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defaultThemeVersion="124226"/>
  <mc:AlternateContent xmlns:mc="http://schemas.openxmlformats.org/markup-compatibility/2006">
    <mc:Choice Requires="x15">
      <x15ac:absPath xmlns:x15ac="http://schemas.microsoft.com/office/spreadsheetml/2010/11/ac" url="\\env.sa.gov.au\CPP\NativeVeg&amp;Bio\Assessments\Assessment folder\Scoresheets and field datasheets\"/>
    </mc:Choice>
  </mc:AlternateContent>
  <xr:revisionPtr revIDLastSave="0" documentId="13_ncr:1_{6E586DE2-E775-4A8D-903C-64FD126AC4FA}" xr6:coauthVersionLast="47" xr6:coauthVersionMax="47" xr10:uidLastSave="{00000000-0000-0000-0000-000000000000}"/>
  <workbookProtection workbookAlgorithmName="SHA-512" workbookHashValue="8NCUrAqyImd327ZeYqiO5nRABECbDOn3ByJRBrkS87OZpbEQTUisPLQ34hINvd25JPbrXd59iRPY57EqfjmyrQ==" workbookSaltValue="X7YWgDV00nBNOTPu6v01xw==" workbookSpinCount="100000" lockStructure="1"/>
  <bookViews>
    <workbookView xWindow="-110" yWindow="-110" windowWidth="19420" windowHeight="10300" xr2:uid="{00000000-000D-0000-FFFF-FFFF00000000}"/>
  </bookViews>
  <sheets>
    <sheet name="Block" sheetId="1" r:id="rId1"/>
    <sheet name="Perennial Sp." sheetId="21" r:id="rId2"/>
    <sheet name="LUT" sheetId="22" state="hidden" r:id="rId3"/>
    <sheet name="Palatable Species list" sheetId="23" state="hidden" r:id="rId4"/>
    <sheet name="Threatened Sp." sheetId="18" r:id="rId5"/>
    <sheet name="Introduced Sp." sheetId="36" r:id="rId6"/>
    <sheet name="Site - Scores" sheetId="16" r:id="rId7"/>
    <sheet name="BDBSA Fauna" sheetId="25" state="hidden" r:id="rId8"/>
    <sheet name="BDBSA Flora" sheetId="24" state="hidden" r:id="rId9"/>
    <sheet name="Clearance Assessment Summary" sheetId="32" r:id="rId10"/>
    <sheet name="SEB Assessment Summary" sheetId="33" r:id="rId11"/>
    <sheet name="Annual Sp." sheetId="37" r:id="rId12"/>
    <sheet name="Flora" sheetId="28" state="hidden" r:id="rId13"/>
    <sheet name="Fauna" sheetId="27" state="hidden" r:id="rId14"/>
    <sheet name="Miscellaneous" sheetId="8" state="hidden" r:id="rId15"/>
  </sheets>
  <externalReferences>
    <externalReference r:id="rId16"/>
  </externalReferences>
  <definedNames>
    <definedName name="_xlnm._FilterDatabase" localSheetId="13" hidden="1">Fauna!$A$1:$T$1566</definedName>
    <definedName name="Fauna_spp_April2024" localSheetId="12">Fauna!$E$2:$E$1519</definedName>
    <definedName name="Fauna_spp_April2024" localSheetId="10">Fauna!$E$2:$E$1519</definedName>
    <definedName name="Fauna_spp_April2025">Fauna!$E$2:$E$1558</definedName>
    <definedName name="Fauna_spp_June2019">#REF!</definedName>
    <definedName name="Flora_spp_Apr2025">Flora!$D$2:$D$6179</definedName>
    <definedName name="Flora_spp_Feb2024" localSheetId="10">Flora!$D$2:$D$6174</definedName>
    <definedName name="Flora_spp_June2019" localSheetId="13">#REF!</definedName>
    <definedName name="Flora_spp_June2019" localSheetId="10">#REF!</definedName>
    <definedName name="Impact_level">LUT!$H$3:$H$5</definedName>
    <definedName name="Palatability">LUT!$F$3:$F$5</definedName>
    <definedName name="Palatable_spp_2024">'Palatable Species list'!$A$2:$A$649</definedName>
    <definedName name="_xlnm.Print_Area" localSheetId="0">Block!$A$1:$G$54</definedName>
    <definedName name="_xlnm.Print_Area" localSheetId="9">'Clearance Assessment Summary'!$A$1:$F$20</definedName>
    <definedName name="_xlnm.Print_Area" localSheetId="5">'Introduced Sp.'!$A$1:$E$54</definedName>
    <definedName name="_xlnm.Print_Area" localSheetId="1">'Perennial Sp.'!$B$1:$S$87</definedName>
    <definedName name="_xlnm.Print_Area" localSheetId="10">'SEB Assessment Summary'!$A$1:$J$40</definedName>
    <definedName name="_xlnm.Print_Area" localSheetId="6">'Site - Scores'!$A$1:$N$60</definedName>
    <definedName name="_xlnm.Print_Area" localSheetId="4">'Threatened Sp.'!$A$1:$F$142</definedName>
    <definedName name="Qry_VERT__TaxonListForWeb_need_to_add_gen_sp_ssp_when_ssp_resolv" localSheetId="13">#REF!</definedName>
    <definedName name="Qry_VERT__TaxonListForWeb_need_to_add_gen_sp_ssp_when_ssp_resolv" localSheetId="12">#REF!</definedName>
    <definedName name="Qry_VERT__TaxonListForWeb_need_to_add_gen_sp_ssp_when_ssp_resolv" localSheetId="10">#REF!</definedName>
    <definedName name="Qry_VERT__TaxonListForWeb_need_to_add_gen_sp_ssp_when_ssp_resolv">#REF!</definedName>
    <definedName name="score_lookup">#REF!</definedName>
    <definedName name="score_table" localSheetId="2">#REF!</definedName>
    <definedName name="Score_table">#REF!</definedName>
    <definedName name="Species">'Palatable Species list'!$A$2:$A$142</definedName>
    <definedName name="Weed_spp_2024">'[1]Weed Threat rating'!$B$2:$B$377</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 i="18" l="1"/>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4" i="18"/>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4" i="21"/>
  <c r="F5" i="36"/>
  <c r="F6" i="36"/>
  <c r="F7" i="36"/>
  <c r="F8" i="36"/>
  <c r="F9" i="36"/>
  <c r="F10" i="36"/>
  <c r="F11" i="36"/>
  <c r="F12" i="36"/>
  <c r="F13" i="36"/>
  <c r="F14" i="36"/>
  <c r="F15" i="36"/>
  <c r="F16" i="36"/>
  <c r="F17" i="36"/>
  <c r="F18" i="36"/>
  <c r="F19" i="36"/>
  <c r="F20" i="36"/>
  <c r="F21" i="36"/>
  <c r="F22" i="36"/>
  <c r="F23" i="36"/>
  <c r="F24" i="36"/>
  <c r="F25" i="36"/>
  <c r="F26" i="36"/>
  <c r="F27" i="36"/>
  <c r="F4" i="36"/>
  <c r="E5" i="36"/>
  <c r="E6" i="36"/>
  <c r="E7" i="36"/>
  <c r="E8" i="36"/>
  <c r="E9" i="36"/>
  <c r="E10" i="36"/>
  <c r="E11" i="36"/>
  <c r="E12" i="36"/>
  <c r="E13" i="36"/>
  <c r="E14" i="36"/>
  <c r="E15" i="36"/>
  <c r="E16" i="36"/>
  <c r="E17" i="36"/>
  <c r="E18" i="36"/>
  <c r="E19" i="36"/>
  <c r="E20" i="36"/>
  <c r="E21" i="36"/>
  <c r="E22" i="36"/>
  <c r="E23" i="36"/>
  <c r="E24" i="36"/>
  <c r="E25" i="36"/>
  <c r="E26" i="36"/>
  <c r="E27" i="36"/>
  <c r="E4" i="36"/>
  <c r="B5" i="36"/>
  <c r="B6" i="36"/>
  <c r="B7" i="36"/>
  <c r="B8" i="36"/>
  <c r="B9" i="36"/>
  <c r="B10" i="36"/>
  <c r="B11" i="36"/>
  <c r="B12" i="36"/>
  <c r="B13" i="36"/>
  <c r="B14" i="36"/>
  <c r="B15" i="36"/>
  <c r="B16" i="36"/>
  <c r="B17" i="36"/>
  <c r="B18" i="36"/>
  <c r="B19" i="36"/>
  <c r="B20" i="36"/>
  <c r="B21" i="36"/>
  <c r="B22" i="36"/>
  <c r="B23" i="36"/>
  <c r="B24" i="36"/>
  <c r="B25" i="36"/>
  <c r="B26" i="36"/>
  <c r="B27" i="36"/>
  <c r="B4" i="36"/>
  <c r="G5" i="18"/>
  <c r="H5" i="18"/>
  <c r="G6" i="18"/>
  <c r="H6" i="18"/>
  <c r="G7" i="18"/>
  <c r="H7" i="18"/>
  <c r="G8" i="18"/>
  <c r="H8" i="18"/>
  <c r="G9" i="18"/>
  <c r="H9" i="18"/>
  <c r="G10" i="18"/>
  <c r="H10" i="18"/>
  <c r="G11" i="18"/>
  <c r="H11" i="18"/>
  <c r="G12" i="18"/>
  <c r="H12" i="18"/>
  <c r="G13" i="18"/>
  <c r="H13" i="18"/>
  <c r="G14" i="18"/>
  <c r="H14" i="18"/>
  <c r="G15" i="18"/>
  <c r="H15" i="18"/>
  <c r="G16" i="18"/>
  <c r="H16" i="18"/>
  <c r="G17" i="18"/>
  <c r="H17" i="18"/>
  <c r="G18" i="18"/>
  <c r="H18" i="18"/>
  <c r="G19" i="18"/>
  <c r="H19" i="18"/>
  <c r="G20" i="18"/>
  <c r="H20" i="18"/>
  <c r="G21" i="18"/>
  <c r="H21" i="18"/>
  <c r="G22" i="18"/>
  <c r="H22" i="18"/>
  <c r="G23" i="18"/>
  <c r="H23" i="18"/>
  <c r="G24" i="18"/>
  <c r="H24" i="18"/>
  <c r="G25" i="18"/>
  <c r="H25" i="18"/>
  <c r="G26" i="18"/>
  <c r="H26" i="18"/>
  <c r="G27" i="18"/>
  <c r="H27" i="18"/>
  <c r="G28" i="18"/>
  <c r="H28" i="18"/>
  <c r="G29" i="18"/>
  <c r="H29" i="18"/>
  <c r="G30" i="18"/>
  <c r="H30" i="18"/>
  <c r="G31" i="18"/>
  <c r="H31" i="18"/>
  <c r="G32" i="18"/>
  <c r="H32" i="18"/>
  <c r="G33" i="18"/>
  <c r="H33" i="18"/>
  <c r="G34" i="18"/>
  <c r="H34" i="18"/>
  <c r="G35" i="18"/>
  <c r="H35" i="18"/>
  <c r="G36" i="18"/>
  <c r="H36" i="18"/>
  <c r="G37" i="18"/>
  <c r="H37" i="18"/>
  <c r="G38" i="18"/>
  <c r="H38" i="18"/>
  <c r="G39" i="18"/>
  <c r="H39" i="18"/>
  <c r="G40" i="18"/>
  <c r="H40" i="18"/>
  <c r="G41" i="18"/>
  <c r="H41" i="18"/>
  <c r="G42" i="18"/>
  <c r="H42" i="18"/>
  <c r="G43" i="18"/>
  <c r="H43" i="18"/>
  <c r="G44" i="18"/>
  <c r="H44" i="18"/>
  <c r="G45" i="18"/>
  <c r="H45" i="18"/>
  <c r="G46" i="18"/>
  <c r="H46" i="18"/>
  <c r="G47" i="18"/>
  <c r="H47" i="18"/>
  <c r="G48" i="18"/>
  <c r="H48" i="18"/>
  <c r="G49" i="18"/>
  <c r="H49" i="18"/>
  <c r="G50" i="18"/>
  <c r="H50" i="18"/>
  <c r="G51" i="18"/>
  <c r="H51" i="18"/>
  <c r="G52" i="18"/>
  <c r="H52" i="18"/>
  <c r="G53" i="18"/>
  <c r="H53" i="18"/>
  <c r="G54" i="18"/>
  <c r="H54" i="18"/>
  <c r="G55" i="18"/>
  <c r="H55" i="18"/>
  <c r="G56" i="18"/>
  <c r="H56" i="18"/>
  <c r="G57" i="18"/>
  <c r="H57" i="18"/>
  <c r="G58" i="18"/>
  <c r="H58" i="18"/>
  <c r="G59" i="18"/>
  <c r="H59" i="18"/>
  <c r="G60" i="18"/>
  <c r="H60" i="18"/>
  <c r="G61" i="18"/>
  <c r="H61" i="18"/>
  <c r="G62" i="18"/>
  <c r="H62" i="18"/>
  <c r="G63" i="18"/>
  <c r="H63" i="18"/>
  <c r="G64" i="18"/>
  <c r="H64" i="18"/>
  <c r="G65" i="18"/>
  <c r="H65" i="18"/>
  <c r="G66" i="18"/>
  <c r="H66" i="18"/>
  <c r="G67" i="18"/>
  <c r="H67" i="18"/>
  <c r="G68" i="18"/>
  <c r="H68" i="18"/>
  <c r="G69" i="18"/>
  <c r="H69" i="18"/>
  <c r="G70" i="18"/>
  <c r="H70" i="18"/>
  <c r="G71" i="18"/>
  <c r="H71" i="18"/>
  <c r="G72" i="18"/>
  <c r="H72" i="18"/>
  <c r="G73" i="18"/>
  <c r="H73" i="18"/>
  <c r="G4" i="18"/>
  <c r="H4" i="18"/>
  <c r="B5" i="18"/>
  <c r="B6" i="18"/>
  <c r="B7" i="18"/>
  <c r="B8"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4" i="18"/>
  <c r="C4" i="37"/>
  <c r="D4" i="37"/>
  <c r="C5" i="37"/>
  <c r="D5" i="37"/>
  <c r="C6" i="37"/>
  <c r="D6" i="37"/>
  <c r="C7" i="37"/>
  <c r="D7" i="37"/>
  <c r="C8" i="37"/>
  <c r="D8" i="37"/>
  <c r="C9" i="37"/>
  <c r="D9" i="37"/>
  <c r="C10" i="37"/>
  <c r="D10" i="37"/>
  <c r="C11" i="37"/>
  <c r="D11" i="37"/>
  <c r="C12" i="37"/>
  <c r="D12" i="37"/>
  <c r="C13" i="37"/>
  <c r="D13" i="37"/>
  <c r="C14" i="37"/>
  <c r="D14" i="37"/>
  <c r="C15" i="37"/>
  <c r="D15" i="37"/>
  <c r="C16" i="37"/>
  <c r="D16" i="37"/>
  <c r="C17" i="37"/>
  <c r="D17" i="37"/>
  <c r="C18" i="37"/>
  <c r="D18" i="37"/>
  <c r="C19" i="37"/>
  <c r="D19" i="37"/>
  <c r="C20" i="37"/>
  <c r="D20" i="37"/>
  <c r="C21" i="37"/>
  <c r="D21" i="37"/>
  <c r="C22" i="37"/>
  <c r="D22" i="37"/>
  <c r="C23" i="37"/>
  <c r="D23" i="37"/>
  <c r="C24" i="37"/>
  <c r="D24" i="37"/>
  <c r="C25" i="37"/>
  <c r="D25" i="37"/>
  <c r="C26" i="37"/>
  <c r="D26" i="37"/>
  <c r="C27" i="37"/>
  <c r="D27" i="37"/>
  <c r="C28" i="37"/>
  <c r="D28" i="37"/>
  <c r="C29" i="37"/>
  <c r="D29" i="37"/>
  <c r="C30" i="37"/>
  <c r="D30" i="37"/>
  <c r="C31" i="37"/>
  <c r="D31" i="37"/>
  <c r="C32" i="37"/>
  <c r="D32" i="37"/>
  <c r="C33" i="37"/>
  <c r="D33" i="37"/>
  <c r="C34" i="37"/>
  <c r="D34" i="37"/>
  <c r="C35" i="37"/>
  <c r="D35" i="37"/>
  <c r="C36" i="37"/>
  <c r="D36" i="37"/>
  <c r="C37" i="37"/>
  <c r="D37" i="37"/>
  <c r="C38" i="37"/>
  <c r="D38" i="37"/>
  <c r="C39" i="37"/>
  <c r="D39" i="37"/>
  <c r="C40" i="37"/>
  <c r="D40" i="37"/>
  <c r="C41" i="37"/>
  <c r="D41" i="37"/>
  <c r="C42" i="37"/>
  <c r="D42" i="37"/>
  <c r="C43" i="37"/>
  <c r="D43" i="37"/>
  <c r="C44" i="37"/>
  <c r="D44" i="37"/>
  <c r="C45" i="37"/>
  <c r="D45" i="37"/>
  <c r="C46" i="37"/>
  <c r="D46" i="37"/>
  <c r="C47" i="37"/>
  <c r="D47" i="37"/>
  <c r="C48" i="37"/>
  <c r="D48" i="37"/>
  <c r="C49" i="37"/>
  <c r="D49" i="37"/>
  <c r="C50" i="37"/>
  <c r="D50" i="37"/>
  <c r="C51" i="37"/>
  <c r="D51" i="37"/>
  <c r="C52" i="37"/>
  <c r="D52" i="37"/>
  <c r="C53" i="37"/>
  <c r="D53" i="37"/>
  <c r="C54" i="37"/>
  <c r="D54" i="37"/>
  <c r="C55" i="37"/>
  <c r="D55" i="37"/>
  <c r="C56" i="37"/>
  <c r="D56" i="37"/>
  <c r="C57" i="37"/>
  <c r="D57" i="37"/>
  <c r="C58" i="37"/>
  <c r="D58" i="37"/>
  <c r="B4" i="37"/>
  <c r="B5" i="37"/>
  <c r="B6" i="37"/>
  <c r="B7" i="37"/>
  <c r="B8" i="37"/>
  <c r="B9" i="37"/>
  <c r="B10" i="37"/>
  <c r="B11" i="37"/>
  <c r="B12" i="37"/>
  <c r="B13" i="37"/>
  <c r="B14" i="37"/>
  <c r="B15" i="37"/>
  <c r="B16" i="37"/>
  <c r="B17" i="37"/>
  <c r="B18" i="37"/>
  <c r="B19" i="37"/>
  <c r="B20" i="37"/>
  <c r="B21" i="37"/>
  <c r="B22" i="37"/>
  <c r="B23" i="37"/>
  <c r="B24" i="37"/>
  <c r="B25" i="37"/>
  <c r="B26" i="37"/>
  <c r="B27" i="37"/>
  <c r="B28" i="37"/>
  <c r="B29" i="37"/>
  <c r="B30" i="37"/>
  <c r="B31" i="37"/>
  <c r="B32" i="37"/>
  <c r="B33" i="37"/>
  <c r="B34" i="37"/>
  <c r="B35" i="37"/>
  <c r="B36" i="37"/>
  <c r="B37" i="37"/>
  <c r="B38" i="37"/>
  <c r="B39" i="37"/>
  <c r="B40" i="37"/>
  <c r="B41" i="37"/>
  <c r="B42" i="37"/>
  <c r="B43" i="37"/>
  <c r="B44" i="37"/>
  <c r="B45" i="37"/>
  <c r="B46" i="37"/>
  <c r="B47" i="37"/>
  <c r="B48" i="37"/>
  <c r="B49" i="37"/>
  <c r="B50" i="37"/>
  <c r="B51" i="37"/>
  <c r="B52" i="37"/>
  <c r="B53" i="37"/>
  <c r="B54" i="37"/>
  <c r="B55" i="37"/>
  <c r="B56" i="37"/>
  <c r="B57" i="37"/>
  <c r="B58" i="37"/>
  <c r="B59" i="37"/>
  <c r="C59" i="37"/>
  <c r="D59" i="37"/>
  <c r="B60" i="37"/>
  <c r="C60" i="37"/>
  <c r="D60" i="37"/>
  <c r="B61" i="37"/>
  <c r="C61" i="37"/>
  <c r="D61" i="37"/>
  <c r="B62" i="37"/>
  <c r="C62" i="37"/>
  <c r="D62" i="37"/>
  <c r="B63" i="37"/>
  <c r="C63" i="37"/>
  <c r="D63" i="37"/>
  <c r="B64" i="37"/>
  <c r="C64" i="37"/>
  <c r="D64" i="37"/>
  <c r="B65" i="37"/>
  <c r="C65" i="37"/>
  <c r="D65" i="37"/>
  <c r="B66" i="37"/>
  <c r="C66" i="37"/>
  <c r="D66" i="37"/>
  <c r="B67" i="37"/>
  <c r="C67" i="37"/>
  <c r="D67" i="37"/>
  <c r="B68" i="37"/>
  <c r="C68" i="37"/>
  <c r="D68" i="37"/>
  <c r="B69" i="37"/>
  <c r="C69" i="37"/>
  <c r="D69" i="37"/>
  <c r="B70" i="37"/>
  <c r="C70" i="37"/>
  <c r="D70" i="37"/>
  <c r="B71" i="37"/>
  <c r="C71" i="37"/>
  <c r="D71" i="37"/>
  <c r="B72" i="37"/>
  <c r="C72" i="37"/>
  <c r="D72" i="37"/>
  <c r="B73" i="37"/>
  <c r="C73" i="37"/>
  <c r="D73" i="37"/>
  <c r="B74" i="37"/>
  <c r="C74" i="37"/>
  <c r="D74" i="37"/>
  <c r="B75" i="37"/>
  <c r="C75" i="37"/>
  <c r="D75" i="37"/>
  <c r="B76" i="37"/>
  <c r="C76" i="37"/>
  <c r="D76" i="37"/>
  <c r="B77" i="37"/>
  <c r="C77" i="37"/>
  <c r="D77" i="37"/>
  <c r="B78" i="37"/>
  <c r="C78" i="37"/>
  <c r="D78" i="37"/>
  <c r="B79" i="37"/>
  <c r="C79" i="37"/>
  <c r="D79" i="37"/>
  <c r="B80" i="37"/>
  <c r="C80" i="37"/>
  <c r="D80" i="37"/>
  <c r="B81" i="37"/>
  <c r="C81" i="37"/>
  <c r="D81" i="37"/>
  <c r="B82" i="37"/>
  <c r="C82" i="37"/>
  <c r="D82" i="37"/>
  <c r="B83" i="37"/>
  <c r="C83" i="37"/>
  <c r="D83" i="37"/>
  <c r="B84" i="37"/>
  <c r="C84" i="37"/>
  <c r="D84" i="37"/>
  <c r="B85" i="37"/>
  <c r="C85" i="37"/>
  <c r="D85" i="37"/>
  <c r="B86" i="37"/>
  <c r="C86" i="37"/>
  <c r="D86" i="37"/>
  <c r="B87" i="37"/>
  <c r="C87" i="37"/>
  <c r="D87" i="37"/>
  <c r="B88" i="37"/>
  <c r="C88" i="37"/>
  <c r="D88" i="37"/>
  <c r="B89" i="37"/>
  <c r="C89" i="37"/>
  <c r="D89" i="37"/>
  <c r="B90" i="37"/>
  <c r="C90" i="37"/>
  <c r="D90" i="37"/>
  <c r="B91" i="37"/>
  <c r="C91" i="37"/>
  <c r="D91" i="37"/>
  <c r="B92" i="37"/>
  <c r="C92" i="37"/>
  <c r="D92" i="37"/>
  <c r="B93" i="37"/>
  <c r="C93" i="37"/>
  <c r="D93" i="37"/>
  <c r="B94" i="37"/>
  <c r="C94" i="37"/>
  <c r="D94" i="37"/>
  <c r="B95" i="37"/>
  <c r="C95" i="37"/>
  <c r="D95" i="37"/>
  <c r="B96" i="37"/>
  <c r="C96" i="37"/>
  <c r="D96" i="37"/>
  <c r="B97" i="37"/>
  <c r="C97" i="37"/>
  <c r="D97" i="37"/>
  <c r="B98" i="37"/>
  <c r="C98" i="37"/>
  <c r="D98" i="37"/>
  <c r="B99" i="37"/>
  <c r="C99" i="37"/>
  <c r="D99" i="37"/>
  <c r="B32" i="36"/>
  <c r="B33" i="36"/>
  <c r="B34" i="36"/>
  <c r="B35" i="36"/>
  <c r="B36" i="36"/>
  <c r="B37" i="36"/>
  <c r="B38" i="36"/>
  <c r="B39" i="36"/>
  <c r="B40" i="36"/>
  <c r="B41" i="36"/>
  <c r="B42" i="36"/>
  <c r="B43" i="36"/>
  <c r="B44" i="36"/>
  <c r="B45" i="36"/>
  <c r="B46" i="36"/>
  <c r="B47" i="36"/>
  <c r="B48" i="36"/>
  <c r="B49" i="36"/>
  <c r="B50" i="36"/>
  <c r="B51" i="36"/>
  <c r="B52" i="36"/>
  <c r="B53" i="36"/>
  <c r="B54" i="36"/>
  <c r="E32" i="36"/>
  <c r="F32" i="36"/>
  <c r="E33" i="36"/>
  <c r="F33" i="36"/>
  <c r="E34" i="36"/>
  <c r="F34" i="36"/>
  <c r="E35" i="36"/>
  <c r="F35" i="36"/>
  <c r="E36" i="36"/>
  <c r="F36" i="36"/>
  <c r="E37" i="36"/>
  <c r="F37" i="36"/>
  <c r="E38" i="36"/>
  <c r="F38" i="36"/>
  <c r="E39" i="36"/>
  <c r="F39" i="36"/>
  <c r="E40" i="36"/>
  <c r="F40" i="36"/>
  <c r="E41" i="36"/>
  <c r="F41" i="36"/>
  <c r="E42" i="36"/>
  <c r="F42" i="36"/>
  <c r="E43" i="36"/>
  <c r="F43" i="36"/>
  <c r="E44" i="36"/>
  <c r="F44" i="36"/>
  <c r="E45" i="36"/>
  <c r="F45" i="36"/>
  <c r="E46" i="36"/>
  <c r="F46" i="36"/>
  <c r="E47" i="36"/>
  <c r="F47" i="36"/>
  <c r="E48" i="36"/>
  <c r="F48" i="36"/>
  <c r="E49" i="36"/>
  <c r="F49" i="36"/>
  <c r="E50" i="36"/>
  <c r="F50" i="36"/>
  <c r="E51" i="36"/>
  <c r="F51" i="36"/>
  <c r="E52" i="36"/>
  <c r="F52" i="36"/>
  <c r="E53" i="36"/>
  <c r="F53" i="36"/>
  <c r="E54" i="36"/>
  <c r="F54" i="36"/>
  <c r="F31" i="36"/>
  <c r="E31" i="36"/>
  <c r="B31" i="36"/>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77" i="18"/>
  <c r="H78" i="18"/>
  <c r="H79" i="18"/>
  <c r="H80" i="18"/>
  <c r="H81" i="18"/>
  <c r="H82" i="18"/>
  <c r="H83" i="18"/>
  <c r="H84" i="18"/>
  <c r="H85" i="18"/>
  <c r="H86" i="18"/>
  <c r="H87" i="18"/>
  <c r="H88" i="18"/>
  <c r="H89" i="18"/>
  <c r="H90" i="18"/>
  <c r="H91" i="18"/>
  <c r="H92" i="18"/>
  <c r="H93" i="18"/>
  <c r="H94" i="18"/>
  <c r="H95" i="18"/>
  <c r="H96" i="18"/>
  <c r="H97" i="18"/>
  <c r="H98" i="18"/>
  <c r="H99" i="18"/>
  <c r="H100" i="18"/>
  <c r="H101" i="18"/>
  <c r="H102" i="18"/>
  <c r="H77" i="18"/>
  <c r="B78" i="18"/>
  <c r="C78" i="18"/>
  <c r="D78" i="18"/>
  <c r="B79" i="18"/>
  <c r="C79" i="18"/>
  <c r="D79" i="18"/>
  <c r="B80" i="18"/>
  <c r="C80" i="18"/>
  <c r="D80" i="18"/>
  <c r="B81" i="18"/>
  <c r="C81" i="18"/>
  <c r="D81" i="18"/>
  <c r="B82" i="18"/>
  <c r="C82" i="18"/>
  <c r="D82" i="18"/>
  <c r="B83" i="18"/>
  <c r="C83" i="18"/>
  <c r="D83" i="18"/>
  <c r="B84" i="18"/>
  <c r="C84" i="18"/>
  <c r="D84" i="18"/>
  <c r="B85" i="18"/>
  <c r="C85" i="18"/>
  <c r="D85" i="18"/>
  <c r="B86" i="18"/>
  <c r="C86" i="18"/>
  <c r="D86" i="18"/>
  <c r="B87" i="18"/>
  <c r="C87" i="18"/>
  <c r="D87" i="18"/>
  <c r="B88" i="18"/>
  <c r="C88" i="18"/>
  <c r="D88" i="18"/>
  <c r="B89" i="18"/>
  <c r="C89" i="18"/>
  <c r="D89" i="18"/>
  <c r="B90" i="18"/>
  <c r="C90" i="18"/>
  <c r="D90" i="18"/>
  <c r="B91" i="18"/>
  <c r="C91" i="18"/>
  <c r="D91" i="18"/>
  <c r="B92" i="18"/>
  <c r="C92" i="18"/>
  <c r="D92" i="18"/>
  <c r="B93" i="18"/>
  <c r="C93" i="18"/>
  <c r="D93" i="18"/>
  <c r="B94" i="18"/>
  <c r="C94" i="18"/>
  <c r="D94" i="18"/>
  <c r="B95" i="18"/>
  <c r="C95" i="18"/>
  <c r="D95" i="18"/>
  <c r="B96" i="18"/>
  <c r="C96" i="18"/>
  <c r="D96" i="18"/>
  <c r="B97" i="18"/>
  <c r="C97" i="18"/>
  <c r="D97" i="18"/>
  <c r="B98" i="18"/>
  <c r="C98" i="18"/>
  <c r="D98" i="18"/>
  <c r="B99" i="18"/>
  <c r="C99" i="18"/>
  <c r="D99" i="18"/>
  <c r="B100" i="18"/>
  <c r="C100" i="18"/>
  <c r="D100" i="18"/>
  <c r="B101" i="18"/>
  <c r="C101" i="18"/>
  <c r="D101" i="18"/>
  <c r="B102" i="18"/>
  <c r="C102" i="18"/>
  <c r="D102" i="18"/>
  <c r="B103" i="18"/>
  <c r="C103" i="18"/>
  <c r="D103" i="18"/>
  <c r="B104" i="18"/>
  <c r="C104" i="18"/>
  <c r="D104" i="18"/>
  <c r="B105" i="18"/>
  <c r="C105" i="18"/>
  <c r="D105" i="18"/>
  <c r="B106" i="18"/>
  <c r="C106" i="18"/>
  <c r="D106" i="18"/>
  <c r="B107" i="18"/>
  <c r="C107" i="18"/>
  <c r="D107" i="18"/>
  <c r="B108" i="18"/>
  <c r="C108" i="18"/>
  <c r="D108" i="18"/>
  <c r="B109" i="18"/>
  <c r="C109" i="18"/>
  <c r="D109" i="18"/>
  <c r="B110" i="18"/>
  <c r="C110" i="18"/>
  <c r="D110" i="18"/>
  <c r="B111" i="18"/>
  <c r="C111" i="18"/>
  <c r="D111" i="18"/>
  <c r="B112" i="18"/>
  <c r="C112" i="18"/>
  <c r="D112" i="18"/>
  <c r="B113" i="18"/>
  <c r="C113" i="18"/>
  <c r="D113" i="18"/>
  <c r="B114" i="18"/>
  <c r="C114" i="18"/>
  <c r="D114" i="18"/>
  <c r="B115" i="18"/>
  <c r="C115" i="18"/>
  <c r="D115" i="18"/>
  <c r="B116" i="18"/>
  <c r="C116" i="18"/>
  <c r="D116" i="18"/>
  <c r="B117" i="18"/>
  <c r="C117" i="18"/>
  <c r="D117" i="18"/>
  <c r="B118" i="18"/>
  <c r="C118" i="18"/>
  <c r="D118" i="18"/>
  <c r="B119" i="18"/>
  <c r="C119" i="18"/>
  <c r="D119" i="18"/>
  <c r="B120" i="18"/>
  <c r="C120" i="18"/>
  <c r="D120" i="18"/>
  <c r="B121" i="18"/>
  <c r="C121" i="18"/>
  <c r="D121" i="18"/>
  <c r="B122" i="18"/>
  <c r="C122" i="18"/>
  <c r="D122" i="18"/>
  <c r="B123" i="18"/>
  <c r="C123" i="18"/>
  <c r="D123" i="18"/>
  <c r="B124" i="18"/>
  <c r="C124" i="18"/>
  <c r="D124" i="18"/>
  <c r="B125" i="18"/>
  <c r="C125" i="18"/>
  <c r="D125" i="18"/>
  <c r="B126" i="18"/>
  <c r="C126" i="18"/>
  <c r="D126" i="18"/>
  <c r="B127" i="18"/>
  <c r="C127" i="18"/>
  <c r="D127" i="18"/>
  <c r="B128" i="18"/>
  <c r="C128" i="18"/>
  <c r="D128" i="18"/>
  <c r="B129" i="18"/>
  <c r="C129" i="18"/>
  <c r="D129" i="18"/>
  <c r="B130" i="18"/>
  <c r="C130" i="18"/>
  <c r="D130" i="18"/>
  <c r="B131" i="18"/>
  <c r="C131" i="18"/>
  <c r="D131" i="18"/>
  <c r="B132" i="18"/>
  <c r="C132" i="18"/>
  <c r="D132" i="18"/>
  <c r="B133" i="18"/>
  <c r="C133" i="18"/>
  <c r="D133" i="18"/>
  <c r="B134" i="18"/>
  <c r="C134" i="18"/>
  <c r="D134" i="18"/>
  <c r="B135" i="18"/>
  <c r="C135" i="18"/>
  <c r="D135" i="18"/>
  <c r="B136" i="18"/>
  <c r="C136" i="18"/>
  <c r="D136" i="18"/>
  <c r="B137" i="18"/>
  <c r="C137" i="18"/>
  <c r="D137" i="18"/>
  <c r="B138" i="18"/>
  <c r="C138" i="18"/>
  <c r="D138" i="18"/>
  <c r="B139" i="18"/>
  <c r="C139" i="18"/>
  <c r="D139" i="18"/>
  <c r="B140" i="18"/>
  <c r="C140" i="18"/>
  <c r="D140" i="18"/>
  <c r="B141" i="18"/>
  <c r="C141" i="18"/>
  <c r="D141" i="18"/>
  <c r="B142" i="18"/>
  <c r="C142" i="18"/>
  <c r="D142" i="18"/>
  <c r="D77" i="18"/>
  <c r="C77" i="18"/>
  <c r="B77" i="18"/>
  <c r="N27" i="25" l="1"/>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N186" i="25"/>
  <c r="N187" i="25"/>
  <c r="N188" i="25"/>
  <c r="N189" i="25"/>
  <c r="N190" i="25"/>
  <c r="N191" i="25"/>
  <c r="N192" i="25"/>
  <c r="N193" i="25"/>
  <c r="N194" i="25"/>
  <c r="N195" i="25"/>
  <c r="N196" i="25"/>
  <c r="N197" i="25"/>
  <c r="N198" i="25"/>
  <c r="N199" i="25"/>
  <c r="N200" i="25"/>
  <c r="N201" i="25"/>
  <c r="N202" i="25"/>
  <c r="N203" i="25"/>
  <c r="N204" i="25"/>
  <c r="N205" i="25"/>
  <c r="N206" i="25"/>
  <c r="N207" i="25"/>
  <c r="N208" i="25"/>
  <c r="N209" i="25"/>
  <c r="N210" i="25"/>
  <c r="N211" i="25"/>
  <c r="N212" i="25"/>
  <c r="N213" i="25"/>
  <c r="N214" i="25"/>
  <c r="N215" i="25"/>
  <c r="N216" i="25"/>
  <c r="N217" i="25"/>
  <c r="N218" i="25"/>
  <c r="N219" i="25"/>
  <c r="N220" i="25"/>
  <c r="N221" i="25"/>
  <c r="N222" i="25"/>
  <c r="N223" i="25"/>
  <c r="N224" i="25"/>
  <c r="N225" i="25"/>
  <c r="N226" i="25"/>
  <c r="N227" i="25"/>
  <c r="N228" i="25"/>
  <c r="N229" i="25"/>
  <c r="N230" i="25"/>
  <c r="N231" i="25"/>
  <c r="N232" i="25"/>
  <c r="N233" i="25"/>
  <c r="N234" i="25"/>
  <c r="N235" i="25"/>
  <c r="N236" i="25"/>
  <c r="N237" i="25"/>
  <c r="N238" i="25"/>
  <c r="N239" i="25"/>
  <c r="N240" i="25"/>
  <c r="N241" i="25"/>
  <c r="N242" i="25"/>
  <c r="N243" i="25"/>
  <c r="N244" i="25"/>
  <c r="N245" i="25"/>
  <c r="N246" i="25"/>
  <c r="N247" i="25"/>
  <c r="N248" i="25"/>
  <c r="N249" i="25"/>
  <c r="N250" i="25"/>
  <c r="N251" i="25"/>
  <c r="N252" i="25"/>
  <c r="N253" i="25"/>
  <c r="N254" i="25"/>
  <c r="N255" i="25"/>
  <c r="N256" i="25"/>
  <c r="N257" i="25"/>
  <c r="N258" i="25"/>
  <c r="N259" i="25"/>
  <c r="N260" i="25"/>
  <c r="N261" i="25"/>
  <c r="N262" i="25"/>
  <c r="N263" i="25"/>
  <c r="N264" i="25"/>
  <c r="N265" i="25"/>
  <c r="N266" i="25"/>
  <c r="N267" i="25"/>
  <c r="N268" i="25"/>
  <c r="N269" i="25"/>
  <c r="N270" i="25"/>
  <c r="N271" i="25"/>
  <c r="N272" i="25"/>
  <c r="N273" i="25"/>
  <c r="N274" i="25"/>
  <c r="N275" i="25"/>
  <c r="N276" i="25"/>
  <c r="N277" i="25"/>
  <c r="N278" i="25"/>
  <c r="N279" i="25"/>
  <c r="N280" i="25"/>
  <c r="N281" i="25"/>
  <c r="N282" i="25"/>
  <c r="N283" i="25"/>
  <c r="N284" i="25"/>
  <c r="N285" i="25"/>
  <c r="N286" i="25"/>
  <c r="N287" i="25"/>
  <c r="N288" i="25"/>
  <c r="N289" i="25"/>
  <c r="N290" i="25"/>
  <c r="N291" i="25"/>
  <c r="N292" i="25"/>
  <c r="N293" i="25"/>
  <c r="N294" i="25"/>
  <c r="N295" i="25"/>
  <c r="N296" i="25"/>
  <c r="N297" i="25"/>
  <c r="N298" i="25"/>
  <c r="N299" i="25"/>
  <c r="N300" i="25"/>
  <c r="N301" i="25"/>
  <c r="N302" i="25"/>
  <c r="N303" i="25"/>
  <c r="N304" i="25"/>
  <c r="N305" i="25"/>
  <c r="N306" i="25"/>
  <c r="N307" i="25"/>
  <c r="N308" i="25"/>
  <c r="N309" i="25"/>
  <c r="N310" i="25"/>
  <c r="N311" i="25"/>
  <c r="N312" i="25"/>
  <c r="N313" i="25"/>
  <c r="N314" i="25"/>
  <c r="N315" i="25"/>
  <c r="N316" i="25"/>
  <c r="N317" i="25"/>
  <c r="N318" i="25"/>
  <c r="N319" i="25"/>
  <c r="N320" i="25"/>
  <c r="N321" i="25"/>
  <c r="N322" i="25"/>
  <c r="N323" i="25"/>
  <c r="N324" i="25"/>
  <c r="N325" i="25"/>
  <c r="N326" i="25"/>
  <c r="N327" i="25"/>
  <c r="N328" i="25"/>
  <c r="N329" i="25"/>
  <c r="N330" i="25"/>
  <c r="N331" i="25"/>
  <c r="N332" i="25"/>
  <c r="N333" i="25"/>
  <c r="N334" i="25"/>
  <c r="N335" i="25"/>
  <c r="N336" i="25"/>
  <c r="N337" i="25"/>
  <c r="N338" i="25"/>
  <c r="N339" i="25"/>
  <c r="N340" i="25"/>
  <c r="N341" i="25"/>
  <c r="N342" i="25"/>
  <c r="N343" i="25"/>
  <c r="N344" i="25"/>
  <c r="N345" i="25"/>
  <c r="N346" i="25"/>
  <c r="N347" i="25"/>
  <c r="N348" i="25"/>
  <c r="N349" i="25"/>
  <c r="N350" i="25"/>
  <c r="N351" i="25"/>
  <c r="N352" i="25"/>
  <c r="N353" i="25"/>
  <c r="N354" i="25"/>
  <c r="N355" i="25"/>
  <c r="N356" i="25"/>
  <c r="N357" i="25"/>
  <c r="N358" i="25"/>
  <c r="N359" i="25"/>
  <c r="N360" i="25"/>
  <c r="N361" i="25"/>
  <c r="N362" i="25"/>
  <c r="N363" i="25"/>
  <c r="N364" i="25"/>
  <c r="N365" i="25"/>
  <c r="N366" i="25"/>
  <c r="N367" i="25"/>
  <c r="N368" i="25"/>
  <c r="N369" i="25"/>
  <c r="N370" i="25"/>
  <c r="N371" i="25"/>
  <c r="N372" i="25"/>
  <c r="N373" i="25"/>
  <c r="N374" i="25"/>
  <c r="N375" i="25"/>
  <c r="N376" i="25"/>
  <c r="N377" i="25"/>
  <c r="N378" i="25"/>
  <c r="N379" i="25"/>
  <c r="N380" i="25"/>
  <c r="N381" i="25"/>
  <c r="N382" i="25"/>
  <c r="N383" i="25"/>
  <c r="N384" i="25"/>
  <c r="N385" i="25"/>
  <c r="N386" i="25"/>
  <c r="N387" i="25"/>
  <c r="N388" i="25"/>
  <c r="N389" i="25"/>
  <c r="N390" i="25"/>
  <c r="N391" i="25"/>
  <c r="N392" i="25"/>
  <c r="N393" i="25"/>
  <c r="N394" i="25"/>
  <c r="N395" i="25"/>
  <c r="N396" i="25"/>
  <c r="N397" i="25"/>
  <c r="N398" i="25"/>
  <c r="N399" i="25"/>
  <c r="N400" i="25"/>
  <c r="N401" i="25"/>
  <c r="N402" i="25"/>
  <c r="N403" i="25"/>
  <c r="N404" i="25"/>
  <c r="N405" i="25"/>
  <c r="N406" i="25"/>
  <c r="N407" i="25"/>
  <c r="N408" i="25"/>
  <c r="N409" i="25"/>
  <c r="N410" i="25"/>
  <c r="N411" i="25"/>
  <c r="N412" i="25"/>
  <c r="N413" i="25"/>
  <c r="N414" i="25"/>
  <c r="N415" i="25"/>
  <c r="N416" i="25"/>
  <c r="N417" i="25"/>
  <c r="N418" i="25"/>
  <c r="N419" i="25"/>
  <c r="N420" i="25"/>
  <c r="N421" i="25"/>
  <c r="N422" i="25"/>
  <c r="N423" i="25"/>
  <c r="N424" i="25"/>
  <c r="N425" i="25"/>
  <c r="N426" i="25"/>
  <c r="N427" i="25"/>
  <c r="N428" i="25"/>
  <c r="N429" i="25"/>
  <c r="N430" i="25"/>
  <c r="N431" i="25"/>
  <c r="N432" i="25"/>
  <c r="N433" i="25"/>
  <c r="N434" i="25"/>
  <c r="N435" i="25"/>
  <c r="N436" i="25"/>
  <c r="N437" i="25"/>
  <c r="N438" i="25"/>
  <c r="N439" i="25"/>
  <c r="N440" i="25"/>
  <c r="N441" i="25"/>
  <c r="N442" i="25"/>
  <c r="N443" i="25"/>
  <c r="N444" i="25"/>
  <c r="N445" i="25"/>
  <c r="N446" i="25"/>
  <c r="N447" i="25"/>
  <c r="N448" i="25"/>
  <c r="N449" i="25"/>
  <c r="N450" i="25"/>
  <c r="N451" i="25"/>
  <c r="N452" i="25"/>
  <c r="N453" i="25"/>
  <c r="N454" i="25"/>
  <c r="N455" i="25"/>
  <c r="N456" i="25"/>
  <c r="N457" i="25"/>
  <c r="N458" i="25"/>
  <c r="N459" i="25"/>
  <c r="N460" i="25"/>
  <c r="N461" i="25"/>
  <c r="N462" i="25"/>
  <c r="N463" i="25"/>
  <c r="N464" i="25"/>
  <c r="N465" i="25"/>
  <c r="N466" i="25"/>
  <c r="N467" i="25"/>
  <c r="N468" i="25"/>
  <c r="N469" i="25"/>
  <c r="N470" i="25"/>
  <c r="N471" i="25"/>
  <c r="N472" i="25"/>
  <c r="N473" i="25"/>
  <c r="N474" i="25"/>
  <c r="N475" i="25"/>
  <c r="N476" i="25"/>
  <c r="N477" i="25"/>
  <c r="N478" i="25"/>
  <c r="N479" i="25"/>
  <c r="N480" i="25"/>
  <c r="N481" i="25"/>
  <c r="N482" i="25"/>
  <c r="N483" i="25"/>
  <c r="N484" i="25"/>
  <c r="N485" i="25"/>
  <c r="N486" i="25"/>
  <c r="N487" i="25"/>
  <c r="N488" i="25"/>
  <c r="N489" i="25"/>
  <c r="N490" i="25"/>
  <c r="N491" i="25"/>
  <c r="N492" i="25"/>
  <c r="N493" i="25"/>
  <c r="N494" i="25"/>
  <c r="N495" i="25"/>
  <c r="N496" i="25"/>
  <c r="N497" i="25"/>
  <c r="N498" i="25"/>
  <c r="N499" i="25"/>
  <c r="N500" i="25"/>
  <c r="N501" i="25"/>
  <c r="N502" i="25"/>
  <c r="N503" i="25"/>
  <c r="N504" i="25"/>
  <c r="N505" i="25"/>
  <c r="N506" i="25"/>
  <c r="N507" i="25"/>
  <c r="N508" i="25"/>
  <c r="N509" i="25"/>
  <c r="N510" i="25"/>
  <c r="N511" i="25"/>
  <c r="N512" i="25"/>
  <c r="N513" i="25"/>
  <c r="N514" i="25"/>
  <c r="N515" i="25"/>
  <c r="N516" i="25"/>
  <c r="N517" i="25"/>
  <c r="N518" i="25"/>
  <c r="N519" i="25"/>
  <c r="N520" i="25"/>
  <c r="N521" i="25"/>
  <c r="N522" i="25"/>
  <c r="N523" i="25"/>
  <c r="N524" i="25"/>
  <c r="N525" i="25"/>
  <c r="N526" i="25"/>
  <c r="N527" i="25"/>
  <c r="N528" i="25"/>
  <c r="N529" i="25"/>
  <c r="N530" i="25"/>
  <c r="N531" i="25"/>
  <c r="N532" i="25"/>
  <c r="N533" i="25"/>
  <c r="N534" i="25"/>
  <c r="N535" i="25"/>
  <c r="N536" i="25"/>
  <c r="N537" i="25"/>
  <c r="N538" i="25"/>
  <c r="N539" i="25"/>
  <c r="N540" i="25"/>
  <c r="N541" i="25"/>
  <c r="N542" i="25"/>
  <c r="N543" i="25"/>
  <c r="N544" i="25"/>
  <c r="N545" i="25"/>
  <c r="N546" i="25"/>
  <c r="N547" i="25"/>
  <c r="N548" i="25"/>
  <c r="N549" i="25"/>
  <c r="N550" i="25"/>
  <c r="N551" i="25"/>
  <c r="N552" i="25"/>
  <c r="N553" i="25"/>
  <c r="N554" i="25"/>
  <c r="N555" i="25"/>
  <c r="N556" i="25"/>
  <c r="N557" i="25"/>
  <c r="N558" i="25"/>
  <c r="N559" i="25"/>
  <c r="N560" i="25"/>
  <c r="N561" i="25"/>
  <c r="N562" i="25"/>
  <c r="N563" i="25"/>
  <c r="N564" i="25"/>
  <c r="N565" i="25"/>
  <c r="N566" i="25"/>
  <c r="N567" i="25"/>
  <c r="N568" i="25"/>
  <c r="N569" i="25"/>
  <c r="N570" i="25"/>
  <c r="N571" i="25"/>
  <c r="N572" i="25"/>
  <c r="N573" i="25"/>
  <c r="N574" i="25"/>
  <c r="N575" i="25"/>
  <c r="N576" i="25"/>
  <c r="N577" i="25"/>
  <c r="N578" i="25"/>
  <c r="N579" i="25"/>
  <c r="N580" i="25"/>
  <c r="N581" i="25"/>
  <c r="N582" i="25"/>
  <c r="N583" i="25"/>
  <c r="N584" i="25"/>
  <c r="N585" i="25"/>
  <c r="N586" i="25"/>
  <c r="N587" i="25"/>
  <c r="N588" i="25"/>
  <c r="N589" i="25"/>
  <c r="N590" i="25"/>
  <c r="N591" i="25"/>
  <c r="N592" i="25"/>
  <c r="N593" i="25"/>
  <c r="N594" i="25"/>
  <c r="N595" i="25"/>
  <c r="N596" i="25"/>
  <c r="N597" i="25"/>
  <c r="N598" i="25"/>
  <c r="N599" i="25"/>
  <c r="N600" i="25"/>
  <c r="N601" i="25"/>
  <c r="N602" i="25"/>
  <c r="N603" i="25"/>
  <c r="N604" i="25"/>
  <c r="N605" i="25"/>
  <c r="N606" i="25"/>
  <c r="N607" i="25"/>
  <c r="N608" i="25"/>
  <c r="N609" i="25"/>
  <c r="N610" i="25"/>
  <c r="N611" i="25"/>
  <c r="N612" i="25"/>
  <c r="N613" i="25"/>
  <c r="N614" i="25"/>
  <c r="N615" i="25"/>
  <c r="N616" i="25"/>
  <c r="N617" i="25"/>
  <c r="N618" i="25"/>
  <c r="N619" i="25"/>
  <c r="N620" i="25"/>
  <c r="N621" i="25"/>
  <c r="N622" i="25"/>
  <c r="N623" i="25"/>
  <c r="N624" i="25"/>
  <c r="N625" i="25"/>
  <c r="N626" i="25"/>
  <c r="N627" i="25"/>
  <c r="N628" i="25"/>
  <c r="N629" i="25"/>
  <c r="N630" i="25"/>
  <c r="N631" i="25"/>
  <c r="N632" i="25"/>
  <c r="N633" i="25"/>
  <c r="N634" i="25"/>
  <c r="N635" i="25"/>
  <c r="N636" i="25"/>
  <c r="N637" i="25"/>
  <c r="N638" i="25"/>
  <c r="N639" i="25"/>
  <c r="N640" i="25"/>
  <c r="N641" i="25"/>
  <c r="N642" i="25"/>
  <c r="N643" i="25"/>
  <c r="N644" i="25"/>
  <c r="N645" i="25"/>
  <c r="N646" i="25"/>
  <c r="N647" i="25"/>
  <c r="N648" i="25"/>
  <c r="N649" i="25"/>
  <c r="N650" i="25"/>
  <c r="N651" i="25"/>
  <c r="N652" i="25"/>
  <c r="N653" i="25"/>
  <c r="N654" i="25"/>
  <c r="N655" i="25"/>
  <c r="N656" i="25"/>
  <c r="N657" i="25"/>
  <c r="N658" i="25"/>
  <c r="N659" i="25"/>
  <c r="N660" i="25"/>
  <c r="N661" i="25"/>
  <c r="N662" i="25"/>
  <c r="N663" i="25"/>
  <c r="N664" i="25"/>
  <c r="N665" i="25"/>
  <c r="N666" i="25"/>
  <c r="N667" i="25"/>
  <c r="N668" i="25"/>
  <c r="N669" i="25"/>
  <c r="N670" i="25"/>
  <c r="N671" i="25"/>
  <c r="N672" i="25"/>
  <c r="N673" i="25"/>
  <c r="N674" i="25"/>
  <c r="N675" i="25"/>
  <c r="N676" i="25"/>
  <c r="N677" i="25"/>
  <c r="N678" i="25"/>
  <c r="N679" i="25"/>
  <c r="N680" i="25"/>
  <c r="N681" i="25"/>
  <c r="N682" i="25"/>
  <c r="N683" i="25"/>
  <c r="N684" i="25"/>
  <c r="N685" i="25"/>
  <c r="N686" i="25"/>
  <c r="N687" i="25"/>
  <c r="N688" i="25"/>
  <c r="N689" i="25"/>
  <c r="N690" i="25"/>
  <c r="N691" i="25"/>
  <c r="N692" i="25"/>
  <c r="N693" i="25"/>
  <c r="N694" i="25"/>
  <c r="N695" i="25"/>
  <c r="N696" i="25"/>
  <c r="N697" i="25"/>
  <c r="N698" i="25"/>
  <c r="N699" i="25"/>
  <c r="N700" i="25"/>
  <c r="N701" i="25"/>
  <c r="N702" i="25"/>
  <c r="N703" i="25"/>
  <c r="N704" i="25"/>
  <c r="N705" i="25"/>
  <c r="N706" i="25"/>
  <c r="N707" i="25"/>
  <c r="N708" i="25"/>
  <c r="N709" i="25"/>
  <c r="N710" i="25"/>
  <c r="N711" i="25"/>
  <c r="N712" i="25"/>
  <c r="N713" i="25"/>
  <c r="N714" i="25"/>
  <c r="N715" i="25"/>
  <c r="N716" i="25"/>
  <c r="N717" i="25"/>
  <c r="N718" i="25"/>
  <c r="N719" i="25"/>
  <c r="N720" i="25"/>
  <c r="N721" i="25"/>
  <c r="N722" i="25"/>
  <c r="N723" i="25"/>
  <c r="N724" i="25"/>
  <c r="N725" i="25"/>
  <c r="N726" i="25"/>
  <c r="N727" i="25"/>
  <c r="N728" i="25"/>
  <c r="N729" i="25"/>
  <c r="N730" i="25"/>
  <c r="N731" i="25"/>
  <c r="N732" i="25"/>
  <c r="N733" i="25"/>
  <c r="N734" i="25"/>
  <c r="N735" i="25"/>
  <c r="N736" i="25"/>
  <c r="N737" i="25"/>
  <c r="N738" i="25"/>
  <c r="N739" i="25"/>
  <c r="N740" i="25"/>
  <c r="N741" i="25"/>
  <c r="N742" i="25"/>
  <c r="N743" i="25"/>
  <c r="N744" i="25"/>
  <c r="N745" i="25"/>
  <c r="N746" i="25"/>
  <c r="N747" i="25"/>
  <c r="N748" i="25"/>
  <c r="N749" i="25"/>
  <c r="N750" i="25"/>
  <c r="N751" i="25"/>
  <c r="N752" i="25"/>
  <c r="N753" i="25"/>
  <c r="N754" i="25"/>
  <c r="N755" i="25"/>
  <c r="N756" i="25"/>
  <c r="N757" i="25"/>
  <c r="N758" i="25"/>
  <c r="N759" i="25"/>
  <c r="N760" i="25"/>
  <c r="N761" i="25"/>
  <c r="N762" i="25"/>
  <c r="N763" i="25"/>
  <c r="N764" i="25"/>
  <c r="N765" i="25"/>
  <c r="N766" i="25"/>
  <c r="N767" i="25"/>
  <c r="N768" i="25"/>
  <c r="N769" i="25"/>
  <c r="N770" i="25"/>
  <c r="N771" i="25"/>
  <c r="N772" i="25"/>
  <c r="N773" i="25"/>
  <c r="N774" i="25"/>
  <c r="N775" i="25"/>
  <c r="N776" i="25"/>
  <c r="N777" i="25"/>
  <c r="N778" i="25"/>
  <c r="N779" i="25"/>
  <c r="N780" i="25"/>
  <c r="N781" i="25"/>
  <c r="N782" i="25"/>
  <c r="N783" i="25"/>
  <c r="N784" i="25"/>
  <c r="N785" i="25"/>
  <c r="N786" i="25"/>
  <c r="N787" i="25"/>
  <c r="N788" i="25"/>
  <c r="N789" i="25"/>
  <c r="N790" i="25"/>
  <c r="N791" i="25"/>
  <c r="N792" i="25"/>
  <c r="N793" i="25"/>
  <c r="N794" i="25"/>
  <c r="N795" i="25"/>
  <c r="N796" i="25"/>
  <c r="N797" i="25"/>
  <c r="N798" i="25"/>
  <c r="N799" i="25"/>
  <c r="N800" i="25"/>
  <c r="N801" i="25"/>
  <c r="N802" i="25"/>
  <c r="N803" i="25"/>
  <c r="N804" i="25"/>
  <c r="N805" i="25"/>
  <c r="N806" i="25"/>
  <c r="N807" i="25"/>
  <c r="N808" i="25"/>
  <c r="N809" i="25"/>
  <c r="N810" i="25"/>
  <c r="N811" i="25"/>
  <c r="N812" i="25"/>
  <c r="N813" i="25"/>
  <c r="N814" i="25"/>
  <c r="N815" i="25"/>
  <c r="N816" i="25"/>
  <c r="N817" i="25"/>
  <c r="N818" i="25"/>
  <c r="N819" i="25"/>
  <c r="N820" i="25"/>
  <c r="N821" i="25"/>
  <c r="N822" i="25"/>
  <c r="N823" i="25"/>
  <c r="N824" i="25"/>
  <c r="N825" i="25"/>
  <c r="N826" i="25"/>
  <c r="N827" i="25"/>
  <c r="N828" i="25"/>
  <c r="N829" i="25"/>
  <c r="N830" i="25"/>
  <c r="N831" i="25"/>
  <c r="N832" i="25"/>
  <c r="N833" i="25"/>
  <c r="N834" i="25"/>
  <c r="N835" i="25"/>
  <c r="N836" i="25"/>
  <c r="N837" i="25"/>
  <c r="N838" i="25"/>
  <c r="N839" i="25"/>
  <c r="N840" i="25"/>
  <c r="N841" i="25"/>
  <c r="N842" i="25"/>
  <c r="N843" i="25"/>
  <c r="N844" i="25"/>
  <c r="N845" i="25"/>
  <c r="N846" i="25"/>
  <c r="N847" i="25"/>
  <c r="N848" i="25"/>
  <c r="N849" i="25"/>
  <c r="N850" i="25"/>
  <c r="N851" i="25"/>
  <c r="N852" i="25"/>
  <c r="N853" i="25"/>
  <c r="N854" i="25"/>
  <c r="N855" i="25"/>
  <c r="N856" i="25"/>
  <c r="N857" i="25"/>
  <c r="N858" i="25"/>
  <c r="N859" i="25"/>
  <c r="N860" i="25"/>
  <c r="N861" i="25"/>
  <c r="N862" i="25"/>
  <c r="N863" i="25"/>
  <c r="N864" i="25"/>
  <c r="N865" i="25"/>
  <c r="N866" i="25"/>
  <c r="N867" i="25"/>
  <c r="N868" i="25"/>
  <c r="N869" i="25"/>
  <c r="N870" i="25"/>
  <c r="N871" i="25"/>
  <c r="N872" i="25"/>
  <c r="N873" i="25"/>
  <c r="N874" i="25"/>
  <c r="N875" i="25"/>
  <c r="N876" i="25"/>
  <c r="N877" i="25"/>
  <c r="N878" i="25"/>
  <c r="N879" i="25"/>
  <c r="N880" i="25"/>
  <c r="N881" i="25"/>
  <c r="N882" i="25"/>
  <c r="N883" i="25"/>
  <c r="N884" i="25"/>
  <c r="N885" i="25"/>
  <c r="N886" i="25"/>
  <c r="N887" i="25"/>
  <c r="N888" i="25"/>
  <c r="N889" i="25"/>
  <c r="N890" i="25"/>
  <c r="N891" i="25"/>
  <c r="N892" i="25"/>
  <c r="N893" i="25"/>
  <c r="N894" i="25"/>
  <c r="N895" i="25"/>
  <c r="N896" i="25"/>
  <c r="N897" i="25"/>
  <c r="N898" i="25"/>
  <c r="N899" i="25"/>
  <c r="N900" i="25"/>
  <c r="N901" i="25"/>
  <c r="N902" i="25"/>
  <c r="N903" i="25"/>
  <c r="N904" i="25"/>
  <c r="N905" i="25"/>
  <c r="N906" i="25"/>
  <c r="N907" i="25"/>
  <c r="N908" i="25"/>
  <c r="N909" i="25"/>
  <c r="N910" i="25"/>
  <c r="N911" i="25"/>
  <c r="N912" i="25"/>
  <c r="N913" i="25"/>
  <c r="N914" i="25"/>
  <c r="N915" i="25"/>
  <c r="N916" i="25"/>
  <c r="N917" i="25"/>
  <c r="N918" i="25"/>
  <c r="N919" i="25"/>
  <c r="N920" i="25"/>
  <c r="N921" i="25"/>
  <c r="N922" i="25"/>
  <c r="N923" i="25"/>
  <c r="N924" i="25"/>
  <c r="N925" i="25"/>
  <c r="N926" i="25"/>
  <c r="N927" i="25"/>
  <c r="N928" i="25"/>
  <c r="N929" i="25"/>
  <c r="N930" i="25"/>
  <c r="N931" i="25"/>
  <c r="N932" i="25"/>
  <c r="N933" i="25"/>
  <c r="N934" i="25"/>
  <c r="N935" i="25"/>
  <c r="N936" i="25"/>
  <c r="N937" i="25"/>
  <c r="N938" i="25"/>
  <c r="N939" i="25"/>
  <c r="N940" i="25"/>
  <c r="N941" i="25"/>
  <c r="N942" i="25"/>
  <c r="N943" i="25"/>
  <c r="N944" i="25"/>
  <c r="N945" i="25"/>
  <c r="N946" i="25"/>
  <c r="N947" i="25"/>
  <c r="N948" i="25"/>
  <c r="N949" i="25"/>
  <c r="N950" i="25"/>
  <c r="N951" i="25"/>
  <c r="N952" i="25"/>
  <c r="N953" i="25"/>
  <c r="N954" i="25"/>
  <c r="N955" i="25"/>
  <c r="N956" i="25"/>
  <c r="N957" i="25"/>
  <c r="N958" i="25"/>
  <c r="N959" i="25"/>
  <c r="N960" i="25"/>
  <c r="N961" i="25"/>
  <c r="N962" i="25"/>
  <c r="N963" i="25"/>
  <c r="N964" i="25"/>
  <c r="N965" i="25"/>
  <c r="N966" i="25"/>
  <c r="N967" i="25"/>
  <c r="N968" i="25"/>
  <c r="N969" i="25"/>
  <c r="N970" i="25"/>
  <c r="N971" i="25"/>
  <c r="N972" i="25"/>
  <c r="N973" i="25"/>
  <c r="N974" i="25"/>
  <c r="N975" i="25"/>
  <c r="N976" i="25"/>
  <c r="N977" i="25"/>
  <c r="N978" i="25"/>
  <c r="N979" i="25"/>
  <c r="N980" i="25"/>
  <c r="N981" i="25"/>
  <c r="N982" i="25"/>
  <c r="N983" i="25"/>
  <c r="N984" i="25"/>
  <c r="N985" i="25"/>
  <c r="N986" i="25"/>
  <c r="N987" i="25"/>
  <c r="N988" i="25"/>
  <c r="N989" i="25"/>
  <c r="N990" i="25"/>
  <c r="N991" i="25"/>
  <c r="N992" i="25"/>
  <c r="N993" i="25"/>
  <c r="N994" i="25"/>
  <c r="N995" i="25"/>
  <c r="N996" i="25"/>
  <c r="N997" i="25"/>
  <c r="N998" i="25"/>
  <c r="N999" i="25"/>
  <c r="N1000" i="25"/>
  <c r="N1001" i="25"/>
  <c r="N1002" i="25"/>
  <c r="N1003" i="25"/>
  <c r="N1004" i="25"/>
  <c r="N1005" i="25"/>
  <c r="N1006" i="25"/>
  <c r="N1007" i="25"/>
  <c r="N1008" i="25"/>
  <c r="N1009" i="25"/>
  <c r="N1010" i="25"/>
  <c r="N1011" i="25"/>
  <c r="N1012" i="25"/>
  <c r="N1013" i="25"/>
  <c r="N1014" i="25"/>
  <c r="N1015" i="25"/>
  <c r="N1016" i="25"/>
  <c r="N1017" i="25"/>
  <c r="N1018" i="25"/>
  <c r="N1019" i="25"/>
  <c r="N1020" i="25"/>
  <c r="N1021" i="25"/>
  <c r="N1022" i="25"/>
  <c r="N1023" i="25"/>
  <c r="N1024" i="25"/>
  <c r="N1025" i="25"/>
  <c r="N1026" i="25"/>
  <c r="N1027" i="25"/>
  <c r="N1028" i="25"/>
  <c r="N1029" i="25"/>
  <c r="N1030" i="25"/>
  <c r="N1031" i="25"/>
  <c r="N1032" i="25"/>
  <c r="N1033" i="25"/>
  <c r="N1034" i="25"/>
  <c r="N1035" i="25"/>
  <c r="N1036" i="25"/>
  <c r="N1037" i="25"/>
  <c r="N1038" i="25"/>
  <c r="N1039" i="25"/>
  <c r="N1040" i="25"/>
  <c r="N1041" i="25"/>
  <c r="N1042" i="25"/>
  <c r="N1043" i="25"/>
  <c r="N1044" i="25"/>
  <c r="N1045" i="25"/>
  <c r="N1046" i="25"/>
  <c r="N1047" i="25"/>
  <c r="N1048" i="25"/>
  <c r="N1049" i="25"/>
  <c r="N1050" i="25"/>
  <c r="N1051" i="25"/>
  <c r="N1052" i="25"/>
  <c r="N1053" i="25"/>
  <c r="N1054" i="25"/>
  <c r="N1055" i="25"/>
  <c r="N1056" i="25"/>
  <c r="N1057" i="25"/>
  <c r="N1058" i="25"/>
  <c r="N1059" i="25"/>
  <c r="N1060" i="25"/>
  <c r="N1061" i="25"/>
  <c r="N1062" i="25"/>
  <c r="N1063" i="25"/>
  <c r="N1064" i="25"/>
  <c r="N1065" i="25"/>
  <c r="N1066" i="25"/>
  <c r="N1067" i="25"/>
  <c r="N1068" i="25"/>
  <c r="N1069" i="25"/>
  <c r="N1070" i="25"/>
  <c r="N1071" i="25"/>
  <c r="N1072" i="25"/>
  <c r="N1073" i="25"/>
  <c r="N1074" i="25"/>
  <c r="N1075" i="25"/>
  <c r="N1076" i="25"/>
  <c r="N1077" i="25"/>
  <c r="N1078" i="25"/>
  <c r="N1079" i="25"/>
  <c r="N1080" i="25"/>
  <c r="N1081" i="25"/>
  <c r="N1082" i="25"/>
  <c r="N1083" i="25"/>
  <c r="N1084" i="25"/>
  <c r="N1085" i="25"/>
  <c r="N1086" i="25"/>
  <c r="N1087" i="25"/>
  <c r="N1088" i="25"/>
  <c r="N1089" i="25"/>
  <c r="N1090" i="25"/>
  <c r="N1091" i="25"/>
  <c r="N1092" i="25"/>
  <c r="N1093" i="25"/>
  <c r="N1094" i="25"/>
  <c r="N1095" i="25"/>
  <c r="N1096" i="25"/>
  <c r="N1097" i="25"/>
  <c r="N1098" i="25"/>
  <c r="N1099" i="25"/>
  <c r="N1100" i="25"/>
  <c r="N1101" i="25"/>
  <c r="N1102" i="25"/>
  <c r="N1103" i="25"/>
  <c r="N1104" i="25"/>
  <c r="N1105" i="25"/>
  <c r="N1106" i="25"/>
  <c r="N1107" i="25"/>
  <c r="N1108" i="25"/>
  <c r="N1109" i="25"/>
  <c r="N1110" i="25"/>
  <c r="N1111" i="25"/>
  <c r="N1112" i="25"/>
  <c r="N1113" i="25"/>
  <c r="N1114" i="25"/>
  <c r="N1115" i="25"/>
  <c r="N1116" i="25"/>
  <c r="N1117" i="25"/>
  <c r="N1118" i="25"/>
  <c r="N1119" i="25"/>
  <c r="N1120" i="25"/>
  <c r="N1121" i="25"/>
  <c r="N1122" i="25"/>
  <c r="N1123" i="25"/>
  <c r="N1124" i="25"/>
  <c r="N1125" i="25"/>
  <c r="N1126" i="25"/>
  <c r="N1127" i="25"/>
  <c r="N1128" i="25"/>
  <c r="N1129" i="25"/>
  <c r="N1130" i="25"/>
  <c r="N1131" i="25"/>
  <c r="N1132" i="25"/>
  <c r="N1133" i="25"/>
  <c r="N1134" i="25"/>
  <c r="N1135" i="25"/>
  <c r="N1136" i="25"/>
  <c r="N1137" i="25"/>
  <c r="N1138" i="25"/>
  <c r="N1139" i="25"/>
  <c r="N1140" i="25"/>
  <c r="N1141" i="25"/>
  <c r="N1142" i="25"/>
  <c r="N1143" i="25"/>
  <c r="N1144" i="25"/>
  <c r="N1145" i="25"/>
  <c r="N1146" i="25"/>
  <c r="N1147" i="25"/>
  <c r="N1148" i="25"/>
  <c r="N1149" i="25"/>
  <c r="N1150" i="25"/>
  <c r="N1151" i="25"/>
  <c r="N1152" i="25"/>
  <c r="N1153" i="25"/>
  <c r="N1154" i="25"/>
  <c r="N1155" i="25"/>
  <c r="N1156" i="25"/>
  <c r="N1157" i="25"/>
  <c r="N1158" i="25"/>
  <c r="N1159" i="25"/>
  <c r="N1160" i="25"/>
  <c r="N1161" i="25"/>
  <c r="N1162" i="25"/>
  <c r="N1163" i="25"/>
  <c r="N1164" i="25"/>
  <c r="N1165" i="25"/>
  <c r="N1166" i="25"/>
  <c r="N1167" i="25"/>
  <c r="N1168" i="25"/>
  <c r="N1169" i="25"/>
  <c r="N1170" i="25"/>
  <c r="N1171" i="25"/>
  <c r="N1172" i="25"/>
  <c r="N1173" i="25"/>
  <c r="N1174" i="25"/>
  <c r="N1175" i="25"/>
  <c r="N1176" i="25"/>
  <c r="N1177" i="25"/>
  <c r="N1178" i="25"/>
  <c r="N1179" i="25"/>
  <c r="N1180" i="25"/>
  <c r="N1181" i="25"/>
  <c r="N1182" i="25"/>
  <c r="N1183" i="25"/>
  <c r="N1184" i="25"/>
  <c r="N1185" i="25"/>
  <c r="N1186" i="25"/>
  <c r="N1187" i="25"/>
  <c r="N1188" i="25"/>
  <c r="N1189" i="25"/>
  <c r="N1190" i="25"/>
  <c r="N1191" i="25"/>
  <c r="N1192" i="25"/>
  <c r="N1193" i="25"/>
  <c r="N1194" i="25"/>
  <c r="N1195" i="25"/>
  <c r="N1196" i="25"/>
  <c r="N1197" i="25"/>
  <c r="N1198" i="25"/>
  <c r="N1199" i="25"/>
  <c r="N1200" i="25"/>
  <c r="N1201" i="25"/>
  <c r="N1202" i="25"/>
  <c r="N1203" i="25"/>
  <c r="N1204" i="25"/>
  <c r="N1205" i="25"/>
  <c r="N1206" i="25"/>
  <c r="N1207" i="25"/>
  <c r="N1208" i="25"/>
  <c r="N1209" i="25"/>
  <c r="N1210" i="25"/>
  <c r="N1211" i="25"/>
  <c r="N1212" i="25"/>
  <c r="N1213" i="25"/>
  <c r="N1214" i="25"/>
  <c r="N1215" i="25"/>
  <c r="N1216" i="25"/>
  <c r="N1217" i="25"/>
  <c r="N1218" i="25"/>
  <c r="N1219" i="25"/>
  <c r="N1220" i="25"/>
  <c r="N1221" i="25"/>
  <c r="N1222" i="25"/>
  <c r="N1223" i="25"/>
  <c r="N1224" i="25"/>
  <c r="N1225" i="25"/>
  <c r="N1226" i="25"/>
  <c r="N1227" i="25"/>
  <c r="N1228" i="25"/>
  <c r="N1229" i="25"/>
  <c r="N1230" i="25"/>
  <c r="N1231" i="25"/>
  <c r="N1232" i="25"/>
  <c r="N1233" i="25"/>
  <c r="N1234" i="25"/>
  <c r="N1235" i="25"/>
  <c r="N1236" i="25"/>
  <c r="N1237" i="25"/>
  <c r="N1238" i="25"/>
  <c r="N1239" i="25"/>
  <c r="N1240" i="25"/>
  <c r="N1241" i="25"/>
  <c r="N1242" i="25"/>
  <c r="N1243" i="25"/>
  <c r="N1244" i="25"/>
  <c r="N1245" i="25"/>
  <c r="N1246" i="25"/>
  <c r="N1247" i="25"/>
  <c r="N1248" i="25"/>
  <c r="N1249" i="25"/>
  <c r="N1250" i="25"/>
  <c r="N1251" i="25"/>
  <c r="N1252" i="25"/>
  <c r="N1253" i="25"/>
  <c r="N1254" i="25"/>
  <c r="N1255" i="25"/>
  <c r="N1256" i="25"/>
  <c r="N1257" i="25"/>
  <c r="N1258" i="25"/>
  <c r="N1259" i="25"/>
  <c r="N1260" i="25"/>
  <c r="N1261" i="25"/>
  <c r="N1262" i="25"/>
  <c r="N1263" i="25"/>
  <c r="N1264" i="25"/>
  <c r="N1265" i="25"/>
  <c r="N1266" i="25"/>
  <c r="N1267" i="25"/>
  <c r="N1268" i="25"/>
  <c r="N1269" i="25"/>
  <c r="N1270" i="25"/>
  <c r="N1271" i="25"/>
  <c r="N1272" i="25"/>
  <c r="N1273" i="25"/>
  <c r="N1274" i="25"/>
  <c r="N1275" i="25"/>
  <c r="N1276" i="25"/>
  <c r="N1277" i="25"/>
  <c r="N1278" i="25"/>
  <c r="N1279" i="25"/>
  <c r="N1280" i="25"/>
  <c r="N1281" i="25"/>
  <c r="N1282" i="25"/>
  <c r="N1283" i="25"/>
  <c r="N1284" i="25"/>
  <c r="N1285" i="25"/>
  <c r="N1286" i="25"/>
  <c r="N1287" i="25"/>
  <c r="N1288" i="25"/>
  <c r="N1289" i="25"/>
  <c r="N1290" i="25"/>
  <c r="N1291" i="25"/>
  <c r="N1292" i="25"/>
  <c r="N1293" i="25"/>
  <c r="N1294" i="25"/>
  <c r="N1295" i="25"/>
  <c r="N1296" i="25"/>
  <c r="N1297" i="25"/>
  <c r="N1298" i="25"/>
  <c r="N1299" i="25"/>
  <c r="N1300" i="25"/>
  <c r="N1301" i="25"/>
  <c r="N1302" i="25"/>
  <c r="N1303" i="25"/>
  <c r="N1304" i="25"/>
  <c r="N1305" i="25"/>
  <c r="N1306" i="25"/>
  <c r="N1307" i="25"/>
  <c r="N1308" i="25"/>
  <c r="N1309" i="25"/>
  <c r="N1310" i="25"/>
  <c r="N1311" i="25"/>
  <c r="N1312" i="25"/>
  <c r="N1313" i="25"/>
  <c r="N1314" i="25"/>
  <c r="N1315" i="25"/>
  <c r="N1316" i="25"/>
  <c r="N1317" i="25"/>
  <c r="N1318" i="25"/>
  <c r="N1319" i="25"/>
  <c r="N1320" i="25"/>
  <c r="N1321" i="25"/>
  <c r="N1322" i="25"/>
  <c r="N1323" i="25"/>
  <c r="N1324" i="25"/>
  <c r="N1325" i="25"/>
  <c r="N1326" i="25"/>
  <c r="N1327" i="25"/>
  <c r="N1328" i="25"/>
  <c r="N1329" i="25"/>
  <c r="N1330" i="25"/>
  <c r="N1331" i="25"/>
  <c r="N1332" i="25"/>
  <c r="N1333" i="25"/>
  <c r="N1334" i="25"/>
  <c r="N1335" i="25"/>
  <c r="N1336" i="25"/>
  <c r="N1337" i="25"/>
  <c r="N1338" i="25"/>
  <c r="N1339" i="25"/>
  <c r="N1340" i="25"/>
  <c r="N1341" i="25"/>
  <c r="N1342" i="25"/>
  <c r="N1343" i="25"/>
  <c r="N1344" i="25"/>
  <c r="N1345" i="25"/>
  <c r="N1346" i="25"/>
  <c r="N1347" i="25"/>
  <c r="N1348" i="25"/>
  <c r="N1349" i="25"/>
  <c r="N1350" i="25"/>
  <c r="N1351" i="25"/>
  <c r="N1352" i="25"/>
  <c r="N1353" i="25"/>
  <c r="N1354" i="25"/>
  <c r="N1355" i="25"/>
  <c r="N1356" i="25"/>
  <c r="N1357" i="25"/>
  <c r="N1358" i="25"/>
  <c r="N1359" i="25"/>
  <c r="N1360" i="25"/>
  <c r="N1361" i="25"/>
  <c r="N1362" i="25"/>
  <c r="N1363" i="25"/>
  <c r="N1364" i="25"/>
  <c r="N1365" i="25"/>
  <c r="N1366" i="25"/>
  <c r="N1367" i="25"/>
  <c r="N1368" i="25"/>
  <c r="N1369" i="25"/>
  <c r="N1370" i="25"/>
  <c r="N1371" i="25"/>
  <c r="N1372" i="25"/>
  <c r="N1373" i="25"/>
  <c r="N1374" i="25"/>
  <c r="N1375" i="25"/>
  <c r="N1376" i="25"/>
  <c r="N1377" i="25"/>
  <c r="N1378" i="25"/>
  <c r="N1379" i="25"/>
  <c r="N1380" i="25"/>
  <c r="N1381" i="25"/>
  <c r="N1382" i="25"/>
  <c r="N1383" i="25"/>
  <c r="N1384" i="25"/>
  <c r="N1385" i="25"/>
  <c r="N1386" i="25"/>
  <c r="N1387" i="25"/>
  <c r="N1388" i="25"/>
  <c r="N1389" i="25"/>
  <c r="N1390" i="25"/>
  <c r="N1391" i="25"/>
  <c r="N1392" i="25"/>
  <c r="N1393" i="25"/>
  <c r="N1394" i="25"/>
  <c r="N1395" i="25"/>
  <c r="N1396" i="25"/>
  <c r="N1397" i="25"/>
  <c r="N1398" i="25"/>
  <c r="N1399" i="25"/>
  <c r="N1400" i="25"/>
  <c r="N1401" i="25"/>
  <c r="N1402" i="25"/>
  <c r="N1403" i="25"/>
  <c r="N1404" i="25"/>
  <c r="N1405" i="25"/>
  <c r="N1406" i="25"/>
  <c r="N1407" i="25"/>
  <c r="N1408" i="25"/>
  <c r="N1409" i="25"/>
  <c r="N1410" i="25"/>
  <c r="N1411" i="25"/>
  <c r="N1412" i="25"/>
  <c r="N1413" i="25"/>
  <c r="N1414" i="25"/>
  <c r="N1415" i="25"/>
  <c r="N1416" i="25"/>
  <c r="N1417" i="25"/>
  <c r="N1418" i="25"/>
  <c r="N1419" i="25"/>
  <c r="N1420" i="25"/>
  <c r="N1421" i="25"/>
  <c r="N1422" i="25"/>
  <c r="N1423" i="25"/>
  <c r="N1424" i="25"/>
  <c r="N1425" i="25"/>
  <c r="N1426" i="25"/>
  <c r="N1427" i="25"/>
  <c r="N1428" i="25"/>
  <c r="N1429" i="25"/>
  <c r="N1430" i="25"/>
  <c r="N1431" i="25"/>
  <c r="N1432" i="25"/>
  <c r="N1433" i="25"/>
  <c r="N1434" i="25"/>
  <c r="N1435" i="25"/>
  <c r="N1436" i="25"/>
  <c r="N1437" i="25"/>
  <c r="N1438" i="25"/>
  <c r="N1439" i="25"/>
  <c r="N1440" i="25"/>
  <c r="N1441" i="25"/>
  <c r="N1442" i="25"/>
  <c r="N1443" i="25"/>
  <c r="N1444" i="25"/>
  <c r="N1445" i="25"/>
  <c r="N1446" i="25"/>
  <c r="N1447" i="25"/>
  <c r="N1448" i="25"/>
  <c r="N1449" i="25"/>
  <c r="N1450" i="25"/>
  <c r="N1451" i="25"/>
  <c r="N1452" i="25"/>
  <c r="N1453" i="25"/>
  <c r="N1454" i="25"/>
  <c r="N1455" i="25"/>
  <c r="N1456" i="25"/>
  <c r="N1457" i="25"/>
  <c r="N1458" i="25"/>
  <c r="N1459" i="25"/>
  <c r="N1460" i="25"/>
  <c r="N1461" i="25"/>
  <c r="N1462" i="25"/>
  <c r="N1463" i="25"/>
  <c r="N1464" i="25"/>
  <c r="N1465" i="25"/>
  <c r="N1466" i="25"/>
  <c r="N1467" i="25"/>
  <c r="N1468" i="25"/>
  <c r="N1469" i="25"/>
  <c r="N1470" i="25"/>
  <c r="N1471" i="25"/>
  <c r="N1472" i="25"/>
  <c r="N1473" i="25"/>
  <c r="N1474" i="25"/>
  <c r="N1475" i="25"/>
  <c r="N1476" i="25"/>
  <c r="N1477" i="25"/>
  <c r="N1478" i="25"/>
  <c r="N1479" i="25"/>
  <c r="N1480" i="25"/>
  <c r="N1481" i="25"/>
  <c r="N1482" i="25"/>
  <c r="N1483" i="25"/>
  <c r="N1484" i="25"/>
  <c r="N1485" i="25"/>
  <c r="N1486" i="25"/>
  <c r="N1487" i="25"/>
  <c r="N1488" i="25"/>
  <c r="N1489" i="25"/>
  <c r="N1490" i="25"/>
  <c r="N1491" i="25"/>
  <c r="N1492" i="25"/>
  <c r="N1493" i="25"/>
  <c r="N1494" i="25"/>
  <c r="N1495" i="25"/>
  <c r="N1496" i="25"/>
  <c r="N1497" i="25"/>
  <c r="N1498" i="25"/>
  <c r="N1499" i="25"/>
  <c r="N1500" i="25"/>
  <c r="N1501" i="25"/>
  <c r="N1502" i="25"/>
  <c r="N1503" i="25"/>
  <c r="N1504" i="25"/>
  <c r="N1505" i="25"/>
  <c r="N1506" i="25"/>
  <c r="N1507" i="25"/>
  <c r="N1508" i="25"/>
  <c r="N1509" i="25"/>
  <c r="N1510" i="25"/>
  <c r="N1511" i="25"/>
  <c r="N1512" i="25"/>
  <c r="N1513" i="25"/>
  <c r="N1514" i="25"/>
  <c r="N1515" i="25"/>
  <c r="N1516" i="25"/>
  <c r="N1517" i="25"/>
  <c r="N1518" i="25"/>
  <c r="N1519" i="25"/>
  <c r="N1520" i="25"/>
  <c r="N1521" i="25"/>
  <c r="N1522" i="25"/>
  <c r="N1523" i="25"/>
  <c r="N1524" i="25"/>
  <c r="N1525" i="25"/>
  <c r="N1526" i="25"/>
  <c r="N1527" i="25"/>
  <c r="N1528" i="25"/>
  <c r="N1529" i="25"/>
  <c r="N1530" i="25"/>
  <c r="N1531" i="25"/>
  <c r="N1532" i="25"/>
  <c r="N1533" i="25"/>
  <c r="N1534" i="25"/>
  <c r="N1535" i="25"/>
  <c r="N1536" i="25"/>
  <c r="N1537" i="25"/>
  <c r="N1538" i="25"/>
  <c r="N1539" i="25"/>
  <c r="N1540" i="25"/>
  <c r="N1541" i="25"/>
  <c r="N1542" i="25"/>
  <c r="N1543" i="25"/>
  <c r="N1544" i="25"/>
  <c r="N1545" i="25"/>
  <c r="N1546" i="25"/>
  <c r="N1547" i="25"/>
  <c r="N1548" i="25"/>
  <c r="N1549" i="25"/>
  <c r="N1550" i="25"/>
  <c r="N1551" i="25"/>
  <c r="N1552" i="25"/>
  <c r="N1553" i="25"/>
  <c r="N1554" i="25"/>
  <c r="N1555" i="25"/>
  <c r="N1556" i="25"/>
  <c r="N1557" i="25"/>
  <c r="N1558" i="25"/>
  <c r="N1559" i="25"/>
  <c r="N1560" i="25"/>
  <c r="N1561" i="25"/>
  <c r="N1562" i="25"/>
  <c r="N1563" i="25"/>
  <c r="N1564" i="25"/>
  <c r="N1565" i="25"/>
  <c r="N1566" i="25"/>
  <c r="N1567" i="25"/>
  <c r="N1568" i="25"/>
  <c r="N1569" i="25"/>
  <c r="N1570" i="25"/>
  <c r="N1571" i="25"/>
  <c r="N1572" i="25"/>
  <c r="N1573" i="25"/>
  <c r="N1574" i="25"/>
  <c r="N1575" i="25"/>
  <c r="N1576" i="25"/>
  <c r="N1577" i="25"/>
  <c r="N1578" i="25"/>
  <c r="N1579" i="25"/>
  <c r="N1580" i="25"/>
  <c r="N1581" i="25"/>
  <c r="N1582" i="25"/>
  <c r="N1583" i="25"/>
  <c r="N1584" i="25"/>
  <c r="N1585" i="25"/>
  <c r="N1586" i="25"/>
  <c r="N1587" i="25"/>
  <c r="N1588" i="25"/>
  <c r="N1589" i="25"/>
  <c r="N1590" i="25"/>
  <c r="N1591" i="25"/>
  <c r="N1592" i="25"/>
  <c r="N1593" i="25"/>
  <c r="N1594" i="25"/>
  <c r="N1595" i="25"/>
  <c r="N1596" i="25"/>
  <c r="N1597" i="25"/>
  <c r="N1598" i="25"/>
  <c r="N1599" i="25"/>
  <c r="N1600" i="25"/>
  <c r="N1601" i="25"/>
  <c r="N1602" i="25"/>
  <c r="N1603" i="25"/>
  <c r="N1604" i="25"/>
  <c r="N1605" i="25"/>
  <c r="N1606" i="25"/>
  <c r="N1607" i="25"/>
  <c r="N1608" i="25"/>
  <c r="N1609" i="25"/>
  <c r="N1610" i="25"/>
  <c r="N1611" i="25"/>
  <c r="N1612" i="25"/>
  <c r="N1613" i="25"/>
  <c r="N1614" i="25"/>
  <c r="N1615" i="25"/>
  <c r="N1616" i="25"/>
  <c r="N1617" i="25"/>
  <c r="N1618" i="25"/>
  <c r="N1619" i="25"/>
  <c r="N1620" i="25"/>
  <c r="N1621" i="25"/>
  <c r="N1622" i="25"/>
  <c r="N1623" i="25"/>
  <c r="N1624" i="25"/>
  <c r="N1625" i="25"/>
  <c r="N1626" i="25"/>
  <c r="N1627" i="25"/>
  <c r="N1628" i="25"/>
  <c r="N1629" i="25"/>
  <c r="N1630" i="25"/>
  <c r="N1631" i="25"/>
  <c r="N1632" i="25"/>
  <c r="N1633" i="25"/>
  <c r="N1634" i="25"/>
  <c r="N1635" i="25"/>
  <c r="N1636" i="25"/>
  <c r="N1637" i="25"/>
  <c r="N1638" i="25"/>
  <c r="N1639" i="25"/>
  <c r="N1640" i="25"/>
  <c r="N1641" i="25"/>
  <c r="N1642" i="25"/>
  <c r="N1643" i="25"/>
  <c r="N1644" i="25"/>
  <c r="N1645" i="25"/>
  <c r="N1646" i="25"/>
  <c r="N1647" i="25"/>
  <c r="N1648" i="25"/>
  <c r="N1649" i="25"/>
  <c r="N1650" i="25"/>
  <c r="N1651" i="25"/>
  <c r="N1652" i="25"/>
  <c r="N1653" i="25"/>
  <c r="N1654" i="25"/>
  <c r="N1655" i="25"/>
  <c r="N1656" i="25"/>
  <c r="N1657" i="25"/>
  <c r="N1658" i="25"/>
  <c r="N1659" i="25"/>
  <c r="N1660" i="25"/>
  <c r="N1661" i="25"/>
  <c r="N1662" i="25"/>
  <c r="N1663" i="25"/>
  <c r="N1664" i="25"/>
  <c r="N1665" i="25"/>
  <c r="N1666" i="25"/>
  <c r="N1667" i="25"/>
  <c r="N1668" i="25"/>
  <c r="N1669" i="25"/>
  <c r="N1670" i="25"/>
  <c r="N1671" i="25"/>
  <c r="N1672" i="25"/>
  <c r="N1673" i="25"/>
  <c r="N1674" i="25"/>
  <c r="N1675" i="25"/>
  <c r="N1676" i="25"/>
  <c r="N1677" i="25"/>
  <c r="N1678" i="25"/>
  <c r="N1679" i="25"/>
  <c r="N1680" i="25"/>
  <c r="N1681" i="25"/>
  <c r="N1682" i="25"/>
  <c r="N1683" i="25"/>
  <c r="N1684" i="25"/>
  <c r="N1685" i="25"/>
  <c r="N1686" i="25"/>
  <c r="N1687" i="25"/>
  <c r="N1688" i="25"/>
  <c r="N1689" i="25"/>
  <c r="N1690" i="25"/>
  <c r="N1691" i="25"/>
  <c r="N1692" i="25"/>
  <c r="N1693" i="25"/>
  <c r="N1694" i="25"/>
  <c r="N1695" i="25"/>
  <c r="N1696" i="25"/>
  <c r="N1697" i="25"/>
  <c r="N1698" i="25"/>
  <c r="N1699" i="25"/>
  <c r="N1700" i="25"/>
  <c r="N1701" i="25"/>
  <c r="N1702" i="25"/>
  <c r="N1703" i="25"/>
  <c r="N1704" i="25"/>
  <c r="N1705" i="25"/>
  <c r="N1706" i="25"/>
  <c r="N1707" i="25"/>
  <c r="N1708" i="25"/>
  <c r="N1709" i="25"/>
  <c r="N1710" i="25"/>
  <c r="N1711" i="25"/>
  <c r="N1712" i="25"/>
  <c r="N1713" i="25"/>
  <c r="N1714" i="25"/>
  <c r="N1715" i="25"/>
  <c r="N1716" i="25"/>
  <c r="N1717" i="25"/>
  <c r="N1718" i="25"/>
  <c r="N1719" i="25"/>
  <c r="N1720" i="25"/>
  <c r="N1721" i="25"/>
  <c r="N1722" i="25"/>
  <c r="N1723" i="25"/>
  <c r="N1724" i="25"/>
  <c r="N1725" i="25"/>
  <c r="N1726" i="25"/>
  <c r="N1727" i="25"/>
  <c r="N1728" i="25"/>
  <c r="N1729" i="25"/>
  <c r="N1730" i="25"/>
  <c r="N1731" i="25"/>
  <c r="N1732" i="25"/>
  <c r="N1733" i="25"/>
  <c r="N1734" i="25"/>
  <c r="N1735" i="25"/>
  <c r="N1736" i="25"/>
  <c r="N1737" i="25"/>
  <c r="N1738" i="25"/>
  <c r="N1739" i="25"/>
  <c r="N1740" i="25"/>
  <c r="N1741" i="25"/>
  <c r="N1742" i="25"/>
  <c r="N1743" i="25"/>
  <c r="N1744" i="25"/>
  <c r="N1745" i="25"/>
  <c r="N1746" i="25"/>
  <c r="N1747" i="25"/>
  <c r="N1748" i="25"/>
  <c r="N1749" i="25"/>
  <c r="N1750" i="25"/>
  <c r="N1751" i="25"/>
  <c r="N1752" i="25"/>
  <c r="N1753" i="25"/>
  <c r="N1754" i="25"/>
  <c r="N1755" i="25"/>
  <c r="N1756" i="25"/>
  <c r="N1757" i="25"/>
  <c r="N1758" i="25"/>
  <c r="N1759" i="25"/>
  <c r="N1760" i="25"/>
  <c r="N1761" i="25"/>
  <c r="N1762" i="25"/>
  <c r="N1763" i="25"/>
  <c r="N1764" i="25"/>
  <c r="N1765" i="25"/>
  <c r="N1766" i="25"/>
  <c r="N1767" i="25"/>
  <c r="N1768" i="25"/>
  <c r="N1769" i="25"/>
  <c r="N1770" i="25"/>
  <c r="N1771" i="25"/>
  <c r="N1772" i="25"/>
  <c r="N1773" i="25"/>
  <c r="N1774" i="25"/>
  <c r="N1775" i="25"/>
  <c r="N1776" i="25"/>
  <c r="N1777" i="25"/>
  <c r="N1778" i="25"/>
  <c r="N1779" i="25"/>
  <c r="N1780" i="25"/>
  <c r="N1781" i="25"/>
  <c r="N1782" i="25"/>
  <c r="N1783" i="25"/>
  <c r="N1784" i="25"/>
  <c r="N1785" i="25"/>
  <c r="N1786" i="25"/>
  <c r="N1787" i="25"/>
  <c r="N1788" i="25"/>
  <c r="N1789" i="25"/>
  <c r="N1790" i="25"/>
  <c r="N1791" i="25"/>
  <c r="N1792" i="25"/>
  <c r="N1793" i="25"/>
  <c r="N1794" i="25"/>
  <c r="N1795" i="25"/>
  <c r="N1796" i="25"/>
  <c r="N1797" i="25"/>
  <c r="N1798" i="25"/>
  <c r="N1799" i="25"/>
  <c r="N1800" i="25"/>
  <c r="N1801" i="25"/>
  <c r="N1802" i="25"/>
  <c r="N1803" i="25"/>
  <c r="N1804" i="25"/>
  <c r="N1805" i="25"/>
  <c r="N1806" i="25"/>
  <c r="N1807" i="25"/>
  <c r="N1808" i="25"/>
  <c r="N1809" i="25"/>
  <c r="N1810" i="25"/>
  <c r="N1811" i="25"/>
  <c r="N1812" i="25"/>
  <c r="N1813" i="25"/>
  <c r="N1814" i="25"/>
  <c r="N1815" i="25"/>
  <c r="N1816" i="25"/>
  <c r="N1817" i="25"/>
  <c r="N1818" i="25"/>
  <c r="N1819" i="25"/>
  <c r="N1820" i="25"/>
  <c r="N1821" i="25"/>
  <c r="N1822" i="25"/>
  <c r="N1823" i="25"/>
  <c r="N1824" i="25"/>
  <c r="N1825" i="25"/>
  <c r="N1826" i="25"/>
  <c r="N1827" i="25"/>
  <c r="N1828" i="25"/>
  <c r="N1829" i="25"/>
  <c r="N1830" i="25"/>
  <c r="N1831" i="25"/>
  <c r="N1832" i="25"/>
  <c r="N1833" i="25"/>
  <c r="N1834" i="25"/>
  <c r="N1835" i="25"/>
  <c r="N1836" i="25"/>
  <c r="N1837" i="25"/>
  <c r="N1838" i="25"/>
  <c r="N1839" i="25"/>
  <c r="N1840" i="25"/>
  <c r="N1841" i="25"/>
  <c r="N1842" i="25"/>
  <c r="N1843" i="25"/>
  <c r="N1844" i="25"/>
  <c r="N1845" i="25"/>
  <c r="N1846" i="25"/>
  <c r="N1847" i="25"/>
  <c r="N1848" i="25"/>
  <c r="N1849" i="25"/>
  <c r="N1850" i="25"/>
  <c r="N1851" i="25"/>
  <c r="N1852" i="25"/>
  <c r="N1853" i="25"/>
  <c r="N1854" i="25"/>
  <c r="N1855" i="25"/>
  <c r="N1856" i="25"/>
  <c r="N1857" i="25"/>
  <c r="N1858" i="25"/>
  <c r="N1859" i="25"/>
  <c r="N1860" i="25"/>
  <c r="N1861" i="25"/>
  <c r="N1862" i="25"/>
  <c r="N1863" i="25"/>
  <c r="N1864" i="25"/>
  <c r="N1865" i="25"/>
  <c r="N1866" i="25"/>
  <c r="N1867" i="25"/>
  <c r="N1868" i="25"/>
  <c r="N1869" i="25"/>
  <c r="N1870" i="25"/>
  <c r="N1871" i="25"/>
  <c r="N1872" i="25"/>
  <c r="N1873" i="25"/>
  <c r="N1874" i="25"/>
  <c r="N1875" i="25"/>
  <c r="N1876" i="25"/>
  <c r="N1877" i="25"/>
  <c r="N1878" i="25"/>
  <c r="N1879" i="25"/>
  <c r="N1880" i="25"/>
  <c r="N1881" i="25"/>
  <c r="N1882" i="25"/>
  <c r="N1883" i="25"/>
  <c r="N1884" i="25"/>
  <c r="N1885" i="25"/>
  <c r="N1886" i="25"/>
  <c r="N1887" i="25"/>
  <c r="N1888" i="25"/>
  <c r="N1889" i="25"/>
  <c r="N1890" i="25"/>
  <c r="N1891" i="25"/>
  <c r="N1892" i="25"/>
  <c r="N1893" i="25"/>
  <c r="N1894" i="25"/>
  <c r="N1895" i="25"/>
  <c r="N1896" i="25"/>
  <c r="N1897" i="25"/>
  <c r="N1898" i="25"/>
  <c r="N1899" i="25"/>
  <c r="N1900" i="25"/>
  <c r="N1901" i="25"/>
  <c r="N1902" i="25"/>
  <c r="N1903" i="25"/>
  <c r="N1904" i="25"/>
  <c r="N1905" i="25"/>
  <c r="N1906" i="25"/>
  <c r="N1907" i="25"/>
  <c r="N1908" i="25"/>
  <c r="N1909" i="25"/>
  <c r="N1910" i="25"/>
  <c r="N1911" i="25"/>
  <c r="N1912" i="25"/>
  <c r="N1913" i="25"/>
  <c r="N1914" i="25"/>
  <c r="N1915" i="25"/>
  <c r="N1916" i="25"/>
  <c r="N1917" i="25"/>
  <c r="N1918" i="25"/>
  <c r="N1919" i="25"/>
  <c r="N1920" i="25"/>
  <c r="N1921" i="25"/>
  <c r="N1922" i="25"/>
  <c r="N1923" i="25"/>
  <c r="N1924" i="25"/>
  <c r="N1925" i="25"/>
  <c r="N1926" i="25"/>
  <c r="N1927" i="25"/>
  <c r="N1928" i="25"/>
  <c r="N1929" i="25"/>
  <c r="N1930" i="25"/>
  <c r="N1931" i="25"/>
  <c r="N1932" i="25"/>
  <c r="N1933" i="25"/>
  <c r="N1934" i="25"/>
  <c r="N1935" i="25"/>
  <c r="N1936" i="25"/>
  <c r="N1937" i="25"/>
  <c r="N1938" i="25"/>
  <c r="N1939" i="25"/>
  <c r="N1940" i="25"/>
  <c r="N1941" i="25"/>
  <c r="N1942" i="25"/>
  <c r="N1943" i="25"/>
  <c r="N1944" i="25"/>
  <c r="N1945" i="25"/>
  <c r="N1946" i="25"/>
  <c r="N1947" i="25"/>
  <c r="N1948" i="25"/>
  <c r="N1949" i="25"/>
  <c r="N1950" i="25"/>
  <c r="N1951" i="25"/>
  <c r="N1952" i="25"/>
  <c r="N1953" i="25"/>
  <c r="N1954" i="25"/>
  <c r="N1955" i="25"/>
  <c r="N1956" i="25"/>
  <c r="N1957" i="25"/>
  <c r="N1958" i="25"/>
  <c r="N1959" i="25"/>
  <c r="N1960" i="25"/>
  <c r="N1961" i="25"/>
  <c r="N1962" i="25"/>
  <c r="N1963" i="25"/>
  <c r="N1964" i="25"/>
  <c r="N1965" i="25"/>
  <c r="N1966" i="25"/>
  <c r="N1967" i="25"/>
  <c r="N1968" i="25"/>
  <c r="N1969" i="25"/>
  <c r="N1970" i="25"/>
  <c r="N1971" i="25"/>
  <c r="N1972" i="25"/>
  <c r="N1973" i="25"/>
  <c r="N1974" i="25"/>
  <c r="N1975" i="25"/>
  <c r="N1976" i="25"/>
  <c r="N1977" i="25"/>
  <c r="N1978" i="25"/>
  <c r="N1979" i="25"/>
  <c r="N1980" i="25"/>
  <c r="N1981" i="25"/>
  <c r="N1982" i="25"/>
  <c r="N1983" i="25"/>
  <c r="N1984" i="25"/>
  <c r="N1985" i="25"/>
  <c r="N1986" i="25"/>
  <c r="N1987" i="25"/>
  <c r="N1988" i="25"/>
  <c r="N1989" i="25"/>
  <c r="N1990" i="25"/>
  <c r="N1991" i="25"/>
  <c r="N1992" i="25"/>
  <c r="N1993" i="25"/>
  <c r="N1994" i="25"/>
  <c r="N1995" i="25"/>
  <c r="N1996" i="25"/>
  <c r="N1997" i="25"/>
  <c r="N1998" i="25"/>
  <c r="N1999" i="25"/>
  <c r="N2000" i="25"/>
  <c r="N2001" i="25"/>
  <c r="N2002" i="25"/>
  <c r="N2003" i="25"/>
  <c r="N2004" i="25"/>
  <c r="N2005" i="25"/>
  <c r="N2006" i="25"/>
  <c r="N2007" i="25"/>
  <c r="N2008" i="25"/>
  <c r="N2009" i="25"/>
  <c r="N2010" i="25"/>
  <c r="N2011" i="25"/>
  <c r="N2012" i="25"/>
  <c r="N2013" i="25"/>
  <c r="N2014" i="25"/>
  <c r="N2015" i="25"/>
  <c r="N2016" i="25"/>
  <c r="N2017" i="25"/>
  <c r="N2018" i="25"/>
  <c r="N2019" i="25"/>
  <c r="N2020" i="25"/>
  <c r="N2021" i="25"/>
  <c r="N2022" i="25"/>
  <c r="N2023" i="25"/>
  <c r="N2024" i="25"/>
  <c r="N2025" i="25"/>
  <c r="N2026" i="25"/>
  <c r="N2027" i="25"/>
  <c r="N2028" i="25"/>
  <c r="N2029" i="25"/>
  <c r="N2030" i="25"/>
  <c r="N2031" i="25"/>
  <c r="N2032" i="25"/>
  <c r="N2033" i="25"/>
  <c r="N2034" i="25"/>
  <c r="N2035" i="25"/>
  <c r="N2036" i="25"/>
  <c r="N2037" i="25"/>
  <c r="N2038" i="25"/>
  <c r="N2039" i="25"/>
  <c r="N2040" i="25"/>
  <c r="N2041" i="25"/>
  <c r="N2042" i="25"/>
  <c r="N2043" i="25"/>
  <c r="N2044" i="25"/>
  <c r="N2045" i="25"/>
  <c r="N2046" i="25"/>
  <c r="N2047" i="25"/>
  <c r="N2048" i="25"/>
  <c r="N2049" i="25"/>
  <c r="N2050" i="25"/>
  <c r="N2051" i="25"/>
  <c r="N2052" i="25"/>
  <c r="N2053" i="25"/>
  <c r="N2054" i="25"/>
  <c r="N2055" i="25"/>
  <c r="N2056" i="25"/>
  <c r="N2057" i="25"/>
  <c r="N2058" i="25"/>
  <c r="N2059" i="25"/>
  <c r="N2060" i="25"/>
  <c r="N2061" i="25"/>
  <c r="N2062" i="25"/>
  <c r="N2063" i="25"/>
  <c r="N2064" i="25"/>
  <c r="N2065" i="25"/>
  <c r="N2066" i="25"/>
  <c r="N2067" i="25"/>
  <c r="N2068" i="25"/>
  <c r="N2069" i="25"/>
  <c r="N2070" i="25"/>
  <c r="N2071" i="25"/>
  <c r="N2072" i="25"/>
  <c r="N2073" i="25"/>
  <c r="N2074" i="25"/>
  <c r="N2075" i="25"/>
  <c r="N2076" i="25"/>
  <c r="N2077" i="25"/>
  <c r="N2078" i="25"/>
  <c r="N2079" i="25"/>
  <c r="N2080" i="25"/>
  <c r="N2081" i="25"/>
  <c r="N2082" i="25"/>
  <c r="N2083" i="25"/>
  <c r="N2084" i="25"/>
  <c r="N2085" i="25"/>
  <c r="N2086" i="25"/>
  <c r="N2087" i="25"/>
  <c r="N2088" i="25"/>
  <c r="N2089" i="25"/>
  <c r="N2090" i="25"/>
  <c r="N2091" i="25"/>
  <c r="N2092" i="25"/>
  <c r="N2093" i="25"/>
  <c r="N2094" i="25"/>
  <c r="N2095" i="25"/>
  <c r="N2096" i="25"/>
  <c r="N2097" i="25"/>
  <c r="N2098" i="25"/>
  <c r="N2099" i="25"/>
  <c r="N2100" i="25"/>
  <c r="N2101" i="25"/>
  <c r="N2102" i="25"/>
  <c r="N2103" i="25"/>
  <c r="N2104" i="25"/>
  <c r="N2105" i="25"/>
  <c r="N2106" i="25"/>
  <c r="N2107" i="25"/>
  <c r="N2108" i="25"/>
  <c r="N2109" i="25"/>
  <c r="N2110" i="25"/>
  <c r="N2111" i="25"/>
  <c r="N2112" i="25"/>
  <c r="N2113" i="25"/>
  <c r="N2114" i="25"/>
  <c r="N2115" i="25"/>
  <c r="N2116" i="25"/>
  <c r="N2117" i="25"/>
  <c r="N2118" i="25"/>
  <c r="N2119" i="25"/>
  <c r="N2120" i="25"/>
  <c r="N2121" i="25"/>
  <c r="N2122" i="25"/>
  <c r="N2123" i="25"/>
  <c r="N2124" i="25"/>
  <c r="N2125" i="25"/>
  <c r="N2126" i="25"/>
  <c r="N2127" i="25"/>
  <c r="N2128" i="25"/>
  <c r="N2129" i="25"/>
  <c r="N2130" i="25"/>
  <c r="N2131" i="25"/>
  <c r="N2132" i="25"/>
  <c r="N2133" i="25"/>
  <c r="N2134" i="25"/>
  <c r="N2135" i="25"/>
  <c r="N2136" i="25"/>
  <c r="N2137" i="25"/>
  <c r="N2138" i="25"/>
  <c r="N2139" i="25"/>
  <c r="N2140" i="25"/>
  <c r="N2141" i="25"/>
  <c r="N2142" i="25"/>
  <c r="N2143" i="25"/>
  <c r="N2144" i="25"/>
  <c r="N2145" i="25"/>
  <c r="N2146" i="25"/>
  <c r="N2147" i="25"/>
  <c r="N2148" i="25"/>
  <c r="N2149" i="25"/>
  <c r="N2150" i="25"/>
  <c r="N2151" i="25"/>
  <c r="N2152" i="25"/>
  <c r="N2153" i="25"/>
  <c r="N2154" i="25"/>
  <c r="N2155" i="25"/>
  <c r="N2156" i="25"/>
  <c r="N2157" i="25"/>
  <c r="N2158" i="25"/>
  <c r="N2159" i="25"/>
  <c r="N2160" i="25"/>
  <c r="N2161" i="25"/>
  <c r="N2162" i="25"/>
  <c r="N2163" i="25"/>
  <c r="N2164" i="25"/>
  <c r="N2165" i="25"/>
  <c r="N2166" i="25"/>
  <c r="N2167" i="25"/>
  <c r="N2168" i="25"/>
  <c r="N2169" i="25"/>
  <c r="N2170" i="25"/>
  <c r="N2171" i="25"/>
  <c r="N2172" i="25"/>
  <c r="N2173" i="25"/>
  <c r="N2174" i="25"/>
  <c r="N2175" i="25"/>
  <c r="N2176" i="25"/>
  <c r="N2177" i="25"/>
  <c r="N2178" i="25"/>
  <c r="N2179" i="25"/>
  <c r="N2180" i="25"/>
  <c r="N2181" i="25"/>
  <c r="N2182" i="25"/>
  <c r="N2183" i="25"/>
  <c r="N2184" i="25"/>
  <c r="N2185" i="25"/>
  <c r="N2186" i="25"/>
  <c r="N2187" i="25"/>
  <c r="N2188" i="25"/>
  <c r="N2189" i="25"/>
  <c r="N2190" i="25"/>
  <c r="N2191" i="25"/>
  <c r="N2192" i="25"/>
  <c r="N2193" i="25"/>
  <c r="N2194" i="25"/>
  <c r="N2195" i="25"/>
  <c r="N2196" i="25"/>
  <c r="N2197" i="25"/>
  <c r="N2198" i="25"/>
  <c r="N2199" i="25"/>
  <c r="N2200" i="25"/>
  <c r="N2201" i="25"/>
  <c r="N2202" i="25"/>
  <c r="N2203" i="25"/>
  <c r="N2204" i="25"/>
  <c r="N2205" i="25"/>
  <c r="N2206" i="25"/>
  <c r="N2207" i="25"/>
  <c r="N2208" i="25"/>
  <c r="N2209" i="25"/>
  <c r="N2210" i="25"/>
  <c r="N2211" i="25"/>
  <c r="N2212" i="25"/>
  <c r="N2213" i="25"/>
  <c r="N2214" i="25"/>
  <c r="N2215" i="25"/>
  <c r="N2216" i="25"/>
  <c r="N2217" i="25"/>
  <c r="N2218" i="25"/>
  <c r="N2219" i="25"/>
  <c r="N2220" i="25"/>
  <c r="N2221" i="25"/>
  <c r="N2222" i="25"/>
  <c r="N2223" i="25"/>
  <c r="N2224" i="25"/>
  <c r="N2225" i="25"/>
  <c r="N2226" i="25"/>
  <c r="N2227" i="25"/>
  <c r="N2228" i="25"/>
  <c r="N2229" i="25"/>
  <c r="N2230" i="25"/>
  <c r="N2231" i="25"/>
  <c r="N2232" i="25"/>
  <c r="N2233" i="25"/>
  <c r="N2234" i="25"/>
  <c r="N2235" i="25"/>
  <c r="N2236" i="25"/>
  <c r="N2237" i="25"/>
  <c r="N2238" i="25"/>
  <c r="N2239" i="25"/>
  <c r="N2240" i="25"/>
  <c r="N2241" i="25"/>
  <c r="N2242" i="25"/>
  <c r="N2243" i="25"/>
  <c r="N2244" i="25"/>
  <c r="N2245" i="25"/>
  <c r="N2246" i="25"/>
  <c r="N2247" i="25"/>
  <c r="N2248" i="25"/>
  <c r="N2249" i="25"/>
  <c r="N2250" i="25"/>
  <c r="N2251" i="25"/>
  <c r="N2252" i="25"/>
  <c r="N2253" i="25"/>
  <c r="N2254" i="25"/>
  <c r="N2255" i="25"/>
  <c r="N2256" i="25"/>
  <c r="N2257" i="25"/>
  <c r="N2258" i="25"/>
  <c r="N2259" i="25"/>
  <c r="N2260" i="25"/>
  <c r="N2261" i="25"/>
  <c r="N2262" i="25"/>
  <c r="N2263" i="25"/>
  <c r="N2264" i="25"/>
  <c r="N2265" i="25"/>
  <c r="N2266" i="25"/>
  <c r="N2267" i="25"/>
  <c r="N2268" i="25"/>
  <c r="N2269" i="25"/>
  <c r="N2270" i="25"/>
  <c r="N2271" i="25"/>
  <c r="N2272" i="25"/>
  <c r="N2273" i="25"/>
  <c r="N2274" i="25"/>
  <c r="N2275" i="25"/>
  <c r="N2276" i="25"/>
  <c r="N2277" i="25"/>
  <c r="N2278" i="25"/>
  <c r="N2279" i="25"/>
  <c r="N2280" i="25"/>
  <c r="N2281" i="25"/>
  <c r="N2282" i="25"/>
  <c r="N2283" i="25"/>
  <c r="N2284" i="25"/>
  <c r="N2285" i="25"/>
  <c r="N2286" i="25"/>
  <c r="N2287" i="25"/>
  <c r="N2288" i="25"/>
  <c r="N2289" i="25"/>
  <c r="N2290" i="25"/>
  <c r="N2291" i="25"/>
  <c r="N2292" i="25"/>
  <c r="N2293" i="25"/>
  <c r="N2294" i="25"/>
  <c r="N2295" i="25"/>
  <c r="N2296" i="25"/>
  <c r="N2297" i="25"/>
  <c r="N2298" i="25"/>
  <c r="N2299" i="25"/>
  <c r="N2300" i="25"/>
  <c r="N2301" i="25"/>
  <c r="N2302" i="25"/>
  <c r="N2303" i="25"/>
  <c r="N2304" i="25"/>
  <c r="N2305" i="25"/>
  <c r="N2306" i="25"/>
  <c r="N2307" i="25"/>
  <c r="N2308" i="25"/>
  <c r="N2309" i="25"/>
  <c r="N2310" i="25"/>
  <c r="N2311" i="25"/>
  <c r="N2312" i="25"/>
  <c r="N2313" i="25"/>
  <c r="N2314" i="25"/>
  <c r="N2315" i="25"/>
  <c r="N2316" i="25"/>
  <c r="N2317" i="25"/>
  <c r="N2318" i="25"/>
  <c r="N2319" i="25"/>
  <c r="N2320" i="25"/>
  <c r="N2321" i="25"/>
  <c r="N2322" i="25"/>
  <c r="N2323" i="25"/>
  <c r="N2324" i="25"/>
  <c r="N2325" i="25"/>
  <c r="N2326" i="25"/>
  <c r="N2327" i="25"/>
  <c r="N2328" i="25"/>
  <c r="N2329" i="25"/>
  <c r="N2330" i="25"/>
  <c r="N2331" i="25"/>
  <c r="N2332" i="25"/>
  <c r="N2333" i="25"/>
  <c r="N2334" i="25"/>
  <c r="N2335" i="25"/>
  <c r="N2336" i="25"/>
  <c r="N2337" i="25"/>
  <c r="N2338" i="25"/>
  <c r="N2339" i="25"/>
  <c r="N2340" i="25"/>
  <c r="N2341" i="25"/>
  <c r="N2342" i="25"/>
  <c r="N2343" i="25"/>
  <c r="N2344" i="25"/>
  <c r="N2345" i="25"/>
  <c r="N2346" i="25"/>
  <c r="N2347" i="25"/>
  <c r="N2348" i="25"/>
  <c r="N2349" i="25"/>
  <c r="N2350" i="25"/>
  <c r="N2351" i="25"/>
  <c r="N2352" i="25"/>
  <c r="N2353" i="25"/>
  <c r="N2354" i="25"/>
  <c r="N2355" i="25"/>
  <c r="N2356" i="25"/>
  <c r="N2357" i="25"/>
  <c r="N2358" i="25"/>
  <c r="N2359" i="25"/>
  <c r="N2360" i="25"/>
  <c r="N2361" i="25"/>
  <c r="N2362" i="25"/>
  <c r="N2363" i="25"/>
  <c r="N2364" i="25"/>
  <c r="N2365" i="25"/>
  <c r="N2366" i="25"/>
  <c r="N2367" i="25"/>
  <c r="N2368" i="25"/>
  <c r="N2369" i="25"/>
  <c r="N2370" i="25"/>
  <c r="N2371" i="25"/>
  <c r="N2372" i="25"/>
  <c r="N2373" i="25"/>
  <c r="N2374" i="25"/>
  <c r="N2375" i="25"/>
  <c r="N2376" i="25"/>
  <c r="N2377" i="25"/>
  <c r="N2378" i="25"/>
  <c r="N2379" i="25"/>
  <c r="N2380" i="25"/>
  <c r="N2381" i="25"/>
  <c r="N2382" i="25"/>
  <c r="N2383" i="25"/>
  <c r="N2384" i="25"/>
  <c r="N2385" i="25"/>
  <c r="N2386" i="25"/>
  <c r="N2387" i="25"/>
  <c r="N2388" i="25"/>
  <c r="N2389" i="25"/>
  <c r="N2390" i="25"/>
  <c r="N2391" i="25"/>
  <c r="N2392" i="25"/>
  <c r="N2393" i="25"/>
  <c r="N2394" i="25"/>
  <c r="N2395" i="25"/>
  <c r="N2396" i="25"/>
  <c r="N2397" i="25"/>
  <c r="N2398" i="25"/>
  <c r="N2399" i="25"/>
  <c r="N2400" i="25"/>
  <c r="N2401" i="25"/>
  <c r="N2402" i="25"/>
  <c r="N2403" i="25"/>
  <c r="N2404" i="25"/>
  <c r="N2405" i="25"/>
  <c r="N2406" i="25"/>
  <c r="N2407" i="25"/>
  <c r="N2408" i="25"/>
  <c r="N2409" i="25"/>
  <c r="N2410" i="25"/>
  <c r="N2411" i="25"/>
  <c r="N2412" i="25"/>
  <c r="N2413" i="25"/>
  <c r="N2414" i="25"/>
  <c r="N2415" i="25"/>
  <c r="N2416" i="25"/>
  <c r="N2417" i="25"/>
  <c r="N2418" i="25"/>
  <c r="N2419" i="25"/>
  <c r="N2420" i="25"/>
  <c r="N2421" i="25"/>
  <c r="N2422" i="25"/>
  <c r="N2423" i="25"/>
  <c r="N2424" i="25"/>
  <c r="N2425" i="25"/>
  <c r="N2426" i="25"/>
  <c r="N2427" i="25"/>
  <c r="N2428" i="25"/>
  <c r="N2429" i="25"/>
  <c r="N2430" i="25"/>
  <c r="N2431" i="25"/>
  <c r="N2432" i="25"/>
  <c r="N2433" i="25"/>
  <c r="N2434" i="25"/>
  <c r="N2435" i="25"/>
  <c r="N2436" i="25"/>
  <c r="N2437" i="25"/>
  <c r="N2438" i="25"/>
  <c r="N2439" i="25"/>
  <c r="N2440" i="25"/>
  <c r="N2441" i="25"/>
  <c r="N2442" i="25"/>
  <c r="N2443" i="25"/>
  <c r="N2444" i="25"/>
  <c r="N2445" i="25"/>
  <c r="N2446" i="25"/>
  <c r="N2447" i="25"/>
  <c r="N2448" i="25"/>
  <c r="N2449" i="25"/>
  <c r="N2450" i="25"/>
  <c r="N2451" i="25"/>
  <c r="N2452" i="25"/>
  <c r="N2453" i="25"/>
  <c r="N2454" i="25"/>
  <c r="N2455" i="25"/>
  <c r="N2456" i="25"/>
  <c r="N2457" i="25"/>
  <c r="N2458" i="25"/>
  <c r="N2459" i="25"/>
  <c r="N2460" i="25"/>
  <c r="N2461" i="25"/>
  <c r="N2462" i="25"/>
  <c r="N2463" i="25"/>
  <c r="N2464" i="25"/>
  <c r="N2465" i="25"/>
  <c r="N2466" i="25"/>
  <c r="N2467" i="25"/>
  <c r="N2468" i="25"/>
  <c r="N2469" i="25"/>
  <c r="N2470" i="25"/>
  <c r="N2471" i="25"/>
  <c r="N2472" i="25"/>
  <c r="N2473" i="25"/>
  <c r="N2474" i="25"/>
  <c r="N2475" i="25"/>
  <c r="N2476" i="25"/>
  <c r="N2477" i="25"/>
  <c r="N2478" i="25"/>
  <c r="N2479" i="25"/>
  <c r="N2480" i="25"/>
  <c r="N2481" i="25"/>
  <c r="N2482" i="25"/>
  <c r="N2483" i="25"/>
  <c r="N2484" i="25"/>
  <c r="N2485" i="25"/>
  <c r="N2486" i="25"/>
  <c r="N2487" i="25"/>
  <c r="N2488" i="25"/>
  <c r="N2489" i="25"/>
  <c r="N2490" i="25"/>
  <c r="N2491" i="25"/>
  <c r="N2492" i="25"/>
  <c r="N2493" i="25"/>
  <c r="N2494" i="25"/>
  <c r="N2495" i="25"/>
  <c r="N2496" i="25"/>
  <c r="N2497" i="25"/>
  <c r="N2498" i="25"/>
  <c r="N2499" i="25"/>
  <c r="N2500" i="25"/>
  <c r="N2501" i="25"/>
  <c r="N2502" i="25"/>
  <c r="N2503" i="25"/>
  <c r="N2504" i="25"/>
  <c r="N2505" i="25"/>
  <c r="N2506" i="25"/>
  <c r="N2507" i="25"/>
  <c r="N2508" i="25"/>
  <c r="N2509" i="25"/>
  <c r="N2510" i="25"/>
  <c r="N2511" i="25"/>
  <c r="N2512" i="25"/>
  <c r="N2513" i="25"/>
  <c r="N2514" i="25"/>
  <c r="N2515" i="25"/>
  <c r="N2516" i="25"/>
  <c r="N2517" i="25"/>
  <c r="N2518" i="25"/>
  <c r="N2519" i="25"/>
  <c r="N2520" i="25"/>
  <c r="N2521" i="25"/>
  <c r="N2522" i="25"/>
  <c r="N2523" i="25"/>
  <c r="N2524" i="25"/>
  <c r="N2525" i="25"/>
  <c r="N2526" i="25"/>
  <c r="N2527" i="25"/>
  <c r="N2528" i="25"/>
  <c r="N2529" i="25"/>
  <c r="N2530" i="25"/>
  <c r="N2531" i="25"/>
  <c r="N2532" i="25"/>
  <c r="N2533" i="25"/>
  <c r="N2534" i="25"/>
  <c r="N2535" i="25"/>
  <c r="N2536" i="25"/>
  <c r="N2537" i="25"/>
  <c r="N2538" i="25"/>
  <c r="N2539" i="25"/>
  <c r="N2540" i="25"/>
  <c r="N2541" i="25"/>
  <c r="N2542" i="25"/>
  <c r="N2543" i="25"/>
  <c r="N2544" i="25"/>
  <c r="N2545" i="25"/>
  <c r="N2546" i="25"/>
  <c r="N2547" i="25"/>
  <c r="N2548" i="25"/>
  <c r="N2549" i="25"/>
  <c r="N2550" i="25"/>
  <c r="N2551" i="25"/>
  <c r="N2552" i="25"/>
  <c r="N2553" i="25"/>
  <c r="N2554" i="25"/>
  <c r="N2555" i="25"/>
  <c r="N2556" i="25"/>
  <c r="N2557" i="25"/>
  <c r="N2558" i="25"/>
  <c r="N2559" i="25"/>
  <c r="N2560" i="25"/>
  <c r="N2561" i="25"/>
  <c r="N2562" i="25"/>
  <c r="N2563" i="25"/>
  <c r="N2564" i="25"/>
  <c r="N2565" i="25"/>
  <c r="N2566" i="25"/>
  <c r="N2567" i="25"/>
  <c r="N2568" i="25"/>
  <c r="N2569" i="25"/>
  <c r="N2570" i="25"/>
  <c r="N2571" i="25"/>
  <c r="N2572" i="25"/>
  <c r="N2573" i="25"/>
  <c r="N2574" i="25"/>
  <c r="N2575" i="25"/>
  <c r="N2576" i="25"/>
  <c r="N2577" i="25"/>
  <c r="N2578" i="25"/>
  <c r="N2579" i="25"/>
  <c r="N2580" i="25"/>
  <c r="N2581" i="25"/>
  <c r="N2582" i="25"/>
  <c r="N2583" i="25"/>
  <c r="N2584" i="25"/>
  <c r="N2585" i="25"/>
  <c r="N2586" i="25"/>
  <c r="N2587" i="25"/>
  <c r="N2588" i="25"/>
  <c r="N2589" i="25"/>
  <c r="N2590" i="25"/>
  <c r="N2591" i="25"/>
  <c r="N2592" i="25"/>
  <c r="N2593" i="25"/>
  <c r="N2594" i="25"/>
  <c r="N2595" i="25"/>
  <c r="N2596" i="25"/>
  <c r="N2597" i="25"/>
  <c r="N2598" i="25"/>
  <c r="N2599" i="25"/>
  <c r="N2600" i="25"/>
  <c r="N2601" i="25"/>
  <c r="N2602" i="25"/>
  <c r="N2603" i="25"/>
  <c r="N2604" i="25"/>
  <c r="N2605" i="25"/>
  <c r="N2606" i="25"/>
  <c r="N2607" i="25"/>
  <c r="N2608" i="25"/>
  <c r="N2609" i="25"/>
  <c r="N2610" i="25"/>
  <c r="N2611" i="25"/>
  <c r="N2612" i="25"/>
  <c r="N2613" i="25"/>
  <c r="N2614" i="25"/>
  <c r="N2615" i="25"/>
  <c r="N2616" i="25"/>
  <c r="N2617" i="25"/>
  <c r="N2618" i="25"/>
  <c r="N2619" i="25"/>
  <c r="N2620" i="25"/>
  <c r="N2621" i="25"/>
  <c r="N2622" i="25"/>
  <c r="N2623" i="25"/>
  <c r="N2624" i="25"/>
  <c r="N2625" i="25"/>
  <c r="N2626" i="25"/>
  <c r="N2627" i="25"/>
  <c r="N2628" i="25"/>
  <c r="N2629" i="25"/>
  <c r="N2630" i="25"/>
  <c r="N2631" i="25"/>
  <c r="N2632" i="25"/>
  <c r="N2633" i="25"/>
  <c r="N2634" i="25"/>
  <c r="N2635" i="25"/>
  <c r="N2636" i="25"/>
  <c r="N2637" i="25"/>
  <c r="N2638" i="25"/>
  <c r="N2639" i="25"/>
  <c r="N2640" i="25"/>
  <c r="N2641" i="25"/>
  <c r="N2642" i="25"/>
  <c r="N2643" i="25"/>
  <c r="N2644" i="25"/>
  <c r="N2645" i="25"/>
  <c r="N2646" i="25"/>
  <c r="N2647" i="25"/>
  <c r="N2648" i="25"/>
  <c r="N2649" i="25"/>
  <c r="N2650" i="25"/>
  <c r="N2651" i="25"/>
  <c r="N2652" i="25"/>
  <c r="N2653" i="25"/>
  <c r="N2654" i="25"/>
  <c r="N2655" i="25"/>
  <c r="N2656" i="25"/>
  <c r="N2657" i="25"/>
  <c r="N2658" i="25"/>
  <c r="N2659" i="25"/>
  <c r="N2660" i="25"/>
  <c r="N2661" i="25"/>
  <c r="N2662" i="25"/>
  <c r="N2663" i="25"/>
  <c r="N2664" i="25"/>
  <c r="N2665" i="25"/>
  <c r="N2666" i="25"/>
  <c r="N2667" i="25"/>
  <c r="N2668" i="25"/>
  <c r="N2669" i="25"/>
  <c r="N2670" i="25"/>
  <c r="N2671" i="25"/>
  <c r="N2672" i="25"/>
  <c r="N2673" i="25"/>
  <c r="N2674" i="25"/>
  <c r="N2675" i="25"/>
  <c r="N2676" i="25"/>
  <c r="N2677" i="25"/>
  <c r="N2678" i="25"/>
  <c r="N2679" i="25"/>
  <c r="N2680" i="25"/>
  <c r="N2681" i="25"/>
  <c r="N2682" i="25"/>
  <c r="N2683" i="25"/>
  <c r="N2684" i="25"/>
  <c r="N2685" i="25"/>
  <c r="N2686" i="25"/>
  <c r="N2687" i="25"/>
  <c r="N2688" i="25"/>
  <c r="N2689" i="25"/>
  <c r="N2690" i="25"/>
  <c r="N2691" i="25"/>
  <c r="N2692" i="25"/>
  <c r="N2693" i="25"/>
  <c r="N2694" i="25"/>
  <c r="N2695" i="25"/>
  <c r="N2696" i="25"/>
  <c r="N2697" i="25"/>
  <c r="N2698" i="25"/>
  <c r="N2699" i="25"/>
  <c r="N2700" i="25"/>
  <c r="N2701" i="25"/>
  <c r="N2702" i="25"/>
  <c r="N2703" i="25"/>
  <c r="N2704" i="25"/>
  <c r="N2705" i="25"/>
  <c r="N2706" i="25"/>
  <c r="N2707" i="25"/>
  <c r="N2708" i="25"/>
  <c r="N2709" i="25"/>
  <c r="N2710" i="25"/>
  <c r="N2711" i="25"/>
  <c r="N2712" i="25"/>
  <c r="N2713" i="25"/>
  <c r="N2714" i="25"/>
  <c r="N2715" i="25"/>
  <c r="N2716" i="25"/>
  <c r="N2717" i="25"/>
  <c r="N2718" i="25"/>
  <c r="N2719" i="25"/>
  <c r="N2720" i="25"/>
  <c r="N2721" i="25"/>
  <c r="N2722" i="25"/>
  <c r="N2723" i="25"/>
  <c r="N2724" i="25"/>
  <c r="N2725" i="25"/>
  <c r="N2726" i="25"/>
  <c r="N2727" i="25"/>
  <c r="N2728" i="25"/>
  <c r="N2729" i="25"/>
  <c r="N2730" i="25"/>
  <c r="N2731" i="25"/>
  <c r="N2732" i="25"/>
  <c r="N2733" i="25"/>
  <c r="N2734" i="25"/>
  <c r="N2735" i="25"/>
  <c r="N2736" i="25"/>
  <c r="N2737" i="25"/>
  <c r="N2738" i="25"/>
  <c r="N2739" i="25"/>
  <c r="N2740" i="25"/>
  <c r="N2741" i="25"/>
  <c r="N2742" i="25"/>
  <c r="N2743" i="25"/>
  <c r="N2744" i="25"/>
  <c r="N2745" i="25"/>
  <c r="N2746" i="25"/>
  <c r="N2747" i="25"/>
  <c r="N2748" i="25"/>
  <c r="N2749" i="25"/>
  <c r="N2750" i="25"/>
  <c r="N2751" i="25"/>
  <c r="N2752" i="25"/>
  <c r="N2753" i="25"/>
  <c r="N2754" i="25"/>
  <c r="N2755" i="25"/>
  <c r="N2756" i="25"/>
  <c r="N2757" i="25"/>
  <c r="N2758" i="25"/>
  <c r="N2759" i="25"/>
  <c r="N2760" i="25"/>
  <c r="N2761" i="25"/>
  <c r="N2762" i="25"/>
  <c r="N2763" i="25"/>
  <c r="N2764" i="25"/>
  <c r="N2765" i="25"/>
  <c r="N2766" i="25"/>
  <c r="N2767" i="25"/>
  <c r="N2768" i="25"/>
  <c r="N2769" i="25"/>
  <c r="N2770" i="25"/>
  <c r="N2771" i="25"/>
  <c r="N2772" i="25"/>
  <c r="N2773" i="25"/>
  <c r="N2774" i="25"/>
  <c r="N2775" i="25"/>
  <c r="N2776" i="25"/>
  <c r="N2777" i="25"/>
  <c r="N2778" i="25"/>
  <c r="N2779" i="25"/>
  <c r="N2780" i="25"/>
  <c r="N2781" i="25"/>
  <c r="N2782" i="25"/>
  <c r="N2783" i="25"/>
  <c r="N2784" i="25"/>
  <c r="N2785" i="25"/>
  <c r="N2786" i="25"/>
  <c r="N2787" i="25"/>
  <c r="N2788" i="25"/>
  <c r="N2789" i="25"/>
  <c r="N2790" i="25"/>
  <c r="N2791" i="25"/>
  <c r="N2792" i="25"/>
  <c r="N2793" i="25"/>
  <c r="N2794" i="25"/>
  <c r="N2795" i="25"/>
  <c r="N2796" i="25"/>
  <c r="N2797" i="25"/>
  <c r="N2798" i="25"/>
  <c r="N2799" i="25"/>
  <c r="N2800" i="25"/>
  <c r="N2801" i="25"/>
  <c r="N2802" i="25"/>
  <c r="N2803" i="25"/>
  <c r="N2804" i="25"/>
  <c r="N2805" i="25"/>
  <c r="N2806" i="25"/>
  <c r="N2807" i="25"/>
  <c r="N2808" i="25"/>
  <c r="N2809" i="25"/>
  <c r="N2810" i="25"/>
  <c r="N2811" i="25"/>
  <c r="N2812" i="25"/>
  <c r="N2813" i="25"/>
  <c r="N2814" i="25"/>
  <c r="N2815" i="25"/>
  <c r="N2816" i="25"/>
  <c r="N2817" i="25"/>
  <c r="N2818" i="25"/>
  <c r="N2819" i="25"/>
  <c r="N2820" i="25"/>
  <c r="N2821" i="25"/>
  <c r="N2822" i="25"/>
  <c r="N2823" i="25"/>
  <c r="N2824" i="25"/>
  <c r="N2825" i="25"/>
  <c r="N2826" i="25"/>
  <c r="N2827" i="25"/>
  <c r="N2828" i="25"/>
  <c r="N2829" i="25"/>
  <c r="N2830" i="25"/>
  <c r="N2831" i="25"/>
  <c r="N2832" i="25"/>
  <c r="N2833" i="25"/>
  <c r="N2834" i="25"/>
  <c r="N2835" i="25"/>
  <c r="N2836" i="25"/>
  <c r="N2837" i="25"/>
  <c r="N2838" i="25"/>
  <c r="N2839" i="25"/>
  <c r="N2840" i="25"/>
  <c r="N2841" i="25"/>
  <c r="N2842" i="25"/>
  <c r="N2843" i="25"/>
  <c r="N2844" i="25"/>
  <c r="N2845" i="25"/>
  <c r="N2846" i="25"/>
  <c r="N2847" i="25"/>
  <c r="N2848" i="25"/>
  <c r="N2849" i="25"/>
  <c r="N2850" i="25"/>
  <c r="N2851" i="25"/>
  <c r="N2852" i="25"/>
  <c r="N2853" i="25"/>
  <c r="N2854" i="25"/>
  <c r="N2855" i="25"/>
  <c r="N2856" i="25"/>
  <c r="N2857" i="25"/>
  <c r="N2858" i="25"/>
  <c r="N2859" i="25"/>
  <c r="N2860" i="25"/>
  <c r="N2861" i="25"/>
  <c r="N2862" i="25"/>
  <c r="N2863" i="25"/>
  <c r="N2864" i="25"/>
  <c r="N2865" i="25"/>
  <c r="N2866" i="25"/>
  <c r="N2867" i="25"/>
  <c r="N2868" i="25"/>
  <c r="N2869" i="25"/>
  <c r="N2870" i="25"/>
  <c r="N2871" i="25"/>
  <c r="N2872" i="25"/>
  <c r="N2873" i="25"/>
  <c r="N2874" i="25"/>
  <c r="N2875" i="25"/>
  <c r="N2876" i="25"/>
  <c r="N2877" i="25"/>
  <c r="N2878" i="25"/>
  <c r="N2879" i="25"/>
  <c r="N2880" i="25"/>
  <c r="N2881" i="25"/>
  <c r="N2882" i="25"/>
  <c r="N2883" i="25"/>
  <c r="N2884" i="25"/>
  <c r="N2885" i="25"/>
  <c r="N2886" i="25"/>
  <c r="N2887" i="25"/>
  <c r="N2888" i="25"/>
  <c r="N2889" i="25"/>
  <c r="N2890" i="25"/>
  <c r="N2891" i="25"/>
  <c r="N2892" i="25"/>
  <c r="N2893" i="25"/>
  <c r="N2894" i="25"/>
  <c r="N2895" i="25"/>
  <c r="N2896" i="25"/>
  <c r="N2897" i="25"/>
  <c r="N2898" i="25"/>
  <c r="N2899" i="25"/>
  <c r="N2900" i="25"/>
  <c r="N2901" i="25"/>
  <c r="N2902" i="25"/>
  <c r="N2903" i="25"/>
  <c r="N2904" i="25"/>
  <c r="N2905" i="25"/>
  <c r="N2906" i="25"/>
  <c r="N2907" i="25"/>
  <c r="N2908" i="25"/>
  <c r="N2909" i="25"/>
  <c r="N2910" i="25"/>
  <c r="N2911" i="25"/>
  <c r="N2912" i="25"/>
  <c r="N2913" i="25"/>
  <c r="N2914" i="25"/>
  <c r="N2915" i="25"/>
  <c r="N2916" i="25"/>
  <c r="N2917" i="25"/>
  <c r="N2918" i="25"/>
  <c r="N2919" i="25"/>
  <c r="N2920" i="25"/>
  <c r="N2921" i="25"/>
  <c r="N2922" i="25"/>
  <c r="N2923" i="25"/>
  <c r="N2924" i="25"/>
  <c r="N2925" i="25"/>
  <c r="N2926" i="25"/>
  <c r="N2927" i="25"/>
  <c r="N2928" i="25"/>
  <c r="N2929" i="25"/>
  <c r="N2930" i="25"/>
  <c r="N2931" i="25"/>
  <c r="N2932" i="25"/>
  <c r="N2933" i="25"/>
  <c r="N2934" i="25"/>
  <c r="N2935" i="25"/>
  <c r="N2936" i="25"/>
  <c r="N2937" i="25"/>
  <c r="N2938" i="25"/>
  <c r="N2939" i="25"/>
  <c r="N2940" i="25"/>
  <c r="N2941" i="25"/>
  <c r="N2942" i="25"/>
  <c r="N2943" i="25"/>
  <c r="N2944" i="25"/>
  <c r="N2945" i="25"/>
  <c r="N2946" i="25"/>
  <c r="N2947" i="25"/>
  <c r="N2948" i="25"/>
  <c r="N2949" i="25"/>
  <c r="N2950" i="25"/>
  <c r="N2951" i="25"/>
  <c r="N2952" i="25"/>
  <c r="N2953" i="25"/>
  <c r="N2954" i="25"/>
  <c r="N2955" i="25"/>
  <c r="N2956" i="25"/>
  <c r="N2957" i="25"/>
  <c r="N2958" i="25"/>
  <c r="N2959" i="25"/>
  <c r="N2960" i="25"/>
  <c r="N2961" i="25"/>
  <c r="N2962" i="25"/>
  <c r="N2963" i="25"/>
  <c r="N2964" i="25"/>
  <c r="N2965" i="25"/>
  <c r="N2966" i="25"/>
  <c r="N2967" i="25"/>
  <c r="N2968" i="25"/>
  <c r="N2969" i="25"/>
  <c r="N2970" i="25"/>
  <c r="N2971" i="25"/>
  <c r="N2972" i="25"/>
  <c r="N2973" i="25"/>
  <c r="N2974" i="25"/>
  <c r="N2975" i="25"/>
  <c r="N2976" i="25"/>
  <c r="N2977" i="25"/>
  <c r="N2978" i="25"/>
  <c r="N2979" i="25"/>
  <c r="N2980" i="25"/>
  <c r="N2981" i="25"/>
  <c r="N2982" i="25"/>
  <c r="N2983" i="25"/>
  <c r="N2984" i="25"/>
  <c r="N2985" i="25"/>
  <c r="N2986" i="25"/>
  <c r="N2987" i="25"/>
  <c r="N2988" i="25"/>
  <c r="N2989" i="25"/>
  <c r="N2990" i="25"/>
  <c r="N2991" i="25"/>
  <c r="N2992" i="25"/>
  <c r="N2993" i="25"/>
  <c r="N2994" i="25"/>
  <c r="N2995" i="25"/>
  <c r="N2996" i="25"/>
  <c r="N2997" i="25"/>
  <c r="N2998" i="25"/>
  <c r="N2999" i="25"/>
  <c r="N3000" i="25"/>
  <c r="N3001" i="25"/>
  <c r="N3002" i="25"/>
  <c r="N3003" i="25"/>
  <c r="N3004" i="25"/>
  <c r="N3005" i="25"/>
  <c r="N3006" i="25"/>
  <c r="N3007" i="25"/>
  <c r="N3008" i="25"/>
  <c r="N3009" i="25"/>
  <c r="N3010" i="25"/>
  <c r="N3011" i="25"/>
  <c r="N3012" i="25"/>
  <c r="N3013" i="25"/>
  <c r="N3014" i="25"/>
  <c r="N3015" i="25"/>
  <c r="N3016" i="25"/>
  <c r="N3017" i="25"/>
  <c r="N3018" i="25"/>
  <c r="N3019" i="25"/>
  <c r="N3020" i="25"/>
  <c r="N3021" i="25"/>
  <c r="N3022" i="25"/>
  <c r="N3023" i="25"/>
  <c r="N3024" i="25"/>
  <c r="N3025" i="25"/>
  <c r="N3026" i="25"/>
  <c r="N3027" i="25"/>
  <c r="N3028" i="25"/>
  <c r="N3029" i="25"/>
  <c r="N3030" i="25"/>
  <c r="N3031" i="25"/>
  <c r="N3032" i="25"/>
  <c r="N3033" i="25"/>
  <c r="N3034" i="25"/>
  <c r="N3035" i="25"/>
  <c r="N3036" i="25"/>
  <c r="N3037" i="25"/>
  <c r="N3038" i="25"/>
  <c r="N3039" i="25"/>
  <c r="N3040" i="25"/>
  <c r="N3041" i="25"/>
  <c r="N3042" i="25"/>
  <c r="N3043" i="25"/>
  <c r="N3044" i="25"/>
  <c r="N3045" i="25"/>
  <c r="N3046" i="25"/>
  <c r="N3047" i="25"/>
  <c r="N3048" i="25"/>
  <c r="N3049" i="25"/>
  <c r="N3050" i="25"/>
  <c r="N3051" i="25"/>
  <c r="N3052" i="25"/>
  <c r="N3053" i="25"/>
  <c r="N3054" i="25"/>
  <c r="N3055" i="25"/>
  <c r="N3056" i="25"/>
  <c r="N3057" i="25"/>
  <c r="N3058" i="25"/>
  <c r="N3059" i="25"/>
  <c r="N3060" i="25"/>
  <c r="N3061" i="25"/>
  <c r="N3062" i="25"/>
  <c r="N3063" i="25"/>
  <c r="N3064" i="25"/>
  <c r="N3065" i="25"/>
  <c r="N3066" i="25"/>
  <c r="N3067" i="25"/>
  <c r="N3068" i="25"/>
  <c r="N3069" i="25"/>
  <c r="N3070" i="25"/>
  <c r="N3071" i="25"/>
  <c r="N3072" i="25"/>
  <c r="N3073" i="25"/>
  <c r="N3074" i="25"/>
  <c r="N3075" i="25"/>
  <c r="N3076" i="25"/>
  <c r="N3077" i="25"/>
  <c r="N3078" i="25"/>
  <c r="N3079" i="25"/>
  <c r="N3080" i="25"/>
  <c r="N3081" i="25"/>
  <c r="N3082" i="25"/>
  <c r="N3083" i="25"/>
  <c r="N3084" i="25"/>
  <c r="N3085" i="25"/>
  <c r="N3086" i="25"/>
  <c r="N3087" i="25"/>
  <c r="N3088" i="25"/>
  <c r="N3089" i="25"/>
  <c r="N3090" i="25"/>
  <c r="N3091" i="25"/>
  <c r="N3092" i="25"/>
  <c r="N3093" i="25"/>
  <c r="N3094" i="25"/>
  <c r="N3095" i="25"/>
  <c r="N3096" i="25"/>
  <c r="N3097" i="25"/>
  <c r="N3098" i="25"/>
  <c r="N3099" i="25"/>
  <c r="N3100" i="25"/>
  <c r="N3101" i="25"/>
  <c r="N3102" i="25"/>
  <c r="N3103" i="25"/>
  <c r="N3104" i="25"/>
  <c r="N3105" i="25"/>
  <c r="N3106" i="25"/>
  <c r="N3107" i="25"/>
  <c r="N3108" i="25"/>
  <c r="N3109" i="25"/>
  <c r="N3110" i="25"/>
  <c r="N3111" i="25"/>
  <c r="N3112" i="25"/>
  <c r="N3113" i="25"/>
  <c r="N3114" i="25"/>
  <c r="N3115" i="25"/>
  <c r="N3116" i="25"/>
  <c r="N3117" i="25"/>
  <c r="N3118" i="25"/>
  <c r="N3119" i="25"/>
  <c r="N3120" i="25"/>
  <c r="N3121" i="25"/>
  <c r="N3122" i="25"/>
  <c r="N3123" i="25"/>
  <c r="N3124" i="25"/>
  <c r="N3125" i="25"/>
  <c r="N3126" i="25"/>
  <c r="N3127" i="25"/>
  <c r="N3128" i="25"/>
  <c r="N3129" i="25"/>
  <c r="N3130" i="25"/>
  <c r="N3131" i="25"/>
  <c r="N3132" i="25"/>
  <c r="N3133" i="25"/>
  <c r="N3134" i="25"/>
  <c r="N3135" i="25"/>
  <c r="N3136" i="25"/>
  <c r="N3137" i="25"/>
  <c r="N3138" i="25"/>
  <c r="N3139" i="25"/>
  <c r="N3140" i="25"/>
  <c r="N3141" i="25"/>
  <c r="N3142" i="25"/>
  <c r="N3143" i="25"/>
  <c r="N3144" i="25"/>
  <c r="N3145" i="25"/>
  <c r="N3146" i="25"/>
  <c r="N3147" i="25"/>
  <c r="N3148" i="25"/>
  <c r="N3149" i="25"/>
  <c r="N3150" i="25"/>
  <c r="N3151" i="25"/>
  <c r="N3152" i="25"/>
  <c r="N3153" i="25"/>
  <c r="N3154" i="25"/>
  <c r="N3155" i="25"/>
  <c r="N3156" i="25"/>
  <c r="N3157" i="25"/>
  <c r="N3158" i="25"/>
  <c r="N3159" i="25"/>
  <c r="N3160" i="25"/>
  <c r="N3161" i="25"/>
  <c r="N3162" i="25"/>
  <c r="N3163" i="25"/>
  <c r="N3164" i="25"/>
  <c r="N3165" i="25"/>
  <c r="N3166" i="25"/>
  <c r="N3167" i="25"/>
  <c r="N3168" i="25"/>
  <c r="N3169" i="25"/>
  <c r="N3170" i="25"/>
  <c r="N3171" i="25"/>
  <c r="N3172" i="25"/>
  <c r="N3173" i="25"/>
  <c r="N3174" i="25"/>
  <c r="N3175" i="25"/>
  <c r="N3176" i="25"/>
  <c r="N3177" i="25"/>
  <c r="N3178" i="25"/>
  <c r="N3179" i="25"/>
  <c r="N3180" i="25"/>
  <c r="N3181" i="25"/>
  <c r="N3182" i="25"/>
  <c r="N3183" i="25"/>
  <c r="N3184" i="25"/>
  <c r="N3185" i="25"/>
  <c r="N3186" i="25"/>
  <c r="N3187" i="25"/>
  <c r="N3188" i="25"/>
  <c r="N3189" i="25"/>
  <c r="N3190" i="25"/>
  <c r="N3191" i="25"/>
  <c r="N3192" i="25"/>
  <c r="N3193" i="25"/>
  <c r="N3194" i="25"/>
  <c r="N3195" i="25"/>
  <c r="N3196" i="25"/>
  <c r="N3197" i="25"/>
  <c r="N3198" i="25"/>
  <c r="N3199" i="25"/>
  <c r="N3200" i="25"/>
  <c r="N3201" i="25"/>
  <c r="N3202" i="25"/>
  <c r="N3203" i="25"/>
  <c r="N3204" i="25"/>
  <c r="N3205" i="25"/>
  <c r="N3206" i="25"/>
  <c r="N3207" i="25"/>
  <c r="N3208" i="25"/>
  <c r="N3209" i="25"/>
  <c r="N3210" i="25"/>
  <c r="N3211" i="25"/>
  <c r="N3212" i="25"/>
  <c r="N3213" i="25"/>
  <c r="N3214" i="25"/>
  <c r="N3215" i="25"/>
  <c r="N3216" i="25"/>
  <c r="N3217" i="25"/>
  <c r="N3218" i="25"/>
  <c r="N3219" i="25"/>
  <c r="N3220" i="25"/>
  <c r="N3221" i="25"/>
  <c r="N3222" i="25"/>
  <c r="N3223" i="25"/>
  <c r="N3224" i="25"/>
  <c r="N3225" i="25"/>
  <c r="N3226" i="25"/>
  <c r="N3227" i="25"/>
  <c r="N3228" i="25"/>
  <c r="N3229" i="25"/>
  <c r="N3230" i="25"/>
  <c r="N3231" i="25"/>
  <c r="N3232" i="25"/>
  <c r="N3233" i="25"/>
  <c r="N3234" i="25"/>
  <c r="N3235" i="25"/>
  <c r="N3236" i="25"/>
  <c r="N3237" i="25"/>
  <c r="N3238" i="25"/>
  <c r="N3239" i="25"/>
  <c r="N3240" i="25"/>
  <c r="R1601" i="25"/>
  <c r="R1602" i="25"/>
  <c r="R1603" i="25"/>
  <c r="R1604" i="25"/>
  <c r="R1605" i="25"/>
  <c r="R1606" i="25"/>
  <c r="R1607" i="25"/>
  <c r="R1608" i="25"/>
  <c r="R1609" i="25"/>
  <c r="R1610" i="25"/>
  <c r="R1611" i="25"/>
  <c r="R1612" i="25"/>
  <c r="R1613" i="25"/>
  <c r="R1614" i="25"/>
  <c r="R1615" i="25"/>
  <c r="R1616" i="25"/>
  <c r="R1617" i="25"/>
  <c r="R1618" i="25"/>
  <c r="R1619" i="25"/>
  <c r="R1620" i="25"/>
  <c r="R1621" i="25"/>
  <c r="R1622" i="25"/>
  <c r="R1623" i="25"/>
  <c r="R1624" i="25"/>
  <c r="R1625" i="25"/>
  <c r="R1626" i="25"/>
  <c r="R1627" i="25"/>
  <c r="R1628" i="25"/>
  <c r="R1629" i="25"/>
  <c r="R1630" i="25"/>
  <c r="R1631" i="25"/>
  <c r="R1632" i="25"/>
  <c r="R1633" i="25"/>
  <c r="R1634" i="25"/>
  <c r="R1635" i="25"/>
  <c r="R1636" i="25"/>
  <c r="R1637" i="25"/>
  <c r="R1638" i="25"/>
  <c r="R1639" i="25"/>
  <c r="R1640" i="25"/>
  <c r="R1641" i="25"/>
  <c r="R1642" i="25"/>
  <c r="R1643" i="25"/>
  <c r="R1644" i="25"/>
  <c r="R1645" i="25"/>
  <c r="R1646" i="25"/>
  <c r="R1647" i="25"/>
  <c r="R1648" i="25"/>
  <c r="R1649" i="25"/>
  <c r="R1650" i="25"/>
  <c r="R1651" i="25"/>
  <c r="R1652" i="25"/>
  <c r="R1653" i="25"/>
  <c r="R1654" i="25"/>
  <c r="R1655" i="25"/>
  <c r="R1656" i="25"/>
  <c r="R1657" i="25"/>
  <c r="R1658" i="25"/>
  <c r="R1659" i="25"/>
  <c r="R1660" i="25"/>
  <c r="R1661" i="25"/>
  <c r="R1662" i="25"/>
  <c r="R1663" i="25"/>
  <c r="R1664" i="25"/>
  <c r="R1665" i="25"/>
  <c r="R1666" i="25"/>
  <c r="R1667" i="25"/>
  <c r="R1668" i="25"/>
  <c r="R1669" i="25"/>
  <c r="R1670" i="25"/>
  <c r="R1671" i="25"/>
  <c r="R1672" i="25"/>
  <c r="R1673" i="25"/>
  <c r="R1674" i="25"/>
  <c r="R1675" i="25"/>
  <c r="R1676" i="25"/>
  <c r="R1677" i="25"/>
  <c r="R1678" i="25"/>
  <c r="R1679" i="25"/>
  <c r="R1680" i="25"/>
  <c r="R1681" i="25"/>
  <c r="R1682" i="25"/>
  <c r="R1683" i="25"/>
  <c r="R1684" i="25"/>
  <c r="R1685" i="25"/>
  <c r="R1686" i="25"/>
  <c r="R1687" i="25"/>
  <c r="R1688" i="25"/>
  <c r="R1689" i="25"/>
  <c r="R1690" i="25"/>
  <c r="R1691" i="25"/>
  <c r="R1692" i="25"/>
  <c r="R1693" i="25"/>
  <c r="R1694" i="25"/>
  <c r="R1695" i="25"/>
  <c r="R1696" i="25"/>
  <c r="R1697" i="25"/>
  <c r="R1698" i="25"/>
  <c r="R1699" i="25"/>
  <c r="R1700" i="25"/>
  <c r="R1701" i="25"/>
  <c r="R1702" i="25"/>
  <c r="R1703" i="25"/>
  <c r="R1704" i="25"/>
  <c r="R1705" i="25"/>
  <c r="R1706" i="25"/>
  <c r="R1707" i="25"/>
  <c r="R1708" i="25"/>
  <c r="R1709" i="25"/>
  <c r="R1710" i="25"/>
  <c r="R1711" i="25"/>
  <c r="R1712" i="25"/>
  <c r="R1713" i="25"/>
  <c r="R1714" i="25"/>
  <c r="R1715" i="25"/>
  <c r="R1716" i="25"/>
  <c r="R1717" i="25"/>
  <c r="R1718" i="25"/>
  <c r="R1719" i="25"/>
  <c r="R1720" i="25"/>
  <c r="R1721" i="25"/>
  <c r="R1722" i="25"/>
  <c r="R1723" i="25"/>
  <c r="R1724" i="25"/>
  <c r="R1725" i="25"/>
  <c r="R1726" i="25"/>
  <c r="R1727" i="25"/>
  <c r="R1728" i="25"/>
  <c r="R1729" i="25"/>
  <c r="R1730" i="25"/>
  <c r="R1731" i="25"/>
  <c r="R1732" i="25"/>
  <c r="R1733" i="25"/>
  <c r="R1734" i="25"/>
  <c r="R1735" i="25"/>
  <c r="R1736" i="25"/>
  <c r="R1737" i="25"/>
  <c r="R1738" i="25"/>
  <c r="R1739" i="25"/>
  <c r="R1740" i="25"/>
  <c r="R1741" i="25"/>
  <c r="R1742" i="25"/>
  <c r="R1743" i="25"/>
  <c r="R1744" i="25"/>
  <c r="R1745" i="25"/>
  <c r="R1746" i="25"/>
  <c r="R1747" i="25"/>
  <c r="R1748" i="25"/>
  <c r="R1749" i="25"/>
  <c r="R1750" i="25"/>
  <c r="R1751" i="25"/>
  <c r="R1752" i="25"/>
  <c r="R1753" i="25"/>
  <c r="R1754" i="25"/>
  <c r="R1755" i="25"/>
  <c r="R1756" i="25"/>
  <c r="R1757" i="25"/>
  <c r="R1758" i="25"/>
  <c r="R1759" i="25"/>
  <c r="R1760" i="25"/>
  <c r="R1761" i="25"/>
  <c r="R1762" i="25"/>
  <c r="R1763" i="25"/>
  <c r="R1764" i="25"/>
  <c r="R1765" i="25"/>
  <c r="R1766" i="25"/>
  <c r="R1767" i="25"/>
  <c r="R1768" i="25"/>
  <c r="R1769" i="25"/>
  <c r="R1770" i="25"/>
  <c r="R1771" i="25"/>
  <c r="R1772" i="25"/>
  <c r="R1773" i="25"/>
  <c r="R1774" i="25"/>
  <c r="R1775" i="25"/>
  <c r="R1776" i="25"/>
  <c r="R1777" i="25"/>
  <c r="R1778" i="25"/>
  <c r="R1779" i="25"/>
  <c r="R1780" i="25"/>
  <c r="R1781" i="25"/>
  <c r="R1782" i="25"/>
  <c r="R1783" i="25"/>
  <c r="R1784" i="25"/>
  <c r="R1785" i="25"/>
  <c r="R1786" i="25"/>
  <c r="R1787" i="25"/>
  <c r="R1788" i="25"/>
  <c r="R1789" i="25"/>
  <c r="R1790" i="25"/>
  <c r="R1791" i="25"/>
  <c r="R1792" i="25"/>
  <c r="R1793" i="25"/>
  <c r="R1794" i="25"/>
  <c r="R1795" i="25"/>
  <c r="R1796" i="25"/>
  <c r="R1797" i="25"/>
  <c r="R1798" i="25"/>
  <c r="R1799" i="25"/>
  <c r="R1800" i="25"/>
  <c r="R1801" i="25"/>
  <c r="R1802" i="25"/>
  <c r="R1803" i="25"/>
  <c r="R1804" i="25"/>
  <c r="R1805" i="25"/>
  <c r="R1806" i="25"/>
  <c r="R1807" i="25"/>
  <c r="R1808" i="25"/>
  <c r="R1809" i="25"/>
  <c r="R1810" i="25"/>
  <c r="R1811" i="25"/>
  <c r="R1812" i="25"/>
  <c r="R1813" i="25"/>
  <c r="R1814" i="25"/>
  <c r="R1815" i="25"/>
  <c r="R1816" i="25"/>
  <c r="R1817" i="25"/>
  <c r="R1818" i="25"/>
  <c r="R1819" i="25"/>
  <c r="R1820" i="25"/>
  <c r="R1821" i="25"/>
  <c r="R1822" i="25"/>
  <c r="R1823" i="25"/>
  <c r="R1824" i="25"/>
  <c r="R1825" i="25"/>
  <c r="R1826" i="25"/>
  <c r="R1827" i="25"/>
  <c r="R1828" i="25"/>
  <c r="R1829" i="25"/>
  <c r="R1830" i="25"/>
  <c r="R1831" i="25"/>
  <c r="R1832" i="25"/>
  <c r="R1833" i="25"/>
  <c r="R1834" i="25"/>
  <c r="R1835" i="25"/>
  <c r="R1836" i="25"/>
  <c r="R1837" i="25"/>
  <c r="R1838" i="25"/>
  <c r="R1839" i="25"/>
  <c r="R1840" i="25"/>
  <c r="R1841" i="25"/>
  <c r="R1842" i="25"/>
  <c r="R1843" i="25"/>
  <c r="R1844" i="25"/>
  <c r="R1845" i="25"/>
  <c r="R1846" i="25"/>
  <c r="R1847" i="25"/>
  <c r="R1848" i="25"/>
  <c r="R1849" i="25"/>
  <c r="R1850" i="25"/>
  <c r="R1851" i="25"/>
  <c r="R1852" i="25"/>
  <c r="R1853" i="25"/>
  <c r="R1854" i="25"/>
  <c r="R1855" i="25"/>
  <c r="R1856" i="25"/>
  <c r="R1857" i="25"/>
  <c r="R1858" i="25"/>
  <c r="R1859" i="25"/>
  <c r="R1860" i="25"/>
  <c r="R1861" i="25"/>
  <c r="R1862" i="25"/>
  <c r="R1863" i="25"/>
  <c r="R1864" i="25"/>
  <c r="R1865" i="25"/>
  <c r="R1866" i="25"/>
  <c r="R1867" i="25"/>
  <c r="R1868" i="25"/>
  <c r="R1869" i="25"/>
  <c r="R1870" i="25"/>
  <c r="R1871" i="25"/>
  <c r="R1872" i="25"/>
  <c r="R1873" i="25"/>
  <c r="R1874" i="25"/>
  <c r="R1875" i="25"/>
  <c r="R1876" i="25"/>
  <c r="R1877" i="25"/>
  <c r="R1878" i="25"/>
  <c r="R1879" i="25"/>
  <c r="R1880" i="25"/>
  <c r="R1881" i="25"/>
  <c r="R1882" i="25"/>
  <c r="R1883" i="25"/>
  <c r="R1884" i="25"/>
  <c r="R1885" i="25"/>
  <c r="R1886" i="25"/>
  <c r="R1887" i="25"/>
  <c r="R1888" i="25"/>
  <c r="R1889" i="25"/>
  <c r="R1890" i="25"/>
  <c r="R1891" i="25"/>
  <c r="R1892" i="25"/>
  <c r="R1893" i="25"/>
  <c r="R1894" i="25"/>
  <c r="R1895" i="25"/>
  <c r="R1896" i="25"/>
  <c r="R1897" i="25"/>
  <c r="R1898" i="25"/>
  <c r="R1899" i="25"/>
  <c r="R1900" i="25"/>
  <c r="R1901" i="25"/>
  <c r="R1902" i="25"/>
  <c r="R1903" i="25"/>
  <c r="R1904" i="25"/>
  <c r="R1905" i="25"/>
  <c r="R1906" i="25"/>
  <c r="R1907" i="25"/>
  <c r="R1908" i="25"/>
  <c r="R1909" i="25"/>
  <c r="R1910" i="25"/>
  <c r="R1911" i="25"/>
  <c r="R1912" i="25"/>
  <c r="R1913" i="25"/>
  <c r="R1914" i="25"/>
  <c r="R1915" i="25"/>
  <c r="R1916" i="25"/>
  <c r="R1917" i="25"/>
  <c r="R1918" i="25"/>
  <c r="R1919" i="25"/>
  <c r="R1920" i="25"/>
  <c r="R1921" i="25"/>
  <c r="R1922" i="25"/>
  <c r="R1923" i="25"/>
  <c r="R1924" i="25"/>
  <c r="R1925" i="25"/>
  <c r="R1926" i="25"/>
  <c r="R1927" i="25"/>
  <c r="R1928" i="25"/>
  <c r="R1929" i="25"/>
  <c r="R1930" i="25"/>
  <c r="R1931" i="25"/>
  <c r="R1932" i="25"/>
  <c r="R1933" i="25"/>
  <c r="R1934" i="25"/>
  <c r="R1935" i="25"/>
  <c r="R1936" i="25"/>
  <c r="R1937" i="25"/>
  <c r="R1938" i="25"/>
  <c r="R1939" i="25"/>
  <c r="R1940" i="25"/>
  <c r="R1941" i="25"/>
  <c r="R1942" i="25"/>
  <c r="R1943" i="25"/>
  <c r="R1944" i="25"/>
  <c r="R1945" i="25"/>
  <c r="R1946" i="25"/>
  <c r="R1947" i="25"/>
  <c r="R1948" i="25"/>
  <c r="R1949" i="25"/>
  <c r="R1950" i="25"/>
  <c r="R1951" i="25"/>
  <c r="R1952" i="25"/>
  <c r="R1953" i="25"/>
  <c r="R1954" i="25"/>
  <c r="R1955" i="25"/>
  <c r="R1956" i="25"/>
  <c r="R1957" i="25"/>
  <c r="R1958" i="25"/>
  <c r="R1959" i="25"/>
  <c r="R1960" i="25"/>
  <c r="R1961" i="25"/>
  <c r="R1962" i="25"/>
  <c r="R1963" i="25"/>
  <c r="R1964" i="25"/>
  <c r="R1965" i="25"/>
  <c r="R1966" i="25"/>
  <c r="R1967" i="25"/>
  <c r="R1968" i="25"/>
  <c r="R1969" i="25"/>
  <c r="R1970" i="25"/>
  <c r="R1971" i="25"/>
  <c r="R1972" i="25"/>
  <c r="R1973" i="25"/>
  <c r="R1974" i="25"/>
  <c r="R1975" i="25"/>
  <c r="R1976" i="25"/>
  <c r="R1977" i="25"/>
  <c r="R1978" i="25"/>
  <c r="R1979" i="25"/>
  <c r="R1980" i="25"/>
  <c r="R1981" i="25"/>
  <c r="R1982" i="25"/>
  <c r="R1983" i="25"/>
  <c r="R1984" i="25"/>
  <c r="R1985" i="25"/>
  <c r="R1986" i="25"/>
  <c r="R1987" i="25"/>
  <c r="R1988" i="25"/>
  <c r="R1989" i="25"/>
  <c r="R1990" i="25"/>
  <c r="R1991" i="25"/>
  <c r="R1992" i="25"/>
  <c r="R1993" i="25"/>
  <c r="R1994" i="25"/>
  <c r="R1995" i="25"/>
  <c r="R1996" i="25"/>
  <c r="R1997" i="25"/>
  <c r="R1998" i="25"/>
  <c r="R1999" i="25"/>
  <c r="R2000" i="25"/>
  <c r="R2001" i="25"/>
  <c r="R2002" i="25"/>
  <c r="R2003" i="25"/>
  <c r="R2004" i="25"/>
  <c r="R2005" i="25"/>
  <c r="R2006" i="25"/>
  <c r="R2007" i="25"/>
  <c r="R2008" i="25"/>
  <c r="R2009" i="25"/>
  <c r="R2010" i="25"/>
  <c r="R2011" i="25"/>
  <c r="R2012" i="25"/>
  <c r="R2013" i="25"/>
  <c r="R2014" i="25"/>
  <c r="R2015" i="25"/>
  <c r="R2016" i="25"/>
  <c r="R2017" i="25"/>
  <c r="R2018" i="25"/>
  <c r="R2019" i="25"/>
  <c r="R2020" i="25"/>
  <c r="R2021" i="25"/>
  <c r="R2022" i="25"/>
  <c r="R2023" i="25"/>
  <c r="R2024" i="25"/>
  <c r="R2025" i="25"/>
  <c r="R2026" i="25"/>
  <c r="R2027" i="25"/>
  <c r="R2028" i="25"/>
  <c r="R2029" i="25"/>
  <c r="R2030" i="25"/>
  <c r="R2031" i="25"/>
  <c r="R2032" i="25"/>
  <c r="R2033" i="25"/>
  <c r="R2034" i="25"/>
  <c r="R2035" i="25"/>
  <c r="R2036" i="25"/>
  <c r="R2037" i="25"/>
  <c r="R2038" i="25"/>
  <c r="R2039" i="25"/>
  <c r="R2040" i="25"/>
  <c r="R2041" i="25"/>
  <c r="R2042" i="25"/>
  <c r="R2043" i="25"/>
  <c r="R2044" i="25"/>
  <c r="R2045" i="25"/>
  <c r="R2046" i="25"/>
  <c r="R2047" i="25"/>
  <c r="R2048" i="25"/>
  <c r="R2049" i="25"/>
  <c r="R2050" i="25"/>
  <c r="R2051" i="25"/>
  <c r="R2052" i="25"/>
  <c r="R2053" i="25"/>
  <c r="R2054" i="25"/>
  <c r="R2055" i="25"/>
  <c r="R2056" i="25"/>
  <c r="R2057" i="25"/>
  <c r="R2058" i="25"/>
  <c r="R2059" i="25"/>
  <c r="R2060" i="25"/>
  <c r="R2061" i="25"/>
  <c r="R2062" i="25"/>
  <c r="R2063" i="25"/>
  <c r="R2064" i="25"/>
  <c r="R2065" i="25"/>
  <c r="R2066" i="25"/>
  <c r="R2067" i="25"/>
  <c r="R2068" i="25"/>
  <c r="R2069" i="25"/>
  <c r="R2070" i="25"/>
  <c r="R2071" i="25"/>
  <c r="R2072" i="25"/>
  <c r="R2073" i="25"/>
  <c r="R2074" i="25"/>
  <c r="R2075" i="25"/>
  <c r="R2076" i="25"/>
  <c r="R2077" i="25"/>
  <c r="R2078" i="25"/>
  <c r="R2079" i="25"/>
  <c r="R2080" i="25"/>
  <c r="R2081" i="25"/>
  <c r="R2082" i="25"/>
  <c r="R2083" i="25"/>
  <c r="R2084" i="25"/>
  <c r="R2085" i="25"/>
  <c r="R2086" i="25"/>
  <c r="R2087" i="25"/>
  <c r="R2088" i="25"/>
  <c r="R2089" i="25"/>
  <c r="R2090" i="25"/>
  <c r="R2091" i="25"/>
  <c r="R2092" i="25"/>
  <c r="R2093" i="25"/>
  <c r="R2094" i="25"/>
  <c r="R2095" i="25"/>
  <c r="R2096" i="25"/>
  <c r="R2097" i="25"/>
  <c r="R2098" i="25"/>
  <c r="R2099" i="25"/>
  <c r="R2100" i="25"/>
  <c r="R2101" i="25"/>
  <c r="R2102" i="25"/>
  <c r="R2103" i="25"/>
  <c r="R2104" i="25"/>
  <c r="R2105" i="25"/>
  <c r="R2106" i="25"/>
  <c r="R2107" i="25"/>
  <c r="R2108" i="25"/>
  <c r="R2109" i="25"/>
  <c r="R2110" i="25"/>
  <c r="R2111" i="25"/>
  <c r="R2112" i="25"/>
  <c r="R2113" i="25"/>
  <c r="R2114" i="25"/>
  <c r="R2115" i="25"/>
  <c r="R2116" i="25"/>
  <c r="R2117" i="25"/>
  <c r="R2118" i="25"/>
  <c r="R2119" i="25"/>
  <c r="R2120" i="25"/>
  <c r="R2121" i="25"/>
  <c r="R2122" i="25"/>
  <c r="R2123" i="25"/>
  <c r="R2124" i="25"/>
  <c r="R2125" i="25"/>
  <c r="R2126" i="25"/>
  <c r="R2127" i="25"/>
  <c r="R2128" i="25"/>
  <c r="R2129" i="25"/>
  <c r="R2130" i="25"/>
  <c r="R2131" i="25"/>
  <c r="R2132" i="25"/>
  <c r="R2133" i="25"/>
  <c r="R2134" i="25"/>
  <c r="R2135" i="25"/>
  <c r="R2136" i="25"/>
  <c r="R2137" i="25"/>
  <c r="R2138" i="25"/>
  <c r="R2139" i="25"/>
  <c r="R2140" i="25"/>
  <c r="R2141" i="25"/>
  <c r="R2142" i="25"/>
  <c r="R2143" i="25"/>
  <c r="R2144" i="25"/>
  <c r="R2145" i="25"/>
  <c r="R2146" i="25"/>
  <c r="R2147" i="25"/>
  <c r="R2148" i="25"/>
  <c r="R2149" i="25"/>
  <c r="R2150" i="25"/>
  <c r="R2151" i="25"/>
  <c r="R2152" i="25"/>
  <c r="R2153" i="25"/>
  <c r="R2154" i="25"/>
  <c r="R2155" i="25"/>
  <c r="R2156" i="25"/>
  <c r="R2157" i="25"/>
  <c r="R2158" i="25"/>
  <c r="R2159" i="25"/>
  <c r="R2160" i="25"/>
  <c r="R2161" i="25"/>
  <c r="R2162" i="25"/>
  <c r="R2163" i="25"/>
  <c r="R2164" i="25"/>
  <c r="R2165" i="25"/>
  <c r="R2166" i="25"/>
  <c r="R2167" i="25"/>
  <c r="R2168" i="25"/>
  <c r="R2169" i="25"/>
  <c r="R2170" i="25"/>
  <c r="R2171" i="25"/>
  <c r="R2172" i="25"/>
  <c r="R2173" i="25"/>
  <c r="R2174" i="25"/>
  <c r="R2175" i="25"/>
  <c r="R2176" i="25"/>
  <c r="R2177" i="25"/>
  <c r="R2178" i="25"/>
  <c r="R2179" i="25"/>
  <c r="R2180" i="25"/>
  <c r="R2181" i="25"/>
  <c r="R2182" i="25"/>
  <c r="R2183" i="25"/>
  <c r="R2184" i="25"/>
  <c r="R2185" i="25"/>
  <c r="R2186" i="25"/>
  <c r="R2187" i="25"/>
  <c r="R2188" i="25"/>
  <c r="R2189" i="25"/>
  <c r="R2190" i="25"/>
  <c r="R2191" i="25"/>
  <c r="R2192" i="25"/>
  <c r="R2193" i="25"/>
  <c r="R2194" i="25"/>
  <c r="R2195" i="25"/>
  <c r="R2196" i="25"/>
  <c r="R2197" i="25"/>
  <c r="R2198" i="25"/>
  <c r="R2199" i="25"/>
  <c r="R2200" i="25"/>
  <c r="R2201" i="25"/>
  <c r="R2202" i="25"/>
  <c r="R2203" i="25"/>
  <c r="R2204" i="25"/>
  <c r="R2205" i="25"/>
  <c r="R2206" i="25"/>
  <c r="R2207" i="25"/>
  <c r="R2208" i="25"/>
  <c r="R2209" i="25"/>
  <c r="R2210" i="25"/>
  <c r="R2211" i="25"/>
  <c r="R2212" i="25"/>
  <c r="R2213" i="25"/>
  <c r="R2214" i="25"/>
  <c r="R2215" i="25"/>
  <c r="R2216" i="25"/>
  <c r="R2217" i="25"/>
  <c r="R2218" i="25"/>
  <c r="R2219" i="25"/>
  <c r="R2220" i="25"/>
  <c r="R2221" i="25"/>
  <c r="R2222" i="25"/>
  <c r="R2223" i="25"/>
  <c r="R2224" i="25"/>
  <c r="R2225" i="25"/>
  <c r="R2226" i="25"/>
  <c r="R2227" i="25"/>
  <c r="R2228" i="25"/>
  <c r="R2229" i="25"/>
  <c r="R2230" i="25"/>
  <c r="R2231" i="25"/>
  <c r="R2232" i="25"/>
  <c r="R2233" i="25"/>
  <c r="R2234" i="25"/>
  <c r="R2235" i="25"/>
  <c r="R2236" i="25"/>
  <c r="R2237" i="25"/>
  <c r="R2238" i="25"/>
  <c r="R2239" i="25"/>
  <c r="R2240" i="25"/>
  <c r="R2241" i="25"/>
  <c r="R2242" i="25"/>
  <c r="R2243" i="25"/>
  <c r="R2244" i="25"/>
  <c r="R2245" i="25"/>
  <c r="R2246" i="25"/>
  <c r="R2247" i="25"/>
  <c r="R2248" i="25"/>
  <c r="R2249" i="25"/>
  <c r="R2250" i="25"/>
  <c r="R2251" i="25"/>
  <c r="R2252" i="25"/>
  <c r="R2253" i="25"/>
  <c r="R2254" i="25"/>
  <c r="R2255" i="25"/>
  <c r="R2256" i="25"/>
  <c r="R2257" i="25"/>
  <c r="R2258" i="25"/>
  <c r="R2259" i="25"/>
  <c r="R2260" i="25"/>
  <c r="R2261" i="25"/>
  <c r="R2262" i="25"/>
  <c r="R2263" i="25"/>
  <c r="R2264" i="25"/>
  <c r="R2265" i="25"/>
  <c r="R2266" i="25"/>
  <c r="R2267" i="25"/>
  <c r="R2268" i="25"/>
  <c r="R2269" i="25"/>
  <c r="R2270" i="25"/>
  <c r="R2271" i="25"/>
  <c r="R2272" i="25"/>
  <c r="R2273" i="25"/>
  <c r="R2274" i="25"/>
  <c r="R2275" i="25"/>
  <c r="R2276" i="25"/>
  <c r="R2277" i="25"/>
  <c r="R2278" i="25"/>
  <c r="R2279" i="25"/>
  <c r="R2280" i="25"/>
  <c r="R2281" i="25"/>
  <c r="R2282" i="25"/>
  <c r="R2283" i="25"/>
  <c r="R2284" i="25"/>
  <c r="R2285" i="25"/>
  <c r="R2286" i="25"/>
  <c r="R2287" i="25"/>
  <c r="R2288" i="25"/>
  <c r="R2289" i="25"/>
  <c r="R2290" i="25"/>
  <c r="R2291" i="25"/>
  <c r="R2292" i="25"/>
  <c r="R2293" i="25"/>
  <c r="R2294" i="25"/>
  <c r="R2295" i="25"/>
  <c r="R2296" i="25"/>
  <c r="R2297" i="25"/>
  <c r="R2298" i="25"/>
  <c r="R2299" i="25"/>
  <c r="R2300" i="25"/>
  <c r="R2301" i="25"/>
  <c r="R2302" i="25"/>
  <c r="R2303" i="25"/>
  <c r="R2304" i="25"/>
  <c r="R2305" i="25"/>
  <c r="R2306" i="25"/>
  <c r="R2307" i="25"/>
  <c r="R2308" i="25"/>
  <c r="R2309" i="25"/>
  <c r="R2310" i="25"/>
  <c r="R2311" i="25"/>
  <c r="R2312" i="25"/>
  <c r="R2313" i="25"/>
  <c r="R2314" i="25"/>
  <c r="R2315" i="25"/>
  <c r="R2316" i="25"/>
  <c r="R2317" i="25"/>
  <c r="R2318" i="25"/>
  <c r="R2319" i="25"/>
  <c r="R2320" i="25"/>
  <c r="R2321" i="25"/>
  <c r="R2322" i="25"/>
  <c r="R2323" i="25"/>
  <c r="R2324" i="25"/>
  <c r="R2325" i="25"/>
  <c r="R2326" i="25"/>
  <c r="R2327" i="25"/>
  <c r="R2328" i="25"/>
  <c r="R2329" i="25"/>
  <c r="R2330" i="25"/>
  <c r="R2331" i="25"/>
  <c r="R2332" i="25"/>
  <c r="R2333" i="25"/>
  <c r="R2334" i="25"/>
  <c r="R2335" i="25"/>
  <c r="R2336" i="25"/>
  <c r="R2337" i="25"/>
  <c r="R2338" i="25"/>
  <c r="R2339" i="25"/>
  <c r="R2340" i="25"/>
  <c r="R2341" i="25"/>
  <c r="R2342" i="25"/>
  <c r="R2343" i="25"/>
  <c r="R2344" i="25"/>
  <c r="R2345" i="25"/>
  <c r="R2346" i="25"/>
  <c r="R2347" i="25"/>
  <c r="R2348" i="25"/>
  <c r="R2349" i="25"/>
  <c r="R2350" i="25"/>
  <c r="R2351" i="25"/>
  <c r="R2352" i="25"/>
  <c r="R2353" i="25"/>
  <c r="R2354" i="25"/>
  <c r="R2355" i="25"/>
  <c r="R2356" i="25"/>
  <c r="R2357" i="25"/>
  <c r="R2358" i="25"/>
  <c r="R2359" i="25"/>
  <c r="R2360" i="25"/>
  <c r="R2361" i="25"/>
  <c r="R2362" i="25"/>
  <c r="R2363" i="25"/>
  <c r="R2364" i="25"/>
  <c r="R2365" i="25"/>
  <c r="R2366" i="25"/>
  <c r="R2367" i="25"/>
  <c r="R2368" i="25"/>
  <c r="R2369" i="25"/>
  <c r="R2370" i="25"/>
  <c r="R2371" i="25"/>
  <c r="R2372" i="25"/>
  <c r="R2373" i="25"/>
  <c r="R2374" i="25"/>
  <c r="R2375" i="25"/>
  <c r="R2376" i="25"/>
  <c r="R2377" i="25"/>
  <c r="R2378" i="25"/>
  <c r="R2379" i="25"/>
  <c r="R2380" i="25"/>
  <c r="R2381" i="25"/>
  <c r="R2382" i="25"/>
  <c r="R2383" i="25"/>
  <c r="R2384" i="25"/>
  <c r="R2385" i="25"/>
  <c r="R2386" i="25"/>
  <c r="R2387" i="25"/>
  <c r="R2388" i="25"/>
  <c r="R2389" i="25"/>
  <c r="R2390" i="25"/>
  <c r="R2391" i="25"/>
  <c r="R2392" i="25"/>
  <c r="R2393" i="25"/>
  <c r="R2394" i="25"/>
  <c r="R2395" i="25"/>
  <c r="R2396" i="25"/>
  <c r="R2397" i="25"/>
  <c r="R2398" i="25"/>
  <c r="R2399" i="25"/>
  <c r="R2400" i="25"/>
  <c r="R2401" i="25"/>
  <c r="R2402" i="25"/>
  <c r="R2403" i="25"/>
  <c r="R2404" i="25"/>
  <c r="R2405" i="25"/>
  <c r="R2406" i="25"/>
  <c r="R2407" i="25"/>
  <c r="R2408" i="25"/>
  <c r="R2409" i="25"/>
  <c r="R2410" i="25"/>
  <c r="R2411" i="25"/>
  <c r="R2412" i="25"/>
  <c r="R2413" i="25"/>
  <c r="R2414" i="25"/>
  <c r="R2415" i="25"/>
  <c r="R2416" i="25"/>
  <c r="R2417" i="25"/>
  <c r="R2418" i="25"/>
  <c r="R2419" i="25"/>
  <c r="R2420" i="25"/>
  <c r="R2421" i="25"/>
  <c r="R2422" i="25"/>
  <c r="R2423" i="25"/>
  <c r="R2424" i="25"/>
  <c r="R2425" i="25"/>
  <c r="R2426" i="25"/>
  <c r="R2427" i="25"/>
  <c r="R2428" i="25"/>
  <c r="R2429" i="25"/>
  <c r="R2430" i="25"/>
  <c r="R2431" i="25"/>
  <c r="R2432" i="25"/>
  <c r="R2433" i="25"/>
  <c r="R2434" i="25"/>
  <c r="R2435" i="25"/>
  <c r="R2436" i="25"/>
  <c r="R2437" i="25"/>
  <c r="R2438" i="25"/>
  <c r="R2439" i="25"/>
  <c r="R2440" i="25"/>
  <c r="R2441" i="25"/>
  <c r="R2442" i="25"/>
  <c r="R2443" i="25"/>
  <c r="R2444" i="25"/>
  <c r="R2445" i="25"/>
  <c r="R2446" i="25"/>
  <c r="R2447" i="25"/>
  <c r="R2448" i="25"/>
  <c r="R2449" i="25"/>
  <c r="R2450" i="25"/>
  <c r="R2451" i="25"/>
  <c r="R2452" i="25"/>
  <c r="R2453" i="25"/>
  <c r="R2454" i="25"/>
  <c r="R2455" i="25"/>
  <c r="R2456" i="25"/>
  <c r="R2457" i="25"/>
  <c r="R2458" i="25"/>
  <c r="R2459" i="25"/>
  <c r="R2460" i="25"/>
  <c r="R2461" i="25"/>
  <c r="R2462" i="25"/>
  <c r="R2463" i="25"/>
  <c r="R2464" i="25"/>
  <c r="R2465" i="25"/>
  <c r="R2466" i="25"/>
  <c r="R2467" i="25"/>
  <c r="R2468" i="25"/>
  <c r="R2469" i="25"/>
  <c r="R2470" i="25"/>
  <c r="R2471" i="25"/>
  <c r="R2472" i="25"/>
  <c r="R2473" i="25"/>
  <c r="R2474" i="25"/>
  <c r="R2475" i="25"/>
  <c r="R2476" i="25"/>
  <c r="R2477" i="25"/>
  <c r="R2478" i="25"/>
  <c r="R2479" i="25"/>
  <c r="R2480" i="25"/>
  <c r="R2481" i="25"/>
  <c r="R2482" i="25"/>
  <c r="R2483" i="25"/>
  <c r="R2484" i="25"/>
  <c r="R2485" i="25"/>
  <c r="R2486" i="25"/>
  <c r="R2487" i="25"/>
  <c r="R2488" i="25"/>
  <c r="R2489" i="25"/>
  <c r="R2490" i="25"/>
  <c r="R2491" i="25"/>
  <c r="R2492" i="25"/>
  <c r="R2493" i="25"/>
  <c r="R2494" i="25"/>
  <c r="R2495" i="25"/>
  <c r="R2496" i="25"/>
  <c r="R2497" i="25"/>
  <c r="R2498" i="25"/>
  <c r="R2499" i="25"/>
  <c r="R2500" i="25"/>
  <c r="R2501" i="25"/>
  <c r="R2502" i="25"/>
  <c r="R2503" i="25"/>
  <c r="R2504" i="25"/>
  <c r="R2505" i="25"/>
  <c r="R2506" i="25"/>
  <c r="R2507" i="25"/>
  <c r="R2508" i="25"/>
  <c r="R2509" i="25"/>
  <c r="R2510" i="25"/>
  <c r="R2511" i="25"/>
  <c r="R2512" i="25"/>
  <c r="R2513" i="25"/>
  <c r="R2514" i="25"/>
  <c r="R2515" i="25"/>
  <c r="R2516" i="25"/>
  <c r="R2517" i="25"/>
  <c r="R2518" i="25"/>
  <c r="R2519" i="25"/>
  <c r="R2520" i="25"/>
  <c r="R2521" i="25"/>
  <c r="R2522" i="25"/>
  <c r="R2523" i="25"/>
  <c r="R2524" i="25"/>
  <c r="R2525" i="25"/>
  <c r="R2526" i="25"/>
  <c r="R2527" i="25"/>
  <c r="R2528" i="25"/>
  <c r="R2529" i="25"/>
  <c r="R2530" i="25"/>
  <c r="R2531" i="25"/>
  <c r="R2532" i="25"/>
  <c r="R2533" i="25"/>
  <c r="R2534" i="25"/>
  <c r="R2535" i="25"/>
  <c r="R2536" i="25"/>
  <c r="R2537" i="25"/>
  <c r="R2538" i="25"/>
  <c r="R2539" i="25"/>
  <c r="R2540" i="25"/>
  <c r="R2541" i="25"/>
  <c r="R2542" i="25"/>
  <c r="R2543" i="25"/>
  <c r="R2544" i="25"/>
  <c r="R2545" i="25"/>
  <c r="R2546" i="25"/>
  <c r="R2547" i="25"/>
  <c r="R2548" i="25"/>
  <c r="R2549" i="25"/>
  <c r="R2550" i="25"/>
  <c r="R2551" i="25"/>
  <c r="R2552" i="25"/>
  <c r="R2553" i="25"/>
  <c r="R2554" i="25"/>
  <c r="R2555" i="25"/>
  <c r="R2556" i="25"/>
  <c r="R2557" i="25"/>
  <c r="R2558" i="25"/>
  <c r="R2559" i="25"/>
  <c r="R2560" i="25"/>
  <c r="R2561" i="25"/>
  <c r="R2562" i="25"/>
  <c r="R2563" i="25"/>
  <c r="R2564" i="25"/>
  <c r="R2565" i="25"/>
  <c r="R2566" i="25"/>
  <c r="R2567" i="25"/>
  <c r="R2568" i="25"/>
  <c r="R2569" i="25"/>
  <c r="R2570" i="25"/>
  <c r="R2571" i="25"/>
  <c r="R2572" i="25"/>
  <c r="R2573" i="25"/>
  <c r="R2574" i="25"/>
  <c r="R2575" i="25"/>
  <c r="R2576" i="25"/>
  <c r="R2577" i="25"/>
  <c r="R2578" i="25"/>
  <c r="R2579" i="25"/>
  <c r="R2580" i="25"/>
  <c r="R2581" i="25"/>
  <c r="R2582" i="25"/>
  <c r="R2583" i="25"/>
  <c r="R2584" i="25"/>
  <c r="R2585" i="25"/>
  <c r="R2586" i="25"/>
  <c r="R2587" i="25"/>
  <c r="R2588" i="25"/>
  <c r="R2589" i="25"/>
  <c r="R2590" i="25"/>
  <c r="R2591" i="25"/>
  <c r="R2592" i="25"/>
  <c r="R2593" i="25"/>
  <c r="R2594" i="25"/>
  <c r="R2595" i="25"/>
  <c r="R2596" i="25"/>
  <c r="R2597" i="25"/>
  <c r="R2598" i="25"/>
  <c r="R2599" i="25"/>
  <c r="R2600" i="25"/>
  <c r="R2601" i="25"/>
  <c r="R2602" i="25"/>
  <c r="R2603" i="25"/>
  <c r="R2604" i="25"/>
  <c r="R2605" i="25"/>
  <c r="R2606" i="25"/>
  <c r="R2607" i="25"/>
  <c r="R2608" i="25"/>
  <c r="R2609" i="25"/>
  <c r="R2610" i="25"/>
  <c r="R2611" i="25"/>
  <c r="R2612" i="25"/>
  <c r="R2613" i="25"/>
  <c r="R2614" i="25"/>
  <c r="R2615" i="25"/>
  <c r="R2616" i="25"/>
  <c r="R2617" i="25"/>
  <c r="R2618" i="25"/>
  <c r="R2619" i="25"/>
  <c r="R2620" i="25"/>
  <c r="R2621" i="25"/>
  <c r="R2622" i="25"/>
  <c r="R2623" i="25"/>
  <c r="R2624" i="25"/>
  <c r="R2625" i="25"/>
  <c r="R2626" i="25"/>
  <c r="R2627" i="25"/>
  <c r="R2628" i="25"/>
  <c r="R2629" i="25"/>
  <c r="R2630" i="25"/>
  <c r="R2631" i="25"/>
  <c r="R2632" i="25"/>
  <c r="R2633" i="25"/>
  <c r="R2634" i="25"/>
  <c r="R2635" i="25"/>
  <c r="R2636" i="25"/>
  <c r="R2637" i="25"/>
  <c r="R2638" i="25"/>
  <c r="R2639" i="25"/>
  <c r="R2640" i="25"/>
  <c r="R2641" i="25"/>
  <c r="R2642" i="25"/>
  <c r="R2643" i="25"/>
  <c r="R2644" i="25"/>
  <c r="R2645" i="25"/>
  <c r="R2646" i="25"/>
  <c r="R2647" i="25"/>
  <c r="R2648" i="25"/>
  <c r="R2649" i="25"/>
  <c r="R2650" i="25"/>
  <c r="R2651" i="25"/>
  <c r="R2652" i="25"/>
  <c r="R2653" i="25"/>
  <c r="R2654" i="25"/>
  <c r="R2655" i="25"/>
  <c r="R2656" i="25"/>
  <c r="R2657" i="25"/>
  <c r="R2658" i="25"/>
  <c r="R2659" i="25"/>
  <c r="R2660" i="25"/>
  <c r="R2661" i="25"/>
  <c r="R2662" i="25"/>
  <c r="R2663" i="25"/>
  <c r="R2664" i="25"/>
  <c r="R2665" i="25"/>
  <c r="R2666" i="25"/>
  <c r="R2667" i="25"/>
  <c r="R2668" i="25"/>
  <c r="R2669" i="25"/>
  <c r="R2670" i="25"/>
  <c r="R2671" i="25"/>
  <c r="R2672" i="25"/>
  <c r="R2673" i="25"/>
  <c r="R2674" i="25"/>
  <c r="R2675" i="25"/>
  <c r="R2676" i="25"/>
  <c r="R2677" i="25"/>
  <c r="R2678" i="25"/>
  <c r="R2679" i="25"/>
  <c r="R2680" i="25"/>
  <c r="R2681" i="25"/>
  <c r="R2682" i="25"/>
  <c r="R2683" i="25"/>
  <c r="R2684" i="25"/>
  <c r="R2685" i="25"/>
  <c r="R2686" i="25"/>
  <c r="R2687" i="25"/>
  <c r="R2688" i="25"/>
  <c r="R2689" i="25"/>
  <c r="R2690" i="25"/>
  <c r="R2691" i="25"/>
  <c r="R2692" i="25"/>
  <c r="R2693" i="25"/>
  <c r="R2694" i="25"/>
  <c r="R2695" i="25"/>
  <c r="R2696" i="25"/>
  <c r="R2697" i="25"/>
  <c r="R2698" i="25"/>
  <c r="R2699" i="25"/>
  <c r="R2700" i="25"/>
  <c r="R2701" i="25"/>
  <c r="R2702" i="25"/>
  <c r="R2703" i="25"/>
  <c r="R2704" i="25"/>
  <c r="R2705" i="25"/>
  <c r="R2706" i="25"/>
  <c r="R2707" i="25"/>
  <c r="R2708" i="25"/>
  <c r="R2709" i="25"/>
  <c r="R2710" i="25"/>
  <c r="R2711" i="25"/>
  <c r="R2712" i="25"/>
  <c r="R2713" i="25"/>
  <c r="R2714" i="25"/>
  <c r="R2715" i="25"/>
  <c r="R2716" i="25"/>
  <c r="R2717" i="25"/>
  <c r="R2718" i="25"/>
  <c r="R2719" i="25"/>
  <c r="R2720" i="25"/>
  <c r="R2721" i="25"/>
  <c r="R2722" i="25"/>
  <c r="R2723" i="25"/>
  <c r="R2724" i="25"/>
  <c r="R2725" i="25"/>
  <c r="R2726" i="25"/>
  <c r="R2727" i="25"/>
  <c r="R2728" i="25"/>
  <c r="R2729" i="25"/>
  <c r="R2730" i="25"/>
  <c r="R2731" i="25"/>
  <c r="R2732" i="25"/>
  <c r="R2733" i="25"/>
  <c r="R2734" i="25"/>
  <c r="R2735" i="25"/>
  <c r="R2736" i="25"/>
  <c r="R2737" i="25"/>
  <c r="R2738" i="25"/>
  <c r="R2739" i="25"/>
  <c r="R2740" i="25"/>
  <c r="R2741" i="25"/>
  <c r="R2742" i="25"/>
  <c r="R2743" i="25"/>
  <c r="R2744" i="25"/>
  <c r="R2745" i="25"/>
  <c r="R2746" i="25"/>
  <c r="R2747" i="25"/>
  <c r="R2748" i="25"/>
  <c r="R2749" i="25"/>
  <c r="R2750" i="25"/>
  <c r="R2751" i="25"/>
  <c r="R2752" i="25"/>
  <c r="R2753" i="25"/>
  <c r="R2754" i="25"/>
  <c r="R2755" i="25"/>
  <c r="R2756" i="25"/>
  <c r="R2757" i="25"/>
  <c r="R2758" i="25"/>
  <c r="R2759" i="25"/>
  <c r="R2760" i="25"/>
  <c r="R2761" i="25"/>
  <c r="R2762" i="25"/>
  <c r="R2763" i="25"/>
  <c r="R2764" i="25"/>
  <c r="R2765" i="25"/>
  <c r="R2766" i="25"/>
  <c r="R2767" i="25"/>
  <c r="R2768" i="25"/>
  <c r="R2769" i="25"/>
  <c r="R2770" i="25"/>
  <c r="R2771" i="25"/>
  <c r="R2772" i="25"/>
  <c r="R2773" i="25"/>
  <c r="R2774" i="25"/>
  <c r="R2775" i="25"/>
  <c r="R2776" i="25"/>
  <c r="R2777" i="25"/>
  <c r="R2778" i="25"/>
  <c r="R2779" i="25"/>
  <c r="R2780" i="25"/>
  <c r="R2781" i="25"/>
  <c r="R2782" i="25"/>
  <c r="R2783" i="25"/>
  <c r="R2784" i="25"/>
  <c r="R2785" i="25"/>
  <c r="R2786" i="25"/>
  <c r="R2787" i="25"/>
  <c r="R2788" i="25"/>
  <c r="R2789" i="25"/>
  <c r="R2790" i="25"/>
  <c r="R2791" i="25"/>
  <c r="R2792" i="25"/>
  <c r="R2793" i="25"/>
  <c r="R2794" i="25"/>
  <c r="R2795" i="25"/>
  <c r="R2796" i="25"/>
  <c r="R2797" i="25"/>
  <c r="R2798" i="25"/>
  <c r="R2799" i="25"/>
  <c r="R2800" i="25"/>
  <c r="R2801" i="25"/>
  <c r="R2802" i="25"/>
  <c r="R2803" i="25"/>
  <c r="R2804" i="25"/>
  <c r="R2805" i="25"/>
  <c r="R2806" i="25"/>
  <c r="R2807" i="25"/>
  <c r="R2808" i="25"/>
  <c r="R2809" i="25"/>
  <c r="R2810" i="25"/>
  <c r="R2811" i="25"/>
  <c r="R2812" i="25"/>
  <c r="R2813" i="25"/>
  <c r="R2814" i="25"/>
  <c r="R2815" i="25"/>
  <c r="R2816" i="25"/>
  <c r="R2817" i="25"/>
  <c r="R2818" i="25"/>
  <c r="R2819" i="25"/>
  <c r="R2820" i="25"/>
  <c r="R2821" i="25"/>
  <c r="R2822" i="25"/>
  <c r="R2823" i="25"/>
  <c r="R2824" i="25"/>
  <c r="R2825" i="25"/>
  <c r="R2826" i="25"/>
  <c r="R2827" i="25"/>
  <c r="R2828" i="25"/>
  <c r="R2829" i="25"/>
  <c r="R2830" i="25"/>
  <c r="R2831" i="25"/>
  <c r="R2832" i="25"/>
  <c r="R2833" i="25"/>
  <c r="R2834" i="25"/>
  <c r="R2835" i="25"/>
  <c r="R2836" i="25"/>
  <c r="R2837" i="25"/>
  <c r="R2838" i="25"/>
  <c r="R2839" i="25"/>
  <c r="R2840" i="25"/>
  <c r="R2841" i="25"/>
  <c r="R2842" i="25"/>
  <c r="R2843" i="25"/>
  <c r="R2844" i="25"/>
  <c r="R2845" i="25"/>
  <c r="R2846" i="25"/>
  <c r="R2847" i="25"/>
  <c r="R2848" i="25"/>
  <c r="R2849" i="25"/>
  <c r="R2850" i="25"/>
  <c r="R2851" i="25"/>
  <c r="R2852" i="25"/>
  <c r="R2853" i="25"/>
  <c r="R2854" i="25"/>
  <c r="R2855" i="25"/>
  <c r="R2856" i="25"/>
  <c r="R2857" i="25"/>
  <c r="R2858" i="25"/>
  <c r="R2859" i="25"/>
  <c r="R2860" i="25"/>
  <c r="R2861" i="25"/>
  <c r="R2862" i="25"/>
  <c r="R2863" i="25"/>
  <c r="R2864" i="25"/>
  <c r="R2865" i="25"/>
  <c r="R2866" i="25"/>
  <c r="R2867" i="25"/>
  <c r="R2868" i="25"/>
  <c r="R2869" i="25"/>
  <c r="R2870" i="25"/>
  <c r="R2871" i="25"/>
  <c r="R2872" i="25"/>
  <c r="R2873" i="25"/>
  <c r="R2874" i="25"/>
  <c r="R2875" i="25"/>
  <c r="R2876" i="25"/>
  <c r="R2877" i="25"/>
  <c r="R2878" i="25"/>
  <c r="R2879" i="25"/>
  <c r="R2880" i="25"/>
  <c r="R2881" i="25"/>
  <c r="R2882" i="25"/>
  <c r="R2883" i="25"/>
  <c r="R2884" i="25"/>
  <c r="R2885" i="25"/>
  <c r="R2886" i="25"/>
  <c r="R2887" i="25"/>
  <c r="R2888" i="25"/>
  <c r="R2889" i="25"/>
  <c r="R2890" i="25"/>
  <c r="R2891" i="25"/>
  <c r="R2892" i="25"/>
  <c r="R2893" i="25"/>
  <c r="R2894" i="25"/>
  <c r="R2895" i="25"/>
  <c r="R2896" i="25"/>
  <c r="R2897" i="25"/>
  <c r="R2898" i="25"/>
  <c r="R2899" i="25"/>
  <c r="R2900" i="25"/>
  <c r="R2901" i="25"/>
  <c r="R2902" i="25"/>
  <c r="R2903" i="25"/>
  <c r="R2904" i="25"/>
  <c r="R2905" i="25"/>
  <c r="R2906" i="25"/>
  <c r="R2907" i="25"/>
  <c r="R2908" i="25"/>
  <c r="R2909" i="25"/>
  <c r="R2910" i="25"/>
  <c r="R2911" i="25"/>
  <c r="R2912" i="25"/>
  <c r="R2913" i="25"/>
  <c r="R2914" i="25"/>
  <c r="R2915" i="25"/>
  <c r="R2916" i="25"/>
  <c r="R2917" i="25"/>
  <c r="R2918" i="25"/>
  <c r="R2919" i="25"/>
  <c r="R2920" i="25"/>
  <c r="R2921" i="25"/>
  <c r="R2922" i="25"/>
  <c r="R2923" i="25"/>
  <c r="R2924" i="25"/>
  <c r="R2925" i="25"/>
  <c r="R2926" i="25"/>
  <c r="R2927" i="25"/>
  <c r="R2928" i="25"/>
  <c r="R2929" i="25"/>
  <c r="R2930" i="25"/>
  <c r="R2931" i="25"/>
  <c r="R2932" i="25"/>
  <c r="R2933" i="25"/>
  <c r="R2934" i="25"/>
  <c r="R2935" i="25"/>
  <c r="R2936" i="25"/>
  <c r="R2937" i="25"/>
  <c r="R2938" i="25"/>
  <c r="R2939" i="25"/>
  <c r="R2940" i="25"/>
  <c r="R2941" i="25"/>
  <c r="R2942" i="25"/>
  <c r="R2943" i="25"/>
  <c r="R2944" i="25"/>
  <c r="R2945" i="25"/>
  <c r="R2946" i="25"/>
  <c r="R2947" i="25"/>
  <c r="R2948" i="25"/>
  <c r="R2949" i="25"/>
  <c r="R2950" i="25"/>
  <c r="R2951" i="25"/>
  <c r="R2952" i="25"/>
  <c r="R2953" i="25"/>
  <c r="R2954" i="25"/>
  <c r="R2955" i="25"/>
  <c r="R2956" i="25"/>
  <c r="R2957" i="25"/>
  <c r="R2958" i="25"/>
  <c r="R2959" i="25"/>
  <c r="R2960" i="25"/>
  <c r="R2961" i="25"/>
  <c r="R2962" i="25"/>
  <c r="R2963" i="25"/>
  <c r="R2964" i="25"/>
  <c r="R2965" i="25"/>
  <c r="R2966" i="25"/>
  <c r="R2967" i="25"/>
  <c r="R2968" i="25"/>
  <c r="R2969" i="25"/>
  <c r="R2970" i="25"/>
  <c r="R2971" i="25"/>
  <c r="R2972" i="25"/>
  <c r="R2973" i="25"/>
  <c r="R2974" i="25"/>
  <c r="R2975" i="25"/>
  <c r="R2976" i="25"/>
  <c r="R2977" i="25"/>
  <c r="R2978" i="25"/>
  <c r="R2979" i="25"/>
  <c r="R2980" i="25"/>
  <c r="R2981" i="25"/>
  <c r="R2982" i="25"/>
  <c r="R2983" i="25"/>
  <c r="R2984" i="25"/>
  <c r="R2985" i="25"/>
  <c r="R2986" i="25"/>
  <c r="R2987" i="25"/>
  <c r="R2988" i="25"/>
  <c r="R2989" i="25"/>
  <c r="R2990" i="25"/>
  <c r="R2991" i="25"/>
  <c r="R2992" i="25"/>
  <c r="R2993" i="25"/>
  <c r="R2994" i="25"/>
  <c r="R2995" i="25"/>
  <c r="R2996" i="25"/>
  <c r="R2997" i="25"/>
  <c r="R2998" i="25"/>
  <c r="R2999" i="25"/>
  <c r="R3000" i="25"/>
  <c r="R3001" i="25"/>
  <c r="R3002" i="25"/>
  <c r="R3003" i="25"/>
  <c r="R3004" i="25"/>
  <c r="R3005" i="25"/>
  <c r="R3006" i="25"/>
  <c r="R3007" i="25"/>
  <c r="R3008" i="25"/>
  <c r="R3009" i="25"/>
  <c r="R3010" i="25"/>
  <c r="R3011" i="25"/>
  <c r="R3012" i="25"/>
  <c r="R3013" i="25"/>
  <c r="R3014" i="25"/>
  <c r="R3015" i="25"/>
  <c r="R3016" i="25"/>
  <c r="R3017" i="25"/>
  <c r="R3018" i="25"/>
  <c r="R3019" i="25"/>
  <c r="R3020" i="25"/>
  <c r="R3021" i="25"/>
  <c r="R3022" i="25"/>
  <c r="R3023" i="25"/>
  <c r="R3024" i="25"/>
  <c r="R3025" i="25"/>
  <c r="R3026" i="25"/>
  <c r="R3027" i="25"/>
  <c r="R3028" i="25"/>
  <c r="R3029" i="25"/>
  <c r="R3030" i="25"/>
  <c r="R3031" i="25"/>
  <c r="R3032" i="25"/>
  <c r="R3033" i="25"/>
  <c r="R3034" i="25"/>
  <c r="R3035" i="25"/>
  <c r="R3036" i="25"/>
  <c r="R3037" i="25"/>
  <c r="R3038" i="25"/>
  <c r="R3039" i="25"/>
  <c r="R3040" i="25"/>
  <c r="R3041" i="25"/>
  <c r="R3042" i="25"/>
  <c r="R3043" i="25"/>
  <c r="R3044" i="25"/>
  <c r="R3045" i="25"/>
  <c r="R3046" i="25"/>
  <c r="R3047" i="25"/>
  <c r="R3048" i="25"/>
  <c r="R3049" i="25"/>
  <c r="R3050" i="25"/>
  <c r="R3051" i="25"/>
  <c r="R3052" i="25"/>
  <c r="R3053" i="25"/>
  <c r="R3054" i="25"/>
  <c r="R3055" i="25"/>
  <c r="R3056" i="25"/>
  <c r="R3057" i="25"/>
  <c r="R3058" i="25"/>
  <c r="R3059" i="25"/>
  <c r="R3060" i="25"/>
  <c r="R3061" i="25"/>
  <c r="R3062" i="25"/>
  <c r="R3063" i="25"/>
  <c r="R3064" i="25"/>
  <c r="R3065" i="25"/>
  <c r="R3066" i="25"/>
  <c r="R3067" i="25"/>
  <c r="R3068" i="25"/>
  <c r="R3069" i="25"/>
  <c r="R3070" i="25"/>
  <c r="R3071" i="25"/>
  <c r="R3072" i="25"/>
  <c r="R3073" i="25"/>
  <c r="R3074" i="25"/>
  <c r="R3075" i="25"/>
  <c r="R3076" i="25"/>
  <c r="R3077" i="25"/>
  <c r="R3078" i="25"/>
  <c r="R3079" i="25"/>
  <c r="R3080" i="25"/>
  <c r="R3081" i="25"/>
  <c r="R3082" i="25"/>
  <c r="R3083" i="25"/>
  <c r="R3084" i="25"/>
  <c r="R3085" i="25"/>
  <c r="R3086" i="25"/>
  <c r="R3087" i="25"/>
  <c r="R3088" i="25"/>
  <c r="R3089" i="25"/>
  <c r="R3090" i="25"/>
  <c r="R3091" i="25"/>
  <c r="R3092" i="25"/>
  <c r="R3093" i="25"/>
  <c r="R3094" i="25"/>
  <c r="R3095" i="25"/>
  <c r="R3096" i="25"/>
  <c r="R3097" i="25"/>
  <c r="R3098" i="25"/>
  <c r="R3099" i="25"/>
  <c r="R3100" i="25"/>
  <c r="R3101" i="25"/>
  <c r="R3102" i="25"/>
  <c r="R3103" i="25"/>
  <c r="R3104" i="25"/>
  <c r="R3105" i="25"/>
  <c r="R3106" i="25"/>
  <c r="R3107" i="25"/>
  <c r="R3108" i="25"/>
  <c r="R3109" i="25"/>
  <c r="R3110" i="25"/>
  <c r="R3111" i="25"/>
  <c r="R3112" i="25"/>
  <c r="R3113" i="25"/>
  <c r="R3114" i="25"/>
  <c r="R3115" i="25"/>
  <c r="R3116" i="25"/>
  <c r="R3117" i="25"/>
  <c r="R3118" i="25"/>
  <c r="R3119" i="25"/>
  <c r="R3120" i="25"/>
  <c r="R3121" i="25"/>
  <c r="R3122" i="25"/>
  <c r="R3123" i="25"/>
  <c r="R3124" i="25"/>
  <c r="R3125" i="25"/>
  <c r="R3126" i="25"/>
  <c r="R3127" i="25"/>
  <c r="R3128" i="25"/>
  <c r="R3129" i="25"/>
  <c r="R3130" i="25"/>
  <c r="R3131" i="25"/>
  <c r="R3132" i="25"/>
  <c r="R3133" i="25"/>
  <c r="R3134" i="25"/>
  <c r="R3135" i="25"/>
  <c r="R3136" i="25"/>
  <c r="R3137" i="25"/>
  <c r="R3138" i="25"/>
  <c r="R3139" i="25"/>
  <c r="R3140" i="25"/>
  <c r="R3141" i="25"/>
  <c r="R3142" i="25"/>
  <c r="R3143" i="25"/>
  <c r="R3144" i="25"/>
  <c r="R3145" i="25"/>
  <c r="R3146" i="25"/>
  <c r="R3147" i="25"/>
  <c r="R3148" i="25"/>
  <c r="R3149" i="25"/>
  <c r="R3150" i="25"/>
  <c r="R3151" i="25"/>
  <c r="R3152" i="25"/>
  <c r="R3153" i="25"/>
  <c r="R3154" i="25"/>
  <c r="R3155" i="25"/>
  <c r="R3156" i="25"/>
  <c r="R3157" i="25"/>
  <c r="R3158" i="25"/>
  <c r="R3159" i="25"/>
  <c r="R3160" i="25"/>
  <c r="R3161" i="25"/>
  <c r="R3162" i="25"/>
  <c r="R3163" i="25"/>
  <c r="R3164" i="25"/>
  <c r="R3165" i="25"/>
  <c r="R3166" i="25"/>
  <c r="R3167" i="25"/>
  <c r="R3168" i="25"/>
  <c r="R3169" i="25"/>
  <c r="R3170" i="25"/>
  <c r="R3171" i="25"/>
  <c r="R3172" i="25"/>
  <c r="R3173" i="25"/>
  <c r="R3174" i="25"/>
  <c r="R3175" i="25"/>
  <c r="R3176" i="25"/>
  <c r="R3177" i="25"/>
  <c r="R3178" i="25"/>
  <c r="R3179" i="25"/>
  <c r="R3180" i="25"/>
  <c r="R3181" i="25"/>
  <c r="R3182" i="25"/>
  <c r="R3183" i="25"/>
  <c r="R3184" i="25"/>
  <c r="R3185" i="25"/>
  <c r="R3186" i="25"/>
  <c r="R3187" i="25"/>
  <c r="R3188" i="25"/>
  <c r="R3189" i="25"/>
  <c r="R3190" i="25"/>
  <c r="R3191" i="25"/>
  <c r="R3192" i="25"/>
  <c r="R3193" i="25"/>
  <c r="R3194" i="25"/>
  <c r="R3195" i="25"/>
  <c r="R3196" i="25"/>
  <c r="R3197" i="25"/>
  <c r="R3198" i="25"/>
  <c r="R3199" i="25"/>
  <c r="R3200" i="25"/>
  <c r="R3201" i="25"/>
  <c r="R3202" i="25"/>
  <c r="R3203" i="25"/>
  <c r="R3204" i="25"/>
  <c r="R3205" i="25"/>
  <c r="R3206" i="25"/>
  <c r="R3207" i="25"/>
  <c r="R3208" i="25"/>
  <c r="R3209" i="25"/>
  <c r="R3210" i="25"/>
  <c r="R3211" i="25"/>
  <c r="R3212" i="25"/>
  <c r="R3213" i="25"/>
  <c r="R3214" i="25"/>
  <c r="R3215" i="25"/>
  <c r="R3216" i="25"/>
  <c r="R3217" i="25"/>
  <c r="R3218" i="25"/>
  <c r="R3219" i="25"/>
  <c r="R3220" i="25"/>
  <c r="R3221" i="25"/>
  <c r="R3222" i="25"/>
  <c r="R3223" i="25"/>
  <c r="R3224" i="25"/>
  <c r="R3225" i="25"/>
  <c r="R3226" i="25"/>
  <c r="R3227" i="25"/>
  <c r="R3228" i="25"/>
  <c r="R3229" i="25"/>
  <c r="R3230" i="25"/>
  <c r="R3231" i="25"/>
  <c r="R3232" i="25"/>
  <c r="R3233" i="25"/>
  <c r="R3234" i="25"/>
  <c r="R3235" i="25"/>
  <c r="R3236" i="25"/>
  <c r="R3237" i="25"/>
  <c r="R3238" i="25"/>
  <c r="R3239" i="25"/>
  <c r="R3240" i="25"/>
  <c r="R27" i="25"/>
  <c r="R28" i="25"/>
  <c r="R29" i="25"/>
  <c r="R30" i="25"/>
  <c r="R31" i="25"/>
  <c r="R32" i="25"/>
  <c r="R33" i="25"/>
  <c r="R34" i="25"/>
  <c r="R35" i="25"/>
  <c r="R36" i="25"/>
  <c r="R37" i="25"/>
  <c r="R38" i="25"/>
  <c r="R39" i="25"/>
  <c r="R40" i="25"/>
  <c r="R41" i="25"/>
  <c r="R42" i="25"/>
  <c r="R43" i="25"/>
  <c r="R44" i="25"/>
  <c r="R45" i="25"/>
  <c r="R46" i="25"/>
  <c r="R47" i="25"/>
  <c r="R48" i="25"/>
  <c r="R49" i="25"/>
  <c r="R50" i="25"/>
  <c r="R51" i="25"/>
  <c r="R52" i="25"/>
  <c r="R53" i="25"/>
  <c r="R54" i="25"/>
  <c r="R55" i="25"/>
  <c r="R56" i="25"/>
  <c r="R57" i="25"/>
  <c r="R58" i="25"/>
  <c r="R59" i="25"/>
  <c r="R60" i="25"/>
  <c r="R61" i="25"/>
  <c r="R62" i="25"/>
  <c r="R63" i="25"/>
  <c r="R64" i="25"/>
  <c r="R65" i="25"/>
  <c r="R66" i="25"/>
  <c r="R67" i="25"/>
  <c r="R68" i="25"/>
  <c r="R69" i="25"/>
  <c r="R70" i="25"/>
  <c r="R71" i="25"/>
  <c r="R72" i="25"/>
  <c r="R73" i="25"/>
  <c r="R74" i="25"/>
  <c r="R75" i="25"/>
  <c r="R76" i="25"/>
  <c r="R77" i="25"/>
  <c r="R78" i="25"/>
  <c r="R79" i="25"/>
  <c r="R80" i="25"/>
  <c r="R81" i="25"/>
  <c r="R82" i="25"/>
  <c r="R83" i="25"/>
  <c r="R84" i="25"/>
  <c r="R85" i="25"/>
  <c r="R86" i="25"/>
  <c r="R87" i="25"/>
  <c r="R88" i="25"/>
  <c r="R89" i="25"/>
  <c r="R90" i="25"/>
  <c r="R91" i="25"/>
  <c r="R92" i="25"/>
  <c r="R93" i="25"/>
  <c r="R94" i="25"/>
  <c r="R95" i="25"/>
  <c r="R96" i="25"/>
  <c r="R97" i="25"/>
  <c r="R98" i="25"/>
  <c r="R99" i="25"/>
  <c r="R100" i="25"/>
  <c r="R101" i="25"/>
  <c r="R102" i="25"/>
  <c r="R103" i="25"/>
  <c r="R104" i="25"/>
  <c r="R105" i="25"/>
  <c r="R106" i="25"/>
  <c r="R107" i="25"/>
  <c r="R108" i="25"/>
  <c r="R109" i="25"/>
  <c r="R110" i="25"/>
  <c r="R111" i="25"/>
  <c r="R112" i="25"/>
  <c r="R113" i="25"/>
  <c r="R114" i="25"/>
  <c r="R115" i="25"/>
  <c r="R116" i="25"/>
  <c r="R117" i="25"/>
  <c r="R118" i="25"/>
  <c r="R119" i="25"/>
  <c r="R120" i="25"/>
  <c r="R121" i="25"/>
  <c r="R122" i="25"/>
  <c r="R123" i="25"/>
  <c r="R124" i="25"/>
  <c r="R125" i="25"/>
  <c r="R126" i="25"/>
  <c r="R127" i="25"/>
  <c r="R128" i="25"/>
  <c r="R129" i="25"/>
  <c r="R130" i="25"/>
  <c r="R131" i="25"/>
  <c r="R132" i="25"/>
  <c r="R133" i="25"/>
  <c r="R134" i="25"/>
  <c r="R135" i="25"/>
  <c r="R136" i="25"/>
  <c r="R137" i="25"/>
  <c r="R138" i="25"/>
  <c r="R139" i="25"/>
  <c r="R140" i="25"/>
  <c r="R141" i="25"/>
  <c r="R142" i="25"/>
  <c r="R143" i="25"/>
  <c r="R144" i="25"/>
  <c r="R145" i="25"/>
  <c r="R146" i="25"/>
  <c r="R147" i="25"/>
  <c r="R148" i="25"/>
  <c r="R149" i="25"/>
  <c r="R150" i="25"/>
  <c r="R151" i="25"/>
  <c r="R152" i="25"/>
  <c r="R153" i="25"/>
  <c r="R154" i="25"/>
  <c r="R155" i="25"/>
  <c r="R156" i="25"/>
  <c r="R157" i="25"/>
  <c r="R158" i="25"/>
  <c r="R159" i="25"/>
  <c r="R160" i="25"/>
  <c r="R161" i="25"/>
  <c r="R162" i="25"/>
  <c r="R163" i="25"/>
  <c r="R164" i="25"/>
  <c r="R165" i="25"/>
  <c r="R166" i="25"/>
  <c r="R167" i="25"/>
  <c r="R168" i="25"/>
  <c r="R169" i="25"/>
  <c r="R170" i="25"/>
  <c r="R171" i="25"/>
  <c r="R172" i="25"/>
  <c r="R173" i="25"/>
  <c r="R174" i="25"/>
  <c r="R175" i="25"/>
  <c r="R176" i="25"/>
  <c r="R177" i="25"/>
  <c r="R178" i="25"/>
  <c r="R179" i="25"/>
  <c r="R180" i="25"/>
  <c r="R181" i="25"/>
  <c r="R182" i="25"/>
  <c r="R183" i="25"/>
  <c r="R184" i="25"/>
  <c r="R185" i="25"/>
  <c r="R186" i="25"/>
  <c r="R187" i="25"/>
  <c r="R188" i="25"/>
  <c r="R189" i="25"/>
  <c r="R190" i="25"/>
  <c r="R191" i="25"/>
  <c r="R192" i="25"/>
  <c r="R193" i="25"/>
  <c r="R194" i="25"/>
  <c r="R195" i="25"/>
  <c r="R196" i="25"/>
  <c r="R197" i="25"/>
  <c r="R198" i="25"/>
  <c r="R199" i="25"/>
  <c r="R200" i="25"/>
  <c r="R201" i="25"/>
  <c r="R202" i="25"/>
  <c r="R203" i="25"/>
  <c r="R204" i="25"/>
  <c r="R205" i="25"/>
  <c r="R206" i="25"/>
  <c r="R207" i="25"/>
  <c r="R208" i="25"/>
  <c r="R209" i="25"/>
  <c r="R210" i="25"/>
  <c r="R211" i="25"/>
  <c r="R212" i="25"/>
  <c r="R213" i="25"/>
  <c r="R214" i="25"/>
  <c r="R215" i="25"/>
  <c r="R216" i="25"/>
  <c r="R217" i="25"/>
  <c r="R218" i="25"/>
  <c r="R219" i="25"/>
  <c r="R220" i="25"/>
  <c r="R221" i="25"/>
  <c r="R222" i="25"/>
  <c r="R223" i="25"/>
  <c r="R224" i="25"/>
  <c r="R225" i="25"/>
  <c r="R226" i="25"/>
  <c r="R227" i="25"/>
  <c r="R228" i="25"/>
  <c r="R229" i="25"/>
  <c r="R230" i="25"/>
  <c r="R231" i="25"/>
  <c r="R232" i="25"/>
  <c r="R233" i="25"/>
  <c r="R234" i="25"/>
  <c r="R235" i="25"/>
  <c r="R236" i="25"/>
  <c r="R237" i="25"/>
  <c r="R238" i="25"/>
  <c r="R239" i="25"/>
  <c r="R240" i="25"/>
  <c r="R241" i="25"/>
  <c r="R242" i="25"/>
  <c r="R243" i="25"/>
  <c r="R244" i="25"/>
  <c r="R245" i="25"/>
  <c r="R246" i="25"/>
  <c r="R247" i="25"/>
  <c r="R248" i="25"/>
  <c r="R249" i="25"/>
  <c r="R250" i="25"/>
  <c r="R251" i="25"/>
  <c r="R252" i="25"/>
  <c r="R253" i="25"/>
  <c r="R254" i="25"/>
  <c r="R255" i="25"/>
  <c r="R256" i="25"/>
  <c r="R257" i="25"/>
  <c r="R258" i="25"/>
  <c r="R259" i="25"/>
  <c r="R260" i="25"/>
  <c r="R261" i="25"/>
  <c r="R262" i="25"/>
  <c r="R263" i="25"/>
  <c r="R264" i="25"/>
  <c r="R265" i="25"/>
  <c r="R266" i="25"/>
  <c r="R267" i="25"/>
  <c r="R268" i="25"/>
  <c r="R269" i="25"/>
  <c r="R270" i="25"/>
  <c r="R271" i="25"/>
  <c r="R272" i="25"/>
  <c r="R273" i="25"/>
  <c r="R274" i="25"/>
  <c r="R275" i="25"/>
  <c r="R276" i="25"/>
  <c r="R277" i="25"/>
  <c r="R278" i="25"/>
  <c r="R279" i="25"/>
  <c r="R280" i="25"/>
  <c r="R281" i="25"/>
  <c r="R282" i="25"/>
  <c r="R283" i="25"/>
  <c r="R284" i="25"/>
  <c r="R285" i="25"/>
  <c r="R286" i="25"/>
  <c r="R287" i="25"/>
  <c r="R288" i="25"/>
  <c r="R289" i="25"/>
  <c r="R290" i="25"/>
  <c r="R291" i="25"/>
  <c r="R292" i="25"/>
  <c r="R293" i="25"/>
  <c r="R294" i="25"/>
  <c r="R295" i="25"/>
  <c r="R296" i="25"/>
  <c r="R297" i="25"/>
  <c r="R298" i="25"/>
  <c r="R299" i="25"/>
  <c r="R300" i="25"/>
  <c r="R301" i="25"/>
  <c r="R302" i="25"/>
  <c r="R303" i="25"/>
  <c r="R304" i="25"/>
  <c r="R305" i="25"/>
  <c r="R306" i="25"/>
  <c r="R307" i="25"/>
  <c r="R308" i="25"/>
  <c r="R309" i="25"/>
  <c r="R310" i="25"/>
  <c r="R311" i="25"/>
  <c r="R312" i="25"/>
  <c r="R313" i="25"/>
  <c r="R314" i="25"/>
  <c r="R315" i="25"/>
  <c r="R316" i="25"/>
  <c r="R317" i="25"/>
  <c r="R318" i="25"/>
  <c r="R319" i="25"/>
  <c r="R320" i="25"/>
  <c r="R321" i="25"/>
  <c r="R322" i="25"/>
  <c r="R323" i="25"/>
  <c r="R324" i="25"/>
  <c r="R325" i="25"/>
  <c r="R326" i="25"/>
  <c r="R327" i="25"/>
  <c r="R328" i="25"/>
  <c r="R329" i="25"/>
  <c r="R330" i="25"/>
  <c r="R331" i="25"/>
  <c r="R332" i="25"/>
  <c r="R333" i="25"/>
  <c r="R334" i="25"/>
  <c r="R335" i="25"/>
  <c r="R336" i="25"/>
  <c r="R337" i="25"/>
  <c r="R338" i="25"/>
  <c r="R339" i="25"/>
  <c r="R340" i="25"/>
  <c r="R341" i="25"/>
  <c r="R342" i="25"/>
  <c r="R343" i="25"/>
  <c r="R344" i="25"/>
  <c r="R345" i="25"/>
  <c r="R346" i="25"/>
  <c r="R347" i="25"/>
  <c r="R348" i="25"/>
  <c r="R349" i="25"/>
  <c r="R350" i="25"/>
  <c r="R351" i="25"/>
  <c r="R352" i="25"/>
  <c r="R353" i="25"/>
  <c r="R354" i="25"/>
  <c r="R355" i="25"/>
  <c r="R356" i="25"/>
  <c r="R357" i="25"/>
  <c r="R358" i="25"/>
  <c r="R359" i="25"/>
  <c r="R360" i="25"/>
  <c r="R361" i="25"/>
  <c r="R362" i="25"/>
  <c r="R363" i="25"/>
  <c r="R364" i="25"/>
  <c r="R365" i="25"/>
  <c r="R366" i="25"/>
  <c r="R367" i="25"/>
  <c r="R368" i="25"/>
  <c r="R369" i="25"/>
  <c r="R370" i="25"/>
  <c r="R371" i="25"/>
  <c r="R372" i="25"/>
  <c r="R373" i="25"/>
  <c r="R374" i="25"/>
  <c r="R375" i="25"/>
  <c r="R376" i="25"/>
  <c r="R377" i="25"/>
  <c r="R378" i="25"/>
  <c r="R379" i="25"/>
  <c r="R380" i="25"/>
  <c r="R381" i="25"/>
  <c r="R382" i="25"/>
  <c r="R383" i="25"/>
  <c r="R384" i="25"/>
  <c r="R385" i="25"/>
  <c r="R386" i="25"/>
  <c r="R387" i="25"/>
  <c r="R388" i="25"/>
  <c r="R389" i="25"/>
  <c r="R390" i="25"/>
  <c r="R391" i="25"/>
  <c r="R392" i="25"/>
  <c r="R393" i="25"/>
  <c r="R394" i="25"/>
  <c r="R395" i="25"/>
  <c r="R396" i="25"/>
  <c r="R397" i="25"/>
  <c r="R398" i="25"/>
  <c r="R399" i="25"/>
  <c r="R400" i="25"/>
  <c r="R401" i="25"/>
  <c r="R402" i="25"/>
  <c r="R403" i="25"/>
  <c r="R404" i="25"/>
  <c r="R405" i="25"/>
  <c r="R406" i="25"/>
  <c r="R407" i="25"/>
  <c r="R408" i="25"/>
  <c r="R409" i="25"/>
  <c r="R410" i="25"/>
  <c r="R411" i="25"/>
  <c r="R412" i="25"/>
  <c r="R413" i="25"/>
  <c r="R414" i="25"/>
  <c r="R415" i="25"/>
  <c r="R416" i="25"/>
  <c r="R417" i="25"/>
  <c r="R418" i="25"/>
  <c r="R419" i="25"/>
  <c r="R420" i="25"/>
  <c r="R421" i="25"/>
  <c r="R422" i="25"/>
  <c r="R423" i="25"/>
  <c r="R424" i="25"/>
  <c r="R425" i="25"/>
  <c r="R426" i="25"/>
  <c r="R427" i="25"/>
  <c r="R428" i="25"/>
  <c r="R429" i="25"/>
  <c r="R430" i="25"/>
  <c r="R431" i="25"/>
  <c r="R432" i="25"/>
  <c r="R433" i="25"/>
  <c r="R434" i="25"/>
  <c r="R435" i="25"/>
  <c r="R436" i="25"/>
  <c r="R437" i="25"/>
  <c r="R438" i="25"/>
  <c r="R439" i="25"/>
  <c r="R440" i="25"/>
  <c r="R441" i="25"/>
  <c r="R442" i="25"/>
  <c r="R443" i="25"/>
  <c r="R444" i="25"/>
  <c r="R445" i="25"/>
  <c r="R446" i="25"/>
  <c r="R447" i="25"/>
  <c r="R448" i="25"/>
  <c r="R449" i="25"/>
  <c r="R450" i="25"/>
  <c r="R451" i="25"/>
  <c r="R452" i="25"/>
  <c r="R453" i="25"/>
  <c r="R454" i="25"/>
  <c r="R455" i="25"/>
  <c r="R456" i="25"/>
  <c r="R457" i="25"/>
  <c r="R458" i="25"/>
  <c r="R459" i="25"/>
  <c r="R460" i="25"/>
  <c r="R461" i="25"/>
  <c r="R462" i="25"/>
  <c r="R463" i="25"/>
  <c r="R464" i="25"/>
  <c r="R465" i="25"/>
  <c r="R466" i="25"/>
  <c r="R467" i="25"/>
  <c r="R468" i="25"/>
  <c r="R469" i="25"/>
  <c r="R470" i="25"/>
  <c r="R471" i="25"/>
  <c r="R472" i="25"/>
  <c r="R473" i="25"/>
  <c r="R474" i="25"/>
  <c r="R475" i="25"/>
  <c r="R476" i="25"/>
  <c r="R477" i="25"/>
  <c r="R478" i="25"/>
  <c r="R479" i="25"/>
  <c r="R480" i="25"/>
  <c r="R481" i="25"/>
  <c r="R482" i="25"/>
  <c r="R483" i="25"/>
  <c r="R484" i="25"/>
  <c r="R485" i="25"/>
  <c r="R486" i="25"/>
  <c r="R487" i="25"/>
  <c r="R488" i="25"/>
  <c r="R489" i="25"/>
  <c r="R490" i="25"/>
  <c r="R491" i="25"/>
  <c r="R492" i="25"/>
  <c r="R493" i="25"/>
  <c r="R494" i="25"/>
  <c r="R495" i="25"/>
  <c r="R496" i="25"/>
  <c r="R497" i="25"/>
  <c r="R498" i="25"/>
  <c r="R499" i="25"/>
  <c r="R500" i="25"/>
  <c r="R501" i="25"/>
  <c r="R502" i="25"/>
  <c r="R503" i="25"/>
  <c r="R504" i="25"/>
  <c r="R505" i="25"/>
  <c r="R506" i="25"/>
  <c r="R507" i="25"/>
  <c r="R508" i="25"/>
  <c r="R509" i="25"/>
  <c r="R510" i="25"/>
  <c r="R511" i="25"/>
  <c r="R512" i="25"/>
  <c r="R513" i="25"/>
  <c r="R514" i="25"/>
  <c r="R515" i="25"/>
  <c r="R516" i="25"/>
  <c r="R517" i="25"/>
  <c r="R518" i="25"/>
  <c r="R519" i="25"/>
  <c r="R520" i="25"/>
  <c r="R521" i="25"/>
  <c r="R522" i="25"/>
  <c r="R523" i="25"/>
  <c r="R524" i="25"/>
  <c r="R525" i="25"/>
  <c r="R526" i="25"/>
  <c r="R527" i="25"/>
  <c r="R528" i="25"/>
  <c r="R529" i="25"/>
  <c r="R530" i="25"/>
  <c r="R531" i="25"/>
  <c r="R532" i="25"/>
  <c r="R533" i="25"/>
  <c r="R534" i="25"/>
  <c r="R535" i="25"/>
  <c r="R536" i="25"/>
  <c r="R537" i="25"/>
  <c r="R538" i="25"/>
  <c r="R539" i="25"/>
  <c r="R540" i="25"/>
  <c r="R541" i="25"/>
  <c r="R542" i="25"/>
  <c r="R543" i="25"/>
  <c r="R544" i="25"/>
  <c r="R545" i="25"/>
  <c r="R546" i="25"/>
  <c r="R547" i="25"/>
  <c r="R548" i="25"/>
  <c r="R549" i="25"/>
  <c r="R550" i="25"/>
  <c r="R551" i="25"/>
  <c r="R552" i="25"/>
  <c r="R553" i="25"/>
  <c r="R554" i="25"/>
  <c r="R555" i="25"/>
  <c r="R556" i="25"/>
  <c r="R557" i="25"/>
  <c r="R558" i="25"/>
  <c r="R559" i="25"/>
  <c r="R560" i="25"/>
  <c r="R561" i="25"/>
  <c r="R562" i="25"/>
  <c r="R563" i="25"/>
  <c r="R564" i="25"/>
  <c r="R565" i="25"/>
  <c r="R566" i="25"/>
  <c r="R567" i="25"/>
  <c r="R568" i="25"/>
  <c r="R569" i="25"/>
  <c r="R570" i="25"/>
  <c r="R571" i="25"/>
  <c r="R572" i="25"/>
  <c r="R573" i="25"/>
  <c r="R574" i="25"/>
  <c r="R575" i="25"/>
  <c r="R576" i="25"/>
  <c r="R577" i="25"/>
  <c r="R578" i="25"/>
  <c r="R579" i="25"/>
  <c r="R580" i="25"/>
  <c r="R581" i="25"/>
  <c r="R582" i="25"/>
  <c r="R583" i="25"/>
  <c r="R584" i="25"/>
  <c r="R585" i="25"/>
  <c r="R586" i="25"/>
  <c r="R587" i="25"/>
  <c r="R588" i="25"/>
  <c r="R589" i="25"/>
  <c r="R590" i="25"/>
  <c r="R591" i="25"/>
  <c r="R592" i="25"/>
  <c r="R593" i="25"/>
  <c r="R594" i="25"/>
  <c r="R595" i="25"/>
  <c r="R596" i="25"/>
  <c r="R597" i="25"/>
  <c r="R598" i="25"/>
  <c r="R599" i="25"/>
  <c r="R600" i="25"/>
  <c r="R601" i="25"/>
  <c r="R602" i="25"/>
  <c r="R603" i="25"/>
  <c r="R604" i="25"/>
  <c r="R605" i="25"/>
  <c r="R606" i="25"/>
  <c r="R607" i="25"/>
  <c r="R608" i="25"/>
  <c r="R609" i="25"/>
  <c r="R610" i="25"/>
  <c r="R611" i="25"/>
  <c r="R612" i="25"/>
  <c r="R613" i="25"/>
  <c r="R614" i="25"/>
  <c r="R615" i="25"/>
  <c r="R616" i="25"/>
  <c r="R617" i="25"/>
  <c r="R618" i="25"/>
  <c r="R619" i="25"/>
  <c r="R620" i="25"/>
  <c r="R621" i="25"/>
  <c r="R622" i="25"/>
  <c r="R623" i="25"/>
  <c r="R624" i="25"/>
  <c r="R625" i="25"/>
  <c r="R626" i="25"/>
  <c r="R627" i="25"/>
  <c r="R628" i="25"/>
  <c r="R629" i="25"/>
  <c r="R630" i="25"/>
  <c r="R631" i="25"/>
  <c r="R632" i="25"/>
  <c r="R633" i="25"/>
  <c r="R634" i="25"/>
  <c r="R635" i="25"/>
  <c r="R636" i="25"/>
  <c r="R637" i="25"/>
  <c r="R638" i="25"/>
  <c r="R639" i="25"/>
  <c r="R640" i="25"/>
  <c r="R641" i="25"/>
  <c r="R642" i="25"/>
  <c r="R643" i="25"/>
  <c r="R644" i="25"/>
  <c r="R645" i="25"/>
  <c r="R646" i="25"/>
  <c r="R647" i="25"/>
  <c r="R648" i="25"/>
  <c r="R649" i="25"/>
  <c r="R650" i="25"/>
  <c r="R651" i="25"/>
  <c r="R652" i="25"/>
  <c r="R653" i="25"/>
  <c r="R654" i="25"/>
  <c r="R655" i="25"/>
  <c r="R656" i="25"/>
  <c r="R657" i="25"/>
  <c r="R658" i="25"/>
  <c r="R659" i="25"/>
  <c r="R660" i="25"/>
  <c r="R661" i="25"/>
  <c r="R662" i="25"/>
  <c r="R663" i="25"/>
  <c r="R664" i="25"/>
  <c r="R665" i="25"/>
  <c r="R666" i="25"/>
  <c r="R667" i="25"/>
  <c r="R668" i="25"/>
  <c r="R669" i="25"/>
  <c r="R670" i="25"/>
  <c r="R671" i="25"/>
  <c r="R672" i="25"/>
  <c r="R673" i="25"/>
  <c r="R674" i="25"/>
  <c r="R675" i="25"/>
  <c r="R676" i="25"/>
  <c r="R677" i="25"/>
  <c r="R678" i="25"/>
  <c r="R679" i="25"/>
  <c r="R680" i="25"/>
  <c r="R681" i="25"/>
  <c r="R682" i="25"/>
  <c r="R683" i="25"/>
  <c r="R684" i="25"/>
  <c r="R685" i="25"/>
  <c r="R686" i="25"/>
  <c r="R687" i="25"/>
  <c r="R688" i="25"/>
  <c r="R689" i="25"/>
  <c r="R690" i="25"/>
  <c r="R691" i="25"/>
  <c r="R692" i="25"/>
  <c r="R693" i="25"/>
  <c r="R694" i="25"/>
  <c r="R695" i="25"/>
  <c r="R696" i="25"/>
  <c r="R697" i="25"/>
  <c r="R698" i="25"/>
  <c r="R699" i="25"/>
  <c r="R700" i="25"/>
  <c r="R701" i="25"/>
  <c r="R702" i="25"/>
  <c r="R703" i="25"/>
  <c r="R704" i="25"/>
  <c r="R705" i="25"/>
  <c r="R706" i="25"/>
  <c r="R707" i="25"/>
  <c r="R708" i="25"/>
  <c r="R709" i="25"/>
  <c r="R710" i="25"/>
  <c r="R711" i="25"/>
  <c r="R712" i="25"/>
  <c r="R713" i="25"/>
  <c r="R714" i="25"/>
  <c r="R715" i="25"/>
  <c r="R716" i="25"/>
  <c r="R717" i="25"/>
  <c r="R718" i="25"/>
  <c r="R719" i="25"/>
  <c r="R720" i="25"/>
  <c r="R721" i="25"/>
  <c r="R722" i="25"/>
  <c r="R723" i="25"/>
  <c r="R724" i="25"/>
  <c r="R725" i="25"/>
  <c r="R726" i="25"/>
  <c r="R727" i="25"/>
  <c r="R728" i="25"/>
  <c r="R729" i="25"/>
  <c r="R730" i="25"/>
  <c r="R731" i="25"/>
  <c r="R732" i="25"/>
  <c r="R733" i="25"/>
  <c r="R734" i="25"/>
  <c r="R735" i="25"/>
  <c r="R736" i="25"/>
  <c r="R737" i="25"/>
  <c r="R738" i="25"/>
  <c r="R739" i="25"/>
  <c r="R740" i="25"/>
  <c r="R741" i="25"/>
  <c r="R742" i="25"/>
  <c r="R743" i="25"/>
  <c r="R744" i="25"/>
  <c r="R745" i="25"/>
  <c r="R746" i="25"/>
  <c r="R747" i="25"/>
  <c r="R748" i="25"/>
  <c r="R749" i="25"/>
  <c r="R750" i="25"/>
  <c r="R751" i="25"/>
  <c r="R752" i="25"/>
  <c r="R753" i="25"/>
  <c r="R754" i="25"/>
  <c r="R755" i="25"/>
  <c r="R756" i="25"/>
  <c r="R757" i="25"/>
  <c r="R758" i="25"/>
  <c r="R759" i="25"/>
  <c r="R760" i="25"/>
  <c r="R761" i="25"/>
  <c r="R762" i="25"/>
  <c r="R763" i="25"/>
  <c r="R764" i="25"/>
  <c r="R765" i="25"/>
  <c r="R766" i="25"/>
  <c r="R767" i="25"/>
  <c r="R768" i="25"/>
  <c r="R769" i="25"/>
  <c r="R770" i="25"/>
  <c r="R771" i="25"/>
  <c r="R772" i="25"/>
  <c r="R773" i="25"/>
  <c r="R774" i="25"/>
  <c r="R775" i="25"/>
  <c r="R776" i="25"/>
  <c r="R777" i="25"/>
  <c r="R778" i="25"/>
  <c r="R779" i="25"/>
  <c r="R780" i="25"/>
  <c r="R781" i="25"/>
  <c r="R782" i="25"/>
  <c r="R783" i="25"/>
  <c r="R784" i="25"/>
  <c r="R785" i="25"/>
  <c r="R786" i="25"/>
  <c r="R787" i="25"/>
  <c r="R788" i="25"/>
  <c r="R789" i="25"/>
  <c r="R790" i="25"/>
  <c r="R791" i="25"/>
  <c r="R792" i="25"/>
  <c r="R793" i="25"/>
  <c r="R794" i="25"/>
  <c r="R795" i="25"/>
  <c r="R796" i="25"/>
  <c r="R797" i="25"/>
  <c r="R798" i="25"/>
  <c r="R799" i="25"/>
  <c r="R800" i="25"/>
  <c r="R801" i="25"/>
  <c r="R802" i="25"/>
  <c r="R803" i="25"/>
  <c r="R804" i="25"/>
  <c r="R805" i="25"/>
  <c r="R806" i="25"/>
  <c r="R807" i="25"/>
  <c r="R808" i="25"/>
  <c r="R809" i="25"/>
  <c r="R810" i="25"/>
  <c r="R811" i="25"/>
  <c r="R812" i="25"/>
  <c r="R813" i="25"/>
  <c r="R814" i="25"/>
  <c r="R815" i="25"/>
  <c r="R816" i="25"/>
  <c r="R817" i="25"/>
  <c r="R818" i="25"/>
  <c r="R819" i="25"/>
  <c r="R820" i="25"/>
  <c r="R821" i="25"/>
  <c r="R822" i="25"/>
  <c r="R823" i="25"/>
  <c r="R824" i="25"/>
  <c r="R825" i="25"/>
  <c r="R826" i="25"/>
  <c r="R827" i="25"/>
  <c r="R828" i="25"/>
  <c r="R829" i="25"/>
  <c r="R830" i="25"/>
  <c r="R831" i="25"/>
  <c r="R832" i="25"/>
  <c r="R833" i="25"/>
  <c r="R834" i="25"/>
  <c r="R835" i="25"/>
  <c r="R836" i="25"/>
  <c r="R837" i="25"/>
  <c r="R838" i="25"/>
  <c r="R839" i="25"/>
  <c r="R840" i="25"/>
  <c r="R841" i="25"/>
  <c r="R842" i="25"/>
  <c r="R843" i="25"/>
  <c r="R844" i="25"/>
  <c r="R845" i="25"/>
  <c r="R846" i="25"/>
  <c r="R847" i="25"/>
  <c r="R848" i="25"/>
  <c r="R849" i="25"/>
  <c r="R850" i="25"/>
  <c r="R851" i="25"/>
  <c r="R852" i="25"/>
  <c r="R853" i="25"/>
  <c r="R854" i="25"/>
  <c r="R855" i="25"/>
  <c r="R856" i="25"/>
  <c r="R857" i="25"/>
  <c r="R858" i="25"/>
  <c r="R859" i="25"/>
  <c r="R860" i="25"/>
  <c r="R861" i="25"/>
  <c r="R862" i="25"/>
  <c r="R863" i="25"/>
  <c r="R864" i="25"/>
  <c r="R865" i="25"/>
  <c r="R866" i="25"/>
  <c r="R867" i="25"/>
  <c r="R868" i="25"/>
  <c r="R869" i="25"/>
  <c r="R870" i="25"/>
  <c r="R871" i="25"/>
  <c r="R872" i="25"/>
  <c r="R873" i="25"/>
  <c r="R874" i="25"/>
  <c r="R875" i="25"/>
  <c r="R876" i="25"/>
  <c r="R877" i="25"/>
  <c r="R878" i="25"/>
  <c r="R879" i="25"/>
  <c r="R880" i="25"/>
  <c r="R881" i="25"/>
  <c r="R882" i="25"/>
  <c r="R883" i="25"/>
  <c r="R884" i="25"/>
  <c r="R885" i="25"/>
  <c r="R886" i="25"/>
  <c r="R887" i="25"/>
  <c r="R888" i="25"/>
  <c r="R889" i="25"/>
  <c r="R890" i="25"/>
  <c r="R891" i="25"/>
  <c r="R892" i="25"/>
  <c r="R893" i="25"/>
  <c r="R894" i="25"/>
  <c r="R895" i="25"/>
  <c r="R896" i="25"/>
  <c r="R897" i="25"/>
  <c r="R898" i="25"/>
  <c r="R899" i="25"/>
  <c r="R900" i="25"/>
  <c r="R901" i="25"/>
  <c r="R902" i="25"/>
  <c r="R903" i="25"/>
  <c r="R904" i="25"/>
  <c r="R905" i="25"/>
  <c r="R906" i="25"/>
  <c r="R907" i="25"/>
  <c r="R908" i="25"/>
  <c r="R909" i="25"/>
  <c r="R910" i="25"/>
  <c r="R911" i="25"/>
  <c r="R912" i="25"/>
  <c r="R913" i="25"/>
  <c r="R914" i="25"/>
  <c r="R915" i="25"/>
  <c r="R916" i="25"/>
  <c r="R917" i="25"/>
  <c r="R918" i="25"/>
  <c r="R919" i="25"/>
  <c r="R920" i="25"/>
  <c r="R921" i="25"/>
  <c r="R922" i="25"/>
  <c r="R923" i="25"/>
  <c r="R924" i="25"/>
  <c r="R925" i="25"/>
  <c r="R926" i="25"/>
  <c r="R927" i="25"/>
  <c r="R928" i="25"/>
  <c r="R929" i="25"/>
  <c r="R930" i="25"/>
  <c r="R931" i="25"/>
  <c r="R932" i="25"/>
  <c r="R933" i="25"/>
  <c r="R934" i="25"/>
  <c r="R935" i="25"/>
  <c r="R936" i="25"/>
  <c r="R937" i="25"/>
  <c r="R938" i="25"/>
  <c r="R939" i="25"/>
  <c r="R940" i="25"/>
  <c r="R941" i="25"/>
  <c r="R942" i="25"/>
  <c r="R943" i="25"/>
  <c r="R944" i="25"/>
  <c r="R945" i="25"/>
  <c r="R946" i="25"/>
  <c r="R947" i="25"/>
  <c r="R948" i="25"/>
  <c r="R949" i="25"/>
  <c r="R950" i="25"/>
  <c r="R951" i="25"/>
  <c r="R952" i="25"/>
  <c r="R953" i="25"/>
  <c r="R954" i="25"/>
  <c r="R955" i="25"/>
  <c r="R956" i="25"/>
  <c r="R957" i="25"/>
  <c r="R958" i="25"/>
  <c r="R959" i="25"/>
  <c r="R960" i="25"/>
  <c r="R961" i="25"/>
  <c r="R962" i="25"/>
  <c r="R963" i="25"/>
  <c r="R964" i="25"/>
  <c r="R965" i="25"/>
  <c r="R966" i="25"/>
  <c r="R967" i="25"/>
  <c r="R968" i="25"/>
  <c r="R969" i="25"/>
  <c r="R970" i="25"/>
  <c r="R971" i="25"/>
  <c r="R972" i="25"/>
  <c r="R973" i="25"/>
  <c r="R974" i="25"/>
  <c r="R975" i="25"/>
  <c r="R976" i="25"/>
  <c r="R977" i="25"/>
  <c r="R978" i="25"/>
  <c r="R979" i="25"/>
  <c r="R980" i="25"/>
  <c r="R981" i="25"/>
  <c r="R982" i="25"/>
  <c r="R983" i="25"/>
  <c r="R984" i="25"/>
  <c r="R985" i="25"/>
  <c r="R986" i="25"/>
  <c r="R987" i="25"/>
  <c r="R988" i="25"/>
  <c r="R989" i="25"/>
  <c r="R990" i="25"/>
  <c r="R991" i="25"/>
  <c r="R992" i="25"/>
  <c r="R993" i="25"/>
  <c r="R994" i="25"/>
  <c r="R995" i="25"/>
  <c r="R996" i="25"/>
  <c r="R997" i="25"/>
  <c r="R998" i="25"/>
  <c r="R999" i="25"/>
  <c r="R1000" i="25"/>
  <c r="R1001" i="25"/>
  <c r="R1002" i="25"/>
  <c r="R1003" i="25"/>
  <c r="R1004" i="25"/>
  <c r="R1005" i="25"/>
  <c r="R1006" i="25"/>
  <c r="R1007" i="25"/>
  <c r="R1008" i="25"/>
  <c r="R1009" i="25"/>
  <c r="R1010" i="25"/>
  <c r="R1011" i="25"/>
  <c r="R1012" i="25"/>
  <c r="R1013" i="25"/>
  <c r="R1014" i="25"/>
  <c r="R1015" i="25"/>
  <c r="R1016" i="25"/>
  <c r="R1017" i="25"/>
  <c r="R1018" i="25"/>
  <c r="R1019" i="25"/>
  <c r="R1020" i="25"/>
  <c r="R1021" i="25"/>
  <c r="R1022" i="25"/>
  <c r="R1023" i="25"/>
  <c r="R1024" i="25"/>
  <c r="R1025" i="25"/>
  <c r="R1026" i="25"/>
  <c r="R1027" i="25"/>
  <c r="R1028" i="25"/>
  <c r="R1029" i="25"/>
  <c r="R1030" i="25"/>
  <c r="R1031" i="25"/>
  <c r="R1032" i="25"/>
  <c r="R1033" i="25"/>
  <c r="R1034" i="25"/>
  <c r="R1035" i="25"/>
  <c r="R1036" i="25"/>
  <c r="R1037" i="25"/>
  <c r="R1038" i="25"/>
  <c r="R1039" i="25"/>
  <c r="R1040" i="25"/>
  <c r="R1041" i="25"/>
  <c r="R1042" i="25"/>
  <c r="R1043" i="25"/>
  <c r="R1044" i="25"/>
  <c r="R1045" i="25"/>
  <c r="R1046" i="25"/>
  <c r="R1047" i="25"/>
  <c r="R1048" i="25"/>
  <c r="R1049" i="25"/>
  <c r="R1050" i="25"/>
  <c r="R1051" i="25"/>
  <c r="R1052" i="25"/>
  <c r="R1053" i="25"/>
  <c r="R1054" i="25"/>
  <c r="R1055" i="25"/>
  <c r="R1056" i="25"/>
  <c r="R1057" i="25"/>
  <c r="R1058" i="25"/>
  <c r="R1059" i="25"/>
  <c r="R1060" i="25"/>
  <c r="R1061" i="25"/>
  <c r="R1062" i="25"/>
  <c r="R1063" i="25"/>
  <c r="R1064" i="25"/>
  <c r="R1065" i="25"/>
  <c r="R1066" i="25"/>
  <c r="R1067" i="25"/>
  <c r="R1068" i="25"/>
  <c r="R1069" i="25"/>
  <c r="R1070" i="25"/>
  <c r="R1071" i="25"/>
  <c r="R1072" i="25"/>
  <c r="R1073" i="25"/>
  <c r="R1074" i="25"/>
  <c r="R1075" i="25"/>
  <c r="R1076" i="25"/>
  <c r="R1077" i="25"/>
  <c r="R1078" i="25"/>
  <c r="R1079" i="25"/>
  <c r="R1080" i="25"/>
  <c r="R1081" i="25"/>
  <c r="R1082" i="25"/>
  <c r="R1083" i="25"/>
  <c r="R1084" i="25"/>
  <c r="R1085" i="25"/>
  <c r="R1086" i="25"/>
  <c r="R1087" i="25"/>
  <c r="R1088" i="25"/>
  <c r="R1089" i="25"/>
  <c r="R1090" i="25"/>
  <c r="R1091" i="25"/>
  <c r="R1092" i="25"/>
  <c r="R1093" i="25"/>
  <c r="R1094" i="25"/>
  <c r="R1095" i="25"/>
  <c r="R1096" i="25"/>
  <c r="R1097" i="25"/>
  <c r="R1098" i="25"/>
  <c r="R1099" i="25"/>
  <c r="R1100" i="25"/>
  <c r="R1101" i="25"/>
  <c r="R1102" i="25"/>
  <c r="R1103" i="25"/>
  <c r="R1104" i="25"/>
  <c r="R1105" i="25"/>
  <c r="R1106" i="25"/>
  <c r="R1107" i="25"/>
  <c r="R1108" i="25"/>
  <c r="R1109" i="25"/>
  <c r="R1110" i="25"/>
  <c r="R1111" i="25"/>
  <c r="R1112" i="25"/>
  <c r="R1113" i="25"/>
  <c r="R1114" i="25"/>
  <c r="R1115" i="25"/>
  <c r="R1116" i="25"/>
  <c r="R1117" i="25"/>
  <c r="R1118" i="25"/>
  <c r="R1119" i="25"/>
  <c r="R1120" i="25"/>
  <c r="R1121" i="25"/>
  <c r="R1122" i="25"/>
  <c r="R1123" i="25"/>
  <c r="R1124" i="25"/>
  <c r="R1125" i="25"/>
  <c r="R1126" i="25"/>
  <c r="R1127" i="25"/>
  <c r="R1128" i="25"/>
  <c r="R1129" i="25"/>
  <c r="R1130" i="25"/>
  <c r="R1131" i="25"/>
  <c r="R1132" i="25"/>
  <c r="R1133" i="25"/>
  <c r="R1134" i="25"/>
  <c r="R1135" i="25"/>
  <c r="R1136" i="25"/>
  <c r="R1137" i="25"/>
  <c r="R1138" i="25"/>
  <c r="R1139" i="25"/>
  <c r="R1140" i="25"/>
  <c r="R1141" i="25"/>
  <c r="R1142" i="25"/>
  <c r="R1143" i="25"/>
  <c r="R1144" i="25"/>
  <c r="R1145" i="25"/>
  <c r="R1146" i="25"/>
  <c r="R1147" i="25"/>
  <c r="R1148" i="25"/>
  <c r="R1149" i="25"/>
  <c r="R1150" i="25"/>
  <c r="R1151" i="25"/>
  <c r="R1152" i="25"/>
  <c r="R1153" i="25"/>
  <c r="R1154" i="25"/>
  <c r="R1155" i="25"/>
  <c r="R1156" i="25"/>
  <c r="R1157" i="25"/>
  <c r="R1158" i="25"/>
  <c r="R1159" i="25"/>
  <c r="R1160" i="25"/>
  <c r="R1161" i="25"/>
  <c r="R1162" i="25"/>
  <c r="R1163" i="25"/>
  <c r="R1164" i="25"/>
  <c r="R1165" i="25"/>
  <c r="R1166" i="25"/>
  <c r="R1167" i="25"/>
  <c r="R1168" i="25"/>
  <c r="R1169" i="25"/>
  <c r="R1170" i="25"/>
  <c r="R1171" i="25"/>
  <c r="R1172" i="25"/>
  <c r="R1173" i="25"/>
  <c r="R1174" i="25"/>
  <c r="R1175" i="25"/>
  <c r="R1176" i="25"/>
  <c r="R1177" i="25"/>
  <c r="R1178" i="25"/>
  <c r="R1179" i="25"/>
  <c r="R1180" i="25"/>
  <c r="R1181" i="25"/>
  <c r="R1182" i="25"/>
  <c r="R1183" i="25"/>
  <c r="R1184" i="25"/>
  <c r="R1185" i="25"/>
  <c r="R1186" i="25"/>
  <c r="R1187" i="25"/>
  <c r="R1188" i="25"/>
  <c r="R1189" i="25"/>
  <c r="R1190" i="25"/>
  <c r="R1191" i="25"/>
  <c r="R1192" i="25"/>
  <c r="R1193" i="25"/>
  <c r="R1194" i="25"/>
  <c r="R1195" i="25"/>
  <c r="R1196" i="25"/>
  <c r="R1197" i="25"/>
  <c r="R1198" i="25"/>
  <c r="R1199" i="25"/>
  <c r="R1200" i="25"/>
  <c r="R1201" i="25"/>
  <c r="R1202" i="25"/>
  <c r="R1203" i="25"/>
  <c r="R1204" i="25"/>
  <c r="R1205" i="25"/>
  <c r="R1206" i="25"/>
  <c r="R1207" i="25"/>
  <c r="R1208" i="25"/>
  <c r="R1209" i="25"/>
  <c r="R1210" i="25"/>
  <c r="R1211" i="25"/>
  <c r="R1212" i="25"/>
  <c r="R1213" i="25"/>
  <c r="R1214" i="25"/>
  <c r="R1215" i="25"/>
  <c r="R1216" i="25"/>
  <c r="R1217" i="25"/>
  <c r="R1218" i="25"/>
  <c r="R1219" i="25"/>
  <c r="R1220" i="25"/>
  <c r="R1221" i="25"/>
  <c r="R1222" i="25"/>
  <c r="R1223" i="25"/>
  <c r="R1224" i="25"/>
  <c r="R1225" i="25"/>
  <c r="R1226" i="25"/>
  <c r="R1227" i="25"/>
  <c r="R1228" i="25"/>
  <c r="R1229" i="25"/>
  <c r="R1230" i="25"/>
  <c r="R1231" i="25"/>
  <c r="R1232" i="25"/>
  <c r="R1233" i="25"/>
  <c r="R1234" i="25"/>
  <c r="R1235" i="25"/>
  <c r="R1236" i="25"/>
  <c r="R1237" i="25"/>
  <c r="R1238" i="25"/>
  <c r="R1239" i="25"/>
  <c r="R1240" i="25"/>
  <c r="R1241" i="25"/>
  <c r="R1242" i="25"/>
  <c r="R1243" i="25"/>
  <c r="R1244" i="25"/>
  <c r="R1245" i="25"/>
  <c r="R1246" i="25"/>
  <c r="R1247" i="25"/>
  <c r="R1248" i="25"/>
  <c r="R1249" i="25"/>
  <c r="R1250" i="25"/>
  <c r="R1251" i="25"/>
  <c r="R1252" i="25"/>
  <c r="R1253" i="25"/>
  <c r="R1254" i="25"/>
  <c r="R1255" i="25"/>
  <c r="R1256" i="25"/>
  <c r="R1257" i="25"/>
  <c r="R1258" i="25"/>
  <c r="R1259" i="25"/>
  <c r="R1260" i="25"/>
  <c r="R1261" i="25"/>
  <c r="R1262" i="25"/>
  <c r="R1263" i="25"/>
  <c r="R1264" i="25"/>
  <c r="R1265" i="25"/>
  <c r="R1266" i="25"/>
  <c r="R1267" i="25"/>
  <c r="R1268" i="25"/>
  <c r="R1269" i="25"/>
  <c r="R1270" i="25"/>
  <c r="R1271" i="25"/>
  <c r="R1272" i="25"/>
  <c r="R1273" i="25"/>
  <c r="R1274" i="25"/>
  <c r="R1275" i="25"/>
  <c r="R1276" i="25"/>
  <c r="R1277" i="25"/>
  <c r="R1278" i="25"/>
  <c r="R1279" i="25"/>
  <c r="R1280" i="25"/>
  <c r="R1281" i="25"/>
  <c r="R1282" i="25"/>
  <c r="R1283" i="25"/>
  <c r="R1284" i="25"/>
  <c r="R1285" i="25"/>
  <c r="R1286" i="25"/>
  <c r="R1287" i="25"/>
  <c r="R1288" i="25"/>
  <c r="R1289" i="25"/>
  <c r="R1290" i="25"/>
  <c r="R1291" i="25"/>
  <c r="R1292" i="25"/>
  <c r="R1293" i="25"/>
  <c r="R1294" i="25"/>
  <c r="R1295" i="25"/>
  <c r="R1296" i="25"/>
  <c r="R1297" i="25"/>
  <c r="R1298" i="25"/>
  <c r="R1299" i="25"/>
  <c r="R1300" i="25"/>
  <c r="R1301" i="25"/>
  <c r="R1302" i="25"/>
  <c r="R1303" i="25"/>
  <c r="R1304" i="25"/>
  <c r="R1305" i="25"/>
  <c r="R1306" i="25"/>
  <c r="R1307" i="25"/>
  <c r="R1308" i="25"/>
  <c r="R1309" i="25"/>
  <c r="R1310" i="25"/>
  <c r="R1311" i="25"/>
  <c r="R1312" i="25"/>
  <c r="R1313" i="25"/>
  <c r="R1314" i="25"/>
  <c r="R1315" i="25"/>
  <c r="R1316" i="25"/>
  <c r="R1317" i="25"/>
  <c r="R1318" i="25"/>
  <c r="R1319" i="25"/>
  <c r="R1320" i="25"/>
  <c r="R1321" i="25"/>
  <c r="R1322" i="25"/>
  <c r="R1323" i="25"/>
  <c r="R1324" i="25"/>
  <c r="R1325" i="25"/>
  <c r="R1326" i="25"/>
  <c r="R1327" i="25"/>
  <c r="R1328" i="25"/>
  <c r="R1329" i="25"/>
  <c r="R1330" i="25"/>
  <c r="R1331" i="25"/>
  <c r="R1332" i="25"/>
  <c r="R1333" i="25"/>
  <c r="R1334" i="25"/>
  <c r="R1335" i="25"/>
  <c r="R1336" i="25"/>
  <c r="R1337" i="25"/>
  <c r="R1338" i="25"/>
  <c r="R1339" i="25"/>
  <c r="R1340" i="25"/>
  <c r="R1341" i="25"/>
  <c r="R1342" i="25"/>
  <c r="R1343" i="25"/>
  <c r="R1344" i="25"/>
  <c r="R1345" i="25"/>
  <c r="R1346" i="25"/>
  <c r="R1347" i="25"/>
  <c r="R1348" i="25"/>
  <c r="R1349" i="25"/>
  <c r="R1350" i="25"/>
  <c r="R1351" i="25"/>
  <c r="R1352" i="25"/>
  <c r="R1353" i="25"/>
  <c r="R1354" i="25"/>
  <c r="R1355" i="25"/>
  <c r="R1356" i="25"/>
  <c r="R1357" i="25"/>
  <c r="R1358" i="25"/>
  <c r="R1359" i="25"/>
  <c r="R1360" i="25"/>
  <c r="R1361" i="25"/>
  <c r="R1362" i="25"/>
  <c r="R1363" i="25"/>
  <c r="R1364" i="25"/>
  <c r="R1365" i="25"/>
  <c r="R1366" i="25"/>
  <c r="R1367" i="25"/>
  <c r="R1368" i="25"/>
  <c r="R1369" i="25"/>
  <c r="R1370" i="25"/>
  <c r="R1371" i="25"/>
  <c r="R1372" i="25"/>
  <c r="R1373" i="25"/>
  <c r="R1374" i="25"/>
  <c r="R1375" i="25"/>
  <c r="R1376" i="25"/>
  <c r="R1377" i="25"/>
  <c r="R1378" i="25"/>
  <c r="R1379" i="25"/>
  <c r="R1380" i="25"/>
  <c r="R1381" i="25"/>
  <c r="R1382" i="25"/>
  <c r="R1383" i="25"/>
  <c r="R1384" i="25"/>
  <c r="R1385" i="25"/>
  <c r="R1386" i="25"/>
  <c r="R1387" i="25"/>
  <c r="R1388" i="25"/>
  <c r="R1389" i="25"/>
  <c r="R1390" i="25"/>
  <c r="R1391" i="25"/>
  <c r="R1392" i="25"/>
  <c r="R1393" i="25"/>
  <c r="R1394" i="25"/>
  <c r="R1395" i="25"/>
  <c r="R1396" i="25"/>
  <c r="R1397" i="25"/>
  <c r="R1398" i="25"/>
  <c r="R1399" i="25"/>
  <c r="R1400" i="25"/>
  <c r="R1401" i="25"/>
  <c r="R1402" i="25"/>
  <c r="R1403" i="25"/>
  <c r="R1404" i="25"/>
  <c r="R1405" i="25"/>
  <c r="R1406" i="25"/>
  <c r="R1407" i="25"/>
  <c r="R1408" i="25"/>
  <c r="R1409" i="25"/>
  <c r="R1410" i="25"/>
  <c r="R1411" i="25"/>
  <c r="R1412" i="25"/>
  <c r="R1413" i="25"/>
  <c r="R1414" i="25"/>
  <c r="R1415" i="25"/>
  <c r="R1416" i="25"/>
  <c r="R1417" i="25"/>
  <c r="R1418" i="25"/>
  <c r="R1419" i="25"/>
  <c r="R1420" i="25"/>
  <c r="R1421" i="25"/>
  <c r="R1422" i="25"/>
  <c r="R1423" i="25"/>
  <c r="R1424" i="25"/>
  <c r="R1425" i="25"/>
  <c r="R1426" i="25"/>
  <c r="R1427" i="25"/>
  <c r="R1428" i="25"/>
  <c r="R1429" i="25"/>
  <c r="R1430" i="25"/>
  <c r="R1431" i="25"/>
  <c r="R1432" i="25"/>
  <c r="R1433" i="25"/>
  <c r="R1434" i="25"/>
  <c r="R1435" i="25"/>
  <c r="R1436" i="25"/>
  <c r="R1437" i="25"/>
  <c r="R1438" i="25"/>
  <c r="R1439" i="25"/>
  <c r="R1440" i="25"/>
  <c r="R1441" i="25"/>
  <c r="R1442" i="25"/>
  <c r="R1443" i="25"/>
  <c r="R1444" i="25"/>
  <c r="R1445" i="25"/>
  <c r="R1446" i="25"/>
  <c r="R1447" i="25"/>
  <c r="R1448" i="25"/>
  <c r="R1449" i="25"/>
  <c r="R1450" i="25"/>
  <c r="R1451" i="25"/>
  <c r="R1452" i="25"/>
  <c r="R1453" i="25"/>
  <c r="R1454" i="25"/>
  <c r="R1455" i="25"/>
  <c r="R1456" i="25"/>
  <c r="R1457" i="25"/>
  <c r="R1458" i="25"/>
  <c r="R1459" i="25"/>
  <c r="R1460" i="25"/>
  <c r="R1461" i="25"/>
  <c r="R1462" i="25"/>
  <c r="R1463" i="25"/>
  <c r="R1464" i="25"/>
  <c r="R1465" i="25"/>
  <c r="R1466" i="25"/>
  <c r="R1467" i="25"/>
  <c r="R1468" i="25"/>
  <c r="R1469" i="25"/>
  <c r="R1470" i="25"/>
  <c r="R1471" i="25"/>
  <c r="R1472" i="25"/>
  <c r="R1473" i="25"/>
  <c r="R1474" i="25"/>
  <c r="R1475" i="25"/>
  <c r="R1476" i="25"/>
  <c r="R1477" i="25"/>
  <c r="R1478" i="25"/>
  <c r="R1479" i="25"/>
  <c r="R1480" i="25"/>
  <c r="R1481" i="25"/>
  <c r="R1482" i="25"/>
  <c r="R1483" i="25"/>
  <c r="R1484" i="25"/>
  <c r="R1485" i="25"/>
  <c r="R1486" i="25"/>
  <c r="R1487" i="25"/>
  <c r="R1488" i="25"/>
  <c r="R1489" i="25"/>
  <c r="R1490" i="25"/>
  <c r="R1491" i="25"/>
  <c r="R1492" i="25"/>
  <c r="R1493" i="25"/>
  <c r="R1494" i="25"/>
  <c r="R1495" i="25"/>
  <c r="R1496" i="25"/>
  <c r="R1497" i="25"/>
  <c r="R1498" i="25"/>
  <c r="R1499" i="25"/>
  <c r="R1500" i="25"/>
  <c r="R1501" i="25"/>
  <c r="R1502" i="25"/>
  <c r="R1503" i="25"/>
  <c r="R1504" i="25"/>
  <c r="R1505" i="25"/>
  <c r="R1506" i="25"/>
  <c r="R1507" i="25"/>
  <c r="R1508" i="25"/>
  <c r="R1509" i="25"/>
  <c r="R1510" i="25"/>
  <c r="R1511" i="25"/>
  <c r="R1512" i="25"/>
  <c r="R1513" i="25"/>
  <c r="R1514" i="25"/>
  <c r="R1515" i="25"/>
  <c r="R1516" i="25"/>
  <c r="R1517" i="25"/>
  <c r="R1518" i="25"/>
  <c r="R1519" i="25"/>
  <c r="R1520" i="25"/>
  <c r="R1521" i="25"/>
  <c r="R1522" i="25"/>
  <c r="R1523" i="25"/>
  <c r="R1524" i="25"/>
  <c r="R1525" i="25"/>
  <c r="R1526" i="25"/>
  <c r="R1527" i="25"/>
  <c r="R1528" i="25"/>
  <c r="R1529" i="25"/>
  <c r="R1530" i="25"/>
  <c r="R1531" i="25"/>
  <c r="R1532" i="25"/>
  <c r="R1533" i="25"/>
  <c r="R1534" i="25"/>
  <c r="R1535" i="25"/>
  <c r="R1536" i="25"/>
  <c r="R1537" i="25"/>
  <c r="R1538" i="25"/>
  <c r="R1539" i="25"/>
  <c r="R1540" i="25"/>
  <c r="R1541" i="25"/>
  <c r="R1542" i="25"/>
  <c r="R1543" i="25"/>
  <c r="R1544" i="25"/>
  <c r="R1545" i="25"/>
  <c r="R1546" i="25"/>
  <c r="R1547" i="25"/>
  <c r="R1548" i="25"/>
  <c r="R1549" i="25"/>
  <c r="R1550" i="25"/>
  <c r="R1551" i="25"/>
  <c r="R1552" i="25"/>
  <c r="R1553" i="25"/>
  <c r="R1554" i="25"/>
  <c r="R1555" i="25"/>
  <c r="R1556" i="25"/>
  <c r="R1557" i="25"/>
  <c r="R1558" i="25"/>
  <c r="R1559" i="25"/>
  <c r="R1560" i="25"/>
  <c r="R1561" i="25"/>
  <c r="R1562" i="25"/>
  <c r="R1563" i="25"/>
  <c r="R1564" i="25"/>
  <c r="R1565" i="25"/>
  <c r="R1566" i="25"/>
  <c r="R1567" i="25"/>
  <c r="R1568" i="25"/>
  <c r="R1569" i="25"/>
  <c r="R1570" i="25"/>
  <c r="R1571" i="25"/>
  <c r="R1572" i="25"/>
  <c r="R1573" i="25"/>
  <c r="R1574" i="25"/>
  <c r="R1575" i="25"/>
  <c r="R1576" i="25"/>
  <c r="R1577" i="25"/>
  <c r="R1578" i="25"/>
  <c r="R1579" i="25"/>
  <c r="R1580" i="25"/>
  <c r="R1581" i="25"/>
  <c r="R1582" i="25"/>
  <c r="R1583" i="25"/>
  <c r="R1584" i="25"/>
  <c r="R1585" i="25"/>
  <c r="R1586" i="25"/>
  <c r="R1587" i="25"/>
  <c r="R1588" i="25"/>
  <c r="R1589" i="25"/>
  <c r="R1590" i="25"/>
  <c r="R1591" i="25"/>
  <c r="R1592" i="25"/>
  <c r="R1593" i="25"/>
  <c r="R1594" i="25"/>
  <c r="R1595" i="25"/>
  <c r="R1596" i="25"/>
  <c r="R1597" i="25"/>
  <c r="R1598" i="25"/>
  <c r="R1599" i="25"/>
  <c r="R1600" i="25"/>
  <c r="H122" i="18" l="1"/>
  <c r="H123" i="18"/>
  <c r="H124" i="18"/>
  <c r="H125" i="18"/>
  <c r="H126" i="18"/>
  <c r="H127" i="18"/>
  <c r="H128" i="18"/>
  <c r="H129" i="18"/>
  <c r="H130" i="18"/>
  <c r="H131" i="18"/>
  <c r="H132" i="18"/>
  <c r="H133" i="18"/>
  <c r="H134" i="18"/>
  <c r="H135" i="18"/>
  <c r="H136" i="18"/>
  <c r="H137" i="18"/>
  <c r="H138" i="18"/>
  <c r="H139" i="18"/>
  <c r="H140" i="18"/>
  <c r="H141" i="18"/>
  <c r="H142" i="18"/>
  <c r="G122" i="18"/>
  <c r="G123" i="18"/>
  <c r="G124" i="18"/>
  <c r="G125" i="18"/>
  <c r="G126" i="18"/>
  <c r="G127" i="18"/>
  <c r="G128" i="18"/>
  <c r="G129" i="18"/>
  <c r="G130" i="18"/>
  <c r="G131" i="18"/>
  <c r="G132" i="18"/>
  <c r="G133" i="18"/>
  <c r="G134" i="18"/>
  <c r="G135" i="18"/>
  <c r="G136" i="18"/>
  <c r="G137" i="18"/>
  <c r="G138" i="18"/>
  <c r="G139" i="18"/>
  <c r="G140" i="18"/>
  <c r="G141" i="18"/>
  <c r="G142" i="18"/>
  <c r="C5" i="21"/>
  <c r="C6" i="21"/>
  <c r="D6" i="21" s="1"/>
  <c r="C7" i="21"/>
  <c r="D7" i="21" s="1"/>
  <c r="C8" i="21"/>
  <c r="C9" i="21"/>
  <c r="D9" i="21" s="1"/>
  <c r="C10" i="21"/>
  <c r="D10" i="21" s="1"/>
  <c r="C11" i="21"/>
  <c r="D11" i="21" s="1"/>
  <c r="C12" i="21"/>
  <c r="D12" i="21" s="1"/>
  <c r="C13" i="21"/>
  <c r="D13" i="21" s="1"/>
  <c r="C14" i="21"/>
  <c r="D14" i="21" s="1"/>
  <c r="C15" i="21"/>
  <c r="D15" i="21" s="1"/>
  <c r="C16" i="21"/>
  <c r="D16" i="21" s="1"/>
  <c r="C17" i="21"/>
  <c r="D17" i="21" s="1"/>
  <c r="C18" i="21"/>
  <c r="D18" i="21" s="1"/>
  <c r="C19" i="21"/>
  <c r="D19" i="21" s="1"/>
  <c r="C20" i="21"/>
  <c r="D20" i="21" s="1"/>
  <c r="C21" i="21"/>
  <c r="D21" i="21" s="1"/>
  <c r="C22" i="21"/>
  <c r="D22" i="21" s="1"/>
  <c r="C23" i="21"/>
  <c r="D23" i="21" s="1"/>
  <c r="C24" i="21"/>
  <c r="D24" i="21" s="1"/>
  <c r="C25" i="21"/>
  <c r="D25" i="21" s="1"/>
  <c r="C26" i="21"/>
  <c r="D26" i="21" s="1"/>
  <c r="C27" i="21"/>
  <c r="D27" i="21" s="1"/>
  <c r="C28" i="21"/>
  <c r="D28" i="21" s="1"/>
  <c r="C29" i="21"/>
  <c r="D29" i="21" s="1"/>
  <c r="C30" i="21"/>
  <c r="D30" i="21" s="1"/>
  <c r="C31" i="21"/>
  <c r="D31" i="21" s="1"/>
  <c r="C32" i="21"/>
  <c r="D32" i="21" s="1"/>
  <c r="C33" i="21"/>
  <c r="D33" i="21" s="1"/>
  <c r="C34" i="21"/>
  <c r="D34" i="21" s="1"/>
  <c r="C35" i="21"/>
  <c r="D35" i="21" s="1"/>
  <c r="C36" i="21"/>
  <c r="D36" i="21" s="1"/>
  <c r="C37" i="21"/>
  <c r="D37" i="21" s="1"/>
  <c r="C38" i="21"/>
  <c r="D38" i="21" s="1"/>
  <c r="C39" i="21"/>
  <c r="D39" i="21" s="1"/>
  <c r="C40" i="21"/>
  <c r="D40" i="21" s="1"/>
  <c r="C41" i="21"/>
  <c r="D41" i="21" s="1"/>
  <c r="C42" i="21"/>
  <c r="D42" i="21" s="1"/>
  <c r="C43" i="21"/>
  <c r="D43" i="21" s="1"/>
  <c r="C44" i="21"/>
  <c r="D44" i="21" s="1"/>
  <c r="C45" i="21"/>
  <c r="D45" i="21" s="1"/>
  <c r="C46" i="21"/>
  <c r="D46" i="21" s="1"/>
  <c r="C47" i="21"/>
  <c r="D47" i="21" s="1"/>
  <c r="C48" i="21"/>
  <c r="D48" i="21" s="1"/>
  <c r="C49" i="21"/>
  <c r="D49" i="21" s="1"/>
  <c r="C50" i="21"/>
  <c r="D50" i="21" s="1"/>
  <c r="C51" i="21"/>
  <c r="D51" i="21" s="1"/>
  <c r="C52" i="21"/>
  <c r="D52" i="21" s="1"/>
  <c r="C53" i="21"/>
  <c r="D53" i="21" s="1"/>
  <c r="C54" i="21"/>
  <c r="D54" i="21" s="1"/>
  <c r="C55" i="21"/>
  <c r="D55" i="21" s="1"/>
  <c r="C56" i="21"/>
  <c r="D56" i="21" s="1"/>
  <c r="C57" i="21"/>
  <c r="D57" i="21" s="1"/>
  <c r="C58" i="21"/>
  <c r="D58" i="21" s="1"/>
  <c r="C59" i="21"/>
  <c r="D59" i="21" s="1"/>
  <c r="C60" i="21"/>
  <c r="D60" i="21" s="1"/>
  <c r="C61" i="21"/>
  <c r="D61" i="21" s="1"/>
  <c r="C62" i="21"/>
  <c r="D62" i="21" s="1"/>
  <c r="C63" i="21"/>
  <c r="D63" i="21" s="1"/>
  <c r="C64" i="21"/>
  <c r="D64" i="21" s="1"/>
  <c r="C65" i="21"/>
  <c r="D65" i="21" s="1"/>
  <c r="C66" i="21"/>
  <c r="D66" i="21" s="1"/>
  <c r="C67" i="21"/>
  <c r="D67" i="21" s="1"/>
  <c r="C68" i="21"/>
  <c r="D68" i="21" s="1"/>
  <c r="C69" i="21"/>
  <c r="D69" i="21" s="1"/>
  <c r="C70" i="21"/>
  <c r="D70" i="21" s="1"/>
  <c r="C71" i="21"/>
  <c r="D71" i="21" s="1"/>
  <c r="C72" i="21"/>
  <c r="D72" i="21" s="1"/>
  <c r="C73" i="21"/>
  <c r="D73" i="21" s="1"/>
  <c r="C74" i="21"/>
  <c r="D74" i="21" s="1"/>
  <c r="C75" i="21"/>
  <c r="D75" i="21" s="1"/>
  <c r="C76" i="21"/>
  <c r="D76" i="21" s="1"/>
  <c r="C77" i="21"/>
  <c r="D77" i="21" s="1"/>
  <c r="C78" i="21"/>
  <c r="D78" i="21" s="1"/>
  <c r="C79" i="21"/>
  <c r="D79" i="21" s="1"/>
  <c r="C80" i="21"/>
  <c r="D80" i="21" s="1"/>
  <c r="C81" i="21"/>
  <c r="D81" i="21" s="1"/>
  <c r="C82" i="21"/>
  <c r="D82" i="21" s="1"/>
  <c r="C83" i="21"/>
  <c r="D83" i="21" s="1"/>
  <c r="C84" i="21"/>
  <c r="D84" i="21" s="1"/>
  <c r="C85" i="21"/>
  <c r="D85" i="21" s="1"/>
  <c r="C86" i="21"/>
  <c r="D86" i="21" s="1"/>
  <c r="C87" i="21"/>
  <c r="D87" i="21" s="1"/>
  <c r="C4" i="21"/>
  <c r="E55" i="36"/>
  <c r="D8" i="21" l="1"/>
  <c r="E8" i="21"/>
  <c r="Q27" i="25"/>
  <c r="Q28" i="25"/>
  <c r="Q29" i="25"/>
  <c r="Q30" i="25"/>
  <c r="Q31" i="25"/>
  <c r="Q32" i="25"/>
  <c r="Q33" i="25"/>
  <c r="Q34" i="25"/>
  <c r="Q35" i="25"/>
  <c r="Q36" i="25"/>
  <c r="Q37" i="25"/>
  <c r="Q38" i="25"/>
  <c r="Q39" i="25"/>
  <c r="Q40" i="25"/>
  <c r="Q41" i="25"/>
  <c r="Q42" i="25"/>
  <c r="Q43" i="25"/>
  <c r="Q44" i="25"/>
  <c r="Q45" i="25"/>
  <c r="Q46" i="25"/>
  <c r="Q47" i="25"/>
  <c r="Q48" i="25"/>
  <c r="Q49" i="25"/>
  <c r="Q50" i="25"/>
  <c r="Q51" i="25"/>
  <c r="Q52" i="25"/>
  <c r="Q53" i="25"/>
  <c r="Q54" i="25"/>
  <c r="Q55" i="25"/>
  <c r="Q56" i="25"/>
  <c r="Q57" i="25"/>
  <c r="Q58" i="25"/>
  <c r="Q59" i="25"/>
  <c r="Q60" i="25"/>
  <c r="Q61" i="25"/>
  <c r="Q62" i="25"/>
  <c r="Q63" i="25"/>
  <c r="Q64" i="25"/>
  <c r="Q65" i="25"/>
  <c r="Q66" i="25"/>
  <c r="Q67" i="25"/>
  <c r="Q68" i="25"/>
  <c r="Q69" i="25"/>
  <c r="Q70" i="25"/>
  <c r="Q71" i="25"/>
  <c r="Q72" i="25"/>
  <c r="Q73" i="25"/>
  <c r="Q74" i="25"/>
  <c r="Q75" i="25"/>
  <c r="Q76" i="25"/>
  <c r="Q77" i="25"/>
  <c r="Q78" i="25"/>
  <c r="Q79" i="25"/>
  <c r="Q80" i="25"/>
  <c r="Q81" i="25"/>
  <c r="Q82" i="25"/>
  <c r="Q83" i="25"/>
  <c r="Q84" i="25"/>
  <c r="Q85" i="25"/>
  <c r="Q86" i="25"/>
  <c r="Q87" i="25"/>
  <c r="Q88" i="25"/>
  <c r="Q89" i="25"/>
  <c r="Q90" i="25"/>
  <c r="Q91" i="25"/>
  <c r="Q92" i="25"/>
  <c r="Q93" i="25"/>
  <c r="Q94" i="25"/>
  <c r="Q95" i="25"/>
  <c r="Q96" i="25"/>
  <c r="Q97" i="25"/>
  <c r="Q98" i="25"/>
  <c r="Q99" i="25"/>
  <c r="Q100" i="25"/>
  <c r="Q101" i="25"/>
  <c r="Q102" i="25"/>
  <c r="Q103" i="25"/>
  <c r="Q104" i="25"/>
  <c r="Q105" i="25"/>
  <c r="Q106" i="25"/>
  <c r="Q107" i="25"/>
  <c r="Q108" i="25"/>
  <c r="Q109" i="25"/>
  <c r="Q110" i="25"/>
  <c r="Q111" i="25"/>
  <c r="Q112" i="25"/>
  <c r="Q113" i="25"/>
  <c r="Q114" i="25"/>
  <c r="Q115" i="25"/>
  <c r="Q116" i="25"/>
  <c r="Q117" i="25"/>
  <c r="Q118" i="25"/>
  <c r="Q119" i="25"/>
  <c r="Q120" i="25"/>
  <c r="Q121" i="25"/>
  <c r="Q122" i="25"/>
  <c r="Q123" i="25"/>
  <c r="Q124" i="25"/>
  <c r="Q125" i="25"/>
  <c r="Q126" i="25"/>
  <c r="Q127" i="25"/>
  <c r="Q128" i="25"/>
  <c r="Q129" i="25"/>
  <c r="Q130" i="25"/>
  <c r="Q131" i="25"/>
  <c r="Q132" i="25"/>
  <c r="Q133" i="25"/>
  <c r="Q134" i="25"/>
  <c r="Q135" i="25"/>
  <c r="Q136" i="25"/>
  <c r="Q137" i="25"/>
  <c r="Q138" i="25"/>
  <c r="Q139" i="25"/>
  <c r="Q140" i="25"/>
  <c r="Q141" i="25"/>
  <c r="Q142" i="25"/>
  <c r="Q143" i="25"/>
  <c r="Q144" i="25"/>
  <c r="Q145" i="25"/>
  <c r="Q146" i="25"/>
  <c r="Q147" i="25"/>
  <c r="Q148" i="25"/>
  <c r="Q149" i="25"/>
  <c r="Q150" i="25"/>
  <c r="Q151" i="25"/>
  <c r="Q152" i="25"/>
  <c r="Q153" i="25"/>
  <c r="Q154" i="25"/>
  <c r="Q155" i="25"/>
  <c r="Q156" i="25"/>
  <c r="Q157" i="25"/>
  <c r="Q158" i="25"/>
  <c r="Q159" i="25"/>
  <c r="Q160" i="25"/>
  <c r="Q161" i="25"/>
  <c r="Q162" i="25"/>
  <c r="Q163" i="25"/>
  <c r="Q164" i="25"/>
  <c r="Q165" i="25"/>
  <c r="Q166" i="25"/>
  <c r="Q167" i="25"/>
  <c r="Q168" i="25"/>
  <c r="Q169" i="25"/>
  <c r="Q170" i="25"/>
  <c r="Q171" i="25"/>
  <c r="Q172" i="25"/>
  <c r="Q173" i="25"/>
  <c r="Q174" i="25"/>
  <c r="Q175" i="25"/>
  <c r="Q176" i="25"/>
  <c r="Q177" i="25"/>
  <c r="Q178" i="25"/>
  <c r="Q179" i="25"/>
  <c r="Q180" i="25"/>
  <c r="Q181" i="25"/>
  <c r="Q182" i="25"/>
  <c r="Q183" i="25"/>
  <c r="Q184" i="25"/>
  <c r="Q185" i="25"/>
  <c r="Q186" i="25"/>
  <c r="Q187" i="25"/>
  <c r="Q188" i="25"/>
  <c r="Q189" i="25"/>
  <c r="Q190" i="25"/>
  <c r="Q191" i="25"/>
  <c r="Q192" i="25"/>
  <c r="Q193" i="25"/>
  <c r="Q194" i="25"/>
  <c r="Q195" i="25"/>
  <c r="Q196" i="25"/>
  <c r="Q197" i="25"/>
  <c r="Q198" i="25"/>
  <c r="Q199" i="25"/>
  <c r="Q200" i="25"/>
  <c r="Q201" i="25"/>
  <c r="Q202" i="25"/>
  <c r="Q203" i="25"/>
  <c r="Q204" i="25"/>
  <c r="Q205" i="25"/>
  <c r="Q206" i="25"/>
  <c r="Q207" i="25"/>
  <c r="Q208" i="25"/>
  <c r="Q209" i="25"/>
  <c r="Q210" i="25"/>
  <c r="Q211" i="25"/>
  <c r="Q212" i="25"/>
  <c r="Q213" i="25"/>
  <c r="Q214" i="25"/>
  <c r="Q215" i="25"/>
  <c r="Q216" i="25"/>
  <c r="Q217" i="25"/>
  <c r="Q218" i="25"/>
  <c r="Q219" i="25"/>
  <c r="Q220" i="25"/>
  <c r="Q221" i="25"/>
  <c r="Q222" i="25"/>
  <c r="Q223" i="25"/>
  <c r="Q224" i="25"/>
  <c r="Q225" i="25"/>
  <c r="Q226" i="25"/>
  <c r="Q227" i="25"/>
  <c r="Q228" i="25"/>
  <c r="Q229" i="25"/>
  <c r="Q230" i="25"/>
  <c r="Q231" i="25"/>
  <c r="Q232" i="25"/>
  <c r="Q233" i="25"/>
  <c r="Q234" i="25"/>
  <c r="Q235" i="25"/>
  <c r="Q236" i="25"/>
  <c r="Q237" i="25"/>
  <c r="Q238" i="25"/>
  <c r="Q239" i="25"/>
  <c r="Q240" i="25"/>
  <c r="Q241" i="25"/>
  <c r="Q242" i="25"/>
  <c r="Q243" i="25"/>
  <c r="Q244" i="25"/>
  <c r="Q245" i="25"/>
  <c r="Q246" i="25"/>
  <c r="Q247" i="25"/>
  <c r="Q248" i="25"/>
  <c r="Q249" i="25"/>
  <c r="Q250" i="25"/>
  <c r="Q251" i="25"/>
  <c r="Q252" i="25"/>
  <c r="Q253" i="25"/>
  <c r="Q254" i="25"/>
  <c r="Q255" i="25"/>
  <c r="Q256" i="25"/>
  <c r="Q257" i="25"/>
  <c r="Q258" i="25"/>
  <c r="Q259" i="25"/>
  <c r="Q260" i="25"/>
  <c r="Q261" i="25"/>
  <c r="Q262" i="25"/>
  <c r="Q263" i="25"/>
  <c r="Q264" i="25"/>
  <c r="Q265" i="25"/>
  <c r="Q266" i="25"/>
  <c r="Q267" i="25"/>
  <c r="Q268" i="25"/>
  <c r="Q269" i="25"/>
  <c r="Q270" i="25"/>
  <c r="Q271" i="25"/>
  <c r="Q272" i="25"/>
  <c r="Q273" i="25"/>
  <c r="Q274" i="25"/>
  <c r="Q275" i="25"/>
  <c r="Q276" i="25"/>
  <c r="Q277" i="25"/>
  <c r="Q278" i="25"/>
  <c r="Q279" i="25"/>
  <c r="Q280" i="25"/>
  <c r="Q281" i="25"/>
  <c r="Q282" i="25"/>
  <c r="Q283" i="25"/>
  <c r="Q284" i="25"/>
  <c r="Q285" i="25"/>
  <c r="Q286" i="25"/>
  <c r="Q287" i="25"/>
  <c r="Q288" i="25"/>
  <c r="Q289" i="25"/>
  <c r="Q290" i="25"/>
  <c r="Q291" i="25"/>
  <c r="Q292" i="25"/>
  <c r="Q293" i="25"/>
  <c r="Q294" i="25"/>
  <c r="Q295" i="25"/>
  <c r="Q296" i="25"/>
  <c r="Q297" i="25"/>
  <c r="Q298" i="25"/>
  <c r="Q299" i="25"/>
  <c r="Q300" i="25"/>
  <c r="Q301" i="25"/>
  <c r="Q302" i="25"/>
  <c r="Q303" i="25"/>
  <c r="Q304" i="25"/>
  <c r="Q305" i="25"/>
  <c r="Q306" i="25"/>
  <c r="Q307" i="25"/>
  <c r="Q308" i="25"/>
  <c r="Q309" i="25"/>
  <c r="Q310" i="25"/>
  <c r="Q311" i="25"/>
  <c r="Q312" i="25"/>
  <c r="Q313" i="25"/>
  <c r="Q314" i="25"/>
  <c r="Q315" i="25"/>
  <c r="Q316" i="25"/>
  <c r="Q317" i="25"/>
  <c r="Q318" i="25"/>
  <c r="Q319" i="25"/>
  <c r="Q320" i="25"/>
  <c r="Q321" i="25"/>
  <c r="Q322" i="25"/>
  <c r="Q323" i="25"/>
  <c r="Q324" i="25"/>
  <c r="Q325" i="25"/>
  <c r="Q326" i="25"/>
  <c r="Q327" i="25"/>
  <c r="Q328" i="25"/>
  <c r="Q329" i="25"/>
  <c r="Q330" i="25"/>
  <c r="Q331" i="25"/>
  <c r="Q332" i="25"/>
  <c r="Q333" i="25"/>
  <c r="Q334" i="25"/>
  <c r="Q335" i="25"/>
  <c r="Q336" i="25"/>
  <c r="Q337" i="25"/>
  <c r="Q338" i="25"/>
  <c r="Q339" i="25"/>
  <c r="Q340" i="25"/>
  <c r="Q341" i="25"/>
  <c r="Q342" i="25"/>
  <c r="Q343" i="25"/>
  <c r="Q344" i="25"/>
  <c r="Q345" i="25"/>
  <c r="Q346" i="25"/>
  <c r="Q347" i="25"/>
  <c r="Q348" i="25"/>
  <c r="Q349" i="25"/>
  <c r="Q350" i="25"/>
  <c r="Q351" i="25"/>
  <c r="Q352" i="25"/>
  <c r="Q353" i="25"/>
  <c r="Q354" i="25"/>
  <c r="Q355" i="25"/>
  <c r="Q356" i="25"/>
  <c r="Q357" i="25"/>
  <c r="Q358" i="25"/>
  <c r="Q359" i="25"/>
  <c r="Q360" i="25"/>
  <c r="Q361" i="25"/>
  <c r="Q362" i="25"/>
  <c r="Q363" i="25"/>
  <c r="Q364" i="25"/>
  <c r="Q365" i="25"/>
  <c r="Q366" i="25"/>
  <c r="Q367" i="25"/>
  <c r="Q368" i="25"/>
  <c r="Q369" i="25"/>
  <c r="Q370" i="25"/>
  <c r="Q371" i="25"/>
  <c r="Q372" i="25"/>
  <c r="Q373" i="25"/>
  <c r="Q374" i="25"/>
  <c r="Q375" i="25"/>
  <c r="Q376" i="25"/>
  <c r="Q377" i="25"/>
  <c r="Q378" i="25"/>
  <c r="Q379" i="25"/>
  <c r="Q380" i="25"/>
  <c r="Q381" i="25"/>
  <c r="Q382" i="25"/>
  <c r="Q383" i="25"/>
  <c r="Q384" i="25"/>
  <c r="Q385" i="25"/>
  <c r="Q386" i="25"/>
  <c r="Q387" i="25"/>
  <c r="Q388" i="25"/>
  <c r="Q389" i="25"/>
  <c r="Q390" i="25"/>
  <c r="Q391" i="25"/>
  <c r="Q392" i="25"/>
  <c r="Q393" i="25"/>
  <c r="Q394" i="25"/>
  <c r="Q395" i="25"/>
  <c r="Q396" i="25"/>
  <c r="Q397" i="25"/>
  <c r="Q398" i="25"/>
  <c r="Q399" i="25"/>
  <c r="Q400" i="25"/>
  <c r="Q401" i="25"/>
  <c r="Q402" i="25"/>
  <c r="Q403" i="25"/>
  <c r="Q404" i="25"/>
  <c r="Q405" i="25"/>
  <c r="Q406" i="25"/>
  <c r="Q407" i="25"/>
  <c r="Q408" i="25"/>
  <c r="Q409" i="25"/>
  <c r="Q410" i="25"/>
  <c r="Q411" i="25"/>
  <c r="Q412" i="25"/>
  <c r="Q413" i="25"/>
  <c r="Q414" i="25"/>
  <c r="Q415" i="25"/>
  <c r="Q416" i="25"/>
  <c r="Q417" i="25"/>
  <c r="Q418" i="25"/>
  <c r="Q419" i="25"/>
  <c r="Q420" i="25"/>
  <c r="Q421" i="25"/>
  <c r="Q422" i="25"/>
  <c r="Q423" i="25"/>
  <c r="Q424" i="25"/>
  <c r="Q425" i="25"/>
  <c r="Q426" i="25"/>
  <c r="Q427" i="25"/>
  <c r="Q428" i="25"/>
  <c r="Q429" i="25"/>
  <c r="Q430" i="25"/>
  <c r="Q431" i="25"/>
  <c r="Q432" i="25"/>
  <c r="Q433" i="25"/>
  <c r="Q434" i="25"/>
  <c r="Q435" i="25"/>
  <c r="Q436" i="25"/>
  <c r="Q437" i="25"/>
  <c r="Q438" i="25"/>
  <c r="Q439" i="25"/>
  <c r="Q440" i="25"/>
  <c r="Q441" i="25"/>
  <c r="Q442" i="25"/>
  <c r="Q443" i="25"/>
  <c r="Q444" i="25"/>
  <c r="Q445" i="25"/>
  <c r="Q446" i="25"/>
  <c r="Q447" i="25"/>
  <c r="Q448" i="25"/>
  <c r="Q449" i="25"/>
  <c r="Q450" i="25"/>
  <c r="Q451" i="25"/>
  <c r="Q452" i="25"/>
  <c r="Q453" i="25"/>
  <c r="Q454" i="25"/>
  <c r="Q455" i="25"/>
  <c r="Q456" i="25"/>
  <c r="Q457" i="25"/>
  <c r="Q458" i="25"/>
  <c r="Q459" i="25"/>
  <c r="Q460" i="25"/>
  <c r="Q461" i="25"/>
  <c r="Q462" i="25"/>
  <c r="Q463" i="25"/>
  <c r="Q464" i="25"/>
  <c r="Q465" i="25"/>
  <c r="Q466" i="25"/>
  <c r="Q467" i="25"/>
  <c r="Q468" i="25"/>
  <c r="Q469" i="25"/>
  <c r="Q470" i="25"/>
  <c r="Q471" i="25"/>
  <c r="Q472" i="25"/>
  <c r="Q473" i="25"/>
  <c r="Q474" i="25"/>
  <c r="Q475" i="25"/>
  <c r="Q476" i="25"/>
  <c r="Q477" i="25"/>
  <c r="Q478" i="25"/>
  <c r="Q479" i="25"/>
  <c r="Q480" i="25"/>
  <c r="Q481" i="25"/>
  <c r="Q482" i="25"/>
  <c r="Q483" i="25"/>
  <c r="Q484" i="25"/>
  <c r="Q485" i="25"/>
  <c r="Q486" i="25"/>
  <c r="Q487" i="25"/>
  <c r="Q488" i="25"/>
  <c r="Q489" i="25"/>
  <c r="Q490" i="25"/>
  <c r="Q491" i="25"/>
  <c r="Q492" i="25"/>
  <c r="Q493" i="25"/>
  <c r="Q494" i="25"/>
  <c r="Q495" i="25"/>
  <c r="Q496" i="25"/>
  <c r="Q497" i="25"/>
  <c r="Q498" i="25"/>
  <c r="Q499" i="25"/>
  <c r="Q500" i="25"/>
  <c r="Q501" i="25"/>
  <c r="Q502" i="25"/>
  <c r="Q503" i="25"/>
  <c r="Q504" i="25"/>
  <c r="Q505" i="25"/>
  <c r="Q506" i="25"/>
  <c r="Q507" i="25"/>
  <c r="Q508" i="25"/>
  <c r="Q509" i="25"/>
  <c r="Q510" i="25"/>
  <c r="Q511" i="25"/>
  <c r="Q512" i="25"/>
  <c r="Q513" i="25"/>
  <c r="Q514" i="25"/>
  <c r="Q515" i="25"/>
  <c r="Q516" i="25"/>
  <c r="Q517" i="25"/>
  <c r="Q518" i="25"/>
  <c r="Q519" i="25"/>
  <c r="Q520" i="25"/>
  <c r="Q521" i="25"/>
  <c r="Q522" i="25"/>
  <c r="Q523" i="25"/>
  <c r="Q524" i="25"/>
  <c r="Q525" i="25"/>
  <c r="Q526" i="25"/>
  <c r="Q527" i="25"/>
  <c r="Q528" i="25"/>
  <c r="Q529" i="25"/>
  <c r="Q530" i="25"/>
  <c r="Q531" i="25"/>
  <c r="Q532" i="25"/>
  <c r="Q533" i="25"/>
  <c r="Q534" i="25"/>
  <c r="Q535" i="25"/>
  <c r="Q536" i="25"/>
  <c r="Q537" i="25"/>
  <c r="Q538" i="25"/>
  <c r="Q539" i="25"/>
  <c r="Q540" i="25"/>
  <c r="Q541" i="25"/>
  <c r="Q542" i="25"/>
  <c r="Q543" i="25"/>
  <c r="Q544" i="25"/>
  <c r="Q545" i="25"/>
  <c r="Q546" i="25"/>
  <c r="Q547" i="25"/>
  <c r="Q548" i="25"/>
  <c r="Q549" i="25"/>
  <c r="Q550" i="25"/>
  <c r="Q551" i="25"/>
  <c r="Q552" i="25"/>
  <c r="Q553" i="25"/>
  <c r="Q554" i="25"/>
  <c r="Q555" i="25"/>
  <c r="Q556" i="25"/>
  <c r="Q557" i="25"/>
  <c r="Q558" i="25"/>
  <c r="Q559" i="25"/>
  <c r="Q560" i="25"/>
  <c r="Q561" i="25"/>
  <c r="Q562" i="25"/>
  <c r="Q563" i="25"/>
  <c r="Q564" i="25"/>
  <c r="Q565" i="25"/>
  <c r="Q566" i="25"/>
  <c r="Q567" i="25"/>
  <c r="Q568" i="25"/>
  <c r="Q569" i="25"/>
  <c r="Q570" i="25"/>
  <c r="Q571" i="25"/>
  <c r="Q572" i="25"/>
  <c r="Q573" i="25"/>
  <c r="Q574" i="25"/>
  <c r="Q575" i="25"/>
  <c r="Q576" i="25"/>
  <c r="Q577" i="25"/>
  <c r="Q578" i="25"/>
  <c r="Q579" i="25"/>
  <c r="Q580" i="25"/>
  <c r="Q581" i="25"/>
  <c r="Q582" i="25"/>
  <c r="Q583" i="25"/>
  <c r="Q584" i="25"/>
  <c r="Q585" i="25"/>
  <c r="Q586" i="25"/>
  <c r="Q587" i="25"/>
  <c r="Q588" i="25"/>
  <c r="Q589" i="25"/>
  <c r="Q590" i="25"/>
  <c r="Q591" i="25"/>
  <c r="Q592" i="25"/>
  <c r="Q593" i="25"/>
  <c r="Q594" i="25"/>
  <c r="Q595" i="25"/>
  <c r="Q596" i="25"/>
  <c r="Q597" i="25"/>
  <c r="Q598" i="25"/>
  <c r="Q599" i="25"/>
  <c r="Q600" i="25"/>
  <c r="Q601" i="25"/>
  <c r="Q602" i="25"/>
  <c r="Q603" i="25"/>
  <c r="Q604" i="25"/>
  <c r="Q605" i="25"/>
  <c r="Q606" i="25"/>
  <c r="Q607" i="25"/>
  <c r="Q608" i="25"/>
  <c r="Q609" i="25"/>
  <c r="Q610" i="25"/>
  <c r="Q611" i="25"/>
  <c r="Q612" i="25"/>
  <c r="Q613" i="25"/>
  <c r="Q614" i="25"/>
  <c r="Q615" i="25"/>
  <c r="Q616" i="25"/>
  <c r="Q617" i="25"/>
  <c r="Q618" i="25"/>
  <c r="Q619" i="25"/>
  <c r="Q620" i="25"/>
  <c r="Q621" i="25"/>
  <c r="Q622" i="25"/>
  <c r="Q623" i="25"/>
  <c r="Q624" i="25"/>
  <c r="Q625" i="25"/>
  <c r="Q626" i="25"/>
  <c r="Q627" i="25"/>
  <c r="Q628" i="25"/>
  <c r="Q629" i="25"/>
  <c r="Q630" i="25"/>
  <c r="Q631" i="25"/>
  <c r="Q632" i="25"/>
  <c r="Q633" i="25"/>
  <c r="Q634" i="25"/>
  <c r="Q635" i="25"/>
  <c r="Q636" i="25"/>
  <c r="Q637" i="25"/>
  <c r="Q638" i="25"/>
  <c r="Q639" i="25"/>
  <c r="Q640" i="25"/>
  <c r="Q641" i="25"/>
  <c r="Q642" i="25"/>
  <c r="Q643" i="25"/>
  <c r="Q644" i="25"/>
  <c r="Q645" i="25"/>
  <c r="Q646" i="25"/>
  <c r="Q647" i="25"/>
  <c r="Q648" i="25"/>
  <c r="Q649" i="25"/>
  <c r="Q650" i="25"/>
  <c r="Q651" i="25"/>
  <c r="Q652" i="25"/>
  <c r="Q653" i="25"/>
  <c r="Q654" i="25"/>
  <c r="Q655" i="25"/>
  <c r="Q656" i="25"/>
  <c r="Q657" i="25"/>
  <c r="Q658" i="25"/>
  <c r="Q659" i="25"/>
  <c r="Q660" i="25"/>
  <c r="Q661" i="25"/>
  <c r="Q662" i="25"/>
  <c r="Q663" i="25"/>
  <c r="Q664" i="25"/>
  <c r="Q665" i="25"/>
  <c r="Q666" i="25"/>
  <c r="Q667" i="25"/>
  <c r="Q668" i="25"/>
  <c r="Q669" i="25"/>
  <c r="Q670" i="25"/>
  <c r="Q671" i="25"/>
  <c r="Q672" i="25"/>
  <c r="Q673" i="25"/>
  <c r="Q674" i="25"/>
  <c r="Q675" i="25"/>
  <c r="Q676" i="25"/>
  <c r="Q677" i="25"/>
  <c r="Q678" i="25"/>
  <c r="Q679" i="25"/>
  <c r="Q680" i="25"/>
  <c r="Q681" i="25"/>
  <c r="Q682" i="25"/>
  <c r="Q683" i="25"/>
  <c r="Q684" i="25"/>
  <c r="Q685" i="25"/>
  <c r="Q686" i="25"/>
  <c r="Q687" i="25"/>
  <c r="Q688" i="25"/>
  <c r="Q689" i="25"/>
  <c r="Q690" i="25"/>
  <c r="Q691" i="25"/>
  <c r="Q692" i="25"/>
  <c r="Q693" i="25"/>
  <c r="Q694" i="25"/>
  <c r="Q695" i="25"/>
  <c r="Q696" i="25"/>
  <c r="Q697" i="25"/>
  <c r="Q698" i="25"/>
  <c r="Q699" i="25"/>
  <c r="Q700" i="25"/>
  <c r="Q701" i="25"/>
  <c r="Q702" i="25"/>
  <c r="Q703" i="25"/>
  <c r="Q704" i="25"/>
  <c r="Q705" i="25"/>
  <c r="Q706" i="25"/>
  <c r="Q707" i="25"/>
  <c r="Q708" i="25"/>
  <c r="Q709" i="25"/>
  <c r="Q710" i="25"/>
  <c r="Q711" i="25"/>
  <c r="Q712" i="25"/>
  <c r="Q713" i="25"/>
  <c r="Q714" i="25"/>
  <c r="Q715" i="25"/>
  <c r="Q716" i="25"/>
  <c r="Q717" i="25"/>
  <c r="Q718" i="25"/>
  <c r="Q719" i="25"/>
  <c r="Q720" i="25"/>
  <c r="Q721" i="25"/>
  <c r="Q722" i="25"/>
  <c r="Q723" i="25"/>
  <c r="Q724" i="25"/>
  <c r="Q725" i="25"/>
  <c r="Q726" i="25"/>
  <c r="Q727" i="25"/>
  <c r="Q728" i="25"/>
  <c r="Q729" i="25"/>
  <c r="Q730" i="25"/>
  <c r="Q731" i="25"/>
  <c r="Q732" i="25"/>
  <c r="Q733" i="25"/>
  <c r="Q734" i="25"/>
  <c r="Q735" i="25"/>
  <c r="Q736" i="25"/>
  <c r="Q737" i="25"/>
  <c r="Q738" i="25"/>
  <c r="Q739" i="25"/>
  <c r="Q740" i="25"/>
  <c r="Q741" i="25"/>
  <c r="Q742" i="25"/>
  <c r="Q743" i="25"/>
  <c r="Q744" i="25"/>
  <c r="Q745" i="25"/>
  <c r="Q746" i="25"/>
  <c r="Q747" i="25"/>
  <c r="Q748" i="25"/>
  <c r="Q749" i="25"/>
  <c r="Q750" i="25"/>
  <c r="Q751" i="25"/>
  <c r="Q752" i="25"/>
  <c r="Q753" i="25"/>
  <c r="Q754" i="25"/>
  <c r="Q755" i="25"/>
  <c r="Q756" i="25"/>
  <c r="Q757" i="25"/>
  <c r="Q758" i="25"/>
  <c r="Q759" i="25"/>
  <c r="Q760" i="25"/>
  <c r="Q761" i="25"/>
  <c r="Q762" i="25"/>
  <c r="Q763" i="25"/>
  <c r="Q764" i="25"/>
  <c r="Q765" i="25"/>
  <c r="Q766" i="25"/>
  <c r="Q767" i="25"/>
  <c r="Q768" i="25"/>
  <c r="Q769" i="25"/>
  <c r="Q770" i="25"/>
  <c r="Q771" i="25"/>
  <c r="Q772" i="25"/>
  <c r="Q773" i="25"/>
  <c r="Q774" i="25"/>
  <c r="Q775" i="25"/>
  <c r="Q776" i="25"/>
  <c r="Q777" i="25"/>
  <c r="Q778" i="25"/>
  <c r="Q779" i="25"/>
  <c r="Q780" i="25"/>
  <c r="Q781" i="25"/>
  <c r="Q782" i="25"/>
  <c r="Q783" i="25"/>
  <c r="Q784" i="25"/>
  <c r="Q785" i="25"/>
  <c r="Q786" i="25"/>
  <c r="Q787" i="25"/>
  <c r="Q788" i="25"/>
  <c r="Q789" i="25"/>
  <c r="Q790" i="25"/>
  <c r="Q791" i="25"/>
  <c r="Q792" i="25"/>
  <c r="Q793" i="25"/>
  <c r="Q794" i="25"/>
  <c r="Q795" i="25"/>
  <c r="Q796" i="25"/>
  <c r="Q797" i="25"/>
  <c r="Q798" i="25"/>
  <c r="Q799" i="25"/>
  <c r="Q800" i="25"/>
  <c r="Q801" i="25"/>
  <c r="Q802" i="25"/>
  <c r="Q803" i="25"/>
  <c r="Q804" i="25"/>
  <c r="Q805" i="25"/>
  <c r="Q806" i="25"/>
  <c r="Q807" i="25"/>
  <c r="Q808" i="25"/>
  <c r="Q809" i="25"/>
  <c r="Q810" i="25"/>
  <c r="Q811" i="25"/>
  <c r="Q812" i="25"/>
  <c r="Q813" i="25"/>
  <c r="Q814" i="25"/>
  <c r="Q815" i="25"/>
  <c r="Q816" i="25"/>
  <c r="Q817" i="25"/>
  <c r="Q818" i="25"/>
  <c r="Q819" i="25"/>
  <c r="Q820" i="25"/>
  <c r="Q821" i="25"/>
  <c r="Q822" i="25"/>
  <c r="Q823" i="25"/>
  <c r="Q824" i="25"/>
  <c r="Q825" i="25"/>
  <c r="Q826" i="25"/>
  <c r="Q827" i="25"/>
  <c r="Q828" i="25"/>
  <c r="Q829" i="25"/>
  <c r="Q830" i="25"/>
  <c r="Q831" i="25"/>
  <c r="Q832" i="25"/>
  <c r="Q833" i="25"/>
  <c r="Q834" i="25"/>
  <c r="Q835" i="25"/>
  <c r="Q836" i="25"/>
  <c r="Q837" i="25"/>
  <c r="Q838" i="25"/>
  <c r="Q839" i="25"/>
  <c r="Q840" i="25"/>
  <c r="Q841" i="25"/>
  <c r="Q842" i="25"/>
  <c r="Q843" i="25"/>
  <c r="Q844" i="25"/>
  <c r="Q845" i="25"/>
  <c r="Q846" i="25"/>
  <c r="Q847" i="25"/>
  <c r="Q848" i="25"/>
  <c r="Q849" i="25"/>
  <c r="Q850" i="25"/>
  <c r="Q851" i="25"/>
  <c r="Q852" i="25"/>
  <c r="Q853" i="25"/>
  <c r="Q854" i="25"/>
  <c r="Q855" i="25"/>
  <c r="Q856" i="25"/>
  <c r="Q857" i="25"/>
  <c r="Q858" i="25"/>
  <c r="Q859" i="25"/>
  <c r="Q860" i="25"/>
  <c r="Q861" i="25"/>
  <c r="Q862" i="25"/>
  <c r="Q863" i="25"/>
  <c r="Q864" i="25"/>
  <c r="Q865" i="25"/>
  <c r="Q866" i="25"/>
  <c r="Q867" i="25"/>
  <c r="Q868" i="25"/>
  <c r="Q869" i="25"/>
  <c r="Q870" i="25"/>
  <c r="Q871" i="25"/>
  <c r="Q872" i="25"/>
  <c r="Q873" i="25"/>
  <c r="Q874" i="25"/>
  <c r="Q875" i="25"/>
  <c r="Q876" i="25"/>
  <c r="Q877" i="25"/>
  <c r="Q878" i="25"/>
  <c r="Q879" i="25"/>
  <c r="Q880" i="25"/>
  <c r="Q881" i="25"/>
  <c r="Q882" i="25"/>
  <c r="Q883" i="25"/>
  <c r="Q884" i="25"/>
  <c r="Q885" i="25"/>
  <c r="Q886" i="25"/>
  <c r="Q887" i="25"/>
  <c r="Q888" i="25"/>
  <c r="Q889" i="25"/>
  <c r="Q890" i="25"/>
  <c r="Q891" i="25"/>
  <c r="Q892" i="25"/>
  <c r="Q893" i="25"/>
  <c r="Q894" i="25"/>
  <c r="Q895" i="25"/>
  <c r="Q896" i="25"/>
  <c r="Q897" i="25"/>
  <c r="Q898" i="25"/>
  <c r="Q899" i="25"/>
  <c r="Q900" i="25"/>
  <c r="Q901" i="25"/>
  <c r="Q902" i="25"/>
  <c r="Q903" i="25"/>
  <c r="Q904" i="25"/>
  <c r="Q905" i="25"/>
  <c r="Q906" i="25"/>
  <c r="Q907" i="25"/>
  <c r="Q908" i="25"/>
  <c r="Q909" i="25"/>
  <c r="Q910" i="25"/>
  <c r="Q911" i="25"/>
  <c r="Q912" i="25"/>
  <c r="Q913" i="25"/>
  <c r="Q914" i="25"/>
  <c r="Q915" i="25"/>
  <c r="Q916" i="25"/>
  <c r="Q917" i="25"/>
  <c r="Q918" i="25"/>
  <c r="Q919" i="25"/>
  <c r="Q920" i="25"/>
  <c r="Q921" i="25"/>
  <c r="Q922" i="25"/>
  <c r="Q923" i="25"/>
  <c r="Q924" i="25"/>
  <c r="Q925" i="25"/>
  <c r="Q926" i="25"/>
  <c r="Q927" i="25"/>
  <c r="Q928" i="25"/>
  <c r="Q929" i="25"/>
  <c r="Q930" i="25"/>
  <c r="Q931" i="25"/>
  <c r="Q932" i="25"/>
  <c r="Q933" i="25"/>
  <c r="Q934" i="25"/>
  <c r="Q935" i="25"/>
  <c r="Q936" i="25"/>
  <c r="Q937" i="25"/>
  <c r="Q938" i="25"/>
  <c r="Q939" i="25"/>
  <c r="Q940" i="25"/>
  <c r="Q941" i="25"/>
  <c r="Q942" i="25"/>
  <c r="Q943" i="25"/>
  <c r="Q944" i="25"/>
  <c r="Q945" i="25"/>
  <c r="Q946" i="25"/>
  <c r="Q947" i="25"/>
  <c r="Q948" i="25"/>
  <c r="Q949" i="25"/>
  <c r="Q950" i="25"/>
  <c r="Q951" i="25"/>
  <c r="Q952" i="25"/>
  <c r="Q953" i="25"/>
  <c r="Q954" i="25"/>
  <c r="Q955" i="25"/>
  <c r="Q956" i="25"/>
  <c r="Q957" i="25"/>
  <c r="Q958" i="25"/>
  <c r="Q959" i="25"/>
  <c r="Q960" i="25"/>
  <c r="Q961" i="25"/>
  <c r="Q962" i="25"/>
  <c r="Q963" i="25"/>
  <c r="Q964" i="25"/>
  <c r="Q965" i="25"/>
  <c r="Q966" i="25"/>
  <c r="Q967" i="25"/>
  <c r="Q968" i="25"/>
  <c r="Q969" i="25"/>
  <c r="Q970" i="25"/>
  <c r="Q971" i="25"/>
  <c r="Q972" i="25"/>
  <c r="Q973" i="25"/>
  <c r="Q974" i="25"/>
  <c r="Q975" i="25"/>
  <c r="Q976" i="25"/>
  <c r="Q977" i="25"/>
  <c r="Q978" i="25"/>
  <c r="Q979" i="25"/>
  <c r="Q980" i="25"/>
  <c r="Q981" i="25"/>
  <c r="Q982" i="25"/>
  <c r="Q983" i="25"/>
  <c r="Q984" i="25"/>
  <c r="Q985" i="25"/>
  <c r="Q986" i="25"/>
  <c r="Q987" i="25"/>
  <c r="Q988" i="25"/>
  <c r="Q989" i="25"/>
  <c r="Q990" i="25"/>
  <c r="Q991" i="25"/>
  <c r="Q992" i="25"/>
  <c r="Q993" i="25"/>
  <c r="Q994" i="25"/>
  <c r="Q995" i="25"/>
  <c r="Q996" i="25"/>
  <c r="Q997" i="25"/>
  <c r="Q998" i="25"/>
  <c r="Q999" i="25"/>
  <c r="Q1000" i="25"/>
  <c r="Q1001" i="25"/>
  <c r="Q1002" i="25"/>
  <c r="Q1003" i="25"/>
  <c r="Q1004" i="25"/>
  <c r="Q1005" i="25"/>
  <c r="Q1006" i="25"/>
  <c r="Q1007" i="25"/>
  <c r="Q1008" i="25"/>
  <c r="Q1009" i="25"/>
  <c r="Q1010" i="25"/>
  <c r="Q1011" i="25"/>
  <c r="Q1012" i="25"/>
  <c r="Q1013" i="25"/>
  <c r="Q1014" i="25"/>
  <c r="Q1015" i="25"/>
  <c r="Q1016" i="25"/>
  <c r="Q1017" i="25"/>
  <c r="Q1018" i="25"/>
  <c r="Q1019" i="25"/>
  <c r="Q1020" i="25"/>
  <c r="Q1021" i="25"/>
  <c r="Q1022" i="25"/>
  <c r="Q1023" i="25"/>
  <c r="Q1024" i="25"/>
  <c r="Q1025" i="25"/>
  <c r="Q1026" i="25"/>
  <c r="Q1027" i="25"/>
  <c r="Q1028" i="25"/>
  <c r="Q1029" i="25"/>
  <c r="Q1030" i="25"/>
  <c r="Q1031" i="25"/>
  <c r="Q1032" i="25"/>
  <c r="Q1033" i="25"/>
  <c r="Q1034" i="25"/>
  <c r="Q1035" i="25"/>
  <c r="Q1036" i="25"/>
  <c r="Q1037" i="25"/>
  <c r="Q1038" i="25"/>
  <c r="Q1039" i="25"/>
  <c r="Q1040" i="25"/>
  <c r="Q1041" i="25"/>
  <c r="Q1042" i="25"/>
  <c r="Q1043" i="25"/>
  <c r="Q1044" i="25"/>
  <c r="Q1045" i="25"/>
  <c r="Q1046" i="25"/>
  <c r="Q1047" i="25"/>
  <c r="Q1048" i="25"/>
  <c r="Q1049" i="25"/>
  <c r="Q1050" i="25"/>
  <c r="Q1051" i="25"/>
  <c r="Q1052" i="25"/>
  <c r="Q1053" i="25"/>
  <c r="Q1054" i="25"/>
  <c r="Q1055" i="25"/>
  <c r="Q1056" i="25"/>
  <c r="Q1057" i="25"/>
  <c r="Q1058" i="25"/>
  <c r="Q1059" i="25"/>
  <c r="Q1060" i="25"/>
  <c r="Q1061" i="25"/>
  <c r="Q1062" i="25"/>
  <c r="Q1063" i="25"/>
  <c r="Q1064" i="25"/>
  <c r="Q1065" i="25"/>
  <c r="Q1066" i="25"/>
  <c r="Q1067" i="25"/>
  <c r="Q1068" i="25"/>
  <c r="Q1069" i="25"/>
  <c r="Q1070" i="25"/>
  <c r="Q1071" i="25"/>
  <c r="Q1072" i="25"/>
  <c r="Q1073" i="25"/>
  <c r="Q1074" i="25"/>
  <c r="Q1075" i="25"/>
  <c r="Q1076" i="25"/>
  <c r="Q1077" i="25"/>
  <c r="Q1078" i="25"/>
  <c r="Q1079" i="25"/>
  <c r="Q1080" i="25"/>
  <c r="Q1081" i="25"/>
  <c r="Q1082" i="25"/>
  <c r="Q1083" i="25"/>
  <c r="Q1084" i="25"/>
  <c r="Q1085" i="25"/>
  <c r="Q1086" i="25"/>
  <c r="Q1087" i="25"/>
  <c r="Q1088" i="25"/>
  <c r="Q1089" i="25"/>
  <c r="Q1090" i="25"/>
  <c r="Q1091" i="25"/>
  <c r="Q1092" i="25"/>
  <c r="Q1093" i="25"/>
  <c r="Q1094" i="25"/>
  <c r="Q1095" i="25"/>
  <c r="Q1096" i="25"/>
  <c r="Q1097" i="25"/>
  <c r="Q1098" i="25"/>
  <c r="Q1099" i="25"/>
  <c r="Q1100" i="25"/>
  <c r="Q1101" i="25"/>
  <c r="Q1102" i="25"/>
  <c r="Q1103" i="25"/>
  <c r="Q1104" i="25"/>
  <c r="Q1105" i="25"/>
  <c r="Q1106" i="25"/>
  <c r="Q1107" i="25"/>
  <c r="Q1108" i="25"/>
  <c r="Q1109" i="25"/>
  <c r="Q1110" i="25"/>
  <c r="Q1111" i="25"/>
  <c r="Q1112" i="25"/>
  <c r="Q1113" i="25"/>
  <c r="Q1114" i="25"/>
  <c r="Q1115" i="25"/>
  <c r="Q1116" i="25"/>
  <c r="Q1117" i="25"/>
  <c r="Q1118" i="25"/>
  <c r="Q1119" i="25"/>
  <c r="Q1120" i="25"/>
  <c r="Q1121" i="25"/>
  <c r="Q1122" i="25"/>
  <c r="Q1123" i="25"/>
  <c r="Q1124" i="25"/>
  <c r="Q1125" i="25"/>
  <c r="Q1126" i="25"/>
  <c r="Q1127" i="25"/>
  <c r="Q1128" i="25"/>
  <c r="Q1129" i="25"/>
  <c r="Q1130" i="25"/>
  <c r="Q1131" i="25"/>
  <c r="Q1132" i="25"/>
  <c r="Q1133" i="25"/>
  <c r="Q1134" i="25"/>
  <c r="Q1135" i="25"/>
  <c r="Q1136" i="25"/>
  <c r="Q1137" i="25"/>
  <c r="Q1138" i="25"/>
  <c r="Q1139" i="25"/>
  <c r="Q1140" i="25"/>
  <c r="Q1141" i="25"/>
  <c r="Q1142" i="25"/>
  <c r="Q1143" i="25"/>
  <c r="Q1144" i="25"/>
  <c r="Q1145" i="25"/>
  <c r="Q1146" i="25"/>
  <c r="Q1147" i="25"/>
  <c r="Q1148" i="25"/>
  <c r="Q1149" i="25"/>
  <c r="Q1150" i="25"/>
  <c r="Q1151" i="25"/>
  <c r="Q1152" i="25"/>
  <c r="Q1153" i="25"/>
  <c r="Q1154" i="25"/>
  <c r="Q1155" i="25"/>
  <c r="Q1156" i="25"/>
  <c r="Q1157" i="25"/>
  <c r="Q1158" i="25"/>
  <c r="Q1159" i="25"/>
  <c r="Q1160" i="25"/>
  <c r="Q1161" i="25"/>
  <c r="Q1162" i="25"/>
  <c r="Q1163" i="25"/>
  <c r="Q1164" i="25"/>
  <c r="Q1165" i="25"/>
  <c r="Q1166" i="25"/>
  <c r="Q1167" i="25"/>
  <c r="Q1168" i="25"/>
  <c r="Q1169" i="25"/>
  <c r="Q1170" i="25"/>
  <c r="Q1171" i="25"/>
  <c r="Q1172" i="25"/>
  <c r="Q1173" i="25"/>
  <c r="Q1174" i="25"/>
  <c r="Q1175" i="25"/>
  <c r="Q1176" i="25"/>
  <c r="Q1177" i="25"/>
  <c r="Q1178" i="25"/>
  <c r="Q1179" i="25"/>
  <c r="Q1180" i="25"/>
  <c r="Q1181" i="25"/>
  <c r="Q1182" i="25"/>
  <c r="Q1183" i="25"/>
  <c r="Q1184" i="25"/>
  <c r="Q1185" i="25"/>
  <c r="Q1186" i="25"/>
  <c r="Q1187" i="25"/>
  <c r="Q1188" i="25"/>
  <c r="Q1189" i="25"/>
  <c r="Q1190" i="25"/>
  <c r="Q1191" i="25"/>
  <c r="Q1192" i="25"/>
  <c r="Q1193" i="25"/>
  <c r="Q1194" i="25"/>
  <c r="Q1195" i="25"/>
  <c r="Q1196" i="25"/>
  <c r="Q1197" i="25"/>
  <c r="Q1198" i="25"/>
  <c r="Q1199" i="25"/>
  <c r="Q1200" i="25"/>
  <c r="Q1201" i="25"/>
  <c r="Q1202" i="25"/>
  <c r="Q1203" i="25"/>
  <c r="Q1204" i="25"/>
  <c r="Q1205" i="25"/>
  <c r="Q1206" i="25"/>
  <c r="Q1207" i="25"/>
  <c r="Q1208" i="25"/>
  <c r="Q1209" i="25"/>
  <c r="Q1210" i="25"/>
  <c r="Q1211" i="25"/>
  <c r="Q1212" i="25"/>
  <c r="Q1213" i="25"/>
  <c r="Q1214" i="25"/>
  <c r="Q1215" i="25"/>
  <c r="Q1216" i="25"/>
  <c r="Q1217" i="25"/>
  <c r="Q1218" i="25"/>
  <c r="Q1219" i="25"/>
  <c r="Q1220" i="25"/>
  <c r="Q1221" i="25"/>
  <c r="Q1222" i="25"/>
  <c r="Q1223" i="25"/>
  <c r="Q1224" i="25"/>
  <c r="Q1225" i="25"/>
  <c r="Q1226" i="25"/>
  <c r="Q1227" i="25"/>
  <c r="Q1228" i="25"/>
  <c r="Q1229" i="25"/>
  <c r="Q1230" i="25"/>
  <c r="Q1231" i="25"/>
  <c r="Q1232" i="25"/>
  <c r="Q1233" i="25"/>
  <c r="Q1234" i="25"/>
  <c r="Q1235" i="25"/>
  <c r="Q1236" i="25"/>
  <c r="Q1237" i="25"/>
  <c r="Q1238" i="25"/>
  <c r="Q1239" i="25"/>
  <c r="Q1240" i="25"/>
  <c r="Q1241" i="25"/>
  <c r="Q1242" i="25"/>
  <c r="Q1243" i="25"/>
  <c r="Q1244" i="25"/>
  <c r="Q1245" i="25"/>
  <c r="Q1246" i="25"/>
  <c r="Q1247" i="25"/>
  <c r="Q1248" i="25"/>
  <c r="Q1249" i="25"/>
  <c r="Q1250" i="25"/>
  <c r="Q1251" i="25"/>
  <c r="Q1252" i="25"/>
  <c r="Q1253" i="25"/>
  <c r="Q1254" i="25"/>
  <c r="Q1255" i="25"/>
  <c r="Q1256" i="25"/>
  <c r="Q1257" i="25"/>
  <c r="Q1258" i="25"/>
  <c r="Q1259" i="25"/>
  <c r="Q1260" i="25"/>
  <c r="Q1261" i="25"/>
  <c r="Q1262" i="25"/>
  <c r="Q1263" i="25"/>
  <c r="Q1264" i="25"/>
  <c r="Q1265" i="25"/>
  <c r="Q1266" i="25"/>
  <c r="Q1267" i="25"/>
  <c r="Q1268" i="25"/>
  <c r="Q1269" i="25"/>
  <c r="Q1270" i="25"/>
  <c r="Q1271" i="25"/>
  <c r="Q1272" i="25"/>
  <c r="Q1273" i="25"/>
  <c r="Q1274" i="25"/>
  <c r="Q1275" i="25"/>
  <c r="Q1276" i="25"/>
  <c r="Q1277" i="25"/>
  <c r="Q1278" i="25"/>
  <c r="Q1279" i="25"/>
  <c r="Q1280" i="25"/>
  <c r="Q1281" i="25"/>
  <c r="Q1282" i="25"/>
  <c r="Q1283" i="25"/>
  <c r="Q1284" i="25"/>
  <c r="Q1285" i="25"/>
  <c r="Q1286" i="25"/>
  <c r="Q1287" i="25"/>
  <c r="Q1288" i="25"/>
  <c r="Q1289" i="25"/>
  <c r="Q1290" i="25"/>
  <c r="Q1291" i="25"/>
  <c r="Q1292" i="25"/>
  <c r="Q1293" i="25"/>
  <c r="Q1294" i="25"/>
  <c r="Q1295" i="25"/>
  <c r="Q1296" i="25"/>
  <c r="Q1297" i="25"/>
  <c r="Q1298" i="25"/>
  <c r="Q1299" i="25"/>
  <c r="Q1300" i="25"/>
  <c r="Q1301" i="25"/>
  <c r="Q1302" i="25"/>
  <c r="Q1303" i="25"/>
  <c r="Q1304" i="25"/>
  <c r="Q1305" i="25"/>
  <c r="Q1306" i="25"/>
  <c r="Q1307" i="25"/>
  <c r="Q1308" i="25"/>
  <c r="Q1309" i="25"/>
  <c r="Q1310" i="25"/>
  <c r="Q1311" i="25"/>
  <c r="Q1312" i="25"/>
  <c r="Q1313" i="25"/>
  <c r="Q1314" i="25"/>
  <c r="Q1315" i="25"/>
  <c r="Q1316" i="25"/>
  <c r="Q1317" i="25"/>
  <c r="Q1318" i="25"/>
  <c r="Q1319" i="25"/>
  <c r="Q1320" i="25"/>
  <c r="Q1321" i="25"/>
  <c r="Q1322" i="25"/>
  <c r="Q1323" i="25"/>
  <c r="Q1324" i="25"/>
  <c r="Q1325" i="25"/>
  <c r="Q1326" i="25"/>
  <c r="Q1327" i="25"/>
  <c r="Q1328" i="25"/>
  <c r="Q1329" i="25"/>
  <c r="Q1330" i="25"/>
  <c r="Q1331" i="25"/>
  <c r="Q1332" i="25"/>
  <c r="Q1333" i="25"/>
  <c r="Q1334" i="25"/>
  <c r="Q1335" i="25"/>
  <c r="Q1336" i="25"/>
  <c r="Q1337" i="25"/>
  <c r="Q1338" i="25"/>
  <c r="Q1339" i="25"/>
  <c r="Q1340" i="25"/>
  <c r="Q1341" i="25"/>
  <c r="Q1342" i="25"/>
  <c r="Q1343" i="25"/>
  <c r="Q1344" i="25"/>
  <c r="Q1345" i="25"/>
  <c r="Q1346" i="25"/>
  <c r="Q1347" i="25"/>
  <c r="Q1348" i="25"/>
  <c r="Q1349" i="25"/>
  <c r="Q1350" i="25"/>
  <c r="Q1351" i="25"/>
  <c r="Q1352" i="25"/>
  <c r="Q1353" i="25"/>
  <c r="Q1354" i="25"/>
  <c r="Q1355" i="25"/>
  <c r="Q1356" i="25"/>
  <c r="Q1357" i="25"/>
  <c r="Q1358" i="25"/>
  <c r="Q1359" i="25"/>
  <c r="Q1360" i="25"/>
  <c r="Q1361" i="25"/>
  <c r="Q1362" i="25"/>
  <c r="Q1363" i="25"/>
  <c r="Q1364" i="25"/>
  <c r="Q1365" i="25"/>
  <c r="Q1366" i="25"/>
  <c r="Q1367" i="25"/>
  <c r="Q1368" i="25"/>
  <c r="Q1369" i="25"/>
  <c r="Q1370" i="25"/>
  <c r="Q1371" i="25"/>
  <c r="Q1372" i="25"/>
  <c r="Q1373" i="25"/>
  <c r="Q1374" i="25"/>
  <c r="Q1375" i="25"/>
  <c r="Q1376" i="25"/>
  <c r="Q1377" i="25"/>
  <c r="Q1378" i="25"/>
  <c r="Q1379" i="25"/>
  <c r="Q1380" i="25"/>
  <c r="Q1381" i="25"/>
  <c r="Q1382" i="25"/>
  <c r="Q1383" i="25"/>
  <c r="Q1384" i="25"/>
  <c r="Q1385" i="25"/>
  <c r="Q1386" i="25"/>
  <c r="Q1387" i="25"/>
  <c r="Q1388" i="25"/>
  <c r="Q1389" i="25"/>
  <c r="Q1390" i="25"/>
  <c r="Q1391" i="25"/>
  <c r="Q1392" i="25"/>
  <c r="Q1393" i="25"/>
  <c r="Q1394" i="25"/>
  <c r="Q1395" i="25"/>
  <c r="Q1396" i="25"/>
  <c r="Q1397" i="25"/>
  <c r="Q1398" i="25"/>
  <c r="Q1399" i="25"/>
  <c r="Q1400" i="25"/>
  <c r="Q1401" i="25"/>
  <c r="Q1402" i="25"/>
  <c r="Q1403" i="25"/>
  <c r="Q1404" i="25"/>
  <c r="Q1405" i="25"/>
  <c r="Q1406" i="25"/>
  <c r="Q1407" i="25"/>
  <c r="Q1408" i="25"/>
  <c r="Q1409" i="25"/>
  <c r="Q1410" i="25"/>
  <c r="Q1411" i="25"/>
  <c r="Q1412" i="25"/>
  <c r="Q1413" i="25"/>
  <c r="Q1414" i="25"/>
  <c r="Q1415" i="25"/>
  <c r="Q1416" i="25"/>
  <c r="Q1417" i="25"/>
  <c r="Q1418" i="25"/>
  <c r="Q1419" i="25"/>
  <c r="Q1420" i="25"/>
  <c r="Q1421" i="25"/>
  <c r="Q1422" i="25"/>
  <c r="Q1423" i="25"/>
  <c r="Q1424" i="25"/>
  <c r="Q1425" i="25"/>
  <c r="Q1426" i="25"/>
  <c r="Q1427" i="25"/>
  <c r="Q1428" i="25"/>
  <c r="Q1429" i="25"/>
  <c r="Q1430" i="25"/>
  <c r="Q1431" i="25"/>
  <c r="Q1432" i="25"/>
  <c r="Q1433" i="25"/>
  <c r="Q1434" i="25"/>
  <c r="Q1435" i="25"/>
  <c r="Q1436" i="25"/>
  <c r="Q1437" i="25"/>
  <c r="Q1438" i="25"/>
  <c r="Q1439" i="25"/>
  <c r="Q1440" i="25"/>
  <c r="Q1441" i="25"/>
  <c r="Q1442" i="25"/>
  <c r="Q1443" i="25"/>
  <c r="Q1444" i="25"/>
  <c r="Q1445" i="25"/>
  <c r="Q1446" i="25"/>
  <c r="Q1447" i="25"/>
  <c r="Q1448" i="25"/>
  <c r="Q1449" i="25"/>
  <c r="Q1450" i="25"/>
  <c r="Q1451" i="25"/>
  <c r="Q1452" i="25"/>
  <c r="Q1453" i="25"/>
  <c r="Q1454" i="25"/>
  <c r="Q1455" i="25"/>
  <c r="Q1456" i="25"/>
  <c r="Q1457" i="25"/>
  <c r="Q1458" i="25"/>
  <c r="Q1459" i="25"/>
  <c r="Q1460" i="25"/>
  <c r="Q1461" i="25"/>
  <c r="Q1462" i="25"/>
  <c r="Q1463" i="25"/>
  <c r="Q1464" i="25"/>
  <c r="Q1465" i="25"/>
  <c r="Q1466" i="25"/>
  <c r="Q1467" i="25"/>
  <c r="Q1468" i="25"/>
  <c r="Q1469" i="25"/>
  <c r="Q1470" i="25"/>
  <c r="Q1471" i="25"/>
  <c r="Q1472" i="25"/>
  <c r="Q1473" i="25"/>
  <c r="Q1474" i="25"/>
  <c r="Q1475" i="25"/>
  <c r="Q1476" i="25"/>
  <c r="Q1477" i="25"/>
  <c r="Q1478" i="25"/>
  <c r="Q1479" i="25"/>
  <c r="Q1480" i="25"/>
  <c r="Q1481" i="25"/>
  <c r="Q1482" i="25"/>
  <c r="Q1483" i="25"/>
  <c r="Q1484" i="25"/>
  <c r="Q1485" i="25"/>
  <c r="Q1486" i="25"/>
  <c r="Q1487" i="25"/>
  <c r="Q1488" i="25"/>
  <c r="Q1489" i="25"/>
  <c r="Q1490" i="25"/>
  <c r="Q1491" i="25"/>
  <c r="Q1492" i="25"/>
  <c r="Q1493" i="25"/>
  <c r="Q1494" i="25"/>
  <c r="Q1495" i="25"/>
  <c r="Q1496" i="25"/>
  <c r="Q1497" i="25"/>
  <c r="Q1498" i="25"/>
  <c r="Q1499" i="25"/>
  <c r="Q1500" i="25"/>
  <c r="Q1501" i="25"/>
  <c r="Q1502" i="25"/>
  <c r="Q1503" i="25"/>
  <c r="Q1504" i="25"/>
  <c r="Q1505" i="25"/>
  <c r="Q1506" i="25"/>
  <c r="Q1507" i="25"/>
  <c r="Q1508" i="25"/>
  <c r="Q1509" i="25"/>
  <c r="Q1510" i="25"/>
  <c r="Q1511" i="25"/>
  <c r="Q1512" i="25"/>
  <c r="Q1513" i="25"/>
  <c r="Q1514" i="25"/>
  <c r="Q1515" i="25"/>
  <c r="Q1516" i="25"/>
  <c r="Q1517" i="25"/>
  <c r="Q1518" i="25"/>
  <c r="Q1519" i="25"/>
  <c r="Q1520" i="25"/>
  <c r="Q1521" i="25"/>
  <c r="Q1522" i="25"/>
  <c r="Q1523" i="25"/>
  <c r="Q1524" i="25"/>
  <c r="Q1525" i="25"/>
  <c r="Q1526" i="25"/>
  <c r="Q1527" i="25"/>
  <c r="Q1528" i="25"/>
  <c r="Q1529" i="25"/>
  <c r="Q1530" i="25"/>
  <c r="Q1531" i="25"/>
  <c r="Q1532" i="25"/>
  <c r="Q1533" i="25"/>
  <c r="Q1534" i="25"/>
  <c r="Q1535" i="25"/>
  <c r="Q1536" i="25"/>
  <c r="Q1537" i="25"/>
  <c r="Q1538" i="25"/>
  <c r="Q1539" i="25"/>
  <c r="Q1540" i="25"/>
  <c r="Q1541" i="25"/>
  <c r="Q1542" i="25"/>
  <c r="Q1543" i="25"/>
  <c r="Q1544" i="25"/>
  <c r="Q1545" i="25"/>
  <c r="Q1546" i="25"/>
  <c r="Q1547" i="25"/>
  <c r="Q1548" i="25"/>
  <c r="Q1549" i="25"/>
  <c r="Q1550" i="25"/>
  <c r="Q1551" i="25"/>
  <c r="Q1552" i="25"/>
  <c r="Q1553" i="25"/>
  <c r="Q1554" i="25"/>
  <c r="Q1555" i="25"/>
  <c r="Q1556" i="25"/>
  <c r="Q1557" i="25"/>
  <c r="Q1558" i="25"/>
  <c r="Q1559" i="25"/>
  <c r="Q1560" i="25"/>
  <c r="Q1561" i="25"/>
  <c r="Q1562" i="25"/>
  <c r="Q1563" i="25"/>
  <c r="Q1564" i="25"/>
  <c r="Q1565" i="25"/>
  <c r="Q1566" i="25"/>
  <c r="Q1567" i="25"/>
  <c r="Q1568" i="25"/>
  <c r="Q1569" i="25"/>
  <c r="Q1570" i="25"/>
  <c r="Q1571" i="25"/>
  <c r="Q1572" i="25"/>
  <c r="Q1573" i="25"/>
  <c r="Q1574" i="25"/>
  <c r="Q1575" i="25"/>
  <c r="Q1576" i="25"/>
  <c r="Q1577" i="25"/>
  <c r="Q1578" i="25"/>
  <c r="Q1579" i="25"/>
  <c r="Q1580" i="25"/>
  <c r="Q1581" i="25"/>
  <c r="Q1582" i="25"/>
  <c r="Q1583" i="25"/>
  <c r="Q1584" i="25"/>
  <c r="Q1585" i="25"/>
  <c r="Q1586" i="25"/>
  <c r="Q1587" i="25"/>
  <c r="Q1588" i="25"/>
  <c r="Q1589" i="25"/>
  <c r="Q1590" i="25"/>
  <c r="Q1591" i="25"/>
  <c r="Q1592" i="25"/>
  <c r="Q1593" i="25"/>
  <c r="Q1594" i="25"/>
  <c r="Q1595" i="25"/>
  <c r="Q1596" i="25"/>
  <c r="Q1597" i="25"/>
  <c r="Q1598" i="25"/>
  <c r="Q1599" i="25"/>
  <c r="Q1600" i="25"/>
  <c r="Q1601" i="25"/>
  <c r="Q1602" i="25"/>
  <c r="Q1603" i="25"/>
  <c r="Q1604" i="25"/>
  <c r="Q1605" i="25"/>
  <c r="Q1606" i="25"/>
  <c r="Q1607" i="25"/>
  <c r="Q1608" i="25"/>
  <c r="Q1609" i="25"/>
  <c r="Q1610" i="25"/>
  <c r="Q1611" i="25"/>
  <c r="Q1612" i="25"/>
  <c r="Q1613" i="25"/>
  <c r="Q1614" i="25"/>
  <c r="Q1615" i="25"/>
  <c r="Q1616" i="25"/>
  <c r="Q1617" i="25"/>
  <c r="Q1618" i="25"/>
  <c r="Q1619" i="25"/>
  <c r="Q1620" i="25"/>
  <c r="Q1621" i="25"/>
  <c r="Q1622" i="25"/>
  <c r="Q1623" i="25"/>
  <c r="Q1624" i="25"/>
  <c r="Q1625" i="25"/>
  <c r="Q1626" i="25"/>
  <c r="Q1627" i="25"/>
  <c r="Q1628" i="25"/>
  <c r="Q1629" i="25"/>
  <c r="Q1630" i="25"/>
  <c r="Q1631" i="25"/>
  <c r="Q1632" i="25"/>
  <c r="Q1633" i="25"/>
  <c r="Q1634" i="25"/>
  <c r="Q1635" i="25"/>
  <c r="Q1636" i="25"/>
  <c r="Q1637" i="25"/>
  <c r="Q1638" i="25"/>
  <c r="Q1639" i="25"/>
  <c r="Q1640" i="25"/>
  <c r="Q1641" i="25"/>
  <c r="Q1642" i="25"/>
  <c r="Q1643" i="25"/>
  <c r="Q1644" i="25"/>
  <c r="Q1645" i="25"/>
  <c r="Q1646" i="25"/>
  <c r="Q1647" i="25"/>
  <c r="Q1648" i="25"/>
  <c r="Q1649" i="25"/>
  <c r="Q1650" i="25"/>
  <c r="Q1651" i="25"/>
  <c r="Q1652" i="25"/>
  <c r="Q1653" i="25"/>
  <c r="Q1654" i="25"/>
  <c r="Q1655" i="25"/>
  <c r="Q1656" i="25"/>
  <c r="Q1657" i="25"/>
  <c r="Q1658" i="25"/>
  <c r="Q1659" i="25"/>
  <c r="Q1660" i="25"/>
  <c r="Q1661" i="25"/>
  <c r="Q1662" i="25"/>
  <c r="Q1663" i="25"/>
  <c r="Q1664" i="25"/>
  <c r="Q1665" i="25"/>
  <c r="Q1666" i="25"/>
  <c r="Q1667" i="25"/>
  <c r="Q1668" i="25"/>
  <c r="Q1669" i="25"/>
  <c r="Q1670" i="25"/>
  <c r="Q1671" i="25"/>
  <c r="Q1672" i="25"/>
  <c r="Q1673" i="25"/>
  <c r="Q1674" i="25"/>
  <c r="Q1675" i="25"/>
  <c r="Q1676" i="25"/>
  <c r="Q1677" i="25"/>
  <c r="Q1678" i="25"/>
  <c r="Q1679" i="25"/>
  <c r="Q1680" i="25"/>
  <c r="Q1681" i="25"/>
  <c r="Q1682" i="25"/>
  <c r="Q1683" i="25"/>
  <c r="Q1684" i="25"/>
  <c r="Q1685" i="25"/>
  <c r="Q1686" i="25"/>
  <c r="Q1687" i="25"/>
  <c r="Q1688" i="25"/>
  <c r="Q1689" i="25"/>
  <c r="Q1690" i="25"/>
  <c r="Q1691" i="25"/>
  <c r="Q1692" i="25"/>
  <c r="Q1693" i="25"/>
  <c r="Q1694" i="25"/>
  <c r="Q1695" i="25"/>
  <c r="Q1696" i="25"/>
  <c r="Q1697" i="25"/>
  <c r="Q1698" i="25"/>
  <c r="Q1699" i="25"/>
  <c r="Q1700" i="25"/>
  <c r="Q1701" i="25"/>
  <c r="Q1702" i="25"/>
  <c r="Q1703" i="25"/>
  <c r="Q1704" i="25"/>
  <c r="Q1705" i="25"/>
  <c r="Q1706" i="25"/>
  <c r="Q1707" i="25"/>
  <c r="Q1708" i="25"/>
  <c r="Q1709" i="25"/>
  <c r="Q1710" i="25"/>
  <c r="Q1711" i="25"/>
  <c r="Q1712" i="25"/>
  <c r="Q1713" i="25"/>
  <c r="Q1714" i="25"/>
  <c r="Q1715" i="25"/>
  <c r="Q1716" i="25"/>
  <c r="Q1717" i="25"/>
  <c r="Q1718" i="25"/>
  <c r="Q1719" i="25"/>
  <c r="Q1720" i="25"/>
  <c r="Q1721" i="25"/>
  <c r="Q1722" i="25"/>
  <c r="Q1723" i="25"/>
  <c r="Q1724" i="25"/>
  <c r="Q1725" i="25"/>
  <c r="Q1726" i="25"/>
  <c r="Q1727" i="25"/>
  <c r="Q1728" i="25"/>
  <c r="Q1729" i="25"/>
  <c r="Q1730" i="25"/>
  <c r="Q1731" i="25"/>
  <c r="Q1732" i="25"/>
  <c r="Q1733" i="25"/>
  <c r="Q1734" i="25"/>
  <c r="Q1735" i="25"/>
  <c r="Q1736" i="25"/>
  <c r="Q1737" i="25"/>
  <c r="Q1738" i="25"/>
  <c r="Q1739" i="25"/>
  <c r="Q1740" i="25"/>
  <c r="Q1741" i="25"/>
  <c r="Q1742" i="25"/>
  <c r="Q1743" i="25"/>
  <c r="Q1744" i="25"/>
  <c r="Q1745" i="25"/>
  <c r="Q1746" i="25"/>
  <c r="Q1747" i="25"/>
  <c r="Q1748" i="25"/>
  <c r="Q1749" i="25"/>
  <c r="Q1750" i="25"/>
  <c r="Q1751" i="25"/>
  <c r="Q1752" i="25"/>
  <c r="Q1753" i="25"/>
  <c r="Q1754" i="25"/>
  <c r="Q1755" i="25"/>
  <c r="Q1756" i="25"/>
  <c r="Q1757" i="25"/>
  <c r="Q1758" i="25"/>
  <c r="Q1759" i="25"/>
  <c r="Q1760" i="25"/>
  <c r="Q1761" i="25"/>
  <c r="Q1762" i="25"/>
  <c r="Q1763" i="25"/>
  <c r="Q1764" i="25"/>
  <c r="Q1765" i="25"/>
  <c r="Q1766" i="25"/>
  <c r="Q1767" i="25"/>
  <c r="Q1768" i="25"/>
  <c r="Q1769" i="25"/>
  <c r="Q1770" i="25"/>
  <c r="Q1771" i="25"/>
  <c r="Q1772" i="25"/>
  <c r="Q1773" i="25"/>
  <c r="Q1774" i="25"/>
  <c r="Q1775" i="25"/>
  <c r="Q1776" i="25"/>
  <c r="Q1777" i="25"/>
  <c r="Q1778" i="25"/>
  <c r="Q1779" i="25"/>
  <c r="Q1780" i="25"/>
  <c r="Q1781" i="25"/>
  <c r="Q1782" i="25"/>
  <c r="Q1783" i="25"/>
  <c r="Q1784" i="25"/>
  <c r="Q1785" i="25"/>
  <c r="Q1786" i="25"/>
  <c r="Q1787" i="25"/>
  <c r="Q1788" i="25"/>
  <c r="Q1789" i="25"/>
  <c r="Q1790" i="25"/>
  <c r="Q1791" i="25"/>
  <c r="Q1792" i="25"/>
  <c r="Q1793" i="25"/>
  <c r="Q1794" i="25"/>
  <c r="Q1795" i="25"/>
  <c r="Q1796" i="25"/>
  <c r="Q1797" i="25"/>
  <c r="Q1798" i="25"/>
  <c r="Q1799" i="25"/>
  <c r="Q1800" i="25"/>
  <c r="Q1801" i="25"/>
  <c r="Q1802" i="25"/>
  <c r="Q1803" i="25"/>
  <c r="Q1804" i="25"/>
  <c r="Q1805" i="25"/>
  <c r="Q1806" i="25"/>
  <c r="Q1807" i="25"/>
  <c r="Q1808" i="25"/>
  <c r="Q1809" i="25"/>
  <c r="Q1810" i="25"/>
  <c r="Q1811" i="25"/>
  <c r="Q1812" i="25"/>
  <c r="Q1813" i="25"/>
  <c r="Q1814" i="25"/>
  <c r="Q1815" i="25"/>
  <c r="Q1816" i="25"/>
  <c r="Q1817" i="25"/>
  <c r="Q1818" i="25"/>
  <c r="Q1819" i="25"/>
  <c r="Q1820" i="25"/>
  <c r="Q1821" i="25"/>
  <c r="Q1822" i="25"/>
  <c r="Q1823" i="25"/>
  <c r="Q1824" i="25"/>
  <c r="Q1825" i="25"/>
  <c r="Q1826" i="25"/>
  <c r="Q1827" i="25"/>
  <c r="Q1828" i="25"/>
  <c r="Q1829" i="25"/>
  <c r="Q1830" i="25"/>
  <c r="Q1831" i="25"/>
  <c r="Q1832" i="25"/>
  <c r="Q1833" i="25"/>
  <c r="Q1834" i="25"/>
  <c r="Q1835" i="25"/>
  <c r="Q1836" i="25"/>
  <c r="Q1837" i="25"/>
  <c r="Q1838" i="25"/>
  <c r="Q1839" i="25"/>
  <c r="Q1840" i="25"/>
  <c r="Q1841" i="25"/>
  <c r="Q1842" i="25"/>
  <c r="Q1843" i="25"/>
  <c r="Q1844" i="25"/>
  <c r="Q1845" i="25"/>
  <c r="Q1846" i="25"/>
  <c r="Q1847" i="25"/>
  <c r="Q1848" i="25"/>
  <c r="Q1849" i="25"/>
  <c r="Q1850" i="25"/>
  <c r="Q1851" i="25"/>
  <c r="Q1852" i="25"/>
  <c r="Q1853" i="25"/>
  <c r="Q1854" i="25"/>
  <c r="Q1855" i="25"/>
  <c r="Q1856" i="25"/>
  <c r="Q1857" i="25"/>
  <c r="Q1858" i="25"/>
  <c r="Q1859" i="25"/>
  <c r="Q1860" i="25"/>
  <c r="Q1861" i="25"/>
  <c r="Q1862" i="25"/>
  <c r="Q1863" i="25"/>
  <c r="Q1864" i="25"/>
  <c r="Q1865" i="25"/>
  <c r="Q1866" i="25"/>
  <c r="Q1867" i="25"/>
  <c r="Q1868" i="25"/>
  <c r="Q1869" i="25"/>
  <c r="Q1870" i="25"/>
  <c r="Q1871" i="25"/>
  <c r="Q1872" i="25"/>
  <c r="Q1873" i="25"/>
  <c r="Q1874" i="25"/>
  <c r="Q1875" i="25"/>
  <c r="Q1876" i="25"/>
  <c r="Q1877" i="25"/>
  <c r="Q1878" i="25"/>
  <c r="Q1879" i="25"/>
  <c r="Q1880" i="25"/>
  <c r="Q1881" i="25"/>
  <c r="Q1882" i="25"/>
  <c r="Q1883" i="25"/>
  <c r="Q1884" i="25"/>
  <c r="Q1885" i="25"/>
  <c r="Q1886" i="25"/>
  <c r="Q1887" i="25"/>
  <c r="Q1888" i="25"/>
  <c r="Q1889" i="25"/>
  <c r="Q1890" i="25"/>
  <c r="Q1891" i="25"/>
  <c r="Q1892" i="25"/>
  <c r="Q1893" i="25"/>
  <c r="Q1894" i="25"/>
  <c r="Q1895" i="25"/>
  <c r="Q1896" i="25"/>
  <c r="Q1897" i="25"/>
  <c r="Q1898" i="25"/>
  <c r="Q1899" i="25"/>
  <c r="Q1900" i="25"/>
  <c r="Q1901" i="25"/>
  <c r="Q1902" i="25"/>
  <c r="Q1903" i="25"/>
  <c r="Q1904" i="25"/>
  <c r="Q1905" i="25"/>
  <c r="Q1906" i="25"/>
  <c r="Q1907" i="25"/>
  <c r="Q1908" i="25"/>
  <c r="Q1909" i="25"/>
  <c r="Q1910" i="25"/>
  <c r="Q1911" i="25"/>
  <c r="Q1912" i="25"/>
  <c r="Q1913" i="25"/>
  <c r="Q1914" i="25"/>
  <c r="Q1915" i="25"/>
  <c r="Q1916" i="25"/>
  <c r="Q1917" i="25"/>
  <c r="Q1918" i="25"/>
  <c r="Q1919" i="25"/>
  <c r="Q1920" i="25"/>
  <c r="Q1921" i="25"/>
  <c r="Q1922" i="25"/>
  <c r="Q1923" i="25"/>
  <c r="Q1924" i="25"/>
  <c r="Q1925" i="25"/>
  <c r="Q1926" i="25"/>
  <c r="Q1927" i="25"/>
  <c r="Q1928" i="25"/>
  <c r="Q1929" i="25"/>
  <c r="Q1930" i="25"/>
  <c r="Q1931" i="25"/>
  <c r="Q1932" i="25"/>
  <c r="Q1933" i="25"/>
  <c r="Q1934" i="25"/>
  <c r="Q1935" i="25"/>
  <c r="Q1936" i="25"/>
  <c r="Q1937" i="25"/>
  <c r="Q1938" i="25"/>
  <c r="Q1939" i="25"/>
  <c r="Q1940" i="25"/>
  <c r="Q1941" i="25"/>
  <c r="Q1942" i="25"/>
  <c r="Q1943" i="25"/>
  <c r="Q1944" i="25"/>
  <c r="Q1945" i="25"/>
  <c r="Q1946" i="25"/>
  <c r="Q1947" i="25"/>
  <c r="Q1948" i="25"/>
  <c r="Q1949" i="25"/>
  <c r="Q1950" i="25"/>
  <c r="Q1951" i="25"/>
  <c r="Q1952" i="25"/>
  <c r="Q1953" i="25"/>
  <c r="Q1954" i="25"/>
  <c r="Q1955" i="25"/>
  <c r="Q1956" i="25"/>
  <c r="Q1957" i="25"/>
  <c r="Q1958" i="25"/>
  <c r="Q1959" i="25"/>
  <c r="Q1960" i="25"/>
  <c r="Q1961" i="25"/>
  <c r="Q1962" i="25"/>
  <c r="Q1963" i="25"/>
  <c r="Q1964" i="25"/>
  <c r="Q1965" i="25"/>
  <c r="Q1966" i="25"/>
  <c r="Q1967" i="25"/>
  <c r="Q1968" i="25"/>
  <c r="Q1969" i="25"/>
  <c r="Q1970" i="25"/>
  <c r="Q1971" i="25"/>
  <c r="Q1972" i="25"/>
  <c r="Q1973" i="25"/>
  <c r="Q1974" i="25"/>
  <c r="Q1975" i="25"/>
  <c r="Q1976" i="25"/>
  <c r="Q1977" i="25"/>
  <c r="Q1978" i="25"/>
  <c r="Q1979" i="25"/>
  <c r="Q1980" i="25"/>
  <c r="Q1981" i="25"/>
  <c r="Q1982" i="25"/>
  <c r="Q1983" i="25"/>
  <c r="Q1984" i="25"/>
  <c r="Q1985" i="25"/>
  <c r="Q1986" i="25"/>
  <c r="Q1987" i="25"/>
  <c r="Q1988" i="25"/>
  <c r="Q1989" i="25"/>
  <c r="Q1990" i="25"/>
  <c r="Q1991" i="25"/>
  <c r="Q1992" i="25"/>
  <c r="Q1993" i="25"/>
  <c r="Q1994" i="25"/>
  <c r="Q1995" i="25"/>
  <c r="Q1996" i="25"/>
  <c r="Q1997" i="25"/>
  <c r="Q1998" i="25"/>
  <c r="Q1999" i="25"/>
  <c r="Q2000" i="25"/>
  <c r="Q2001" i="25"/>
  <c r="Q2002" i="25"/>
  <c r="Q2003" i="25"/>
  <c r="Q2004" i="25"/>
  <c r="Q2005" i="25"/>
  <c r="Q2006" i="25"/>
  <c r="Q2007" i="25"/>
  <c r="Q2008" i="25"/>
  <c r="Q2009" i="25"/>
  <c r="Q2010" i="25"/>
  <c r="Q2011" i="25"/>
  <c r="Q2012" i="25"/>
  <c r="Q2013" i="25"/>
  <c r="Q2014" i="25"/>
  <c r="Q2015" i="25"/>
  <c r="Q2016" i="25"/>
  <c r="Q2017" i="25"/>
  <c r="Q2018" i="25"/>
  <c r="Q2019" i="25"/>
  <c r="Q2020" i="25"/>
  <c r="Q2021" i="25"/>
  <c r="Q2022" i="25"/>
  <c r="Q2023" i="25"/>
  <c r="Q2024" i="25"/>
  <c r="Q2025" i="25"/>
  <c r="Q2026" i="25"/>
  <c r="Q2027" i="25"/>
  <c r="Q2028" i="25"/>
  <c r="Q2029" i="25"/>
  <c r="Q2030" i="25"/>
  <c r="Q2031" i="25"/>
  <c r="Q2032" i="25"/>
  <c r="Q2033" i="25"/>
  <c r="Q2034" i="25"/>
  <c r="Q2035" i="25"/>
  <c r="Q2036" i="25"/>
  <c r="Q2037" i="25"/>
  <c r="Q2038" i="25"/>
  <c r="Q2039" i="25"/>
  <c r="Q2040" i="25"/>
  <c r="Q2041" i="25"/>
  <c r="Q2042" i="25"/>
  <c r="Q2043" i="25"/>
  <c r="Q2044" i="25"/>
  <c r="Q2045" i="25"/>
  <c r="Q2046" i="25"/>
  <c r="Q2047" i="25"/>
  <c r="Q2048" i="25"/>
  <c r="Q2049" i="25"/>
  <c r="Q2050" i="25"/>
  <c r="Q2051" i="25"/>
  <c r="Q2052" i="25"/>
  <c r="Q2053" i="25"/>
  <c r="Q2054" i="25"/>
  <c r="Q2055" i="25"/>
  <c r="Q2056" i="25"/>
  <c r="Q2057" i="25"/>
  <c r="Q2058" i="25"/>
  <c r="Q2059" i="25"/>
  <c r="Q2060" i="25"/>
  <c r="Q2061" i="25"/>
  <c r="Q2062" i="25"/>
  <c r="Q2063" i="25"/>
  <c r="Q2064" i="25"/>
  <c r="Q2065" i="25"/>
  <c r="Q2066" i="25"/>
  <c r="Q2067" i="25"/>
  <c r="Q2068" i="25"/>
  <c r="Q2069" i="25"/>
  <c r="Q2070" i="25"/>
  <c r="Q2071" i="25"/>
  <c r="Q2072" i="25"/>
  <c r="Q2073" i="25"/>
  <c r="Q2074" i="25"/>
  <c r="Q2075" i="25"/>
  <c r="Q2076" i="25"/>
  <c r="Q2077" i="25"/>
  <c r="Q2078" i="25"/>
  <c r="Q2079" i="25"/>
  <c r="Q2080" i="25"/>
  <c r="Q2081" i="25"/>
  <c r="Q2082" i="25"/>
  <c r="Q2083" i="25"/>
  <c r="Q2084" i="25"/>
  <c r="Q2085" i="25"/>
  <c r="Q2086" i="25"/>
  <c r="Q2087" i="25"/>
  <c r="Q2088" i="25"/>
  <c r="Q2089" i="25"/>
  <c r="Q2090" i="25"/>
  <c r="Q2091" i="25"/>
  <c r="Q2092" i="25"/>
  <c r="Q2093" i="25"/>
  <c r="Q2094" i="25"/>
  <c r="Q2095" i="25"/>
  <c r="Q2096" i="25"/>
  <c r="Q2097" i="25"/>
  <c r="Q2098" i="25"/>
  <c r="Q2099" i="25"/>
  <c r="Q2100" i="25"/>
  <c r="Q2101" i="25"/>
  <c r="Q2102" i="25"/>
  <c r="Q2103" i="25"/>
  <c r="Q2104" i="25"/>
  <c r="Q2105" i="25"/>
  <c r="Q2106" i="25"/>
  <c r="Q2107" i="25"/>
  <c r="Q2108" i="25"/>
  <c r="Q2109" i="25"/>
  <c r="Q2110" i="25"/>
  <c r="Q2111" i="25"/>
  <c r="Q2112" i="25"/>
  <c r="Q2113" i="25"/>
  <c r="Q2114" i="25"/>
  <c r="Q2115" i="25"/>
  <c r="Q2116" i="25"/>
  <c r="Q2117" i="25"/>
  <c r="Q2118" i="25"/>
  <c r="Q2119" i="25"/>
  <c r="Q2120" i="25"/>
  <c r="Q2121" i="25"/>
  <c r="Q2122" i="25"/>
  <c r="Q2123" i="25"/>
  <c r="Q2124" i="25"/>
  <c r="Q2125" i="25"/>
  <c r="Q2126" i="25"/>
  <c r="Q2127" i="25"/>
  <c r="Q2128" i="25"/>
  <c r="Q2129" i="25"/>
  <c r="Q2130" i="25"/>
  <c r="Q2131" i="25"/>
  <c r="Q2132" i="25"/>
  <c r="Q2133" i="25"/>
  <c r="Q2134" i="25"/>
  <c r="Q2135" i="25"/>
  <c r="Q2136" i="25"/>
  <c r="Q2137" i="25"/>
  <c r="Q2138" i="25"/>
  <c r="Q2139" i="25"/>
  <c r="Q2140" i="25"/>
  <c r="Q2141" i="25"/>
  <c r="Q2142" i="25"/>
  <c r="Q2143" i="25"/>
  <c r="Q2144" i="25"/>
  <c r="Q2145" i="25"/>
  <c r="Q2146" i="25"/>
  <c r="Q2147" i="25"/>
  <c r="Q2148" i="25"/>
  <c r="Q2149" i="25"/>
  <c r="Q2150" i="25"/>
  <c r="Q2151" i="25"/>
  <c r="Q2152" i="25"/>
  <c r="Q2153" i="25"/>
  <c r="Q2154" i="25"/>
  <c r="Q2155" i="25"/>
  <c r="Q2156" i="25"/>
  <c r="Q2157" i="25"/>
  <c r="Q2158" i="25"/>
  <c r="Q2159" i="25"/>
  <c r="Q2160" i="25"/>
  <c r="Q2161" i="25"/>
  <c r="Q2162" i="25"/>
  <c r="Q2163" i="25"/>
  <c r="Q2164" i="25"/>
  <c r="Q2165" i="25"/>
  <c r="Q2166" i="25"/>
  <c r="Q2167" i="25"/>
  <c r="Q2168" i="25"/>
  <c r="Q2169" i="25"/>
  <c r="Q2170" i="25"/>
  <c r="Q2171" i="25"/>
  <c r="Q2172" i="25"/>
  <c r="Q2173" i="25"/>
  <c r="Q2174" i="25"/>
  <c r="Q2175" i="25"/>
  <c r="Q2176" i="25"/>
  <c r="Q2177" i="25"/>
  <c r="Q2178" i="25"/>
  <c r="Q2179" i="25"/>
  <c r="Q2180" i="25"/>
  <c r="Q2181" i="25"/>
  <c r="Q2182" i="25"/>
  <c r="Q2183" i="25"/>
  <c r="Q2184" i="25"/>
  <c r="Q2185" i="25"/>
  <c r="Q2186" i="25"/>
  <c r="Q2187" i="25"/>
  <c r="Q2188" i="25"/>
  <c r="Q2189" i="25"/>
  <c r="Q2190" i="25"/>
  <c r="Q2191" i="25"/>
  <c r="Q2192" i="25"/>
  <c r="Q2193" i="25"/>
  <c r="Q2194" i="25"/>
  <c r="Q2195" i="25"/>
  <c r="Q2196" i="25"/>
  <c r="Q2197" i="25"/>
  <c r="Q2198" i="25"/>
  <c r="Q2199" i="25"/>
  <c r="Q2200" i="25"/>
  <c r="Q2201" i="25"/>
  <c r="Q2202" i="25"/>
  <c r="Q2203" i="25"/>
  <c r="Q2204" i="25"/>
  <c r="Q2205" i="25"/>
  <c r="Q2206" i="25"/>
  <c r="Q2207" i="25"/>
  <c r="Q2208" i="25"/>
  <c r="Q2209" i="25"/>
  <c r="Q2210" i="25"/>
  <c r="Q2211" i="25"/>
  <c r="Q2212" i="25"/>
  <c r="Q2213" i="25"/>
  <c r="Q2214" i="25"/>
  <c r="Q2215" i="25"/>
  <c r="Q2216" i="25"/>
  <c r="Q2217" i="25"/>
  <c r="Q2218" i="25"/>
  <c r="Q2219" i="25"/>
  <c r="Q2220" i="25"/>
  <c r="Q2221" i="25"/>
  <c r="Q2222" i="25"/>
  <c r="Q2223" i="25"/>
  <c r="Q2224" i="25"/>
  <c r="Q2225" i="25"/>
  <c r="Q2226" i="25"/>
  <c r="Q2227" i="25"/>
  <c r="Q2228" i="25"/>
  <c r="Q2229" i="25"/>
  <c r="Q2230" i="25"/>
  <c r="Q2231" i="25"/>
  <c r="Q2232" i="25"/>
  <c r="Q2233" i="25"/>
  <c r="Q2234" i="25"/>
  <c r="Q2235" i="25"/>
  <c r="Q2236" i="25"/>
  <c r="Q2237" i="25"/>
  <c r="Q2238" i="25"/>
  <c r="Q2239" i="25"/>
  <c r="Q2240" i="25"/>
  <c r="Q2241" i="25"/>
  <c r="Q2242" i="25"/>
  <c r="Q2243" i="25"/>
  <c r="Q2244" i="25"/>
  <c r="Q2245" i="25"/>
  <c r="Q2246" i="25"/>
  <c r="Q2247" i="25"/>
  <c r="Q2248" i="25"/>
  <c r="Q2249" i="25"/>
  <c r="Q2250" i="25"/>
  <c r="Q2251" i="25"/>
  <c r="Q2252" i="25"/>
  <c r="Q2253" i="25"/>
  <c r="Q2254" i="25"/>
  <c r="Q2255" i="25"/>
  <c r="Q2256" i="25"/>
  <c r="Q2257" i="25"/>
  <c r="Q2258" i="25"/>
  <c r="Q2259" i="25"/>
  <c r="Q2260" i="25"/>
  <c r="Q2261" i="25"/>
  <c r="Q2262" i="25"/>
  <c r="Q2263" i="25"/>
  <c r="Q2264" i="25"/>
  <c r="Q2265" i="25"/>
  <c r="Q2266" i="25"/>
  <c r="Q2267" i="25"/>
  <c r="Q2268" i="25"/>
  <c r="Q2269" i="25"/>
  <c r="Q2270" i="25"/>
  <c r="Q2271" i="25"/>
  <c r="Q2272" i="25"/>
  <c r="Q2273" i="25"/>
  <c r="Q2274" i="25"/>
  <c r="Q2275" i="25"/>
  <c r="Q2276" i="25"/>
  <c r="Q2277" i="25"/>
  <c r="Q2278" i="25"/>
  <c r="Q2279" i="25"/>
  <c r="Q2280" i="25"/>
  <c r="Q2281" i="25"/>
  <c r="Q2282" i="25"/>
  <c r="Q2283" i="25"/>
  <c r="Q2284" i="25"/>
  <c r="Q2285" i="25"/>
  <c r="Q2286" i="25"/>
  <c r="Q2287" i="25"/>
  <c r="Q2288" i="25"/>
  <c r="Q2289" i="25"/>
  <c r="Q2290" i="25"/>
  <c r="Q2291" i="25"/>
  <c r="Q2292" i="25"/>
  <c r="Q2293" i="25"/>
  <c r="Q2294" i="25"/>
  <c r="Q2295" i="25"/>
  <c r="Q2296" i="25"/>
  <c r="Q2297" i="25"/>
  <c r="Q2298" i="25"/>
  <c r="Q2299" i="25"/>
  <c r="Q2300" i="25"/>
  <c r="Q2301" i="25"/>
  <c r="Q2302" i="25"/>
  <c r="Q2303" i="25"/>
  <c r="Q2304" i="25"/>
  <c r="Q2305" i="25"/>
  <c r="Q2306" i="25"/>
  <c r="Q2307" i="25"/>
  <c r="Q2308" i="25"/>
  <c r="Q2309" i="25"/>
  <c r="Q2310" i="25"/>
  <c r="Q2311" i="25"/>
  <c r="Q2312" i="25"/>
  <c r="Q2313" i="25"/>
  <c r="Q2314" i="25"/>
  <c r="Q2315" i="25"/>
  <c r="Q2316" i="25"/>
  <c r="Q2317" i="25"/>
  <c r="Q2318" i="25"/>
  <c r="Q2319" i="25"/>
  <c r="Q2320" i="25"/>
  <c r="Q2321" i="25"/>
  <c r="Q2322" i="25"/>
  <c r="Q2323" i="25"/>
  <c r="Q2324" i="25"/>
  <c r="Q2325" i="25"/>
  <c r="Q2326" i="25"/>
  <c r="Q2327" i="25"/>
  <c r="Q2328" i="25"/>
  <c r="Q2329" i="25"/>
  <c r="Q2330" i="25"/>
  <c r="Q2331" i="25"/>
  <c r="Q2332" i="25"/>
  <c r="Q2333" i="25"/>
  <c r="Q2334" i="25"/>
  <c r="Q2335" i="25"/>
  <c r="Q2336" i="25"/>
  <c r="Q2337" i="25"/>
  <c r="Q2338" i="25"/>
  <c r="Q2339" i="25"/>
  <c r="Q2340" i="25"/>
  <c r="Q2341" i="25"/>
  <c r="Q2342" i="25"/>
  <c r="Q2343" i="25"/>
  <c r="Q2344" i="25"/>
  <c r="Q2345" i="25"/>
  <c r="Q2346" i="25"/>
  <c r="Q2347" i="25"/>
  <c r="Q2348" i="25"/>
  <c r="Q2349" i="25"/>
  <c r="Q2350" i="25"/>
  <c r="Q2351" i="25"/>
  <c r="Q2352" i="25"/>
  <c r="Q2353" i="25"/>
  <c r="Q2354" i="25"/>
  <c r="Q2355" i="25"/>
  <c r="Q2356" i="25"/>
  <c r="Q2357" i="25"/>
  <c r="Q2358" i="25"/>
  <c r="Q2359" i="25"/>
  <c r="Q2360" i="25"/>
  <c r="Q2361" i="25"/>
  <c r="Q2362" i="25"/>
  <c r="Q2363" i="25"/>
  <c r="Q2364" i="25"/>
  <c r="Q2365" i="25"/>
  <c r="Q2366" i="25"/>
  <c r="Q2367" i="25"/>
  <c r="Q2368" i="25"/>
  <c r="Q2369" i="25"/>
  <c r="Q2370" i="25"/>
  <c r="Q2371" i="25"/>
  <c r="Q2372" i="25"/>
  <c r="Q2373" i="25"/>
  <c r="Q2374" i="25"/>
  <c r="Q2375" i="25"/>
  <c r="Q2376" i="25"/>
  <c r="Q2377" i="25"/>
  <c r="Q2378" i="25"/>
  <c r="Q2379" i="25"/>
  <c r="Q2380" i="25"/>
  <c r="Q2381" i="25"/>
  <c r="Q2382" i="25"/>
  <c r="Q2383" i="25"/>
  <c r="Q2384" i="25"/>
  <c r="Q2385" i="25"/>
  <c r="Q2386" i="25"/>
  <c r="Q2387" i="25"/>
  <c r="Q2388" i="25"/>
  <c r="Q2389" i="25"/>
  <c r="Q2390" i="25"/>
  <c r="Q2391" i="25"/>
  <c r="Q2392" i="25"/>
  <c r="Q2393" i="25"/>
  <c r="Q2394" i="25"/>
  <c r="Q2395" i="25"/>
  <c r="Q2396" i="25"/>
  <c r="Q2397" i="25"/>
  <c r="Q2398" i="25"/>
  <c r="Q2399" i="25"/>
  <c r="Q2400" i="25"/>
  <c r="Q2401" i="25"/>
  <c r="Q2402" i="25"/>
  <c r="Q2403" i="25"/>
  <c r="Q2404" i="25"/>
  <c r="Q2405" i="25"/>
  <c r="Q2406" i="25"/>
  <c r="Q2407" i="25"/>
  <c r="Q2408" i="25"/>
  <c r="Q2409" i="25"/>
  <c r="Q2410" i="25"/>
  <c r="Q2411" i="25"/>
  <c r="Q2412" i="25"/>
  <c r="Q2413" i="25"/>
  <c r="Q2414" i="25"/>
  <c r="Q2415" i="25"/>
  <c r="Q2416" i="25"/>
  <c r="Q2417" i="25"/>
  <c r="Q2418" i="25"/>
  <c r="Q2419" i="25"/>
  <c r="Q2420" i="25"/>
  <c r="Q2421" i="25"/>
  <c r="Q2422" i="25"/>
  <c r="Q2423" i="25"/>
  <c r="Q2424" i="25"/>
  <c r="Q2425" i="25"/>
  <c r="Q2426" i="25"/>
  <c r="Q2427" i="25"/>
  <c r="Q2428" i="25"/>
  <c r="Q2429" i="25"/>
  <c r="Q2430" i="25"/>
  <c r="Q2431" i="25"/>
  <c r="Q2432" i="25"/>
  <c r="Q2433" i="25"/>
  <c r="Q2434" i="25"/>
  <c r="Q2435" i="25"/>
  <c r="Q2436" i="25"/>
  <c r="Q2437" i="25"/>
  <c r="Q2438" i="25"/>
  <c r="Q2439" i="25"/>
  <c r="Q2440" i="25"/>
  <c r="Q2441" i="25"/>
  <c r="Q2442" i="25"/>
  <c r="Q2443" i="25"/>
  <c r="Q2444" i="25"/>
  <c r="Q2445" i="25"/>
  <c r="Q2446" i="25"/>
  <c r="Q2447" i="25"/>
  <c r="Q2448" i="25"/>
  <c r="Q2449" i="25"/>
  <c r="Q2450" i="25"/>
  <c r="Q2451" i="25"/>
  <c r="Q2452" i="25"/>
  <c r="Q2453" i="25"/>
  <c r="Q2454" i="25"/>
  <c r="Q2455" i="25"/>
  <c r="Q2456" i="25"/>
  <c r="Q2457" i="25"/>
  <c r="Q2458" i="25"/>
  <c r="Q2459" i="25"/>
  <c r="Q2460" i="25"/>
  <c r="Q2461" i="25"/>
  <c r="Q2462" i="25"/>
  <c r="Q2463" i="25"/>
  <c r="Q2464" i="25"/>
  <c r="Q2465" i="25"/>
  <c r="Q2466" i="25"/>
  <c r="Q2467" i="25"/>
  <c r="Q2468" i="25"/>
  <c r="Q2469" i="25"/>
  <c r="Q2470" i="25"/>
  <c r="Q2471" i="25"/>
  <c r="Q2472" i="25"/>
  <c r="Q2473" i="25"/>
  <c r="Q2474" i="25"/>
  <c r="Q2475" i="25"/>
  <c r="Q2476" i="25"/>
  <c r="Q2477" i="25"/>
  <c r="Q2478" i="25"/>
  <c r="Q2479" i="25"/>
  <c r="Q2480" i="25"/>
  <c r="Q2481" i="25"/>
  <c r="Q2482" i="25"/>
  <c r="Q2483" i="25"/>
  <c r="Q2484" i="25"/>
  <c r="Q2485" i="25"/>
  <c r="Q2486" i="25"/>
  <c r="Q2487" i="25"/>
  <c r="Q2488" i="25"/>
  <c r="Q2489" i="25"/>
  <c r="Q2490" i="25"/>
  <c r="Q2491" i="25"/>
  <c r="Q2492" i="25"/>
  <c r="Q2493" i="25"/>
  <c r="Q2494" i="25"/>
  <c r="Q2495" i="25"/>
  <c r="Q2496" i="25"/>
  <c r="Q2497" i="25"/>
  <c r="Q2498" i="25"/>
  <c r="Q2499" i="25"/>
  <c r="Q2500" i="25"/>
  <c r="Q2501" i="25"/>
  <c r="Q2502" i="25"/>
  <c r="Q2503" i="25"/>
  <c r="Q2504" i="25"/>
  <c r="Q2505" i="25"/>
  <c r="Q2506" i="25"/>
  <c r="Q2507" i="25"/>
  <c r="Q2508" i="25"/>
  <c r="Q2509" i="25"/>
  <c r="Q2510" i="25"/>
  <c r="Q2511" i="25"/>
  <c r="Q2512" i="25"/>
  <c r="Q2513" i="25"/>
  <c r="Q2514" i="25"/>
  <c r="Q2515" i="25"/>
  <c r="Q2516" i="25"/>
  <c r="Q2517" i="25"/>
  <c r="Q2518" i="25"/>
  <c r="Q2519" i="25"/>
  <c r="Q2520" i="25"/>
  <c r="Q2521" i="25"/>
  <c r="Q2522" i="25"/>
  <c r="Q2523" i="25"/>
  <c r="Q2524" i="25"/>
  <c r="Q2525" i="25"/>
  <c r="Q2526" i="25"/>
  <c r="Q2527" i="25"/>
  <c r="Q2528" i="25"/>
  <c r="Q2529" i="25"/>
  <c r="Q2530" i="25"/>
  <c r="Q2531" i="25"/>
  <c r="Q2532" i="25"/>
  <c r="Q2533" i="25"/>
  <c r="Q2534" i="25"/>
  <c r="Q2535" i="25"/>
  <c r="Q2536" i="25"/>
  <c r="Q2537" i="25"/>
  <c r="Q2538" i="25"/>
  <c r="Q2539" i="25"/>
  <c r="Q2540" i="25"/>
  <c r="Q2541" i="25"/>
  <c r="Q2542" i="25"/>
  <c r="Q2543" i="25"/>
  <c r="Q2544" i="25"/>
  <c r="Q2545" i="25"/>
  <c r="Q2546" i="25"/>
  <c r="Q2547" i="25"/>
  <c r="Q2548" i="25"/>
  <c r="Q2549" i="25"/>
  <c r="Q2550" i="25"/>
  <c r="Q2551" i="25"/>
  <c r="Q2552" i="25"/>
  <c r="Q2553" i="25"/>
  <c r="Q2554" i="25"/>
  <c r="Q2555" i="25"/>
  <c r="Q2556" i="25"/>
  <c r="Q2557" i="25"/>
  <c r="Q2558" i="25"/>
  <c r="Q2559" i="25"/>
  <c r="Q2560" i="25"/>
  <c r="Q2561" i="25"/>
  <c r="Q2562" i="25"/>
  <c r="Q2563" i="25"/>
  <c r="Q2564" i="25"/>
  <c r="Q2565" i="25"/>
  <c r="Q2566" i="25"/>
  <c r="Q2567" i="25"/>
  <c r="Q2568" i="25"/>
  <c r="Q2569" i="25"/>
  <c r="Q2570" i="25"/>
  <c r="Q2571" i="25"/>
  <c r="Q2572" i="25"/>
  <c r="Q2573" i="25"/>
  <c r="Q2574" i="25"/>
  <c r="Q2575" i="25"/>
  <c r="Q2576" i="25"/>
  <c r="Q2577" i="25"/>
  <c r="Q2578" i="25"/>
  <c r="Q2579" i="25"/>
  <c r="Q2580" i="25"/>
  <c r="Q2581" i="25"/>
  <c r="Q2582" i="25"/>
  <c r="Q2583" i="25"/>
  <c r="Q2584" i="25"/>
  <c r="Q2585" i="25"/>
  <c r="Q2586" i="25"/>
  <c r="Q2587" i="25"/>
  <c r="Q2588" i="25"/>
  <c r="Q2589" i="25"/>
  <c r="Q2590" i="25"/>
  <c r="Q2591" i="25"/>
  <c r="Q2592" i="25"/>
  <c r="Q2593" i="25"/>
  <c r="Q2594" i="25"/>
  <c r="Q2595" i="25"/>
  <c r="Q2596" i="25"/>
  <c r="Q2597" i="25"/>
  <c r="Q2598" i="25"/>
  <c r="Q2599" i="25"/>
  <c r="Q2600" i="25"/>
  <c r="Q2601" i="25"/>
  <c r="Q2602" i="25"/>
  <c r="Q2603" i="25"/>
  <c r="Q2604" i="25"/>
  <c r="Q2605" i="25"/>
  <c r="Q2606" i="25"/>
  <c r="Q2607" i="25"/>
  <c r="Q2608" i="25"/>
  <c r="Q2609" i="25"/>
  <c r="Q2610" i="25"/>
  <c r="Q2611" i="25"/>
  <c r="Q2612" i="25"/>
  <c r="Q2613" i="25"/>
  <c r="Q2614" i="25"/>
  <c r="Q2615" i="25"/>
  <c r="Q2616" i="25"/>
  <c r="Q2617" i="25"/>
  <c r="Q2618" i="25"/>
  <c r="Q2619" i="25"/>
  <c r="Q2620" i="25"/>
  <c r="Q2621" i="25"/>
  <c r="Q2622" i="25"/>
  <c r="Q2623" i="25"/>
  <c r="Q2624" i="25"/>
  <c r="Q2625" i="25"/>
  <c r="Q2626" i="25"/>
  <c r="Q2627" i="25"/>
  <c r="Q2628" i="25"/>
  <c r="Q2629" i="25"/>
  <c r="Q2630" i="25"/>
  <c r="Q2631" i="25"/>
  <c r="Q2632" i="25"/>
  <c r="Q2633" i="25"/>
  <c r="Q2634" i="25"/>
  <c r="Q2635" i="25"/>
  <c r="Q2636" i="25"/>
  <c r="Q2637" i="25"/>
  <c r="Q2638" i="25"/>
  <c r="Q2639" i="25"/>
  <c r="Q2640" i="25"/>
  <c r="Q2641" i="25"/>
  <c r="Q2642" i="25"/>
  <c r="Q2643" i="25"/>
  <c r="Q2644" i="25"/>
  <c r="Q2645" i="25"/>
  <c r="Q2646" i="25"/>
  <c r="Q2647" i="25"/>
  <c r="Q2648" i="25"/>
  <c r="Q2649" i="25"/>
  <c r="Q2650" i="25"/>
  <c r="Q2651" i="25"/>
  <c r="Q2652" i="25"/>
  <c r="Q2653" i="25"/>
  <c r="Q2654" i="25"/>
  <c r="Q2655" i="25"/>
  <c r="Q2656" i="25"/>
  <c r="Q2657" i="25"/>
  <c r="Q2658" i="25"/>
  <c r="Q2659" i="25"/>
  <c r="Q2660" i="25"/>
  <c r="Q2661" i="25"/>
  <c r="Q2662" i="25"/>
  <c r="Q2663" i="25"/>
  <c r="Q2664" i="25"/>
  <c r="Q2665" i="25"/>
  <c r="Q2666" i="25"/>
  <c r="Q2667" i="25"/>
  <c r="Q2668" i="25"/>
  <c r="Q2669" i="25"/>
  <c r="Q2670" i="25"/>
  <c r="Q2671" i="25"/>
  <c r="Q2672" i="25"/>
  <c r="Q2673" i="25"/>
  <c r="Q2674" i="25"/>
  <c r="Q2675" i="25"/>
  <c r="Q2676" i="25"/>
  <c r="Q2677" i="25"/>
  <c r="Q2678" i="25"/>
  <c r="Q2679" i="25"/>
  <c r="Q2680" i="25"/>
  <c r="Q2681" i="25"/>
  <c r="Q2682" i="25"/>
  <c r="Q2683" i="25"/>
  <c r="Q2684" i="25"/>
  <c r="Q2685" i="25"/>
  <c r="Q2686" i="25"/>
  <c r="Q2687" i="25"/>
  <c r="Q2688" i="25"/>
  <c r="Q2689" i="25"/>
  <c r="Q2690" i="25"/>
  <c r="Q2691" i="25"/>
  <c r="Q2692" i="25"/>
  <c r="Q2693" i="25"/>
  <c r="Q2694" i="25"/>
  <c r="Q2695" i="25"/>
  <c r="Q2696" i="25"/>
  <c r="Q2697" i="25"/>
  <c r="Q2698" i="25"/>
  <c r="Q2699" i="25"/>
  <c r="Q2700" i="25"/>
  <c r="Q2701" i="25"/>
  <c r="Q2702" i="25"/>
  <c r="Q2703" i="25"/>
  <c r="Q2704" i="25"/>
  <c r="Q2705" i="25"/>
  <c r="Q2706" i="25"/>
  <c r="Q2707" i="25"/>
  <c r="Q2708" i="25"/>
  <c r="Q2709" i="25"/>
  <c r="Q2710" i="25"/>
  <c r="Q2711" i="25"/>
  <c r="Q2712" i="25"/>
  <c r="Q2713" i="25"/>
  <c r="Q2714" i="25"/>
  <c r="Q2715" i="25"/>
  <c r="Q2716" i="25"/>
  <c r="Q2717" i="25"/>
  <c r="Q2718" i="25"/>
  <c r="Q2719" i="25"/>
  <c r="Q2720" i="25"/>
  <c r="Q2721" i="25"/>
  <c r="Q2722" i="25"/>
  <c r="Q2723" i="25"/>
  <c r="Q2724" i="25"/>
  <c r="Q2725" i="25"/>
  <c r="Q2726" i="25"/>
  <c r="Q2727" i="25"/>
  <c r="Q2728" i="25"/>
  <c r="Q2729" i="25"/>
  <c r="Q2730" i="25"/>
  <c r="Q2731" i="25"/>
  <c r="Q2732" i="25"/>
  <c r="Q2733" i="25"/>
  <c r="Q2734" i="25"/>
  <c r="Q2735" i="25"/>
  <c r="Q2736" i="25"/>
  <c r="Q2737" i="25"/>
  <c r="Q2738" i="25"/>
  <c r="Q2739" i="25"/>
  <c r="Q2740" i="25"/>
  <c r="Q2741" i="25"/>
  <c r="Q2742" i="25"/>
  <c r="Q2743" i="25"/>
  <c r="Q2744" i="25"/>
  <c r="Q2745" i="25"/>
  <c r="Q2746" i="25"/>
  <c r="Q2747" i="25"/>
  <c r="Q2748" i="25"/>
  <c r="Q2749" i="25"/>
  <c r="Q2750" i="25"/>
  <c r="Q2751" i="25"/>
  <c r="Q2752" i="25"/>
  <c r="Q2753" i="25"/>
  <c r="Q2754" i="25"/>
  <c r="Q2755" i="25"/>
  <c r="Q2756" i="25"/>
  <c r="Q2757" i="25"/>
  <c r="Q2758" i="25"/>
  <c r="Q2759" i="25"/>
  <c r="Q2760" i="25"/>
  <c r="Q2761" i="25"/>
  <c r="Q2762" i="25"/>
  <c r="Q2763" i="25"/>
  <c r="Q2764" i="25"/>
  <c r="Q2765" i="25"/>
  <c r="Q2766" i="25"/>
  <c r="Q2767" i="25"/>
  <c r="Q2768" i="25"/>
  <c r="Q2769" i="25"/>
  <c r="Q2770" i="25"/>
  <c r="Q2771" i="25"/>
  <c r="Q2772" i="25"/>
  <c r="Q2773" i="25"/>
  <c r="Q2774" i="25"/>
  <c r="Q2775" i="25"/>
  <c r="Q2776" i="25"/>
  <c r="Q2777" i="25"/>
  <c r="Q2778" i="25"/>
  <c r="Q2779" i="25"/>
  <c r="Q2780" i="25"/>
  <c r="Q2781" i="25"/>
  <c r="Q2782" i="25"/>
  <c r="Q2783" i="25"/>
  <c r="Q2784" i="25"/>
  <c r="Q2785" i="25"/>
  <c r="Q2786" i="25"/>
  <c r="Q2787" i="25"/>
  <c r="Q2788" i="25"/>
  <c r="Q2789" i="25"/>
  <c r="Q2790" i="25"/>
  <c r="Q2791" i="25"/>
  <c r="Q2792" i="25"/>
  <c r="Q2793" i="25"/>
  <c r="Q2794" i="25"/>
  <c r="Q2795" i="25"/>
  <c r="Q2796" i="25"/>
  <c r="Q2797" i="25"/>
  <c r="Q2798" i="25"/>
  <c r="Q2799" i="25"/>
  <c r="Q2800" i="25"/>
  <c r="Q2801" i="25"/>
  <c r="Q2802" i="25"/>
  <c r="Q2803" i="25"/>
  <c r="Q2804" i="25"/>
  <c r="Q2805" i="25"/>
  <c r="Q2806" i="25"/>
  <c r="Q2807" i="25"/>
  <c r="Q2808" i="25"/>
  <c r="Q2809" i="25"/>
  <c r="Q2810" i="25"/>
  <c r="Q2811" i="25"/>
  <c r="Q2812" i="25"/>
  <c r="Q2813" i="25"/>
  <c r="Q2814" i="25"/>
  <c r="Q2815" i="25"/>
  <c r="Q2816" i="25"/>
  <c r="Q2817" i="25"/>
  <c r="Q2818" i="25"/>
  <c r="Q2819" i="25"/>
  <c r="Q2820" i="25"/>
  <c r="Q2821" i="25"/>
  <c r="Q2822" i="25"/>
  <c r="Q2823" i="25"/>
  <c r="Q2824" i="25"/>
  <c r="Q2825" i="25"/>
  <c r="Q2826" i="25"/>
  <c r="Q2827" i="25"/>
  <c r="Q2828" i="25"/>
  <c r="Q2829" i="25"/>
  <c r="Q2830" i="25"/>
  <c r="Q2831" i="25"/>
  <c r="Q2832" i="25"/>
  <c r="Q2833" i="25"/>
  <c r="Q2834" i="25"/>
  <c r="Q2835" i="25"/>
  <c r="Q2836" i="25"/>
  <c r="Q2837" i="25"/>
  <c r="Q2838" i="25"/>
  <c r="Q2839" i="25"/>
  <c r="Q2840" i="25"/>
  <c r="Q2841" i="25"/>
  <c r="Q2842" i="25"/>
  <c r="Q2843" i="25"/>
  <c r="Q2844" i="25"/>
  <c r="Q2845" i="25"/>
  <c r="Q2846" i="25"/>
  <c r="Q2847" i="25"/>
  <c r="Q2848" i="25"/>
  <c r="Q2849" i="25"/>
  <c r="Q2850" i="25"/>
  <c r="Q2851" i="25"/>
  <c r="Q2852" i="25"/>
  <c r="Q2853" i="25"/>
  <c r="Q2854" i="25"/>
  <c r="Q2855" i="25"/>
  <c r="Q2856" i="25"/>
  <c r="Q2857" i="25"/>
  <c r="Q2858" i="25"/>
  <c r="Q2859" i="25"/>
  <c r="Q2860" i="25"/>
  <c r="Q2861" i="25"/>
  <c r="Q2862" i="25"/>
  <c r="Q2863" i="25"/>
  <c r="Q2864" i="25"/>
  <c r="Q2865" i="25"/>
  <c r="Q2866" i="25"/>
  <c r="Q2867" i="25"/>
  <c r="Q2868" i="25"/>
  <c r="Q2869" i="25"/>
  <c r="Q2870" i="25"/>
  <c r="Q2871" i="25"/>
  <c r="Q2872" i="25"/>
  <c r="Q2873" i="25"/>
  <c r="Q2874" i="25"/>
  <c r="Q2875" i="25"/>
  <c r="Q2876" i="25"/>
  <c r="Q2877" i="25"/>
  <c r="Q2878" i="25"/>
  <c r="Q2879" i="25"/>
  <c r="Q2880" i="25"/>
  <c r="Q2881" i="25"/>
  <c r="Q2882" i="25"/>
  <c r="Q2883" i="25"/>
  <c r="Q2884" i="25"/>
  <c r="Q2885" i="25"/>
  <c r="Q2886" i="25"/>
  <c r="Q2887" i="25"/>
  <c r="Q2888" i="25"/>
  <c r="Q2889" i="25"/>
  <c r="Q2890" i="25"/>
  <c r="Q2891" i="25"/>
  <c r="Q2892" i="25"/>
  <c r="Q2893" i="25"/>
  <c r="Q2894" i="25"/>
  <c r="Q2895" i="25"/>
  <c r="Q2896" i="25"/>
  <c r="Q2897" i="25"/>
  <c r="Q2898" i="25"/>
  <c r="Q2899" i="25"/>
  <c r="Q2900" i="25"/>
  <c r="Q2901" i="25"/>
  <c r="Q2902" i="25"/>
  <c r="Q2903" i="25"/>
  <c r="Q2904" i="25"/>
  <c r="Q2905" i="25"/>
  <c r="Q2906" i="25"/>
  <c r="Q2907" i="25"/>
  <c r="Q2908" i="25"/>
  <c r="Q2909" i="25"/>
  <c r="Q2910" i="25"/>
  <c r="Q2911" i="25"/>
  <c r="Q2912" i="25"/>
  <c r="Q2913" i="25"/>
  <c r="Q2914" i="25"/>
  <c r="Q2915" i="25"/>
  <c r="Q2916" i="25"/>
  <c r="Q2917" i="25"/>
  <c r="Q2918" i="25"/>
  <c r="Q2919" i="25"/>
  <c r="Q2920" i="25"/>
  <c r="Q2921" i="25"/>
  <c r="Q2922" i="25"/>
  <c r="Q2923" i="25"/>
  <c r="Q2924" i="25"/>
  <c r="Q2925" i="25"/>
  <c r="Q2926" i="25"/>
  <c r="Q2927" i="25"/>
  <c r="Q2928" i="25"/>
  <c r="Q2929" i="25"/>
  <c r="Q2930" i="25"/>
  <c r="Q2931" i="25"/>
  <c r="Q2932" i="25"/>
  <c r="Q2933" i="25"/>
  <c r="Q2934" i="25"/>
  <c r="Q2935" i="25"/>
  <c r="Q2936" i="25"/>
  <c r="Q2937" i="25"/>
  <c r="Q2938" i="25"/>
  <c r="Q2939" i="25"/>
  <c r="Q2940" i="25"/>
  <c r="Q2941" i="25"/>
  <c r="Q2942" i="25"/>
  <c r="Q2943" i="25"/>
  <c r="Q2944" i="25"/>
  <c r="Q2945" i="25"/>
  <c r="Q2946" i="25"/>
  <c r="Q2947" i="25"/>
  <c r="Q2948" i="25"/>
  <c r="Q2949" i="25"/>
  <c r="Q2950" i="25"/>
  <c r="Q2951" i="25"/>
  <c r="Q2952" i="25"/>
  <c r="Q2953" i="25"/>
  <c r="Q2954" i="25"/>
  <c r="Q2955" i="25"/>
  <c r="Q2956" i="25"/>
  <c r="Q2957" i="25"/>
  <c r="Q2958" i="25"/>
  <c r="Q2959" i="25"/>
  <c r="Q2960" i="25"/>
  <c r="Q2961" i="25"/>
  <c r="Q2962" i="25"/>
  <c r="Q2963" i="25"/>
  <c r="Q2964" i="25"/>
  <c r="Q2965" i="25"/>
  <c r="Q2966" i="25"/>
  <c r="Q2967" i="25"/>
  <c r="Q2968" i="25"/>
  <c r="Q2969" i="25"/>
  <c r="Q2970" i="25"/>
  <c r="Q2971" i="25"/>
  <c r="Q2972" i="25"/>
  <c r="Q2973" i="25"/>
  <c r="Q2974" i="25"/>
  <c r="Q2975" i="25"/>
  <c r="Q2976" i="25"/>
  <c r="Q2977" i="25"/>
  <c r="Q2978" i="25"/>
  <c r="Q2979" i="25"/>
  <c r="Q2980" i="25"/>
  <c r="Q2981" i="25"/>
  <c r="Q2982" i="25"/>
  <c r="Q2983" i="25"/>
  <c r="Q2984" i="25"/>
  <c r="Q2985" i="25"/>
  <c r="Q2986" i="25"/>
  <c r="Q2987" i="25"/>
  <c r="Q2988" i="25"/>
  <c r="Q2989" i="25"/>
  <c r="Q2990" i="25"/>
  <c r="Q2991" i="25"/>
  <c r="Q2992" i="25"/>
  <c r="Q2993" i="25"/>
  <c r="Q2994" i="25"/>
  <c r="Q2995" i="25"/>
  <c r="Q2996" i="25"/>
  <c r="Q2997" i="25"/>
  <c r="Q2998" i="25"/>
  <c r="Q2999" i="25"/>
  <c r="Q3000" i="25"/>
  <c r="Q3001" i="25"/>
  <c r="Q3002" i="25"/>
  <c r="Q3003" i="25"/>
  <c r="Q3004" i="25"/>
  <c r="Q3005" i="25"/>
  <c r="Q3006" i="25"/>
  <c r="Q3007" i="25"/>
  <c r="Q3008" i="25"/>
  <c r="Q3009" i="25"/>
  <c r="Q3010" i="25"/>
  <c r="Q3011" i="25"/>
  <c r="Q3012" i="25"/>
  <c r="Q3013" i="25"/>
  <c r="Q3014" i="25"/>
  <c r="Q3015" i="25"/>
  <c r="Q3016" i="25"/>
  <c r="Q3017" i="25"/>
  <c r="Q3018" i="25"/>
  <c r="Q3019" i="25"/>
  <c r="Q3020" i="25"/>
  <c r="Q3021" i="25"/>
  <c r="Q3022" i="25"/>
  <c r="Q3023" i="25"/>
  <c r="Q3024" i="25"/>
  <c r="Q3025" i="25"/>
  <c r="Q3026" i="25"/>
  <c r="Q3027" i="25"/>
  <c r="Q3028" i="25"/>
  <c r="Q3029" i="25"/>
  <c r="Q3030" i="25"/>
  <c r="Q3031" i="25"/>
  <c r="Q3032" i="25"/>
  <c r="Q3033" i="25"/>
  <c r="Q3034" i="25"/>
  <c r="Q3035" i="25"/>
  <c r="Q3036" i="25"/>
  <c r="Q3037" i="25"/>
  <c r="Q3038" i="25"/>
  <c r="Q3039" i="25"/>
  <c r="Q3040" i="25"/>
  <c r="Q3041" i="25"/>
  <c r="Q3042" i="25"/>
  <c r="Q3043" i="25"/>
  <c r="Q3044" i="25"/>
  <c r="Q3045" i="25"/>
  <c r="Q3046" i="25"/>
  <c r="Q3047" i="25"/>
  <c r="Q3048" i="25"/>
  <c r="Q3049" i="25"/>
  <c r="Q3050" i="25"/>
  <c r="Q3051" i="25"/>
  <c r="Q3052" i="25"/>
  <c r="Q3053" i="25"/>
  <c r="Q3054" i="25"/>
  <c r="Q3055" i="25"/>
  <c r="Q3056" i="25"/>
  <c r="Q3057" i="25"/>
  <c r="Q3058" i="25"/>
  <c r="Q3059" i="25"/>
  <c r="Q3060" i="25"/>
  <c r="Q3061" i="25"/>
  <c r="Q3062" i="25"/>
  <c r="Q3063" i="25"/>
  <c r="Q3064" i="25"/>
  <c r="Q3065" i="25"/>
  <c r="Q3066" i="25"/>
  <c r="Q3067" i="25"/>
  <c r="Q3068" i="25"/>
  <c r="Q3069" i="25"/>
  <c r="Q3070" i="25"/>
  <c r="Q3071" i="25"/>
  <c r="Q3072" i="25"/>
  <c r="Q3073" i="25"/>
  <c r="Q3074" i="25"/>
  <c r="Q3075" i="25"/>
  <c r="Q3076" i="25"/>
  <c r="Q3077" i="25"/>
  <c r="Q3078" i="25"/>
  <c r="Q3079" i="25"/>
  <c r="Q3080" i="25"/>
  <c r="Q3081" i="25"/>
  <c r="Q3082" i="25"/>
  <c r="Q3083" i="25"/>
  <c r="Q3084" i="25"/>
  <c r="Q3085" i="25"/>
  <c r="Q3086" i="25"/>
  <c r="Q3087" i="25"/>
  <c r="Q3088" i="25"/>
  <c r="Q3089" i="25"/>
  <c r="Q3090" i="25"/>
  <c r="Q3091" i="25"/>
  <c r="Q3092" i="25"/>
  <c r="Q3093" i="25"/>
  <c r="Q3094" i="25"/>
  <c r="Q3095" i="25"/>
  <c r="Q3096" i="25"/>
  <c r="Q3097" i="25"/>
  <c r="Q3098" i="25"/>
  <c r="Q3099" i="25"/>
  <c r="Q3100" i="25"/>
  <c r="Q3101" i="25"/>
  <c r="Q3102" i="25"/>
  <c r="Q3103" i="25"/>
  <c r="Q3104" i="25"/>
  <c r="Q3105" i="25"/>
  <c r="Q3106" i="25"/>
  <c r="Q3107" i="25"/>
  <c r="Q3108" i="25"/>
  <c r="Q3109" i="25"/>
  <c r="Q3110" i="25"/>
  <c r="Q3111" i="25"/>
  <c r="Q3112" i="25"/>
  <c r="Q3113" i="25"/>
  <c r="Q3114" i="25"/>
  <c r="Q3115" i="25"/>
  <c r="Q3116" i="25"/>
  <c r="Q3117" i="25"/>
  <c r="Q3118" i="25"/>
  <c r="Q3119" i="25"/>
  <c r="Q3120" i="25"/>
  <c r="Q3121" i="25"/>
  <c r="Q3122" i="25"/>
  <c r="Q3123" i="25"/>
  <c r="Q3124" i="25"/>
  <c r="Q3125" i="25"/>
  <c r="Q3126" i="25"/>
  <c r="Q3127" i="25"/>
  <c r="Q3128" i="25"/>
  <c r="Q3129" i="25"/>
  <c r="Q3130" i="25"/>
  <c r="Q3131" i="25"/>
  <c r="Q3132" i="25"/>
  <c r="Q3133" i="25"/>
  <c r="Q3134" i="25"/>
  <c r="Q3135" i="25"/>
  <c r="Q3136" i="25"/>
  <c r="Q3137" i="25"/>
  <c r="Q3138" i="25"/>
  <c r="Q3139" i="25"/>
  <c r="Q3140" i="25"/>
  <c r="Q3141" i="25"/>
  <c r="Q3142" i="25"/>
  <c r="Q3143" i="25"/>
  <c r="Q3144" i="25"/>
  <c r="Q3145" i="25"/>
  <c r="Q3146" i="25"/>
  <c r="Q3147" i="25"/>
  <c r="Q3148" i="25"/>
  <c r="Q3149" i="25"/>
  <c r="Q3150" i="25"/>
  <c r="Q3151" i="25"/>
  <c r="Q3152" i="25"/>
  <c r="Q3153" i="25"/>
  <c r="Q3154" i="25"/>
  <c r="Q3155" i="25"/>
  <c r="Q3156" i="25"/>
  <c r="Q3157" i="25"/>
  <c r="Q3158" i="25"/>
  <c r="Q3159" i="25"/>
  <c r="Q3160" i="25"/>
  <c r="Q3161" i="25"/>
  <c r="Q3162" i="25"/>
  <c r="Q3163" i="25"/>
  <c r="Q3164" i="25"/>
  <c r="Q3165" i="25"/>
  <c r="Q3166" i="25"/>
  <c r="Q3167" i="25"/>
  <c r="Q3168" i="25"/>
  <c r="Q3169" i="25"/>
  <c r="Q3170" i="25"/>
  <c r="Q3171" i="25"/>
  <c r="Q3172" i="25"/>
  <c r="Q3173" i="25"/>
  <c r="Q3174" i="25"/>
  <c r="Q3175" i="25"/>
  <c r="Q3176" i="25"/>
  <c r="Q3177" i="25"/>
  <c r="Q3178" i="25"/>
  <c r="Q3179" i="25"/>
  <c r="Q3180" i="25"/>
  <c r="Q3181" i="25"/>
  <c r="Q3182" i="25"/>
  <c r="Q3183" i="25"/>
  <c r="Q3184" i="25"/>
  <c r="Q3185" i="25"/>
  <c r="Q3186" i="25"/>
  <c r="Q3187" i="25"/>
  <c r="Q3188" i="25"/>
  <c r="Q3189" i="25"/>
  <c r="Q3190" i="25"/>
  <c r="Q3191" i="25"/>
  <c r="Q3192" i="25"/>
  <c r="Q3193" i="25"/>
  <c r="Q3194" i="25"/>
  <c r="Q3195" i="25"/>
  <c r="Q3196" i="25"/>
  <c r="Q3197" i="25"/>
  <c r="Q3198" i="25"/>
  <c r="Q3199" i="25"/>
  <c r="Q3200" i="25"/>
  <c r="Q3201" i="25"/>
  <c r="Q3202" i="25"/>
  <c r="Q3203" i="25"/>
  <c r="Q3204" i="25"/>
  <c r="Q3205" i="25"/>
  <c r="Q3206" i="25"/>
  <c r="Q3207" i="25"/>
  <c r="Q3208" i="25"/>
  <c r="Q3209" i="25"/>
  <c r="Q3210" i="25"/>
  <c r="Q3211" i="25"/>
  <c r="Q3212" i="25"/>
  <c r="Q3213" i="25"/>
  <c r="Q3214" i="25"/>
  <c r="Q3215" i="25"/>
  <c r="Q3216" i="25"/>
  <c r="Q3217" i="25"/>
  <c r="Q3218" i="25"/>
  <c r="Q3219" i="25"/>
  <c r="Q3220" i="25"/>
  <c r="Q3221" i="25"/>
  <c r="Q3222" i="25"/>
  <c r="Q3223" i="25"/>
  <c r="Q3224" i="25"/>
  <c r="Q3225" i="25"/>
  <c r="Q3226" i="25"/>
  <c r="Q3227" i="25"/>
  <c r="Q3228" i="25"/>
  <c r="Q3229" i="25"/>
  <c r="Q3230" i="25"/>
  <c r="Q3231" i="25"/>
  <c r="Q3232" i="25"/>
  <c r="Q3233" i="25"/>
  <c r="Q3234" i="25"/>
  <c r="Q3235" i="25"/>
  <c r="Q3236" i="25"/>
  <c r="Q3237" i="25"/>
  <c r="Q3238" i="25"/>
  <c r="Q3239" i="25"/>
  <c r="Q3240" i="25"/>
  <c r="Q3241" i="25"/>
  <c r="R3241" i="25"/>
  <c r="Q3242" i="25"/>
  <c r="R3242" i="25"/>
  <c r="Q3243" i="25"/>
  <c r="R3243" i="25"/>
  <c r="Q3244" i="25"/>
  <c r="R3244" i="25"/>
  <c r="Q88" i="24"/>
  <c r="R88" i="24"/>
  <c r="S88" i="24"/>
  <c r="Q89" i="24"/>
  <c r="R89" i="24"/>
  <c r="S89" i="24"/>
  <c r="Q90" i="24"/>
  <c r="R90" i="24"/>
  <c r="S90" i="24"/>
  <c r="Q91" i="24"/>
  <c r="R91" i="24"/>
  <c r="S91" i="24"/>
  <c r="Q92" i="24"/>
  <c r="R92" i="24"/>
  <c r="S92" i="24"/>
  <c r="Q93" i="24"/>
  <c r="R93" i="24"/>
  <c r="S93" i="24"/>
  <c r="Q94" i="24"/>
  <c r="R94" i="24"/>
  <c r="S94" i="24"/>
  <c r="Q95" i="24"/>
  <c r="R95" i="24"/>
  <c r="S95" i="24"/>
  <c r="Q96" i="24"/>
  <c r="R96" i="24"/>
  <c r="S96" i="24"/>
  <c r="Q97" i="24"/>
  <c r="R97" i="24"/>
  <c r="S97" i="24"/>
  <c r="Q98" i="24"/>
  <c r="R98" i="24"/>
  <c r="S98" i="24"/>
  <c r="Q99" i="24"/>
  <c r="R99" i="24"/>
  <c r="S99" i="24"/>
  <c r="Q100" i="24"/>
  <c r="R100" i="24"/>
  <c r="S100" i="24"/>
  <c r="Q101" i="24"/>
  <c r="R101" i="24"/>
  <c r="S101" i="24"/>
  <c r="Q102" i="24"/>
  <c r="R102" i="24"/>
  <c r="S102" i="24"/>
  <c r="Q103" i="24"/>
  <c r="R103" i="24"/>
  <c r="S103" i="24"/>
  <c r="Q104" i="24"/>
  <c r="R104" i="24"/>
  <c r="S104" i="24"/>
  <c r="Q105" i="24"/>
  <c r="R105" i="24"/>
  <c r="S105" i="24"/>
  <c r="Q106" i="24"/>
  <c r="R106" i="24"/>
  <c r="S106" i="24"/>
  <c r="Q107" i="24"/>
  <c r="R107" i="24"/>
  <c r="S107" i="24"/>
  <c r="Q108" i="24"/>
  <c r="R108" i="24"/>
  <c r="S108" i="24"/>
  <c r="Q109" i="24"/>
  <c r="R109" i="24"/>
  <c r="S109" i="24"/>
  <c r="Q110" i="24"/>
  <c r="R110" i="24"/>
  <c r="S110" i="24"/>
  <c r="Q111" i="24"/>
  <c r="R111" i="24"/>
  <c r="S111" i="24"/>
  <c r="Q112" i="24"/>
  <c r="R112" i="24"/>
  <c r="S112" i="24"/>
  <c r="Q113" i="24"/>
  <c r="R113" i="24"/>
  <c r="S113" i="24"/>
  <c r="Q114" i="24"/>
  <c r="R114" i="24"/>
  <c r="S114" i="24"/>
  <c r="Q115" i="24"/>
  <c r="R115" i="24"/>
  <c r="S115" i="24"/>
  <c r="Q116" i="24"/>
  <c r="R116" i="24"/>
  <c r="S116" i="24"/>
  <c r="Q117" i="24"/>
  <c r="R117" i="24"/>
  <c r="S117" i="24"/>
  <c r="Q118" i="24"/>
  <c r="R118" i="24"/>
  <c r="S118" i="24"/>
  <c r="Q119" i="24"/>
  <c r="R119" i="24"/>
  <c r="S119" i="24"/>
  <c r="Q120" i="24"/>
  <c r="R120" i="24"/>
  <c r="S120" i="24"/>
  <c r="Q121" i="24"/>
  <c r="R121" i="24"/>
  <c r="S121" i="24"/>
  <c r="Q122" i="24"/>
  <c r="R122" i="24"/>
  <c r="S122" i="24"/>
  <c r="Q123" i="24"/>
  <c r="R123" i="24"/>
  <c r="S123" i="24"/>
  <c r="Q124" i="24"/>
  <c r="R124" i="24"/>
  <c r="S124" i="24"/>
  <c r="Q125" i="24"/>
  <c r="R125" i="24"/>
  <c r="S125" i="24"/>
  <c r="Q126" i="24"/>
  <c r="R126" i="24"/>
  <c r="S126" i="24"/>
  <c r="Q127" i="24"/>
  <c r="R127" i="24"/>
  <c r="S127" i="24"/>
  <c r="Q128" i="24"/>
  <c r="R128" i="24"/>
  <c r="S128" i="24"/>
  <c r="Q129" i="24"/>
  <c r="R129" i="24"/>
  <c r="S129" i="24"/>
  <c r="Q130" i="24"/>
  <c r="R130" i="24"/>
  <c r="S130" i="24"/>
  <c r="Q131" i="24"/>
  <c r="R131" i="24"/>
  <c r="S131" i="24"/>
  <c r="Q132" i="24"/>
  <c r="R132" i="24"/>
  <c r="S132" i="24"/>
  <c r="Q133" i="24"/>
  <c r="R133" i="24"/>
  <c r="S133" i="24"/>
  <c r="Q134" i="24"/>
  <c r="R134" i="24"/>
  <c r="S134" i="24"/>
  <c r="Q135" i="24"/>
  <c r="R135" i="24"/>
  <c r="S135" i="24"/>
  <c r="Q136" i="24"/>
  <c r="R136" i="24"/>
  <c r="S136" i="24"/>
  <c r="Q137" i="24"/>
  <c r="R137" i="24"/>
  <c r="S137" i="24"/>
  <c r="Q138" i="24"/>
  <c r="R138" i="24"/>
  <c r="S138" i="24"/>
  <c r="Q139" i="24"/>
  <c r="R139" i="24"/>
  <c r="S139" i="24"/>
  <c r="Q140" i="24"/>
  <c r="R140" i="24"/>
  <c r="S140" i="24"/>
  <c r="Q141" i="24"/>
  <c r="R141" i="24"/>
  <c r="S141" i="24"/>
  <c r="Q142" i="24"/>
  <c r="R142" i="24"/>
  <c r="S142" i="24"/>
  <c r="Q143" i="24"/>
  <c r="R143" i="24"/>
  <c r="S143" i="24"/>
  <c r="Q144" i="24"/>
  <c r="R144" i="24"/>
  <c r="S144" i="24"/>
  <c r="Q145" i="24"/>
  <c r="R145" i="24"/>
  <c r="S145" i="24"/>
  <c r="Q146" i="24"/>
  <c r="R146" i="24"/>
  <c r="S146" i="24"/>
  <c r="Q147" i="24"/>
  <c r="R147" i="24"/>
  <c r="S147" i="24"/>
  <c r="Q148" i="24"/>
  <c r="R148" i="24"/>
  <c r="S148" i="24"/>
  <c r="Q149" i="24"/>
  <c r="R149" i="24"/>
  <c r="S149" i="24"/>
  <c r="Q150" i="24"/>
  <c r="R150" i="24"/>
  <c r="S150" i="24"/>
  <c r="Q151" i="24"/>
  <c r="R151" i="24"/>
  <c r="S151" i="24"/>
  <c r="Q152" i="24"/>
  <c r="R152" i="24"/>
  <c r="S152" i="24"/>
  <c r="Q153" i="24"/>
  <c r="R153" i="24"/>
  <c r="S153" i="24"/>
  <c r="Q154" i="24"/>
  <c r="R154" i="24"/>
  <c r="S154" i="24"/>
  <c r="Q155" i="24"/>
  <c r="R155" i="24"/>
  <c r="S155" i="24"/>
  <c r="Q156" i="24"/>
  <c r="R156" i="24"/>
  <c r="S156" i="24"/>
  <c r="Q157" i="24"/>
  <c r="R157" i="24"/>
  <c r="S157" i="24"/>
  <c r="Q158" i="24"/>
  <c r="R158" i="24"/>
  <c r="S158" i="24"/>
  <c r="Q159" i="24"/>
  <c r="R159" i="24"/>
  <c r="S159" i="24"/>
  <c r="Q160" i="24"/>
  <c r="R160" i="24"/>
  <c r="S160" i="24"/>
  <c r="Q161" i="24"/>
  <c r="R161" i="24"/>
  <c r="S161" i="24"/>
  <c r="Q162" i="24"/>
  <c r="R162" i="24"/>
  <c r="S162" i="24"/>
  <c r="Q163" i="24"/>
  <c r="R163" i="24"/>
  <c r="S163" i="24"/>
  <c r="Q164" i="24"/>
  <c r="R164" i="24"/>
  <c r="S164" i="24"/>
  <c r="Q165" i="24"/>
  <c r="R165" i="24"/>
  <c r="S165" i="24"/>
  <c r="Q166" i="24"/>
  <c r="R166" i="24"/>
  <c r="S166" i="24"/>
  <c r="Q167" i="24"/>
  <c r="R167" i="24"/>
  <c r="S167" i="24"/>
  <c r="Q168" i="24"/>
  <c r="R168" i="24"/>
  <c r="S168" i="24"/>
  <c r="Q169" i="24"/>
  <c r="R169" i="24"/>
  <c r="S169" i="24"/>
  <c r="Q170" i="24"/>
  <c r="R170" i="24"/>
  <c r="S170" i="24"/>
  <c r="Q171" i="24"/>
  <c r="R171" i="24"/>
  <c r="S171" i="24"/>
  <c r="Q172" i="24"/>
  <c r="R172" i="24"/>
  <c r="S172" i="24"/>
  <c r="Q173" i="24"/>
  <c r="R173" i="24"/>
  <c r="S173" i="24"/>
  <c r="Q174" i="24"/>
  <c r="R174" i="24"/>
  <c r="S174" i="24"/>
  <c r="Q175" i="24"/>
  <c r="R175" i="24"/>
  <c r="S175" i="24"/>
  <c r="Q176" i="24"/>
  <c r="R176" i="24"/>
  <c r="S176" i="24"/>
  <c r="Q177" i="24"/>
  <c r="R177" i="24"/>
  <c r="S177" i="24"/>
  <c r="Q178" i="24"/>
  <c r="R178" i="24"/>
  <c r="S178" i="24"/>
  <c r="Q179" i="24"/>
  <c r="R179" i="24"/>
  <c r="S179" i="24"/>
  <c r="Q180" i="24"/>
  <c r="R180" i="24"/>
  <c r="S180" i="24"/>
  <c r="Q181" i="24"/>
  <c r="R181" i="24"/>
  <c r="S181" i="24"/>
  <c r="Q182" i="24"/>
  <c r="R182" i="24"/>
  <c r="S182" i="24"/>
  <c r="Q183" i="24"/>
  <c r="R183" i="24"/>
  <c r="S183" i="24"/>
  <c r="Q184" i="24"/>
  <c r="R184" i="24"/>
  <c r="S184" i="24"/>
  <c r="Q185" i="24"/>
  <c r="R185" i="24"/>
  <c r="S185" i="24"/>
  <c r="Q186" i="24"/>
  <c r="R186" i="24"/>
  <c r="S186" i="24"/>
  <c r="Q187" i="24"/>
  <c r="R187" i="24"/>
  <c r="S187" i="24"/>
  <c r="Q188" i="24"/>
  <c r="R188" i="24"/>
  <c r="S188" i="24"/>
  <c r="Q189" i="24"/>
  <c r="R189" i="24"/>
  <c r="S189" i="24"/>
  <c r="Q190" i="24"/>
  <c r="R190" i="24"/>
  <c r="S190" i="24"/>
  <c r="Q191" i="24"/>
  <c r="R191" i="24"/>
  <c r="S191" i="24"/>
  <c r="Q192" i="24"/>
  <c r="R192" i="24"/>
  <c r="S192" i="24"/>
  <c r="Q193" i="24"/>
  <c r="R193" i="24"/>
  <c r="S193" i="24"/>
  <c r="Q194" i="24"/>
  <c r="R194" i="24"/>
  <c r="S194" i="24"/>
  <c r="Q195" i="24"/>
  <c r="R195" i="24"/>
  <c r="S195" i="24"/>
  <c r="Q196" i="24"/>
  <c r="R196" i="24"/>
  <c r="S196" i="24"/>
  <c r="Q197" i="24"/>
  <c r="R197" i="24"/>
  <c r="S197" i="24"/>
  <c r="Q198" i="24"/>
  <c r="R198" i="24"/>
  <c r="S198" i="24"/>
  <c r="Q199" i="24"/>
  <c r="R199" i="24"/>
  <c r="S199" i="24"/>
  <c r="Q200" i="24"/>
  <c r="R200" i="24"/>
  <c r="S200" i="24"/>
  <c r="Q201" i="24"/>
  <c r="R201" i="24"/>
  <c r="S201" i="24"/>
  <c r="Q202" i="24"/>
  <c r="R202" i="24"/>
  <c r="S202" i="24"/>
  <c r="Q203" i="24"/>
  <c r="R203" i="24"/>
  <c r="S203" i="24"/>
  <c r="Q204" i="24"/>
  <c r="R204" i="24"/>
  <c r="S204" i="24"/>
  <c r="Q205" i="24"/>
  <c r="R205" i="24"/>
  <c r="S205" i="24"/>
  <c r="Q206" i="24"/>
  <c r="R206" i="24"/>
  <c r="S206" i="24"/>
  <c r="Q207" i="24"/>
  <c r="R207" i="24"/>
  <c r="S207" i="24"/>
  <c r="Q208" i="24"/>
  <c r="R208" i="24"/>
  <c r="S208" i="24"/>
  <c r="Q209" i="24"/>
  <c r="R209" i="24"/>
  <c r="S209" i="24"/>
  <c r="Q210" i="24"/>
  <c r="R210" i="24"/>
  <c r="S210" i="24"/>
  <c r="Q211" i="24"/>
  <c r="R211" i="24"/>
  <c r="S211" i="24"/>
  <c r="Q212" i="24"/>
  <c r="R212" i="24"/>
  <c r="S212" i="24"/>
  <c r="Q213" i="24"/>
  <c r="R213" i="24"/>
  <c r="S213" i="24"/>
  <c r="Q214" i="24"/>
  <c r="R214" i="24"/>
  <c r="S214" i="24"/>
  <c r="Q215" i="24"/>
  <c r="R215" i="24"/>
  <c r="S215" i="24"/>
  <c r="Q216" i="24"/>
  <c r="R216" i="24"/>
  <c r="S216" i="24"/>
  <c r="Q217" i="24"/>
  <c r="R217" i="24"/>
  <c r="S217" i="24"/>
  <c r="Q218" i="24"/>
  <c r="R218" i="24"/>
  <c r="S218" i="24"/>
  <c r="Q219" i="24"/>
  <c r="R219" i="24"/>
  <c r="S219" i="24"/>
  <c r="Q220" i="24"/>
  <c r="R220" i="24"/>
  <c r="S220" i="24"/>
  <c r="Q221" i="24"/>
  <c r="R221" i="24"/>
  <c r="S221" i="24"/>
  <c r="Q222" i="24"/>
  <c r="R222" i="24"/>
  <c r="S222" i="24"/>
  <c r="Q223" i="24"/>
  <c r="R223" i="24"/>
  <c r="S223" i="24"/>
  <c r="Q224" i="24"/>
  <c r="R224" i="24"/>
  <c r="S224" i="24"/>
  <c r="Q225" i="24"/>
  <c r="R225" i="24"/>
  <c r="S225" i="24"/>
  <c r="Q226" i="24"/>
  <c r="R226" i="24"/>
  <c r="S226" i="24"/>
  <c r="Q227" i="24"/>
  <c r="R227" i="24"/>
  <c r="S227" i="24"/>
  <c r="Q228" i="24"/>
  <c r="R228" i="24"/>
  <c r="S228" i="24"/>
  <c r="Q229" i="24"/>
  <c r="R229" i="24"/>
  <c r="S229" i="24"/>
  <c r="Q230" i="24"/>
  <c r="R230" i="24"/>
  <c r="S230" i="24"/>
  <c r="Q231" i="24"/>
  <c r="R231" i="24"/>
  <c r="S231" i="24"/>
  <c r="Q232" i="24"/>
  <c r="R232" i="24"/>
  <c r="S232" i="24"/>
  <c r="Q233" i="24"/>
  <c r="R233" i="24"/>
  <c r="S233" i="24"/>
  <c r="Q234" i="24"/>
  <c r="R234" i="24"/>
  <c r="S234" i="24"/>
  <c r="Q235" i="24"/>
  <c r="R235" i="24"/>
  <c r="S235" i="24"/>
  <c r="Q236" i="24"/>
  <c r="R236" i="24"/>
  <c r="S236" i="24"/>
  <c r="Q237" i="24"/>
  <c r="R237" i="24"/>
  <c r="S237" i="24"/>
  <c r="Q238" i="24"/>
  <c r="R238" i="24"/>
  <c r="S238" i="24"/>
  <c r="Q239" i="24"/>
  <c r="R239" i="24"/>
  <c r="S239" i="24"/>
  <c r="Q240" i="24"/>
  <c r="R240" i="24"/>
  <c r="S240" i="24"/>
  <c r="Q241" i="24"/>
  <c r="R241" i="24"/>
  <c r="S241" i="24"/>
  <c r="Q242" i="24"/>
  <c r="R242" i="24"/>
  <c r="S242" i="24"/>
  <c r="Q243" i="24"/>
  <c r="R243" i="24"/>
  <c r="S243" i="24"/>
  <c r="Q244" i="24"/>
  <c r="R244" i="24"/>
  <c r="S244" i="24"/>
  <c r="Q245" i="24"/>
  <c r="R245" i="24"/>
  <c r="S245" i="24"/>
  <c r="Q246" i="24"/>
  <c r="R246" i="24"/>
  <c r="S246" i="24"/>
  <c r="Q247" i="24"/>
  <c r="R247" i="24"/>
  <c r="S247" i="24"/>
  <c r="Q248" i="24"/>
  <c r="R248" i="24"/>
  <c r="S248" i="24"/>
  <c r="Q249" i="24"/>
  <c r="R249" i="24"/>
  <c r="S249" i="24"/>
  <c r="Q250" i="24"/>
  <c r="R250" i="24"/>
  <c r="S250" i="24"/>
  <c r="Q251" i="24"/>
  <c r="R251" i="24"/>
  <c r="S251" i="24"/>
  <c r="Q252" i="24"/>
  <c r="R252" i="24"/>
  <c r="S252" i="24"/>
  <c r="Q253" i="24"/>
  <c r="R253" i="24"/>
  <c r="S253" i="24"/>
  <c r="Q254" i="24"/>
  <c r="R254" i="24"/>
  <c r="S254" i="24"/>
  <c r="Q255" i="24"/>
  <c r="R255" i="24"/>
  <c r="S255" i="24"/>
  <c r="Q256" i="24"/>
  <c r="R256" i="24"/>
  <c r="S256" i="24"/>
  <c r="Q257" i="24"/>
  <c r="R257" i="24"/>
  <c r="S257" i="24"/>
  <c r="Q258" i="24"/>
  <c r="R258" i="24"/>
  <c r="S258" i="24"/>
  <c r="Q259" i="24"/>
  <c r="R259" i="24"/>
  <c r="S259" i="24"/>
  <c r="Q260" i="24"/>
  <c r="R260" i="24"/>
  <c r="S260" i="24"/>
  <c r="Q261" i="24"/>
  <c r="R261" i="24"/>
  <c r="S261" i="24"/>
  <c r="Q262" i="24"/>
  <c r="R262" i="24"/>
  <c r="S262" i="24"/>
  <c r="Q263" i="24"/>
  <c r="R263" i="24"/>
  <c r="S263" i="24"/>
  <c r="Q264" i="24"/>
  <c r="R264" i="24"/>
  <c r="S264" i="24"/>
  <c r="Q265" i="24"/>
  <c r="R265" i="24"/>
  <c r="S265" i="24"/>
  <c r="Q266" i="24"/>
  <c r="R266" i="24"/>
  <c r="S266" i="24"/>
  <c r="Q267" i="24"/>
  <c r="R267" i="24"/>
  <c r="S267" i="24"/>
  <c r="Q268" i="24"/>
  <c r="R268" i="24"/>
  <c r="S268" i="24"/>
  <c r="Q269" i="24"/>
  <c r="R269" i="24"/>
  <c r="S269" i="24"/>
  <c r="Q270" i="24"/>
  <c r="R270" i="24"/>
  <c r="S270" i="24"/>
  <c r="Q271" i="24"/>
  <c r="R271" i="24"/>
  <c r="S271" i="24"/>
  <c r="Q272" i="24"/>
  <c r="R272" i="24"/>
  <c r="S272" i="24"/>
  <c r="Q273" i="24"/>
  <c r="R273" i="24"/>
  <c r="S273" i="24"/>
  <c r="Q274" i="24"/>
  <c r="R274" i="24"/>
  <c r="S274" i="24"/>
  <c r="Q275" i="24"/>
  <c r="R275" i="24"/>
  <c r="S275" i="24"/>
  <c r="Q276" i="24"/>
  <c r="R276" i="24"/>
  <c r="S276" i="24"/>
  <c r="Q277" i="24"/>
  <c r="R277" i="24"/>
  <c r="S277" i="24"/>
  <c r="Q278" i="24"/>
  <c r="R278" i="24"/>
  <c r="S278" i="24"/>
  <c r="Q279" i="24"/>
  <c r="R279" i="24"/>
  <c r="S279" i="24"/>
  <c r="Q280" i="24"/>
  <c r="R280" i="24"/>
  <c r="S280" i="24"/>
  <c r="Q281" i="24"/>
  <c r="R281" i="24"/>
  <c r="S281" i="24"/>
  <c r="Q282" i="24"/>
  <c r="R282" i="24"/>
  <c r="S282" i="24"/>
  <c r="Q283" i="24"/>
  <c r="R283" i="24"/>
  <c r="S283" i="24"/>
  <c r="Q284" i="24"/>
  <c r="R284" i="24"/>
  <c r="S284" i="24"/>
  <c r="Q285" i="24"/>
  <c r="R285" i="24"/>
  <c r="S285" i="24"/>
  <c r="Q286" i="24"/>
  <c r="R286" i="24"/>
  <c r="S286" i="24"/>
  <c r="Q287" i="24"/>
  <c r="R287" i="24"/>
  <c r="S287" i="24"/>
  <c r="Q288" i="24"/>
  <c r="R288" i="24"/>
  <c r="S288" i="24"/>
  <c r="Q289" i="24"/>
  <c r="R289" i="24"/>
  <c r="S289" i="24"/>
  <c r="Q290" i="24"/>
  <c r="R290" i="24"/>
  <c r="S290" i="24"/>
  <c r="Q291" i="24"/>
  <c r="R291" i="24"/>
  <c r="S291" i="24"/>
  <c r="Q292" i="24"/>
  <c r="R292" i="24"/>
  <c r="S292" i="24"/>
  <c r="Q293" i="24"/>
  <c r="R293" i="24"/>
  <c r="S293" i="24"/>
  <c r="Q294" i="24"/>
  <c r="R294" i="24"/>
  <c r="S294" i="24"/>
  <c r="Q295" i="24"/>
  <c r="R295" i="24"/>
  <c r="S295" i="24"/>
  <c r="Q296" i="24"/>
  <c r="R296" i="24"/>
  <c r="S296" i="24"/>
  <c r="Q297" i="24"/>
  <c r="R297" i="24"/>
  <c r="S297" i="24"/>
  <c r="Q298" i="24"/>
  <c r="R298" i="24"/>
  <c r="S298" i="24"/>
  <c r="Q299" i="24"/>
  <c r="R299" i="24"/>
  <c r="S299" i="24"/>
  <c r="Q300" i="24"/>
  <c r="R300" i="24"/>
  <c r="S300" i="24"/>
  <c r="Q301" i="24"/>
  <c r="R301" i="24"/>
  <c r="S301" i="24"/>
  <c r="Q302" i="24"/>
  <c r="R302" i="24"/>
  <c r="S302" i="24"/>
  <c r="Q303" i="24"/>
  <c r="R303" i="24"/>
  <c r="S303" i="24"/>
  <c r="Q304" i="24"/>
  <c r="R304" i="24"/>
  <c r="S304" i="24"/>
  <c r="Q305" i="24"/>
  <c r="R305" i="24"/>
  <c r="S305" i="24"/>
  <c r="Q306" i="24"/>
  <c r="R306" i="24"/>
  <c r="S306" i="24"/>
  <c r="Q307" i="24"/>
  <c r="R307" i="24"/>
  <c r="S307" i="24"/>
  <c r="Q308" i="24"/>
  <c r="R308" i="24"/>
  <c r="S308" i="24"/>
  <c r="Q309" i="24"/>
  <c r="R309" i="24"/>
  <c r="S309" i="24"/>
  <c r="Q310" i="24"/>
  <c r="R310" i="24"/>
  <c r="S310" i="24"/>
  <c r="Q311" i="24"/>
  <c r="R311" i="24"/>
  <c r="S311" i="24"/>
  <c r="Q312" i="24"/>
  <c r="R312" i="24"/>
  <c r="S312" i="24"/>
  <c r="Q313" i="24"/>
  <c r="R313" i="24"/>
  <c r="S313" i="24"/>
  <c r="Q314" i="24"/>
  <c r="R314" i="24"/>
  <c r="S314" i="24"/>
  <c r="Q315" i="24"/>
  <c r="R315" i="24"/>
  <c r="S315" i="24"/>
  <c r="Q316" i="24"/>
  <c r="R316" i="24"/>
  <c r="S316" i="24"/>
  <c r="Q317" i="24"/>
  <c r="R317" i="24"/>
  <c r="S317" i="24"/>
  <c r="Q318" i="24"/>
  <c r="R318" i="24"/>
  <c r="S318" i="24"/>
  <c r="Q319" i="24"/>
  <c r="R319" i="24"/>
  <c r="S319" i="24"/>
  <c r="Q320" i="24"/>
  <c r="R320" i="24"/>
  <c r="S320" i="24"/>
  <c r="Q321" i="24"/>
  <c r="R321" i="24"/>
  <c r="S321" i="24"/>
  <c r="Q322" i="24"/>
  <c r="R322" i="24"/>
  <c r="S322" i="24"/>
  <c r="Q323" i="24"/>
  <c r="R323" i="24"/>
  <c r="S323" i="24"/>
  <c r="Q324" i="24"/>
  <c r="R324" i="24"/>
  <c r="S324" i="24"/>
  <c r="Q325" i="24"/>
  <c r="R325" i="24"/>
  <c r="S325" i="24"/>
  <c r="Q326" i="24"/>
  <c r="R326" i="24"/>
  <c r="S326" i="24"/>
  <c r="Q327" i="24"/>
  <c r="R327" i="24"/>
  <c r="S327" i="24"/>
  <c r="Q328" i="24"/>
  <c r="R328" i="24"/>
  <c r="S328" i="24"/>
  <c r="Q329" i="24"/>
  <c r="R329" i="24"/>
  <c r="S329" i="24"/>
  <c r="Q330" i="24"/>
  <c r="R330" i="24"/>
  <c r="S330" i="24"/>
  <c r="Q331" i="24"/>
  <c r="R331" i="24"/>
  <c r="S331" i="24"/>
  <c r="Q332" i="24"/>
  <c r="R332" i="24"/>
  <c r="S332" i="24"/>
  <c r="Q333" i="24"/>
  <c r="R333" i="24"/>
  <c r="S333" i="24"/>
  <c r="Q334" i="24"/>
  <c r="R334" i="24"/>
  <c r="S334" i="24"/>
  <c r="Q335" i="24"/>
  <c r="R335" i="24"/>
  <c r="S335" i="24"/>
  <c r="Q336" i="24"/>
  <c r="R336" i="24"/>
  <c r="S336" i="24"/>
  <c r="Q337" i="24"/>
  <c r="R337" i="24"/>
  <c r="S337" i="24"/>
  <c r="Q338" i="24"/>
  <c r="R338" i="24"/>
  <c r="S338" i="24"/>
  <c r="Q339" i="24"/>
  <c r="R339" i="24"/>
  <c r="S339" i="24"/>
  <c r="Q340" i="24"/>
  <c r="R340" i="24"/>
  <c r="S340" i="24"/>
  <c r="Q341" i="24"/>
  <c r="R341" i="24"/>
  <c r="S341" i="24"/>
  <c r="Q342" i="24"/>
  <c r="R342" i="24"/>
  <c r="S342" i="24"/>
  <c r="Q343" i="24"/>
  <c r="R343" i="24"/>
  <c r="S343" i="24"/>
  <c r="Q344" i="24"/>
  <c r="R344" i="24"/>
  <c r="S344" i="24"/>
  <c r="Q345" i="24"/>
  <c r="R345" i="24"/>
  <c r="S345" i="24"/>
  <c r="Q346" i="24"/>
  <c r="R346" i="24"/>
  <c r="S346" i="24"/>
  <c r="Q347" i="24"/>
  <c r="R347" i="24"/>
  <c r="S347" i="24"/>
  <c r="Q348" i="24"/>
  <c r="R348" i="24"/>
  <c r="S348" i="24"/>
  <c r="Q349" i="24"/>
  <c r="R349" i="24"/>
  <c r="S349" i="24"/>
  <c r="Q350" i="24"/>
  <c r="R350" i="24"/>
  <c r="S350" i="24"/>
  <c r="Q351" i="24"/>
  <c r="R351" i="24"/>
  <c r="S351" i="24"/>
  <c r="Q352" i="24"/>
  <c r="R352" i="24"/>
  <c r="S352" i="24"/>
  <c r="Q353" i="24"/>
  <c r="R353" i="24"/>
  <c r="S353" i="24"/>
  <c r="Q354" i="24"/>
  <c r="R354" i="24"/>
  <c r="S354" i="24"/>
  <c r="Q355" i="24"/>
  <c r="R355" i="24"/>
  <c r="S355" i="24"/>
  <c r="Q356" i="24"/>
  <c r="R356" i="24"/>
  <c r="S356" i="24"/>
  <c r="Q357" i="24"/>
  <c r="R357" i="24"/>
  <c r="S357" i="24"/>
  <c r="Q358" i="24"/>
  <c r="R358" i="24"/>
  <c r="S358" i="24"/>
  <c r="Q359" i="24"/>
  <c r="R359" i="24"/>
  <c r="S359" i="24"/>
  <c r="Q360" i="24"/>
  <c r="R360" i="24"/>
  <c r="S360" i="24"/>
  <c r="Q361" i="24"/>
  <c r="R361" i="24"/>
  <c r="S361" i="24"/>
  <c r="Q362" i="24"/>
  <c r="R362" i="24"/>
  <c r="S362" i="24"/>
  <c r="Q363" i="24"/>
  <c r="R363" i="24"/>
  <c r="S363" i="24"/>
  <c r="Q364" i="24"/>
  <c r="R364" i="24"/>
  <c r="S364" i="24"/>
  <c r="Q365" i="24"/>
  <c r="R365" i="24"/>
  <c r="S365" i="24"/>
  <c r="Q366" i="24"/>
  <c r="R366" i="24"/>
  <c r="S366" i="24"/>
  <c r="Q367" i="24"/>
  <c r="R367" i="24"/>
  <c r="S367" i="24"/>
  <c r="Q368" i="24"/>
  <c r="R368" i="24"/>
  <c r="S368" i="24"/>
  <c r="Q369" i="24"/>
  <c r="R369" i="24"/>
  <c r="S369" i="24"/>
  <c r="Q370" i="24"/>
  <c r="R370" i="24"/>
  <c r="S370" i="24"/>
  <c r="Q371" i="24"/>
  <c r="R371" i="24"/>
  <c r="S371" i="24"/>
  <c r="Q372" i="24"/>
  <c r="R372" i="24"/>
  <c r="S372" i="24"/>
  <c r="Q373" i="24"/>
  <c r="R373" i="24"/>
  <c r="S373" i="24"/>
  <c r="Q374" i="24"/>
  <c r="R374" i="24"/>
  <c r="S374" i="24"/>
  <c r="Q375" i="24"/>
  <c r="R375" i="24"/>
  <c r="S375" i="24"/>
  <c r="Q376" i="24"/>
  <c r="R376" i="24"/>
  <c r="S376" i="24"/>
  <c r="Q377" i="24"/>
  <c r="R377" i="24"/>
  <c r="S377" i="24"/>
  <c r="Q378" i="24"/>
  <c r="R378" i="24"/>
  <c r="S378" i="24"/>
  <c r="Q379" i="24"/>
  <c r="R379" i="24"/>
  <c r="S379" i="24"/>
  <c r="Q380" i="24"/>
  <c r="R380" i="24"/>
  <c r="S380" i="24"/>
  <c r="Q381" i="24"/>
  <c r="R381" i="24"/>
  <c r="S381" i="24"/>
  <c r="Q382" i="24"/>
  <c r="R382" i="24"/>
  <c r="S382" i="24"/>
  <c r="Q383" i="24"/>
  <c r="R383" i="24"/>
  <c r="S383" i="24"/>
  <c r="Q384" i="24"/>
  <c r="R384" i="24"/>
  <c r="S384" i="24"/>
  <c r="Q385" i="24"/>
  <c r="R385" i="24"/>
  <c r="S385" i="24"/>
  <c r="Q386" i="24"/>
  <c r="R386" i="24"/>
  <c r="S386" i="24"/>
  <c r="Q387" i="24"/>
  <c r="R387" i="24"/>
  <c r="S387" i="24"/>
  <c r="Q388" i="24"/>
  <c r="R388" i="24"/>
  <c r="S388" i="24"/>
  <c r="Q389" i="24"/>
  <c r="R389" i="24"/>
  <c r="S389" i="24"/>
  <c r="Q390" i="24"/>
  <c r="R390" i="24"/>
  <c r="S390" i="24"/>
  <c r="Q391" i="24"/>
  <c r="R391" i="24"/>
  <c r="S391" i="24"/>
  <c r="Q392" i="24"/>
  <c r="R392" i="24"/>
  <c r="S392" i="24"/>
  <c r="Q393" i="24"/>
  <c r="R393" i="24"/>
  <c r="S393" i="24"/>
  <c r="Q394" i="24"/>
  <c r="R394" i="24"/>
  <c r="S394" i="24"/>
  <c r="Q395" i="24"/>
  <c r="R395" i="24"/>
  <c r="S395" i="24"/>
  <c r="Q396" i="24"/>
  <c r="R396" i="24"/>
  <c r="S396" i="24"/>
  <c r="Q397" i="24"/>
  <c r="R397" i="24"/>
  <c r="S397" i="24"/>
  <c r="Q398" i="24"/>
  <c r="R398" i="24"/>
  <c r="S398" i="24"/>
  <c r="Q399" i="24"/>
  <c r="R399" i="24"/>
  <c r="S399" i="24"/>
  <c r="Q400" i="24"/>
  <c r="R400" i="24"/>
  <c r="S400" i="24"/>
  <c r="Q401" i="24"/>
  <c r="R401" i="24"/>
  <c r="S401" i="24"/>
  <c r="Q402" i="24"/>
  <c r="R402" i="24"/>
  <c r="S402" i="24"/>
  <c r="Q403" i="24"/>
  <c r="R403" i="24"/>
  <c r="S403" i="24"/>
  <c r="Q404" i="24"/>
  <c r="R404" i="24"/>
  <c r="S404" i="24"/>
  <c r="Q405" i="24"/>
  <c r="R405" i="24"/>
  <c r="S405" i="24"/>
  <c r="Q406" i="24"/>
  <c r="R406" i="24"/>
  <c r="S406" i="24"/>
  <c r="Q407" i="24"/>
  <c r="R407" i="24"/>
  <c r="S407" i="24"/>
  <c r="Q408" i="24"/>
  <c r="R408" i="24"/>
  <c r="S408" i="24"/>
  <c r="Q409" i="24"/>
  <c r="R409" i="24"/>
  <c r="S409" i="24"/>
  <c r="Q410" i="24"/>
  <c r="R410" i="24"/>
  <c r="S410" i="24"/>
  <c r="Q411" i="24"/>
  <c r="R411" i="24"/>
  <c r="S411" i="24"/>
  <c r="Q412" i="24"/>
  <c r="R412" i="24"/>
  <c r="S412" i="24"/>
  <c r="Q413" i="24"/>
  <c r="R413" i="24"/>
  <c r="S413" i="24"/>
  <c r="Q414" i="24"/>
  <c r="R414" i="24"/>
  <c r="S414" i="24"/>
  <c r="Q415" i="24"/>
  <c r="R415" i="24"/>
  <c r="S415" i="24"/>
  <c r="Q416" i="24"/>
  <c r="R416" i="24"/>
  <c r="S416" i="24"/>
  <c r="Q417" i="24"/>
  <c r="R417" i="24"/>
  <c r="S417" i="24"/>
  <c r="Q418" i="24"/>
  <c r="R418" i="24"/>
  <c r="S418" i="24"/>
  <c r="Q419" i="24"/>
  <c r="R419" i="24"/>
  <c r="S419" i="24"/>
  <c r="Q420" i="24"/>
  <c r="R420" i="24"/>
  <c r="S420" i="24"/>
  <c r="Q421" i="24"/>
  <c r="R421" i="24"/>
  <c r="S421" i="24"/>
  <c r="Q422" i="24"/>
  <c r="R422" i="24"/>
  <c r="S422" i="24"/>
  <c r="Q423" i="24"/>
  <c r="R423" i="24"/>
  <c r="S423" i="24"/>
  <c r="Q424" i="24"/>
  <c r="R424" i="24"/>
  <c r="S424" i="24"/>
  <c r="Q425" i="24"/>
  <c r="R425" i="24"/>
  <c r="S425" i="24"/>
  <c r="Q426" i="24"/>
  <c r="R426" i="24"/>
  <c r="S426" i="24"/>
  <c r="Q427" i="24"/>
  <c r="R427" i="24"/>
  <c r="S427" i="24"/>
  <c r="Q428" i="24"/>
  <c r="R428" i="24"/>
  <c r="S428" i="24"/>
  <c r="Q429" i="24"/>
  <c r="R429" i="24"/>
  <c r="S429" i="24"/>
  <c r="Q430" i="24"/>
  <c r="R430" i="24"/>
  <c r="S430" i="24"/>
  <c r="Q431" i="24"/>
  <c r="R431" i="24"/>
  <c r="S431" i="24"/>
  <c r="Q432" i="24"/>
  <c r="R432" i="24"/>
  <c r="S432" i="24"/>
  <c r="Q433" i="24"/>
  <c r="R433" i="24"/>
  <c r="S433" i="24"/>
  <c r="Q434" i="24"/>
  <c r="R434" i="24"/>
  <c r="S434" i="24"/>
  <c r="Q435" i="24"/>
  <c r="R435" i="24"/>
  <c r="S435" i="24"/>
  <c r="Q436" i="24"/>
  <c r="R436" i="24"/>
  <c r="S436" i="24"/>
  <c r="Q437" i="24"/>
  <c r="R437" i="24"/>
  <c r="S437" i="24"/>
  <c r="Q438" i="24"/>
  <c r="R438" i="24"/>
  <c r="S438" i="24"/>
  <c r="Q439" i="24"/>
  <c r="R439" i="24"/>
  <c r="S439" i="24"/>
  <c r="Q440" i="24"/>
  <c r="R440" i="24"/>
  <c r="S440" i="24"/>
  <c r="Q441" i="24"/>
  <c r="R441" i="24"/>
  <c r="S441" i="24"/>
  <c r="Q442" i="24"/>
  <c r="R442" i="24"/>
  <c r="S442" i="24"/>
  <c r="Q443" i="24"/>
  <c r="R443" i="24"/>
  <c r="S443" i="24"/>
  <c r="Q444" i="24"/>
  <c r="R444" i="24"/>
  <c r="S444" i="24"/>
  <c r="Q445" i="24"/>
  <c r="R445" i="24"/>
  <c r="S445" i="24"/>
  <c r="Q446" i="24"/>
  <c r="R446" i="24"/>
  <c r="S446" i="24"/>
  <c r="Q447" i="24"/>
  <c r="R447" i="24"/>
  <c r="S447" i="24"/>
  <c r="Q448" i="24"/>
  <c r="R448" i="24"/>
  <c r="S448" i="24"/>
  <c r="Q449" i="24"/>
  <c r="R449" i="24"/>
  <c r="S449" i="24"/>
  <c r="Q450" i="24"/>
  <c r="R450" i="24"/>
  <c r="S450" i="24"/>
  <c r="Q451" i="24"/>
  <c r="R451" i="24"/>
  <c r="S451" i="24"/>
  <c r="Q452" i="24"/>
  <c r="R452" i="24"/>
  <c r="S452" i="24"/>
  <c r="Q453" i="24"/>
  <c r="R453" i="24"/>
  <c r="S453" i="24"/>
  <c r="Q454" i="24"/>
  <c r="R454" i="24"/>
  <c r="S454" i="24"/>
  <c r="Q455" i="24"/>
  <c r="R455" i="24"/>
  <c r="S455" i="24"/>
  <c r="Q456" i="24"/>
  <c r="R456" i="24"/>
  <c r="S456" i="24"/>
  <c r="Q457" i="24"/>
  <c r="R457" i="24"/>
  <c r="S457" i="24"/>
  <c r="Q458" i="24"/>
  <c r="R458" i="24"/>
  <c r="S458" i="24"/>
  <c r="Q459" i="24"/>
  <c r="R459" i="24"/>
  <c r="S459" i="24"/>
  <c r="Q460" i="24"/>
  <c r="R460" i="24"/>
  <c r="S460" i="24"/>
  <c r="Q461" i="24"/>
  <c r="R461" i="24"/>
  <c r="S461" i="24"/>
  <c r="Q462" i="24"/>
  <c r="R462" i="24"/>
  <c r="S462" i="24"/>
  <c r="Q463" i="24"/>
  <c r="R463" i="24"/>
  <c r="S463" i="24"/>
  <c r="Q464" i="24"/>
  <c r="R464" i="24"/>
  <c r="S464" i="24"/>
  <c r="Q465" i="24"/>
  <c r="R465" i="24"/>
  <c r="S465" i="24"/>
  <c r="Q466" i="24"/>
  <c r="R466" i="24"/>
  <c r="S466" i="24"/>
  <c r="Q467" i="24"/>
  <c r="R467" i="24"/>
  <c r="S467" i="24"/>
  <c r="Q468" i="24"/>
  <c r="R468" i="24"/>
  <c r="S468" i="24"/>
  <c r="Q469" i="24"/>
  <c r="R469" i="24"/>
  <c r="S469" i="24"/>
  <c r="Q470" i="24"/>
  <c r="R470" i="24"/>
  <c r="S470" i="24"/>
  <c r="Q471" i="24"/>
  <c r="R471" i="24"/>
  <c r="S471" i="24"/>
  <c r="Q472" i="24"/>
  <c r="R472" i="24"/>
  <c r="S472" i="24"/>
  <c r="Q473" i="24"/>
  <c r="R473" i="24"/>
  <c r="S473" i="24"/>
  <c r="Q474" i="24"/>
  <c r="R474" i="24"/>
  <c r="S474" i="24"/>
  <c r="Q475" i="24"/>
  <c r="R475" i="24"/>
  <c r="S475" i="24"/>
  <c r="Q476" i="24"/>
  <c r="R476" i="24"/>
  <c r="S476" i="24"/>
  <c r="Q477" i="24"/>
  <c r="R477" i="24"/>
  <c r="S477" i="24"/>
  <c r="Q478" i="24"/>
  <c r="R478" i="24"/>
  <c r="S478" i="24"/>
  <c r="Q479" i="24"/>
  <c r="R479" i="24"/>
  <c r="S479" i="24"/>
  <c r="Q480" i="24"/>
  <c r="R480" i="24"/>
  <c r="S480" i="24"/>
  <c r="Q481" i="24"/>
  <c r="R481" i="24"/>
  <c r="S481" i="24"/>
  <c r="Q482" i="24"/>
  <c r="R482" i="24"/>
  <c r="S482" i="24"/>
  <c r="Q483" i="24"/>
  <c r="R483" i="24"/>
  <c r="S483" i="24"/>
  <c r="Q484" i="24"/>
  <c r="R484" i="24"/>
  <c r="S484" i="24"/>
  <c r="Q485" i="24"/>
  <c r="R485" i="24"/>
  <c r="S485" i="24"/>
  <c r="Q486" i="24"/>
  <c r="R486" i="24"/>
  <c r="S486" i="24"/>
  <c r="Q487" i="24"/>
  <c r="R487" i="24"/>
  <c r="S487" i="24"/>
  <c r="Q488" i="24"/>
  <c r="R488" i="24"/>
  <c r="S488" i="24"/>
  <c r="Q489" i="24"/>
  <c r="R489" i="24"/>
  <c r="S489" i="24"/>
  <c r="Q490" i="24"/>
  <c r="R490" i="24"/>
  <c r="S490" i="24"/>
  <c r="Q491" i="24"/>
  <c r="R491" i="24"/>
  <c r="S491" i="24"/>
  <c r="Q492" i="24"/>
  <c r="R492" i="24"/>
  <c r="S492" i="24"/>
  <c r="Q493" i="24"/>
  <c r="R493" i="24"/>
  <c r="S493" i="24"/>
  <c r="Q494" i="24"/>
  <c r="R494" i="24"/>
  <c r="S494" i="24"/>
  <c r="Q495" i="24"/>
  <c r="R495" i="24"/>
  <c r="S495" i="24"/>
  <c r="Q496" i="24"/>
  <c r="R496" i="24"/>
  <c r="S496" i="24"/>
  <c r="Q497" i="24"/>
  <c r="R497" i="24"/>
  <c r="S497" i="24"/>
  <c r="Q498" i="24"/>
  <c r="R498" i="24"/>
  <c r="S498" i="24"/>
  <c r="Q499" i="24"/>
  <c r="R499" i="24"/>
  <c r="S499" i="24"/>
  <c r="Q500" i="24"/>
  <c r="R500" i="24"/>
  <c r="S500" i="24"/>
  <c r="Q501" i="24"/>
  <c r="R501" i="24"/>
  <c r="S501" i="24"/>
  <c r="Q502" i="24"/>
  <c r="R502" i="24"/>
  <c r="S502" i="24"/>
  <c r="Q503" i="24"/>
  <c r="R503" i="24"/>
  <c r="S503" i="24"/>
  <c r="Q504" i="24"/>
  <c r="R504" i="24"/>
  <c r="S504" i="24"/>
  <c r="Q505" i="24"/>
  <c r="R505" i="24"/>
  <c r="S505" i="24"/>
  <c r="Q506" i="24"/>
  <c r="R506" i="24"/>
  <c r="S506" i="24"/>
  <c r="Q507" i="24"/>
  <c r="R507" i="24"/>
  <c r="S507" i="24"/>
  <c r="Q508" i="24"/>
  <c r="R508" i="24"/>
  <c r="S508" i="24"/>
  <c r="Q509" i="24"/>
  <c r="R509" i="24"/>
  <c r="S509" i="24"/>
  <c r="Q510" i="24"/>
  <c r="R510" i="24"/>
  <c r="S510" i="24"/>
  <c r="Q511" i="24"/>
  <c r="R511" i="24"/>
  <c r="S511" i="24"/>
  <c r="Q512" i="24"/>
  <c r="R512" i="24"/>
  <c r="S512" i="24"/>
  <c r="Q513" i="24"/>
  <c r="R513" i="24"/>
  <c r="S513" i="24"/>
  <c r="Q514" i="24"/>
  <c r="R514" i="24"/>
  <c r="S514" i="24"/>
  <c r="Q515" i="24"/>
  <c r="R515" i="24"/>
  <c r="S515" i="24"/>
  <c r="Q516" i="24"/>
  <c r="R516" i="24"/>
  <c r="S516" i="24"/>
  <c r="Q517" i="24"/>
  <c r="R517" i="24"/>
  <c r="S517" i="24"/>
  <c r="Q518" i="24"/>
  <c r="R518" i="24"/>
  <c r="S518" i="24"/>
  <c r="Q519" i="24"/>
  <c r="R519" i="24"/>
  <c r="S519" i="24"/>
  <c r="Q520" i="24"/>
  <c r="R520" i="24"/>
  <c r="S520" i="24"/>
  <c r="Q521" i="24"/>
  <c r="R521" i="24"/>
  <c r="S521" i="24"/>
  <c r="Q522" i="24"/>
  <c r="R522" i="24"/>
  <c r="S522" i="24"/>
  <c r="Q523" i="24"/>
  <c r="R523" i="24"/>
  <c r="S523" i="24"/>
  <c r="Q524" i="24"/>
  <c r="R524" i="24"/>
  <c r="S524" i="24"/>
  <c r="Q525" i="24"/>
  <c r="R525" i="24"/>
  <c r="S525" i="24"/>
  <c r="Q526" i="24"/>
  <c r="R526" i="24"/>
  <c r="S526" i="24"/>
  <c r="Q527" i="24"/>
  <c r="R527" i="24"/>
  <c r="S527" i="24"/>
  <c r="Q528" i="24"/>
  <c r="R528" i="24"/>
  <c r="S528" i="24"/>
  <c r="Q529" i="24"/>
  <c r="R529" i="24"/>
  <c r="S529" i="24"/>
  <c r="Q530" i="24"/>
  <c r="R530" i="24"/>
  <c r="S530" i="24"/>
  <c r="Q531" i="24"/>
  <c r="R531" i="24"/>
  <c r="S531" i="24"/>
  <c r="Q532" i="24"/>
  <c r="R532" i="24"/>
  <c r="S532" i="24"/>
  <c r="Q533" i="24"/>
  <c r="R533" i="24"/>
  <c r="S533" i="24"/>
  <c r="Q534" i="24"/>
  <c r="R534" i="24"/>
  <c r="S534" i="24"/>
  <c r="Q535" i="24"/>
  <c r="R535" i="24"/>
  <c r="S535" i="24"/>
  <c r="Q536" i="24"/>
  <c r="R536" i="24"/>
  <c r="S536" i="24"/>
  <c r="Q537" i="24"/>
  <c r="R537" i="24"/>
  <c r="S537" i="24"/>
  <c r="Q538" i="24"/>
  <c r="R538" i="24"/>
  <c r="S538" i="24"/>
  <c r="Q539" i="24"/>
  <c r="R539" i="24"/>
  <c r="S539" i="24"/>
  <c r="Q540" i="24"/>
  <c r="R540" i="24"/>
  <c r="S540" i="24"/>
  <c r="Q541" i="24"/>
  <c r="R541" i="24"/>
  <c r="S541" i="24"/>
  <c r="Q542" i="24"/>
  <c r="R542" i="24"/>
  <c r="S542" i="24"/>
  <c r="Q543" i="24"/>
  <c r="R543" i="24"/>
  <c r="S543" i="24"/>
  <c r="Q544" i="24"/>
  <c r="R544" i="24"/>
  <c r="S544" i="24"/>
  <c r="Q545" i="24"/>
  <c r="R545" i="24"/>
  <c r="S545" i="24"/>
  <c r="Q546" i="24"/>
  <c r="R546" i="24"/>
  <c r="S546" i="24"/>
  <c r="Q547" i="24"/>
  <c r="R547" i="24"/>
  <c r="S547" i="24"/>
  <c r="Q548" i="24"/>
  <c r="R548" i="24"/>
  <c r="S548" i="24"/>
  <c r="Q549" i="24"/>
  <c r="R549" i="24"/>
  <c r="S549" i="24"/>
  <c r="Q550" i="24"/>
  <c r="R550" i="24"/>
  <c r="S550" i="24"/>
  <c r="Q551" i="24"/>
  <c r="R551" i="24"/>
  <c r="S551" i="24"/>
  <c r="Q552" i="24"/>
  <c r="R552" i="24"/>
  <c r="S552" i="24"/>
  <c r="Q553" i="24"/>
  <c r="R553" i="24"/>
  <c r="S553" i="24"/>
  <c r="Q554" i="24"/>
  <c r="R554" i="24"/>
  <c r="S554" i="24"/>
  <c r="Q555" i="24"/>
  <c r="R555" i="24"/>
  <c r="S555" i="24"/>
  <c r="Q556" i="24"/>
  <c r="R556" i="24"/>
  <c r="S556" i="24"/>
  <c r="Q557" i="24"/>
  <c r="R557" i="24"/>
  <c r="S557" i="24"/>
  <c r="Q558" i="24"/>
  <c r="R558" i="24"/>
  <c r="S558" i="24"/>
  <c r="Q559" i="24"/>
  <c r="R559" i="24"/>
  <c r="S559" i="24"/>
  <c r="Q560" i="24"/>
  <c r="R560" i="24"/>
  <c r="S560" i="24"/>
  <c r="Q561" i="24"/>
  <c r="R561" i="24"/>
  <c r="S561" i="24"/>
  <c r="Q562" i="24"/>
  <c r="R562" i="24"/>
  <c r="S562" i="24"/>
  <c r="Q563" i="24"/>
  <c r="R563" i="24"/>
  <c r="S563" i="24"/>
  <c r="Q564" i="24"/>
  <c r="R564" i="24"/>
  <c r="S564" i="24"/>
  <c r="Q565" i="24"/>
  <c r="R565" i="24"/>
  <c r="S565" i="24"/>
  <c r="Q566" i="24"/>
  <c r="R566" i="24"/>
  <c r="S566" i="24"/>
  <c r="Q567" i="24"/>
  <c r="R567" i="24"/>
  <c r="S567" i="24"/>
  <c r="Q568" i="24"/>
  <c r="R568" i="24"/>
  <c r="S568" i="24"/>
  <c r="Q569" i="24"/>
  <c r="R569" i="24"/>
  <c r="S569" i="24"/>
  <c r="Q570" i="24"/>
  <c r="R570" i="24"/>
  <c r="S570" i="24"/>
  <c r="Q571" i="24"/>
  <c r="R571" i="24"/>
  <c r="S571" i="24"/>
  <c r="Q572" i="24"/>
  <c r="R572" i="24"/>
  <c r="S572" i="24"/>
  <c r="Q573" i="24"/>
  <c r="R573" i="24"/>
  <c r="S573" i="24"/>
  <c r="Q574" i="24"/>
  <c r="R574" i="24"/>
  <c r="S574" i="24"/>
  <c r="Q575" i="24"/>
  <c r="R575" i="24"/>
  <c r="S575" i="24"/>
  <c r="Q576" i="24"/>
  <c r="R576" i="24"/>
  <c r="S576" i="24"/>
  <c r="Q577" i="24"/>
  <c r="R577" i="24"/>
  <c r="S577" i="24"/>
  <c r="Q578" i="24"/>
  <c r="R578" i="24"/>
  <c r="S578" i="24"/>
  <c r="Q579" i="24"/>
  <c r="R579" i="24"/>
  <c r="S579" i="24"/>
  <c r="Q580" i="24"/>
  <c r="R580" i="24"/>
  <c r="S580" i="24"/>
  <c r="Q581" i="24"/>
  <c r="R581" i="24"/>
  <c r="S581" i="24"/>
  <c r="Q582" i="24"/>
  <c r="R582" i="24"/>
  <c r="S582" i="24"/>
  <c r="Q583" i="24"/>
  <c r="R583" i="24"/>
  <c r="S583" i="24"/>
  <c r="Q584" i="24"/>
  <c r="R584" i="24"/>
  <c r="S584" i="24"/>
  <c r="Q585" i="24"/>
  <c r="R585" i="24"/>
  <c r="S585" i="24"/>
  <c r="Q586" i="24"/>
  <c r="R586" i="24"/>
  <c r="S586" i="24"/>
  <c r="Q587" i="24"/>
  <c r="R587" i="24"/>
  <c r="S587" i="24"/>
  <c r="Q588" i="24"/>
  <c r="R588" i="24"/>
  <c r="S588" i="24"/>
  <c r="Q589" i="24"/>
  <c r="R589" i="24"/>
  <c r="S589" i="24"/>
  <c r="Q590" i="24"/>
  <c r="R590" i="24"/>
  <c r="S590" i="24"/>
  <c r="Q591" i="24"/>
  <c r="R591" i="24"/>
  <c r="S591" i="24"/>
  <c r="Q592" i="24"/>
  <c r="R592" i="24"/>
  <c r="S592" i="24"/>
  <c r="Q593" i="24"/>
  <c r="R593" i="24"/>
  <c r="S593" i="24"/>
  <c r="Q594" i="24"/>
  <c r="R594" i="24"/>
  <c r="S594" i="24"/>
  <c r="Q595" i="24"/>
  <c r="R595" i="24"/>
  <c r="S595" i="24"/>
  <c r="Q596" i="24"/>
  <c r="R596" i="24"/>
  <c r="S596" i="24"/>
  <c r="Q597" i="24"/>
  <c r="R597" i="24"/>
  <c r="S597" i="24"/>
  <c r="Q598" i="24"/>
  <c r="R598" i="24"/>
  <c r="S598" i="24"/>
  <c r="Q599" i="24"/>
  <c r="R599" i="24"/>
  <c r="S599" i="24"/>
  <c r="Q600" i="24"/>
  <c r="R600" i="24"/>
  <c r="S600" i="24"/>
  <c r="Q601" i="24"/>
  <c r="R601" i="24"/>
  <c r="S601" i="24"/>
  <c r="Q602" i="24"/>
  <c r="R602" i="24"/>
  <c r="S602" i="24"/>
  <c r="Q603" i="24"/>
  <c r="R603" i="24"/>
  <c r="S603" i="24"/>
  <c r="Q604" i="24"/>
  <c r="R604" i="24"/>
  <c r="S604" i="24"/>
  <c r="Q605" i="24"/>
  <c r="R605" i="24"/>
  <c r="S605" i="24"/>
  <c r="Q606" i="24"/>
  <c r="R606" i="24"/>
  <c r="S606" i="24"/>
  <c r="Q607" i="24"/>
  <c r="R607" i="24"/>
  <c r="S607" i="24"/>
  <c r="Q608" i="24"/>
  <c r="R608" i="24"/>
  <c r="S608" i="24"/>
  <c r="Q609" i="24"/>
  <c r="R609" i="24"/>
  <c r="S609" i="24"/>
  <c r="Q610" i="24"/>
  <c r="R610" i="24"/>
  <c r="S610" i="24"/>
  <c r="Q611" i="24"/>
  <c r="R611" i="24"/>
  <c r="S611" i="24"/>
  <c r="Q612" i="24"/>
  <c r="R612" i="24"/>
  <c r="S612" i="24"/>
  <c r="Q613" i="24"/>
  <c r="R613" i="24"/>
  <c r="S613" i="24"/>
  <c r="Q614" i="24"/>
  <c r="R614" i="24"/>
  <c r="S614" i="24"/>
  <c r="Q615" i="24"/>
  <c r="R615" i="24"/>
  <c r="S615" i="24"/>
  <c r="Q616" i="24"/>
  <c r="R616" i="24"/>
  <c r="S616" i="24"/>
  <c r="Q617" i="24"/>
  <c r="R617" i="24"/>
  <c r="S617" i="24"/>
  <c r="Q618" i="24"/>
  <c r="R618" i="24"/>
  <c r="S618" i="24"/>
  <c r="Q619" i="24"/>
  <c r="R619" i="24"/>
  <c r="S619" i="24"/>
  <c r="Q620" i="24"/>
  <c r="R620" i="24"/>
  <c r="S620" i="24"/>
  <c r="Q621" i="24"/>
  <c r="R621" i="24"/>
  <c r="S621" i="24"/>
  <c r="Q622" i="24"/>
  <c r="R622" i="24"/>
  <c r="S622" i="24"/>
  <c r="Q623" i="24"/>
  <c r="R623" i="24"/>
  <c r="S623" i="24"/>
  <c r="Q624" i="24"/>
  <c r="R624" i="24"/>
  <c r="S624" i="24"/>
  <c r="Q625" i="24"/>
  <c r="R625" i="24"/>
  <c r="S625" i="24"/>
  <c r="Q626" i="24"/>
  <c r="R626" i="24"/>
  <c r="S626" i="24"/>
  <c r="Q627" i="24"/>
  <c r="R627" i="24"/>
  <c r="S627" i="24"/>
  <c r="Q628" i="24"/>
  <c r="R628" i="24"/>
  <c r="S628" i="24"/>
  <c r="Q629" i="24"/>
  <c r="R629" i="24"/>
  <c r="S629" i="24"/>
  <c r="Q630" i="24"/>
  <c r="R630" i="24"/>
  <c r="S630" i="24"/>
  <c r="Q631" i="24"/>
  <c r="R631" i="24"/>
  <c r="S631" i="24"/>
  <c r="Q632" i="24"/>
  <c r="R632" i="24"/>
  <c r="S632" i="24"/>
  <c r="Q633" i="24"/>
  <c r="R633" i="24"/>
  <c r="S633" i="24"/>
  <c r="Q634" i="24"/>
  <c r="R634" i="24"/>
  <c r="S634" i="24"/>
  <c r="Q635" i="24"/>
  <c r="R635" i="24"/>
  <c r="S635" i="24"/>
  <c r="Q636" i="24"/>
  <c r="R636" i="24"/>
  <c r="S636" i="24"/>
  <c r="Q637" i="24"/>
  <c r="R637" i="24"/>
  <c r="S637" i="24"/>
  <c r="Q638" i="24"/>
  <c r="R638" i="24"/>
  <c r="S638" i="24"/>
  <c r="Q639" i="24"/>
  <c r="R639" i="24"/>
  <c r="S639" i="24"/>
  <c r="Q640" i="24"/>
  <c r="R640" i="24"/>
  <c r="S640" i="24"/>
  <c r="Q641" i="24"/>
  <c r="R641" i="24"/>
  <c r="S641" i="24"/>
  <c r="Q642" i="24"/>
  <c r="R642" i="24"/>
  <c r="S642" i="24"/>
  <c r="Q643" i="24"/>
  <c r="R643" i="24"/>
  <c r="S643" i="24"/>
  <c r="Q644" i="24"/>
  <c r="R644" i="24"/>
  <c r="S644" i="24"/>
  <c r="Q645" i="24"/>
  <c r="R645" i="24"/>
  <c r="S645" i="24"/>
  <c r="Q646" i="24"/>
  <c r="R646" i="24"/>
  <c r="S646" i="24"/>
  <c r="Q647" i="24"/>
  <c r="R647" i="24"/>
  <c r="S647" i="24"/>
  <c r="Q648" i="24"/>
  <c r="R648" i="24"/>
  <c r="S648" i="24"/>
  <c r="Q649" i="24"/>
  <c r="R649" i="24"/>
  <c r="S649" i="24"/>
  <c r="Q650" i="24"/>
  <c r="R650" i="24"/>
  <c r="S650" i="24"/>
  <c r="Q651" i="24"/>
  <c r="R651" i="24"/>
  <c r="S651" i="24"/>
  <c r="Q652" i="24"/>
  <c r="R652" i="24"/>
  <c r="S652" i="24"/>
  <c r="Q653" i="24"/>
  <c r="R653" i="24"/>
  <c r="S653" i="24"/>
  <c r="Q654" i="24"/>
  <c r="R654" i="24"/>
  <c r="S654" i="24"/>
  <c r="Q655" i="24"/>
  <c r="R655" i="24"/>
  <c r="S655" i="24"/>
  <c r="Q656" i="24"/>
  <c r="R656" i="24"/>
  <c r="S656" i="24"/>
  <c r="Q657" i="24"/>
  <c r="R657" i="24"/>
  <c r="S657" i="24"/>
  <c r="Q658" i="24"/>
  <c r="R658" i="24"/>
  <c r="S658" i="24"/>
  <c r="Q659" i="24"/>
  <c r="R659" i="24"/>
  <c r="S659" i="24"/>
  <c r="Q660" i="24"/>
  <c r="R660" i="24"/>
  <c r="S660" i="24"/>
  <c r="Q661" i="24"/>
  <c r="R661" i="24"/>
  <c r="S661" i="24"/>
  <c r="Q662" i="24"/>
  <c r="R662" i="24"/>
  <c r="S662" i="24"/>
  <c r="Q663" i="24"/>
  <c r="R663" i="24"/>
  <c r="S663" i="24"/>
  <c r="Q664" i="24"/>
  <c r="R664" i="24"/>
  <c r="S664" i="24"/>
  <c r="Q665" i="24"/>
  <c r="R665" i="24"/>
  <c r="S665" i="24"/>
  <c r="Q666" i="24"/>
  <c r="R666" i="24"/>
  <c r="S666" i="24"/>
  <c r="Q667" i="24"/>
  <c r="R667" i="24"/>
  <c r="S667" i="24"/>
  <c r="Q668" i="24"/>
  <c r="R668" i="24"/>
  <c r="S668" i="24"/>
  <c r="Q669" i="24"/>
  <c r="R669" i="24"/>
  <c r="S669" i="24"/>
  <c r="Q670" i="24"/>
  <c r="R670" i="24"/>
  <c r="S670" i="24"/>
  <c r="Q671" i="24"/>
  <c r="R671" i="24"/>
  <c r="S671" i="24"/>
  <c r="Q672" i="24"/>
  <c r="R672" i="24"/>
  <c r="S672" i="24"/>
  <c r="Q673" i="24"/>
  <c r="R673" i="24"/>
  <c r="S673" i="24"/>
  <c r="Q674" i="24"/>
  <c r="R674" i="24"/>
  <c r="S674" i="24"/>
  <c r="Q675" i="24"/>
  <c r="R675" i="24"/>
  <c r="S675" i="24"/>
  <c r="Q676" i="24"/>
  <c r="R676" i="24"/>
  <c r="S676" i="24"/>
  <c r="Q677" i="24"/>
  <c r="R677" i="24"/>
  <c r="S677" i="24"/>
  <c r="Q678" i="24"/>
  <c r="R678" i="24"/>
  <c r="S678" i="24"/>
  <c r="Q679" i="24"/>
  <c r="R679" i="24"/>
  <c r="S679" i="24"/>
  <c r="Q680" i="24"/>
  <c r="R680" i="24"/>
  <c r="S680" i="24"/>
  <c r="Q681" i="24"/>
  <c r="R681" i="24"/>
  <c r="S681" i="24"/>
  <c r="Q682" i="24"/>
  <c r="R682" i="24"/>
  <c r="S682" i="24"/>
  <c r="Q683" i="24"/>
  <c r="R683" i="24"/>
  <c r="S683" i="24"/>
  <c r="Q684" i="24"/>
  <c r="R684" i="24"/>
  <c r="S684" i="24"/>
  <c r="Q685" i="24"/>
  <c r="R685" i="24"/>
  <c r="S685" i="24"/>
  <c r="Q686" i="24"/>
  <c r="R686" i="24"/>
  <c r="S686" i="24"/>
  <c r="Q687" i="24"/>
  <c r="R687" i="24"/>
  <c r="S687" i="24"/>
  <c r="Q688" i="24"/>
  <c r="R688" i="24"/>
  <c r="S688" i="24"/>
  <c r="Q689" i="24"/>
  <c r="R689" i="24"/>
  <c r="S689" i="24"/>
  <c r="Q690" i="24"/>
  <c r="R690" i="24"/>
  <c r="S690" i="24"/>
  <c r="Q691" i="24"/>
  <c r="R691" i="24"/>
  <c r="S691" i="24"/>
  <c r="Q692" i="24"/>
  <c r="R692" i="24"/>
  <c r="S692" i="24"/>
  <c r="Q693" i="24"/>
  <c r="R693" i="24"/>
  <c r="S693" i="24"/>
  <c r="Q694" i="24"/>
  <c r="R694" i="24"/>
  <c r="S694" i="24"/>
  <c r="Q695" i="24"/>
  <c r="R695" i="24"/>
  <c r="S695" i="24"/>
  <c r="Q696" i="24"/>
  <c r="R696" i="24"/>
  <c r="S696" i="24"/>
  <c r="Q697" i="24"/>
  <c r="R697" i="24"/>
  <c r="S697" i="24"/>
  <c r="Q698" i="24"/>
  <c r="R698" i="24"/>
  <c r="S698" i="24"/>
  <c r="Q699" i="24"/>
  <c r="R699" i="24"/>
  <c r="S699" i="24"/>
  <c r="Q700" i="24"/>
  <c r="R700" i="24"/>
  <c r="S700" i="24"/>
  <c r="Q701" i="24"/>
  <c r="R701" i="24"/>
  <c r="S701" i="24"/>
  <c r="Q702" i="24"/>
  <c r="R702" i="24"/>
  <c r="S702" i="24"/>
  <c r="Q703" i="24"/>
  <c r="R703" i="24"/>
  <c r="S703" i="24"/>
  <c r="Q704" i="24"/>
  <c r="R704" i="24"/>
  <c r="S704" i="24"/>
  <c r="Q705" i="24"/>
  <c r="R705" i="24"/>
  <c r="S705" i="24"/>
  <c r="Q706" i="24"/>
  <c r="R706" i="24"/>
  <c r="S706" i="24"/>
  <c r="Q707" i="24"/>
  <c r="R707" i="24"/>
  <c r="S707" i="24"/>
  <c r="Q708" i="24"/>
  <c r="R708" i="24"/>
  <c r="S708" i="24"/>
  <c r="Q709" i="24"/>
  <c r="R709" i="24"/>
  <c r="S709" i="24"/>
  <c r="Q710" i="24"/>
  <c r="R710" i="24"/>
  <c r="S710" i="24"/>
  <c r="Q711" i="24"/>
  <c r="R711" i="24"/>
  <c r="S711" i="24"/>
  <c r="Q712" i="24"/>
  <c r="R712" i="24"/>
  <c r="S712" i="24"/>
  <c r="Q713" i="24"/>
  <c r="R713" i="24"/>
  <c r="S713" i="24"/>
  <c r="Q714" i="24"/>
  <c r="R714" i="24"/>
  <c r="S714" i="24"/>
  <c r="Q715" i="24"/>
  <c r="R715" i="24"/>
  <c r="S715" i="24"/>
  <c r="Q716" i="24"/>
  <c r="R716" i="24"/>
  <c r="S716" i="24"/>
  <c r="Q717" i="24"/>
  <c r="R717" i="24"/>
  <c r="S717" i="24"/>
  <c r="Q718" i="24"/>
  <c r="R718" i="24"/>
  <c r="S718" i="24"/>
  <c r="Q719" i="24"/>
  <c r="R719" i="24"/>
  <c r="S719" i="24"/>
  <c r="Q720" i="24"/>
  <c r="R720" i="24"/>
  <c r="S720" i="24"/>
  <c r="Q721" i="24"/>
  <c r="R721" i="24"/>
  <c r="S721" i="24"/>
  <c r="Q722" i="24"/>
  <c r="R722" i="24"/>
  <c r="S722" i="24"/>
  <c r="Q723" i="24"/>
  <c r="R723" i="24"/>
  <c r="S723" i="24"/>
  <c r="Q724" i="24"/>
  <c r="R724" i="24"/>
  <c r="S724" i="24"/>
  <c r="Q725" i="24"/>
  <c r="R725" i="24"/>
  <c r="S725" i="24"/>
  <c r="Q726" i="24"/>
  <c r="R726" i="24"/>
  <c r="S726" i="24"/>
  <c r="Q727" i="24"/>
  <c r="R727" i="24"/>
  <c r="S727" i="24"/>
  <c r="Q728" i="24"/>
  <c r="R728" i="24"/>
  <c r="S728" i="24"/>
  <c r="Q729" i="24"/>
  <c r="R729" i="24"/>
  <c r="S729" i="24"/>
  <c r="Q730" i="24"/>
  <c r="R730" i="24"/>
  <c r="S730" i="24"/>
  <c r="Q731" i="24"/>
  <c r="R731" i="24"/>
  <c r="S731" i="24"/>
  <c r="Q732" i="24"/>
  <c r="R732" i="24"/>
  <c r="S732" i="24"/>
  <c r="Q733" i="24"/>
  <c r="R733" i="24"/>
  <c r="S733" i="24"/>
  <c r="Q734" i="24"/>
  <c r="R734" i="24"/>
  <c r="S734" i="24"/>
  <c r="Q735" i="24"/>
  <c r="R735" i="24"/>
  <c r="S735" i="24"/>
  <c r="Q736" i="24"/>
  <c r="R736" i="24"/>
  <c r="S736" i="24"/>
  <c r="Q737" i="24"/>
  <c r="R737" i="24"/>
  <c r="S737" i="24"/>
  <c r="Q738" i="24"/>
  <c r="R738" i="24"/>
  <c r="S738" i="24"/>
  <c r="Q739" i="24"/>
  <c r="R739" i="24"/>
  <c r="S739" i="24"/>
  <c r="Q740" i="24"/>
  <c r="R740" i="24"/>
  <c r="S740" i="24"/>
  <c r="Q741" i="24"/>
  <c r="R741" i="24"/>
  <c r="S741" i="24"/>
  <c r="Q742" i="24"/>
  <c r="R742" i="24"/>
  <c r="S742" i="24"/>
  <c r="Q743" i="24"/>
  <c r="R743" i="24"/>
  <c r="S743" i="24"/>
  <c r="Q744" i="24"/>
  <c r="R744" i="24"/>
  <c r="S744" i="24"/>
  <c r="Q745" i="24"/>
  <c r="R745" i="24"/>
  <c r="S745" i="24"/>
  <c r="Q746" i="24"/>
  <c r="R746" i="24"/>
  <c r="S746" i="24"/>
  <c r="Q747" i="24"/>
  <c r="R747" i="24"/>
  <c r="S747" i="24"/>
  <c r="Q748" i="24"/>
  <c r="R748" i="24"/>
  <c r="S748" i="24"/>
  <c r="Q749" i="24"/>
  <c r="R749" i="24"/>
  <c r="S749" i="24"/>
  <c r="Q750" i="24"/>
  <c r="R750" i="24"/>
  <c r="S750" i="24"/>
  <c r="Q751" i="24"/>
  <c r="R751" i="24"/>
  <c r="S751" i="24"/>
  <c r="Q752" i="24"/>
  <c r="R752" i="24"/>
  <c r="S752" i="24"/>
  <c r="Q753" i="24"/>
  <c r="R753" i="24"/>
  <c r="S753" i="24"/>
  <c r="Q754" i="24"/>
  <c r="R754" i="24"/>
  <c r="S754" i="24"/>
  <c r="Q755" i="24"/>
  <c r="R755" i="24"/>
  <c r="S755" i="24"/>
  <c r="Q756" i="24"/>
  <c r="R756" i="24"/>
  <c r="S756" i="24"/>
  <c r="Q757" i="24"/>
  <c r="R757" i="24"/>
  <c r="S757" i="24"/>
  <c r="Q758" i="24"/>
  <c r="R758" i="24"/>
  <c r="S758" i="24"/>
  <c r="Q759" i="24"/>
  <c r="R759" i="24"/>
  <c r="S759" i="24"/>
  <c r="Q760" i="24"/>
  <c r="R760" i="24"/>
  <c r="S760" i="24"/>
  <c r="Q761" i="24"/>
  <c r="R761" i="24"/>
  <c r="S761" i="24"/>
  <c r="Q762" i="24"/>
  <c r="R762" i="24"/>
  <c r="S762" i="24"/>
  <c r="Q763" i="24"/>
  <c r="R763" i="24"/>
  <c r="S763" i="24"/>
  <c r="Q764" i="24"/>
  <c r="R764" i="24"/>
  <c r="S764" i="24"/>
  <c r="Q765" i="24"/>
  <c r="R765" i="24"/>
  <c r="S765" i="24"/>
  <c r="Q766" i="24"/>
  <c r="R766" i="24"/>
  <c r="S766" i="24"/>
  <c r="Q767" i="24"/>
  <c r="R767" i="24"/>
  <c r="S767" i="24"/>
  <c r="Q768" i="24"/>
  <c r="R768" i="24"/>
  <c r="S768" i="24"/>
  <c r="Q769" i="24"/>
  <c r="R769" i="24"/>
  <c r="S769" i="24"/>
  <c r="Q770" i="24"/>
  <c r="R770" i="24"/>
  <c r="S770" i="24"/>
  <c r="Q771" i="24"/>
  <c r="R771" i="24"/>
  <c r="S771" i="24"/>
  <c r="Q772" i="24"/>
  <c r="R772" i="24"/>
  <c r="S772" i="24"/>
  <c r="Q773" i="24"/>
  <c r="R773" i="24"/>
  <c r="S773" i="24"/>
  <c r="Q774" i="24"/>
  <c r="R774" i="24"/>
  <c r="S774" i="24"/>
  <c r="Q775" i="24"/>
  <c r="R775" i="24"/>
  <c r="S775" i="24"/>
  <c r="Q776" i="24"/>
  <c r="R776" i="24"/>
  <c r="S776" i="24"/>
  <c r="Q777" i="24"/>
  <c r="R777" i="24"/>
  <c r="S777" i="24"/>
  <c r="Q778" i="24"/>
  <c r="R778" i="24"/>
  <c r="S778" i="24"/>
  <c r="Q779" i="24"/>
  <c r="R779" i="24"/>
  <c r="S779" i="24"/>
  <c r="Q780" i="24"/>
  <c r="R780" i="24"/>
  <c r="S780" i="24"/>
  <c r="Q781" i="24"/>
  <c r="R781" i="24"/>
  <c r="S781" i="24"/>
  <c r="Q782" i="24"/>
  <c r="R782" i="24"/>
  <c r="S782" i="24"/>
  <c r="Q783" i="24"/>
  <c r="R783" i="24"/>
  <c r="S783" i="24"/>
  <c r="Q784" i="24"/>
  <c r="R784" i="24"/>
  <c r="S784" i="24"/>
  <c r="Q785" i="24"/>
  <c r="R785" i="24"/>
  <c r="S785" i="24"/>
  <c r="Q786" i="24"/>
  <c r="R786" i="24"/>
  <c r="S786" i="24"/>
  <c r="Q787" i="24"/>
  <c r="R787" i="24"/>
  <c r="S787" i="24"/>
  <c r="Q788" i="24"/>
  <c r="R788" i="24"/>
  <c r="S788" i="24"/>
  <c r="Q789" i="24"/>
  <c r="R789" i="24"/>
  <c r="S789" i="24"/>
  <c r="Q790" i="24"/>
  <c r="R790" i="24"/>
  <c r="S790" i="24"/>
  <c r="Q791" i="24"/>
  <c r="R791" i="24"/>
  <c r="S791" i="24"/>
  <c r="Q792" i="24"/>
  <c r="R792" i="24"/>
  <c r="S792" i="24"/>
  <c r="Q793" i="24"/>
  <c r="R793" i="24"/>
  <c r="S793" i="24"/>
  <c r="Q794" i="24"/>
  <c r="R794" i="24"/>
  <c r="S794" i="24"/>
  <c r="Q795" i="24"/>
  <c r="R795" i="24"/>
  <c r="S795" i="24"/>
  <c r="Q796" i="24"/>
  <c r="R796" i="24"/>
  <c r="S796" i="24"/>
  <c r="Q797" i="24"/>
  <c r="R797" i="24"/>
  <c r="S797" i="24"/>
  <c r="Q798" i="24"/>
  <c r="R798" i="24"/>
  <c r="S798" i="24"/>
  <c r="Q799" i="24"/>
  <c r="R799" i="24"/>
  <c r="S799" i="24"/>
  <c r="Q800" i="24"/>
  <c r="R800" i="24"/>
  <c r="S800" i="24"/>
  <c r="Q801" i="24"/>
  <c r="R801" i="24"/>
  <c r="S801" i="24"/>
  <c r="Q802" i="24"/>
  <c r="R802" i="24"/>
  <c r="S802" i="24"/>
  <c r="Q803" i="24"/>
  <c r="R803" i="24"/>
  <c r="S803" i="24"/>
  <c r="Q804" i="24"/>
  <c r="R804" i="24"/>
  <c r="S804" i="24"/>
  <c r="Q805" i="24"/>
  <c r="R805" i="24"/>
  <c r="S805" i="24"/>
  <c r="Q806" i="24"/>
  <c r="R806" i="24"/>
  <c r="S806" i="24"/>
  <c r="Q807" i="24"/>
  <c r="R807" i="24"/>
  <c r="S807" i="24"/>
  <c r="Q808" i="24"/>
  <c r="R808" i="24"/>
  <c r="S808" i="24"/>
  <c r="Q809" i="24"/>
  <c r="R809" i="24"/>
  <c r="S809" i="24"/>
  <c r="Q810" i="24"/>
  <c r="R810" i="24"/>
  <c r="S810" i="24"/>
  <c r="Q811" i="24"/>
  <c r="R811" i="24"/>
  <c r="S811" i="24"/>
  <c r="Q812" i="24"/>
  <c r="R812" i="24"/>
  <c r="S812" i="24"/>
  <c r="Q813" i="24"/>
  <c r="R813" i="24"/>
  <c r="S813" i="24"/>
  <c r="Q814" i="24"/>
  <c r="R814" i="24"/>
  <c r="S814" i="24"/>
  <c r="Q815" i="24"/>
  <c r="R815" i="24"/>
  <c r="S815" i="24"/>
  <c r="Q816" i="24"/>
  <c r="R816" i="24"/>
  <c r="S816" i="24"/>
  <c r="Q817" i="24"/>
  <c r="R817" i="24"/>
  <c r="S817" i="24"/>
  <c r="Q818" i="24"/>
  <c r="R818" i="24"/>
  <c r="S818" i="24"/>
  <c r="Q819" i="24"/>
  <c r="R819" i="24"/>
  <c r="S819" i="24"/>
  <c r="Q820" i="24"/>
  <c r="R820" i="24"/>
  <c r="S820" i="24"/>
  <c r="Q821" i="24"/>
  <c r="R821" i="24"/>
  <c r="S821" i="24"/>
  <c r="Q822" i="24"/>
  <c r="R822" i="24"/>
  <c r="S822" i="24"/>
  <c r="Q823" i="24"/>
  <c r="R823" i="24"/>
  <c r="S823" i="24"/>
  <c r="Q824" i="24"/>
  <c r="R824" i="24"/>
  <c r="S824" i="24"/>
  <c r="Q825" i="24"/>
  <c r="R825" i="24"/>
  <c r="S825" i="24"/>
  <c r="Q826" i="24"/>
  <c r="R826" i="24"/>
  <c r="S826" i="24"/>
  <c r="Q827" i="24"/>
  <c r="R827" i="24"/>
  <c r="S827" i="24"/>
  <c r="Q828" i="24"/>
  <c r="R828" i="24"/>
  <c r="S828" i="24"/>
  <c r="Q829" i="24"/>
  <c r="R829" i="24"/>
  <c r="S829" i="24"/>
  <c r="Q830" i="24"/>
  <c r="R830" i="24"/>
  <c r="S830" i="24"/>
  <c r="Q831" i="24"/>
  <c r="R831" i="24"/>
  <c r="S831" i="24"/>
  <c r="Q832" i="24"/>
  <c r="R832" i="24"/>
  <c r="S832" i="24"/>
  <c r="Q833" i="24"/>
  <c r="R833" i="24"/>
  <c r="S833" i="24"/>
  <c r="Q834" i="24"/>
  <c r="R834" i="24"/>
  <c r="S834" i="24"/>
  <c r="Q835" i="24"/>
  <c r="R835" i="24"/>
  <c r="S835" i="24"/>
  <c r="Q836" i="24"/>
  <c r="R836" i="24"/>
  <c r="S836" i="24"/>
  <c r="Q837" i="24"/>
  <c r="R837" i="24"/>
  <c r="S837" i="24"/>
  <c r="Q838" i="24"/>
  <c r="R838" i="24"/>
  <c r="S838" i="24"/>
  <c r="Q839" i="24"/>
  <c r="R839" i="24"/>
  <c r="S839" i="24"/>
  <c r="Q840" i="24"/>
  <c r="R840" i="24"/>
  <c r="S840" i="24"/>
  <c r="Q841" i="24"/>
  <c r="R841" i="24"/>
  <c r="S841" i="24"/>
  <c r="Q842" i="24"/>
  <c r="R842" i="24"/>
  <c r="S842" i="24"/>
  <c r="Q843" i="24"/>
  <c r="R843" i="24"/>
  <c r="S843" i="24"/>
  <c r="Q844" i="24"/>
  <c r="R844" i="24"/>
  <c r="S844" i="24"/>
  <c r="Q845" i="24"/>
  <c r="R845" i="24"/>
  <c r="S845" i="24"/>
  <c r="Q846" i="24"/>
  <c r="R846" i="24"/>
  <c r="S846" i="24"/>
  <c r="Q847" i="24"/>
  <c r="R847" i="24"/>
  <c r="S847" i="24"/>
  <c r="Q848" i="24"/>
  <c r="R848" i="24"/>
  <c r="S848" i="24"/>
  <c r="Q849" i="24"/>
  <c r="R849" i="24"/>
  <c r="S849" i="24"/>
  <c r="Q850" i="24"/>
  <c r="R850" i="24"/>
  <c r="S850" i="24"/>
  <c r="Q851" i="24"/>
  <c r="R851" i="24"/>
  <c r="S851" i="24"/>
  <c r="Q852" i="24"/>
  <c r="R852" i="24"/>
  <c r="S852" i="24"/>
  <c r="Q853" i="24"/>
  <c r="R853" i="24"/>
  <c r="S853" i="24"/>
  <c r="Q854" i="24"/>
  <c r="R854" i="24"/>
  <c r="S854" i="24"/>
  <c r="Q855" i="24"/>
  <c r="R855" i="24"/>
  <c r="S855" i="24"/>
  <c r="Q856" i="24"/>
  <c r="R856" i="24"/>
  <c r="S856" i="24"/>
  <c r="Q857" i="24"/>
  <c r="R857" i="24"/>
  <c r="S857" i="24"/>
  <c r="Q858" i="24"/>
  <c r="R858" i="24"/>
  <c r="S858" i="24"/>
  <c r="Q859" i="24"/>
  <c r="R859" i="24"/>
  <c r="S859" i="24"/>
  <c r="Q860" i="24"/>
  <c r="R860" i="24"/>
  <c r="S860" i="24"/>
  <c r="Q861" i="24"/>
  <c r="R861" i="24"/>
  <c r="S861" i="24"/>
  <c r="Q862" i="24"/>
  <c r="R862" i="24"/>
  <c r="S862" i="24"/>
  <c r="Q863" i="24"/>
  <c r="R863" i="24"/>
  <c r="S863" i="24"/>
  <c r="Q864" i="24"/>
  <c r="R864" i="24"/>
  <c r="S864" i="24"/>
  <c r="Q865" i="24"/>
  <c r="R865" i="24"/>
  <c r="S865" i="24"/>
  <c r="Q866" i="24"/>
  <c r="R866" i="24"/>
  <c r="S866" i="24"/>
  <c r="Q867" i="24"/>
  <c r="R867" i="24"/>
  <c r="S867" i="24"/>
  <c r="Q868" i="24"/>
  <c r="R868" i="24"/>
  <c r="S868" i="24"/>
  <c r="Q869" i="24"/>
  <c r="R869" i="24"/>
  <c r="S869" i="24"/>
  <c r="Q870" i="24"/>
  <c r="R870" i="24"/>
  <c r="S870" i="24"/>
  <c r="Q871" i="24"/>
  <c r="R871" i="24"/>
  <c r="S871" i="24"/>
  <c r="Q872" i="24"/>
  <c r="R872" i="24"/>
  <c r="S872" i="24"/>
  <c r="Q873" i="24"/>
  <c r="R873" i="24"/>
  <c r="S873" i="24"/>
  <c r="Q874" i="24"/>
  <c r="R874" i="24"/>
  <c r="S874" i="24"/>
  <c r="Q875" i="24"/>
  <c r="R875" i="24"/>
  <c r="S875" i="24"/>
  <c r="Q876" i="24"/>
  <c r="R876" i="24"/>
  <c r="S876" i="24"/>
  <c r="Q877" i="24"/>
  <c r="R877" i="24"/>
  <c r="S877" i="24"/>
  <c r="Q878" i="24"/>
  <c r="R878" i="24"/>
  <c r="S878" i="24"/>
  <c r="Q879" i="24"/>
  <c r="R879" i="24"/>
  <c r="S879" i="24"/>
  <c r="Q880" i="24"/>
  <c r="R880" i="24"/>
  <c r="S880" i="24"/>
  <c r="Q881" i="24"/>
  <c r="R881" i="24"/>
  <c r="S881" i="24"/>
  <c r="Q882" i="24"/>
  <c r="R882" i="24"/>
  <c r="S882" i="24"/>
  <c r="Q883" i="24"/>
  <c r="R883" i="24"/>
  <c r="S883" i="24"/>
  <c r="Q884" i="24"/>
  <c r="R884" i="24"/>
  <c r="S884" i="24"/>
  <c r="Q885" i="24"/>
  <c r="R885" i="24"/>
  <c r="S885" i="24"/>
  <c r="Q886" i="24"/>
  <c r="R886" i="24"/>
  <c r="S886" i="24"/>
  <c r="Q887" i="24"/>
  <c r="R887" i="24"/>
  <c r="S887" i="24"/>
  <c r="Q888" i="24"/>
  <c r="R888" i="24"/>
  <c r="S888" i="24"/>
  <c r="Q889" i="24"/>
  <c r="R889" i="24"/>
  <c r="S889" i="24"/>
  <c r="Q890" i="24"/>
  <c r="R890" i="24"/>
  <c r="S890" i="24"/>
  <c r="Q891" i="24"/>
  <c r="R891" i="24"/>
  <c r="S891" i="24"/>
  <c r="Q892" i="24"/>
  <c r="R892" i="24"/>
  <c r="S892" i="24"/>
  <c r="Q893" i="24"/>
  <c r="R893" i="24"/>
  <c r="S893" i="24"/>
  <c r="Q894" i="24"/>
  <c r="R894" i="24"/>
  <c r="S894" i="24"/>
  <c r="Q895" i="24"/>
  <c r="R895" i="24"/>
  <c r="S895" i="24"/>
  <c r="Q896" i="24"/>
  <c r="R896" i="24"/>
  <c r="S896" i="24"/>
  <c r="Q897" i="24"/>
  <c r="R897" i="24"/>
  <c r="S897" i="24"/>
  <c r="Q898" i="24"/>
  <c r="R898" i="24"/>
  <c r="S898" i="24"/>
  <c r="Q899" i="24"/>
  <c r="R899" i="24"/>
  <c r="S899" i="24"/>
  <c r="Q900" i="24"/>
  <c r="R900" i="24"/>
  <c r="S900" i="24"/>
  <c r="Q901" i="24"/>
  <c r="R901" i="24"/>
  <c r="S901" i="24"/>
  <c r="Q902" i="24"/>
  <c r="R902" i="24"/>
  <c r="S902" i="24"/>
  <c r="Q903" i="24"/>
  <c r="R903" i="24"/>
  <c r="S903" i="24"/>
  <c r="Q904" i="24"/>
  <c r="R904" i="24"/>
  <c r="S904" i="24"/>
  <c r="Q905" i="24"/>
  <c r="R905" i="24"/>
  <c r="S905" i="24"/>
  <c r="Q906" i="24"/>
  <c r="R906" i="24"/>
  <c r="S906" i="24"/>
  <c r="Q907" i="24"/>
  <c r="R907" i="24"/>
  <c r="S907" i="24"/>
  <c r="Q908" i="24"/>
  <c r="R908" i="24"/>
  <c r="S908" i="24"/>
  <c r="Q909" i="24"/>
  <c r="R909" i="24"/>
  <c r="S909" i="24"/>
  <c r="Q910" i="24"/>
  <c r="R910" i="24"/>
  <c r="S910" i="24"/>
  <c r="Q911" i="24"/>
  <c r="R911" i="24"/>
  <c r="S911" i="24"/>
  <c r="Q912" i="24"/>
  <c r="R912" i="24"/>
  <c r="S912" i="24"/>
  <c r="Q913" i="24"/>
  <c r="R913" i="24"/>
  <c r="S913" i="24"/>
  <c r="Q914" i="24"/>
  <c r="R914" i="24"/>
  <c r="S914" i="24"/>
  <c r="Q915" i="24"/>
  <c r="R915" i="24"/>
  <c r="S915" i="24"/>
  <c r="Q916" i="24"/>
  <c r="R916" i="24"/>
  <c r="S916" i="24"/>
  <c r="Q917" i="24"/>
  <c r="R917" i="24"/>
  <c r="S917" i="24"/>
  <c r="Q918" i="24"/>
  <c r="R918" i="24"/>
  <c r="S918" i="24"/>
  <c r="Q919" i="24"/>
  <c r="R919" i="24"/>
  <c r="S919" i="24"/>
  <c r="Q920" i="24"/>
  <c r="R920" i="24"/>
  <c r="S920" i="24"/>
  <c r="Q921" i="24"/>
  <c r="R921" i="24"/>
  <c r="S921" i="24"/>
  <c r="Q922" i="24"/>
  <c r="R922" i="24"/>
  <c r="S922" i="24"/>
  <c r="Q923" i="24"/>
  <c r="R923" i="24"/>
  <c r="S923" i="24"/>
  <c r="Q924" i="24"/>
  <c r="R924" i="24"/>
  <c r="S924" i="24"/>
  <c r="Q925" i="24"/>
  <c r="R925" i="24"/>
  <c r="S925" i="24"/>
  <c r="Q926" i="24"/>
  <c r="R926" i="24"/>
  <c r="S926" i="24"/>
  <c r="Q927" i="24"/>
  <c r="R927" i="24"/>
  <c r="S927" i="24"/>
  <c r="Q928" i="24"/>
  <c r="R928" i="24"/>
  <c r="S928" i="24"/>
  <c r="Q929" i="24"/>
  <c r="R929" i="24"/>
  <c r="S929" i="24"/>
  <c r="Q930" i="24"/>
  <c r="R930" i="24"/>
  <c r="S930" i="24"/>
  <c r="Q931" i="24"/>
  <c r="R931" i="24"/>
  <c r="S931" i="24"/>
  <c r="Q932" i="24"/>
  <c r="R932" i="24"/>
  <c r="S932" i="24"/>
  <c r="Q933" i="24"/>
  <c r="R933" i="24"/>
  <c r="S933" i="24"/>
  <c r="Q934" i="24"/>
  <c r="R934" i="24"/>
  <c r="S934" i="24"/>
  <c r="Q935" i="24"/>
  <c r="R935" i="24"/>
  <c r="S935" i="24"/>
  <c r="Q936" i="24"/>
  <c r="R936" i="24"/>
  <c r="S936" i="24"/>
  <c r="Q937" i="24"/>
  <c r="R937" i="24"/>
  <c r="S937" i="24"/>
  <c r="Q938" i="24"/>
  <c r="R938" i="24"/>
  <c r="S938" i="24"/>
  <c r="Q939" i="24"/>
  <c r="R939" i="24"/>
  <c r="S939" i="24"/>
  <c r="Q940" i="24"/>
  <c r="R940" i="24"/>
  <c r="S940" i="24"/>
  <c r="Q941" i="24"/>
  <c r="R941" i="24"/>
  <c r="S941" i="24"/>
  <c r="Q942" i="24"/>
  <c r="R942" i="24"/>
  <c r="S942" i="24"/>
  <c r="Q943" i="24"/>
  <c r="R943" i="24"/>
  <c r="S943" i="24"/>
  <c r="Q944" i="24"/>
  <c r="R944" i="24"/>
  <c r="S944" i="24"/>
  <c r="Q945" i="24"/>
  <c r="R945" i="24"/>
  <c r="S945" i="24"/>
  <c r="Q946" i="24"/>
  <c r="R946" i="24"/>
  <c r="S946" i="24"/>
  <c r="Q947" i="24"/>
  <c r="R947" i="24"/>
  <c r="S947" i="24"/>
  <c r="Q948" i="24"/>
  <c r="R948" i="24"/>
  <c r="S948" i="24"/>
  <c r="Q949" i="24"/>
  <c r="R949" i="24"/>
  <c r="S949" i="24"/>
  <c r="Q950" i="24"/>
  <c r="R950" i="24"/>
  <c r="S950" i="24"/>
  <c r="Q951" i="24"/>
  <c r="R951" i="24"/>
  <c r="S951" i="24"/>
  <c r="Q952" i="24"/>
  <c r="R952" i="24"/>
  <c r="S952" i="24"/>
  <c r="Q953" i="24"/>
  <c r="R953" i="24"/>
  <c r="S953" i="24"/>
  <c r="Q954" i="24"/>
  <c r="R954" i="24"/>
  <c r="S954" i="24"/>
  <c r="Q955" i="24"/>
  <c r="R955" i="24"/>
  <c r="S955" i="24"/>
  <c r="Q956" i="24"/>
  <c r="R956" i="24"/>
  <c r="S956" i="24"/>
  <c r="Q957" i="24"/>
  <c r="R957" i="24"/>
  <c r="S957" i="24"/>
  <c r="Q958" i="24"/>
  <c r="R958" i="24"/>
  <c r="S958" i="24"/>
  <c r="Q959" i="24"/>
  <c r="R959" i="24"/>
  <c r="S959" i="24"/>
  <c r="Q960" i="24"/>
  <c r="R960" i="24"/>
  <c r="S960" i="24"/>
  <c r="Q961" i="24"/>
  <c r="R961" i="24"/>
  <c r="S961" i="24"/>
  <c r="Q962" i="24"/>
  <c r="R962" i="24"/>
  <c r="S962" i="24"/>
  <c r="Q963" i="24"/>
  <c r="R963" i="24"/>
  <c r="S963" i="24"/>
  <c r="Q964" i="24"/>
  <c r="R964" i="24"/>
  <c r="S964" i="24"/>
  <c r="Q965" i="24"/>
  <c r="R965" i="24"/>
  <c r="S965" i="24"/>
  <c r="Q966" i="24"/>
  <c r="R966" i="24"/>
  <c r="S966" i="24"/>
  <c r="Q967" i="24"/>
  <c r="R967" i="24"/>
  <c r="S967" i="24"/>
  <c r="Q968" i="24"/>
  <c r="R968" i="24"/>
  <c r="S968" i="24"/>
  <c r="Q969" i="24"/>
  <c r="R969" i="24"/>
  <c r="S969" i="24"/>
  <c r="Q970" i="24"/>
  <c r="R970" i="24"/>
  <c r="S970" i="24"/>
  <c r="Q971" i="24"/>
  <c r="R971" i="24"/>
  <c r="S971" i="24"/>
  <c r="Q972" i="24"/>
  <c r="R972" i="24"/>
  <c r="S972" i="24"/>
  <c r="Q973" i="24"/>
  <c r="R973" i="24"/>
  <c r="S973" i="24"/>
  <c r="Q974" i="24"/>
  <c r="R974" i="24"/>
  <c r="S974" i="24"/>
  <c r="Q975" i="24"/>
  <c r="R975" i="24"/>
  <c r="S975" i="24"/>
  <c r="Q976" i="24"/>
  <c r="R976" i="24"/>
  <c r="S976" i="24"/>
  <c r="Q977" i="24"/>
  <c r="R977" i="24"/>
  <c r="S977" i="24"/>
  <c r="Q978" i="24"/>
  <c r="R978" i="24"/>
  <c r="S978" i="24"/>
  <c r="Q979" i="24"/>
  <c r="R979" i="24"/>
  <c r="S979" i="24"/>
  <c r="Q980" i="24"/>
  <c r="R980" i="24"/>
  <c r="S980" i="24"/>
  <c r="Q981" i="24"/>
  <c r="R981" i="24"/>
  <c r="S981" i="24"/>
  <c r="Q982" i="24"/>
  <c r="R982" i="24"/>
  <c r="S982" i="24"/>
  <c r="Q983" i="24"/>
  <c r="R983" i="24"/>
  <c r="S983" i="24"/>
  <c r="Q984" i="24"/>
  <c r="R984" i="24"/>
  <c r="S984" i="24"/>
  <c r="Q985" i="24"/>
  <c r="R985" i="24"/>
  <c r="S985" i="24"/>
  <c r="Q986" i="24"/>
  <c r="R986" i="24"/>
  <c r="S986" i="24"/>
  <c r="Q987" i="24"/>
  <c r="R987" i="24"/>
  <c r="S987" i="24"/>
  <c r="Q988" i="24"/>
  <c r="R988" i="24"/>
  <c r="S988" i="24"/>
  <c r="Q989" i="24"/>
  <c r="R989" i="24"/>
  <c r="S989" i="24"/>
  <c r="Q990" i="24"/>
  <c r="R990" i="24"/>
  <c r="S990" i="24"/>
  <c r="Q991" i="24"/>
  <c r="R991" i="24"/>
  <c r="S991" i="24"/>
  <c r="Q992" i="24"/>
  <c r="R992" i="24"/>
  <c r="S992" i="24"/>
  <c r="Q993" i="24"/>
  <c r="R993" i="24"/>
  <c r="S993" i="24"/>
  <c r="Q994" i="24"/>
  <c r="R994" i="24"/>
  <c r="S994" i="24"/>
  <c r="Q995" i="24"/>
  <c r="R995" i="24"/>
  <c r="S995" i="24"/>
  <c r="Q996" i="24"/>
  <c r="R996" i="24"/>
  <c r="S996" i="24"/>
  <c r="Q997" i="24"/>
  <c r="R997" i="24"/>
  <c r="S997" i="24"/>
  <c r="Q998" i="24"/>
  <c r="R998" i="24"/>
  <c r="S998" i="24"/>
  <c r="Q999" i="24"/>
  <c r="R999" i="24"/>
  <c r="S999" i="24"/>
  <c r="Q1000" i="24"/>
  <c r="R1000" i="24"/>
  <c r="S1000" i="24"/>
  <c r="Q1001" i="24"/>
  <c r="R1001" i="24"/>
  <c r="S1001" i="24"/>
  <c r="Q1002" i="24"/>
  <c r="R1002" i="24"/>
  <c r="S1002" i="24"/>
  <c r="Q1003" i="24"/>
  <c r="R1003" i="24"/>
  <c r="S1003" i="24"/>
  <c r="Q1004" i="24"/>
  <c r="R1004" i="24"/>
  <c r="S1004" i="24"/>
  <c r="Q1005" i="24"/>
  <c r="R1005" i="24"/>
  <c r="S1005" i="24"/>
  <c r="Q1006" i="24"/>
  <c r="R1006" i="24"/>
  <c r="S1006" i="24"/>
  <c r="Q1007" i="24"/>
  <c r="R1007" i="24"/>
  <c r="S1007" i="24"/>
  <c r="Q1008" i="24"/>
  <c r="R1008" i="24"/>
  <c r="S1008" i="24"/>
  <c r="Q1009" i="24"/>
  <c r="R1009" i="24"/>
  <c r="S1009" i="24"/>
  <c r="Q1010" i="24"/>
  <c r="R1010" i="24"/>
  <c r="S1010" i="24"/>
  <c r="Q1011" i="24"/>
  <c r="R1011" i="24"/>
  <c r="S1011" i="24"/>
  <c r="Q1012" i="24"/>
  <c r="R1012" i="24"/>
  <c r="S1012" i="24"/>
  <c r="Q1013" i="24"/>
  <c r="R1013" i="24"/>
  <c r="S1013" i="24"/>
  <c r="Q1014" i="24"/>
  <c r="R1014" i="24"/>
  <c r="S1014" i="24"/>
  <c r="Q1015" i="24"/>
  <c r="R1015" i="24"/>
  <c r="S1015" i="24"/>
  <c r="Q1016" i="24"/>
  <c r="R1016" i="24"/>
  <c r="S1016" i="24"/>
  <c r="Q1017" i="24"/>
  <c r="R1017" i="24"/>
  <c r="S1017" i="24"/>
  <c r="Q1018" i="24"/>
  <c r="R1018" i="24"/>
  <c r="S1018" i="24"/>
  <c r="Q1019" i="24"/>
  <c r="R1019" i="24"/>
  <c r="S1019" i="24"/>
  <c r="Q1020" i="24"/>
  <c r="R1020" i="24"/>
  <c r="S1020" i="24"/>
  <c r="Q1021" i="24"/>
  <c r="R1021" i="24"/>
  <c r="S1021" i="24"/>
  <c r="Q1022" i="24"/>
  <c r="R1022" i="24"/>
  <c r="S1022" i="24"/>
  <c r="Q1023" i="24"/>
  <c r="R1023" i="24"/>
  <c r="S1023" i="24"/>
  <c r="Q1024" i="24"/>
  <c r="R1024" i="24"/>
  <c r="S1024" i="24"/>
  <c r="Q1025" i="24"/>
  <c r="R1025" i="24"/>
  <c r="S1025" i="24"/>
  <c r="Q1026" i="24"/>
  <c r="R1026" i="24"/>
  <c r="S1026" i="24"/>
  <c r="Q1027" i="24"/>
  <c r="R1027" i="24"/>
  <c r="S1027" i="24"/>
  <c r="Q1028" i="24"/>
  <c r="R1028" i="24"/>
  <c r="S1028" i="24"/>
  <c r="Q1029" i="24"/>
  <c r="R1029" i="24"/>
  <c r="S1029" i="24"/>
  <c r="Q1030" i="24"/>
  <c r="R1030" i="24"/>
  <c r="S1030" i="24"/>
  <c r="Q1031" i="24"/>
  <c r="R1031" i="24"/>
  <c r="S1031" i="24"/>
  <c r="Q1032" i="24"/>
  <c r="R1032" i="24"/>
  <c r="S1032" i="24"/>
  <c r="Q1033" i="24"/>
  <c r="R1033" i="24"/>
  <c r="S1033" i="24"/>
  <c r="Q1034" i="24"/>
  <c r="R1034" i="24"/>
  <c r="S1034" i="24"/>
  <c r="Q1035" i="24"/>
  <c r="R1035" i="24"/>
  <c r="S1035" i="24"/>
  <c r="Q1036" i="24"/>
  <c r="R1036" i="24"/>
  <c r="S1036" i="24"/>
  <c r="Q1037" i="24"/>
  <c r="R1037" i="24"/>
  <c r="S1037" i="24"/>
  <c r="Q1038" i="24"/>
  <c r="R1038" i="24"/>
  <c r="S1038" i="24"/>
  <c r="Q1039" i="24"/>
  <c r="R1039" i="24"/>
  <c r="S1039" i="24"/>
  <c r="Q1040" i="24"/>
  <c r="R1040" i="24"/>
  <c r="S1040" i="24"/>
  <c r="Q1041" i="24"/>
  <c r="R1041" i="24"/>
  <c r="S1041" i="24"/>
  <c r="Q1042" i="24"/>
  <c r="R1042" i="24"/>
  <c r="S1042" i="24"/>
  <c r="Q1043" i="24"/>
  <c r="R1043" i="24"/>
  <c r="S1043" i="24"/>
  <c r="Q1044" i="24"/>
  <c r="R1044" i="24"/>
  <c r="S1044" i="24"/>
  <c r="Q1045" i="24"/>
  <c r="R1045" i="24"/>
  <c r="S1045" i="24"/>
  <c r="Q1046" i="24"/>
  <c r="R1046" i="24"/>
  <c r="S1046" i="24"/>
  <c r="Q1047" i="24"/>
  <c r="R1047" i="24"/>
  <c r="S1047" i="24"/>
  <c r="Q1048" i="24"/>
  <c r="R1048" i="24"/>
  <c r="S1048" i="24"/>
  <c r="Q1049" i="24"/>
  <c r="R1049" i="24"/>
  <c r="S1049" i="24"/>
  <c r="Q1050" i="24"/>
  <c r="R1050" i="24"/>
  <c r="S1050" i="24"/>
  <c r="Q1051" i="24"/>
  <c r="R1051" i="24"/>
  <c r="S1051" i="24"/>
  <c r="Q1052" i="24"/>
  <c r="R1052" i="24"/>
  <c r="S1052" i="24"/>
  <c r="Q1053" i="24"/>
  <c r="R1053" i="24"/>
  <c r="S1053" i="24"/>
  <c r="Q1054" i="24"/>
  <c r="R1054" i="24"/>
  <c r="S1054" i="24"/>
  <c r="Q1055" i="24"/>
  <c r="R1055" i="24"/>
  <c r="S1055" i="24"/>
  <c r="Q1056" i="24"/>
  <c r="R1056" i="24"/>
  <c r="S1056" i="24"/>
  <c r="Q1057" i="24"/>
  <c r="R1057" i="24"/>
  <c r="S1057" i="24"/>
  <c r="Q1058" i="24"/>
  <c r="R1058" i="24"/>
  <c r="S1058" i="24"/>
  <c r="Q1059" i="24"/>
  <c r="R1059" i="24"/>
  <c r="S1059" i="24"/>
  <c r="Q1060" i="24"/>
  <c r="R1060" i="24"/>
  <c r="S1060" i="24"/>
  <c r="Q1061" i="24"/>
  <c r="R1061" i="24"/>
  <c r="S1061" i="24"/>
  <c r="Q1062" i="24"/>
  <c r="R1062" i="24"/>
  <c r="S1062" i="24"/>
  <c r="Q1063" i="24"/>
  <c r="R1063" i="24"/>
  <c r="S1063" i="24"/>
  <c r="Q1064" i="24"/>
  <c r="R1064" i="24"/>
  <c r="S1064" i="24"/>
  <c r="Q1065" i="24"/>
  <c r="R1065" i="24"/>
  <c r="S1065" i="24"/>
  <c r="Q1066" i="24"/>
  <c r="R1066" i="24"/>
  <c r="S1066" i="24"/>
  <c r="Q1067" i="24"/>
  <c r="R1067" i="24"/>
  <c r="S1067" i="24"/>
  <c r="Q1068" i="24"/>
  <c r="R1068" i="24"/>
  <c r="S1068" i="24"/>
  <c r="Q1069" i="24"/>
  <c r="R1069" i="24"/>
  <c r="S1069" i="24"/>
  <c r="Q1070" i="24"/>
  <c r="R1070" i="24"/>
  <c r="S1070" i="24"/>
  <c r="Q1071" i="24"/>
  <c r="R1071" i="24"/>
  <c r="S1071" i="24"/>
  <c r="Q1072" i="24"/>
  <c r="R1072" i="24"/>
  <c r="S1072" i="24"/>
  <c r="Q1073" i="24"/>
  <c r="R1073" i="24"/>
  <c r="S1073" i="24"/>
  <c r="Q1074" i="24"/>
  <c r="R1074" i="24"/>
  <c r="S1074" i="24"/>
  <c r="Q1075" i="24"/>
  <c r="R1075" i="24"/>
  <c r="S1075" i="24"/>
  <c r="Q1076" i="24"/>
  <c r="R1076" i="24"/>
  <c r="S1076" i="24"/>
  <c r="Q1077" i="24"/>
  <c r="R1077" i="24"/>
  <c r="S1077" i="24"/>
  <c r="Q1078" i="24"/>
  <c r="R1078" i="24"/>
  <c r="S1078" i="24"/>
  <c r="Q1079" i="24"/>
  <c r="R1079" i="24"/>
  <c r="S1079" i="24"/>
  <c r="Q1080" i="24"/>
  <c r="R1080" i="24"/>
  <c r="S1080" i="24"/>
  <c r="Q1081" i="24"/>
  <c r="R1081" i="24"/>
  <c r="S1081" i="24"/>
  <c r="Q1082" i="24"/>
  <c r="R1082" i="24"/>
  <c r="S1082" i="24"/>
  <c r="Q1083" i="24"/>
  <c r="R1083" i="24"/>
  <c r="S1083" i="24"/>
  <c r="Q1084" i="24"/>
  <c r="R1084" i="24"/>
  <c r="S1084" i="24"/>
  <c r="Q1085" i="24"/>
  <c r="R1085" i="24"/>
  <c r="S1085" i="24"/>
  <c r="Q1086" i="24"/>
  <c r="R1086" i="24"/>
  <c r="S1086" i="24"/>
  <c r="Q1087" i="24"/>
  <c r="R1087" i="24"/>
  <c r="S1087" i="24"/>
  <c r="Q1088" i="24"/>
  <c r="R1088" i="24"/>
  <c r="S1088" i="24"/>
  <c r="Q1089" i="24"/>
  <c r="R1089" i="24"/>
  <c r="S1089" i="24"/>
  <c r="Q1090" i="24"/>
  <c r="R1090" i="24"/>
  <c r="S1090" i="24"/>
  <c r="Q1091" i="24"/>
  <c r="R1091" i="24"/>
  <c r="S1091" i="24"/>
  <c r="Q1092" i="24"/>
  <c r="R1092" i="24"/>
  <c r="S1092" i="24"/>
  <c r="Q1093" i="24"/>
  <c r="R1093" i="24"/>
  <c r="S1093" i="24"/>
  <c r="Q1094" i="24"/>
  <c r="R1094" i="24"/>
  <c r="S1094" i="24"/>
  <c r="Q1095" i="24"/>
  <c r="R1095" i="24"/>
  <c r="S1095" i="24"/>
  <c r="Q1096" i="24"/>
  <c r="R1096" i="24"/>
  <c r="S1096" i="24"/>
  <c r="Q1097" i="24"/>
  <c r="R1097" i="24"/>
  <c r="S1097" i="24"/>
  <c r="Q1098" i="24"/>
  <c r="R1098" i="24"/>
  <c r="S1098" i="24"/>
  <c r="Q1099" i="24"/>
  <c r="R1099" i="24"/>
  <c r="S1099" i="24"/>
  <c r="Q1100" i="24"/>
  <c r="R1100" i="24"/>
  <c r="S1100" i="24"/>
  <c r="Q1101" i="24"/>
  <c r="R1101" i="24"/>
  <c r="S1101" i="24"/>
  <c r="Q1102" i="24"/>
  <c r="R1102" i="24"/>
  <c r="S1102" i="24"/>
  <c r="Q1103" i="24"/>
  <c r="R1103" i="24"/>
  <c r="S1103" i="24"/>
  <c r="Q1104" i="24"/>
  <c r="R1104" i="24"/>
  <c r="S1104" i="24"/>
  <c r="Q1105" i="24"/>
  <c r="R1105" i="24"/>
  <c r="S1105" i="24"/>
  <c r="Q1106" i="24"/>
  <c r="R1106" i="24"/>
  <c r="S1106" i="24"/>
  <c r="Q1107" i="24"/>
  <c r="R1107" i="24"/>
  <c r="S1107" i="24"/>
  <c r="Q1108" i="24"/>
  <c r="R1108" i="24"/>
  <c r="S1108" i="24"/>
  <c r="Q1109" i="24"/>
  <c r="R1109" i="24"/>
  <c r="S1109" i="24"/>
  <c r="Q1110" i="24"/>
  <c r="R1110" i="24"/>
  <c r="S1110" i="24"/>
  <c r="Q1111" i="24"/>
  <c r="R1111" i="24"/>
  <c r="S1111" i="24"/>
  <c r="Q1112" i="24"/>
  <c r="R1112" i="24"/>
  <c r="S1112" i="24"/>
  <c r="Q1113" i="24"/>
  <c r="R1113" i="24"/>
  <c r="S1113" i="24"/>
  <c r="Q1114" i="24"/>
  <c r="R1114" i="24"/>
  <c r="S1114" i="24"/>
  <c r="Q1115" i="24"/>
  <c r="R1115" i="24"/>
  <c r="S1115" i="24"/>
  <c r="Q1116" i="24"/>
  <c r="R1116" i="24"/>
  <c r="S1116" i="24"/>
  <c r="Q1117" i="24"/>
  <c r="R1117" i="24"/>
  <c r="S1117" i="24"/>
  <c r="Q1118" i="24"/>
  <c r="R1118" i="24"/>
  <c r="S1118" i="24"/>
  <c r="Q1119" i="24"/>
  <c r="R1119" i="24"/>
  <c r="S1119" i="24"/>
  <c r="Q1120" i="24"/>
  <c r="R1120" i="24"/>
  <c r="S1120" i="24"/>
  <c r="Q1121" i="24"/>
  <c r="R1121" i="24"/>
  <c r="S1121" i="24"/>
  <c r="Q1122" i="24"/>
  <c r="R1122" i="24"/>
  <c r="S1122" i="24"/>
  <c r="Q1123" i="24"/>
  <c r="R1123" i="24"/>
  <c r="S1123" i="24"/>
  <c r="Q1124" i="24"/>
  <c r="R1124" i="24"/>
  <c r="S1124" i="24"/>
  <c r="Q1125" i="24"/>
  <c r="R1125" i="24"/>
  <c r="S1125" i="24"/>
  <c r="Q1126" i="24"/>
  <c r="R1126" i="24"/>
  <c r="S1126" i="24"/>
  <c r="Q1127" i="24"/>
  <c r="R1127" i="24"/>
  <c r="S1127" i="24"/>
  <c r="Q1128" i="24"/>
  <c r="R1128" i="24"/>
  <c r="S1128" i="24"/>
  <c r="Q1129" i="24"/>
  <c r="R1129" i="24"/>
  <c r="S1129" i="24"/>
  <c r="Q1130" i="24"/>
  <c r="R1130" i="24"/>
  <c r="S1130" i="24"/>
  <c r="Q1131" i="24"/>
  <c r="R1131" i="24"/>
  <c r="S1131" i="24"/>
  <c r="Q1132" i="24"/>
  <c r="R1132" i="24"/>
  <c r="S1132" i="24"/>
  <c r="Q1133" i="24"/>
  <c r="R1133" i="24"/>
  <c r="S1133" i="24"/>
  <c r="Q1134" i="24"/>
  <c r="R1134" i="24"/>
  <c r="S1134" i="24"/>
  <c r="Q1135" i="24"/>
  <c r="R1135" i="24"/>
  <c r="S1135" i="24"/>
  <c r="Q1136" i="24"/>
  <c r="R1136" i="24"/>
  <c r="S1136" i="24"/>
  <c r="Q1137" i="24"/>
  <c r="R1137" i="24"/>
  <c r="S1137" i="24"/>
  <c r="Q1138" i="24"/>
  <c r="R1138" i="24"/>
  <c r="S1138" i="24"/>
  <c r="Q1139" i="24"/>
  <c r="R1139" i="24"/>
  <c r="S1139" i="24"/>
  <c r="Q1140" i="24"/>
  <c r="R1140" i="24"/>
  <c r="S1140" i="24"/>
  <c r="Q1141" i="24"/>
  <c r="R1141" i="24"/>
  <c r="S1141" i="24"/>
  <c r="Q1142" i="24"/>
  <c r="R1142" i="24"/>
  <c r="S1142" i="24"/>
  <c r="Q1143" i="24"/>
  <c r="R1143" i="24"/>
  <c r="S1143" i="24"/>
  <c r="Q1144" i="24"/>
  <c r="R1144" i="24"/>
  <c r="S1144" i="24"/>
  <c r="Q1145" i="24"/>
  <c r="R1145" i="24"/>
  <c r="S1145" i="24"/>
  <c r="Q1146" i="24"/>
  <c r="R1146" i="24"/>
  <c r="S1146" i="24"/>
  <c r="Q1147" i="24"/>
  <c r="R1147" i="24"/>
  <c r="S1147" i="24"/>
  <c r="Q1148" i="24"/>
  <c r="R1148" i="24"/>
  <c r="S1148" i="24"/>
  <c r="Q1149" i="24"/>
  <c r="R1149" i="24"/>
  <c r="S1149" i="24"/>
  <c r="Q1150" i="24"/>
  <c r="R1150" i="24"/>
  <c r="S1150" i="24"/>
  <c r="Q1151" i="24"/>
  <c r="R1151" i="24"/>
  <c r="S1151" i="24"/>
  <c r="Q1152" i="24"/>
  <c r="R1152" i="24"/>
  <c r="S1152" i="24"/>
  <c r="Q1153" i="24"/>
  <c r="R1153" i="24"/>
  <c r="S1153" i="24"/>
  <c r="Q1154" i="24"/>
  <c r="R1154" i="24"/>
  <c r="S1154" i="24"/>
  <c r="Q1155" i="24"/>
  <c r="R1155" i="24"/>
  <c r="S1155" i="24"/>
  <c r="Q1156" i="24"/>
  <c r="R1156" i="24"/>
  <c r="S1156" i="24"/>
  <c r="Q1157" i="24"/>
  <c r="R1157" i="24"/>
  <c r="S1157" i="24"/>
  <c r="Q1158" i="24"/>
  <c r="R1158" i="24"/>
  <c r="S1158" i="24"/>
  <c r="Q1159" i="24"/>
  <c r="R1159" i="24"/>
  <c r="S1159" i="24"/>
  <c r="Q1160" i="24"/>
  <c r="R1160" i="24"/>
  <c r="S1160" i="24"/>
  <c r="Q1161" i="24"/>
  <c r="R1161" i="24"/>
  <c r="S1161" i="24"/>
  <c r="Q1162" i="24"/>
  <c r="R1162" i="24"/>
  <c r="S1162" i="24"/>
  <c r="Q1163" i="24"/>
  <c r="R1163" i="24"/>
  <c r="S1163" i="24"/>
  <c r="Q1164" i="24"/>
  <c r="R1164" i="24"/>
  <c r="S1164" i="24"/>
  <c r="Q1165" i="24"/>
  <c r="R1165" i="24"/>
  <c r="S1165" i="24"/>
  <c r="Q1166" i="24"/>
  <c r="R1166" i="24"/>
  <c r="S1166" i="24"/>
  <c r="Q1167" i="24"/>
  <c r="R1167" i="24"/>
  <c r="S1167" i="24"/>
  <c r="Q1168" i="24"/>
  <c r="R1168" i="24"/>
  <c r="S1168" i="24"/>
  <c r="Q1169" i="24"/>
  <c r="R1169" i="24"/>
  <c r="S1169" i="24"/>
  <c r="Q1170" i="24"/>
  <c r="R1170" i="24"/>
  <c r="S1170" i="24"/>
  <c r="Q1171" i="24"/>
  <c r="R1171" i="24"/>
  <c r="S1171" i="24"/>
  <c r="Q1172" i="24"/>
  <c r="R1172" i="24"/>
  <c r="S1172" i="24"/>
  <c r="Q1173" i="24"/>
  <c r="R1173" i="24"/>
  <c r="S1173" i="24"/>
  <c r="Q1174" i="24"/>
  <c r="R1174" i="24"/>
  <c r="S1174" i="24"/>
  <c r="Q1175" i="24"/>
  <c r="R1175" i="24"/>
  <c r="S1175" i="24"/>
  <c r="Q1176" i="24"/>
  <c r="R1176" i="24"/>
  <c r="S1176" i="24"/>
  <c r="Q1177" i="24"/>
  <c r="R1177" i="24"/>
  <c r="S1177" i="24"/>
  <c r="Q1178" i="24"/>
  <c r="R1178" i="24"/>
  <c r="S1178" i="24"/>
  <c r="Q1179" i="24"/>
  <c r="R1179" i="24"/>
  <c r="S1179" i="24"/>
  <c r="Q1180" i="24"/>
  <c r="R1180" i="24"/>
  <c r="S1180" i="24"/>
  <c r="Q1181" i="24"/>
  <c r="R1181" i="24"/>
  <c r="S1181" i="24"/>
  <c r="Q1182" i="24"/>
  <c r="R1182" i="24"/>
  <c r="S1182" i="24"/>
  <c r="Q1183" i="24"/>
  <c r="R1183" i="24"/>
  <c r="S1183" i="24"/>
  <c r="Q1184" i="24"/>
  <c r="R1184" i="24"/>
  <c r="S1184" i="24"/>
  <c r="Q1185" i="24"/>
  <c r="R1185" i="24"/>
  <c r="S1185" i="24"/>
  <c r="Q1186" i="24"/>
  <c r="R1186" i="24"/>
  <c r="S1186" i="24"/>
  <c r="Q1187" i="24"/>
  <c r="R1187" i="24"/>
  <c r="S1187" i="24"/>
  <c r="Q1188" i="24"/>
  <c r="R1188" i="24"/>
  <c r="S1188" i="24"/>
  <c r="Q1189" i="24"/>
  <c r="R1189" i="24"/>
  <c r="S1189" i="24"/>
  <c r="Q1190" i="24"/>
  <c r="R1190" i="24"/>
  <c r="S1190" i="24"/>
  <c r="Q1191" i="24"/>
  <c r="R1191" i="24"/>
  <c r="S1191" i="24"/>
  <c r="Q1192" i="24"/>
  <c r="R1192" i="24"/>
  <c r="S1192" i="24"/>
  <c r="Q1193" i="24"/>
  <c r="R1193" i="24"/>
  <c r="S1193" i="24"/>
  <c r="Q1194" i="24"/>
  <c r="R1194" i="24"/>
  <c r="S1194" i="24"/>
  <c r="Q1195" i="24"/>
  <c r="R1195" i="24"/>
  <c r="S1195" i="24"/>
  <c r="Q1196" i="24"/>
  <c r="R1196" i="24"/>
  <c r="S1196" i="24"/>
  <c r="Q1197" i="24"/>
  <c r="R1197" i="24"/>
  <c r="S1197" i="24"/>
  <c r="Q1198" i="24"/>
  <c r="R1198" i="24"/>
  <c r="S1198" i="24"/>
  <c r="Q1199" i="24"/>
  <c r="R1199" i="24"/>
  <c r="S1199" i="24"/>
  <c r="Q1200" i="24"/>
  <c r="R1200" i="24"/>
  <c r="S1200" i="24"/>
  <c r="Q1201" i="24"/>
  <c r="R1201" i="24"/>
  <c r="S1201" i="24"/>
  <c r="Q1202" i="24"/>
  <c r="R1202" i="24"/>
  <c r="S1202" i="24"/>
  <c r="Q1203" i="24"/>
  <c r="R1203" i="24"/>
  <c r="S1203" i="24"/>
  <c r="Q1204" i="24"/>
  <c r="R1204" i="24"/>
  <c r="S1204" i="24"/>
  <c r="Q1205" i="24"/>
  <c r="R1205" i="24"/>
  <c r="S1205" i="24"/>
  <c r="Q1206" i="24"/>
  <c r="R1206" i="24"/>
  <c r="S1206" i="24"/>
  <c r="Q1207" i="24"/>
  <c r="R1207" i="24"/>
  <c r="S1207" i="24"/>
  <c r="Q1208" i="24"/>
  <c r="R1208" i="24"/>
  <c r="S1208" i="24"/>
  <c r="Q1209" i="24"/>
  <c r="R1209" i="24"/>
  <c r="S1209" i="24"/>
  <c r="Q1210" i="24"/>
  <c r="R1210" i="24"/>
  <c r="S1210" i="24"/>
  <c r="Q1211" i="24"/>
  <c r="R1211" i="24"/>
  <c r="S1211" i="24"/>
  <c r="Q1212" i="24"/>
  <c r="R1212" i="24"/>
  <c r="S1212" i="24"/>
  <c r="Q1213" i="24"/>
  <c r="R1213" i="24"/>
  <c r="S1213" i="24"/>
  <c r="Q1214" i="24"/>
  <c r="R1214" i="24"/>
  <c r="S1214" i="24"/>
  <c r="Q1215" i="24"/>
  <c r="R1215" i="24"/>
  <c r="S1215" i="24"/>
  <c r="Q1216" i="24"/>
  <c r="R1216" i="24"/>
  <c r="S1216" i="24"/>
  <c r="Q1217" i="24"/>
  <c r="R1217" i="24"/>
  <c r="S1217" i="24"/>
  <c r="Q1218" i="24"/>
  <c r="R1218" i="24"/>
  <c r="S1218" i="24"/>
  <c r="Q1219" i="24"/>
  <c r="R1219" i="24"/>
  <c r="S1219" i="24"/>
  <c r="Q1220" i="24"/>
  <c r="R1220" i="24"/>
  <c r="S1220" i="24"/>
  <c r="Q1221" i="24"/>
  <c r="R1221" i="24"/>
  <c r="S1221" i="24"/>
  <c r="Q1222" i="24"/>
  <c r="R1222" i="24"/>
  <c r="S1222" i="24"/>
  <c r="Q1223" i="24"/>
  <c r="R1223" i="24"/>
  <c r="S1223" i="24"/>
  <c r="Q1224" i="24"/>
  <c r="R1224" i="24"/>
  <c r="S1224" i="24"/>
  <c r="Q1225" i="24"/>
  <c r="R1225" i="24"/>
  <c r="S1225" i="24"/>
  <c r="Q1226" i="24"/>
  <c r="R1226" i="24"/>
  <c r="S1226" i="24"/>
  <c r="Q1227" i="24"/>
  <c r="R1227" i="24"/>
  <c r="S1227" i="24"/>
  <c r="Q1228" i="24"/>
  <c r="R1228" i="24"/>
  <c r="S1228" i="24"/>
  <c r="Q1229" i="24"/>
  <c r="R1229" i="24"/>
  <c r="S1229" i="24"/>
  <c r="Q1230" i="24"/>
  <c r="R1230" i="24"/>
  <c r="S1230" i="24"/>
  <c r="Q1231" i="24"/>
  <c r="R1231" i="24"/>
  <c r="S1231" i="24"/>
  <c r="Q1232" i="24"/>
  <c r="R1232" i="24"/>
  <c r="S1232" i="24"/>
  <c r="Q1233" i="24"/>
  <c r="R1233" i="24"/>
  <c r="S1233" i="24"/>
  <c r="Q1234" i="24"/>
  <c r="R1234" i="24"/>
  <c r="S1234" i="24"/>
  <c r="Q1235" i="24"/>
  <c r="R1235" i="24"/>
  <c r="S1235" i="24"/>
  <c r="Q1236" i="24"/>
  <c r="R1236" i="24"/>
  <c r="S1236" i="24"/>
  <c r="Q1237" i="24"/>
  <c r="R1237" i="24"/>
  <c r="S1237" i="24"/>
  <c r="Q1238" i="24"/>
  <c r="R1238" i="24"/>
  <c r="S1238" i="24"/>
  <c r="Q1239" i="24"/>
  <c r="R1239" i="24"/>
  <c r="S1239" i="24"/>
  <c r="Q1240" i="24"/>
  <c r="R1240" i="24"/>
  <c r="S1240" i="24"/>
  <c r="Q1241" i="24"/>
  <c r="R1241" i="24"/>
  <c r="S1241" i="24"/>
  <c r="Q1242" i="24"/>
  <c r="R1242" i="24"/>
  <c r="S1242" i="24"/>
  <c r="Q1243" i="24"/>
  <c r="R1243" i="24"/>
  <c r="S1243" i="24"/>
  <c r="Q1244" i="24"/>
  <c r="R1244" i="24"/>
  <c r="S1244" i="24"/>
  <c r="Q1245" i="24"/>
  <c r="R1245" i="24"/>
  <c r="S1245" i="24"/>
  <c r="Q1246" i="24"/>
  <c r="R1246" i="24"/>
  <c r="S1246" i="24"/>
  <c r="Q1247" i="24"/>
  <c r="R1247" i="24"/>
  <c r="S1247" i="24"/>
  <c r="Q1248" i="24"/>
  <c r="R1248" i="24"/>
  <c r="S1248" i="24"/>
  <c r="Q1249" i="24"/>
  <c r="R1249" i="24"/>
  <c r="S1249" i="24"/>
  <c r="Q1250" i="24"/>
  <c r="R1250" i="24"/>
  <c r="S1250" i="24"/>
  <c r="Q1251" i="24"/>
  <c r="R1251" i="24"/>
  <c r="S1251" i="24"/>
  <c r="Q1252" i="24"/>
  <c r="R1252" i="24"/>
  <c r="S1252" i="24"/>
  <c r="Q1253" i="24"/>
  <c r="R1253" i="24"/>
  <c r="S1253" i="24"/>
  <c r="Q1254" i="24"/>
  <c r="R1254" i="24"/>
  <c r="S1254" i="24"/>
  <c r="Q1255" i="24"/>
  <c r="R1255" i="24"/>
  <c r="S1255" i="24"/>
  <c r="Q1256" i="24"/>
  <c r="R1256" i="24"/>
  <c r="S1256" i="24"/>
  <c r="Q1257" i="24"/>
  <c r="R1257" i="24"/>
  <c r="S1257" i="24"/>
  <c r="Q1258" i="24"/>
  <c r="R1258" i="24"/>
  <c r="S1258" i="24"/>
  <c r="Q1259" i="24"/>
  <c r="R1259" i="24"/>
  <c r="S1259" i="24"/>
  <c r="Q1260" i="24"/>
  <c r="R1260" i="24"/>
  <c r="S1260" i="24"/>
  <c r="Q1261" i="24"/>
  <c r="R1261" i="24"/>
  <c r="S1261" i="24"/>
  <c r="Q1262" i="24"/>
  <c r="R1262" i="24"/>
  <c r="S1262" i="24"/>
  <c r="Q1263" i="24"/>
  <c r="R1263" i="24"/>
  <c r="S1263" i="24"/>
  <c r="Q1264" i="24"/>
  <c r="R1264" i="24"/>
  <c r="S1264" i="24"/>
  <c r="Q1265" i="24"/>
  <c r="R1265" i="24"/>
  <c r="S1265" i="24"/>
  <c r="Q1266" i="24"/>
  <c r="R1266" i="24"/>
  <c r="S1266" i="24"/>
  <c r="Q1267" i="24"/>
  <c r="R1267" i="24"/>
  <c r="S1267" i="24"/>
  <c r="Q1268" i="24"/>
  <c r="R1268" i="24"/>
  <c r="S1268" i="24"/>
  <c r="Q1269" i="24"/>
  <c r="R1269" i="24"/>
  <c r="S1269" i="24"/>
  <c r="Q1270" i="24"/>
  <c r="R1270" i="24"/>
  <c r="S1270" i="24"/>
  <c r="Q1271" i="24"/>
  <c r="R1271" i="24"/>
  <c r="S1271" i="24"/>
  <c r="Q1272" i="24"/>
  <c r="R1272" i="24"/>
  <c r="S1272" i="24"/>
  <c r="Q1273" i="24"/>
  <c r="R1273" i="24"/>
  <c r="S1273" i="24"/>
  <c r="Q1274" i="24"/>
  <c r="R1274" i="24"/>
  <c r="S1274" i="24"/>
  <c r="Q1275" i="24"/>
  <c r="R1275" i="24"/>
  <c r="S1275" i="24"/>
  <c r="Q1276" i="24"/>
  <c r="R1276" i="24"/>
  <c r="S1276" i="24"/>
  <c r="Q1277" i="24"/>
  <c r="R1277" i="24"/>
  <c r="S1277" i="24"/>
  <c r="Q1278" i="24"/>
  <c r="R1278" i="24"/>
  <c r="S1278" i="24"/>
  <c r="Q1279" i="24"/>
  <c r="R1279" i="24"/>
  <c r="S1279" i="24"/>
  <c r="Q1280" i="24"/>
  <c r="R1280" i="24"/>
  <c r="S1280" i="24"/>
  <c r="Q1281" i="24"/>
  <c r="R1281" i="24"/>
  <c r="S1281" i="24"/>
  <c r="Q1282" i="24"/>
  <c r="R1282" i="24"/>
  <c r="S1282" i="24"/>
  <c r="Q1283" i="24"/>
  <c r="R1283" i="24"/>
  <c r="S1283" i="24"/>
  <c r="Q1284" i="24"/>
  <c r="R1284" i="24"/>
  <c r="S1284" i="24"/>
  <c r="Q1285" i="24"/>
  <c r="R1285" i="24"/>
  <c r="S1285" i="24"/>
  <c r="Q1286" i="24"/>
  <c r="R1286" i="24"/>
  <c r="S1286" i="24"/>
  <c r="Q1287" i="24"/>
  <c r="R1287" i="24"/>
  <c r="S1287" i="24"/>
  <c r="Q1288" i="24"/>
  <c r="R1288" i="24"/>
  <c r="S1288" i="24"/>
  <c r="Q1289" i="24"/>
  <c r="R1289" i="24"/>
  <c r="S1289" i="24"/>
  <c r="Q1290" i="24"/>
  <c r="R1290" i="24"/>
  <c r="S1290" i="24"/>
  <c r="Q1291" i="24"/>
  <c r="R1291" i="24"/>
  <c r="S1291" i="24"/>
  <c r="Q1292" i="24"/>
  <c r="R1292" i="24"/>
  <c r="S1292" i="24"/>
  <c r="Q1293" i="24"/>
  <c r="R1293" i="24"/>
  <c r="S1293" i="24"/>
  <c r="Q1294" i="24"/>
  <c r="R1294" i="24"/>
  <c r="S1294" i="24"/>
  <c r="Q1295" i="24"/>
  <c r="R1295" i="24"/>
  <c r="S1295" i="24"/>
  <c r="Q1296" i="24"/>
  <c r="R1296" i="24"/>
  <c r="S1296" i="24"/>
  <c r="Q1297" i="24"/>
  <c r="R1297" i="24"/>
  <c r="S1297" i="24"/>
  <c r="Q1298" i="24"/>
  <c r="R1298" i="24"/>
  <c r="S1298" i="24"/>
  <c r="Q1299" i="24"/>
  <c r="R1299" i="24"/>
  <c r="S1299" i="24"/>
  <c r="Q1300" i="24"/>
  <c r="R1300" i="24"/>
  <c r="S1300" i="24"/>
  <c r="Q1301" i="24"/>
  <c r="R1301" i="24"/>
  <c r="S1301" i="24"/>
  <c r="Q1302" i="24"/>
  <c r="R1302" i="24"/>
  <c r="S1302" i="24"/>
  <c r="Q1303" i="24"/>
  <c r="R1303" i="24"/>
  <c r="S1303" i="24"/>
  <c r="Q1304" i="24"/>
  <c r="R1304" i="24"/>
  <c r="S1304" i="24"/>
  <c r="Q1305" i="24"/>
  <c r="R1305" i="24"/>
  <c r="S1305" i="24"/>
  <c r="Q1306" i="24"/>
  <c r="R1306" i="24"/>
  <c r="S1306" i="24"/>
  <c r="Q1307" i="24"/>
  <c r="R1307" i="24"/>
  <c r="S1307" i="24"/>
  <c r="Q1308" i="24"/>
  <c r="R1308" i="24"/>
  <c r="S1308" i="24"/>
  <c r="Q1309" i="24"/>
  <c r="R1309" i="24"/>
  <c r="S1309" i="24"/>
  <c r="Q1310" i="24"/>
  <c r="R1310" i="24"/>
  <c r="S1310" i="24"/>
  <c r="Q1311" i="24"/>
  <c r="R1311" i="24"/>
  <c r="S1311" i="24"/>
  <c r="Q1312" i="24"/>
  <c r="R1312" i="24"/>
  <c r="S1312" i="24"/>
  <c r="Q1313" i="24"/>
  <c r="R1313" i="24"/>
  <c r="S1313" i="24"/>
  <c r="Q1314" i="24"/>
  <c r="R1314" i="24"/>
  <c r="S1314" i="24"/>
  <c r="Q1315" i="24"/>
  <c r="R1315" i="24"/>
  <c r="S1315" i="24"/>
  <c r="Q1316" i="24"/>
  <c r="R1316" i="24"/>
  <c r="S1316" i="24"/>
  <c r="Q1317" i="24"/>
  <c r="R1317" i="24"/>
  <c r="S1317" i="24"/>
  <c r="Q1318" i="24"/>
  <c r="R1318" i="24"/>
  <c r="S1318" i="24"/>
  <c r="Q1319" i="24"/>
  <c r="R1319" i="24"/>
  <c r="S1319" i="24"/>
  <c r="Q1320" i="24"/>
  <c r="R1320" i="24"/>
  <c r="S1320" i="24"/>
  <c r="Q1321" i="24"/>
  <c r="R1321" i="24"/>
  <c r="S1321" i="24"/>
  <c r="Q1322" i="24"/>
  <c r="R1322" i="24"/>
  <c r="S1322" i="24"/>
  <c r="Q1323" i="24"/>
  <c r="R1323" i="24"/>
  <c r="S1323" i="24"/>
  <c r="Q1324" i="24"/>
  <c r="R1324" i="24"/>
  <c r="S1324" i="24"/>
  <c r="Q1325" i="24"/>
  <c r="R1325" i="24"/>
  <c r="S1325" i="24"/>
  <c r="Q1326" i="24"/>
  <c r="R1326" i="24"/>
  <c r="S1326" i="24"/>
  <c r="Q1327" i="24"/>
  <c r="R1327" i="24"/>
  <c r="S1327" i="24"/>
  <c r="Q1328" i="24"/>
  <c r="R1328" i="24"/>
  <c r="S1328" i="24"/>
  <c r="Q1329" i="24"/>
  <c r="R1329" i="24"/>
  <c r="S1329" i="24"/>
  <c r="Q1330" i="24"/>
  <c r="R1330" i="24"/>
  <c r="S1330" i="24"/>
  <c r="Q1331" i="24"/>
  <c r="R1331" i="24"/>
  <c r="S1331" i="24"/>
  <c r="Q1332" i="24"/>
  <c r="R1332" i="24"/>
  <c r="S1332" i="24"/>
  <c r="Q1333" i="24"/>
  <c r="R1333" i="24"/>
  <c r="S1333" i="24"/>
  <c r="Q1334" i="24"/>
  <c r="R1334" i="24"/>
  <c r="S1334" i="24"/>
  <c r="Q1335" i="24"/>
  <c r="R1335" i="24"/>
  <c r="S1335" i="24"/>
  <c r="Q1336" i="24"/>
  <c r="R1336" i="24"/>
  <c r="S1336" i="24"/>
  <c r="Q1337" i="24"/>
  <c r="R1337" i="24"/>
  <c r="S1337" i="24"/>
  <c r="Q1338" i="24"/>
  <c r="R1338" i="24"/>
  <c r="S1338" i="24"/>
  <c r="Q1339" i="24"/>
  <c r="R1339" i="24"/>
  <c r="S1339" i="24"/>
  <c r="Q1340" i="24"/>
  <c r="R1340" i="24"/>
  <c r="S1340" i="24"/>
  <c r="Q1341" i="24"/>
  <c r="R1341" i="24"/>
  <c r="S1341" i="24"/>
  <c r="Q1342" i="24"/>
  <c r="R1342" i="24"/>
  <c r="S1342" i="24"/>
  <c r="Q1343" i="24"/>
  <c r="R1343" i="24"/>
  <c r="S1343" i="24"/>
  <c r="Q1344" i="24"/>
  <c r="R1344" i="24"/>
  <c r="S1344" i="24"/>
  <c r="Q1345" i="24"/>
  <c r="R1345" i="24"/>
  <c r="S1345" i="24"/>
  <c r="Q1346" i="24"/>
  <c r="R1346" i="24"/>
  <c r="S1346" i="24"/>
  <c r="Q1347" i="24"/>
  <c r="R1347" i="24"/>
  <c r="S1347" i="24"/>
  <c r="Q1348" i="24"/>
  <c r="R1348" i="24"/>
  <c r="S1348" i="24"/>
  <c r="Q1349" i="24"/>
  <c r="R1349" i="24"/>
  <c r="S1349" i="24"/>
  <c r="Q1350" i="24"/>
  <c r="R1350" i="24"/>
  <c r="S1350" i="24"/>
  <c r="Q1351" i="24"/>
  <c r="R1351" i="24"/>
  <c r="S1351" i="24"/>
  <c r="Q1352" i="24"/>
  <c r="R1352" i="24"/>
  <c r="S1352" i="24"/>
  <c r="Q1353" i="24"/>
  <c r="R1353" i="24"/>
  <c r="S1353" i="24"/>
  <c r="Q1354" i="24"/>
  <c r="R1354" i="24"/>
  <c r="S1354" i="24"/>
  <c r="Q1355" i="24"/>
  <c r="R1355" i="24"/>
  <c r="S1355" i="24"/>
  <c r="Q1356" i="24"/>
  <c r="R1356" i="24"/>
  <c r="S1356" i="24"/>
  <c r="Q1357" i="24"/>
  <c r="R1357" i="24"/>
  <c r="S1357" i="24"/>
  <c r="Q1358" i="24"/>
  <c r="R1358" i="24"/>
  <c r="S1358" i="24"/>
  <c r="Q1359" i="24"/>
  <c r="R1359" i="24"/>
  <c r="S1359" i="24"/>
  <c r="Q1360" i="24"/>
  <c r="R1360" i="24"/>
  <c r="S1360" i="24"/>
  <c r="Q1361" i="24"/>
  <c r="R1361" i="24"/>
  <c r="S1361" i="24"/>
  <c r="Q1362" i="24"/>
  <c r="R1362" i="24"/>
  <c r="S1362" i="24"/>
  <c r="Q1363" i="24"/>
  <c r="R1363" i="24"/>
  <c r="S1363" i="24"/>
  <c r="Q1364" i="24"/>
  <c r="R1364" i="24"/>
  <c r="S1364" i="24"/>
  <c r="Q1365" i="24"/>
  <c r="R1365" i="24"/>
  <c r="S1365" i="24"/>
  <c r="Q1366" i="24"/>
  <c r="R1366" i="24"/>
  <c r="S1366" i="24"/>
  <c r="Q1367" i="24"/>
  <c r="R1367" i="24"/>
  <c r="S1367" i="24"/>
  <c r="Q1368" i="24"/>
  <c r="R1368" i="24"/>
  <c r="S1368" i="24"/>
  <c r="Q1369" i="24"/>
  <c r="R1369" i="24"/>
  <c r="S1369" i="24"/>
  <c r="Q1370" i="24"/>
  <c r="R1370" i="24"/>
  <c r="S1370" i="24"/>
  <c r="Q1371" i="24"/>
  <c r="R1371" i="24"/>
  <c r="S1371" i="24"/>
  <c r="Q1372" i="24"/>
  <c r="R1372" i="24"/>
  <c r="S1372" i="24"/>
  <c r="Q1373" i="24"/>
  <c r="R1373" i="24"/>
  <c r="S1373" i="24"/>
  <c r="Q1374" i="24"/>
  <c r="R1374" i="24"/>
  <c r="S1374" i="24"/>
  <c r="Q1375" i="24"/>
  <c r="R1375" i="24"/>
  <c r="S1375" i="24"/>
  <c r="Q1376" i="24"/>
  <c r="R1376" i="24"/>
  <c r="S1376" i="24"/>
  <c r="Q1377" i="24"/>
  <c r="R1377" i="24"/>
  <c r="S1377" i="24"/>
  <c r="Q1378" i="24"/>
  <c r="R1378" i="24"/>
  <c r="S1378" i="24"/>
  <c r="Q1379" i="24"/>
  <c r="R1379" i="24"/>
  <c r="S1379" i="24"/>
  <c r="Q1380" i="24"/>
  <c r="R1380" i="24"/>
  <c r="S1380" i="24"/>
  <c r="Q1381" i="24"/>
  <c r="R1381" i="24"/>
  <c r="S1381" i="24"/>
  <c r="Q1382" i="24"/>
  <c r="R1382" i="24"/>
  <c r="S1382" i="24"/>
  <c r="Q1383" i="24"/>
  <c r="R1383" i="24"/>
  <c r="S1383" i="24"/>
  <c r="Q1384" i="24"/>
  <c r="R1384" i="24"/>
  <c r="S1384" i="24"/>
  <c r="Q1385" i="24"/>
  <c r="R1385" i="24"/>
  <c r="S1385" i="24"/>
  <c r="Q1386" i="24"/>
  <c r="R1386" i="24"/>
  <c r="S1386" i="24"/>
  <c r="Q1387" i="24"/>
  <c r="R1387" i="24"/>
  <c r="S1387" i="24"/>
  <c r="Q1388" i="24"/>
  <c r="R1388" i="24"/>
  <c r="S1388" i="24"/>
  <c r="Q1389" i="24"/>
  <c r="R1389" i="24"/>
  <c r="S1389" i="24"/>
  <c r="Q1390" i="24"/>
  <c r="R1390" i="24"/>
  <c r="S1390" i="24"/>
  <c r="Q1391" i="24"/>
  <c r="R1391" i="24"/>
  <c r="S1391" i="24"/>
  <c r="Q1392" i="24"/>
  <c r="R1392" i="24"/>
  <c r="S1392" i="24"/>
  <c r="Q1393" i="24"/>
  <c r="R1393" i="24"/>
  <c r="S1393" i="24"/>
  <c r="Q1394" i="24"/>
  <c r="R1394" i="24"/>
  <c r="S1394" i="24"/>
  <c r="Q1395" i="24"/>
  <c r="R1395" i="24"/>
  <c r="S1395" i="24"/>
  <c r="Q1396" i="24"/>
  <c r="R1396" i="24"/>
  <c r="S1396" i="24"/>
  <c r="Q1397" i="24"/>
  <c r="R1397" i="24"/>
  <c r="S1397" i="24"/>
  <c r="Q1398" i="24"/>
  <c r="R1398" i="24"/>
  <c r="S1398" i="24"/>
  <c r="Q1399" i="24"/>
  <c r="R1399" i="24"/>
  <c r="S1399" i="24"/>
  <c r="Q1400" i="24"/>
  <c r="R1400" i="24"/>
  <c r="S1400" i="24"/>
  <c r="Q1401" i="24"/>
  <c r="R1401" i="24"/>
  <c r="S1401" i="24"/>
  <c r="Q1402" i="24"/>
  <c r="R1402" i="24"/>
  <c r="S1402" i="24"/>
  <c r="Q1403" i="24"/>
  <c r="R1403" i="24"/>
  <c r="S1403" i="24"/>
  <c r="Q1404" i="24"/>
  <c r="R1404" i="24"/>
  <c r="S1404" i="24"/>
  <c r="Q1405" i="24"/>
  <c r="R1405" i="24"/>
  <c r="S1405" i="24"/>
  <c r="Q1406" i="24"/>
  <c r="R1406" i="24"/>
  <c r="S1406" i="24"/>
  <c r="Q1407" i="24"/>
  <c r="R1407" i="24"/>
  <c r="S1407" i="24"/>
  <c r="Q1408" i="24"/>
  <c r="R1408" i="24"/>
  <c r="S1408" i="24"/>
  <c r="Q1409" i="24"/>
  <c r="R1409" i="24"/>
  <c r="S1409" i="24"/>
  <c r="Q1410" i="24"/>
  <c r="R1410" i="24"/>
  <c r="S1410" i="24"/>
  <c r="Q1411" i="24"/>
  <c r="R1411" i="24"/>
  <c r="S1411" i="24"/>
  <c r="Q1412" i="24"/>
  <c r="R1412" i="24"/>
  <c r="S1412" i="24"/>
  <c r="Q1413" i="24"/>
  <c r="R1413" i="24"/>
  <c r="S1413" i="24"/>
  <c r="Q1414" i="24"/>
  <c r="R1414" i="24"/>
  <c r="S1414" i="24"/>
  <c r="Q1415" i="24"/>
  <c r="R1415" i="24"/>
  <c r="S1415" i="24"/>
  <c r="Q1416" i="24"/>
  <c r="R1416" i="24"/>
  <c r="S1416" i="24"/>
  <c r="Q1417" i="24"/>
  <c r="R1417" i="24"/>
  <c r="S1417" i="24"/>
  <c r="Q1418" i="24"/>
  <c r="R1418" i="24"/>
  <c r="S1418" i="24"/>
  <c r="Q1419" i="24"/>
  <c r="R1419" i="24"/>
  <c r="S1419" i="24"/>
  <c r="Q1420" i="24"/>
  <c r="R1420" i="24"/>
  <c r="S1420" i="24"/>
  <c r="Q1421" i="24"/>
  <c r="R1421" i="24"/>
  <c r="S1421" i="24"/>
  <c r="Q1422" i="24"/>
  <c r="R1422" i="24"/>
  <c r="S1422" i="24"/>
  <c r="Q1423" i="24"/>
  <c r="R1423" i="24"/>
  <c r="S1423" i="24"/>
  <c r="Q1424" i="24"/>
  <c r="R1424" i="24"/>
  <c r="S1424" i="24"/>
  <c r="Q1425" i="24"/>
  <c r="R1425" i="24"/>
  <c r="S1425" i="24"/>
  <c r="Q1426" i="24"/>
  <c r="R1426" i="24"/>
  <c r="S1426" i="24"/>
  <c r="Q1427" i="24"/>
  <c r="R1427" i="24"/>
  <c r="S1427" i="24"/>
  <c r="Q1428" i="24"/>
  <c r="R1428" i="24"/>
  <c r="S1428" i="24"/>
  <c r="Q1429" i="24"/>
  <c r="R1429" i="24"/>
  <c r="S1429" i="24"/>
  <c r="Q1430" i="24"/>
  <c r="R1430" i="24"/>
  <c r="S1430" i="24"/>
  <c r="Q1431" i="24"/>
  <c r="R1431" i="24"/>
  <c r="S1431" i="24"/>
  <c r="Q1432" i="24"/>
  <c r="R1432" i="24"/>
  <c r="S1432" i="24"/>
  <c r="Q1433" i="24"/>
  <c r="R1433" i="24"/>
  <c r="S1433" i="24"/>
  <c r="Q1434" i="24"/>
  <c r="R1434" i="24"/>
  <c r="S1434" i="24"/>
  <c r="Q1435" i="24"/>
  <c r="R1435" i="24"/>
  <c r="S1435" i="24"/>
  <c r="Q1436" i="24"/>
  <c r="R1436" i="24"/>
  <c r="S1436" i="24"/>
  <c r="Q1437" i="24"/>
  <c r="R1437" i="24"/>
  <c r="S1437" i="24"/>
  <c r="Q1438" i="24"/>
  <c r="R1438" i="24"/>
  <c r="S1438" i="24"/>
  <c r="Q1439" i="24"/>
  <c r="R1439" i="24"/>
  <c r="S1439" i="24"/>
  <c r="Q1440" i="24"/>
  <c r="R1440" i="24"/>
  <c r="S1440" i="24"/>
  <c r="Q1441" i="24"/>
  <c r="R1441" i="24"/>
  <c r="S1441" i="24"/>
  <c r="Q1442" i="24"/>
  <c r="R1442" i="24"/>
  <c r="S1442" i="24"/>
  <c r="Q1443" i="24"/>
  <c r="R1443" i="24"/>
  <c r="S1443" i="24"/>
  <c r="Q1444" i="24"/>
  <c r="R1444" i="24"/>
  <c r="S1444" i="24"/>
  <c r="Q1445" i="24"/>
  <c r="R1445" i="24"/>
  <c r="S1445" i="24"/>
  <c r="Q1446" i="24"/>
  <c r="R1446" i="24"/>
  <c r="S1446" i="24"/>
  <c r="Q1447" i="24"/>
  <c r="R1447" i="24"/>
  <c r="S1447" i="24"/>
  <c r="Q1448" i="24"/>
  <c r="R1448" i="24"/>
  <c r="S1448" i="24"/>
  <c r="Q1449" i="24"/>
  <c r="R1449" i="24"/>
  <c r="S1449" i="24"/>
  <c r="Q1450" i="24"/>
  <c r="R1450" i="24"/>
  <c r="S1450" i="24"/>
  <c r="Q1451" i="24"/>
  <c r="R1451" i="24"/>
  <c r="S1451" i="24"/>
  <c r="Q1452" i="24"/>
  <c r="R1452" i="24"/>
  <c r="S1452" i="24"/>
  <c r="Q1453" i="24"/>
  <c r="R1453" i="24"/>
  <c r="S1453" i="24"/>
  <c r="Q1454" i="24"/>
  <c r="R1454" i="24"/>
  <c r="S1454" i="24"/>
  <c r="Q1455" i="24"/>
  <c r="R1455" i="24"/>
  <c r="S1455" i="24"/>
  <c r="Q1456" i="24"/>
  <c r="R1456" i="24"/>
  <c r="S1456" i="24"/>
  <c r="Q1457" i="24"/>
  <c r="R1457" i="24"/>
  <c r="S1457" i="24"/>
  <c r="Q1458" i="24"/>
  <c r="R1458" i="24"/>
  <c r="S1458" i="24"/>
  <c r="Q1459" i="24"/>
  <c r="R1459" i="24"/>
  <c r="S1459" i="24"/>
  <c r="Q1460" i="24"/>
  <c r="R1460" i="24"/>
  <c r="S1460" i="24"/>
  <c r="Q1461" i="24"/>
  <c r="R1461" i="24"/>
  <c r="S1461" i="24"/>
  <c r="Q1462" i="24"/>
  <c r="R1462" i="24"/>
  <c r="S1462" i="24"/>
  <c r="Q1463" i="24"/>
  <c r="R1463" i="24"/>
  <c r="S1463" i="24"/>
  <c r="Q1464" i="24"/>
  <c r="R1464" i="24"/>
  <c r="S1464" i="24"/>
  <c r="Q1465" i="24"/>
  <c r="R1465" i="24"/>
  <c r="S1465" i="24"/>
  <c r="Q1466" i="24"/>
  <c r="R1466" i="24"/>
  <c r="S1466" i="24"/>
  <c r="Q1467" i="24"/>
  <c r="R1467" i="24"/>
  <c r="S1467" i="24"/>
  <c r="Q1468" i="24"/>
  <c r="R1468" i="24"/>
  <c r="S1468" i="24"/>
  <c r="Q1469" i="24"/>
  <c r="R1469" i="24"/>
  <c r="S1469" i="24"/>
  <c r="Q1470" i="24"/>
  <c r="R1470" i="24"/>
  <c r="S1470" i="24"/>
  <c r="Q1471" i="24"/>
  <c r="R1471" i="24"/>
  <c r="S1471" i="24"/>
  <c r="Q1472" i="24"/>
  <c r="R1472" i="24"/>
  <c r="S1472" i="24"/>
  <c r="Q1473" i="24"/>
  <c r="R1473" i="24"/>
  <c r="S1473" i="24"/>
  <c r="Q1474" i="24"/>
  <c r="R1474" i="24"/>
  <c r="S1474" i="24"/>
  <c r="Q1475" i="24"/>
  <c r="R1475" i="24"/>
  <c r="S1475" i="24"/>
  <c r="Q1476" i="24"/>
  <c r="R1476" i="24"/>
  <c r="S1476" i="24"/>
  <c r="Q1477" i="24"/>
  <c r="R1477" i="24"/>
  <c r="S1477" i="24"/>
  <c r="Q1478" i="24"/>
  <c r="R1478" i="24"/>
  <c r="S1478" i="24"/>
  <c r="Q1479" i="24"/>
  <c r="R1479" i="24"/>
  <c r="S1479" i="24"/>
  <c r="Q1480" i="24"/>
  <c r="R1480" i="24"/>
  <c r="S1480" i="24"/>
  <c r="Q1481" i="24"/>
  <c r="R1481" i="24"/>
  <c r="S1481" i="24"/>
  <c r="Q1482" i="24"/>
  <c r="R1482" i="24"/>
  <c r="S1482" i="24"/>
  <c r="Q1483" i="24"/>
  <c r="R1483" i="24"/>
  <c r="S1483" i="24"/>
  <c r="Q1484" i="24"/>
  <c r="R1484" i="24"/>
  <c r="S1484" i="24"/>
  <c r="Q1485" i="24"/>
  <c r="R1485" i="24"/>
  <c r="S1485" i="24"/>
  <c r="Q1486" i="24"/>
  <c r="R1486" i="24"/>
  <c r="S1486" i="24"/>
  <c r="Q1487" i="24"/>
  <c r="R1487" i="24"/>
  <c r="S1487" i="24"/>
  <c r="Q1488" i="24"/>
  <c r="R1488" i="24"/>
  <c r="S1488" i="24"/>
  <c r="Q1489" i="24"/>
  <c r="R1489" i="24"/>
  <c r="S1489" i="24"/>
  <c r="Q1490" i="24"/>
  <c r="R1490" i="24"/>
  <c r="S1490" i="24"/>
  <c r="Q1491" i="24"/>
  <c r="R1491" i="24"/>
  <c r="S1491" i="24"/>
  <c r="Q1492" i="24"/>
  <c r="R1492" i="24"/>
  <c r="S1492" i="24"/>
  <c r="Q1493" i="24"/>
  <c r="R1493" i="24"/>
  <c r="S1493" i="24"/>
  <c r="Q1494" i="24"/>
  <c r="R1494" i="24"/>
  <c r="S1494" i="24"/>
  <c r="Q1495" i="24"/>
  <c r="R1495" i="24"/>
  <c r="S1495" i="24"/>
  <c r="Q1496" i="24"/>
  <c r="R1496" i="24"/>
  <c r="S1496" i="24"/>
  <c r="Q1497" i="24"/>
  <c r="R1497" i="24"/>
  <c r="S1497" i="24"/>
  <c r="Q1498" i="24"/>
  <c r="R1498" i="24"/>
  <c r="S1498" i="24"/>
  <c r="Q1499" i="24"/>
  <c r="R1499" i="24"/>
  <c r="S1499" i="24"/>
  <c r="Q1500" i="24"/>
  <c r="R1500" i="24"/>
  <c r="S1500" i="24"/>
  <c r="Q1501" i="24"/>
  <c r="R1501" i="24"/>
  <c r="S1501" i="24"/>
  <c r="Q1502" i="24"/>
  <c r="R1502" i="24"/>
  <c r="S1502" i="24"/>
  <c r="Q1503" i="24"/>
  <c r="R1503" i="24"/>
  <c r="S1503" i="24"/>
  <c r="Q1504" i="24"/>
  <c r="R1504" i="24"/>
  <c r="S1504" i="24"/>
  <c r="Q1505" i="24"/>
  <c r="R1505" i="24"/>
  <c r="S1505" i="24"/>
  <c r="Q1506" i="24"/>
  <c r="R1506" i="24"/>
  <c r="S1506" i="24"/>
  <c r="Q1507" i="24"/>
  <c r="R1507" i="24"/>
  <c r="S1507" i="24"/>
  <c r="Q1508" i="24"/>
  <c r="R1508" i="24"/>
  <c r="S1508" i="24"/>
  <c r="Q1509" i="24"/>
  <c r="R1509" i="24"/>
  <c r="S1509" i="24"/>
  <c r="Q1510" i="24"/>
  <c r="R1510" i="24"/>
  <c r="S1510" i="24"/>
  <c r="Q1511" i="24"/>
  <c r="R1511" i="24"/>
  <c r="S1511" i="24"/>
  <c r="Q1512" i="24"/>
  <c r="R1512" i="24"/>
  <c r="S1512" i="24"/>
  <c r="Q1513" i="24"/>
  <c r="R1513" i="24"/>
  <c r="S1513" i="24"/>
  <c r="Q1514" i="24"/>
  <c r="R1514" i="24"/>
  <c r="S1514" i="24"/>
  <c r="Q1515" i="24"/>
  <c r="R1515" i="24"/>
  <c r="S1515" i="24"/>
  <c r="Q1516" i="24"/>
  <c r="R1516" i="24"/>
  <c r="S1516" i="24"/>
  <c r="Q1517" i="24"/>
  <c r="R1517" i="24"/>
  <c r="S1517" i="24"/>
  <c r="Q1518" i="24"/>
  <c r="R1518" i="24"/>
  <c r="S1518" i="24"/>
  <c r="Q1519" i="24"/>
  <c r="R1519" i="24"/>
  <c r="S1519" i="24"/>
  <c r="Q1520" i="24"/>
  <c r="R1520" i="24"/>
  <c r="S1520" i="24"/>
  <c r="Q1521" i="24"/>
  <c r="R1521" i="24"/>
  <c r="S1521" i="24"/>
  <c r="Q1522" i="24"/>
  <c r="R1522" i="24"/>
  <c r="S1522" i="24"/>
  <c r="Q1523" i="24"/>
  <c r="R1523" i="24"/>
  <c r="S1523" i="24"/>
  <c r="Q1524" i="24"/>
  <c r="R1524" i="24"/>
  <c r="S1524" i="24"/>
  <c r="Q1525" i="24"/>
  <c r="R1525" i="24"/>
  <c r="S1525" i="24"/>
  <c r="Q1526" i="24"/>
  <c r="R1526" i="24"/>
  <c r="S1526" i="24"/>
  <c r="Q1527" i="24"/>
  <c r="R1527" i="24"/>
  <c r="S1527" i="24"/>
  <c r="Q1528" i="24"/>
  <c r="R1528" i="24"/>
  <c r="S1528" i="24"/>
  <c r="Q1529" i="24"/>
  <c r="R1529" i="24"/>
  <c r="S1529" i="24"/>
  <c r="Q1530" i="24"/>
  <c r="R1530" i="24"/>
  <c r="S1530" i="24"/>
  <c r="Q1531" i="24"/>
  <c r="R1531" i="24"/>
  <c r="S1531" i="24"/>
  <c r="Q1532" i="24"/>
  <c r="R1532" i="24"/>
  <c r="S1532" i="24"/>
  <c r="Q1533" i="24"/>
  <c r="R1533" i="24"/>
  <c r="S1533" i="24"/>
  <c r="Q1534" i="24"/>
  <c r="R1534" i="24"/>
  <c r="S1534" i="24"/>
  <c r="Q1535" i="24"/>
  <c r="R1535" i="24"/>
  <c r="S1535" i="24"/>
  <c r="Q1536" i="24"/>
  <c r="R1536" i="24"/>
  <c r="S1536" i="24"/>
  <c r="Q1537" i="24"/>
  <c r="R1537" i="24"/>
  <c r="S1537" i="24"/>
  <c r="Q1538" i="24"/>
  <c r="R1538" i="24"/>
  <c r="S1538" i="24"/>
  <c r="Q1539" i="24"/>
  <c r="R1539" i="24"/>
  <c r="S1539" i="24"/>
  <c r="Q1540" i="24"/>
  <c r="R1540" i="24"/>
  <c r="S1540" i="24"/>
  <c r="Q1541" i="24"/>
  <c r="R1541" i="24"/>
  <c r="S1541" i="24"/>
  <c r="Q1542" i="24"/>
  <c r="R1542" i="24"/>
  <c r="S1542" i="24"/>
  <c r="Q1543" i="24"/>
  <c r="R1543" i="24"/>
  <c r="S1543" i="24"/>
  <c r="Q1544" i="24"/>
  <c r="R1544" i="24"/>
  <c r="S1544" i="24"/>
  <c r="Q1545" i="24"/>
  <c r="R1545" i="24"/>
  <c r="S1545" i="24"/>
  <c r="Q1546" i="24"/>
  <c r="R1546" i="24"/>
  <c r="S1546" i="24"/>
  <c r="Q1547" i="24"/>
  <c r="R1547" i="24"/>
  <c r="S1547" i="24"/>
  <c r="Q1548" i="24"/>
  <c r="R1548" i="24"/>
  <c r="S1548" i="24"/>
  <c r="Q1549" i="24"/>
  <c r="R1549" i="24"/>
  <c r="S1549" i="24"/>
  <c r="Q1550" i="24"/>
  <c r="R1550" i="24"/>
  <c r="S1550" i="24"/>
  <c r="Q1551" i="24"/>
  <c r="R1551" i="24"/>
  <c r="S1551" i="24"/>
  <c r="Q1552" i="24"/>
  <c r="R1552" i="24"/>
  <c r="S1552" i="24"/>
  <c r="Q1553" i="24"/>
  <c r="R1553" i="24"/>
  <c r="S1553" i="24"/>
  <c r="Q1554" i="24"/>
  <c r="R1554" i="24"/>
  <c r="S1554" i="24"/>
  <c r="Q1555" i="24"/>
  <c r="R1555" i="24"/>
  <c r="S1555" i="24"/>
  <c r="Q1556" i="24"/>
  <c r="R1556" i="24"/>
  <c r="S1556" i="24"/>
  <c r="Q1557" i="24"/>
  <c r="R1557" i="24"/>
  <c r="S1557" i="24"/>
  <c r="Q1558" i="24"/>
  <c r="R1558" i="24"/>
  <c r="S1558" i="24"/>
  <c r="Q1559" i="24"/>
  <c r="R1559" i="24"/>
  <c r="S1559" i="24"/>
  <c r="Q1560" i="24"/>
  <c r="R1560" i="24"/>
  <c r="S1560" i="24"/>
  <c r="Q1561" i="24"/>
  <c r="R1561" i="24"/>
  <c r="S1561" i="24"/>
  <c r="Q1562" i="24"/>
  <c r="R1562" i="24"/>
  <c r="S1562" i="24"/>
  <c r="Q1563" i="24"/>
  <c r="R1563" i="24"/>
  <c r="S1563" i="24"/>
  <c r="Q1564" i="24"/>
  <c r="R1564" i="24"/>
  <c r="S1564" i="24"/>
  <c r="Q1565" i="24"/>
  <c r="R1565" i="24"/>
  <c r="S1565" i="24"/>
  <c r="Q1566" i="24"/>
  <c r="R1566" i="24"/>
  <c r="S1566" i="24"/>
  <c r="Q1567" i="24"/>
  <c r="R1567" i="24"/>
  <c r="S1567" i="24"/>
  <c r="Q1568" i="24"/>
  <c r="R1568" i="24"/>
  <c r="S1568" i="24"/>
  <c r="Q1569" i="24"/>
  <c r="R1569" i="24"/>
  <c r="S1569" i="24"/>
  <c r="Q1570" i="24"/>
  <c r="R1570" i="24"/>
  <c r="S1570" i="24"/>
  <c r="Q1571" i="24"/>
  <c r="R1571" i="24"/>
  <c r="S1571" i="24"/>
  <c r="Q1572" i="24"/>
  <c r="R1572" i="24"/>
  <c r="S1572" i="24"/>
  <c r="Q1573" i="24"/>
  <c r="R1573" i="24"/>
  <c r="S1573" i="24"/>
  <c r="Q1574" i="24"/>
  <c r="R1574" i="24"/>
  <c r="S1574" i="24"/>
  <c r="Q1575" i="24"/>
  <c r="R1575" i="24"/>
  <c r="S1575" i="24"/>
  <c r="Q1576" i="24"/>
  <c r="R1576" i="24"/>
  <c r="S1576" i="24"/>
  <c r="Q1577" i="24"/>
  <c r="R1577" i="24"/>
  <c r="S1577" i="24"/>
  <c r="Q1578" i="24"/>
  <c r="R1578" i="24"/>
  <c r="S1578" i="24"/>
  <c r="Q1579" i="24"/>
  <c r="R1579" i="24"/>
  <c r="S1579" i="24"/>
  <c r="Q1580" i="24"/>
  <c r="R1580" i="24"/>
  <c r="S1580" i="24"/>
  <c r="Q1581" i="24"/>
  <c r="R1581" i="24"/>
  <c r="S1581" i="24"/>
  <c r="Q1582" i="24"/>
  <c r="R1582" i="24"/>
  <c r="S1582" i="24"/>
  <c r="Q1583" i="24"/>
  <c r="R1583" i="24"/>
  <c r="S1583" i="24"/>
  <c r="Q1584" i="24"/>
  <c r="R1584" i="24"/>
  <c r="S1584" i="24"/>
  <c r="Q1585" i="24"/>
  <c r="R1585" i="24"/>
  <c r="S1585" i="24"/>
  <c r="Q1586" i="24"/>
  <c r="R1586" i="24"/>
  <c r="S1586" i="24"/>
  <c r="Q1587" i="24"/>
  <c r="R1587" i="24"/>
  <c r="S1587" i="24"/>
  <c r="Q1588" i="24"/>
  <c r="R1588" i="24"/>
  <c r="S1588" i="24"/>
  <c r="Q1589" i="24"/>
  <c r="R1589" i="24"/>
  <c r="S1589" i="24"/>
  <c r="Q1590" i="24"/>
  <c r="R1590" i="24"/>
  <c r="S1590" i="24"/>
  <c r="Q1591" i="24"/>
  <c r="R1591" i="24"/>
  <c r="S1591" i="24"/>
  <c r="Q1592" i="24"/>
  <c r="R1592" i="24"/>
  <c r="S1592" i="24"/>
  <c r="Q1593" i="24"/>
  <c r="R1593" i="24"/>
  <c r="S1593" i="24"/>
  <c r="Q1594" i="24"/>
  <c r="R1594" i="24"/>
  <c r="S1594" i="24"/>
  <c r="Q1595" i="24"/>
  <c r="R1595" i="24"/>
  <c r="S1595" i="24"/>
  <c r="Q1596" i="24"/>
  <c r="R1596" i="24"/>
  <c r="S1596" i="24"/>
  <c r="Q1597" i="24"/>
  <c r="R1597" i="24"/>
  <c r="S1597" i="24"/>
  <c r="Q1598" i="24"/>
  <c r="R1598" i="24"/>
  <c r="S1598" i="24"/>
  <c r="Q1599" i="24"/>
  <c r="R1599" i="24"/>
  <c r="S1599" i="24"/>
  <c r="Q1600" i="24"/>
  <c r="R1600" i="24"/>
  <c r="S1600" i="24"/>
  <c r="Q1601" i="24"/>
  <c r="R1601" i="24"/>
  <c r="S1601" i="24"/>
  <c r="Q1602" i="24"/>
  <c r="R1602" i="24"/>
  <c r="S1602" i="24"/>
  <c r="Q1603" i="24"/>
  <c r="R1603" i="24"/>
  <c r="S1603" i="24"/>
  <c r="Q1604" i="24"/>
  <c r="R1604" i="24"/>
  <c r="S1604" i="24"/>
  <c r="Q1605" i="24"/>
  <c r="R1605" i="24"/>
  <c r="S1605" i="24"/>
  <c r="Q1606" i="24"/>
  <c r="R1606" i="24"/>
  <c r="S1606" i="24"/>
  <c r="Q1607" i="24"/>
  <c r="R1607" i="24"/>
  <c r="S1607" i="24"/>
  <c r="Q1608" i="24"/>
  <c r="R1608" i="24"/>
  <c r="S1608" i="24"/>
  <c r="Q1609" i="24"/>
  <c r="R1609" i="24"/>
  <c r="S1609" i="24"/>
  <c r="Q1610" i="24"/>
  <c r="R1610" i="24"/>
  <c r="S1610" i="24"/>
  <c r="Q1611" i="24"/>
  <c r="R1611" i="24"/>
  <c r="S1611" i="24"/>
  <c r="Q1612" i="24"/>
  <c r="R1612" i="24"/>
  <c r="S1612" i="24"/>
  <c r="Q1613" i="24"/>
  <c r="R1613" i="24"/>
  <c r="S1613" i="24"/>
  <c r="Q1614" i="24"/>
  <c r="R1614" i="24"/>
  <c r="S1614" i="24"/>
  <c r="Q1615" i="24"/>
  <c r="R1615" i="24"/>
  <c r="S1615" i="24"/>
  <c r="Q1616" i="24"/>
  <c r="R1616" i="24"/>
  <c r="S1616" i="24"/>
  <c r="Q1617" i="24"/>
  <c r="R1617" i="24"/>
  <c r="S1617" i="24"/>
  <c r="Q1618" i="24"/>
  <c r="R1618" i="24"/>
  <c r="S1618" i="24"/>
  <c r="Q1619" i="24"/>
  <c r="R1619" i="24"/>
  <c r="S1619" i="24"/>
  <c r="Q1620" i="24"/>
  <c r="R1620" i="24"/>
  <c r="S1620" i="24"/>
  <c r="Q1621" i="24"/>
  <c r="R1621" i="24"/>
  <c r="S1621" i="24"/>
  <c r="Q1622" i="24"/>
  <c r="R1622" i="24"/>
  <c r="S1622" i="24"/>
  <c r="Q1623" i="24"/>
  <c r="R1623" i="24"/>
  <c r="S1623" i="24"/>
  <c r="Q1624" i="24"/>
  <c r="R1624" i="24"/>
  <c r="S1624" i="24"/>
  <c r="Q1625" i="24"/>
  <c r="R1625" i="24"/>
  <c r="S1625" i="24"/>
  <c r="Q1626" i="24"/>
  <c r="R1626" i="24"/>
  <c r="S1626" i="24"/>
  <c r="Q1627" i="24"/>
  <c r="R1627" i="24"/>
  <c r="S1627" i="24"/>
  <c r="Q1628" i="24"/>
  <c r="R1628" i="24"/>
  <c r="S1628" i="24"/>
  <c r="Q1629" i="24"/>
  <c r="R1629" i="24"/>
  <c r="S1629" i="24"/>
  <c r="Q1630" i="24"/>
  <c r="R1630" i="24"/>
  <c r="S1630" i="24"/>
  <c r="Q1631" i="24"/>
  <c r="R1631" i="24"/>
  <c r="S1631" i="24"/>
  <c r="Q1632" i="24"/>
  <c r="R1632" i="24"/>
  <c r="S1632" i="24"/>
  <c r="Q1633" i="24"/>
  <c r="R1633" i="24"/>
  <c r="S1633" i="24"/>
  <c r="Q1634" i="24"/>
  <c r="R1634" i="24"/>
  <c r="S1634" i="24"/>
  <c r="Q1635" i="24"/>
  <c r="R1635" i="24"/>
  <c r="S1635" i="24"/>
  <c r="Q1636" i="24"/>
  <c r="R1636" i="24"/>
  <c r="S1636" i="24"/>
  <c r="Q1637" i="24"/>
  <c r="R1637" i="24"/>
  <c r="S1637" i="24"/>
  <c r="Q1638" i="24"/>
  <c r="R1638" i="24"/>
  <c r="S1638" i="24"/>
  <c r="Q1639" i="24"/>
  <c r="R1639" i="24"/>
  <c r="S1639" i="24"/>
  <c r="Q1640" i="24"/>
  <c r="R1640" i="24"/>
  <c r="S1640" i="24"/>
  <c r="Q1641" i="24"/>
  <c r="R1641" i="24"/>
  <c r="S1641" i="24"/>
  <c r="Q1642" i="24"/>
  <c r="R1642" i="24"/>
  <c r="S1642" i="24"/>
  <c r="Q1643" i="24"/>
  <c r="R1643" i="24"/>
  <c r="S1643" i="24"/>
  <c r="Q1644" i="24"/>
  <c r="R1644" i="24"/>
  <c r="S1644" i="24"/>
  <c r="Q1645" i="24"/>
  <c r="R1645" i="24"/>
  <c r="S1645" i="24"/>
  <c r="Q1646" i="24"/>
  <c r="R1646" i="24"/>
  <c r="S1646" i="24"/>
  <c r="Q1647" i="24"/>
  <c r="R1647" i="24"/>
  <c r="S1647" i="24"/>
  <c r="Q1648" i="24"/>
  <c r="R1648" i="24"/>
  <c r="S1648" i="24"/>
  <c r="Q1649" i="24"/>
  <c r="R1649" i="24"/>
  <c r="S1649" i="24"/>
  <c r="Q1650" i="24"/>
  <c r="R1650" i="24"/>
  <c r="S1650" i="24"/>
  <c r="Q1651" i="24"/>
  <c r="R1651" i="24"/>
  <c r="S1651" i="24"/>
  <c r="Q1652" i="24"/>
  <c r="R1652" i="24"/>
  <c r="S1652" i="24"/>
  <c r="Q1653" i="24"/>
  <c r="R1653" i="24"/>
  <c r="S1653" i="24"/>
  <c r="Q1654" i="24"/>
  <c r="R1654" i="24"/>
  <c r="S1654" i="24"/>
  <c r="Q1655" i="24"/>
  <c r="R1655" i="24"/>
  <c r="S1655" i="24"/>
  <c r="Q1656" i="24"/>
  <c r="R1656" i="24"/>
  <c r="S1656" i="24"/>
  <c r="Q1657" i="24"/>
  <c r="R1657" i="24"/>
  <c r="S1657" i="24"/>
  <c r="Q1658" i="24"/>
  <c r="R1658" i="24"/>
  <c r="S1658" i="24"/>
  <c r="Q1659" i="24"/>
  <c r="R1659" i="24"/>
  <c r="S1659" i="24"/>
  <c r="Q1660" i="24"/>
  <c r="R1660" i="24"/>
  <c r="S1660" i="24"/>
  <c r="Q1661" i="24"/>
  <c r="R1661" i="24"/>
  <c r="S1661" i="24"/>
  <c r="Q1662" i="24"/>
  <c r="R1662" i="24"/>
  <c r="S1662" i="24"/>
  <c r="Q1663" i="24"/>
  <c r="R1663" i="24"/>
  <c r="S1663" i="24"/>
  <c r="Q1664" i="24"/>
  <c r="R1664" i="24"/>
  <c r="S1664" i="24"/>
  <c r="Q1665" i="24"/>
  <c r="R1665" i="24"/>
  <c r="S1665" i="24"/>
  <c r="Q1666" i="24"/>
  <c r="R1666" i="24"/>
  <c r="S1666" i="24"/>
  <c r="Q1667" i="24"/>
  <c r="R1667" i="24"/>
  <c r="S1667" i="24"/>
  <c r="Q1668" i="24"/>
  <c r="R1668" i="24"/>
  <c r="S1668" i="24"/>
  <c r="Q1669" i="24"/>
  <c r="R1669" i="24"/>
  <c r="S1669" i="24"/>
  <c r="Q1670" i="24"/>
  <c r="R1670" i="24"/>
  <c r="S1670" i="24"/>
  <c r="Q1671" i="24"/>
  <c r="R1671" i="24"/>
  <c r="S1671" i="24"/>
  <c r="Q1672" i="24"/>
  <c r="R1672" i="24"/>
  <c r="S1672" i="24"/>
  <c r="Q1673" i="24"/>
  <c r="R1673" i="24"/>
  <c r="S1673" i="24"/>
  <c r="Q1674" i="24"/>
  <c r="R1674" i="24"/>
  <c r="S1674" i="24"/>
  <c r="Q1675" i="24"/>
  <c r="R1675" i="24"/>
  <c r="S1675" i="24"/>
  <c r="Q1676" i="24"/>
  <c r="R1676" i="24"/>
  <c r="S1676" i="24"/>
  <c r="Q1677" i="24"/>
  <c r="R1677" i="24"/>
  <c r="S1677" i="24"/>
  <c r="Q1678" i="24"/>
  <c r="R1678" i="24"/>
  <c r="S1678" i="24"/>
  <c r="Q1679" i="24"/>
  <c r="R1679" i="24"/>
  <c r="S1679" i="24"/>
  <c r="Q1680" i="24"/>
  <c r="R1680" i="24"/>
  <c r="S1680" i="24"/>
  <c r="Q1681" i="24"/>
  <c r="R1681" i="24"/>
  <c r="S1681" i="24"/>
  <c r="Q1682" i="24"/>
  <c r="R1682" i="24"/>
  <c r="S1682" i="24"/>
  <c r="Q1683" i="24"/>
  <c r="R1683" i="24"/>
  <c r="S1683" i="24"/>
  <c r="Q1684" i="24"/>
  <c r="R1684" i="24"/>
  <c r="S1684" i="24"/>
  <c r="Q1685" i="24"/>
  <c r="R1685" i="24"/>
  <c r="S1685" i="24"/>
  <c r="Q1686" i="24"/>
  <c r="R1686" i="24"/>
  <c r="S1686" i="24"/>
  <c r="Q1687" i="24"/>
  <c r="R1687" i="24"/>
  <c r="S1687" i="24"/>
  <c r="Q1688" i="24"/>
  <c r="R1688" i="24"/>
  <c r="S1688" i="24"/>
  <c r="Q1689" i="24"/>
  <c r="R1689" i="24"/>
  <c r="S1689" i="24"/>
  <c r="Q1690" i="24"/>
  <c r="R1690" i="24"/>
  <c r="S1690" i="24"/>
  <c r="Q1691" i="24"/>
  <c r="R1691" i="24"/>
  <c r="S1691" i="24"/>
  <c r="Q1692" i="24"/>
  <c r="R1692" i="24"/>
  <c r="S1692" i="24"/>
  <c r="Q1693" i="24"/>
  <c r="R1693" i="24"/>
  <c r="S1693" i="24"/>
  <c r="Q1694" i="24"/>
  <c r="R1694" i="24"/>
  <c r="S1694" i="24"/>
  <c r="Q1695" i="24"/>
  <c r="R1695" i="24"/>
  <c r="S1695" i="24"/>
  <c r="Q1696" i="24"/>
  <c r="R1696" i="24"/>
  <c r="S1696" i="24"/>
  <c r="Q1697" i="24"/>
  <c r="R1697" i="24"/>
  <c r="S1697" i="24"/>
  <c r="Q1698" i="24"/>
  <c r="R1698" i="24"/>
  <c r="S1698" i="24"/>
  <c r="Q1699" i="24"/>
  <c r="R1699" i="24"/>
  <c r="S1699" i="24"/>
  <c r="Q1700" i="24"/>
  <c r="R1700" i="24"/>
  <c r="S1700" i="24"/>
  <c r="Q1701" i="24"/>
  <c r="R1701" i="24"/>
  <c r="S1701" i="24"/>
  <c r="Q1702" i="24"/>
  <c r="R1702" i="24"/>
  <c r="S1702" i="24"/>
  <c r="Q1703" i="24"/>
  <c r="R1703" i="24"/>
  <c r="S1703" i="24"/>
  <c r="Q1704" i="24"/>
  <c r="R1704" i="24"/>
  <c r="S1704" i="24"/>
  <c r="Q1705" i="24"/>
  <c r="R1705" i="24"/>
  <c r="S1705" i="24"/>
  <c r="Q1706" i="24"/>
  <c r="R1706" i="24"/>
  <c r="S1706" i="24"/>
  <c r="Q1707" i="24"/>
  <c r="R1707" i="24"/>
  <c r="S1707" i="24"/>
  <c r="Q1708" i="24"/>
  <c r="R1708" i="24"/>
  <c r="S1708" i="24"/>
  <c r="Q1709" i="24"/>
  <c r="R1709" i="24"/>
  <c r="S1709" i="24"/>
  <c r="Q1710" i="24"/>
  <c r="R1710" i="24"/>
  <c r="S1710" i="24"/>
  <c r="Q1711" i="24"/>
  <c r="R1711" i="24"/>
  <c r="S1711" i="24"/>
  <c r="Q1712" i="24"/>
  <c r="R1712" i="24"/>
  <c r="S1712" i="24"/>
  <c r="Q1713" i="24"/>
  <c r="R1713" i="24"/>
  <c r="S1713" i="24"/>
  <c r="Q1714" i="24"/>
  <c r="R1714" i="24"/>
  <c r="S1714" i="24"/>
  <c r="Q1715" i="24"/>
  <c r="R1715" i="24"/>
  <c r="S1715" i="24"/>
  <c r="Q1716" i="24"/>
  <c r="R1716" i="24"/>
  <c r="S1716" i="24"/>
  <c r="Q1717" i="24"/>
  <c r="R1717" i="24"/>
  <c r="S1717" i="24"/>
  <c r="Q1718" i="24"/>
  <c r="R1718" i="24"/>
  <c r="S1718" i="24"/>
  <c r="Q1719" i="24"/>
  <c r="R1719" i="24"/>
  <c r="S1719" i="24"/>
  <c r="Q1720" i="24"/>
  <c r="R1720" i="24"/>
  <c r="S1720" i="24"/>
  <c r="Q1721" i="24"/>
  <c r="R1721" i="24"/>
  <c r="S1721" i="24"/>
  <c r="Q1722" i="24"/>
  <c r="R1722" i="24"/>
  <c r="S1722" i="24"/>
  <c r="Q1723" i="24"/>
  <c r="R1723" i="24"/>
  <c r="S1723" i="24"/>
  <c r="Q1724" i="24"/>
  <c r="R1724" i="24"/>
  <c r="S1724" i="24"/>
  <c r="Q1725" i="24"/>
  <c r="R1725" i="24"/>
  <c r="S1725" i="24"/>
  <c r="Q1726" i="24"/>
  <c r="R1726" i="24"/>
  <c r="S1726" i="24"/>
  <c r="Q1727" i="24"/>
  <c r="R1727" i="24"/>
  <c r="S1727" i="24"/>
  <c r="Q1728" i="24"/>
  <c r="R1728" i="24"/>
  <c r="S1728" i="24"/>
  <c r="Q1729" i="24"/>
  <c r="R1729" i="24"/>
  <c r="S1729" i="24"/>
  <c r="Q1730" i="24"/>
  <c r="R1730" i="24"/>
  <c r="S1730" i="24"/>
  <c r="Q1731" i="24"/>
  <c r="R1731" i="24"/>
  <c r="S1731" i="24"/>
  <c r="Q1732" i="24"/>
  <c r="R1732" i="24"/>
  <c r="S1732" i="24"/>
  <c r="Q1733" i="24"/>
  <c r="R1733" i="24"/>
  <c r="S1733" i="24"/>
  <c r="Q1734" i="24"/>
  <c r="R1734" i="24"/>
  <c r="S1734" i="24"/>
  <c r="Q1735" i="24"/>
  <c r="R1735" i="24"/>
  <c r="S1735" i="24"/>
  <c r="Q1736" i="24"/>
  <c r="R1736" i="24"/>
  <c r="S1736" i="24"/>
  <c r="Q1737" i="24"/>
  <c r="R1737" i="24"/>
  <c r="S1737" i="24"/>
  <c r="Q1738" i="24"/>
  <c r="R1738" i="24"/>
  <c r="S1738" i="24"/>
  <c r="Q1739" i="24"/>
  <c r="R1739" i="24"/>
  <c r="S1739" i="24"/>
  <c r="Q1740" i="24"/>
  <c r="R1740" i="24"/>
  <c r="S1740" i="24"/>
  <c r="Q1741" i="24"/>
  <c r="R1741" i="24"/>
  <c r="S1741" i="24"/>
  <c r="Q1742" i="24"/>
  <c r="R1742" i="24"/>
  <c r="S1742" i="24"/>
  <c r="Q1743" i="24"/>
  <c r="R1743" i="24"/>
  <c r="S1743" i="24"/>
  <c r="Q1744" i="24"/>
  <c r="R1744" i="24"/>
  <c r="S1744" i="24"/>
  <c r="Q1745" i="24"/>
  <c r="R1745" i="24"/>
  <c r="S1745" i="24"/>
  <c r="Q1746" i="24"/>
  <c r="R1746" i="24"/>
  <c r="S1746" i="24"/>
  <c r="Q1747" i="24"/>
  <c r="R1747" i="24"/>
  <c r="S1747" i="24"/>
  <c r="Q1748" i="24"/>
  <c r="R1748" i="24"/>
  <c r="S1748" i="24"/>
  <c r="Q1749" i="24"/>
  <c r="R1749" i="24"/>
  <c r="S1749" i="24"/>
  <c r="Q1750" i="24"/>
  <c r="R1750" i="24"/>
  <c r="S1750" i="24"/>
  <c r="Q1751" i="24"/>
  <c r="R1751" i="24"/>
  <c r="S1751" i="24"/>
  <c r="Q1752" i="24"/>
  <c r="R1752" i="24"/>
  <c r="S1752" i="24"/>
  <c r="Q1753" i="24"/>
  <c r="R1753" i="24"/>
  <c r="S1753" i="24"/>
  <c r="Q1754" i="24"/>
  <c r="R1754" i="24"/>
  <c r="S1754" i="24"/>
  <c r="Q1755" i="24"/>
  <c r="R1755" i="24"/>
  <c r="S1755" i="24"/>
  <c r="Q1756" i="24"/>
  <c r="R1756" i="24"/>
  <c r="S1756" i="24"/>
  <c r="Q1757" i="24"/>
  <c r="R1757" i="24"/>
  <c r="S1757" i="24"/>
  <c r="Q1758" i="24"/>
  <c r="R1758" i="24"/>
  <c r="S1758" i="24"/>
  <c r="Q1759" i="24"/>
  <c r="R1759" i="24"/>
  <c r="S1759" i="24"/>
  <c r="Q1760" i="24"/>
  <c r="R1760" i="24"/>
  <c r="S1760" i="24"/>
  <c r="Q1761" i="24"/>
  <c r="R1761" i="24"/>
  <c r="S1761" i="24"/>
  <c r="Q1762" i="24"/>
  <c r="R1762" i="24"/>
  <c r="S1762" i="24"/>
  <c r="Q1763" i="24"/>
  <c r="R1763" i="24"/>
  <c r="S1763" i="24"/>
  <c r="Q1764" i="24"/>
  <c r="R1764" i="24"/>
  <c r="S1764" i="24"/>
  <c r="Q1765" i="24"/>
  <c r="R1765" i="24"/>
  <c r="S1765" i="24"/>
  <c r="Q1766" i="24"/>
  <c r="R1766" i="24"/>
  <c r="S1766" i="24"/>
  <c r="Q1767" i="24"/>
  <c r="R1767" i="24"/>
  <c r="S1767" i="24"/>
  <c r="Q1768" i="24"/>
  <c r="R1768" i="24"/>
  <c r="S1768" i="24"/>
  <c r="Q1769" i="24"/>
  <c r="R1769" i="24"/>
  <c r="S1769" i="24"/>
  <c r="Q1770" i="24"/>
  <c r="R1770" i="24"/>
  <c r="S1770" i="24"/>
  <c r="Q1771" i="24"/>
  <c r="R1771" i="24"/>
  <c r="S1771" i="24"/>
  <c r="Q1772" i="24"/>
  <c r="R1772" i="24"/>
  <c r="S1772" i="24"/>
  <c r="Q1773" i="24"/>
  <c r="R1773" i="24"/>
  <c r="S1773" i="24"/>
  <c r="Q1774" i="24"/>
  <c r="R1774" i="24"/>
  <c r="S1774" i="24"/>
  <c r="Q1775" i="24"/>
  <c r="R1775" i="24"/>
  <c r="S1775" i="24"/>
  <c r="Q1776" i="24"/>
  <c r="R1776" i="24"/>
  <c r="S1776" i="24"/>
  <c r="Q1777" i="24"/>
  <c r="R1777" i="24"/>
  <c r="S1777" i="24"/>
  <c r="Q1778" i="24"/>
  <c r="R1778" i="24"/>
  <c r="S1778" i="24"/>
  <c r="Q1779" i="24"/>
  <c r="R1779" i="24"/>
  <c r="S1779" i="24"/>
  <c r="Q1780" i="24"/>
  <c r="R1780" i="24"/>
  <c r="S1780" i="24"/>
  <c r="Q1781" i="24"/>
  <c r="R1781" i="24"/>
  <c r="S1781" i="24"/>
  <c r="Q1782" i="24"/>
  <c r="R1782" i="24"/>
  <c r="S1782" i="24"/>
  <c r="Q1783" i="24"/>
  <c r="R1783" i="24"/>
  <c r="S1783" i="24"/>
  <c r="Q1784" i="24"/>
  <c r="R1784" i="24"/>
  <c r="S1784" i="24"/>
  <c r="Q1785" i="24"/>
  <c r="R1785" i="24"/>
  <c r="S1785" i="24"/>
  <c r="Q1786" i="24"/>
  <c r="R1786" i="24"/>
  <c r="S1786" i="24"/>
  <c r="Q1787" i="24"/>
  <c r="R1787" i="24"/>
  <c r="S1787" i="24"/>
  <c r="Q1788" i="24"/>
  <c r="R1788" i="24"/>
  <c r="S1788" i="24"/>
  <c r="Q1789" i="24"/>
  <c r="R1789" i="24"/>
  <c r="S1789" i="24"/>
  <c r="Q1790" i="24"/>
  <c r="R1790" i="24"/>
  <c r="S1790" i="24"/>
  <c r="Q1791" i="24"/>
  <c r="R1791" i="24"/>
  <c r="S1791" i="24"/>
  <c r="Q1792" i="24"/>
  <c r="R1792" i="24"/>
  <c r="S1792" i="24"/>
  <c r="Q1793" i="24"/>
  <c r="R1793" i="24"/>
  <c r="S1793" i="24"/>
  <c r="Q1794" i="24"/>
  <c r="R1794" i="24"/>
  <c r="S1794" i="24"/>
  <c r="Q1795" i="24"/>
  <c r="R1795" i="24"/>
  <c r="S1795" i="24"/>
  <c r="Q1796" i="24"/>
  <c r="R1796" i="24"/>
  <c r="S1796" i="24"/>
  <c r="Q1797" i="24"/>
  <c r="R1797" i="24"/>
  <c r="S1797" i="24"/>
  <c r="Q1798" i="24"/>
  <c r="R1798" i="24"/>
  <c r="S1798" i="24"/>
  <c r="Q1799" i="24"/>
  <c r="R1799" i="24"/>
  <c r="S1799" i="24"/>
  <c r="Q1800" i="24"/>
  <c r="R1800" i="24"/>
  <c r="S1800" i="24"/>
  <c r="Q1801" i="24"/>
  <c r="R1801" i="24"/>
  <c r="S1801" i="24"/>
  <c r="Q1802" i="24"/>
  <c r="R1802" i="24"/>
  <c r="S1802" i="24"/>
  <c r="Q1803" i="24"/>
  <c r="R1803" i="24"/>
  <c r="S1803" i="24"/>
  <c r="Q1804" i="24"/>
  <c r="R1804" i="24"/>
  <c r="S1804" i="24"/>
  <c r="Q1805" i="24"/>
  <c r="R1805" i="24"/>
  <c r="S1805" i="24"/>
  <c r="Q1806" i="24"/>
  <c r="R1806" i="24"/>
  <c r="S1806" i="24"/>
  <c r="Q1807" i="24"/>
  <c r="R1807" i="24"/>
  <c r="S1807" i="24"/>
  <c r="Q1808" i="24"/>
  <c r="R1808" i="24"/>
  <c r="S1808" i="24"/>
  <c r="Q1809" i="24"/>
  <c r="R1809" i="24"/>
  <c r="S1809" i="24"/>
  <c r="Q1810" i="24"/>
  <c r="R1810" i="24"/>
  <c r="S1810" i="24"/>
  <c r="Q1811" i="24"/>
  <c r="R1811" i="24"/>
  <c r="S1811" i="24"/>
  <c r="Q1812" i="24"/>
  <c r="R1812" i="24"/>
  <c r="S1812" i="24"/>
  <c r="Q1813" i="24"/>
  <c r="R1813" i="24"/>
  <c r="S1813" i="24"/>
  <c r="Q1814" i="24"/>
  <c r="R1814" i="24"/>
  <c r="S1814" i="24"/>
  <c r="Q1815" i="24"/>
  <c r="R1815" i="24"/>
  <c r="S1815" i="24"/>
  <c r="Q1816" i="24"/>
  <c r="R1816" i="24"/>
  <c r="S1816" i="24"/>
  <c r="Q1817" i="24"/>
  <c r="R1817" i="24"/>
  <c r="S1817" i="24"/>
  <c r="Q1818" i="24"/>
  <c r="R1818" i="24"/>
  <c r="S1818" i="24"/>
  <c r="Q1819" i="24"/>
  <c r="R1819" i="24"/>
  <c r="S1819" i="24"/>
  <c r="Q1820" i="24"/>
  <c r="R1820" i="24"/>
  <c r="S1820" i="24"/>
  <c r="Q1821" i="24"/>
  <c r="R1821" i="24"/>
  <c r="S1821" i="24"/>
  <c r="Q1822" i="24"/>
  <c r="R1822" i="24"/>
  <c r="S1822" i="24"/>
  <c r="Q1823" i="24"/>
  <c r="R1823" i="24"/>
  <c r="S1823" i="24"/>
  <c r="Q1824" i="24"/>
  <c r="R1824" i="24"/>
  <c r="S1824" i="24"/>
  <c r="Q1825" i="24"/>
  <c r="R1825" i="24"/>
  <c r="S1825" i="24"/>
  <c r="Q1826" i="24"/>
  <c r="R1826" i="24"/>
  <c r="S1826" i="24"/>
  <c r="Q1827" i="24"/>
  <c r="R1827" i="24"/>
  <c r="S1827" i="24"/>
  <c r="Q1828" i="24"/>
  <c r="R1828" i="24"/>
  <c r="S1828" i="24"/>
  <c r="Q1829" i="24"/>
  <c r="R1829" i="24"/>
  <c r="S1829" i="24"/>
  <c r="Q1830" i="24"/>
  <c r="R1830" i="24"/>
  <c r="S1830" i="24"/>
  <c r="Q1831" i="24"/>
  <c r="R1831" i="24"/>
  <c r="S1831" i="24"/>
  <c r="Q1832" i="24"/>
  <c r="R1832" i="24"/>
  <c r="S1832" i="24"/>
  <c r="Q1833" i="24"/>
  <c r="R1833" i="24"/>
  <c r="S1833" i="24"/>
  <c r="Q1834" i="24"/>
  <c r="R1834" i="24"/>
  <c r="S1834" i="24"/>
  <c r="Q1835" i="24"/>
  <c r="R1835" i="24"/>
  <c r="S1835" i="24"/>
  <c r="Q1836" i="24"/>
  <c r="R1836" i="24"/>
  <c r="S1836" i="24"/>
  <c r="Q1837" i="24"/>
  <c r="R1837" i="24"/>
  <c r="S1837" i="24"/>
  <c r="Q1838" i="24"/>
  <c r="R1838" i="24"/>
  <c r="S1838" i="24"/>
  <c r="Q1839" i="24"/>
  <c r="R1839" i="24"/>
  <c r="S1839" i="24"/>
  <c r="Q1840" i="24"/>
  <c r="R1840" i="24"/>
  <c r="S1840" i="24"/>
  <c r="Q1841" i="24"/>
  <c r="R1841" i="24"/>
  <c r="S1841" i="24"/>
  <c r="Q1842" i="24"/>
  <c r="R1842" i="24"/>
  <c r="S1842" i="24"/>
  <c r="Q1843" i="24"/>
  <c r="R1843" i="24"/>
  <c r="S1843" i="24"/>
  <c r="Q1844" i="24"/>
  <c r="R1844" i="24"/>
  <c r="S1844" i="24"/>
  <c r="Q1845" i="24"/>
  <c r="R1845" i="24"/>
  <c r="S1845" i="24"/>
  <c r="Q1846" i="24"/>
  <c r="R1846" i="24"/>
  <c r="S1846" i="24"/>
  <c r="Q1847" i="24"/>
  <c r="R1847" i="24"/>
  <c r="S1847" i="24"/>
  <c r="Q1848" i="24"/>
  <c r="R1848" i="24"/>
  <c r="S1848" i="24"/>
  <c r="Q1849" i="24"/>
  <c r="R1849" i="24"/>
  <c r="S1849" i="24"/>
  <c r="Q1850" i="24"/>
  <c r="R1850" i="24"/>
  <c r="S1850" i="24"/>
  <c r="Q1851" i="24"/>
  <c r="R1851" i="24"/>
  <c r="S1851" i="24"/>
  <c r="Q1852" i="24"/>
  <c r="R1852" i="24"/>
  <c r="S1852" i="24"/>
  <c r="Q1853" i="24"/>
  <c r="R1853" i="24"/>
  <c r="S1853" i="24"/>
  <c r="Q1854" i="24"/>
  <c r="R1854" i="24"/>
  <c r="S1854" i="24"/>
  <c r="Q1855" i="24"/>
  <c r="R1855" i="24"/>
  <c r="S1855" i="24"/>
  <c r="Q1856" i="24"/>
  <c r="R1856" i="24"/>
  <c r="S1856" i="24"/>
  <c r="Q1857" i="24"/>
  <c r="R1857" i="24"/>
  <c r="S1857" i="24"/>
  <c r="Q1858" i="24"/>
  <c r="R1858" i="24"/>
  <c r="S1858" i="24"/>
  <c r="Q1859" i="24"/>
  <c r="R1859" i="24"/>
  <c r="S1859" i="24"/>
  <c r="Q1860" i="24"/>
  <c r="R1860" i="24"/>
  <c r="S1860" i="24"/>
  <c r="Q1861" i="24"/>
  <c r="R1861" i="24"/>
  <c r="S1861" i="24"/>
  <c r="Q1862" i="24"/>
  <c r="R1862" i="24"/>
  <c r="S1862" i="24"/>
  <c r="Q1863" i="24"/>
  <c r="R1863" i="24"/>
  <c r="S1863" i="24"/>
  <c r="Q1864" i="24"/>
  <c r="R1864" i="24"/>
  <c r="S1864" i="24"/>
  <c r="Q1865" i="24"/>
  <c r="R1865" i="24"/>
  <c r="S1865" i="24"/>
  <c r="Q1866" i="24"/>
  <c r="R1866" i="24"/>
  <c r="S1866" i="24"/>
  <c r="Q1867" i="24"/>
  <c r="R1867" i="24"/>
  <c r="S1867" i="24"/>
  <c r="Q1868" i="24"/>
  <c r="R1868" i="24"/>
  <c r="S1868" i="24"/>
  <c r="Q1869" i="24"/>
  <c r="R1869" i="24"/>
  <c r="S1869" i="24"/>
  <c r="Q1870" i="24"/>
  <c r="R1870" i="24"/>
  <c r="S1870" i="24"/>
  <c r="Q1871" i="24"/>
  <c r="R1871" i="24"/>
  <c r="S1871" i="24"/>
  <c r="Q1872" i="24"/>
  <c r="R1872" i="24"/>
  <c r="S1872" i="24"/>
  <c r="Q1873" i="24"/>
  <c r="R1873" i="24"/>
  <c r="S1873" i="24"/>
  <c r="Q1874" i="24"/>
  <c r="R1874" i="24"/>
  <c r="S1874" i="24"/>
  <c r="Q1875" i="24"/>
  <c r="R1875" i="24"/>
  <c r="S1875" i="24"/>
  <c r="Q1876" i="24"/>
  <c r="R1876" i="24"/>
  <c r="S1876" i="24"/>
  <c r="Q1877" i="24"/>
  <c r="R1877" i="24"/>
  <c r="S1877" i="24"/>
  <c r="Q1878" i="24"/>
  <c r="R1878" i="24"/>
  <c r="S1878" i="24"/>
  <c r="Q1879" i="24"/>
  <c r="R1879" i="24"/>
  <c r="S1879" i="24"/>
  <c r="Q1880" i="24"/>
  <c r="R1880" i="24"/>
  <c r="S1880" i="24"/>
  <c r="Q1881" i="24"/>
  <c r="R1881" i="24"/>
  <c r="S1881" i="24"/>
  <c r="Q1882" i="24"/>
  <c r="R1882" i="24"/>
  <c r="S1882" i="24"/>
  <c r="Q1883" i="24"/>
  <c r="R1883" i="24"/>
  <c r="S1883" i="24"/>
  <c r="Q1884" i="24"/>
  <c r="R1884" i="24"/>
  <c r="S1884" i="24"/>
  <c r="Q1885" i="24"/>
  <c r="R1885" i="24"/>
  <c r="S1885" i="24"/>
  <c r="Q1886" i="24"/>
  <c r="R1886" i="24"/>
  <c r="S1886" i="24"/>
  <c r="Q1887" i="24"/>
  <c r="R1887" i="24"/>
  <c r="S1887" i="24"/>
  <c r="Q1888" i="24"/>
  <c r="R1888" i="24"/>
  <c r="S1888" i="24"/>
  <c r="Q1889" i="24"/>
  <c r="R1889" i="24"/>
  <c r="S1889" i="24"/>
  <c r="Q1890" i="24"/>
  <c r="R1890" i="24"/>
  <c r="S1890" i="24"/>
  <c r="Q1891" i="24"/>
  <c r="R1891" i="24"/>
  <c r="S1891" i="24"/>
  <c r="Q1892" i="24"/>
  <c r="R1892" i="24"/>
  <c r="S1892" i="24"/>
  <c r="Q1893" i="24"/>
  <c r="R1893" i="24"/>
  <c r="S1893" i="24"/>
  <c r="Q1894" i="24"/>
  <c r="R1894" i="24"/>
  <c r="S1894" i="24"/>
  <c r="Q1895" i="24"/>
  <c r="R1895" i="24"/>
  <c r="S1895" i="24"/>
  <c r="Q1896" i="24"/>
  <c r="R1896" i="24"/>
  <c r="S1896" i="24"/>
  <c r="Q1897" i="24"/>
  <c r="R1897" i="24"/>
  <c r="S1897" i="24"/>
  <c r="Q1898" i="24"/>
  <c r="R1898" i="24"/>
  <c r="S1898" i="24"/>
  <c r="Q1899" i="24"/>
  <c r="R1899" i="24"/>
  <c r="S1899" i="24"/>
  <c r="Q1900" i="24"/>
  <c r="R1900" i="24"/>
  <c r="S1900" i="24"/>
  <c r="Q1901" i="24"/>
  <c r="R1901" i="24"/>
  <c r="S1901" i="24"/>
  <c r="Q1902" i="24"/>
  <c r="R1902" i="24"/>
  <c r="S1902" i="24"/>
  <c r="Q1903" i="24"/>
  <c r="R1903" i="24"/>
  <c r="S1903" i="24"/>
  <c r="Q1904" i="24"/>
  <c r="R1904" i="24"/>
  <c r="S1904" i="24"/>
  <c r="Q1905" i="24"/>
  <c r="R1905" i="24"/>
  <c r="S1905" i="24"/>
  <c r="Q1906" i="24"/>
  <c r="R1906" i="24"/>
  <c r="S1906" i="24"/>
  <c r="Q1907" i="24"/>
  <c r="R1907" i="24"/>
  <c r="S1907" i="24"/>
  <c r="Q1908" i="24"/>
  <c r="R1908" i="24"/>
  <c r="S1908" i="24"/>
  <c r="Q1909" i="24"/>
  <c r="R1909" i="24"/>
  <c r="S1909" i="24"/>
  <c r="Q1910" i="24"/>
  <c r="R1910" i="24"/>
  <c r="S1910" i="24"/>
  <c r="Q1911" i="24"/>
  <c r="R1911" i="24"/>
  <c r="S1911" i="24"/>
  <c r="Q1912" i="24"/>
  <c r="R1912" i="24"/>
  <c r="S1912" i="24"/>
  <c r="Q1913" i="24"/>
  <c r="R1913" i="24"/>
  <c r="S1913" i="24"/>
  <c r="Q1914" i="24"/>
  <c r="R1914" i="24"/>
  <c r="S1914" i="24"/>
  <c r="Q1915" i="24"/>
  <c r="R1915" i="24"/>
  <c r="S1915" i="24"/>
  <c r="Q1916" i="24"/>
  <c r="R1916" i="24"/>
  <c r="S1916" i="24"/>
  <c r="Q1917" i="24"/>
  <c r="R1917" i="24"/>
  <c r="S1917" i="24"/>
  <c r="Q1918" i="24"/>
  <c r="R1918" i="24"/>
  <c r="S1918" i="24"/>
  <c r="Q1919" i="24"/>
  <c r="R1919" i="24"/>
  <c r="S1919" i="24"/>
  <c r="Q1920" i="24"/>
  <c r="R1920" i="24"/>
  <c r="S1920" i="24"/>
  <c r="Q1921" i="24"/>
  <c r="R1921" i="24"/>
  <c r="S1921" i="24"/>
  <c r="Q1922" i="24"/>
  <c r="R1922" i="24"/>
  <c r="S1922" i="24"/>
  <c r="Q1923" i="24"/>
  <c r="R1923" i="24"/>
  <c r="S1923" i="24"/>
  <c r="Q1924" i="24"/>
  <c r="R1924" i="24"/>
  <c r="S1924" i="24"/>
  <c r="Q1925" i="24"/>
  <c r="R1925" i="24"/>
  <c r="S1925" i="24"/>
  <c r="Q1926" i="24"/>
  <c r="R1926" i="24"/>
  <c r="S1926" i="24"/>
  <c r="Q1927" i="24"/>
  <c r="R1927" i="24"/>
  <c r="S1927" i="24"/>
  <c r="Q1928" i="24"/>
  <c r="R1928" i="24"/>
  <c r="S1928" i="24"/>
  <c r="Q1929" i="24"/>
  <c r="R1929" i="24"/>
  <c r="S1929" i="24"/>
  <c r="Q1930" i="24"/>
  <c r="R1930" i="24"/>
  <c r="S1930" i="24"/>
  <c r="Q1931" i="24"/>
  <c r="R1931" i="24"/>
  <c r="S1931" i="24"/>
  <c r="Q1932" i="24"/>
  <c r="R1932" i="24"/>
  <c r="S1932" i="24"/>
  <c r="Q1933" i="24"/>
  <c r="R1933" i="24"/>
  <c r="S1933" i="24"/>
  <c r="Q1934" i="24"/>
  <c r="R1934" i="24"/>
  <c r="S1934" i="24"/>
  <c r="Q1935" i="24"/>
  <c r="R1935" i="24"/>
  <c r="S1935" i="24"/>
  <c r="Q1936" i="24"/>
  <c r="R1936" i="24"/>
  <c r="S1936" i="24"/>
  <c r="Q1937" i="24"/>
  <c r="R1937" i="24"/>
  <c r="S1937" i="24"/>
  <c r="Q1938" i="24"/>
  <c r="R1938" i="24"/>
  <c r="S1938" i="24"/>
  <c r="Q1939" i="24"/>
  <c r="R1939" i="24"/>
  <c r="S1939" i="24"/>
  <c r="Q1940" i="24"/>
  <c r="R1940" i="24"/>
  <c r="S1940" i="24"/>
  <c r="Q1941" i="24"/>
  <c r="R1941" i="24"/>
  <c r="S1941" i="24"/>
  <c r="Q1942" i="24"/>
  <c r="R1942" i="24"/>
  <c r="S1942" i="24"/>
  <c r="Q1943" i="24"/>
  <c r="R1943" i="24"/>
  <c r="S1943" i="24"/>
  <c r="Q1944" i="24"/>
  <c r="R1944" i="24"/>
  <c r="S1944" i="24"/>
  <c r="Q1945" i="24"/>
  <c r="R1945" i="24"/>
  <c r="S1945" i="24"/>
  <c r="Q1946" i="24"/>
  <c r="R1946" i="24"/>
  <c r="S1946" i="24"/>
  <c r="Q1947" i="24"/>
  <c r="R1947" i="24"/>
  <c r="S1947" i="24"/>
  <c r="Q1948" i="24"/>
  <c r="R1948" i="24"/>
  <c r="S1948" i="24"/>
  <c r="Q1949" i="24"/>
  <c r="R1949" i="24"/>
  <c r="S1949" i="24"/>
  <c r="Q1950" i="24"/>
  <c r="R1950" i="24"/>
  <c r="S1950" i="24"/>
  <c r="Q1951" i="24"/>
  <c r="R1951" i="24"/>
  <c r="S1951" i="24"/>
  <c r="Q1952" i="24"/>
  <c r="R1952" i="24"/>
  <c r="S1952" i="24"/>
  <c r="Q1953" i="24"/>
  <c r="R1953" i="24"/>
  <c r="S1953" i="24"/>
  <c r="Q1954" i="24"/>
  <c r="R1954" i="24"/>
  <c r="S1954" i="24"/>
  <c r="Q1955" i="24"/>
  <c r="R1955" i="24"/>
  <c r="S1955" i="24"/>
  <c r="Q1956" i="24"/>
  <c r="R1956" i="24"/>
  <c r="S1956" i="24"/>
  <c r="Q1957" i="24"/>
  <c r="R1957" i="24"/>
  <c r="S1957" i="24"/>
  <c r="Q1958" i="24"/>
  <c r="R1958" i="24"/>
  <c r="S1958" i="24"/>
  <c r="Q1959" i="24"/>
  <c r="R1959" i="24"/>
  <c r="S1959" i="24"/>
  <c r="Q1960" i="24"/>
  <c r="R1960" i="24"/>
  <c r="S1960" i="24"/>
  <c r="Q1961" i="24"/>
  <c r="R1961" i="24"/>
  <c r="S1961" i="24"/>
  <c r="Q1962" i="24"/>
  <c r="R1962" i="24"/>
  <c r="S1962" i="24"/>
  <c r="Q1963" i="24"/>
  <c r="R1963" i="24"/>
  <c r="S1963" i="24"/>
  <c r="Q1964" i="24"/>
  <c r="R1964" i="24"/>
  <c r="S1964" i="24"/>
  <c r="Q1965" i="24"/>
  <c r="R1965" i="24"/>
  <c r="S1965" i="24"/>
  <c r="Q1966" i="24"/>
  <c r="R1966" i="24"/>
  <c r="S1966" i="24"/>
  <c r="Q1967" i="24"/>
  <c r="R1967" i="24"/>
  <c r="S1967" i="24"/>
  <c r="Q1968" i="24"/>
  <c r="R1968" i="24"/>
  <c r="S1968" i="24"/>
  <c r="Q1969" i="24"/>
  <c r="R1969" i="24"/>
  <c r="S1969" i="24"/>
  <c r="Q1970" i="24"/>
  <c r="R1970" i="24"/>
  <c r="S1970" i="24"/>
  <c r="Q1971" i="24"/>
  <c r="R1971" i="24"/>
  <c r="S1971" i="24"/>
  <c r="Q1972" i="24"/>
  <c r="R1972" i="24"/>
  <c r="S1972" i="24"/>
  <c r="Q1973" i="24"/>
  <c r="R1973" i="24"/>
  <c r="S1973" i="24"/>
  <c r="Q1974" i="24"/>
  <c r="R1974" i="24"/>
  <c r="S1974" i="24"/>
  <c r="Q1975" i="24"/>
  <c r="R1975" i="24"/>
  <c r="S1975" i="24"/>
  <c r="Q1976" i="24"/>
  <c r="R1976" i="24"/>
  <c r="S1976" i="24"/>
  <c r="Q1977" i="24"/>
  <c r="R1977" i="24"/>
  <c r="S1977" i="24"/>
  <c r="Q1978" i="24"/>
  <c r="R1978" i="24"/>
  <c r="S1978" i="24"/>
  <c r="Q1979" i="24"/>
  <c r="R1979" i="24"/>
  <c r="S1979" i="24"/>
  <c r="Q1980" i="24"/>
  <c r="R1980" i="24"/>
  <c r="S1980" i="24"/>
  <c r="Q1981" i="24"/>
  <c r="R1981" i="24"/>
  <c r="S1981" i="24"/>
  <c r="Q1982" i="24"/>
  <c r="R1982" i="24"/>
  <c r="S1982" i="24"/>
  <c r="Q1983" i="24"/>
  <c r="R1983" i="24"/>
  <c r="S1983" i="24"/>
  <c r="Q1984" i="24"/>
  <c r="R1984" i="24"/>
  <c r="S1984" i="24"/>
  <c r="Q1985" i="24"/>
  <c r="R1985" i="24"/>
  <c r="S1985" i="24"/>
  <c r="Q1986" i="24"/>
  <c r="R1986" i="24"/>
  <c r="S1986" i="24"/>
  <c r="Q1987" i="24"/>
  <c r="R1987" i="24"/>
  <c r="S1987" i="24"/>
  <c r="Q1988" i="24"/>
  <c r="R1988" i="24"/>
  <c r="S1988" i="24"/>
  <c r="Q1989" i="24"/>
  <c r="R1989" i="24"/>
  <c r="S1989" i="24"/>
  <c r="Q1990" i="24"/>
  <c r="R1990" i="24"/>
  <c r="S1990" i="24"/>
  <c r="Q1991" i="24"/>
  <c r="R1991" i="24"/>
  <c r="S1991" i="24"/>
  <c r="Q1992" i="24"/>
  <c r="R1992" i="24"/>
  <c r="S1992" i="24"/>
  <c r="Q1993" i="24"/>
  <c r="R1993" i="24"/>
  <c r="S1993" i="24"/>
  <c r="Q1994" i="24"/>
  <c r="R1994" i="24"/>
  <c r="S1994" i="24"/>
  <c r="Q1995" i="24"/>
  <c r="R1995" i="24"/>
  <c r="S1995" i="24"/>
  <c r="Q1996" i="24"/>
  <c r="R1996" i="24"/>
  <c r="S1996" i="24"/>
  <c r="Q1997" i="24"/>
  <c r="R1997" i="24"/>
  <c r="S1997" i="24"/>
  <c r="Q1998" i="24"/>
  <c r="R1998" i="24"/>
  <c r="S1998" i="24"/>
  <c r="Q1999" i="24"/>
  <c r="R1999" i="24"/>
  <c r="S1999" i="24"/>
  <c r="Q2000" i="24"/>
  <c r="R2000" i="24"/>
  <c r="S2000" i="24"/>
  <c r="Q2001" i="24"/>
  <c r="R2001" i="24"/>
  <c r="S2001" i="24"/>
  <c r="Q2002" i="24"/>
  <c r="R2002" i="24"/>
  <c r="S2002" i="24"/>
  <c r="Q2003" i="24"/>
  <c r="R2003" i="24"/>
  <c r="S2003" i="24"/>
  <c r="Q2004" i="24"/>
  <c r="R2004" i="24"/>
  <c r="S2004" i="24"/>
  <c r="Q2005" i="24"/>
  <c r="R2005" i="24"/>
  <c r="S2005" i="24"/>
  <c r="Q2006" i="24"/>
  <c r="R2006" i="24"/>
  <c r="S2006" i="24"/>
  <c r="Q2007" i="24"/>
  <c r="R2007" i="24"/>
  <c r="S2007" i="24"/>
  <c r="Q2008" i="24"/>
  <c r="R2008" i="24"/>
  <c r="S2008" i="24"/>
  <c r="Q2009" i="24"/>
  <c r="R2009" i="24"/>
  <c r="S2009" i="24"/>
  <c r="Q2010" i="24"/>
  <c r="R2010" i="24"/>
  <c r="S2010" i="24"/>
  <c r="Q2011" i="24"/>
  <c r="R2011" i="24"/>
  <c r="S2011" i="24"/>
  <c r="Q2012" i="24"/>
  <c r="R2012" i="24"/>
  <c r="S2012" i="24"/>
  <c r="Q2013" i="24"/>
  <c r="R2013" i="24"/>
  <c r="S2013" i="24"/>
  <c r="Q2014" i="24"/>
  <c r="R2014" i="24"/>
  <c r="S2014" i="24"/>
  <c r="Q2015" i="24"/>
  <c r="R2015" i="24"/>
  <c r="S2015" i="24"/>
  <c r="Q2016" i="24"/>
  <c r="R2016" i="24"/>
  <c r="S2016" i="24"/>
  <c r="Q2017" i="24"/>
  <c r="R2017" i="24"/>
  <c r="S2017" i="24"/>
  <c r="Q2018" i="24"/>
  <c r="R2018" i="24"/>
  <c r="S2018" i="24"/>
  <c r="Q2019" i="24"/>
  <c r="R2019" i="24"/>
  <c r="S2019" i="24"/>
  <c r="Q2020" i="24"/>
  <c r="R2020" i="24"/>
  <c r="S2020" i="24"/>
  <c r="Q2021" i="24"/>
  <c r="R2021" i="24"/>
  <c r="S2021" i="24"/>
  <c r="Q2022" i="24"/>
  <c r="R2022" i="24"/>
  <c r="S2022" i="24"/>
  <c r="Q2023" i="24"/>
  <c r="R2023" i="24"/>
  <c r="S2023" i="24"/>
  <c r="Q2024" i="24"/>
  <c r="R2024" i="24"/>
  <c r="S2024" i="24"/>
  <c r="Q2025" i="24"/>
  <c r="R2025" i="24"/>
  <c r="S2025" i="24"/>
  <c r="Q2026" i="24"/>
  <c r="R2026" i="24"/>
  <c r="S2026" i="24"/>
  <c r="Q2027" i="24"/>
  <c r="R2027" i="24"/>
  <c r="S2027" i="24"/>
  <c r="Q2028" i="24"/>
  <c r="R2028" i="24"/>
  <c r="S2028" i="24"/>
  <c r="Q2029" i="24"/>
  <c r="R2029" i="24"/>
  <c r="S2029" i="24"/>
  <c r="Q2030" i="24"/>
  <c r="R2030" i="24"/>
  <c r="S2030" i="24"/>
  <c r="Q2031" i="24"/>
  <c r="R2031" i="24"/>
  <c r="S2031" i="24"/>
  <c r="Q2032" i="24"/>
  <c r="R2032" i="24"/>
  <c r="S2032" i="24"/>
  <c r="Q2033" i="24"/>
  <c r="R2033" i="24"/>
  <c r="S2033" i="24"/>
  <c r="Q2034" i="24"/>
  <c r="R2034" i="24"/>
  <c r="S2034" i="24"/>
  <c r="Q2035" i="24"/>
  <c r="R2035" i="24"/>
  <c r="S2035" i="24"/>
  <c r="Q2036" i="24"/>
  <c r="R2036" i="24"/>
  <c r="S2036" i="24"/>
  <c r="Q2037" i="24"/>
  <c r="R2037" i="24"/>
  <c r="S2037" i="24"/>
  <c r="Q2038" i="24"/>
  <c r="R2038" i="24"/>
  <c r="S2038" i="24"/>
  <c r="Q2039" i="24"/>
  <c r="R2039" i="24"/>
  <c r="S2039" i="24"/>
  <c r="Q2040" i="24"/>
  <c r="R2040" i="24"/>
  <c r="S2040" i="24"/>
  <c r="Q2041" i="24"/>
  <c r="R2041" i="24"/>
  <c r="S2041" i="24"/>
  <c r="Q2042" i="24"/>
  <c r="R2042" i="24"/>
  <c r="S2042" i="24"/>
  <c r="Q2043" i="24"/>
  <c r="R2043" i="24"/>
  <c r="S2043" i="24"/>
  <c r="Q2044" i="24"/>
  <c r="R2044" i="24"/>
  <c r="S2044" i="24"/>
  <c r="Q2045" i="24"/>
  <c r="R2045" i="24"/>
  <c r="S2045" i="24"/>
  <c r="Q2046" i="24"/>
  <c r="R2046" i="24"/>
  <c r="S2046" i="24"/>
  <c r="Q2047" i="24"/>
  <c r="R2047" i="24"/>
  <c r="S2047" i="24"/>
  <c r="Q2048" i="24"/>
  <c r="R2048" i="24"/>
  <c r="S2048" i="24"/>
  <c r="Q2049" i="24"/>
  <c r="R2049" i="24"/>
  <c r="S2049" i="24"/>
  <c r="Q2050" i="24"/>
  <c r="R2050" i="24"/>
  <c r="S2050" i="24"/>
  <c r="Q2051" i="24"/>
  <c r="R2051" i="24"/>
  <c r="S2051" i="24"/>
  <c r="Q2052" i="24"/>
  <c r="R2052" i="24"/>
  <c r="S2052" i="24"/>
  <c r="Q2053" i="24"/>
  <c r="R2053" i="24"/>
  <c r="S2053" i="24"/>
  <c r="Q2054" i="24"/>
  <c r="R2054" i="24"/>
  <c r="S2054" i="24"/>
  <c r="Q2055" i="24"/>
  <c r="R2055" i="24"/>
  <c r="S2055" i="24"/>
  <c r="Q2056" i="24"/>
  <c r="R2056" i="24"/>
  <c r="S2056" i="24"/>
  <c r="Q2057" i="24"/>
  <c r="R2057" i="24"/>
  <c r="S2057" i="24"/>
  <c r="Q2058" i="24"/>
  <c r="R2058" i="24"/>
  <c r="S2058" i="24"/>
  <c r="Q2059" i="24"/>
  <c r="R2059" i="24"/>
  <c r="S2059" i="24"/>
  <c r="Q2060" i="24"/>
  <c r="R2060" i="24"/>
  <c r="S2060" i="24"/>
  <c r="Q2061" i="24"/>
  <c r="R2061" i="24"/>
  <c r="S2061" i="24"/>
  <c r="Q2062" i="24"/>
  <c r="R2062" i="24"/>
  <c r="S2062" i="24"/>
  <c r="Q2063" i="24"/>
  <c r="R2063" i="24"/>
  <c r="S2063" i="24"/>
  <c r="Q2064" i="24"/>
  <c r="R2064" i="24"/>
  <c r="S2064" i="24"/>
  <c r="Q2065" i="24"/>
  <c r="R2065" i="24"/>
  <c r="S2065" i="24"/>
  <c r="Q2066" i="24"/>
  <c r="R2066" i="24"/>
  <c r="S2066" i="24"/>
  <c r="Q2067" i="24"/>
  <c r="R2067" i="24"/>
  <c r="S2067" i="24"/>
  <c r="Q2068" i="24"/>
  <c r="R2068" i="24"/>
  <c r="S2068" i="24"/>
  <c r="Q2069" i="24"/>
  <c r="R2069" i="24"/>
  <c r="S2069" i="24"/>
  <c r="Q2070" i="24"/>
  <c r="R2070" i="24"/>
  <c r="S2070" i="24"/>
  <c r="Q2071" i="24"/>
  <c r="R2071" i="24"/>
  <c r="S2071" i="24"/>
  <c r="Q2072" i="24"/>
  <c r="R2072" i="24"/>
  <c r="S2072" i="24"/>
  <c r="Q2073" i="24"/>
  <c r="R2073" i="24"/>
  <c r="S2073" i="24"/>
  <c r="Q2074" i="24"/>
  <c r="R2074" i="24"/>
  <c r="S2074" i="24"/>
  <c r="Q2075" i="24"/>
  <c r="R2075" i="24"/>
  <c r="S2075" i="24"/>
  <c r="Q2076" i="24"/>
  <c r="R2076" i="24"/>
  <c r="S2076" i="24"/>
  <c r="Q2077" i="24"/>
  <c r="R2077" i="24"/>
  <c r="S2077" i="24"/>
  <c r="Q2078" i="24"/>
  <c r="R2078" i="24"/>
  <c r="S2078" i="24"/>
  <c r="Q2079" i="24"/>
  <c r="R2079" i="24"/>
  <c r="S2079" i="24"/>
  <c r="Q2080" i="24"/>
  <c r="R2080" i="24"/>
  <c r="S2080" i="24"/>
  <c r="Q2081" i="24"/>
  <c r="R2081" i="24"/>
  <c r="S2081" i="24"/>
  <c r="Q2082" i="24"/>
  <c r="R2082" i="24"/>
  <c r="S2082" i="24"/>
  <c r="Q2083" i="24"/>
  <c r="R2083" i="24"/>
  <c r="S2083" i="24"/>
  <c r="Q2084" i="24"/>
  <c r="R2084" i="24"/>
  <c r="S2084" i="24"/>
  <c r="Q2085" i="24"/>
  <c r="R2085" i="24"/>
  <c r="S2085" i="24"/>
  <c r="Q2086" i="24"/>
  <c r="R2086" i="24"/>
  <c r="S2086" i="24"/>
  <c r="Q2087" i="24"/>
  <c r="R2087" i="24"/>
  <c r="S2087" i="24"/>
  <c r="Q2088" i="24"/>
  <c r="R2088" i="24"/>
  <c r="S2088" i="24"/>
  <c r="Q2089" i="24"/>
  <c r="R2089" i="24"/>
  <c r="S2089" i="24"/>
  <c r="Q2090" i="24"/>
  <c r="R2090" i="24"/>
  <c r="S2090" i="24"/>
  <c r="Q2091" i="24"/>
  <c r="R2091" i="24"/>
  <c r="S2091" i="24"/>
  <c r="Q2092" i="24"/>
  <c r="R2092" i="24"/>
  <c r="S2092" i="24"/>
  <c r="Q2093" i="24"/>
  <c r="R2093" i="24"/>
  <c r="S2093" i="24"/>
  <c r="Q2094" i="24"/>
  <c r="R2094" i="24"/>
  <c r="S2094" i="24"/>
  <c r="Q2095" i="24"/>
  <c r="R2095" i="24"/>
  <c r="S2095" i="24"/>
  <c r="Q2096" i="24"/>
  <c r="R2096" i="24"/>
  <c r="S2096" i="24"/>
  <c r="Q2097" i="24"/>
  <c r="R2097" i="24"/>
  <c r="S2097" i="24"/>
  <c r="Q2098" i="24"/>
  <c r="R2098" i="24"/>
  <c r="S2098" i="24"/>
  <c r="Q2099" i="24"/>
  <c r="R2099" i="24"/>
  <c r="S2099" i="24"/>
  <c r="Q2100" i="24"/>
  <c r="R2100" i="24"/>
  <c r="S2100" i="24"/>
  <c r="Q2101" i="24"/>
  <c r="R2101" i="24"/>
  <c r="S2101" i="24"/>
  <c r="Q2102" i="24"/>
  <c r="R2102" i="24"/>
  <c r="S2102" i="24"/>
  <c r="Q2103" i="24"/>
  <c r="R2103" i="24"/>
  <c r="S2103" i="24"/>
  <c r="Q2104" i="24"/>
  <c r="R2104" i="24"/>
  <c r="S2104" i="24"/>
  <c r="Q2105" i="24"/>
  <c r="R2105" i="24"/>
  <c r="S2105" i="24"/>
  <c r="Q2106" i="24"/>
  <c r="R2106" i="24"/>
  <c r="S2106" i="24"/>
  <c r="Q2107" i="24"/>
  <c r="R2107" i="24"/>
  <c r="S2107" i="24"/>
  <c r="Q2108" i="24"/>
  <c r="R2108" i="24"/>
  <c r="S2108" i="24"/>
  <c r="Q2109" i="24"/>
  <c r="R2109" i="24"/>
  <c r="S2109" i="24"/>
  <c r="Q2110" i="24"/>
  <c r="R2110" i="24"/>
  <c r="S2110" i="24"/>
  <c r="Q2111" i="24"/>
  <c r="R2111" i="24"/>
  <c r="S2111" i="24"/>
  <c r="Q2112" i="24"/>
  <c r="R2112" i="24"/>
  <c r="S2112" i="24"/>
  <c r="Q2113" i="24"/>
  <c r="R2113" i="24"/>
  <c r="S2113" i="24"/>
  <c r="Q2114" i="24"/>
  <c r="R2114" i="24"/>
  <c r="S2114" i="24"/>
  <c r="Q2115" i="24"/>
  <c r="R2115" i="24"/>
  <c r="S2115" i="24"/>
  <c r="Q2116" i="24"/>
  <c r="R2116" i="24"/>
  <c r="S2116" i="24"/>
  <c r="Q2117" i="24"/>
  <c r="R2117" i="24"/>
  <c r="S2117" i="24"/>
  <c r="Q2118" i="24"/>
  <c r="R2118" i="24"/>
  <c r="S2118" i="24"/>
  <c r="Q2119" i="24"/>
  <c r="R2119" i="24"/>
  <c r="S2119" i="24"/>
  <c r="Q2120" i="24"/>
  <c r="R2120" i="24"/>
  <c r="S2120" i="24"/>
  <c r="Q2121" i="24"/>
  <c r="R2121" i="24"/>
  <c r="S2121" i="24"/>
  <c r="Q2122" i="24"/>
  <c r="R2122" i="24"/>
  <c r="S2122" i="24"/>
  <c r="Q2123" i="24"/>
  <c r="R2123" i="24"/>
  <c r="S2123" i="24"/>
  <c r="Q2124" i="24"/>
  <c r="R2124" i="24"/>
  <c r="S2124" i="24"/>
  <c r="Q2125" i="24"/>
  <c r="R2125" i="24"/>
  <c r="S2125" i="24"/>
  <c r="Q2126" i="24"/>
  <c r="R2126" i="24"/>
  <c r="S2126" i="24"/>
  <c r="Q2127" i="24"/>
  <c r="R2127" i="24"/>
  <c r="S2127" i="24"/>
  <c r="Q2128" i="24"/>
  <c r="R2128" i="24"/>
  <c r="S2128" i="24"/>
  <c r="Q2129" i="24"/>
  <c r="R2129" i="24"/>
  <c r="S2129" i="24"/>
  <c r="Q2130" i="24"/>
  <c r="R2130" i="24"/>
  <c r="S2130" i="24"/>
  <c r="Q2131" i="24"/>
  <c r="R2131" i="24"/>
  <c r="S2131" i="24"/>
  <c r="Q2132" i="24"/>
  <c r="R2132" i="24"/>
  <c r="S2132" i="24"/>
  <c r="Q2133" i="24"/>
  <c r="R2133" i="24"/>
  <c r="S2133" i="24"/>
  <c r="Q2134" i="24"/>
  <c r="R2134" i="24"/>
  <c r="S2134" i="24"/>
  <c r="Q2135" i="24"/>
  <c r="R2135" i="24"/>
  <c r="S2135" i="24"/>
  <c r="Q2136" i="24"/>
  <c r="R2136" i="24"/>
  <c r="S2136" i="24"/>
  <c r="Q2137" i="24"/>
  <c r="R2137" i="24"/>
  <c r="S2137" i="24"/>
  <c r="Q2138" i="24"/>
  <c r="R2138" i="24"/>
  <c r="S2138" i="24"/>
  <c r="Q2139" i="24"/>
  <c r="R2139" i="24"/>
  <c r="S2139" i="24"/>
  <c r="Q2140" i="24"/>
  <c r="R2140" i="24"/>
  <c r="S2140" i="24"/>
  <c r="Q2141" i="24"/>
  <c r="R2141" i="24"/>
  <c r="S2141" i="24"/>
  <c r="Q2142" i="24"/>
  <c r="R2142" i="24"/>
  <c r="S2142" i="24"/>
  <c r="Q2143" i="24"/>
  <c r="R2143" i="24"/>
  <c r="S2143" i="24"/>
  <c r="Q2144" i="24"/>
  <c r="R2144" i="24"/>
  <c r="S2144" i="24"/>
  <c r="Q2145" i="24"/>
  <c r="R2145" i="24"/>
  <c r="S2145" i="24"/>
  <c r="Q2146" i="24"/>
  <c r="R2146" i="24"/>
  <c r="S2146" i="24"/>
  <c r="Q2147" i="24"/>
  <c r="R2147" i="24"/>
  <c r="S2147" i="24"/>
  <c r="Q2148" i="24"/>
  <c r="R2148" i="24"/>
  <c r="S2148" i="24"/>
  <c r="Q2149" i="24"/>
  <c r="R2149" i="24"/>
  <c r="S2149" i="24"/>
  <c r="Q2150" i="24"/>
  <c r="R2150" i="24"/>
  <c r="S2150" i="24"/>
  <c r="Q2151" i="24"/>
  <c r="R2151" i="24"/>
  <c r="S2151" i="24"/>
  <c r="Q2152" i="24"/>
  <c r="R2152" i="24"/>
  <c r="S2152" i="24"/>
  <c r="Q2153" i="24"/>
  <c r="R2153" i="24"/>
  <c r="S2153" i="24"/>
  <c r="Q2154" i="24"/>
  <c r="R2154" i="24"/>
  <c r="S2154" i="24"/>
  <c r="Q2155" i="24"/>
  <c r="R2155" i="24"/>
  <c r="S2155" i="24"/>
  <c r="Q2156" i="24"/>
  <c r="R2156" i="24"/>
  <c r="S2156" i="24"/>
  <c r="Q2157" i="24"/>
  <c r="R2157" i="24"/>
  <c r="S2157" i="24"/>
  <c r="Q2158" i="24"/>
  <c r="R2158" i="24"/>
  <c r="S2158" i="24"/>
  <c r="Q2159" i="24"/>
  <c r="R2159" i="24"/>
  <c r="S2159" i="24"/>
  <c r="Q2160" i="24"/>
  <c r="R2160" i="24"/>
  <c r="S2160" i="24"/>
  <c r="Q2161" i="24"/>
  <c r="R2161" i="24"/>
  <c r="S2161" i="24"/>
  <c r="Q2162" i="24"/>
  <c r="R2162" i="24"/>
  <c r="S2162" i="24"/>
  <c r="Q2163" i="24"/>
  <c r="R2163" i="24"/>
  <c r="S2163" i="24"/>
  <c r="Q2164" i="24"/>
  <c r="R2164" i="24"/>
  <c r="S2164" i="24"/>
  <c r="Q2165" i="24"/>
  <c r="R2165" i="24"/>
  <c r="S2165" i="24"/>
  <c r="Q2166" i="24"/>
  <c r="R2166" i="24"/>
  <c r="S2166" i="24"/>
  <c r="Q2167" i="24"/>
  <c r="R2167" i="24"/>
  <c r="S2167" i="24"/>
  <c r="Q2168" i="24"/>
  <c r="R2168" i="24"/>
  <c r="S2168" i="24"/>
  <c r="Q2169" i="24"/>
  <c r="R2169" i="24"/>
  <c r="S2169" i="24"/>
  <c r="Q2170" i="24"/>
  <c r="R2170" i="24"/>
  <c r="S2170" i="24"/>
  <c r="Q2171" i="24"/>
  <c r="R2171" i="24"/>
  <c r="S2171" i="24"/>
  <c r="Q2172" i="24"/>
  <c r="R2172" i="24"/>
  <c r="S2172" i="24"/>
  <c r="Q2173" i="24"/>
  <c r="R2173" i="24"/>
  <c r="S2173" i="24"/>
  <c r="Q2174" i="24"/>
  <c r="R2174" i="24"/>
  <c r="S2174" i="24"/>
  <c r="Q2175" i="24"/>
  <c r="R2175" i="24"/>
  <c r="S2175" i="24"/>
  <c r="Q2176" i="24"/>
  <c r="R2176" i="24"/>
  <c r="S2176" i="24"/>
  <c r="Q2177" i="24"/>
  <c r="R2177" i="24"/>
  <c r="S2177" i="24"/>
  <c r="Q2178" i="24"/>
  <c r="R2178" i="24"/>
  <c r="S2178" i="24"/>
  <c r="Q2179" i="24"/>
  <c r="R2179" i="24"/>
  <c r="S2179" i="24"/>
  <c r="Q2180" i="24"/>
  <c r="R2180" i="24"/>
  <c r="S2180" i="24"/>
  <c r="Q2181" i="24"/>
  <c r="R2181" i="24"/>
  <c r="S2181" i="24"/>
  <c r="Q2182" i="24"/>
  <c r="R2182" i="24"/>
  <c r="S2182" i="24"/>
  <c r="Q2183" i="24"/>
  <c r="R2183" i="24"/>
  <c r="S2183" i="24"/>
  <c r="Q2184" i="24"/>
  <c r="R2184" i="24"/>
  <c r="S2184" i="24"/>
  <c r="Q2185" i="24"/>
  <c r="R2185" i="24"/>
  <c r="S2185" i="24"/>
  <c r="Q2186" i="24"/>
  <c r="R2186" i="24"/>
  <c r="S2186" i="24"/>
  <c r="Q2187" i="24"/>
  <c r="R2187" i="24"/>
  <c r="S2187" i="24"/>
  <c r="Q2188" i="24"/>
  <c r="R2188" i="24"/>
  <c r="S2188" i="24"/>
  <c r="Q2189" i="24"/>
  <c r="R2189" i="24"/>
  <c r="S2189" i="24"/>
  <c r="Q2190" i="24"/>
  <c r="R2190" i="24"/>
  <c r="S2190" i="24"/>
  <c r="Q2191" i="24"/>
  <c r="R2191" i="24"/>
  <c r="S2191" i="24"/>
  <c r="Q2192" i="24"/>
  <c r="R2192" i="24"/>
  <c r="S2192" i="24"/>
  <c r="Q2193" i="24"/>
  <c r="R2193" i="24"/>
  <c r="S2193" i="24"/>
  <c r="Q2194" i="24"/>
  <c r="R2194" i="24"/>
  <c r="S2194" i="24"/>
  <c r="Q2195" i="24"/>
  <c r="R2195" i="24"/>
  <c r="S2195" i="24"/>
  <c r="Q2196" i="24"/>
  <c r="R2196" i="24"/>
  <c r="S2196" i="24"/>
  <c r="Q2197" i="24"/>
  <c r="R2197" i="24"/>
  <c r="S2197" i="24"/>
  <c r="Q2198" i="24"/>
  <c r="R2198" i="24"/>
  <c r="S2198" i="24"/>
  <c r="Q2199" i="24"/>
  <c r="R2199" i="24"/>
  <c r="S2199" i="24"/>
  <c r="Q2200" i="24"/>
  <c r="R2200" i="24"/>
  <c r="S2200" i="24"/>
  <c r="Q2201" i="24"/>
  <c r="R2201" i="24"/>
  <c r="S2201" i="24"/>
  <c r="Q2202" i="24"/>
  <c r="R2202" i="24"/>
  <c r="S2202" i="24"/>
  <c r="Q2203" i="24"/>
  <c r="R2203" i="24"/>
  <c r="S2203" i="24"/>
  <c r="Q2204" i="24"/>
  <c r="R2204" i="24"/>
  <c r="S2204" i="24"/>
  <c r="Q2205" i="24"/>
  <c r="R2205" i="24"/>
  <c r="S2205" i="24"/>
  <c r="Q2206" i="24"/>
  <c r="R2206" i="24"/>
  <c r="S2206" i="24"/>
  <c r="Q2207" i="24"/>
  <c r="R2207" i="24"/>
  <c r="S2207" i="24"/>
  <c r="Q2208" i="24"/>
  <c r="R2208" i="24"/>
  <c r="S2208" i="24"/>
  <c r="Q2209" i="24"/>
  <c r="R2209" i="24"/>
  <c r="S2209" i="24"/>
  <c r="Q2210" i="24"/>
  <c r="R2210" i="24"/>
  <c r="S2210" i="24"/>
  <c r="Q2211" i="24"/>
  <c r="R2211" i="24"/>
  <c r="S2211" i="24"/>
  <c r="Q2212" i="24"/>
  <c r="R2212" i="24"/>
  <c r="S2212" i="24"/>
  <c r="Q2213" i="24"/>
  <c r="R2213" i="24"/>
  <c r="S2213" i="24"/>
  <c r="Q2214" i="24"/>
  <c r="R2214" i="24"/>
  <c r="S2214" i="24"/>
  <c r="Q2215" i="24"/>
  <c r="R2215" i="24"/>
  <c r="S2215" i="24"/>
  <c r="Q2216" i="24"/>
  <c r="R2216" i="24"/>
  <c r="S2216" i="24"/>
  <c r="Q2217" i="24"/>
  <c r="R2217" i="24"/>
  <c r="S2217" i="24"/>
  <c r="Q2218" i="24"/>
  <c r="R2218" i="24"/>
  <c r="S2218" i="24"/>
  <c r="Q2219" i="24"/>
  <c r="R2219" i="24"/>
  <c r="S2219" i="24"/>
  <c r="Q2220" i="24"/>
  <c r="R2220" i="24"/>
  <c r="S2220" i="24"/>
  <c r="Q2221" i="24"/>
  <c r="R2221" i="24"/>
  <c r="S2221" i="24"/>
  <c r="Q2222" i="24"/>
  <c r="R2222" i="24"/>
  <c r="S2222" i="24"/>
  <c r="Q2223" i="24"/>
  <c r="R2223" i="24"/>
  <c r="S2223" i="24"/>
  <c r="Q2224" i="24"/>
  <c r="R2224" i="24"/>
  <c r="S2224" i="24"/>
  <c r="Q2225" i="24"/>
  <c r="R2225" i="24"/>
  <c r="S2225" i="24"/>
  <c r="Q2226" i="24"/>
  <c r="R2226" i="24"/>
  <c r="S2226" i="24"/>
  <c r="Q2227" i="24"/>
  <c r="R2227" i="24"/>
  <c r="S2227" i="24"/>
  <c r="Q2228" i="24"/>
  <c r="R2228" i="24"/>
  <c r="S2228" i="24"/>
  <c r="Q2229" i="24"/>
  <c r="R2229" i="24"/>
  <c r="S2229" i="24"/>
  <c r="Q2230" i="24"/>
  <c r="R2230" i="24"/>
  <c r="S2230" i="24"/>
  <c r="Q2231" i="24"/>
  <c r="R2231" i="24"/>
  <c r="S2231" i="24"/>
  <c r="Q2232" i="24"/>
  <c r="R2232" i="24"/>
  <c r="S2232" i="24"/>
  <c r="Q2233" i="24"/>
  <c r="R2233" i="24"/>
  <c r="S2233" i="24"/>
  <c r="Q2234" i="24"/>
  <c r="R2234" i="24"/>
  <c r="S2234" i="24"/>
  <c r="Q2235" i="24"/>
  <c r="R2235" i="24"/>
  <c r="S2235" i="24"/>
  <c r="Q2236" i="24"/>
  <c r="R2236" i="24"/>
  <c r="S2236" i="24"/>
  <c r="Q2237" i="24"/>
  <c r="R2237" i="24"/>
  <c r="S2237" i="24"/>
  <c r="Q2238" i="24"/>
  <c r="R2238" i="24"/>
  <c r="S2238" i="24"/>
  <c r="Q2239" i="24"/>
  <c r="R2239" i="24"/>
  <c r="S2239" i="24"/>
  <c r="Q2240" i="24"/>
  <c r="R2240" i="24"/>
  <c r="S2240" i="24"/>
  <c r="Q2241" i="24"/>
  <c r="R2241" i="24"/>
  <c r="S2241" i="24"/>
  <c r="Q2242" i="24"/>
  <c r="R2242" i="24"/>
  <c r="S2242" i="24"/>
  <c r="Q2243" i="24"/>
  <c r="R2243" i="24"/>
  <c r="S2243" i="24"/>
  <c r="Q2244" i="24"/>
  <c r="R2244" i="24"/>
  <c r="S2244" i="24"/>
  <c r="Q2245" i="24"/>
  <c r="R2245" i="24"/>
  <c r="S2245" i="24"/>
  <c r="Q2246" i="24"/>
  <c r="R2246" i="24"/>
  <c r="S2246" i="24"/>
  <c r="Q2247" i="24"/>
  <c r="R2247" i="24"/>
  <c r="S2247" i="24"/>
  <c r="Q2248" i="24"/>
  <c r="R2248" i="24"/>
  <c r="S2248" i="24"/>
  <c r="Q2249" i="24"/>
  <c r="R2249" i="24"/>
  <c r="S2249" i="24"/>
  <c r="Q2250" i="24"/>
  <c r="R2250" i="24"/>
  <c r="S2250" i="24"/>
  <c r="Q2251" i="24"/>
  <c r="R2251" i="24"/>
  <c r="S2251" i="24"/>
  <c r="Q2252" i="24"/>
  <c r="R2252" i="24"/>
  <c r="S2252" i="24"/>
  <c r="Q2253" i="24"/>
  <c r="R2253" i="24"/>
  <c r="S2253" i="24"/>
  <c r="Q2254" i="24"/>
  <c r="R2254" i="24"/>
  <c r="S2254" i="24"/>
  <c r="Q2255" i="24"/>
  <c r="R2255" i="24"/>
  <c r="S2255" i="24"/>
  <c r="Q2256" i="24"/>
  <c r="R2256" i="24"/>
  <c r="S2256" i="24"/>
  <c r="Q2257" i="24"/>
  <c r="R2257" i="24"/>
  <c r="S2257" i="24"/>
  <c r="Q2258" i="24"/>
  <c r="R2258" i="24"/>
  <c r="S2258" i="24"/>
  <c r="Q2259" i="24"/>
  <c r="R2259" i="24"/>
  <c r="S2259" i="24"/>
  <c r="Q2260" i="24"/>
  <c r="R2260" i="24"/>
  <c r="S2260" i="24"/>
  <c r="Q2261" i="24"/>
  <c r="R2261" i="24"/>
  <c r="S2261" i="24"/>
  <c r="Q2262" i="24"/>
  <c r="R2262" i="24"/>
  <c r="S2262" i="24"/>
  <c r="Q2263" i="24"/>
  <c r="R2263" i="24"/>
  <c r="S2263" i="24"/>
  <c r="Q2264" i="24"/>
  <c r="R2264" i="24"/>
  <c r="S2264" i="24"/>
  <c r="Q2265" i="24"/>
  <c r="R2265" i="24"/>
  <c r="S2265" i="24"/>
  <c r="Q2266" i="24"/>
  <c r="R2266" i="24"/>
  <c r="S2266" i="24"/>
  <c r="Q2267" i="24"/>
  <c r="R2267" i="24"/>
  <c r="S2267" i="24"/>
  <c r="Q2268" i="24"/>
  <c r="R2268" i="24"/>
  <c r="S2268" i="24"/>
  <c r="Q2269" i="24"/>
  <c r="R2269" i="24"/>
  <c r="S2269" i="24"/>
  <c r="Q2270" i="24"/>
  <c r="R2270" i="24"/>
  <c r="S2270" i="24"/>
  <c r="Q2271" i="24"/>
  <c r="R2271" i="24"/>
  <c r="S2271" i="24"/>
  <c r="Q2272" i="24"/>
  <c r="R2272" i="24"/>
  <c r="S2272" i="24"/>
  <c r="Q2273" i="24"/>
  <c r="R2273" i="24"/>
  <c r="S2273" i="24"/>
  <c r="Q2274" i="24"/>
  <c r="R2274" i="24"/>
  <c r="S2274" i="24"/>
  <c r="Q2275" i="24"/>
  <c r="R2275" i="24"/>
  <c r="S2275" i="24"/>
  <c r="Q2276" i="24"/>
  <c r="R2276" i="24"/>
  <c r="S2276" i="24"/>
  <c r="Q2277" i="24"/>
  <c r="R2277" i="24"/>
  <c r="S2277" i="24"/>
  <c r="Q2278" i="24"/>
  <c r="R2278" i="24"/>
  <c r="S2278" i="24"/>
  <c r="Q2279" i="24"/>
  <c r="R2279" i="24"/>
  <c r="S2279" i="24"/>
  <c r="Q2280" i="24"/>
  <c r="R2280" i="24"/>
  <c r="S2280" i="24"/>
  <c r="Q2281" i="24"/>
  <c r="R2281" i="24"/>
  <c r="S2281" i="24"/>
  <c r="Q2282" i="24"/>
  <c r="R2282" i="24"/>
  <c r="S2282" i="24"/>
  <c r="Q2283" i="24"/>
  <c r="R2283" i="24"/>
  <c r="S2283" i="24"/>
  <c r="Q2284" i="24"/>
  <c r="R2284" i="24"/>
  <c r="S2284" i="24"/>
  <c r="Q2285" i="24"/>
  <c r="R2285" i="24"/>
  <c r="S2285" i="24"/>
  <c r="Q2286" i="24"/>
  <c r="R2286" i="24"/>
  <c r="S2286" i="24"/>
  <c r="Q2287" i="24"/>
  <c r="R2287" i="24"/>
  <c r="S2287" i="24"/>
  <c r="Q2288" i="24"/>
  <c r="R2288" i="24"/>
  <c r="S2288" i="24"/>
  <c r="Q2289" i="24"/>
  <c r="R2289" i="24"/>
  <c r="S2289" i="24"/>
  <c r="Q2290" i="24"/>
  <c r="R2290" i="24"/>
  <c r="S2290" i="24"/>
  <c r="Q2291" i="24"/>
  <c r="R2291" i="24"/>
  <c r="S2291" i="24"/>
  <c r="Q2292" i="24"/>
  <c r="R2292" i="24"/>
  <c r="S2292" i="24"/>
  <c r="Q2293" i="24"/>
  <c r="R2293" i="24"/>
  <c r="S2293" i="24"/>
  <c r="Q2294" i="24"/>
  <c r="R2294" i="24"/>
  <c r="S2294" i="24"/>
  <c r="Q2295" i="24"/>
  <c r="R2295" i="24"/>
  <c r="S2295" i="24"/>
  <c r="Q2296" i="24"/>
  <c r="R2296" i="24"/>
  <c r="S2296" i="24"/>
  <c r="Q2297" i="24"/>
  <c r="R2297" i="24"/>
  <c r="S2297" i="24"/>
  <c r="Q2298" i="24"/>
  <c r="R2298" i="24"/>
  <c r="S2298" i="24"/>
  <c r="Q2299" i="24"/>
  <c r="R2299" i="24"/>
  <c r="S2299" i="24"/>
  <c r="Q2300" i="24"/>
  <c r="R2300" i="24"/>
  <c r="S2300" i="24"/>
  <c r="Q2301" i="24"/>
  <c r="R2301" i="24"/>
  <c r="S2301" i="24"/>
  <c r="Q2302" i="24"/>
  <c r="R2302" i="24"/>
  <c r="S2302" i="24"/>
  <c r="Q2303" i="24"/>
  <c r="R2303" i="24"/>
  <c r="S2303" i="24"/>
  <c r="Q2304" i="24"/>
  <c r="R2304" i="24"/>
  <c r="S2304" i="24"/>
  <c r="Q2305" i="24"/>
  <c r="R2305" i="24"/>
  <c r="S2305" i="24"/>
  <c r="Q2306" i="24"/>
  <c r="R2306" i="24"/>
  <c r="S2306" i="24"/>
  <c r="Q2307" i="24"/>
  <c r="R2307" i="24"/>
  <c r="S2307" i="24"/>
  <c r="Q2308" i="24"/>
  <c r="R2308" i="24"/>
  <c r="S2308" i="24"/>
  <c r="Q2309" i="24"/>
  <c r="R2309" i="24"/>
  <c r="S2309" i="24"/>
  <c r="Q2310" i="24"/>
  <c r="R2310" i="24"/>
  <c r="S2310" i="24"/>
  <c r="Q2311" i="24"/>
  <c r="R2311" i="24"/>
  <c r="S2311" i="24"/>
  <c r="Q2312" i="24"/>
  <c r="R2312" i="24"/>
  <c r="S2312" i="24"/>
  <c r="Q2313" i="24"/>
  <c r="R2313" i="24"/>
  <c r="S2313" i="24"/>
  <c r="Q2314" i="24"/>
  <c r="R2314" i="24"/>
  <c r="S2314" i="24"/>
  <c r="Q2315" i="24"/>
  <c r="R2315" i="24"/>
  <c r="S2315" i="24"/>
  <c r="Q2316" i="24"/>
  <c r="R2316" i="24"/>
  <c r="S2316" i="24"/>
  <c r="Q2317" i="24"/>
  <c r="R2317" i="24"/>
  <c r="S2317" i="24"/>
  <c r="Q2318" i="24"/>
  <c r="R2318" i="24"/>
  <c r="S2318" i="24"/>
  <c r="Q2319" i="24"/>
  <c r="R2319" i="24"/>
  <c r="S2319" i="24"/>
  <c r="Q2320" i="24"/>
  <c r="R2320" i="24"/>
  <c r="S2320" i="24"/>
  <c r="Q2321" i="24"/>
  <c r="R2321" i="24"/>
  <c r="S2321" i="24"/>
  <c r="Q2322" i="24"/>
  <c r="R2322" i="24"/>
  <c r="S2322" i="24"/>
  <c r="Q2323" i="24"/>
  <c r="R2323" i="24"/>
  <c r="S2323" i="24"/>
  <c r="Q2324" i="24"/>
  <c r="R2324" i="24"/>
  <c r="S2324" i="24"/>
  <c r="Q2325" i="24"/>
  <c r="R2325" i="24"/>
  <c r="S2325" i="24"/>
  <c r="Q2326" i="24"/>
  <c r="R2326" i="24"/>
  <c r="S2326" i="24"/>
  <c r="Q2327" i="24"/>
  <c r="R2327" i="24"/>
  <c r="S2327" i="24"/>
  <c r="Q2328" i="24"/>
  <c r="R2328" i="24"/>
  <c r="S2328" i="24"/>
  <c r="Q2329" i="24"/>
  <c r="R2329" i="24"/>
  <c r="S2329" i="24"/>
  <c r="Q2330" i="24"/>
  <c r="R2330" i="24"/>
  <c r="S2330" i="24"/>
  <c r="Q2331" i="24"/>
  <c r="R2331" i="24"/>
  <c r="S2331" i="24"/>
  <c r="Q2332" i="24"/>
  <c r="R2332" i="24"/>
  <c r="S2332" i="24"/>
  <c r="Q2333" i="24"/>
  <c r="R2333" i="24"/>
  <c r="S2333" i="24"/>
  <c r="Q2334" i="24"/>
  <c r="R2334" i="24"/>
  <c r="S2334" i="24"/>
  <c r="Q2335" i="24"/>
  <c r="R2335" i="24"/>
  <c r="S2335" i="24"/>
  <c r="Q2336" i="24"/>
  <c r="R2336" i="24"/>
  <c r="S2336" i="24"/>
  <c r="Q2337" i="24"/>
  <c r="R2337" i="24"/>
  <c r="S2337" i="24"/>
  <c r="Q2338" i="24"/>
  <c r="R2338" i="24"/>
  <c r="S2338" i="24"/>
  <c r="Q2339" i="24"/>
  <c r="R2339" i="24"/>
  <c r="S2339" i="24"/>
  <c r="Q2340" i="24"/>
  <c r="R2340" i="24"/>
  <c r="S2340" i="24"/>
  <c r="Q2341" i="24"/>
  <c r="R2341" i="24"/>
  <c r="S2341" i="24"/>
  <c r="Q2342" i="24"/>
  <c r="R2342" i="24"/>
  <c r="S2342" i="24"/>
  <c r="Q2343" i="24"/>
  <c r="R2343" i="24"/>
  <c r="S2343" i="24"/>
  <c r="Q2344" i="24"/>
  <c r="R2344" i="24"/>
  <c r="S2344" i="24"/>
  <c r="Q2345" i="24"/>
  <c r="R2345" i="24"/>
  <c r="S2345" i="24"/>
  <c r="Q2346" i="24"/>
  <c r="R2346" i="24"/>
  <c r="S2346" i="24"/>
  <c r="Q2347" i="24"/>
  <c r="R2347" i="24"/>
  <c r="S2347" i="24"/>
  <c r="Q2348" i="24"/>
  <c r="R2348" i="24"/>
  <c r="S2348" i="24"/>
  <c r="Q2349" i="24"/>
  <c r="R2349" i="24"/>
  <c r="S2349" i="24"/>
  <c r="Q2350" i="24"/>
  <c r="R2350" i="24"/>
  <c r="S2350" i="24"/>
  <c r="Q2351" i="24"/>
  <c r="R2351" i="24"/>
  <c r="S2351" i="24"/>
  <c r="Q2352" i="24"/>
  <c r="R2352" i="24"/>
  <c r="S2352" i="24"/>
  <c r="Q2353" i="24"/>
  <c r="R2353" i="24"/>
  <c r="S2353" i="24"/>
  <c r="Q2354" i="24"/>
  <c r="R2354" i="24"/>
  <c r="S2354" i="24"/>
  <c r="Q2355" i="24"/>
  <c r="R2355" i="24"/>
  <c r="S2355" i="24"/>
  <c r="Q2356" i="24"/>
  <c r="R2356" i="24"/>
  <c r="S2356" i="24"/>
  <c r="Q2357" i="24"/>
  <c r="R2357" i="24"/>
  <c r="S2357" i="24"/>
  <c r="Q2358" i="24"/>
  <c r="R2358" i="24"/>
  <c r="S2358" i="24"/>
  <c r="Q2359" i="24"/>
  <c r="R2359" i="24"/>
  <c r="S2359" i="24"/>
  <c r="Q2360" i="24"/>
  <c r="R2360" i="24"/>
  <c r="S2360" i="24"/>
  <c r="Q2361" i="24"/>
  <c r="R2361" i="24"/>
  <c r="S2361" i="24"/>
  <c r="Q2362" i="24"/>
  <c r="R2362" i="24"/>
  <c r="S2362" i="24"/>
  <c r="Q2363" i="24"/>
  <c r="R2363" i="24"/>
  <c r="S2363" i="24"/>
  <c r="Q2364" i="24"/>
  <c r="R2364" i="24"/>
  <c r="S2364" i="24"/>
  <c r="Q2365" i="24"/>
  <c r="R2365" i="24"/>
  <c r="S2365" i="24"/>
  <c r="Q2366" i="24"/>
  <c r="R2366" i="24"/>
  <c r="S2366" i="24"/>
  <c r="Q2367" i="24"/>
  <c r="R2367" i="24"/>
  <c r="S2367" i="24"/>
  <c r="Q2368" i="24"/>
  <c r="R2368" i="24"/>
  <c r="S2368" i="24"/>
  <c r="Q2369" i="24"/>
  <c r="R2369" i="24"/>
  <c r="S2369" i="24"/>
  <c r="Q2370" i="24"/>
  <c r="R2370" i="24"/>
  <c r="S2370" i="24"/>
  <c r="Q2371" i="24"/>
  <c r="R2371" i="24"/>
  <c r="S2371" i="24"/>
  <c r="Q2372" i="24"/>
  <c r="R2372" i="24"/>
  <c r="S2372" i="24"/>
  <c r="Q2373" i="24"/>
  <c r="R2373" i="24"/>
  <c r="S2373" i="24"/>
  <c r="Q2374" i="24"/>
  <c r="R2374" i="24"/>
  <c r="S2374" i="24"/>
  <c r="Q2375" i="24"/>
  <c r="R2375" i="24"/>
  <c r="S2375" i="24"/>
  <c r="Q2376" i="24"/>
  <c r="R2376" i="24"/>
  <c r="S2376" i="24"/>
  <c r="Q2377" i="24"/>
  <c r="R2377" i="24"/>
  <c r="S2377" i="24"/>
  <c r="Q2378" i="24"/>
  <c r="R2378" i="24"/>
  <c r="S2378" i="24"/>
  <c r="Q2379" i="24"/>
  <c r="R2379" i="24"/>
  <c r="S2379" i="24"/>
  <c r="Q2380" i="24"/>
  <c r="R2380" i="24"/>
  <c r="S2380" i="24"/>
  <c r="Q2381" i="24"/>
  <c r="R2381" i="24"/>
  <c r="S2381" i="24"/>
  <c r="Q2382" i="24"/>
  <c r="R2382" i="24"/>
  <c r="S2382" i="24"/>
  <c r="Q2383" i="24"/>
  <c r="R2383" i="24"/>
  <c r="S2383" i="24"/>
  <c r="Q2384" i="24"/>
  <c r="R2384" i="24"/>
  <c r="S2384" i="24"/>
  <c r="Q2385" i="24"/>
  <c r="R2385" i="24"/>
  <c r="S2385" i="24"/>
  <c r="Q2386" i="24"/>
  <c r="R2386" i="24"/>
  <c r="S2386" i="24"/>
  <c r="Q2387" i="24"/>
  <c r="R2387" i="24"/>
  <c r="S2387" i="24"/>
  <c r="Q2388" i="24"/>
  <c r="R2388" i="24"/>
  <c r="S2388" i="24"/>
  <c r="Q2389" i="24"/>
  <c r="R2389" i="24"/>
  <c r="S2389" i="24"/>
  <c r="Q2390" i="24"/>
  <c r="R2390" i="24"/>
  <c r="S2390" i="24"/>
  <c r="Q2391" i="24"/>
  <c r="R2391" i="24"/>
  <c r="S2391" i="24"/>
  <c r="Q2392" i="24"/>
  <c r="R2392" i="24"/>
  <c r="S2392" i="24"/>
  <c r="Q2393" i="24"/>
  <c r="R2393" i="24"/>
  <c r="S2393" i="24"/>
  <c r="Q2394" i="24"/>
  <c r="R2394" i="24"/>
  <c r="S2394" i="24"/>
  <c r="Q2395" i="24"/>
  <c r="R2395" i="24"/>
  <c r="S2395" i="24"/>
  <c r="Q2396" i="24"/>
  <c r="R2396" i="24"/>
  <c r="S2396" i="24"/>
  <c r="Q2397" i="24"/>
  <c r="R2397" i="24"/>
  <c r="S2397" i="24"/>
  <c r="Q2398" i="24"/>
  <c r="R2398" i="24"/>
  <c r="S2398" i="24"/>
  <c r="Q2399" i="24"/>
  <c r="R2399" i="24"/>
  <c r="S2399" i="24"/>
  <c r="Q2400" i="24"/>
  <c r="R2400" i="24"/>
  <c r="S2400" i="24"/>
  <c r="Q2401" i="24"/>
  <c r="R2401" i="24"/>
  <c r="S2401" i="24"/>
  <c r="Q2402" i="24"/>
  <c r="R2402" i="24"/>
  <c r="S2402" i="24"/>
  <c r="Q2403" i="24"/>
  <c r="R2403" i="24"/>
  <c r="S2403" i="24"/>
  <c r="Q2404" i="24"/>
  <c r="R2404" i="24"/>
  <c r="S2404" i="24"/>
  <c r="Q2405" i="24"/>
  <c r="R2405" i="24"/>
  <c r="S2405" i="24"/>
  <c r="Q2406" i="24"/>
  <c r="R2406" i="24"/>
  <c r="S2406" i="24"/>
  <c r="Q2407" i="24"/>
  <c r="R2407" i="24"/>
  <c r="S2407" i="24"/>
  <c r="Q2408" i="24"/>
  <c r="R2408" i="24"/>
  <c r="S2408" i="24"/>
  <c r="Q2409" i="24"/>
  <c r="R2409" i="24"/>
  <c r="S2409" i="24"/>
  <c r="Q2410" i="24"/>
  <c r="R2410" i="24"/>
  <c r="S2410" i="24"/>
  <c r="Q2411" i="24"/>
  <c r="R2411" i="24"/>
  <c r="S2411" i="24"/>
  <c r="Q2412" i="24"/>
  <c r="R2412" i="24"/>
  <c r="S2412" i="24"/>
  <c r="Q2413" i="24"/>
  <c r="R2413" i="24"/>
  <c r="S2413" i="24"/>
  <c r="Q2414" i="24"/>
  <c r="R2414" i="24"/>
  <c r="S2414" i="24"/>
  <c r="Q2415" i="24"/>
  <c r="R2415" i="24"/>
  <c r="S2415" i="24"/>
  <c r="Q2416" i="24"/>
  <c r="R2416" i="24"/>
  <c r="S2416" i="24"/>
  <c r="Q2417" i="24"/>
  <c r="R2417" i="24"/>
  <c r="S2417" i="24"/>
  <c r="Q2418" i="24"/>
  <c r="R2418" i="24"/>
  <c r="S2418" i="24"/>
  <c r="Q2419" i="24"/>
  <c r="R2419" i="24"/>
  <c r="S2419" i="24"/>
  <c r="Q2420" i="24"/>
  <c r="R2420" i="24"/>
  <c r="S2420" i="24"/>
  <c r="Q2421" i="24"/>
  <c r="R2421" i="24"/>
  <c r="S2421" i="24"/>
  <c r="Q2422" i="24"/>
  <c r="R2422" i="24"/>
  <c r="S2422" i="24"/>
  <c r="Q2423" i="24"/>
  <c r="R2423" i="24"/>
  <c r="S2423" i="24"/>
  <c r="Q2424" i="24"/>
  <c r="R2424" i="24"/>
  <c r="S2424" i="24"/>
  <c r="Q2425" i="24"/>
  <c r="R2425" i="24"/>
  <c r="S2425" i="24"/>
  <c r="Q2426" i="24"/>
  <c r="R2426" i="24"/>
  <c r="S2426" i="24"/>
  <c r="Q2427" i="24"/>
  <c r="R2427" i="24"/>
  <c r="S2427" i="24"/>
  <c r="Q2428" i="24"/>
  <c r="R2428" i="24"/>
  <c r="S2428" i="24"/>
  <c r="Q2429" i="24"/>
  <c r="R2429" i="24"/>
  <c r="S2429" i="24"/>
  <c r="Q2430" i="24"/>
  <c r="R2430" i="24"/>
  <c r="S2430" i="24"/>
  <c r="Q2431" i="24"/>
  <c r="R2431" i="24"/>
  <c r="S2431" i="24"/>
  <c r="Q2432" i="24"/>
  <c r="R2432" i="24"/>
  <c r="S2432" i="24"/>
  <c r="Q2433" i="24"/>
  <c r="R2433" i="24"/>
  <c r="S2433" i="24"/>
  <c r="Q2434" i="24"/>
  <c r="R2434" i="24"/>
  <c r="S2434" i="24"/>
  <c r="Q2435" i="24"/>
  <c r="R2435" i="24"/>
  <c r="S2435" i="24"/>
  <c r="Q2436" i="24"/>
  <c r="R2436" i="24"/>
  <c r="S2436" i="24"/>
  <c r="Q2437" i="24"/>
  <c r="R2437" i="24"/>
  <c r="S2437" i="24"/>
  <c r="Q2438" i="24"/>
  <c r="R2438" i="24"/>
  <c r="S2438" i="24"/>
  <c r="Q2439" i="24"/>
  <c r="R2439" i="24"/>
  <c r="S2439" i="24"/>
  <c r="Q2440" i="24"/>
  <c r="R2440" i="24"/>
  <c r="S2440" i="24"/>
  <c r="Q2441" i="24"/>
  <c r="R2441" i="24"/>
  <c r="S2441" i="24"/>
  <c r="Q2442" i="24"/>
  <c r="R2442" i="24"/>
  <c r="S2442" i="24"/>
  <c r="Q2443" i="24"/>
  <c r="R2443" i="24"/>
  <c r="S2443" i="24"/>
  <c r="Q2444" i="24"/>
  <c r="R2444" i="24"/>
  <c r="S2444" i="24"/>
  <c r="Q2445" i="24"/>
  <c r="R2445" i="24"/>
  <c r="S2445" i="24"/>
  <c r="Q2446" i="24"/>
  <c r="R2446" i="24"/>
  <c r="S2446" i="24"/>
  <c r="Q2447" i="24"/>
  <c r="R2447" i="24"/>
  <c r="S2447" i="24"/>
  <c r="Q2448" i="24"/>
  <c r="R2448" i="24"/>
  <c r="S2448" i="24"/>
  <c r="Q2449" i="24"/>
  <c r="R2449" i="24"/>
  <c r="S2449" i="24"/>
  <c r="Q2450" i="24"/>
  <c r="R2450" i="24"/>
  <c r="S2450" i="24"/>
  <c r="Q2451" i="24"/>
  <c r="R2451" i="24"/>
  <c r="S2451" i="24"/>
  <c r="Q2452" i="24"/>
  <c r="R2452" i="24"/>
  <c r="S2452" i="24"/>
  <c r="Q2453" i="24"/>
  <c r="R2453" i="24"/>
  <c r="S2453" i="24"/>
  <c r="Q2454" i="24"/>
  <c r="R2454" i="24"/>
  <c r="S2454" i="24"/>
  <c r="Q2455" i="24"/>
  <c r="R2455" i="24"/>
  <c r="S2455" i="24"/>
  <c r="Q2456" i="24"/>
  <c r="R2456" i="24"/>
  <c r="S2456" i="24"/>
  <c r="Q2457" i="24"/>
  <c r="R2457" i="24"/>
  <c r="S2457" i="24"/>
  <c r="Q2458" i="24"/>
  <c r="R2458" i="24"/>
  <c r="S2458" i="24"/>
  <c r="Q2459" i="24"/>
  <c r="R2459" i="24"/>
  <c r="S2459" i="24"/>
  <c r="Q2460" i="24"/>
  <c r="R2460" i="24"/>
  <c r="S2460" i="24"/>
  <c r="Q2461" i="24"/>
  <c r="R2461" i="24"/>
  <c r="S2461" i="24"/>
  <c r="Q2462" i="24"/>
  <c r="R2462" i="24"/>
  <c r="S2462" i="24"/>
  <c r="Q2463" i="24"/>
  <c r="R2463" i="24"/>
  <c r="S2463" i="24"/>
  <c r="Q2464" i="24"/>
  <c r="R2464" i="24"/>
  <c r="S2464" i="24"/>
  <c r="Q2465" i="24"/>
  <c r="R2465" i="24"/>
  <c r="S2465" i="24"/>
  <c r="Q2466" i="24"/>
  <c r="R2466" i="24"/>
  <c r="S2466" i="24"/>
  <c r="Q2467" i="24"/>
  <c r="R2467" i="24"/>
  <c r="S2467" i="24"/>
  <c r="Q2468" i="24"/>
  <c r="R2468" i="24"/>
  <c r="S2468" i="24"/>
  <c r="Q2469" i="24"/>
  <c r="R2469" i="24"/>
  <c r="S2469" i="24"/>
  <c r="Q2470" i="24"/>
  <c r="R2470" i="24"/>
  <c r="S2470" i="24"/>
  <c r="Q2471" i="24"/>
  <c r="R2471" i="24"/>
  <c r="S2471" i="24"/>
  <c r="Q2472" i="24"/>
  <c r="R2472" i="24"/>
  <c r="S2472" i="24"/>
  <c r="Q2473" i="24"/>
  <c r="R2473" i="24"/>
  <c r="S2473" i="24"/>
  <c r="Q2474" i="24"/>
  <c r="R2474" i="24"/>
  <c r="S2474" i="24"/>
  <c r="Q2475" i="24"/>
  <c r="R2475" i="24"/>
  <c r="S2475" i="24"/>
  <c r="Q2476" i="24"/>
  <c r="R2476" i="24"/>
  <c r="S2476" i="24"/>
  <c r="Q2477" i="24"/>
  <c r="R2477" i="24"/>
  <c r="S2477" i="24"/>
  <c r="Q2478" i="24"/>
  <c r="R2478" i="24"/>
  <c r="S2478" i="24"/>
  <c r="Q2479" i="24"/>
  <c r="R2479" i="24"/>
  <c r="S2479" i="24"/>
  <c r="Q2480" i="24"/>
  <c r="R2480" i="24"/>
  <c r="S2480" i="24"/>
  <c r="Q2481" i="24"/>
  <c r="R2481" i="24"/>
  <c r="S2481" i="24"/>
  <c r="Q2482" i="24"/>
  <c r="R2482" i="24"/>
  <c r="S2482" i="24"/>
  <c r="Q2483" i="24"/>
  <c r="R2483" i="24"/>
  <c r="S2483" i="24"/>
  <c r="Q2484" i="24"/>
  <c r="R2484" i="24"/>
  <c r="S2484" i="24"/>
  <c r="Q2485" i="24"/>
  <c r="R2485" i="24"/>
  <c r="S2485" i="24"/>
  <c r="Q2486" i="24"/>
  <c r="R2486" i="24"/>
  <c r="S2486" i="24"/>
  <c r="Q2487" i="24"/>
  <c r="R2487" i="24"/>
  <c r="S2487" i="24"/>
  <c r="Q2488" i="24"/>
  <c r="R2488" i="24"/>
  <c r="S2488" i="24"/>
  <c r="Q2489" i="24"/>
  <c r="R2489" i="24"/>
  <c r="S2489" i="24"/>
  <c r="Q2490" i="24"/>
  <c r="R2490" i="24"/>
  <c r="S2490" i="24"/>
  <c r="Q2491" i="24"/>
  <c r="R2491" i="24"/>
  <c r="S2491" i="24"/>
  <c r="Q2492" i="24"/>
  <c r="R2492" i="24"/>
  <c r="S2492" i="24"/>
  <c r="Q2493" i="24"/>
  <c r="R2493" i="24"/>
  <c r="S2493" i="24"/>
  <c r="Q2494" i="24"/>
  <c r="R2494" i="24"/>
  <c r="S2494" i="24"/>
  <c r="Q2495" i="24"/>
  <c r="R2495" i="24"/>
  <c r="S2495" i="24"/>
  <c r="Q2496" i="24"/>
  <c r="R2496" i="24"/>
  <c r="S2496" i="24"/>
  <c r="Q2497" i="24"/>
  <c r="R2497" i="24"/>
  <c r="S2497" i="24"/>
  <c r="Q2498" i="24"/>
  <c r="R2498" i="24"/>
  <c r="S2498" i="24"/>
  <c r="Q2499" i="24"/>
  <c r="R2499" i="24"/>
  <c r="S2499" i="24"/>
  <c r="Q2500" i="24"/>
  <c r="R2500" i="24"/>
  <c r="S2500" i="24"/>
  <c r="Q2501" i="24"/>
  <c r="R2501" i="24"/>
  <c r="S2501" i="24"/>
  <c r="Q2502" i="24"/>
  <c r="R2502" i="24"/>
  <c r="S2502" i="24"/>
  <c r="Q2503" i="24"/>
  <c r="R2503" i="24"/>
  <c r="S2503" i="24"/>
  <c r="Q2504" i="24"/>
  <c r="R2504" i="24"/>
  <c r="S2504" i="24"/>
  <c r="Q2505" i="24"/>
  <c r="R2505" i="24"/>
  <c r="S2505" i="24"/>
  <c r="Q2506" i="24"/>
  <c r="R2506" i="24"/>
  <c r="S2506" i="24"/>
  <c r="Q2507" i="24"/>
  <c r="R2507" i="24"/>
  <c r="S2507" i="24"/>
  <c r="Q2508" i="24"/>
  <c r="R2508" i="24"/>
  <c r="S2508" i="24"/>
  <c r="Q2509" i="24"/>
  <c r="R2509" i="24"/>
  <c r="S2509" i="24"/>
  <c r="Q2510" i="24"/>
  <c r="R2510" i="24"/>
  <c r="S2510" i="24"/>
  <c r="Q2511" i="24"/>
  <c r="R2511" i="24"/>
  <c r="S2511" i="24"/>
  <c r="Q2512" i="24"/>
  <c r="R2512" i="24"/>
  <c r="S2512" i="24"/>
  <c r="Q2513" i="24"/>
  <c r="R2513" i="24"/>
  <c r="S2513" i="24"/>
  <c r="Q2514" i="24"/>
  <c r="R2514" i="24"/>
  <c r="S2514" i="24"/>
  <c r="Q2515" i="24"/>
  <c r="R2515" i="24"/>
  <c r="S2515" i="24"/>
  <c r="Q2516" i="24"/>
  <c r="R2516" i="24"/>
  <c r="S2516" i="24"/>
  <c r="Q2517" i="24"/>
  <c r="R2517" i="24"/>
  <c r="S2517" i="24"/>
  <c r="Q2518" i="24"/>
  <c r="R2518" i="24"/>
  <c r="S2518" i="24"/>
  <c r="Q2519" i="24"/>
  <c r="R2519" i="24"/>
  <c r="S2519" i="24"/>
  <c r="Q2520" i="24"/>
  <c r="R2520" i="24"/>
  <c r="S2520" i="24"/>
  <c r="Q2521" i="24"/>
  <c r="R2521" i="24"/>
  <c r="S2521" i="24"/>
  <c r="Q2522" i="24"/>
  <c r="R2522" i="24"/>
  <c r="S2522" i="24"/>
  <c r="Q2523" i="24"/>
  <c r="R2523" i="24"/>
  <c r="S2523" i="24"/>
  <c r="Q2524" i="24"/>
  <c r="R2524" i="24"/>
  <c r="S2524" i="24"/>
  <c r="Q2525" i="24"/>
  <c r="R2525" i="24"/>
  <c r="S2525" i="24"/>
  <c r="Q2526" i="24"/>
  <c r="R2526" i="24"/>
  <c r="S2526" i="24"/>
  <c r="Q2527" i="24"/>
  <c r="R2527" i="24"/>
  <c r="S2527" i="24"/>
  <c r="Q2528" i="24"/>
  <c r="R2528" i="24"/>
  <c r="S2528" i="24"/>
  <c r="Q2529" i="24"/>
  <c r="R2529" i="24"/>
  <c r="S2529" i="24"/>
  <c r="Q2530" i="24"/>
  <c r="R2530" i="24"/>
  <c r="S2530" i="24"/>
  <c r="Q2531" i="24"/>
  <c r="R2531" i="24"/>
  <c r="S2531" i="24"/>
  <c r="Q2532" i="24"/>
  <c r="R2532" i="24"/>
  <c r="S2532" i="24"/>
  <c r="Q2533" i="24"/>
  <c r="R2533" i="24"/>
  <c r="S2533" i="24"/>
  <c r="Q2534" i="24"/>
  <c r="R2534" i="24"/>
  <c r="S2534" i="24"/>
  <c r="Q2535" i="24"/>
  <c r="R2535" i="24"/>
  <c r="S2535" i="24"/>
  <c r="Q2536" i="24"/>
  <c r="R2536" i="24"/>
  <c r="S2536" i="24"/>
  <c r="Q2537" i="24"/>
  <c r="R2537" i="24"/>
  <c r="S2537" i="24"/>
  <c r="Q2538" i="24"/>
  <c r="R2538" i="24"/>
  <c r="S2538" i="24"/>
  <c r="Q2539" i="24"/>
  <c r="R2539" i="24"/>
  <c r="S2539" i="24"/>
  <c r="Q2540" i="24"/>
  <c r="R2540" i="24"/>
  <c r="S2540" i="24"/>
  <c r="Q2541" i="24"/>
  <c r="R2541" i="24"/>
  <c r="S2541" i="24"/>
  <c r="Q2542" i="24"/>
  <c r="R2542" i="24"/>
  <c r="S2542" i="24"/>
  <c r="Q2543" i="24"/>
  <c r="R2543" i="24"/>
  <c r="S2543" i="24"/>
  <c r="Q2544" i="24"/>
  <c r="R2544" i="24"/>
  <c r="S2544" i="24"/>
  <c r="Q2545" i="24"/>
  <c r="R2545" i="24"/>
  <c r="S2545" i="24"/>
  <c r="Q2546" i="24"/>
  <c r="R2546" i="24"/>
  <c r="S2546" i="24"/>
  <c r="Q2547" i="24"/>
  <c r="R2547" i="24"/>
  <c r="S2547" i="24"/>
  <c r="Q2548" i="24"/>
  <c r="R2548" i="24"/>
  <c r="S2548" i="24"/>
  <c r="Q2549" i="24"/>
  <c r="R2549" i="24"/>
  <c r="S2549" i="24"/>
  <c r="Q2550" i="24"/>
  <c r="R2550" i="24"/>
  <c r="S2550" i="24"/>
  <c r="Q2551" i="24"/>
  <c r="R2551" i="24"/>
  <c r="S2551" i="24"/>
  <c r="Q2552" i="24"/>
  <c r="R2552" i="24"/>
  <c r="S2552" i="24"/>
  <c r="Q2553" i="24"/>
  <c r="R2553" i="24"/>
  <c r="S2553" i="24"/>
  <c r="Q2554" i="24"/>
  <c r="R2554" i="24"/>
  <c r="S2554" i="24"/>
  <c r="Q2555" i="24"/>
  <c r="R2555" i="24"/>
  <c r="S2555" i="24"/>
  <c r="Q2556" i="24"/>
  <c r="R2556" i="24"/>
  <c r="S2556" i="24"/>
  <c r="Q2557" i="24"/>
  <c r="R2557" i="24"/>
  <c r="S2557" i="24"/>
  <c r="Q2558" i="24"/>
  <c r="R2558" i="24"/>
  <c r="S2558" i="24"/>
  <c r="Q2559" i="24"/>
  <c r="R2559" i="24"/>
  <c r="S2559" i="24"/>
  <c r="Q2560" i="24"/>
  <c r="R2560" i="24"/>
  <c r="S2560" i="24"/>
  <c r="Q2561" i="24"/>
  <c r="R2561" i="24"/>
  <c r="S2561" i="24"/>
  <c r="Q2562" i="24"/>
  <c r="R2562" i="24"/>
  <c r="S2562" i="24"/>
  <c r="Q2563" i="24"/>
  <c r="R2563" i="24"/>
  <c r="S2563" i="24"/>
  <c r="Q2564" i="24"/>
  <c r="R2564" i="24"/>
  <c r="S2564" i="24"/>
  <c r="Q2565" i="24"/>
  <c r="R2565" i="24"/>
  <c r="S2565" i="24"/>
  <c r="Q2566" i="24"/>
  <c r="R2566" i="24"/>
  <c r="S2566" i="24"/>
  <c r="Q2567" i="24"/>
  <c r="R2567" i="24"/>
  <c r="S2567" i="24"/>
  <c r="Q2568" i="24"/>
  <c r="R2568" i="24"/>
  <c r="S2568" i="24"/>
  <c r="Q2569" i="24"/>
  <c r="R2569" i="24"/>
  <c r="S2569" i="24"/>
  <c r="Q2570" i="24"/>
  <c r="R2570" i="24"/>
  <c r="S2570" i="24"/>
  <c r="Q2571" i="24"/>
  <c r="R2571" i="24"/>
  <c r="S2571" i="24"/>
  <c r="Q2572" i="24"/>
  <c r="R2572" i="24"/>
  <c r="S2572" i="24"/>
  <c r="Q2573" i="24"/>
  <c r="R2573" i="24"/>
  <c r="S2573" i="24"/>
  <c r="Q2574" i="24"/>
  <c r="R2574" i="24"/>
  <c r="S2574" i="24"/>
  <c r="Q2575" i="24"/>
  <c r="R2575" i="24"/>
  <c r="S2575" i="24"/>
  <c r="Q2576" i="24"/>
  <c r="R2576" i="24"/>
  <c r="S2576" i="24"/>
  <c r="Q2577" i="24"/>
  <c r="R2577" i="24"/>
  <c r="S2577" i="24"/>
  <c r="Q2578" i="24"/>
  <c r="R2578" i="24"/>
  <c r="S2578" i="24"/>
  <c r="Q2579" i="24"/>
  <c r="R2579" i="24"/>
  <c r="S2579" i="24"/>
  <c r="Q2580" i="24"/>
  <c r="R2580" i="24"/>
  <c r="S2580" i="24"/>
  <c r="Q2581" i="24"/>
  <c r="R2581" i="24"/>
  <c r="S2581" i="24"/>
  <c r="Q2582" i="24"/>
  <c r="R2582" i="24"/>
  <c r="S2582" i="24"/>
  <c r="Q2583" i="24"/>
  <c r="R2583" i="24"/>
  <c r="S2583" i="24"/>
  <c r="Q2584" i="24"/>
  <c r="R2584" i="24"/>
  <c r="S2584" i="24"/>
  <c r="Q2585" i="24"/>
  <c r="R2585" i="24"/>
  <c r="S2585" i="24"/>
  <c r="Q2586" i="24"/>
  <c r="R2586" i="24"/>
  <c r="S2586" i="24"/>
  <c r="Q2587" i="24"/>
  <c r="R2587" i="24"/>
  <c r="S2587" i="24"/>
  <c r="Q2588" i="24"/>
  <c r="R2588" i="24"/>
  <c r="S2588" i="24"/>
  <c r="Q2589" i="24"/>
  <c r="R2589" i="24"/>
  <c r="S2589" i="24"/>
  <c r="Q2590" i="24"/>
  <c r="R2590" i="24"/>
  <c r="S2590" i="24"/>
  <c r="Q2591" i="24"/>
  <c r="R2591" i="24"/>
  <c r="S2591" i="24"/>
  <c r="Q2592" i="24"/>
  <c r="R2592" i="24"/>
  <c r="S2592" i="24"/>
  <c r="Q2593" i="24"/>
  <c r="R2593" i="24"/>
  <c r="S2593" i="24"/>
  <c r="Q2594" i="24"/>
  <c r="R2594" i="24"/>
  <c r="S2594" i="24"/>
  <c r="Q2595" i="24"/>
  <c r="R2595" i="24"/>
  <c r="S2595" i="24"/>
  <c r="Q2596" i="24"/>
  <c r="R2596" i="24"/>
  <c r="S2596" i="24"/>
  <c r="Q2597" i="24"/>
  <c r="R2597" i="24"/>
  <c r="S2597" i="24"/>
  <c r="Q2598" i="24"/>
  <c r="R2598" i="24"/>
  <c r="S2598" i="24"/>
  <c r="Q2599" i="24"/>
  <c r="R2599" i="24"/>
  <c r="S2599" i="24"/>
  <c r="Q2600" i="24"/>
  <c r="R2600" i="24"/>
  <c r="S2600" i="24"/>
  <c r="Q2601" i="24"/>
  <c r="R2601" i="24"/>
  <c r="S2601" i="24"/>
  <c r="Q2602" i="24"/>
  <c r="R2602" i="24"/>
  <c r="S2602" i="24"/>
  <c r="Q2603" i="24"/>
  <c r="R2603" i="24"/>
  <c r="S2603" i="24"/>
  <c r="Q2604" i="24"/>
  <c r="R2604" i="24"/>
  <c r="S2604" i="24"/>
  <c r="Q2605" i="24"/>
  <c r="R2605" i="24"/>
  <c r="S2605" i="24"/>
  <c r="Q2606" i="24"/>
  <c r="R2606" i="24"/>
  <c r="S2606" i="24"/>
  <c r="Q2607" i="24"/>
  <c r="R2607" i="24"/>
  <c r="S2607" i="24"/>
  <c r="Q2608" i="24"/>
  <c r="R2608" i="24"/>
  <c r="S2608" i="24"/>
  <c r="Q2609" i="24"/>
  <c r="R2609" i="24"/>
  <c r="S2609" i="24"/>
  <c r="Q2610" i="24"/>
  <c r="R2610" i="24"/>
  <c r="S2610" i="24"/>
  <c r="Q2611" i="24"/>
  <c r="R2611" i="24"/>
  <c r="S2611" i="24"/>
  <c r="Q2612" i="24"/>
  <c r="R2612" i="24"/>
  <c r="S2612" i="24"/>
  <c r="Q2613" i="24"/>
  <c r="R2613" i="24"/>
  <c r="S2613" i="24"/>
  <c r="Q2614" i="24"/>
  <c r="R2614" i="24"/>
  <c r="S2614" i="24"/>
  <c r="Q2615" i="24"/>
  <c r="R2615" i="24"/>
  <c r="S2615" i="24"/>
  <c r="Q2616" i="24"/>
  <c r="R2616" i="24"/>
  <c r="S2616" i="24"/>
  <c r="Q2617" i="24"/>
  <c r="R2617" i="24"/>
  <c r="S2617" i="24"/>
  <c r="Q2618" i="24"/>
  <c r="R2618" i="24"/>
  <c r="S2618" i="24"/>
  <c r="Q2619" i="24"/>
  <c r="R2619" i="24"/>
  <c r="S2619" i="24"/>
  <c r="Q2620" i="24"/>
  <c r="R2620" i="24"/>
  <c r="S2620" i="24"/>
  <c r="Q2621" i="24"/>
  <c r="R2621" i="24"/>
  <c r="S2621" i="24"/>
  <c r="Q2622" i="24"/>
  <c r="R2622" i="24"/>
  <c r="S2622" i="24"/>
  <c r="Q2623" i="24"/>
  <c r="R2623" i="24"/>
  <c r="S2623" i="24"/>
  <c r="Q2624" i="24"/>
  <c r="R2624" i="24"/>
  <c r="S2624" i="24"/>
  <c r="Q2625" i="24"/>
  <c r="R2625" i="24"/>
  <c r="S2625" i="24"/>
  <c r="Q2626" i="24"/>
  <c r="R2626" i="24"/>
  <c r="S2626" i="24"/>
  <c r="Q2627" i="24"/>
  <c r="R2627" i="24"/>
  <c r="S2627" i="24"/>
  <c r="Q2628" i="24"/>
  <c r="R2628" i="24"/>
  <c r="S2628" i="24"/>
  <c r="Q2629" i="24"/>
  <c r="R2629" i="24"/>
  <c r="S2629" i="24"/>
  <c r="Q2630" i="24"/>
  <c r="R2630" i="24"/>
  <c r="S2630" i="24"/>
  <c r="Q2631" i="24"/>
  <c r="R2631" i="24"/>
  <c r="S2631" i="24"/>
  <c r="Q2632" i="24"/>
  <c r="R2632" i="24"/>
  <c r="S2632" i="24"/>
  <c r="Q2633" i="24"/>
  <c r="R2633" i="24"/>
  <c r="S2633" i="24"/>
  <c r="Q2634" i="24"/>
  <c r="R2634" i="24"/>
  <c r="S2634" i="24"/>
  <c r="Q2635" i="24"/>
  <c r="R2635" i="24"/>
  <c r="S2635" i="24"/>
  <c r="Q2636" i="24"/>
  <c r="R2636" i="24"/>
  <c r="S2636" i="24"/>
  <c r="Q2637" i="24"/>
  <c r="R2637" i="24"/>
  <c r="S2637" i="24"/>
  <c r="Q2638" i="24"/>
  <c r="R2638" i="24"/>
  <c r="S2638" i="24"/>
  <c r="Q2639" i="24"/>
  <c r="R2639" i="24"/>
  <c r="S2639" i="24"/>
  <c r="Q2640" i="24"/>
  <c r="R2640" i="24"/>
  <c r="S2640" i="24"/>
  <c r="Q2641" i="24"/>
  <c r="R2641" i="24"/>
  <c r="S2641" i="24"/>
  <c r="Q2642" i="24"/>
  <c r="R2642" i="24"/>
  <c r="S2642" i="24"/>
  <c r="Q2643" i="24"/>
  <c r="R2643" i="24"/>
  <c r="S2643" i="24"/>
  <c r="Q2644" i="24"/>
  <c r="R2644" i="24"/>
  <c r="S2644" i="24"/>
  <c r="Q2645" i="24"/>
  <c r="R2645" i="24"/>
  <c r="S2645" i="24"/>
  <c r="Q2646" i="24"/>
  <c r="R2646" i="24"/>
  <c r="S2646" i="24"/>
  <c r="Q2647" i="24"/>
  <c r="R2647" i="24"/>
  <c r="S2647" i="24"/>
  <c r="Q2648" i="24"/>
  <c r="R2648" i="24"/>
  <c r="S2648" i="24"/>
  <c r="Q2649" i="24"/>
  <c r="R2649" i="24"/>
  <c r="S2649" i="24"/>
  <c r="Q2650" i="24"/>
  <c r="R2650" i="24"/>
  <c r="S2650" i="24"/>
  <c r="Q2651" i="24"/>
  <c r="R2651" i="24"/>
  <c r="S2651" i="24"/>
  <c r="Q2652" i="24"/>
  <c r="R2652" i="24"/>
  <c r="S2652" i="24"/>
  <c r="Q2653" i="24"/>
  <c r="R2653" i="24"/>
  <c r="S2653" i="24"/>
  <c r="Q2654" i="24"/>
  <c r="R2654" i="24"/>
  <c r="S2654" i="24"/>
  <c r="Q2655" i="24"/>
  <c r="R2655" i="24"/>
  <c r="S2655" i="24"/>
  <c r="Q2656" i="24"/>
  <c r="R2656" i="24"/>
  <c r="S2656" i="24"/>
  <c r="Q2657" i="24"/>
  <c r="R2657" i="24"/>
  <c r="S2657" i="24"/>
  <c r="Q2658" i="24"/>
  <c r="R2658" i="24"/>
  <c r="S2658" i="24"/>
  <c r="Q2659" i="24"/>
  <c r="R2659" i="24"/>
  <c r="S2659" i="24"/>
  <c r="Q2660" i="24"/>
  <c r="R2660" i="24"/>
  <c r="S2660" i="24"/>
  <c r="Q2661" i="24"/>
  <c r="R2661" i="24"/>
  <c r="S2661" i="24"/>
  <c r="Q2662" i="24"/>
  <c r="R2662" i="24"/>
  <c r="S2662" i="24"/>
  <c r="Q2663" i="24"/>
  <c r="R2663" i="24"/>
  <c r="S2663" i="24"/>
  <c r="Q2664" i="24"/>
  <c r="R2664" i="24"/>
  <c r="S2664" i="24"/>
  <c r="Q2665" i="24"/>
  <c r="R2665" i="24"/>
  <c r="S2665" i="24"/>
  <c r="Q2666" i="24"/>
  <c r="R2666" i="24"/>
  <c r="S2666" i="24"/>
  <c r="Q2667" i="24"/>
  <c r="R2667" i="24"/>
  <c r="S2667" i="24"/>
  <c r="Q2668" i="24"/>
  <c r="R2668" i="24"/>
  <c r="S2668" i="24"/>
  <c r="Q2669" i="24"/>
  <c r="R2669" i="24"/>
  <c r="S2669" i="24"/>
  <c r="Q2670" i="24"/>
  <c r="R2670" i="24"/>
  <c r="S2670" i="24"/>
  <c r="Q2671" i="24"/>
  <c r="R2671" i="24"/>
  <c r="S2671" i="24"/>
  <c r="Q2672" i="24"/>
  <c r="R2672" i="24"/>
  <c r="S2672" i="24"/>
  <c r="Q2673" i="24"/>
  <c r="R2673" i="24"/>
  <c r="S2673" i="24"/>
  <c r="Q2674" i="24"/>
  <c r="R2674" i="24"/>
  <c r="S2674" i="24"/>
  <c r="Q2675" i="24"/>
  <c r="R2675" i="24"/>
  <c r="S2675" i="24"/>
  <c r="Q2676" i="24"/>
  <c r="R2676" i="24"/>
  <c r="S2676" i="24"/>
  <c r="Q2677" i="24"/>
  <c r="R2677" i="24"/>
  <c r="S2677" i="24"/>
  <c r="Q2678" i="24"/>
  <c r="R2678" i="24"/>
  <c r="S2678" i="24"/>
  <c r="Q2679" i="24"/>
  <c r="R2679" i="24"/>
  <c r="S2679" i="24"/>
  <c r="Q2680" i="24"/>
  <c r="R2680" i="24"/>
  <c r="S2680" i="24"/>
  <c r="Q2681" i="24"/>
  <c r="R2681" i="24"/>
  <c r="S2681" i="24"/>
  <c r="Q2682" i="24"/>
  <c r="R2682" i="24"/>
  <c r="S2682" i="24"/>
  <c r="Q2683" i="24"/>
  <c r="R2683" i="24"/>
  <c r="S2683" i="24"/>
  <c r="Q2684" i="24"/>
  <c r="R2684" i="24"/>
  <c r="S2684" i="24"/>
  <c r="Q2685" i="24"/>
  <c r="R2685" i="24"/>
  <c r="S2685" i="24"/>
  <c r="Q2686" i="24"/>
  <c r="R2686" i="24"/>
  <c r="S2686" i="24"/>
  <c r="Q2687" i="24"/>
  <c r="R2687" i="24"/>
  <c r="S2687" i="24"/>
  <c r="Q2688" i="24"/>
  <c r="R2688" i="24"/>
  <c r="S2688" i="24"/>
  <c r="Q2689" i="24"/>
  <c r="R2689" i="24"/>
  <c r="S2689" i="24"/>
  <c r="Q2690" i="24"/>
  <c r="R2690" i="24"/>
  <c r="S2690" i="24"/>
  <c r="Q2691" i="24"/>
  <c r="R2691" i="24"/>
  <c r="S2691" i="24"/>
  <c r="Q2692" i="24"/>
  <c r="R2692" i="24"/>
  <c r="S2692" i="24"/>
  <c r="Q2693" i="24"/>
  <c r="R2693" i="24"/>
  <c r="S2693" i="24"/>
  <c r="Q2694" i="24"/>
  <c r="R2694" i="24"/>
  <c r="S2694" i="24"/>
  <c r="Q2695" i="24"/>
  <c r="R2695" i="24"/>
  <c r="S2695" i="24"/>
  <c r="Q2696" i="24"/>
  <c r="R2696" i="24"/>
  <c r="S2696" i="24"/>
  <c r="Q2697" i="24"/>
  <c r="R2697" i="24"/>
  <c r="S2697" i="24"/>
  <c r="Q2698" i="24"/>
  <c r="R2698" i="24"/>
  <c r="S2698" i="24"/>
  <c r="Q2699" i="24"/>
  <c r="R2699" i="24"/>
  <c r="S2699" i="24"/>
  <c r="Q2700" i="24"/>
  <c r="R2700" i="24"/>
  <c r="S2700" i="24"/>
  <c r="Q2701" i="24"/>
  <c r="R2701" i="24"/>
  <c r="S2701" i="24"/>
  <c r="Q2702" i="24"/>
  <c r="R2702" i="24"/>
  <c r="S2702" i="24"/>
  <c r="Q2703" i="24"/>
  <c r="R2703" i="24"/>
  <c r="S2703" i="24"/>
  <c r="Q2704" i="24"/>
  <c r="R2704" i="24"/>
  <c r="S2704" i="24"/>
  <c r="Q2705" i="24"/>
  <c r="R2705" i="24"/>
  <c r="S2705" i="24"/>
  <c r="Q2706" i="24"/>
  <c r="R2706" i="24"/>
  <c r="S2706" i="24"/>
  <c r="Q2707" i="24"/>
  <c r="R2707" i="24"/>
  <c r="S2707" i="24"/>
  <c r="Q2708" i="24"/>
  <c r="R2708" i="24"/>
  <c r="S2708" i="24"/>
  <c r="Q2709" i="24"/>
  <c r="R2709" i="24"/>
  <c r="S2709" i="24"/>
  <c r="Q2710" i="24"/>
  <c r="R2710" i="24"/>
  <c r="S2710" i="24"/>
  <c r="Q2711" i="24"/>
  <c r="R2711" i="24"/>
  <c r="S2711" i="24"/>
  <c r="Q2712" i="24"/>
  <c r="R2712" i="24"/>
  <c r="S2712" i="24"/>
  <c r="Q2713" i="24"/>
  <c r="R2713" i="24"/>
  <c r="S2713" i="24"/>
  <c r="Q2714" i="24"/>
  <c r="R2714" i="24"/>
  <c r="S2714" i="24"/>
  <c r="Q2715" i="24"/>
  <c r="R2715" i="24"/>
  <c r="S2715" i="24"/>
  <c r="Q2716" i="24"/>
  <c r="R2716" i="24"/>
  <c r="S2716" i="24"/>
  <c r="Q2717" i="24"/>
  <c r="R2717" i="24"/>
  <c r="S2717" i="24"/>
  <c r="Q2718" i="24"/>
  <c r="R2718" i="24"/>
  <c r="S2718" i="24"/>
  <c r="Q2719" i="24"/>
  <c r="R2719" i="24"/>
  <c r="S2719" i="24"/>
  <c r="Q2720" i="24"/>
  <c r="R2720" i="24"/>
  <c r="S2720" i="24"/>
  <c r="Q2721" i="24"/>
  <c r="R2721" i="24"/>
  <c r="S2721" i="24"/>
  <c r="Q2722" i="24"/>
  <c r="R2722" i="24"/>
  <c r="S2722" i="24"/>
  <c r="Q2723" i="24"/>
  <c r="R2723" i="24"/>
  <c r="S2723" i="24"/>
  <c r="Q2724" i="24"/>
  <c r="R2724" i="24"/>
  <c r="S2724" i="24"/>
  <c r="Q2725" i="24"/>
  <c r="R2725" i="24"/>
  <c r="S2725" i="24"/>
  <c r="Q2726" i="24"/>
  <c r="R2726" i="24"/>
  <c r="S2726" i="24"/>
  <c r="Q2727" i="24"/>
  <c r="R2727" i="24"/>
  <c r="S2727" i="24"/>
  <c r="Q2728" i="24"/>
  <c r="R2728" i="24"/>
  <c r="S2728" i="24"/>
  <c r="Q2729" i="24"/>
  <c r="R2729" i="24"/>
  <c r="S2729" i="24"/>
  <c r="Q2730" i="24"/>
  <c r="R2730" i="24"/>
  <c r="S2730" i="24"/>
  <c r="Q2731" i="24"/>
  <c r="R2731" i="24"/>
  <c r="S2731" i="24"/>
  <c r="Q2732" i="24"/>
  <c r="R2732" i="24"/>
  <c r="S2732" i="24"/>
  <c r="Q2733" i="24"/>
  <c r="R2733" i="24"/>
  <c r="S2733" i="24"/>
  <c r="Q2734" i="24"/>
  <c r="R2734" i="24"/>
  <c r="S2734" i="24"/>
  <c r="Q2735" i="24"/>
  <c r="R2735" i="24"/>
  <c r="S2735" i="24"/>
  <c r="Q2736" i="24"/>
  <c r="R2736" i="24"/>
  <c r="S2736" i="24"/>
  <c r="Q2737" i="24"/>
  <c r="R2737" i="24"/>
  <c r="S2737" i="24"/>
  <c r="Q2738" i="24"/>
  <c r="R2738" i="24"/>
  <c r="S2738" i="24"/>
  <c r="Q2739" i="24"/>
  <c r="R2739" i="24"/>
  <c r="S2739" i="24"/>
  <c r="Q2740" i="24"/>
  <c r="R2740" i="24"/>
  <c r="S2740" i="24"/>
  <c r="Q2741" i="24"/>
  <c r="R2741" i="24"/>
  <c r="S2741" i="24"/>
  <c r="Q2742" i="24"/>
  <c r="R2742" i="24"/>
  <c r="S2742" i="24"/>
  <c r="Q2743" i="24"/>
  <c r="R2743" i="24"/>
  <c r="S2743" i="24"/>
  <c r="Q2744" i="24"/>
  <c r="R2744" i="24"/>
  <c r="S2744" i="24"/>
  <c r="Q2745" i="24"/>
  <c r="R2745" i="24"/>
  <c r="S2745" i="24"/>
  <c r="Q2746" i="24"/>
  <c r="R2746" i="24"/>
  <c r="S2746" i="24"/>
  <c r="Q2747" i="24"/>
  <c r="R2747" i="24"/>
  <c r="S2747" i="24"/>
  <c r="Q2748" i="24"/>
  <c r="R2748" i="24"/>
  <c r="S2748" i="24"/>
  <c r="Q2749" i="24"/>
  <c r="R2749" i="24"/>
  <c r="S2749" i="24"/>
  <c r="Q2750" i="24"/>
  <c r="R2750" i="24"/>
  <c r="S2750" i="24"/>
  <c r="Q2751" i="24"/>
  <c r="R2751" i="24"/>
  <c r="S2751" i="24"/>
  <c r="Q2752" i="24"/>
  <c r="R2752" i="24"/>
  <c r="S2752" i="24"/>
  <c r="Q2753" i="24"/>
  <c r="R2753" i="24"/>
  <c r="S2753" i="24"/>
  <c r="Q2754" i="24"/>
  <c r="R2754" i="24"/>
  <c r="S2754" i="24"/>
  <c r="Q2755" i="24"/>
  <c r="R2755" i="24"/>
  <c r="S2755" i="24"/>
  <c r="Q2756" i="24"/>
  <c r="R2756" i="24"/>
  <c r="S2756" i="24"/>
  <c r="Q2757" i="24"/>
  <c r="R2757" i="24"/>
  <c r="S2757" i="24"/>
  <c r="Q2758" i="24"/>
  <c r="R2758" i="24"/>
  <c r="S2758" i="24"/>
  <c r="Q2759" i="24"/>
  <c r="R2759" i="24"/>
  <c r="S2759" i="24"/>
  <c r="Q2760" i="24"/>
  <c r="R2760" i="24"/>
  <c r="S2760" i="24"/>
  <c r="Q2761" i="24"/>
  <c r="R2761" i="24"/>
  <c r="S2761" i="24"/>
  <c r="Q2762" i="24"/>
  <c r="R2762" i="24"/>
  <c r="S2762" i="24"/>
  <c r="Q2763" i="24"/>
  <c r="R2763" i="24"/>
  <c r="S2763" i="24"/>
  <c r="Q2764" i="24"/>
  <c r="R2764" i="24"/>
  <c r="S2764" i="24"/>
  <c r="Q2765" i="24"/>
  <c r="R2765" i="24"/>
  <c r="S2765" i="24"/>
  <c r="Q2766" i="24"/>
  <c r="R2766" i="24"/>
  <c r="S2766" i="24"/>
  <c r="Q2767" i="24"/>
  <c r="R2767" i="24"/>
  <c r="S2767" i="24"/>
  <c r="Q2768" i="24"/>
  <c r="R2768" i="24"/>
  <c r="S2768" i="24"/>
  <c r="Q2769" i="24"/>
  <c r="R2769" i="24"/>
  <c r="S2769" i="24"/>
  <c r="Q2770" i="24"/>
  <c r="R2770" i="24"/>
  <c r="S2770" i="24"/>
  <c r="Q2771" i="24"/>
  <c r="R2771" i="24"/>
  <c r="S2771" i="24"/>
  <c r="Q2772" i="24"/>
  <c r="R2772" i="24"/>
  <c r="S2772" i="24"/>
  <c r="Q2773" i="24"/>
  <c r="R2773" i="24"/>
  <c r="S2773" i="24"/>
  <c r="Q2774" i="24"/>
  <c r="R2774" i="24"/>
  <c r="S2774" i="24"/>
  <c r="Q2775" i="24"/>
  <c r="R2775" i="24"/>
  <c r="S2775" i="24"/>
  <c r="Q2776" i="24"/>
  <c r="R2776" i="24"/>
  <c r="S2776" i="24"/>
  <c r="Q2777" i="24"/>
  <c r="R2777" i="24"/>
  <c r="S2777" i="24"/>
  <c r="Q2778" i="24"/>
  <c r="R2778" i="24"/>
  <c r="S2778" i="24"/>
  <c r="Q2779" i="24"/>
  <c r="R2779" i="24"/>
  <c r="S2779" i="24"/>
  <c r="Q2780" i="24"/>
  <c r="R2780" i="24"/>
  <c r="S2780" i="24"/>
  <c r="Q2781" i="24"/>
  <c r="R2781" i="24"/>
  <c r="S2781" i="24"/>
  <c r="Q2782" i="24"/>
  <c r="R2782" i="24"/>
  <c r="S2782" i="24"/>
  <c r="Q2783" i="24"/>
  <c r="R2783" i="24"/>
  <c r="S2783" i="24"/>
  <c r="Q2784" i="24"/>
  <c r="R2784" i="24"/>
  <c r="S2784" i="24"/>
  <c r="Q2785" i="24"/>
  <c r="R2785" i="24"/>
  <c r="S2785" i="24"/>
  <c r="Q2786" i="24"/>
  <c r="R2786" i="24"/>
  <c r="S2786" i="24"/>
  <c r="Q2787" i="24"/>
  <c r="R2787" i="24"/>
  <c r="S2787" i="24"/>
  <c r="Q2788" i="24"/>
  <c r="R2788" i="24"/>
  <c r="S2788" i="24"/>
  <c r="Q2789" i="24"/>
  <c r="R2789" i="24"/>
  <c r="S2789" i="24"/>
  <c r="Q2790" i="24"/>
  <c r="R2790" i="24"/>
  <c r="S2790" i="24"/>
  <c r="Q2791" i="24"/>
  <c r="R2791" i="24"/>
  <c r="S2791" i="24"/>
  <c r="Q2792" i="24"/>
  <c r="R2792" i="24"/>
  <c r="S2792" i="24"/>
  <c r="Q2793" i="24"/>
  <c r="R2793" i="24"/>
  <c r="S2793" i="24"/>
  <c r="Q2794" i="24"/>
  <c r="R2794" i="24"/>
  <c r="S2794" i="24"/>
  <c r="Q2795" i="24"/>
  <c r="R2795" i="24"/>
  <c r="S2795" i="24"/>
  <c r="Q2796" i="24"/>
  <c r="R2796" i="24"/>
  <c r="S2796" i="24"/>
  <c r="Q2797" i="24"/>
  <c r="R2797" i="24"/>
  <c r="S2797" i="24"/>
  <c r="Q2798" i="24"/>
  <c r="R2798" i="24"/>
  <c r="S2798" i="24"/>
  <c r="Q2799" i="24"/>
  <c r="R2799" i="24"/>
  <c r="S2799" i="24"/>
  <c r="Q2800" i="24"/>
  <c r="R2800" i="24"/>
  <c r="S2800" i="24"/>
  <c r="Q2801" i="24"/>
  <c r="R2801" i="24"/>
  <c r="S2801" i="24"/>
  <c r="Q2802" i="24"/>
  <c r="R2802" i="24"/>
  <c r="S2802" i="24"/>
  <c r="Q2803" i="24"/>
  <c r="R2803" i="24"/>
  <c r="S2803" i="24"/>
  <c r="Q2804" i="24"/>
  <c r="R2804" i="24"/>
  <c r="S2804" i="24"/>
  <c r="Q2805" i="24"/>
  <c r="R2805" i="24"/>
  <c r="S2805" i="24"/>
  <c r="Q2806" i="24"/>
  <c r="R2806" i="24"/>
  <c r="S2806" i="24"/>
  <c r="Q2807" i="24"/>
  <c r="R2807" i="24"/>
  <c r="S2807" i="24"/>
  <c r="Q2808" i="24"/>
  <c r="R2808" i="24"/>
  <c r="S2808" i="24"/>
  <c r="Q2809" i="24"/>
  <c r="R2809" i="24"/>
  <c r="S2809" i="24"/>
  <c r="Q2810" i="24"/>
  <c r="R2810" i="24"/>
  <c r="S2810" i="24"/>
  <c r="Q2811" i="24"/>
  <c r="R2811" i="24"/>
  <c r="S2811" i="24"/>
  <c r="Q2812" i="24"/>
  <c r="R2812" i="24"/>
  <c r="S2812" i="24"/>
  <c r="Q2813" i="24"/>
  <c r="R2813" i="24"/>
  <c r="S2813" i="24"/>
  <c r="Q2814" i="24"/>
  <c r="R2814" i="24"/>
  <c r="S2814" i="24"/>
  <c r="Q2815" i="24"/>
  <c r="R2815" i="24"/>
  <c r="S2815" i="24"/>
  <c r="Q2816" i="24"/>
  <c r="R2816" i="24"/>
  <c r="S2816" i="24"/>
  <c r="Q2817" i="24"/>
  <c r="R2817" i="24"/>
  <c r="S2817" i="24"/>
  <c r="Q2818" i="24"/>
  <c r="R2818" i="24"/>
  <c r="S2818" i="24"/>
  <c r="Q2819" i="24"/>
  <c r="R2819" i="24"/>
  <c r="S2819" i="24"/>
  <c r="Q2820" i="24"/>
  <c r="R2820" i="24"/>
  <c r="S2820" i="24"/>
  <c r="Q2821" i="24"/>
  <c r="R2821" i="24"/>
  <c r="S2821" i="24"/>
  <c r="Q2822" i="24"/>
  <c r="R2822" i="24"/>
  <c r="S2822" i="24"/>
  <c r="Q2823" i="24"/>
  <c r="R2823" i="24"/>
  <c r="S2823" i="24"/>
  <c r="Q2824" i="24"/>
  <c r="R2824" i="24"/>
  <c r="S2824" i="24"/>
  <c r="Q2825" i="24"/>
  <c r="R2825" i="24"/>
  <c r="S2825" i="24"/>
  <c r="Q2826" i="24"/>
  <c r="R2826" i="24"/>
  <c r="S2826" i="24"/>
  <c r="Q2827" i="24"/>
  <c r="R2827" i="24"/>
  <c r="S2827" i="24"/>
  <c r="Q2828" i="24"/>
  <c r="R2828" i="24"/>
  <c r="S2828" i="24"/>
  <c r="Q2829" i="24"/>
  <c r="R2829" i="24"/>
  <c r="S2829" i="24"/>
  <c r="Q2830" i="24"/>
  <c r="R2830" i="24"/>
  <c r="S2830" i="24"/>
  <c r="Q2831" i="24"/>
  <c r="R2831" i="24"/>
  <c r="S2831" i="24"/>
  <c r="Q2832" i="24"/>
  <c r="R2832" i="24"/>
  <c r="S2832" i="24"/>
  <c r="Q2833" i="24"/>
  <c r="R2833" i="24"/>
  <c r="S2833" i="24"/>
  <c r="Q2834" i="24"/>
  <c r="R2834" i="24"/>
  <c r="S2834" i="24"/>
  <c r="Q2835" i="24"/>
  <c r="R2835" i="24"/>
  <c r="S2835" i="24"/>
  <c r="Q2836" i="24"/>
  <c r="R2836" i="24"/>
  <c r="S2836" i="24"/>
  <c r="Q2837" i="24"/>
  <c r="R2837" i="24"/>
  <c r="S2837" i="24"/>
  <c r="Q2838" i="24"/>
  <c r="R2838" i="24"/>
  <c r="S2838" i="24"/>
  <c r="Q2839" i="24"/>
  <c r="R2839" i="24"/>
  <c r="S2839" i="24"/>
  <c r="Q2840" i="24"/>
  <c r="R2840" i="24"/>
  <c r="S2840" i="24"/>
  <c r="Q2841" i="24"/>
  <c r="R2841" i="24"/>
  <c r="S2841" i="24"/>
  <c r="Q2842" i="24"/>
  <c r="R2842" i="24"/>
  <c r="S2842" i="24"/>
  <c r="Q2843" i="24"/>
  <c r="R2843" i="24"/>
  <c r="S2843" i="24"/>
  <c r="Q2844" i="24"/>
  <c r="R2844" i="24"/>
  <c r="S2844" i="24"/>
  <c r="Q2845" i="24"/>
  <c r="R2845" i="24"/>
  <c r="S2845" i="24"/>
  <c r="Q2846" i="24"/>
  <c r="R2846" i="24"/>
  <c r="S2846" i="24"/>
  <c r="Q2847" i="24"/>
  <c r="R2847" i="24"/>
  <c r="S2847" i="24"/>
  <c r="Q2848" i="24"/>
  <c r="R2848" i="24"/>
  <c r="S2848" i="24"/>
  <c r="Q2849" i="24"/>
  <c r="R2849" i="24"/>
  <c r="S2849" i="24"/>
  <c r="Q2850" i="24"/>
  <c r="R2850" i="24"/>
  <c r="S2850" i="24"/>
  <c r="Q2851" i="24"/>
  <c r="R2851" i="24"/>
  <c r="S2851" i="24"/>
  <c r="Q2852" i="24"/>
  <c r="R2852" i="24"/>
  <c r="S2852" i="24"/>
  <c r="Q2853" i="24"/>
  <c r="R2853" i="24"/>
  <c r="S2853" i="24"/>
  <c r="Q2854" i="24"/>
  <c r="R2854" i="24"/>
  <c r="S2854" i="24"/>
  <c r="Q2855" i="24"/>
  <c r="R2855" i="24"/>
  <c r="S2855" i="24"/>
  <c r="Q2856" i="24"/>
  <c r="R2856" i="24"/>
  <c r="S2856" i="24"/>
  <c r="Q2857" i="24"/>
  <c r="R2857" i="24"/>
  <c r="S2857" i="24"/>
  <c r="Q2858" i="24"/>
  <c r="R2858" i="24"/>
  <c r="S2858" i="24"/>
  <c r="Q2859" i="24"/>
  <c r="R2859" i="24"/>
  <c r="S2859" i="24"/>
  <c r="Q2860" i="24"/>
  <c r="R2860" i="24"/>
  <c r="S2860" i="24"/>
  <c r="Q2861" i="24"/>
  <c r="R2861" i="24"/>
  <c r="S2861" i="24"/>
  <c r="Q2862" i="24"/>
  <c r="R2862" i="24"/>
  <c r="S2862" i="24"/>
  <c r="Q2863" i="24"/>
  <c r="R2863" i="24"/>
  <c r="S2863" i="24"/>
  <c r="Q2864" i="24"/>
  <c r="R2864" i="24"/>
  <c r="S2864" i="24"/>
  <c r="Q2865" i="24"/>
  <c r="R2865" i="24"/>
  <c r="S2865" i="24"/>
  <c r="Q2866" i="24"/>
  <c r="R2866" i="24"/>
  <c r="S2866" i="24"/>
  <c r="Q2867" i="24"/>
  <c r="R2867" i="24"/>
  <c r="S2867" i="24"/>
  <c r="Q2868" i="24"/>
  <c r="R2868" i="24"/>
  <c r="S2868" i="24"/>
  <c r="Q2869" i="24"/>
  <c r="R2869" i="24"/>
  <c r="S2869" i="24"/>
  <c r="Q2870" i="24"/>
  <c r="R2870" i="24"/>
  <c r="S2870" i="24"/>
  <c r="Q2871" i="24"/>
  <c r="R2871" i="24"/>
  <c r="S2871" i="24"/>
  <c r="Q2872" i="24"/>
  <c r="R2872" i="24"/>
  <c r="S2872" i="24"/>
  <c r="Q2873" i="24"/>
  <c r="R2873" i="24"/>
  <c r="S2873" i="24"/>
  <c r="Q2874" i="24"/>
  <c r="R2874" i="24"/>
  <c r="S2874" i="24"/>
  <c r="Q2875" i="24"/>
  <c r="R2875" i="24"/>
  <c r="S2875" i="24"/>
  <c r="Q2876" i="24"/>
  <c r="R2876" i="24"/>
  <c r="S2876" i="24"/>
  <c r="Q2877" i="24"/>
  <c r="R2877" i="24"/>
  <c r="S2877" i="24"/>
  <c r="Q2878" i="24"/>
  <c r="R2878" i="24"/>
  <c r="S2878" i="24"/>
  <c r="Q2879" i="24"/>
  <c r="R2879" i="24"/>
  <c r="S2879" i="24"/>
  <c r="Q2880" i="24"/>
  <c r="R2880" i="24"/>
  <c r="S2880" i="24"/>
  <c r="Q2881" i="24"/>
  <c r="R2881" i="24"/>
  <c r="S2881" i="24"/>
  <c r="Q2882" i="24"/>
  <c r="R2882" i="24"/>
  <c r="S2882" i="24"/>
  <c r="Q2883" i="24"/>
  <c r="R2883" i="24"/>
  <c r="S2883" i="24"/>
  <c r="Q2884" i="24"/>
  <c r="R2884" i="24"/>
  <c r="S2884" i="24"/>
  <c r="Q2885" i="24"/>
  <c r="R2885" i="24"/>
  <c r="S2885" i="24"/>
  <c r="Q2886" i="24"/>
  <c r="R2886" i="24"/>
  <c r="S2886" i="24"/>
  <c r="Q2887" i="24"/>
  <c r="R2887" i="24"/>
  <c r="S2887" i="24"/>
  <c r="Q2888" i="24"/>
  <c r="R2888" i="24"/>
  <c r="S2888" i="24"/>
  <c r="Q2889" i="24"/>
  <c r="R2889" i="24"/>
  <c r="S2889" i="24"/>
  <c r="Q2890" i="24"/>
  <c r="R2890" i="24"/>
  <c r="S2890" i="24"/>
  <c r="Q2891" i="24"/>
  <c r="R2891" i="24"/>
  <c r="S2891" i="24"/>
  <c r="Q2892" i="24"/>
  <c r="R2892" i="24"/>
  <c r="S2892" i="24"/>
  <c r="Q2893" i="24"/>
  <c r="R2893" i="24"/>
  <c r="S2893" i="24"/>
  <c r="Q2894" i="24"/>
  <c r="R2894" i="24"/>
  <c r="S2894" i="24"/>
  <c r="Q2895" i="24"/>
  <c r="R2895" i="24"/>
  <c r="S2895" i="24"/>
  <c r="Q2896" i="24"/>
  <c r="R2896" i="24"/>
  <c r="S2896" i="24"/>
  <c r="Q2897" i="24"/>
  <c r="R2897" i="24"/>
  <c r="S2897" i="24"/>
  <c r="Q2898" i="24"/>
  <c r="R2898" i="24"/>
  <c r="S2898" i="24"/>
  <c r="Q2899" i="24"/>
  <c r="R2899" i="24"/>
  <c r="S2899" i="24"/>
  <c r="Q2900" i="24"/>
  <c r="R2900" i="24"/>
  <c r="S2900" i="24"/>
  <c r="Q2901" i="24"/>
  <c r="R2901" i="24"/>
  <c r="S2901" i="24"/>
  <c r="Q2902" i="24"/>
  <c r="R2902" i="24"/>
  <c r="S2902" i="24"/>
  <c r="Q2903" i="24"/>
  <c r="R2903" i="24"/>
  <c r="S2903" i="24"/>
  <c r="Q2904" i="24"/>
  <c r="R2904" i="24"/>
  <c r="S2904" i="24"/>
  <c r="Q2905" i="24"/>
  <c r="R2905" i="24"/>
  <c r="S2905" i="24"/>
  <c r="Q2906" i="24"/>
  <c r="R2906" i="24"/>
  <c r="S2906" i="24"/>
  <c r="Q2907" i="24"/>
  <c r="R2907" i="24"/>
  <c r="S2907" i="24"/>
  <c r="Q2908" i="24"/>
  <c r="R2908" i="24"/>
  <c r="S2908" i="24"/>
  <c r="Q2909" i="24"/>
  <c r="R2909" i="24"/>
  <c r="S2909" i="24"/>
  <c r="Q2910" i="24"/>
  <c r="R2910" i="24"/>
  <c r="S2910" i="24"/>
  <c r="Q2911" i="24"/>
  <c r="R2911" i="24"/>
  <c r="S2911" i="24"/>
  <c r="Q2912" i="24"/>
  <c r="R2912" i="24"/>
  <c r="S2912" i="24"/>
  <c r="Q2913" i="24"/>
  <c r="R2913" i="24"/>
  <c r="S2913" i="24"/>
  <c r="Q2914" i="24"/>
  <c r="R2914" i="24"/>
  <c r="S2914" i="24"/>
  <c r="Q2915" i="24"/>
  <c r="R2915" i="24"/>
  <c r="S2915" i="24"/>
  <c r="Q2916" i="24"/>
  <c r="R2916" i="24"/>
  <c r="S2916" i="24"/>
  <c r="Q2917" i="24"/>
  <c r="R2917" i="24"/>
  <c r="S2917" i="24"/>
  <c r="Q2918" i="24"/>
  <c r="R2918" i="24"/>
  <c r="S2918" i="24"/>
  <c r="Q2919" i="24"/>
  <c r="R2919" i="24"/>
  <c r="S2919" i="24"/>
  <c r="Q2920" i="24"/>
  <c r="R2920" i="24"/>
  <c r="S2920" i="24"/>
  <c r="Q2921" i="24"/>
  <c r="R2921" i="24"/>
  <c r="S2921" i="24"/>
  <c r="Q2922" i="24"/>
  <c r="R2922" i="24"/>
  <c r="S2922" i="24"/>
  <c r="Q2923" i="24"/>
  <c r="R2923" i="24"/>
  <c r="S2923" i="24"/>
  <c r="Q2924" i="24"/>
  <c r="R2924" i="24"/>
  <c r="S2924" i="24"/>
  <c r="Q2925" i="24"/>
  <c r="R2925" i="24"/>
  <c r="S2925" i="24"/>
  <c r="Q2926" i="24"/>
  <c r="R2926" i="24"/>
  <c r="S2926" i="24"/>
  <c r="Q2927" i="24"/>
  <c r="R2927" i="24"/>
  <c r="S2927" i="24"/>
  <c r="Q2928" i="24"/>
  <c r="R2928" i="24"/>
  <c r="S2928" i="24"/>
  <c r="Q2929" i="24"/>
  <c r="R2929" i="24"/>
  <c r="S2929" i="24"/>
  <c r="Q2930" i="24"/>
  <c r="R2930" i="24"/>
  <c r="S2930" i="24"/>
  <c r="Q2931" i="24"/>
  <c r="R2931" i="24"/>
  <c r="S2931" i="24"/>
  <c r="Q2932" i="24"/>
  <c r="R2932" i="24"/>
  <c r="S2932" i="24"/>
  <c r="Q2933" i="24"/>
  <c r="R2933" i="24"/>
  <c r="S2933" i="24"/>
  <c r="Q2934" i="24"/>
  <c r="R2934" i="24"/>
  <c r="S2934" i="24"/>
  <c r="Q2935" i="24"/>
  <c r="R2935" i="24"/>
  <c r="S2935" i="24"/>
  <c r="Q2936" i="24"/>
  <c r="R2936" i="24"/>
  <c r="S2936" i="24"/>
  <c r="Q2937" i="24"/>
  <c r="R2937" i="24"/>
  <c r="S2937" i="24"/>
  <c r="Q2938" i="24"/>
  <c r="R2938" i="24"/>
  <c r="S2938" i="24"/>
  <c r="Q2939" i="24"/>
  <c r="R2939" i="24"/>
  <c r="S2939" i="24"/>
  <c r="Q2940" i="24"/>
  <c r="R2940" i="24"/>
  <c r="S2940" i="24"/>
  <c r="Q2941" i="24"/>
  <c r="R2941" i="24"/>
  <c r="S2941" i="24"/>
  <c r="Q2942" i="24"/>
  <c r="R2942" i="24"/>
  <c r="S2942" i="24"/>
  <c r="Q2943" i="24"/>
  <c r="R2943" i="24"/>
  <c r="S2943" i="24"/>
  <c r="Q2944" i="24"/>
  <c r="R2944" i="24"/>
  <c r="S2944" i="24"/>
  <c r="Q2945" i="24"/>
  <c r="R2945" i="24"/>
  <c r="S2945" i="24"/>
  <c r="Q2946" i="24"/>
  <c r="R2946" i="24"/>
  <c r="S2946" i="24"/>
  <c r="Q2947" i="24"/>
  <c r="R2947" i="24"/>
  <c r="S2947" i="24"/>
  <c r="Q2948" i="24"/>
  <c r="R2948" i="24"/>
  <c r="S2948" i="24"/>
  <c r="Q2949" i="24"/>
  <c r="R2949" i="24"/>
  <c r="S2949" i="24"/>
  <c r="Q2950" i="24"/>
  <c r="R2950" i="24"/>
  <c r="S2950" i="24"/>
  <c r="Q2951" i="24"/>
  <c r="R2951" i="24"/>
  <c r="S2951" i="24"/>
  <c r="Q2952" i="24"/>
  <c r="R2952" i="24"/>
  <c r="S2952" i="24"/>
  <c r="Q2953" i="24"/>
  <c r="R2953" i="24"/>
  <c r="S2953" i="24"/>
  <c r="Q2954" i="24"/>
  <c r="R2954" i="24"/>
  <c r="S2954" i="24"/>
  <c r="Q2955" i="24"/>
  <c r="R2955" i="24"/>
  <c r="S2955" i="24"/>
  <c r="Q2956" i="24"/>
  <c r="R2956" i="24"/>
  <c r="S2956" i="24"/>
  <c r="Q2957" i="24"/>
  <c r="R2957" i="24"/>
  <c r="S2957" i="24"/>
  <c r="Q2958" i="24"/>
  <c r="R2958" i="24"/>
  <c r="S2958" i="24"/>
  <c r="Q2959" i="24"/>
  <c r="R2959" i="24"/>
  <c r="S2959" i="24"/>
  <c r="Q2960" i="24"/>
  <c r="R2960" i="24"/>
  <c r="S2960" i="24"/>
  <c r="Q2961" i="24"/>
  <c r="R2961" i="24"/>
  <c r="S2961" i="24"/>
  <c r="Q2962" i="24"/>
  <c r="R2962" i="24"/>
  <c r="S2962" i="24"/>
  <c r="Q2963" i="24"/>
  <c r="R2963" i="24"/>
  <c r="S2963" i="24"/>
  <c r="Q2964" i="24"/>
  <c r="R2964" i="24"/>
  <c r="S2964" i="24"/>
  <c r="Q2965" i="24"/>
  <c r="R2965" i="24"/>
  <c r="S2965" i="24"/>
  <c r="Q2966" i="24"/>
  <c r="R2966" i="24"/>
  <c r="S2966" i="24"/>
  <c r="Q2967" i="24"/>
  <c r="R2967" i="24"/>
  <c r="S2967" i="24"/>
  <c r="Q2968" i="24"/>
  <c r="R2968" i="24"/>
  <c r="S2968" i="24"/>
  <c r="Q2969" i="24"/>
  <c r="R2969" i="24"/>
  <c r="S2969" i="24"/>
  <c r="Q2970" i="24"/>
  <c r="R2970" i="24"/>
  <c r="S2970" i="24"/>
  <c r="Q2971" i="24"/>
  <c r="R2971" i="24"/>
  <c r="S2971" i="24"/>
  <c r="Q2972" i="24"/>
  <c r="R2972" i="24"/>
  <c r="S2972" i="24"/>
  <c r="Q2973" i="24"/>
  <c r="R2973" i="24"/>
  <c r="S2973" i="24"/>
  <c r="Q2974" i="24"/>
  <c r="R2974" i="24"/>
  <c r="S2974" i="24"/>
  <c r="Q2975" i="24"/>
  <c r="R2975" i="24"/>
  <c r="S2975" i="24"/>
  <c r="Q2976" i="24"/>
  <c r="R2976" i="24"/>
  <c r="S2976" i="24"/>
  <c r="Q2977" i="24"/>
  <c r="R2977" i="24"/>
  <c r="S2977" i="24"/>
  <c r="Q2978" i="24"/>
  <c r="R2978" i="24"/>
  <c r="S2978" i="24"/>
  <c r="Q2979" i="24"/>
  <c r="R2979" i="24"/>
  <c r="S2979" i="24"/>
  <c r="Q2980" i="24"/>
  <c r="R2980" i="24"/>
  <c r="S2980" i="24"/>
  <c r="Q2981" i="24"/>
  <c r="R2981" i="24"/>
  <c r="S2981" i="24"/>
  <c r="Q2982" i="24"/>
  <c r="R2982" i="24"/>
  <c r="S2982" i="24"/>
  <c r="Q2983" i="24"/>
  <c r="R2983" i="24"/>
  <c r="S2983" i="24"/>
  <c r="Q2984" i="24"/>
  <c r="R2984" i="24"/>
  <c r="S2984" i="24"/>
  <c r="Q2985" i="24"/>
  <c r="R2985" i="24"/>
  <c r="S2985" i="24"/>
  <c r="Q2986" i="24"/>
  <c r="R2986" i="24"/>
  <c r="S2986" i="24"/>
  <c r="Q2987" i="24"/>
  <c r="R2987" i="24"/>
  <c r="S2987" i="24"/>
  <c r="Q2988" i="24"/>
  <c r="R2988" i="24"/>
  <c r="S2988" i="24"/>
  <c r="Q2989" i="24"/>
  <c r="R2989" i="24"/>
  <c r="S2989" i="24"/>
  <c r="Q2990" i="24"/>
  <c r="R2990" i="24"/>
  <c r="S2990" i="24"/>
  <c r="Q2991" i="24"/>
  <c r="R2991" i="24"/>
  <c r="S2991" i="24"/>
  <c r="Q2992" i="24"/>
  <c r="R2992" i="24"/>
  <c r="S2992" i="24"/>
  <c r="Q2993" i="24"/>
  <c r="R2993" i="24"/>
  <c r="S2993" i="24"/>
  <c r="Q2994" i="24"/>
  <c r="R2994" i="24"/>
  <c r="S2994" i="24"/>
  <c r="Q2995" i="24"/>
  <c r="R2995" i="24"/>
  <c r="S2995" i="24"/>
  <c r="Q2996" i="24"/>
  <c r="R2996" i="24"/>
  <c r="S2996" i="24"/>
  <c r="Q2997" i="24"/>
  <c r="R2997" i="24"/>
  <c r="S2997" i="24"/>
  <c r="Q2998" i="24"/>
  <c r="R2998" i="24"/>
  <c r="S2998" i="24"/>
  <c r="Q2999" i="24"/>
  <c r="R2999" i="24"/>
  <c r="S2999" i="24"/>
  <c r="Q3000" i="24"/>
  <c r="R3000" i="24"/>
  <c r="S3000" i="24"/>
  <c r="Q3001" i="24"/>
  <c r="R3001" i="24"/>
  <c r="S3001" i="24"/>
  <c r="Q3002" i="24"/>
  <c r="R3002" i="24"/>
  <c r="S3002" i="24"/>
  <c r="Q3003" i="24"/>
  <c r="R3003" i="24"/>
  <c r="S3003" i="24"/>
  <c r="Q3004" i="24"/>
  <c r="R3004" i="24"/>
  <c r="S3004" i="24"/>
  <c r="Q3005" i="24"/>
  <c r="R3005" i="24"/>
  <c r="S3005" i="24"/>
  <c r="Q3006" i="24"/>
  <c r="R3006" i="24"/>
  <c r="S3006" i="24"/>
  <c r="Q3007" i="24"/>
  <c r="R3007" i="24"/>
  <c r="S3007" i="24"/>
  <c r="Q3008" i="24"/>
  <c r="R3008" i="24"/>
  <c r="S3008" i="24"/>
  <c r="Q3009" i="24"/>
  <c r="R3009" i="24"/>
  <c r="S3009" i="24"/>
  <c r="Q3010" i="24"/>
  <c r="R3010" i="24"/>
  <c r="S3010" i="24"/>
  <c r="Q3011" i="24"/>
  <c r="R3011" i="24"/>
  <c r="S3011" i="24"/>
  <c r="Q3012" i="24"/>
  <c r="R3012" i="24"/>
  <c r="S3012" i="24"/>
  <c r="Q3013" i="24"/>
  <c r="R3013" i="24"/>
  <c r="S3013" i="24"/>
  <c r="Q3014" i="24"/>
  <c r="R3014" i="24"/>
  <c r="S3014" i="24"/>
  <c r="Q3015" i="24"/>
  <c r="R3015" i="24"/>
  <c r="S3015" i="24"/>
  <c r="Q3016" i="24"/>
  <c r="R3016" i="24"/>
  <c r="S3016" i="24"/>
  <c r="Q3017" i="24"/>
  <c r="R3017" i="24"/>
  <c r="S3017" i="24"/>
  <c r="Q3018" i="24"/>
  <c r="R3018" i="24"/>
  <c r="S3018" i="24"/>
  <c r="Q3019" i="24"/>
  <c r="R3019" i="24"/>
  <c r="S3019" i="24"/>
  <c r="Q3020" i="24"/>
  <c r="R3020" i="24"/>
  <c r="S3020" i="24"/>
  <c r="Q3021" i="24"/>
  <c r="R3021" i="24"/>
  <c r="S3021" i="24"/>
  <c r="Q3022" i="24"/>
  <c r="R3022" i="24"/>
  <c r="S3022" i="24"/>
  <c r="Q3023" i="24"/>
  <c r="R3023" i="24"/>
  <c r="S3023" i="24"/>
  <c r="Q3024" i="24"/>
  <c r="R3024" i="24"/>
  <c r="S3024" i="24"/>
  <c r="Q3025" i="24"/>
  <c r="R3025" i="24"/>
  <c r="S3025" i="24"/>
  <c r="Q3026" i="24"/>
  <c r="R3026" i="24"/>
  <c r="S3026" i="24"/>
  <c r="Q3027" i="24"/>
  <c r="R3027" i="24"/>
  <c r="S3027" i="24"/>
  <c r="Q3028" i="24"/>
  <c r="R3028" i="24"/>
  <c r="S3028" i="24"/>
  <c r="Q3029" i="24"/>
  <c r="R3029" i="24"/>
  <c r="S3029" i="24"/>
  <c r="Q3030" i="24"/>
  <c r="R3030" i="24"/>
  <c r="S3030" i="24"/>
  <c r="Q3031" i="24"/>
  <c r="R3031" i="24"/>
  <c r="S3031" i="24"/>
  <c r="Q3032" i="24"/>
  <c r="R3032" i="24"/>
  <c r="S3032" i="24"/>
  <c r="Q3033" i="24"/>
  <c r="R3033" i="24"/>
  <c r="S3033" i="24"/>
  <c r="Q3034" i="24"/>
  <c r="R3034" i="24"/>
  <c r="S3034" i="24"/>
  <c r="Q3035" i="24"/>
  <c r="R3035" i="24"/>
  <c r="S3035" i="24"/>
  <c r="Q3036" i="24"/>
  <c r="R3036" i="24"/>
  <c r="S3036" i="24"/>
  <c r="Q3037" i="24"/>
  <c r="R3037" i="24"/>
  <c r="S3037" i="24"/>
  <c r="Q3038" i="24"/>
  <c r="R3038" i="24"/>
  <c r="S3038" i="24"/>
  <c r="Q3039" i="24"/>
  <c r="R3039" i="24"/>
  <c r="S3039" i="24"/>
  <c r="Q3040" i="24"/>
  <c r="R3040" i="24"/>
  <c r="S3040" i="24"/>
  <c r="Q3041" i="24"/>
  <c r="R3041" i="24"/>
  <c r="S3041" i="24"/>
  <c r="Q3042" i="24"/>
  <c r="R3042" i="24"/>
  <c r="S3042" i="24"/>
  <c r="Q3043" i="24"/>
  <c r="R3043" i="24"/>
  <c r="S3043" i="24"/>
  <c r="Q3044" i="24"/>
  <c r="R3044" i="24"/>
  <c r="S3044" i="24"/>
  <c r="Q3045" i="24"/>
  <c r="R3045" i="24"/>
  <c r="S3045" i="24"/>
  <c r="Q3046" i="24"/>
  <c r="R3046" i="24"/>
  <c r="S3046" i="24"/>
  <c r="Q3047" i="24"/>
  <c r="R3047" i="24"/>
  <c r="S3047" i="24"/>
  <c r="Q3048" i="24"/>
  <c r="R3048" i="24"/>
  <c r="S3048" i="24"/>
  <c r="Q3049" i="24"/>
  <c r="R3049" i="24"/>
  <c r="S3049" i="24"/>
  <c r="Q3050" i="24"/>
  <c r="R3050" i="24"/>
  <c r="S3050" i="24"/>
  <c r="Q3051" i="24"/>
  <c r="R3051" i="24"/>
  <c r="S3051" i="24"/>
  <c r="Q3052" i="24"/>
  <c r="R3052" i="24"/>
  <c r="S3052" i="24"/>
  <c r="Q3053" i="24"/>
  <c r="R3053" i="24"/>
  <c r="S3053" i="24"/>
  <c r="Q3054" i="24"/>
  <c r="R3054" i="24"/>
  <c r="S3054" i="24"/>
  <c r="Q3055" i="24"/>
  <c r="R3055" i="24"/>
  <c r="S3055" i="24"/>
  <c r="Q3056" i="24"/>
  <c r="R3056" i="24"/>
  <c r="S3056" i="24"/>
  <c r="Q3057" i="24"/>
  <c r="R3057" i="24"/>
  <c r="S3057" i="24"/>
  <c r="Q3058" i="24"/>
  <c r="R3058" i="24"/>
  <c r="S3058" i="24"/>
  <c r="Q3059" i="24"/>
  <c r="R3059" i="24"/>
  <c r="S3059" i="24"/>
  <c r="Q3060" i="24"/>
  <c r="R3060" i="24"/>
  <c r="S3060" i="24"/>
  <c r="Q3061" i="24"/>
  <c r="R3061" i="24"/>
  <c r="S3061" i="24"/>
  <c r="Q3062" i="24"/>
  <c r="R3062" i="24"/>
  <c r="S3062" i="24"/>
  <c r="Q3063" i="24"/>
  <c r="R3063" i="24"/>
  <c r="S3063" i="24"/>
  <c r="Q3064" i="24"/>
  <c r="R3064" i="24"/>
  <c r="S3064" i="24"/>
  <c r="Q3065" i="24"/>
  <c r="R3065" i="24"/>
  <c r="S3065" i="24"/>
  <c r="Q3066" i="24"/>
  <c r="R3066" i="24"/>
  <c r="S3066" i="24"/>
  <c r="Q3067" i="24"/>
  <c r="R3067" i="24"/>
  <c r="S3067" i="24"/>
  <c r="Q3068" i="24"/>
  <c r="R3068" i="24"/>
  <c r="S3068" i="24"/>
  <c r="Q3069" i="24"/>
  <c r="R3069" i="24"/>
  <c r="S3069" i="24"/>
  <c r="Q3070" i="24"/>
  <c r="R3070" i="24"/>
  <c r="S3070" i="24"/>
  <c r="Q3071" i="24"/>
  <c r="R3071" i="24"/>
  <c r="S3071" i="24"/>
  <c r="Q3072" i="24"/>
  <c r="R3072" i="24"/>
  <c r="S3072" i="24"/>
  <c r="Q3073" i="24"/>
  <c r="R3073" i="24"/>
  <c r="S3073" i="24"/>
  <c r="Q3074" i="24"/>
  <c r="R3074" i="24"/>
  <c r="S3074" i="24"/>
  <c r="Q3075" i="24"/>
  <c r="R3075" i="24"/>
  <c r="S3075" i="24"/>
  <c r="Q3076" i="24"/>
  <c r="R3076" i="24"/>
  <c r="S3076" i="24"/>
  <c r="Q3077" i="24"/>
  <c r="R3077" i="24"/>
  <c r="S3077" i="24"/>
  <c r="Q3078" i="24"/>
  <c r="R3078" i="24"/>
  <c r="S3078" i="24"/>
  <c r="Q3079" i="24"/>
  <c r="R3079" i="24"/>
  <c r="S3079" i="24"/>
  <c r="Q3080" i="24"/>
  <c r="R3080" i="24"/>
  <c r="S3080" i="24"/>
  <c r="Q3081" i="24"/>
  <c r="R3081" i="24"/>
  <c r="S3081" i="24"/>
  <c r="Q3082" i="24"/>
  <c r="R3082" i="24"/>
  <c r="S3082" i="24"/>
  <c r="Q3083" i="24"/>
  <c r="R3083" i="24"/>
  <c r="S3083" i="24"/>
  <c r="Q3084" i="24"/>
  <c r="R3084" i="24"/>
  <c r="S3084" i="24"/>
  <c r="Q3085" i="24"/>
  <c r="R3085" i="24"/>
  <c r="S3085" i="24"/>
  <c r="Q3086" i="24"/>
  <c r="R3086" i="24"/>
  <c r="S3086" i="24"/>
  <c r="Q3087" i="24"/>
  <c r="R3087" i="24"/>
  <c r="S3087" i="24"/>
  <c r="Q3088" i="24"/>
  <c r="R3088" i="24"/>
  <c r="S3088" i="24"/>
  <c r="Q3089" i="24"/>
  <c r="R3089" i="24"/>
  <c r="S3089" i="24"/>
  <c r="Q3090" i="24"/>
  <c r="R3090" i="24"/>
  <c r="S3090" i="24"/>
  <c r="Q3091" i="24"/>
  <c r="R3091" i="24"/>
  <c r="S3091" i="24"/>
  <c r="Q3092" i="24"/>
  <c r="R3092" i="24"/>
  <c r="S3092" i="24"/>
  <c r="Q3093" i="24"/>
  <c r="R3093" i="24"/>
  <c r="S3093" i="24"/>
  <c r="Q3094" i="24"/>
  <c r="R3094" i="24"/>
  <c r="S3094" i="24"/>
  <c r="Q3095" i="24"/>
  <c r="R3095" i="24"/>
  <c r="S3095" i="24"/>
  <c r="Q3096" i="24"/>
  <c r="R3096" i="24"/>
  <c r="S3096" i="24"/>
  <c r="Q3097" i="24"/>
  <c r="R3097" i="24"/>
  <c r="S3097" i="24"/>
  <c r="Q3098" i="24"/>
  <c r="R3098" i="24"/>
  <c r="S3098" i="24"/>
  <c r="Q3099" i="24"/>
  <c r="R3099" i="24"/>
  <c r="S3099" i="24"/>
  <c r="Q3100" i="24"/>
  <c r="R3100" i="24"/>
  <c r="S3100" i="24"/>
  <c r="Q3101" i="24"/>
  <c r="R3101" i="24"/>
  <c r="S3101" i="24"/>
  <c r="Q3102" i="24"/>
  <c r="R3102" i="24"/>
  <c r="S3102" i="24"/>
  <c r="Q3103" i="24"/>
  <c r="R3103" i="24"/>
  <c r="S3103" i="24"/>
  <c r="Q3104" i="24"/>
  <c r="R3104" i="24"/>
  <c r="S3104" i="24"/>
  <c r="Q3105" i="24"/>
  <c r="R3105" i="24"/>
  <c r="S3105" i="24"/>
  <c r="Q3106" i="24"/>
  <c r="R3106" i="24"/>
  <c r="S3106" i="24"/>
  <c r="Q3107" i="24"/>
  <c r="R3107" i="24"/>
  <c r="S3107" i="24"/>
  <c r="Q3108" i="24"/>
  <c r="R3108" i="24"/>
  <c r="S3108" i="24"/>
  <c r="Q3109" i="24"/>
  <c r="R3109" i="24"/>
  <c r="S3109" i="24"/>
  <c r="Q3110" i="24"/>
  <c r="R3110" i="24"/>
  <c r="S3110" i="24"/>
  <c r="Q3111" i="24"/>
  <c r="R3111" i="24"/>
  <c r="S3111" i="24"/>
  <c r="Q3112" i="24"/>
  <c r="R3112" i="24"/>
  <c r="S3112" i="24"/>
  <c r="Q3113" i="24"/>
  <c r="R3113" i="24"/>
  <c r="S3113" i="24"/>
  <c r="Q3114" i="24"/>
  <c r="R3114" i="24"/>
  <c r="S3114" i="24"/>
  <c r="Q3115" i="24"/>
  <c r="R3115" i="24"/>
  <c r="S3115" i="24"/>
  <c r="Q3116" i="24"/>
  <c r="R3116" i="24"/>
  <c r="S3116" i="24"/>
  <c r="Q3117" i="24"/>
  <c r="R3117" i="24"/>
  <c r="S3117" i="24"/>
  <c r="Q3118" i="24"/>
  <c r="R3118" i="24"/>
  <c r="S3118" i="24"/>
  <c r="Q3119" i="24"/>
  <c r="R3119" i="24"/>
  <c r="S3119" i="24"/>
  <c r="Q3120" i="24"/>
  <c r="R3120" i="24"/>
  <c r="S3120" i="24"/>
  <c r="Q3121" i="24"/>
  <c r="R3121" i="24"/>
  <c r="S3121" i="24"/>
  <c r="Q3122" i="24"/>
  <c r="R3122" i="24"/>
  <c r="S3122" i="24"/>
  <c r="Q3123" i="24"/>
  <c r="R3123" i="24"/>
  <c r="S3123" i="24"/>
  <c r="Q3124" i="24"/>
  <c r="R3124" i="24"/>
  <c r="S3124" i="24"/>
  <c r="Q3125" i="24"/>
  <c r="R3125" i="24"/>
  <c r="S3125" i="24"/>
  <c r="Q3126" i="24"/>
  <c r="R3126" i="24"/>
  <c r="S3126" i="24"/>
  <c r="Q3127" i="24"/>
  <c r="R3127" i="24"/>
  <c r="S3127" i="24"/>
  <c r="Q3128" i="24"/>
  <c r="R3128" i="24"/>
  <c r="S3128" i="24"/>
  <c r="Q3129" i="24"/>
  <c r="R3129" i="24"/>
  <c r="S3129" i="24"/>
  <c r="Q3130" i="24"/>
  <c r="R3130" i="24"/>
  <c r="S3130" i="24"/>
  <c r="Q3131" i="24"/>
  <c r="R3131" i="24"/>
  <c r="S3131" i="24"/>
  <c r="Q3132" i="24"/>
  <c r="R3132" i="24"/>
  <c r="S3132" i="24"/>
  <c r="Q3133" i="24"/>
  <c r="R3133" i="24"/>
  <c r="S3133" i="24"/>
  <c r="Q3134" i="24"/>
  <c r="R3134" i="24"/>
  <c r="S3134" i="24"/>
  <c r="Q3135" i="24"/>
  <c r="R3135" i="24"/>
  <c r="S3135" i="24"/>
  <c r="Q3136" i="24"/>
  <c r="R3136" i="24"/>
  <c r="S3136" i="24"/>
  <c r="Q3137" i="24"/>
  <c r="R3137" i="24"/>
  <c r="S3137" i="24"/>
  <c r="Q3138" i="24"/>
  <c r="R3138" i="24"/>
  <c r="S3138" i="24"/>
  <c r="Q3139" i="24"/>
  <c r="R3139" i="24"/>
  <c r="S3139" i="24"/>
  <c r="Q3140" i="24"/>
  <c r="R3140" i="24"/>
  <c r="S3140" i="24"/>
  <c r="Q3141" i="24"/>
  <c r="R3141" i="24"/>
  <c r="S3141" i="24"/>
  <c r="Q3142" i="24"/>
  <c r="R3142" i="24"/>
  <c r="S3142" i="24"/>
  <c r="Q3143" i="24"/>
  <c r="R3143" i="24"/>
  <c r="S3143" i="24"/>
  <c r="Q3144" i="24"/>
  <c r="R3144" i="24"/>
  <c r="S3144" i="24"/>
  <c r="Q3145" i="24"/>
  <c r="R3145" i="24"/>
  <c r="S3145" i="24"/>
  <c r="Q3146" i="24"/>
  <c r="R3146" i="24"/>
  <c r="S3146" i="24"/>
  <c r="Q3147" i="24"/>
  <c r="R3147" i="24"/>
  <c r="S3147" i="24"/>
  <c r="Q3148" i="24"/>
  <c r="R3148" i="24"/>
  <c r="S3148" i="24"/>
  <c r="Q3149" i="24"/>
  <c r="R3149" i="24"/>
  <c r="S3149" i="24"/>
  <c r="Q3150" i="24"/>
  <c r="R3150" i="24"/>
  <c r="S3150" i="24"/>
  <c r="Q3151" i="24"/>
  <c r="R3151" i="24"/>
  <c r="S3151" i="24"/>
  <c r="Q3152" i="24"/>
  <c r="R3152" i="24"/>
  <c r="S3152" i="24"/>
  <c r="Q3153" i="24"/>
  <c r="R3153" i="24"/>
  <c r="S3153" i="24"/>
  <c r="Q3154" i="24"/>
  <c r="R3154" i="24"/>
  <c r="S3154" i="24"/>
  <c r="Q3155" i="24"/>
  <c r="R3155" i="24"/>
  <c r="S3155" i="24"/>
  <c r="Q3156" i="24"/>
  <c r="R3156" i="24"/>
  <c r="S3156" i="24"/>
  <c r="Q3157" i="24"/>
  <c r="R3157" i="24"/>
  <c r="S3157" i="24"/>
  <c r="Q3158" i="24"/>
  <c r="R3158" i="24"/>
  <c r="S3158" i="24"/>
  <c r="Q3159" i="24"/>
  <c r="R3159" i="24"/>
  <c r="S3159" i="24"/>
  <c r="Q3160" i="24"/>
  <c r="R3160" i="24"/>
  <c r="S3160" i="24"/>
  <c r="Q3161" i="24"/>
  <c r="R3161" i="24"/>
  <c r="S3161" i="24"/>
  <c r="Q3162" i="24"/>
  <c r="R3162" i="24"/>
  <c r="S3162" i="24"/>
  <c r="Q3163" i="24"/>
  <c r="R3163" i="24"/>
  <c r="S3163" i="24"/>
  <c r="Q3164" i="24"/>
  <c r="R3164" i="24"/>
  <c r="S3164" i="24"/>
  <c r="Q3165" i="24"/>
  <c r="R3165" i="24"/>
  <c r="S3165" i="24"/>
  <c r="Q3166" i="24"/>
  <c r="R3166" i="24"/>
  <c r="S3166" i="24"/>
  <c r="Q3167" i="24"/>
  <c r="R3167" i="24"/>
  <c r="S3167" i="24"/>
  <c r="Q3168" i="24"/>
  <c r="R3168" i="24"/>
  <c r="S3168" i="24"/>
  <c r="Q3169" i="24"/>
  <c r="R3169" i="24"/>
  <c r="S3169" i="24"/>
  <c r="Q3170" i="24"/>
  <c r="R3170" i="24"/>
  <c r="S3170" i="24"/>
  <c r="Q3171" i="24"/>
  <c r="R3171" i="24"/>
  <c r="S3171" i="24"/>
  <c r="Q3172" i="24"/>
  <c r="R3172" i="24"/>
  <c r="S3172" i="24"/>
  <c r="Q3173" i="24"/>
  <c r="R3173" i="24"/>
  <c r="S3173" i="24"/>
  <c r="Q3174" i="24"/>
  <c r="R3174" i="24"/>
  <c r="S3174" i="24"/>
  <c r="Q3175" i="24"/>
  <c r="R3175" i="24"/>
  <c r="S3175" i="24"/>
  <c r="Q3176" i="24"/>
  <c r="R3176" i="24"/>
  <c r="S3176" i="24"/>
  <c r="Q3177" i="24"/>
  <c r="R3177" i="24"/>
  <c r="S3177" i="24"/>
  <c r="Q3178" i="24"/>
  <c r="R3178" i="24"/>
  <c r="S3178" i="24"/>
  <c r="Q3179" i="24"/>
  <c r="R3179" i="24"/>
  <c r="S3179" i="24"/>
  <c r="Q3180" i="24"/>
  <c r="R3180" i="24"/>
  <c r="S3180" i="24"/>
  <c r="Q3181" i="24"/>
  <c r="R3181" i="24"/>
  <c r="S3181" i="24"/>
  <c r="Q3182" i="24"/>
  <c r="R3182" i="24"/>
  <c r="S3182" i="24"/>
  <c r="Q3183" i="24"/>
  <c r="R3183" i="24"/>
  <c r="S3183" i="24"/>
  <c r="Q3184" i="24"/>
  <c r="R3184" i="24"/>
  <c r="S3184" i="24"/>
  <c r="Q3185" i="24"/>
  <c r="R3185" i="24"/>
  <c r="S3185" i="24"/>
  <c r="Q3186" i="24"/>
  <c r="R3186" i="24"/>
  <c r="S3186" i="24"/>
  <c r="Q3187" i="24"/>
  <c r="R3187" i="24"/>
  <c r="S3187" i="24"/>
  <c r="Q3188" i="24"/>
  <c r="R3188" i="24"/>
  <c r="S3188" i="24"/>
  <c r="Q3189" i="24"/>
  <c r="R3189" i="24"/>
  <c r="S3189" i="24"/>
  <c r="Q3190" i="24"/>
  <c r="R3190" i="24"/>
  <c r="S3190" i="24"/>
  <c r="Q3191" i="24"/>
  <c r="R3191" i="24"/>
  <c r="S3191" i="24"/>
  <c r="Q3192" i="24"/>
  <c r="R3192" i="24"/>
  <c r="S3192" i="24"/>
  <c r="Q3193" i="24"/>
  <c r="R3193" i="24"/>
  <c r="S3193" i="24"/>
  <c r="Q3194" i="24"/>
  <c r="R3194" i="24"/>
  <c r="S3194" i="24"/>
  <c r="Q3195" i="24"/>
  <c r="R3195" i="24"/>
  <c r="S3195" i="24"/>
  <c r="Q3196" i="24"/>
  <c r="R3196" i="24"/>
  <c r="S3196" i="24"/>
  <c r="Q3197" i="24"/>
  <c r="R3197" i="24"/>
  <c r="S3197" i="24"/>
  <c r="Q3198" i="24"/>
  <c r="R3198" i="24"/>
  <c r="S3198" i="24"/>
  <c r="Q3199" i="24"/>
  <c r="R3199" i="24"/>
  <c r="S3199" i="24"/>
  <c r="Q3200" i="24"/>
  <c r="R3200" i="24"/>
  <c r="S3200" i="24"/>
  <c r="Q3201" i="24"/>
  <c r="R3201" i="24"/>
  <c r="S3201" i="24"/>
  <c r="Q3202" i="24"/>
  <c r="R3202" i="24"/>
  <c r="S3202" i="24"/>
  <c r="Q3203" i="24"/>
  <c r="R3203" i="24"/>
  <c r="S3203" i="24"/>
  <c r="Q3204" i="24"/>
  <c r="R3204" i="24"/>
  <c r="S3204" i="24"/>
  <c r="Q3205" i="24"/>
  <c r="R3205" i="24"/>
  <c r="S3205" i="24"/>
  <c r="Q3206" i="24"/>
  <c r="R3206" i="24"/>
  <c r="S3206" i="24"/>
  <c r="Q3207" i="24"/>
  <c r="R3207" i="24"/>
  <c r="S3207" i="24"/>
  <c r="Q3208" i="24"/>
  <c r="R3208" i="24"/>
  <c r="S3208" i="24"/>
  <c r="Q3209" i="24"/>
  <c r="R3209" i="24"/>
  <c r="S3209" i="24"/>
  <c r="Q3210" i="24"/>
  <c r="R3210" i="24"/>
  <c r="S3210" i="24"/>
  <c r="Q3211" i="24"/>
  <c r="R3211" i="24"/>
  <c r="S3211" i="24"/>
  <c r="Q3212" i="24"/>
  <c r="R3212" i="24"/>
  <c r="S3212" i="24"/>
  <c r="Q3213" i="24"/>
  <c r="R3213" i="24"/>
  <c r="S3213" i="24"/>
  <c r="Q3214" i="24"/>
  <c r="R3214" i="24"/>
  <c r="S3214" i="24"/>
  <c r="Q3215" i="24"/>
  <c r="R3215" i="24"/>
  <c r="S3215" i="24"/>
  <c r="Q3216" i="24"/>
  <c r="R3216" i="24"/>
  <c r="S3216" i="24"/>
  <c r="Q3217" i="24"/>
  <c r="R3217" i="24"/>
  <c r="S3217" i="24"/>
  <c r="Q3218" i="24"/>
  <c r="R3218" i="24"/>
  <c r="S3218" i="24"/>
  <c r="Q3219" i="24"/>
  <c r="R3219" i="24"/>
  <c r="S3219" i="24"/>
  <c r="Q3220" i="24"/>
  <c r="R3220" i="24"/>
  <c r="S3220" i="24"/>
  <c r="Q3221" i="24"/>
  <c r="R3221" i="24"/>
  <c r="S3221" i="24"/>
  <c r="Q3222" i="24"/>
  <c r="R3222" i="24"/>
  <c r="S3222" i="24"/>
  <c r="Q3223" i="24"/>
  <c r="R3223" i="24"/>
  <c r="S3223" i="24"/>
  <c r="Q3224" i="24"/>
  <c r="R3224" i="24"/>
  <c r="S3224" i="24"/>
  <c r="Q3225" i="24"/>
  <c r="R3225" i="24"/>
  <c r="S3225" i="24"/>
  <c r="Q3226" i="24"/>
  <c r="R3226" i="24"/>
  <c r="S3226" i="24"/>
  <c r="Q3227" i="24"/>
  <c r="R3227" i="24"/>
  <c r="S3227" i="24"/>
  <c r="Q3228" i="24"/>
  <c r="R3228" i="24"/>
  <c r="S3228" i="24"/>
  <c r="Q3229" i="24"/>
  <c r="R3229" i="24"/>
  <c r="S3229" i="24"/>
  <c r="Q3230" i="24"/>
  <c r="R3230" i="24"/>
  <c r="S3230" i="24"/>
  <c r="Q3231" i="24"/>
  <c r="R3231" i="24"/>
  <c r="S3231" i="24"/>
  <c r="Q3232" i="24"/>
  <c r="R3232" i="24"/>
  <c r="S3232" i="24"/>
  <c r="Q3233" i="24"/>
  <c r="R3233" i="24"/>
  <c r="S3233" i="24"/>
  <c r="Q3234" i="24"/>
  <c r="R3234" i="24"/>
  <c r="S3234" i="24"/>
  <c r="Q3235" i="24"/>
  <c r="R3235" i="24"/>
  <c r="S3235" i="24"/>
  <c r="Q3236" i="24"/>
  <c r="R3236" i="24"/>
  <c r="S3236" i="24"/>
  <c r="Q3237" i="24"/>
  <c r="R3237" i="24"/>
  <c r="S3237" i="24"/>
  <c r="Q3238" i="24"/>
  <c r="R3238" i="24"/>
  <c r="S3238" i="24"/>
  <c r="Q3239" i="24"/>
  <c r="R3239" i="24"/>
  <c r="S3239" i="24"/>
  <c r="Q3240" i="24"/>
  <c r="R3240" i="24"/>
  <c r="S3240" i="24"/>
  <c r="Q3241" i="24"/>
  <c r="R3241" i="24"/>
  <c r="S3241" i="24"/>
  <c r="Q3242" i="24"/>
  <c r="R3242" i="24"/>
  <c r="S3242" i="24"/>
  <c r="Q3243" i="24"/>
  <c r="R3243" i="24"/>
  <c r="S3243" i="24"/>
  <c r="Q3244" i="24"/>
  <c r="R3244" i="24"/>
  <c r="S3244" i="24"/>
  <c r="Q3245" i="24"/>
  <c r="R3245" i="24"/>
  <c r="S3245" i="24"/>
  <c r="Q3246" i="24"/>
  <c r="R3246" i="24"/>
  <c r="S3246" i="24"/>
  <c r="Q3247" i="24"/>
  <c r="R3247" i="24"/>
  <c r="S3247" i="24"/>
  <c r="Q3248" i="24"/>
  <c r="R3248" i="24"/>
  <c r="S3248" i="24"/>
  <c r="Q3249" i="24"/>
  <c r="R3249" i="24"/>
  <c r="S3249" i="24"/>
  <c r="Q3250" i="24"/>
  <c r="R3250" i="24"/>
  <c r="S3250" i="24"/>
  <c r="Q3251" i="24"/>
  <c r="R3251" i="24"/>
  <c r="S3251" i="24"/>
  <c r="Q3252" i="24"/>
  <c r="R3252" i="24"/>
  <c r="S3252" i="24"/>
  <c r="Q3253" i="24"/>
  <c r="R3253" i="24"/>
  <c r="S3253" i="24"/>
  <c r="Q3254" i="24"/>
  <c r="R3254" i="24"/>
  <c r="S3254" i="24"/>
  <c r="Q3255" i="24"/>
  <c r="R3255" i="24"/>
  <c r="S3255" i="24"/>
  <c r="Q3256" i="24"/>
  <c r="R3256" i="24"/>
  <c r="S3256" i="24"/>
  <c r="Q3257" i="24"/>
  <c r="R3257" i="24"/>
  <c r="S3257" i="24"/>
  <c r="Q3258" i="24"/>
  <c r="R3258" i="24"/>
  <c r="S3258" i="24"/>
  <c r="Q3259" i="24"/>
  <c r="R3259" i="24"/>
  <c r="S3259" i="24"/>
  <c r="Q3260" i="24"/>
  <c r="R3260" i="24"/>
  <c r="S3260" i="24"/>
  <c r="Q3261" i="24"/>
  <c r="R3261" i="24"/>
  <c r="S3261" i="24"/>
  <c r="Q3262" i="24"/>
  <c r="R3262" i="24"/>
  <c r="S3262" i="24"/>
  <c r="Q3263" i="24"/>
  <c r="R3263" i="24"/>
  <c r="S3263" i="24"/>
  <c r="Q3264" i="24"/>
  <c r="R3264" i="24"/>
  <c r="S3264" i="24"/>
  <c r="Q3265" i="24"/>
  <c r="R3265" i="24"/>
  <c r="S3265" i="24"/>
  <c r="Q3266" i="24"/>
  <c r="R3266" i="24"/>
  <c r="S3266" i="24"/>
  <c r="Q3267" i="24"/>
  <c r="R3267" i="24"/>
  <c r="S3267" i="24"/>
  <c r="Q3268" i="24"/>
  <c r="R3268" i="24"/>
  <c r="S3268" i="24"/>
  <c r="Q3269" i="24"/>
  <c r="R3269" i="24"/>
  <c r="S3269" i="24"/>
  <c r="Q3270" i="24"/>
  <c r="R3270" i="24"/>
  <c r="S3270" i="24"/>
  <c r="Q3271" i="24"/>
  <c r="R3271" i="24"/>
  <c r="S3271" i="24"/>
  <c r="Q3272" i="24"/>
  <c r="R3272" i="24"/>
  <c r="S3272" i="24"/>
  <c r="Q3273" i="24"/>
  <c r="R3273" i="24"/>
  <c r="S3273" i="24"/>
  <c r="Q3274" i="24"/>
  <c r="R3274" i="24"/>
  <c r="S3274" i="24"/>
  <c r="Q3275" i="24"/>
  <c r="R3275" i="24"/>
  <c r="S3275" i="24"/>
  <c r="Q3276" i="24"/>
  <c r="R3276" i="24"/>
  <c r="S3276" i="24"/>
  <c r="Q3277" i="24"/>
  <c r="R3277" i="24"/>
  <c r="S3277" i="24"/>
  <c r="Q3278" i="24"/>
  <c r="R3278" i="24"/>
  <c r="S3278" i="24"/>
  <c r="Q3279" i="24"/>
  <c r="R3279" i="24"/>
  <c r="S3279" i="24"/>
  <c r="Q3280" i="24"/>
  <c r="R3280" i="24"/>
  <c r="S3280" i="24"/>
  <c r="Q3281" i="24"/>
  <c r="R3281" i="24"/>
  <c r="S3281" i="24"/>
  <c r="Q3282" i="24"/>
  <c r="R3282" i="24"/>
  <c r="S3282" i="24"/>
  <c r="Q3283" i="24"/>
  <c r="R3283" i="24"/>
  <c r="S3283" i="24"/>
  <c r="Q3284" i="24"/>
  <c r="R3284" i="24"/>
  <c r="S3284" i="24"/>
  <c r="Q3285" i="24"/>
  <c r="R3285" i="24"/>
  <c r="S3285" i="24"/>
  <c r="Q3286" i="24"/>
  <c r="R3286" i="24"/>
  <c r="S3286" i="24"/>
  <c r="Q3287" i="24"/>
  <c r="R3287" i="24"/>
  <c r="S3287" i="24"/>
  <c r="Q3288" i="24"/>
  <c r="R3288" i="24"/>
  <c r="S3288" i="24"/>
  <c r="Q3289" i="24"/>
  <c r="R3289" i="24"/>
  <c r="S3289" i="24"/>
  <c r="Q3290" i="24"/>
  <c r="R3290" i="24"/>
  <c r="S3290" i="24"/>
  <c r="Q3291" i="24"/>
  <c r="R3291" i="24"/>
  <c r="S3291" i="24"/>
  <c r="Q3292" i="24"/>
  <c r="R3292" i="24"/>
  <c r="S3292" i="24"/>
  <c r="Q3293" i="24"/>
  <c r="R3293" i="24"/>
  <c r="S3293" i="24"/>
  <c r="Q3294" i="24"/>
  <c r="R3294" i="24"/>
  <c r="S3294" i="24"/>
  <c r="Q3295" i="24"/>
  <c r="R3295" i="24"/>
  <c r="S3295" i="24"/>
  <c r="Q3296" i="24"/>
  <c r="R3296" i="24"/>
  <c r="S3296" i="24"/>
  <c r="Q3297" i="24"/>
  <c r="R3297" i="24"/>
  <c r="S3297" i="24"/>
  <c r="Q3298" i="24"/>
  <c r="R3298" i="24"/>
  <c r="S3298" i="24"/>
  <c r="Q3299" i="24"/>
  <c r="R3299" i="24"/>
  <c r="S3299" i="24"/>
  <c r="Q3300" i="24"/>
  <c r="R3300" i="24"/>
  <c r="S3300" i="24"/>
  <c r="Q3301" i="24"/>
  <c r="R3301" i="24"/>
  <c r="S3301" i="24"/>
  <c r="Q3302" i="24"/>
  <c r="R3302" i="24"/>
  <c r="S3302" i="24"/>
  <c r="Q3303" i="24"/>
  <c r="R3303" i="24"/>
  <c r="S3303" i="24"/>
  <c r="Q3304" i="24"/>
  <c r="R3304" i="24"/>
  <c r="S3304" i="24"/>
  <c r="Q3305" i="24"/>
  <c r="R3305" i="24"/>
  <c r="S3305" i="24"/>
  <c r="Q3306" i="24"/>
  <c r="R3306" i="24"/>
  <c r="S3306" i="24"/>
  <c r="Q3307" i="24"/>
  <c r="R3307" i="24"/>
  <c r="S3307" i="24"/>
  <c r="Q3308" i="24"/>
  <c r="R3308" i="24"/>
  <c r="S3308" i="24"/>
  <c r="Q3309" i="24"/>
  <c r="R3309" i="24"/>
  <c r="S3309" i="24"/>
  <c r="Q3310" i="24"/>
  <c r="R3310" i="24"/>
  <c r="S3310" i="24"/>
  <c r="Q3311" i="24"/>
  <c r="R3311" i="24"/>
  <c r="S3311" i="24"/>
  <c r="Q3312" i="24"/>
  <c r="R3312" i="24"/>
  <c r="S3312" i="24"/>
  <c r="Q3313" i="24"/>
  <c r="R3313" i="24"/>
  <c r="S3313" i="24"/>
  <c r="Q3314" i="24"/>
  <c r="R3314" i="24"/>
  <c r="S3314" i="24"/>
  <c r="Q3315" i="24"/>
  <c r="R3315" i="24"/>
  <c r="S3315" i="24"/>
  <c r="Q3316" i="24"/>
  <c r="R3316" i="24"/>
  <c r="S3316" i="24"/>
  <c r="Q3317" i="24"/>
  <c r="R3317" i="24"/>
  <c r="S3317" i="24"/>
  <c r="Q3318" i="24"/>
  <c r="R3318" i="24"/>
  <c r="S3318" i="24"/>
  <c r="Q3319" i="24"/>
  <c r="R3319" i="24"/>
  <c r="S3319" i="24"/>
  <c r="Q3320" i="24"/>
  <c r="R3320" i="24"/>
  <c r="S3320" i="24"/>
  <c r="Q3321" i="24"/>
  <c r="R3321" i="24"/>
  <c r="S3321" i="24"/>
  <c r="Q3322" i="24"/>
  <c r="R3322" i="24"/>
  <c r="S3322" i="24"/>
  <c r="Q3323" i="24"/>
  <c r="R3323" i="24"/>
  <c r="S3323" i="24"/>
  <c r="Q3324" i="24"/>
  <c r="R3324" i="24"/>
  <c r="S3324" i="24"/>
  <c r="Q3325" i="24"/>
  <c r="R3325" i="24"/>
  <c r="S3325" i="24"/>
  <c r="Q3326" i="24"/>
  <c r="R3326" i="24"/>
  <c r="S3326" i="24"/>
  <c r="Q3327" i="24"/>
  <c r="R3327" i="24"/>
  <c r="S3327" i="24"/>
  <c r="Q3328" i="24"/>
  <c r="R3328" i="24"/>
  <c r="S3328" i="24"/>
  <c r="Q3329" i="24"/>
  <c r="R3329" i="24"/>
  <c r="S3329" i="24"/>
  <c r="Q3330" i="24"/>
  <c r="R3330" i="24"/>
  <c r="S3330" i="24"/>
  <c r="Q3331" i="24"/>
  <c r="R3331" i="24"/>
  <c r="S3331" i="24"/>
  <c r="Q3332" i="24"/>
  <c r="R3332" i="24"/>
  <c r="S3332" i="24"/>
  <c r="Q3333" i="24"/>
  <c r="R3333" i="24"/>
  <c r="S3333" i="24"/>
  <c r="Q3334" i="24"/>
  <c r="R3334" i="24"/>
  <c r="S3334" i="24"/>
  <c r="Q3335" i="24"/>
  <c r="R3335" i="24"/>
  <c r="S3335" i="24"/>
  <c r="Q3336" i="24"/>
  <c r="R3336" i="24"/>
  <c r="S3336" i="24"/>
  <c r="Q3337" i="24"/>
  <c r="R3337" i="24"/>
  <c r="S3337" i="24"/>
  <c r="Q3338" i="24"/>
  <c r="R3338" i="24"/>
  <c r="S3338" i="24"/>
  <c r="Q3339" i="24"/>
  <c r="R3339" i="24"/>
  <c r="S3339" i="24"/>
  <c r="Q3340" i="24"/>
  <c r="R3340" i="24"/>
  <c r="S3340" i="24"/>
  <c r="Q3341" i="24"/>
  <c r="R3341" i="24"/>
  <c r="S3341" i="24"/>
  <c r="Q3342" i="24"/>
  <c r="R3342" i="24"/>
  <c r="S3342" i="24"/>
  <c r="Q3343" i="24"/>
  <c r="R3343" i="24"/>
  <c r="S3343" i="24"/>
  <c r="Q3344" i="24"/>
  <c r="R3344" i="24"/>
  <c r="S3344" i="24"/>
  <c r="Q3345" i="24"/>
  <c r="R3345" i="24"/>
  <c r="S3345" i="24"/>
  <c r="Q3346" i="24"/>
  <c r="R3346" i="24"/>
  <c r="S3346" i="24"/>
  <c r="Q3347" i="24"/>
  <c r="R3347" i="24"/>
  <c r="S3347" i="24"/>
  <c r="Q3348" i="24"/>
  <c r="R3348" i="24"/>
  <c r="S3348" i="24"/>
  <c r="Q3349" i="24"/>
  <c r="R3349" i="24"/>
  <c r="S3349" i="24"/>
  <c r="Q3350" i="24"/>
  <c r="R3350" i="24"/>
  <c r="S3350" i="24"/>
  <c r="Q3351" i="24"/>
  <c r="R3351" i="24"/>
  <c r="S3351" i="24"/>
  <c r="Q3352" i="24"/>
  <c r="R3352" i="24"/>
  <c r="S3352" i="24"/>
  <c r="Q3353" i="24"/>
  <c r="R3353" i="24"/>
  <c r="S3353" i="24"/>
  <c r="Q3354" i="24"/>
  <c r="R3354" i="24"/>
  <c r="S3354" i="24"/>
  <c r="Q3355" i="24"/>
  <c r="R3355" i="24"/>
  <c r="S3355" i="24"/>
  <c r="Q3356" i="24"/>
  <c r="R3356" i="24"/>
  <c r="S3356" i="24"/>
  <c r="Q3357" i="24"/>
  <c r="R3357" i="24"/>
  <c r="S3357" i="24"/>
  <c r="Q3358" i="24"/>
  <c r="R3358" i="24"/>
  <c r="S3358" i="24"/>
  <c r="Q3359" i="24"/>
  <c r="R3359" i="24"/>
  <c r="S3359" i="24"/>
  <c r="Q3360" i="24"/>
  <c r="R3360" i="24"/>
  <c r="S3360" i="24"/>
  <c r="Q3361" i="24"/>
  <c r="R3361" i="24"/>
  <c r="S3361" i="24"/>
  <c r="Q3362" i="24"/>
  <c r="R3362" i="24"/>
  <c r="S3362" i="24"/>
  <c r="Q3363" i="24"/>
  <c r="R3363" i="24"/>
  <c r="S3363" i="24"/>
  <c r="Q3364" i="24"/>
  <c r="R3364" i="24"/>
  <c r="S3364" i="24"/>
  <c r="Q3365" i="24"/>
  <c r="R3365" i="24"/>
  <c r="S3365" i="24"/>
  <c r="Q3366" i="24"/>
  <c r="R3366" i="24"/>
  <c r="S3366" i="24"/>
  <c r="Q3367" i="24"/>
  <c r="R3367" i="24"/>
  <c r="S3367" i="24"/>
  <c r="Q3368" i="24"/>
  <c r="R3368" i="24"/>
  <c r="S3368" i="24"/>
  <c r="Q3369" i="24"/>
  <c r="R3369" i="24"/>
  <c r="S3369" i="24"/>
  <c r="Q3370" i="24"/>
  <c r="R3370" i="24"/>
  <c r="S3370" i="24"/>
  <c r="Q3371" i="24"/>
  <c r="R3371" i="24"/>
  <c r="S3371" i="24"/>
  <c r="Q3372" i="24"/>
  <c r="R3372" i="24"/>
  <c r="S3372" i="24"/>
  <c r="Q3373" i="24"/>
  <c r="R3373" i="24"/>
  <c r="S3373" i="24"/>
  <c r="Q3374" i="24"/>
  <c r="R3374" i="24"/>
  <c r="S3374" i="24"/>
  <c r="Q3375" i="24"/>
  <c r="R3375" i="24"/>
  <c r="S3375" i="24"/>
  <c r="Q3376" i="24"/>
  <c r="R3376" i="24"/>
  <c r="S3376" i="24"/>
  <c r="Q3377" i="24"/>
  <c r="R3377" i="24"/>
  <c r="S3377" i="24"/>
  <c r="Q3378" i="24"/>
  <c r="R3378" i="24"/>
  <c r="S3378" i="24"/>
  <c r="Q3379" i="24"/>
  <c r="R3379" i="24"/>
  <c r="S3379" i="24"/>
  <c r="Q3380" i="24"/>
  <c r="R3380" i="24"/>
  <c r="S3380" i="24"/>
  <c r="Q3381" i="24"/>
  <c r="R3381" i="24"/>
  <c r="S3381" i="24"/>
  <c r="Q3382" i="24"/>
  <c r="R3382" i="24"/>
  <c r="S3382" i="24"/>
  <c r="Q3383" i="24"/>
  <c r="R3383" i="24"/>
  <c r="S3383" i="24"/>
  <c r="Q3384" i="24"/>
  <c r="R3384" i="24"/>
  <c r="S3384" i="24"/>
  <c r="Q3385" i="24"/>
  <c r="R3385" i="24"/>
  <c r="S3385" i="24"/>
  <c r="Q3386" i="24"/>
  <c r="R3386" i="24"/>
  <c r="S3386" i="24"/>
  <c r="Q3387" i="24"/>
  <c r="R3387" i="24"/>
  <c r="S3387" i="24"/>
  <c r="Q3388" i="24"/>
  <c r="R3388" i="24"/>
  <c r="S3388" i="24"/>
  <c r="Q3389" i="24"/>
  <c r="R3389" i="24"/>
  <c r="S3389" i="24"/>
  <c r="Q3390" i="24"/>
  <c r="R3390" i="24"/>
  <c r="S3390" i="24"/>
  <c r="Q3391" i="24"/>
  <c r="R3391" i="24"/>
  <c r="S3391" i="24"/>
  <c r="Q3392" i="24"/>
  <c r="R3392" i="24"/>
  <c r="S3392" i="24"/>
  <c r="Q3393" i="24"/>
  <c r="R3393" i="24"/>
  <c r="S3393" i="24"/>
  <c r="Q3394" i="24"/>
  <c r="R3394" i="24"/>
  <c r="S3394" i="24"/>
  <c r="Q3395" i="24"/>
  <c r="R3395" i="24"/>
  <c r="S3395" i="24"/>
  <c r="Q3396" i="24"/>
  <c r="R3396" i="24"/>
  <c r="S3396" i="24"/>
  <c r="Q3397" i="24"/>
  <c r="R3397" i="24"/>
  <c r="S3397" i="24"/>
  <c r="Q3398" i="24"/>
  <c r="R3398" i="24"/>
  <c r="S3398" i="24"/>
  <c r="Q3399" i="24"/>
  <c r="R3399" i="24"/>
  <c r="S3399" i="24"/>
  <c r="Q3400" i="24"/>
  <c r="R3400" i="24"/>
  <c r="S3400" i="24"/>
  <c r="Q3401" i="24"/>
  <c r="R3401" i="24"/>
  <c r="S3401" i="24"/>
  <c r="Q3402" i="24"/>
  <c r="R3402" i="24"/>
  <c r="S3402" i="24"/>
  <c r="Q3403" i="24"/>
  <c r="R3403" i="24"/>
  <c r="S3403" i="24"/>
  <c r="Q3404" i="24"/>
  <c r="R3404" i="24"/>
  <c r="S3404" i="24"/>
  <c r="Q3405" i="24"/>
  <c r="R3405" i="24"/>
  <c r="S3405" i="24"/>
  <c r="Q3406" i="24"/>
  <c r="R3406" i="24"/>
  <c r="S3406" i="24"/>
  <c r="Q3407" i="24"/>
  <c r="R3407" i="24"/>
  <c r="S3407" i="24"/>
  <c r="Q3408" i="24"/>
  <c r="R3408" i="24"/>
  <c r="S3408" i="24"/>
  <c r="Q3409" i="24"/>
  <c r="R3409" i="24"/>
  <c r="S3409" i="24"/>
  <c r="Q3410" i="24"/>
  <c r="R3410" i="24"/>
  <c r="S3410" i="24"/>
  <c r="Q3411" i="24"/>
  <c r="R3411" i="24"/>
  <c r="S3411" i="24"/>
  <c r="Q3412" i="24"/>
  <c r="R3412" i="24"/>
  <c r="S3412" i="24"/>
  <c r="Q3413" i="24"/>
  <c r="R3413" i="24"/>
  <c r="S3413" i="24"/>
  <c r="Q3414" i="24"/>
  <c r="R3414" i="24"/>
  <c r="S3414" i="24"/>
  <c r="Q3415" i="24"/>
  <c r="R3415" i="24"/>
  <c r="S3415" i="24"/>
  <c r="Q3416" i="24"/>
  <c r="R3416" i="24"/>
  <c r="S3416" i="24"/>
  <c r="Q3417" i="24"/>
  <c r="R3417" i="24"/>
  <c r="S3417" i="24"/>
  <c r="Q3418" i="24"/>
  <c r="R3418" i="24"/>
  <c r="S3418" i="24"/>
  <c r="Q3419" i="24"/>
  <c r="R3419" i="24"/>
  <c r="S3419" i="24"/>
  <c r="Q3420" i="24"/>
  <c r="R3420" i="24"/>
  <c r="S3420" i="24"/>
  <c r="Q3421" i="24"/>
  <c r="R3421" i="24"/>
  <c r="S3421" i="24"/>
  <c r="Q3422" i="24"/>
  <c r="R3422" i="24"/>
  <c r="S3422" i="24"/>
  <c r="Q3423" i="24"/>
  <c r="R3423" i="24"/>
  <c r="S3423" i="24"/>
  <c r="Q3424" i="24"/>
  <c r="R3424" i="24"/>
  <c r="S3424" i="24"/>
  <c r="Q3425" i="24"/>
  <c r="R3425" i="24"/>
  <c r="S3425" i="24"/>
  <c r="Q3426" i="24"/>
  <c r="R3426" i="24"/>
  <c r="S3426" i="24"/>
  <c r="Q3427" i="24"/>
  <c r="R3427" i="24"/>
  <c r="S3427" i="24"/>
  <c r="Q3428" i="24"/>
  <c r="R3428" i="24"/>
  <c r="S3428" i="24"/>
  <c r="Q3429" i="24"/>
  <c r="R3429" i="24"/>
  <c r="S3429" i="24"/>
  <c r="Q3430" i="24"/>
  <c r="R3430" i="24"/>
  <c r="S3430" i="24"/>
  <c r="Q3431" i="24"/>
  <c r="R3431" i="24"/>
  <c r="S3431" i="24"/>
  <c r="Q3432" i="24"/>
  <c r="R3432" i="24"/>
  <c r="S3432" i="24"/>
  <c r="Q3433" i="24"/>
  <c r="R3433" i="24"/>
  <c r="S3433" i="24"/>
  <c r="Q3434" i="24"/>
  <c r="R3434" i="24"/>
  <c r="S3434" i="24"/>
  <c r="Q3435" i="24"/>
  <c r="R3435" i="24"/>
  <c r="S3435" i="24"/>
  <c r="Q3436" i="24"/>
  <c r="R3436" i="24"/>
  <c r="S3436" i="24"/>
  <c r="Q3437" i="24"/>
  <c r="R3437" i="24"/>
  <c r="S3437" i="24"/>
  <c r="Q3438" i="24"/>
  <c r="R3438" i="24"/>
  <c r="S3438" i="24"/>
  <c r="Q3439" i="24"/>
  <c r="R3439" i="24"/>
  <c r="S3439" i="24"/>
  <c r="Q3440" i="24"/>
  <c r="R3440" i="24"/>
  <c r="S3440" i="24"/>
  <c r="Q3441" i="24"/>
  <c r="R3441" i="24"/>
  <c r="S3441" i="24"/>
  <c r="Q3442" i="24"/>
  <c r="R3442" i="24"/>
  <c r="S3442" i="24"/>
  <c r="Q3443" i="24"/>
  <c r="R3443" i="24"/>
  <c r="S3443" i="24"/>
  <c r="Q3444" i="24"/>
  <c r="R3444" i="24"/>
  <c r="S3444" i="24"/>
  <c r="Q3445" i="24"/>
  <c r="R3445" i="24"/>
  <c r="S3445" i="24"/>
  <c r="Q3446" i="24"/>
  <c r="R3446" i="24"/>
  <c r="S3446" i="24"/>
  <c r="Q3447" i="24"/>
  <c r="R3447" i="24"/>
  <c r="S3447" i="24"/>
  <c r="Q3448" i="24"/>
  <c r="R3448" i="24"/>
  <c r="S3448" i="24"/>
  <c r="Q3449" i="24"/>
  <c r="R3449" i="24"/>
  <c r="S3449" i="24"/>
  <c r="Q3450" i="24"/>
  <c r="R3450" i="24"/>
  <c r="S3450" i="24"/>
  <c r="Q3451" i="24"/>
  <c r="R3451" i="24"/>
  <c r="S3451" i="24"/>
  <c r="Q3452" i="24"/>
  <c r="R3452" i="24"/>
  <c r="S3452" i="24"/>
  <c r="Q3453" i="24"/>
  <c r="R3453" i="24"/>
  <c r="S3453" i="24"/>
  <c r="Q3454" i="24"/>
  <c r="R3454" i="24"/>
  <c r="S3454" i="24"/>
  <c r="Q3455" i="24"/>
  <c r="R3455" i="24"/>
  <c r="S3455" i="24"/>
  <c r="Q3456" i="24"/>
  <c r="R3456" i="24"/>
  <c r="S3456" i="24"/>
  <c r="Q3457" i="24"/>
  <c r="R3457" i="24"/>
  <c r="S3457" i="24"/>
  <c r="Q3458" i="24"/>
  <c r="R3458" i="24"/>
  <c r="S3458" i="24"/>
  <c r="Q3459" i="24"/>
  <c r="R3459" i="24"/>
  <c r="S3459" i="24"/>
  <c r="Q3460" i="24"/>
  <c r="R3460" i="24"/>
  <c r="S3460" i="24"/>
  <c r="Q3461" i="24"/>
  <c r="R3461" i="24"/>
  <c r="S3461" i="24"/>
  <c r="Q3462" i="24"/>
  <c r="R3462" i="24"/>
  <c r="S3462" i="24"/>
  <c r="Q3463" i="24"/>
  <c r="R3463" i="24"/>
  <c r="S3463" i="24"/>
  <c r="Q3464" i="24"/>
  <c r="R3464" i="24"/>
  <c r="S3464" i="24"/>
  <c r="Q3465" i="24"/>
  <c r="R3465" i="24"/>
  <c r="S3465" i="24"/>
  <c r="Q3466" i="24"/>
  <c r="R3466" i="24"/>
  <c r="S3466" i="24"/>
  <c r="Q3467" i="24"/>
  <c r="R3467" i="24"/>
  <c r="S3467" i="24"/>
  <c r="Q3468" i="24"/>
  <c r="R3468" i="24"/>
  <c r="S3468" i="24"/>
  <c r="Q3469" i="24"/>
  <c r="R3469" i="24"/>
  <c r="S3469" i="24"/>
  <c r="Q3470" i="24"/>
  <c r="R3470" i="24"/>
  <c r="S3470" i="24"/>
  <c r="Q3471" i="24"/>
  <c r="R3471" i="24"/>
  <c r="S3471" i="24"/>
  <c r="Q3472" i="24"/>
  <c r="R3472" i="24"/>
  <c r="S3472" i="24"/>
  <c r="Q3473" i="24"/>
  <c r="R3473" i="24"/>
  <c r="S3473" i="24"/>
  <c r="Q3474" i="24"/>
  <c r="R3474" i="24"/>
  <c r="S3474" i="24"/>
  <c r="Q3475" i="24"/>
  <c r="R3475" i="24"/>
  <c r="S3475" i="24"/>
  <c r="Q3476" i="24"/>
  <c r="R3476" i="24"/>
  <c r="S3476" i="24"/>
  <c r="Q3477" i="24"/>
  <c r="R3477" i="24"/>
  <c r="S3477" i="24"/>
  <c r="Q3478" i="24"/>
  <c r="R3478" i="24"/>
  <c r="S3478" i="24"/>
  <c r="Q3479" i="24"/>
  <c r="R3479" i="24"/>
  <c r="S3479" i="24"/>
  <c r="Q3480" i="24"/>
  <c r="R3480" i="24"/>
  <c r="S3480" i="24"/>
  <c r="Q3481" i="24"/>
  <c r="R3481" i="24"/>
  <c r="S3481" i="24"/>
  <c r="Q3482" i="24"/>
  <c r="R3482" i="24"/>
  <c r="S3482" i="24"/>
  <c r="Q3483" i="24"/>
  <c r="R3483" i="24"/>
  <c r="S3483" i="24"/>
  <c r="Q3484" i="24"/>
  <c r="R3484" i="24"/>
  <c r="S3484" i="24"/>
  <c r="Q3485" i="24"/>
  <c r="R3485" i="24"/>
  <c r="S3485" i="24"/>
  <c r="Q3486" i="24"/>
  <c r="R3486" i="24"/>
  <c r="S3486" i="24"/>
  <c r="Q3487" i="24"/>
  <c r="R3487" i="24"/>
  <c r="S3487" i="24"/>
  <c r="Q3488" i="24"/>
  <c r="R3488" i="24"/>
  <c r="S3488" i="24"/>
  <c r="Q3489" i="24"/>
  <c r="R3489" i="24"/>
  <c r="S3489" i="24"/>
  <c r="Q3490" i="24"/>
  <c r="R3490" i="24"/>
  <c r="S3490" i="24"/>
  <c r="Q3491" i="24"/>
  <c r="R3491" i="24"/>
  <c r="S3491" i="24"/>
  <c r="Q3492" i="24"/>
  <c r="R3492" i="24"/>
  <c r="S3492" i="24"/>
  <c r="Q3493" i="24"/>
  <c r="R3493" i="24"/>
  <c r="S3493" i="24"/>
  <c r="Q3494" i="24"/>
  <c r="R3494" i="24"/>
  <c r="S3494" i="24"/>
  <c r="Q3495" i="24"/>
  <c r="R3495" i="24"/>
  <c r="S3495" i="24"/>
  <c r="Q3496" i="24"/>
  <c r="R3496" i="24"/>
  <c r="S3496" i="24"/>
  <c r="Q3497" i="24"/>
  <c r="R3497" i="24"/>
  <c r="S3497" i="24"/>
  <c r="Q3498" i="24"/>
  <c r="R3498" i="24"/>
  <c r="S3498" i="24"/>
  <c r="Q3499" i="24"/>
  <c r="R3499" i="24"/>
  <c r="S3499" i="24"/>
  <c r="Q3500" i="24"/>
  <c r="R3500" i="24"/>
  <c r="S3500" i="24"/>
  <c r="Q3501" i="24"/>
  <c r="R3501" i="24"/>
  <c r="S3501" i="24"/>
  <c r="Q3502" i="24"/>
  <c r="R3502" i="24"/>
  <c r="S3502" i="24"/>
  <c r="Q3503" i="24"/>
  <c r="R3503" i="24"/>
  <c r="S3503" i="24"/>
  <c r="Q3504" i="24"/>
  <c r="R3504" i="24"/>
  <c r="S3504" i="24"/>
  <c r="Q3505" i="24"/>
  <c r="R3505" i="24"/>
  <c r="S3505" i="24"/>
  <c r="Q3506" i="24"/>
  <c r="R3506" i="24"/>
  <c r="S3506" i="24"/>
  <c r="Q3507" i="24"/>
  <c r="R3507" i="24"/>
  <c r="S3507" i="24"/>
  <c r="Q3508" i="24"/>
  <c r="R3508" i="24"/>
  <c r="S3508" i="24"/>
  <c r="Q3509" i="24"/>
  <c r="R3509" i="24"/>
  <c r="S3509" i="24"/>
  <c r="Q3510" i="24"/>
  <c r="R3510" i="24"/>
  <c r="S3510" i="24"/>
  <c r="Q3511" i="24"/>
  <c r="R3511" i="24"/>
  <c r="S3511" i="24"/>
  <c r="Q3512" i="24"/>
  <c r="R3512" i="24"/>
  <c r="S3512" i="24"/>
  <c r="Q3513" i="24"/>
  <c r="R3513" i="24"/>
  <c r="S3513" i="24"/>
  <c r="Q3514" i="24"/>
  <c r="R3514" i="24"/>
  <c r="S3514" i="24"/>
  <c r="Q3515" i="24"/>
  <c r="R3515" i="24"/>
  <c r="S3515" i="24"/>
  <c r="Q3516" i="24"/>
  <c r="R3516" i="24"/>
  <c r="S3516" i="24"/>
  <c r="Q3517" i="24"/>
  <c r="R3517" i="24"/>
  <c r="S3517" i="24"/>
  <c r="Q3518" i="24"/>
  <c r="R3518" i="24"/>
  <c r="S3518" i="24"/>
  <c r="Q3519" i="24"/>
  <c r="R3519" i="24"/>
  <c r="S3519" i="24"/>
  <c r="Q3520" i="24"/>
  <c r="R3520" i="24"/>
  <c r="S3520" i="24"/>
  <c r="Q3521" i="24"/>
  <c r="R3521" i="24"/>
  <c r="S3521" i="24"/>
  <c r="Q3522" i="24"/>
  <c r="R3522" i="24"/>
  <c r="S3522" i="24"/>
  <c r="Q3523" i="24"/>
  <c r="R3523" i="24"/>
  <c r="S3523" i="24"/>
  <c r="Q3524" i="24"/>
  <c r="R3524" i="24"/>
  <c r="S3524" i="24"/>
  <c r="Q3525" i="24"/>
  <c r="R3525" i="24"/>
  <c r="S3525" i="24"/>
  <c r="Q3526" i="24"/>
  <c r="R3526" i="24"/>
  <c r="S3526" i="24"/>
  <c r="Q3527" i="24"/>
  <c r="R3527" i="24"/>
  <c r="S3527" i="24"/>
  <c r="Q3528" i="24"/>
  <c r="R3528" i="24"/>
  <c r="S3528" i="24"/>
  <c r="Q3529" i="24"/>
  <c r="R3529" i="24"/>
  <c r="S3529" i="24"/>
  <c r="Q3530" i="24"/>
  <c r="R3530" i="24"/>
  <c r="S3530" i="24"/>
  <c r="Q3531" i="24"/>
  <c r="R3531" i="24"/>
  <c r="S3531" i="24"/>
  <c r="Q3532" i="24"/>
  <c r="R3532" i="24"/>
  <c r="S3532" i="24"/>
  <c r="Q3533" i="24"/>
  <c r="R3533" i="24"/>
  <c r="S3533" i="24"/>
  <c r="Q3534" i="24"/>
  <c r="R3534" i="24"/>
  <c r="S3534" i="24"/>
  <c r="Q3535" i="24"/>
  <c r="R3535" i="24"/>
  <c r="S3535" i="24"/>
  <c r="Q3536" i="24"/>
  <c r="R3536" i="24"/>
  <c r="S3536" i="24"/>
  <c r="Q3537" i="24"/>
  <c r="R3537" i="24"/>
  <c r="S3537" i="24"/>
  <c r="Q3538" i="24"/>
  <c r="R3538" i="24"/>
  <c r="S3538" i="24"/>
  <c r="Q3539" i="24"/>
  <c r="R3539" i="24"/>
  <c r="S3539" i="24"/>
  <c r="Q3540" i="24"/>
  <c r="R3540" i="24"/>
  <c r="S3540" i="24"/>
  <c r="Q3541" i="24"/>
  <c r="R3541" i="24"/>
  <c r="S3541" i="24"/>
  <c r="Q3542" i="24"/>
  <c r="R3542" i="24"/>
  <c r="S3542" i="24"/>
  <c r="Q3543" i="24"/>
  <c r="R3543" i="24"/>
  <c r="S3543" i="24"/>
  <c r="Q3544" i="24"/>
  <c r="R3544" i="24"/>
  <c r="S3544" i="24"/>
  <c r="Q3545" i="24"/>
  <c r="R3545" i="24"/>
  <c r="S3545" i="24"/>
  <c r="Q3546" i="24"/>
  <c r="R3546" i="24"/>
  <c r="S3546" i="24"/>
  <c r="Q3547" i="24"/>
  <c r="R3547" i="24"/>
  <c r="S3547" i="24"/>
  <c r="Q3548" i="24"/>
  <c r="R3548" i="24"/>
  <c r="S3548" i="24"/>
  <c r="Q3549" i="24"/>
  <c r="R3549" i="24"/>
  <c r="S3549" i="24"/>
  <c r="Q3550" i="24"/>
  <c r="R3550" i="24"/>
  <c r="S3550" i="24"/>
  <c r="Q3551" i="24"/>
  <c r="R3551" i="24"/>
  <c r="S3551" i="24"/>
  <c r="Q3552" i="24"/>
  <c r="R3552" i="24"/>
  <c r="S3552" i="24"/>
  <c r="Q3553" i="24"/>
  <c r="R3553" i="24"/>
  <c r="S3553" i="24"/>
  <c r="Q3554" i="24"/>
  <c r="R3554" i="24"/>
  <c r="S3554" i="24"/>
  <c r="Q3555" i="24"/>
  <c r="R3555" i="24"/>
  <c r="S3555" i="24"/>
  <c r="Q3556" i="24"/>
  <c r="R3556" i="24"/>
  <c r="S3556" i="24"/>
  <c r="Q3557" i="24"/>
  <c r="R3557" i="24"/>
  <c r="S3557" i="24"/>
  <c r="Q3558" i="24"/>
  <c r="R3558" i="24"/>
  <c r="S3558" i="24"/>
  <c r="Q3559" i="24"/>
  <c r="R3559" i="24"/>
  <c r="S3559" i="24"/>
  <c r="Q3560" i="24"/>
  <c r="R3560" i="24"/>
  <c r="S3560" i="24"/>
  <c r="Q3561" i="24"/>
  <c r="R3561" i="24"/>
  <c r="S3561" i="24"/>
  <c r="Q3562" i="24"/>
  <c r="R3562" i="24"/>
  <c r="S3562" i="24"/>
  <c r="Q3563" i="24"/>
  <c r="R3563" i="24"/>
  <c r="S3563" i="24"/>
  <c r="Q3564" i="24"/>
  <c r="R3564" i="24"/>
  <c r="S3564" i="24"/>
  <c r="Q3565" i="24"/>
  <c r="R3565" i="24"/>
  <c r="S3565" i="24"/>
  <c r="Q3566" i="24"/>
  <c r="R3566" i="24"/>
  <c r="S3566" i="24"/>
  <c r="Q3567" i="24"/>
  <c r="R3567" i="24"/>
  <c r="S3567" i="24"/>
  <c r="Q3568" i="24"/>
  <c r="R3568" i="24"/>
  <c r="S3568" i="24"/>
  <c r="Q3569" i="24"/>
  <c r="R3569" i="24"/>
  <c r="S3569" i="24"/>
  <c r="Q3570" i="24"/>
  <c r="R3570" i="24"/>
  <c r="S3570" i="24"/>
  <c r="Q3571" i="24"/>
  <c r="R3571" i="24"/>
  <c r="S3571" i="24"/>
  <c r="Q3572" i="24"/>
  <c r="R3572" i="24"/>
  <c r="S3572" i="24"/>
  <c r="Q3573" i="24"/>
  <c r="R3573" i="24"/>
  <c r="S3573" i="24"/>
  <c r="Q3574" i="24"/>
  <c r="R3574" i="24"/>
  <c r="S3574" i="24"/>
  <c r="Q3575" i="24"/>
  <c r="R3575" i="24"/>
  <c r="S3575" i="24"/>
  <c r="Q3576" i="24"/>
  <c r="R3576" i="24"/>
  <c r="S3576" i="24"/>
  <c r="Q3577" i="24"/>
  <c r="R3577" i="24"/>
  <c r="S3577" i="24"/>
  <c r="Q3578" i="24"/>
  <c r="R3578" i="24"/>
  <c r="S3578" i="24"/>
  <c r="Q3579" i="24"/>
  <c r="R3579" i="24"/>
  <c r="S3579" i="24"/>
  <c r="Q3580" i="24"/>
  <c r="R3580" i="24"/>
  <c r="S3580" i="24"/>
  <c r="Q3581" i="24"/>
  <c r="R3581" i="24"/>
  <c r="S3581" i="24"/>
  <c r="Q3582" i="24"/>
  <c r="R3582" i="24"/>
  <c r="S3582" i="24"/>
  <c r="Q3583" i="24"/>
  <c r="R3583" i="24"/>
  <c r="S3583" i="24"/>
  <c r="Q3584" i="24"/>
  <c r="R3584" i="24"/>
  <c r="S3584" i="24"/>
  <c r="Q3585" i="24"/>
  <c r="R3585" i="24"/>
  <c r="S3585" i="24"/>
  <c r="Q3586" i="24"/>
  <c r="R3586" i="24"/>
  <c r="S3586" i="24"/>
  <c r="Q3587" i="24"/>
  <c r="R3587" i="24"/>
  <c r="S3587" i="24"/>
  <c r="Q3588" i="24"/>
  <c r="R3588" i="24"/>
  <c r="S3588" i="24"/>
  <c r="Q3589" i="24"/>
  <c r="R3589" i="24"/>
  <c r="S3589" i="24"/>
  <c r="Q3590" i="24"/>
  <c r="R3590" i="24"/>
  <c r="S3590" i="24"/>
  <c r="Q3591" i="24"/>
  <c r="R3591" i="24"/>
  <c r="S3591" i="24"/>
  <c r="Q3592" i="24"/>
  <c r="R3592" i="24"/>
  <c r="S3592" i="24"/>
  <c r="Q3593" i="24"/>
  <c r="R3593" i="24"/>
  <c r="S3593" i="24"/>
  <c r="Q3594" i="24"/>
  <c r="R3594" i="24"/>
  <c r="S3594" i="24"/>
  <c r="Q3595" i="24"/>
  <c r="R3595" i="24"/>
  <c r="S3595" i="24"/>
  <c r="Q3596" i="24"/>
  <c r="R3596" i="24"/>
  <c r="S3596" i="24"/>
  <c r="Q3597" i="24"/>
  <c r="R3597" i="24"/>
  <c r="S3597" i="24"/>
  <c r="Q3598" i="24"/>
  <c r="R3598" i="24"/>
  <c r="S3598" i="24"/>
  <c r="Q3599" i="24"/>
  <c r="R3599" i="24"/>
  <c r="S3599" i="24"/>
  <c r="Q3600" i="24"/>
  <c r="R3600" i="24"/>
  <c r="S3600" i="24"/>
  <c r="Q3601" i="24"/>
  <c r="R3601" i="24"/>
  <c r="S3601" i="24"/>
  <c r="Q3602" i="24"/>
  <c r="R3602" i="24"/>
  <c r="S3602" i="24"/>
  <c r="Q3603" i="24"/>
  <c r="R3603" i="24"/>
  <c r="S3603" i="24"/>
  <c r="Q3604" i="24"/>
  <c r="R3604" i="24"/>
  <c r="S3604" i="24"/>
  <c r="Q3605" i="24"/>
  <c r="R3605" i="24"/>
  <c r="S3605" i="24"/>
  <c r="Q3606" i="24"/>
  <c r="R3606" i="24"/>
  <c r="S3606" i="24"/>
  <c r="Q3607" i="24"/>
  <c r="R3607" i="24"/>
  <c r="S3607" i="24"/>
  <c r="Q3608" i="24"/>
  <c r="R3608" i="24"/>
  <c r="S3608" i="24"/>
  <c r="Q3609" i="24"/>
  <c r="R3609" i="24"/>
  <c r="S3609" i="24"/>
  <c r="Q3610" i="24"/>
  <c r="R3610" i="24"/>
  <c r="S3610" i="24"/>
  <c r="Q3611" i="24"/>
  <c r="R3611" i="24"/>
  <c r="S3611" i="24"/>
  <c r="Q3612" i="24"/>
  <c r="R3612" i="24"/>
  <c r="S3612" i="24"/>
  <c r="Q3613" i="24"/>
  <c r="R3613" i="24"/>
  <c r="S3613" i="24"/>
  <c r="Q3614" i="24"/>
  <c r="R3614" i="24"/>
  <c r="S3614" i="24"/>
  <c r="Q3615" i="24"/>
  <c r="R3615" i="24"/>
  <c r="S3615" i="24"/>
  <c r="Q3616" i="24"/>
  <c r="R3616" i="24"/>
  <c r="S3616" i="24"/>
  <c r="Q3617" i="24"/>
  <c r="R3617" i="24"/>
  <c r="S3617" i="24"/>
  <c r="Q3618" i="24"/>
  <c r="R3618" i="24"/>
  <c r="S3618" i="24"/>
  <c r="Q3619" i="24"/>
  <c r="R3619" i="24"/>
  <c r="S3619" i="24"/>
  <c r="Q3620" i="24"/>
  <c r="R3620" i="24"/>
  <c r="S3620" i="24"/>
  <c r="Q3621" i="24"/>
  <c r="R3621" i="24"/>
  <c r="S3621" i="24"/>
  <c r="Q3622" i="24"/>
  <c r="R3622" i="24"/>
  <c r="S3622" i="24"/>
  <c r="Q3623" i="24"/>
  <c r="R3623" i="24"/>
  <c r="S3623" i="24"/>
  <c r="Q3624" i="24"/>
  <c r="R3624" i="24"/>
  <c r="S3624" i="24"/>
  <c r="Q3625" i="24"/>
  <c r="R3625" i="24"/>
  <c r="S3625" i="24"/>
  <c r="Q3626" i="24"/>
  <c r="R3626" i="24"/>
  <c r="S3626" i="24"/>
  <c r="Q3627" i="24"/>
  <c r="R3627" i="24"/>
  <c r="S3627" i="24"/>
  <c r="Q3628" i="24"/>
  <c r="R3628" i="24"/>
  <c r="S3628" i="24"/>
  <c r="Q3629" i="24"/>
  <c r="R3629" i="24"/>
  <c r="S3629" i="24"/>
  <c r="Q3630" i="24"/>
  <c r="R3630" i="24"/>
  <c r="S3630" i="24"/>
  <c r="Q3631" i="24"/>
  <c r="R3631" i="24"/>
  <c r="S3631" i="24"/>
  <c r="Q3632" i="24"/>
  <c r="R3632" i="24"/>
  <c r="S3632" i="24"/>
  <c r="Q3633" i="24"/>
  <c r="R3633" i="24"/>
  <c r="S3633" i="24"/>
  <c r="Q3634" i="24"/>
  <c r="R3634" i="24"/>
  <c r="S3634" i="24"/>
  <c r="Q3635" i="24"/>
  <c r="R3635" i="24"/>
  <c r="S3635" i="24"/>
  <c r="Q3636" i="24"/>
  <c r="R3636" i="24"/>
  <c r="S3636" i="24"/>
  <c r="Q3637" i="24"/>
  <c r="R3637" i="24"/>
  <c r="S3637" i="24"/>
  <c r="Q3638" i="24"/>
  <c r="R3638" i="24"/>
  <c r="S3638" i="24"/>
  <c r="Q3639" i="24"/>
  <c r="R3639" i="24"/>
  <c r="S3639" i="24"/>
  <c r="Q3640" i="24"/>
  <c r="R3640" i="24"/>
  <c r="S3640" i="24"/>
  <c r="Q3641" i="24"/>
  <c r="R3641" i="24"/>
  <c r="S3641" i="24"/>
  <c r="Q3642" i="24"/>
  <c r="R3642" i="24"/>
  <c r="S3642" i="24"/>
  <c r="Q3643" i="24"/>
  <c r="R3643" i="24"/>
  <c r="S3643" i="24"/>
  <c r="Q3644" i="24"/>
  <c r="R3644" i="24"/>
  <c r="S3644" i="24"/>
  <c r="Q3645" i="24"/>
  <c r="R3645" i="24"/>
  <c r="S3645" i="24"/>
  <c r="Q3646" i="24"/>
  <c r="R3646" i="24"/>
  <c r="S3646" i="24"/>
  <c r="Q3647" i="24"/>
  <c r="R3647" i="24"/>
  <c r="S3647" i="24"/>
  <c r="Q3648" i="24"/>
  <c r="R3648" i="24"/>
  <c r="S3648" i="24"/>
  <c r="Q3649" i="24"/>
  <c r="R3649" i="24"/>
  <c r="S3649" i="24"/>
  <c r="Q3650" i="24"/>
  <c r="R3650" i="24"/>
  <c r="S3650" i="24"/>
  <c r="Q3651" i="24"/>
  <c r="R3651" i="24"/>
  <c r="S3651" i="24"/>
  <c r="Q3652" i="24"/>
  <c r="R3652" i="24"/>
  <c r="S3652" i="24"/>
  <c r="Q3653" i="24"/>
  <c r="R3653" i="24"/>
  <c r="S3653" i="24"/>
  <c r="Q3654" i="24"/>
  <c r="R3654" i="24"/>
  <c r="S3654" i="24"/>
  <c r="Q3655" i="24"/>
  <c r="R3655" i="24"/>
  <c r="S3655" i="24"/>
  <c r="Q3656" i="24"/>
  <c r="R3656" i="24"/>
  <c r="S3656" i="24"/>
  <c r="Q3657" i="24"/>
  <c r="R3657" i="24"/>
  <c r="S3657" i="24"/>
  <c r="Q3658" i="24"/>
  <c r="R3658" i="24"/>
  <c r="S3658" i="24"/>
  <c r="Q3659" i="24"/>
  <c r="R3659" i="24"/>
  <c r="S3659" i="24"/>
  <c r="Q3660" i="24"/>
  <c r="R3660" i="24"/>
  <c r="S3660" i="24"/>
  <c r="Q3661" i="24"/>
  <c r="R3661" i="24"/>
  <c r="S3661" i="24"/>
  <c r="Q3662" i="24"/>
  <c r="R3662" i="24"/>
  <c r="S3662" i="24"/>
  <c r="Q3663" i="24"/>
  <c r="R3663" i="24"/>
  <c r="S3663" i="24"/>
  <c r="Q3664" i="24"/>
  <c r="R3664" i="24"/>
  <c r="S3664" i="24"/>
  <c r="Q3665" i="24"/>
  <c r="R3665" i="24"/>
  <c r="S3665" i="24"/>
  <c r="Q3666" i="24"/>
  <c r="R3666" i="24"/>
  <c r="S3666" i="24"/>
  <c r="Q3667" i="24"/>
  <c r="R3667" i="24"/>
  <c r="S3667" i="24"/>
  <c r="Q3668" i="24"/>
  <c r="R3668" i="24"/>
  <c r="S3668" i="24"/>
  <c r="Q3669" i="24"/>
  <c r="R3669" i="24"/>
  <c r="S3669" i="24"/>
  <c r="Q3670" i="24"/>
  <c r="R3670" i="24"/>
  <c r="S3670" i="24"/>
  <c r="Q3671" i="24"/>
  <c r="R3671" i="24"/>
  <c r="S3671" i="24"/>
  <c r="Q3672" i="24"/>
  <c r="R3672" i="24"/>
  <c r="S3672" i="24"/>
  <c r="Q3673" i="24"/>
  <c r="R3673" i="24"/>
  <c r="S3673" i="24"/>
  <c r="Q3674" i="24"/>
  <c r="R3674" i="24"/>
  <c r="S3674" i="24"/>
  <c r="Q3675" i="24"/>
  <c r="R3675" i="24"/>
  <c r="S3675" i="24"/>
  <c r="Q3676" i="24"/>
  <c r="R3676" i="24"/>
  <c r="S3676" i="24"/>
  <c r="Q3677" i="24"/>
  <c r="R3677" i="24"/>
  <c r="S3677" i="24"/>
  <c r="Q3678" i="24"/>
  <c r="R3678" i="24"/>
  <c r="S3678" i="24"/>
  <c r="Q3679" i="24"/>
  <c r="R3679" i="24"/>
  <c r="S3679" i="24"/>
  <c r="Q3680" i="24"/>
  <c r="R3680" i="24"/>
  <c r="S3680" i="24"/>
  <c r="Q3681" i="24"/>
  <c r="R3681" i="24"/>
  <c r="S3681" i="24"/>
  <c r="Q3682" i="24"/>
  <c r="R3682" i="24"/>
  <c r="S3682" i="24"/>
  <c r="Q3683" i="24"/>
  <c r="R3683" i="24"/>
  <c r="S3683" i="24"/>
  <c r="Q3684" i="24"/>
  <c r="R3684" i="24"/>
  <c r="S3684" i="24"/>
  <c r="Q3685" i="24"/>
  <c r="R3685" i="24"/>
  <c r="S3685" i="24"/>
  <c r="Q3686" i="24"/>
  <c r="R3686" i="24"/>
  <c r="S3686" i="24"/>
  <c r="Q3687" i="24"/>
  <c r="R3687" i="24"/>
  <c r="S3687" i="24"/>
  <c r="Q3688" i="24"/>
  <c r="R3688" i="24"/>
  <c r="S3688" i="24"/>
  <c r="Q3689" i="24"/>
  <c r="R3689" i="24"/>
  <c r="S3689" i="24"/>
  <c r="Q3690" i="24"/>
  <c r="R3690" i="24"/>
  <c r="S3690" i="24"/>
  <c r="Q3691" i="24"/>
  <c r="R3691" i="24"/>
  <c r="S3691" i="24"/>
  <c r="Q3692" i="24"/>
  <c r="R3692" i="24"/>
  <c r="S3692" i="24"/>
  <c r="Q3693" i="24"/>
  <c r="R3693" i="24"/>
  <c r="S3693" i="24"/>
  <c r="Q3694" i="24"/>
  <c r="R3694" i="24"/>
  <c r="S3694" i="24"/>
  <c r="Q3695" i="24"/>
  <c r="R3695" i="24"/>
  <c r="S3695" i="24"/>
  <c r="Q3696" i="24"/>
  <c r="R3696" i="24"/>
  <c r="S3696" i="24"/>
  <c r="Q3697" i="24"/>
  <c r="R3697" i="24"/>
  <c r="S3697" i="24"/>
  <c r="Q3698" i="24"/>
  <c r="R3698" i="24"/>
  <c r="S3698" i="24"/>
  <c r="Q3699" i="24"/>
  <c r="R3699" i="24"/>
  <c r="S3699" i="24"/>
  <c r="Q3700" i="24"/>
  <c r="R3700" i="24"/>
  <c r="S3700" i="24"/>
  <c r="Q3701" i="24"/>
  <c r="R3701" i="24"/>
  <c r="S3701" i="24"/>
  <c r="Q3702" i="24"/>
  <c r="R3702" i="24"/>
  <c r="S3702" i="24"/>
  <c r="Q3703" i="24"/>
  <c r="R3703" i="24"/>
  <c r="S3703" i="24"/>
  <c r="Q3704" i="24"/>
  <c r="R3704" i="24"/>
  <c r="S3704" i="24"/>
  <c r="Q3705" i="24"/>
  <c r="R3705" i="24"/>
  <c r="S3705" i="24"/>
  <c r="Q3706" i="24"/>
  <c r="R3706" i="24"/>
  <c r="S3706" i="24"/>
  <c r="Q3707" i="24"/>
  <c r="R3707" i="24"/>
  <c r="S3707" i="24"/>
  <c r="Q3708" i="24"/>
  <c r="R3708" i="24"/>
  <c r="S3708" i="24"/>
  <c r="Q3709" i="24"/>
  <c r="R3709" i="24"/>
  <c r="S3709" i="24"/>
  <c r="Q3710" i="24"/>
  <c r="R3710" i="24"/>
  <c r="S3710" i="24"/>
  <c r="Q3711" i="24"/>
  <c r="R3711" i="24"/>
  <c r="S3711" i="24"/>
  <c r="Q3712" i="24"/>
  <c r="R3712" i="24"/>
  <c r="S3712" i="24"/>
  <c r="Q3713" i="24"/>
  <c r="R3713" i="24"/>
  <c r="S3713" i="24"/>
  <c r="Q3714" i="24"/>
  <c r="R3714" i="24"/>
  <c r="S3714" i="24"/>
  <c r="Q3715" i="24"/>
  <c r="R3715" i="24"/>
  <c r="S3715" i="24"/>
  <c r="Q3716" i="24"/>
  <c r="R3716" i="24"/>
  <c r="S3716" i="24"/>
  <c r="Q3717" i="24"/>
  <c r="R3717" i="24"/>
  <c r="S3717" i="24"/>
  <c r="Q3718" i="24"/>
  <c r="R3718" i="24"/>
  <c r="S3718" i="24"/>
  <c r="Q3719" i="24"/>
  <c r="R3719" i="24"/>
  <c r="S3719" i="24"/>
  <c r="Q3720" i="24"/>
  <c r="R3720" i="24"/>
  <c r="S3720" i="24"/>
  <c r="Q3721" i="24"/>
  <c r="R3721" i="24"/>
  <c r="S3721" i="24"/>
  <c r="Q3722" i="24"/>
  <c r="R3722" i="24"/>
  <c r="S3722" i="24"/>
  <c r="Q3723" i="24"/>
  <c r="R3723" i="24"/>
  <c r="S3723" i="24"/>
  <c r="Q3724" i="24"/>
  <c r="R3724" i="24"/>
  <c r="S3724" i="24"/>
  <c r="Q3725" i="24"/>
  <c r="R3725" i="24"/>
  <c r="S3725" i="24"/>
  <c r="Q3726" i="24"/>
  <c r="R3726" i="24"/>
  <c r="S3726" i="24"/>
  <c r="Q3727" i="24"/>
  <c r="R3727" i="24"/>
  <c r="S3727" i="24"/>
  <c r="Q3728" i="24"/>
  <c r="R3728" i="24"/>
  <c r="S3728" i="24"/>
  <c r="Q3729" i="24"/>
  <c r="R3729" i="24"/>
  <c r="S3729" i="24"/>
  <c r="Q3730" i="24"/>
  <c r="R3730" i="24"/>
  <c r="S3730" i="24"/>
  <c r="Q3731" i="24"/>
  <c r="R3731" i="24"/>
  <c r="S3731" i="24"/>
  <c r="Q3732" i="24"/>
  <c r="R3732" i="24"/>
  <c r="S3732" i="24"/>
  <c r="Q3733" i="24"/>
  <c r="R3733" i="24"/>
  <c r="S3733" i="24"/>
  <c r="Q3734" i="24"/>
  <c r="R3734" i="24"/>
  <c r="S3734" i="24"/>
  <c r="Q3735" i="24"/>
  <c r="R3735" i="24"/>
  <c r="S3735" i="24"/>
  <c r="Q3736" i="24"/>
  <c r="R3736" i="24"/>
  <c r="S3736" i="24"/>
  <c r="Q3737" i="24"/>
  <c r="R3737" i="24"/>
  <c r="S3737" i="24"/>
  <c r="Q3738" i="24"/>
  <c r="R3738" i="24"/>
  <c r="S3738" i="24"/>
  <c r="Q3739" i="24"/>
  <c r="R3739" i="24"/>
  <c r="S3739" i="24"/>
  <c r="Q3740" i="24"/>
  <c r="R3740" i="24"/>
  <c r="S3740" i="24"/>
  <c r="Q3741" i="24"/>
  <c r="R3741" i="24"/>
  <c r="S3741" i="24"/>
  <c r="Q3742" i="24"/>
  <c r="R3742" i="24"/>
  <c r="S3742" i="24"/>
  <c r="Q3743" i="24"/>
  <c r="R3743" i="24"/>
  <c r="S3743" i="24"/>
  <c r="Q3744" i="24"/>
  <c r="R3744" i="24"/>
  <c r="S3744" i="24"/>
  <c r="Q3745" i="24"/>
  <c r="R3745" i="24"/>
  <c r="S3745" i="24"/>
  <c r="Q3746" i="24"/>
  <c r="R3746" i="24"/>
  <c r="S3746" i="24"/>
  <c r="Q3747" i="24"/>
  <c r="R3747" i="24"/>
  <c r="S3747" i="24"/>
  <c r="Q3748" i="24"/>
  <c r="R3748" i="24"/>
  <c r="S3748" i="24"/>
  <c r="Q3749" i="24"/>
  <c r="R3749" i="24"/>
  <c r="S3749" i="24"/>
  <c r="Q3750" i="24"/>
  <c r="R3750" i="24"/>
  <c r="S3750" i="24"/>
  <c r="Q3751" i="24"/>
  <c r="R3751" i="24"/>
  <c r="S3751" i="24"/>
  <c r="Q3752" i="24"/>
  <c r="R3752" i="24"/>
  <c r="S3752" i="24"/>
  <c r="Q3753" i="24"/>
  <c r="R3753" i="24"/>
  <c r="S3753" i="24"/>
  <c r="Q3754" i="24"/>
  <c r="R3754" i="24"/>
  <c r="S3754" i="24"/>
  <c r="Q3755" i="24"/>
  <c r="R3755" i="24"/>
  <c r="S3755" i="24"/>
  <c r="Q3756" i="24"/>
  <c r="R3756" i="24"/>
  <c r="S3756" i="24"/>
  <c r="Q3757" i="24"/>
  <c r="R3757" i="24"/>
  <c r="S3757" i="24"/>
  <c r="Q3758" i="24"/>
  <c r="R3758" i="24"/>
  <c r="S3758" i="24"/>
  <c r="Q3759" i="24"/>
  <c r="R3759" i="24"/>
  <c r="S3759" i="24"/>
  <c r="Q3760" i="24"/>
  <c r="R3760" i="24"/>
  <c r="S3760" i="24"/>
  <c r="Q3761" i="24"/>
  <c r="R3761" i="24"/>
  <c r="S3761" i="24"/>
  <c r="Q3762" i="24"/>
  <c r="R3762" i="24"/>
  <c r="S3762" i="24"/>
  <c r="Q3763" i="24"/>
  <c r="R3763" i="24"/>
  <c r="S3763" i="24"/>
  <c r="Q3764" i="24"/>
  <c r="R3764" i="24"/>
  <c r="S3764" i="24"/>
  <c r="Q3765" i="24"/>
  <c r="R3765" i="24"/>
  <c r="S3765" i="24"/>
  <c r="Q3766" i="24"/>
  <c r="R3766" i="24"/>
  <c r="S3766" i="24"/>
  <c r="Q3767" i="24"/>
  <c r="R3767" i="24"/>
  <c r="S3767" i="24"/>
  <c r="Q3768" i="24"/>
  <c r="R3768" i="24"/>
  <c r="S3768" i="24"/>
  <c r="Q3769" i="24"/>
  <c r="R3769" i="24"/>
  <c r="S3769" i="24"/>
  <c r="Q3770" i="24"/>
  <c r="R3770" i="24"/>
  <c r="S3770" i="24"/>
  <c r="Q3771" i="24"/>
  <c r="R3771" i="24"/>
  <c r="S3771" i="24"/>
  <c r="Q3772" i="24"/>
  <c r="R3772" i="24"/>
  <c r="S3772" i="24"/>
  <c r="Q3773" i="24"/>
  <c r="R3773" i="24"/>
  <c r="S3773" i="24"/>
  <c r="Q3774" i="24"/>
  <c r="R3774" i="24"/>
  <c r="S3774" i="24"/>
  <c r="Q3775" i="24"/>
  <c r="R3775" i="24"/>
  <c r="S3775" i="24"/>
  <c r="Q3776" i="24"/>
  <c r="R3776" i="24"/>
  <c r="S3776" i="24"/>
  <c r="Q3777" i="24"/>
  <c r="R3777" i="24"/>
  <c r="S3777" i="24"/>
  <c r="Q3778" i="24"/>
  <c r="R3778" i="24"/>
  <c r="S3778" i="24"/>
  <c r="Q3779" i="24"/>
  <c r="R3779" i="24"/>
  <c r="S3779" i="24"/>
  <c r="Q3780" i="24"/>
  <c r="R3780" i="24"/>
  <c r="S3780" i="24"/>
  <c r="Q3781" i="24"/>
  <c r="R3781" i="24"/>
  <c r="S3781" i="24"/>
  <c r="Q3782" i="24"/>
  <c r="R3782" i="24"/>
  <c r="S3782" i="24"/>
  <c r="Q3783" i="24"/>
  <c r="R3783" i="24"/>
  <c r="S3783" i="24"/>
  <c r="Q3784" i="24"/>
  <c r="R3784" i="24"/>
  <c r="S3784" i="24"/>
  <c r="Q3785" i="24"/>
  <c r="R3785" i="24"/>
  <c r="S3785" i="24"/>
  <c r="Q3786" i="24"/>
  <c r="R3786" i="24"/>
  <c r="S3786" i="24"/>
  <c r="Q3787" i="24"/>
  <c r="R3787" i="24"/>
  <c r="S3787" i="24"/>
  <c r="Q3788" i="24"/>
  <c r="R3788" i="24"/>
  <c r="S3788" i="24"/>
  <c r="Q3789" i="24"/>
  <c r="R3789" i="24"/>
  <c r="S3789" i="24"/>
  <c r="Q3790" i="24"/>
  <c r="R3790" i="24"/>
  <c r="S3790" i="24"/>
  <c r="Q3791" i="24"/>
  <c r="R3791" i="24"/>
  <c r="S3791" i="24"/>
  <c r="Q3792" i="24"/>
  <c r="R3792" i="24"/>
  <c r="S3792" i="24"/>
  <c r="Q3793" i="24"/>
  <c r="R3793" i="24"/>
  <c r="S3793" i="24"/>
  <c r="Q3794" i="24"/>
  <c r="R3794" i="24"/>
  <c r="S3794" i="24"/>
  <c r="Q3795" i="24"/>
  <c r="R3795" i="24"/>
  <c r="S3795" i="24"/>
  <c r="Q3796" i="24"/>
  <c r="R3796" i="24"/>
  <c r="S3796" i="24"/>
  <c r="Q3797" i="24"/>
  <c r="R3797" i="24"/>
  <c r="S3797" i="24"/>
  <c r="Q3798" i="24"/>
  <c r="R3798" i="24"/>
  <c r="S3798" i="24"/>
  <c r="Q3799" i="24"/>
  <c r="R3799" i="24"/>
  <c r="S3799" i="24"/>
  <c r="Q3800" i="24"/>
  <c r="R3800" i="24"/>
  <c r="S3800" i="24"/>
  <c r="Q3801" i="24"/>
  <c r="R3801" i="24"/>
  <c r="S3801" i="24"/>
  <c r="Q3802" i="24"/>
  <c r="R3802" i="24"/>
  <c r="S3802" i="24"/>
  <c r="Q3803" i="24"/>
  <c r="R3803" i="24"/>
  <c r="S3803" i="24"/>
  <c r="Q3804" i="24"/>
  <c r="R3804" i="24"/>
  <c r="S3804" i="24"/>
  <c r="Q3805" i="24"/>
  <c r="R3805" i="24"/>
  <c r="S3805" i="24"/>
  <c r="Q3806" i="24"/>
  <c r="R3806" i="24"/>
  <c r="S3806" i="24"/>
  <c r="Q3807" i="24"/>
  <c r="R3807" i="24"/>
  <c r="S3807" i="24"/>
  <c r="Q3808" i="24"/>
  <c r="R3808" i="24"/>
  <c r="S3808" i="24"/>
  <c r="Q3809" i="24"/>
  <c r="R3809" i="24"/>
  <c r="S3809" i="24"/>
  <c r="Q3810" i="24"/>
  <c r="R3810" i="24"/>
  <c r="S3810" i="24"/>
  <c r="Q3811" i="24"/>
  <c r="R3811" i="24"/>
  <c r="S3811" i="24"/>
  <c r="Q3812" i="24"/>
  <c r="R3812" i="24"/>
  <c r="S3812" i="24"/>
  <c r="Q3813" i="24"/>
  <c r="R3813" i="24"/>
  <c r="S3813" i="24"/>
  <c r="Q3814" i="24"/>
  <c r="R3814" i="24"/>
  <c r="S3814" i="24"/>
  <c r="Q3815" i="24"/>
  <c r="R3815" i="24"/>
  <c r="S3815" i="24"/>
  <c r="Q3816" i="24"/>
  <c r="R3816" i="24"/>
  <c r="S3816" i="24"/>
  <c r="Q3817" i="24"/>
  <c r="R3817" i="24"/>
  <c r="S3817" i="24"/>
  <c r="Q3818" i="24"/>
  <c r="R3818" i="24"/>
  <c r="S3818" i="24"/>
  <c r="Q3819" i="24"/>
  <c r="R3819" i="24"/>
  <c r="S3819" i="24"/>
  <c r="Q3820" i="24"/>
  <c r="R3820" i="24"/>
  <c r="S3820" i="24"/>
  <c r="Q3821" i="24"/>
  <c r="R3821" i="24"/>
  <c r="S3821" i="24"/>
  <c r="Q3822" i="24"/>
  <c r="R3822" i="24"/>
  <c r="S3822" i="24"/>
  <c r="Q3823" i="24"/>
  <c r="R3823" i="24"/>
  <c r="S3823" i="24"/>
  <c r="Q3824" i="24"/>
  <c r="R3824" i="24"/>
  <c r="S3824" i="24"/>
  <c r="Q3825" i="24"/>
  <c r="R3825" i="24"/>
  <c r="S3825" i="24"/>
  <c r="Q3826" i="24"/>
  <c r="R3826" i="24"/>
  <c r="S3826" i="24"/>
  <c r="Q3827" i="24"/>
  <c r="R3827" i="24"/>
  <c r="S3827" i="24"/>
  <c r="Q3828" i="24"/>
  <c r="R3828" i="24"/>
  <c r="S3828" i="24"/>
  <c r="Q3829" i="24"/>
  <c r="R3829" i="24"/>
  <c r="S3829" i="24"/>
  <c r="Q3830" i="24"/>
  <c r="R3830" i="24"/>
  <c r="S3830" i="24"/>
  <c r="Q3831" i="24"/>
  <c r="R3831" i="24"/>
  <c r="S3831" i="24"/>
  <c r="Q3832" i="24"/>
  <c r="R3832" i="24"/>
  <c r="S3832" i="24"/>
  <c r="Q3833" i="24"/>
  <c r="R3833" i="24"/>
  <c r="S3833" i="24"/>
  <c r="Q3834" i="24"/>
  <c r="R3834" i="24"/>
  <c r="S3834" i="24"/>
  <c r="Q3835" i="24"/>
  <c r="R3835" i="24"/>
  <c r="S3835" i="24"/>
  <c r="Q3836" i="24"/>
  <c r="R3836" i="24"/>
  <c r="S3836" i="24"/>
  <c r="Q3837" i="24"/>
  <c r="R3837" i="24"/>
  <c r="S3837" i="24"/>
  <c r="Q3838" i="24"/>
  <c r="R3838" i="24"/>
  <c r="S3838" i="24"/>
  <c r="Q3839" i="24"/>
  <c r="R3839" i="24"/>
  <c r="S3839" i="24"/>
  <c r="Q3840" i="24"/>
  <c r="R3840" i="24"/>
  <c r="S3840" i="24"/>
  <c r="Q3841" i="24"/>
  <c r="R3841" i="24"/>
  <c r="S3841" i="24"/>
  <c r="Q3842" i="24"/>
  <c r="R3842" i="24"/>
  <c r="S3842" i="24"/>
  <c r="Q3843" i="24"/>
  <c r="R3843" i="24"/>
  <c r="S3843" i="24"/>
  <c r="Q3844" i="24"/>
  <c r="R3844" i="24"/>
  <c r="S3844" i="24"/>
  <c r="Q3845" i="24"/>
  <c r="R3845" i="24"/>
  <c r="S3845" i="24"/>
  <c r="Q3846" i="24"/>
  <c r="R3846" i="24"/>
  <c r="S3846" i="24"/>
  <c r="Q3847" i="24"/>
  <c r="R3847" i="24"/>
  <c r="S3847" i="24"/>
  <c r="Q3848" i="24"/>
  <c r="R3848" i="24"/>
  <c r="S3848" i="24"/>
  <c r="Q3849" i="24"/>
  <c r="R3849" i="24"/>
  <c r="S3849" i="24"/>
  <c r="Q3850" i="24"/>
  <c r="R3850" i="24"/>
  <c r="S3850" i="24"/>
  <c r="Q3851" i="24"/>
  <c r="R3851" i="24"/>
  <c r="S3851" i="24"/>
  <c r="Q3852" i="24"/>
  <c r="R3852" i="24"/>
  <c r="S3852" i="24"/>
  <c r="Q3853" i="24"/>
  <c r="R3853" i="24"/>
  <c r="S3853" i="24"/>
  <c r="Q3854" i="24"/>
  <c r="R3854" i="24"/>
  <c r="S3854" i="24"/>
  <c r="Q3855" i="24"/>
  <c r="R3855" i="24"/>
  <c r="S3855" i="24"/>
  <c r="Q3856" i="24"/>
  <c r="R3856" i="24"/>
  <c r="S3856" i="24"/>
  <c r="Q3857" i="24"/>
  <c r="R3857" i="24"/>
  <c r="S3857" i="24"/>
  <c r="Q3858" i="24"/>
  <c r="R3858" i="24"/>
  <c r="S3858" i="24"/>
  <c r="Q3859" i="24"/>
  <c r="R3859" i="24"/>
  <c r="S3859" i="24"/>
  <c r="Q3860" i="24"/>
  <c r="R3860" i="24"/>
  <c r="S3860" i="24"/>
  <c r="Q3861" i="24"/>
  <c r="R3861" i="24"/>
  <c r="S3861" i="24"/>
  <c r="Q3862" i="24"/>
  <c r="R3862" i="24"/>
  <c r="S3862" i="24"/>
  <c r="Q3863" i="24"/>
  <c r="R3863" i="24"/>
  <c r="S3863" i="24"/>
  <c r="Q3864" i="24"/>
  <c r="R3864" i="24"/>
  <c r="S3864" i="24"/>
  <c r="Q3865" i="24"/>
  <c r="R3865" i="24"/>
  <c r="S3865" i="24"/>
  <c r="Q3866" i="24"/>
  <c r="R3866" i="24"/>
  <c r="S3866" i="24"/>
  <c r="Q3867" i="24"/>
  <c r="R3867" i="24"/>
  <c r="S3867" i="24"/>
  <c r="Q3868" i="24"/>
  <c r="R3868" i="24"/>
  <c r="S3868" i="24"/>
  <c r="Q3869" i="24"/>
  <c r="R3869" i="24"/>
  <c r="S3869" i="24"/>
  <c r="Q3870" i="24"/>
  <c r="R3870" i="24"/>
  <c r="S3870" i="24"/>
  <c r="Q3871" i="24"/>
  <c r="R3871" i="24"/>
  <c r="S3871" i="24"/>
  <c r="Q3872" i="24"/>
  <c r="R3872" i="24"/>
  <c r="S3872" i="24"/>
  <c r="Q3873" i="24"/>
  <c r="R3873" i="24"/>
  <c r="S3873" i="24"/>
  <c r="Q3874" i="24"/>
  <c r="R3874" i="24"/>
  <c r="S3874" i="24"/>
  <c r="Q3875" i="24"/>
  <c r="R3875" i="24"/>
  <c r="S3875" i="24"/>
  <c r="Q3876" i="24"/>
  <c r="R3876" i="24"/>
  <c r="S3876" i="24"/>
  <c r="Q3877" i="24"/>
  <c r="R3877" i="24"/>
  <c r="S3877" i="24"/>
  <c r="Q3878" i="24"/>
  <c r="R3878" i="24"/>
  <c r="S3878" i="24"/>
  <c r="Q3879" i="24"/>
  <c r="R3879" i="24"/>
  <c r="S3879" i="24"/>
  <c r="Q3880" i="24"/>
  <c r="R3880" i="24"/>
  <c r="S3880" i="24"/>
  <c r="Q3881" i="24"/>
  <c r="R3881" i="24"/>
  <c r="S3881" i="24"/>
  <c r="Q3882" i="24"/>
  <c r="R3882" i="24"/>
  <c r="S3882" i="24"/>
  <c r="Q3883" i="24"/>
  <c r="R3883" i="24"/>
  <c r="S3883" i="24"/>
  <c r="Q3884" i="24"/>
  <c r="R3884" i="24"/>
  <c r="S3884" i="24"/>
  <c r="Q3885" i="24"/>
  <c r="R3885" i="24"/>
  <c r="S3885" i="24"/>
  <c r="Q3886" i="24"/>
  <c r="R3886" i="24"/>
  <c r="S3886" i="24"/>
  <c r="Q3887" i="24"/>
  <c r="R3887" i="24"/>
  <c r="S3887" i="24"/>
  <c r="Q3888" i="24"/>
  <c r="R3888" i="24"/>
  <c r="S3888" i="24"/>
  <c r="Q3889" i="24"/>
  <c r="R3889" i="24"/>
  <c r="S3889" i="24"/>
  <c r="Q3890" i="24"/>
  <c r="R3890" i="24"/>
  <c r="S3890" i="24"/>
  <c r="Q3891" i="24"/>
  <c r="R3891" i="24"/>
  <c r="S3891" i="24"/>
  <c r="Q3892" i="24"/>
  <c r="R3892" i="24"/>
  <c r="S3892" i="24"/>
  <c r="Q3893" i="24"/>
  <c r="R3893" i="24"/>
  <c r="S3893" i="24"/>
  <c r="Q3894" i="24"/>
  <c r="R3894" i="24"/>
  <c r="S3894" i="24"/>
  <c r="Q3895" i="24"/>
  <c r="R3895" i="24"/>
  <c r="S3895" i="24"/>
  <c r="Q3896" i="24"/>
  <c r="R3896" i="24"/>
  <c r="S3896" i="24"/>
  <c r="Q3897" i="24"/>
  <c r="R3897" i="24"/>
  <c r="S3897" i="24"/>
  <c r="Q3898" i="24"/>
  <c r="R3898" i="24"/>
  <c r="S3898" i="24"/>
  <c r="Q3899" i="24"/>
  <c r="R3899" i="24"/>
  <c r="S3899" i="24"/>
  <c r="Q3900" i="24"/>
  <c r="R3900" i="24"/>
  <c r="S3900" i="24"/>
  <c r="Q3901" i="24"/>
  <c r="R3901" i="24"/>
  <c r="S3901" i="24"/>
  <c r="Q3902" i="24"/>
  <c r="R3902" i="24"/>
  <c r="S3902" i="24"/>
  <c r="Q3903" i="24"/>
  <c r="R3903" i="24"/>
  <c r="S3903" i="24"/>
  <c r="Q3904" i="24"/>
  <c r="R3904" i="24"/>
  <c r="S3904" i="24"/>
  <c r="Q3905" i="24"/>
  <c r="R3905" i="24"/>
  <c r="S3905" i="24"/>
  <c r="Q3906" i="24"/>
  <c r="R3906" i="24"/>
  <c r="S3906" i="24"/>
  <c r="Q3907" i="24"/>
  <c r="R3907" i="24"/>
  <c r="S3907" i="24"/>
  <c r="Q3908" i="24"/>
  <c r="R3908" i="24"/>
  <c r="S3908" i="24"/>
  <c r="Q3909" i="24"/>
  <c r="R3909" i="24"/>
  <c r="S3909" i="24"/>
  <c r="Q3910" i="24"/>
  <c r="R3910" i="24"/>
  <c r="S3910" i="24"/>
  <c r="Q3911" i="24"/>
  <c r="R3911" i="24"/>
  <c r="S3911" i="24"/>
  <c r="Q3912" i="24"/>
  <c r="R3912" i="24"/>
  <c r="S3912" i="24"/>
  <c r="Q3913" i="24"/>
  <c r="R3913" i="24"/>
  <c r="S3913" i="24"/>
  <c r="Q3914" i="24"/>
  <c r="R3914" i="24"/>
  <c r="S3914" i="24"/>
  <c r="Q3915" i="24"/>
  <c r="R3915" i="24"/>
  <c r="S3915" i="24"/>
  <c r="Q3916" i="24"/>
  <c r="R3916" i="24"/>
  <c r="S3916" i="24"/>
  <c r="Q3917" i="24"/>
  <c r="R3917" i="24"/>
  <c r="S3917" i="24"/>
  <c r="Q3918" i="24"/>
  <c r="R3918" i="24"/>
  <c r="S3918" i="24"/>
  <c r="Q3919" i="24"/>
  <c r="R3919" i="24"/>
  <c r="S3919" i="24"/>
  <c r="Q3920" i="24"/>
  <c r="R3920" i="24"/>
  <c r="S3920" i="24"/>
  <c r="Q3921" i="24"/>
  <c r="R3921" i="24"/>
  <c r="S3921" i="24"/>
  <c r="Q3922" i="24"/>
  <c r="R3922" i="24"/>
  <c r="S3922" i="24"/>
  <c r="Q3923" i="24"/>
  <c r="R3923" i="24"/>
  <c r="S3923" i="24"/>
  <c r="Q3924" i="24"/>
  <c r="R3924" i="24"/>
  <c r="S3924" i="24"/>
  <c r="Q3925" i="24"/>
  <c r="R3925" i="24"/>
  <c r="S3925" i="24"/>
  <c r="Q3926" i="24"/>
  <c r="R3926" i="24"/>
  <c r="S3926" i="24"/>
  <c r="Q3927" i="24"/>
  <c r="R3927" i="24"/>
  <c r="S3927" i="24"/>
  <c r="Q3928" i="24"/>
  <c r="R3928" i="24"/>
  <c r="S3928" i="24"/>
  <c r="Q3929" i="24"/>
  <c r="R3929" i="24"/>
  <c r="S3929" i="24"/>
  <c r="Q3930" i="24"/>
  <c r="R3930" i="24"/>
  <c r="S3930" i="24"/>
  <c r="Q3931" i="24"/>
  <c r="R3931" i="24"/>
  <c r="S3931" i="24"/>
  <c r="Q3932" i="24"/>
  <c r="R3932" i="24"/>
  <c r="S3932" i="24"/>
  <c r="Q3933" i="24"/>
  <c r="R3933" i="24"/>
  <c r="S3933" i="24"/>
  <c r="Q3934" i="24"/>
  <c r="R3934" i="24"/>
  <c r="S3934" i="24"/>
  <c r="Q3935" i="24"/>
  <c r="R3935" i="24"/>
  <c r="S3935" i="24"/>
  <c r="Q3936" i="24"/>
  <c r="R3936" i="24"/>
  <c r="S3936" i="24"/>
  <c r="Q3937" i="24"/>
  <c r="R3937" i="24"/>
  <c r="S3937" i="24"/>
  <c r="Q3938" i="24"/>
  <c r="R3938" i="24"/>
  <c r="S3938" i="24"/>
  <c r="Q3939" i="24"/>
  <c r="R3939" i="24"/>
  <c r="S3939" i="24"/>
  <c r="Q3940" i="24"/>
  <c r="R3940" i="24"/>
  <c r="S3940" i="24"/>
  <c r="Q3941" i="24"/>
  <c r="R3941" i="24"/>
  <c r="S3941" i="24"/>
  <c r="Q3942" i="24"/>
  <c r="R3942" i="24"/>
  <c r="S3942" i="24"/>
  <c r="Q3943" i="24"/>
  <c r="R3943" i="24"/>
  <c r="S3943" i="24"/>
  <c r="Q3944" i="24"/>
  <c r="R3944" i="24"/>
  <c r="S3944" i="24"/>
  <c r="Q3945" i="24"/>
  <c r="R3945" i="24"/>
  <c r="S3945" i="24"/>
  <c r="Q3946" i="24"/>
  <c r="R3946" i="24"/>
  <c r="S3946" i="24"/>
  <c r="Q3947" i="24"/>
  <c r="R3947" i="24"/>
  <c r="S3947" i="24"/>
  <c r="Q3948" i="24"/>
  <c r="R3948" i="24"/>
  <c r="S3948" i="24"/>
  <c r="Q3949" i="24"/>
  <c r="R3949" i="24"/>
  <c r="S3949" i="24"/>
  <c r="Q3950" i="24"/>
  <c r="R3950" i="24"/>
  <c r="S3950" i="24"/>
  <c r="Q3951" i="24"/>
  <c r="R3951" i="24"/>
  <c r="S3951" i="24"/>
  <c r="Q3952" i="24"/>
  <c r="R3952" i="24"/>
  <c r="S3952" i="24"/>
  <c r="Q3953" i="24"/>
  <c r="R3953" i="24"/>
  <c r="S3953" i="24"/>
  <c r="Q3954" i="24"/>
  <c r="R3954" i="24"/>
  <c r="S3954" i="24"/>
  <c r="Q3955" i="24"/>
  <c r="R3955" i="24"/>
  <c r="S3955" i="24"/>
  <c r="Q3956" i="24"/>
  <c r="R3956" i="24"/>
  <c r="S3956" i="24"/>
  <c r="Q3957" i="24"/>
  <c r="R3957" i="24"/>
  <c r="S3957" i="24"/>
  <c r="Q3958" i="24"/>
  <c r="R3958" i="24"/>
  <c r="S3958" i="24"/>
  <c r="Q3959" i="24"/>
  <c r="R3959" i="24"/>
  <c r="S3959" i="24"/>
  <c r="Q3960" i="24"/>
  <c r="R3960" i="24"/>
  <c r="S3960" i="24"/>
  <c r="Q3961" i="24"/>
  <c r="R3961" i="24"/>
  <c r="S3961" i="24"/>
  <c r="Q3962" i="24"/>
  <c r="R3962" i="24"/>
  <c r="S3962" i="24"/>
  <c r="Q3963" i="24"/>
  <c r="R3963" i="24"/>
  <c r="S3963" i="24"/>
  <c r="Q3964" i="24"/>
  <c r="R3964" i="24"/>
  <c r="S3964" i="24"/>
  <c r="Q3965" i="24"/>
  <c r="R3965" i="24"/>
  <c r="S3965" i="24"/>
  <c r="Q3966" i="24"/>
  <c r="R3966" i="24"/>
  <c r="S3966" i="24"/>
  <c r="Q3967" i="24"/>
  <c r="R3967" i="24"/>
  <c r="S3967" i="24"/>
  <c r="Q3968" i="24"/>
  <c r="R3968" i="24"/>
  <c r="S3968" i="24"/>
  <c r="Q3969" i="24"/>
  <c r="R3969" i="24"/>
  <c r="S3969" i="24"/>
  <c r="Q3970" i="24"/>
  <c r="R3970" i="24"/>
  <c r="S3970" i="24"/>
  <c r="Q3971" i="24"/>
  <c r="R3971" i="24"/>
  <c r="S3971" i="24"/>
  <c r="Q3972" i="24"/>
  <c r="R3972" i="24"/>
  <c r="S3972" i="24"/>
  <c r="Q3973" i="24"/>
  <c r="R3973" i="24"/>
  <c r="S3973" i="24"/>
  <c r="Q3974" i="24"/>
  <c r="R3974" i="24"/>
  <c r="S3974" i="24"/>
  <c r="Q3975" i="24"/>
  <c r="R3975" i="24"/>
  <c r="S3975" i="24"/>
  <c r="Q3976" i="24"/>
  <c r="R3976" i="24"/>
  <c r="S3976" i="24"/>
  <c r="Q3977" i="24"/>
  <c r="R3977" i="24"/>
  <c r="S3977" i="24"/>
  <c r="Q3978" i="24"/>
  <c r="R3978" i="24"/>
  <c r="S3978" i="24"/>
  <c r="Q3979" i="24"/>
  <c r="R3979" i="24"/>
  <c r="S3979" i="24"/>
  <c r="Q3980" i="24"/>
  <c r="R3980" i="24"/>
  <c r="S3980" i="24"/>
  <c r="Q3981" i="24"/>
  <c r="R3981" i="24"/>
  <c r="S3981" i="24"/>
  <c r="Q3982" i="24"/>
  <c r="R3982" i="24"/>
  <c r="S3982" i="24"/>
  <c r="Q3983" i="24"/>
  <c r="R3983" i="24"/>
  <c r="S3983" i="24"/>
  <c r="Q3984" i="24"/>
  <c r="R3984" i="24"/>
  <c r="S3984" i="24"/>
  <c r="Q3985" i="24"/>
  <c r="R3985" i="24"/>
  <c r="S3985" i="24"/>
  <c r="Q3986" i="24"/>
  <c r="R3986" i="24"/>
  <c r="S3986" i="24"/>
  <c r="Q3987" i="24"/>
  <c r="R3987" i="24"/>
  <c r="S3987" i="24"/>
  <c r="Q3988" i="24"/>
  <c r="R3988" i="24"/>
  <c r="S3988" i="24"/>
  <c r="Q3989" i="24"/>
  <c r="R3989" i="24"/>
  <c r="S3989" i="24"/>
  <c r="Q3990" i="24"/>
  <c r="R3990" i="24"/>
  <c r="S3990" i="24"/>
  <c r="Q3991" i="24"/>
  <c r="R3991" i="24"/>
  <c r="S3991" i="24"/>
  <c r="Q3992" i="24"/>
  <c r="R3992" i="24"/>
  <c r="S3992" i="24"/>
  <c r="Q3993" i="24"/>
  <c r="R3993" i="24"/>
  <c r="S3993" i="24"/>
  <c r="Q3994" i="24"/>
  <c r="R3994" i="24"/>
  <c r="S3994" i="24"/>
  <c r="Q3995" i="24"/>
  <c r="R3995" i="24"/>
  <c r="S3995" i="24"/>
  <c r="Q3996" i="24"/>
  <c r="R3996" i="24"/>
  <c r="S3996" i="24"/>
  <c r="Q3997" i="24"/>
  <c r="R3997" i="24"/>
  <c r="S3997" i="24"/>
  <c r="Q3998" i="24"/>
  <c r="R3998" i="24"/>
  <c r="S3998" i="24"/>
  <c r="Q3999" i="24"/>
  <c r="R3999" i="24"/>
  <c r="S3999" i="24"/>
  <c r="Q4000" i="24"/>
  <c r="R4000" i="24"/>
  <c r="S4000" i="24"/>
  <c r="Q4001" i="24"/>
  <c r="R4001" i="24"/>
  <c r="S4001" i="24"/>
  <c r="Q4002" i="24"/>
  <c r="R4002" i="24"/>
  <c r="S4002" i="24"/>
  <c r="Q4003" i="24"/>
  <c r="R4003" i="24"/>
  <c r="S4003" i="24"/>
  <c r="Q4004" i="24"/>
  <c r="R4004" i="24"/>
  <c r="S4004" i="24"/>
  <c r="Q4005" i="24"/>
  <c r="R4005" i="24"/>
  <c r="S4005" i="24"/>
  <c r="Q4006" i="24"/>
  <c r="R4006" i="24"/>
  <c r="S4006" i="24"/>
  <c r="Q4007" i="24"/>
  <c r="R4007" i="24"/>
  <c r="S4007" i="24"/>
  <c r="Q4008" i="24"/>
  <c r="R4008" i="24"/>
  <c r="S4008" i="24"/>
  <c r="Q4009" i="24"/>
  <c r="R4009" i="24"/>
  <c r="S4009" i="24"/>
  <c r="Q4010" i="24"/>
  <c r="R4010" i="24"/>
  <c r="S4010" i="24"/>
  <c r="Q4011" i="24"/>
  <c r="R4011" i="24"/>
  <c r="S4011" i="24"/>
  <c r="Q4012" i="24"/>
  <c r="R4012" i="24"/>
  <c r="S4012" i="24"/>
  <c r="Q4013" i="24"/>
  <c r="R4013" i="24"/>
  <c r="S4013" i="24"/>
  <c r="Q4014" i="24"/>
  <c r="R4014" i="24"/>
  <c r="S4014" i="24"/>
  <c r="Q4015" i="24"/>
  <c r="R4015" i="24"/>
  <c r="S4015" i="24"/>
  <c r="Q4016" i="24"/>
  <c r="R4016" i="24"/>
  <c r="S4016" i="24"/>
  <c r="Q4017" i="24"/>
  <c r="R4017" i="24"/>
  <c r="S4017" i="24"/>
  <c r="Q4018" i="24"/>
  <c r="R4018" i="24"/>
  <c r="S4018" i="24"/>
  <c r="Q4019" i="24"/>
  <c r="R4019" i="24"/>
  <c r="S4019" i="24"/>
  <c r="Q4020" i="24"/>
  <c r="R4020" i="24"/>
  <c r="S4020" i="24"/>
  <c r="Q4021" i="24"/>
  <c r="R4021" i="24"/>
  <c r="S4021" i="24"/>
  <c r="Q4022" i="24"/>
  <c r="R4022" i="24"/>
  <c r="S4022" i="24"/>
  <c r="Q4023" i="24"/>
  <c r="R4023" i="24"/>
  <c r="S4023" i="24"/>
  <c r="Q4024" i="24"/>
  <c r="R4024" i="24"/>
  <c r="S4024" i="24"/>
  <c r="Q4025" i="24"/>
  <c r="R4025" i="24"/>
  <c r="S4025" i="24"/>
  <c r="Q4026" i="24"/>
  <c r="R4026" i="24"/>
  <c r="S4026" i="24"/>
  <c r="Q4027" i="24"/>
  <c r="R4027" i="24"/>
  <c r="S4027" i="24"/>
  <c r="Q4028" i="24"/>
  <c r="R4028" i="24"/>
  <c r="S4028" i="24"/>
  <c r="Q4029" i="24"/>
  <c r="R4029" i="24"/>
  <c r="S4029" i="24"/>
  <c r="Q4030" i="24"/>
  <c r="R4030" i="24"/>
  <c r="S4030" i="24"/>
  <c r="Q4031" i="24"/>
  <c r="R4031" i="24"/>
  <c r="S4031" i="24"/>
  <c r="Q4032" i="24"/>
  <c r="R4032" i="24"/>
  <c r="S4032" i="24"/>
  <c r="Q4033" i="24"/>
  <c r="R4033" i="24"/>
  <c r="S4033" i="24"/>
  <c r="Q4034" i="24"/>
  <c r="R4034" i="24"/>
  <c r="S4034" i="24"/>
  <c r="Q4035" i="24"/>
  <c r="R4035" i="24"/>
  <c r="S4035" i="24"/>
  <c r="Q4036" i="24"/>
  <c r="R4036" i="24"/>
  <c r="S4036" i="24"/>
  <c r="Q4037" i="24"/>
  <c r="R4037" i="24"/>
  <c r="S4037" i="24"/>
  <c r="Q4038" i="24"/>
  <c r="R4038" i="24"/>
  <c r="S4038" i="24"/>
  <c r="Q4039" i="24"/>
  <c r="R4039" i="24"/>
  <c r="S4039" i="24"/>
  <c r="Q4040" i="24"/>
  <c r="R4040" i="24"/>
  <c r="S4040" i="24"/>
  <c r="Q4041" i="24"/>
  <c r="R4041" i="24"/>
  <c r="S4041" i="24"/>
  <c r="Q4042" i="24"/>
  <c r="R4042" i="24"/>
  <c r="S4042" i="24"/>
  <c r="Q4043" i="24"/>
  <c r="R4043" i="24"/>
  <c r="S4043" i="24"/>
  <c r="Q4044" i="24"/>
  <c r="R4044" i="24"/>
  <c r="S4044" i="24"/>
  <c r="Q4045" i="24"/>
  <c r="R4045" i="24"/>
  <c r="S4045" i="24"/>
  <c r="Q4046" i="24"/>
  <c r="R4046" i="24"/>
  <c r="S4046" i="24"/>
  <c r="Q4047" i="24"/>
  <c r="R4047" i="24"/>
  <c r="S4047" i="24"/>
  <c r="Q4048" i="24"/>
  <c r="R4048" i="24"/>
  <c r="S4048" i="24"/>
  <c r="Q4049" i="24"/>
  <c r="R4049" i="24"/>
  <c r="S4049" i="24"/>
  <c r="Q4050" i="24"/>
  <c r="R4050" i="24"/>
  <c r="S4050" i="24"/>
  <c r="Q4051" i="24"/>
  <c r="R4051" i="24"/>
  <c r="S4051" i="24"/>
  <c r="Q4052" i="24"/>
  <c r="R4052" i="24"/>
  <c r="S4052" i="24"/>
  <c r="Q4053" i="24"/>
  <c r="R4053" i="24"/>
  <c r="S4053" i="24"/>
  <c r="Q4054" i="24"/>
  <c r="R4054" i="24"/>
  <c r="S4054" i="24"/>
  <c r="Q4055" i="24"/>
  <c r="R4055" i="24"/>
  <c r="S4055" i="24"/>
  <c r="Q4056" i="24"/>
  <c r="R4056" i="24"/>
  <c r="S4056" i="24"/>
  <c r="Q4057" i="24"/>
  <c r="R4057" i="24"/>
  <c r="S4057" i="24"/>
  <c r="Q4058" i="24"/>
  <c r="R4058" i="24"/>
  <c r="S4058" i="24"/>
  <c r="Q4059" i="24"/>
  <c r="R4059" i="24"/>
  <c r="S4059" i="24"/>
  <c r="Q4060" i="24"/>
  <c r="R4060" i="24"/>
  <c r="S4060" i="24"/>
  <c r="Q4061" i="24"/>
  <c r="R4061" i="24"/>
  <c r="S4061" i="24"/>
  <c r="Q4062" i="24"/>
  <c r="R4062" i="24"/>
  <c r="S4062" i="24"/>
  <c r="Q4063" i="24"/>
  <c r="R4063" i="24"/>
  <c r="S4063" i="24"/>
  <c r="Q4064" i="24"/>
  <c r="R4064" i="24"/>
  <c r="S4064" i="24"/>
  <c r="Q4065" i="24"/>
  <c r="R4065" i="24"/>
  <c r="S4065" i="24"/>
  <c r="Q4066" i="24"/>
  <c r="R4066" i="24"/>
  <c r="S4066" i="24"/>
  <c r="Q4067" i="24"/>
  <c r="R4067" i="24"/>
  <c r="S4067" i="24"/>
  <c r="Q4068" i="24"/>
  <c r="R4068" i="24"/>
  <c r="S4068" i="24"/>
  <c r="Q4069" i="24"/>
  <c r="R4069" i="24"/>
  <c r="S4069" i="24"/>
  <c r="Q4070" i="24"/>
  <c r="R4070" i="24"/>
  <c r="S4070" i="24"/>
  <c r="Q4071" i="24"/>
  <c r="R4071" i="24"/>
  <c r="S4071" i="24"/>
  <c r="Q4072" i="24"/>
  <c r="R4072" i="24"/>
  <c r="S4072" i="24"/>
  <c r="Q4073" i="24"/>
  <c r="R4073" i="24"/>
  <c r="S4073" i="24"/>
  <c r="Q4074" i="24"/>
  <c r="R4074" i="24"/>
  <c r="S4074" i="24"/>
  <c r="Q4075" i="24"/>
  <c r="R4075" i="24"/>
  <c r="S4075" i="24"/>
  <c r="Q4076" i="24"/>
  <c r="R4076" i="24"/>
  <c r="S4076" i="24"/>
  <c r="Q4077" i="24"/>
  <c r="R4077" i="24"/>
  <c r="S4077" i="24"/>
  <c r="Q4078" i="24"/>
  <c r="R4078" i="24"/>
  <c r="S4078" i="24"/>
  <c r="Q4079" i="24"/>
  <c r="R4079" i="24"/>
  <c r="S4079" i="24"/>
  <c r="Q4080" i="24"/>
  <c r="R4080" i="24"/>
  <c r="S4080" i="24"/>
  <c r="Q4081" i="24"/>
  <c r="R4081" i="24"/>
  <c r="S4081" i="24"/>
  <c r="Q4082" i="24"/>
  <c r="R4082" i="24"/>
  <c r="S4082" i="24"/>
  <c r="Q4083" i="24"/>
  <c r="R4083" i="24"/>
  <c r="S4083" i="24"/>
  <c r="Q4084" i="24"/>
  <c r="R4084" i="24"/>
  <c r="S4084" i="24"/>
  <c r="Q4085" i="24"/>
  <c r="R4085" i="24"/>
  <c r="S4085" i="24"/>
  <c r="Q4086" i="24"/>
  <c r="R4086" i="24"/>
  <c r="S4086" i="24"/>
  <c r="Q4087" i="24"/>
  <c r="R4087" i="24"/>
  <c r="S4087" i="24"/>
  <c r="Q4088" i="24"/>
  <c r="R4088" i="24"/>
  <c r="S4088" i="24"/>
  <c r="Q4089" i="24"/>
  <c r="R4089" i="24"/>
  <c r="S4089" i="24"/>
  <c r="Q4090" i="24"/>
  <c r="R4090" i="24"/>
  <c r="S4090" i="24"/>
  <c r="Q4091" i="24"/>
  <c r="R4091" i="24"/>
  <c r="S4091" i="24"/>
  <c r="Q4092" i="24"/>
  <c r="R4092" i="24"/>
  <c r="S4092" i="24"/>
  <c r="Q4093" i="24"/>
  <c r="R4093" i="24"/>
  <c r="S4093" i="24"/>
  <c r="Q4094" i="24"/>
  <c r="R4094" i="24"/>
  <c r="S4094" i="24"/>
  <c r="Q4095" i="24"/>
  <c r="R4095" i="24"/>
  <c r="S4095" i="24"/>
  <c r="Q4096" i="24"/>
  <c r="R4096" i="24"/>
  <c r="S4096" i="24"/>
  <c r="Q4097" i="24"/>
  <c r="R4097" i="24"/>
  <c r="S4097" i="24"/>
  <c r="Q4098" i="24"/>
  <c r="R4098" i="24"/>
  <c r="S4098" i="24"/>
  <c r="Q4099" i="24"/>
  <c r="R4099" i="24"/>
  <c r="S4099" i="24"/>
  <c r="Q4100" i="24"/>
  <c r="R4100" i="24"/>
  <c r="S4100" i="24"/>
  <c r="Q4101" i="24"/>
  <c r="R4101" i="24"/>
  <c r="S4101" i="24"/>
  <c r="Q4102" i="24"/>
  <c r="R4102" i="24"/>
  <c r="S4102" i="24"/>
  <c r="Q4103" i="24"/>
  <c r="R4103" i="24"/>
  <c r="S4103" i="24"/>
  <c r="Q4104" i="24"/>
  <c r="R4104" i="24"/>
  <c r="S4104" i="24"/>
  <c r="Q4105" i="24"/>
  <c r="R4105" i="24"/>
  <c r="S4105" i="24"/>
  <c r="Q4106" i="24"/>
  <c r="R4106" i="24"/>
  <c r="S4106" i="24"/>
  <c r="Q4107" i="24"/>
  <c r="R4107" i="24"/>
  <c r="S4107" i="24"/>
  <c r="Q4108" i="24"/>
  <c r="R4108" i="24"/>
  <c r="S4108" i="24"/>
  <c r="Q4109" i="24"/>
  <c r="R4109" i="24"/>
  <c r="S4109" i="24"/>
  <c r="Q4110" i="24"/>
  <c r="R4110" i="24"/>
  <c r="S4110" i="24"/>
  <c r="Q4111" i="24"/>
  <c r="R4111" i="24"/>
  <c r="S4111" i="24"/>
  <c r="Q4112" i="24"/>
  <c r="R4112" i="24"/>
  <c r="S4112" i="24"/>
  <c r="Q4113" i="24"/>
  <c r="R4113" i="24"/>
  <c r="S4113" i="24"/>
  <c r="Q4114" i="24"/>
  <c r="R4114" i="24"/>
  <c r="S4114" i="24"/>
  <c r="Q4115" i="24"/>
  <c r="R4115" i="24"/>
  <c r="S4115" i="24"/>
  <c r="Q4116" i="24"/>
  <c r="R4116" i="24"/>
  <c r="S4116" i="24"/>
  <c r="Q4117" i="24"/>
  <c r="R4117" i="24"/>
  <c r="S4117" i="24"/>
  <c r="Q4118" i="24"/>
  <c r="R4118" i="24"/>
  <c r="S4118" i="24"/>
  <c r="Q4119" i="24"/>
  <c r="R4119" i="24"/>
  <c r="S4119" i="24"/>
  <c r="Q4120" i="24"/>
  <c r="R4120" i="24"/>
  <c r="S4120" i="24"/>
  <c r="Q4121" i="24"/>
  <c r="R4121" i="24"/>
  <c r="S4121" i="24"/>
  <c r="Q4122" i="24"/>
  <c r="R4122" i="24"/>
  <c r="S4122" i="24"/>
  <c r="Q4123" i="24"/>
  <c r="R4123" i="24"/>
  <c r="S4123" i="24"/>
  <c r="Q4124" i="24"/>
  <c r="R4124" i="24"/>
  <c r="S4124" i="24"/>
  <c r="Q4125" i="24"/>
  <c r="R4125" i="24"/>
  <c r="S4125" i="24"/>
  <c r="Q4126" i="24"/>
  <c r="R4126" i="24"/>
  <c r="S4126" i="24"/>
  <c r="Q4127" i="24"/>
  <c r="R4127" i="24"/>
  <c r="S4127" i="24"/>
  <c r="Q4128" i="24"/>
  <c r="R4128" i="24"/>
  <c r="S4128" i="24"/>
  <c r="Q4129" i="24"/>
  <c r="R4129" i="24"/>
  <c r="S4129" i="24"/>
  <c r="Q4130" i="24"/>
  <c r="R4130" i="24"/>
  <c r="S4130" i="24"/>
  <c r="Q4131" i="24"/>
  <c r="R4131" i="24"/>
  <c r="S4131" i="24"/>
  <c r="Q4132" i="24"/>
  <c r="R4132" i="24"/>
  <c r="S4132" i="24"/>
  <c r="Q4133" i="24"/>
  <c r="R4133" i="24"/>
  <c r="S4133" i="24"/>
  <c r="Q4134" i="24"/>
  <c r="R4134" i="24"/>
  <c r="S4134" i="24"/>
  <c r="Q4135" i="24"/>
  <c r="R4135" i="24"/>
  <c r="S4135" i="24"/>
  <c r="Q4136" i="24"/>
  <c r="R4136" i="24"/>
  <c r="S4136" i="24"/>
  <c r="Q4137" i="24"/>
  <c r="R4137" i="24"/>
  <c r="S4137" i="24"/>
  <c r="Q4138" i="24"/>
  <c r="R4138" i="24"/>
  <c r="S4138" i="24"/>
  <c r="Q4139" i="24"/>
  <c r="R4139" i="24"/>
  <c r="S4139" i="24"/>
  <c r="Q4140" i="24"/>
  <c r="R4140" i="24"/>
  <c r="S4140" i="24"/>
  <c r="Q4141" i="24"/>
  <c r="R4141" i="24"/>
  <c r="S4141" i="24"/>
  <c r="Q4142" i="24"/>
  <c r="R4142" i="24"/>
  <c r="S4142" i="24"/>
  <c r="Q4143" i="24"/>
  <c r="R4143" i="24"/>
  <c r="S4143" i="24"/>
  <c r="Q4144" i="24"/>
  <c r="R4144" i="24"/>
  <c r="S4144" i="24"/>
  <c r="Q4145" i="24"/>
  <c r="R4145" i="24"/>
  <c r="S4145" i="24"/>
  <c r="Q4146" i="24"/>
  <c r="R4146" i="24"/>
  <c r="S4146" i="24"/>
  <c r="Q4147" i="24"/>
  <c r="R4147" i="24"/>
  <c r="S4147" i="24"/>
  <c r="Q4148" i="24"/>
  <c r="R4148" i="24"/>
  <c r="S4148" i="24"/>
  <c r="Q4149" i="24"/>
  <c r="R4149" i="24"/>
  <c r="S4149" i="24"/>
  <c r="Q4150" i="24"/>
  <c r="R4150" i="24"/>
  <c r="S4150" i="24"/>
  <c r="Q4151" i="24"/>
  <c r="R4151" i="24"/>
  <c r="S4151" i="24"/>
  <c r="Q4152" i="24"/>
  <c r="R4152" i="24"/>
  <c r="S4152" i="24"/>
  <c r="Q4153" i="24"/>
  <c r="R4153" i="24"/>
  <c r="S4153" i="24"/>
  <c r="Q4154" i="24"/>
  <c r="R4154" i="24"/>
  <c r="S4154" i="24"/>
  <c r="Q4155" i="24"/>
  <c r="R4155" i="24"/>
  <c r="S4155" i="24"/>
  <c r="Q4156" i="24"/>
  <c r="R4156" i="24"/>
  <c r="S4156" i="24"/>
  <c r="Q4157" i="24"/>
  <c r="R4157" i="24"/>
  <c r="S4157" i="24"/>
  <c r="Q4158" i="24"/>
  <c r="R4158" i="24"/>
  <c r="S4158" i="24"/>
  <c r="Q4159" i="24"/>
  <c r="R4159" i="24"/>
  <c r="S4159" i="24"/>
  <c r="Q4160" i="24"/>
  <c r="R4160" i="24"/>
  <c r="S4160" i="24"/>
  <c r="Q4161" i="24"/>
  <c r="R4161" i="24"/>
  <c r="S4161" i="24"/>
  <c r="Q4162" i="24"/>
  <c r="R4162" i="24"/>
  <c r="S4162" i="24"/>
  <c r="Q4163" i="24"/>
  <c r="R4163" i="24"/>
  <c r="S4163" i="24"/>
  <c r="Q4164" i="24"/>
  <c r="R4164" i="24"/>
  <c r="S4164" i="24"/>
  <c r="Q4165" i="24"/>
  <c r="R4165" i="24"/>
  <c r="S4165" i="24"/>
  <c r="Q4166" i="24"/>
  <c r="R4166" i="24"/>
  <c r="S4166" i="24"/>
  <c r="Q4167" i="24"/>
  <c r="R4167" i="24"/>
  <c r="S4167" i="24"/>
  <c r="Q4168" i="24"/>
  <c r="R4168" i="24"/>
  <c r="S4168" i="24"/>
  <c r="Q4169" i="24"/>
  <c r="R4169" i="24"/>
  <c r="S4169" i="24"/>
  <c r="Q4170" i="24"/>
  <c r="R4170" i="24"/>
  <c r="S4170" i="24"/>
  <c r="Q4171" i="24"/>
  <c r="R4171" i="24"/>
  <c r="S4171" i="24"/>
  <c r="Q4172" i="24"/>
  <c r="R4172" i="24"/>
  <c r="S4172" i="24"/>
  <c r="Q4173" i="24"/>
  <c r="R4173" i="24"/>
  <c r="S4173" i="24"/>
  <c r="Q4174" i="24"/>
  <c r="R4174" i="24"/>
  <c r="S4174" i="24"/>
  <c r="Q4175" i="24"/>
  <c r="R4175" i="24"/>
  <c r="S4175" i="24"/>
  <c r="Q4176" i="24"/>
  <c r="R4176" i="24"/>
  <c r="S4176" i="24"/>
  <c r="Q4177" i="24"/>
  <c r="R4177" i="24"/>
  <c r="S4177" i="24"/>
  <c r="Q4178" i="24"/>
  <c r="R4178" i="24"/>
  <c r="S4178" i="24"/>
  <c r="Q4179" i="24"/>
  <c r="R4179" i="24"/>
  <c r="S4179" i="24"/>
  <c r="Q4180" i="24"/>
  <c r="R4180" i="24"/>
  <c r="S4180" i="24"/>
  <c r="Q4181" i="24"/>
  <c r="R4181" i="24"/>
  <c r="S4181" i="24"/>
  <c r="Q4182" i="24"/>
  <c r="R4182" i="24"/>
  <c r="S4182" i="24"/>
  <c r="Q4183" i="24"/>
  <c r="R4183" i="24"/>
  <c r="S4183" i="24"/>
  <c r="Q4184" i="24"/>
  <c r="R4184" i="24"/>
  <c r="S4184" i="24"/>
  <c r="Q4185" i="24"/>
  <c r="R4185" i="24"/>
  <c r="S4185" i="24"/>
  <c r="Q4186" i="24"/>
  <c r="R4186" i="24"/>
  <c r="S4186" i="24"/>
  <c r="Q4187" i="24"/>
  <c r="R4187" i="24"/>
  <c r="S4187" i="24"/>
  <c r="Q4188" i="24"/>
  <c r="R4188" i="24"/>
  <c r="S4188" i="24"/>
  <c r="Q4189" i="24"/>
  <c r="R4189" i="24"/>
  <c r="S4189" i="24"/>
  <c r="Q4190" i="24"/>
  <c r="R4190" i="24"/>
  <c r="S4190" i="24"/>
  <c r="Q4191" i="24"/>
  <c r="R4191" i="24"/>
  <c r="S4191" i="24"/>
  <c r="Q4192" i="24"/>
  <c r="R4192" i="24"/>
  <c r="S4192" i="24"/>
  <c r="Q4193" i="24"/>
  <c r="R4193" i="24"/>
  <c r="S4193" i="24"/>
  <c r="Q4194" i="24"/>
  <c r="R4194" i="24"/>
  <c r="S4194" i="24"/>
  <c r="Q4195" i="24"/>
  <c r="R4195" i="24"/>
  <c r="S4195" i="24"/>
  <c r="Q4196" i="24"/>
  <c r="R4196" i="24"/>
  <c r="S4196" i="24"/>
  <c r="Q4197" i="24"/>
  <c r="R4197" i="24"/>
  <c r="S4197" i="24"/>
  <c r="Q4198" i="24"/>
  <c r="R4198" i="24"/>
  <c r="S4198" i="24"/>
  <c r="Q4199" i="24"/>
  <c r="R4199" i="24"/>
  <c r="S4199" i="24"/>
  <c r="Q4200" i="24"/>
  <c r="R4200" i="24"/>
  <c r="S4200" i="24"/>
  <c r="Q4201" i="24"/>
  <c r="R4201" i="24"/>
  <c r="S4201" i="24"/>
  <c r="Q4202" i="24"/>
  <c r="R4202" i="24"/>
  <c r="S4202" i="24"/>
  <c r="Q4203" i="24"/>
  <c r="R4203" i="24"/>
  <c r="S4203" i="24"/>
  <c r="Q4204" i="24"/>
  <c r="R4204" i="24"/>
  <c r="S4204" i="24"/>
  <c r="Q4205" i="24"/>
  <c r="R4205" i="24"/>
  <c r="S4205" i="24"/>
  <c r="Q4206" i="24"/>
  <c r="R4206" i="24"/>
  <c r="S4206" i="24"/>
  <c r="Q4207" i="24"/>
  <c r="R4207" i="24"/>
  <c r="S4207" i="24"/>
  <c r="Q4208" i="24"/>
  <c r="R4208" i="24"/>
  <c r="S4208" i="24"/>
  <c r="Q4209" i="24"/>
  <c r="R4209" i="24"/>
  <c r="S4209" i="24"/>
  <c r="Q4210" i="24"/>
  <c r="R4210" i="24"/>
  <c r="S4210" i="24"/>
  <c r="Q4211" i="24"/>
  <c r="R4211" i="24"/>
  <c r="S4211" i="24"/>
  <c r="Q4212" i="24"/>
  <c r="R4212" i="24"/>
  <c r="S4212" i="24"/>
  <c r="Q4213" i="24"/>
  <c r="R4213" i="24"/>
  <c r="S4213" i="24"/>
  <c r="Q4214" i="24"/>
  <c r="R4214" i="24"/>
  <c r="S4214" i="24"/>
  <c r="Q4215" i="24"/>
  <c r="R4215" i="24"/>
  <c r="S4215" i="24"/>
  <c r="Q4216" i="24"/>
  <c r="R4216" i="24"/>
  <c r="S4216" i="24"/>
  <c r="Q4217" i="24"/>
  <c r="R4217" i="24"/>
  <c r="S4217" i="24"/>
  <c r="Q4218" i="24"/>
  <c r="R4218" i="24"/>
  <c r="S4218" i="24"/>
  <c r="Q4219" i="24"/>
  <c r="R4219" i="24"/>
  <c r="S4219" i="24"/>
  <c r="Q4220" i="24"/>
  <c r="R4220" i="24"/>
  <c r="S4220" i="24"/>
  <c r="Q4221" i="24"/>
  <c r="R4221" i="24"/>
  <c r="S4221" i="24"/>
  <c r="Q4222" i="24"/>
  <c r="R4222" i="24"/>
  <c r="S4222" i="24"/>
  <c r="Q4223" i="24"/>
  <c r="R4223" i="24"/>
  <c r="S4223" i="24"/>
  <c r="Q4224" i="24"/>
  <c r="R4224" i="24"/>
  <c r="S4224" i="24"/>
  <c r="Q4225" i="24"/>
  <c r="R4225" i="24"/>
  <c r="S4225" i="24"/>
  <c r="Q4226" i="24"/>
  <c r="R4226" i="24"/>
  <c r="S4226" i="24"/>
  <c r="Q4227" i="24"/>
  <c r="R4227" i="24"/>
  <c r="S4227" i="24"/>
  <c r="Q4228" i="24"/>
  <c r="R4228" i="24"/>
  <c r="S4228" i="24"/>
  <c r="Q4229" i="24"/>
  <c r="R4229" i="24"/>
  <c r="S4229" i="24"/>
  <c r="Q4230" i="24"/>
  <c r="R4230" i="24"/>
  <c r="S4230" i="24"/>
  <c r="Q4231" i="24"/>
  <c r="R4231" i="24"/>
  <c r="S4231" i="24"/>
  <c r="Q4232" i="24"/>
  <c r="R4232" i="24"/>
  <c r="S4232" i="24"/>
  <c r="Q4233" i="24"/>
  <c r="R4233" i="24"/>
  <c r="S4233" i="24"/>
  <c r="Q4234" i="24"/>
  <c r="R4234" i="24"/>
  <c r="S4234" i="24"/>
  <c r="Q4235" i="24"/>
  <c r="R4235" i="24"/>
  <c r="S4235" i="24"/>
  <c r="Q4236" i="24"/>
  <c r="R4236" i="24"/>
  <c r="S4236" i="24"/>
  <c r="Q4237" i="24"/>
  <c r="R4237" i="24"/>
  <c r="S4237" i="24"/>
  <c r="Q4238" i="24"/>
  <c r="R4238" i="24"/>
  <c r="S4238" i="24"/>
  <c r="Q4239" i="24"/>
  <c r="R4239" i="24"/>
  <c r="S4239" i="24"/>
  <c r="Q4240" i="24"/>
  <c r="R4240" i="24"/>
  <c r="S4240" i="24"/>
  <c r="Q4241" i="24"/>
  <c r="R4241" i="24"/>
  <c r="S4241" i="24"/>
  <c r="Q4242" i="24"/>
  <c r="R4242" i="24"/>
  <c r="S4242" i="24"/>
  <c r="Q4243" i="24"/>
  <c r="R4243" i="24"/>
  <c r="S4243" i="24"/>
  <c r="Q4244" i="24"/>
  <c r="R4244" i="24"/>
  <c r="S4244" i="24"/>
  <c r="Q4245" i="24"/>
  <c r="R4245" i="24"/>
  <c r="S4245" i="24"/>
  <c r="Q4246" i="24"/>
  <c r="R4246" i="24"/>
  <c r="S4246" i="24"/>
  <c r="Q4247" i="24"/>
  <c r="R4247" i="24"/>
  <c r="S4247" i="24"/>
  <c r="Q4248" i="24"/>
  <c r="R4248" i="24"/>
  <c r="S4248" i="24"/>
  <c r="Q4249" i="24"/>
  <c r="R4249" i="24"/>
  <c r="S4249" i="24"/>
  <c r="Q4250" i="24"/>
  <c r="R4250" i="24"/>
  <c r="S4250" i="24"/>
  <c r="Q4251" i="24"/>
  <c r="R4251" i="24"/>
  <c r="S4251" i="24"/>
  <c r="Q4252" i="24"/>
  <c r="R4252" i="24"/>
  <c r="S4252" i="24"/>
  <c r="Q4253" i="24"/>
  <c r="R4253" i="24"/>
  <c r="S4253" i="24"/>
  <c r="Q4254" i="24"/>
  <c r="R4254" i="24"/>
  <c r="S4254" i="24"/>
  <c r="Q4255" i="24"/>
  <c r="R4255" i="24"/>
  <c r="S4255" i="24"/>
  <c r="Q4256" i="24"/>
  <c r="R4256" i="24"/>
  <c r="S4256" i="24"/>
  <c r="Q4257" i="24"/>
  <c r="R4257" i="24"/>
  <c r="S4257" i="24"/>
  <c r="Q4258" i="24"/>
  <c r="R4258" i="24"/>
  <c r="S4258" i="24"/>
  <c r="Q4259" i="24"/>
  <c r="R4259" i="24"/>
  <c r="S4259" i="24"/>
  <c r="Q4260" i="24"/>
  <c r="R4260" i="24"/>
  <c r="S4260" i="24"/>
  <c r="Q4261" i="24"/>
  <c r="R4261" i="24"/>
  <c r="S4261" i="24"/>
  <c r="Q4262" i="24"/>
  <c r="R4262" i="24"/>
  <c r="S4262" i="24"/>
  <c r="Q4263" i="24"/>
  <c r="R4263" i="24"/>
  <c r="S4263" i="24"/>
  <c r="Q4264" i="24"/>
  <c r="R4264" i="24"/>
  <c r="S4264" i="24"/>
  <c r="Q4265" i="24"/>
  <c r="R4265" i="24"/>
  <c r="S4265" i="24"/>
  <c r="Q4266" i="24"/>
  <c r="R4266" i="24"/>
  <c r="S4266" i="24"/>
  <c r="Q4267" i="24"/>
  <c r="R4267" i="24"/>
  <c r="S4267" i="24"/>
  <c r="Q4268" i="24"/>
  <c r="R4268" i="24"/>
  <c r="S4268" i="24"/>
  <c r="Q4269" i="24"/>
  <c r="R4269" i="24"/>
  <c r="S4269" i="24"/>
  <c r="Q4270" i="24"/>
  <c r="R4270" i="24"/>
  <c r="S4270" i="24"/>
  <c r="Q4271" i="24"/>
  <c r="R4271" i="24"/>
  <c r="S4271" i="24"/>
  <c r="Q4272" i="24"/>
  <c r="R4272" i="24"/>
  <c r="S4272" i="24"/>
  <c r="Q4273" i="24"/>
  <c r="R4273" i="24"/>
  <c r="S4273" i="24"/>
  <c r="Q4274" i="24"/>
  <c r="R4274" i="24"/>
  <c r="S4274" i="24"/>
  <c r="Q4275" i="24"/>
  <c r="R4275" i="24"/>
  <c r="S4275" i="24"/>
  <c r="Q4276" i="24"/>
  <c r="R4276" i="24"/>
  <c r="S4276" i="24"/>
  <c r="Q4277" i="24"/>
  <c r="R4277" i="24"/>
  <c r="S4277" i="24"/>
  <c r="Q4278" i="24"/>
  <c r="R4278" i="24"/>
  <c r="S4278" i="24"/>
  <c r="Q4279" i="24"/>
  <c r="R4279" i="24"/>
  <c r="S4279" i="24"/>
  <c r="Q4280" i="24"/>
  <c r="R4280" i="24"/>
  <c r="S4280" i="24"/>
  <c r="Q4281" i="24"/>
  <c r="R4281" i="24"/>
  <c r="S4281" i="24"/>
  <c r="Q4282" i="24"/>
  <c r="R4282" i="24"/>
  <c r="S4282" i="24"/>
  <c r="Q4283" i="24"/>
  <c r="R4283" i="24"/>
  <c r="S4283" i="24"/>
  <c r="Q4284" i="24"/>
  <c r="R4284" i="24"/>
  <c r="S4284" i="24"/>
  <c r="Q4285" i="24"/>
  <c r="R4285" i="24"/>
  <c r="S4285" i="24"/>
  <c r="Q4286" i="24"/>
  <c r="R4286" i="24"/>
  <c r="S4286" i="24"/>
  <c r="Q4287" i="24"/>
  <c r="R4287" i="24"/>
  <c r="S4287" i="24"/>
  <c r="Q4288" i="24"/>
  <c r="R4288" i="24"/>
  <c r="S4288" i="24"/>
  <c r="Q4289" i="24"/>
  <c r="R4289" i="24"/>
  <c r="S4289" i="24"/>
  <c r="Q4290" i="24"/>
  <c r="R4290" i="24"/>
  <c r="S4290" i="24"/>
  <c r="Q4291" i="24"/>
  <c r="R4291" i="24"/>
  <c r="S4291" i="24"/>
  <c r="Q4292" i="24"/>
  <c r="R4292" i="24"/>
  <c r="S4292" i="24"/>
  <c r="Q4293" i="24"/>
  <c r="R4293" i="24"/>
  <c r="S4293" i="24"/>
  <c r="Q4294" i="24"/>
  <c r="R4294" i="24"/>
  <c r="S4294" i="24"/>
  <c r="Q4295" i="24"/>
  <c r="R4295" i="24"/>
  <c r="S4295" i="24"/>
  <c r="Q4296" i="24"/>
  <c r="R4296" i="24"/>
  <c r="S4296" i="24"/>
  <c r="Q4297" i="24"/>
  <c r="R4297" i="24"/>
  <c r="S4297" i="24"/>
  <c r="Q4298" i="24"/>
  <c r="R4298" i="24"/>
  <c r="S4298" i="24"/>
  <c r="Q4299" i="24"/>
  <c r="R4299" i="24"/>
  <c r="S4299" i="24"/>
  <c r="Q4300" i="24"/>
  <c r="R4300" i="24"/>
  <c r="S4300" i="24"/>
  <c r="Q4301" i="24"/>
  <c r="R4301" i="24"/>
  <c r="S4301" i="24"/>
  <c r="Q4302" i="24"/>
  <c r="R4302" i="24"/>
  <c r="S4302" i="24"/>
  <c r="Q4303" i="24"/>
  <c r="R4303" i="24"/>
  <c r="S4303" i="24"/>
  <c r="Q4304" i="24"/>
  <c r="R4304" i="24"/>
  <c r="S4304" i="24"/>
  <c r="Q4305" i="24"/>
  <c r="R4305" i="24"/>
  <c r="S4305" i="24"/>
  <c r="Q4306" i="24"/>
  <c r="R4306" i="24"/>
  <c r="S4306" i="24"/>
  <c r="Q4307" i="24"/>
  <c r="R4307" i="24"/>
  <c r="S4307" i="24"/>
  <c r="Q4308" i="24"/>
  <c r="R4308" i="24"/>
  <c r="S4308" i="24"/>
  <c r="Q4309" i="24"/>
  <c r="R4309" i="24"/>
  <c r="S4309" i="24"/>
  <c r="Q4310" i="24"/>
  <c r="R4310" i="24"/>
  <c r="S4310" i="24"/>
  <c r="Q4311" i="24"/>
  <c r="R4311" i="24"/>
  <c r="S4311" i="24"/>
  <c r="Q4312" i="24"/>
  <c r="R4312" i="24"/>
  <c r="S4312" i="24"/>
  <c r="Q4313" i="24"/>
  <c r="R4313" i="24"/>
  <c r="S4313" i="24"/>
  <c r="Q4314" i="24"/>
  <c r="R4314" i="24"/>
  <c r="S4314" i="24"/>
  <c r="Q4315" i="24"/>
  <c r="R4315" i="24"/>
  <c r="S4315" i="24"/>
  <c r="Q4316" i="24"/>
  <c r="R4316" i="24"/>
  <c r="S4316" i="24"/>
  <c r="Q4317" i="24"/>
  <c r="R4317" i="24"/>
  <c r="S4317" i="24"/>
  <c r="Q4318" i="24"/>
  <c r="R4318" i="24"/>
  <c r="S4318" i="24"/>
  <c r="Q4319" i="24"/>
  <c r="R4319" i="24"/>
  <c r="S4319" i="24"/>
  <c r="Q4320" i="24"/>
  <c r="R4320" i="24"/>
  <c r="S4320" i="24"/>
  <c r="Q4321" i="24"/>
  <c r="R4321" i="24"/>
  <c r="S4321" i="24"/>
  <c r="Q4322" i="24"/>
  <c r="R4322" i="24"/>
  <c r="S4322" i="24"/>
  <c r="Q4323" i="24"/>
  <c r="R4323" i="24"/>
  <c r="S4323" i="24"/>
  <c r="Q4324" i="24"/>
  <c r="R4324" i="24"/>
  <c r="S4324" i="24"/>
  <c r="Q4325" i="24"/>
  <c r="R4325" i="24"/>
  <c r="S4325" i="24"/>
  <c r="Q4326" i="24"/>
  <c r="R4326" i="24"/>
  <c r="S4326" i="24"/>
  <c r="Q4327" i="24"/>
  <c r="R4327" i="24"/>
  <c r="S4327" i="24"/>
  <c r="Q4328" i="24"/>
  <c r="R4328" i="24"/>
  <c r="S4328" i="24"/>
  <c r="Q4329" i="24"/>
  <c r="R4329" i="24"/>
  <c r="S4329" i="24"/>
  <c r="Q4330" i="24"/>
  <c r="R4330" i="24"/>
  <c r="S4330" i="24"/>
  <c r="Q4331" i="24"/>
  <c r="R4331" i="24"/>
  <c r="S4331" i="24"/>
  <c r="Q4332" i="24"/>
  <c r="R4332" i="24"/>
  <c r="S4332" i="24"/>
  <c r="Q4333" i="24"/>
  <c r="R4333" i="24"/>
  <c r="S4333" i="24"/>
  <c r="Q4334" i="24"/>
  <c r="R4334" i="24"/>
  <c r="S4334" i="24"/>
  <c r="Q4335" i="24"/>
  <c r="R4335" i="24"/>
  <c r="S4335" i="24"/>
  <c r="Q4336" i="24"/>
  <c r="R4336" i="24"/>
  <c r="S4336" i="24"/>
  <c r="Q4337" i="24"/>
  <c r="R4337" i="24"/>
  <c r="S4337" i="24"/>
  <c r="Q4338" i="24"/>
  <c r="R4338" i="24"/>
  <c r="S4338" i="24"/>
  <c r="Q4339" i="24"/>
  <c r="R4339" i="24"/>
  <c r="S4339" i="24"/>
  <c r="Q4340" i="24"/>
  <c r="R4340" i="24"/>
  <c r="S4340" i="24"/>
  <c r="Q4341" i="24"/>
  <c r="R4341" i="24"/>
  <c r="S4341" i="24"/>
  <c r="Q4342" i="24"/>
  <c r="R4342" i="24"/>
  <c r="S4342" i="24"/>
  <c r="Q4343" i="24"/>
  <c r="R4343" i="24"/>
  <c r="S4343" i="24"/>
  <c r="Q4344" i="24"/>
  <c r="R4344" i="24"/>
  <c r="S4344" i="24"/>
  <c r="Q4345" i="24"/>
  <c r="R4345" i="24"/>
  <c r="S4345" i="24"/>
  <c r="Q4346" i="24"/>
  <c r="R4346" i="24"/>
  <c r="S4346" i="24"/>
  <c r="Q4347" i="24"/>
  <c r="R4347" i="24"/>
  <c r="S4347" i="24"/>
  <c r="Q4348" i="24"/>
  <c r="R4348" i="24"/>
  <c r="S4348" i="24"/>
  <c r="Q4349" i="24"/>
  <c r="R4349" i="24"/>
  <c r="S4349" i="24"/>
  <c r="Q4350" i="24"/>
  <c r="R4350" i="24"/>
  <c r="S4350" i="24"/>
  <c r="Q4351" i="24"/>
  <c r="R4351" i="24"/>
  <c r="S4351" i="24"/>
  <c r="Q4352" i="24"/>
  <c r="R4352" i="24"/>
  <c r="S4352" i="24"/>
  <c r="Q4353" i="24"/>
  <c r="R4353" i="24"/>
  <c r="S4353" i="24"/>
  <c r="Q4354" i="24"/>
  <c r="R4354" i="24"/>
  <c r="S4354" i="24"/>
  <c r="Q4355" i="24"/>
  <c r="R4355" i="24"/>
  <c r="S4355" i="24"/>
  <c r="Q4356" i="24"/>
  <c r="R4356" i="24"/>
  <c r="S4356" i="24"/>
  <c r="Q4357" i="24"/>
  <c r="R4357" i="24"/>
  <c r="S4357" i="24"/>
  <c r="Q4358" i="24"/>
  <c r="R4358" i="24"/>
  <c r="S4358" i="24"/>
  <c r="Q4359" i="24"/>
  <c r="R4359" i="24"/>
  <c r="S4359" i="24"/>
  <c r="Q4360" i="24"/>
  <c r="R4360" i="24"/>
  <c r="S4360" i="24"/>
  <c r="Q4361" i="24"/>
  <c r="R4361" i="24"/>
  <c r="S4361" i="24"/>
  <c r="Q4362" i="24"/>
  <c r="R4362" i="24"/>
  <c r="S4362" i="24"/>
  <c r="Q4363" i="24"/>
  <c r="R4363" i="24"/>
  <c r="S4363" i="24"/>
  <c r="Q4364" i="24"/>
  <c r="R4364" i="24"/>
  <c r="S4364" i="24"/>
  <c r="Q4365" i="24"/>
  <c r="R4365" i="24"/>
  <c r="S4365" i="24"/>
  <c r="Q4366" i="24"/>
  <c r="R4366" i="24"/>
  <c r="S4366" i="24"/>
  <c r="Q4367" i="24"/>
  <c r="R4367" i="24"/>
  <c r="S4367" i="24"/>
  <c r="Q4368" i="24"/>
  <c r="R4368" i="24"/>
  <c r="S4368" i="24"/>
  <c r="Q4369" i="24"/>
  <c r="R4369" i="24"/>
  <c r="S4369" i="24"/>
  <c r="Q4370" i="24"/>
  <c r="R4370" i="24"/>
  <c r="S4370" i="24"/>
  <c r="Q4371" i="24"/>
  <c r="R4371" i="24"/>
  <c r="S4371" i="24"/>
  <c r="Q4372" i="24"/>
  <c r="R4372" i="24"/>
  <c r="S4372" i="24"/>
  <c r="Q4373" i="24"/>
  <c r="R4373" i="24"/>
  <c r="S4373" i="24"/>
  <c r="Q4374" i="24"/>
  <c r="R4374" i="24"/>
  <c r="S4374" i="24"/>
  <c r="Q4375" i="24"/>
  <c r="R4375" i="24"/>
  <c r="S4375" i="24"/>
  <c r="Q4376" i="24"/>
  <c r="R4376" i="24"/>
  <c r="S4376" i="24"/>
  <c r="Q4377" i="24"/>
  <c r="R4377" i="24"/>
  <c r="S4377" i="24"/>
  <c r="Q4378" i="24"/>
  <c r="R4378" i="24"/>
  <c r="S4378" i="24"/>
  <c r="Q4379" i="24"/>
  <c r="R4379" i="24"/>
  <c r="S4379" i="24"/>
  <c r="Q4380" i="24"/>
  <c r="R4380" i="24"/>
  <c r="S4380" i="24"/>
  <c r="Q4381" i="24"/>
  <c r="R4381" i="24"/>
  <c r="S4381" i="24"/>
  <c r="Q4382" i="24"/>
  <c r="R4382" i="24"/>
  <c r="S4382" i="24"/>
  <c r="Q4383" i="24"/>
  <c r="R4383" i="24"/>
  <c r="S4383" i="24"/>
  <c r="Q4384" i="24"/>
  <c r="R4384" i="24"/>
  <c r="S4384" i="24"/>
  <c r="Q4385" i="24"/>
  <c r="R4385" i="24"/>
  <c r="S4385" i="24"/>
  <c r="Q4386" i="24"/>
  <c r="R4386" i="24"/>
  <c r="S4386" i="24"/>
  <c r="Q4387" i="24"/>
  <c r="R4387" i="24"/>
  <c r="S4387" i="24"/>
  <c r="Q4388" i="24"/>
  <c r="R4388" i="24"/>
  <c r="S4388" i="24"/>
  <c r="Q4389" i="24"/>
  <c r="R4389" i="24"/>
  <c r="S4389" i="24"/>
  <c r="Q4390" i="24"/>
  <c r="R4390" i="24"/>
  <c r="S4390" i="24"/>
  <c r="Q4391" i="24"/>
  <c r="R4391" i="24"/>
  <c r="S4391" i="24"/>
  <c r="Q4392" i="24"/>
  <c r="R4392" i="24"/>
  <c r="S4392" i="24"/>
  <c r="Q4393" i="24"/>
  <c r="R4393" i="24"/>
  <c r="S4393" i="24"/>
  <c r="Q4394" i="24"/>
  <c r="R4394" i="24"/>
  <c r="S4394" i="24"/>
  <c r="Q4395" i="24"/>
  <c r="R4395" i="24"/>
  <c r="S4395" i="24"/>
  <c r="Q4396" i="24"/>
  <c r="R4396" i="24"/>
  <c r="S4396" i="24"/>
  <c r="Q4397" i="24"/>
  <c r="R4397" i="24"/>
  <c r="S4397" i="24"/>
  <c r="Q4398" i="24"/>
  <c r="R4398" i="24"/>
  <c r="S4398" i="24"/>
  <c r="Q4399" i="24"/>
  <c r="R4399" i="24"/>
  <c r="S4399" i="24"/>
  <c r="Q4400" i="24"/>
  <c r="R4400" i="24"/>
  <c r="S4400" i="24"/>
  <c r="Q4401" i="24"/>
  <c r="R4401" i="24"/>
  <c r="S4401" i="24"/>
  <c r="Q4402" i="24"/>
  <c r="R4402" i="24"/>
  <c r="S4402" i="24"/>
  <c r="Q4403" i="24"/>
  <c r="R4403" i="24"/>
  <c r="S4403" i="24"/>
  <c r="Q4404" i="24"/>
  <c r="R4404" i="24"/>
  <c r="S4404" i="24"/>
  <c r="Q4405" i="24"/>
  <c r="R4405" i="24"/>
  <c r="S4405" i="24"/>
  <c r="Q4406" i="24"/>
  <c r="R4406" i="24"/>
  <c r="S4406" i="24"/>
  <c r="Q4407" i="24"/>
  <c r="R4407" i="24"/>
  <c r="S4407" i="24"/>
  <c r="Q4408" i="24"/>
  <c r="R4408" i="24"/>
  <c r="S4408" i="24"/>
  <c r="Q4409" i="24"/>
  <c r="R4409" i="24"/>
  <c r="S4409" i="24"/>
  <c r="Q4410" i="24"/>
  <c r="R4410" i="24"/>
  <c r="S4410" i="24"/>
  <c r="Q4411" i="24"/>
  <c r="R4411" i="24"/>
  <c r="S4411" i="24"/>
  <c r="Q4412" i="24"/>
  <c r="R4412" i="24"/>
  <c r="S4412" i="24"/>
  <c r="Q4413" i="24"/>
  <c r="R4413" i="24"/>
  <c r="S4413" i="24"/>
  <c r="Q4414" i="24"/>
  <c r="R4414" i="24"/>
  <c r="S4414" i="24"/>
  <c r="Q4415" i="24"/>
  <c r="R4415" i="24"/>
  <c r="S4415" i="24"/>
  <c r="Q4416" i="24"/>
  <c r="R4416" i="24"/>
  <c r="S4416" i="24"/>
  <c r="Q4417" i="24"/>
  <c r="R4417" i="24"/>
  <c r="S4417" i="24"/>
  <c r="Q4418" i="24"/>
  <c r="R4418" i="24"/>
  <c r="S4418" i="24"/>
  <c r="Q4419" i="24"/>
  <c r="R4419" i="24"/>
  <c r="S4419" i="24"/>
  <c r="Q4420" i="24"/>
  <c r="R4420" i="24"/>
  <c r="S4420" i="24"/>
  <c r="Q4421" i="24"/>
  <c r="R4421" i="24"/>
  <c r="S4421" i="24"/>
  <c r="Q4422" i="24"/>
  <c r="R4422" i="24"/>
  <c r="S4422" i="24"/>
  <c r="Q4423" i="24"/>
  <c r="R4423" i="24"/>
  <c r="S4423" i="24"/>
  <c r="Q4424" i="24"/>
  <c r="R4424" i="24"/>
  <c r="S4424" i="24"/>
  <c r="Q4425" i="24"/>
  <c r="R4425" i="24"/>
  <c r="S4425" i="24"/>
  <c r="Q4426" i="24"/>
  <c r="R4426" i="24"/>
  <c r="S4426" i="24"/>
  <c r="Q4427" i="24"/>
  <c r="R4427" i="24"/>
  <c r="S4427" i="24"/>
  <c r="Q4428" i="24"/>
  <c r="R4428" i="24"/>
  <c r="S4428" i="24"/>
  <c r="Q4429" i="24"/>
  <c r="R4429" i="24"/>
  <c r="S4429" i="24"/>
  <c r="Q4430" i="24"/>
  <c r="R4430" i="24"/>
  <c r="S4430" i="24"/>
  <c r="Q4431" i="24"/>
  <c r="R4431" i="24"/>
  <c r="S4431" i="24"/>
  <c r="Q4432" i="24"/>
  <c r="R4432" i="24"/>
  <c r="S4432" i="24"/>
  <c r="Q4433" i="24"/>
  <c r="R4433" i="24"/>
  <c r="S4433" i="24"/>
  <c r="Q4434" i="24"/>
  <c r="R4434" i="24"/>
  <c r="S4434" i="24"/>
  <c r="Q4435" i="24"/>
  <c r="R4435" i="24"/>
  <c r="S4435" i="24"/>
  <c r="Q4436" i="24"/>
  <c r="R4436" i="24"/>
  <c r="S4436" i="24"/>
  <c r="Q4437" i="24"/>
  <c r="R4437" i="24"/>
  <c r="S4437" i="24"/>
  <c r="Q4438" i="24"/>
  <c r="R4438" i="24"/>
  <c r="S4438" i="24"/>
  <c r="Q4439" i="24"/>
  <c r="R4439" i="24"/>
  <c r="S4439" i="24"/>
  <c r="Q4440" i="24"/>
  <c r="R4440" i="24"/>
  <c r="S4440" i="24"/>
  <c r="Q4441" i="24"/>
  <c r="R4441" i="24"/>
  <c r="S4441" i="24"/>
  <c r="Q4442" i="24"/>
  <c r="R4442" i="24"/>
  <c r="S4442" i="24"/>
  <c r="Q4443" i="24"/>
  <c r="R4443" i="24"/>
  <c r="S4443" i="24"/>
  <c r="Q4444" i="24"/>
  <c r="R4444" i="24"/>
  <c r="S4444" i="24"/>
  <c r="Q4445" i="24"/>
  <c r="R4445" i="24"/>
  <c r="S4445" i="24"/>
  <c r="Q4446" i="24"/>
  <c r="R4446" i="24"/>
  <c r="S4446" i="24"/>
  <c r="Q4447" i="24"/>
  <c r="R4447" i="24"/>
  <c r="S4447" i="24"/>
  <c r="Q4448" i="24"/>
  <c r="R4448" i="24"/>
  <c r="S4448" i="24"/>
  <c r="Q4449" i="24"/>
  <c r="R4449" i="24"/>
  <c r="S4449" i="24"/>
  <c r="Q4450" i="24"/>
  <c r="R4450" i="24"/>
  <c r="S4450" i="24"/>
  <c r="Q4451" i="24"/>
  <c r="R4451" i="24"/>
  <c r="S4451" i="24"/>
  <c r="Q4452" i="24"/>
  <c r="R4452" i="24"/>
  <c r="S4452" i="24"/>
  <c r="Q4453" i="24"/>
  <c r="R4453" i="24"/>
  <c r="S4453" i="24"/>
  <c r="Q4454" i="24"/>
  <c r="R4454" i="24"/>
  <c r="S4454" i="24"/>
  <c r="Q4455" i="24"/>
  <c r="R4455" i="24"/>
  <c r="S4455" i="24"/>
  <c r="Q4456" i="24"/>
  <c r="R4456" i="24"/>
  <c r="S4456" i="24"/>
  <c r="Q4457" i="24"/>
  <c r="R4457" i="24"/>
  <c r="S4457" i="24"/>
  <c r="Q4458" i="24"/>
  <c r="R4458" i="24"/>
  <c r="S4458" i="24"/>
  <c r="Q4459" i="24"/>
  <c r="R4459" i="24"/>
  <c r="S4459" i="24"/>
  <c r="Q4460" i="24"/>
  <c r="R4460" i="24"/>
  <c r="S4460" i="24"/>
  <c r="Q4461" i="24"/>
  <c r="R4461" i="24"/>
  <c r="S4461" i="24"/>
  <c r="Q4462" i="24"/>
  <c r="R4462" i="24"/>
  <c r="S4462" i="24"/>
  <c r="Q4463" i="24"/>
  <c r="R4463" i="24"/>
  <c r="S4463" i="24"/>
  <c r="Q4464" i="24"/>
  <c r="R4464" i="24"/>
  <c r="S4464" i="24"/>
  <c r="Q4465" i="24"/>
  <c r="R4465" i="24"/>
  <c r="S4465" i="24"/>
  <c r="Q4466" i="24"/>
  <c r="R4466" i="24"/>
  <c r="S4466" i="24"/>
  <c r="Q4467" i="24"/>
  <c r="R4467" i="24"/>
  <c r="S4467" i="24"/>
  <c r="Q4468" i="24"/>
  <c r="R4468" i="24"/>
  <c r="S4468" i="24"/>
  <c r="Q4469" i="24"/>
  <c r="R4469" i="24"/>
  <c r="S4469" i="24"/>
  <c r="Q4470" i="24"/>
  <c r="R4470" i="24"/>
  <c r="S4470" i="24"/>
  <c r="Q4471" i="24"/>
  <c r="R4471" i="24"/>
  <c r="S4471" i="24"/>
  <c r="Q4472" i="24"/>
  <c r="R4472" i="24"/>
  <c r="S4472" i="24"/>
  <c r="Q4473" i="24"/>
  <c r="R4473" i="24"/>
  <c r="S4473" i="24"/>
  <c r="Q4474" i="24"/>
  <c r="R4474" i="24"/>
  <c r="S4474" i="24"/>
  <c r="Q4475" i="24"/>
  <c r="R4475" i="24"/>
  <c r="S4475" i="24"/>
  <c r="Q4476" i="24"/>
  <c r="R4476" i="24"/>
  <c r="S4476" i="24"/>
  <c r="Q4477" i="24"/>
  <c r="R4477" i="24"/>
  <c r="S4477" i="24"/>
  <c r="Q4478" i="24"/>
  <c r="R4478" i="24"/>
  <c r="S4478" i="24"/>
  <c r="Q4479" i="24"/>
  <c r="R4479" i="24"/>
  <c r="S4479" i="24"/>
  <c r="Q4480" i="24"/>
  <c r="R4480" i="24"/>
  <c r="S4480" i="24"/>
  <c r="Q4481" i="24"/>
  <c r="R4481" i="24"/>
  <c r="S4481" i="24"/>
  <c r="Q4482" i="24"/>
  <c r="R4482" i="24"/>
  <c r="S4482" i="24"/>
  <c r="Q4483" i="24"/>
  <c r="R4483" i="24"/>
  <c r="S4483" i="24"/>
  <c r="Q4484" i="24"/>
  <c r="R4484" i="24"/>
  <c r="S4484" i="24"/>
  <c r="Q4485" i="24"/>
  <c r="R4485" i="24"/>
  <c r="S4485" i="24"/>
  <c r="Q4486" i="24"/>
  <c r="R4486" i="24"/>
  <c r="S4486" i="24"/>
  <c r="Q4487" i="24"/>
  <c r="R4487" i="24"/>
  <c r="S4487" i="24"/>
  <c r="Q4488" i="24"/>
  <c r="R4488" i="24"/>
  <c r="S4488" i="24"/>
  <c r="Q4489" i="24"/>
  <c r="R4489" i="24"/>
  <c r="S4489" i="24"/>
  <c r="Q4490" i="24"/>
  <c r="R4490" i="24"/>
  <c r="S4490" i="24"/>
  <c r="Q4491" i="24"/>
  <c r="R4491" i="24"/>
  <c r="S4491" i="24"/>
  <c r="Q4492" i="24"/>
  <c r="R4492" i="24"/>
  <c r="S4492" i="24"/>
  <c r="Q4493" i="24"/>
  <c r="R4493" i="24"/>
  <c r="S4493" i="24"/>
  <c r="Q4494" i="24"/>
  <c r="R4494" i="24"/>
  <c r="S4494" i="24"/>
  <c r="Q4495" i="24"/>
  <c r="R4495" i="24"/>
  <c r="S4495" i="24"/>
  <c r="Q4496" i="24"/>
  <c r="R4496" i="24"/>
  <c r="S4496" i="24"/>
  <c r="Q4497" i="24"/>
  <c r="R4497" i="24"/>
  <c r="S4497" i="24"/>
  <c r="Q4498" i="24"/>
  <c r="R4498" i="24"/>
  <c r="S4498" i="24"/>
  <c r="Q4499" i="24"/>
  <c r="R4499" i="24"/>
  <c r="S4499" i="24"/>
  <c r="Q4500" i="24"/>
  <c r="R4500" i="24"/>
  <c r="S4500" i="24"/>
  <c r="Q4501" i="24"/>
  <c r="R4501" i="24"/>
  <c r="S4501" i="24"/>
  <c r="Q4502" i="24"/>
  <c r="R4502" i="24"/>
  <c r="S4502" i="24"/>
  <c r="Q4503" i="24"/>
  <c r="R4503" i="24"/>
  <c r="S4503" i="24"/>
  <c r="Q4504" i="24"/>
  <c r="R4504" i="24"/>
  <c r="S4504" i="24"/>
  <c r="Q4505" i="24"/>
  <c r="R4505" i="24"/>
  <c r="S4505" i="24"/>
  <c r="Q4506" i="24"/>
  <c r="R4506" i="24"/>
  <c r="S4506" i="24"/>
  <c r="Q4507" i="24"/>
  <c r="R4507" i="24"/>
  <c r="S4507" i="24"/>
  <c r="Q4508" i="24"/>
  <c r="R4508" i="24"/>
  <c r="S4508" i="24"/>
  <c r="Q4509" i="24"/>
  <c r="R4509" i="24"/>
  <c r="S4509" i="24"/>
  <c r="Q4510" i="24"/>
  <c r="R4510" i="24"/>
  <c r="S4510" i="24"/>
  <c r="Q4511" i="24"/>
  <c r="R4511" i="24"/>
  <c r="S4511" i="24"/>
  <c r="Q4512" i="24"/>
  <c r="R4512" i="24"/>
  <c r="S4512" i="24"/>
  <c r="Q4513" i="24"/>
  <c r="R4513" i="24"/>
  <c r="S4513" i="24"/>
  <c r="Q4514" i="24"/>
  <c r="R4514" i="24"/>
  <c r="S4514" i="24"/>
  <c r="Q4515" i="24"/>
  <c r="R4515" i="24"/>
  <c r="S4515" i="24"/>
  <c r="Q4516" i="24"/>
  <c r="R4516" i="24"/>
  <c r="S4516" i="24"/>
  <c r="Q4517" i="24"/>
  <c r="R4517" i="24"/>
  <c r="S4517" i="24"/>
  <c r="Q4518" i="24"/>
  <c r="R4518" i="24"/>
  <c r="S4518" i="24"/>
  <c r="Q4519" i="24"/>
  <c r="R4519" i="24"/>
  <c r="S4519" i="24"/>
  <c r="Q4520" i="24"/>
  <c r="R4520" i="24"/>
  <c r="S4520" i="24"/>
  <c r="Q4521" i="24"/>
  <c r="R4521" i="24"/>
  <c r="S4521" i="24"/>
  <c r="Q4522" i="24"/>
  <c r="R4522" i="24"/>
  <c r="S4522" i="24"/>
  <c r="Q4523" i="24"/>
  <c r="R4523" i="24"/>
  <c r="S4523" i="24"/>
  <c r="Q4524" i="24"/>
  <c r="R4524" i="24"/>
  <c r="S4524" i="24"/>
  <c r="Q4525" i="24"/>
  <c r="R4525" i="24"/>
  <c r="S4525" i="24"/>
  <c r="Q4526" i="24"/>
  <c r="R4526" i="24"/>
  <c r="S4526" i="24"/>
  <c r="Q4527" i="24"/>
  <c r="R4527" i="24"/>
  <c r="S4527" i="24"/>
  <c r="Q4528" i="24"/>
  <c r="R4528" i="24"/>
  <c r="S4528" i="24"/>
  <c r="Q4529" i="24"/>
  <c r="R4529" i="24"/>
  <c r="S4529" i="24"/>
  <c r="Q4530" i="24"/>
  <c r="R4530" i="24"/>
  <c r="S4530" i="24"/>
  <c r="Q4531" i="24"/>
  <c r="R4531" i="24"/>
  <c r="S4531" i="24"/>
  <c r="Q4532" i="24"/>
  <c r="R4532" i="24"/>
  <c r="S4532" i="24"/>
  <c r="Q4533" i="24"/>
  <c r="R4533" i="24"/>
  <c r="S4533" i="24"/>
  <c r="Q4534" i="24"/>
  <c r="R4534" i="24"/>
  <c r="S4534" i="24"/>
  <c r="Q4535" i="24"/>
  <c r="R4535" i="24"/>
  <c r="S4535" i="24"/>
  <c r="Q4536" i="24"/>
  <c r="R4536" i="24"/>
  <c r="S4536" i="24"/>
  <c r="Q4537" i="24"/>
  <c r="R4537" i="24"/>
  <c r="S4537" i="24"/>
  <c r="Q4538" i="24"/>
  <c r="R4538" i="24"/>
  <c r="S4538" i="24"/>
  <c r="Q4539" i="24"/>
  <c r="R4539" i="24"/>
  <c r="S4539" i="24"/>
  <c r="Q4540" i="24"/>
  <c r="R4540" i="24"/>
  <c r="S4540" i="24"/>
  <c r="Q4541" i="24"/>
  <c r="R4541" i="24"/>
  <c r="S4541" i="24"/>
  <c r="Q4542" i="24"/>
  <c r="R4542" i="24"/>
  <c r="S4542" i="24"/>
  <c r="Q4543" i="24"/>
  <c r="R4543" i="24"/>
  <c r="S4543" i="24"/>
  <c r="Q4544" i="24"/>
  <c r="R4544" i="24"/>
  <c r="S4544" i="24"/>
  <c r="Q4545" i="24"/>
  <c r="R4545" i="24"/>
  <c r="S4545" i="24"/>
  <c r="Q4546" i="24"/>
  <c r="R4546" i="24"/>
  <c r="S4546" i="24"/>
  <c r="Q4547" i="24"/>
  <c r="R4547" i="24"/>
  <c r="S4547" i="24"/>
  <c r="Q4548" i="24"/>
  <c r="R4548" i="24"/>
  <c r="S4548" i="24"/>
  <c r="Q4549" i="24"/>
  <c r="R4549" i="24"/>
  <c r="S4549" i="24"/>
  <c r="Q4550" i="24"/>
  <c r="R4550" i="24"/>
  <c r="S4550" i="24"/>
  <c r="Q4551" i="24"/>
  <c r="R4551" i="24"/>
  <c r="S4551" i="24"/>
  <c r="Q4552" i="24"/>
  <c r="R4552" i="24"/>
  <c r="S4552" i="24"/>
  <c r="Q4553" i="24"/>
  <c r="R4553" i="24"/>
  <c r="S4553" i="24"/>
  <c r="Q4554" i="24"/>
  <c r="R4554" i="24"/>
  <c r="S4554" i="24"/>
  <c r="Q4555" i="24"/>
  <c r="R4555" i="24"/>
  <c r="S4555" i="24"/>
  <c r="Q4556" i="24"/>
  <c r="R4556" i="24"/>
  <c r="S4556" i="24"/>
  <c r="Q4557" i="24"/>
  <c r="R4557" i="24"/>
  <c r="S4557" i="24"/>
  <c r="Q4558" i="24"/>
  <c r="R4558" i="24"/>
  <c r="S4558" i="24"/>
  <c r="Q4559" i="24"/>
  <c r="R4559" i="24"/>
  <c r="S4559" i="24"/>
  <c r="Q4560" i="24"/>
  <c r="R4560" i="24"/>
  <c r="S4560" i="24"/>
  <c r="Q4561" i="24"/>
  <c r="R4561" i="24"/>
  <c r="S4561" i="24"/>
  <c r="Q4562" i="24"/>
  <c r="R4562" i="24"/>
  <c r="S4562" i="24"/>
  <c r="Q4563" i="24"/>
  <c r="R4563" i="24"/>
  <c r="S4563" i="24"/>
  <c r="Q4564" i="24"/>
  <c r="R4564" i="24"/>
  <c r="S4564" i="24"/>
  <c r="Q4565" i="24"/>
  <c r="R4565" i="24"/>
  <c r="S4565" i="24"/>
  <c r="Q4566" i="24"/>
  <c r="R4566" i="24"/>
  <c r="S4566" i="24"/>
  <c r="Q4567" i="24"/>
  <c r="R4567" i="24"/>
  <c r="S4567" i="24"/>
  <c r="Q4568" i="24"/>
  <c r="R4568" i="24"/>
  <c r="S4568" i="24"/>
  <c r="Q4569" i="24"/>
  <c r="R4569" i="24"/>
  <c r="S4569" i="24"/>
  <c r="Q4570" i="24"/>
  <c r="R4570" i="24"/>
  <c r="S4570" i="24"/>
  <c r="Q4571" i="24"/>
  <c r="R4571" i="24"/>
  <c r="S4571" i="24"/>
  <c r="Q4572" i="24"/>
  <c r="R4572" i="24"/>
  <c r="S4572" i="24"/>
  <c r="Q4573" i="24"/>
  <c r="R4573" i="24"/>
  <c r="S4573" i="24"/>
  <c r="Q4574" i="24"/>
  <c r="R4574" i="24"/>
  <c r="S4574" i="24"/>
  <c r="Q4575" i="24"/>
  <c r="R4575" i="24"/>
  <c r="S4575" i="24"/>
  <c r="Q4576" i="24"/>
  <c r="R4576" i="24"/>
  <c r="S4576" i="24"/>
  <c r="Q4577" i="24"/>
  <c r="R4577" i="24"/>
  <c r="S4577" i="24"/>
  <c r="Q4578" i="24"/>
  <c r="R4578" i="24"/>
  <c r="S4578" i="24"/>
  <c r="Q4579" i="24"/>
  <c r="R4579" i="24"/>
  <c r="S4579" i="24"/>
  <c r="Q4580" i="24"/>
  <c r="R4580" i="24"/>
  <c r="S4580" i="24"/>
  <c r="Q4581" i="24"/>
  <c r="R4581" i="24"/>
  <c r="S4581" i="24"/>
  <c r="Q4582" i="24"/>
  <c r="R4582" i="24"/>
  <c r="S4582" i="24"/>
  <c r="Q4583" i="24"/>
  <c r="R4583" i="24"/>
  <c r="S4583" i="24"/>
  <c r="Q4584" i="24"/>
  <c r="R4584" i="24"/>
  <c r="S4584" i="24"/>
  <c r="Q4585" i="24"/>
  <c r="R4585" i="24"/>
  <c r="S4585" i="24"/>
  <c r="Q4586" i="24"/>
  <c r="R4586" i="24"/>
  <c r="S4586" i="24"/>
  <c r="Q4587" i="24"/>
  <c r="R4587" i="24"/>
  <c r="S4587" i="24"/>
  <c r="Q4588" i="24"/>
  <c r="R4588" i="24"/>
  <c r="S4588" i="24"/>
  <c r="Q4589" i="24"/>
  <c r="R4589" i="24"/>
  <c r="S4589" i="24"/>
  <c r="Q4590" i="24"/>
  <c r="R4590" i="24"/>
  <c r="S4590" i="24"/>
  <c r="Q4591" i="24"/>
  <c r="R4591" i="24"/>
  <c r="S4591" i="24"/>
  <c r="Q4592" i="24"/>
  <c r="R4592" i="24"/>
  <c r="S4592" i="24"/>
  <c r="Q4593" i="24"/>
  <c r="R4593" i="24"/>
  <c r="S4593" i="24"/>
  <c r="Q4594" i="24"/>
  <c r="R4594" i="24"/>
  <c r="S4594" i="24"/>
  <c r="Q4595" i="24"/>
  <c r="R4595" i="24"/>
  <c r="S4595" i="24"/>
  <c r="Q4596" i="24"/>
  <c r="R4596" i="24"/>
  <c r="S4596" i="24"/>
  <c r="Q4597" i="24"/>
  <c r="R4597" i="24"/>
  <c r="S4597" i="24"/>
  <c r="Q4598" i="24"/>
  <c r="R4598" i="24"/>
  <c r="S4598" i="24"/>
  <c r="Q4599" i="24"/>
  <c r="R4599" i="24"/>
  <c r="S4599" i="24"/>
  <c r="Q4600" i="24"/>
  <c r="R4600" i="24"/>
  <c r="S4600" i="24"/>
  <c r="Q4601" i="24"/>
  <c r="R4601" i="24"/>
  <c r="S4601" i="24"/>
  <c r="Q4602" i="24"/>
  <c r="R4602" i="24"/>
  <c r="S4602" i="24"/>
  <c r="Q4603" i="24"/>
  <c r="R4603" i="24"/>
  <c r="S4603" i="24"/>
  <c r="Q4604" i="24"/>
  <c r="R4604" i="24"/>
  <c r="S4604" i="24"/>
  <c r="Q4605" i="24"/>
  <c r="R4605" i="24"/>
  <c r="S4605" i="24"/>
  <c r="Q4606" i="24"/>
  <c r="R4606" i="24"/>
  <c r="S4606" i="24"/>
  <c r="Q4607" i="24"/>
  <c r="R4607" i="24"/>
  <c r="S4607" i="24"/>
  <c r="Q4608" i="24"/>
  <c r="R4608" i="24"/>
  <c r="S4608" i="24"/>
  <c r="Q4609" i="24"/>
  <c r="R4609" i="24"/>
  <c r="S4609" i="24"/>
  <c r="Q4610" i="24"/>
  <c r="R4610" i="24"/>
  <c r="S4610" i="24"/>
  <c r="Q4611" i="24"/>
  <c r="R4611" i="24"/>
  <c r="S4611" i="24"/>
  <c r="Q4612" i="24"/>
  <c r="R4612" i="24"/>
  <c r="S4612" i="24"/>
  <c r="Q4613" i="24"/>
  <c r="R4613" i="24"/>
  <c r="S4613" i="24"/>
  <c r="Q4614" i="24"/>
  <c r="R4614" i="24"/>
  <c r="S4614" i="24"/>
  <c r="Q4615" i="24"/>
  <c r="R4615" i="24"/>
  <c r="S4615" i="24"/>
  <c r="Q4616" i="24"/>
  <c r="R4616" i="24"/>
  <c r="S4616" i="24"/>
  <c r="Q4617" i="24"/>
  <c r="R4617" i="24"/>
  <c r="S4617" i="24"/>
  <c r="Q4618" i="24"/>
  <c r="R4618" i="24"/>
  <c r="S4618" i="24"/>
  <c r="Q4619" i="24"/>
  <c r="R4619" i="24"/>
  <c r="S4619" i="24"/>
  <c r="Q4620" i="24"/>
  <c r="R4620" i="24"/>
  <c r="S4620" i="24"/>
  <c r="Q4621" i="24"/>
  <c r="R4621" i="24"/>
  <c r="S4621" i="24"/>
  <c r="Q4622" i="24"/>
  <c r="R4622" i="24"/>
  <c r="S4622" i="24"/>
  <c r="Q4623" i="24"/>
  <c r="R4623" i="24"/>
  <c r="S4623" i="24"/>
  <c r="Q4624" i="24"/>
  <c r="R4624" i="24"/>
  <c r="S4624" i="24"/>
  <c r="Q4625" i="24"/>
  <c r="R4625" i="24"/>
  <c r="S4625" i="24"/>
  <c r="Q4626" i="24"/>
  <c r="R4626" i="24"/>
  <c r="S4626" i="24"/>
  <c r="Q4627" i="24"/>
  <c r="R4627" i="24"/>
  <c r="S4627" i="24"/>
  <c r="Q4628" i="24"/>
  <c r="R4628" i="24"/>
  <c r="S4628" i="24"/>
  <c r="Q4629" i="24"/>
  <c r="R4629" i="24"/>
  <c r="S4629" i="24"/>
  <c r="Q4630" i="24"/>
  <c r="R4630" i="24"/>
  <c r="S4630" i="24"/>
  <c r="Q4631" i="24"/>
  <c r="R4631" i="24"/>
  <c r="S4631" i="24"/>
  <c r="Q4632" i="24"/>
  <c r="R4632" i="24"/>
  <c r="S4632" i="24"/>
  <c r="Q4633" i="24"/>
  <c r="R4633" i="24"/>
  <c r="S4633" i="24"/>
  <c r="Q4634" i="24"/>
  <c r="R4634" i="24"/>
  <c r="S4634" i="24"/>
  <c r="Q4635" i="24"/>
  <c r="R4635" i="24"/>
  <c r="S4635" i="24"/>
  <c r="Q4636" i="24"/>
  <c r="R4636" i="24"/>
  <c r="S4636" i="24"/>
  <c r="Q4637" i="24"/>
  <c r="R4637" i="24"/>
  <c r="S4637" i="24"/>
  <c r="Q4638" i="24"/>
  <c r="R4638" i="24"/>
  <c r="S4638" i="24"/>
  <c r="Q4639" i="24"/>
  <c r="R4639" i="24"/>
  <c r="S4639" i="24"/>
  <c r="Q4640" i="24"/>
  <c r="R4640" i="24"/>
  <c r="S4640" i="24"/>
  <c r="Q4641" i="24"/>
  <c r="R4641" i="24"/>
  <c r="S4641" i="24"/>
  <c r="Q4642" i="24"/>
  <c r="R4642" i="24"/>
  <c r="S4642" i="24"/>
  <c r="Q4643" i="24"/>
  <c r="R4643" i="24"/>
  <c r="S4643" i="24"/>
  <c r="Q4644" i="24"/>
  <c r="R4644" i="24"/>
  <c r="S4644" i="24"/>
  <c r="Q4645" i="24"/>
  <c r="R4645" i="24"/>
  <c r="S4645" i="24"/>
  <c r="Q4646" i="24"/>
  <c r="R4646" i="24"/>
  <c r="S4646" i="24"/>
  <c r="Q4647" i="24"/>
  <c r="R4647" i="24"/>
  <c r="S4647" i="24"/>
  <c r="Q4648" i="24"/>
  <c r="R4648" i="24"/>
  <c r="S4648" i="24"/>
  <c r="Q4649" i="24"/>
  <c r="R4649" i="24"/>
  <c r="S4649" i="24"/>
  <c r="Q4650" i="24"/>
  <c r="R4650" i="24"/>
  <c r="S4650" i="24"/>
  <c r="Q4651" i="24"/>
  <c r="R4651" i="24"/>
  <c r="S4651" i="24"/>
  <c r="Q4652" i="24"/>
  <c r="R4652" i="24"/>
  <c r="S4652" i="24"/>
  <c r="Q4653" i="24"/>
  <c r="R4653" i="24"/>
  <c r="S4653" i="24"/>
  <c r="Q4654" i="24"/>
  <c r="R4654" i="24"/>
  <c r="S4654" i="24"/>
  <c r="Q4655" i="24"/>
  <c r="R4655" i="24"/>
  <c r="S4655" i="24"/>
  <c r="Q4656" i="24"/>
  <c r="R4656" i="24"/>
  <c r="S4656" i="24"/>
  <c r="Q4657" i="24"/>
  <c r="R4657" i="24"/>
  <c r="S4657" i="24"/>
  <c r="Q4658" i="24"/>
  <c r="R4658" i="24"/>
  <c r="S4658" i="24"/>
  <c r="Q4659" i="24"/>
  <c r="R4659" i="24"/>
  <c r="S4659" i="24"/>
  <c r="Q4660" i="24"/>
  <c r="R4660" i="24"/>
  <c r="S4660" i="24"/>
  <c r="Q4661" i="24"/>
  <c r="R4661" i="24"/>
  <c r="S4661" i="24"/>
  <c r="Q4662" i="24"/>
  <c r="R4662" i="24"/>
  <c r="S4662" i="24"/>
  <c r="Q4663" i="24"/>
  <c r="R4663" i="24"/>
  <c r="S4663" i="24"/>
  <c r="Q4664" i="24"/>
  <c r="R4664" i="24"/>
  <c r="S4664" i="24"/>
  <c r="Q4665" i="24"/>
  <c r="R4665" i="24"/>
  <c r="S4665" i="24"/>
  <c r="Q4666" i="24"/>
  <c r="R4666" i="24"/>
  <c r="S4666" i="24"/>
  <c r="Q4667" i="24"/>
  <c r="R4667" i="24"/>
  <c r="S4667" i="24"/>
  <c r="Q4668" i="24"/>
  <c r="R4668" i="24"/>
  <c r="S4668" i="24"/>
  <c r="Q4669" i="24"/>
  <c r="R4669" i="24"/>
  <c r="S4669" i="24"/>
  <c r="Q4670" i="24"/>
  <c r="R4670" i="24"/>
  <c r="S4670" i="24"/>
  <c r="Q4671" i="24"/>
  <c r="R4671" i="24"/>
  <c r="S4671" i="24"/>
  <c r="Q4672" i="24"/>
  <c r="R4672" i="24"/>
  <c r="S4672" i="24"/>
  <c r="Q4673" i="24"/>
  <c r="R4673" i="24"/>
  <c r="S4673" i="24"/>
  <c r="Q4674" i="24"/>
  <c r="R4674" i="24"/>
  <c r="S4674" i="24"/>
  <c r="Q4675" i="24"/>
  <c r="R4675" i="24"/>
  <c r="S4675" i="24"/>
  <c r="Q4676" i="24"/>
  <c r="R4676" i="24"/>
  <c r="S4676" i="24"/>
  <c r="Q4677" i="24"/>
  <c r="R4677" i="24"/>
  <c r="S4677" i="24"/>
  <c r="Q4678" i="24"/>
  <c r="R4678" i="24"/>
  <c r="S4678" i="24"/>
  <c r="Q4679" i="24"/>
  <c r="R4679" i="24"/>
  <c r="S4679" i="24"/>
  <c r="Q4680" i="24"/>
  <c r="R4680" i="24"/>
  <c r="S4680" i="24"/>
  <c r="Q4681" i="24"/>
  <c r="R4681" i="24"/>
  <c r="S4681" i="24"/>
  <c r="Q4682" i="24"/>
  <c r="R4682" i="24"/>
  <c r="S4682" i="24"/>
  <c r="Q4683" i="24"/>
  <c r="R4683" i="24"/>
  <c r="S4683" i="24"/>
  <c r="Q4684" i="24"/>
  <c r="R4684" i="24"/>
  <c r="S4684" i="24"/>
  <c r="Q4685" i="24"/>
  <c r="R4685" i="24"/>
  <c r="S4685" i="24"/>
  <c r="Q4686" i="24"/>
  <c r="R4686" i="24"/>
  <c r="S4686" i="24"/>
  <c r="Q4687" i="24"/>
  <c r="R4687" i="24"/>
  <c r="S4687" i="24"/>
  <c r="Q4688" i="24"/>
  <c r="R4688" i="24"/>
  <c r="S4688" i="24"/>
  <c r="Q4689" i="24"/>
  <c r="R4689" i="24"/>
  <c r="S4689" i="24"/>
  <c r="Q4690" i="24"/>
  <c r="R4690" i="24"/>
  <c r="S4690" i="24"/>
  <c r="Q4691" i="24"/>
  <c r="R4691" i="24"/>
  <c r="S4691" i="24"/>
  <c r="Q4692" i="24"/>
  <c r="R4692" i="24"/>
  <c r="S4692" i="24"/>
  <c r="Q4693" i="24"/>
  <c r="R4693" i="24"/>
  <c r="S4693" i="24"/>
  <c r="Q4694" i="24"/>
  <c r="R4694" i="24"/>
  <c r="S4694" i="24"/>
  <c r="Q4695" i="24"/>
  <c r="R4695" i="24"/>
  <c r="S4695" i="24"/>
  <c r="Q4696" i="24"/>
  <c r="R4696" i="24"/>
  <c r="S4696" i="24"/>
  <c r="Q4697" i="24"/>
  <c r="R4697" i="24"/>
  <c r="S4697" i="24"/>
  <c r="Q4698" i="24"/>
  <c r="R4698" i="24"/>
  <c r="S4698" i="24"/>
  <c r="Q4699" i="24"/>
  <c r="R4699" i="24"/>
  <c r="S4699" i="24"/>
  <c r="Q4700" i="24"/>
  <c r="R4700" i="24"/>
  <c r="S4700" i="24"/>
  <c r="Q4701" i="24"/>
  <c r="R4701" i="24"/>
  <c r="S4701" i="24"/>
  <c r="Q4702" i="24"/>
  <c r="R4702" i="24"/>
  <c r="S4702" i="24"/>
  <c r="Q4703" i="24"/>
  <c r="R4703" i="24"/>
  <c r="S4703" i="24"/>
  <c r="Q4704" i="24"/>
  <c r="R4704" i="24"/>
  <c r="S4704" i="24"/>
  <c r="Q4705" i="24"/>
  <c r="R4705" i="24"/>
  <c r="S4705" i="24"/>
  <c r="Q4706" i="24"/>
  <c r="R4706" i="24"/>
  <c r="S4706" i="24"/>
  <c r="Q4707" i="24"/>
  <c r="R4707" i="24"/>
  <c r="S4707" i="24"/>
  <c r="Q4708" i="24"/>
  <c r="R4708" i="24"/>
  <c r="S4708" i="24"/>
  <c r="Q4709" i="24"/>
  <c r="R4709" i="24"/>
  <c r="S4709" i="24"/>
  <c r="Q4710" i="24"/>
  <c r="R4710" i="24"/>
  <c r="S4710" i="24"/>
  <c r="Q4711" i="24"/>
  <c r="R4711" i="24"/>
  <c r="S4711" i="24"/>
  <c r="Q4712" i="24"/>
  <c r="R4712" i="24"/>
  <c r="S4712" i="24"/>
  <c r="Q4713" i="24"/>
  <c r="R4713" i="24"/>
  <c r="S4713" i="24"/>
  <c r="Q4714" i="24"/>
  <c r="R4714" i="24"/>
  <c r="S4714" i="24"/>
  <c r="Q4715" i="24"/>
  <c r="R4715" i="24"/>
  <c r="S4715" i="24"/>
  <c r="Q4716" i="24"/>
  <c r="R4716" i="24"/>
  <c r="S4716" i="24"/>
  <c r="Q4717" i="24"/>
  <c r="R4717" i="24"/>
  <c r="S4717" i="24"/>
  <c r="Q4718" i="24"/>
  <c r="R4718" i="24"/>
  <c r="S4718" i="24"/>
  <c r="Q4719" i="24"/>
  <c r="R4719" i="24"/>
  <c r="S4719" i="24"/>
  <c r="Q4720" i="24"/>
  <c r="R4720" i="24"/>
  <c r="S4720" i="24"/>
  <c r="Q4721" i="24"/>
  <c r="R4721" i="24"/>
  <c r="S4721" i="24"/>
  <c r="Q4722" i="24"/>
  <c r="R4722" i="24"/>
  <c r="S4722" i="24"/>
  <c r="Q4723" i="24"/>
  <c r="R4723" i="24"/>
  <c r="S4723" i="24"/>
  <c r="Q4724" i="24"/>
  <c r="R4724" i="24"/>
  <c r="S4724" i="24"/>
  <c r="Q4725" i="24"/>
  <c r="R4725" i="24"/>
  <c r="S4725" i="24"/>
  <c r="Q4726" i="24"/>
  <c r="R4726" i="24"/>
  <c r="S4726" i="24"/>
  <c r="Q4727" i="24"/>
  <c r="R4727" i="24"/>
  <c r="S4727" i="24"/>
  <c r="Q4728" i="24"/>
  <c r="R4728" i="24"/>
  <c r="S4728" i="24"/>
  <c r="Q4729" i="24"/>
  <c r="R4729" i="24"/>
  <c r="S4729" i="24"/>
  <c r="Q4730" i="24"/>
  <c r="R4730" i="24"/>
  <c r="S4730" i="24"/>
  <c r="Q4731" i="24"/>
  <c r="R4731" i="24"/>
  <c r="S4731" i="24"/>
  <c r="Q4732" i="24"/>
  <c r="R4732" i="24"/>
  <c r="S4732" i="24"/>
  <c r="Q4733" i="24"/>
  <c r="R4733" i="24"/>
  <c r="S4733" i="24"/>
  <c r="Q4734" i="24"/>
  <c r="R4734" i="24"/>
  <c r="S4734" i="24"/>
  <c r="Q4735" i="24"/>
  <c r="R4735" i="24"/>
  <c r="S4735" i="24"/>
  <c r="Q4736" i="24"/>
  <c r="R4736" i="24"/>
  <c r="S4736" i="24"/>
  <c r="Q4737" i="24"/>
  <c r="R4737" i="24"/>
  <c r="S4737" i="24"/>
  <c r="Q4738" i="24"/>
  <c r="R4738" i="24"/>
  <c r="S4738" i="24"/>
  <c r="Q4739" i="24"/>
  <c r="R4739" i="24"/>
  <c r="S4739" i="24"/>
  <c r="Q4740" i="24"/>
  <c r="R4740" i="24"/>
  <c r="S4740" i="24"/>
  <c r="Q4741" i="24"/>
  <c r="R4741" i="24"/>
  <c r="S4741" i="24"/>
  <c r="Q4742" i="24"/>
  <c r="R4742" i="24"/>
  <c r="S4742" i="24"/>
  <c r="Q4743" i="24"/>
  <c r="R4743" i="24"/>
  <c r="S4743" i="24"/>
  <c r="Q4744" i="24"/>
  <c r="R4744" i="24"/>
  <c r="S4744" i="24"/>
  <c r="Q4745" i="24"/>
  <c r="R4745" i="24"/>
  <c r="S4745" i="24"/>
  <c r="Q4746" i="24"/>
  <c r="R4746" i="24"/>
  <c r="S4746" i="24"/>
  <c r="Q4747" i="24"/>
  <c r="R4747" i="24"/>
  <c r="S4747" i="24"/>
  <c r="Q4748" i="24"/>
  <c r="R4748" i="24"/>
  <c r="S4748" i="24"/>
  <c r="Q4749" i="24"/>
  <c r="R4749" i="24"/>
  <c r="S4749" i="24"/>
  <c r="Q4750" i="24"/>
  <c r="R4750" i="24"/>
  <c r="S4750" i="24"/>
  <c r="Q4751" i="24"/>
  <c r="R4751" i="24"/>
  <c r="S4751" i="24"/>
  <c r="Q4752" i="24"/>
  <c r="R4752" i="24"/>
  <c r="S4752" i="24"/>
  <c r="Q4753" i="24"/>
  <c r="R4753" i="24"/>
  <c r="S4753" i="24"/>
  <c r="Q4754" i="24"/>
  <c r="R4754" i="24"/>
  <c r="S4754" i="24"/>
  <c r="Q4755" i="24"/>
  <c r="R4755" i="24"/>
  <c r="S4755" i="24"/>
  <c r="Q4756" i="24"/>
  <c r="R4756" i="24"/>
  <c r="S4756" i="24"/>
  <c r="Q4757" i="24"/>
  <c r="R4757" i="24"/>
  <c r="S4757" i="24"/>
  <c r="Q4758" i="24"/>
  <c r="R4758" i="24"/>
  <c r="S4758" i="24"/>
  <c r="Q4759" i="24"/>
  <c r="R4759" i="24"/>
  <c r="S4759" i="24"/>
  <c r="Q4760" i="24"/>
  <c r="R4760" i="24"/>
  <c r="S4760" i="24"/>
  <c r="Q4761" i="24"/>
  <c r="R4761" i="24"/>
  <c r="S4761" i="24"/>
  <c r="Q4762" i="24"/>
  <c r="R4762" i="24"/>
  <c r="S4762" i="24"/>
  <c r="Q4763" i="24"/>
  <c r="R4763" i="24"/>
  <c r="S4763" i="24"/>
  <c r="Q4764" i="24"/>
  <c r="R4764" i="24"/>
  <c r="S4764" i="24"/>
  <c r="Q4765" i="24"/>
  <c r="R4765" i="24"/>
  <c r="S4765" i="24"/>
  <c r="Q4766" i="24"/>
  <c r="R4766" i="24"/>
  <c r="S4766" i="24"/>
  <c r="Q4767" i="24"/>
  <c r="R4767" i="24"/>
  <c r="S4767" i="24"/>
  <c r="Q4768" i="24"/>
  <c r="R4768" i="24"/>
  <c r="S4768" i="24"/>
  <c r="Q4769" i="24"/>
  <c r="R4769" i="24"/>
  <c r="S4769" i="24"/>
  <c r="Q4770" i="24"/>
  <c r="R4770" i="24"/>
  <c r="S4770" i="24"/>
  <c r="Q4771" i="24"/>
  <c r="R4771" i="24"/>
  <c r="S4771" i="24"/>
  <c r="Q4772" i="24"/>
  <c r="R4772" i="24"/>
  <c r="S4772" i="24"/>
  <c r="Q4773" i="24"/>
  <c r="R4773" i="24"/>
  <c r="S4773" i="24"/>
  <c r="Q4774" i="24"/>
  <c r="R4774" i="24"/>
  <c r="S4774" i="24"/>
  <c r="Q4775" i="24"/>
  <c r="R4775" i="24"/>
  <c r="S4775" i="24"/>
  <c r="Q4776" i="24"/>
  <c r="R4776" i="24"/>
  <c r="S4776" i="24"/>
  <c r="Q4777" i="24"/>
  <c r="R4777" i="24"/>
  <c r="S4777" i="24"/>
  <c r="Q4778" i="24"/>
  <c r="R4778" i="24"/>
  <c r="S4778" i="24"/>
  <c r="Q4779" i="24"/>
  <c r="R4779" i="24"/>
  <c r="S4779" i="24"/>
  <c r="Q4780" i="24"/>
  <c r="R4780" i="24"/>
  <c r="S4780" i="24"/>
  <c r="Q4781" i="24"/>
  <c r="R4781" i="24"/>
  <c r="S4781" i="24"/>
  <c r="Q4782" i="24"/>
  <c r="R4782" i="24"/>
  <c r="S4782" i="24"/>
  <c r="Q4783" i="24"/>
  <c r="R4783" i="24"/>
  <c r="S4783" i="24"/>
  <c r="Q4784" i="24"/>
  <c r="R4784" i="24"/>
  <c r="S4784" i="24"/>
  <c r="Q4785" i="24"/>
  <c r="R4785" i="24"/>
  <c r="S4785" i="24"/>
  <c r="Q4786" i="24"/>
  <c r="R4786" i="24"/>
  <c r="S4786" i="24"/>
  <c r="Q4787" i="24"/>
  <c r="R4787" i="24"/>
  <c r="S4787" i="24"/>
  <c r="Q4788" i="24"/>
  <c r="R4788" i="24"/>
  <c r="S4788" i="24"/>
  <c r="Q4789" i="24"/>
  <c r="R4789" i="24"/>
  <c r="S4789" i="24"/>
  <c r="Q4790" i="24"/>
  <c r="R4790" i="24"/>
  <c r="S4790" i="24"/>
  <c r="Q4791" i="24"/>
  <c r="R4791" i="24"/>
  <c r="S4791" i="24"/>
  <c r="Q4792" i="24"/>
  <c r="R4792" i="24"/>
  <c r="S4792" i="24"/>
  <c r="Q4793" i="24"/>
  <c r="R4793" i="24"/>
  <c r="S4793" i="24"/>
  <c r="Q4794" i="24"/>
  <c r="R4794" i="24"/>
  <c r="S4794" i="24"/>
  <c r="Q4795" i="24"/>
  <c r="R4795" i="24"/>
  <c r="S4795" i="24"/>
  <c r="Q4796" i="24"/>
  <c r="R4796" i="24"/>
  <c r="S4796" i="24"/>
  <c r="Q4797" i="24"/>
  <c r="R4797" i="24"/>
  <c r="S4797" i="24"/>
  <c r="Q4798" i="24"/>
  <c r="R4798" i="24"/>
  <c r="S4798" i="24"/>
  <c r="Q4799" i="24"/>
  <c r="R4799" i="24"/>
  <c r="S4799" i="24"/>
  <c r="Q4800" i="24"/>
  <c r="R4800" i="24"/>
  <c r="S4800" i="24"/>
  <c r="Q4801" i="24"/>
  <c r="R4801" i="24"/>
  <c r="S4801" i="24"/>
  <c r="Q4802" i="24"/>
  <c r="R4802" i="24"/>
  <c r="S4802" i="24"/>
  <c r="Q4803" i="24"/>
  <c r="R4803" i="24"/>
  <c r="S4803" i="24"/>
  <c r="Q4804" i="24"/>
  <c r="R4804" i="24"/>
  <c r="S4804" i="24"/>
  <c r="Q4805" i="24"/>
  <c r="R4805" i="24"/>
  <c r="S4805" i="24"/>
  <c r="Q4806" i="24"/>
  <c r="R4806" i="24"/>
  <c r="S4806" i="24"/>
  <c r="Q4807" i="24"/>
  <c r="R4807" i="24"/>
  <c r="S4807" i="24"/>
  <c r="Q4808" i="24"/>
  <c r="R4808" i="24"/>
  <c r="S4808" i="24"/>
  <c r="Q4809" i="24"/>
  <c r="R4809" i="24"/>
  <c r="S4809" i="24"/>
  <c r="Q4810" i="24"/>
  <c r="R4810" i="24"/>
  <c r="S4810" i="24"/>
  <c r="Q4811" i="24"/>
  <c r="R4811" i="24"/>
  <c r="S4811" i="24"/>
  <c r="Q4812" i="24"/>
  <c r="R4812" i="24"/>
  <c r="S4812" i="24"/>
  <c r="Q4813" i="24"/>
  <c r="R4813" i="24"/>
  <c r="S4813" i="24"/>
  <c r="Q4814" i="24"/>
  <c r="R4814" i="24"/>
  <c r="S4814" i="24"/>
  <c r="Q4815" i="24"/>
  <c r="R4815" i="24"/>
  <c r="S4815" i="24"/>
  <c r="Q4816" i="24"/>
  <c r="R4816" i="24"/>
  <c r="S4816" i="24"/>
  <c r="Q4817" i="24"/>
  <c r="R4817" i="24"/>
  <c r="S4817" i="24"/>
  <c r="Q4818" i="24"/>
  <c r="R4818" i="24"/>
  <c r="S4818" i="24"/>
  <c r="Q4819" i="24"/>
  <c r="R4819" i="24"/>
  <c r="S4819" i="24"/>
  <c r="Q4820" i="24"/>
  <c r="R4820" i="24"/>
  <c r="S4820" i="24"/>
  <c r="Q4821" i="24"/>
  <c r="R4821" i="24"/>
  <c r="S4821" i="24"/>
  <c r="Q4822" i="24"/>
  <c r="R4822" i="24"/>
  <c r="S4822" i="24"/>
  <c r="Q4823" i="24"/>
  <c r="R4823" i="24"/>
  <c r="S4823" i="24"/>
  <c r="Q4824" i="24"/>
  <c r="R4824" i="24"/>
  <c r="S4824" i="24"/>
  <c r="Q4825" i="24"/>
  <c r="R4825" i="24"/>
  <c r="S4825" i="24"/>
  <c r="Q4826" i="24"/>
  <c r="R4826" i="24"/>
  <c r="S4826" i="24"/>
  <c r="Q4827" i="24"/>
  <c r="R4827" i="24"/>
  <c r="S4827" i="24"/>
  <c r="Q4828" i="24"/>
  <c r="R4828" i="24"/>
  <c r="S4828" i="24"/>
  <c r="Q4829" i="24"/>
  <c r="R4829" i="24"/>
  <c r="S4829" i="24"/>
  <c r="Q4830" i="24"/>
  <c r="R4830" i="24"/>
  <c r="S4830" i="24"/>
  <c r="Q4831" i="24"/>
  <c r="R4831" i="24"/>
  <c r="S4831" i="24"/>
  <c r="Q4832" i="24"/>
  <c r="R4832" i="24"/>
  <c r="S4832" i="24"/>
  <c r="Q4833" i="24"/>
  <c r="R4833" i="24"/>
  <c r="S4833" i="24"/>
  <c r="Q4834" i="24"/>
  <c r="R4834" i="24"/>
  <c r="S4834" i="24"/>
  <c r="Q4835" i="24"/>
  <c r="R4835" i="24"/>
  <c r="S4835" i="24"/>
  <c r="Q4836" i="24"/>
  <c r="R4836" i="24"/>
  <c r="S4836" i="24"/>
  <c r="Q4837" i="24"/>
  <c r="R4837" i="24"/>
  <c r="S4837" i="24"/>
  <c r="Q4838" i="24"/>
  <c r="R4838" i="24"/>
  <c r="S4838" i="24"/>
  <c r="Q4839" i="24"/>
  <c r="R4839" i="24"/>
  <c r="S4839" i="24"/>
  <c r="Q4840" i="24"/>
  <c r="R4840" i="24"/>
  <c r="S4840" i="24"/>
  <c r="Q4841" i="24"/>
  <c r="R4841" i="24"/>
  <c r="S4841" i="24"/>
  <c r="Q4842" i="24"/>
  <c r="R4842" i="24"/>
  <c r="S4842" i="24"/>
  <c r="Q4843" i="24"/>
  <c r="R4843" i="24"/>
  <c r="S4843" i="24"/>
  <c r="Q4844" i="24"/>
  <c r="R4844" i="24"/>
  <c r="S4844" i="24"/>
  <c r="Q4845" i="24"/>
  <c r="R4845" i="24"/>
  <c r="S4845" i="24"/>
  <c r="Q4846" i="24"/>
  <c r="R4846" i="24"/>
  <c r="S4846" i="24"/>
  <c r="Q4847" i="24"/>
  <c r="R4847" i="24"/>
  <c r="S4847" i="24"/>
  <c r="Q4848" i="24"/>
  <c r="R4848" i="24"/>
  <c r="S4848" i="24"/>
  <c r="Q4849" i="24"/>
  <c r="R4849" i="24"/>
  <c r="S4849" i="24"/>
  <c r="Q4850" i="24"/>
  <c r="R4850" i="24"/>
  <c r="S4850" i="24"/>
  <c r="Q4851" i="24"/>
  <c r="R4851" i="24"/>
  <c r="S4851" i="24"/>
  <c r="Q4852" i="24"/>
  <c r="R4852" i="24"/>
  <c r="S4852" i="24"/>
  <c r="Q4853" i="24"/>
  <c r="R4853" i="24"/>
  <c r="S4853" i="24"/>
  <c r="Q4854" i="24"/>
  <c r="R4854" i="24"/>
  <c r="S4854" i="24"/>
  <c r="Q4855" i="24"/>
  <c r="R4855" i="24"/>
  <c r="S4855" i="24"/>
  <c r="Q4856" i="24"/>
  <c r="R4856" i="24"/>
  <c r="S4856" i="24"/>
  <c r="Q4857" i="24"/>
  <c r="R4857" i="24"/>
  <c r="S4857" i="24"/>
  <c r="Q4858" i="24"/>
  <c r="R4858" i="24"/>
  <c r="S4858" i="24"/>
  <c r="Q4859" i="24"/>
  <c r="R4859" i="24"/>
  <c r="S4859" i="24"/>
  <c r="Q4860" i="24"/>
  <c r="R4860" i="24"/>
  <c r="S4860" i="24"/>
  <c r="Q4861" i="24"/>
  <c r="R4861" i="24"/>
  <c r="S4861" i="24"/>
  <c r="Q4862" i="24"/>
  <c r="R4862" i="24"/>
  <c r="S4862" i="24"/>
  <c r="Q4863" i="24"/>
  <c r="R4863" i="24"/>
  <c r="S4863" i="24"/>
  <c r="Q4864" i="24"/>
  <c r="R4864" i="24"/>
  <c r="S4864" i="24"/>
  <c r="Q4865" i="24"/>
  <c r="R4865" i="24"/>
  <c r="S4865" i="24"/>
  <c r="Q4866" i="24"/>
  <c r="R4866" i="24"/>
  <c r="S4866" i="24"/>
  <c r="Q4867" i="24"/>
  <c r="R4867" i="24"/>
  <c r="S4867" i="24"/>
  <c r="Q4868" i="24"/>
  <c r="R4868" i="24"/>
  <c r="S4868" i="24"/>
  <c r="Q4869" i="24"/>
  <c r="R4869" i="24"/>
  <c r="S4869" i="24"/>
  <c r="Q4870" i="24"/>
  <c r="R4870" i="24"/>
  <c r="S4870" i="24"/>
  <c r="Q4871" i="24"/>
  <c r="R4871" i="24"/>
  <c r="S4871" i="24"/>
  <c r="Q4872" i="24"/>
  <c r="R4872" i="24"/>
  <c r="S4872" i="24"/>
  <c r="Q4873" i="24"/>
  <c r="R4873" i="24"/>
  <c r="S4873" i="24"/>
  <c r="Q4874" i="24"/>
  <c r="R4874" i="24"/>
  <c r="S4874" i="24"/>
  <c r="Q4875" i="24"/>
  <c r="R4875" i="24"/>
  <c r="S4875" i="24"/>
  <c r="Q4876" i="24"/>
  <c r="R4876" i="24"/>
  <c r="S4876" i="24"/>
  <c r="Q4877" i="24"/>
  <c r="R4877" i="24"/>
  <c r="S4877" i="24"/>
  <c r="Q4878" i="24"/>
  <c r="R4878" i="24"/>
  <c r="S4878" i="24"/>
  <c r="Q4879" i="24"/>
  <c r="R4879" i="24"/>
  <c r="S4879" i="24"/>
  <c r="Q4880" i="24"/>
  <c r="R4880" i="24"/>
  <c r="S4880" i="24"/>
  <c r="Q4881" i="24"/>
  <c r="R4881" i="24"/>
  <c r="S4881" i="24"/>
  <c r="Q4882" i="24"/>
  <c r="R4882" i="24"/>
  <c r="S4882" i="24"/>
  <c r="Q4883" i="24"/>
  <c r="R4883" i="24"/>
  <c r="S4883" i="24"/>
  <c r="Q4884" i="24"/>
  <c r="R4884" i="24"/>
  <c r="S4884" i="24"/>
  <c r="Q4885" i="24"/>
  <c r="R4885" i="24"/>
  <c r="S4885" i="24"/>
  <c r="Q4886" i="24"/>
  <c r="R4886" i="24"/>
  <c r="S4886" i="24"/>
  <c r="Q4887" i="24"/>
  <c r="R4887" i="24"/>
  <c r="S4887" i="24"/>
  <c r="Q4888" i="24"/>
  <c r="R4888" i="24"/>
  <c r="S4888" i="24"/>
  <c r="Q4889" i="24"/>
  <c r="R4889" i="24"/>
  <c r="S4889" i="24"/>
  <c r="Q4890" i="24"/>
  <c r="R4890" i="24"/>
  <c r="S4890" i="24"/>
  <c r="Q4891" i="24"/>
  <c r="R4891" i="24"/>
  <c r="S4891" i="24"/>
  <c r="Q4892" i="24"/>
  <c r="R4892" i="24"/>
  <c r="S4892" i="24"/>
  <c r="Q4893" i="24"/>
  <c r="R4893" i="24"/>
  <c r="S4893" i="24"/>
  <c r="Q4894" i="24"/>
  <c r="R4894" i="24"/>
  <c r="S4894" i="24"/>
  <c r="Q4895" i="24"/>
  <c r="R4895" i="24"/>
  <c r="S4895" i="24"/>
  <c r="Q4896" i="24"/>
  <c r="R4896" i="24"/>
  <c r="S4896" i="24"/>
  <c r="Q4897" i="24"/>
  <c r="R4897" i="24"/>
  <c r="S4897" i="24"/>
  <c r="Q4898" i="24"/>
  <c r="R4898" i="24"/>
  <c r="S4898" i="24"/>
  <c r="Q4899" i="24"/>
  <c r="R4899" i="24"/>
  <c r="S4899" i="24"/>
  <c r="Q4900" i="24"/>
  <c r="R4900" i="24"/>
  <c r="S4900" i="24"/>
  <c r="Q4901" i="24"/>
  <c r="R4901" i="24"/>
  <c r="S4901" i="24"/>
  <c r="Q4902" i="24"/>
  <c r="R4902" i="24"/>
  <c r="S4902" i="24"/>
  <c r="Q4903" i="24"/>
  <c r="R4903" i="24"/>
  <c r="S4903" i="24"/>
  <c r="Q4904" i="24"/>
  <c r="R4904" i="24"/>
  <c r="S4904" i="24"/>
  <c r="Q4905" i="24"/>
  <c r="R4905" i="24"/>
  <c r="S4905" i="24"/>
  <c r="Q4906" i="24"/>
  <c r="R4906" i="24"/>
  <c r="S4906" i="24"/>
  <c r="Q4907" i="24"/>
  <c r="R4907" i="24"/>
  <c r="S4907" i="24"/>
  <c r="Q4908" i="24"/>
  <c r="R4908" i="24"/>
  <c r="S4908" i="24"/>
  <c r="Q4909" i="24"/>
  <c r="R4909" i="24"/>
  <c r="S4909" i="24"/>
  <c r="Q4910" i="24"/>
  <c r="R4910" i="24"/>
  <c r="S4910" i="24"/>
  <c r="Q4911" i="24"/>
  <c r="R4911" i="24"/>
  <c r="S4911" i="24"/>
  <c r="Q4912" i="24"/>
  <c r="R4912" i="24"/>
  <c r="S4912" i="24"/>
  <c r="Q4913" i="24"/>
  <c r="R4913" i="24"/>
  <c r="S4913" i="24"/>
  <c r="Q4914" i="24"/>
  <c r="R4914" i="24"/>
  <c r="S4914" i="24"/>
  <c r="Q4915" i="24"/>
  <c r="R4915" i="24"/>
  <c r="S4915" i="24"/>
  <c r="Q4916" i="24"/>
  <c r="R4916" i="24"/>
  <c r="S4916" i="24"/>
  <c r="Q4917" i="24"/>
  <c r="R4917" i="24"/>
  <c r="S4917" i="24"/>
  <c r="Q4918" i="24"/>
  <c r="R4918" i="24"/>
  <c r="S4918" i="24"/>
  <c r="Q4919" i="24"/>
  <c r="R4919" i="24"/>
  <c r="S4919" i="24"/>
  <c r="Q4920" i="24"/>
  <c r="R4920" i="24"/>
  <c r="S4920" i="24"/>
  <c r="Q4921" i="24"/>
  <c r="R4921" i="24"/>
  <c r="S4921" i="24"/>
  <c r="Q4922" i="24"/>
  <c r="R4922" i="24"/>
  <c r="S4922" i="24"/>
  <c r="Q4923" i="24"/>
  <c r="R4923" i="24"/>
  <c r="S4923" i="24"/>
  <c r="Q4924" i="24"/>
  <c r="R4924" i="24"/>
  <c r="S4924" i="24"/>
  <c r="Q4925" i="24"/>
  <c r="R4925" i="24"/>
  <c r="S4925" i="24"/>
  <c r="Q4926" i="24"/>
  <c r="R4926" i="24"/>
  <c r="S4926" i="24"/>
  <c r="Q4927" i="24"/>
  <c r="R4927" i="24"/>
  <c r="S4927" i="24"/>
  <c r="Q4928" i="24"/>
  <c r="R4928" i="24"/>
  <c r="S4928" i="24"/>
  <c r="Q4929" i="24"/>
  <c r="R4929" i="24"/>
  <c r="S4929" i="24"/>
  <c r="Q4930" i="24"/>
  <c r="R4930" i="24"/>
  <c r="S4930" i="24"/>
  <c r="Q4931" i="24"/>
  <c r="R4931" i="24"/>
  <c r="S4931" i="24"/>
  <c r="Q4932" i="24"/>
  <c r="R4932" i="24"/>
  <c r="S4932" i="24"/>
  <c r="Q4933" i="24"/>
  <c r="R4933" i="24"/>
  <c r="S4933" i="24"/>
  <c r="Q4934" i="24"/>
  <c r="R4934" i="24"/>
  <c r="S4934" i="24"/>
  <c r="Q4935" i="24"/>
  <c r="R4935" i="24"/>
  <c r="S4935" i="24"/>
  <c r="Q4936" i="24"/>
  <c r="R4936" i="24"/>
  <c r="S4936" i="24"/>
  <c r="Q4937" i="24"/>
  <c r="R4937" i="24"/>
  <c r="S4937" i="24"/>
  <c r="Q4938" i="24"/>
  <c r="R4938" i="24"/>
  <c r="S4938" i="24"/>
  <c r="Q4939" i="24"/>
  <c r="R4939" i="24"/>
  <c r="S4939" i="24"/>
  <c r="Q4940" i="24"/>
  <c r="R4940" i="24"/>
  <c r="S4940" i="24"/>
  <c r="Q4941" i="24"/>
  <c r="R4941" i="24"/>
  <c r="S4941" i="24"/>
  <c r="Q4942" i="24"/>
  <c r="R4942" i="24"/>
  <c r="S4942" i="24"/>
  <c r="Q4943" i="24"/>
  <c r="R4943" i="24"/>
  <c r="S4943" i="24"/>
  <c r="Q4944" i="24"/>
  <c r="R4944" i="24"/>
  <c r="S4944" i="24"/>
  <c r="Q4945" i="24"/>
  <c r="R4945" i="24"/>
  <c r="S4945" i="24"/>
  <c r="Q4946" i="24"/>
  <c r="R4946" i="24"/>
  <c r="S4946" i="24"/>
  <c r="Q4947" i="24"/>
  <c r="R4947" i="24"/>
  <c r="S4947" i="24"/>
  <c r="Q4948" i="24"/>
  <c r="R4948" i="24"/>
  <c r="S4948" i="24"/>
  <c r="Q4949" i="24"/>
  <c r="R4949" i="24"/>
  <c r="S4949" i="24"/>
  <c r="Q4950" i="24"/>
  <c r="R4950" i="24"/>
  <c r="S4950" i="24"/>
  <c r="Q4951" i="24"/>
  <c r="R4951" i="24"/>
  <c r="S4951" i="24"/>
  <c r="Q4952" i="24"/>
  <c r="R4952" i="24"/>
  <c r="S4952" i="24"/>
  <c r="Q4953" i="24"/>
  <c r="R4953" i="24"/>
  <c r="S4953" i="24"/>
  <c r="Q4954" i="24"/>
  <c r="R4954" i="24"/>
  <c r="S4954" i="24"/>
  <c r="Q4955" i="24"/>
  <c r="R4955" i="24"/>
  <c r="S4955" i="24"/>
  <c r="Q4956" i="24"/>
  <c r="R4956" i="24"/>
  <c r="S4956" i="24"/>
  <c r="Q4957" i="24"/>
  <c r="R4957" i="24"/>
  <c r="S4957" i="24"/>
  <c r="Q4958" i="24"/>
  <c r="R4958" i="24"/>
  <c r="S4958" i="24"/>
  <c r="Q4959" i="24"/>
  <c r="R4959" i="24"/>
  <c r="S4959" i="24"/>
  <c r="Q4960" i="24"/>
  <c r="R4960" i="24"/>
  <c r="S4960" i="24"/>
  <c r="Q4961" i="24"/>
  <c r="R4961" i="24"/>
  <c r="S4961" i="24"/>
  <c r="Q4962" i="24"/>
  <c r="R4962" i="24"/>
  <c r="S4962" i="24"/>
  <c r="Q4963" i="24"/>
  <c r="R4963" i="24"/>
  <c r="S4963" i="24"/>
  <c r="Q4964" i="24"/>
  <c r="R4964" i="24"/>
  <c r="S4964" i="24"/>
  <c r="Q4965" i="24"/>
  <c r="R4965" i="24"/>
  <c r="S4965" i="24"/>
  <c r="Q4966" i="24"/>
  <c r="R4966" i="24"/>
  <c r="S4966" i="24"/>
  <c r="Q4967" i="24"/>
  <c r="R4967" i="24"/>
  <c r="S4967" i="24"/>
  <c r="Q4968" i="24"/>
  <c r="R4968" i="24"/>
  <c r="S4968" i="24"/>
  <c r="Q4969" i="24"/>
  <c r="R4969" i="24"/>
  <c r="S4969" i="24"/>
  <c r="Q4970" i="24"/>
  <c r="R4970" i="24"/>
  <c r="S4970" i="24"/>
  <c r="Q4971" i="24"/>
  <c r="R4971" i="24"/>
  <c r="S4971" i="24"/>
  <c r="Q4972" i="24"/>
  <c r="R4972" i="24"/>
  <c r="S4972" i="24"/>
  <c r="Q4973" i="24"/>
  <c r="R4973" i="24"/>
  <c r="S4973" i="24"/>
  <c r="Q4974" i="24"/>
  <c r="R4974" i="24"/>
  <c r="S4974" i="24"/>
  <c r="Q4975" i="24"/>
  <c r="R4975" i="24"/>
  <c r="S4975" i="24"/>
  <c r="Q4976" i="24"/>
  <c r="R4976" i="24"/>
  <c r="S4976" i="24"/>
  <c r="Q4977" i="24"/>
  <c r="R4977" i="24"/>
  <c r="S4977" i="24"/>
  <c r="Q4978" i="24"/>
  <c r="R4978" i="24"/>
  <c r="S4978" i="24"/>
  <c r="Q4979" i="24"/>
  <c r="R4979" i="24"/>
  <c r="S4979" i="24"/>
  <c r="Q4980" i="24"/>
  <c r="R4980" i="24"/>
  <c r="S4980" i="24"/>
  <c r="Q4981" i="24"/>
  <c r="R4981" i="24"/>
  <c r="S4981" i="24"/>
  <c r="Q4982" i="24"/>
  <c r="R4982" i="24"/>
  <c r="S4982" i="24"/>
  <c r="Q4983" i="24"/>
  <c r="R4983" i="24"/>
  <c r="S4983" i="24"/>
  <c r="Q4984" i="24"/>
  <c r="R4984" i="24"/>
  <c r="S4984" i="24"/>
  <c r="Q4985" i="24"/>
  <c r="R4985" i="24"/>
  <c r="S4985" i="24"/>
  <c r="Q4986" i="24"/>
  <c r="R4986" i="24"/>
  <c r="S4986" i="24"/>
  <c r="Q4987" i="24"/>
  <c r="R4987" i="24"/>
  <c r="S4987" i="24"/>
  <c r="Q4988" i="24"/>
  <c r="R4988" i="24"/>
  <c r="S4988" i="24"/>
  <c r="Q4989" i="24"/>
  <c r="R4989" i="24"/>
  <c r="S4989" i="24"/>
  <c r="Q4990" i="24"/>
  <c r="R4990" i="24"/>
  <c r="S4990" i="24"/>
  <c r="Q4991" i="24"/>
  <c r="R4991" i="24"/>
  <c r="S4991" i="24"/>
  <c r="Q4992" i="24"/>
  <c r="R4992" i="24"/>
  <c r="S4992" i="24"/>
  <c r="Q4993" i="24"/>
  <c r="R4993" i="24"/>
  <c r="S4993" i="24"/>
  <c r="Q4994" i="24"/>
  <c r="R4994" i="24"/>
  <c r="S4994" i="24"/>
  <c r="Q4995" i="24"/>
  <c r="R4995" i="24"/>
  <c r="S4995" i="24"/>
  <c r="Q4996" i="24"/>
  <c r="R4996" i="24"/>
  <c r="S4996" i="24"/>
  <c r="Q4997" i="24"/>
  <c r="R4997" i="24"/>
  <c r="S4997" i="24"/>
  <c r="Q4998" i="24"/>
  <c r="R4998" i="24"/>
  <c r="S4998" i="24"/>
  <c r="Q4999" i="24"/>
  <c r="R4999" i="24"/>
  <c r="S4999" i="24"/>
  <c r="Q5000" i="24"/>
  <c r="R5000" i="24"/>
  <c r="S5000" i="24"/>
  <c r="Q5001" i="24"/>
  <c r="R5001" i="24"/>
  <c r="S5001" i="24"/>
  <c r="Q5002" i="24"/>
  <c r="R5002" i="24"/>
  <c r="S5002" i="24"/>
  <c r="Q5003" i="24"/>
  <c r="R5003" i="24"/>
  <c r="S5003" i="24"/>
  <c r="Q5004" i="24"/>
  <c r="R5004" i="24"/>
  <c r="S5004" i="24"/>
  <c r="Q5005" i="24"/>
  <c r="R5005" i="24"/>
  <c r="S5005" i="24"/>
  <c r="Q5006" i="24"/>
  <c r="R5006" i="24"/>
  <c r="S5006" i="24"/>
  <c r="Q5007" i="24"/>
  <c r="R5007" i="24"/>
  <c r="S5007" i="24"/>
  <c r="Q5008" i="24"/>
  <c r="R5008" i="24"/>
  <c r="S5008" i="24"/>
  <c r="Q5009" i="24"/>
  <c r="R5009" i="24"/>
  <c r="S5009" i="24"/>
  <c r="Q5010" i="24"/>
  <c r="R5010" i="24"/>
  <c r="S5010" i="24"/>
  <c r="Q5011" i="24"/>
  <c r="R5011" i="24"/>
  <c r="S5011" i="24"/>
  <c r="Q5012" i="24"/>
  <c r="R5012" i="24"/>
  <c r="S5012" i="24"/>
  <c r="Q5013" i="24"/>
  <c r="R5013" i="24"/>
  <c r="S5013" i="24"/>
  <c r="Q5014" i="24"/>
  <c r="R5014" i="24"/>
  <c r="S5014" i="24"/>
  <c r="Q5015" i="24"/>
  <c r="R5015" i="24"/>
  <c r="S5015" i="24"/>
  <c r="Q5016" i="24"/>
  <c r="R5016" i="24"/>
  <c r="S5016" i="24"/>
  <c r="Q5017" i="24"/>
  <c r="R5017" i="24"/>
  <c r="S5017" i="24"/>
  <c r="Q5018" i="24"/>
  <c r="R5018" i="24"/>
  <c r="S5018" i="24"/>
  <c r="Q5019" i="24"/>
  <c r="R5019" i="24"/>
  <c r="S5019" i="24"/>
  <c r="Q5020" i="24"/>
  <c r="R5020" i="24"/>
  <c r="S5020" i="24"/>
  <c r="Q5021" i="24"/>
  <c r="R5021" i="24"/>
  <c r="S5021" i="24"/>
  <c r="Q5022" i="24"/>
  <c r="R5022" i="24"/>
  <c r="S5022" i="24"/>
  <c r="Q5023" i="24"/>
  <c r="R5023" i="24"/>
  <c r="S5023" i="24"/>
  <c r="Q5024" i="24"/>
  <c r="R5024" i="24"/>
  <c r="S5024" i="24"/>
  <c r="Q5025" i="24"/>
  <c r="R5025" i="24"/>
  <c r="S5025" i="24"/>
  <c r="Q5026" i="24"/>
  <c r="R5026" i="24"/>
  <c r="S5026" i="24"/>
  <c r="Q5027" i="24"/>
  <c r="R5027" i="24"/>
  <c r="S5027" i="24"/>
  <c r="Q5028" i="24"/>
  <c r="R5028" i="24"/>
  <c r="S5028" i="24"/>
  <c r="Q5029" i="24"/>
  <c r="R5029" i="24"/>
  <c r="S5029" i="24"/>
  <c r="Q5030" i="24"/>
  <c r="R5030" i="24"/>
  <c r="S5030" i="24"/>
  <c r="Q5031" i="24"/>
  <c r="R5031" i="24"/>
  <c r="S5031" i="24"/>
  <c r="Q5032" i="24"/>
  <c r="R5032" i="24"/>
  <c r="S5032" i="24"/>
  <c r="Q5033" i="24"/>
  <c r="R5033" i="24"/>
  <c r="S5033" i="24"/>
  <c r="Q5034" i="24"/>
  <c r="R5034" i="24"/>
  <c r="S5034" i="24"/>
  <c r="Q5035" i="24"/>
  <c r="R5035" i="24"/>
  <c r="S5035" i="24"/>
  <c r="Q5036" i="24"/>
  <c r="R5036" i="24"/>
  <c r="S5036" i="24"/>
  <c r="Q5037" i="24"/>
  <c r="R5037" i="24"/>
  <c r="S5037" i="24"/>
  <c r="Q5038" i="24"/>
  <c r="R5038" i="24"/>
  <c r="S5038" i="24"/>
  <c r="Q5039" i="24"/>
  <c r="R5039" i="24"/>
  <c r="S5039" i="24"/>
  <c r="Q5040" i="24"/>
  <c r="R5040" i="24"/>
  <c r="S5040" i="24"/>
  <c r="Q5041" i="24"/>
  <c r="R5041" i="24"/>
  <c r="S5041" i="24"/>
  <c r="Q5042" i="24"/>
  <c r="R5042" i="24"/>
  <c r="S5042" i="24"/>
  <c r="Q5043" i="24"/>
  <c r="R5043" i="24"/>
  <c r="S5043" i="24"/>
  <c r="Q5044" i="24"/>
  <c r="R5044" i="24"/>
  <c r="S5044" i="24"/>
  <c r="Q5045" i="24"/>
  <c r="R5045" i="24"/>
  <c r="S5045" i="24"/>
  <c r="Q5046" i="24"/>
  <c r="R5046" i="24"/>
  <c r="S5046" i="24"/>
  <c r="Q5047" i="24"/>
  <c r="R5047" i="24"/>
  <c r="S5047" i="24"/>
  <c r="Q5048" i="24"/>
  <c r="R5048" i="24"/>
  <c r="S5048" i="24"/>
  <c r="Q5049" i="24"/>
  <c r="R5049" i="24"/>
  <c r="S5049" i="24"/>
  <c r="Q5050" i="24"/>
  <c r="R5050" i="24"/>
  <c r="S5050" i="24"/>
  <c r="Q5051" i="24"/>
  <c r="R5051" i="24"/>
  <c r="S5051" i="24"/>
  <c r="Q5052" i="24"/>
  <c r="R5052" i="24"/>
  <c r="S5052" i="24"/>
  <c r="Q5053" i="24"/>
  <c r="R5053" i="24"/>
  <c r="S5053" i="24"/>
  <c r="Q5054" i="24"/>
  <c r="R5054" i="24"/>
  <c r="S5054" i="24"/>
  <c r="Q5055" i="24"/>
  <c r="R5055" i="24"/>
  <c r="S5055" i="24"/>
  <c r="Q5056" i="24"/>
  <c r="R5056" i="24"/>
  <c r="S5056" i="24"/>
  <c r="Q5057" i="24"/>
  <c r="R5057" i="24"/>
  <c r="S5057" i="24"/>
  <c r="Q5058" i="24"/>
  <c r="R5058" i="24"/>
  <c r="S5058" i="24"/>
  <c r="Q5059" i="24"/>
  <c r="R5059" i="24"/>
  <c r="S5059" i="24"/>
  <c r="Q5060" i="24"/>
  <c r="R5060" i="24"/>
  <c r="S5060" i="24"/>
  <c r="Q5061" i="24"/>
  <c r="R5061" i="24"/>
  <c r="S5061" i="24"/>
  <c r="Q5062" i="24"/>
  <c r="R5062" i="24"/>
  <c r="S5062" i="24"/>
  <c r="Q5063" i="24"/>
  <c r="R5063" i="24"/>
  <c r="S5063" i="24"/>
  <c r="Q5064" i="24"/>
  <c r="R5064" i="24"/>
  <c r="S5064" i="24"/>
  <c r="Q5065" i="24"/>
  <c r="R5065" i="24"/>
  <c r="S5065" i="24"/>
  <c r="Q5066" i="24"/>
  <c r="R5066" i="24"/>
  <c r="S5066" i="24"/>
  <c r="Q5067" i="24"/>
  <c r="R5067" i="24"/>
  <c r="S5067" i="24"/>
  <c r="Q5068" i="24"/>
  <c r="R5068" i="24"/>
  <c r="S5068" i="24"/>
  <c r="Q5069" i="24"/>
  <c r="R5069" i="24"/>
  <c r="S5069" i="24"/>
  <c r="Q5070" i="24"/>
  <c r="R5070" i="24"/>
  <c r="S5070" i="24"/>
  <c r="Q5071" i="24"/>
  <c r="R5071" i="24"/>
  <c r="S5071" i="24"/>
  <c r="Q5072" i="24"/>
  <c r="R5072" i="24"/>
  <c r="S5072" i="24"/>
  <c r="D5" i="21" l="1"/>
  <c r="D4" i="21"/>
  <c r="J4" i="21" l="1"/>
  <c r="J5" i="21"/>
  <c r="J6" i="21"/>
  <c r="J7" i="21"/>
  <c r="H4" i="21"/>
  <c r="H5" i="21"/>
  <c r="H6" i="21"/>
  <c r="H7" i="21"/>
  <c r="M31" i="33" l="1"/>
  <c r="M28" i="33"/>
  <c r="M23" i="33"/>
  <c r="M22" i="33"/>
  <c r="M19" i="33"/>
  <c r="M16" i="33"/>
  <c r="M15" i="33"/>
  <c r="M14" i="33"/>
  <c r="M9" i="33"/>
  <c r="M8" i="33"/>
  <c r="M7" i="33"/>
  <c r="M6" i="33"/>
  <c r="M33" i="33" l="1"/>
  <c r="J33" i="33" s="1"/>
  <c r="M25" i="33"/>
  <c r="J25" i="33" s="1"/>
  <c r="J11" i="33"/>
  <c r="P6" i="25" l="1"/>
  <c r="P7" i="25"/>
  <c r="P8" i="25"/>
  <c r="P9" i="25"/>
  <c r="P10" i="25"/>
  <c r="P11" i="25"/>
  <c r="P12" i="25"/>
  <c r="P13" i="25"/>
  <c r="P14" i="25"/>
  <c r="P15" i="25"/>
  <c r="P16" i="25"/>
  <c r="P17" i="25"/>
  <c r="P18" i="25"/>
  <c r="P19" i="25"/>
  <c r="P20" i="25"/>
  <c r="P21" i="25"/>
  <c r="P22" i="25"/>
  <c r="P23" i="25"/>
  <c r="P24" i="25"/>
  <c r="P25" i="25"/>
  <c r="P26" i="25"/>
  <c r="J88" i="24"/>
  <c r="J89" i="24"/>
  <c r="J90" i="24"/>
  <c r="J91" i="24"/>
  <c r="J92" i="24"/>
  <c r="J93" i="24"/>
  <c r="J94" i="24"/>
  <c r="J95" i="24"/>
  <c r="J96" i="24"/>
  <c r="J97" i="24"/>
  <c r="J98" i="24"/>
  <c r="J99" i="24"/>
  <c r="J100" i="24"/>
  <c r="J101" i="24"/>
  <c r="J102" i="24"/>
  <c r="J103" i="24"/>
  <c r="J104" i="24"/>
  <c r="R19" i="25" l="1"/>
  <c r="N19" i="25"/>
  <c r="R18" i="25"/>
  <c r="N18" i="25"/>
  <c r="N17" i="25"/>
  <c r="R17" i="25"/>
  <c r="N11" i="25"/>
  <c r="R11" i="25"/>
  <c r="N15" i="25"/>
  <c r="R15" i="25"/>
  <c r="N12" i="25"/>
  <c r="R12" i="25"/>
  <c r="N25" i="25"/>
  <c r="R25" i="25"/>
  <c r="N24" i="25"/>
  <c r="R24" i="25"/>
  <c r="N8" i="25"/>
  <c r="R8" i="25"/>
  <c r="R21" i="25"/>
  <c r="N21" i="25"/>
  <c r="R16" i="25"/>
  <c r="N16" i="25"/>
  <c r="N13" i="25"/>
  <c r="R13" i="25"/>
  <c r="N26" i="25"/>
  <c r="R26" i="25"/>
  <c r="N9" i="25"/>
  <c r="R9" i="25"/>
  <c r="N23" i="25"/>
  <c r="R23" i="25"/>
  <c r="N7" i="25"/>
  <c r="R7" i="25"/>
  <c r="R20" i="25"/>
  <c r="N20" i="25"/>
  <c r="R14" i="25"/>
  <c r="N14" i="25"/>
  <c r="N10" i="25"/>
  <c r="R10" i="25"/>
  <c r="N22" i="25"/>
  <c r="R22" i="25"/>
  <c r="N6" i="25"/>
  <c r="R6" i="25"/>
  <c r="Q23" i="25"/>
  <c r="Q26" i="25"/>
  <c r="Q24" i="25"/>
  <c r="Q22" i="25"/>
  <c r="Q21" i="25"/>
  <c r="Q25" i="25"/>
  <c r="Q17" i="25"/>
  <c r="Q15" i="25"/>
  <c r="Q14" i="25"/>
  <c r="Q13" i="25"/>
  <c r="Q12" i="25"/>
  <c r="Q11" i="25"/>
  <c r="Q10" i="25"/>
  <c r="Q9" i="25"/>
  <c r="Q20" i="25"/>
  <c r="Q8" i="25"/>
  <c r="Q19" i="25"/>
  <c r="Q7" i="25"/>
  <c r="Q18" i="25"/>
  <c r="Q6" i="25"/>
  <c r="Q16" i="25"/>
  <c r="A6" i="25"/>
  <c r="A7" i="25"/>
  <c r="A8" i="25"/>
  <c r="A9" i="25"/>
  <c r="A10" i="25"/>
  <c r="A11" i="25"/>
  <c r="A12" i="25"/>
  <c r="A13" i="25"/>
  <c r="A14" i="25"/>
  <c r="A15" i="25"/>
  <c r="A16" i="25"/>
  <c r="A17" i="25"/>
  <c r="A18" i="25"/>
  <c r="A19" i="25"/>
  <c r="A20" i="25"/>
  <c r="A21" i="25"/>
  <c r="A22" i="25"/>
  <c r="A23" i="25"/>
  <c r="A24" i="25"/>
  <c r="A25" i="25"/>
  <c r="A26" i="25"/>
  <c r="H6" i="25"/>
  <c r="I6" i="25"/>
  <c r="J6" i="25"/>
  <c r="K6" i="25"/>
  <c r="L6" i="25"/>
  <c r="M6" i="25"/>
  <c r="B6" i="25"/>
  <c r="T6" i="25"/>
  <c r="U6" i="25"/>
  <c r="D8" i="25"/>
  <c r="E8" i="25"/>
  <c r="H8" i="25"/>
  <c r="I8" i="25"/>
  <c r="J8" i="25"/>
  <c r="K8" i="25"/>
  <c r="L8" i="25"/>
  <c r="T8" i="25"/>
  <c r="U8" i="25"/>
  <c r="B9" i="25"/>
  <c r="B10" i="25"/>
  <c r="C10" i="25"/>
  <c r="D10" i="25"/>
  <c r="T10" i="25"/>
  <c r="U10" i="25"/>
  <c r="E11" i="25"/>
  <c r="H11" i="25"/>
  <c r="I11" i="25"/>
  <c r="J11" i="25"/>
  <c r="K11" i="25"/>
  <c r="L11" i="25"/>
  <c r="M11" i="25"/>
  <c r="B11" i="25"/>
  <c r="T11" i="25"/>
  <c r="U11" i="25"/>
  <c r="B14" i="25"/>
  <c r="C14" i="25"/>
  <c r="I14" i="25"/>
  <c r="J14" i="25"/>
  <c r="K14" i="25"/>
  <c r="L14" i="25"/>
  <c r="M14" i="25"/>
  <c r="U14" i="25"/>
  <c r="B15" i="25"/>
  <c r="C15" i="25"/>
  <c r="D15" i="25"/>
  <c r="E15" i="25"/>
  <c r="H15" i="25"/>
  <c r="I15" i="25"/>
  <c r="M15" i="25"/>
  <c r="T15" i="25"/>
  <c r="U15" i="25"/>
  <c r="E16" i="25"/>
  <c r="H16" i="25"/>
  <c r="I16" i="25"/>
  <c r="J16" i="25"/>
  <c r="K16" i="25"/>
  <c r="L16" i="25"/>
  <c r="M16" i="25"/>
  <c r="B16" i="25"/>
  <c r="T16" i="25"/>
  <c r="U16" i="25"/>
  <c r="B17" i="25"/>
  <c r="C17" i="25"/>
  <c r="D17" i="25"/>
  <c r="C18" i="25"/>
  <c r="D18" i="25"/>
  <c r="T18" i="25"/>
  <c r="U18" i="25"/>
  <c r="U19" i="25"/>
  <c r="E21" i="25"/>
  <c r="H21" i="25"/>
  <c r="I21" i="25"/>
  <c r="J21" i="25"/>
  <c r="K21" i="25"/>
  <c r="L21" i="25"/>
  <c r="M21" i="25"/>
  <c r="B21" i="25"/>
  <c r="T21" i="25"/>
  <c r="U21" i="25"/>
  <c r="B22" i="25"/>
  <c r="C22" i="25"/>
  <c r="D22" i="25"/>
  <c r="E22" i="25"/>
  <c r="K22" i="25"/>
  <c r="L22" i="25"/>
  <c r="C23" i="25"/>
  <c r="D23" i="25"/>
  <c r="E23" i="25"/>
  <c r="H23" i="25"/>
  <c r="I23" i="25"/>
  <c r="T23" i="25"/>
  <c r="U23" i="25"/>
  <c r="B24" i="25"/>
  <c r="C24" i="25"/>
  <c r="I24" i="25"/>
  <c r="U24" i="25"/>
  <c r="B25" i="25"/>
  <c r="C25" i="25"/>
  <c r="D25" i="25"/>
  <c r="T25" i="25"/>
  <c r="U25" i="25"/>
  <c r="E26" i="25"/>
  <c r="H26" i="25"/>
  <c r="I26" i="25"/>
  <c r="J26" i="25"/>
  <c r="K26" i="25"/>
  <c r="L26" i="25"/>
  <c r="M26" i="25"/>
  <c r="B26" i="25"/>
  <c r="T26" i="25"/>
  <c r="U26"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20" i="25" l="1"/>
  <c r="K20" i="25"/>
  <c r="L20" i="25"/>
  <c r="D19" i="25"/>
  <c r="E19" i="25"/>
  <c r="H19" i="25"/>
  <c r="T19" i="25"/>
  <c r="L13" i="25"/>
  <c r="M13" i="25"/>
  <c r="B13" i="25"/>
  <c r="H12" i="25"/>
  <c r="T12" i="25"/>
  <c r="I12" i="25"/>
  <c r="U12" i="25"/>
  <c r="J12" i="25"/>
  <c r="K13" i="25"/>
  <c r="M20" i="25"/>
  <c r="M19" i="25"/>
  <c r="J13" i="25"/>
  <c r="M12" i="25"/>
  <c r="D9" i="25"/>
  <c r="E9" i="25"/>
  <c r="H9" i="25"/>
  <c r="T9" i="25"/>
  <c r="I9" i="25"/>
  <c r="U9" i="25"/>
  <c r="J25" i="25"/>
  <c r="K25" i="25"/>
  <c r="L25" i="25"/>
  <c r="D24" i="25"/>
  <c r="E24" i="25"/>
  <c r="H24" i="25"/>
  <c r="T24" i="25"/>
  <c r="I20" i="25"/>
  <c r="L19" i="25"/>
  <c r="L18" i="25"/>
  <c r="M18" i="25"/>
  <c r="B18" i="25"/>
  <c r="H17" i="25"/>
  <c r="T17" i="25"/>
  <c r="I17" i="25"/>
  <c r="U17" i="25"/>
  <c r="J17" i="25"/>
  <c r="I13" i="25"/>
  <c r="L12" i="25"/>
  <c r="H7" i="25"/>
  <c r="T7" i="25"/>
  <c r="I7" i="25"/>
  <c r="U7" i="25"/>
  <c r="J7" i="25"/>
  <c r="K7" i="25"/>
  <c r="L7" i="25"/>
  <c r="M7" i="25"/>
  <c r="H20" i="25"/>
  <c r="K19" i="25"/>
  <c r="K18" i="25"/>
  <c r="H13" i="25"/>
  <c r="K12" i="25"/>
  <c r="J10" i="25"/>
  <c r="K10" i="25"/>
  <c r="L10" i="25"/>
  <c r="M10" i="25"/>
  <c r="M9" i="25"/>
  <c r="M25" i="25"/>
  <c r="M24" i="25"/>
  <c r="E20" i="25"/>
  <c r="J19" i="25"/>
  <c r="J18" i="25"/>
  <c r="M17" i="25"/>
  <c r="E13" i="25"/>
  <c r="E12" i="25"/>
  <c r="L9" i="25"/>
  <c r="E7" i="25"/>
  <c r="I25" i="25"/>
  <c r="L24" i="25"/>
  <c r="L23" i="25"/>
  <c r="M23" i="25"/>
  <c r="B23" i="25"/>
  <c r="H22" i="25"/>
  <c r="T22" i="25"/>
  <c r="I22" i="25"/>
  <c r="U22" i="25"/>
  <c r="J22" i="25"/>
  <c r="U20" i="25"/>
  <c r="D20" i="25"/>
  <c r="I19" i="25"/>
  <c r="I18" i="25"/>
  <c r="L17" i="25"/>
  <c r="U13" i="25"/>
  <c r="D13" i="25"/>
  <c r="D12" i="25"/>
  <c r="I10" i="25"/>
  <c r="K9" i="25"/>
  <c r="D7" i="25"/>
  <c r="H25" i="25"/>
  <c r="K24" i="25"/>
  <c r="K23" i="25"/>
  <c r="T20" i="25"/>
  <c r="C20" i="25"/>
  <c r="C19" i="25"/>
  <c r="H18" i="25"/>
  <c r="K17" i="25"/>
  <c r="J15" i="25"/>
  <c r="K15" i="25"/>
  <c r="L15" i="25"/>
  <c r="D14" i="25"/>
  <c r="E14" i="25"/>
  <c r="H14" i="25"/>
  <c r="T14" i="25"/>
  <c r="T13" i="25"/>
  <c r="C13" i="25"/>
  <c r="C12" i="25"/>
  <c r="H10" i="25"/>
  <c r="J9" i="25"/>
  <c r="C7" i="25"/>
  <c r="E25" i="25"/>
  <c r="J24" i="25"/>
  <c r="J23" i="25"/>
  <c r="M22" i="25"/>
  <c r="B20" i="25"/>
  <c r="B19" i="25"/>
  <c r="E18" i="25"/>
  <c r="E17" i="25"/>
  <c r="B12" i="25"/>
  <c r="E10" i="25"/>
  <c r="C9" i="25"/>
  <c r="B7" i="25"/>
  <c r="C8" i="25"/>
  <c r="E6" i="25"/>
  <c r="D26" i="25"/>
  <c r="D21" i="25"/>
  <c r="D16" i="25"/>
  <c r="D11" i="25"/>
  <c r="B8" i="25"/>
  <c r="D6" i="25"/>
  <c r="C26" i="25"/>
  <c r="C21" i="25"/>
  <c r="C16" i="25"/>
  <c r="C11" i="25"/>
  <c r="M8" i="25"/>
  <c r="C6" i="25"/>
  <c r="P5" i="25" l="1"/>
  <c r="P3" i="25"/>
  <c r="P26" i="24"/>
  <c r="P27" i="24"/>
  <c r="P28" i="24"/>
  <c r="P29" i="24"/>
  <c r="P30" i="24"/>
  <c r="P31" i="24"/>
  <c r="P32" i="24"/>
  <c r="P33" i="24"/>
  <c r="P34" i="24"/>
  <c r="P35" i="24"/>
  <c r="P36" i="24"/>
  <c r="P37" i="24"/>
  <c r="P38" i="24"/>
  <c r="P39" i="24"/>
  <c r="P40" i="24"/>
  <c r="P41" i="24"/>
  <c r="P42" i="24"/>
  <c r="P43" i="24"/>
  <c r="P44" i="24"/>
  <c r="P45" i="24"/>
  <c r="P46" i="24"/>
  <c r="P47" i="24"/>
  <c r="P48" i="24"/>
  <c r="P49" i="24"/>
  <c r="P50" i="24"/>
  <c r="P51" i="24"/>
  <c r="P52" i="24"/>
  <c r="P53" i="24"/>
  <c r="P54" i="24"/>
  <c r="P55" i="24"/>
  <c r="P56" i="24"/>
  <c r="P57" i="24"/>
  <c r="P58" i="24"/>
  <c r="P59" i="24"/>
  <c r="P60" i="24"/>
  <c r="P61" i="24"/>
  <c r="P62" i="24"/>
  <c r="P63" i="24"/>
  <c r="P64" i="24"/>
  <c r="P65" i="24"/>
  <c r="P66" i="24"/>
  <c r="P67" i="24"/>
  <c r="P68" i="24"/>
  <c r="P69" i="24"/>
  <c r="P70" i="24"/>
  <c r="P71" i="24"/>
  <c r="P72" i="24"/>
  <c r="P73" i="24"/>
  <c r="P74" i="24"/>
  <c r="P75" i="24"/>
  <c r="P76" i="24"/>
  <c r="P77" i="24"/>
  <c r="P78" i="24"/>
  <c r="P79" i="24"/>
  <c r="P80" i="24"/>
  <c r="P81" i="24"/>
  <c r="P82" i="24"/>
  <c r="P83" i="24"/>
  <c r="P84" i="24"/>
  <c r="P85" i="24"/>
  <c r="P86" i="24"/>
  <c r="P87" i="24"/>
  <c r="P6" i="24"/>
  <c r="P7" i="24"/>
  <c r="P8" i="24"/>
  <c r="P9" i="24"/>
  <c r="P10" i="24"/>
  <c r="P11" i="24"/>
  <c r="P12" i="24"/>
  <c r="P13" i="24"/>
  <c r="P14" i="24"/>
  <c r="P15" i="24"/>
  <c r="P16" i="24"/>
  <c r="P17" i="24"/>
  <c r="P18" i="24"/>
  <c r="P19" i="24"/>
  <c r="P20" i="24"/>
  <c r="P21" i="24"/>
  <c r="P22" i="24"/>
  <c r="P23" i="24"/>
  <c r="P24" i="24"/>
  <c r="P25" i="24"/>
  <c r="P5" i="24"/>
  <c r="P4" i="24"/>
  <c r="P3" i="24"/>
  <c r="R3" i="25" l="1"/>
  <c r="N3" i="25"/>
  <c r="N5" i="25"/>
  <c r="R5" i="25"/>
  <c r="J25" i="24"/>
  <c r="Q25" i="24"/>
  <c r="D25" i="24" s="1"/>
  <c r="R25" i="24"/>
  <c r="E25" i="24" s="1"/>
  <c r="S25" i="24"/>
  <c r="Q83" i="24"/>
  <c r="D83" i="24" s="1"/>
  <c r="R83" i="24"/>
  <c r="E83" i="24" s="1"/>
  <c r="S83" i="24"/>
  <c r="J71" i="24"/>
  <c r="Q71" i="24"/>
  <c r="D71" i="24" s="1"/>
  <c r="R71" i="24"/>
  <c r="E71" i="24" s="1"/>
  <c r="S71" i="24"/>
  <c r="J59" i="24"/>
  <c r="Q59" i="24"/>
  <c r="D59" i="24" s="1"/>
  <c r="R59" i="24"/>
  <c r="E59" i="24" s="1"/>
  <c r="S59" i="24"/>
  <c r="J47" i="24"/>
  <c r="Q47" i="24"/>
  <c r="D47" i="24" s="1"/>
  <c r="R47" i="24"/>
  <c r="E47" i="24" s="1"/>
  <c r="S47" i="24"/>
  <c r="J35" i="24"/>
  <c r="Q35" i="24"/>
  <c r="D35" i="24" s="1"/>
  <c r="R35" i="24"/>
  <c r="E35" i="24" s="1"/>
  <c r="S35" i="24"/>
  <c r="J24" i="24"/>
  <c r="Q24" i="24"/>
  <c r="D24" i="24" s="1"/>
  <c r="R24" i="24"/>
  <c r="E24" i="24" s="1"/>
  <c r="S24" i="24"/>
  <c r="J70" i="24"/>
  <c r="R70" i="24"/>
  <c r="E70" i="24" s="1"/>
  <c r="S70" i="24"/>
  <c r="Q70" i="24"/>
  <c r="D70" i="24" s="1"/>
  <c r="J58" i="24"/>
  <c r="R58" i="24"/>
  <c r="E58" i="24" s="1"/>
  <c r="S58" i="24"/>
  <c r="Q58" i="24"/>
  <c r="D58" i="24" s="1"/>
  <c r="J46" i="24"/>
  <c r="R46" i="24"/>
  <c r="E46" i="24" s="1"/>
  <c r="S46" i="24"/>
  <c r="Q46" i="24"/>
  <c r="D46" i="24" s="1"/>
  <c r="J34" i="24"/>
  <c r="R34" i="24"/>
  <c r="E34" i="24" s="1"/>
  <c r="S34" i="24"/>
  <c r="Q34" i="24"/>
  <c r="D34" i="24" s="1"/>
  <c r="J81" i="24"/>
  <c r="Q81" i="24"/>
  <c r="D81" i="24" s="1"/>
  <c r="R81" i="24"/>
  <c r="E81" i="24" s="1"/>
  <c r="S81" i="24"/>
  <c r="J69" i="24"/>
  <c r="Q69" i="24"/>
  <c r="D69" i="24" s="1"/>
  <c r="R69" i="24"/>
  <c r="E69" i="24" s="1"/>
  <c r="S69" i="24"/>
  <c r="J57" i="24"/>
  <c r="Q57" i="24"/>
  <c r="D57" i="24" s="1"/>
  <c r="R57" i="24"/>
  <c r="E57" i="24" s="1"/>
  <c r="S57" i="24"/>
  <c r="J45" i="24"/>
  <c r="Q45" i="24"/>
  <c r="D45" i="24" s="1"/>
  <c r="R45" i="24"/>
  <c r="E45" i="24" s="1"/>
  <c r="S45" i="24"/>
  <c r="J33" i="24"/>
  <c r="Q33" i="24"/>
  <c r="D33" i="24" s="1"/>
  <c r="R33" i="24"/>
  <c r="E33" i="24" s="1"/>
  <c r="S33" i="24"/>
  <c r="J80" i="24"/>
  <c r="Q80" i="24"/>
  <c r="D80" i="24" s="1"/>
  <c r="R80" i="24"/>
  <c r="E80" i="24" s="1"/>
  <c r="S80" i="24"/>
  <c r="J68" i="24"/>
  <c r="Q68" i="24"/>
  <c r="D68" i="24" s="1"/>
  <c r="R68" i="24"/>
  <c r="E68" i="24" s="1"/>
  <c r="S68" i="24"/>
  <c r="J56" i="24"/>
  <c r="Q56" i="24"/>
  <c r="D56" i="24" s="1"/>
  <c r="R56" i="24"/>
  <c r="E56" i="24" s="1"/>
  <c r="S56" i="24"/>
  <c r="J44" i="24"/>
  <c r="Q44" i="24"/>
  <c r="D44" i="24" s="1"/>
  <c r="R44" i="24"/>
  <c r="E44" i="24" s="1"/>
  <c r="S44" i="24"/>
  <c r="J32" i="24"/>
  <c r="Q32" i="24"/>
  <c r="D32" i="24" s="1"/>
  <c r="R32" i="24"/>
  <c r="E32" i="24" s="1"/>
  <c r="S32" i="24"/>
  <c r="J12" i="24"/>
  <c r="Q12" i="24"/>
  <c r="D12" i="24" s="1"/>
  <c r="R12" i="24"/>
  <c r="E12" i="24" s="1"/>
  <c r="S12" i="24"/>
  <c r="J9" i="24"/>
  <c r="Q9" i="24"/>
  <c r="D9" i="24" s="1"/>
  <c r="R9" i="24"/>
  <c r="E9" i="24" s="1"/>
  <c r="S9" i="24"/>
  <c r="J79" i="24"/>
  <c r="Q79" i="24"/>
  <c r="D79" i="24" s="1"/>
  <c r="R79" i="24"/>
  <c r="E79" i="24" s="1"/>
  <c r="S79" i="24"/>
  <c r="J67" i="24"/>
  <c r="Q67" i="24"/>
  <c r="D67" i="24" s="1"/>
  <c r="R67" i="24"/>
  <c r="E67" i="24" s="1"/>
  <c r="S67" i="24"/>
  <c r="J55" i="24"/>
  <c r="Q55" i="24"/>
  <c r="D55" i="24" s="1"/>
  <c r="R55" i="24"/>
  <c r="E55" i="24" s="1"/>
  <c r="S55" i="24"/>
  <c r="J43" i="24"/>
  <c r="Q43" i="24"/>
  <c r="D43" i="24" s="1"/>
  <c r="R43" i="24"/>
  <c r="E43" i="24" s="1"/>
  <c r="S43" i="24"/>
  <c r="J31" i="24"/>
  <c r="Q31" i="24"/>
  <c r="D31" i="24" s="1"/>
  <c r="R31" i="24"/>
  <c r="E31" i="24" s="1"/>
  <c r="S31" i="24"/>
  <c r="J11" i="24"/>
  <c r="Q11" i="24"/>
  <c r="D11" i="24" s="1"/>
  <c r="R11" i="24"/>
  <c r="E11" i="24" s="1"/>
  <c r="S11" i="24"/>
  <c r="J78" i="24"/>
  <c r="R78" i="24"/>
  <c r="E78" i="24" s="1"/>
  <c r="S78" i="24"/>
  <c r="Q78" i="24"/>
  <c r="D78" i="24" s="1"/>
  <c r="J66" i="24"/>
  <c r="R66" i="24"/>
  <c r="E66" i="24" s="1"/>
  <c r="S66" i="24"/>
  <c r="Q66" i="24"/>
  <c r="D66" i="24" s="1"/>
  <c r="J54" i="24"/>
  <c r="R54" i="24"/>
  <c r="E54" i="24" s="1"/>
  <c r="S54" i="24"/>
  <c r="Q54" i="24"/>
  <c r="D54" i="24" s="1"/>
  <c r="J42" i="24"/>
  <c r="R42" i="24"/>
  <c r="E42" i="24" s="1"/>
  <c r="S42" i="24"/>
  <c r="Q42" i="24"/>
  <c r="D42" i="24" s="1"/>
  <c r="J30" i="24"/>
  <c r="R30" i="24"/>
  <c r="E30" i="24" s="1"/>
  <c r="S30" i="24"/>
  <c r="Q30" i="24"/>
  <c r="D30" i="24" s="1"/>
  <c r="J13" i="24"/>
  <c r="Q13" i="24"/>
  <c r="D13" i="24" s="1"/>
  <c r="R13" i="24"/>
  <c r="E13" i="24" s="1"/>
  <c r="S13" i="24"/>
  <c r="J19" i="24"/>
  <c r="Q19" i="24"/>
  <c r="D19" i="24" s="1"/>
  <c r="R19" i="24"/>
  <c r="E19" i="24" s="1"/>
  <c r="S19" i="24"/>
  <c r="J7" i="24"/>
  <c r="Q7" i="24"/>
  <c r="D7" i="24" s="1"/>
  <c r="R7" i="24"/>
  <c r="E7" i="24" s="1"/>
  <c r="S7" i="24"/>
  <c r="J77" i="24"/>
  <c r="Q77" i="24"/>
  <c r="D77" i="24" s="1"/>
  <c r="R77" i="24"/>
  <c r="E77" i="24" s="1"/>
  <c r="S77" i="24"/>
  <c r="J65" i="24"/>
  <c r="Q65" i="24"/>
  <c r="D65" i="24" s="1"/>
  <c r="R65" i="24"/>
  <c r="E65" i="24" s="1"/>
  <c r="S65" i="24"/>
  <c r="J53" i="24"/>
  <c r="Q53" i="24"/>
  <c r="D53" i="24" s="1"/>
  <c r="R53" i="24"/>
  <c r="E53" i="24" s="1"/>
  <c r="S53" i="24"/>
  <c r="J41" i="24"/>
  <c r="Q41" i="24"/>
  <c r="D41" i="24" s="1"/>
  <c r="R41" i="24"/>
  <c r="E41" i="24" s="1"/>
  <c r="S41" i="24"/>
  <c r="J29" i="24"/>
  <c r="Q29" i="24"/>
  <c r="D29" i="24" s="1"/>
  <c r="R29" i="24"/>
  <c r="E29" i="24" s="1"/>
  <c r="S29" i="24"/>
  <c r="J23" i="24"/>
  <c r="Q23" i="24"/>
  <c r="D23" i="24" s="1"/>
  <c r="R23" i="24"/>
  <c r="E23" i="24" s="1"/>
  <c r="S23" i="24"/>
  <c r="J20" i="24"/>
  <c r="Q20" i="24"/>
  <c r="D20" i="24" s="1"/>
  <c r="R20" i="24"/>
  <c r="E20" i="24" s="1"/>
  <c r="S20" i="24"/>
  <c r="J18" i="24"/>
  <c r="R18" i="24"/>
  <c r="E18" i="24" s="1"/>
  <c r="S18" i="24"/>
  <c r="Q18" i="24"/>
  <c r="D18" i="24" s="1"/>
  <c r="J6" i="24"/>
  <c r="R6" i="24"/>
  <c r="E6" i="24" s="1"/>
  <c r="S6" i="24"/>
  <c r="Q6" i="24"/>
  <c r="D6" i="24" s="1"/>
  <c r="J76" i="24"/>
  <c r="Q76" i="24"/>
  <c r="D76" i="24" s="1"/>
  <c r="R76" i="24"/>
  <c r="E76" i="24" s="1"/>
  <c r="S76" i="24"/>
  <c r="J64" i="24"/>
  <c r="Q64" i="24"/>
  <c r="D64" i="24" s="1"/>
  <c r="R64" i="24"/>
  <c r="E64" i="24" s="1"/>
  <c r="S64" i="24"/>
  <c r="J52" i="24"/>
  <c r="Q52" i="24"/>
  <c r="D52" i="24" s="1"/>
  <c r="R52" i="24"/>
  <c r="E52" i="24" s="1"/>
  <c r="S52" i="24"/>
  <c r="J40" i="24"/>
  <c r="Q40" i="24"/>
  <c r="D40" i="24" s="1"/>
  <c r="R40" i="24"/>
  <c r="E40" i="24" s="1"/>
  <c r="S40" i="24"/>
  <c r="J28" i="24"/>
  <c r="Q28" i="24"/>
  <c r="D28" i="24" s="1"/>
  <c r="R28" i="24"/>
  <c r="E28" i="24" s="1"/>
  <c r="S28" i="24"/>
  <c r="J22" i="24"/>
  <c r="R22" i="24"/>
  <c r="E22" i="24" s="1"/>
  <c r="S22" i="24"/>
  <c r="Q22" i="24"/>
  <c r="D22" i="24" s="1"/>
  <c r="Q87" i="24"/>
  <c r="D87" i="24" s="1"/>
  <c r="R87" i="24"/>
  <c r="E87" i="24" s="1"/>
  <c r="S87" i="24"/>
  <c r="J75" i="24"/>
  <c r="Q75" i="24"/>
  <c r="D75" i="24" s="1"/>
  <c r="R75" i="24"/>
  <c r="E75" i="24" s="1"/>
  <c r="S75" i="24"/>
  <c r="J63" i="24"/>
  <c r="Q63" i="24"/>
  <c r="D63" i="24" s="1"/>
  <c r="R63" i="24"/>
  <c r="E63" i="24" s="1"/>
  <c r="S63" i="24"/>
  <c r="J51" i="24"/>
  <c r="Q51" i="24"/>
  <c r="D51" i="24" s="1"/>
  <c r="R51" i="24"/>
  <c r="E51" i="24" s="1"/>
  <c r="S51" i="24"/>
  <c r="J39" i="24"/>
  <c r="Q39" i="24"/>
  <c r="D39" i="24" s="1"/>
  <c r="R39" i="24"/>
  <c r="E39" i="24" s="1"/>
  <c r="S39" i="24"/>
  <c r="J27" i="24"/>
  <c r="Q27" i="24"/>
  <c r="D27" i="24" s="1"/>
  <c r="R27" i="24"/>
  <c r="E27" i="24" s="1"/>
  <c r="S27" i="24"/>
  <c r="J10" i="24"/>
  <c r="R10" i="24"/>
  <c r="E10" i="24" s="1"/>
  <c r="S10" i="24"/>
  <c r="Q10" i="24"/>
  <c r="D10" i="24" s="1"/>
  <c r="J17" i="24"/>
  <c r="Q17" i="24"/>
  <c r="D17" i="24" s="1"/>
  <c r="R17" i="24"/>
  <c r="E17" i="24" s="1"/>
  <c r="S17" i="24"/>
  <c r="J16" i="24"/>
  <c r="Q16" i="24"/>
  <c r="D16" i="24" s="1"/>
  <c r="R16" i="24"/>
  <c r="E16" i="24" s="1"/>
  <c r="S16" i="24"/>
  <c r="R86" i="24"/>
  <c r="E86" i="24" s="1"/>
  <c r="S86" i="24"/>
  <c r="Q86" i="24"/>
  <c r="D86" i="24" s="1"/>
  <c r="J74" i="24"/>
  <c r="R74" i="24"/>
  <c r="E74" i="24" s="1"/>
  <c r="S74" i="24"/>
  <c r="Q74" i="24"/>
  <c r="D74" i="24" s="1"/>
  <c r="J62" i="24"/>
  <c r="R62" i="24"/>
  <c r="E62" i="24" s="1"/>
  <c r="S62" i="24"/>
  <c r="Q62" i="24"/>
  <c r="D62" i="24" s="1"/>
  <c r="J50" i="24"/>
  <c r="R50" i="24"/>
  <c r="E50" i="24" s="1"/>
  <c r="S50" i="24"/>
  <c r="Q50" i="24"/>
  <c r="D50" i="24" s="1"/>
  <c r="J38" i="24"/>
  <c r="R38" i="24"/>
  <c r="E38" i="24" s="1"/>
  <c r="S38" i="24"/>
  <c r="Q38" i="24"/>
  <c r="D38" i="24" s="1"/>
  <c r="J26" i="24"/>
  <c r="R26" i="24"/>
  <c r="E26" i="24" s="1"/>
  <c r="S26" i="24"/>
  <c r="Q26" i="24"/>
  <c r="D26" i="24" s="1"/>
  <c r="J21" i="24"/>
  <c r="Q21" i="24"/>
  <c r="D21" i="24" s="1"/>
  <c r="R21" i="24"/>
  <c r="E21" i="24" s="1"/>
  <c r="S21" i="24"/>
  <c r="J15" i="24"/>
  <c r="Q15" i="24"/>
  <c r="D15" i="24" s="1"/>
  <c r="R15" i="24"/>
  <c r="E15" i="24" s="1"/>
  <c r="S15" i="24"/>
  <c r="J73" i="24"/>
  <c r="Q73" i="24"/>
  <c r="D73" i="24" s="1"/>
  <c r="R73" i="24"/>
  <c r="E73" i="24" s="1"/>
  <c r="S73" i="24"/>
  <c r="J61" i="24"/>
  <c r="Q61" i="24"/>
  <c r="D61" i="24" s="1"/>
  <c r="R61" i="24"/>
  <c r="E61" i="24" s="1"/>
  <c r="S61" i="24"/>
  <c r="J49" i="24"/>
  <c r="Q49" i="24"/>
  <c r="D49" i="24" s="1"/>
  <c r="R49" i="24"/>
  <c r="E49" i="24" s="1"/>
  <c r="S49" i="24"/>
  <c r="J37" i="24"/>
  <c r="Q37" i="24"/>
  <c r="D37" i="24" s="1"/>
  <c r="R37" i="24"/>
  <c r="E37" i="24" s="1"/>
  <c r="S37" i="24"/>
  <c r="J82" i="24"/>
  <c r="R82" i="24"/>
  <c r="E82" i="24" s="1"/>
  <c r="S82" i="24"/>
  <c r="Q82" i="24"/>
  <c r="D82" i="24" s="1"/>
  <c r="J8" i="24"/>
  <c r="Q8" i="24"/>
  <c r="D8" i="24" s="1"/>
  <c r="R8" i="24"/>
  <c r="E8" i="24" s="1"/>
  <c r="S8" i="24"/>
  <c r="Q85" i="24"/>
  <c r="D85" i="24" s="1"/>
  <c r="R85" i="24"/>
  <c r="E85" i="24" s="1"/>
  <c r="S85" i="24"/>
  <c r="Q5" i="24"/>
  <c r="D5" i="24" s="1"/>
  <c r="R5" i="24"/>
  <c r="E5" i="24" s="1"/>
  <c r="S5" i="24"/>
  <c r="J14" i="24"/>
  <c r="R14" i="24"/>
  <c r="E14" i="24" s="1"/>
  <c r="S14" i="24"/>
  <c r="Q14" i="24"/>
  <c r="D14" i="24" s="1"/>
  <c r="Q84" i="24"/>
  <c r="D84" i="24" s="1"/>
  <c r="R84" i="24"/>
  <c r="E84" i="24" s="1"/>
  <c r="S84" i="24"/>
  <c r="J72" i="24"/>
  <c r="Q72" i="24"/>
  <c r="D72" i="24" s="1"/>
  <c r="R72" i="24"/>
  <c r="E72" i="24" s="1"/>
  <c r="S72" i="24"/>
  <c r="J60" i="24"/>
  <c r="Q60" i="24"/>
  <c r="D60" i="24" s="1"/>
  <c r="R60" i="24"/>
  <c r="E60" i="24" s="1"/>
  <c r="S60" i="24"/>
  <c r="J48" i="24"/>
  <c r="Q48" i="24"/>
  <c r="D48" i="24" s="1"/>
  <c r="R48" i="24"/>
  <c r="E48" i="24" s="1"/>
  <c r="S48" i="24"/>
  <c r="J36" i="24"/>
  <c r="Q36" i="24"/>
  <c r="D36" i="24" s="1"/>
  <c r="R36" i="24"/>
  <c r="E36" i="24" s="1"/>
  <c r="S36" i="24"/>
  <c r="S3" i="24"/>
  <c r="R3" i="24"/>
  <c r="E3" i="24" s="1"/>
  <c r="Q3" i="24"/>
  <c r="D3" i="24" s="1"/>
  <c r="Q5" i="25"/>
  <c r="Q3" i="25"/>
  <c r="Q4" i="24"/>
  <c r="D4" i="24" s="1"/>
  <c r="R4" i="24"/>
  <c r="E4" i="24" s="1"/>
  <c r="S4" i="24"/>
  <c r="A3" i="25"/>
  <c r="J3" i="25"/>
  <c r="B3" i="25"/>
  <c r="A5" i="25"/>
  <c r="J5" i="25"/>
  <c r="P4" i="25"/>
  <c r="K4" i="25" s="1"/>
  <c r="M4" i="24"/>
  <c r="M84" i="24"/>
  <c r="T84" i="24"/>
  <c r="J84" i="24"/>
  <c r="I84" i="24"/>
  <c r="L84" i="24"/>
  <c r="A84" i="24"/>
  <c r="N84" i="24"/>
  <c r="K84" i="24"/>
  <c r="H84" i="24"/>
  <c r="C84" i="24"/>
  <c r="N87" i="24"/>
  <c r="C87" i="24"/>
  <c r="J87" i="24"/>
  <c r="L87" i="24"/>
  <c r="K87" i="24"/>
  <c r="M87" i="24"/>
  <c r="I87" i="24"/>
  <c r="H87" i="24"/>
  <c r="T87" i="24"/>
  <c r="A87" i="24"/>
  <c r="A85" i="24"/>
  <c r="J85" i="24"/>
  <c r="C85" i="24"/>
  <c r="M85" i="24"/>
  <c r="H85" i="24"/>
  <c r="T85" i="24"/>
  <c r="K85" i="24"/>
  <c r="I85" i="24"/>
  <c r="L85" i="24"/>
  <c r="N85" i="24"/>
  <c r="I4" i="24"/>
  <c r="J3" i="24"/>
  <c r="C86" i="24"/>
  <c r="J86" i="24"/>
  <c r="H86" i="24"/>
  <c r="T86" i="24"/>
  <c r="L86" i="24"/>
  <c r="I86" i="24"/>
  <c r="K86" i="24"/>
  <c r="A86" i="24"/>
  <c r="M86" i="24"/>
  <c r="N86" i="24"/>
  <c r="C4" i="24"/>
  <c r="J4" i="24"/>
  <c r="K4" i="24"/>
  <c r="H83" i="24"/>
  <c r="J83" i="24"/>
  <c r="I83" i="24"/>
  <c r="K83" i="24"/>
  <c r="N83" i="24"/>
  <c r="A83" i="24"/>
  <c r="T83" i="24"/>
  <c r="C83" i="24"/>
  <c r="M83" i="24"/>
  <c r="L83" i="24"/>
  <c r="K5" i="24"/>
  <c r="J5" i="24"/>
  <c r="M20" i="24"/>
  <c r="K20" i="24"/>
  <c r="N20" i="24"/>
  <c r="H20" i="24"/>
  <c r="L20" i="24"/>
  <c r="T20" i="24"/>
  <c r="A20" i="24"/>
  <c r="C20" i="24"/>
  <c r="I20" i="24"/>
  <c r="I10" i="24"/>
  <c r="T10" i="24"/>
  <c r="H10" i="24"/>
  <c r="N10" i="24"/>
  <c r="M10" i="24"/>
  <c r="A10" i="24"/>
  <c r="K10" i="24"/>
  <c r="L10" i="24"/>
  <c r="C10" i="24"/>
  <c r="A82" i="24"/>
  <c r="N82" i="24"/>
  <c r="H82" i="24"/>
  <c r="I82" i="24"/>
  <c r="M82" i="24"/>
  <c r="L82" i="24"/>
  <c r="K82" i="24"/>
  <c r="C82" i="24"/>
  <c r="T82" i="24"/>
  <c r="A72" i="24"/>
  <c r="N72" i="24"/>
  <c r="M72" i="24"/>
  <c r="C72" i="24"/>
  <c r="I72" i="24"/>
  <c r="T72" i="24"/>
  <c r="L72" i="24"/>
  <c r="H72" i="24"/>
  <c r="K72" i="24"/>
  <c r="A62" i="24"/>
  <c r="C62" i="24"/>
  <c r="I62" i="24"/>
  <c r="T62" i="24"/>
  <c r="N62" i="24"/>
  <c r="M62" i="24"/>
  <c r="K62" i="24"/>
  <c r="L62" i="24"/>
  <c r="H62" i="24"/>
  <c r="C52" i="24"/>
  <c r="A52" i="24"/>
  <c r="T52" i="24"/>
  <c r="N52" i="24"/>
  <c r="I52" i="24"/>
  <c r="L52" i="24"/>
  <c r="H52" i="24"/>
  <c r="K52" i="24"/>
  <c r="M52" i="24"/>
  <c r="A42" i="24"/>
  <c r="C42" i="24"/>
  <c r="M42" i="24"/>
  <c r="N42" i="24"/>
  <c r="L42" i="24"/>
  <c r="K42" i="24"/>
  <c r="I42" i="24"/>
  <c r="T42" i="24"/>
  <c r="H42" i="24"/>
  <c r="H32" i="24"/>
  <c r="L32" i="24"/>
  <c r="M32" i="24"/>
  <c r="N32" i="24"/>
  <c r="A32" i="24"/>
  <c r="T32" i="24"/>
  <c r="C32" i="24"/>
  <c r="I32" i="24"/>
  <c r="K32" i="24"/>
  <c r="T31" i="24"/>
  <c r="C31" i="24"/>
  <c r="K31" i="24"/>
  <c r="I31" i="24"/>
  <c r="M31" i="24"/>
  <c r="H31" i="24"/>
  <c r="L31" i="24"/>
  <c r="A31" i="24"/>
  <c r="N31" i="24"/>
  <c r="L8" i="24"/>
  <c r="I8" i="24"/>
  <c r="K8" i="24"/>
  <c r="T8" i="24"/>
  <c r="H8" i="24"/>
  <c r="N8" i="24"/>
  <c r="M8" i="24"/>
  <c r="C8" i="24"/>
  <c r="A8" i="24"/>
  <c r="A40" i="24"/>
  <c r="C40" i="24"/>
  <c r="T40" i="24"/>
  <c r="M40" i="24"/>
  <c r="H40" i="24"/>
  <c r="I40" i="24"/>
  <c r="K40" i="24"/>
  <c r="L40" i="24"/>
  <c r="N40" i="24"/>
  <c r="N30" i="24"/>
  <c r="A30" i="24"/>
  <c r="T30" i="24"/>
  <c r="C30" i="24"/>
  <c r="I30" i="24"/>
  <c r="H30" i="24"/>
  <c r="M30" i="24"/>
  <c r="L30" i="24"/>
  <c r="K30" i="24"/>
  <c r="A81" i="24"/>
  <c r="I81" i="24"/>
  <c r="M81" i="24"/>
  <c r="K81" i="24"/>
  <c r="L81" i="24"/>
  <c r="H81" i="24"/>
  <c r="T81" i="24"/>
  <c r="N81" i="24"/>
  <c r="C81" i="24"/>
  <c r="T18" i="24"/>
  <c r="C18" i="24"/>
  <c r="M18" i="24"/>
  <c r="I18" i="24"/>
  <c r="H18" i="24"/>
  <c r="A18" i="24"/>
  <c r="L18" i="24"/>
  <c r="N18" i="24"/>
  <c r="K18" i="24"/>
  <c r="N49" i="24"/>
  <c r="A49" i="24"/>
  <c r="C49" i="24"/>
  <c r="T49" i="24"/>
  <c r="M49" i="24"/>
  <c r="H49" i="24"/>
  <c r="L49" i="24"/>
  <c r="K49" i="24"/>
  <c r="I49" i="24"/>
  <c r="N39" i="24"/>
  <c r="C39" i="24"/>
  <c r="T39" i="24"/>
  <c r="I39" i="24"/>
  <c r="K39" i="24"/>
  <c r="L39" i="24"/>
  <c r="H39" i="24"/>
  <c r="M39" i="24"/>
  <c r="A39" i="24"/>
  <c r="T29" i="24"/>
  <c r="K29" i="24"/>
  <c r="L29" i="24"/>
  <c r="C29" i="24"/>
  <c r="I29" i="24"/>
  <c r="N29" i="24"/>
  <c r="A29" i="24"/>
  <c r="M29" i="24"/>
  <c r="H29" i="24"/>
  <c r="T19" i="24"/>
  <c r="N19" i="24"/>
  <c r="A19" i="24"/>
  <c r="C19" i="24"/>
  <c r="I19" i="24"/>
  <c r="M19" i="24"/>
  <c r="K19" i="24"/>
  <c r="L19" i="24"/>
  <c r="H19" i="24"/>
  <c r="A80" i="24"/>
  <c r="H80" i="24"/>
  <c r="M80" i="24"/>
  <c r="I80" i="24"/>
  <c r="L80" i="24"/>
  <c r="T80" i="24"/>
  <c r="C80" i="24"/>
  <c r="N80" i="24"/>
  <c r="K80" i="24"/>
  <c r="T50" i="24"/>
  <c r="K50" i="24"/>
  <c r="H50" i="24"/>
  <c r="C50" i="24"/>
  <c r="I50" i="24"/>
  <c r="M50" i="24"/>
  <c r="L50" i="24"/>
  <c r="N50" i="24"/>
  <c r="A50" i="24"/>
  <c r="A78" i="24"/>
  <c r="C78" i="24"/>
  <c r="T78" i="24"/>
  <c r="K78" i="24"/>
  <c r="L78" i="24"/>
  <c r="N78" i="24"/>
  <c r="M78" i="24"/>
  <c r="H78" i="24"/>
  <c r="I78" i="24"/>
  <c r="K68" i="24"/>
  <c r="T68" i="24"/>
  <c r="H68" i="24"/>
  <c r="I68" i="24"/>
  <c r="L68" i="24"/>
  <c r="M68" i="24"/>
  <c r="N68" i="24"/>
  <c r="A68" i="24"/>
  <c r="C68" i="24"/>
  <c r="L58" i="24"/>
  <c r="I58" i="24"/>
  <c r="N58" i="24"/>
  <c r="T58" i="24"/>
  <c r="H58" i="24"/>
  <c r="M58" i="24"/>
  <c r="K58" i="24"/>
  <c r="C58" i="24"/>
  <c r="A58" i="24"/>
  <c r="I48" i="24"/>
  <c r="M48" i="24"/>
  <c r="C48" i="24"/>
  <c r="T48" i="24"/>
  <c r="H48" i="24"/>
  <c r="K48" i="24"/>
  <c r="N48" i="24"/>
  <c r="L48" i="24"/>
  <c r="A48" i="24"/>
  <c r="C38" i="24"/>
  <c r="T38" i="24"/>
  <c r="L38" i="24"/>
  <c r="A38" i="24"/>
  <c r="N38" i="24"/>
  <c r="K38" i="24"/>
  <c r="M38" i="24"/>
  <c r="I38" i="24"/>
  <c r="H38" i="24"/>
  <c r="N28" i="24"/>
  <c r="M28" i="24"/>
  <c r="C28" i="24"/>
  <c r="L28" i="24"/>
  <c r="T28" i="24"/>
  <c r="I28" i="24"/>
  <c r="H28" i="24"/>
  <c r="A28" i="24"/>
  <c r="K28" i="24"/>
  <c r="A71" i="24"/>
  <c r="H71" i="24"/>
  <c r="T71" i="24"/>
  <c r="I71" i="24"/>
  <c r="K71" i="24"/>
  <c r="L71" i="24"/>
  <c r="M71" i="24"/>
  <c r="N71" i="24"/>
  <c r="C71" i="24"/>
  <c r="L70" i="24"/>
  <c r="H70" i="24"/>
  <c r="I70" i="24"/>
  <c r="T70" i="24"/>
  <c r="K70" i="24"/>
  <c r="A70" i="24"/>
  <c r="N70" i="24"/>
  <c r="M70" i="24"/>
  <c r="C70" i="24"/>
  <c r="A59" i="24"/>
  <c r="N59" i="24"/>
  <c r="K59" i="24"/>
  <c r="H59" i="24"/>
  <c r="I59" i="24"/>
  <c r="T59" i="24"/>
  <c r="L59" i="24"/>
  <c r="M59" i="24"/>
  <c r="C59" i="24"/>
  <c r="A77" i="24"/>
  <c r="K77" i="24"/>
  <c r="T77" i="24"/>
  <c r="H77" i="24"/>
  <c r="N77" i="24"/>
  <c r="L77" i="24"/>
  <c r="C77" i="24"/>
  <c r="I77" i="24"/>
  <c r="M77" i="24"/>
  <c r="M67" i="24"/>
  <c r="I67" i="24"/>
  <c r="A67" i="24"/>
  <c r="T67" i="24"/>
  <c r="K67" i="24"/>
  <c r="L67" i="24"/>
  <c r="H67" i="24"/>
  <c r="C67" i="24"/>
  <c r="N67" i="24"/>
  <c r="N57" i="24"/>
  <c r="K57" i="24"/>
  <c r="A57" i="24"/>
  <c r="C57" i="24"/>
  <c r="M57" i="24"/>
  <c r="I57" i="24"/>
  <c r="T57" i="24"/>
  <c r="L57" i="24"/>
  <c r="H57" i="24"/>
  <c r="K47" i="24"/>
  <c r="L47" i="24"/>
  <c r="T47" i="24"/>
  <c r="M47" i="24"/>
  <c r="A47" i="24"/>
  <c r="C47" i="24"/>
  <c r="I47" i="24"/>
  <c r="H47" i="24"/>
  <c r="N47" i="24"/>
  <c r="T37" i="24"/>
  <c r="I37" i="24"/>
  <c r="K37" i="24"/>
  <c r="A37" i="24"/>
  <c r="C37" i="24"/>
  <c r="N37" i="24"/>
  <c r="M37" i="24"/>
  <c r="L37" i="24"/>
  <c r="H37" i="24"/>
  <c r="K27" i="24"/>
  <c r="H27" i="24"/>
  <c r="L27" i="24"/>
  <c r="M27" i="24"/>
  <c r="I27" i="24"/>
  <c r="T27" i="24"/>
  <c r="A27" i="24"/>
  <c r="N27" i="24"/>
  <c r="C27" i="24"/>
  <c r="A61" i="24"/>
  <c r="K61" i="24"/>
  <c r="L61" i="24"/>
  <c r="M61" i="24"/>
  <c r="H61" i="24"/>
  <c r="T61" i="24"/>
  <c r="I61" i="24"/>
  <c r="C61" i="24"/>
  <c r="N61" i="24"/>
  <c r="M79" i="24"/>
  <c r="K79" i="24"/>
  <c r="L79" i="24"/>
  <c r="N79" i="24"/>
  <c r="A79" i="24"/>
  <c r="I79" i="24"/>
  <c r="C79" i="24"/>
  <c r="H79" i="24"/>
  <c r="T79" i="24"/>
  <c r="A25" i="24"/>
  <c r="T25" i="24"/>
  <c r="C25" i="24"/>
  <c r="K25" i="24"/>
  <c r="L25" i="24"/>
  <c r="I25" i="24"/>
  <c r="M25" i="24"/>
  <c r="N25" i="24"/>
  <c r="H25" i="24"/>
  <c r="A24" i="24"/>
  <c r="T24" i="24"/>
  <c r="C24" i="24"/>
  <c r="I24" i="24"/>
  <c r="K24" i="24"/>
  <c r="L24" i="24"/>
  <c r="N24" i="24"/>
  <c r="H24" i="24"/>
  <c r="M24" i="24"/>
  <c r="A14" i="24"/>
  <c r="C14" i="24"/>
  <c r="I14" i="24"/>
  <c r="K14" i="24"/>
  <c r="N14" i="24"/>
  <c r="T14" i="24"/>
  <c r="M14" i="24"/>
  <c r="L14" i="24"/>
  <c r="H14" i="24"/>
  <c r="A76" i="24"/>
  <c r="K76" i="24"/>
  <c r="L76" i="24"/>
  <c r="T76" i="24"/>
  <c r="M76" i="24"/>
  <c r="H76" i="24"/>
  <c r="I76" i="24"/>
  <c r="N76" i="24"/>
  <c r="C76" i="24"/>
  <c r="A66" i="24"/>
  <c r="I66" i="24"/>
  <c r="K66" i="24"/>
  <c r="L66" i="24"/>
  <c r="M66" i="24"/>
  <c r="T66" i="24"/>
  <c r="H66" i="24"/>
  <c r="N66" i="24"/>
  <c r="C66" i="24"/>
  <c r="C56" i="24"/>
  <c r="M56" i="24"/>
  <c r="T56" i="24"/>
  <c r="H56" i="24"/>
  <c r="I56" i="24"/>
  <c r="A56" i="24"/>
  <c r="K56" i="24"/>
  <c r="N56" i="24"/>
  <c r="L56" i="24"/>
  <c r="T46" i="24"/>
  <c r="H46" i="24"/>
  <c r="I46" i="24"/>
  <c r="K46" i="24"/>
  <c r="C46" i="24"/>
  <c r="A46" i="24"/>
  <c r="L46" i="24"/>
  <c r="N46" i="24"/>
  <c r="M46" i="24"/>
  <c r="K36" i="24"/>
  <c r="C36" i="24"/>
  <c r="T36" i="24"/>
  <c r="H36" i="24"/>
  <c r="I36" i="24"/>
  <c r="L36" i="24"/>
  <c r="M36" i="24"/>
  <c r="A36" i="24"/>
  <c r="N36" i="24"/>
  <c r="A26" i="24"/>
  <c r="M26" i="24"/>
  <c r="K26" i="24"/>
  <c r="T26" i="24"/>
  <c r="H26" i="24"/>
  <c r="I26" i="24"/>
  <c r="L26" i="24"/>
  <c r="C26" i="24"/>
  <c r="N26" i="24"/>
  <c r="T51" i="24"/>
  <c r="K51" i="24"/>
  <c r="I51" i="24"/>
  <c r="H51" i="24"/>
  <c r="L51" i="24"/>
  <c r="M51" i="24"/>
  <c r="C51" i="24"/>
  <c r="A51" i="24"/>
  <c r="N51" i="24"/>
  <c r="M69" i="24"/>
  <c r="H69" i="24"/>
  <c r="T69" i="24"/>
  <c r="I69" i="24"/>
  <c r="K69" i="24"/>
  <c r="A69" i="24"/>
  <c r="C69" i="24"/>
  <c r="L69" i="24"/>
  <c r="N69" i="24"/>
  <c r="H15" i="24"/>
  <c r="I15" i="24"/>
  <c r="C15" i="24"/>
  <c r="T15" i="24"/>
  <c r="K15" i="24"/>
  <c r="M15" i="24"/>
  <c r="L15" i="24"/>
  <c r="A15" i="24"/>
  <c r="N15" i="24"/>
  <c r="L13" i="24"/>
  <c r="H13" i="24"/>
  <c r="I13" i="24"/>
  <c r="K13" i="24"/>
  <c r="T13" i="24"/>
  <c r="C13" i="24"/>
  <c r="N13" i="24"/>
  <c r="A13" i="24"/>
  <c r="M13" i="24"/>
  <c r="L75" i="24"/>
  <c r="N75" i="24"/>
  <c r="C75" i="24"/>
  <c r="A75" i="24"/>
  <c r="H75" i="24"/>
  <c r="K75" i="24"/>
  <c r="M75" i="24"/>
  <c r="I75" i="24"/>
  <c r="T75" i="24"/>
  <c r="N65" i="24"/>
  <c r="M65" i="24"/>
  <c r="T65" i="24"/>
  <c r="C65" i="24"/>
  <c r="L65" i="24"/>
  <c r="H65" i="24"/>
  <c r="I65" i="24"/>
  <c r="K65" i="24"/>
  <c r="A65" i="24"/>
  <c r="A55" i="24"/>
  <c r="C55" i="24"/>
  <c r="H55" i="24"/>
  <c r="I55" i="24"/>
  <c r="N55" i="24"/>
  <c r="T55" i="24"/>
  <c r="L55" i="24"/>
  <c r="M55" i="24"/>
  <c r="K55" i="24"/>
  <c r="C45" i="24"/>
  <c r="T45" i="24"/>
  <c r="A45" i="24"/>
  <c r="L45" i="24"/>
  <c r="K45" i="24"/>
  <c r="I45" i="24"/>
  <c r="M45" i="24"/>
  <c r="H45" i="24"/>
  <c r="N45" i="24"/>
  <c r="N35" i="24"/>
  <c r="M35" i="24"/>
  <c r="A35" i="24"/>
  <c r="C35" i="24"/>
  <c r="K35" i="24"/>
  <c r="L35" i="24"/>
  <c r="T35" i="24"/>
  <c r="I35" i="24"/>
  <c r="H35" i="24"/>
  <c r="T41" i="24"/>
  <c r="C41" i="24"/>
  <c r="H41" i="24"/>
  <c r="I41" i="24"/>
  <c r="L41" i="24"/>
  <c r="M41" i="24"/>
  <c r="K41" i="24"/>
  <c r="A41" i="24"/>
  <c r="N41" i="24"/>
  <c r="A17" i="24"/>
  <c r="C17" i="24"/>
  <c r="H17" i="24"/>
  <c r="N17" i="24"/>
  <c r="I17" i="24"/>
  <c r="T17" i="24"/>
  <c r="L17" i="24"/>
  <c r="K17" i="24"/>
  <c r="M17" i="24"/>
  <c r="A6" i="24"/>
  <c r="L6" i="24"/>
  <c r="M6" i="24"/>
  <c r="I6" i="24"/>
  <c r="T6" i="24"/>
  <c r="H6" i="24"/>
  <c r="K6" i="24"/>
  <c r="N6" i="24"/>
  <c r="C6" i="24"/>
  <c r="H23" i="24"/>
  <c r="I23" i="24"/>
  <c r="T23" i="24"/>
  <c r="C23" i="24"/>
  <c r="M23" i="24"/>
  <c r="K23" i="24"/>
  <c r="N23" i="24"/>
  <c r="L23" i="24"/>
  <c r="A23" i="24"/>
  <c r="L22" i="24"/>
  <c r="C22" i="24"/>
  <c r="K22" i="24"/>
  <c r="T22" i="24"/>
  <c r="N22" i="24"/>
  <c r="M22" i="24"/>
  <c r="H22" i="24"/>
  <c r="A22" i="24"/>
  <c r="I22" i="24"/>
  <c r="C12" i="24"/>
  <c r="A12" i="24"/>
  <c r="H12" i="24"/>
  <c r="N12" i="24"/>
  <c r="M12" i="24"/>
  <c r="L12" i="24"/>
  <c r="I12" i="24"/>
  <c r="T12" i="24"/>
  <c r="K12" i="24"/>
  <c r="C74" i="24"/>
  <c r="A74" i="24"/>
  <c r="H74" i="24"/>
  <c r="I74" i="24"/>
  <c r="N74" i="24"/>
  <c r="L74" i="24"/>
  <c r="K74" i="24"/>
  <c r="T74" i="24"/>
  <c r="M74" i="24"/>
  <c r="M64" i="24"/>
  <c r="A64" i="24"/>
  <c r="C64" i="24"/>
  <c r="K64" i="24"/>
  <c r="L64" i="24"/>
  <c r="I64" i="24"/>
  <c r="T64" i="24"/>
  <c r="H64" i="24"/>
  <c r="N64" i="24"/>
  <c r="M54" i="24"/>
  <c r="T54" i="24"/>
  <c r="K54" i="24"/>
  <c r="A54" i="24"/>
  <c r="L54" i="24"/>
  <c r="C54" i="24"/>
  <c r="I54" i="24"/>
  <c r="H54" i="24"/>
  <c r="N54" i="24"/>
  <c r="C44" i="24"/>
  <c r="I44" i="24"/>
  <c r="K44" i="24"/>
  <c r="N44" i="24"/>
  <c r="T44" i="24"/>
  <c r="A44" i="24"/>
  <c r="H44" i="24"/>
  <c r="M44" i="24"/>
  <c r="L44" i="24"/>
  <c r="C34" i="24"/>
  <c r="A34" i="24"/>
  <c r="I34" i="24"/>
  <c r="L34" i="24"/>
  <c r="N34" i="24"/>
  <c r="T34" i="24"/>
  <c r="K34" i="24"/>
  <c r="H34" i="24"/>
  <c r="M34" i="24"/>
  <c r="K9" i="24"/>
  <c r="A9" i="24"/>
  <c r="C9" i="24"/>
  <c r="I9" i="24"/>
  <c r="L9" i="24"/>
  <c r="M9" i="24"/>
  <c r="T9" i="24"/>
  <c r="H9" i="24"/>
  <c r="N9" i="24"/>
  <c r="T60" i="24"/>
  <c r="H60" i="24"/>
  <c r="C60" i="24"/>
  <c r="M60" i="24"/>
  <c r="K60" i="24"/>
  <c r="I60" i="24"/>
  <c r="L60" i="24"/>
  <c r="A60" i="24"/>
  <c r="N60" i="24"/>
  <c r="H7" i="24"/>
  <c r="C7" i="24"/>
  <c r="T7" i="24"/>
  <c r="L7" i="24"/>
  <c r="A7" i="24"/>
  <c r="N7" i="24"/>
  <c r="M7" i="24"/>
  <c r="K7" i="24"/>
  <c r="I7" i="24"/>
  <c r="A16" i="24"/>
  <c r="K16" i="24"/>
  <c r="L16" i="24"/>
  <c r="T16" i="24"/>
  <c r="M16" i="24"/>
  <c r="H16" i="24"/>
  <c r="I16" i="24"/>
  <c r="C16" i="24"/>
  <c r="N16" i="24"/>
  <c r="A21" i="24"/>
  <c r="M21" i="24"/>
  <c r="K21" i="24"/>
  <c r="T21" i="24"/>
  <c r="H21" i="24"/>
  <c r="I21" i="24"/>
  <c r="L21" i="24"/>
  <c r="C21" i="24"/>
  <c r="N21" i="24"/>
  <c r="A11" i="24"/>
  <c r="L11" i="24"/>
  <c r="M11" i="24"/>
  <c r="I11" i="24"/>
  <c r="T11" i="24"/>
  <c r="H11" i="24"/>
  <c r="K11" i="24"/>
  <c r="N11" i="24"/>
  <c r="C11" i="24"/>
  <c r="H73" i="24"/>
  <c r="C73" i="24"/>
  <c r="I73" i="24"/>
  <c r="A73" i="24"/>
  <c r="K73" i="24"/>
  <c r="N73" i="24"/>
  <c r="T73" i="24"/>
  <c r="L73" i="24"/>
  <c r="M73" i="24"/>
  <c r="L63" i="24"/>
  <c r="T63" i="24"/>
  <c r="K63" i="24"/>
  <c r="H63" i="24"/>
  <c r="I63" i="24"/>
  <c r="C63" i="24"/>
  <c r="N63" i="24"/>
  <c r="A63" i="24"/>
  <c r="M63" i="24"/>
  <c r="C53" i="24"/>
  <c r="K53" i="24"/>
  <c r="M53" i="24"/>
  <c r="N53" i="24"/>
  <c r="H53" i="24"/>
  <c r="I53" i="24"/>
  <c r="T53" i="24"/>
  <c r="L53" i="24"/>
  <c r="A53" i="24"/>
  <c r="L43" i="24"/>
  <c r="C43" i="24"/>
  <c r="T43" i="24"/>
  <c r="A43" i="24"/>
  <c r="H43" i="24"/>
  <c r="I43" i="24"/>
  <c r="K43" i="24"/>
  <c r="M43" i="24"/>
  <c r="N43" i="24"/>
  <c r="H33" i="24"/>
  <c r="I33" i="24"/>
  <c r="K33" i="24"/>
  <c r="C33" i="24"/>
  <c r="T33" i="24"/>
  <c r="A33" i="24"/>
  <c r="M33" i="24"/>
  <c r="L33" i="24"/>
  <c r="N33" i="24"/>
  <c r="L5" i="25"/>
  <c r="U5" i="25"/>
  <c r="B5" i="25"/>
  <c r="E5" i="25"/>
  <c r="H5" i="25"/>
  <c r="C5" i="25"/>
  <c r="I5" i="25"/>
  <c r="M5" i="25"/>
  <c r="K5" i="25"/>
  <c r="T5" i="25"/>
  <c r="D5" i="25"/>
  <c r="I3" i="25"/>
  <c r="K3" i="25"/>
  <c r="T3" i="25"/>
  <c r="C3" i="25"/>
  <c r="L3" i="25"/>
  <c r="M3" i="25"/>
  <c r="U3" i="25"/>
  <c r="E3" i="25"/>
  <c r="H3" i="25"/>
  <c r="D3" i="25"/>
  <c r="H5" i="24"/>
  <c r="C5" i="24"/>
  <c r="T5" i="24"/>
  <c r="I3" i="24"/>
  <c r="N5" i="24"/>
  <c r="A5" i="24"/>
  <c r="M5" i="24"/>
  <c r="K3" i="24"/>
  <c r="I5" i="24"/>
  <c r="L5" i="24"/>
  <c r="C3" i="24"/>
  <c r="M3" i="24"/>
  <c r="N4" i="24"/>
  <c r="N3" i="24"/>
  <c r="H3" i="24"/>
  <c r="H4" i="24"/>
  <c r="T3" i="24"/>
  <c r="A3" i="24"/>
  <c r="L3" i="24"/>
  <c r="T4" i="24"/>
  <c r="A4" i="24"/>
  <c r="L4" i="24"/>
  <c r="N4" i="25" l="1"/>
  <c r="R4" i="25"/>
  <c r="D4" i="25"/>
  <c r="U4" i="25"/>
  <c r="I4" i="25"/>
  <c r="Q4" i="25"/>
  <c r="L4" i="25"/>
  <c r="H4" i="25"/>
  <c r="E4" i="25"/>
  <c r="B4" i="25"/>
  <c r="C4" i="25"/>
  <c r="M4" i="25"/>
  <c r="T4" i="25"/>
  <c r="A4" i="25"/>
  <c r="J4" i="25"/>
  <c r="N8" i="16" l="1"/>
  <c r="N25" i="16" l="1"/>
  <c r="N24" i="16"/>
  <c r="N23" i="16"/>
  <c r="N22" i="16"/>
  <c r="N12" i="16"/>
  <c r="N14" i="16"/>
  <c r="N13" i="16"/>
  <c r="Q46" i="21"/>
  <c r="Q47" i="21"/>
  <c r="Q48" i="21"/>
  <c r="Q49" i="21"/>
  <c r="Q50" i="21"/>
  <c r="Q51" i="21"/>
  <c r="Q52" i="21"/>
  <c r="Q53" i="21"/>
  <c r="Q54" i="21"/>
  <c r="Q55" i="21"/>
  <c r="Q56" i="21"/>
  <c r="Q57" i="21"/>
  <c r="Q58" i="21"/>
  <c r="Q59" i="21"/>
  <c r="R59" i="21" s="1"/>
  <c r="Q60" i="21"/>
  <c r="Q61" i="21"/>
  <c r="Q62" i="21"/>
  <c r="Q63" i="21"/>
  <c r="Q64" i="21"/>
  <c r="Q65" i="21"/>
  <c r="Q66" i="21"/>
  <c r="Q67" i="21"/>
  <c r="Q68" i="21"/>
  <c r="Q69" i="21"/>
  <c r="Q70" i="21"/>
  <c r="Q71" i="21"/>
  <c r="Q72" i="21"/>
  <c r="R72" i="21" s="1"/>
  <c r="Q73" i="21"/>
  <c r="R73" i="21" s="1"/>
  <c r="Q74" i="21"/>
  <c r="Q75" i="21"/>
  <c r="Q76" i="21"/>
  <c r="Q77" i="21"/>
  <c r="Q78" i="21"/>
  <c r="Q79" i="21"/>
  <c r="Q80" i="21"/>
  <c r="Q81" i="21"/>
  <c r="Q82" i="21"/>
  <c r="Q83" i="21"/>
  <c r="R83" i="21" s="1"/>
  <c r="Q84" i="21"/>
  <c r="Q85" i="21"/>
  <c r="Q86" i="21"/>
  <c r="Q87" i="21"/>
  <c r="P46" i="21"/>
  <c r="P47" i="21"/>
  <c r="P49" i="21"/>
  <c r="P50" i="21"/>
  <c r="P51" i="21"/>
  <c r="P52" i="21"/>
  <c r="P53" i="21"/>
  <c r="P54" i="21"/>
  <c r="P55" i="21"/>
  <c r="R55" i="21" s="1"/>
  <c r="P56" i="21"/>
  <c r="P57" i="21"/>
  <c r="P58" i="21"/>
  <c r="P59" i="21"/>
  <c r="P60" i="21"/>
  <c r="P61" i="21"/>
  <c r="P62" i="21"/>
  <c r="P63" i="21"/>
  <c r="P64" i="21"/>
  <c r="P65" i="21"/>
  <c r="P66" i="21"/>
  <c r="P67" i="21"/>
  <c r="R67" i="21" s="1"/>
  <c r="P68" i="21"/>
  <c r="R68" i="21" s="1"/>
  <c r="P69" i="21"/>
  <c r="P70" i="21"/>
  <c r="P71" i="21"/>
  <c r="P72" i="21"/>
  <c r="P73" i="21"/>
  <c r="P74" i="21"/>
  <c r="P75" i="21"/>
  <c r="P76" i="21"/>
  <c r="P77" i="21"/>
  <c r="P78" i="21"/>
  <c r="P79" i="21"/>
  <c r="R79" i="21" s="1"/>
  <c r="P80" i="21"/>
  <c r="P81" i="21"/>
  <c r="P82" i="21"/>
  <c r="P83" i="21"/>
  <c r="P85" i="21"/>
  <c r="P87" i="21"/>
  <c r="O46" i="21"/>
  <c r="O47" i="21"/>
  <c r="O48" i="21"/>
  <c r="O49" i="21"/>
  <c r="O50" i="21"/>
  <c r="O51" i="21"/>
  <c r="O52" i="21"/>
  <c r="O53" i="21"/>
  <c r="O54" i="21"/>
  <c r="O55" i="21"/>
  <c r="O56" i="21"/>
  <c r="O57" i="21"/>
  <c r="O58" i="21"/>
  <c r="O59" i="21"/>
  <c r="O60" i="21"/>
  <c r="O61" i="21"/>
  <c r="O62" i="21"/>
  <c r="R62" i="21" s="1"/>
  <c r="O63" i="21"/>
  <c r="R63" i="21" s="1"/>
  <c r="O64" i="21"/>
  <c r="R64" i="21" s="1"/>
  <c r="O65" i="21"/>
  <c r="O66" i="21"/>
  <c r="O67" i="21"/>
  <c r="O68" i="21"/>
  <c r="O69" i="21"/>
  <c r="O70" i="21"/>
  <c r="O71" i="21"/>
  <c r="O72" i="21"/>
  <c r="O73" i="21"/>
  <c r="O74" i="21"/>
  <c r="R74" i="21" s="1"/>
  <c r="O75" i="21"/>
  <c r="O76" i="21"/>
  <c r="O77" i="21"/>
  <c r="O78" i="21"/>
  <c r="R78" i="21" s="1"/>
  <c r="O79" i="21"/>
  <c r="O80" i="21"/>
  <c r="R80" i="21" s="1"/>
  <c r="O81" i="21"/>
  <c r="O82" i="21"/>
  <c r="R82" i="21" s="1"/>
  <c r="O83" i="21"/>
  <c r="O84" i="21"/>
  <c r="O85" i="21"/>
  <c r="O86" i="21"/>
  <c r="O87" i="21"/>
  <c r="R87" i="21" s="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N78" i="21"/>
  <c r="N79" i="21"/>
  <c r="N80" i="21"/>
  <c r="N81" i="21"/>
  <c r="N82" i="21"/>
  <c r="N83" i="21"/>
  <c r="N84" i="21"/>
  <c r="N85" i="21"/>
  <c r="N86" i="21"/>
  <c r="N87"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L78" i="21"/>
  <c r="L79" i="21"/>
  <c r="L80" i="21"/>
  <c r="L81" i="21"/>
  <c r="L82" i="21"/>
  <c r="L83" i="21"/>
  <c r="L84" i="21"/>
  <c r="L85" i="21"/>
  <c r="L86" i="21"/>
  <c r="L87"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H46" i="21"/>
  <c r="H47" i="21"/>
  <c r="H48" i="21"/>
  <c r="H49" i="21"/>
  <c r="H50" i="21"/>
  <c r="H51" i="21"/>
  <c r="H52" i="21"/>
  <c r="H53" i="21"/>
  <c r="H54" i="21"/>
  <c r="H55" i="21"/>
  <c r="H56" i="21"/>
  <c r="H57" i="21"/>
  <c r="H58" i="21"/>
  <c r="H59" i="21"/>
  <c r="H60" i="21"/>
  <c r="H61" i="21"/>
  <c r="H62" i="21"/>
  <c r="H63" i="21"/>
  <c r="H64" i="21"/>
  <c r="H65" i="21"/>
  <c r="H66" i="21"/>
  <c r="H67" i="21"/>
  <c r="H68" i="21"/>
  <c r="H69" i="21"/>
  <c r="H70" i="21"/>
  <c r="H71" i="21"/>
  <c r="H72" i="21"/>
  <c r="H73" i="21"/>
  <c r="H74" i="21"/>
  <c r="H75" i="21"/>
  <c r="H76" i="21"/>
  <c r="H77" i="21"/>
  <c r="H78" i="21"/>
  <c r="H79" i="21"/>
  <c r="H80" i="21"/>
  <c r="H81" i="21"/>
  <c r="H82" i="21"/>
  <c r="H83" i="21"/>
  <c r="H84" i="21"/>
  <c r="H85" i="21"/>
  <c r="H86" i="21"/>
  <c r="H87" i="21"/>
  <c r="R46" i="21"/>
  <c r="R47" i="21"/>
  <c r="R51" i="21"/>
  <c r="R56" i="21"/>
  <c r="R57" i="21"/>
  <c r="R58" i="21"/>
  <c r="R66" i="21"/>
  <c r="R69" i="21"/>
  <c r="R70" i="21"/>
  <c r="R71" i="21"/>
  <c r="R75" i="21"/>
  <c r="R76" i="21"/>
  <c r="R77" i="21"/>
  <c r="R81"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E78" i="21"/>
  <c r="E79" i="21"/>
  <c r="E80" i="21"/>
  <c r="E81" i="21"/>
  <c r="E82" i="21"/>
  <c r="E83" i="21"/>
  <c r="E84" i="21"/>
  <c r="E85" i="21"/>
  <c r="E86" i="21"/>
  <c r="E87" i="21"/>
  <c r="R60" i="21" l="1"/>
  <c r="R53" i="21"/>
  <c r="R52" i="21"/>
  <c r="R50" i="21"/>
  <c r="R65" i="21"/>
  <c r="R61" i="21"/>
  <c r="R49" i="21"/>
  <c r="R54" i="21"/>
  <c r="P84" i="21"/>
  <c r="R84" i="21" s="1"/>
  <c r="P86" i="21"/>
  <c r="P48" i="21"/>
  <c r="R48" i="21" s="1"/>
  <c r="R86" i="21"/>
  <c r="R85" i="21"/>
  <c r="G32" i="16"/>
  <c r="E50" i="16" s="1"/>
  <c r="G21" i="16"/>
  <c r="G19" i="16"/>
  <c r="G17" i="16"/>
  <c r="G11" i="16"/>
  <c r="G9" i="16"/>
  <c r="G13" i="16" l="1"/>
  <c r="G24" i="16"/>
  <c r="E49" i="16" s="1"/>
  <c r="L4" i="21"/>
  <c r="L5" i="21"/>
  <c r="L6" i="21"/>
  <c r="L7" i="21"/>
  <c r="L8" i="21"/>
  <c r="L9" i="21"/>
  <c r="L10" i="21"/>
  <c r="L11" i="21"/>
  <c r="L12" i="21"/>
  <c r="L13" i="21"/>
  <c r="L14" i="21"/>
  <c r="J8" i="21"/>
  <c r="J9" i="21"/>
  <c r="J10" i="21"/>
  <c r="J11" i="21"/>
  <c r="J12" i="21"/>
  <c r="J13" i="21"/>
  <c r="J14" i="21"/>
  <c r="H8" i="21"/>
  <c r="H9" i="21"/>
  <c r="H10" i="21"/>
  <c r="H11" i="21"/>
  <c r="H12" i="21"/>
  <c r="H13" i="21"/>
  <c r="H14" i="21"/>
  <c r="C49" i="1" l="1"/>
  <c r="N5" i="21" l="1"/>
  <c r="N6" i="21"/>
  <c r="N7" i="21"/>
  <c r="N8" i="21"/>
  <c r="N9" i="21"/>
  <c r="N10" i="21"/>
  <c r="N11" i="21"/>
  <c r="N12" i="21"/>
  <c r="N13" i="21"/>
  <c r="N14" i="21"/>
  <c r="N15" i="21" l="1"/>
  <c r="N16" i="21"/>
  <c r="N17" i="21"/>
  <c r="N18" i="21"/>
  <c r="N19"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N45" i="21"/>
  <c r="N4" i="21"/>
  <c r="G36" i="16" l="1"/>
  <c r="G35" i="16"/>
  <c r="F50" i="16"/>
  <c r="H41" i="21"/>
  <c r="J41" i="21"/>
  <c r="L41" i="21"/>
  <c r="O41" i="21"/>
  <c r="P41" i="21"/>
  <c r="Q41" i="21"/>
  <c r="H45" i="21"/>
  <c r="J45" i="21"/>
  <c r="L45" i="21"/>
  <c r="P45" i="21"/>
  <c r="Q45" i="21"/>
  <c r="R41" i="21" l="1"/>
  <c r="E45" i="21"/>
  <c r="O45" i="21" s="1"/>
  <c r="R45" i="21" s="1"/>
  <c r="E41" i="21"/>
  <c r="F49" i="16"/>
  <c r="G39" i="16"/>
  <c r="E51" i="16" s="1"/>
  <c r="F51" i="16" s="1"/>
  <c r="E48" i="16"/>
  <c r="F48" i="16" s="1"/>
  <c r="N16" i="16"/>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2" i="21"/>
  <c r="Q43" i="21"/>
  <c r="Q44" i="21"/>
  <c r="P8" i="21"/>
  <c r="P10" i="21"/>
  <c r="P11" i="21"/>
  <c r="P12" i="21"/>
  <c r="P13" i="21"/>
  <c r="P14" i="21"/>
  <c r="P15" i="21"/>
  <c r="P16" i="21"/>
  <c r="P17" i="21"/>
  <c r="P18" i="21"/>
  <c r="P19" i="21"/>
  <c r="P20" i="21"/>
  <c r="P21" i="21"/>
  <c r="P22" i="21"/>
  <c r="P23" i="21"/>
  <c r="P24" i="21"/>
  <c r="P25" i="21"/>
  <c r="P26" i="21"/>
  <c r="P27" i="21"/>
  <c r="P28" i="21"/>
  <c r="P29" i="21"/>
  <c r="P30" i="21"/>
  <c r="P31" i="21"/>
  <c r="P32" i="21"/>
  <c r="P33" i="21"/>
  <c r="P34" i="21"/>
  <c r="P35" i="21"/>
  <c r="P36" i="21"/>
  <c r="P37" i="21"/>
  <c r="P38" i="21"/>
  <c r="P39" i="21"/>
  <c r="P40" i="21"/>
  <c r="P42" i="21"/>
  <c r="P43" i="21"/>
  <c r="P44" i="21"/>
  <c r="O10" i="21"/>
  <c r="O11" i="21"/>
  <c r="O12" i="21"/>
  <c r="O14" i="21"/>
  <c r="O15" i="21"/>
  <c r="O16" i="21"/>
  <c r="O17" i="21"/>
  <c r="R17" i="21" s="1"/>
  <c r="O18" i="21"/>
  <c r="O19" i="21"/>
  <c r="O20" i="21"/>
  <c r="O21" i="21"/>
  <c r="O22" i="21"/>
  <c r="O23" i="21"/>
  <c r="O24" i="21"/>
  <c r="O25" i="21"/>
  <c r="O26" i="21"/>
  <c r="O27" i="21"/>
  <c r="O28" i="21"/>
  <c r="O29" i="21"/>
  <c r="R29" i="21" s="1"/>
  <c r="O30" i="21"/>
  <c r="O31" i="21"/>
  <c r="O32" i="21"/>
  <c r="O33" i="21"/>
  <c r="O34" i="21"/>
  <c r="O35" i="21"/>
  <c r="O36" i="21"/>
  <c r="O37" i="21"/>
  <c r="R37" i="21" s="1"/>
  <c r="O38" i="21"/>
  <c r="O39" i="21"/>
  <c r="O42" i="21"/>
  <c r="R42" i="21" s="1"/>
  <c r="O43" i="21"/>
  <c r="O44" i="21"/>
  <c r="R21" i="21" l="1"/>
  <c r="R36" i="21"/>
  <c r="R24" i="21"/>
  <c r="R25" i="21"/>
  <c r="R33" i="21"/>
  <c r="R32" i="21"/>
  <c r="R28" i="21"/>
  <c r="R20" i="21"/>
  <c r="R16" i="21"/>
  <c r="R12" i="21"/>
  <c r="R39" i="21"/>
  <c r="R31" i="21"/>
  <c r="R23" i="21"/>
  <c r="R15" i="21"/>
  <c r="R44" i="21"/>
  <c r="R35" i="21"/>
  <c r="R27" i="21"/>
  <c r="R19" i="21"/>
  <c r="R11" i="21"/>
  <c r="R43" i="21"/>
  <c r="R38" i="21"/>
  <c r="R34" i="21"/>
  <c r="R30" i="21"/>
  <c r="R26" i="21"/>
  <c r="R22" i="21"/>
  <c r="R18" i="21"/>
  <c r="R14" i="21"/>
  <c r="N15" i="16"/>
  <c r="L44" i="21" l="1"/>
  <c r="J44" i="21"/>
  <c r="H44" i="21"/>
  <c r="L43" i="21"/>
  <c r="J43" i="21"/>
  <c r="H43" i="21"/>
  <c r="L42" i="21"/>
  <c r="J42" i="21"/>
  <c r="H42" i="21"/>
  <c r="L40" i="21"/>
  <c r="J40" i="21"/>
  <c r="H40" i="21"/>
  <c r="L39" i="21"/>
  <c r="J39" i="21"/>
  <c r="H39" i="21"/>
  <c r="L38" i="21"/>
  <c r="J38" i="21"/>
  <c r="H38" i="21"/>
  <c r="L37" i="21"/>
  <c r="J37" i="21"/>
  <c r="H37" i="21"/>
  <c r="L36" i="21"/>
  <c r="J36" i="21"/>
  <c r="H36" i="21"/>
  <c r="L35" i="21"/>
  <c r="J35" i="21"/>
  <c r="H35" i="21"/>
  <c r="L34" i="21"/>
  <c r="J34" i="21"/>
  <c r="H34" i="21"/>
  <c r="L33" i="21"/>
  <c r="J33" i="21"/>
  <c r="H33" i="21"/>
  <c r="L32" i="21"/>
  <c r="J32" i="21"/>
  <c r="H32" i="21"/>
  <c r="L31" i="21"/>
  <c r="J31" i="21"/>
  <c r="H31" i="21"/>
  <c r="L30" i="21"/>
  <c r="J30" i="21"/>
  <c r="H30" i="21"/>
  <c r="L29" i="21"/>
  <c r="J29" i="21"/>
  <c r="H29" i="21"/>
  <c r="L28" i="21"/>
  <c r="J28" i="21"/>
  <c r="H28" i="21"/>
  <c r="L27" i="21"/>
  <c r="J27" i="21"/>
  <c r="H27" i="21"/>
  <c r="L26" i="21"/>
  <c r="J26" i="21"/>
  <c r="H26" i="21"/>
  <c r="L25" i="21"/>
  <c r="J25" i="21"/>
  <c r="H25" i="21"/>
  <c r="L24" i="21"/>
  <c r="J24" i="21"/>
  <c r="H24" i="21"/>
  <c r="L23" i="21"/>
  <c r="J23" i="21"/>
  <c r="H23" i="21"/>
  <c r="L22" i="21"/>
  <c r="J22" i="21"/>
  <c r="H22" i="21"/>
  <c r="L21" i="21"/>
  <c r="J21" i="21"/>
  <c r="H21" i="21"/>
  <c r="L20" i="21"/>
  <c r="J20" i="21"/>
  <c r="H20" i="21"/>
  <c r="L19" i="21"/>
  <c r="J19" i="21"/>
  <c r="H19" i="21"/>
  <c r="L18" i="21"/>
  <c r="J18" i="21"/>
  <c r="H18" i="21"/>
  <c r="L17" i="21"/>
  <c r="J17" i="21"/>
  <c r="H17" i="21"/>
  <c r="L16" i="21"/>
  <c r="J16" i="21"/>
  <c r="H16" i="21"/>
  <c r="L15" i="21"/>
  <c r="J15" i="21"/>
  <c r="H15" i="21"/>
  <c r="C47" i="1"/>
  <c r="C51" i="1"/>
  <c r="C42" i="1"/>
  <c r="G51" i="1"/>
  <c r="E6" i="21" l="1"/>
  <c r="E9" i="21"/>
  <c r="O9" i="21" s="1"/>
  <c r="E11" i="21"/>
  <c r="E14" i="21"/>
  <c r="E17" i="21"/>
  <c r="E20" i="21"/>
  <c r="E23" i="21"/>
  <c r="E26" i="21"/>
  <c r="E29" i="21"/>
  <c r="E32" i="21"/>
  <c r="E34" i="21"/>
  <c r="E37" i="21"/>
  <c r="E40" i="21"/>
  <c r="O40" i="21" s="1"/>
  <c r="R40" i="21" s="1"/>
  <c r="E44" i="21"/>
  <c r="Q8" i="21"/>
  <c r="E12" i="21"/>
  <c r="E15" i="21"/>
  <c r="E18" i="21"/>
  <c r="E21" i="21"/>
  <c r="E24" i="21"/>
  <c r="E27" i="21"/>
  <c r="E30" i="21"/>
  <c r="E35" i="21"/>
  <c r="E38" i="21"/>
  <c r="E42" i="21"/>
  <c r="E7" i="21"/>
  <c r="O7" i="21" s="1"/>
  <c r="E10" i="21"/>
  <c r="Q10" i="21" s="1"/>
  <c r="R10" i="21" s="1"/>
  <c r="E13" i="21"/>
  <c r="O13" i="21" s="1"/>
  <c r="R13" i="21" s="1"/>
  <c r="E16" i="21"/>
  <c r="E19" i="21"/>
  <c r="E22" i="21"/>
  <c r="E25" i="21"/>
  <c r="E28" i="21"/>
  <c r="E31" i="21"/>
  <c r="E33" i="21"/>
  <c r="E36" i="21"/>
  <c r="E39" i="21"/>
  <c r="E43" i="21"/>
  <c r="E5" i="21"/>
  <c r="O5" i="21" s="1"/>
  <c r="E4" i="21"/>
  <c r="O4" i="21" s="1"/>
  <c r="G53" i="1"/>
  <c r="P6" i="21" l="1"/>
  <c r="Q6" i="21"/>
  <c r="O6" i="21"/>
  <c r="O8" i="21"/>
  <c r="R8" i="21" s="1"/>
  <c r="Q9" i="21"/>
  <c r="P9" i="21"/>
  <c r="P7" i="21"/>
  <c r="Q7" i="21"/>
  <c r="Q4" i="21"/>
  <c r="P4" i="21"/>
  <c r="Q5" i="21"/>
  <c r="P5" i="21"/>
  <c r="R9" i="21" l="1"/>
  <c r="R6" i="21"/>
  <c r="R5" i="21"/>
  <c r="R4" i="21"/>
  <c r="R7" i="21"/>
  <c r="S4" i="21" l="1"/>
  <c r="G42" i="16" s="1"/>
  <c r="E52" i="16" l="1"/>
  <c r="F52" i="16" s="1"/>
  <c r="H45" i="16"/>
  <c r="N26" i="16"/>
  <c r="N27" i="16" l="1"/>
  <c r="N28" i="16" s="1"/>
  <c r="F54" i="16" l="1"/>
  <c r="N17" i="16"/>
  <c r="N18" i="16" l="1"/>
  <c r="N30" i="16" s="1"/>
  <c r="J36" i="16" s="1"/>
  <c r="F53" i="16"/>
  <c r="J35" i="16" l="1"/>
  <c r="I25" i="33" l="1"/>
  <c r="I33" i="33"/>
  <c r="M11" i="33"/>
  <c r="I11" i="33"/>
  <c r="E47" i="16"/>
  <c r="F47" i="16" s="1"/>
  <c r="J34" i="16"/>
  <c r="F36" i="33" l="1"/>
  <c r="N34" i="16"/>
  <c r="F35" i="33" s="1"/>
  <c r="F37" i="33" l="1"/>
  <c r="F38" i="33" s="1"/>
  <c r="N35" i="16"/>
  <c r="F9" i="32" l="1"/>
  <c r="F13" i="32" l="1"/>
  <c r="F18" i="32"/>
  <c r="F19" i="32" s="1"/>
  <c r="F20"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Jane  Cameron</author>
  </authors>
  <commentList>
    <comment ref="A4" authorId="0" shapeId="0" xr:uid="{BC912FF6-DA2F-475D-96C3-19063D095495}">
      <text>
        <r>
          <rPr>
            <sz val="8"/>
            <color indexed="81"/>
            <rFont val="Tahoma"/>
            <family val="2"/>
          </rPr>
          <t>Enter species you are unable to include elsewhere in the scoresheet.  This is for reference only and does not contribute to site scores.</t>
        </r>
        <r>
          <rPr>
            <sz val="9"/>
            <color indexed="81"/>
            <rFont val="Tahoma"/>
            <family val="2"/>
          </rPr>
          <t xml:space="preserve">
</t>
        </r>
      </text>
    </comment>
  </commentList>
</comments>
</file>

<file path=xl/sharedStrings.xml><?xml version="1.0" encoding="utf-8"?>
<sst xmlns="http://schemas.openxmlformats.org/spreadsheetml/2006/main" count="128797" uniqueCount="34848">
  <si>
    <t>CONSERVATION SIGNIFICANCE SCORE</t>
  </si>
  <si>
    <t xml:space="preserve">LANDSCAPE CONTEXT SCORE      </t>
  </si>
  <si>
    <t xml:space="preserve">EPBC </t>
  </si>
  <si>
    <t xml:space="preserve">SA </t>
  </si>
  <si>
    <t>Map of the Block (Including the Sites)</t>
  </si>
  <si>
    <t>Mistletoe</t>
  </si>
  <si>
    <t>Vegetation Condition Scores</t>
  </si>
  <si>
    <r>
      <t xml:space="preserve">VEGETATION CONDITION SCORE </t>
    </r>
    <r>
      <rPr>
        <b/>
        <sz val="7"/>
        <color theme="1"/>
        <rFont val="Arial"/>
        <family val="2"/>
      </rPr>
      <t xml:space="preserve">    </t>
    </r>
  </si>
  <si>
    <t>Conservation Significance Score</t>
  </si>
  <si>
    <t>Total Scores for the Site</t>
  </si>
  <si>
    <t xml:space="preserve">UNIT BIODIVERSITY SCORE </t>
  </si>
  <si>
    <t>Photo Point and Vegetation Survey Location</t>
  </si>
  <si>
    <t>Direction of the Photo</t>
  </si>
  <si>
    <t>Observed</t>
  </si>
  <si>
    <t>Landscape Context Scores</t>
  </si>
  <si>
    <t>Score</t>
  </si>
  <si>
    <t>DATE OF ASSESSMENT</t>
  </si>
  <si>
    <t>ASSESSOR(S)</t>
  </si>
  <si>
    <t>Insert Map</t>
  </si>
  <si>
    <t>Number</t>
  </si>
  <si>
    <t xml:space="preserve">SIZE OF SITE (Ha)  </t>
  </si>
  <si>
    <t xml:space="preserve">GPS Reference </t>
  </si>
  <si>
    <t>Total Biodiversity Score</t>
  </si>
  <si>
    <t>Mean Annual rainfall for the site (mm)</t>
  </si>
  <si>
    <t xml:space="preserve">Description </t>
  </si>
  <si>
    <t>*If a species has both a State (NP&amp;W Act) and National (EPBC Act) rating, it's only recorded for its National rating.</t>
  </si>
  <si>
    <t xml:space="preserve">*If a species has both a State (NP&amp;W Act) and National (EPBC Act) rating, it's only recorded for its National rating. </t>
  </si>
  <si>
    <t>Threatened Species</t>
  </si>
  <si>
    <t>Common Name</t>
  </si>
  <si>
    <t>Introduced Species</t>
  </si>
  <si>
    <t xml:space="preserve">Species </t>
  </si>
  <si>
    <t>TEMPORARY TAXONOMIC SORT ORDER</t>
  </si>
  <si>
    <t>MAJOR GROUP</t>
  </si>
  <si>
    <t>FAMILYNAME</t>
  </si>
  <si>
    <t>COMMON NAME</t>
  </si>
  <si>
    <t>NSXCODE</t>
  </si>
  <si>
    <t>GENUS</t>
  </si>
  <si>
    <t>SP</t>
  </si>
  <si>
    <t>SUBSPECIES</t>
  </si>
  <si>
    <t>SCIENTIFIC NAME</t>
  </si>
  <si>
    <t>INTRODUCED</t>
  </si>
  <si>
    <t>EPBC ACT STATUS</t>
  </si>
  <si>
    <t>EPBC ACT STATUS COMMENT</t>
  </si>
  <si>
    <t>Pteridophyta</t>
  </si>
  <si>
    <t>PSILOTACEAE</t>
  </si>
  <si>
    <t>Skeleton Fork-fern</t>
  </si>
  <si>
    <t>U05218</t>
  </si>
  <si>
    <t>Psilotum</t>
  </si>
  <si>
    <t>nudum</t>
  </si>
  <si>
    <t>Psilotum nudum</t>
  </si>
  <si>
    <t>E</t>
  </si>
  <si>
    <t>LYCOPODIACEAE</t>
  </si>
  <si>
    <t>Clubmoss Family</t>
  </si>
  <si>
    <t>Y15092</t>
  </si>
  <si>
    <t>Lycopodiaceae</t>
  </si>
  <si>
    <t>sp.</t>
  </si>
  <si>
    <t>Lycopodiaceae sp.</t>
  </si>
  <si>
    <t>Slender Clubmoss</t>
  </si>
  <si>
    <t>Y00020</t>
  </si>
  <si>
    <t>Lycopodiella</t>
  </si>
  <si>
    <t>lateralis</t>
  </si>
  <si>
    <t>Lycopodiella lateralis</t>
  </si>
  <si>
    <t>R</t>
  </si>
  <si>
    <t>Bog Clubmoss</t>
  </si>
  <si>
    <t>K00021</t>
  </si>
  <si>
    <t>serpentina</t>
  </si>
  <si>
    <t>Lycopodiella serpentina</t>
  </si>
  <si>
    <t>Clubmoss</t>
  </si>
  <si>
    <t>W10607</t>
  </si>
  <si>
    <t>Lycopodiella sp.</t>
  </si>
  <si>
    <t>Bushy Clubmoss</t>
  </si>
  <si>
    <t>W00019</t>
  </si>
  <si>
    <t>Lycopodium</t>
  </si>
  <si>
    <t>deuterodensum</t>
  </si>
  <si>
    <t>Lycopodium deuterodensum</t>
  </si>
  <si>
    <t>Pigmy Clubmoss</t>
  </si>
  <si>
    <t>M00022</t>
  </si>
  <si>
    <t>Phylloglossum</t>
  </si>
  <si>
    <t>drummondii</t>
  </si>
  <si>
    <t>Phylloglossum drummondii</t>
  </si>
  <si>
    <t>ISOETACEAE</t>
  </si>
  <si>
    <t>U07638</t>
  </si>
  <si>
    <t>Isoetes</t>
  </si>
  <si>
    <t>attenuata</t>
  </si>
  <si>
    <t>Isoetes attenuata</t>
  </si>
  <si>
    <t>Plain Quillwort</t>
  </si>
  <si>
    <t>U20274</t>
  </si>
  <si>
    <t>Isoetes drummondii ssp.</t>
  </si>
  <si>
    <t>Quillwort</t>
  </si>
  <si>
    <t>U05294</t>
  </si>
  <si>
    <t>Isoetes drummondii ssp. anomala</t>
  </si>
  <si>
    <t>S05293</t>
  </si>
  <si>
    <t>Isoetes drummondii ssp. drummondii</t>
  </si>
  <si>
    <t>Mueller's Quillwort</t>
  </si>
  <si>
    <t>Q00024</t>
  </si>
  <si>
    <t>muelleri</t>
  </si>
  <si>
    <t>Isoetes muelleri</t>
  </si>
  <si>
    <t>Z10523</t>
  </si>
  <si>
    <t>Isoetes sp.</t>
  </si>
  <si>
    <t>SELAGINELLACEAE</t>
  </si>
  <si>
    <t>Tiny Selaginella</t>
  </si>
  <si>
    <t>S00025</t>
  </si>
  <si>
    <t>Selaginella</t>
  </si>
  <si>
    <t>gracillima</t>
  </si>
  <si>
    <t>Selaginella gracillima</t>
  </si>
  <si>
    <t>Garden Selaginella</t>
  </si>
  <si>
    <t>U00026</t>
  </si>
  <si>
    <t>kraussiana</t>
  </si>
  <si>
    <t>Selaginella kraussiana</t>
  </si>
  <si>
    <t>*</t>
  </si>
  <si>
    <t>U10906</t>
  </si>
  <si>
    <t>Selaginella sp.</t>
  </si>
  <si>
    <t>GLEICHENIACEAE</t>
  </si>
  <si>
    <t>Coral Fern</t>
  </si>
  <si>
    <t>Z00031</t>
  </si>
  <si>
    <t>Gleichenia</t>
  </si>
  <si>
    <t>microphylla</t>
  </si>
  <si>
    <t>Gleichenia microphylla</t>
  </si>
  <si>
    <t>Y10440</t>
  </si>
  <si>
    <t>Gleichenia sp.</t>
  </si>
  <si>
    <t>OPHIOGLOSSACEAE</t>
  </si>
  <si>
    <t>Austral Moonwort</t>
  </si>
  <si>
    <t>W00027</t>
  </si>
  <si>
    <t>Botrychium</t>
  </si>
  <si>
    <t>australe</t>
  </si>
  <si>
    <t>Botrychium australe</t>
  </si>
  <si>
    <t>Adder's-tongue Family</t>
  </si>
  <si>
    <t>S15109</t>
  </si>
  <si>
    <t>Ophioglossaceae</t>
  </si>
  <si>
    <t>Ophioglossaceae sp.</t>
  </si>
  <si>
    <t>Austral Adder's-tongue</t>
  </si>
  <si>
    <t>A00028</t>
  </si>
  <si>
    <t>Ophioglossum</t>
  </si>
  <si>
    <t>lusitanicum</t>
  </si>
  <si>
    <t>Ophioglossum lusitanicum</t>
  </si>
  <si>
    <t>Large Adder's-tongue</t>
  </si>
  <si>
    <t>C00029</t>
  </si>
  <si>
    <t>polyphyllum</t>
  </si>
  <si>
    <t>Ophioglossum polyphyllum</t>
  </si>
  <si>
    <t>Adder's-tongue</t>
  </si>
  <si>
    <t>C10713</t>
  </si>
  <si>
    <t>Ophioglossum sp.</t>
  </si>
  <si>
    <t>OSMUNDACEAE</t>
  </si>
  <si>
    <t>King Fern</t>
  </si>
  <si>
    <t>M00030</t>
  </si>
  <si>
    <t>Todea</t>
  </si>
  <si>
    <t>barbara</t>
  </si>
  <si>
    <t>Todea barbara</t>
  </si>
  <si>
    <t>SCHIZAEACEAE</t>
  </si>
  <si>
    <t>Forked Comb-fern</t>
  </si>
  <si>
    <t>Q00032</t>
  </si>
  <si>
    <t>Schizaea</t>
  </si>
  <si>
    <t>bifida</t>
  </si>
  <si>
    <t>Schizaea bifida</t>
  </si>
  <si>
    <t>V</t>
  </si>
  <si>
    <t>Narrow Comb-fern</t>
  </si>
  <si>
    <t>S00033</t>
  </si>
  <si>
    <t>fistulosa</t>
  </si>
  <si>
    <t>Schizaea fistulosa</t>
  </si>
  <si>
    <t>Comb-fern</t>
  </si>
  <si>
    <t>M10890</t>
  </si>
  <si>
    <t>Schizaea sp.</t>
  </si>
  <si>
    <t>CYATHEACEAE</t>
  </si>
  <si>
    <t>S05825</t>
  </si>
  <si>
    <t>Cyathea</t>
  </si>
  <si>
    <t>cooperi</t>
  </si>
  <si>
    <t>Cyathea cooperi</t>
  </si>
  <si>
    <t>DICKSONIACEAE</t>
  </si>
  <si>
    <t>Soft Tree-fern</t>
  </si>
  <si>
    <t>U00034</t>
  </si>
  <si>
    <t>Dicksonia</t>
  </si>
  <si>
    <t>antarctica</t>
  </si>
  <si>
    <t>Dicksonia antarctica</t>
  </si>
  <si>
    <t>DENNSTAEDTIACEAE</t>
  </si>
  <si>
    <t>Lacy Ground-fern</t>
  </si>
  <si>
    <t>E04242</t>
  </si>
  <si>
    <t>Dennstaedtia</t>
  </si>
  <si>
    <t>davallioides</t>
  </si>
  <si>
    <t>Dennstaedtia davallioides</t>
  </si>
  <si>
    <t>U15046</t>
  </si>
  <si>
    <t>Dennstaedtiaceae</t>
  </si>
  <si>
    <t>Dennstaedtiaceae sp.</t>
  </si>
  <si>
    <t>Bat's-wing Fern</t>
  </si>
  <si>
    <t>M00058</t>
  </si>
  <si>
    <t>Histiopteris</t>
  </si>
  <si>
    <t>incisa</t>
  </si>
  <si>
    <t>Histiopteris incisa</t>
  </si>
  <si>
    <t>Downy Ground-fern</t>
  </si>
  <si>
    <t>U03626</t>
  </si>
  <si>
    <t>Hypolepis</t>
  </si>
  <si>
    <t>dicksonioides</t>
  </si>
  <si>
    <t>Hypolepis dicksonioides</t>
  </si>
  <si>
    <t>25 Nov 03 listed as established alien for SA in Census but regarded by some as indigenous</t>
  </si>
  <si>
    <t>Ruddy Ground-fern</t>
  </si>
  <si>
    <t>A00060</t>
  </si>
  <si>
    <t>rugosula</t>
  </si>
  <si>
    <t>Ground-fern</t>
  </si>
  <si>
    <t>G10511</t>
  </si>
  <si>
    <t>Hypolepis sp.</t>
  </si>
  <si>
    <t>U05850</t>
  </si>
  <si>
    <t>Pteridium</t>
  </si>
  <si>
    <t>aquilinum</t>
  </si>
  <si>
    <t>Pteridium aquilinum</t>
  </si>
  <si>
    <t>Bracken Fern</t>
  </si>
  <si>
    <t>C00061</t>
  </si>
  <si>
    <t>esculentum</t>
  </si>
  <si>
    <t>Pteridium esculentum ssp. esculentum</t>
  </si>
  <si>
    <t>LINDSAEACEAE</t>
  </si>
  <si>
    <t>Screw Fern</t>
  </si>
  <si>
    <t>E00062</t>
  </si>
  <si>
    <t>Lindsaea</t>
  </si>
  <si>
    <t>linearis</t>
  </si>
  <si>
    <t>Lindsaea linearis</t>
  </si>
  <si>
    <t>W10587</t>
  </si>
  <si>
    <t>Lindsaea sp.</t>
  </si>
  <si>
    <t>W15003</t>
  </si>
  <si>
    <t>Common Maiden-hair</t>
  </si>
  <si>
    <t>W00035</t>
  </si>
  <si>
    <t>Adiantum</t>
  </si>
  <si>
    <t>aethiopicum</t>
  </si>
  <si>
    <t>Adiantum aethiopicum</t>
  </si>
  <si>
    <t>Dainty Maiden-hair</t>
  </si>
  <si>
    <t>A00036</t>
  </si>
  <si>
    <t>capillus-veneris</t>
  </si>
  <si>
    <t>Adiantum capillus-veneris</t>
  </si>
  <si>
    <t>Maiden-hair</t>
  </si>
  <si>
    <t>U10014</t>
  </si>
  <si>
    <t>Adiantum sp.</t>
  </si>
  <si>
    <t>Annual Fern</t>
  </si>
  <si>
    <t>C00037</t>
  </si>
  <si>
    <t>Anogramma</t>
  </si>
  <si>
    <t>leptophylla</t>
  </si>
  <si>
    <t>Anogramma leptophylla</t>
  </si>
  <si>
    <t>Annual Rock-fern</t>
  </si>
  <si>
    <t>K04033</t>
  </si>
  <si>
    <t>Cheilanthes</t>
  </si>
  <si>
    <t>austrotenuifolia</t>
  </si>
  <si>
    <t>Cheilanthes austrotenuifolia</t>
  </si>
  <si>
    <t>Bristly Cloak-fern</t>
  </si>
  <si>
    <t>E00038</t>
  </si>
  <si>
    <t>distans</t>
  </si>
  <si>
    <t>Cheilanthes distans</t>
  </si>
  <si>
    <t>Woolly Cloak-fern</t>
  </si>
  <si>
    <t>Q00040</t>
  </si>
  <si>
    <t>lasiophylla</t>
  </si>
  <si>
    <t>Cheilanthes lasiophylla</t>
  </si>
  <si>
    <t>Narrow Rock-fern</t>
  </si>
  <si>
    <t>Y20040</t>
  </si>
  <si>
    <t>sieberi</t>
  </si>
  <si>
    <t>Cheilanthes sieberi ssp.</t>
  </si>
  <si>
    <t>Y04032</t>
  </si>
  <si>
    <t>Cheilanthes sieberi ssp. pseudovellea</t>
  </si>
  <si>
    <t>S00041</t>
  </si>
  <si>
    <t>Cheilanthes sieberi ssp. sieberi</t>
  </si>
  <si>
    <t>Rock-fern</t>
  </si>
  <si>
    <t>M10214</t>
  </si>
  <si>
    <t>Cheilanthes sp.</t>
  </si>
  <si>
    <t>Scaly Rock-fern</t>
  </si>
  <si>
    <t>A00044</t>
  </si>
  <si>
    <t>Paraceterach</t>
  </si>
  <si>
    <t>reynoldsii</t>
  </si>
  <si>
    <t>Paraceterach reynoldsii</t>
  </si>
  <si>
    <t>K32125</t>
  </si>
  <si>
    <t>Pellaea</t>
  </si>
  <si>
    <t>falcata</t>
  </si>
  <si>
    <t>Pellaea falcata</t>
  </si>
  <si>
    <t>PTERIDACEAE</t>
  </si>
  <si>
    <t>Tender Brake</t>
  </si>
  <si>
    <t>G00063</t>
  </si>
  <si>
    <t>Pteris</t>
  </si>
  <si>
    <t>tremula</t>
  </si>
  <si>
    <t>Pteris tremula</t>
  </si>
  <si>
    <t>BLECHNACEAE</t>
  </si>
  <si>
    <t>Water-fern Family</t>
  </si>
  <si>
    <t>E15022</t>
  </si>
  <si>
    <t>Blechnaceae</t>
  </si>
  <si>
    <t>Blechnaceae sp.</t>
  </si>
  <si>
    <t>Lance Water-fern</t>
  </si>
  <si>
    <t>C00053</t>
  </si>
  <si>
    <t>Blechnum</t>
  </si>
  <si>
    <t>chambersii</t>
  </si>
  <si>
    <t>Blechnum chambersii</t>
  </si>
  <si>
    <t>Soft Water-fern</t>
  </si>
  <si>
    <t>E00054</t>
  </si>
  <si>
    <t>minus</t>
  </si>
  <si>
    <t>Blechnum minus</t>
  </si>
  <si>
    <t>Water-fern</t>
  </si>
  <si>
    <t>M15318</t>
  </si>
  <si>
    <t>minus/wattsii</t>
  </si>
  <si>
    <t>Blechnum minus/wattsii</t>
  </si>
  <si>
    <t>Fishbone Water-fern</t>
  </si>
  <si>
    <t>G00055</t>
  </si>
  <si>
    <t>Blechnum nudum</t>
  </si>
  <si>
    <t>E10130</t>
  </si>
  <si>
    <t>Blechnum sp.</t>
  </si>
  <si>
    <t>Hard Water-fern</t>
  </si>
  <si>
    <t>Y00056</t>
  </si>
  <si>
    <t>wattsii</t>
  </si>
  <si>
    <t>Blechnum wattsii</t>
  </si>
  <si>
    <t>G32027</t>
  </si>
  <si>
    <t>australis</t>
  </si>
  <si>
    <t>Small Rasp-fern</t>
  </si>
  <si>
    <t>K00057</t>
  </si>
  <si>
    <t>DRYOPTERIDACEAE</t>
  </si>
  <si>
    <t>Holly Fern</t>
  </si>
  <si>
    <t>C00045</t>
  </si>
  <si>
    <t>Cyrtomium</t>
  </si>
  <si>
    <t>falcatum</t>
  </si>
  <si>
    <t>Cyrtomium falcatum</t>
  </si>
  <si>
    <t>Z15051</t>
  </si>
  <si>
    <t>Dryopteridaceae</t>
  </si>
  <si>
    <t>Dryopteridaceae sp.</t>
  </si>
  <si>
    <t>Shiny Shield-fern</t>
  </si>
  <si>
    <t>E00046</t>
  </si>
  <si>
    <t>Lastreopsis</t>
  </si>
  <si>
    <t>acuminata</t>
  </si>
  <si>
    <t>Lastreopsis acuminata</t>
  </si>
  <si>
    <t>Mother Shield-fern</t>
  </si>
  <si>
    <t>G00047</t>
  </si>
  <si>
    <t>Polystichum</t>
  </si>
  <si>
    <t>proliferum</t>
  </si>
  <si>
    <t>Polystichum proliferum</t>
  </si>
  <si>
    <t>ASPLENIACEAE</t>
  </si>
  <si>
    <t>Y15016</t>
  </si>
  <si>
    <t>Aspleniaceae</t>
  </si>
  <si>
    <t>Aspleniaceae sp.</t>
  </si>
  <si>
    <t>Mother Spleenwort</t>
  </si>
  <si>
    <t>Y00048</t>
  </si>
  <si>
    <t>Asplenium</t>
  </si>
  <si>
    <t>Necklace Fern</t>
  </si>
  <si>
    <t>K00049</t>
  </si>
  <si>
    <t>flabellifolium</t>
  </si>
  <si>
    <t>Asplenium flabellifolium</t>
  </si>
  <si>
    <t>G10095</t>
  </si>
  <si>
    <t>Asplenium sp.</t>
  </si>
  <si>
    <t>Common Spleenwort</t>
  </si>
  <si>
    <t>U00050</t>
  </si>
  <si>
    <t>trichomanes</t>
  </si>
  <si>
    <t>Asplenium trichomanes</t>
  </si>
  <si>
    <t>Blanket Fern</t>
  </si>
  <si>
    <t>THELYPTERIDACEAE</t>
  </si>
  <si>
    <t>Soft Shield-fern</t>
  </si>
  <si>
    <t>Y00064</t>
  </si>
  <si>
    <t>Christella</t>
  </si>
  <si>
    <t>dentata</t>
  </si>
  <si>
    <t>Christella dentata</t>
  </si>
  <si>
    <t>MARSILEACEAE</t>
  </si>
  <si>
    <t>Narrow-leaf Nardoo</t>
  </si>
  <si>
    <t>Y00072</t>
  </si>
  <si>
    <t>Marsilea</t>
  </si>
  <si>
    <t>costulifera</t>
  </si>
  <si>
    <t>Marsilea costulifera</t>
  </si>
  <si>
    <t>Common Nardoo</t>
  </si>
  <si>
    <t>G32051</t>
  </si>
  <si>
    <t>cryptocarpa</t>
  </si>
  <si>
    <t>Marsilea cryptocarpa</t>
  </si>
  <si>
    <t>E32050</t>
  </si>
  <si>
    <t>Marsilea drummondii</t>
  </si>
  <si>
    <t>Swayback Nardoo</t>
  </si>
  <si>
    <t>S00069</t>
  </si>
  <si>
    <t>exarata</t>
  </si>
  <si>
    <t>Marsilea exarata</t>
  </si>
  <si>
    <t>Short-fruit Nardoo</t>
  </si>
  <si>
    <t>E00070</t>
  </si>
  <si>
    <t>hirsuta</t>
  </si>
  <si>
    <t>Marsilea hirsuta</t>
  </si>
  <si>
    <t>Variable Nardoo</t>
  </si>
  <si>
    <t>G00071</t>
  </si>
  <si>
    <t>mutica</t>
  </si>
  <si>
    <t>Marsilea mutica</t>
  </si>
  <si>
    <t>Nardoo</t>
  </si>
  <si>
    <t>S10621</t>
  </si>
  <si>
    <t>Marsilea sp.</t>
  </si>
  <si>
    <t>Nardoo Family</t>
  </si>
  <si>
    <t>Z15095</t>
  </si>
  <si>
    <t>Marsileaceae</t>
  </si>
  <si>
    <t>Marsileaceae sp.</t>
  </si>
  <si>
    <t>Austral Pillwort</t>
  </si>
  <si>
    <t>M00074</t>
  </si>
  <si>
    <t>Pilularia</t>
  </si>
  <si>
    <t>novae-hollandiae</t>
  </si>
  <si>
    <t>Pilularia novae-hollandiae</t>
  </si>
  <si>
    <t>Ferny Azolla</t>
  </si>
  <si>
    <t>M00066</t>
  </si>
  <si>
    <t>Azolla</t>
  </si>
  <si>
    <t>pinnata</t>
  </si>
  <si>
    <t>Azolla pinnata</t>
  </si>
  <si>
    <t>Pacific Azolla</t>
  </si>
  <si>
    <t>K00065</t>
  </si>
  <si>
    <t>rubra</t>
  </si>
  <si>
    <t>Azolla rubra</t>
  </si>
  <si>
    <t>K10109</t>
  </si>
  <si>
    <t>Azolla sp.</t>
  </si>
  <si>
    <t>SALVINIACEAE</t>
  </si>
  <si>
    <t>E06002</t>
  </si>
  <si>
    <t>Salvinia</t>
  </si>
  <si>
    <t>molesta</t>
  </si>
  <si>
    <t>Salvinia molesta</t>
  </si>
  <si>
    <t>Gymnospermae</t>
  </si>
  <si>
    <t>PINACEAE</t>
  </si>
  <si>
    <t>Deodar</t>
  </si>
  <si>
    <t>K32441</t>
  </si>
  <si>
    <t>Cedrus</t>
  </si>
  <si>
    <t>deodara</t>
  </si>
  <si>
    <t>Cedrus deodara</t>
  </si>
  <si>
    <t>K05849</t>
  </si>
  <si>
    <t>Pinus</t>
  </si>
  <si>
    <t>canariensis</t>
  </si>
  <si>
    <t>Pinus canariensis</t>
  </si>
  <si>
    <t>Aleppo Pine</t>
  </si>
  <si>
    <t>Z03375</t>
  </si>
  <si>
    <t>halepensis</t>
  </si>
  <si>
    <t>Pinus halepensis</t>
  </si>
  <si>
    <t>Corsican Pine</t>
  </si>
  <si>
    <t>Q03376</t>
  </si>
  <si>
    <t>nigra</t>
  </si>
  <si>
    <t>Pinus nigra</t>
  </si>
  <si>
    <t>Maritime Pine</t>
  </si>
  <si>
    <t>S03377</t>
  </si>
  <si>
    <t>pinaster</t>
  </si>
  <si>
    <t>Pinus pinaster</t>
  </si>
  <si>
    <t>W32171</t>
  </si>
  <si>
    <t>pinea</t>
  </si>
  <si>
    <t>Pinus pinea</t>
  </si>
  <si>
    <t>Ponderosa Pine</t>
  </si>
  <si>
    <t>U03378</t>
  </si>
  <si>
    <t>ponderosa</t>
  </si>
  <si>
    <t>Pinus ponderosa</t>
  </si>
  <si>
    <t>Radiata Pine</t>
  </si>
  <si>
    <t>W03379</t>
  </si>
  <si>
    <t>radiata</t>
  </si>
  <si>
    <t>Pinus radiata</t>
  </si>
  <si>
    <t>Pine</t>
  </si>
  <si>
    <t>A10780</t>
  </si>
  <si>
    <t>Pinus sp.</t>
  </si>
  <si>
    <t>Douglas Fir</t>
  </si>
  <si>
    <t>U32382</t>
  </si>
  <si>
    <t>Pseudotsuga</t>
  </si>
  <si>
    <t>menziesii</t>
  </si>
  <si>
    <t>Pseudotsuga menziesii</t>
  </si>
  <si>
    <t>Californian Redwood</t>
  </si>
  <si>
    <t>M32442</t>
  </si>
  <si>
    <t>Sequoia</t>
  </si>
  <si>
    <t>sempervirens</t>
  </si>
  <si>
    <t>Sequoia sempervirens</t>
  </si>
  <si>
    <t>CUPRESSACEAE</t>
  </si>
  <si>
    <t>Y03380</t>
  </si>
  <si>
    <t>Callitris</t>
  </si>
  <si>
    <t>canescens</t>
  </si>
  <si>
    <t>Drummond's Cypress Pine</t>
  </si>
  <si>
    <t>U32534</t>
  </si>
  <si>
    <t>Callitris drummondii</t>
  </si>
  <si>
    <t>White Cypress-pine</t>
  </si>
  <si>
    <t>K03381</t>
  </si>
  <si>
    <t>glaucophylla</t>
  </si>
  <si>
    <t>Callitris glaucophylla</t>
  </si>
  <si>
    <t>Southern Cypress Pine</t>
  </si>
  <si>
    <t>M03382</t>
  </si>
  <si>
    <t>gracilis</t>
  </si>
  <si>
    <t>Callitris gracilis</t>
  </si>
  <si>
    <t>Oyster Bay Pine</t>
  </si>
  <si>
    <t>Z03383</t>
  </si>
  <si>
    <t>rhomboidea</t>
  </si>
  <si>
    <t>Callitris rhomboidea</t>
  </si>
  <si>
    <t>Native Pine</t>
  </si>
  <si>
    <t>K10169</t>
  </si>
  <si>
    <t>Callitris sp.</t>
  </si>
  <si>
    <t>Scrub Cypress Pine</t>
  </si>
  <si>
    <t>Q03384</t>
  </si>
  <si>
    <t>verrucosa</t>
  </si>
  <si>
    <t>Callitris verrucosa</t>
  </si>
  <si>
    <t>A06088</t>
  </si>
  <si>
    <t>Cupressus</t>
  </si>
  <si>
    <t>goveniana</t>
  </si>
  <si>
    <t>Cupressus goveniana</t>
  </si>
  <si>
    <t>Monterey Cypress</t>
  </si>
  <si>
    <t>K05221</t>
  </si>
  <si>
    <t>macrocarpa</t>
  </si>
  <si>
    <t>Cupressus macrocarpa</t>
  </si>
  <si>
    <t>Z32267</t>
  </si>
  <si>
    <t>Cupressus sempervirens</t>
  </si>
  <si>
    <t>Cypress</t>
  </si>
  <si>
    <t>E32474</t>
  </si>
  <si>
    <t>Cupressus sp.</t>
  </si>
  <si>
    <t>Angiospermae</t>
  </si>
  <si>
    <t>CASUARINACEAE</t>
  </si>
  <si>
    <t>Desert Oak</t>
  </si>
  <si>
    <t>M02902</t>
  </si>
  <si>
    <t>Allocasuarina</t>
  </si>
  <si>
    <t>decaisneana</t>
  </si>
  <si>
    <t>Allocasuarina decaisneana</t>
  </si>
  <si>
    <t>Helm's Oak-bush</t>
  </si>
  <si>
    <t>M02910</t>
  </si>
  <si>
    <t>helmsii</t>
  </si>
  <si>
    <t>Allocasuarina helmsii</t>
  </si>
  <si>
    <t>Bull Oak</t>
  </si>
  <si>
    <t>Y03568</t>
  </si>
  <si>
    <t>luehmannii</t>
  </si>
  <si>
    <t>Allocasuarina luehmannii</t>
  </si>
  <si>
    <t>Macklin's Oak-bush</t>
  </si>
  <si>
    <t>E20014</t>
  </si>
  <si>
    <t>mackliniana</t>
  </si>
  <si>
    <t>Allocasuarina mackliniana ssp.</t>
  </si>
  <si>
    <t>G03487</t>
  </si>
  <si>
    <t>Allocasuarina mackliniana ssp. mackliniana</t>
  </si>
  <si>
    <t>A05076</t>
  </si>
  <si>
    <t>Allocasuarina mackliniana ssp. xerophila</t>
  </si>
  <si>
    <t>Common Oak-bush</t>
  </si>
  <si>
    <t>G20015</t>
  </si>
  <si>
    <t>muelleriana</t>
  </si>
  <si>
    <t>Allocasuarina muelleriana ssp.</t>
  </si>
  <si>
    <t>Flinders Ranges Oak-bush</t>
  </si>
  <si>
    <t>C05077</t>
  </si>
  <si>
    <t>Allocasuarina muelleriana ssp. alticola</t>
  </si>
  <si>
    <t>W03627</t>
  </si>
  <si>
    <t>Allocasuarina muelleriana ssp. muelleriana</t>
  </si>
  <si>
    <t>Kangaroo Island Oak-bush</t>
  </si>
  <si>
    <t>E05078</t>
  </si>
  <si>
    <t>Allocasuarina muelleriana ssp. notocolpica</t>
  </si>
  <si>
    <t>Swamp Oak-bush</t>
  </si>
  <si>
    <t>A03628</t>
  </si>
  <si>
    <t>paludosa</t>
  </si>
  <si>
    <t>Allocasuarina paludosa</t>
  </si>
  <si>
    <t>Dwarf Oak-bush</t>
  </si>
  <si>
    <t>Q03632</t>
  </si>
  <si>
    <t>pusilla</t>
  </si>
  <si>
    <t>Allocasuarina pusilla</t>
  </si>
  <si>
    <t>Mount Compass Oak-bush</t>
  </si>
  <si>
    <t>U03634</t>
  </si>
  <si>
    <t>robusta</t>
  </si>
  <si>
    <t>Allocasuarina robusta</t>
  </si>
  <si>
    <t>EN</t>
  </si>
  <si>
    <t>Sheoak/Oak-bush</t>
  </si>
  <si>
    <t>E10034</t>
  </si>
  <si>
    <t>Allocasuarina sp.</t>
  </si>
  <si>
    <t>Stalked Oak-bush</t>
  </si>
  <si>
    <t>W03635</t>
  </si>
  <si>
    <t>striata</t>
  </si>
  <si>
    <t>Allocasuarina striata</t>
  </si>
  <si>
    <t>Drooping Sheoak</t>
  </si>
  <si>
    <t>A03636</t>
  </si>
  <si>
    <t>verticillata</t>
  </si>
  <si>
    <t>Allocasuarina verticillata</t>
  </si>
  <si>
    <t>Grey Buloak</t>
  </si>
  <si>
    <t>Q03472</t>
  </si>
  <si>
    <t>Casuarina</t>
  </si>
  <si>
    <t>glauca</t>
  </si>
  <si>
    <t>Casuarina glauca</t>
  </si>
  <si>
    <t>Black Oak</t>
  </si>
  <si>
    <t>E00874</t>
  </si>
  <si>
    <t>pauper</t>
  </si>
  <si>
    <t>Casuarina pauper</t>
  </si>
  <si>
    <t>G15031</t>
  </si>
  <si>
    <t>Casuarinaceae</t>
  </si>
  <si>
    <t>Casuarinaceae sp.</t>
  </si>
  <si>
    <t>JUGLANDACEAE</t>
  </si>
  <si>
    <t>E32166</t>
  </si>
  <si>
    <t>Juglans</t>
  </si>
  <si>
    <t>regia</t>
  </si>
  <si>
    <t>Juglans regia</t>
  </si>
  <si>
    <t>SALICACEAE</t>
  </si>
  <si>
    <t>White Poplar</t>
  </si>
  <si>
    <t>M03154</t>
  </si>
  <si>
    <t>Populus</t>
  </si>
  <si>
    <t>alba</t>
  </si>
  <si>
    <t>Populus alba</t>
  </si>
  <si>
    <t>Lombardy Poplar</t>
  </si>
  <si>
    <t>S03829</t>
  </si>
  <si>
    <t>Populus nigra</t>
  </si>
  <si>
    <t>Poplar</t>
  </si>
  <si>
    <t>G10811</t>
  </si>
  <si>
    <t>Populus sp.</t>
  </si>
  <si>
    <t>C06441</t>
  </si>
  <si>
    <t>Populus tremula</t>
  </si>
  <si>
    <t>Willow Family</t>
  </si>
  <si>
    <t>E15138</t>
  </si>
  <si>
    <t>Salicaceae</t>
  </si>
  <si>
    <t>Salicaceae sp.</t>
  </si>
  <si>
    <t>White Willow</t>
  </si>
  <si>
    <t>Q03692</t>
  </si>
  <si>
    <t>Salix</t>
  </si>
  <si>
    <t>Salix alba</t>
  </si>
  <si>
    <t>Weeping Willow</t>
  </si>
  <si>
    <t>G32131</t>
  </si>
  <si>
    <t>babylonica</t>
  </si>
  <si>
    <t>Salix babylonica</t>
  </si>
  <si>
    <t>Grey Sallow</t>
  </si>
  <si>
    <t>Y32140</t>
  </si>
  <si>
    <t>cinerea</t>
  </si>
  <si>
    <t>Salix cinerea</t>
  </si>
  <si>
    <t>White Crack Willow</t>
  </si>
  <si>
    <t>U32138</t>
  </si>
  <si>
    <t>fragilis</t>
  </si>
  <si>
    <t>W32139</t>
  </si>
  <si>
    <t>matsudana</t>
  </si>
  <si>
    <t>Salix matsudana cv. Tortuosa</t>
  </si>
  <si>
    <t>Willow</t>
  </si>
  <si>
    <t>Y10872</t>
  </si>
  <si>
    <t>Salix sp.</t>
  </si>
  <si>
    <t>K32133</t>
  </si>
  <si>
    <t>pendulina</t>
  </si>
  <si>
    <t>Salix X pendulina</t>
  </si>
  <si>
    <t>K32141</t>
  </si>
  <si>
    <t>reichardtii</t>
  </si>
  <si>
    <t>Salix X reichardtii</t>
  </si>
  <si>
    <t>S32137</t>
  </si>
  <si>
    <t>rubens</t>
  </si>
  <si>
    <t>Salix X rubens</t>
  </si>
  <si>
    <t>Q32136</t>
  </si>
  <si>
    <t>sepulcralis</t>
  </si>
  <si>
    <t>Salix X sepulcralis var. chrysocoma</t>
  </si>
  <si>
    <t>M32134</t>
  </si>
  <si>
    <t>Salix X sepulcralis var. sepulcralis</t>
  </si>
  <si>
    <t>BETULACEAE</t>
  </si>
  <si>
    <t>Mexican Alder</t>
  </si>
  <si>
    <t>G06443</t>
  </si>
  <si>
    <t>Alnus</t>
  </si>
  <si>
    <t>Alnus acuminata ssp. glabrata</t>
  </si>
  <si>
    <t>Italian Alder</t>
  </si>
  <si>
    <t>Q32320</t>
  </si>
  <si>
    <t>cordata</t>
  </si>
  <si>
    <t>Alnus cordata</t>
  </si>
  <si>
    <t>E06442</t>
  </si>
  <si>
    <t>Betula</t>
  </si>
  <si>
    <t>pendula</t>
  </si>
  <si>
    <t>Betula pendula</t>
  </si>
  <si>
    <t>K06445</t>
  </si>
  <si>
    <t>Carpinus</t>
  </si>
  <si>
    <t>caroliniana</t>
  </si>
  <si>
    <t>Carpinus caroliniana</t>
  </si>
  <si>
    <t>FAGACEAE</t>
  </si>
  <si>
    <t>Algerian Oak</t>
  </si>
  <si>
    <t>Y32440</t>
  </si>
  <si>
    <t>Quercus</t>
  </si>
  <si>
    <t>Quercus canariensis</t>
  </si>
  <si>
    <t>Y30080</t>
  </si>
  <si>
    <t>ilex</t>
  </si>
  <si>
    <t>Quercus ilex</t>
  </si>
  <si>
    <t>Z06447</t>
  </si>
  <si>
    <t>palustris</t>
  </si>
  <si>
    <t>Quercus palustris</t>
  </si>
  <si>
    <t>English Oak</t>
  </si>
  <si>
    <t>Z00887</t>
  </si>
  <si>
    <t>robur</t>
  </si>
  <si>
    <t>Quercus robur</t>
  </si>
  <si>
    <t>ULMACEAE</t>
  </si>
  <si>
    <t>European Nettle Tree</t>
  </si>
  <si>
    <t>Q05672</t>
  </si>
  <si>
    <t>Celtis</t>
  </si>
  <si>
    <t>Celtis australis</t>
  </si>
  <si>
    <t>Common Hackberry</t>
  </si>
  <si>
    <t>E32414</t>
  </si>
  <si>
    <t>occidentalis</t>
  </si>
  <si>
    <t>Celtis occidentalis</t>
  </si>
  <si>
    <t>Ulmus</t>
  </si>
  <si>
    <t>procera</t>
  </si>
  <si>
    <t>Elm</t>
  </si>
  <si>
    <t>Z11083</t>
  </si>
  <si>
    <t>Ulmus sp.</t>
  </si>
  <si>
    <t>A04604</t>
  </si>
  <si>
    <t>hollandica</t>
  </si>
  <si>
    <t>Ulmus X hollandica</t>
  </si>
  <si>
    <t>MORACEAE</t>
  </si>
  <si>
    <t>S00889</t>
  </si>
  <si>
    <t>Ficus</t>
  </si>
  <si>
    <t>Edible Fig</t>
  </si>
  <si>
    <t>Q00888</t>
  </si>
  <si>
    <t>carica</t>
  </si>
  <si>
    <t>Ficus carica</t>
  </si>
  <si>
    <t>Osage-orange</t>
  </si>
  <si>
    <t>K32513</t>
  </si>
  <si>
    <t>Maclura</t>
  </si>
  <si>
    <t>pomifera</t>
  </si>
  <si>
    <t>Maclura pomifera</t>
  </si>
  <si>
    <t>CANNABACEAE</t>
  </si>
  <si>
    <t>Indian Hemp</t>
  </si>
  <si>
    <t>E00890</t>
  </si>
  <si>
    <t>Cannabis</t>
  </si>
  <si>
    <t>sativa</t>
  </si>
  <si>
    <t>Cannabis sativa</t>
  </si>
  <si>
    <t>Hop</t>
  </si>
  <si>
    <t>Z05011</t>
  </si>
  <si>
    <t>Humulus</t>
  </si>
  <si>
    <t>lupulus</t>
  </si>
  <si>
    <t>Humulus lupulus</t>
  </si>
  <si>
    <t>URTICACEAE</t>
  </si>
  <si>
    <t>Smooth-nettle</t>
  </si>
  <si>
    <t>U05762</t>
  </si>
  <si>
    <t>Parietaria</t>
  </si>
  <si>
    <t>Parietaria australis</t>
  </si>
  <si>
    <t>Mallee Smooth-nettle</t>
  </si>
  <si>
    <t>G04551</t>
  </si>
  <si>
    <t>cardiostegia</t>
  </si>
  <si>
    <t>Parietaria cardiostegia</t>
  </si>
  <si>
    <t>A15284</t>
  </si>
  <si>
    <t>cardiostegia/debilis</t>
  </si>
  <si>
    <t>Parietaria cardiostegia/debilis</t>
  </si>
  <si>
    <t>S05761</t>
  </si>
  <si>
    <t>debilis</t>
  </si>
  <si>
    <t>Parietaria debilis</t>
  </si>
  <si>
    <t>Wall Pellitory</t>
  </si>
  <si>
    <t>G03639</t>
  </si>
  <si>
    <t>judaica</t>
  </si>
  <si>
    <t>Parietaria judaica</t>
  </si>
  <si>
    <t>Pellitory/Smooth-nettle</t>
  </si>
  <si>
    <t>K10741</t>
  </si>
  <si>
    <t>Parietaria sp.</t>
  </si>
  <si>
    <t>Baby's Tears</t>
  </si>
  <si>
    <t>U03870</t>
  </si>
  <si>
    <t>Soleirolia</t>
  </si>
  <si>
    <t>soleirolii</t>
  </si>
  <si>
    <t>Soleirolia soleirolii</t>
  </si>
  <si>
    <t>Scrub Nettle</t>
  </si>
  <si>
    <t>K00893</t>
  </si>
  <si>
    <t>Urtica</t>
  </si>
  <si>
    <t>Urtica incisa</t>
  </si>
  <si>
    <t>Nettle</t>
  </si>
  <si>
    <t>Y11020</t>
  </si>
  <si>
    <t>Urtica sp.</t>
  </si>
  <si>
    <t>Small Nettle</t>
  </si>
  <si>
    <t>M00894</t>
  </si>
  <si>
    <t>urens</t>
  </si>
  <si>
    <t>Urtica urens</t>
  </si>
  <si>
    <t>Nettle Family</t>
  </si>
  <si>
    <t>K15157</t>
  </si>
  <si>
    <t>Urticaceae</t>
  </si>
  <si>
    <t>Urticaceae sp.</t>
  </si>
  <si>
    <t>PROTEACEAE</t>
  </si>
  <si>
    <t>Kangaroo Island Gland-flower</t>
  </si>
  <si>
    <t>Z00895</t>
  </si>
  <si>
    <t>Adenanthos</t>
  </si>
  <si>
    <t>macropodianus</t>
  </si>
  <si>
    <t>Adenanthos macropodianus</t>
  </si>
  <si>
    <t>Gland-flower</t>
  </si>
  <si>
    <t>S10013</t>
  </si>
  <si>
    <t>Adenanthos sp.</t>
  </si>
  <si>
    <t>Yellow Gland-flower</t>
  </si>
  <si>
    <t>Q00896</t>
  </si>
  <si>
    <t>terminalis</t>
  </si>
  <si>
    <t>Adenanthos terminalis</t>
  </si>
  <si>
    <t>Showy Dryandra</t>
  </si>
  <si>
    <t>C04825</t>
  </si>
  <si>
    <t>Banksia</t>
  </si>
  <si>
    <t>formosa</t>
  </si>
  <si>
    <t>Banksia formosa</t>
  </si>
  <si>
    <t>Silver Banksia</t>
  </si>
  <si>
    <t>S00897</t>
  </si>
  <si>
    <t>marginata</t>
  </si>
  <si>
    <t>Banksia marginata</t>
  </si>
  <si>
    <t>Desert Banksia</t>
  </si>
  <si>
    <t>U00898</t>
  </si>
  <si>
    <t>ornata</t>
  </si>
  <si>
    <t>Banksia ornata</t>
  </si>
  <si>
    <t>C10113</t>
  </si>
  <si>
    <t>Banksia sp.</t>
  </si>
  <si>
    <t>C32121</t>
  </si>
  <si>
    <t>undata</t>
  </si>
  <si>
    <t>Banksia undata var. undata</t>
  </si>
  <si>
    <t>Conospermum</t>
  </si>
  <si>
    <t>mitchellii</t>
  </si>
  <si>
    <t>Slender Smoke-bush</t>
  </si>
  <si>
    <t>A00900</t>
  </si>
  <si>
    <t>patens</t>
  </si>
  <si>
    <t>Conospermum patens</t>
  </si>
  <si>
    <t>White Grevillea</t>
  </si>
  <si>
    <t>Y04828</t>
  </si>
  <si>
    <t>Grevillea</t>
  </si>
  <si>
    <t>albiflora</t>
  </si>
  <si>
    <t>Grevillea albiflora</t>
  </si>
  <si>
    <t>E00902</t>
  </si>
  <si>
    <t>anethifolia</t>
  </si>
  <si>
    <t>Grevillea anethifolia</t>
  </si>
  <si>
    <t>G05979</t>
  </si>
  <si>
    <t>angustiloba</t>
  </si>
  <si>
    <t>Grevillea angustiloba ssp.</t>
  </si>
  <si>
    <t>Dissected Holly-leaf Grevillea</t>
  </si>
  <si>
    <t>W05959</t>
  </si>
  <si>
    <t>Grevillea angustiloba ssp. angustiloba</t>
  </si>
  <si>
    <t>Y05960</t>
  </si>
  <si>
    <t>Grevillea angustiloba ssp. wirregaensis</t>
  </si>
  <si>
    <t>Prickly Grevillea</t>
  </si>
  <si>
    <t>Q03704</t>
  </si>
  <si>
    <t>aquifolium</t>
  </si>
  <si>
    <t>Grevillea aquifolium</t>
  </si>
  <si>
    <t>Rough Grevillea</t>
  </si>
  <si>
    <t>C00901</t>
  </si>
  <si>
    <t>aspera</t>
  </si>
  <si>
    <t>Grevillea aspera</t>
  </si>
  <si>
    <t>Holly-leaf Grevillea</t>
  </si>
  <si>
    <t>M05962</t>
  </si>
  <si>
    <t>dilatata</t>
  </si>
  <si>
    <t>Grevillea dilatata</t>
  </si>
  <si>
    <t>Z05963</t>
  </si>
  <si>
    <t>dimorpha</t>
  </si>
  <si>
    <t>Grevillea dimorpha</t>
  </si>
  <si>
    <t>Orange Grevillea</t>
  </si>
  <si>
    <t>G00903</t>
  </si>
  <si>
    <t>eriostachya</t>
  </si>
  <si>
    <t>Grevillea eriostachya</t>
  </si>
  <si>
    <t>Y05768</t>
  </si>
  <si>
    <t>halmaturina</t>
  </si>
  <si>
    <t>Grevillea halmaturina ssp. halmaturina</t>
  </si>
  <si>
    <t>K05769</t>
  </si>
  <si>
    <t>Grevillea halmaturina ssp. laevis</t>
  </si>
  <si>
    <t>Comb Grevillea</t>
  </si>
  <si>
    <t>K00905</t>
  </si>
  <si>
    <t>huegelii</t>
  </si>
  <si>
    <t>Grevillea huegelii</t>
  </si>
  <si>
    <t>C06425</t>
  </si>
  <si>
    <t>Grevillea huegelii X Grevillea sarissa ssp. umbellifera</t>
  </si>
  <si>
    <t>M20094</t>
  </si>
  <si>
    <t>ilicifolia complex</t>
  </si>
  <si>
    <t>Grevillea ilicifolia complex</t>
  </si>
  <si>
    <t>Q30084</t>
  </si>
  <si>
    <t>ilicifolia</t>
  </si>
  <si>
    <t>Grevillea ilicifolia ssp.</t>
  </si>
  <si>
    <t>K05961</t>
  </si>
  <si>
    <t>Grevillea ilicifolia ssp. ilicifolia</t>
  </si>
  <si>
    <t>Lobed Holly-leaf Grevillea</t>
  </si>
  <si>
    <t>W04963</t>
  </si>
  <si>
    <t>Grevillea ilicifolia ssp. lobata</t>
  </si>
  <si>
    <t>Honeysuckle Grevillea</t>
  </si>
  <si>
    <t>Z00907</t>
  </si>
  <si>
    <t>juncifolia</t>
  </si>
  <si>
    <t>Grevillea juncifolia ssp. juncifolia</t>
  </si>
  <si>
    <t>Q05964</t>
  </si>
  <si>
    <t>juniperina</t>
  </si>
  <si>
    <t>Grevillea juniperina ssp. juniperina</t>
  </si>
  <si>
    <t>Spider-flower</t>
  </si>
  <si>
    <t>S05965</t>
  </si>
  <si>
    <t>lavandulacea</t>
  </si>
  <si>
    <t>Grevillea lavandulacea ssp. lavandulacea</t>
  </si>
  <si>
    <t>Hybrid Grevillea</t>
  </si>
  <si>
    <t>C15349</t>
  </si>
  <si>
    <t>Grevillea lavandulacea ssp. lavandulacea X Grevillea rosmarinifolia ssp. rosmarinifolia</t>
  </si>
  <si>
    <t>Rogers' Spider-flower</t>
  </si>
  <si>
    <t>Q04132</t>
  </si>
  <si>
    <t>Grevillea lavandulacea ssp. rogersii</t>
  </si>
  <si>
    <t>U05966</t>
  </si>
  <si>
    <t>manglesii</t>
  </si>
  <si>
    <t>Grevillea manglesii ssp. manglesii</t>
  </si>
  <si>
    <t>Rough Spider-flower</t>
  </si>
  <si>
    <t>M03990</t>
  </si>
  <si>
    <t>muricata</t>
  </si>
  <si>
    <t>Grevillea muricata</t>
  </si>
  <si>
    <t>Water Bush</t>
  </si>
  <si>
    <t>E00910</t>
  </si>
  <si>
    <t>nematophylla</t>
  </si>
  <si>
    <t>Grevillea nematophylla ssp. nematophylla</t>
  </si>
  <si>
    <t>W05967</t>
  </si>
  <si>
    <t>Grevillea nematophylla ssp. supraplana</t>
  </si>
  <si>
    <t>Gawler Ranges Grevillea</t>
  </si>
  <si>
    <t>G00911</t>
  </si>
  <si>
    <t>parallelinervis</t>
  </si>
  <si>
    <t>Grevillea parallelinervis</t>
  </si>
  <si>
    <t>Few-flower Grevillea</t>
  </si>
  <si>
    <t>S20281</t>
  </si>
  <si>
    <t>pauciflora</t>
  </si>
  <si>
    <t>Grevillea pauciflora ssp.</t>
  </si>
  <si>
    <t>Narrow-leaf Grevillea</t>
  </si>
  <si>
    <t>A05392</t>
  </si>
  <si>
    <t>Grevillea pauciflora ssp. leptophylla</t>
  </si>
  <si>
    <t>W05391</t>
  </si>
  <si>
    <t>Grevillea pauciflora ssp. pauciflora</t>
  </si>
  <si>
    <t>Dune Grevillea</t>
  </si>
  <si>
    <t>K00913</t>
  </si>
  <si>
    <t>pterosperma</t>
  </si>
  <si>
    <t>Grevillea pterosperma</t>
  </si>
  <si>
    <t>Five-veined Grevillea</t>
  </si>
  <si>
    <t>M00914</t>
  </si>
  <si>
    <t>quinquenervis</t>
  </si>
  <si>
    <t>Grevillea quinquenervis</t>
  </si>
  <si>
    <t>Silky Oak</t>
  </si>
  <si>
    <t>S32437</t>
  </si>
  <si>
    <t>Grevillea robusta</t>
  </si>
  <si>
    <t>Rosemary Grevillea</t>
  </si>
  <si>
    <t>Q00916</t>
  </si>
  <si>
    <t>rosmarinifolia</t>
  </si>
  <si>
    <t>Grevillea rosmarinifolia ssp. rosmarinifolia</t>
  </si>
  <si>
    <t>Desert Comb Grevillea</t>
  </si>
  <si>
    <t>G04967</t>
  </si>
  <si>
    <t>sarissa</t>
  </si>
  <si>
    <t>Grevillea sarissa ssp. umbellifera</t>
  </si>
  <si>
    <t>A05968</t>
  </si>
  <si>
    <t>sericea</t>
  </si>
  <si>
    <t>Grevillea sericea ssp. sericea</t>
  </si>
  <si>
    <t>G10459</t>
  </si>
  <si>
    <t>Grevillea sp.</t>
  </si>
  <si>
    <t>Rattle-pod Grevillea</t>
  </si>
  <si>
    <t>S00917</t>
  </si>
  <si>
    <t>stenobotrya</t>
  </si>
  <si>
    <t>Grevillea stenobotrya</t>
  </si>
  <si>
    <t>Beefwood</t>
  </si>
  <si>
    <t>U00918</t>
  </si>
  <si>
    <t>Grevillea striata</t>
  </si>
  <si>
    <t>Mt Finke Grevillea</t>
  </si>
  <si>
    <t>W00919</t>
  </si>
  <si>
    <t>treueriana</t>
  </si>
  <si>
    <t>Grevillea treueriana</t>
  </si>
  <si>
    <t>VU</t>
  </si>
  <si>
    <t>C05969</t>
  </si>
  <si>
    <t>vestita</t>
  </si>
  <si>
    <t>Grevillea vestita ssp. vestita</t>
  </si>
  <si>
    <t>Enigma Hakea</t>
  </si>
  <si>
    <t>A01012</t>
  </si>
  <si>
    <t>Hakea</t>
  </si>
  <si>
    <t>aenigma</t>
  </si>
  <si>
    <t>Hakea aenigma</t>
  </si>
  <si>
    <t>baxteri</t>
  </si>
  <si>
    <t>U05906</t>
  </si>
  <si>
    <t>bucculenta</t>
  </si>
  <si>
    <t>Hakea bucculenta</t>
  </si>
  <si>
    <t>Erect Hakea</t>
  </si>
  <si>
    <t>K00921</t>
  </si>
  <si>
    <t>carinata</t>
  </si>
  <si>
    <t>Hakea carinata</t>
  </si>
  <si>
    <t>W05907</t>
  </si>
  <si>
    <t>cucullata</t>
  </si>
  <si>
    <t>Hakea cucullata</t>
  </si>
  <si>
    <t>Elm-seed Hakea</t>
  </si>
  <si>
    <t>M00922</t>
  </si>
  <si>
    <t>cycloptera</t>
  </si>
  <si>
    <t>Hakea cycloptera</t>
  </si>
  <si>
    <t>Silky Hakea</t>
  </si>
  <si>
    <t>Z00915</t>
  </si>
  <si>
    <t>decurrens</t>
  </si>
  <si>
    <t>Hakea decurrens ssp. physocarpa</t>
  </si>
  <si>
    <t>Corkbark</t>
  </si>
  <si>
    <t>A03988</t>
  </si>
  <si>
    <t>divaricata</t>
  </si>
  <si>
    <t>Hakea divaricata</t>
  </si>
  <si>
    <t>Y04764</t>
  </si>
  <si>
    <t>drupacea</t>
  </si>
  <si>
    <t>Hakea drupacea</t>
  </si>
  <si>
    <t>Flinders Ranges Corkwood</t>
  </si>
  <si>
    <t>Z00923</t>
  </si>
  <si>
    <t>ednieana</t>
  </si>
  <si>
    <t>Hakea ednieana</t>
  </si>
  <si>
    <t>Fork-leaf Corkwood</t>
  </si>
  <si>
    <t>Q00924</t>
  </si>
  <si>
    <t>eyreana</t>
  </si>
  <si>
    <t>Hakea eyreana</t>
  </si>
  <si>
    <t>Bottlebrush Hakea</t>
  </si>
  <si>
    <t>S00925</t>
  </si>
  <si>
    <t>francisiana</t>
  </si>
  <si>
    <t>Hakea francisiana</t>
  </si>
  <si>
    <t>Pincushion Hakea</t>
  </si>
  <si>
    <t>S00909</t>
  </si>
  <si>
    <t>laurina</t>
  </si>
  <si>
    <t>Hakea laurina</t>
  </si>
  <si>
    <t>Silver Needlewood</t>
  </si>
  <si>
    <t>A00928</t>
  </si>
  <si>
    <t>leucoptera</t>
  </si>
  <si>
    <t>Hakea leucoptera ssp. leucoptera</t>
  </si>
  <si>
    <t>M06314</t>
  </si>
  <si>
    <t>leucoptera/tephrosperma</t>
  </si>
  <si>
    <t>Hakea leucoptera/tephrosperma</t>
  </si>
  <si>
    <t>Long-leaf Corkwood</t>
  </si>
  <si>
    <t>S00933</t>
  </si>
  <si>
    <t>lorea</t>
  </si>
  <si>
    <t>Hakea lorea ssp. lorea</t>
  </si>
  <si>
    <t>Minyma-minyma</t>
  </si>
  <si>
    <t>Q03112</t>
  </si>
  <si>
    <t>minyma</t>
  </si>
  <si>
    <t>Hakea minyma</t>
  </si>
  <si>
    <t>Heath Needlebush</t>
  </si>
  <si>
    <t>C00929</t>
  </si>
  <si>
    <t>Hakea mitchellii</t>
  </si>
  <si>
    <t>Yellow Hakea</t>
  </si>
  <si>
    <t>M00930</t>
  </si>
  <si>
    <t>nodosa</t>
  </si>
  <si>
    <t>Hakea nodosa</t>
  </si>
  <si>
    <t>G05563</t>
  </si>
  <si>
    <t>prostrata</t>
  </si>
  <si>
    <t>Hakea prostrata</t>
  </si>
  <si>
    <t>Furze Hakea</t>
  </si>
  <si>
    <t>U04698</t>
  </si>
  <si>
    <t>repullulans</t>
  </si>
  <si>
    <t>Hakea repullulans</t>
  </si>
  <si>
    <t>Beaked Hakea</t>
  </si>
  <si>
    <t>Z00931</t>
  </si>
  <si>
    <t>rostrata</t>
  </si>
  <si>
    <t>Hakea rostrata</t>
  </si>
  <si>
    <t>Dwarf Hakea</t>
  </si>
  <si>
    <t>Q00932</t>
  </si>
  <si>
    <t>rugosa</t>
  </si>
  <si>
    <t>Hakea rugosa</t>
  </si>
  <si>
    <t>A05908</t>
  </si>
  <si>
    <t>salicifolia</t>
  </si>
  <si>
    <t>Hakea salicifolia ssp. salicifolia</t>
  </si>
  <si>
    <t>M05910</t>
  </si>
  <si>
    <t>Hakea sericea</t>
  </si>
  <si>
    <t>Hakea/Needlewood</t>
  </si>
  <si>
    <t>K10469</t>
  </si>
  <si>
    <t>Hakea sp.</t>
  </si>
  <si>
    <t>Hooked Needlewood</t>
  </si>
  <si>
    <t>S04133</t>
  </si>
  <si>
    <t>tephrosperma</t>
  </si>
  <si>
    <t>Hakea tephrosperma</t>
  </si>
  <si>
    <t>M06366</t>
  </si>
  <si>
    <t>teretifolia</t>
  </si>
  <si>
    <t>Hakea teretifolia</t>
  </si>
  <si>
    <t>C05909</t>
  </si>
  <si>
    <t>undulata</t>
  </si>
  <si>
    <t>Hakea undulata</t>
  </si>
  <si>
    <t>Limestone Needlebush</t>
  </si>
  <si>
    <t>W00935</t>
  </si>
  <si>
    <t>vittata</t>
  </si>
  <si>
    <t>Hakea vittata</t>
  </si>
  <si>
    <t>Horny Cone-bush</t>
  </si>
  <si>
    <t>A00936</t>
  </si>
  <si>
    <t>Isopogon</t>
  </si>
  <si>
    <t>ceratophyllus</t>
  </si>
  <si>
    <t>Isopogon ceratophyllus</t>
  </si>
  <si>
    <t>A32120</t>
  </si>
  <si>
    <t>dubius</t>
  </si>
  <si>
    <t>Isopogon dubius</t>
  </si>
  <si>
    <t>Prickly Geebung</t>
  </si>
  <si>
    <t>C00937</t>
  </si>
  <si>
    <t>Persoonia</t>
  </si>
  <si>
    <t>Persoonia juniperina</t>
  </si>
  <si>
    <t>Kangaroo Island Conesticks</t>
  </si>
  <si>
    <t>E00938</t>
  </si>
  <si>
    <t>Petrophile</t>
  </si>
  <si>
    <t>multisecta</t>
  </si>
  <si>
    <t>Petrophile multisecta</t>
  </si>
  <si>
    <t>Protea Family</t>
  </si>
  <si>
    <t>C15129</t>
  </si>
  <si>
    <t>Proteaceae</t>
  </si>
  <si>
    <t>Proteaceae sp.</t>
  </si>
  <si>
    <t>OLACACEAE</t>
  </si>
  <si>
    <t>G00939</t>
  </si>
  <si>
    <t>Olax</t>
  </si>
  <si>
    <t>obcordata</t>
  </si>
  <si>
    <t>Olax obcordata</t>
  </si>
  <si>
    <t>C10705</t>
  </si>
  <si>
    <t>Olax sp.</t>
  </si>
  <si>
    <t>SANTALACEAE</t>
  </si>
  <si>
    <t>Q00940</t>
  </si>
  <si>
    <t>Choretrum</t>
  </si>
  <si>
    <t>chrysanthum</t>
  </si>
  <si>
    <t>Choretrum chrysanthum</t>
  </si>
  <si>
    <t>Sour-bush</t>
  </si>
  <si>
    <t>Z20271</t>
  </si>
  <si>
    <t>chrysanthum/glomeratum</t>
  </si>
  <si>
    <t>Choretrum chrysanthum/glomeratum</t>
  </si>
  <si>
    <t>White Sour-bush</t>
  </si>
  <si>
    <t>S00941</t>
  </si>
  <si>
    <t>glomeratum</t>
  </si>
  <si>
    <t>Choretrum glomeratum</t>
  </si>
  <si>
    <t>M10222</t>
  </si>
  <si>
    <t>Choretrum sp.</t>
  </si>
  <si>
    <t>Spiked Sour-bush</t>
  </si>
  <si>
    <t>G32191</t>
  </si>
  <si>
    <t>spicatum</t>
  </si>
  <si>
    <t>Choretrum spicatum ssp. continentale</t>
  </si>
  <si>
    <t>S32189</t>
  </si>
  <si>
    <t>Choretrum spicatum ssp. spicatum</t>
  </si>
  <si>
    <t>Leafless Cherry</t>
  </si>
  <si>
    <t>Exocarpos</t>
  </si>
  <si>
    <t>aphyllus</t>
  </si>
  <si>
    <t>Exocarpos aphyllus</t>
  </si>
  <si>
    <t>Native Cherry</t>
  </si>
  <si>
    <t>A00944</t>
  </si>
  <si>
    <t>cupressiformis</t>
  </si>
  <si>
    <t>Exocarpos cupressiformis</t>
  </si>
  <si>
    <t>Native Cherry/Ballart</t>
  </si>
  <si>
    <t>W10403</t>
  </si>
  <si>
    <t>Exocarpos sp.</t>
  </si>
  <si>
    <t>Slender Cherry</t>
  </si>
  <si>
    <t>C00945</t>
  </si>
  <si>
    <t>sparteus</t>
  </si>
  <si>
    <t>Exocarpos sparteus</t>
  </si>
  <si>
    <t>Pale-fruit Cherry</t>
  </si>
  <si>
    <t>E00946</t>
  </si>
  <si>
    <t>strictus</t>
  </si>
  <si>
    <t>Exocarpos strictus</t>
  </si>
  <si>
    <t>Coast Cherry</t>
  </si>
  <si>
    <t>G00947</t>
  </si>
  <si>
    <t>syrticola</t>
  </si>
  <si>
    <t>Exocarpos syrticola</t>
  </si>
  <si>
    <t>Leafless Currant-bush</t>
  </si>
  <si>
    <t>Y00948</t>
  </si>
  <si>
    <t>Leptomeria</t>
  </si>
  <si>
    <t>aphylla</t>
  </si>
  <si>
    <t>Leptomeria aphylla</t>
  </si>
  <si>
    <t>K00949</t>
  </si>
  <si>
    <t>preissiana</t>
  </si>
  <si>
    <t>Leptomeria preissiana</t>
  </si>
  <si>
    <t>Currant-bush</t>
  </si>
  <si>
    <t>Y10572</t>
  </si>
  <si>
    <t>Leptomeria sp.</t>
  </si>
  <si>
    <t>Sandalwood Family</t>
  </si>
  <si>
    <t>G15139</t>
  </si>
  <si>
    <t>Santalaceae</t>
  </si>
  <si>
    <t>Santalaceae sp.</t>
  </si>
  <si>
    <t>Quandong</t>
  </si>
  <si>
    <t>U00950</t>
  </si>
  <si>
    <t>Santalum</t>
  </si>
  <si>
    <t>acuminatum</t>
  </si>
  <si>
    <t>Santalum acuminatum</t>
  </si>
  <si>
    <t>Plumbush</t>
  </si>
  <si>
    <t>W00951</t>
  </si>
  <si>
    <t>lanceolatum</t>
  </si>
  <si>
    <t>Santalum lanceolatum</t>
  </si>
  <si>
    <t>Bitter Quandong</t>
  </si>
  <si>
    <t>A00952</t>
  </si>
  <si>
    <t>murrayanum</t>
  </si>
  <si>
    <t>Santalum murrayanum</t>
  </si>
  <si>
    <t>W10879</t>
  </si>
  <si>
    <t>Santalum sp.</t>
  </si>
  <si>
    <t>Sandalwood</t>
  </si>
  <si>
    <t>C00953</t>
  </si>
  <si>
    <t>Santalum spicatum</t>
  </si>
  <si>
    <t>LORANTHACEAE</t>
  </si>
  <si>
    <t>Pincushion Mistletoe</t>
  </si>
  <si>
    <t>E00954</t>
  </si>
  <si>
    <t>Amyema</t>
  </si>
  <si>
    <t>fitzgeraldii</t>
  </si>
  <si>
    <t>Amyema fitzgeraldii</t>
  </si>
  <si>
    <t>Twin-flower Mistletoe</t>
  </si>
  <si>
    <t>G00955</t>
  </si>
  <si>
    <t>gibberula</t>
  </si>
  <si>
    <t>Amyema gibberula var. gibberula</t>
  </si>
  <si>
    <t>Hill's Mistletoe</t>
  </si>
  <si>
    <t>Y00956</t>
  </si>
  <si>
    <t>hilliana</t>
  </si>
  <si>
    <t>Amyema hilliana</t>
  </si>
  <si>
    <t>Casuarina Mistletoe</t>
  </si>
  <si>
    <t>K00957</t>
  </si>
  <si>
    <t>linophylla</t>
  </si>
  <si>
    <t>Amyema linophylla ssp. orientalis</t>
  </si>
  <si>
    <t>Pale-leaf Mistletoe</t>
  </si>
  <si>
    <t>M00958</t>
  </si>
  <si>
    <t>maidenii</t>
  </si>
  <si>
    <t>Amyema maidenii ssp. maidenii</t>
  </si>
  <si>
    <t>Tea-tree Mistletoe</t>
  </si>
  <si>
    <t>Z00959</t>
  </si>
  <si>
    <t>melaleucae</t>
  </si>
  <si>
    <t>Amyema melaleucae</t>
  </si>
  <si>
    <t>Box Mistletoe</t>
  </si>
  <si>
    <t>A00960</t>
  </si>
  <si>
    <t>miquelii</t>
  </si>
  <si>
    <t>Amyema miquelii</t>
  </si>
  <si>
    <t>Fleshy Mistletoe</t>
  </si>
  <si>
    <t>C00961</t>
  </si>
  <si>
    <t>miraculosa</t>
  </si>
  <si>
    <t>Amyema miraculosa ssp. boormanii</t>
  </si>
  <si>
    <t>Drooping Mistletoe</t>
  </si>
  <si>
    <t>E00962</t>
  </si>
  <si>
    <t>Amyema pendula ssp. pendula</t>
  </si>
  <si>
    <t>Wire-leaf Mistletoe</t>
  </si>
  <si>
    <t>G00963</t>
  </si>
  <si>
    <t>preissii</t>
  </si>
  <si>
    <t>Amyema preissii</t>
  </si>
  <si>
    <t>Grey Mistletoe</t>
  </si>
  <si>
    <t>Y00964</t>
  </si>
  <si>
    <t>quandang</t>
  </si>
  <si>
    <t>Amyema quandang var. quandang</t>
  </si>
  <si>
    <t>Bloodwood Mistletoe</t>
  </si>
  <si>
    <t>A02888</t>
  </si>
  <si>
    <t>sanguinea</t>
  </si>
  <si>
    <t>Amyema sanguinea var. sanguinea</t>
  </si>
  <si>
    <t>M10054</t>
  </si>
  <si>
    <t>Amyema sp.</t>
  </si>
  <si>
    <t>Coolibah Mistletoe</t>
  </si>
  <si>
    <t>K00965</t>
  </si>
  <si>
    <t>Diplatia</t>
  </si>
  <si>
    <t>grandibractea</t>
  </si>
  <si>
    <t>Diplatia grandibractea</t>
  </si>
  <si>
    <t>Mistletoe Family</t>
  </si>
  <si>
    <t>G15091</t>
  </si>
  <si>
    <t>Loranthaceae</t>
  </si>
  <si>
    <t>Loranthaceae sp.</t>
  </si>
  <si>
    <t>Harlequin Mistletoe</t>
  </si>
  <si>
    <t>M00966</t>
  </si>
  <si>
    <t>Lysiana</t>
  </si>
  <si>
    <t>exocarpi</t>
  </si>
  <si>
    <t>Lysiana exocarpi ssp. exocarpi</t>
  </si>
  <si>
    <t>Mulga Mistletoe</t>
  </si>
  <si>
    <t>Z00967</t>
  </si>
  <si>
    <t>murrayi</t>
  </si>
  <si>
    <t>Lysiana murrayi</t>
  </si>
  <si>
    <t>M10610</t>
  </si>
  <si>
    <t>Lysiana sp.</t>
  </si>
  <si>
    <t>Northern Mistletoe</t>
  </si>
  <si>
    <t>Q00968</t>
  </si>
  <si>
    <t>subfalcata</t>
  </si>
  <si>
    <t>Lysiana subfalcata</t>
  </si>
  <si>
    <t>Creeping Mistletoe</t>
  </si>
  <si>
    <t>E00970</t>
  </si>
  <si>
    <t>Muellerina</t>
  </si>
  <si>
    <t>eucalyptoides</t>
  </si>
  <si>
    <t>Muellerina eucalyptoides</t>
  </si>
  <si>
    <t>Jointed Mistletoe</t>
  </si>
  <si>
    <t>Q03640</t>
  </si>
  <si>
    <t>Korthalsella</t>
  </si>
  <si>
    <t>japonica</t>
  </si>
  <si>
    <t>POLYGONACEAE</t>
  </si>
  <si>
    <t>Rambling Dock</t>
  </si>
  <si>
    <t>Q01000</t>
  </si>
  <si>
    <t>Acetosa</t>
  </si>
  <si>
    <t>Q11084</t>
  </si>
  <si>
    <t>Acetosa sp.</t>
  </si>
  <si>
    <t>Rosy Dock</t>
  </si>
  <si>
    <t>S01001</t>
  </si>
  <si>
    <t>vesicaria</t>
  </si>
  <si>
    <t>Sorrel</t>
  </si>
  <si>
    <t>K04993</t>
  </si>
  <si>
    <t>vulgaris</t>
  </si>
  <si>
    <t>Sandhill Lignum</t>
  </si>
  <si>
    <t>Z00975</t>
  </si>
  <si>
    <t>Duma</t>
  </si>
  <si>
    <t>coccoloboides</t>
  </si>
  <si>
    <t>Duma coccoloboides</t>
  </si>
  <si>
    <t>Lignum</t>
  </si>
  <si>
    <t>Q00976</t>
  </si>
  <si>
    <t>florulenta</t>
  </si>
  <si>
    <t>Duma florulenta</t>
  </si>
  <si>
    <t>Spiny Lignum</t>
  </si>
  <si>
    <t>W00979</t>
  </si>
  <si>
    <t>horrida</t>
  </si>
  <si>
    <t>Duma horrida ssp. horrida</t>
  </si>
  <si>
    <t>Three-corner Jack</t>
  </si>
  <si>
    <t>Y00972</t>
  </si>
  <si>
    <t>Emex</t>
  </si>
  <si>
    <t>Z10363</t>
  </si>
  <si>
    <t>Emex sp.</t>
  </si>
  <si>
    <t>Lesser Jack</t>
  </si>
  <si>
    <t>K00973</t>
  </si>
  <si>
    <t>spinosa</t>
  </si>
  <si>
    <t>Black Bindweed</t>
  </si>
  <si>
    <t>Z00983</t>
  </si>
  <si>
    <t>Fallopia</t>
  </si>
  <si>
    <t>convolvulus</t>
  </si>
  <si>
    <t>Fallopia convolvulus</t>
  </si>
  <si>
    <t>Climbing Lignum</t>
  </si>
  <si>
    <t>M00974</t>
  </si>
  <si>
    <t>Muehlenbeckia</t>
  </si>
  <si>
    <t>adpressa</t>
  </si>
  <si>
    <t>Muehlenbeckia adpressa</t>
  </si>
  <si>
    <t>Twiggy Lignum</t>
  </si>
  <si>
    <t>S00977</t>
  </si>
  <si>
    <t>diclina</t>
  </si>
  <si>
    <t>Coastal Climbing Lignum</t>
  </si>
  <si>
    <t>U00978</t>
  </si>
  <si>
    <t>gunnii</t>
  </si>
  <si>
    <t>Muehlenbeckia gunnii</t>
  </si>
  <si>
    <t>A10668</t>
  </si>
  <si>
    <t>Muehlenbeckia sp.</t>
  </si>
  <si>
    <t>Y00980</t>
  </si>
  <si>
    <t>Persicaria</t>
  </si>
  <si>
    <t>Persicaria attenuata ssp. attenuata</t>
  </si>
  <si>
    <t>Japanese Knotweed</t>
  </si>
  <si>
    <t>M00982</t>
  </si>
  <si>
    <t>capitata</t>
  </si>
  <si>
    <t>Persicaria capitata</t>
  </si>
  <si>
    <t>Slender Knotweed</t>
  </si>
  <si>
    <t>Y06284</t>
  </si>
  <si>
    <t>decipiens</t>
  </si>
  <si>
    <t>Persicaria decipiens</t>
  </si>
  <si>
    <t>Knotweed</t>
  </si>
  <si>
    <t>Y15332</t>
  </si>
  <si>
    <t>decipiens/lapathifolia</t>
  </si>
  <si>
    <t>Persicaria decipiens/lapathifolia</t>
  </si>
  <si>
    <t>Q00984</t>
  </si>
  <si>
    <t>glabra</t>
  </si>
  <si>
    <t>Persicaria glabra</t>
  </si>
  <si>
    <t>Pale Knotweed</t>
  </si>
  <si>
    <t>U00986</t>
  </si>
  <si>
    <t>lapathifolia</t>
  </si>
  <si>
    <t>Persicaria lapathifolia</t>
  </si>
  <si>
    <t>K06285</t>
  </si>
  <si>
    <t>maculosa</t>
  </si>
  <si>
    <t>Persicaria maculosa</t>
  </si>
  <si>
    <t>Prince's Feathers</t>
  </si>
  <si>
    <t>W00987</t>
  </si>
  <si>
    <t>orientalis</t>
  </si>
  <si>
    <t>Persicaria orientalis</t>
  </si>
  <si>
    <t>Spotted Knotweed</t>
  </si>
  <si>
    <t>W01355</t>
  </si>
  <si>
    <t>praetermissa</t>
  </si>
  <si>
    <t>Persicaria praetermissa</t>
  </si>
  <si>
    <t>Creeping Knotweed</t>
  </si>
  <si>
    <t>S01301</t>
  </si>
  <si>
    <t>Persicaria prostrata</t>
  </si>
  <si>
    <t>U11086</t>
  </si>
  <si>
    <t>Persicaria sp.</t>
  </si>
  <si>
    <t>Z15123</t>
  </si>
  <si>
    <t>Polygonaceae</t>
  </si>
  <si>
    <t>Polygonaceae sp.</t>
  </si>
  <si>
    <t>Wireweed</t>
  </si>
  <si>
    <t>Z06067</t>
  </si>
  <si>
    <t>Polygonum</t>
  </si>
  <si>
    <t>arenastrum</t>
  </si>
  <si>
    <t>Polygonum arenastrum</t>
  </si>
  <si>
    <t>M06066</t>
  </si>
  <si>
    <t>aviculare</t>
  </si>
  <si>
    <t>Polygonum aviculare</t>
  </si>
  <si>
    <t>Tree Hogweed</t>
  </si>
  <si>
    <t>A00988</t>
  </si>
  <si>
    <t>bellardii</t>
  </si>
  <si>
    <t>Polygonum bellardii</t>
  </si>
  <si>
    <t>Small Knotweed</t>
  </si>
  <si>
    <t>C00989</t>
  </si>
  <si>
    <t>plebeium</t>
  </si>
  <si>
    <t>Polygonum plebeium</t>
  </si>
  <si>
    <t>S11085</t>
  </si>
  <si>
    <t>Polygonum sp.</t>
  </si>
  <si>
    <t>Mud Dock</t>
  </si>
  <si>
    <t>Q00992</t>
  </si>
  <si>
    <t>Rumex</t>
  </si>
  <si>
    <t>bidens</t>
  </si>
  <si>
    <t>Rumex bidens</t>
  </si>
  <si>
    <t>Slender Dock</t>
  </si>
  <si>
    <t>M05566</t>
  </si>
  <si>
    <t>brownii</t>
  </si>
  <si>
    <t>Rumex brownii</t>
  </si>
  <si>
    <t>Clustered Dock</t>
  </si>
  <si>
    <t>U00994</t>
  </si>
  <si>
    <t>conglomeratus</t>
  </si>
  <si>
    <t>Rumex conglomeratus</t>
  </si>
  <si>
    <t>Curled Dock</t>
  </si>
  <si>
    <t>W00995</t>
  </si>
  <si>
    <t>crispus</t>
  </si>
  <si>
    <t>Rumex crispus</t>
  </si>
  <si>
    <t>Glistening Dock</t>
  </si>
  <si>
    <t>A00996</t>
  </si>
  <si>
    <t>crystallinus</t>
  </si>
  <si>
    <t>Rumex crystallinus</t>
  </si>
  <si>
    <t>Wiry Dock</t>
  </si>
  <si>
    <t>Q05840</t>
  </si>
  <si>
    <t>dumosus</t>
  </si>
  <si>
    <t>Rumex dumosus</t>
  </si>
  <si>
    <t>Broad-leaf Dock</t>
  </si>
  <si>
    <t>E00998</t>
  </si>
  <si>
    <t>obtusifolius</t>
  </si>
  <si>
    <t>Rumex obtusifolius</t>
  </si>
  <si>
    <t>Fiddle Dock</t>
  </si>
  <si>
    <t>K20165</t>
  </si>
  <si>
    <t>pulcher</t>
  </si>
  <si>
    <t>Rumex pulcher ssp.</t>
  </si>
  <si>
    <t>S04777</t>
  </si>
  <si>
    <t>Rumex pulcher ssp. pulcher</t>
  </si>
  <si>
    <t>M04026</t>
  </si>
  <si>
    <t>Rumex pulcher ssp. woodsii</t>
  </si>
  <si>
    <t>Dock</t>
  </si>
  <si>
    <t>K10865</t>
  </si>
  <si>
    <t>Rumex sp.</t>
  </si>
  <si>
    <t>Shiny Dock</t>
  </si>
  <si>
    <t>C04129</t>
  </si>
  <si>
    <t>tenax</t>
  </si>
  <si>
    <t>Rumex tenax</t>
  </si>
  <si>
    <t>Comaum Dock</t>
  </si>
  <si>
    <t>U01266</t>
  </si>
  <si>
    <t>comaumensis</t>
  </si>
  <si>
    <t>Rumex X comaumensis</t>
  </si>
  <si>
    <t>K03905</t>
  </si>
  <si>
    <t>pratensis</t>
  </si>
  <si>
    <t>Rumex X pratensis</t>
  </si>
  <si>
    <t>PHYTOLACCACEAE</t>
  </si>
  <si>
    <t>Pokeweed</t>
  </si>
  <si>
    <t>Z32451</t>
  </si>
  <si>
    <t>Phytolacca</t>
  </si>
  <si>
    <t>americana</t>
  </si>
  <si>
    <t>Phytolacca americana</t>
  </si>
  <si>
    <t>Red-ink Weed</t>
  </si>
  <si>
    <t>U01002</t>
  </si>
  <si>
    <t>octandra</t>
  </si>
  <si>
    <t>Phytolacca octandra</t>
  </si>
  <si>
    <t>GYROSTEMONACEAE</t>
  </si>
  <si>
    <t>Desert Poplar</t>
  </si>
  <si>
    <t>W01003</t>
  </si>
  <si>
    <t>Codonocarpus</t>
  </si>
  <si>
    <t>cotinifolius</t>
  </si>
  <si>
    <t>Codonocarpus cotinifolius</t>
  </si>
  <si>
    <t>Slender Bell-fruit</t>
  </si>
  <si>
    <t>A01004</t>
  </si>
  <si>
    <t>pyramidalis</t>
  </si>
  <si>
    <t>Codonocarpus pyramidalis</t>
  </si>
  <si>
    <t>Bell Fruit Tree</t>
  </si>
  <si>
    <t>W10243</t>
  </si>
  <si>
    <t>Codonocarpus sp.</t>
  </si>
  <si>
    <t>Buckbush Wheel-fruit</t>
  </si>
  <si>
    <t>E01006</t>
  </si>
  <si>
    <t>Gyrostemon</t>
  </si>
  <si>
    <t>australasicus</t>
  </si>
  <si>
    <t>Gyrostemon australasicus</t>
  </si>
  <si>
    <t>Bushy Wheel-fruit</t>
  </si>
  <si>
    <t>G01007</t>
  </si>
  <si>
    <t>ramulosus</t>
  </si>
  <si>
    <t>Gyrostemon ramulosus</t>
  </si>
  <si>
    <t>Wheel-fruit</t>
  </si>
  <si>
    <t>E10466</t>
  </si>
  <si>
    <t>Gyrostemon sp.</t>
  </si>
  <si>
    <t>Tepper's Wheel-fruit</t>
  </si>
  <si>
    <t>C01005</t>
  </si>
  <si>
    <t>tepperi</t>
  </si>
  <si>
    <t>Gyrostemon tepperi</t>
  </si>
  <si>
    <t>Broom Wheel-fruit</t>
  </si>
  <si>
    <t>E02334</t>
  </si>
  <si>
    <t>thesioides</t>
  </si>
  <si>
    <t>Gyrostemon thesioides</t>
  </si>
  <si>
    <t>Wheel-fruit Family</t>
  </si>
  <si>
    <t>G15067</t>
  </si>
  <si>
    <t>Gyrostemonaceae</t>
  </si>
  <si>
    <t>Gyrostemonaceae sp.</t>
  </si>
  <si>
    <t>NYCTAGINACEAE</t>
  </si>
  <si>
    <t>Tar-vine</t>
  </si>
  <si>
    <t>K32477</t>
  </si>
  <si>
    <t>Boerhavia</t>
  </si>
  <si>
    <t>burbidgeana</t>
  </si>
  <si>
    <t>Boerhavia burbidgeana</t>
  </si>
  <si>
    <t>C04065</t>
  </si>
  <si>
    <t>coccinea</t>
  </si>
  <si>
    <t>Boerhavia coccinea</t>
  </si>
  <si>
    <t>Y32476</t>
  </si>
  <si>
    <t>dominii</t>
  </si>
  <si>
    <t>Boerhavia dominii</t>
  </si>
  <si>
    <t>S05569</t>
  </si>
  <si>
    <t>repleta</t>
  </si>
  <si>
    <t>Boerhavia repleta</t>
  </si>
  <si>
    <t>Schomburgk's Tar-vine</t>
  </si>
  <si>
    <t>M32478</t>
  </si>
  <si>
    <t>schomburgkiana</t>
  </si>
  <si>
    <t>Boerhavia schomburgkiana</t>
  </si>
  <si>
    <t>K10133</t>
  </si>
  <si>
    <t>Boerhavia sp.</t>
  </si>
  <si>
    <t>Pink Gum-fruit</t>
  </si>
  <si>
    <t>G04227</t>
  </si>
  <si>
    <t>Commicarpus</t>
  </si>
  <si>
    <t>Commicarpus australis</t>
  </si>
  <si>
    <t>Y03444</t>
  </si>
  <si>
    <t>Mirabilis</t>
  </si>
  <si>
    <t>jalapa</t>
  </si>
  <si>
    <t>Mirabilis jalapa</t>
  </si>
  <si>
    <t>AIZOACEAE</t>
  </si>
  <si>
    <t>Pigface Family</t>
  </si>
  <si>
    <t>C15005</t>
  </si>
  <si>
    <t>Aizoaceae</t>
  </si>
  <si>
    <t>Aizoaceae sp.</t>
  </si>
  <si>
    <t>Heart-leaf Iceplant</t>
  </si>
  <si>
    <t>cordifolia</t>
  </si>
  <si>
    <t>Angled Pigface</t>
  </si>
  <si>
    <t>E01014</t>
  </si>
  <si>
    <t>Carpobrotus</t>
  </si>
  <si>
    <t>chilensis</t>
  </si>
  <si>
    <t>Carpobrotus chilensis</t>
  </si>
  <si>
    <t>Hottentot Fig</t>
  </si>
  <si>
    <t>G01015</t>
  </si>
  <si>
    <t>edulis</t>
  </si>
  <si>
    <t>Carpobrotus edulis ssp. edulis</t>
  </si>
  <si>
    <t>Inland Pigface</t>
  </si>
  <si>
    <t>Y01016</t>
  </si>
  <si>
    <t>modestus</t>
  </si>
  <si>
    <t>Carpobrotus modestus</t>
  </si>
  <si>
    <t>Native Pigface</t>
  </si>
  <si>
    <t>Q15184</t>
  </si>
  <si>
    <t>modestus/rossii</t>
  </si>
  <si>
    <t>Carpobrotus modestus/rossii</t>
  </si>
  <si>
    <t>Q06164</t>
  </si>
  <si>
    <t>rossii</t>
  </si>
  <si>
    <t>Carpobrotus rossii</t>
  </si>
  <si>
    <t>Pigface</t>
  </si>
  <si>
    <t>S10189</t>
  </si>
  <si>
    <t>Carpobrotus sp.</t>
  </si>
  <si>
    <t>S06165</t>
  </si>
  <si>
    <t>sp. Short calyx (S.T.Blake 20451)</t>
  </si>
  <si>
    <t>Carpobrotus sp. Short calyx (S.T.Blake 20451)</t>
  </si>
  <si>
    <t>C03637</t>
  </si>
  <si>
    <t>Cleretum</t>
  </si>
  <si>
    <t>papulosum</t>
  </si>
  <si>
    <t>Cleretum papulosum ssp. papulosum</t>
  </si>
  <si>
    <t>Round-leaf Pigface</t>
  </si>
  <si>
    <t>E04886</t>
  </si>
  <si>
    <t>Disphyma</t>
  </si>
  <si>
    <t>crassifolium</t>
  </si>
  <si>
    <t>Disphyma crassifolium ssp. clavellatum</t>
  </si>
  <si>
    <t>Rodondo Creeper</t>
  </si>
  <si>
    <t>Z01019</t>
  </si>
  <si>
    <t>Drosanthemum</t>
  </si>
  <si>
    <t>candens</t>
  </si>
  <si>
    <t>Drosanthemum candens</t>
  </si>
  <si>
    <t>Coastal Galenia</t>
  </si>
  <si>
    <t>A01020</t>
  </si>
  <si>
    <t>Galenia</t>
  </si>
  <si>
    <t>pubescens</t>
  </si>
  <si>
    <t>C01021</t>
  </si>
  <si>
    <t>C10421</t>
  </si>
  <si>
    <t>Hairy Carpet-weed</t>
  </si>
  <si>
    <t>K01025</t>
  </si>
  <si>
    <t>Glinus</t>
  </si>
  <si>
    <t>lotoides</t>
  </si>
  <si>
    <t>Glinus lotoides</t>
  </si>
  <si>
    <t>Slender Carpet-weed</t>
  </si>
  <si>
    <t>K01713</t>
  </si>
  <si>
    <t>oppositifolius</t>
  </si>
  <si>
    <t>Glinus oppositifolius</t>
  </si>
  <si>
    <t>Desert Carpet-weed</t>
  </si>
  <si>
    <t>M01026</t>
  </si>
  <si>
    <t>orygioides</t>
  </si>
  <si>
    <t>Glinus orygioides</t>
  </si>
  <si>
    <t>Carpet-weed</t>
  </si>
  <si>
    <t>K10441</t>
  </si>
  <si>
    <t>Glinus sp.</t>
  </si>
  <si>
    <t>Q03896</t>
  </si>
  <si>
    <t>Gunniopsis</t>
  </si>
  <si>
    <t>calcarea</t>
  </si>
  <si>
    <t>Gunniopsis calcarea</t>
  </si>
  <si>
    <t>W03899</t>
  </si>
  <si>
    <t>calva</t>
  </si>
  <si>
    <t>Gunniopsis calva</t>
  </si>
  <si>
    <t>Koch's Pigface</t>
  </si>
  <si>
    <t>U03898</t>
  </si>
  <si>
    <t>kochii</t>
  </si>
  <si>
    <t>Gunniopsis kochii</t>
  </si>
  <si>
    <t>Twin-leaf Pigface</t>
  </si>
  <si>
    <t>S03897</t>
  </si>
  <si>
    <t>papillata</t>
  </si>
  <si>
    <t>Gunniopsis papillata</t>
  </si>
  <si>
    <t>Sturt's Pigface</t>
  </si>
  <si>
    <t>Y03904</t>
  </si>
  <si>
    <t>quadrifida</t>
  </si>
  <si>
    <t>Gunniopsis quadrifida</t>
  </si>
  <si>
    <t>Green Pigface</t>
  </si>
  <si>
    <t>G03903</t>
  </si>
  <si>
    <t>septifraga</t>
  </si>
  <si>
    <t>Gunniopsis septifraga</t>
  </si>
  <si>
    <t>S10461</t>
  </si>
  <si>
    <t>Gunniopsis sp.</t>
  </si>
  <si>
    <t>Narrow-leaf Pigface</t>
  </si>
  <si>
    <t>Z03895</t>
  </si>
  <si>
    <t>tenuifolia</t>
  </si>
  <si>
    <t>Gunniopsis tenuifolia</t>
  </si>
  <si>
    <t>E03910</t>
  </si>
  <si>
    <t>zygophylloides</t>
  </si>
  <si>
    <t>Gunniopsis zygophylloides</t>
  </si>
  <si>
    <t>Noon-flower</t>
  </si>
  <si>
    <t>M01018</t>
  </si>
  <si>
    <t>Lampranthus</t>
  </si>
  <si>
    <t>glaucus</t>
  </si>
  <si>
    <t>Lampranthus glaucus</t>
  </si>
  <si>
    <t>S06413</t>
  </si>
  <si>
    <t>Malephora</t>
  </si>
  <si>
    <t>crocea</t>
  </si>
  <si>
    <t>Malephora crocea</t>
  </si>
  <si>
    <t>Angled Iceplant</t>
  </si>
  <si>
    <t>E01022</t>
  </si>
  <si>
    <t>Mesembryanthemum</t>
  </si>
  <si>
    <t>aitonis</t>
  </si>
  <si>
    <t>Mesembryanthemum aitonis</t>
  </si>
  <si>
    <t>Common Iceplant</t>
  </si>
  <si>
    <t>G01023</t>
  </si>
  <si>
    <t>crystallinum</t>
  </si>
  <si>
    <t>Mesembryanthemum crystallinum</t>
  </si>
  <si>
    <t>U32306</t>
  </si>
  <si>
    <t>guerichianum</t>
  </si>
  <si>
    <t>Mesembryanthemum guerichianum</t>
  </si>
  <si>
    <t>Slender Iceplant</t>
  </si>
  <si>
    <t>Y01024</t>
  </si>
  <si>
    <t>nodiflorum</t>
  </si>
  <si>
    <t>Mesembryanthemum nodiflorum</t>
  </si>
  <si>
    <t>Iceplant</t>
  </si>
  <si>
    <t>Y10636</t>
  </si>
  <si>
    <t>Mesembryanthemum sp.</t>
  </si>
  <si>
    <t>Wire-stem Chickweed</t>
  </si>
  <si>
    <t>Q01028</t>
  </si>
  <si>
    <t>cerviana</t>
  </si>
  <si>
    <t>Match-head Plant</t>
  </si>
  <si>
    <t>Q03392</t>
  </si>
  <si>
    <t>granulicaule</t>
  </si>
  <si>
    <t>M02646</t>
  </si>
  <si>
    <t>Ruschia</t>
  </si>
  <si>
    <t>tumidula</t>
  </si>
  <si>
    <t>Ruschia tumidula</t>
  </si>
  <si>
    <t>Ridged Noon-flower</t>
  </si>
  <si>
    <t>E01030</t>
  </si>
  <si>
    <t>Sarcozona</t>
  </si>
  <si>
    <t>bicarinata</t>
  </si>
  <si>
    <t>Sarcozona bicarinata</t>
  </si>
  <si>
    <t>G01031</t>
  </si>
  <si>
    <t>praecox</t>
  </si>
  <si>
    <t>Sarcozona praecox</t>
  </si>
  <si>
    <t>M10882</t>
  </si>
  <si>
    <t>Sarcozona sp.</t>
  </si>
  <si>
    <t>Sea Spinach</t>
  </si>
  <si>
    <t>S01037</t>
  </si>
  <si>
    <t>Tetragonia</t>
  </si>
  <si>
    <t>decumbens</t>
  </si>
  <si>
    <t>Tetragonia decumbens</t>
  </si>
  <si>
    <t>Desert Spinach</t>
  </si>
  <si>
    <t>U01038</t>
  </si>
  <si>
    <t>eremaea</t>
  </si>
  <si>
    <t>Tetragonia eremaea</t>
  </si>
  <si>
    <t>Native Spinach</t>
  </si>
  <si>
    <t>Z15183</t>
  </si>
  <si>
    <t>eremaea/tetragonoides</t>
  </si>
  <si>
    <t>Tetragonia eremaea/tetragonoides</t>
  </si>
  <si>
    <t>Bower Spinach</t>
  </si>
  <si>
    <t>E03638</t>
  </si>
  <si>
    <t>implexicoma</t>
  </si>
  <si>
    <t>Tetragonia implexicoma</t>
  </si>
  <si>
    <t>New Zealand Spinach</t>
  </si>
  <si>
    <t>Y06312</t>
  </si>
  <si>
    <t>moorei</t>
  </si>
  <si>
    <t>Tetragonia moorei</t>
  </si>
  <si>
    <t>False Spinach</t>
  </si>
  <si>
    <t>Z10971</t>
  </si>
  <si>
    <t>Tetragonia sp.</t>
  </si>
  <si>
    <t>G06311</t>
  </si>
  <si>
    <t>Y01032</t>
  </si>
  <si>
    <t>Trianthema</t>
  </si>
  <si>
    <t>pilosa</t>
  </si>
  <si>
    <t>K10997</t>
  </si>
  <si>
    <t>Trianthema sp.</t>
  </si>
  <si>
    <t>Red Spinach</t>
  </si>
  <si>
    <t>M01034</t>
  </si>
  <si>
    <t>triquetra</t>
  </si>
  <si>
    <t>Hogweed</t>
  </si>
  <si>
    <t>Z01035</t>
  </si>
  <si>
    <t>Zaleya</t>
  </si>
  <si>
    <t>galericulata</t>
  </si>
  <si>
    <t>Zaleya galericulata ssp. australis</t>
  </si>
  <si>
    <t>PORTULACACEAE</t>
  </si>
  <si>
    <t>Australian Anacampseros</t>
  </si>
  <si>
    <t>Y01040</t>
  </si>
  <si>
    <t>Anacampseros</t>
  </si>
  <si>
    <t>australiana</t>
  </si>
  <si>
    <t>Anacampseros australiana</t>
  </si>
  <si>
    <t>Broad-leaf Parakeelya</t>
  </si>
  <si>
    <t>K01041</t>
  </si>
  <si>
    <t>Calandrinia</t>
  </si>
  <si>
    <t>balonensis</t>
  </si>
  <si>
    <t>Calandrinia balonensis</t>
  </si>
  <si>
    <t>Short-stalked Purslane</t>
  </si>
  <si>
    <t>M01042</t>
  </si>
  <si>
    <t>brevipedata</t>
  </si>
  <si>
    <t>Calandrinia brevipedata</t>
  </si>
  <si>
    <t>Pink Purslane</t>
  </si>
  <si>
    <t>Z01043</t>
  </si>
  <si>
    <t>calyptrata</t>
  </si>
  <si>
    <t>Calandrinia calyptrata</t>
  </si>
  <si>
    <t>Purslane</t>
  </si>
  <si>
    <t>Z15175</t>
  </si>
  <si>
    <t>calyptrata/eremaea</t>
  </si>
  <si>
    <t>Calandrinia calyptrata/eremaea</t>
  </si>
  <si>
    <t>Purple Purslane</t>
  </si>
  <si>
    <t>A01048</t>
  </si>
  <si>
    <t>ciliata</t>
  </si>
  <si>
    <t>Calandrinia ciliata</t>
  </si>
  <si>
    <t>Strap Purslane</t>
  </si>
  <si>
    <t>Q01044</t>
  </si>
  <si>
    <t>corrigioloides</t>
  </si>
  <si>
    <t>Calandrinia corrigioloides</t>
  </si>
  <si>
    <t>Two-seed Purslane</t>
  </si>
  <si>
    <t>U01046</t>
  </si>
  <si>
    <t>disperma</t>
  </si>
  <si>
    <t>Calandrinia disperma</t>
  </si>
  <si>
    <t>Dryland Purslane</t>
  </si>
  <si>
    <t>W01047</t>
  </si>
  <si>
    <t>Calandrinia eremaea</t>
  </si>
  <si>
    <t>Pigmy Purslane</t>
  </si>
  <si>
    <t>C01049</t>
  </si>
  <si>
    <t>granulifera</t>
  </si>
  <si>
    <t>Calandrinia granulifera</t>
  </si>
  <si>
    <t>Parakeelya</t>
  </si>
  <si>
    <t>M01050</t>
  </si>
  <si>
    <t>polyandra</t>
  </si>
  <si>
    <t>Creeping Parakeelya</t>
  </si>
  <si>
    <t>Z01051</t>
  </si>
  <si>
    <t>ptychosperma</t>
  </si>
  <si>
    <t>Calandrinia ptychosperma</t>
  </si>
  <si>
    <t>Tiny Purslane</t>
  </si>
  <si>
    <t>Q01052</t>
  </si>
  <si>
    <t>pumila</t>
  </si>
  <si>
    <t>Calandrinia pumila</t>
  </si>
  <si>
    <t>Round-leaf Parakeelya</t>
  </si>
  <si>
    <t>S01053</t>
  </si>
  <si>
    <t>remota</t>
  </si>
  <si>
    <t>Calandrinia remota</t>
  </si>
  <si>
    <t>Z02859</t>
  </si>
  <si>
    <t>reticulata</t>
  </si>
  <si>
    <t>Calandrinia reticulata</t>
  </si>
  <si>
    <t>Purslane/Parakeelya</t>
  </si>
  <si>
    <t>U10162</t>
  </si>
  <si>
    <t>Calandrinia sp.</t>
  </si>
  <si>
    <t>Bead Purslane</t>
  </si>
  <si>
    <t>U01054</t>
  </si>
  <si>
    <t>sphaerophylla</t>
  </si>
  <si>
    <t>Calandrinia sphaerophylla</t>
  </si>
  <si>
    <t>W01055</t>
  </si>
  <si>
    <t>stagnensis</t>
  </si>
  <si>
    <t>Calandrinia stagnensis</t>
  </si>
  <si>
    <t>Twining Purslane</t>
  </si>
  <si>
    <t>A01056</t>
  </si>
  <si>
    <t>volubilis</t>
  </si>
  <si>
    <t>Calandrinia volubilis</t>
  </si>
  <si>
    <t>Miner's Lettuce</t>
  </si>
  <si>
    <t>C01057</t>
  </si>
  <si>
    <t>Claytonia</t>
  </si>
  <si>
    <t>perfoliata</t>
  </si>
  <si>
    <t>Claytonia perfoliata</t>
  </si>
  <si>
    <t>White Purslane</t>
  </si>
  <si>
    <t>Q02876</t>
  </si>
  <si>
    <t>Montia</t>
  </si>
  <si>
    <t>australasica</t>
  </si>
  <si>
    <t>Montia australasica</t>
  </si>
  <si>
    <t>Waterblinks</t>
  </si>
  <si>
    <t>E01058</t>
  </si>
  <si>
    <t>fontana</t>
  </si>
  <si>
    <t>Montia fontana ssp. chondrosperma</t>
  </si>
  <si>
    <t>S10665</t>
  </si>
  <si>
    <t>Montia sp.</t>
  </si>
  <si>
    <t>Slender Purslane</t>
  </si>
  <si>
    <t>Q02884</t>
  </si>
  <si>
    <t>Portulaca</t>
  </si>
  <si>
    <t>filifolia</t>
  </si>
  <si>
    <t>Portulaca filifolia</t>
  </si>
  <si>
    <t>Buttercup Purslane</t>
  </si>
  <si>
    <t>Q01060</t>
  </si>
  <si>
    <t>intraterranea</t>
  </si>
  <si>
    <t>Portulaca intraterranea</t>
  </si>
  <si>
    <t>Common Purslane</t>
  </si>
  <si>
    <t>U01062</t>
  </si>
  <si>
    <t>oleracea</t>
  </si>
  <si>
    <t>Portulaca oleracea</t>
  </si>
  <si>
    <t>K10813</t>
  </si>
  <si>
    <t>Portulaca sp.</t>
  </si>
  <si>
    <t>S15125</t>
  </si>
  <si>
    <t>Portulacaceae</t>
  </si>
  <si>
    <t>Portulacaceae sp.</t>
  </si>
  <si>
    <t>Dwarf Jade Plant</t>
  </si>
  <si>
    <t>M32450</t>
  </si>
  <si>
    <t>Portulacaria</t>
  </si>
  <si>
    <t>afra</t>
  </si>
  <si>
    <t>Portulacaria afra</t>
  </si>
  <si>
    <t>Z05223</t>
  </si>
  <si>
    <t>Talinum</t>
  </si>
  <si>
    <t>paniculatum</t>
  </si>
  <si>
    <t>Talinum paniculatum</t>
  </si>
  <si>
    <t>BASELLACEAE</t>
  </si>
  <si>
    <t>Madeira Vine</t>
  </si>
  <si>
    <t>K04261</t>
  </si>
  <si>
    <t>Anredera</t>
  </si>
  <si>
    <t>Anredera cordifolia</t>
  </si>
  <si>
    <t>CARYOPHYLLACEAE</t>
  </si>
  <si>
    <t>Corn Cockle</t>
  </si>
  <si>
    <t>A03732</t>
  </si>
  <si>
    <t>Agrostemma</t>
  </si>
  <si>
    <t>githago</t>
  </si>
  <si>
    <t>Agrostemma githago</t>
  </si>
  <si>
    <t>Lesser Thyme-leaved Sandwort</t>
  </si>
  <si>
    <t>C05393</t>
  </si>
  <si>
    <t>Arenaria</t>
  </si>
  <si>
    <t>leptoclados</t>
  </si>
  <si>
    <t>Arenaria leptoclados</t>
  </si>
  <si>
    <t>Pink Family</t>
  </si>
  <si>
    <t>E15030</t>
  </si>
  <si>
    <t>Caryophyllaceae</t>
  </si>
  <si>
    <t>Caryophyllaceae sp.</t>
  </si>
  <si>
    <t>Chickweed</t>
  </si>
  <si>
    <t>C01065</t>
  </si>
  <si>
    <t>Cerastium</t>
  </si>
  <si>
    <t>balearicum</t>
  </si>
  <si>
    <t>Cerastium balearicum</t>
  </si>
  <si>
    <t>W15371</t>
  </si>
  <si>
    <t>balearicum/pumilum</t>
  </si>
  <si>
    <t>Cerastium balearicum/pumilum</t>
  </si>
  <si>
    <t>Mouse-ear Chickweed</t>
  </si>
  <si>
    <t>E01066</t>
  </si>
  <si>
    <t>diffusum</t>
  </si>
  <si>
    <t>Cerastium diffusum</t>
  </si>
  <si>
    <t>Common Mouse-ear Chickweed</t>
  </si>
  <si>
    <t>G01067</t>
  </si>
  <si>
    <t>Cerastium glomeratum</t>
  </si>
  <si>
    <t>Y05396</t>
  </si>
  <si>
    <t>pumilum</t>
  </si>
  <si>
    <t>Cerastium pumilum</t>
  </si>
  <si>
    <t>Small Mouse-ear Chickweed</t>
  </si>
  <si>
    <t>G05395</t>
  </si>
  <si>
    <t>semidecandrum</t>
  </si>
  <si>
    <t>Cerastium semidecandrum</t>
  </si>
  <si>
    <t>Z10207</t>
  </si>
  <si>
    <t>Cerastium sp.</t>
  </si>
  <si>
    <t>Coast Colobanth</t>
  </si>
  <si>
    <t>K01069</t>
  </si>
  <si>
    <t>Colobanthus</t>
  </si>
  <si>
    <t>apetalus</t>
  </si>
  <si>
    <t>Colobanthus apetalus</t>
  </si>
  <si>
    <t>A05016</t>
  </si>
  <si>
    <t>Gypsophila</t>
  </si>
  <si>
    <t>paniculata</t>
  </si>
  <si>
    <t>Gypsophila paniculata</t>
  </si>
  <si>
    <t>W11087</t>
  </si>
  <si>
    <t>Gypsophila sp.</t>
  </si>
  <si>
    <t>Annual Chalkwort</t>
  </si>
  <si>
    <t>U01070</t>
  </si>
  <si>
    <t>tubulosa</t>
  </si>
  <si>
    <t>Gypsophila tubulosa</t>
  </si>
  <si>
    <t>Rupturewort</t>
  </si>
  <si>
    <t>W01071</t>
  </si>
  <si>
    <t>Herniaria</t>
  </si>
  <si>
    <t>Herniaria cinerea</t>
  </si>
  <si>
    <t>Slender Sandwort</t>
  </si>
  <si>
    <t>C01073</t>
  </si>
  <si>
    <t>mediterranea</t>
  </si>
  <si>
    <t>Erect Chickweed</t>
  </si>
  <si>
    <t>E01074</t>
  </si>
  <si>
    <t>Moenchia</t>
  </si>
  <si>
    <t>erecta</t>
  </si>
  <si>
    <t>Moenchia erecta</t>
  </si>
  <si>
    <t>Silver Whitlow</t>
  </si>
  <si>
    <t>G01075</t>
  </si>
  <si>
    <t>Paronychia</t>
  </si>
  <si>
    <t>argentea</t>
  </si>
  <si>
    <t>Paronychia argentea</t>
  </si>
  <si>
    <t>Brazilian Whitlow</t>
  </si>
  <si>
    <t>K01077</t>
  </si>
  <si>
    <t>brasiliana</t>
  </si>
  <si>
    <t>Paronychia brasiliana</t>
  </si>
  <si>
    <t>Whitlow</t>
  </si>
  <si>
    <t>Z10743</t>
  </si>
  <si>
    <t>Paronychia sp.</t>
  </si>
  <si>
    <t>Velvet Pink</t>
  </si>
  <si>
    <t>Z01079</t>
  </si>
  <si>
    <t>Petrorhagia</t>
  </si>
  <si>
    <t>dubia</t>
  </si>
  <si>
    <t>Petrorhagia dubia</t>
  </si>
  <si>
    <t>K03445</t>
  </si>
  <si>
    <t>nanteuilii</t>
  </si>
  <si>
    <t>Petrorhagia nanteuilii</t>
  </si>
  <si>
    <t>Pink</t>
  </si>
  <si>
    <t>Q10760</t>
  </si>
  <si>
    <t>Petrorhagia sp.</t>
  </si>
  <si>
    <t>S03449</t>
  </si>
  <si>
    <t>Polycarpaea</t>
  </si>
  <si>
    <t>arida</t>
  </si>
  <si>
    <t>Polycarpaea arida</t>
  </si>
  <si>
    <t>K03453</t>
  </si>
  <si>
    <t>breviflora</t>
  </si>
  <si>
    <t>Polycarpaea breviflora</t>
  </si>
  <si>
    <t>G10803</t>
  </si>
  <si>
    <t>Polycarpaea sp.</t>
  </si>
  <si>
    <t>Four-leaf Allseed</t>
  </si>
  <si>
    <t>E01082</t>
  </si>
  <si>
    <t>Polycarpon</t>
  </si>
  <si>
    <t>tetraphyllum</t>
  </si>
  <si>
    <t>Polycarpon tetraphyllum</t>
  </si>
  <si>
    <t>Annual Pearlwort</t>
  </si>
  <si>
    <t>G01083</t>
  </si>
  <si>
    <t>Sagina</t>
  </si>
  <si>
    <t>apetala</t>
  </si>
  <si>
    <t>Sagina apetala</t>
  </si>
  <si>
    <t>Sea Pearlwort</t>
  </si>
  <si>
    <t>K01085</t>
  </si>
  <si>
    <t>maritima</t>
  </si>
  <si>
    <t>Sagina maritima</t>
  </si>
  <si>
    <t>Spreading Pearlwort</t>
  </si>
  <si>
    <t>M01086</t>
  </si>
  <si>
    <t>procumbens</t>
  </si>
  <si>
    <t>Sagina procumbens</t>
  </si>
  <si>
    <t>Pearlwort</t>
  </si>
  <si>
    <t>E10870</t>
  </si>
  <si>
    <t>Sagina sp.</t>
  </si>
  <si>
    <t>Tufted Knawel</t>
  </si>
  <si>
    <t>Z01087</t>
  </si>
  <si>
    <t>Scleranthus</t>
  </si>
  <si>
    <t>diander</t>
  </si>
  <si>
    <t>Scleranthus diander</t>
  </si>
  <si>
    <t>Cushion Knawel</t>
  </si>
  <si>
    <t>Q01088</t>
  </si>
  <si>
    <t>minusculus</t>
  </si>
  <si>
    <t>Scleranthus minusculus</t>
  </si>
  <si>
    <t>Prickly Knawel</t>
  </si>
  <si>
    <t>S01089</t>
  </si>
  <si>
    <t>pungens</t>
  </si>
  <si>
    <t>Scleranthus pungens</t>
  </si>
  <si>
    <t>Knawel</t>
  </si>
  <si>
    <t>W10895</t>
  </si>
  <si>
    <t>Scleranthus sp.</t>
  </si>
  <si>
    <t>Sand Catchfly</t>
  </si>
  <si>
    <t>G01091</t>
  </si>
  <si>
    <t>Silene</t>
  </si>
  <si>
    <t>Silene apetala</t>
  </si>
  <si>
    <t>Sweet-william Catchfly</t>
  </si>
  <si>
    <t>A05412</t>
  </si>
  <si>
    <t>armeria</t>
  </si>
  <si>
    <t>Silene armeria</t>
  </si>
  <si>
    <t>Moss Campion</t>
  </si>
  <si>
    <t>S01097</t>
  </si>
  <si>
    <t>atocioides</t>
  </si>
  <si>
    <t>Silene atocioides</t>
  </si>
  <si>
    <t>Striated Catchfly</t>
  </si>
  <si>
    <t>Y01092</t>
  </si>
  <si>
    <t>conica</t>
  </si>
  <si>
    <t>Silene conica</t>
  </si>
  <si>
    <t>Rose Campion</t>
  </si>
  <si>
    <t>A01072</t>
  </si>
  <si>
    <t>coronaria</t>
  </si>
  <si>
    <t>Silene coronaria</t>
  </si>
  <si>
    <t>K01093</t>
  </si>
  <si>
    <t>dichotoma</t>
  </si>
  <si>
    <t>Silene dichotoma</t>
  </si>
  <si>
    <t>Red Campion</t>
  </si>
  <si>
    <t>M01094</t>
  </si>
  <si>
    <t>dioica</t>
  </si>
  <si>
    <t>Silene dioica</t>
  </si>
  <si>
    <t>French Catchfly</t>
  </si>
  <si>
    <t>S20177</t>
  </si>
  <si>
    <t>gallica</t>
  </si>
  <si>
    <t>Silene gallica var.</t>
  </si>
  <si>
    <t>E05414</t>
  </si>
  <si>
    <t>Silene gallica var. gallica</t>
  </si>
  <si>
    <t>K03461</t>
  </si>
  <si>
    <t>Silene gallica var. quinquevulnera</t>
  </si>
  <si>
    <t>Field Catchfly</t>
  </si>
  <si>
    <t>W04063</t>
  </si>
  <si>
    <t>latifolia</t>
  </si>
  <si>
    <t>Silene latifolia</t>
  </si>
  <si>
    <t>Portuguese Catchfly</t>
  </si>
  <si>
    <t>S03537</t>
  </si>
  <si>
    <t>longicaulis</t>
  </si>
  <si>
    <t>Silene longicaulis</t>
  </si>
  <si>
    <t>Mediterranean Catchfly</t>
  </si>
  <si>
    <t>Q01096</t>
  </si>
  <si>
    <t>nocturna</t>
  </si>
  <si>
    <t>Silene nocturna</t>
  </si>
  <si>
    <t>G04535</t>
  </si>
  <si>
    <t>Silene pendula</t>
  </si>
  <si>
    <t>C05413</t>
  </si>
  <si>
    <t>pseudoatocion</t>
  </si>
  <si>
    <t>Silene pseudoatocion</t>
  </si>
  <si>
    <t>K05397</t>
  </si>
  <si>
    <t>Catchfly</t>
  </si>
  <si>
    <t>U10914</t>
  </si>
  <si>
    <t>Silene sp.</t>
  </si>
  <si>
    <t>G05415</t>
  </si>
  <si>
    <t>tridentata</t>
  </si>
  <si>
    <t>Silene tridentata</t>
  </si>
  <si>
    <t>Bladder Campion</t>
  </si>
  <si>
    <t>U01098</t>
  </si>
  <si>
    <t>Silene vulgaris</t>
  </si>
  <si>
    <t>Corn Spurrey</t>
  </si>
  <si>
    <t>W01099</t>
  </si>
  <si>
    <t>Spergula</t>
  </si>
  <si>
    <t>arvensis</t>
  </si>
  <si>
    <t>Spergula arvensis</t>
  </si>
  <si>
    <t>Red Sand-spurrey</t>
  </si>
  <si>
    <t>K06269</t>
  </si>
  <si>
    <t>Spergularia</t>
  </si>
  <si>
    <t>bocconei</t>
  </si>
  <si>
    <t>Spergularia bocconei</t>
  </si>
  <si>
    <t>Salt Sand-spurrey</t>
  </si>
  <si>
    <t>G06275</t>
  </si>
  <si>
    <t>brevifolia</t>
  </si>
  <si>
    <t>Spergularia brevifolia</t>
  </si>
  <si>
    <t>Lesser Sand-spurrey</t>
  </si>
  <si>
    <t>A06272</t>
  </si>
  <si>
    <t>diandra</t>
  </si>
  <si>
    <t>Spergularia diandra</t>
  </si>
  <si>
    <t>C06273</t>
  </si>
  <si>
    <t>diandroides</t>
  </si>
  <si>
    <t>Spergularia diandroides</t>
  </si>
  <si>
    <t>E06274</t>
  </si>
  <si>
    <t>marina</t>
  </si>
  <si>
    <t>Spergularia marina</t>
  </si>
  <si>
    <t>Coast Sand-spurrey</t>
  </si>
  <si>
    <t>W06271</t>
  </si>
  <si>
    <t>media</t>
  </si>
  <si>
    <t>Spergularia media</t>
  </si>
  <si>
    <t>Y06268</t>
  </si>
  <si>
    <t>Spergularia rubra</t>
  </si>
  <si>
    <t>Sand-spurrey</t>
  </si>
  <si>
    <t>A10932</t>
  </si>
  <si>
    <t>Spergularia sp.</t>
  </si>
  <si>
    <t>U06270</t>
  </si>
  <si>
    <t>tasmanica</t>
  </si>
  <si>
    <t>Spergularia tasmanica</t>
  </si>
  <si>
    <t>Y06276</t>
  </si>
  <si>
    <t>villosa</t>
  </si>
  <si>
    <t>Spergularia villosa</t>
  </si>
  <si>
    <t>Swamp Starwort</t>
  </si>
  <si>
    <t>E01110</t>
  </si>
  <si>
    <t>Stellaria</t>
  </si>
  <si>
    <t>angustifolia</t>
  </si>
  <si>
    <t>Thread Starwort</t>
  </si>
  <si>
    <t>M01106</t>
  </si>
  <si>
    <t>filiformis</t>
  </si>
  <si>
    <t>Stellaria filiformis</t>
  </si>
  <si>
    <t>Y06160</t>
  </si>
  <si>
    <t>flaccida</t>
  </si>
  <si>
    <t>Stellaria flaccida</t>
  </si>
  <si>
    <t>K06161</t>
  </si>
  <si>
    <t>graminea</t>
  </si>
  <si>
    <t>Stellaria graminea</t>
  </si>
  <si>
    <t>Z01107</t>
  </si>
  <si>
    <t>Stellaria media</t>
  </si>
  <si>
    <t>Rayless Starwort</t>
  </si>
  <si>
    <t>multiflora</t>
  </si>
  <si>
    <t>Lesser Starwort</t>
  </si>
  <si>
    <t>S01109</t>
  </si>
  <si>
    <t>pallida</t>
  </si>
  <si>
    <t>Stellaria pallida</t>
  </si>
  <si>
    <t>G06063</t>
  </si>
  <si>
    <t>Prickly Starwort</t>
  </si>
  <si>
    <t>G01111</t>
  </si>
  <si>
    <t>Stellaria pungens</t>
  </si>
  <si>
    <t>Starwort</t>
  </si>
  <si>
    <t>K10945</t>
  </si>
  <si>
    <t>Stellaria sp.</t>
  </si>
  <si>
    <t>Cow Soapwort</t>
  </si>
  <si>
    <t>K02001</t>
  </si>
  <si>
    <t>Vaccaria</t>
  </si>
  <si>
    <t>hispanica</t>
  </si>
  <si>
    <t>Vaccaria hispanica</t>
  </si>
  <si>
    <t>Pointed Saltbush</t>
  </si>
  <si>
    <t>E20022</t>
  </si>
  <si>
    <t>Atriplex</t>
  </si>
  <si>
    <t>acutibractea</t>
  </si>
  <si>
    <t>Atriplex acutibractea ssp.</t>
  </si>
  <si>
    <t>Y01120</t>
  </si>
  <si>
    <t>Atriplex acutibractea ssp. acutibractea</t>
  </si>
  <si>
    <t>Z04035</t>
  </si>
  <si>
    <t>Atriplex acutibractea ssp. karoniensis</t>
  </si>
  <si>
    <t>K01121</t>
  </si>
  <si>
    <t>acutiloba</t>
  </si>
  <si>
    <t>Atriplex acutiloba</t>
  </si>
  <si>
    <t>Fan Saltbush</t>
  </si>
  <si>
    <t>M01122</t>
  </si>
  <si>
    <t>angulata</t>
  </si>
  <si>
    <t>Atriplex angulata</t>
  </si>
  <si>
    <t>U01222</t>
  </si>
  <si>
    <t>Atriplex australasica</t>
  </si>
  <si>
    <t>Coast Saltbush</t>
  </si>
  <si>
    <t>Z01123</t>
  </si>
  <si>
    <t>Atriplex cinerea</t>
  </si>
  <si>
    <t>S01125</t>
  </si>
  <si>
    <t>Atriplex cordifolia</t>
  </si>
  <si>
    <t>U01126</t>
  </si>
  <si>
    <t>crassipes</t>
  </si>
  <si>
    <t>Atriplex crassipes var. crassipes</t>
  </si>
  <si>
    <t>W01127</t>
  </si>
  <si>
    <t>Atriplex cryptocarpa</t>
  </si>
  <si>
    <t>Eardley's Saltbush</t>
  </si>
  <si>
    <t>A01128</t>
  </si>
  <si>
    <t>eardleyae</t>
  </si>
  <si>
    <t>Atriplex eardleyae</t>
  </si>
  <si>
    <t>Eichler's Saltbush</t>
  </si>
  <si>
    <t>E02854</t>
  </si>
  <si>
    <t>eichleri</t>
  </si>
  <si>
    <t>Atriplex eichleri</t>
  </si>
  <si>
    <t>C01129</t>
  </si>
  <si>
    <t>elachophylla</t>
  </si>
  <si>
    <t>Atriplex elachophylla</t>
  </si>
  <si>
    <t>Gibber Saltbush</t>
  </si>
  <si>
    <t>Z01131</t>
  </si>
  <si>
    <t>fissivalvis</t>
  </si>
  <si>
    <t>Atriplex fissivalvis</t>
  </si>
  <si>
    <t>Pop Saltbush</t>
  </si>
  <si>
    <t>G03479</t>
  </si>
  <si>
    <t>holocarpa</t>
  </si>
  <si>
    <t>Atriplex holocarpa</t>
  </si>
  <si>
    <t>E05502</t>
  </si>
  <si>
    <t>humifusa</t>
  </si>
  <si>
    <t>Atriplex humifusa</t>
  </si>
  <si>
    <t>Oodnadatta Saltbush</t>
  </si>
  <si>
    <t>S01133</t>
  </si>
  <si>
    <t>incrassata</t>
  </si>
  <si>
    <t>Atriplex incrassata</t>
  </si>
  <si>
    <t>Q03480</t>
  </si>
  <si>
    <t>intermedia</t>
  </si>
  <si>
    <t>Atriplex intermedia</t>
  </si>
  <si>
    <t>Koch's Saltbush</t>
  </si>
  <si>
    <t>Q01132</t>
  </si>
  <si>
    <t>kochiana</t>
  </si>
  <si>
    <t>Atriplex kochiana</t>
  </si>
  <si>
    <t>Slender-fruit Saltbush</t>
  </si>
  <si>
    <t>A01136</t>
  </si>
  <si>
    <t>leptocarpa</t>
  </si>
  <si>
    <t>Atriplex leptocarpa</t>
  </si>
  <si>
    <t>Spreading Saltbush</t>
  </si>
  <si>
    <t>C01137</t>
  </si>
  <si>
    <t>limbata</t>
  </si>
  <si>
    <t>Atriplex limbata</t>
  </si>
  <si>
    <t>Baldoo</t>
  </si>
  <si>
    <t>G20023</t>
  </si>
  <si>
    <t>lindleyi</t>
  </si>
  <si>
    <t>Atriplex lindleyi ssp.</t>
  </si>
  <si>
    <t>A04144</t>
  </si>
  <si>
    <t>Atriplex lindleyi ssp. conduplicata</t>
  </si>
  <si>
    <t>Corky Saltbush</t>
  </si>
  <si>
    <t>Z04555</t>
  </si>
  <si>
    <t>Atriplex lindleyi ssp. inflata</t>
  </si>
  <si>
    <t>M04554</t>
  </si>
  <si>
    <t>Atriplex lindleyi ssp. lindleyi</t>
  </si>
  <si>
    <t>K04553</t>
  </si>
  <si>
    <t>Atriplex lindleyi ssp. quadripartita</t>
  </si>
  <si>
    <t>G01139</t>
  </si>
  <si>
    <t>lobativalvis</t>
  </si>
  <si>
    <t>Atriplex lobativalvis</t>
  </si>
  <si>
    <t>Q01140</t>
  </si>
  <si>
    <t>macropterocarpa</t>
  </si>
  <si>
    <t>Atriplex macropterocarpa</t>
  </si>
  <si>
    <t>S01141</t>
  </si>
  <si>
    <t>morrisii</t>
  </si>
  <si>
    <t>Atriplex morrisii</t>
  </si>
  <si>
    <t>Mueller's Saltbush</t>
  </si>
  <si>
    <t>U01142</t>
  </si>
  <si>
    <t>Atriplex muelleri</t>
  </si>
  <si>
    <t>Donald Duck Saltbush</t>
  </si>
  <si>
    <t>E03574</t>
  </si>
  <si>
    <t>nessorhina</t>
  </si>
  <si>
    <t>Atriplex nessorhina</t>
  </si>
  <si>
    <t>Old-man Saltbush</t>
  </si>
  <si>
    <t>nummularia</t>
  </si>
  <si>
    <t>W01143</t>
  </si>
  <si>
    <t>Atriplex nummularia ssp. nummularia</t>
  </si>
  <si>
    <t>C04137</t>
  </si>
  <si>
    <t>Q04036</t>
  </si>
  <si>
    <t>Atriplex nummularia ssp. spathulata</t>
  </si>
  <si>
    <t>M04334</t>
  </si>
  <si>
    <t>obconica</t>
  </si>
  <si>
    <t>Atriplex obconica</t>
  </si>
  <si>
    <t>Marsh Saltbush</t>
  </si>
  <si>
    <t>K20025</t>
  </si>
  <si>
    <t>Atriplex paludosa ssp.</t>
  </si>
  <si>
    <t>M01130</t>
  </si>
  <si>
    <t>Atriplex paludosa ssp. cordata</t>
  </si>
  <si>
    <t>A01144</t>
  </si>
  <si>
    <t>Atriplex paludosa ssp. paludosa</t>
  </si>
  <si>
    <t>Coral Saltbush</t>
  </si>
  <si>
    <t>G03515</t>
  </si>
  <si>
    <t>Atriplex papillata</t>
  </si>
  <si>
    <t>Creeping Saltbush</t>
  </si>
  <si>
    <t>A03688</t>
  </si>
  <si>
    <t>Atriplex prostrata</t>
  </si>
  <si>
    <t>G01147</t>
  </si>
  <si>
    <t>pseudocampanulata</t>
  </si>
  <si>
    <t>Atriplex pseudocampanulata</t>
  </si>
  <si>
    <t>Mat Saltbush</t>
  </si>
  <si>
    <t>E03486</t>
  </si>
  <si>
    <t>pumilio</t>
  </si>
  <si>
    <t>Atriplex pumilio</t>
  </si>
  <si>
    <t>M20026</t>
  </si>
  <si>
    <t>quadrivalvata</t>
  </si>
  <si>
    <t>Atriplex quadrivalvata var.</t>
  </si>
  <si>
    <t>A03484</t>
  </si>
  <si>
    <t>Atriplex quadrivalvata var. quadrivalvata</t>
  </si>
  <si>
    <t>Y01148</t>
  </si>
  <si>
    <t>Atriplex quadrivalvata var. sessilifolia</t>
  </si>
  <si>
    <t>Kidney-fruit Saltbush</t>
  </si>
  <si>
    <t>K01149</t>
  </si>
  <si>
    <t>quinii</t>
  </si>
  <si>
    <t>Atriplex quinii</t>
  </si>
  <si>
    <t>River Saltbush</t>
  </si>
  <si>
    <t>U01150</t>
  </si>
  <si>
    <t>rhagodioides</t>
  </si>
  <si>
    <t>Atriplex rhagodioides</t>
  </si>
  <si>
    <t>Berry Saltbush</t>
  </si>
  <si>
    <t>W01151</t>
  </si>
  <si>
    <t>semibaccata</t>
  </si>
  <si>
    <t>Atriplex semibaccata</t>
  </si>
  <si>
    <t>Saltbush</t>
  </si>
  <si>
    <t>A10104</t>
  </si>
  <si>
    <t>Atriplex sp.</t>
  </si>
  <si>
    <t>C01153</t>
  </si>
  <si>
    <t>spongiosa</t>
  </si>
  <si>
    <t>Atriplex spongiosa</t>
  </si>
  <si>
    <t>Bitter Saltbush</t>
  </si>
  <si>
    <t>stipitata</t>
  </si>
  <si>
    <t>Atriplex stipitata</t>
  </si>
  <si>
    <t>Lagoon Saltbush</t>
  </si>
  <si>
    <t>G01155</t>
  </si>
  <si>
    <t>suberecta</t>
  </si>
  <si>
    <t>Atriplex suberecta</t>
  </si>
  <si>
    <t>U03862</t>
  </si>
  <si>
    <t>turbinata</t>
  </si>
  <si>
    <t>Atriplex turbinata</t>
  </si>
  <si>
    <t>Wavy-leaved Saltbush</t>
  </si>
  <si>
    <t>A32392</t>
  </si>
  <si>
    <t>Atriplex undulata</t>
  </si>
  <si>
    <t>Sandhill Saltbush</t>
  </si>
  <si>
    <t>K01157</t>
  </si>
  <si>
    <t>velutinella</t>
  </si>
  <si>
    <t>Atriplex velutinella</t>
  </si>
  <si>
    <t>Bladder Saltbush</t>
  </si>
  <si>
    <t>U32322</t>
  </si>
  <si>
    <t>Atriplex vesicaria</t>
  </si>
  <si>
    <t>Y04704</t>
  </si>
  <si>
    <t>Bassia</t>
  </si>
  <si>
    <t>scoparia</t>
  </si>
  <si>
    <t>Bassia scoparia</t>
  </si>
  <si>
    <t>Sea Beet</t>
  </si>
  <si>
    <t>Q01272</t>
  </si>
  <si>
    <t>Beta</t>
  </si>
  <si>
    <t>Beta vulgaris ssp. maritima</t>
  </si>
  <si>
    <t>Goosefoot Family</t>
  </si>
  <si>
    <t>M15034</t>
  </si>
  <si>
    <t>Chenopodiaceae</t>
  </si>
  <si>
    <t>Chenopodiaceae sp.</t>
  </si>
  <si>
    <t>Fat Hen</t>
  </si>
  <si>
    <t>A01160</t>
  </si>
  <si>
    <t>Chenopodium</t>
  </si>
  <si>
    <t>album</t>
  </si>
  <si>
    <t>Chenopodium album</t>
  </si>
  <si>
    <t>Goosefoot</t>
  </si>
  <si>
    <t>C15321</t>
  </si>
  <si>
    <t>album/murale</t>
  </si>
  <si>
    <t>Chenopodium album/murale</t>
  </si>
  <si>
    <t>Mexican Tea</t>
  </si>
  <si>
    <t>K20041</t>
  </si>
  <si>
    <t>ambrosioides</t>
  </si>
  <si>
    <t>Chenopodium ambrosioides var.</t>
  </si>
  <si>
    <t>Golden Goosefoot</t>
  </si>
  <si>
    <t>G01163</t>
  </si>
  <si>
    <t>auricomum</t>
  </si>
  <si>
    <t>Chenopodium auricomum</t>
  </si>
  <si>
    <t>Cottony Goosefoot</t>
  </si>
  <si>
    <t>S03925</t>
  </si>
  <si>
    <t>curvispicatum</t>
  </si>
  <si>
    <t>Chenopodium curvispicatum</t>
  </si>
  <si>
    <t>Desert Goosefoot</t>
  </si>
  <si>
    <t>M20042</t>
  </si>
  <si>
    <t>desertorum</t>
  </si>
  <si>
    <t>Chenopodium desertorum ssp.</t>
  </si>
  <si>
    <t>Mallee Goosefoot</t>
  </si>
  <si>
    <t>Q03984</t>
  </si>
  <si>
    <t>Chenopodium desertorum ssp. anidiophyllum</t>
  </si>
  <si>
    <t>Frosted Goosefoot</t>
  </si>
  <si>
    <t>K01165</t>
  </si>
  <si>
    <t>Chenopodium desertorum ssp. desertorum</t>
  </si>
  <si>
    <t>Small-leaf Goosefoot</t>
  </si>
  <si>
    <t>Z03983</t>
  </si>
  <si>
    <t>Chenopodium desertorum ssp. microphyllum</t>
  </si>
  <si>
    <t>Erect Goosefoot</t>
  </si>
  <si>
    <t>S03985</t>
  </si>
  <si>
    <t>Chenopodium desertorum ssp. rectum</t>
  </si>
  <si>
    <t>Papery Goosefoot</t>
  </si>
  <si>
    <t>M01174</t>
  </si>
  <si>
    <t>erosum</t>
  </si>
  <si>
    <t>Chenopodium erosum</t>
  </si>
  <si>
    <t>Scrambling Goosefoot</t>
  </si>
  <si>
    <t>W01207</t>
  </si>
  <si>
    <t>gaudichaudianum</t>
  </si>
  <si>
    <t>Chenopodium gaudichaudianum</t>
  </si>
  <si>
    <t>Glaucous Goosefoot</t>
  </si>
  <si>
    <t>Z01175</t>
  </si>
  <si>
    <t>glaucum</t>
  </si>
  <si>
    <t>Chenopodium glaucum</t>
  </si>
  <si>
    <t>Nettle-leaf Goosefoot</t>
  </si>
  <si>
    <t>S01169</t>
  </si>
  <si>
    <t>murale</t>
  </si>
  <si>
    <t>Chenopodium murale</t>
  </si>
  <si>
    <t>Nitre Goosefoot</t>
  </si>
  <si>
    <t>E01170</t>
  </si>
  <si>
    <t>nitrariaceum</t>
  </si>
  <si>
    <t>Chenopodium nitrariaceum</t>
  </si>
  <si>
    <t>E03478</t>
  </si>
  <si>
    <t>opulifolium</t>
  </si>
  <si>
    <t>Chenopodium opulifolium</t>
  </si>
  <si>
    <t>S10217</t>
  </si>
  <si>
    <t>Chenopodium sp.</t>
  </si>
  <si>
    <t>Stinking Goosefoot</t>
  </si>
  <si>
    <t>Q01176</t>
  </si>
  <si>
    <t>vulvaria</t>
  </si>
  <si>
    <t>Chenopodium vulvaria</t>
  </si>
  <si>
    <t>Two-horn Saltbush</t>
  </si>
  <si>
    <t>E20066</t>
  </si>
  <si>
    <t>Dissocarpus</t>
  </si>
  <si>
    <t>biflorus</t>
  </si>
  <si>
    <t>Dissocarpus biflorus var.</t>
  </si>
  <si>
    <t>S01177</t>
  </si>
  <si>
    <t>Dissocarpus biflorus var. biflorus</t>
  </si>
  <si>
    <t>Woolly Two-horn Saltbush</t>
  </si>
  <si>
    <t>W04039</t>
  </si>
  <si>
    <t>Dissocarpus biflorus var. villosus</t>
  </si>
  <si>
    <t>Q04272</t>
  </si>
  <si>
    <t>fontinalis</t>
  </si>
  <si>
    <t>Dissocarpus fontinalis</t>
  </si>
  <si>
    <t>Y04560</t>
  </si>
  <si>
    <t>latifolius</t>
  </si>
  <si>
    <t>Dissocarpus latifolius</t>
  </si>
  <si>
    <t>Ball Bindyi</t>
  </si>
  <si>
    <t>K04561</t>
  </si>
  <si>
    <t>paradoxus</t>
  </si>
  <si>
    <t>Dissocarpus paradoxus</t>
  </si>
  <si>
    <t>Y10336</t>
  </si>
  <si>
    <t>Dissocarpus sp.</t>
  </si>
  <si>
    <t>M32038</t>
  </si>
  <si>
    <t>Dysphania</t>
  </si>
  <si>
    <t>Dysphania ambrosioides</t>
  </si>
  <si>
    <t>Crested Crumbweed</t>
  </si>
  <si>
    <t>Y01164</t>
  </si>
  <si>
    <t>cristata</t>
  </si>
  <si>
    <t>Dysphania cristata</t>
  </si>
  <si>
    <t>Red Crumbweed</t>
  </si>
  <si>
    <t>Y20068</t>
  </si>
  <si>
    <t>glomulifera</t>
  </si>
  <si>
    <t>Dysphania glomulifera ssp.</t>
  </si>
  <si>
    <t>W03987</t>
  </si>
  <si>
    <t>Dysphania glomulifera ssp. eremaea</t>
  </si>
  <si>
    <t>U03986</t>
  </si>
  <si>
    <t>Dysphania glomulifera ssp. glomulifera</t>
  </si>
  <si>
    <t>Kalpari</t>
  </si>
  <si>
    <t>C03989</t>
  </si>
  <si>
    <t>kalpari</t>
  </si>
  <si>
    <t>Dysphania kalpari</t>
  </si>
  <si>
    <t>Black Crumbweed</t>
  </si>
  <si>
    <t>W32323</t>
  </si>
  <si>
    <t>melanocarpa</t>
  </si>
  <si>
    <t>Dysphania melanocarpa</t>
  </si>
  <si>
    <t>Scented Goosefoot</t>
  </si>
  <si>
    <t>Q01168</t>
  </si>
  <si>
    <t>multifida</t>
  </si>
  <si>
    <t>Dysphania multifida</t>
  </si>
  <si>
    <t>Plantain Crumbweed</t>
  </si>
  <si>
    <t>Z01115</t>
  </si>
  <si>
    <t>plantaginella</t>
  </si>
  <si>
    <t>Dysphania plantaginella</t>
  </si>
  <si>
    <t>Flat-fruit Crumbweed</t>
  </si>
  <si>
    <t>Z03991</t>
  </si>
  <si>
    <t>platycarpa</t>
  </si>
  <si>
    <t>Dysphania platycarpa</t>
  </si>
  <si>
    <t>Small Crumbweed</t>
  </si>
  <si>
    <t>K01173</t>
  </si>
  <si>
    <t>Dysphania pumilio</t>
  </si>
  <si>
    <t>Green Crumbweed</t>
  </si>
  <si>
    <t>G03495</t>
  </si>
  <si>
    <t>rhadinostachya</t>
  </si>
  <si>
    <t>Dysphania rhadinostachya ssp. rhadinostachya</t>
  </si>
  <si>
    <t>Erect Crumbweed</t>
  </si>
  <si>
    <t>Q01116</t>
  </si>
  <si>
    <t>simulans</t>
  </si>
  <si>
    <t>Dysphania simulans</t>
  </si>
  <si>
    <t>Crumbweed/Rat Tails</t>
  </si>
  <si>
    <t>M10346</t>
  </si>
  <si>
    <t>Dysphania sp.</t>
  </si>
  <si>
    <t>Y01172</t>
  </si>
  <si>
    <t>truncata</t>
  </si>
  <si>
    <t>Dysphania truncata</t>
  </si>
  <si>
    <t>Climbing Saltbush</t>
  </si>
  <si>
    <t>K20069</t>
  </si>
  <si>
    <t>Einadia</t>
  </si>
  <si>
    <t>nutans</t>
  </si>
  <si>
    <t>Einadia nutans ssp.</t>
  </si>
  <si>
    <t>Dryland Climbing Saltbush</t>
  </si>
  <si>
    <t>S03993</t>
  </si>
  <si>
    <t>Einadia nutans ssp. eremaea</t>
  </si>
  <si>
    <t>W01179</t>
  </si>
  <si>
    <t>Einadia nutans ssp. nutans</t>
  </si>
  <si>
    <t>Pointed-fruit Climbing Saltbush</t>
  </si>
  <si>
    <t>U03994</t>
  </si>
  <si>
    <t>Einadia nutans ssp. oxycarpa</t>
  </si>
  <si>
    <t>Dock Saltbush</t>
  </si>
  <si>
    <t>W03995</t>
  </si>
  <si>
    <t>polygonoides</t>
  </si>
  <si>
    <t>Einadia polygonoides</t>
  </si>
  <si>
    <t>M10354</t>
  </si>
  <si>
    <t>Einadia sp.</t>
  </si>
  <si>
    <t>S10365</t>
  </si>
  <si>
    <t>Enchylaena</t>
  </si>
  <si>
    <t>Enchylaena sp.</t>
  </si>
  <si>
    <t>Ruby Saltbush</t>
  </si>
  <si>
    <t>U20070</t>
  </si>
  <si>
    <t>tomentosa</t>
  </si>
  <si>
    <t>Enchylaena tomentosa var.</t>
  </si>
  <si>
    <t>Smooth Ruby Saltbush</t>
  </si>
  <si>
    <t>Q03924</t>
  </si>
  <si>
    <t>Enchylaena tomentosa var. glabra</t>
  </si>
  <si>
    <t>Q01504</t>
  </si>
  <si>
    <t>Enchylaena tomentosa var. tomentosa</t>
  </si>
  <si>
    <t>G04851</t>
  </si>
  <si>
    <t>Eremophea</t>
  </si>
  <si>
    <t>Eremophea spinosa</t>
  </si>
  <si>
    <t>Woolly-fruit Bluebush</t>
  </si>
  <si>
    <t>K04009</t>
  </si>
  <si>
    <t>Eriochiton</t>
  </si>
  <si>
    <t>sclerolaenoides</t>
  </si>
  <si>
    <t>Eriochiton sclerolaenoides</t>
  </si>
  <si>
    <t>Cotton-bush</t>
  </si>
  <si>
    <t>K01181</t>
  </si>
  <si>
    <t>Maireana</t>
  </si>
  <si>
    <t>Maireana aphylla</t>
  </si>
  <si>
    <t>Pale-fruit Bluebush</t>
  </si>
  <si>
    <t>M01182</t>
  </si>
  <si>
    <t>appressa</t>
  </si>
  <si>
    <t>Maireana appressa</t>
  </si>
  <si>
    <t>Low Bluebush</t>
  </si>
  <si>
    <t>Z01183</t>
  </si>
  <si>
    <t>astrotricha</t>
  </si>
  <si>
    <t>Maireana astrotricha</t>
  </si>
  <si>
    <t>Short-leaf Bluebush</t>
  </si>
  <si>
    <t>Q01184</t>
  </si>
  <si>
    <t>Maireana brevifolia</t>
  </si>
  <si>
    <t>Bell-fruit Bluebush</t>
  </si>
  <si>
    <t>Y01180</t>
  </si>
  <si>
    <t>campanulata</t>
  </si>
  <si>
    <t>Maireana campanulata</t>
  </si>
  <si>
    <t>Cannon's Bluebush</t>
  </si>
  <si>
    <t>S01185</t>
  </si>
  <si>
    <t>cannonii</t>
  </si>
  <si>
    <t>Maireana cannonii</t>
  </si>
  <si>
    <t>Cottony Bluebush</t>
  </si>
  <si>
    <t>U01186</t>
  </si>
  <si>
    <t>carnosa</t>
  </si>
  <si>
    <t>Maireana carnosa</t>
  </si>
  <si>
    <t>Hairy Fissure-plant</t>
  </si>
  <si>
    <t>W01187</t>
  </si>
  <si>
    <t>Maireana ciliata</t>
  </si>
  <si>
    <t>Crown Fissure-plant</t>
  </si>
  <si>
    <t>A01188</t>
  </si>
  <si>
    <t>coronata</t>
  </si>
  <si>
    <t>Maireana coronata</t>
  </si>
  <si>
    <t>Black Cotton-bush</t>
  </si>
  <si>
    <t>Z03471</t>
  </si>
  <si>
    <t>decalvans</t>
  </si>
  <si>
    <t>Maireana decalvans</t>
  </si>
  <si>
    <t>Wingless Fissure-plant</t>
  </si>
  <si>
    <t>C01189</t>
  </si>
  <si>
    <t>enchylaenoides</t>
  </si>
  <si>
    <t>Maireana enchylaenoides</t>
  </si>
  <si>
    <t>Woolly Bluebush</t>
  </si>
  <si>
    <t>M01190</t>
  </si>
  <si>
    <t>eriantha</t>
  </si>
  <si>
    <t>Maireana eriantha</t>
  </si>
  <si>
    <t>Rosy Bluebush</t>
  </si>
  <si>
    <t>Z01191</t>
  </si>
  <si>
    <t>erioclada</t>
  </si>
  <si>
    <t>Maireana erioclada</t>
  </si>
  <si>
    <t>Q32312</t>
  </si>
  <si>
    <t>erioclada/pentatropis</t>
  </si>
  <si>
    <t>Maireana erioclada/pentatropis</t>
  </si>
  <si>
    <t>Bottle Fissure-plant</t>
  </si>
  <si>
    <t>Q01192</t>
  </si>
  <si>
    <t>excavata</t>
  </si>
  <si>
    <t>Maireana excavata</t>
  </si>
  <si>
    <t>Satiny Bluebush</t>
  </si>
  <si>
    <t>S01193</t>
  </si>
  <si>
    <t>georgei</t>
  </si>
  <si>
    <t>Maireana georgei</t>
  </si>
  <si>
    <t>C15277</t>
  </si>
  <si>
    <t>georgei/turbinata</t>
  </si>
  <si>
    <t>Maireana georgei/turbinata</t>
  </si>
  <si>
    <t>Entire-wing Bluebush</t>
  </si>
  <si>
    <t>U01194</t>
  </si>
  <si>
    <t>integra</t>
  </si>
  <si>
    <t>Maireana integra</t>
  </si>
  <si>
    <t>W01195</t>
  </si>
  <si>
    <t>lanosa</t>
  </si>
  <si>
    <t>Maireana lanosa</t>
  </si>
  <si>
    <t>Lobed Bluebush</t>
  </si>
  <si>
    <t>A01196</t>
  </si>
  <si>
    <t>lobiflora</t>
  </si>
  <si>
    <t>Maireana lobiflora</t>
  </si>
  <si>
    <t>Luehman's Bluebush</t>
  </si>
  <si>
    <t>C01197</t>
  </si>
  <si>
    <t>Maireana luehmannii</t>
  </si>
  <si>
    <t>Black-fruit Bluebush</t>
  </si>
  <si>
    <t>W03475</t>
  </si>
  <si>
    <t>Maireana melanocarpa</t>
  </si>
  <si>
    <t>updated from V to null Jun 07</t>
  </si>
  <si>
    <t>Swamp Bluebush</t>
  </si>
  <si>
    <t>E01198</t>
  </si>
  <si>
    <t>microcarpa</t>
  </si>
  <si>
    <t>Maireana microcarpa</t>
  </si>
  <si>
    <t>Salt Bluebush</t>
  </si>
  <si>
    <t>G01199</t>
  </si>
  <si>
    <t>oppositifolia</t>
  </si>
  <si>
    <t>Maireana oppositifolia</t>
  </si>
  <si>
    <t>Y01200</t>
  </si>
  <si>
    <t>ovata</t>
  </si>
  <si>
    <t>Maireana ovata</t>
  </si>
  <si>
    <t>Slender Fissure-plant</t>
  </si>
  <si>
    <t>K01201</t>
  </si>
  <si>
    <t>pentagona</t>
  </si>
  <si>
    <t>Maireana pentagona</t>
  </si>
  <si>
    <t>Erect Mallee Bluebush</t>
  </si>
  <si>
    <t>M01202</t>
  </si>
  <si>
    <t>pentatropis</t>
  </si>
  <si>
    <t>Maireana pentatropis</t>
  </si>
  <si>
    <t>Flat-leaf Bluebush</t>
  </si>
  <si>
    <t>Z01203</t>
  </si>
  <si>
    <t>planifolia</t>
  </si>
  <si>
    <t>Maireana planifolia</t>
  </si>
  <si>
    <t>Black Bluebush</t>
  </si>
  <si>
    <t>Q01204</t>
  </si>
  <si>
    <t>pyramidata</t>
  </si>
  <si>
    <t>Maireana pyramidata</t>
  </si>
  <si>
    <t>Radiate Bluebush</t>
  </si>
  <si>
    <t>S01205</t>
  </si>
  <si>
    <t>Maireana radiata</t>
  </si>
  <si>
    <t>Rohrlach's Bluebush</t>
  </si>
  <si>
    <t>U01206</t>
  </si>
  <si>
    <t>rohrlachii</t>
  </si>
  <si>
    <t>Maireana rohrlachii</t>
  </si>
  <si>
    <t>Split-fruit Bluebush</t>
  </si>
  <si>
    <t>A03996</t>
  </si>
  <si>
    <t>schistocarpa</t>
  </si>
  <si>
    <t>Maireana schistocarpa</t>
  </si>
  <si>
    <t>Hard-wing Bluebush</t>
  </si>
  <si>
    <t>A01208</t>
  </si>
  <si>
    <t>scleroptera</t>
  </si>
  <si>
    <t>Maireana scleroptera</t>
  </si>
  <si>
    <t>Bluebush</t>
  </si>
  <si>
    <t>C01209</t>
  </si>
  <si>
    <t>sedifolia</t>
  </si>
  <si>
    <t>Maireana sedifolia</t>
  </si>
  <si>
    <t>Bluebush/Fissure-plant</t>
  </si>
  <si>
    <t>U10614</t>
  </si>
  <si>
    <t>Maireana sp.</t>
  </si>
  <si>
    <t>Spongy-fruit Bluebush</t>
  </si>
  <si>
    <t>A03476</t>
  </si>
  <si>
    <t>spongiocarpa</t>
  </si>
  <si>
    <t>Maireana spongiocarpa</t>
  </si>
  <si>
    <t>Lax Bluebush</t>
  </si>
  <si>
    <t>M01210</t>
  </si>
  <si>
    <t>suaedifolia</t>
  </si>
  <si>
    <t>Maireana suaedifolia</t>
  </si>
  <si>
    <t>S32509</t>
  </si>
  <si>
    <t>Maireana tomentosa ssp. tomentosa</t>
  </si>
  <si>
    <t>Q32508</t>
  </si>
  <si>
    <t>Maireana tomentosa ssp. urceolata</t>
  </si>
  <si>
    <t>Hairy-fruit Bluebush</t>
  </si>
  <si>
    <t>Q01212</t>
  </si>
  <si>
    <t>trichoptera</t>
  </si>
  <si>
    <t>Maireana trichoptera</t>
  </si>
  <si>
    <t>Three-wing Bluebush</t>
  </si>
  <si>
    <t>S01213</t>
  </si>
  <si>
    <t>triptera</t>
  </si>
  <si>
    <t>Maireana triptera</t>
  </si>
  <si>
    <t>Top-fruit Bluebush</t>
  </si>
  <si>
    <t>U01214</t>
  </si>
  <si>
    <t>Maireana turbinata</t>
  </si>
  <si>
    <t>Silky Bluebush</t>
  </si>
  <si>
    <t>G01227</t>
  </si>
  <si>
    <t>Maireana villosa</t>
  </si>
  <si>
    <t>Woolly Soft-horns</t>
  </si>
  <si>
    <t>W01215</t>
  </si>
  <si>
    <t>Malacocera</t>
  </si>
  <si>
    <t>albolanata</t>
  </si>
  <si>
    <t>Malacocera albolanata</t>
  </si>
  <si>
    <t>Two-flower Soft-horns</t>
  </si>
  <si>
    <t>W00775</t>
  </si>
  <si>
    <t>biflora</t>
  </si>
  <si>
    <t>Malacocera biflora</t>
  </si>
  <si>
    <t>Slender Soft-horns</t>
  </si>
  <si>
    <t>A01216</t>
  </si>
  <si>
    <t>Malacocera gracilis</t>
  </si>
  <si>
    <t>Soft-horns</t>
  </si>
  <si>
    <t>W10615</t>
  </si>
  <si>
    <t>Malacocera sp.</t>
  </si>
  <si>
    <t>Goat-head Soft-horns</t>
  </si>
  <si>
    <t>C01217</t>
  </si>
  <si>
    <t>tricornis</t>
  </si>
  <si>
    <t>Malacocera tricornis</t>
  </si>
  <si>
    <t>Desert Glasswort</t>
  </si>
  <si>
    <t>C01321</t>
  </si>
  <si>
    <t>Neobassia</t>
  </si>
  <si>
    <t>proceriflora</t>
  </si>
  <si>
    <t>Neobassia proceriflora</t>
  </si>
  <si>
    <t>Bonefruit</t>
  </si>
  <si>
    <t>Z20131</t>
  </si>
  <si>
    <t>Osteocarpum</t>
  </si>
  <si>
    <t>acropterum</t>
  </si>
  <si>
    <t>Osteocarpum acropterum var.</t>
  </si>
  <si>
    <t>Tuberculate Bonefruit</t>
  </si>
  <si>
    <t>M04490</t>
  </si>
  <si>
    <t>Osteocarpum acropterum var. acropterum</t>
  </si>
  <si>
    <t>Wingless Bonefruit</t>
  </si>
  <si>
    <t>C02077</t>
  </si>
  <si>
    <t>Osteocarpum acropterum var. deminutum</t>
  </si>
  <si>
    <t>Two-wing Bonefruit</t>
  </si>
  <si>
    <t>G03575</t>
  </si>
  <si>
    <t>dipterocarpum</t>
  </si>
  <si>
    <t>Osteocarpum dipterocarpum</t>
  </si>
  <si>
    <t>Five-wing Bonefruit</t>
  </si>
  <si>
    <t>Y03576</t>
  </si>
  <si>
    <t>pentapterum</t>
  </si>
  <si>
    <t>Osteocarpum pentapterum</t>
  </si>
  <si>
    <t>Inland Bonefruit</t>
  </si>
  <si>
    <t>K01261</t>
  </si>
  <si>
    <t>salsuginosum</t>
  </si>
  <si>
    <t>Osteocarpum salsuginosum</t>
  </si>
  <si>
    <t>C10721</t>
  </si>
  <si>
    <t>Osteocarpum sp.</t>
  </si>
  <si>
    <t>Sea-berry Saltbush</t>
  </si>
  <si>
    <t>E20162</t>
  </si>
  <si>
    <t>Rhagodia</t>
  </si>
  <si>
    <t>candolleana</t>
  </si>
  <si>
    <t>Rhagodia candolleana ssp.</t>
  </si>
  <si>
    <t>Silver Sea-berry Saltbush</t>
  </si>
  <si>
    <t>E03998</t>
  </si>
  <si>
    <t>Rhagodia candolleana ssp. argentea</t>
  </si>
  <si>
    <t>C03477</t>
  </si>
  <si>
    <t>Rhagodia candolleana ssp. candolleana</t>
  </si>
  <si>
    <t>Fleshy Saltbush</t>
  </si>
  <si>
    <t>S01221</t>
  </si>
  <si>
    <t>crassifolia</t>
  </si>
  <si>
    <t>Rhagodia crassifolia</t>
  </si>
  <si>
    <t>Drummond's Saltbush</t>
  </si>
  <si>
    <t>Q01220</t>
  </si>
  <si>
    <t>Rhagodia drummondii</t>
  </si>
  <si>
    <t>Desert Saltbush</t>
  </si>
  <si>
    <t>G03999</t>
  </si>
  <si>
    <t>Rhagodia eremaea</t>
  </si>
  <si>
    <t>Mealy Saltbush</t>
  </si>
  <si>
    <t>S01505</t>
  </si>
  <si>
    <t>parabolica</t>
  </si>
  <si>
    <t>Rhagodia parabolica</t>
  </si>
  <si>
    <t>Mallee Saltbush</t>
  </si>
  <si>
    <t>U01506</t>
  </si>
  <si>
    <t>Rhagodia preissii ssp. preissii</t>
  </si>
  <si>
    <t>U10850</t>
  </si>
  <si>
    <t>Rhagodia sp.</t>
  </si>
  <si>
    <t>Spiny Saltbush</t>
  </si>
  <si>
    <t>W01507</t>
  </si>
  <si>
    <t>spinescens</t>
  </si>
  <si>
    <t>Rhagodia spinescens</t>
  </si>
  <si>
    <t>Intricate Saltbush</t>
  </si>
  <si>
    <t>Q03500</t>
  </si>
  <si>
    <t>ulicina</t>
  </si>
  <si>
    <t>Rhagodia ulicina</t>
  </si>
  <si>
    <t>Buckbush</t>
  </si>
  <si>
    <t>S04565</t>
  </si>
  <si>
    <t>Salsola</t>
  </si>
  <si>
    <t>Salsola australis</t>
  </si>
  <si>
    <t>E30062</t>
  </si>
  <si>
    <t>Samphire</t>
  </si>
  <si>
    <t>Samphire sp.</t>
  </si>
  <si>
    <t>Thick-head Samphire</t>
  </si>
  <si>
    <t>S01653</t>
  </si>
  <si>
    <t>blackiana</t>
  </si>
  <si>
    <t>Beaded Samphire</t>
  </si>
  <si>
    <t>E01518</t>
  </si>
  <si>
    <t>quinqueflora</t>
  </si>
  <si>
    <t>Y10880</t>
  </si>
  <si>
    <t>Starry Goosefoot</t>
  </si>
  <si>
    <t>A01224</t>
  </si>
  <si>
    <t>Scleroblitum</t>
  </si>
  <si>
    <t>atriplicinum</t>
  </si>
  <si>
    <t>Scleroblitum atriplicinum</t>
  </si>
  <si>
    <t>E32130</t>
  </si>
  <si>
    <t>Sclerolaena</t>
  </si>
  <si>
    <t>anisacanthoides</t>
  </si>
  <si>
    <t>Sclerolaena anisacanthoides</t>
  </si>
  <si>
    <t>Jointed Bindyi</t>
  </si>
  <si>
    <t>K01229</t>
  </si>
  <si>
    <t>articulata</t>
  </si>
  <si>
    <t>Sclerolaena articulata</t>
  </si>
  <si>
    <t>Goat-head Bindyi</t>
  </si>
  <si>
    <t>U01230</t>
  </si>
  <si>
    <t>bicornis</t>
  </si>
  <si>
    <t>Sclerolaena bicornis var. bicornis</t>
  </si>
  <si>
    <t>Two-spine Bindyi</t>
  </si>
  <si>
    <t>W01231</t>
  </si>
  <si>
    <t>bicuspis</t>
  </si>
  <si>
    <t>Sclerolaena bicuspis</t>
  </si>
  <si>
    <t>Galvanised Burr</t>
  </si>
  <si>
    <t>C03521</t>
  </si>
  <si>
    <t>birchii</t>
  </si>
  <si>
    <t>Sclerolaena birchii</t>
  </si>
  <si>
    <t>Black's Bindyi</t>
  </si>
  <si>
    <t>A01232</t>
  </si>
  <si>
    <t>Sclerolaena blackiana</t>
  </si>
  <si>
    <t>Short-wing Bindyi</t>
  </si>
  <si>
    <t>Q04864</t>
  </si>
  <si>
    <t>brachyptera</t>
  </si>
  <si>
    <t>Sclerolaena brachyptera</t>
  </si>
  <si>
    <t>Small-leaf Bindyi</t>
  </si>
  <si>
    <t>C01233</t>
  </si>
  <si>
    <t>Sclerolaena brevifolia</t>
  </si>
  <si>
    <t>Redburr Bindyi</t>
  </si>
  <si>
    <t>E01234</t>
  </si>
  <si>
    <t>calcarata</t>
  </si>
  <si>
    <t>Sclerolaena calcarata</t>
  </si>
  <si>
    <t>Cleland's Bindyi</t>
  </si>
  <si>
    <t>K03517</t>
  </si>
  <si>
    <t>clelandii</t>
  </si>
  <si>
    <t>Sclerolaena clelandii</t>
  </si>
  <si>
    <t>Y01236</t>
  </si>
  <si>
    <t>constricta</t>
  </si>
  <si>
    <t>Sclerolaena constricta</t>
  </si>
  <si>
    <t>Tall Bindyi</t>
  </si>
  <si>
    <t>K01237</t>
  </si>
  <si>
    <t>convexula</t>
  </si>
  <si>
    <t>Sclerolaena convexula</t>
  </si>
  <si>
    <t>Cartwheel Bindyi</t>
  </si>
  <si>
    <t>A04568</t>
  </si>
  <si>
    <t>cornishiana</t>
  </si>
  <si>
    <t>Sclerolaena cornishiana</t>
  </si>
  <si>
    <t>Ribbed Bindyi</t>
  </si>
  <si>
    <t>M01238</t>
  </si>
  <si>
    <t>costata</t>
  </si>
  <si>
    <t>Sclerolaena costata</t>
  </si>
  <si>
    <t>Tangled Bindyi</t>
  </si>
  <si>
    <t>C03997</t>
  </si>
  <si>
    <t>cuneata</t>
  </si>
  <si>
    <t>Sclerolaena cuneata</t>
  </si>
  <si>
    <t>Green Bindyi</t>
  </si>
  <si>
    <t>A01240</t>
  </si>
  <si>
    <t>Sclerolaena decurrens</t>
  </si>
  <si>
    <t>Desert Bindyi</t>
  </si>
  <si>
    <t>C04569</t>
  </si>
  <si>
    <t>deserticola</t>
  </si>
  <si>
    <t>Sclerolaena deserticola</t>
  </si>
  <si>
    <t>Grey Bindyi</t>
  </si>
  <si>
    <t>C01241</t>
  </si>
  <si>
    <t>diacantha</t>
  </si>
  <si>
    <t>Sclerolaena diacantha</t>
  </si>
  <si>
    <t>C15217</t>
  </si>
  <si>
    <t>diacantha/uniflora</t>
  </si>
  <si>
    <t>Sclerolaena diacantha/uniflora</t>
  </si>
  <si>
    <t>E01242</t>
  </si>
  <si>
    <t>Sclerolaena divaricata</t>
  </si>
  <si>
    <t>Silky Bindyi</t>
  </si>
  <si>
    <t>Y01244</t>
  </si>
  <si>
    <t>eriacantha</t>
  </si>
  <si>
    <t>Sclerolaena eriacantha</t>
  </si>
  <si>
    <t>Mound Spring Bindyi</t>
  </si>
  <si>
    <t>M04246</t>
  </si>
  <si>
    <t>Sclerolaena fontinalis</t>
  </si>
  <si>
    <t>C05501</t>
  </si>
  <si>
    <t>fusiformis</t>
  </si>
  <si>
    <t>Sclerolaena fusiformis</t>
  </si>
  <si>
    <t>Smooth Bindyi</t>
  </si>
  <si>
    <t>Y03920</t>
  </si>
  <si>
    <t>Sclerolaena glabra</t>
  </si>
  <si>
    <t>Holt's Bindyi</t>
  </si>
  <si>
    <t>M01246</t>
  </si>
  <si>
    <t>holtiana</t>
  </si>
  <si>
    <t>Sclerolaena holtiana</t>
  </si>
  <si>
    <t>Z01247</t>
  </si>
  <si>
    <t>intricata</t>
  </si>
  <si>
    <t>Sclerolaena intricata</t>
  </si>
  <si>
    <t>Johnson's Bindyi</t>
  </si>
  <si>
    <t>Q01248</t>
  </si>
  <si>
    <t>johnsonii</t>
  </si>
  <si>
    <t>Sclerolaena johnsonii</t>
  </si>
  <si>
    <t>Spinach Bindyi</t>
  </si>
  <si>
    <t>E01250</t>
  </si>
  <si>
    <t>lanicuspis</t>
  </si>
  <si>
    <t>Sclerolaena lanicuspis</t>
  </si>
  <si>
    <t>Pearl Bindyi</t>
  </si>
  <si>
    <t>G01251</t>
  </si>
  <si>
    <t>Sclerolaena limbata</t>
  </si>
  <si>
    <t>Long-spine Bindyi</t>
  </si>
  <si>
    <t>Y01252</t>
  </si>
  <si>
    <t>longicuspis</t>
  </si>
  <si>
    <t>Sclerolaena longicuspis</t>
  </si>
  <si>
    <t>G32271</t>
  </si>
  <si>
    <t>minuta</t>
  </si>
  <si>
    <t>Sclerolaena minuta</t>
  </si>
  <si>
    <t>Five-spine Bindyi</t>
  </si>
  <si>
    <t>S20169</t>
  </si>
  <si>
    <t>Sclerolaena muricata var.</t>
  </si>
  <si>
    <t>K01253</t>
  </si>
  <si>
    <t>Sclerolaena muricata var. muricata</t>
  </si>
  <si>
    <t>G01243</t>
  </si>
  <si>
    <t>Sclerolaena muricata var. semiglabra</t>
  </si>
  <si>
    <t>K03569</t>
  </si>
  <si>
    <t>Sclerolaena muricata var. villosa</t>
  </si>
  <si>
    <t>Oblique-spined Bindyi</t>
  </si>
  <si>
    <t>Q01256</t>
  </si>
  <si>
    <t>obliquicuspis</t>
  </si>
  <si>
    <t>Sclerolaena obliquicuspis</t>
  </si>
  <si>
    <t>Western Bindyi</t>
  </si>
  <si>
    <t>U01258</t>
  </si>
  <si>
    <t>parallelicuspis</t>
  </si>
  <si>
    <t>Sclerolaena parallelicuspis</t>
  </si>
  <si>
    <t>Small-flower Bindyi</t>
  </si>
  <si>
    <t>W01259</t>
  </si>
  <si>
    <t>parviflora</t>
  </si>
  <si>
    <t>Sclerolaena parviflora</t>
  </si>
  <si>
    <t>Spear-fruit Bindyi</t>
  </si>
  <si>
    <t>Y01260</t>
  </si>
  <si>
    <t>patenticuspis</t>
  </si>
  <si>
    <t>Sclerolaena patenticuspis</t>
  </si>
  <si>
    <t>Bindyi</t>
  </si>
  <si>
    <t>E10898</t>
  </si>
  <si>
    <t>Sclerolaena sp.</t>
  </si>
  <si>
    <t>Star Bindyi</t>
  </si>
  <si>
    <t>M04562</t>
  </si>
  <si>
    <t>stelligera</t>
  </si>
  <si>
    <t>Sclerolaena stelligera</t>
  </si>
  <si>
    <t>Symon's Bindyi</t>
  </si>
  <si>
    <t>Y01228</t>
  </si>
  <si>
    <t>symoniana</t>
  </si>
  <si>
    <t>Sclerolaena symoniana</t>
  </si>
  <si>
    <t>Tate's Bindyi</t>
  </si>
  <si>
    <t>M01262</t>
  </si>
  <si>
    <t>tatei</t>
  </si>
  <si>
    <t>Sclerolaena tatei</t>
  </si>
  <si>
    <t>Three-spine Bindyi</t>
  </si>
  <si>
    <t>Z01263</t>
  </si>
  <si>
    <t>tricuspis</t>
  </si>
  <si>
    <t>Sclerolaena tricuspis</t>
  </si>
  <si>
    <t>Small-spine Bindyi</t>
  </si>
  <si>
    <t>Q01264</t>
  </si>
  <si>
    <t>uniflora</t>
  </si>
  <si>
    <t>Sclerolaena uniflora</t>
  </si>
  <si>
    <t>A15356</t>
  </si>
  <si>
    <t>uniflora hybrid</t>
  </si>
  <si>
    <t>Sclerolaena uniflora hybrid</t>
  </si>
  <si>
    <t>Salt Bindyi</t>
  </si>
  <si>
    <t>S01265</t>
  </si>
  <si>
    <t>ventricosa</t>
  </si>
  <si>
    <t>Sclerolaena ventricosa</t>
  </si>
  <si>
    <t>E01226</t>
  </si>
  <si>
    <t>aellenii</t>
  </si>
  <si>
    <t>Sclerolaena X aellenii</t>
  </si>
  <si>
    <t>Humped Bindyi</t>
  </si>
  <si>
    <t>G01235</t>
  </si>
  <si>
    <t>caput-casuarii</t>
  </si>
  <si>
    <t>Sclerolaena X caput-casuarii</t>
  </si>
  <si>
    <t>Crested Bindyi</t>
  </si>
  <si>
    <t>Z01239</t>
  </si>
  <si>
    <t>Sclerolaena X cristata</t>
  </si>
  <si>
    <t>Wooly Bindyi</t>
  </si>
  <si>
    <t>S01249</t>
  </si>
  <si>
    <t>lanata</t>
  </si>
  <si>
    <t>Sclerolaena X lanata</t>
  </si>
  <si>
    <t>Murray's Bindyi</t>
  </si>
  <si>
    <t>M01254</t>
  </si>
  <si>
    <t>murrayae</t>
  </si>
  <si>
    <t>Sclerolaena X murrayae</t>
  </si>
  <si>
    <t>Shiny Bindyi</t>
  </si>
  <si>
    <t>Z01255</t>
  </si>
  <si>
    <t>nitida</t>
  </si>
  <si>
    <t>Sclerolaena X nitida</t>
  </si>
  <si>
    <t>Opposite-spined Bindyi</t>
  </si>
  <si>
    <t>S01257</t>
  </si>
  <si>
    <t>oppositicuspis</t>
  </si>
  <si>
    <t>Sclerolaena X oppositicuspis</t>
  </si>
  <si>
    <t>S03501</t>
  </si>
  <si>
    <t>Suaeda</t>
  </si>
  <si>
    <t>aegyptiaca</t>
  </si>
  <si>
    <t>Suaeda aegyptiaca</t>
  </si>
  <si>
    <t>Austral Seablite</t>
  </si>
  <si>
    <t>A01268</t>
  </si>
  <si>
    <t>Suaeda australis</t>
  </si>
  <si>
    <t>Seablite</t>
  </si>
  <si>
    <t>S04125</t>
  </si>
  <si>
    <t>baccifera</t>
  </si>
  <si>
    <t>Suaeda baccifera</t>
  </si>
  <si>
    <t>Q10956</t>
  </si>
  <si>
    <t>Suaeda sp.</t>
  </si>
  <si>
    <t>Shrubby Samphire</t>
  </si>
  <si>
    <t>S01117</t>
  </si>
  <si>
    <t>Tecticornia</t>
  </si>
  <si>
    <t>arbuscula</t>
  </si>
  <si>
    <t>Tecticornia arbuscula</t>
  </si>
  <si>
    <t>U32074</t>
  </si>
  <si>
    <t>Tecticornia calyptrata</t>
  </si>
  <si>
    <t>G01527</t>
  </si>
  <si>
    <t>cupuliformis</t>
  </si>
  <si>
    <t>Tecticornia cupuliformis</t>
  </si>
  <si>
    <t>Q03120</t>
  </si>
  <si>
    <t>disarticulata</t>
  </si>
  <si>
    <t>Tecticornia disarticulata</t>
  </si>
  <si>
    <t>Bead Samphire</t>
  </si>
  <si>
    <t>U01938</t>
  </si>
  <si>
    <t>flabelliformis</t>
  </si>
  <si>
    <t>Tecticornia flabelliformis</t>
  </si>
  <si>
    <t>Mound Spring Samphire</t>
  </si>
  <si>
    <t>C02025</t>
  </si>
  <si>
    <t>Tecticornia fontinalis</t>
  </si>
  <si>
    <t>Grey Samphire</t>
  </si>
  <si>
    <t>W20099</t>
  </si>
  <si>
    <t>halocnemoides</t>
  </si>
  <si>
    <t>Tecticornia halocnemoides ssp.</t>
  </si>
  <si>
    <t>U01118</t>
  </si>
  <si>
    <t>Tecticornia halocnemoides ssp. halocnemoides</t>
  </si>
  <si>
    <t>U03482</t>
  </si>
  <si>
    <t>Tecticornia halocnemoides ssp. longispicata</t>
  </si>
  <si>
    <t>W03483</t>
  </si>
  <si>
    <t>Tecticornia halocnemoides ssp. tenuis</t>
  </si>
  <si>
    <t>Brown-head Samphire</t>
  </si>
  <si>
    <t>A20100</t>
  </si>
  <si>
    <t>indica</t>
  </si>
  <si>
    <t>Tecticornia indica ssp.</t>
  </si>
  <si>
    <t>W01119</t>
  </si>
  <si>
    <t>Tecticornia indica ssp. bidens</t>
  </si>
  <si>
    <t>S03481</t>
  </si>
  <si>
    <t>Tecticornia indica ssp. leiostachya</t>
  </si>
  <si>
    <t>C02113</t>
  </si>
  <si>
    <t>lepidosperma</t>
  </si>
  <si>
    <t>Tecticornia lepidosperma</t>
  </si>
  <si>
    <t>Wiry Samphire</t>
  </si>
  <si>
    <t>K02441</t>
  </si>
  <si>
    <t>lylei</t>
  </si>
  <si>
    <t>Tecticornia lylei</t>
  </si>
  <si>
    <t>S03121</t>
  </si>
  <si>
    <t>medullosa</t>
  </si>
  <si>
    <t>Tecticornia medullosa</t>
  </si>
  <si>
    <t>W32075</t>
  </si>
  <si>
    <t>moniliformis</t>
  </si>
  <si>
    <t>Tecticornia moniliformis</t>
  </si>
  <si>
    <t>Shining Glasswort</t>
  </si>
  <si>
    <t>S03113</t>
  </si>
  <si>
    <t>Tecticornia nitida</t>
  </si>
  <si>
    <t>Black-seed Samphire</t>
  </si>
  <si>
    <t>C20101</t>
  </si>
  <si>
    <t>pergranulata</t>
  </si>
  <si>
    <t>Tecticornia pergranulata ssp.</t>
  </si>
  <si>
    <t>U03114</t>
  </si>
  <si>
    <t>Tecticornia pergranulata ssp. divaricata</t>
  </si>
  <si>
    <t>C03485</t>
  </si>
  <si>
    <t>Tecticornia pergranulata ssp. elongata</t>
  </si>
  <si>
    <t>Y03488</t>
  </si>
  <si>
    <t>Tecticornia pergranulata ssp. pergranulata</t>
  </si>
  <si>
    <t>W03115</t>
  </si>
  <si>
    <t>pluriflora</t>
  </si>
  <si>
    <t>Tecticornia pluriflora</t>
  </si>
  <si>
    <t>Bluish Samphire</t>
  </si>
  <si>
    <t>A03116</t>
  </si>
  <si>
    <t>pruinosa</t>
  </si>
  <si>
    <t>Tecticornia pruinosa</t>
  </si>
  <si>
    <t>Winged-seed Samphire</t>
  </si>
  <si>
    <t>C03117</t>
  </si>
  <si>
    <t>pterygosperma</t>
  </si>
  <si>
    <t>Tecticornia pterygosperma ssp. pterygosperma</t>
  </si>
  <si>
    <t>C32017</t>
  </si>
  <si>
    <t>Tecticornia sp.</t>
  </si>
  <si>
    <t>Fused Samphire</t>
  </si>
  <si>
    <t>E03118</t>
  </si>
  <si>
    <t>syncarpa</t>
  </si>
  <si>
    <t>Tecticornia syncarpa</t>
  </si>
  <si>
    <t>Slender Samphire</t>
  </si>
  <si>
    <t>E01218</t>
  </si>
  <si>
    <t>tenuis</t>
  </si>
  <si>
    <t>Tecticornia tenuis</t>
  </si>
  <si>
    <t>G01219</t>
  </si>
  <si>
    <t>triandra</t>
  </si>
  <si>
    <t>Tecticornia triandra</t>
  </si>
  <si>
    <t>G03119</t>
  </si>
  <si>
    <t>Tecticornia undulata</t>
  </si>
  <si>
    <t>"Putulyu"</t>
  </si>
  <si>
    <t>C02465</t>
  </si>
  <si>
    <t>Tecticornia verrucosa</t>
  </si>
  <si>
    <t>Coast Bonefruit</t>
  </si>
  <si>
    <t>M01270</t>
  </si>
  <si>
    <t>Threlkeldia</t>
  </si>
  <si>
    <t>diffusa</t>
  </si>
  <si>
    <t>Threlkeldia diffusa</t>
  </si>
  <si>
    <t>Tall Bonefruit</t>
  </si>
  <si>
    <t>Z01271</t>
  </si>
  <si>
    <t>inchoata</t>
  </si>
  <si>
    <t>Threlkeldia inchoata</t>
  </si>
  <si>
    <t>S10981</t>
  </si>
  <si>
    <t>Threlkeldia sp.</t>
  </si>
  <si>
    <t>AMARANTHACEAE</t>
  </si>
  <si>
    <t>G04279</t>
  </si>
  <si>
    <t>Aerva</t>
  </si>
  <si>
    <t>javanica</t>
  </si>
  <si>
    <t>Aerva javanica</t>
  </si>
  <si>
    <t>Narrow-leaf Joyweed</t>
  </si>
  <si>
    <t>S01273</t>
  </si>
  <si>
    <t>Alternanthera</t>
  </si>
  <si>
    <t>Alternanthera angustifolia</t>
  </si>
  <si>
    <t>Lesser Joyweed</t>
  </si>
  <si>
    <t>G32483</t>
  </si>
  <si>
    <t>denticulata</t>
  </si>
  <si>
    <t>Alternanthera denticulata</t>
  </si>
  <si>
    <t>Hairy Joyweed</t>
  </si>
  <si>
    <t>C32481</t>
  </si>
  <si>
    <t>nana</t>
  </si>
  <si>
    <t>Alternanthera nana</t>
  </si>
  <si>
    <t>Common Joyweed</t>
  </si>
  <si>
    <t>A01276</t>
  </si>
  <si>
    <t>nodiflora</t>
  </si>
  <si>
    <t>Alternanthera nodiflora</t>
  </si>
  <si>
    <t>Khaki Weed</t>
  </si>
  <si>
    <t>C01277</t>
  </si>
  <si>
    <t>Alternanthera pungens</t>
  </si>
  <si>
    <t>Joyweed</t>
  </si>
  <si>
    <t>K10037</t>
  </si>
  <si>
    <t>Alternanthera sp.</t>
  </si>
  <si>
    <t>K05441</t>
  </si>
  <si>
    <t>sp. A (prostrate)</t>
  </si>
  <si>
    <t>Alternanthera sp. A (prostrate)</t>
  </si>
  <si>
    <t>E32482</t>
  </si>
  <si>
    <t>sp. A Flora of New South Wales (M.Gray 5187)</t>
  </si>
  <si>
    <t>Alternanthera sp. A Flora of New South Wales (M.Gray 5187)</t>
  </si>
  <si>
    <t>G15007</t>
  </si>
  <si>
    <t>Amaranthaceae</t>
  </si>
  <si>
    <t>Amaranthaceae sp.</t>
  </si>
  <si>
    <t>Stiff Tumbleweed</t>
  </si>
  <si>
    <t>E01278</t>
  </si>
  <si>
    <t>Amaranthus</t>
  </si>
  <si>
    <t>albus</t>
  </si>
  <si>
    <t>Amaranthus albus</t>
  </si>
  <si>
    <t>Love-lies-bleeding</t>
  </si>
  <si>
    <t>U03122</t>
  </si>
  <si>
    <t>caudatus</t>
  </si>
  <si>
    <t>Amaranthus caudatus</t>
  </si>
  <si>
    <t>G06143</t>
  </si>
  <si>
    <t>centralis</t>
  </si>
  <si>
    <t>Amaranthus centralis</t>
  </si>
  <si>
    <t>Redshank</t>
  </si>
  <si>
    <t>G01279</t>
  </si>
  <si>
    <t>cruentus</t>
  </si>
  <si>
    <t>Amaranthus cruentus</t>
  </si>
  <si>
    <t>Boggabri Weed</t>
  </si>
  <si>
    <t>E06142</t>
  </si>
  <si>
    <t>cuspidifolius</t>
  </si>
  <si>
    <t>Amaranthus cuspidifolius</t>
  </si>
  <si>
    <t>Spreading Amaranth</t>
  </si>
  <si>
    <t>Q01280</t>
  </si>
  <si>
    <t>deflexus</t>
  </si>
  <si>
    <t>Amaranthus deflexus</t>
  </si>
  <si>
    <t>Amaranth</t>
  </si>
  <si>
    <t>S01281</t>
  </si>
  <si>
    <t>graecizans</t>
  </si>
  <si>
    <t>Large-flower Amaranth</t>
  </si>
  <si>
    <t>U01282</t>
  </si>
  <si>
    <t>grandiflorus</t>
  </si>
  <si>
    <t>Amaranthus grandiflorus</t>
  </si>
  <si>
    <t>Spleen Amaranth</t>
  </si>
  <si>
    <t>W03123</t>
  </si>
  <si>
    <t>hybridus</t>
  </si>
  <si>
    <t>Amaranthus hybridus</t>
  </si>
  <si>
    <t>Native Amaranth</t>
  </si>
  <si>
    <t>A03124</t>
  </si>
  <si>
    <t>interruptus</t>
  </si>
  <si>
    <t>Amaranthus interruptus</t>
  </si>
  <si>
    <t>macrocarpus</t>
  </si>
  <si>
    <t>Large-fruit Amaranth</t>
  </si>
  <si>
    <t>C06141</t>
  </si>
  <si>
    <t>Amaranthus mitchellii</t>
  </si>
  <si>
    <t>Rough-fruit Amaranth</t>
  </si>
  <si>
    <t>A01284</t>
  </si>
  <si>
    <t>muricatus</t>
  </si>
  <si>
    <t>Amaranthus muricatus</t>
  </si>
  <si>
    <t>Powell's Amaranth</t>
  </si>
  <si>
    <t>E03126</t>
  </si>
  <si>
    <t>powellii</t>
  </si>
  <si>
    <t>Amaranthus powellii</t>
  </si>
  <si>
    <t>Red-root Amaranth</t>
  </si>
  <si>
    <t>E01286</t>
  </si>
  <si>
    <t>retroflexus</t>
  </si>
  <si>
    <t>Amaranthus retroflexus</t>
  </si>
  <si>
    <t>E10042</t>
  </si>
  <si>
    <t>Amaranthus sp.</t>
  </si>
  <si>
    <t>Green Amaranth</t>
  </si>
  <si>
    <t>G01287</t>
  </si>
  <si>
    <t>viridis</t>
  </si>
  <si>
    <t>Amaranthus viridis</t>
  </si>
  <si>
    <t>W06123</t>
  </si>
  <si>
    <t>Gomphrena</t>
  </si>
  <si>
    <t>celosioides</t>
  </si>
  <si>
    <t>Gomphrena celosioides</t>
  </si>
  <si>
    <t>Y01288</t>
  </si>
  <si>
    <t>Gomphrena lanata</t>
  </si>
  <si>
    <t>Small Matweed</t>
  </si>
  <si>
    <t>U02154</t>
  </si>
  <si>
    <t>Guilleminea</t>
  </si>
  <si>
    <t>densa</t>
  </si>
  <si>
    <t>Guilleminea densa</t>
  </si>
  <si>
    <t>Mallee Hemichroa</t>
  </si>
  <si>
    <t>K01289</t>
  </si>
  <si>
    <t>Hemichroa</t>
  </si>
  <si>
    <t>Hemichroa diandra</t>
  </si>
  <si>
    <t>Pigface Hemichroa</t>
  </si>
  <si>
    <t>W01291</t>
  </si>
  <si>
    <t>mesembryanthema</t>
  </si>
  <si>
    <t>Hemichroa mesembryanthema</t>
  </si>
  <si>
    <t>Trailing Hemichroa</t>
  </si>
  <si>
    <t>U01290</t>
  </si>
  <si>
    <t>pentandra</t>
  </si>
  <si>
    <t>Hemichroa pentandra</t>
  </si>
  <si>
    <t>K10485</t>
  </si>
  <si>
    <t>Hemichroa sp.</t>
  </si>
  <si>
    <t>M05506</t>
  </si>
  <si>
    <t>Ptilotus</t>
  </si>
  <si>
    <t>aervoides</t>
  </si>
  <si>
    <t>Ptilotus aervoides</t>
  </si>
  <si>
    <t>Q32240</t>
  </si>
  <si>
    <t>aristatus</t>
  </si>
  <si>
    <t>Ptilotus aristatus ssp. aristatus</t>
  </si>
  <si>
    <t>Barker's Mulla Mulla</t>
  </si>
  <si>
    <t>Z04379</t>
  </si>
  <si>
    <t>barkeri</t>
  </si>
  <si>
    <t>Ptilotus barkeri</t>
  </si>
  <si>
    <t>Ironstone Mulla Mulla</t>
  </si>
  <si>
    <t>C01293</t>
  </si>
  <si>
    <t>beckerianus</t>
  </si>
  <si>
    <t>Ptilotus beckerianus</t>
  </si>
  <si>
    <t>E32546</t>
  </si>
  <si>
    <t>chamaecladus</t>
  </si>
  <si>
    <t>Ptilotus chamaecladus</t>
  </si>
  <si>
    <t>Chippendale's Mulla Mulla</t>
  </si>
  <si>
    <t>K03129</t>
  </si>
  <si>
    <t>chippendalei</t>
  </si>
  <si>
    <t>Ptilotus chippendalei</t>
  </si>
  <si>
    <t>Tassel Top</t>
  </si>
  <si>
    <t>U32250</t>
  </si>
  <si>
    <t>clementii</t>
  </si>
  <si>
    <t>Ptilotus clementii</t>
  </si>
  <si>
    <t>G01295</t>
  </si>
  <si>
    <t>Ptilotus decipiens</t>
  </si>
  <si>
    <t>Small-leaf Mulla Mulla</t>
  </si>
  <si>
    <t>M32054</t>
  </si>
  <si>
    <t>disparilis</t>
  </si>
  <si>
    <t>Ptilotus disparilis</t>
  </si>
  <si>
    <t>Hairy-tails</t>
  </si>
  <si>
    <t>K01297</t>
  </si>
  <si>
    <t>erubescens</t>
  </si>
  <si>
    <t>Ptilotus erubescens</t>
  </si>
  <si>
    <t>W32251</t>
  </si>
  <si>
    <t>Ptilotus fusiformis</t>
  </si>
  <si>
    <t>Paper Fox-tail</t>
  </si>
  <si>
    <t>G20147</t>
  </si>
  <si>
    <t>gaudichaudii</t>
  </si>
  <si>
    <t>Z01299</t>
  </si>
  <si>
    <t>Y01940</t>
  </si>
  <si>
    <t>Hairy Mulla Mulla</t>
  </si>
  <si>
    <t>Q01300</t>
  </si>
  <si>
    <t>helipteroides</t>
  </si>
  <si>
    <t>Ptilotus helipteroides</t>
  </si>
  <si>
    <t>Y20148</t>
  </si>
  <si>
    <t>helipteroides/pseudohelipteroides</t>
  </si>
  <si>
    <t>Ptilotus helipteroides/pseudohelipteroides</t>
  </si>
  <si>
    <t>A32252</t>
  </si>
  <si>
    <t>incanus</t>
  </si>
  <si>
    <t>Ptilotus incanus</t>
  </si>
  <si>
    <t>Silver Mulla Mulla</t>
  </si>
  <si>
    <t>A20152</t>
  </si>
  <si>
    <t>incanus/obovatus</t>
  </si>
  <si>
    <t>Ptilotus incanus/obovatus</t>
  </si>
  <si>
    <t>Tangled Mulla Mulla</t>
  </si>
  <si>
    <t>A01304</t>
  </si>
  <si>
    <t>Ptilotus latifolius</t>
  </si>
  <si>
    <t>macrocephalus</t>
  </si>
  <si>
    <t>Ptilotus macrocephalus</t>
  </si>
  <si>
    <t>C32253</t>
  </si>
  <si>
    <t>Ptilotus murrayi</t>
  </si>
  <si>
    <t>Q15336</t>
  </si>
  <si>
    <t>nobilis</t>
  </si>
  <si>
    <t>Ptilotus nobilis ssp.</t>
  </si>
  <si>
    <t>Yellow-tails</t>
  </si>
  <si>
    <t>G01307</t>
  </si>
  <si>
    <t>K01033</t>
  </si>
  <si>
    <t>K32257</t>
  </si>
  <si>
    <t>obovatus</t>
  </si>
  <si>
    <t>Ptilotus obovatus</t>
  </si>
  <si>
    <t>K32053</t>
  </si>
  <si>
    <t>parvifolius</t>
  </si>
  <si>
    <t>Ptilotus parvifolius</t>
  </si>
  <si>
    <t>C20153</t>
  </si>
  <si>
    <t>parvifolius group</t>
  </si>
  <si>
    <t>Ptilotus parvifolius group</t>
  </si>
  <si>
    <t>Long-tails</t>
  </si>
  <si>
    <t>M04918</t>
  </si>
  <si>
    <t>polystachyus</t>
  </si>
  <si>
    <t>Ptilotus polystachyus</t>
  </si>
  <si>
    <t>Q32056</t>
  </si>
  <si>
    <t>propinquus</t>
  </si>
  <si>
    <t>Ptilotus propinquus</t>
  </si>
  <si>
    <t>Q03448</t>
  </si>
  <si>
    <t>pseudohelipteroides</t>
  </si>
  <si>
    <t>Ptilotus pseudohelipteroides</t>
  </si>
  <si>
    <t>W32059</t>
  </si>
  <si>
    <t>remotiflorus</t>
  </si>
  <si>
    <t>Ptilotus remotiflorus</t>
  </si>
  <si>
    <t>W01311</t>
  </si>
  <si>
    <t>robynsianus</t>
  </si>
  <si>
    <t>Ptilotus robynsianus</t>
  </si>
  <si>
    <t>Horse mulla mulla</t>
  </si>
  <si>
    <t>Y04984</t>
  </si>
  <si>
    <t>schwartzii</t>
  </si>
  <si>
    <t>Ptilotus schwartzii</t>
  </si>
  <si>
    <t>Rabbit-tails</t>
  </si>
  <si>
    <t>C01313</t>
  </si>
  <si>
    <t>seminudus</t>
  </si>
  <si>
    <t>Ptilotus seminudus</t>
  </si>
  <si>
    <t>Crimson-tails</t>
  </si>
  <si>
    <t>A01292</t>
  </si>
  <si>
    <t>sessilifolius</t>
  </si>
  <si>
    <t>Ptilotus sessilifolius</t>
  </si>
  <si>
    <t>Mulla Mulla</t>
  </si>
  <si>
    <t>W10835</t>
  </si>
  <si>
    <t>Ptilotus sp.</t>
  </si>
  <si>
    <t>K32409</t>
  </si>
  <si>
    <t>Pussy-tails</t>
  </si>
  <si>
    <t>U32242</t>
  </si>
  <si>
    <t>spathulatus</t>
  </si>
  <si>
    <t>Ptilotus spathulatus</t>
  </si>
  <si>
    <t>G01315</t>
  </si>
  <si>
    <t>symonii</t>
  </si>
  <si>
    <t>Ptilotus symonii</t>
  </si>
  <si>
    <t>U02234</t>
  </si>
  <si>
    <t>whitei</t>
  </si>
  <si>
    <t>Ptilotus whitei</t>
  </si>
  <si>
    <t>CACTACEAE</t>
  </si>
  <si>
    <t>Cane Cactus</t>
  </si>
  <si>
    <t>C03849</t>
  </si>
  <si>
    <t>Austrocylindropuntia</t>
  </si>
  <si>
    <t>cylindrica</t>
  </si>
  <si>
    <t>Austrocylindropuntia cylindrica</t>
  </si>
  <si>
    <t>Eve's-pin Cactus</t>
  </si>
  <si>
    <t>G03859</t>
  </si>
  <si>
    <t>subulata</t>
  </si>
  <si>
    <t>Austrocylindropuntia subulata</t>
  </si>
  <si>
    <t>C32093</t>
  </si>
  <si>
    <t>Cactaceae</t>
  </si>
  <si>
    <t>Cactaceae sp.</t>
  </si>
  <si>
    <t>U06406</t>
  </si>
  <si>
    <t>Cylindropuntia</t>
  </si>
  <si>
    <t>fulgida</t>
  </si>
  <si>
    <t>Cylindropuntia fulgida var. mamillata</t>
  </si>
  <si>
    <t>Devil's Rope Pear</t>
  </si>
  <si>
    <t>S03853</t>
  </si>
  <si>
    <t>imbricata</t>
  </si>
  <si>
    <t>Cylindropuntia imbricata</t>
  </si>
  <si>
    <t>S04281</t>
  </si>
  <si>
    <t>kleiniae</t>
  </si>
  <si>
    <t>Cylindropuntia kleiniae</t>
  </si>
  <si>
    <t>W06407</t>
  </si>
  <si>
    <t>Cylindropuntia pallida</t>
  </si>
  <si>
    <t>Y32088</t>
  </si>
  <si>
    <t>prolifera</t>
  </si>
  <si>
    <t>Cylindropuntia prolifera</t>
  </si>
  <si>
    <t>A06408</t>
  </si>
  <si>
    <t>spinosior</t>
  </si>
  <si>
    <t>Cylindropuntia spinosior</t>
  </si>
  <si>
    <t>M04034</t>
  </si>
  <si>
    <t>tunicata</t>
  </si>
  <si>
    <t>Cylindropuntia tunicata</t>
  </si>
  <si>
    <t>C06409</t>
  </si>
  <si>
    <t>Echinopsis</t>
  </si>
  <si>
    <t>oxygona</t>
  </si>
  <si>
    <t>Echinopsis oxygona</t>
  </si>
  <si>
    <t>M06410</t>
  </si>
  <si>
    <t>spachiana</t>
  </si>
  <si>
    <t>Echinopsis spachiana</t>
  </si>
  <si>
    <t>S06465</t>
  </si>
  <si>
    <t>Opuntia</t>
  </si>
  <si>
    <t>aurantiaca</t>
  </si>
  <si>
    <t>Opuntia aurantiaca</t>
  </si>
  <si>
    <t>Riverina Pear</t>
  </si>
  <si>
    <t>W04283</t>
  </si>
  <si>
    <t>elata</t>
  </si>
  <si>
    <t>Opuntia elata</t>
  </si>
  <si>
    <t>U32030</t>
  </si>
  <si>
    <t>elatior</t>
  </si>
  <si>
    <t>Opuntia elatior</t>
  </si>
  <si>
    <t>A32032</t>
  </si>
  <si>
    <t>engelmannii</t>
  </si>
  <si>
    <t>Opuntia engelmannii</t>
  </si>
  <si>
    <t>Indian Fig</t>
  </si>
  <si>
    <t>M03850</t>
  </si>
  <si>
    <t>ficus-indica</t>
  </si>
  <si>
    <t>Opuntia ficus-indica</t>
  </si>
  <si>
    <t>M20130</t>
  </si>
  <si>
    <t>lindheimeri</t>
  </si>
  <si>
    <t>Opuntia lindheimeri var.</t>
  </si>
  <si>
    <t>W03855</t>
  </si>
  <si>
    <t>linguiformis</t>
  </si>
  <si>
    <t>Opuntia linguiformis</t>
  </si>
  <si>
    <t>Bunny-ears</t>
  </si>
  <si>
    <t>U06246</t>
  </si>
  <si>
    <t>microdasys</t>
  </si>
  <si>
    <t>Opuntia microdasys</t>
  </si>
  <si>
    <t>Drooping Prickly Pear</t>
  </si>
  <si>
    <t>K01317</t>
  </si>
  <si>
    <t>monacantha</t>
  </si>
  <si>
    <t>Opuntia monacantha</t>
  </si>
  <si>
    <t>Grizzly Bear Cactus</t>
  </si>
  <si>
    <t>U06466</t>
  </si>
  <si>
    <t>polyacantha</t>
  </si>
  <si>
    <t>Opuntia polyacantha var. erinacea</t>
  </si>
  <si>
    <t>W06467</t>
  </si>
  <si>
    <t>Opuntia polyacantha var. hystricina</t>
  </si>
  <si>
    <t>U04282</t>
  </si>
  <si>
    <t>puberula</t>
  </si>
  <si>
    <t>Opuntia puberula</t>
  </si>
  <si>
    <t>Wheel Pear</t>
  </si>
  <si>
    <t>E03858</t>
  </si>
  <si>
    <t>Opuntia robusta</t>
  </si>
  <si>
    <t>C06417</t>
  </si>
  <si>
    <t>Opuntia sp.</t>
  </si>
  <si>
    <t>Prickly Pear</t>
  </si>
  <si>
    <t>A06248</t>
  </si>
  <si>
    <t>spp.</t>
  </si>
  <si>
    <t>Opuntia spp.</t>
  </si>
  <si>
    <t>C32033</t>
  </si>
  <si>
    <t>streptacantha</t>
  </si>
  <si>
    <t>Opuntia streptacantha</t>
  </si>
  <si>
    <t>Erect Prickly Pear</t>
  </si>
  <si>
    <t>Y01316</t>
  </si>
  <si>
    <t>stricta</t>
  </si>
  <si>
    <t>Opuntia stricta</t>
  </si>
  <si>
    <t>Velvet Pear</t>
  </si>
  <si>
    <t>S03861</t>
  </si>
  <si>
    <t>Opuntia tomentosa</t>
  </si>
  <si>
    <t>LAURACEAE</t>
  </si>
  <si>
    <t>Flinders Ranges Dodder-laurel</t>
  </si>
  <si>
    <t>W04055</t>
  </si>
  <si>
    <t>Cassytha</t>
  </si>
  <si>
    <t>flindersii</t>
  </si>
  <si>
    <t>Cassytha flindersii</t>
  </si>
  <si>
    <t>Slender Dodder-laurel</t>
  </si>
  <si>
    <t>M01318</t>
  </si>
  <si>
    <t>glabella</t>
  </si>
  <si>
    <t>Cassytha glabella f. dispar</t>
  </si>
  <si>
    <t>Coarse Dodder-laurel</t>
  </si>
  <si>
    <t>Z01319</t>
  </si>
  <si>
    <t>melantha</t>
  </si>
  <si>
    <t>Cassytha melantha</t>
  </si>
  <si>
    <t>Peninsula Dodder-laurel</t>
  </si>
  <si>
    <t>A01320</t>
  </si>
  <si>
    <t>peninsularis</t>
  </si>
  <si>
    <t>Cassytha peninsularis</t>
  </si>
  <si>
    <t>Downy Dodder-laurel</t>
  </si>
  <si>
    <t>U01362</t>
  </si>
  <si>
    <t>Cassytha pubescens</t>
  </si>
  <si>
    <t>Dodder-laurel</t>
  </si>
  <si>
    <t>M10194</t>
  </si>
  <si>
    <t>Cassytha sp.</t>
  </si>
  <si>
    <t>Camphor Laurel</t>
  </si>
  <si>
    <t>M04838</t>
  </si>
  <si>
    <t>Cinnamomum</t>
  </si>
  <si>
    <t>camphora</t>
  </si>
  <si>
    <t>Cinnamomum camphora</t>
  </si>
  <si>
    <t>Laurel Family</t>
  </si>
  <si>
    <t>C15081</t>
  </si>
  <si>
    <t>Lauraceae</t>
  </si>
  <si>
    <t>Lauraceae sp.</t>
  </si>
  <si>
    <t>Z30067</t>
  </si>
  <si>
    <t>Laurus</t>
  </si>
  <si>
    <t>Laurus nobilis</t>
  </si>
  <si>
    <t>RANUNCULACEAE</t>
  </si>
  <si>
    <t>Pheasant's Eye</t>
  </si>
  <si>
    <t>G01323</t>
  </si>
  <si>
    <t>Adonis</t>
  </si>
  <si>
    <t>Adonis microcarpa</t>
  </si>
  <si>
    <t>C06433</t>
  </si>
  <si>
    <t>Anemone</t>
  </si>
  <si>
    <t>hortensis</t>
  </si>
  <si>
    <t>Anemone hortensis</t>
  </si>
  <si>
    <t>M06438</t>
  </si>
  <si>
    <t>Aquilegia</t>
  </si>
  <si>
    <t>Aquilegia sp.</t>
  </si>
  <si>
    <t>Mountain Clematis</t>
  </si>
  <si>
    <t>K01325</t>
  </si>
  <si>
    <t>Clematis</t>
  </si>
  <si>
    <t>aristata</t>
  </si>
  <si>
    <t>Clematis aristata</t>
  </si>
  <si>
    <t>Old Man's Beard</t>
  </si>
  <si>
    <t>Z32151</t>
  </si>
  <si>
    <t>Clematis decipiens</t>
  </si>
  <si>
    <t>U04134</t>
  </si>
  <si>
    <t>flammula</t>
  </si>
  <si>
    <t>Clematis flammula</t>
  </si>
  <si>
    <t>C32149</t>
  </si>
  <si>
    <t>Clematis leptophylla</t>
  </si>
  <si>
    <t>M32150</t>
  </si>
  <si>
    <t>Clematis microphylla</t>
  </si>
  <si>
    <t>Q10240</t>
  </si>
  <si>
    <t>Clematis sp.</t>
  </si>
  <si>
    <t>Traveller's Joy</t>
  </si>
  <si>
    <t>Q03712</t>
  </si>
  <si>
    <t>vitalba</t>
  </si>
  <si>
    <t>Clematis vitalba</t>
  </si>
  <si>
    <t>Eastern Larkspur</t>
  </si>
  <si>
    <t>W04135</t>
  </si>
  <si>
    <t>Consolida</t>
  </si>
  <si>
    <t>ajacis</t>
  </si>
  <si>
    <t>Consolida ajacis</t>
  </si>
  <si>
    <t>Mousetail</t>
  </si>
  <si>
    <t>Q01328</t>
  </si>
  <si>
    <t>Myosurus</t>
  </si>
  <si>
    <t>Myosurus australis</t>
  </si>
  <si>
    <t>M06138</t>
  </si>
  <si>
    <t>Nigella</t>
  </si>
  <si>
    <t>damascena</t>
  </si>
  <si>
    <t>Nigella damascena</t>
  </si>
  <si>
    <t>Buttercup Family</t>
  </si>
  <si>
    <t>Z15131</t>
  </si>
  <si>
    <t>Ranunculaceae</t>
  </si>
  <si>
    <t>Ranunculaceae sp.</t>
  </si>
  <si>
    <t>Small River Buttercup</t>
  </si>
  <si>
    <t>C04957</t>
  </si>
  <si>
    <t>Ranunculus</t>
  </si>
  <si>
    <t>amphitrichus</t>
  </si>
  <si>
    <t>Ranunculus amphitrichus</t>
  </si>
  <si>
    <t>K32301</t>
  </si>
  <si>
    <t>amplus</t>
  </si>
  <si>
    <t>Ranunculus amplus</t>
  </si>
  <si>
    <t>Y06436</t>
  </si>
  <si>
    <t>Ranunculus arvensis</t>
  </si>
  <si>
    <t>K06437</t>
  </si>
  <si>
    <t>diminutus</t>
  </si>
  <si>
    <t>Ranunculus diminutus</t>
  </si>
  <si>
    <t>Lesser Spearwort</t>
  </si>
  <si>
    <t>Y05564</t>
  </si>
  <si>
    <t>Ranunculus flammula</t>
  </si>
  <si>
    <t>Shining Buttercup</t>
  </si>
  <si>
    <t>A04136</t>
  </si>
  <si>
    <t>glabrifolius</t>
  </si>
  <si>
    <t>Ranunculus glabrifolius</t>
  </si>
  <si>
    <t>Hill Buttercup</t>
  </si>
  <si>
    <t>S01329</t>
  </si>
  <si>
    <t>hamatosetosus</t>
  </si>
  <si>
    <t>Ranunculus hamatosetosus</t>
  </si>
  <si>
    <t>River Buttercup</t>
  </si>
  <si>
    <t>E01330</t>
  </si>
  <si>
    <t>inundatus</t>
  </si>
  <si>
    <t>Ranunculus inundatus</t>
  </si>
  <si>
    <t>Native Buttercup</t>
  </si>
  <si>
    <t>G01331</t>
  </si>
  <si>
    <t>lappaceus</t>
  </si>
  <si>
    <t>Ranunculus lappaceus</t>
  </si>
  <si>
    <t>Pricklefruit Buttercup</t>
  </si>
  <si>
    <t>Y01332</t>
  </si>
  <si>
    <t>Ranunculus muricatus</t>
  </si>
  <si>
    <t>Snake-tongue Buttercup</t>
  </si>
  <si>
    <t>C01081</t>
  </si>
  <si>
    <t>ophioglossifolius</t>
  </si>
  <si>
    <t>Ranunculus ophioglossifolius</t>
  </si>
  <si>
    <t>Thick-fruit Buttercup</t>
  </si>
  <si>
    <t>K01333</t>
  </si>
  <si>
    <t>pachycarpus</t>
  </si>
  <si>
    <t>Ranunculus pachycarpus</t>
  </si>
  <si>
    <t>Large River Buttercup</t>
  </si>
  <si>
    <t>S03713</t>
  </si>
  <si>
    <t>papulentus</t>
  </si>
  <si>
    <t>Ranunculus papulentus</t>
  </si>
  <si>
    <t>Small-flower Buttercup</t>
  </si>
  <si>
    <t>U03714</t>
  </si>
  <si>
    <t>parviflorus</t>
  </si>
  <si>
    <t>Ranunculus parviflorus</t>
  </si>
  <si>
    <t>Smooth Buttercup</t>
  </si>
  <si>
    <t>Z20159</t>
  </si>
  <si>
    <t>pentandrus</t>
  </si>
  <si>
    <t>Ranunculus pentandrus var.</t>
  </si>
  <si>
    <t>Y03752</t>
  </si>
  <si>
    <t>Ranunculus pentandrus var. pentandrus</t>
  </si>
  <si>
    <t>M01334</t>
  </si>
  <si>
    <t>Ranunculus pentandrus var. platycarpus</t>
  </si>
  <si>
    <t>Ferny Buttercup</t>
  </si>
  <si>
    <t>A20160</t>
  </si>
  <si>
    <t>Ranunculus pumilio var.</t>
  </si>
  <si>
    <t>Smooth-fruit Ferny Buttercup</t>
  </si>
  <si>
    <t>M03754</t>
  </si>
  <si>
    <t>Ranunculus pumilio var. politus</t>
  </si>
  <si>
    <t>Z01335</t>
  </si>
  <si>
    <t>Ranunculus pumilio var. pumilio</t>
  </si>
  <si>
    <t>Creeping Buttercup</t>
  </si>
  <si>
    <t>Q01336</t>
  </si>
  <si>
    <t>repens</t>
  </si>
  <si>
    <t>Ranunculus repens</t>
  </si>
  <si>
    <t>Slender Buttercup</t>
  </si>
  <si>
    <t>U01338</t>
  </si>
  <si>
    <t>robertsonii</t>
  </si>
  <si>
    <t>Ranunculus robertsonii</t>
  </si>
  <si>
    <t>Pale Hairy Buttercup</t>
  </si>
  <si>
    <t>E04586</t>
  </si>
  <si>
    <t>sardous</t>
  </si>
  <si>
    <t>Ranunculus sardous</t>
  </si>
  <si>
    <t>Celery Buttercup</t>
  </si>
  <si>
    <t>Z04635</t>
  </si>
  <si>
    <t>sceleratus</t>
  </si>
  <si>
    <t>Ranunculus sceleratus ssp. sceleratus</t>
  </si>
  <si>
    <t>Annual Buttercup</t>
  </si>
  <si>
    <t>C20161</t>
  </si>
  <si>
    <t>sessiliflorus</t>
  </si>
  <si>
    <t>Ranunculus sessiliflorus var.</t>
  </si>
  <si>
    <t>Z03755</t>
  </si>
  <si>
    <t>Ranunculus sessiliflorus var. pilulifer</t>
  </si>
  <si>
    <t>W01339</t>
  </si>
  <si>
    <t>Ranunculus sessiliflorus var. sessiliflorus</t>
  </si>
  <si>
    <t>Buttercup</t>
  </si>
  <si>
    <t>W10843</t>
  </si>
  <si>
    <t>Ranunculus sp.</t>
  </si>
  <si>
    <t>Water Buttercup</t>
  </si>
  <si>
    <t>Y01324</t>
  </si>
  <si>
    <t>trichophyllus</t>
  </si>
  <si>
    <t>Ranunculus trichophyllus</t>
  </si>
  <si>
    <t>Three-lobed Buttercup</t>
  </si>
  <si>
    <t>Y01340</t>
  </si>
  <si>
    <t>trilobus</t>
  </si>
  <si>
    <t>Ranunculus trilobus</t>
  </si>
  <si>
    <t>Z06439</t>
  </si>
  <si>
    <t>undosus</t>
  </si>
  <si>
    <t>Ranunculus undosus</t>
  </si>
  <si>
    <t>BERBERIDACEAE</t>
  </si>
  <si>
    <t>Oregon Grape</t>
  </si>
  <si>
    <t>C05229</t>
  </si>
  <si>
    <t>Berberis</t>
  </si>
  <si>
    <t>Berberis aquifolium</t>
  </si>
  <si>
    <t>A06440</t>
  </si>
  <si>
    <t>darwinii</t>
  </si>
  <si>
    <t>Berberis darwinii</t>
  </si>
  <si>
    <t>Red Barberry</t>
  </si>
  <si>
    <t>G32343</t>
  </si>
  <si>
    <t>thunbergii</t>
  </si>
  <si>
    <t>Berberis thunbergii var. atropurpurea</t>
  </si>
  <si>
    <t>NYMPHAEACEAE</t>
  </si>
  <si>
    <t>White Water-lily</t>
  </si>
  <si>
    <t>Q04636</t>
  </si>
  <si>
    <t>Nymphaea</t>
  </si>
  <si>
    <t>Nymphaea alba</t>
  </si>
  <si>
    <t>Mexican Water-lily</t>
  </si>
  <si>
    <t>C32341</t>
  </si>
  <si>
    <t>mexicana</t>
  </si>
  <si>
    <t>Nymphaea mexicana</t>
  </si>
  <si>
    <t>CERATOPHYLLACEAE</t>
  </si>
  <si>
    <t>Hornwort</t>
  </si>
  <si>
    <t>K01341</t>
  </si>
  <si>
    <t>Ceratophyllum</t>
  </si>
  <si>
    <t>demersum</t>
  </si>
  <si>
    <t>Ceratophyllum demersum</t>
  </si>
  <si>
    <t>DILLENIACEAE</t>
  </si>
  <si>
    <t>A15048</t>
  </si>
  <si>
    <t>Dilleniaceae</t>
  </si>
  <si>
    <t>Dilleniaceae sp.</t>
  </si>
  <si>
    <t>Stalked Guinea-flower</t>
  </si>
  <si>
    <t>Z32303</t>
  </si>
  <si>
    <t>Hibbertia</t>
  </si>
  <si>
    <t>Hibbertia australis</t>
  </si>
  <si>
    <t>Port Lincoln Guinea-flower</t>
  </si>
  <si>
    <t>M01714</t>
  </si>
  <si>
    <t>Hibbertia cinerea</t>
  </si>
  <si>
    <t>E05510</t>
  </si>
  <si>
    <t>crinita</t>
  </si>
  <si>
    <t>Hibbertia crinita</t>
  </si>
  <si>
    <t>Ooldea Guinea-flower</t>
  </si>
  <si>
    <t>Q01344</t>
  </si>
  <si>
    <t>crispula</t>
  </si>
  <si>
    <t>Hibbertia crispula</t>
  </si>
  <si>
    <t>Smooth Guinea-flower</t>
  </si>
  <si>
    <t>K15173</t>
  </si>
  <si>
    <t>devitata</t>
  </si>
  <si>
    <t>Hibbertia devitata</t>
  </si>
  <si>
    <t>Scrambling Guinea-flower</t>
  </si>
  <si>
    <t>K05001</t>
  </si>
  <si>
    <t>Prickly Guinea-flower</t>
  </si>
  <si>
    <t>S01345</t>
  </si>
  <si>
    <t>exutiacies</t>
  </si>
  <si>
    <t>Hibbertia exutiacies</t>
  </si>
  <si>
    <t>Bundled Guinea-flower</t>
  </si>
  <si>
    <t>Y03892</t>
  </si>
  <si>
    <t>fasciculata</t>
  </si>
  <si>
    <t>Hibbertia fasciculata</t>
  </si>
  <si>
    <t>Central Australian Guinea-flower</t>
  </si>
  <si>
    <t>W01347</t>
  </si>
  <si>
    <t>glaberrima</t>
  </si>
  <si>
    <t>Hibbertia glaberrima</t>
  </si>
  <si>
    <t>Q32304</t>
  </si>
  <si>
    <t>glebosa</t>
  </si>
  <si>
    <t>Hibbertia glebosa ssp. glebosa</t>
  </si>
  <si>
    <t>Z05735</t>
  </si>
  <si>
    <t>Hibbertia glebosa ssp. oblonga</t>
  </si>
  <si>
    <t>A32480</t>
  </si>
  <si>
    <t>Hibbertia hirsuta</t>
  </si>
  <si>
    <t>Q03456</t>
  </si>
  <si>
    <t>obtusibracteata</t>
  </si>
  <si>
    <t>Hibbertia obtusibracteata</t>
  </si>
  <si>
    <t>Peninsula Guinea-flower</t>
  </si>
  <si>
    <t>A01348</t>
  </si>
  <si>
    <t>paeninsularis</t>
  </si>
  <si>
    <t>Hibbertia paeninsularis</t>
  </si>
  <si>
    <t>Round-leaf Guinea-flower</t>
  </si>
  <si>
    <t>S04881</t>
  </si>
  <si>
    <t>pallidiflora</t>
  </si>
  <si>
    <t>Hibbertia pallidiflora</t>
  </si>
  <si>
    <t>M05742</t>
  </si>
  <si>
    <t>platyphylla</t>
  </si>
  <si>
    <t>Hibbertia platyphylla ssp.</t>
  </si>
  <si>
    <t>Large Guinea-flower</t>
  </si>
  <si>
    <t>G05731</t>
  </si>
  <si>
    <t>Hibbertia platyphylla ssp. halmaturina</t>
  </si>
  <si>
    <t>E05730</t>
  </si>
  <si>
    <t>Hibbertia platyphylla ssp. major</t>
  </si>
  <si>
    <t>S04793</t>
  </si>
  <si>
    <t>Hibbertia platyphylla ssp. platyphylla</t>
  </si>
  <si>
    <t>Bristly Guinea-flower</t>
  </si>
  <si>
    <t>K05249</t>
  </si>
  <si>
    <t>riparia</t>
  </si>
  <si>
    <t>Hibbertia riparia</t>
  </si>
  <si>
    <t>Silky Guinea-flower</t>
  </si>
  <si>
    <t>K05733</t>
  </si>
  <si>
    <t>Hibbertia sericea</t>
  </si>
  <si>
    <t>K05725</t>
  </si>
  <si>
    <t>sessiliflora</t>
  </si>
  <si>
    <t>Hibbertia sessiliflora</t>
  </si>
  <si>
    <t>M32302</t>
  </si>
  <si>
    <t>setifera</t>
  </si>
  <si>
    <t>Hibbertia setifera</t>
  </si>
  <si>
    <t>Guinea-flower</t>
  </si>
  <si>
    <t>S10489</t>
  </si>
  <si>
    <t>Hibbertia sp.</t>
  </si>
  <si>
    <t>Q05728</t>
  </si>
  <si>
    <t>Hibbertia tenuis</t>
  </si>
  <si>
    <t>CR</t>
  </si>
  <si>
    <t>Listed July 2010</t>
  </si>
  <si>
    <t>M05734</t>
  </si>
  <si>
    <t>villifera</t>
  </si>
  <si>
    <t>Hibbertia villifera</t>
  </si>
  <si>
    <t>Twiggy Guinea-flower</t>
  </si>
  <si>
    <t>Z01351</t>
  </si>
  <si>
    <t>virgata</t>
  </si>
  <si>
    <t>Hibbertia virgata</t>
  </si>
  <si>
    <t>Tutsan</t>
  </si>
  <si>
    <t>Z32259</t>
  </si>
  <si>
    <t>Hypericum</t>
  </si>
  <si>
    <t>androsaemum</t>
  </si>
  <si>
    <t>Hypericum androsaemum</t>
  </si>
  <si>
    <t>Large-flower St John's Wort</t>
  </si>
  <si>
    <t>M04950</t>
  </si>
  <si>
    <t>calycinum</t>
  </si>
  <si>
    <t>Hypericum calycinum</t>
  </si>
  <si>
    <t>Small St John's Wort</t>
  </si>
  <si>
    <t>Q01352</t>
  </si>
  <si>
    <t>gramineum</t>
  </si>
  <si>
    <t>Hypericum gramineum</t>
  </si>
  <si>
    <t>Large-leaf Canary Island St John's Wort</t>
  </si>
  <si>
    <t>C32449</t>
  </si>
  <si>
    <t>grandifolium</t>
  </si>
  <si>
    <t>Hypericum grandifolium</t>
  </si>
  <si>
    <t>Matted St John's Wort</t>
  </si>
  <si>
    <t>S01353</t>
  </si>
  <si>
    <t>japonicum</t>
  </si>
  <si>
    <t>Hypericum japonicum</t>
  </si>
  <si>
    <t>St John's Wort</t>
  </si>
  <si>
    <t>U01354</t>
  </si>
  <si>
    <t>perforatum</t>
  </si>
  <si>
    <t>Q10508</t>
  </si>
  <si>
    <t>Hypericum sp.</t>
  </si>
  <si>
    <t>DROSERACEAE</t>
  </si>
  <si>
    <t>G05571</t>
  </si>
  <si>
    <t>Drosera</t>
  </si>
  <si>
    <t>aberrans</t>
  </si>
  <si>
    <t>Drosera aberrans</t>
  </si>
  <si>
    <t>Tall Sundew</t>
  </si>
  <si>
    <t>W00051</t>
  </si>
  <si>
    <t>auriculata</t>
  </si>
  <si>
    <t>Drosera auriculata</t>
  </si>
  <si>
    <t>Sundew</t>
  </si>
  <si>
    <t>G15323</t>
  </si>
  <si>
    <t>auriculata/peltata</t>
  </si>
  <si>
    <t>Drosera auriculata/peltata</t>
  </si>
  <si>
    <t>Forked Sundew</t>
  </si>
  <si>
    <t>A01356</t>
  </si>
  <si>
    <t>binata</t>
  </si>
  <si>
    <t>Drosera binata</t>
  </si>
  <si>
    <t>Scarlet Sundew</t>
  </si>
  <si>
    <t>C01357</t>
  </si>
  <si>
    <t>glanduligera</t>
  </si>
  <si>
    <t>Drosera glanduligera</t>
  </si>
  <si>
    <t>Pale Sundew</t>
  </si>
  <si>
    <t>M32230</t>
  </si>
  <si>
    <t>hookeri</t>
  </si>
  <si>
    <t>Drosera hookeri</t>
  </si>
  <si>
    <t>E01358</t>
  </si>
  <si>
    <t>Climbing Sundew</t>
  </si>
  <si>
    <t>S03457</t>
  </si>
  <si>
    <t>macrantha</t>
  </si>
  <si>
    <t>Drosera macrantha ssp. planchonii</t>
  </si>
  <si>
    <t>Early Sundew</t>
  </si>
  <si>
    <t>C01453</t>
  </si>
  <si>
    <t>praefolia</t>
  </si>
  <si>
    <t>Drosera praefolia</t>
  </si>
  <si>
    <t>Tiny Sundew</t>
  </si>
  <si>
    <t>S01361</t>
  </si>
  <si>
    <t>pygmaea</t>
  </si>
  <si>
    <t>Drosera pygmaea</t>
  </si>
  <si>
    <t>W32111</t>
  </si>
  <si>
    <t>schmutzii</t>
  </si>
  <si>
    <t>Drosera schmutzii</t>
  </si>
  <si>
    <t>G10343</t>
  </si>
  <si>
    <t>Drosera sp.</t>
  </si>
  <si>
    <t>Erect Sundew</t>
  </si>
  <si>
    <t>M05230</t>
  </si>
  <si>
    <t>stricticaulis</t>
  </si>
  <si>
    <t>Drosera stricticaulis</t>
  </si>
  <si>
    <t>E05570</t>
  </si>
  <si>
    <t>whittakeri</t>
  </si>
  <si>
    <t>Drosera whittakeri</t>
  </si>
  <si>
    <t>PAPAVERACEAE</t>
  </si>
  <si>
    <t>Mexican Poppy</t>
  </si>
  <si>
    <t>W04143</t>
  </si>
  <si>
    <t>Argemone</t>
  </si>
  <si>
    <t>ochroleuca</t>
  </si>
  <si>
    <t>Argemone ochroleuca ssp. ochroleuca</t>
  </si>
  <si>
    <t>Californian Poppy</t>
  </si>
  <si>
    <t>C01365</t>
  </si>
  <si>
    <t>Eschscholzia</t>
  </si>
  <si>
    <t>californica</t>
  </si>
  <si>
    <t>Eschscholzia californica</t>
  </si>
  <si>
    <t>Bastard Fumitory</t>
  </si>
  <si>
    <t>E01366</t>
  </si>
  <si>
    <t>Fumaria</t>
  </si>
  <si>
    <t>bastardii</t>
  </si>
  <si>
    <t>Fumaria bastardii</t>
  </si>
  <si>
    <t>White-flower Fumitory</t>
  </si>
  <si>
    <t>G01367</t>
  </si>
  <si>
    <t>capreolata</t>
  </si>
  <si>
    <t>Fumaria capreolata</t>
  </si>
  <si>
    <t>Dense Fumitory</t>
  </si>
  <si>
    <t>Y01368</t>
  </si>
  <si>
    <t>densiflora</t>
  </si>
  <si>
    <t>Fumaria densiflora</t>
  </si>
  <si>
    <t>Indian Fumitory</t>
  </si>
  <si>
    <t>K01369</t>
  </si>
  <si>
    <t>Fumaria indica</t>
  </si>
  <si>
    <t>Wall Fumitory</t>
  </si>
  <si>
    <t>Y04076</t>
  </si>
  <si>
    <t>muralis</t>
  </si>
  <si>
    <t>Fumaria muralis ssp. muralis</t>
  </si>
  <si>
    <t>Common Fumitory</t>
  </si>
  <si>
    <t>G04075</t>
  </si>
  <si>
    <t>officinalis</t>
  </si>
  <si>
    <t>Fumaria officinalis ssp. officinalis</t>
  </si>
  <si>
    <t>Z32127</t>
  </si>
  <si>
    <t>Fumaria parviflora var. indicoides</t>
  </si>
  <si>
    <t>Small-flower Fumitory</t>
  </si>
  <si>
    <t>A01372</t>
  </si>
  <si>
    <t>Fumaria parviflora var. parviflora</t>
  </si>
  <si>
    <t>Bristly Horned-poppy</t>
  </si>
  <si>
    <t>E01374</t>
  </si>
  <si>
    <t>Glaucium</t>
  </si>
  <si>
    <t>corniculatum</t>
  </si>
  <si>
    <t>Glaucium corniculatum</t>
  </si>
  <si>
    <t>Horned Poppy</t>
  </si>
  <si>
    <t>G01375</t>
  </si>
  <si>
    <t>flavum</t>
  </si>
  <si>
    <t>Glaucium flavum</t>
  </si>
  <si>
    <t>U10438</t>
  </si>
  <si>
    <t>Glaucium sp.</t>
  </si>
  <si>
    <t>U04054</t>
  </si>
  <si>
    <t>Hypecoum</t>
  </si>
  <si>
    <t>pendulum</t>
  </si>
  <si>
    <t>Hypecoum pendulum</t>
  </si>
  <si>
    <t>Bristle Poppy</t>
  </si>
  <si>
    <t>Y01376</t>
  </si>
  <si>
    <t>Papaver</t>
  </si>
  <si>
    <t>aculeatum</t>
  </si>
  <si>
    <t>Papaver aculeatum</t>
  </si>
  <si>
    <t>Pale Poppy</t>
  </si>
  <si>
    <t>K01377</t>
  </si>
  <si>
    <t>argemone</t>
  </si>
  <si>
    <t>Papaver argemone</t>
  </si>
  <si>
    <t>Long-headed Poppy</t>
  </si>
  <si>
    <t>M01378</t>
  </si>
  <si>
    <t>dubium</t>
  </si>
  <si>
    <t>Papaver dubium</t>
  </si>
  <si>
    <t>Rough Poppy</t>
  </si>
  <si>
    <t>Z01379</t>
  </si>
  <si>
    <t>hybridum</t>
  </si>
  <si>
    <t>Papaver hybridum</t>
  </si>
  <si>
    <t>Field Poppy</t>
  </si>
  <si>
    <t>A01380</t>
  </si>
  <si>
    <t>rhoeas</t>
  </si>
  <si>
    <t>Papaver rhoeas</t>
  </si>
  <si>
    <t>Small-flower Opium Poppy</t>
  </si>
  <si>
    <t>E06062</t>
  </si>
  <si>
    <t>somniferum</t>
  </si>
  <si>
    <t>Papaver somniferum</t>
  </si>
  <si>
    <t>Poppy</t>
  </si>
  <si>
    <t>K10733</t>
  </si>
  <si>
    <t>Papaver sp.</t>
  </si>
  <si>
    <t>Poppy Family</t>
  </si>
  <si>
    <t>Z15115</t>
  </si>
  <si>
    <t>Papaveraceae</t>
  </si>
  <si>
    <t>Papaveraceae sp.</t>
  </si>
  <si>
    <t>Violet-horned Poppy</t>
  </si>
  <si>
    <t>G01383</t>
  </si>
  <si>
    <t>Roemeria</t>
  </si>
  <si>
    <t>hybrida</t>
  </si>
  <si>
    <t>Roemeria hybrida var. hybrida</t>
  </si>
  <si>
    <t>C06177</t>
  </si>
  <si>
    <t>Romneya</t>
  </si>
  <si>
    <t>coulteri</t>
  </si>
  <si>
    <t>Romneya coulteri</t>
  </si>
  <si>
    <t>Fumitory</t>
  </si>
  <si>
    <t>K10417</t>
  </si>
  <si>
    <t>Fumaria sp.</t>
  </si>
  <si>
    <t>Fumitory Family</t>
  </si>
  <si>
    <t>Q15060</t>
  </si>
  <si>
    <t>Fumariaceae</t>
  </si>
  <si>
    <t>Fumariaceae sp.</t>
  </si>
  <si>
    <t>E01382</t>
  </si>
  <si>
    <t>Platycapnos</t>
  </si>
  <si>
    <t>spicatus</t>
  </si>
  <si>
    <t>Platycapnos spicatus ssp. spicatus</t>
  </si>
  <si>
    <t>CAPPARACEAE</t>
  </si>
  <si>
    <t>Caper Family</t>
  </si>
  <si>
    <t>Q15028</t>
  </si>
  <si>
    <t>Capparaceae</t>
  </si>
  <si>
    <t>Capparaceae sp.</t>
  </si>
  <si>
    <t>Native Orange</t>
  </si>
  <si>
    <t>Z01387</t>
  </si>
  <si>
    <t>Capparis</t>
  </si>
  <si>
    <t>Capparis mitchellii</t>
  </si>
  <si>
    <t>Tickweed</t>
  </si>
  <si>
    <t>S01389</t>
  </si>
  <si>
    <t>viscosa</t>
  </si>
  <si>
    <t>Sweet Alyssum</t>
  </si>
  <si>
    <t>A04912</t>
  </si>
  <si>
    <t>Alyssum</t>
  </si>
  <si>
    <t>alyssoides</t>
  </si>
  <si>
    <t>Alyssum alyssoides</t>
  </si>
  <si>
    <t>Flax-leaf Alyssum</t>
  </si>
  <si>
    <t>E01390</t>
  </si>
  <si>
    <t>linifolium</t>
  </si>
  <si>
    <t>Alyssum linifolium</t>
  </si>
  <si>
    <t>A10040</t>
  </si>
  <si>
    <t>Alyssum sp.</t>
  </si>
  <si>
    <t>Priddiwalkatji</t>
  </si>
  <si>
    <t>G01391</t>
  </si>
  <si>
    <t>Arabidella</t>
  </si>
  <si>
    <t>eremigena</t>
  </si>
  <si>
    <t>Arabidella eremigena</t>
  </si>
  <si>
    <t>Thread-leaf Cress</t>
  </si>
  <si>
    <t>Y01392</t>
  </si>
  <si>
    <t>Arabidella filifolia</t>
  </si>
  <si>
    <t>K01393</t>
  </si>
  <si>
    <t>glaucescens</t>
  </si>
  <si>
    <t>Arabidella glaucescens</t>
  </si>
  <si>
    <t>Yellow Cress</t>
  </si>
  <si>
    <t>M01394</t>
  </si>
  <si>
    <t>nasturtium</t>
  </si>
  <si>
    <t>Arabidella nasturtium</t>
  </si>
  <si>
    <t>Creeping Cress</t>
  </si>
  <si>
    <t>Z01395</t>
  </si>
  <si>
    <t>Arabidella procumbens</t>
  </si>
  <si>
    <t>Native Cress</t>
  </si>
  <si>
    <t>A10076</t>
  </si>
  <si>
    <t>Arabidella sp.</t>
  </si>
  <si>
    <t>Shrubby Cress</t>
  </si>
  <si>
    <t>Q01396</t>
  </si>
  <si>
    <t>trisecta</t>
  </si>
  <si>
    <t>Arabidella trisecta</t>
  </si>
  <si>
    <t>Early Wintercress</t>
  </si>
  <si>
    <t>S01397</t>
  </si>
  <si>
    <t>Barbarea</t>
  </si>
  <si>
    <t>verna</t>
  </si>
  <si>
    <t>Barbarea verna</t>
  </si>
  <si>
    <t>Native Stock</t>
  </si>
  <si>
    <t>U01398</t>
  </si>
  <si>
    <t>Blennodia</t>
  </si>
  <si>
    <t>Blennodia canescens</t>
  </si>
  <si>
    <t>Wild Stock</t>
  </si>
  <si>
    <t>W01399</t>
  </si>
  <si>
    <t>Blennodia pterosperma</t>
  </si>
  <si>
    <t>G10131</t>
  </si>
  <si>
    <t>Blennodia sp.</t>
  </si>
  <si>
    <t>A01400</t>
  </si>
  <si>
    <t>Brassica</t>
  </si>
  <si>
    <t>elongata</t>
  </si>
  <si>
    <t>Brassica elongata</t>
  </si>
  <si>
    <t>Twiggy Turnip</t>
  </si>
  <si>
    <t>W04047</t>
  </si>
  <si>
    <t>fruticulosa</t>
  </si>
  <si>
    <t>Brassica fruticulosa</t>
  </si>
  <si>
    <t>Black Mustard</t>
  </si>
  <si>
    <t>E01402</t>
  </si>
  <si>
    <t>Brassica nigra</t>
  </si>
  <si>
    <t>Cabbage</t>
  </si>
  <si>
    <t>A01428</t>
  </si>
  <si>
    <t>Brassica oleracea</t>
  </si>
  <si>
    <t>Turnip Rape</t>
  </si>
  <si>
    <t>G20031</t>
  </si>
  <si>
    <t>rapa</t>
  </si>
  <si>
    <t>Brassica rapa ssp.</t>
  </si>
  <si>
    <t>A06468</t>
  </si>
  <si>
    <t>Brassica rapa ssp. rapa</t>
  </si>
  <si>
    <t>C06469</t>
  </si>
  <si>
    <t>W10147</t>
  </si>
  <si>
    <t>Brassica sp.</t>
  </si>
  <si>
    <t>Wild Turnip</t>
  </si>
  <si>
    <t>G01403</t>
  </si>
  <si>
    <t>tournefortii</t>
  </si>
  <si>
    <t>Brassica tournefortii</t>
  </si>
  <si>
    <t>Indian Mustard</t>
  </si>
  <si>
    <t>C01401</t>
  </si>
  <si>
    <t>juncea</t>
  </si>
  <si>
    <t>Brassica X juncea</t>
  </si>
  <si>
    <t>Rape</t>
  </si>
  <si>
    <t>C01429</t>
  </si>
  <si>
    <t>napus</t>
  </si>
  <si>
    <t>Brassica X napus</t>
  </si>
  <si>
    <t>American Sea Rocket</t>
  </si>
  <si>
    <t>Y01404</t>
  </si>
  <si>
    <t>Cakile</t>
  </si>
  <si>
    <t>edentula</t>
  </si>
  <si>
    <t>Cakile edentula</t>
  </si>
  <si>
    <t>Two-horned Sea Rocket</t>
  </si>
  <si>
    <t>K01405</t>
  </si>
  <si>
    <t>Cakile maritima ssp. maritima</t>
  </si>
  <si>
    <t>Sea Rocket</t>
  </si>
  <si>
    <t>G10159</t>
  </si>
  <si>
    <t>Cakile sp.</t>
  </si>
  <si>
    <t>White Ball Mustard</t>
  </si>
  <si>
    <t>A04980</t>
  </si>
  <si>
    <t>Calepina</t>
  </si>
  <si>
    <t>irregularis</t>
  </si>
  <si>
    <t>Calepina irregularis</t>
  </si>
  <si>
    <t>Stinking Flaxweed</t>
  </si>
  <si>
    <t>M01406</t>
  </si>
  <si>
    <t>Camelina</t>
  </si>
  <si>
    <t>alyssum</t>
  </si>
  <si>
    <t>Camelina alyssum</t>
  </si>
  <si>
    <t>False Flax</t>
  </si>
  <si>
    <t>M03498</t>
  </si>
  <si>
    <t>Camelina sativa</t>
  </si>
  <si>
    <t>M10178</t>
  </si>
  <si>
    <t>Camelina sp.</t>
  </si>
  <si>
    <t>Shepherd's Purse</t>
  </si>
  <si>
    <t>Z01407</t>
  </si>
  <si>
    <t>Capsella</t>
  </si>
  <si>
    <t>bursa-pastoris</t>
  </si>
  <si>
    <t>Capsella bursa-pastoris</t>
  </si>
  <si>
    <t>Wood Bitter-cress</t>
  </si>
  <si>
    <t>C03505</t>
  </si>
  <si>
    <t>Cardamine</t>
  </si>
  <si>
    <t>flexuosa</t>
  </si>
  <si>
    <t>Cardamine flexuosa</t>
  </si>
  <si>
    <t>Spade-leaf Bitter-cress</t>
  </si>
  <si>
    <t>A03504</t>
  </si>
  <si>
    <t>Cardamine gunnii</t>
  </si>
  <si>
    <t>Hairy Bitter-cress</t>
  </si>
  <si>
    <t>Q01408</t>
  </si>
  <si>
    <t>Cardamine hirsuta</t>
  </si>
  <si>
    <t>M06146</t>
  </si>
  <si>
    <t>lineariloba</t>
  </si>
  <si>
    <t>Cardamine lineariloba</t>
  </si>
  <si>
    <t>Z06147</t>
  </si>
  <si>
    <t>microthrix</t>
  </si>
  <si>
    <t>Cardamine microthrix</t>
  </si>
  <si>
    <t>Q06148</t>
  </si>
  <si>
    <t>moirensis</t>
  </si>
  <si>
    <t>Cardamine moirensis</t>
  </si>
  <si>
    <t>Annual Bitter-cress</t>
  </si>
  <si>
    <t>K06145</t>
  </si>
  <si>
    <t>Cardamine papillata</t>
  </si>
  <si>
    <t>Y06144</t>
  </si>
  <si>
    <t>paucijuga</t>
  </si>
  <si>
    <t>Cardamine paucijuga</t>
  </si>
  <si>
    <t>Bitter-cress</t>
  </si>
  <si>
    <t>G10183</t>
  </si>
  <si>
    <t>Cardamine sp.</t>
  </si>
  <si>
    <t>Slender Bitter-cress</t>
  </si>
  <si>
    <t>S01409</t>
  </si>
  <si>
    <t>Cardamine tenuifolia</t>
  </si>
  <si>
    <t>G01411</t>
  </si>
  <si>
    <t>Carinavalva</t>
  </si>
  <si>
    <t>Carinavalva glauca</t>
  </si>
  <si>
    <t>Ward's Weed</t>
  </si>
  <si>
    <t>Y01412</t>
  </si>
  <si>
    <t>Carrichtera</t>
  </si>
  <si>
    <t>annua</t>
  </si>
  <si>
    <t>Carrichtera annua</t>
  </si>
  <si>
    <t>Treacle Mustard</t>
  </si>
  <si>
    <t>K01413</t>
  </si>
  <si>
    <t>Conringia</t>
  </si>
  <si>
    <t>Conringia orientalis</t>
  </si>
  <si>
    <t>Cress Family</t>
  </si>
  <si>
    <t>K15041</t>
  </si>
  <si>
    <t>Downy Mother-of-misery</t>
  </si>
  <si>
    <t>Q01416</t>
  </si>
  <si>
    <t>Cuphonotus</t>
  </si>
  <si>
    <t>andraeanus</t>
  </si>
  <si>
    <t>Cuphonotus andraeanus</t>
  </si>
  <si>
    <t>Mother-of-misery</t>
  </si>
  <si>
    <t>U03598</t>
  </si>
  <si>
    <t>humistratus</t>
  </si>
  <si>
    <t>Cuphonotus humistratus</t>
  </si>
  <si>
    <t>Z10283</t>
  </si>
  <si>
    <t>Cuphonotus sp.</t>
  </si>
  <si>
    <t>Flixweed</t>
  </si>
  <si>
    <t>Z03579</t>
  </si>
  <si>
    <t>Descurainia</t>
  </si>
  <si>
    <t>sophia</t>
  </si>
  <si>
    <t>Descurainia sophia</t>
  </si>
  <si>
    <t>Wall Rocket</t>
  </si>
  <si>
    <t>S01417</t>
  </si>
  <si>
    <t>Diplotaxis</t>
  </si>
  <si>
    <t>Rocket</t>
  </si>
  <si>
    <t>K10329</t>
  </si>
  <si>
    <t>Diplotaxis sp.</t>
  </si>
  <si>
    <t>Lincoln Weed</t>
  </si>
  <si>
    <t>U01418</t>
  </si>
  <si>
    <t>Diplotaxis tenuifolia</t>
  </si>
  <si>
    <t>Whitlow Grass</t>
  </si>
  <si>
    <t>K20077</t>
  </si>
  <si>
    <t>Erophila</t>
  </si>
  <si>
    <t>Erophila verna ssp.</t>
  </si>
  <si>
    <t>Early Whitlow Grass</t>
  </si>
  <si>
    <t>U03502</t>
  </si>
  <si>
    <t>Erophila verna ssp. praecox</t>
  </si>
  <si>
    <t>W01419</t>
  </si>
  <si>
    <t>Erophila verna ssp. verna</t>
  </si>
  <si>
    <t>Purple-vein Rocket</t>
  </si>
  <si>
    <t>Y01420</t>
  </si>
  <si>
    <t>Eruca</t>
  </si>
  <si>
    <t>Eruca sativa</t>
  </si>
  <si>
    <t>Wallflower</t>
  </si>
  <si>
    <t>A04840</t>
  </si>
  <si>
    <t>Erysimum</t>
  </si>
  <si>
    <t>cheiri</t>
  </si>
  <si>
    <t>W03503</t>
  </si>
  <si>
    <t>repandum</t>
  </si>
  <si>
    <t>Erysimum repandum</t>
  </si>
  <si>
    <t>Y06364</t>
  </si>
  <si>
    <t>suffruticosum</t>
  </si>
  <si>
    <t>Erysimum suffruticosum</t>
  </si>
  <si>
    <t>K01421</t>
  </si>
  <si>
    <t>Euclidium</t>
  </si>
  <si>
    <t>syriacum</t>
  </si>
  <si>
    <t>Euclidium syriacum</t>
  </si>
  <si>
    <t>Earth Cress</t>
  </si>
  <si>
    <t>M01422</t>
  </si>
  <si>
    <t>Geococcus</t>
  </si>
  <si>
    <t>pusillus</t>
  </si>
  <si>
    <t>Geococcus pusillus</t>
  </si>
  <si>
    <t>Hairy-pod Cress</t>
  </si>
  <si>
    <t>Z01423</t>
  </si>
  <si>
    <t>Harmsiodoxa</t>
  </si>
  <si>
    <t>blennodioides</t>
  </si>
  <si>
    <t>Harmsiodoxa blennodioides</t>
  </si>
  <si>
    <t>Short Cress</t>
  </si>
  <si>
    <t>E20102</t>
  </si>
  <si>
    <t>brevipes</t>
  </si>
  <si>
    <t>Harmsiodoxa brevipes var.</t>
  </si>
  <si>
    <t>Q01424</t>
  </si>
  <si>
    <t>Harmsiodoxa brevipes var. brevipes</t>
  </si>
  <si>
    <t>U03510</t>
  </si>
  <si>
    <t>Harmsiodoxa brevipes var. major</t>
  </si>
  <si>
    <t>Scented Cress</t>
  </si>
  <si>
    <t>S01425</t>
  </si>
  <si>
    <t>Harmsiodoxa puberula</t>
  </si>
  <si>
    <t>Y10476</t>
  </si>
  <si>
    <t>Harmsiodoxa sp.</t>
  </si>
  <si>
    <t>A06124</t>
  </si>
  <si>
    <t>Heliophila</t>
  </si>
  <si>
    <t>Heliophila pusilla</t>
  </si>
  <si>
    <t>Hoary Mustard</t>
  </si>
  <si>
    <t>U01426</t>
  </si>
  <si>
    <t>Hirschfeldia</t>
  </si>
  <si>
    <t>incana</t>
  </si>
  <si>
    <t>Hirschfeldia incana</t>
  </si>
  <si>
    <t>Oval Purse</t>
  </si>
  <si>
    <t>W01427</t>
  </si>
  <si>
    <t>Hornungia</t>
  </si>
  <si>
    <t>Hornungia procumbens</t>
  </si>
  <si>
    <t>Candytuft</t>
  </si>
  <si>
    <t>G04067</t>
  </si>
  <si>
    <t>Iberis</t>
  </si>
  <si>
    <t>crenata</t>
  </si>
  <si>
    <t>Iberis crenata</t>
  </si>
  <si>
    <t>Kangaroo Island Cress</t>
  </si>
  <si>
    <t>A03580</t>
  </si>
  <si>
    <t>Irenepharsus</t>
  </si>
  <si>
    <t>phasmatodes</t>
  </si>
  <si>
    <t>Irenepharsus phasmatodes</t>
  </si>
  <si>
    <t>Common Peppercress</t>
  </si>
  <si>
    <t>S03393</t>
  </si>
  <si>
    <t>Lepidium</t>
  </si>
  <si>
    <t>africanum</t>
  </si>
  <si>
    <t>Lepidium africanum</t>
  </si>
  <si>
    <t>Hoary Cress</t>
  </si>
  <si>
    <t>Z30083</t>
  </si>
  <si>
    <t>appelianum</t>
  </si>
  <si>
    <t>Lepidium appelianum</t>
  </si>
  <si>
    <t>Cut-leaf Peppercress</t>
  </si>
  <si>
    <t>Z03551</t>
  </si>
  <si>
    <t>bonariense</t>
  </si>
  <si>
    <t>Lepidium bonariense</t>
  </si>
  <si>
    <t>Flat Swine's Cress</t>
  </si>
  <si>
    <t>Z01415</t>
  </si>
  <si>
    <t>coronopus</t>
  </si>
  <si>
    <t>Lepidium coronopus</t>
  </si>
  <si>
    <t>Bushy Peppercress</t>
  </si>
  <si>
    <t>U03394</t>
  </si>
  <si>
    <t>desvauxii</t>
  </si>
  <si>
    <t>Lepidium desvauxii</t>
  </si>
  <si>
    <t>Lesser Swine's-cress</t>
  </si>
  <si>
    <t>M01414</t>
  </si>
  <si>
    <t>didymum</t>
  </si>
  <si>
    <t>Lepidium didymum</t>
  </si>
  <si>
    <t>M30082</t>
  </si>
  <si>
    <t>draba</t>
  </si>
  <si>
    <t>Lepidium draba</t>
  </si>
  <si>
    <t>Bundled Peppercress</t>
  </si>
  <si>
    <t>Z01431</t>
  </si>
  <si>
    <t>fasciculatum</t>
  </si>
  <si>
    <t>Lepidium fasciculatum</t>
  </si>
  <si>
    <t>Leafy Peppercress</t>
  </si>
  <si>
    <t>Q01432</t>
  </si>
  <si>
    <t>foliosum</t>
  </si>
  <si>
    <t>Lepidium foliosum</t>
  </si>
  <si>
    <t>E32350</t>
  </si>
  <si>
    <t>hypenantion</t>
  </si>
  <si>
    <t>Lepidium hypenantion</t>
  </si>
  <si>
    <t>Perennial Peppercress</t>
  </si>
  <si>
    <t>W01435</t>
  </si>
  <si>
    <t>latifolium</t>
  </si>
  <si>
    <t>Lepidium latifolium</t>
  </si>
  <si>
    <t>Shrubby Peppercress</t>
  </si>
  <si>
    <t>A01436</t>
  </si>
  <si>
    <t>leptopetalum</t>
  </si>
  <si>
    <t>Lepidium leptopetalum</t>
  </si>
  <si>
    <t>Winged Peppercress</t>
  </si>
  <si>
    <t>C01437</t>
  </si>
  <si>
    <t>monoplocoides</t>
  </si>
  <si>
    <t>Lepidium monoplocoides</t>
  </si>
  <si>
    <t>Mueller's Peppercress</t>
  </si>
  <si>
    <t>E01438</t>
  </si>
  <si>
    <t>muelleri-ferdinandi</t>
  </si>
  <si>
    <t>Lepidium muelleri-ferdinandi</t>
  </si>
  <si>
    <t>Green Peppercress</t>
  </si>
  <si>
    <t>G01439</t>
  </si>
  <si>
    <t>oxytrichum</t>
  </si>
  <si>
    <t>Lepidium oxytrichum</t>
  </si>
  <si>
    <t>M15350</t>
  </si>
  <si>
    <t>oxytrichum/papillosum</t>
  </si>
  <si>
    <t>Lepidium oxytrichum/papillosum</t>
  </si>
  <si>
    <t>Warty Peppercress</t>
  </si>
  <si>
    <t>Q01440</t>
  </si>
  <si>
    <t>papillosum</t>
  </si>
  <si>
    <t>Lepidium papillosum</t>
  </si>
  <si>
    <t>W03395</t>
  </si>
  <si>
    <t>perfoliatum</t>
  </si>
  <si>
    <t>Lepidium perfoliatum</t>
  </si>
  <si>
    <t>Veined Peppercress</t>
  </si>
  <si>
    <t>U01442</t>
  </si>
  <si>
    <t>phlebopetalum</t>
  </si>
  <si>
    <t>Lepidium phlebopetalum</t>
  </si>
  <si>
    <t>A03396</t>
  </si>
  <si>
    <t>pseudohyssopifolium</t>
  </si>
  <si>
    <t>Lepidium pseudohyssopifolium</t>
  </si>
  <si>
    <t>Erect Peppercress</t>
  </si>
  <si>
    <t>C03397</t>
  </si>
  <si>
    <t>pseudopapillosum</t>
  </si>
  <si>
    <t>Lepidium pseudopapillosum</t>
  </si>
  <si>
    <t>S01441</t>
  </si>
  <si>
    <t>pseudoruderale</t>
  </si>
  <si>
    <t>Lepidium pseudoruderale</t>
  </si>
  <si>
    <t>Shade Peppercress</t>
  </si>
  <si>
    <t>A04064</t>
  </si>
  <si>
    <t>pseudotasmanicum</t>
  </si>
  <si>
    <t>Lepidium pseudotasmanicum</t>
  </si>
  <si>
    <t>E03398</t>
  </si>
  <si>
    <t>rotundum</t>
  </si>
  <si>
    <t>Lepidium rotundum</t>
  </si>
  <si>
    <t>Fine-leaf Peppercress</t>
  </si>
  <si>
    <t>G03399</t>
  </si>
  <si>
    <t>sagittulatum</t>
  </si>
  <si>
    <t>Lepidium sagittulatum</t>
  </si>
  <si>
    <t>Garden Cress</t>
  </si>
  <si>
    <t>U03130</t>
  </si>
  <si>
    <t>sativum</t>
  </si>
  <si>
    <t>Lepidium sativum</t>
  </si>
  <si>
    <t>Peppercress</t>
  </si>
  <si>
    <t>K10565</t>
  </si>
  <si>
    <t>Lepidium sp.</t>
  </si>
  <si>
    <t>strictum</t>
  </si>
  <si>
    <t>W01443</t>
  </si>
  <si>
    <t>strongylophyllum</t>
  </si>
  <si>
    <t>Lepidium strongylophyllum</t>
  </si>
  <si>
    <t>A01444</t>
  </si>
  <si>
    <t>Lobularia</t>
  </si>
  <si>
    <t>Lobularia maritima</t>
  </si>
  <si>
    <t>A06132</t>
  </si>
  <si>
    <t>Lunaria</t>
  </si>
  <si>
    <t>Lunaria annua</t>
  </si>
  <si>
    <t>S06369</t>
  </si>
  <si>
    <t>Malcolmia</t>
  </si>
  <si>
    <t>africana</t>
  </si>
  <si>
    <t>Malcolmia africana</t>
  </si>
  <si>
    <t>G06135</t>
  </si>
  <si>
    <t>Malcolmia flexuosa</t>
  </si>
  <si>
    <t>Common Stock</t>
  </si>
  <si>
    <t>C01445</t>
  </si>
  <si>
    <t>Matthiola</t>
  </si>
  <si>
    <t>Matthiola incana</t>
  </si>
  <si>
    <t>Two-horned Stock</t>
  </si>
  <si>
    <t>E01446</t>
  </si>
  <si>
    <t>longipetala</t>
  </si>
  <si>
    <t>Matthiola longipetala ssp. bicornis</t>
  </si>
  <si>
    <t>Stock</t>
  </si>
  <si>
    <t>W10623</t>
  </si>
  <si>
    <t>Matthiola sp.</t>
  </si>
  <si>
    <t>Fairy Spectacles</t>
  </si>
  <si>
    <t>G01447</t>
  </si>
  <si>
    <t>Menkea</t>
  </si>
  <si>
    <t>Menkea australis</t>
  </si>
  <si>
    <t>Fat Spectacles</t>
  </si>
  <si>
    <t>Y01448</t>
  </si>
  <si>
    <t>crassa</t>
  </si>
  <si>
    <t>Menkea crassa</t>
  </si>
  <si>
    <t>K01449</t>
  </si>
  <si>
    <t>lutea</t>
  </si>
  <si>
    <t>Menkea lutea</t>
  </si>
  <si>
    <t>C10633</t>
  </si>
  <si>
    <t>Menkea sp.</t>
  </si>
  <si>
    <t>U01450</t>
  </si>
  <si>
    <t>sphaerocarpa</t>
  </si>
  <si>
    <t>Menkea sphaerocarpa</t>
  </si>
  <si>
    <t>W01451</t>
  </si>
  <si>
    <t>villosula</t>
  </si>
  <si>
    <t>Menkea villosula</t>
  </si>
  <si>
    <t>A01452</t>
  </si>
  <si>
    <t>Microlepidium</t>
  </si>
  <si>
    <t>alatum</t>
  </si>
  <si>
    <t>Microlepidium alatum</t>
  </si>
  <si>
    <t>Hairy Shepherd's-purse</t>
  </si>
  <si>
    <t>E01454</t>
  </si>
  <si>
    <t>pilosulum</t>
  </si>
  <si>
    <t>Microlepidium pilosulum</t>
  </si>
  <si>
    <t>A10640</t>
  </si>
  <si>
    <t>Microlepidium sp.</t>
  </si>
  <si>
    <t>Musk Weed</t>
  </si>
  <si>
    <t>G01455</t>
  </si>
  <si>
    <t>Myagrum</t>
  </si>
  <si>
    <t>Myagrum perfoliatum</t>
  </si>
  <si>
    <t>Ball Mustard</t>
  </si>
  <si>
    <t>M01458</t>
  </si>
  <si>
    <t>Neslia</t>
  </si>
  <si>
    <t>Neslia paniculata</t>
  </si>
  <si>
    <t>Sand Cress</t>
  </si>
  <si>
    <t>Z01459</t>
  </si>
  <si>
    <t>Pachymitus</t>
  </si>
  <si>
    <t>cardaminoides</t>
  </si>
  <si>
    <t>Pachymitus cardaminoides</t>
  </si>
  <si>
    <t>Downy Cress</t>
  </si>
  <si>
    <t>A01460</t>
  </si>
  <si>
    <t>Phlegmatospermum</t>
  </si>
  <si>
    <t>cochlearinum</t>
  </si>
  <si>
    <t>Phlegmatospermum cochlearinum</t>
  </si>
  <si>
    <t>Spreading Cress</t>
  </si>
  <si>
    <t>C01461</t>
  </si>
  <si>
    <t>eremaeum</t>
  </si>
  <si>
    <t>Phlegmatospermum eremaeum</t>
  </si>
  <si>
    <t>Nullarbor Cress</t>
  </si>
  <si>
    <t>E01462</t>
  </si>
  <si>
    <t>richardsii</t>
  </si>
  <si>
    <t>Phlegmatospermum richardsii</t>
  </si>
  <si>
    <t>C10765</t>
  </si>
  <si>
    <t>Phlegmatospermum sp.</t>
  </si>
  <si>
    <t>Wild Radish</t>
  </si>
  <si>
    <t>G01463</t>
  </si>
  <si>
    <t>Raphanus</t>
  </si>
  <si>
    <t>raphanistrum</t>
  </si>
  <si>
    <t>Raphanus raphanistrum</t>
  </si>
  <si>
    <t>Radish</t>
  </si>
  <si>
    <t>Y01464</t>
  </si>
  <si>
    <t>sativus</t>
  </si>
  <si>
    <t>Raphanus sativus</t>
  </si>
  <si>
    <t>A10844</t>
  </si>
  <si>
    <t>Raphanus sp.</t>
  </si>
  <si>
    <t>Turnip Weed</t>
  </si>
  <si>
    <t>K01465</t>
  </si>
  <si>
    <t>Rapistrum</t>
  </si>
  <si>
    <t>rugosum</t>
  </si>
  <si>
    <t>Rapistrum rugosum ssp. rugosum</t>
  </si>
  <si>
    <t>Forest Bitter-cress</t>
  </si>
  <si>
    <t>A04884</t>
  </si>
  <si>
    <t>Rorippa</t>
  </si>
  <si>
    <t>dictyosperma</t>
  </si>
  <si>
    <t>Rorippa dictyosperma</t>
  </si>
  <si>
    <t>River Bitter-cress</t>
  </si>
  <si>
    <t>M01466</t>
  </si>
  <si>
    <t>eustylis</t>
  </si>
  <si>
    <t>Rorippa eustylis</t>
  </si>
  <si>
    <t>Q06180</t>
  </si>
  <si>
    <t>gigantea</t>
  </si>
  <si>
    <t>Rorippa gigantea</t>
  </si>
  <si>
    <t>Jagged Bitter-cress</t>
  </si>
  <si>
    <t>Z01467</t>
  </si>
  <si>
    <t>laciniata</t>
  </si>
  <si>
    <t>Rorippa laciniata</t>
  </si>
  <si>
    <t>One-row Watercress</t>
  </si>
  <si>
    <t>K01457</t>
  </si>
  <si>
    <t>Rorippa microphylla</t>
  </si>
  <si>
    <t>Watercress</t>
  </si>
  <si>
    <t>Z03499</t>
  </si>
  <si>
    <t>nasturtium-aquaticum</t>
  </si>
  <si>
    <t>Rorippa nasturtium-aquaticum</t>
  </si>
  <si>
    <t>Yellow Marsh-cress</t>
  </si>
  <si>
    <t>Q01468</t>
  </si>
  <si>
    <t>Rorippa palustris</t>
  </si>
  <si>
    <t>Watercress/Bitter-cress</t>
  </si>
  <si>
    <t>Z10859</t>
  </si>
  <si>
    <t>Rorippa sp.</t>
  </si>
  <si>
    <t>Creeping Yellow-cress</t>
  </si>
  <si>
    <t>M04846</t>
  </si>
  <si>
    <t>sylvestris</t>
  </si>
  <si>
    <t>S01469</t>
  </si>
  <si>
    <t>Scambopus</t>
  </si>
  <si>
    <t>curvipes</t>
  </si>
  <si>
    <t>Scambopus curvipes</t>
  </si>
  <si>
    <t>Charlock</t>
  </si>
  <si>
    <t>E01470</t>
  </si>
  <si>
    <t>Sinapis</t>
  </si>
  <si>
    <t>Sinapis arvensis</t>
  </si>
  <si>
    <t>Smooth Mustard</t>
  </si>
  <si>
    <t>G01471</t>
  </si>
  <si>
    <t>Sisymbrium</t>
  </si>
  <si>
    <t>erysimoides</t>
  </si>
  <si>
    <t>Sisymbrium erysimoides</t>
  </si>
  <si>
    <t>London Mustard</t>
  </si>
  <si>
    <t>Y01472</t>
  </si>
  <si>
    <t>irio</t>
  </si>
  <si>
    <t>Sisymbrium irio</t>
  </si>
  <si>
    <t>Hedge Mustard</t>
  </si>
  <si>
    <t>K01473</t>
  </si>
  <si>
    <t>officinale</t>
  </si>
  <si>
    <t>Sisymbrium officinale</t>
  </si>
  <si>
    <t>Indian Hedge Mustard</t>
  </si>
  <si>
    <t>M01474</t>
  </si>
  <si>
    <t>orientale</t>
  </si>
  <si>
    <t>Sisymbrium orientale</t>
  </si>
  <si>
    <t>Wild Mustard</t>
  </si>
  <si>
    <t>C10917</t>
  </si>
  <si>
    <t>Sisymbrium sp.</t>
  </si>
  <si>
    <t>Inland Thread-petal</t>
  </si>
  <si>
    <t>Z01475</t>
  </si>
  <si>
    <t>Stenopetalum</t>
  </si>
  <si>
    <t>anfractum</t>
  </si>
  <si>
    <t>Stenopetalum anfractum</t>
  </si>
  <si>
    <t>S32049</t>
  </si>
  <si>
    <t>Stenopetalum decipiens</t>
  </si>
  <si>
    <t>Narrow Thread-petal</t>
  </si>
  <si>
    <t>Z32047</t>
  </si>
  <si>
    <t>lineare</t>
  </si>
  <si>
    <t>Stenopetalum lineare</t>
  </si>
  <si>
    <t>Nodding Thread-petal</t>
  </si>
  <si>
    <t>U01478</t>
  </si>
  <si>
    <t>Stenopetalum nutans</t>
  </si>
  <si>
    <t>Q32048</t>
  </si>
  <si>
    <t>saxatile</t>
  </si>
  <si>
    <t>Stenopetalum saxatile</t>
  </si>
  <si>
    <t>Thread-petal</t>
  </si>
  <si>
    <t>Z10947</t>
  </si>
  <si>
    <t>Stenopetalum sp.</t>
  </si>
  <si>
    <t>Round-fruit Thread-petal</t>
  </si>
  <si>
    <t>W01479</t>
  </si>
  <si>
    <t>sphaerocarpum</t>
  </si>
  <si>
    <t>Stenopetalum sphaerocarpum</t>
  </si>
  <si>
    <t>Velvet Thread-petal</t>
  </si>
  <si>
    <t>Y01480</t>
  </si>
  <si>
    <t>velutinum</t>
  </si>
  <si>
    <t>Stenopetalum velutinum</t>
  </si>
  <si>
    <t>C32173</t>
  </si>
  <si>
    <t>Thlaspi</t>
  </si>
  <si>
    <t>arvense</t>
  </si>
  <si>
    <t>Thlaspi arvense</t>
  </si>
  <si>
    <t>RESEDACEAE</t>
  </si>
  <si>
    <t>White Mignonette</t>
  </si>
  <si>
    <t>K01481</t>
  </si>
  <si>
    <t>Reseda</t>
  </si>
  <si>
    <t>Reseda alba</t>
  </si>
  <si>
    <t>Cut-leaf Mignonette</t>
  </si>
  <si>
    <t>M01482</t>
  </si>
  <si>
    <t>Reseda lutea</t>
  </si>
  <si>
    <t>Wild Mignonette</t>
  </si>
  <si>
    <t>Z01483</t>
  </si>
  <si>
    <t>luteola</t>
  </si>
  <si>
    <t>Reseda luteola</t>
  </si>
  <si>
    <t>Sweet Mignonette</t>
  </si>
  <si>
    <t>Q01484</t>
  </si>
  <si>
    <t>odorata</t>
  </si>
  <si>
    <t>Reseda odorata</t>
  </si>
  <si>
    <t>Rampion Mignonette</t>
  </si>
  <si>
    <t>S05233</t>
  </si>
  <si>
    <t>phyteuma</t>
  </si>
  <si>
    <t>Reseda phyteuma</t>
  </si>
  <si>
    <t>Mignonette</t>
  </si>
  <si>
    <t>G10847</t>
  </si>
  <si>
    <t>Reseda sp.</t>
  </si>
  <si>
    <t>PLATANACEAE</t>
  </si>
  <si>
    <t>London Plane</t>
  </si>
  <si>
    <t>E32430</t>
  </si>
  <si>
    <t>Platanus</t>
  </si>
  <si>
    <t>Platanus X hispanica cv. Acerifolia</t>
  </si>
  <si>
    <t>M06446</t>
  </si>
  <si>
    <t>Liquidambar</t>
  </si>
  <si>
    <t>styraciflua</t>
  </si>
  <si>
    <t>Liquidambar styraciflua</t>
  </si>
  <si>
    <t>CRASSULACEAE</t>
  </si>
  <si>
    <t>Tree Aeonium</t>
  </si>
  <si>
    <t>W04911</t>
  </si>
  <si>
    <t>Aeonium</t>
  </si>
  <si>
    <t>arboreum</t>
  </si>
  <si>
    <t>Aeonium arboreum</t>
  </si>
  <si>
    <t>Y04712</t>
  </si>
  <si>
    <t>haworthii</t>
  </si>
  <si>
    <t>Aeonium haworthii</t>
  </si>
  <si>
    <t>C10017</t>
  </si>
  <si>
    <t>Aeonium sp.</t>
  </si>
  <si>
    <t>W05923</t>
  </si>
  <si>
    <t>Bryophyllum</t>
  </si>
  <si>
    <t>delagoense</t>
  </si>
  <si>
    <t>Bryophyllum delagoense</t>
  </si>
  <si>
    <t>A05924</t>
  </si>
  <si>
    <t>fedtschenkoi</t>
  </si>
  <si>
    <t>Bryophyllum fedtschenkoi</t>
  </si>
  <si>
    <t>Cotyledon</t>
  </si>
  <si>
    <t>S20045</t>
  </si>
  <si>
    <t>orbiculata</t>
  </si>
  <si>
    <t>Cotyledon orbiculata var.</t>
  </si>
  <si>
    <t>G00875</t>
  </si>
  <si>
    <t>Cotyledon orbiculata var. oblonga</t>
  </si>
  <si>
    <t>Pig's Ear</t>
  </si>
  <si>
    <t>W03131</t>
  </si>
  <si>
    <t>Cotyledon orbiculata var. orbiculata</t>
  </si>
  <si>
    <t>Three-part Crassula</t>
  </si>
  <si>
    <t>A03132</t>
  </si>
  <si>
    <t>Crassula</t>
  </si>
  <si>
    <t>alata</t>
  </si>
  <si>
    <t>Crassula alata var. alata</t>
  </si>
  <si>
    <t>Y00876</t>
  </si>
  <si>
    <t>Crassula ciliata</t>
  </si>
  <si>
    <t>Stalked Crassula</t>
  </si>
  <si>
    <t>C01489</t>
  </si>
  <si>
    <t>closiana</t>
  </si>
  <si>
    <t>Crassula closiana</t>
  </si>
  <si>
    <t>G06071</t>
  </si>
  <si>
    <t>colligata</t>
  </si>
  <si>
    <t>Crassula colligata ssp.</t>
  </si>
  <si>
    <t>K05821</t>
  </si>
  <si>
    <t>Crassula colligata ssp. colligata</t>
  </si>
  <si>
    <t>Y05820</t>
  </si>
  <si>
    <t>Crassula colligata ssp. lamprosperma</t>
  </si>
  <si>
    <t>Dense Crassula</t>
  </si>
  <si>
    <t>U20046</t>
  </si>
  <si>
    <t>colorata</t>
  </si>
  <si>
    <t>Crassula colorata var.</t>
  </si>
  <si>
    <t>K00877</t>
  </si>
  <si>
    <t>Crassula colorata var. acuminata</t>
  </si>
  <si>
    <t>S01485</t>
  </si>
  <si>
    <t>Crassula colorata var. colorata</t>
  </si>
  <si>
    <t>E15322</t>
  </si>
  <si>
    <t>colorata/exserta</t>
  </si>
  <si>
    <t>Crassula colorata/exserta</t>
  </si>
  <si>
    <t>Q15280</t>
  </si>
  <si>
    <t>colorata/sieberiana complex</t>
  </si>
  <si>
    <t>Crassula colorata/sieberiana complex</t>
  </si>
  <si>
    <t>Spreading Crassula</t>
  </si>
  <si>
    <t>W01487</t>
  </si>
  <si>
    <t>Crassula decumbens var. decumbens</t>
  </si>
  <si>
    <t>S32129</t>
  </si>
  <si>
    <t>ericoides</t>
  </si>
  <si>
    <t>Crassula ericoides ssp. ericoides</t>
  </si>
  <si>
    <t>Large-fruit Crassula</t>
  </si>
  <si>
    <t>C03433</t>
  </si>
  <si>
    <t>exserta</t>
  </si>
  <si>
    <t>Crassula exserta</t>
  </si>
  <si>
    <t>M05822</t>
  </si>
  <si>
    <t>extrorsa</t>
  </si>
  <si>
    <t>Crassula extrorsa</t>
  </si>
  <si>
    <t>M03682</t>
  </si>
  <si>
    <t>glomerata</t>
  </si>
  <si>
    <t>Crassula glomerata</t>
  </si>
  <si>
    <t>Swamp Crassula</t>
  </si>
  <si>
    <t>U01486</t>
  </si>
  <si>
    <t>Crassula helmsii</t>
  </si>
  <si>
    <t>C04885</t>
  </si>
  <si>
    <t>multicava</t>
  </si>
  <si>
    <t>Crassula multicava ssp. multicava</t>
  </si>
  <si>
    <t>Water Crassula</t>
  </si>
  <si>
    <t>A01488</t>
  </si>
  <si>
    <t>natans</t>
  </si>
  <si>
    <t>Purple Crassula</t>
  </si>
  <si>
    <t>M01490</t>
  </si>
  <si>
    <t>peduncularis</t>
  </si>
  <si>
    <t>Crassula peduncularis</t>
  </si>
  <si>
    <t>C32245</t>
  </si>
  <si>
    <t>sarmentosa</t>
  </si>
  <si>
    <t>Crassula sarmentosa var. sarmentosa</t>
  </si>
  <si>
    <t>Sieber's Crassula</t>
  </si>
  <si>
    <t>Z01491</t>
  </si>
  <si>
    <t>sieberiana</t>
  </si>
  <si>
    <t>Crassula sieberiana</t>
  </si>
  <si>
    <t>Australian Stonecrop</t>
  </si>
  <si>
    <t>W20047</t>
  </si>
  <si>
    <t>sieberiana complex</t>
  </si>
  <si>
    <t>Crassula sieberiana complex</t>
  </si>
  <si>
    <t>Crassula/Stonecrop</t>
  </si>
  <si>
    <t>E10270</t>
  </si>
  <si>
    <t>Crassula sp.</t>
  </si>
  <si>
    <t>U05234</t>
  </si>
  <si>
    <t>spathulata</t>
  </si>
  <si>
    <t>Crassula spathulata</t>
  </si>
  <si>
    <t>C03133</t>
  </si>
  <si>
    <t>tetragona</t>
  </si>
  <si>
    <t>Crassula tetragona ssp. robusta</t>
  </si>
  <si>
    <t>W05819</t>
  </si>
  <si>
    <t>tetramera</t>
  </si>
  <si>
    <t>Crassula tetramera</t>
  </si>
  <si>
    <t>Crassula/Stonecrop Family</t>
  </si>
  <si>
    <t>Y15040</t>
  </si>
  <si>
    <t>Crassulaceae</t>
  </si>
  <si>
    <t>Crassulaceae sp.</t>
  </si>
  <si>
    <t>Green Cockscomb</t>
  </si>
  <si>
    <t>C00881</t>
  </si>
  <si>
    <t>Sedum</t>
  </si>
  <si>
    <t>praealtum</t>
  </si>
  <si>
    <t>Sedum praealtum</t>
  </si>
  <si>
    <t>A30108</t>
  </si>
  <si>
    <t>rupestre</t>
  </si>
  <si>
    <t>Sedum rupestre</t>
  </si>
  <si>
    <t>Stonecrop</t>
  </si>
  <si>
    <t>E00882</t>
  </si>
  <si>
    <t>sediforme</t>
  </si>
  <si>
    <t>Sedum sediforme</t>
  </si>
  <si>
    <t>S10905</t>
  </si>
  <si>
    <t>Sedum sp.</t>
  </si>
  <si>
    <t>Wiry Bauera</t>
  </si>
  <si>
    <t>S01493</t>
  </si>
  <si>
    <t>Bauera</t>
  </si>
  <si>
    <t>rubioides</t>
  </si>
  <si>
    <t>Bauera rubioides</t>
  </si>
  <si>
    <t>C30097</t>
  </si>
  <si>
    <t>Bauera sessiliflora</t>
  </si>
  <si>
    <t>ESCALLONIACEAE</t>
  </si>
  <si>
    <t>M32222</t>
  </si>
  <si>
    <t>Escallonia</t>
  </si>
  <si>
    <t>Escallonia rubra</t>
  </si>
  <si>
    <t>CUNONIACEAE</t>
  </si>
  <si>
    <t>M32178</t>
  </si>
  <si>
    <t>Ceratopetalum</t>
  </si>
  <si>
    <t>gummiferum</t>
  </si>
  <si>
    <t>Ceratopetalum gummiferum</t>
  </si>
  <si>
    <t>PITTOSPORACEAE</t>
  </si>
  <si>
    <t>W06415</t>
  </si>
  <si>
    <t>Billardiera</t>
  </si>
  <si>
    <t>cymosa</t>
  </si>
  <si>
    <t>Billardiera cymosa ssp.</t>
  </si>
  <si>
    <t>Sweet Apple-berry</t>
  </si>
  <si>
    <t>A06360</t>
  </si>
  <si>
    <t>Billardiera cymosa ssp. cymosa</t>
  </si>
  <si>
    <t>C06361</t>
  </si>
  <si>
    <t>Billardiera cymosa ssp. pseudocymosa</t>
  </si>
  <si>
    <t>Apple-berry</t>
  </si>
  <si>
    <t>K15317</t>
  </si>
  <si>
    <t>cymosa/versicolor</t>
  </si>
  <si>
    <t>Billardiera cymosa/versicolor</t>
  </si>
  <si>
    <t>Blue-bell Creeper</t>
  </si>
  <si>
    <t>M01510</t>
  </si>
  <si>
    <t>heterophylla</t>
  </si>
  <si>
    <t>Billardiera heterophylla</t>
  </si>
  <si>
    <t>Eastern Apple-berry</t>
  </si>
  <si>
    <t>W01495</t>
  </si>
  <si>
    <t>scandens</t>
  </si>
  <si>
    <t>Billardiera scandens var. scandens</t>
  </si>
  <si>
    <t>Silky Apple-berry</t>
  </si>
  <si>
    <t>A01496</t>
  </si>
  <si>
    <t>sericophora</t>
  </si>
  <si>
    <t>Billardiera sericophora</t>
  </si>
  <si>
    <t>Q10128</t>
  </si>
  <si>
    <t>Billardiera sp.</t>
  </si>
  <si>
    <t>Lehmann's Apple-berry</t>
  </si>
  <si>
    <t>W05235</t>
  </si>
  <si>
    <t>sp. Yorke Peninsula (P.C.Heyligers 80164)</t>
  </si>
  <si>
    <t>Billardiera sp. Yorke Peninsula (P.C.Heyligers 80164)</t>
  </si>
  <si>
    <t>updated from E to null Jun 07</t>
  </si>
  <si>
    <t>One-flower Apple-berry</t>
  </si>
  <si>
    <t>C01497</t>
  </si>
  <si>
    <t>Billardiera uniflora</t>
  </si>
  <si>
    <t>Yellow-flower Apple-berry</t>
  </si>
  <si>
    <t>E01498</t>
  </si>
  <si>
    <t>versicolor</t>
  </si>
  <si>
    <t>Billardiera versicolor</t>
  </si>
  <si>
    <t>Bursaria</t>
  </si>
  <si>
    <t>C10157</t>
  </si>
  <si>
    <t>Bursaria spinosa ssp.</t>
  </si>
  <si>
    <t>Downy Bursaria</t>
  </si>
  <si>
    <t>G01499</t>
  </si>
  <si>
    <t>Bursaria spinosa ssp. lasiophylla</t>
  </si>
  <si>
    <t>Sweet Bursaria</t>
  </si>
  <si>
    <t>A04208</t>
  </si>
  <si>
    <t>Bursaria spinosa ssp. spinosa</t>
  </si>
  <si>
    <t>Hand-flower</t>
  </si>
  <si>
    <t>K01501</t>
  </si>
  <si>
    <t>Cheiranthera</t>
  </si>
  <si>
    <t>alternifolia</t>
  </si>
  <si>
    <t>Cheiranthera alternifolia</t>
  </si>
  <si>
    <t>Finger-flower</t>
  </si>
  <si>
    <t>Z10215</t>
  </si>
  <si>
    <t>Cheiranthera sp.</t>
  </si>
  <si>
    <t>Twining Hand-flower</t>
  </si>
  <si>
    <t>Z01503</t>
  </si>
  <si>
    <t>Cheiranthera volubilis</t>
  </si>
  <si>
    <t>Orange Bell-climber</t>
  </si>
  <si>
    <t>U01494</t>
  </si>
  <si>
    <t>Marianthus</t>
  </si>
  <si>
    <t>bignoniaceus</t>
  </si>
  <si>
    <t>Marianthus bignoniaceus</t>
  </si>
  <si>
    <t>Pittosporum Family</t>
  </si>
  <si>
    <t>W15119</t>
  </si>
  <si>
    <t>Pittosporaceae</t>
  </si>
  <si>
    <t>Pittosporaceae sp.</t>
  </si>
  <si>
    <t>Native Apricot</t>
  </si>
  <si>
    <t>A01508</t>
  </si>
  <si>
    <t>Pittosporum</t>
  </si>
  <si>
    <t>angustifolium</t>
  </si>
  <si>
    <t>Pittosporum angustifolium</t>
  </si>
  <si>
    <t>Q06156</t>
  </si>
  <si>
    <t>Pittosporum crassifolium</t>
  </si>
  <si>
    <t>E10782</t>
  </si>
  <si>
    <t>Pittosporum sp.</t>
  </si>
  <si>
    <t>K03621</t>
  </si>
  <si>
    <t>tenuifolium</t>
  </si>
  <si>
    <t>Pittosporum tenuifolium</t>
  </si>
  <si>
    <t>Sweet Pittosporum</t>
  </si>
  <si>
    <t>C01509</t>
  </si>
  <si>
    <t>undulatum</t>
  </si>
  <si>
    <t>Pittosporum undulatum</t>
  </si>
  <si>
    <t>White Rhytidosporum</t>
  </si>
  <si>
    <t>C03689</t>
  </si>
  <si>
    <t>Rhytidosporum</t>
  </si>
  <si>
    <t>Rhytidosporum procumbens</t>
  </si>
  <si>
    <t>ROSACEAE</t>
  </si>
  <si>
    <t>Sheep's Burr</t>
  </si>
  <si>
    <t>U05842</t>
  </si>
  <si>
    <t>Acaena</t>
  </si>
  <si>
    <t>echinata</t>
  </si>
  <si>
    <t>Acaena echinata</t>
  </si>
  <si>
    <t>Biddy-biddy</t>
  </si>
  <si>
    <t>W04867</t>
  </si>
  <si>
    <t>novae-zelandiae</t>
  </si>
  <si>
    <t>Acaena novae-zelandiae</t>
  </si>
  <si>
    <t>Downy Sheep's Burr</t>
  </si>
  <si>
    <t>W05843</t>
  </si>
  <si>
    <t>ovina</t>
  </si>
  <si>
    <t>Acaena ovina</t>
  </si>
  <si>
    <t>Z10003</t>
  </si>
  <si>
    <t>Acaena sp.</t>
  </si>
  <si>
    <t>Hybrid Burr</t>
  </si>
  <si>
    <t>S01513</t>
  </si>
  <si>
    <t>anserovina</t>
  </si>
  <si>
    <t>Acaena X anserovina</t>
  </si>
  <si>
    <t>C06389</t>
  </si>
  <si>
    <t>Amelanchier</t>
  </si>
  <si>
    <t>laevis</t>
  </si>
  <si>
    <t>Amelanchier laevis</t>
  </si>
  <si>
    <t>Parsley Piert</t>
  </si>
  <si>
    <t>A01516</t>
  </si>
  <si>
    <t>Aphanes</t>
  </si>
  <si>
    <t>Aphanes arvensis</t>
  </si>
  <si>
    <t>Australian Piert</t>
  </si>
  <si>
    <t>Y06372</t>
  </si>
  <si>
    <t>Aphanes australiana</t>
  </si>
  <si>
    <t>M06058</t>
  </si>
  <si>
    <t>inexspectata</t>
  </si>
  <si>
    <t>Aphanes inexspectata</t>
  </si>
  <si>
    <t>Small Piert</t>
  </si>
  <si>
    <t>W03715</t>
  </si>
  <si>
    <t>Aphanes microcarpa</t>
  </si>
  <si>
    <t>K06373</t>
  </si>
  <si>
    <t>Aphanes pumila</t>
  </si>
  <si>
    <t>Piert</t>
  </si>
  <si>
    <t>Z10071</t>
  </si>
  <si>
    <t>Aphanes sp.</t>
  </si>
  <si>
    <t>Z06411</t>
  </si>
  <si>
    <t>Chaenomeles</t>
  </si>
  <si>
    <t>speciosa</t>
  </si>
  <si>
    <t>Chaenomeles speciosa</t>
  </si>
  <si>
    <t>M06390</t>
  </si>
  <si>
    <t>Cotoneaster</t>
  </si>
  <si>
    <t>coriaceus</t>
  </si>
  <si>
    <t>Cotoneaster coriaceus</t>
  </si>
  <si>
    <t>U06394</t>
  </si>
  <si>
    <t>dammeri</t>
  </si>
  <si>
    <t>Cotoneaster dammeri</t>
  </si>
  <si>
    <t>Z06391</t>
  </si>
  <si>
    <t>frigidus</t>
  </si>
  <si>
    <t>Cotoneaster frigidus</t>
  </si>
  <si>
    <t>S04193</t>
  </si>
  <si>
    <t>glaucophyllus</t>
  </si>
  <si>
    <t>Cotoneaster glaucophyllus</t>
  </si>
  <si>
    <t>Q06392</t>
  </si>
  <si>
    <t>horizontalis</t>
  </si>
  <si>
    <t>Cotoneaster horizontalis</t>
  </si>
  <si>
    <t>S06393</t>
  </si>
  <si>
    <t>microphyllus</t>
  </si>
  <si>
    <t>Cotoneaster microphyllus</t>
  </si>
  <si>
    <t>E04330</t>
  </si>
  <si>
    <t>pannosus</t>
  </si>
  <si>
    <t>Cotoneaster pannosus</t>
  </si>
  <si>
    <t>G01519</t>
  </si>
  <si>
    <t>simonsii</t>
  </si>
  <si>
    <t>Cotoneaster simonsii</t>
  </si>
  <si>
    <t>M10266</t>
  </si>
  <si>
    <t>Cotoneaster sp.</t>
  </si>
  <si>
    <t>W06395</t>
  </si>
  <si>
    <t>watereri</t>
  </si>
  <si>
    <t>Azarola Thorn</t>
  </si>
  <si>
    <t>G04331</t>
  </si>
  <si>
    <t>Crataegus</t>
  </si>
  <si>
    <t>azarolus</t>
  </si>
  <si>
    <t>Crataegus azarolus</t>
  </si>
  <si>
    <t>W32015</t>
  </si>
  <si>
    <t>crus-galli</t>
  </si>
  <si>
    <t>Crataegus crus-galli</t>
  </si>
  <si>
    <t>Hawthorn</t>
  </si>
  <si>
    <t>S01521</t>
  </si>
  <si>
    <t>monogyna</t>
  </si>
  <si>
    <t>Crataegus monogyna</t>
  </si>
  <si>
    <t>C06397</t>
  </si>
  <si>
    <t>phaenopyrum</t>
  </si>
  <si>
    <t>Crataegus phaenopyrum</t>
  </si>
  <si>
    <t>G10271</t>
  </si>
  <si>
    <t>Crataegus sp.</t>
  </si>
  <si>
    <t>E03134</t>
  </si>
  <si>
    <t>sinaica</t>
  </si>
  <si>
    <t>Crataegus X sinaica</t>
  </si>
  <si>
    <t>Quince</t>
  </si>
  <si>
    <t>U01522</t>
  </si>
  <si>
    <t>Cydonia</t>
  </si>
  <si>
    <t>oblonga</t>
  </si>
  <si>
    <t>Cydonia oblonga</t>
  </si>
  <si>
    <t>E32174</t>
  </si>
  <si>
    <t>Eriobotrya</t>
  </si>
  <si>
    <t>Eriobotrya japonica</t>
  </si>
  <si>
    <t>Apple</t>
  </si>
  <si>
    <t>G03135</t>
  </si>
  <si>
    <t>Malus</t>
  </si>
  <si>
    <t>Malus pumila</t>
  </si>
  <si>
    <t>U06378</t>
  </si>
  <si>
    <t>Photinia</t>
  </si>
  <si>
    <t>serratifolia</t>
  </si>
  <si>
    <t>Photinia serratifolia</t>
  </si>
  <si>
    <t>E06398</t>
  </si>
  <si>
    <t>Potentilla</t>
  </si>
  <si>
    <t>ananassa</t>
  </si>
  <si>
    <t>Silver-weed</t>
  </si>
  <si>
    <t>W01523</t>
  </si>
  <si>
    <t>anserina</t>
  </si>
  <si>
    <t>S06157</t>
  </si>
  <si>
    <t>Potentilla argentea</t>
  </si>
  <si>
    <t>U06158</t>
  </si>
  <si>
    <t>Potentilla indica</t>
  </si>
  <si>
    <t>Creeping Cinquefoil</t>
  </si>
  <si>
    <t>A01524</t>
  </si>
  <si>
    <t>reptans</t>
  </si>
  <si>
    <t>Potentilla reptans</t>
  </si>
  <si>
    <t>Cinquefoil</t>
  </si>
  <si>
    <t>Q10816</t>
  </si>
  <si>
    <t>Potentilla sp.</t>
  </si>
  <si>
    <t>W06159</t>
  </si>
  <si>
    <t>supina</t>
  </si>
  <si>
    <t>Apricot</t>
  </si>
  <si>
    <t>Y03136</t>
  </si>
  <si>
    <t>Prunus</t>
  </si>
  <si>
    <t>armeniaca</t>
  </si>
  <si>
    <t>Prunus armeniaca</t>
  </si>
  <si>
    <t>Cherry-plum</t>
  </si>
  <si>
    <t>G06347</t>
  </si>
  <si>
    <t>avium</t>
  </si>
  <si>
    <t>Prunus avium</t>
  </si>
  <si>
    <t>E06346</t>
  </si>
  <si>
    <t>cerasifera</t>
  </si>
  <si>
    <t>Prunus cerasifera</t>
  </si>
  <si>
    <t>Y06400</t>
  </si>
  <si>
    <t>cerasus</t>
  </si>
  <si>
    <t>Prunus cerasus</t>
  </si>
  <si>
    <t>Plum</t>
  </si>
  <si>
    <t>W20143</t>
  </si>
  <si>
    <t>domestica</t>
  </si>
  <si>
    <t>Prunus domestica ssp.</t>
  </si>
  <si>
    <t>Z05003</t>
  </si>
  <si>
    <t>Prunus domestica ssp. domestica</t>
  </si>
  <si>
    <t>Y04332</t>
  </si>
  <si>
    <t>Prunus domestica ssp. insititia</t>
  </si>
  <si>
    <t>Almond</t>
  </si>
  <si>
    <t>A03140</t>
  </si>
  <si>
    <t>dulcis</t>
  </si>
  <si>
    <t>Prunus dulcis</t>
  </si>
  <si>
    <t>Cherry-laurel</t>
  </si>
  <si>
    <t>S30077</t>
  </si>
  <si>
    <t>laurocerasus</t>
  </si>
  <si>
    <t>Prunus laurocerasus</t>
  </si>
  <si>
    <t>U30078</t>
  </si>
  <si>
    <t>lusitanica</t>
  </si>
  <si>
    <t>Prunus lusitanica</t>
  </si>
  <si>
    <t>K06401</t>
  </si>
  <si>
    <t>mahaleb</t>
  </si>
  <si>
    <t>Prunus mahaleb</t>
  </si>
  <si>
    <t>Peach</t>
  </si>
  <si>
    <t>A20144</t>
  </si>
  <si>
    <t>persica</t>
  </si>
  <si>
    <t>Prunus persica var.</t>
  </si>
  <si>
    <t>Nectarine</t>
  </si>
  <si>
    <t>C03425</t>
  </si>
  <si>
    <t>E03142</t>
  </si>
  <si>
    <t>Prunus persica var. persica</t>
  </si>
  <si>
    <t>A05236</t>
  </si>
  <si>
    <t>salicina</t>
  </si>
  <si>
    <t>Prunus salicina</t>
  </si>
  <si>
    <t>Q10824</t>
  </si>
  <si>
    <t>Prunus sp.</t>
  </si>
  <si>
    <t>Q06340</t>
  </si>
  <si>
    <t>Pyracantha</t>
  </si>
  <si>
    <t>Pyracantha angustifolia</t>
  </si>
  <si>
    <t>S06341</t>
  </si>
  <si>
    <t>Pyracantha coccinea</t>
  </si>
  <si>
    <t>U06342</t>
  </si>
  <si>
    <t>koidzumii</t>
  </si>
  <si>
    <t>Pyracantha koidzumii</t>
  </si>
  <si>
    <t>C06353</t>
  </si>
  <si>
    <t>rogersiana</t>
  </si>
  <si>
    <t>Pyracantha rogersiana</t>
  </si>
  <si>
    <t>S06385</t>
  </si>
  <si>
    <t>Pyrus</t>
  </si>
  <si>
    <t>amygdaliformis</t>
  </si>
  <si>
    <t>Pyrus amygdaliformis</t>
  </si>
  <si>
    <t>W06379</t>
  </si>
  <si>
    <t>calleryana</t>
  </si>
  <si>
    <t>Pyrus calleryana</t>
  </si>
  <si>
    <t>Pear</t>
  </si>
  <si>
    <t>G03143</t>
  </si>
  <si>
    <t>communis</t>
  </si>
  <si>
    <t>Pyrus communis</t>
  </si>
  <si>
    <t>Macartney Rose</t>
  </si>
  <si>
    <t>Q05020</t>
  </si>
  <si>
    <t>Rosa</t>
  </si>
  <si>
    <t>bracteata</t>
  </si>
  <si>
    <t>Rosa bracteata</t>
  </si>
  <si>
    <t>Dog Rose</t>
  </si>
  <si>
    <t>E01526</t>
  </si>
  <si>
    <t>canina</t>
  </si>
  <si>
    <t>Rosa canina</t>
  </si>
  <si>
    <t>Q06404</t>
  </si>
  <si>
    <t>chinensis</t>
  </si>
  <si>
    <t>Rosa chinensis</t>
  </si>
  <si>
    <t>U06386</t>
  </si>
  <si>
    <t>Rosa gallica</t>
  </si>
  <si>
    <t>S06405</t>
  </si>
  <si>
    <t>Rosa indica</t>
  </si>
  <si>
    <t>S06181</t>
  </si>
  <si>
    <t>luciae</t>
  </si>
  <si>
    <t>Rosa luciae</t>
  </si>
  <si>
    <t>Sweet Briar</t>
  </si>
  <si>
    <t>Y01528</t>
  </si>
  <si>
    <t>rubiginosa</t>
  </si>
  <si>
    <t>Rosa rubiginosa</t>
  </si>
  <si>
    <t>Wild Rose/Briar</t>
  </si>
  <si>
    <t>A10860</t>
  </si>
  <si>
    <t>Rosa sp.</t>
  </si>
  <si>
    <t>A06184</t>
  </si>
  <si>
    <t>bifera</t>
  </si>
  <si>
    <t>Rosa X bifera</t>
  </si>
  <si>
    <t>S06229</t>
  </si>
  <si>
    <t>Rosa X odorata</t>
  </si>
  <si>
    <t>Rose Family</t>
  </si>
  <si>
    <t>W15135</t>
  </si>
  <si>
    <t>Rosaceae</t>
  </si>
  <si>
    <t>Rosaceae sp.</t>
  </si>
  <si>
    <t>G06419</t>
  </si>
  <si>
    <t>Rubus</t>
  </si>
  <si>
    <t>anglocandicans</t>
  </si>
  <si>
    <t>Rubus anglocandicans</t>
  </si>
  <si>
    <t>M00006</t>
  </si>
  <si>
    <t>erythrops</t>
  </si>
  <si>
    <t>Rubus erythrops</t>
  </si>
  <si>
    <t>Blackberry</t>
  </si>
  <si>
    <t>C32393</t>
  </si>
  <si>
    <t>fruticosus aggregate</t>
  </si>
  <si>
    <t>Rubus fruticosus aggregate</t>
  </si>
  <si>
    <t>C06185</t>
  </si>
  <si>
    <t>idaeus</t>
  </si>
  <si>
    <t>Rubus idaeus</t>
  </si>
  <si>
    <t>Cut-leaf Blackberry</t>
  </si>
  <si>
    <t>U01530</t>
  </si>
  <si>
    <t>laciniatus</t>
  </si>
  <si>
    <t>Rubus laciniatus</t>
  </si>
  <si>
    <t>U06350</t>
  </si>
  <si>
    <t>leucostachys</t>
  </si>
  <si>
    <t>Rubus leucostachys</t>
  </si>
  <si>
    <t>W06351</t>
  </si>
  <si>
    <t>moluccanus</t>
  </si>
  <si>
    <t>Rubus moluccanus</t>
  </si>
  <si>
    <t>Native Raspberry</t>
  </si>
  <si>
    <t>A01532</t>
  </si>
  <si>
    <t>Rubus parvifolius</t>
  </si>
  <si>
    <t>E06186</t>
  </si>
  <si>
    <t>phaeocarpus</t>
  </si>
  <si>
    <t>Rubus phaeocarpus</t>
  </si>
  <si>
    <t>G06187</t>
  </si>
  <si>
    <t>riddelsdellii</t>
  </si>
  <si>
    <t>Rubus riddelsdellii</t>
  </si>
  <si>
    <t>Y06188</t>
  </si>
  <si>
    <t>rubritinctus</t>
  </si>
  <si>
    <t>Rubus rubritinctus</t>
  </si>
  <si>
    <t>Wild Raspberry</t>
  </si>
  <si>
    <t>K03145</t>
  </si>
  <si>
    <t>rugosus</t>
  </si>
  <si>
    <t>Rubus rugosus</t>
  </si>
  <si>
    <t>G10863</t>
  </si>
  <si>
    <t>Rubus sp.</t>
  </si>
  <si>
    <t>K06189</t>
  </si>
  <si>
    <t>sp. Scott Creek (D.E.Symon 16054)</t>
  </si>
  <si>
    <t>Rubus sp. Scott Creek (D.E.Symon 16054)</t>
  </si>
  <si>
    <t>Thornless Blackberry</t>
  </si>
  <si>
    <t>U04814</t>
  </si>
  <si>
    <t>ulmifolius</t>
  </si>
  <si>
    <t>Rubus ulmifolius var. anoplothyrsus</t>
  </si>
  <si>
    <t>K06349</t>
  </si>
  <si>
    <t>Rubus ulmifolius var. ulmifolius</t>
  </si>
  <si>
    <t>W01531</t>
  </si>
  <si>
    <t>vestitus</t>
  </si>
  <si>
    <t>Rubus vestitus</t>
  </si>
  <si>
    <t>Loganberry</t>
  </si>
  <si>
    <t>Y03144</t>
  </si>
  <si>
    <t>loganobaccus</t>
  </si>
  <si>
    <t>Rubus X loganobaccus</t>
  </si>
  <si>
    <t>Sheep's Burnet</t>
  </si>
  <si>
    <t>E01534</t>
  </si>
  <si>
    <t>Sanguisorba</t>
  </si>
  <si>
    <t>minor</t>
  </si>
  <si>
    <t>W06387</t>
  </si>
  <si>
    <t>Sorbus</t>
  </si>
  <si>
    <t>aucuparia</t>
  </si>
  <si>
    <t>Sorbus aucuparia</t>
  </si>
  <si>
    <t>Z06403</t>
  </si>
  <si>
    <t>Spiraea</t>
  </si>
  <si>
    <t>cantoniensis</t>
  </si>
  <si>
    <t>Spiraea cantoniensis</t>
  </si>
  <si>
    <t>M06402</t>
  </si>
  <si>
    <t>vanhouttei</t>
  </si>
  <si>
    <t>Spiraea vanhouttei</t>
  </si>
  <si>
    <t>A06388</t>
  </si>
  <si>
    <t>sanssouciana</t>
  </si>
  <si>
    <t>Spiraea X sanssouciana</t>
  </si>
  <si>
    <t>NEURADACEAE</t>
  </si>
  <si>
    <t>K06137</t>
  </si>
  <si>
    <t>Neurada</t>
  </si>
  <si>
    <t>Neurada procumbens</t>
  </si>
  <si>
    <t>LEGUMINOSAE</t>
  </si>
  <si>
    <t>Harrow Wattle</t>
  </si>
  <si>
    <t>G01535</t>
  </si>
  <si>
    <t>Acacia</t>
  </si>
  <si>
    <t>acanthoclada</t>
  </si>
  <si>
    <t>Acacia acanthoclada ssp. acanthoclada</t>
  </si>
  <si>
    <t>Wreath Wattle</t>
  </si>
  <si>
    <t>Y01536</t>
  </si>
  <si>
    <t>acinacea</t>
  </si>
  <si>
    <t>Acacia acinacea</t>
  </si>
  <si>
    <t>W05983</t>
  </si>
  <si>
    <t>adsurgens</t>
  </si>
  <si>
    <t>Acacia adsurgens</t>
  </si>
  <si>
    <t>Alcock's Wattle</t>
  </si>
  <si>
    <t>G04607</t>
  </si>
  <si>
    <t>alcockii</t>
  </si>
  <si>
    <t>Acacia alcockii</t>
  </si>
  <si>
    <t>E05618</t>
  </si>
  <si>
    <t>ammobia</t>
  </si>
  <si>
    <t>Acacia ammobia</t>
  </si>
  <si>
    <t>Q05496</t>
  </si>
  <si>
    <t>anceps</t>
  </si>
  <si>
    <t>Acacia anceps</t>
  </si>
  <si>
    <t>Hook-leaf Wattle</t>
  </si>
  <si>
    <t>Z03763</t>
  </si>
  <si>
    <t>ancistrophylla</t>
  </si>
  <si>
    <t>Acacia ancistrophylla var. lissophylla</t>
  </si>
  <si>
    <t>A20004</t>
  </si>
  <si>
    <t>ancistrophylla/sclerophylla</t>
  </si>
  <si>
    <t>Acacia ancistrophylla/sclerophylla</t>
  </si>
  <si>
    <t>Mulga</t>
  </si>
  <si>
    <t>A15364</t>
  </si>
  <si>
    <t>aneura complex</t>
  </si>
  <si>
    <t>Acacia aneura complex</t>
  </si>
  <si>
    <t>aneura</t>
  </si>
  <si>
    <t>Acacia aneura var. aneura</t>
  </si>
  <si>
    <t>Broad-leaf Mulga</t>
  </si>
  <si>
    <t>Q06008</t>
  </si>
  <si>
    <t>Acacia aneura var. intermedia</t>
  </si>
  <si>
    <t>Weeping Mulga</t>
  </si>
  <si>
    <t>E06010</t>
  </si>
  <si>
    <t>G06011</t>
  </si>
  <si>
    <t>Acacia aneura var. major</t>
  </si>
  <si>
    <t>M06006</t>
  </si>
  <si>
    <t>K06005</t>
  </si>
  <si>
    <t>A15372</t>
  </si>
  <si>
    <t>Spidery Wattle</t>
  </si>
  <si>
    <t>Z01539</t>
  </si>
  <si>
    <t>araneosa</t>
  </si>
  <si>
    <t>Acacia araneosa</t>
  </si>
  <si>
    <t>Silver Mulga-bush</t>
  </si>
  <si>
    <t>A01540</t>
  </si>
  <si>
    <t>argyrophylla</t>
  </si>
  <si>
    <t>Acacia argyrophylla</t>
  </si>
  <si>
    <t>Q05648</t>
  </si>
  <si>
    <t>Acacia argyrophylla X Acacia calamifolia</t>
  </si>
  <si>
    <t>Blue Mulga</t>
  </si>
  <si>
    <t>Z06007</t>
  </si>
  <si>
    <t>ayersiana</t>
  </si>
  <si>
    <t>Acacia ayersiana</t>
  </si>
  <si>
    <t>Cootamundra Wattle</t>
  </si>
  <si>
    <t>C01541</t>
  </si>
  <si>
    <t>baileyana</t>
  </si>
  <si>
    <t>Acacia baileyana</t>
  </si>
  <si>
    <t>Baratta Wattle</t>
  </si>
  <si>
    <t>E01542</t>
  </si>
  <si>
    <t>barattensis</t>
  </si>
  <si>
    <t>Acacia barattensis</t>
  </si>
  <si>
    <t>Basedow's Wattle</t>
  </si>
  <si>
    <t>G01543</t>
  </si>
  <si>
    <t>basedowii</t>
  </si>
  <si>
    <t>Acacia basedowii</t>
  </si>
  <si>
    <t>M32118</t>
  </si>
  <si>
    <t>beckleri</t>
  </si>
  <si>
    <t>Acacia beckleri ssp.</t>
  </si>
  <si>
    <t>Beckler's Rock Wattle</t>
  </si>
  <si>
    <t>K32061</t>
  </si>
  <si>
    <t>Acacia beckleri ssp. beckleri</t>
  </si>
  <si>
    <t>M32062</t>
  </si>
  <si>
    <t>Acacia beckleri ssp. megaspherica</t>
  </si>
  <si>
    <t>Grey Mulga-bush</t>
  </si>
  <si>
    <t>K01545</t>
  </si>
  <si>
    <t>brachybotrya</t>
  </si>
  <si>
    <t>Acacia brachybotrya</t>
  </si>
  <si>
    <t>Turpentine Mulga</t>
  </si>
  <si>
    <t>Z05779</t>
  </si>
  <si>
    <t>brachystachya</t>
  </si>
  <si>
    <t>Acacia brachystachya</t>
  </si>
  <si>
    <t>Pin-bush Wattle</t>
  </si>
  <si>
    <t>Z01547</t>
  </si>
  <si>
    <t>burkittii</t>
  </si>
  <si>
    <t>Acacia burkittii</t>
  </si>
  <si>
    <t>Wallowa</t>
  </si>
  <si>
    <t>A05984</t>
  </si>
  <si>
    <t>calamifolia</t>
  </si>
  <si>
    <t>Acacia calamifolia</t>
  </si>
  <si>
    <t>Northern Myall</t>
  </si>
  <si>
    <t>S01549</t>
  </si>
  <si>
    <t>calcicola</t>
  </si>
  <si>
    <t>Acacia calcicola</t>
  </si>
  <si>
    <t>Gidgee</t>
  </si>
  <si>
    <t>E01550</t>
  </si>
  <si>
    <t>cambagei</t>
  </si>
  <si>
    <t>Acacia cambagei</t>
  </si>
  <si>
    <t>Needle Wattle</t>
  </si>
  <si>
    <t>G01551</t>
  </si>
  <si>
    <t>carneorum</t>
  </si>
  <si>
    <t>Acacia carneorum</t>
  </si>
  <si>
    <t>A05780</t>
  </si>
  <si>
    <t>Acacia clelandii</t>
  </si>
  <si>
    <t>Veined Wait-a-while</t>
  </si>
  <si>
    <t>Y01552</t>
  </si>
  <si>
    <t>colletioides</t>
  </si>
  <si>
    <t>Acacia colletioides</t>
  </si>
  <si>
    <t>Arkaroola Wattle</t>
  </si>
  <si>
    <t>K01553</t>
  </si>
  <si>
    <t>confluens</t>
  </si>
  <si>
    <t>Acacia confluens</t>
  </si>
  <si>
    <t>Thorn Wattle</t>
  </si>
  <si>
    <t>M01554</t>
  </si>
  <si>
    <t>continua</t>
  </si>
  <si>
    <t>Acacia continua</t>
  </si>
  <si>
    <t>Chalky Wattle</t>
  </si>
  <si>
    <t>E04606</t>
  </si>
  <si>
    <t>cretacea</t>
  </si>
  <si>
    <t>Acacia cretacea</t>
  </si>
  <si>
    <t>Cup Wattle</t>
  </si>
  <si>
    <t>C05237</t>
  </si>
  <si>
    <t>cupularis</t>
  </si>
  <si>
    <t>Acacia cupularis</t>
  </si>
  <si>
    <t>K15325</t>
  </si>
  <si>
    <t>cupularis/ligulata</t>
  </si>
  <si>
    <t>Acacia cupularis/ligulata</t>
  </si>
  <si>
    <t>Western Coastal Wattle</t>
  </si>
  <si>
    <t>Q01556</t>
  </si>
  <si>
    <t>cyclops</t>
  </si>
  <si>
    <t>Acacia cyclops</t>
  </si>
  <si>
    <t>Red Mulga</t>
  </si>
  <si>
    <t>S01557</t>
  </si>
  <si>
    <t>cyperophylla</t>
  </si>
  <si>
    <t>Acacia cyperophylla var. cyperophylla</t>
  </si>
  <si>
    <t>Silver Wattle</t>
  </si>
  <si>
    <t>U01558</t>
  </si>
  <si>
    <t>dealbata</t>
  </si>
  <si>
    <t>Acacia dealbata ssp. dealbata</t>
  </si>
  <si>
    <t>Early Black Wattle</t>
  </si>
  <si>
    <t>W01559</t>
  </si>
  <si>
    <t>Acacia decurrens</t>
  </si>
  <si>
    <t>Net-veined Wattle</t>
  </si>
  <si>
    <t>E05774</t>
  </si>
  <si>
    <t>dictyophleba</t>
  </si>
  <si>
    <t>Acacia dictyophleba</t>
  </si>
  <si>
    <t>Hop-bush Wattle</t>
  </si>
  <si>
    <t>K01561</t>
  </si>
  <si>
    <t>dodonaeifolia</t>
  </si>
  <si>
    <t>Acacia dodonaeifolia</t>
  </si>
  <si>
    <t>Cowle's Wattle</t>
  </si>
  <si>
    <t>S05021</t>
  </si>
  <si>
    <t>elachantha</t>
  </si>
  <si>
    <t>Acacia elachantha</t>
  </si>
  <si>
    <t>Cedar Wattle</t>
  </si>
  <si>
    <t>A32412</t>
  </si>
  <si>
    <t>Acacia elata</t>
  </si>
  <si>
    <t>Jumping-jack Wattle</t>
  </si>
  <si>
    <t>M01562</t>
  </si>
  <si>
    <t>enterocarpa</t>
  </si>
  <si>
    <t>Acacia enterocarpa</t>
  </si>
  <si>
    <t>Prickly Wattle</t>
  </si>
  <si>
    <t>Z01563</t>
  </si>
  <si>
    <t>erinacea</t>
  </si>
  <si>
    <t>Acacia erinacea</t>
  </si>
  <si>
    <t>Ironwood</t>
  </si>
  <si>
    <t>Q01564</t>
  </si>
  <si>
    <t>estrophiolata</t>
  </si>
  <si>
    <t>Acacia estrophiolata</t>
  </si>
  <si>
    <t>C05985</t>
  </si>
  <si>
    <t>euthycarpa</t>
  </si>
  <si>
    <t>Acacia euthycarpa</t>
  </si>
  <si>
    <t>Mealy Wattle</t>
  </si>
  <si>
    <t>S01565</t>
  </si>
  <si>
    <t>farinosa</t>
  </si>
  <si>
    <t>Acacia farinosa</t>
  </si>
  <si>
    <t>Z06315</t>
  </si>
  <si>
    <t>fimbriata</t>
  </si>
  <si>
    <t>Acacia fimbriata</t>
  </si>
  <si>
    <t>Q06316</t>
  </si>
  <si>
    <t>floribunda</t>
  </si>
  <si>
    <t>Acacia floribunda</t>
  </si>
  <si>
    <t>Broom Wattle</t>
  </si>
  <si>
    <t>M05302</t>
  </si>
  <si>
    <t>genistifolia</t>
  </si>
  <si>
    <t>Georgina Gidgee</t>
  </si>
  <si>
    <t>Y03736</t>
  </si>
  <si>
    <t>georginae</t>
  </si>
  <si>
    <t>Acacia georginae</t>
  </si>
  <si>
    <t>Giles' Wattle</t>
  </si>
  <si>
    <t>W01567</t>
  </si>
  <si>
    <t>gilesiana</t>
  </si>
  <si>
    <t>Acacia gilesiana</t>
  </si>
  <si>
    <t>Gill's Wattle</t>
  </si>
  <si>
    <t>A01568</t>
  </si>
  <si>
    <t>gillii</t>
  </si>
  <si>
    <t>Acacia gillii</t>
  </si>
  <si>
    <t>Hairy-pod Wattle</t>
  </si>
  <si>
    <t>C01569</t>
  </si>
  <si>
    <t>glandulicarpa</t>
  </si>
  <si>
    <t>Acacia glandulicarpa</t>
  </si>
  <si>
    <t>Graceful Wattle</t>
  </si>
  <si>
    <t>M01570</t>
  </si>
  <si>
    <t>gracilifolia</t>
  </si>
  <si>
    <t>Acacia gracilifolia</t>
  </si>
  <si>
    <t>C05993</t>
  </si>
  <si>
    <t>Ploughshare Wattle</t>
  </si>
  <si>
    <t>Z01571</t>
  </si>
  <si>
    <t>Acacia gunnii</t>
  </si>
  <si>
    <t>Hakea Wattle</t>
  </si>
  <si>
    <t>Q01572</t>
  </si>
  <si>
    <t>hakeoides</t>
  </si>
  <si>
    <t>Acacia hakeoides</t>
  </si>
  <si>
    <t>Hall's Wattle</t>
  </si>
  <si>
    <t>U05438</t>
  </si>
  <si>
    <t>halliana</t>
  </si>
  <si>
    <t>Acacia halliana</t>
  </si>
  <si>
    <t>M15190</t>
  </si>
  <si>
    <t>halliana/microcarpa</t>
  </si>
  <si>
    <t>Acacia halliana/microcarpa</t>
  </si>
  <si>
    <t>S01573</t>
  </si>
  <si>
    <t>havilandiorum</t>
  </si>
  <si>
    <t>Acacia havilandiorum</t>
  </si>
  <si>
    <t>Helm's Wattle</t>
  </si>
  <si>
    <t>Y03400</t>
  </si>
  <si>
    <t>helmsiana</t>
  </si>
  <si>
    <t>Acacia helmsiana</t>
  </si>
  <si>
    <t>E05994</t>
  </si>
  <si>
    <t>hemiteles</t>
  </si>
  <si>
    <t>Acacia hemiteles</t>
  </si>
  <si>
    <t>Six-nerve Spine-bush</t>
  </si>
  <si>
    <t>E05114</t>
  </si>
  <si>
    <t>hexaneura</t>
  </si>
  <si>
    <t>Acacia hexaneura</t>
  </si>
  <si>
    <t>G05995</t>
  </si>
  <si>
    <t>howittii</t>
  </si>
  <si>
    <t>Acacia howittii</t>
  </si>
  <si>
    <t>Feathery Wattle</t>
  </si>
  <si>
    <t>U01574</t>
  </si>
  <si>
    <t>Acacia imbricata</t>
  </si>
  <si>
    <t>Listed as VU on 16/07/00. Delisted 24/12/09. BDBSA updated by D Bickerton 27/7/10</t>
  </si>
  <si>
    <t>E06338</t>
  </si>
  <si>
    <t>inaequilatera</t>
  </si>
  <si>
    <t>Acacia inaequilatera</t>
  </si>
  <si>
    <t>Flinders Ranges Wattle</t>
  </si>
  <si>
    <t>W01575</t>
  </si>
  <si>
    <t>iteaphylla</t>
  </si>
  <si>
    <t>Acacia iteaphylla</t>
  </si>
  <si>
    <t>Coonavittra Wattle</t>
  </si>
  <si>
    <t>A03740</t>
  </si>
  <si>
    <t>jennerae</t>
  </si>
  <si>
    <t>Acacia jennerae</t>
  </si>
  <si>
    <t>Witchetty Bush</t>
  </si>
  <si>
    <t>A01576</t>
  </si>
  <si>
    <t>kempeana</t>
  </si>
  <si>
    <t>Acacia kempeana</t>
  </si>
  <si>
    <t>Y05996</t>
  </si>
  <si>
    <t>latzii</t>
  </si>
  <si>
    <t>Acacia latzii</t>
  </si>
  <si>
    <t>Listed 16/07/00. BDBSA updated by D Bickerton 27/07/10</t>
  </si>
  <si>
    <t>Coast Golden Wattle</t>
  </si>
  <si>
    <t>C01577</t>
  </si>
  <si>
    <t>leiophylla</t>
  </si>
  <si>
    <t>Acacia leiophylla</t>
  </si>
  <si>
    <t>S15281</t>
  </si>
  <si>
    <t>leiophylla/pycnantha</t>
  </si>
  <si>
    <t>Acacia leiophylla/pycnantha</t>
  </si>
  <si>
    <t>Umbrella Bush</t>
  </si>
  <si>
    <t>E05238</t>
  </si>
  <si>
    <t>ligulata</t>
  </si>
  <si>
    <t>Acacia ligulata</t>
  </si>
  <si>
    <t>Streaked Wattle</t>
  </si>
  <si>
    <t>G01579</t>
  </si>
  <si>
    <t>lineata</t>
  </si>
  <si>
    <t>Acacia lineata</t>
  </si>
  <si>
    <t>Nealie</t>
  </si>
  <si>
    <t>Q01580</t>
  </si>
  <si>
    <t>loderi</t>
  </si>
  <si>
    <t>Acacia loderi</t>
  </si>
  <si>
    <t>Sallow Wattle</t>
  </si>
  <si>
    <t>U20002</t>
  </si>
  <si>
    <t>longifolia</t>
  </si>
  <si>
    <t>Acacia longifolia ssp.</t>
  </si>
  <si>
    <t>S01581</t>
  </si>
  <si>
    <t>Acacia longifolia ssp. longifolia</t>
  </si>
  <si>
    <t>Coastal Wattle</t>
  </si>
  <si>
    <t>K03753</t>
  </si>
  <si>
    <t>Acacia longifolia ssp. sophorae</t>
  </si>
  <si>
    <t>Maitland's Wattle</t>
  </si>
  <si>
    <t>U01582</t>
  </si>
  <si>
    <t>maitlandii</t>
  </si>
  <si>
    <t>Acacia maitlandii</t>
  </si>
  <si>
    <t>Black Wattle</t>
  </si>
  <si>
    <t>W01583</t>
  </si>
  <si>
    <t>mearnsii</t>
  </si>
  <si>
    <t>Acacia mearnsii</t>
  </si>
  <si>
    <t>Blackwood</t>
  </si>
  <si>
    <t>A01584</t>
  </si>
  <si>
    <t>melanoxylon</t>
  </si>
  <si>
    <t>Acacia melanoxylon</t>
  </si>
  <si>
    <t>G05775</t>
  </si>
  <si>
    <t>melleodora</t>
  </si>
  <si>
    <t>Acacia melleodora</t>
  </si>
  <si>
    <t>Menzel's Wattle</t>
  </si>
  <si>
    <t>C01585</t>
  </si>
  <si>
    <t>menzelii</t>
  </si>
  <si>
    <t>Acacia menzelii</t>
  </si>
  <si>
    <t>Merrall's Wattle</t>
  </si>
  <si>
    <t>E01586</t>
  </si>
  <si>
    <t>merrallii</t>
  </si>
  <si>
    <t>Acacia merrallii</t>
  </si>
  <si>
    <t>Manna Wattle</t>
  </si>
  <si>
    <t>G01587</t>
  </si>
  <si>
    <t>Acacia microcarpa</t>
  </si>
  <si>
    <t>W15311</t>
  </si>
  <si>
    <t>Acacia microcarpa X Acacia paradoxa</t>
  </si>
  <si>
    <t>Desert Mulga</t>
  </si>
  <si>
    <t>minyura</t>
  </si>
  <si>
    <t>Acacia minyura</t>
  </si>
  <si>
    <t>Mitchell's Wattle</t>
  </si>
  <si>
    <t>Y01588</t>
  </si>
  <si>
    <t>Acacia mitchellii</t>
  </si>
  <si>
    <t>Mallee Wattle</t>
  </si>
  <si>
    <t>K01589</t>
  </si>
  <si>
    <t>montana</t>
  </si>
  <si>
    <t>Acacia montana</t>
  </si>
  <si>
    <t>Colony Wattle</t>
  </si>
  <si>
    <t>U01590</t>
  </si>
  <si>
    <t>murrayana</t>
  </si>
  <si>
    <t>Acacia murrayana</t>
  </si>
  <si>
    <t>M03738</t>
  </si>
  <si>
    <t>mutabilis</t>
  </si>
  <si>
    <t>Acacia mutabilis ssp. angustifolia</t>
  </si>
  <si>
    <t>Myrtle Wattle</t>
  </si>
  <si>
    <t>K06209</t>
  </si>
  <si>
    <t>myrtifolia</t>
  </si>
  <si>
    <t>Acacia myrtifolia</t>
  </si>
  <si>
    <t>Coast Wallowa</t>
  </si>
  <si>
    <t>W04611</t>
  </si>
  <si>
    <t>Acacia nematophylla</t>
  </si>
  <si>
    <t>Notable Wattle</t>
  </si>
  <si>
    <t>C01593</t>
  </si>
  <si>
    <t>notabilis</t>
  </si>
  <si>
    <t>Acacia notabilis</t>
  </si>
  <si>
    <t>Spine Bush</t>
  </si>
  <si>
    <t>E01594</t>
  </si>
  <si>
    <t>nyssophylla</t>
  </si>
  <si>
    <t>Acacia nyssophylla</t>
  </si>
  <si>
    <t>K03401</t>
  </si>
  <si>
    <t>Umbrella Wattle</t>
  </si>
  <si>
    <t>G01595</t>
  </si>
  <si>
    <t>oswaldii</t>
  </si>
  <si>
    <t>Acacia oswaldii</t>
  </si>
  <si>
    <t>Spike Wattle</t>
  </si>
  <si>
    <t>Y01596</t>
  </si>
  <si>
    <t>oxycedrus</t>
  </si>
  <si>
    <t>Acacia oxycedrus</t>
  </si>
  <si>
    <t>Shiny-pod Wattle</t>
  </si>
  <si>
    <t>K01597</t>
  </si>
  <si>
    <t>pachyacra</t>
  </si>
  <si>
    <t>Acacia pachyacra</t>
  </si>
  <si>
    <t>Western Myall</t>
  </si>
  <si>
    <t>Z01599</t>
  </si>
  <si>
    <t>papyrocarpa</t>
  </si>
  <si>
    <t>Acacia papyrocarpa</t>
  </si>
  <si>
    <t>Kangaroo Thorn</t>
  </si>
  <si>
    <t>M01598</t>
  </si>
  <si>
    <t>paradoxa</t>
  </si>
  <si>
    <t>Acacia paradoxa</t>
  </si>
  <si>
    <t>Kangaroo Thorn Hybrid</t>
  </si>
  <si>
    <t>S15345</t>
  </si>
  <si>
    <t>paradoxa hybrid</t>
  </si>
  <si>
    <t>Acacia paradoxa hybrid</t>
  </si>
  <si>
    <t>paraneura</t>
  </si>
  <si>
    <t>Acacia paraneura</t>
  </si>
  <si>
    <t>Weeping Myall</t>
  </si>
  <si>
    <t>W05307</t>
  </si>
  <si>
    <t>Acacia pendula</t>
  </si>
  <si>
    <t>Pickard's Wattle</t>
  </si>
  <si>
    <t>Q01600</t>
  </si>
  <si>
    <t>pickardii</t>
  </si>
  <si>
    <t>Acacia pickardii</t>
  </si>
  <si>
    <t>Fat-leaf Wattle</t>
  </si>
  <si>
    <t>S01601</t>
  </si>
  <si>
    <t>pinguifolia</t>
  </si>
  <si>
    <t>Acacia pinguifolia</t>
  </si>
  <si>
    <t>Mount Morgan Wattle</t>
  </si>
  <si>
    <t>K04609</t>
  </si>
  <si>
    <t>podalyriifolia</t>
  </si>
  <si>
    <t>Acacia podalyriifolia</t>
  </si>
  <si>
    <t>Senna Wattle</t>
  </si>
  <si>
    <t>A05112</t>
  </si>
  <si>
    <t>praemorsa</t>
  </si>
  <si>
    <t>Acacia praemorsa</t>
  </si>
  <si>
    <t>Listed 24/12/09. BDBSA updated by D Bickerton 29/7/10</t>
  </si>
  <si>
    <t>Prain's Wattle</t>
  </si>
  <si>
    <t>U01602</t>
  </si>
  <si>
    <t>prainii</t>
  </si>
  <si>
    <t>Acacia prainii</t>
  </si>
  <si>
    <t>Coil-pod Wattle</t>
  </si>
  <si>
    <t>W01603</t>
  </si>
  <si>
    <t>pravifolia</t>
  </si>
  <si>
    <t>Acacia pravifolia</t>
  </si>
  <si>
    <t>Swamp Wattle</t>
  </si>
  <si>
    <t>M05426</t>
  </si>
  <si>
    <t>provincialis</t>
  </si>
  <si>
    <t>Acacia provincialis</t>
  </si>
  <si>
    <t>G05935</t>
  </si>
  <si>
    <t>provincialis/retinodes</t>
  </si>
  <si>
    <t>Acacia provincialis/retinodes</t>
  </si>
  <si>
    <t>Black Gidgee</t>
  </si>
  <si>
    <t>A01604</t>
  </si>
  <si>
    <t>pruinocarpa</t>
  </si>
  <si>
    <t>Acacia pruinocarpa</t>
  </si>
  <si>
    <t>Western Prickly Moses</t>
  </si>
  <si>
    <t>C05113</t>
  </si>
  <si>
    <t>pulchella</t>
  </si>
  <si>
    <t>Acacia pulchella var. glaberrima</t>
  </si>
  <si>
    <t>Golden Wattle</t>
  </si>
  <si>
    <t>C01605</t>
  </si>
  <si>
    <t>pycnantha</t>
  </si>
  <si>
    <t>Acacia pycnantha</t>
  </si>
  <si>
    <t>Quorn Wattle</t>
  </si>
  <si>
    <t>E01606</t>
  </si>
  <si>
    <t>quornensis</t>
  </si>
  <si>
    <t>Acacia quornensis</t>
  </si>
  <si>
    <t>ramulosa</t>
  </si>
  <si>
    <t>Horse Mulga</t>
  </si>
  <si>
    <t>K05777</t>
  </si>
  <si>
    <t>Acacia ramulosa var. linophylla</t>
  </si>
  <si>
    <t>Y05776</t>
  </si>
  <si>
    <t>Acacia ramulosa var. ramulosa</t>
  </si>
  <si>
    <t>Wirilda</t>
  </si>
  <si>
    <t>K05425</t>
  </si>
  <si>
    <t>retinodes</t>
  </si>
  <si>
    <t>Acacia retinodes</t>
  </si>
  <si>
    <t>Resin Wattle</t>
  </si>
  <si>
    <t>K01609</t>
  </si>
  <si>
    <t>rhetinocarpa</t>
  </si>
  <si>
    <t>Acacia rhetinocarpa</t>
  </si>
  <si>
    <t>Dagger-leaf Wattle</t>
  </si>
  <si>
    <t>U01610</t>
  </si>
  <si>
    <t>rhigiophylla</t>
  </si>
  <si>
    <t>Acacia rhigiophylla</t>
  </si>
  <si>
    <t>Minni Ritchi</t>
  </si>
  <si>
    <t>Q03748</t>
  </si>
  <si>
    <t>rhodophloia</t>
  </si>
  <si>
    <t>Acacia rhodophloia</t>
  </si>
  <si>
    <t>W01611</t>
  </si>
  <si>
    <t>rigens</t>
  </si>
  <si>
    <t>Acacia rigens</t>
  </si>
  <si>
    <t>A01612</t>
  </si>
  <si>
    <t>rivalis</t>
  </si>
  <si>
    <t>Acacia rivalis</t>
  </si>
  <si>
    <t>Rock Wattle</t>
  </si>
  <si>
    <t>E01614</t>
  </si>
  <si>
    <t>rupicola</t>
  </si>
  <si>
    <t>Acacia rupicola</t>
  </si>
  <si>
    <t>Willow Wattle</t>
  </si>
  <si>
    <t>G01615</t>
  </si>
  <si>
    <t>Acacia salicina</t>
  </si>
  <si>
    <t>Golden Wreath Wattle</t>
  </si>
  <si>
    <t>Y01616</t>
  </si>
  <si>
    <t>saligna</t>
  </si>
  <si>
    <t>Acacia saligna</t>
  </si>
  <si>
    <t>Green Cedar Wattle</t>
  </si>
  <si>
    <t>G32475</t>
  </si>
  <si>
    <t>schinoides</t>
  </si>
  <si>
    <t>Acacia schinoides</t>
  </si>
  <si>
    <t>Hard-leaf Wattle</t>
  </si>
  <si>
    <t>K01617</t>
  </si>
  <si>
    <t>sclerophylla</t>
  </si>
  <si>
    <t>Acacia sclerophylla var. sclerophylla</t>
  </si>
  <si>
    <t>Wirewood</t>
  </si>
  <si>
    <t>Z01555</t>
  </si>
  <si>
    <t>sericophylla</t>
  </si>
  <si>
    <t>Acacia sericophylla</t>
  </si>
  <si>
    <t>Bastard Mulga</t>
  </si>
  <si>
    <t>M03402</t>
  </si>
  <si>
    <t>sibirica</t>
  </si>
  <si>
    <t>Acacia sibirica</t>
  </si>
  <si>
    <t>W05439</t>
  </si>
  <si>
    <t>simmonsiana</t>
  </si>
  <si>
    <t>Acacia simmonsiana</t>
  </si>
  <si>
    <t>Wattle</t>
  </si>
  <si>
    <t>M10002</t>
  </si>
  <si>
    <t>Acacia sp.</t>
  </si>
  <si>
    <t>E06354</t>
  </si>
  <si>
    <t>sp. Blyth Range (W.V.Fitzgerald s.n. 1898)</t>
  </si>
  <si>
    <t>Acacia sp. Blyth Range (W.V.Fitzgerald s.n. 1898)</t>
  </si>
  <si>
    <t>Angled Wattle</t>
  </si>
  <si>
    <t>Z05495</t>
  </si>
  <si>
    <t>sp. Winged (C.R.Alcock 4936)</t>
  </si>
  <si>
    <t>Acacia sp. Winged (C.R.Alcock 4936)</t>
  </si>
  <si>
    <t>Hybrid Wattle</t>
  </si>
  <si>
    <t>Z15351</t>
  </si>
  <si>
    <t>Acacia sp. Winged (C.R.Alcock 4936) X Acacia nematophylla</t>
  </si>
  <si>
    <t>Spiller's Wattle</t>
  </si>
  <si>
    <t>Z03915</t>
  </si>
  <si>
    <t>spilleriana</t>
  </si>
  <si>
    <t>Acacia spilleriana</t>
  </si>
  <si>
    <t>Listed 24/12/09. BDBSA updated by D Bickerton 27/7/2010</t>
  </si>
  <si>
    <t>Spiny Wattle</t>
  </si>
  <si>
    <t>M01618</t>
  </si>
  <si>
    <t>Acacia spinescens</t>
  </si>
  <si>
    <t>Q05436</t>
  </si>
  <si>
    <t>spooneri</t>
  </si>
  <si>
    <t>Acacia spooneri</t>
  </si>
  <si>
    <t>River Cooba</t>
  </si>
  <si>
    <t>Z01619</t>
  </si>
  <si>
    <t>stenophylla</t>
  </si>
  <si>
    <t>Acacia stenophylla</t>
  </si>
  <si>
    <t>Hop Wattle</t>
  </si>
  <si>
    <t>A01620</t>
  </si>
  <si>
    <t>Acacia stricta</t>
  </si>
  <si>
    <t>Round-leaf Wattle</t>
  </si>
  <si>
    <t>C01621</t>
  </si>
  <si>
    <t>strongylophylla</t>
  </si>
  <si>
    <t>Acacia strongylophylla</t>
  </si>
  <si>
    <t>Sweet Wattle</t>
  </si>
  <si>
    <t>E01622</t>
  </si>
  <si>
    <t>suaveolens</t>
  </si>
  <si>
    <t>Acacia suaveolens</t>
  </si>
  <si>
    <t>Symon's Wattle</t>
  </si>
  <si>
    <t>Z03403</t>
  </si>
  <si>
    <t>Acacia symonii</t>
  </si>
  <si>
    <t>Steel Bush</t>
  </si>
  <si>
    <t>G01623</t>
  </si>
  <si>
    <t>tarculensis</t>
  </si>
  <si>
    <t>Acacia tarculensis</t>
  </si>
  <si>
    <t>Q03404</t>
  </si>
  <si>
    <t>tenuior</t>
  </si>
  <si>
    <t>Acacia tenuior</t>
  </si>
  <si>
    <t>Slender Wattle</t>
  </si>
  <si>
    <t>G05239</t>
  </si>
  <si>
    <t>tenuissima</t>
  </si>
  <si>
    <t>Acacia tenuissima</t>
  </si>
  <si>
    <t>Dead Finish</t>
  </si>
  <si>
    <t>Y01624</t>
  </si>
  <si>
    <t>tetragonophylla</t>
  </si>
  <si>
    <t>Acacia tetragonophylla</t>
  </si>
  <si>
    <t>K05997</t>
  </si>
  <si>
    <t>toondulya</t>
  </si>
  <si>
    <t>Acacia toondulya</t>
  </si>
  <si>
    <t>Three-nerve Wattle</t>
  </si>
  <si>
    <t>K01625</t>
  </si>
  <si>
    <t>trineura</t>
  </si>
  <si>
    <t>Acacia trineura</t>
  </si>
  <si>
    <t>Mallee Wreath Wattle</t>
  </si>
  <si>
    <t>G04147</t>
  </si>
  <si>
    <t>Acacia triquetra</t>
  </si>
  <si>
    <t>Coast Silver Wattle</t>
  </si>
  <si>
    <t>U03758</t>
  </si>
  <si>
    <t>uncifolia</t>
  </si>
  <si>
    <t>Acacia uncifolia</t>
  </si>
  <si>
    <t>Veined Wattle</t>
  </si>
  <si>
    <t>M01626</t>
  </si>
  <si>
    <t>validinervia</t>
  </si>
  <si>
    <t>Acacia validinervia</t>
  </si>
  <si>
    <t>Varnish Wattle</t>
  </si>
  <si>
    <t>Z01627</t>
  </si>
  <si>
    <t>verniciflua</t>
  </si>
  <si>
    <t>Acacia verniciflua</t>
  </si>
  <si>
    <t>Prickly Moses</t>
  </si>
  <si>
    <t>Q01628</t>
  </si>
  <si>
    <t>Acacia verticillata ssp. ovoidea</t>
  </si>
  <si>
    <t>Elegant Wattle</t>
  </si>
  <si>
    <t>C20005</t>
  </si>
  <si>
    <t>victoriae</t>
  </si>
  <si>
    <t>Acacia victoriae ssp.</t>
  </si>
  <si>
    <t>Downy Elegant Wattle</t>
  </si>
  <si>
    <t>G03751</t>
  </si>
  <si>
    <t>Acacia victoriae ssp. arida</t>
  </si>
  <si>
    <t>S01629</t>
  </si>
  <si>
    <t>Acacia victoriae ssp. victoriae</t>
  </si>
  <si>
    <t>Dog Wattle</t>
  </si>
  <si>
    <t>E01630</t>
  </si>
  <si>
    <t>wattsiana</t>
  </si>
  <si>
    <t>Acacia wattsiana</t>
  </si>
  <si>
    <t>Whibley's Wattle</t>
  </si>
  <si>
    <t>S05437</t>
  </si>
  <si>
    <t>whibleyana</t>
  </si>
  <si>
    <t>Acacia whibleyana</t>
  </si>
  <si>
    <t>Dwarf Nealie</t>
  </si>
  <si>
    <t>G01631</t>
  </si>
  <si>
    <t>wilhelmiana</t>
  </si>
  <si>
    <t>Acacia wilhelmiana</t>
  </si>
  <si>
    <t>Z03739</t>
  </si>
  <si>
    <t>grayana</t>
  </si>
  <si>
    <t>Acacia X grayana</t>
  </si>
  <si>
    <t>E01746</t>
  </si>
  <si>
    <t>Aenictophyton</t>
  </si>
  <si>
    <t>anomalum</t>
  </si>
  <si>
    <t>Aenictophyton anomalum</t>
  </si>
  <si>
    <t>Budda Pea</t>
  </si>
  <si>
    <t>Y01632</t>
  </si>
  <si>
    <t>Aeschynomene</t>
  </si>
  <si>
    <t>Aeschynomene indica</t>
  </si>
  <si>
    <t>Camel Thorn</t>
  </si>
  <si>
    <t>M01634</t>
  </si>
  <si>
    <t>Alhagi</t>
  </si>
  <si>
    <t>maurorum</t>
  </si>
  <si>
    <t>Alhagi maurorum</t>
  </si>
  <si>
    <t>Q05240</t>
  </si>
  <si>
    <t>Anagyris</t>
  </si>
  <si>
    <t>foetida</t>
  </si>
  <si>
    <t>Anagyris foetida</t>
  </si>
  <si>
    <t>Y04448</t>
  </si>
  <si>
    <t>Anthyllis</t>
  </si>
  <si>
    <t>barba-jovis</t>
  </si>
  <si>
    <t>Anthyllis barba-jovis</t>
  </si>
  <si>
    <t>Mallee Aotus</t>
  </si>
  <si>
    <t>Z04167</t>
  </si>
  <si>
    <t>Aotus</t>
  </si>
  <si>
    <t>subspinescens</t>
  </si>
  <si>
    <t>Aotus subspinescens</t>
  </si>
  <si>
    <t>Milk-vetch</t>
  </si>
  <si>
    <t>Q01636</t>
  </si>
  <si>
    <t>Astragalus</t>
  </si>
  <si>
    <t>hamosus</t>
  </si>
  <si>
    <t>Astragalus hamosus</t>
  </si>
  <si>
    <t>Purple Milk-vetch</t>
  </si>
  <si>
    <t>S01637</t>
  </si>
  <si>
    <t>sesameus</t>
  </si>
  <si>
    <t>Astragalus sesameus</t>
  </si>
  <si>
    <t>Q10100</t>
  </si>
  <si>
    <t>Astragalus sp.</t>
  </si>
  <si>
    <t>Bauhinia</t>
  </si>
  <si>
    <t>Y03648</t>
  </si>
  <si>
    <t>gilva</t>
  </si>
  <si>
    <t>Bauhinia gilva</t>
  </si>
  <si>
    <t>A30096</t>
  </si>
  <si>
    <t>Bituminaria</t>
  </si>
  <si>
    <t>bituminosa</t>
  </si>
  <si>
    <t>Bituminaria bituminosa</t>
  </si>
  <si>
    <t>Showy Bossiaea</t>
  </si>
  <si>
    <t>U01638</t>
  </si>
  <si>
    <t>Bossiaea</t>
  </si>
  <si>
    <t>Bossiaea cinerea</t>
  </si>
  <si>
    <t>Q02620</t>
  </si>
  <si>
    <t>Bossiaea peninsularis</t>
  </si>
  <si>
    <t>Creeping Bossiaea</t>
  </si>
  <si>
    <t>W01639</t>
  </si>
  <si>
    <t>Bossiaea prostrata</t>
  </si>
  <si>
    <t>U10138</t>
  </si>
  <si>
    <t>Bossiaea sp.</t>
  </si>
  <si>
    <t>Cactus Pea</t>
  </si>
  <si>
    <t>Y01640</t>
  </si>
  <si>
    <t>walkeri</t>
  </si>
  <si>
    <t>Bossiaea walkeri</t>
  </si>
  <si>
    <t>K04481</t>
  </si>
  <si>
    <t>Caesalpinia</t>
  </si>
  <si>
    <t>gilliesii</t>
  </si>
  <si>
    <t>Caesalpinia gilliesii</t>
  </si>
  <si>
    <t>Tara</t>
  </si>
  <si>
    <t>Y32432</t>
  </si>
  <si>
    <t>Caesalpinia spinosa</t>
  </si>
  <si>
    <t>U04566</t>
  </si>
  <si>
    <t>Callistachys</t>
  </si>
  <si>
    <t>lanceolata</t>
  </si>
  <si>
    <t>Callistachys lanceolata</t>
  </si>
  <si>
    <t>Carob Tree</t>
  </si>
  <si>
    <t>A05308</t>
  </si>
  <si>
    <t>Ceratonia</t>
  </si>
  <si>
    <t>siliqua</t>
  </si>
  <si>
    <t>Ceratonia siliqua</t>
  </si>
  <si>
    <t>Judas Tree</t>
  </si>
  <si>
    <t>C05309</t>
  </si>
  <si>
    <t>Cercis</t>
  </si>
  <si>
    <t>siliquastrum</t>
  </si>
  <si>
    <t>Cercis siliquastrum</t>
  </si>
  <si>
    <t>Tree Lucerne</t>
  </si>
  <si>
    <t>E01658</t>
  </si>
  <si>
    <t>Chamaecytisus</t>
  </si>
  <si>
    <t>palmensis</t>
  </si>
  <si>
    <t>Chamaecytisus palmensis</t>
  </si>
  <si>
    <t>Chick Pea</t>
  </si>
  <si>
    <t>S05241</t>
  </si>
  <si>
    <t>Cicer</t>
  </si>
  <si>
    <t>arietinum</t>
  </si>
  <si>
    <t>Cicer arietinum</t>
  </si>
  <si>
    <t>M06082</t>
  </si>
  <si>
    <t>Colutea</t>
  </si>
  <si>
    <t>arborescens</t>
  </si>
  <si>
    <t>Colutea arborescens</t>
  </si>
  <si>
    <t>Z06083</t>
  </si>
  <si>
    <t>Coronilla</t>
  </si>
  <si>
    <t>vaginalis</t>
  </si>
  <si>
    <t>Coronilla vaginalis</t>
  </si>
  <si>
    <t>Q06084</t>
  </si>
  <si>
    <t>varia</t>
  </si>
  <si>
    <t>Coronilla varia</t>
  </si>
  <si>
    <t>Bird-flower Rattle-pod</t>
  </si>
  <si>
    <t>W01655</t>
  </si>
  <si>
    <t>Crotalaria</t>
  </si>
  <si>
    <t>cunninghamii</t>
  </si>
  <si>
    <t>Crotalaria cunninghamii ssp. sturtii</t>
  </si>
  <si>
    <t>Plains Rattle-pod</t>
  </si>
  <si>
    <t>E03778</t>
  </si>
  <si>
    <t>dissitiflora</t>
  </si>
  <si>
    <t>Crotalaria dissitiflora ssp.</t>
  </si>
  <si>
    <t>U06086</t>
  </si>
  <si>
    <t>Crotalaria dissitiflora ssp. dissitiflora</t>
  </si>
  <si>
    <t>W06087</t>
  </si>
  <si>
    <t>Crotalaria dissitiflora ssp. rugosa</t>
  </si>
  <si>
    <t>Loose-flowered Rattle-pod</t>
  </si>
  <si>
    <t>A20048</t>
  </si>
  <si>
    <t>Crotalaria eremaea ssp.</t>
  </si>
  <si>
    <t>Downy Loose-flowered Rattle-pod</t>
  </si>
  <si>
    <t>A01656</t>
  </si>
  <si>
    <t>Crotalaria eremaea ssp. eremaea</t>
  </si>
  <si>
    <t>Smooth Loose-flowered Rattle-pod</t>
  </si>
  <si>
    <t>K03649</t>
  </si>
  <si>
    <t>Crotalaria eremaea ssp. strehlowii</t>
  </si>
  <si>
    <t>Trefoil Rattle-pod</t>
  </si>
  <si>
    <t>M04106</t>
  </si>
  <si>
    <t>medicaginea</t>
  </si>
  <si>
    <t>Crotalaria medicaginea var. neglecta</t>
  </si>
  <si>
    <t>Woolly Rattle-pod</t>
  </si>
  <si>
    <t>W03651</t>
  </si>
  <si>
    <t>Crotalaria novae-hollandiae ssp. lasiophylla</t>
  </si>
  <si>
    <t>Low Rattle-pod</t>
  </si>
  <si>
    <t>C01657</t>
  </si>
  <si>
    <t>smithiana</t>
  </si>
  <si>
    <t>Crotalaria smithiana</t>
  </si>
  <si>
    <t>Rattle-pod/Bird-flower</t>
  </si>
  <si>
    <t>S10277</t>
  </si>
  <si>
    <t>Crotalaria sp.</t>
  </si>
  <si>
    <t>Tall Scurf-pea</t>
  </si>
  <si>
    <t>C03785</t>
  </si>
  <si>
    <t>Cullen</t>
  </si>
  <si>
    <t>australasicum</t>
  </si>
  <si>
    <t>Cullen australasicum</t>
  </si>
  <si>
    <t>Annual Scurf-pea</t>
  </si>
  <si>
    <t>S01741</t>
  </si>
  <si>
    <t>cinereum</t>
  </si>
  <si>
    <t>Cullen cinereum</t>
  </si>
  <si>
    <t>Prostrate Scurf-pea</t>
  </si>
  <si>
    <t>A05528</t>
  </si>
  <si>
    <t>discolor</t>
  </si>
  <si>
    <t>Cullen discolor</t>
  </si>
  <si>
    <t>Native Lucerne</t>
  </si>
  <si>
    <t>W01743</t>
  </si>
  <si>
    <t>graveolens</t>
  </si>
  <si>
    <t>Cullen graveolens</t>
  </si>
  <si>
    <t>Mountain Scurf-pea</t>
  </si>
  <si>
    <t>Q01740</t>
  </si>
  <si>
    <t>microcephalum</t>
  </si>
  <si>
    <t>Cullen microcephalum</t>
  </si>
  <si>
    <t>White Scurf-pea</t>
  </si>
  <si>
    <t>E03786</t>
  </si>
  <si>
    <t>pallidum</t>
  </si>
  <si>
    <t>Cullen pallidum</t>
  </si>
  <si>
    <t>Small Scurf-pea</t>
  </si>
  <si>
    <t>A01744</t>
  </si>
  <si>
    <t>parvum</t>
  </si>
  <si>
    <t>Cullen parvum</t>
  </si>
  <si>
    <t>Spreading Scurf-pea</t>
  </si>
  <si>
    <t>W05527</t>
  </si>
  <si>
    <t>Cullen patens</t>
  </si>
  <si>
    <t>Scurf-pea</t>
  </si>
  <si>
    <t>M10830</t>
  </si>
  <si>
    <t>Cullen sp.</t>
  </si>
  <si>
    <t>G06363</t>
  </si>
  <si>
    <t>Cullen tenax</t>
  </si>
  <si>
    <t>White Spanish Broom</t>
  </si>
  <si>
    <t>Z05311</t>
  </si>
  <si>
    <t>Cytisus</t>
  </si>
  <si>
    <t>multiflorus</t>
  </si>
  <si>
    <t>Cytisus multiflorus</t>
  </si>
  <si>
    <t>English Broom</t>
  </si>
  <si>
    <t>G01659</t>
  </si>
  <si>
    <t>scoparius</t>
  </si>
  <si>
    <t>Cytisus scoparius</t>
  </si>
  <si>
    <t>Broom</t>
  </si>
  <si>
    <t>E10298</t>
  </si>
  <si>
    <t>Cytisus sp.</t>
  </si>
  <si>
    <t>Sand Bitter-pea</t>
  </si>
  <si>
    <t>Q01660</t>
  </si>
  <si>
    <t>Daviesia</t>
  </si>
  <si>
    <t>arenaria</t>
  </si>
  <si>
    <t>Daviesia arenaria</t>
  </si>
  <si>
    <t>C06089</t>
  </si>
  <si>
    <t>arthropoda</t>
  </si>
  <si>
    <t>Daviesia arthropoda</t>
  </si>
  <si>
    <t>Bitter-pea</t>
  </si>
  <si>
    <t>W20055</t>
  </si>
  <si>
    <t>asperula</t>
  </si>
  <si>
    <t>Daviesia asperula ssp.</t>
  </si>
  <si>
    <t>Kangaroo Island Bitter-pea</t>
  </si>
  <si>
    <t>C03653</t>
  </si>
  <si>
    <t>Daviesia asperula ssp. asperula</t>
  </si>
  <si>
    <t>Eyre Peninsula Bitter-pea</t>
  </si>
  <si>
    <t>E03654</t>
  </si>
  <si>
    <t>Daviesia asperula ssp. obliqua</t>
  </si>
  <si>
    <t>Dryland Bitter-pea</t>
  </si>
  <si>
    <t>S01661</t>
  </si>
  <si>
    <t>Mallee Bitter-pea</t>
  </si>
  <si>
    <t>Leafless Bitter-pea</t>
  </si>
  <si>
    <t>U01662</t>
  </si>
  <si>
    <t>Daviesia brevifolia</t>
  </si>
  <si>
    <t>Broom Bitter-pea</t>
  </si>
  <si>
    <t>W01663</t>
  </si>
  <si>
    <t>Daviesia genistifolia</t>
  </si>
  <si>
    <t>Narrow-leaf Bitter-pea</t>
  </si>
  <si>
    <t>Y04456</t>
  </si>
  <si>
    <t>Daviesia leptophylla</t>
  </si>
  <si>
    <t>Zig-zag Bitter-pea</t>
  </si>
  <si>
    <t>C01665</t>
  </si>
  <si>
    <t>pectinata</t>
  </si>
  <si>
    <t>Daviesia pectinata</t>
  </si>
  <si>
    <t>Disjunct Bitter-pea</t>
  </si>
  <si>
    <t>S05577</t>
  </si>
  <si>
    <t>sejugata</t>
  </si>
  <si>
    <t>Daviesia sejugata</t>
  </si>
  <si>
    <t>W10307</t>
  </si>
  <si>
    <t>Daviesia sp.</t>
  </si>
  <si>
    <t>Flinders Ranges Bitter-pea</t>
  </si>
  <si>
    <t>E01666</t>
  </si>
  <si>
    <t>Daviesia stricta</t>
  </si>
  <si>
    <t>A05624</t>
  </si>
  <si>
    <t>ulicifolia</t>
  </si>
  <si>
    <t>Daviesia ulicifolia ssp.</t>
  </si>
  <si>
    <t>Gorse Bitter-pea</t>
  </si>
  <si>
    <t>U05622</t>
  </si>
  <si>
    <t>Daviesia ulicifolia ssp. aridicola</t>
  </si>
  <si>
    <t>W05623</t>
  </si>
  <si>
    <t>Daviesia ulicifolia ssp. incarnata</t>
  </si>
  <si>
    <t>S05621</t>
  </si>
  <si>
    <t>Daviesia ulicifolia ssp. ulicifolia</t>
  </si>
  <si>
    <t>Grey Parrot-pea</t>
  </si>
  <si>
    <t>Y01668</t>
  </si>
  <si>
    <t>Dillwynia</t>
  </si>
  <si>
    <t>cinerascens</t>
  </si>
  <si>
    <t>Dillwynia cinerascens</t>
  </si>
  <si>
    <t>Smooth Parrot-pea</t>
  </si>
  <si>
    <t>K01669</t>
  </si>
  <si>
    <t>Dillwynia glaberrima</t>
  </si>
  <si>
    <t>Red Parrot-pea</t>
  </si>
  <si>
    <t>U01670</t>
  </si>
  <si>
    <t>hispida</t>
  </si>
  <si>
    <t>Dillwynia hispida</t>
  </si>
  <si>
    <t>Showy Parrot-pea</t>
  </si>
  <si>
    <t>W01671</t>
  </si>
  <si>
    <t>Dillwynia sericea</t>
  </si>
  <si>
    <t>Parrot-pea</t>
  </si>
  <si>
    <t>A10324</t>
  </si>
  <si>
    <t>Dillwynia sp.</t>
  </si>
  <si>
    <t>A01672</t>
  </si>
  <si>
    <t>uncinata</t>
  </si>
  <si>
    <t>Lavatory Creeper</t>
  </si>
  <si>
    <t>A03864</t>
  </si>
  <si>
    <t>Dipogon</t>
  </si>
  <si>
    <t>lignosus</t>
  </si>
  <si>
    <t>Dipogon lignosus</t>
  </si>
  <si>
    <t>Thorny Coral Tree</t>
  </si>
  <si>
    <t>A01664</t>
  </si>
  <si>
    <t>Erythrina</t>
  </si>
  <si>
    <t>acanthocarpa</t>
  </si>
  <si>
    <t>Erythrina acanthocarpa</t>
  </si>
  <si>
    <t>Coral Tree</t>
  </si>
  <si>
    <t>W10391</t>
  </si>
  <si>
    <t>Erythrina sp.</t>
  </si>
  <si>
    <t>Bat's-wing Coral Tree</t>
  </si>
  <si>
    <t>C01673</t>
  </si>
  <si>
    <t>vespertilio</t>
  </si>
  <si>
    <t>Erythrina vespertilio</t>
  </si>
  <si>
    <t>G32319</t>
  </si>
  <si>
    <t>sykesii</t>
  </si>
  <si>
    <t>Erythrina X sykesii</t>
  </si>
  <si>
    <t>Large-leaf Eutaxia</t>
  </si>
  <si>
    <t>M03658</t>
  </si>
  <si>
    <t>Eutaxia</t>
  </si>
  <si>
    <t>Eutaxia diffusa</t>
  </si>
  <si>
    <t>Common Eutaxia</t>
  </si>
  <si>
    <t>E01674</t>
  </si>
  <si>
    <t>Eutaxia microphylla</t>
  </si>
  <si>
    <t>M20086</t>
  </si>
  <si>
    <t>Eutaxia sp.</t>
  </si>
  <si>
    <t>Y05848</t>
  </si>
  <si>
    <t>Gastrolobium</t>
  </si>
  <si>
    <t>villosum</t>
  </si>
  <si>
    <t>Gastrolobium villosum</t>
  </si>
  <si>
    <t>Flax-leaf Broom</t>
  </si>
  <si>
    <t>K01677</t>
  </si>
  <si>
    <t>Genista</t>
  </si>
  <si>
    <t>linifolia</t>
  </si>
  <si>
    <t>Genista linifolia</t>
  </si>
  <si>
    <t>Montpellier Broom</t>
  </si>
  <si>
    <t>G03435</t>
  </si>
  <si>
    <t>monspessulana</t>
  </si>
  <si>
    <t>Genista monspessulana</t>
  </si>
  <si>
    <t>E10430</t>
  </si>
  <si>
    <t>Genista sp.</t>
  </si>
  <si>
    <t>Q05312</t>
  </si>
  <si>
    <t>stenopetala</t>
  </si>
  <si>
    <t>Genista stenopetala</t>
  </si>
  <si>
    <t>Y32248</t>
  </si>
  <si>
    <t>Genista X spachiana</t>
  </si>
  <si>
    <t>S06121</t>
  </si>
  <si>
    <t>Gleditsia</t>
  </si>
  <si>
    <t>triacanthos</t>
  </si>
  <si>
    <t>Gleditsia triacanthos</t>
  </si>
  <si>
    <t>Silky Glycine</t>
  </si>
  <si>
    <t>M01678</t>
  </si>
  <si>
    <t>Glycine</t>
  </si>
  <si>
    <t>Glycine canescens</t>
  </si>
  <si>
    <t>Clover Glycine</t>
  </si>
  <si>
    <t>C01681</t>
  </si>
  <si>
    <t>latrobeana</t>
  </si>
  <si>
    <t>Glycine latrobeana</t>
  </si>
  <si>
    <t>Small-leaf Glycine</t>
  </si>
  <si>
    <t>E01682</t>
  </si>
  <si>
    <t>Glycine microphylla</t>
  </si>
  <si>
    <t>Twining Glycine</t>
  </si>
  <si>
    <t>Z01679</t>
  </si>
  <si>
    <t>Glycine rubiginosa</t>
  </si>
  <si>
    <t>W10447</t>
  </si>
  <si>
    <t>Glycine sp.</t>
  </si>
  <si>
    <t>Variable Glycine</t>
  </si>
  <si>
    <t>K05417</t>
  </si>
  <si>
    <t>tabacina</t>
  </si>
  <si>
    <t>Glycine tabacina</t>
  </si>
  <si>
    <t>Native Liquorice</t>
  </si>
  <si>
    <t>Y01684</t>
  </si>
  <si>
    <t>Glycyrrhiza</t>
  </si>
  <si>
    <t>Glycyrrhiza acanthocarpa</t>
  </si>
  <si>
    <t>Liquorice</t>
  </si>
  <si>
    <t>K01685</t>
  </si>
  <si>
    <t>Glycyrrhiza glabra</t>
  </si>
  <si>
    <t>A10448</t>
  </si>
  <si>
    <t>Glycyrrhiza sp.</t>
  </si>
  <si>
    <t>Dwarf Wedge-pea</t>
  </si>
  <si>
    <t>M01686</t>
  </si>
  <si>
    <t>Gompholobium</t>
  </si>
  <si>
    <t>ecostatum</t>
  </si>
  <si>
    <t>Gompholobium ecostatum</t>
  </si>
  <si>
    <t>Western Golden-tip</t>
  </si>
  <si>
    <t>M05602</t>
  </si>
  <si>
    <t>Goodia</t>
  </si>
  <si>
    <t>Goodia medicaginea</t>
  </si>
  <si>
    <t>Western Australian Coral-pea</t>
  </si>
  <si>
    <t>A03660</t>
  </si>
  <si>
    <t>Hardenbergia</t>
  </si>
  <si>
    <t>comptoniana</t>
  </si>
  <si>
    <t>Hardenbergia comptoniana</t>
  </si>
  <si>
    <t>Coral-pea</t>
  </si>
  <si>
    <t>G10475</t>
  </si>
  <si>
    <t>Hardenbergia sp.</t>
  </si>
  <si>
    <t>Native Lilac</t>
  </si>
  <si>
    <t>Q01688</t>
  </si>
  <si>
    <t>violacea</t>
  </si>
  <si>
    <t>Hardenbergia violacea</t>
  </si>
  <si>
    <t>Common Hovea</t>
  </si>
  <si>
    <t>A32296</t>
  </si>
  <si>
    <t>Hovea</t>
  </si>
  <si>
    <t>Hovea heterophylla</t>
  </si>
  <si>
    <t>Q32188</t>
  </si>
  <si>
    <t>Hovea pungens</t>
  </si>
  <si>
    <t>Tall Hovea</t>
  </si>
  <si>
    <t>E01690</t>
  </si>
  <si>
    <t>purpurea</t>
  </si>
  <si>
    <t>Hovea purpurea</t>
  </si>
  <si>
    <t>S10497</t>
  </si>
  <si>
    <t>Hovea sp.</t>
  </si>
  <si>
    <t>C32297</t>
  </si>
  <si>
    <t>trisperma</t>
  </si>
  <si>
    <t>Hovea trisperma</t>
  </si>
  <si>
    <t>M06234</t>
  </si>
  <si>
    <t>Indigastrum</t>
  </si>
  <si>
    <t>parviflorum</t>
  </si>
  <si>
    <t>Indigastrum parviflorum</t>
  </si>
  <si>
    <t>Austral Indigo</t>
  </si>
  <si>
    <t>Q32196</t>
  </si>
  <si>
    <t>Indigofera</t>
  </si>
  <si>
    <t>Indigofera australis ssp. australis</t>
  </si>
  <si>
    <t>S32197</t>
  </si>
  <si>
    <t>Indigofera australis ssp. hesperia</t>
  </si>
  <si>
    <t>Showy Indigo</t>
  </si>
  <si>
    <t>K04969</t>
  </si>
  <si>
    <t>Indigofera basedowii</t>
  </si>
  <si>
    <t>Sticky Indigo</t>
  </si>
  <si>
    <t>M01694</t>
  </si>
  <si>
    <t>colutea</t>
  </si>
  <si>
    <t>Indigofera colutea</t>
  </si>
  <si>
    <t>Silver Indigo</t>
  </si>
  <si>
    <t>M32194</t>
  </si>
  <si>
    <t>cornuligera</t>
  </si>
  <si>
    <t>Indigofera cornuligera ssp. cornuligera</t>
  </si>
  <si>
    <t>Z32195</t>
  </si>
  <si>
    <t>Indigofera cornuligera ssp. flindersensis</t>
  </si>
  <si>
    <t>Ewart's Indigo</t>
  </si>
  <si>
    <t>Y32512</t>
  </si>
  <si>
    <t>ewartiana</t>
  </si>
  <si>
    <t>Indigofera ewartiana</t>
  </si>
  <si>
    <t>George's Indigo</t>
  </si>
  <si>
    <t>Q03588</t>
  </si>
  <si>
    <t>Indigofera georgei</t>
  </si>
  <si>
    <t>Helm's Indigo</t>
  </si>
  <si>
    <t>E04470</t>
  </si>
  <si>
    <t>Indigofera helmsii</t>
  </si>
  <si>
    <t>Y32192</t>
  </si>
  <si>
    <t>leucotricha</t>
  </si>
  <si>
    <t>Indigofera leucotricha</t>
  </si>
  <si>
    <t>Flax-leaf Indigo</t>
  </si>
  <si>
    <t>S01697</t>
  </si>
  <si>
    <t>Indigofera linifolia</t>
  </si>
  <si>
    <t>Birdsville Indigo</t>
  </si>
  <si>
    <t>G03663</t>
  </si>
  <si>
    <t>linnaei</t>
  </si>
  <si>
    <t>Indigofera linnaei</t>
  </si>
  <si>
    <t>C04233</t>
  </si>
  <si>
    <t>longibractea</t>
  </si>
  <si>
    <t>Indigofera longibractea</t>
  </si>
  <si>
    <t>Sand Indigo</t>
  </si>
  <si>
    <t>K01693</t>
  </si>
  <si>
    <t>psammophila</t>
  </si>
  <si>
    <t>Indigofera psammophila</t>
  </si>
  <si>
    <t>Indigo</t>
  </si>
  <si>
    <t>Q10516</t>
  </si>
  <si>
    <t>Indigofera sp.</t>
  </si>
  <si>
    <t>Central Australian Poison-sage</t>
  </si>
  <si>
    <t>Y03436</t>
  </si>
  <si>
    <t>Isotropis</t>
  </si>
  <si>
    <t>Isotropis centralis</t>
  </si>
  <si>
    <t>Poison-sage</t>
  </si>
  <si>
    <t>A10528</t>
  </si>
  <si>
    <t>Isotropis sp.</t>
  </si>
  <si>
    <t>Wheeler's Lamb-poison</t>
  </si>
  <si>
    <t>U01698</t>
  </si>
  <si>
    <t>wheeleri</t>
  </si>
  <si>
    <t>Isotropis wheeleri</t>
  </si>
  <si>
    <t>Black Coral-pea</t>
  </si>
  <si>
    <t>A01700</t>
  </si>
  <si>
    <t>Kennedia</t>
  </si>
  <si>
    <t>nigricans</t>
  </si>
  <si>
    <t>Kennedia nigricans</t>
  </si>
  <si>
    <t>Kal#pil-kal#pilpa</t>
  </si>
  <si>
    <t>C01701</t>
  </si>
  <si>
    <t>prorepens</t>
  </si>
  <si>
    <t>Kennedia prorepens</t>
  </si>
  <si>
    <t>Scarlet Runner</t>
  </si>
  <si>
    <t>E01702</t>
  </si>
  <si>
    <t>Kennedia prostrata</t>
  </si>
  <si>
    <t>C10537</t>
  </si>
  <si>
    <t>Kennedia sp.</t>
  </si>
  <si>
    <t>Perennial Pea</t>
  </si>
  <si>
    <t>Y01704</t>
  </si>
  <si>
    <t>Lathyrus</t>
  </si>
  <si>
    <t>Lathyrus latifolius</t>
  </si>
  <si>
    <t>Sweet Pea</t>
  </si>
  <si>
    <t>G05943</t>
  </si>
  <si>
    <t>odoratus</t>
  </si>
  <si>
    <t>Lathyrus odoratus</t>
  </si>
  <si>
    <t>Y10556</t>
  </si>
  <si>
    <t>Lathyrus sp.</t>
  </si>
  <si>
    <t>Slender Wild-pea</t>
  </si>
  <si>
    <t>G01703</t>
  </si>
  <si>
    <t>sphaericus</t>
  </si>
  <si>
    <t>Lathyrus sphaericus</t>
  </si>
  <si>
    <t>Tangier Pea</t>
  </si>
  <si>
    <t>C03581</t>
  </si>
  <si>
    <t>tingitanus</t>
  </si>
  <si>
    <t>Lathyrus tingitanus</t>
  </si>
  <si>
    <t>E15082</t>
  </si>
  <si>
    <t>Upside-down Plant</t>
  </si>
  <si>
    <t>U04806</t>
  </si>
  <si>
    <t>Leptosema</t>
  </si>
  <si>
    <t>Leptosema chambersii</t>
  </si>
  <si>
    <t>M10574</t>
  </si>
  <si>
    <t>Leptosema sp.</t>
  </si>
  <si>
    <t>Bladder Senna</t>
  </si>
  <si>
    <t>W01779</t>
  </si>
  <si>
    <t>Lessertia</t>
  </si>
  <si>
    <t>frutescens</t>
  </si>
  <si>
    <t>Lessertia frutescens</t>
  </si>
  <si>
    <t>Slender Bird's-foot Trefoil</t>
  </si>
  <si>
    <t>K01705</t>
  </si>
  <si>
    <t>Lotus</t>
  </si>
  <si>
    <t>angustissimus</t>
  </si>
  <si>
    <t>Lotus angustissimus</t>
  </si>
  <si>
    <t>Austral Trefoil</t>
  </si>
  <si>
    <t>M01706</t>
  </si>
  <si>
    <t>Lotus australis</t>
  </si>
  <si>
    <t>E06230</t>
  </si>
  <si>
    <t>corniculatus</t>
  </si>
  <si>
    <t>Lotus corniculatus var.</t>
  </si>
  <si>
    <t>U06130</t>
  </si>
  <si>
    <t>Lotus corniculatus var. corniculatus</t>
  </si>
  <si>
    <t>W06131</t>
  </si>
  <si>
    <t>Lotus corniculatus var. tenuifolius</t>
  </si>
  <si>
    <t>Red-flower Lotus</t>
  </si>
  <si>
    <t>Q01708</t>
  </si>
  <si>
    <t>Lotus cruentus</t>
  </si>
  <si>
    <t>Greater Bird's-foot Trefoil</t>
  </si>
  <si>
    <t>M06242</t>
  </si>
  <si>
    <t>preslii</t>
  </si>
  <si>
    <t>Lotus preslii</t>
  </si>
  <si>
    <t>G10599</t>
  </si>
  <si>
    <t>Lotus sp.</t>
  </si>
  <si>
    <t>Hairy Bird's-foot Trefoil</t>
  </si>
  <si>
    <t>G01711</t>
  </si>
  <si>
    <t>subbiflorus</t>
  </si>
  <si>
    <t>Lotus subbiflorus</t>
  </si>
  <si>
    <t>Z06243</t>
  </si>
  <si>
    <t>uliginosus</t>
  </si>
  <si>
    <t>Lotus uliginosus</t>
  </si>
  <si>
    <t>Narrow-leaf Lupin</t>
  </si>
  <si>
    <t>A03768</t>
  </si>
  <si>
    <t>Lupinus</t>
  </si>
  <si>
    <t>angustifolius</t>
  </si>
  <si>
    <t>Lupinus angustifolius</t>
  </si>
  <si>
    <t>Blue Lupin</t>
  </si>
  <si>
    <t>Y01712</t>
  </si>
  <si>
    <t>cosentinii</t>
  </si>
  <si>
    <t>Lupinus cosentinii</t>
  </si>
  <si>
    <t>C06133</t>
  </si>
  <si>
    <t>luteus</t>
  </si>
  <si>
    <t>Lupinus luteus</t>
  </si>
  <si>
    <t>E06134</t>
  </si>
  <si>
    <t>polyphyllus</t>
  </si>
  <si>
    <t>Lupinus polyphyllus</t>
  </si>
  <si>
    <t>Lupin</t>
  </si>
  <si>
    <t>M10602</t>
  </si>
  <si>
    <t>Lupinus sp.</t>
  </si>
  <si>
    <t>Spotted Medic</t>
  </si>
  <si>
    <t>Q01716</t>
  </si>
  <si>
    <t>Medicago</t>
  </si>
  <si>
    <t>arabica</t>
  </si>
  <si>
    <t>Medicago arabica</t>
  </si>
  <si>
    <t>Strand Medic</t>
  </si>
  <si>
    <t>W06211</t>
  </si>
  <si>
    <t>italica</t>
  </si>
  <si>
    <t>Medicago italica</t>
  </si>
  <si>
    <t>Cut-leaf Medic</t>
  </si>
  <si>
    <t>U01718</t>
  </si>
  <si>
    <t>Medicago laciniata</t>
  </si>
  <si>
    <t>U06210</t>
  </si>
  <si>
    <t>littoralis</t>
  </si>
  <si>
    <t>Medicago littoralis</t>
  </si>
  <si>
    <t>Black Medic</t>
  </si>
  <si>
    <t>Y01720</t>
  </si>
  <si>
    <t>lupulina</t>
  </si>
  <si>
    <t>Medicago lupulina</t>
  </si>
  <si>
    <t>Little Medic</t>
  </si>
  <si>
    <t>K01721</t>
  </si>
  <si>
    <t>minima</t>
  </si>
  <si>
    <t>Button Medic</t>
  </si>
  <si>
    <t>M01722</t>
  </si>
  <si>
    <t>orbicularis</t>
  </si>
  <si>
    <t>Medicago orbicularis</t>
  </si>
  <si>
    <t>Burr-medic</t>
  </si>
  <si>
    <t>Z01723</t>
  </si>
  <si>
    <t>polymorpha</t>
  </si>
  <si>
    <t>Small-leaf Burr-medic</t>
  </si>
  <si>
    <t>Q01724</t>
  </si>
  <si>
    <t>Medicago praecox</t>
  </si>
  <si>
    <t>Gamma Medic</t>
  </si>
  <si>
    <t>W03775</t>
  </si>
  <si>
    <t>Medicago rugosa</t>
  </si>
  <si>
    <t>Lucerne</t>
  </si>
  <si>
    <t>A06060</t>
  </si>
  <si>
    <t>Medicago sativa</t>
  </si>
  <si>
    <t>Snail Medic</t>
  </si>
  <si>
    <t>U01726</t>
  </si>
  <si>
    <t>scutellata</t>
  </si>
  <si>
    <t>Medicago scutellata</t>
  </si>
  <si>
    <t>Medic</t>
  </si>
  <si>
    <t>C10625</t>
  </si>
  <si>
    <t>Medicago sp.</t>
  </si>
  <si>
    <t>Barrel Medic</t>
  </si>
  <si>
    <t>W01727</t>
  </si>
  <si>
    <t>truncatula</t>
  </si>
  <si>
    <t>Medicago truncatula</t>
  </si>
  <si>
    <t>Bokhara Clover</t>
  </si>
  <si>
    <t>A01728</t>
  </si>
  <si>
    <t>Melilotus</t>
  </si>
  <si>
    <t>Melilotus albus</t>
  </si>
  <si>
    <t>King Island Melilot</t>
  </si>
  <si>
    <t>C01729</t>
  </si>
  <si>
    <t>indicus</t>
  </si>
  <si>
    <t>Melilotus indicus</t>
  </si>
  <si>
    <t>Common Melilot</t>
  </si>
  <si>
    <t>Z01731</t>
  </si>
  <si>
    <t>Melilotus officinalis</t>
  </si>
  <si>
    <t>Messina Melilot</t>
  </si>
  <si>
    <t>M01730</t>
  </si>
  <si>
    <t>siculus</t>
  </si>
  <si>
    <t>Melilotus siculus</t>
  </si>
  <si>
    <t>Melilot</t>
  </si>
  <si>
    <t>W10631</t>
  </si>
  <si>
    <t>Melilotus sp.</t>
  </si>
  <si>
    <t>Sand Pea</t>
  </si>
  <si>
    <t>Q01732</t>
  </si>
  <si>
    <t>Muelleranthus</t>
  </si>
  <si>
    <t>stipularis</t>
  </si>
  <si>
    <t>Muelleranthus stipularis</t>
  </si>
  <si>
    <t>U01734</t>
  </si>
  <si>
    <t>Neptunia</t>
  </si>
  <si>
    <t>dimorphantha</t>
  </si>
  <si>
    <t>Neptunia dimorphantha</t>
  </si>
  <si>
    <t>Neat Bird's-foot</t>
  </si>
  <si>
    <t>W32243</t>
  </si>
  <si>
    <t>Ornithopus</t>
  </si>
  <si>
    <t>compressus</t>
  </si>
  <si>
    <t>Ornithopus compressus</t>
  </si>
  <si>
    <t>A32244</t>
  </si>
  <si>
    <t>Ornithopus sativus</t>
  </si>
  <si>
    <t>Cape Leeuwin Wattle</t>
  </si>
  <si>
    <t>K01633</t>
  </si>
  <si>
    <t>Paraserianthes</t>
  </si>
  <si>
    <t>lophantha</t>
  </si>
  <si>
    <t>Paraserianthes lophantha</t>
  </si>
  <si>
    <t>Jerusalem Thorn</t>
  </si>
  <si>
    <t>K04181</t>
  </si>
  <si>
    <t>Parkinsonia</t>
  </si>
  <si>
    <t>aculeata</t>
  </si>
  <si>
    <t>Parkinsonia aculeata</t>
  </si>
  <si>
    <t>Cassia Butterfly Bush</t>
  </si>
  <si>
    <t>S03781</t>
  </si>
  <si>
    <t>Petalostylis</t>
  </si>
  <si>
    <t>cassioides</t>
  </si>
  <si>
    <t>Petalostylis cassioides</t>
  </si>
  <si>
    <t>Butterfly Bush</t>
  </si>
  <si>
    <t>A01736</t>
  </si>
  <si>
    <t>labicheoides</t>
  </si>
  <si>
    <t>Petalostylis labicheoides</t>
  </si>
  <si>
    <t>E10758</t>
  </si>
  <si>
    <t>Petalostylis sp.</t>
  </si>
  <si>
    <t>Heathy Phyllota</t>
  </si>
  <si>
    <t>C01737</t>
  </si>
  <si>
    <t>Phyllota</t>
  </si>
  <si>
    <t>pleurandroides</t>
  </si>
  <si>
    <t>Phyllota pleurandroides</t>
  </si>
  <si>
    <t>Slender Phyllota</t>
  </si>
  <si>
    <t>E01738</t>
  </si>
  <si>
    <t>Phyllota remota</t>
  </si>
  <si>
    <t>C10773</t>
  </si>
  <si>
    <t>Phyllota sp.</t>
  </si>
  <si>
    <t>C06001</t>
  </si>
  <si>
    <t>Pisum</t>
  </si>
  <si>
    <t>Pisum sativum</t>
  </si>
  <si>
    <t>Holly Flat-pea</t>
  </si>
  <si>
    <t>G01739</t>
  </si>
  <si>
    <t>Platylobium</t>
  </si>
  <si>
    <t>obtusangulum</t>
  </si>
  <si>
    <t>Platylobium obtusangulum</t>
  </si>
  <si>
    <t>Flat-pea</t>
  </si>
  <si>
    <t>Q10788</t>
  </si>
  <si>
    <t>Platylobium sp.</t>
  </si>
  <si>
    <t>Cape Satin Bush</t>
  </si>
  <si>
    <t>K04253</t>
  </si>
  <si>
    <t>Podalyria</t>
  </si>
  <si>
    <t>Podalyria sericea</t>
  </si>
  <si>
    <t>Mesquite</t>
  </si>
  <si>
    <t>C03865</t>
  </si>
  <si>
    <t>Prosopis</t>
  </si>
  <si>
    <t>juliflora</t>
  </si>
  <si>
    <t>Prosopis juliflora</t>
  </si>
  <si>
    <t>African Scurf-pea</t>
  </si>
  <si>
    <t>G03787</t>
  </si>
  <si>
    <t>Psoralea</t>
  </si>
  <si>
    <t>Psoralea pinnata</t>
  </si>
  <si>
    <t>Bristly Bush-pea</t>
  </si>
  <si>
    <t>G01747</t>
  </si>
  <si>
    <t>Pultenaea</t>
  </si>
  <si>
    <t>acerosa</t>
  </si>
  <si>
    <t>Pultenaea acerosa</t>
  </si>
  <si>
    <t>Soft Bush-pea</t>
  </si>
  <si>
    <t>G32183</t>
  </si>
  <si>
    <t>canaliculata</t>
  </si>
  <si>
    <t>Pultenaea canaliculata</t>
  </si>
  <si>
    <t>Large-leaf Bush Pea</t>
  </si>
  <si>
    <t>K01749</t>
  </si>
  <si>
    <t>daphnoides</t>
  </si>
  <si>
    <t>Pultenaea daphnoides</t>
  </si>
  <si>
    <t>Dense Bush-pea</t>
  </si>
  <si>
    <t>U01750</t>
  </si>
  <si>
    <t>densifolia</t>
  </si>
  <si>
    <t>Pultenaea densifolia</t>
  </si>
  <si>
    <t>Clustered Bush-pea</t>
  </si>
  <si>
    <t>W01751</t>
  </si>
  <si>
    <t>Pultenaea dentata</t>
  </si>
  <si>
    <t>Limestone Bush-pea</t>
  </si>
  <si>
    <t>Y01676</t>
  </si>
  <si>
    <t>elachista</t>
  </si>
  <si>
    <t>Pultenaea elachista</t>
  </si>
  <si>
    <t>Scented Bush-pea</t>
  </si>
  <si>
    <t>E05130</t>
  </si>
  <si>
    <t>Pultenaea graveolens</t>
  </si>
  <si>
    <t>Rusty Bush-pea</t>
  </si>
  <si>
    <t>C01753</t>
  </si>
  <si>
    <t>hispidula</t>
  </si>
  <si>
    <t>Pultenaea hispidula</t>
  </si>
  <si>
    <t>Beyeria Bush-pea</t>
  </si>
  <si>
    <t>G05467</t>
  </si>
  <si>
    <t>insularis</t>
  </si>
  <si>
    <t>Pultenaea insularis</t>
  </si>
  <si>
    <t>Mount Lofty Bush-pea</t>
  </si>
  <si>
    <t>E01754</t>
  </si>
  <si>
    <t>involucrata</t>
  </si>
  <si>
    <t>Pultenaea involucrata</t>
  </si>
  <si>
    <t>Tothill Bush-pea</t>
  </si>
  <si>
    <t>E05466</t>
  </si>
  <si>
    <t>kraehenbuehlii</t>
  </si>
  <si>
    <t>Pultenaea kraehenbuehlii</t>
  </si>
  <si>
    <t>Twiggy Bush-pea</t>
  </si>
  <si>
    <t>Y01756</t>
  </si>
  <si>
    <t>largiflorens</t>
  </si>
  <si>
    <t>Pultenaea largiflorens</t>
  </si>
  <si>
    <t>Loose-flower Bush-pea</t>
  </si>
  <si>
    <t>K01757</t>
  </si>
  <si>
    <t>laxiflora</t>
  </si>
  <si>
    <t>Pultenaea laxiflora</t>
  </si>
  <si>
    <t>Matted Bush-pea</t>
  </si>
  <si>
    <t>A01752</t>
  </si>
  <si>
    <t>pedunculata</t>
  </si>
  <si>
    <t>Pultenaea pedunculata</t>
  </si>
  <si>
    <t>Feather Bush-pea</t>
  </si>
  <si>
    <t>C06169</t>
  </si>
  <si>
    <t>penna</t>
  </si>
  <si>
    <t>Pultenaea penna</t>
  </si>
  <si>
    <t>Silky Bush-pea</t>
  </si>
  <si>
    <t>Z01759</t>
  </si>
  <si>
    <t>Pultenaea prostrata</t>
  </si>
  <si>
    <t>Rigid Bush-pea</t>
  </si>
  <si>
    <t>E32182</t>
  </si>
  <si>
    <t>rigida</t>
  </si>
  <si>
    <t>Pultenaea rigida</t>
  </si>
  <si>
    <t>Rough Bush-pea</t>
  </si>
  <si>
    <t>G01763</t>
  </si>
  <si>
    <t>scabra</t>
  </si>
  <si>
    <t>Pultenaea scabra</t>
  </si>
  <si>
    <t>Bush-pea</t>
  </si>
  <si>
    <t>E10838</t>
  </si>
  <si>
    <t>Pultenaea sp.</t>
  </si>
  <si>
    <t>Erect Bush-pea</t>
  </si>
  <si>
    <t>Y01764</t>
  </si>
  <si>
    <t>Pultenaea stricta</t>
  </si>
  <si>
    <t>Narrow-leaf Bush-pea</t>
  </si>
  <si>
    <t>K01765</t>
  </si>
  <si>
    <t>Pultenaea tenuifolia</t>
  </si>
  <si>
    <t>Terete-leaf Bush-pea</t>
  </si>
  <si>
    <t>M20158</t>
  </si>
  <si>
    <t>Pultenaea teretifolia var.</t>
  </si>
  <si>
    <t>Short-leaf Bush-pea</t>
  </si>
  <si>
    <t>M01758</t>
  </si>
  <si>
    <t>Pultenaea teretifolia var. brachyphylla</t>
  </si>
  <si>
    <t>M01766</t>
  </si>
  <si>
    <t>Pultenaea teretifolia var. teretifolia</t>
  </si>
  <si>
    <t>Tufted Bush-pea</t>
  </si>
  <si>
    <t>Z01767</t>
  </si>
  <si>
    <t>trichophylla</t>
  </si>
  <si>
    <t>Pultenaea trichophylla</t>
  </si>
  <si>
    <t>Listed as VU 16/7/00. Upgraded to EN 1/12/09. BDBSA updated by D Bickerton 27/7/10</t>
  </si>
  <si>
    <t>Kangaroo Island Bush-pea</t>
  </si>
  <si>
    <t>Q01768</t>
  </si>
  <si>
    <t>trifida</t>
  </si>
  <si>
    <t>Pultenaea trifida</t>
  </si>
  <si>
    <t>Three-nerve Bush-pea</t>
  </si>
  <si>
    <t>S01769</t>
  </si>
  <si>
    <t>trinervis</t>
  </si>
  <si>
    <t>Pultenaea trinervis</t>
  </si>
  <si>
    <t>A06168</t>
  </si>
  <si>
    <t>Pultenaea vestita</t>
  </si>
  <si>
    <t>Splendid Bush-pea</t>
  </si>
  <si>
    <t>Y01772</t>
  </si>
  <si>
    <t>Pultenaea villifera var. glabrescens</t>
  </si>
  <si>
    <t>Dark Bush-pea</t>
  </si>
  <si>
    <t>G01771</t>
  </si>
  <si>
    <t>viscidula</t>
  </si>
  <si>
    <t>Pultenaea viscidula</t>
  </si>
  <si>
    <t>White Weeping Broom</t>
  </si>
  <si>
    <t>A03652</t>
  </si>
  <si>
    <t>Retama</t>
  </si>
  <si>
    <t>raetam</t>
  </si>
  <si>
    <t>Retama raetam</t>
  </si>
  <si>
    <t>K10849</t>
  </si>
  <si>
    <t>Retama sp.</t>
  </si>
  <si>
    <t>Rhynchosia</t>
  </si>
  <si>
    <t>E05318</t>
  </si>
  <si>
    <t>Rhynchosia australis</t>
  </si>
  <si>
    <t>C05317</t>
  </si>
  <si>
    <t>Rhynchosia minima</t>
  </si>
  <si>
    <t>Black Locust</t>
  </si>
  <si>
    <t>Z01775</t>
  </si>
  <si>
    <t>Robinia</t>
  </si>
  <si>
    <t>pseudoacacia</t>
  </si>
  <si>
    <t>Robinia pseudoacacia</t>
  </si>
  <si>
    <t>Desert Senna</t>
  </si>
  <si>
    <t>M20174</t>
  </si>
  <si>
    <t>Senna</t>
  </si>
  <si>
    <t>artemisioides</t>
  </si>
  <si>
    <t>Senna artemisioides ssp.</t>
  </si>
  <si>
    <t>A05244</t>
  </si>
  <si>
    <t>Senna artemisioides ssp. alicia</t>
  </si>
  <si>
    <t>A15348</t>
  </si>
  <si>
    <t>Senna artemisioides ssp. alicia x ssp. coriacea</t>
  </si>
  <si>
    <t>W15283</t>
  </si>
  <si>
    <t>Senna artemisioides ssp. artemisioides x ssp. coriacea</t>
  </si>
  <si>
    <t>U15282</t>
  </si>
  <si>
    <t>Senna artemisioides ssp. artemisioides x ssp. filifolia</t>
  </si>
  <si>
    <t>Fine-leaf Desert Senna</t>
  </si>
  <si>
    <t>C05025</t>
  </si>
  <si>
    <t>Senna artemisioides ssp. filifolia</t>
  </si>
  <si>
    <t>U15346</t>
  </si>
  <si>
    <t>Senna artemisioides ssp. filifolia x ssp. petiolaris</t>
  </si>
  <si>
    <t>Blunt-leaf Senna</t>
  </si>
  <si>
    <t>S01645</t>
  </si>
  <si>
    <t>Senna artemisioides ssp. helmsii</t>
  </si>
  <si>
    <t>Limestone Senna</t>
  </si>
  <si>
    <t>W01647</t>
  </si>
  <si>
    <t>Senna artemisioides ssp. oligophylla</t>
  </si>
  <si>
    <t>E05598</t>
  </si>
  <si>
    <t>W15347</t>
  </si>
  <si>
    <t>Senna artemisioides ssp. petiolaris x ssp. sturtii</t>
  </si>
  <si>
    <t>Four-leaf Desert Senna</t>
  </si>
  <si>
    <t>K04173</t>
  </si>
  <si>
    <t>Senna artemisioides ssp. quadrifolia</t>
  </si>
  <si>
    <t>Silver Senna</t>
  </si>
  <si>
    <t>M01642</t>
  </si>
  <si>
    <t>Senna artemisioides ssp. X artemisioides</t>
  </si>
  <si>
    <t>Broad-leaf Desert Senna</t>
  </si>
  <si>
    <t>Z03287</t>
  </si>
  <si>
    <t>Senna artemisioides ssp. X coriacea</t>
  </si>
  <si>
    <t>Grey Senna</t>
  </si>
  <si>
    <t>Z01643</t>
  </si>
  <si>
    <t>Senna artemisioides ssp. X sturtii</t>
  </si>
  <si>
    <t>Twin-leaf Desert Senna</t>
  </si>
  <si>
    <t>E03646</t>
  </si>
  <si>
    <t>Senna artemisioides ssp. zygophylla</t>
  </si>
  <si>
    <t>Pepper-leaf Senna</t>
  </si>
  <si>
    <t>M04994</t>
  </si>
  <si>
    <t>barclayana</t>
  </si>
  <si>
    <t>Senna barclayana</t>
  </si>
  <si>
    <t>Curved-leaf Senna</t>
  </si>
  <si>
    <t>E20278</t>
  </si>
  <si>
    <t>cardiosperma</t>
  </si>
  <si>
    <t>Senna cardiosperma ssp.</t>
  </si>
  <si>
    <t>C05245</t>
  </si>
  <si>
    <t>Senna cardiosperma ssp. cardiosperma</t>
  </si>
  <si>
    <t>Gawler Ranges Senna</t>
  </si>
  <si>
    <t>M05118</t>
  </si>
  <si>
    <t>Senna cardiosperma ssp. gawlerensis</t>
  </si>
  <si>
    <t>Z05119</t>
  </si>
  <si>
    <t>Senna cardiosperma ssp. microphylla</t>
  </si>
  <si>
    <t>Sticky Senna</t>
  </si>
  <si>
    <t>Z20175</t>
  </si>
  <si>
    <t>glutinosa</t>
  </si>
  <si>
    <t>Senna glutinosa ssp.</t>
  </si>
  <si>
    <t>K06233</t>
  </si>
  <si>
    <t>Senna glutinosa ssp. chatelainiana</t>
  </si>
  <si>
    <t>Q01644</t>
  </si>
  <si>
    <t>Senna glutinosa ssp. glutinosa</t>
  </si>
  <si>
    <t>White Senna</t>
  </si>
  <si>
    <t>Z01651</t>
  </si>
  <si>
    <t>Senna glutinosa ssp. pruinosa</t>
  </si>
  <si>
    <t>Hammersley Senna</t>
  </si>
  <si>
    <t>Y05580</t>
  </si>
  <si>
    <t>hamersleyensis</t>
  </si>
  <si>
    <t>Senna hamersleyensis</t>
  </si>
  <si>
    <t>Downy Senna</t>
  </si>
  <si>
    <t>U05242</t>
  </si>
  <si>
    <t>multiglandulosa</t>
  </si>
  <si>
    <t>Senna multiglandulosa</t>
  </si>
  <si>
    <t>Showy Senna</t>
  </si>
  <si>
    <t>G03647</t>
  </si>
  <si>
    <t>Senna notabilis</t>
  </si>
  <si>
    <t>Western Senna</t>
  </si>
  <si>
    <t>G05131</t>
  </si>
  <si>
    <t>Senna occidentalis</t>
  </si>
  <si>
    <t>C05597</t>
  </si>
  <si>
    <t>phyllodinea</t>
  </si>
  <si>
    <t>Senna phyllodinea</t>
  </si>
  <si>
    <t>Yellow Pea</t>
  </si>
  <si>
    <t>C01649</t>
  </si>
  <si>
    <t>planitiicola</t>
  </si>
  <si>
    <t>Senna planitiicola</t>
  </si>
  <si>
    <t>Stripe-pod Senna</t>
  </si>
  <si>
    <t>M01650</t>
  </si>
  <si>
    <t>pleurocarpa</t>
  </si>
  <si>
    <t>Senna pleurocarpa var. pleurocarpa</t>
  </si>
  <si>
    <t>Y11072</t>
  </si>
  <si>
    <t>Senna sp.</t>
  </si>
  <si>
    <t>Sesbania Pea</t>
  </si>
  <si>
    <t>Q01776</t>
  </si>
  <si>
    <t>Sesbania</t>
  </si>
  <si>
    <t>cannabina</t>
  </si>
  <si>
    <t>Sesbania cannabina var. cannabina</t>
  </si>
  <si>
    <t>C10909</t>
  </si>
  <si>
    <t>Sesbania sp.</t>
  </si>
  <si>
    <t>Spanish Broom</t>
  </si>
  <si>
    <t>S01777</t>
  </si>
  <si>
    <t>Spartium</t>
  </si>
  <si>
    <t>junceum</t>
  </si>
  <si>
    <t>Spartium junceum</t>
  </si>
  <si>
    <t>Leafless Globe-pea</t>
  </si>
  <si>
    <t>U01778</t>
  </si>
  <si>
    <t>Sphaerolobium</t>
  </si>
  <si>
    <t>Sphaerolobium minus</t>
  </si>
  <si>
    <t>Burke's Swainson-pea</t>
  </si>
  <si>
    <t>K01781</t>
  </si>
  <si>
    <t>Swainsona</t>
  </si>
  <si>
    <t>acuticarinata</t>
  </si>
  <si>
    <t>Swainsona acuticarinata</t>
  </si>
  <si>
    <t>Violet Swainson-pea</t>
  </si>
  <si>
    <t>K03789</t>
  </si>
  <si>
    <t>adenophylla</t>
  </si>
  <si>
    <t>Swainsona adenophylla</t>
  </si>
  <si>
    <t>Small-leaf Swainson-pea</t>
  </si>
  <si>
    <t>Q03828</t>
  </si>
  <si>
    <t>affinis</t>
  </si>
  <si>
    <t>Swainsona affinis</t>
  </si>
  <si>
    <t>Behr's Swainson-pea</t>
  </si>
  <si>
    <t>Q05320</t>
  </si>
  <si>
    <t>behriana</t>
  </si>
  <si>
    <t>Swainsona behriana</t>
  </si>
  <si>
    <t>Woolly Darling Pea</t>
  </si>
  <si>
    <t>M01782</t>
  </si>
  <si>
    <t>Swainsona burkittii</t>
  </si>
  <si>
    <t>Z01783</t>
  </si>
  <si>
    <t>campestris</t>
  </si>
  <si>
    <t>Swainsona campestris</t>
  </si>
  <si>
    <t>Q01784</t>
  </si>
  <si>
    <t>campylantha</t>
  </si>
  <si>
    <t>Swainsona campylantha</t>
  </si>
  <si>
    <t>Grey Swainson-pea</t>
  </si>
  <si>
    <t>A20188</t>
  </si>
  <si>
    <t>Swainsona canescens</t>
  </si>
  <si>
    <t>Bladder Swainson-pea</t>
  </si>
  <si>
    <t>U01786</t>
  </si>
  <si>
    <t>colutoides</t>
  </si>
  <si>
    <t>Swainsona colutoides</t>
  </si>
  <si>
    <t>W01787</t>
  </si>
  <si>
    <t>dictyocarpa</t>
  </si>
  <si>
    <t>Swainsona dictyocarpa</t>
  </si>
  <si>
    <t>E05538</t>
  </si>
  <si>
    <t>disjuncta</t>
  </si>
  <si>
    <t>Swainsona disjuncta</t>
  </si>
  <si>
    <t>W05551</t>
  </si>
  <si>
    <t>Swainsona eremaea</t>
  </si>
  <si>
    <t>S05321</t>
  </si>
  <si>
    <t>extrajacens</t>
  </si>
  <si>
    <t>Swainsona extrajacens</t>
  </si>
  <si>
    <t>Broken Hill Pea</t>
  </si>
  <si>
    <t>A01788</t>
  </si>
  <si>
    <t>fissimontana</t>
  </si>
  <si>
    <t>Swainsona fissimontana</t>
  </si>
  <si>
    <t>Yellow-keel Swainson-pea</t>
  </si>
  <si>
    <t>C01789</t>
  </si>
  <si>
    <t>flavicarinata</t>
  </si>
  <si>
    <t>Swainsona flavicarinata</t>
  </si>
  <si>
    <t>Sturt Pea</t>
  </si>
  <si>
    <t>U01654</t>
  </si>
  <si>
    <t>Swainsona formosa</t>
  </si>
  <si>
    <t>Dark Green Swainson-pea</t>
  </si>
  <si>
    <t>C05553</t>
  </si>
  <si>
    <t>fuscoviridis</t>
  </si>
  <si>
    <t>Swainsona fuscoviridis</t>
  </si>
  <si>
    <t>Darling Pea</t>
  </si>
  <si>
    <t>M01790</t>
  </si>
  <si>
    <t>greyana</t>
  </si>
  <si>
    <t>Swainsona greyana</t>
  </si>
  <si>
    <t>Y15260</t>
  </si>
  <si>
    <t>kingii</t>
  </si>
  <si>
    <t>Swainsona kingii</t>
  </si>
  <si>
    <t>E05554</t>
  </si>
  <si>
    <t>laxa</t>
  </si>
  <si>
    <t>Swainsona laxa</t>
  </si>
  <si>
    <t>Lee's Swainson-pea</t>
  </si>
  <si>
    <t>Z04491</t>
  </si>
  <si>
    <t>leeana</t>
  </si>
  <si>
    <t>Swainsona leeana</t>
  </si>
  <si>
    <t>Coast Swainson-pea</t>
  </si>
  <si>
    <t>Q01792</t>
  </si>
  <si>
    <t>lessertiifolia</t>
  </si>
  <si>
    <t>Swainsona lessertiifolia</t>
  </si>
  <si>
    <t>Wild Violet</t>
  </si>
  <si>
    <t>S01793</t>
  </si>
  <si>
    <t>microcalyx</t>
  </si>
  <si>
    <t>Swainsona microcalyx</t>
  </si>
  <si>
    <t>A05552</t>
  </si>
  <si>
    <t>Swainsona microphylla</t>
  </si>
  <si>
    <t>Small-flower Swainson-pea</t>
  </si>
  <si>
    <t>W01795</t>
  </si>
  <si>
    <t>minutiflora</t>
  </si>
  <si>
    <t>Swainsona minutiflora</t>
  </si>
  <si>
    <t>Murray Swainson-pea</t>
  </si>
  <si>
    <t>Z20191</t>
  </si>
  <si>
    <t>Swainsona murrayana</t>
  </si>
  <si>
    <t>C01797</t>
  </si>
  <si>
    <t>oligophylla</t>
  </si>
  <si>
    <t>Swainsona oligophylla</t>
  </si>
  <si>
    <t>E01798</t>
  </si>
  <si>
    <t>oliveri</t>
  </si>
  <si>
    <t>Swainsona oliveri</t>
  </si>
  <si>
    <t>Variable Swainson-pea</t>
  </si>
  <si>
    <t>G05319</t>
  </si>
  <si>
    <t>oroboides</t>
  </si>
  <si>
    <t>Swainsona oroboides</t>
  </si>
  <si>
    <t>K03817</t>
  </si>
  <si>
    <t>oroboides complex</t>
  </si>
  <si>
    <t>Swainsona oroboides complex</t>
  </si>
  <si>
    <t>Dwarf Swainson-pea</t>
  </si>
  <si>
    <t>Y01800</t>
  </si>
  <si>
    <t>phacoides</t>
  </si>
  <si>
    <t>Swainsona phacoides</t>
  </si>
  <si>
    <t>Broughton Pea</t>
  </si>
  <si>
    <t>K01801</t>
  </si>
  <si>
    <t>Swainsona procumbens</t>
  </si>
  <si>
    <t>Purple Swainson-pea</t>
  </si>
  <si>
    <t>G05247</t>
  </si>
  <si>
    <t>Swainsona purpurea</t>
  </si>
  <si>
    <t>Yellow Swainson-pea</t>
  </si>
  <si>
    <t>Z01791</t>
  </si>
  <si>
    <t>pyrophila</t>
  </si>
  <si>
    <t>Swainsona pyrophila</t>
  </si>
  <si>
    <t>U05322</t>
  </si>
  <si>
    <t>Swainsona reticulata</t>
  </si>
  <si>
    <t>Y05556</t>
  </si>
  <si>
    <t>Swainsona rostrata</t>
  </si>
  <si>
    <t>Silky Swainson-pea</t>
  </si>
  <si>
    <t>W05323</t>
  </si>
  <si>
    <t>Swainsona sericea</t>
  </si>
  <si>
    <t>Swainson-pea</t>
  </si>
  <si>
    <t>U10958</t>
  </si>
  <si>
    <t>Swainsona sp.</t>
  </si>
  <si>
    <t>Orange Swainson-pea</t>
  </si>
  <si>
    <t>E05246</t>
  </si>
  <si>
    <t>Swainsona stipularis</t>
  </si>
  <si>
    <t>Downy Swainson-pea</t>
  </si>
  <si>
    <t>Q01804</t>
  </si>
  <si>
    <t>swainsonioides</t>
  </si>
  <si>
    <t>Swainsona swainsonioides</t>
  </si>
  <si>
    <t>U05542</t>
  </si>
  <si>
    <t>Swainsona tenuis</t>
  </si>
  <si>
    <t>Ashy-haired Swainson-pea</t>
  </si>
  <si>
    <t>S01805</t>
  </si>
  <si>
    <t>tephrotricha</t>
  </si>
  <si>
    <t>Swainsona tephrotricha</t>
  </si>
  <si>
    <t>U01806</t>
  </si>
  <si>
    <t>unifoliolata</t>
  </si>
  <si>
    <t>Swainsona unifoliolata</t>
  </si>
  <si>
    <t>K05557</t>
  </si>
  <si>
    <t>Swainsona vestita</t>
  </si>
  <si>
    <t>Villous Swainson-pea</t>
  </si>
  <si>
    <t>W01807</t>
  </si>
  <si>
    <t>Swainsona villosa</t>
  </si>
  <si>
    <t>Creeping Darling Pea</t>
  </si>
  <si>
    <t>A01808</t>
  </si>
  <si>
    <t>Swainsona viridis</t>
  </si>
  <si>
    <t>Spiny Mallee-pea</t>
  </si>
  <si>
    <t>Q01812</t>
  </si>
  <si>
    <t>Templetonia</t>
  </si>
  <si>
    <t>Templetonia aculeata</t>
  </si>
  <si>
    <t>Spiny Templetonia</t>
  </si>
  <si>
    <t>S01813</t>
  </si>
  <si>
    <t>battii</t>
  </si>
  <si>
    <t>Templetonia battii</t>
  </si>
  <si>
    <t>Broombush Templetonia</t>
  </si>
  <si>
    <t>Q32292</t>
  </si>
  <si>
    <t>egena</t>
  </si>
  <si>
    <t>Templetonia egena</t>
  </si>
  <si>
    <t>Thick-stemmed Broombush Templetonia</t>
  </si>
  <si>
    <t>W32295</t>
  </si>
  <si>
    <t>Templetonia incrassata</t>
  </si>
  <si>
    <t>Cockies Tongue</t>
  </si>
  <si>
    <t>W01815</t>
  </si>
  <si>
    <t>retusa</t>
  </si>
  <si>
    <t>Templetonia retusa</t>
  </si>
  <si>
    <t>Flat Mallee-pea</t>
  </si>
  <si>
    <t>C01817</t>
  </si>
  <si>
    <t>Templetonia rossii</t>
  </si>
  <si>
    <t>C10969</t>
  </si>
  <si>
    <t>Templetonia sp.</t>
  </si>
  <si>
    <t>Leafy Templetonia</t>
  </si>
  <si>
    <t>A01816</t>
  </si>
  <si>
    <t>Templetonia stenophylla</t>
  </si>
  <si>
    <t>M10970</t>
  </si>
  <si>
    <t>Tephrosia</t>
  </si>
  <si>
    <t>Tephrosia sp.</t>
  </si>
  <si>
    <t>G32511</t>
  </si>
  <si>
    <t>sp. Balcanoona Creek (K.Alcock AQ457802)</t>
  </si>
  <si>
    <t>Tephrosia sp. Balcanoona Creek (K.Alcock AQ457802)</t>
  </si>
  <si>
    <t>Mulga Trefoil</t>
  </si>
  <si>
    <t>G01819</t>
  </si>
  <si>
    <t>sphaerospora</t>
  </si>
  <si>
    <t>Tephrosia sphaerospora</t>
  </si>
  <si>
    <t>Narrow-leaf Clover</t>
  </si>
  <si>
    <t>Q01820</t>
  </si>
  <si>
    <t>Trifolium</t>
  </si>
  <si>
    <t>Trifolium angustifolium</t>
  </si>
  <si>
    <t>Hare's-foot Clover</t>
  </si>
  <si>
    <t>S01821</t>
  </si>
  <si>
    <t>Trifolium arvense var. arvense</t>
  </si>
  <si>
    <t>Hop Clover</t>
  </si>
  <si>
    <t>U01822</t>
  </si>
  <si>
    <t>campestre</t>
  </si>
  <si>
    <t>Trifolium campestre</t>
  </si>
  <si>
    <t>Drooping-flower Clover</t>
  </si>
  <si>
    <t>W01823</t>
  </si>
  <si>
    <t>cernuum</t>
  </si>
  <si>
    <t>Trifolium cernuum</t>
  </si>
  <si>
    <t>Cupped Clover</t>
  </si>
  <si>
    <t>A01824</t>
  </si>
  <si>
    <t>cherleri</t>
  </si>
  <si>
    <t>Trifolium cherleri</t>
  </si>
  <si>
    <t>Suckling Clover</t>
  </si>
  <si>
    <t>C01825</t>
  </si>
  <si>
    <t>Trifolium dubium</t>
  </si>
  <si>
    <t>Strawberry Clover</t>
  </si>
  <si>
    <t>W20195</t>
  </si>
  <si>
    <t>fragiferum</t>
  </si>
  <si>
    <t>Trifolium fragiferum var.</t>
  </si>
  <si>
    <t>E01826</t>
  </si>
  <si>
    <t>Trifolium fragiferum var. fragiferum</t>
  </si>
  <si>
    <t>Cluster Clover</t>
  </si>
  <si>
    <t>G01827</t>
  </si>
  <si>
    <t>Trifolium glomeratum</t>
  </si>
  <si>
    <t>Rose Clover</t>
  </si>
  <si>
    <t>S05225</t>
  </si>
  <si>
    <t>hirtum</t>
  </si>
  <si>
    <t>Trifolium hirtum</t>
  </si>
  <si>
    <t>Crimson Clover</t>
  </si>
  <si>
    <t>C05325</t>
  </si>
  <si>
    <t>incarnatum</t>
  </si>
  <si>
    <t>Trifolium incarnatum var. incarnatum</t>
  </si>
  <si>
    <t>Bristly Clover</t>
  </si>
  <si>
    <t>K01829</t>
  </si>
  <si>
    <t>lappaceum</t>
  </si>
  <si>
    <t>Trifolium lappaceum</t>
  </si>
  <si>
    <t>Annual White Clover</t>
  </si>
  <si>
    <t>Q05292</t>
  </si>
  <si>
    <t>michelianum</t>
  </si>
  <si>
    <t>Trifolium michelianum</t>
  </si>
  <si>
    <t>Slender Suckling Clover</t>
  </si>
  <si>
    <t>U01830</t>
  </si>
  <si>
    <t>micranthum</t>
  </si>
  <si>
    <t>Trifolium micranthum</t>
  </si>
  <si>
    <t>Z06199</t>
  </si>
  <si>
    <t>nigrescens</t>
  </si>
  <si>
    <t>Trifolium nigrescens</t>
  </si>
  <si>
    <t>Bird's-foot Trefoil</t>
  </si>
  <si>
    <t>W01831</t>
  </si>
  <si>
    <t>ornithopodioides</t>
  </si>
  <si>
    <t>Trifolium ornithopodioides</t>
  </si>
  <si>
    <t>Pill Clover</t>
  </si>
  <si>
    <t>A05228</t>
  </si>
  <si>
    <t>pilulare</t>
  </si>
  <si>
    <t>Trifolium pilulare</t>
  </si>
  <si>
    <t>Red Clover</t>
  </si>
  <si>
    <t>A01832</t>
  </si>
  <si>
    <t>pratense</t>
  </si>
  <si>
    <t>White Clover</t>
  </si>
  <si>
    <t>C01833</t>
  </si>
  <si>
    <t>Trifolium repens</t>
  </si>
  <si>
    <t>Shaftal Clover</t>
  </si>
  <si>
    <t>A20196</t>
  </si>
  <si>
    <t>resupinatum</t>
  </si>
  <si>
    <t>Trifolium resupinatum var.</t>
  </si>
  <si>
    <t>A03804</t>
  </si>
  <si>
    <t>Trifolium resupinatum var. majus</t>
  </si>
  <si>
    <t>E01834</t>
  </si>
  <si>
    <t>Trifolium resupinatum var. resupinatum</t>
  </si>
  <si>
    <t>S04637</t>
  </si>
  <si>
    <t>Trifolium rubens</t>
  </si>
  <si>
    <t>Rough Clover</t>
  </si>
  <si>
    <t>G01835</t>
  </si>
  <si>
    <t>scabrum</t>
  </si>
  <si>
    <t>Trifolium scabrum</t>
  </si>
  <si>
    <t>Clover</t>
  </si>
  <si>
    <t>E11002</t>
  </si>
  <si>
    <t>Trifolium sp.</t>
  </si>
  <si>
    <t>Q06200</t>
  </si>
  <si>
    <t>squamosum</t>
  </si>
  <si>
    <t>Trifolium squamosum</t>
  </si>
  <si>
    <t>Star Clover</t>
  </si>
  <si>
    <t>Y01836</t>
  </si>
  <si>
    <t>stellatum</t>
  </si>
  <si>
    <t>Trifolium stellatum</t>
  </si>
  <si>
    <t>Knotted Clover</t>
  </si>
  <si>
    <t>K01837</t>
  </si>
  <si>
    <t>striatum</t>
  </si>
  <si>
    <t>Trifolium striatum</t>
  </si>
  <si>
    <t>U04062</t>
  </si>
  <si>
    <t>Trifolium strictum</t>
  </si>
  <si>
    <t>Subterranean Clover</t>
  </si>
  <si>
    <t>Z01839</t>
  </si>
  <si>
    <t>subterraneum</t>
  </si>
  <si>
    <t>Trifolium subterraneum</t>
  </si>
  <si>
    <t>Suffocated Clover</t>
  </si>
  <si>
    <t>A01840</t>
  </si>
  <si>
    <t>suffocatum</t>
  </si>
  <si>
    <t>Trifolium suffocatum</t>
  </si>
  <si>
    <t>Woolly Clover</t>
  </si>
  <si>
    <t>C01841</t>
  </si>
  <si>
    <t>tomentosum</t>
  </si>
  <si>
    <t>Trifolium tomentosum</t>
  </si>
  <si>
    <t>E05326</t>
  </si>
  <si>
    <t>vesiculosum</t>
  </si>
  <si>
    <t>Trifolium vesiculosum var. vesiculosum</t>
  </si>
  <si>
    <t>Fenugreek</t>
  </si>
  <si>
    <t>E01842</t>
  </si>
  <si>
    <t>Trigonella</t>
  </si>
  <si>
    <t>monspeliaca</t>
  </si>
  <si>
    <t>Trigonella monspeliaca</t>
  </si>
  <si>
    <t>Y11004</t>
  </si>
  <si>
    <t>Trigonella sp.</t>
  </si>
  <si>
    <t>Sweet Fenugreek</t>
  </si>
  <si>
    <t>G01843</t>
  </si>
  <si>
    <t>suavissima</t>
  </si>
  <si>
    <t>Trigonella suavissima</t>
  </si>
  <si>
    <t>Gorse</t>
  </si>
  <si>
    <t>Y01844</t>
  </si>
  <si>
    <t>Ulex</t>
  </si>
  <si>
    <t>europaeus</t>
  </si>
  <si>
    <t>Ulex europaeus</t>
  </si>
  <si>
    <t>Sweet Acacia</t>
  </si>
  <si>
    <t>U01566</t>
  </si>
  <si>
    <t>Vachellia</t>
  </si>
  <si>
    <t>farnesiana</t>
  </si>
  <si>
    <t>Vachellia farnesiana</t>
  </si>
  <si>
    <t>Indian Acacia</t>
  </si>
  <si>
    <t>A01592</t>
  </si>
  <si>
    <t>nilotica</t>
  </si>
  <si>
    <t>Vachellia nilotica ssp. indica</t>
  </si>
  <si>
    <t>Tufted Vetch</t>
  </si>
  <si>
    <t>Q03940</t>
  </si>
  <si>
    <t>Vicia</t>
  </si>
  <si>
    <t>cracca</t>
  </si>
  <si>
    <t>Vicia cracca</t>
  </si>
  <si>
    <t>Hairy Vetch</t>
  </si>
  <si>
    <t>K01845</t>
  </si>
  <si>
    <t>Vicia hirsuta</t>
  </si>
  <si>
    <t>Spurred Vetch</t>
  </si>
  <si>
    <t>M01846</t>
  </si>
  <si>
    <t>monantha</t>
  </si>
  <si>
    <t>Vicia monantha</t>
  </si>
  <si>
    <t>One-flower Vetch</t>
  </si>
  <si>
    <t>G05327</t>
  </si>
  <si>
    <t>Vicia monantha ssp. monantha</t>
  </si>
  <si>
    <t>Y05328</t>
  </si>
  <si>
    <t>Vicia monantha ssp. triflora</t>
  </si>
  <si>
    <t>Common Vetch</t>
  </si>
  <si>
    <t>E20198</t>
  </si>
  <si>
    <t>Vicia sativa ssp.</t>
  </si>
  <si>
    <t>W03791</t>
  </si>
  <si>
    <t>Vicia sativa ssp. cordata</t>
  </si>
  <si>
    <t>Narrow-leaf Vetch</t>
  </si>
  <si>
    <t>Z03819</t>
  </si>
  <si>
    <t>Vicia sativa ssp. nigra</t>
  </si>
  <si>
    <t>Z01847</t>
  </si>
  <si>
    <t>Vicia sativa ssp. sativa</t>
  </si>
  <si>
    <t>Vetch</t>
  </si>
  <si>
    <t>U11034</t>
  </si>
  <si>
    <t>Vicia sp.</t>
  </si>
  <si>
    <t>Slender Vetch</t>
  </si>
  <si>
    <t>S01849</t>
  </si>
  <si>
    <t>tetrasperma</t>
  </si>
  <si>
    <t>Vicia tetrasperma</t>
  </si>
  <si>
    <t>G32247</t>
  </si>
  <si>
    <t>Vicia villosa ssp. eriocarpa</t>
  </si>
  <si>
    <t>Maloga Bean</t>
  </si>
  <si>
    <t>E01850</t>
  </si>
  <si>
    <t>Vigna</t>
  </si>
  <si>
    <t>Vigna lanceolata var. latifolia</t>
  </si>
  <si>
    <t>Native Broom</t>
  </si>
  <si>
    <t>G01851</t>
  </si>
  <si>
    <t>Viminaria</t>
  </si>
  <si>
    <t>Viminaria juncea</t>
  </si>
  <si>
    <t>U05314</t>
  </si>
  <si>
    <t>Wisteria</t>
  </si>
  <si>
    <t>sinensis</t>
  </si>
  <si>
    <t>Wisteria sinensis</t>
  </si>
  <si>
    <t>OXALIDACEAE</t>
  </si>
  <si>
    <t>Bent Wood-sorrel</t>
  </si>
  <si>
    <t>Y01852</t>
  </si>
  <si>
    <t>Oxalis</t>
  </si>
  <si>
    <t>Oxalis articulata</t>
  </si>
  <si>
    <t>U04638</t>
  </si>
  <si>
    <t>bifurca</t>
  </si>
  <si>
    <t>Oxalis bifurca</t>
  </si>
  <si>
    <t>Bowie Wood-sorrel</t>
  </si>
  <si>
    <t>K01853</t>
  </si>
  <si>
    <t>bowiei</t>
  </si>
  <si>
    <t>Oxalis bowiei</t>
  </si>
  <si>
    <t>Brazil Wood-sorrel</t>
  </si>
  <si>
    <t>E03670</t>
  </si>
  <si>
    <t>brasiliensis</t>
  </si>
  <si>
    <t>Oxalis brasiliensis</t>
  </si>
  <si>
    <t>G06151</t>
  </si>
  <si>
    <t>caprina</t>
  </si>
  <si>
    <t>Oxalis caprina</t>
  </si>
  <si>
    <t>M01854</t>
  </si>
  <si>
    <t>compressa</t>
  </si>
  <si>
    <t>Oxalis compressa</t>
  </si>
  <si>
    <t>Creeping Wood-sorrel</t>
  </si>
  <si>
    <t>Z01855</t>
  </si>
  <si>
    <t>corniculata</t>
  </si>
  <si>
    <t>Pink Shamrock</t>
  </si>
  <si>
    <t>W04639</t>
  </si>
  <si>
    <t>Oxalis debilis var. corymbosa</t>
  </si>
  <si>
    <t>Finger-leaf Oxalis</t>
  </si>
  <si>
    <t>S01857</t>
  </si>
  <si>
    <t>flava</t>
  </si>
  <si>
    <t>Oxalis flava</t>
  </si>
  <si>
    <t>Hairy Wood-sorrel</t>
  </si>
  <si>
    <t>U01858</t>
  </si>
  <si>
    <t>hirta</t>
  </si>
  <si>
    <t>Oxalis hirta</t>
  </si>
  <si>
    <t>Pale Wood-sorrel</t>
  </si>
  <si>
    <t>W01859</t>
  </si>
  <si>
    <t>incarnata</t>
  </si>
  <si>
    <t>Oxalis incarnata</t>
  </si>
  <si>
    <t>Fish-tail Oxalis</t>
  </si>
  <si>
    <t>Y01860</t>
  </si>
  <si>
    <t>Oxalis latifolia</t>
  </si>
  <si>
    <t>Native Sorrel</t>
  </si>
  <si>
    <t>perennans</t>
  </si>
  <si>
    <t>Oxalis perennans</t>
  </si>
  <si>
    <t>C06337</t>
  </si>
  <si>
    <t>Oxalis perennans f. South-East (N.N.Donner 6949)</t>
  </si>
  <si>
    <t>Soursob</t>
  </si>
  <si>
    <t>M01862</t>
  </si>
  <si>
    <t>pes-caprae</t>
  </si>
  <si>
    <t>Oxalis pes-caprae</t>
  </si>
  <si>
    <t>Y04640</t>
  </si>
  <si>
    <t>polyphylla</t>
  </si>
  <si>
    <t>Oxalis polyphylla var. pentaphylla</t>
  </si>
  <si>
    <t>One-o'clock</t>
  </si>
  <si>
    <t>Z01863</t>
  </si>
  <si>
    <t>Oxalis purpurea</t>
  </si>
  <si>
    <t>Downy Native Sorrel</t>
  </si>
  <si>
    <t>Q03148</t>
  </si>
  <si>
    <t>radicosa</t>
  </si>
  <si>
    <t>Oxalis radicosa</t>
  </si>
  <si>
    <t>K10725</t>
  </si>
  <si>
    <t>Oxalis sp.</t>
  </si>
  <si>
    <t>M04870</t>
  </si>
  <si>
    <t>sp. Lyndoch (R.Bates 5906)</t>
  </si>
  <si>
    <t>Oxalis sp. Lyndoch (R.Bates 5906)</t>
  </si>
  <si>
    <t>W04795</t>
  </si>
  <si>
    <t>sp. Mylor (R.Bates 3529)</t>
  </si>
  <si>
    <t>Oxalis sp. Mylor (R.Bates 3529)</t>
  </si>
  <si>
    <t>Y06152</t>
  </si>
  <si>
    <t>thompsoniae</t>
  </si>
  <si>
    <t>Oxalis thompsoniae</t>
  </si>
  <si>
    <t>GERANIACEAE</t>
  </si>
  <si>
    <t>S01865</t>
  </si>
  <si>
    <t>Erodium</t>
  </si>
  <si>
    <t>aureum</t>
  </si>
  <si>
    <t>Erodium aureum</t>
  </si>
  <si>
    <t>Long Heron's-bill</t>
  </si>
  <si>
    <t>U01866</t>
  </si>
  <si>
    <t>botrys</t>
  </si>
  <si>
    <t>Erodium botrys</t>
  </si>
  <si>
    <t>Short-fruit Heron's-bill</t>
  </si>
  <si>
    <t>E03590</t>
  </si>
  <si>
    <t>brachycarpum</t>
  </si>
  <si>
    <t>Erodium brachycarpum</t>
  </si>
  <si>
    <t>Clammy Heron's-bill</t>
  </si>
  <si>
    <t>M05946</t>
  </si>
  <si>
    <t>carolinianum</t>
  </si>
  <si>
    <t>Erodium carolinianum</t>
  </si>
  <si>
    <t>Cut-leaf Heron's-bill</t>
  </si>
  <si>
    <t>W01867</t>
  </si>
  <si>
    <t>cicutarium</t>
  </si>
  <si>
    <t>Erodium cicutarium</t>
  </si>
  <si>
    <t>Blue Heron's-bill</t>
  </si>
  <si>
    <t>A01868</t>
  </si>
  <si>
    <t>crinitum</t>
  </si>
  <si>
    <t>Erodium crinitum</t>
  </si>
  <si>
    <t>E15278</t>
  </si>
  <si>
    <t>crinitum/cygnorum/carolinianum/jannzii</t>
  </si>
  <si>
    <t>Erodium crinitum/cygnorum/carolinianum/jannzii</t>
  </si>
  <si>
    <t>K05945</t>
  </si>
  <si>
    <t>cygnorum</t>
  </si>
  <si>
    <t>Erodium cygnorum</t>
  </si>
  <si>
    <t>Z05947</t>
  </si>
  <si>
    <t>janszii</t>
  </si>
  <si>
    <t>Erodium janszii</t>
  </si>
  <si>
    <t>Oval Heron's-bill</t>
  </si>
  <si>
    <t>M01870</t>
  </si>
  <si>
    <t>malacoides</t>
  </si>
  <si>
    <t>Erodium malacoides</t>
  </si>
  <si>
    <t>Musky Herons-bill</t>
  </si>
  <si>
    <t>Z01871</t>
  </si>
  <si>
    <t>moschatum</t>
  </si>
  <si>
    <t>Erodium moschatum</t>
  </si>
  <si>
    <t>Heron's-bill/Crowfoot</t>
  </si>
  <si>
    <t>E10386</t>
  </si>
  <si>
    <t>Erodium sp.</t>
  </si>
  <si>
    <t>Blesing Heron's-bill</t>
  </si>
  <si>
    <t>K04149</t>
  </si>
  <si>
    <t>sp. Blesing (J.R.Wheeler 471)</t>
  </si>
  <si>
    <t>Erodium sp. Blesing (J.R.Wheeler 471)</t>
  </si>
  <si>
    <t>Geranium Family</t>
  </si>
  <si>
    <t>A15312</t>
  </si>
  <si>
    <t>Geraniaceae</t>
  </si>
  <si>
    <t>Geraniaceae sp.</t>
  </si>
  <si>
    <t>Cut-leaf Geranium</t>
  </si>
  <si>
    <t>S01873</t>
  </si>
  <si>
    <t>Geranium</t>
  </si>
  <si>
    <t>dissectum</t>
  </si>
  <si>
    <t>Geranium dissectum</t>
  </si>
  <si>
    <t>E32502</t>
  </si>
  <si>
    <t>homeanum</t>
  </si>
  <si>
    <t>Geranium homeanum</t>
  </si>
  <si>
    <t>K32505</t>
  </si>
  <si>
    <t>incanum</t>
  </si>
  <si>
    <t>Geranium incanum</t>
  </si>
  <si>
    <t>Soft Geranium</t>
  </si>
  <si>
    <t>U01874</t>
  </si>
  <si>
    <t>molle</t>
  </si>
  <si>
    <t>Nepalese Cranesbill</t>
  </si>
  <si>
    <t>E04906</t>
  </si>
  <si>
    <t>nepalense</t>
  </si>
  <si>
    <t>Geranium nepalense</t>
  </si>
  <si>
    <t>Downy Geranium</t>
  </si>
  <si>
    <t>W01875</t>
  </si>
  <si>
    <t>potentilloides</t>
  </si>
  <si>
    <t>Geranium potentilloides var. potentilloides</t>
  </si>
  <si>
    <t>Little-robin</t>
  </si>
  <si>
    <t>W04647</t>
  </si>
  <si>
    <t>purpureum</t>
  </si>
  <si>
    <t>Geranium purpureum</t>
  </si>
  <si>
    <t>Hedgerow Cranesbill</t>
  </si>
  <si>
    <t>G32503</t>
  </si>
  <si>
    <t>pyrenaicum</t>
  </si>
  <si>
    <t>Geranium pyrenaicum ssp. pyrenaicum</t>
  </si>
  <si>
    <t>Grassland Geranium</t>
  </si>
  <si>
    <t>A01876</t>
  </si>
  <si>
    <t>retrorsum</t>
  </si>
  <si>
    <t>Geranium retrorsum</t>
  </si>
  <si>
    <t>Q04644</t>
  </si>
  <si>
    <t>sanguineum</t>
  </si>
  <si>
    <t>Geranium sanguineum</t>
  </si>
  <si>
    <t>Austral Geranium</t>
  </si>
  <si>
    <t>C01877</t>
  </si>
  <si>
    <t>solanderi</t>
  </si>
  <si>
    <t>Geranium solanderi</t>
  </si>
  <si>
    <t>K10433</t>
  </si>
  <si>
    <t>Geranium sp.</t>
  </si>
  <si>
    <t>Z04643</t>
  </si>
  <si>
    <t>yeoi</t>
  </si>
  <si>
    <t>Geranium yeoi</t>
  </si>
  <si>
    <t>Austral Stork's-bill</t>
  </si>
  <si>
    <t>Pelargonium</t>
  </si>
  <si>
    <t>Pelargonium australe</t>
  </si>
  <si>
    <t>Rose-scented Pelargonium</t>
  </si>
  <si>
    <t>U32278</t>
  </si>
  <si>
    <t>capitatum</t>
  </si>
  <si>
    <t>Pelargonium capitatum</t>
  </si>
  <si>
    <t>Lemon-scented Pelargonium</t>
  </si>
  <si>
    <t>Z32275</t>
  </si>
  <si>
    <t>crispum</t>
  </si>
  <si>
    <t>Pelargonium crispum</t>
  </si>
  <si>
    <t>Nutmeg Pelargonium</t>
  </si>
  <si>
    <t>W32279</t>
  </si>
  <si>
    <t>fragrans</t>
  </si>
  <si>
    <t>Native Pelargonium</t>
  </si>
  <si>
    <t>S01881</t>
  </si>
  <si>
    <t>littorale</t>
  </si>
  <si>
    <t>Pelargonium littorale</t>
  </si>
  <si>
    <t>Ivy-leaf Pelargonium</t>
  </si>
  <si>
    <t>Q32276</t>
  </si>
  <si>
    <t>peltatum</t>
  </si>
  <si>
    <t>Pelargonium peltatum</t>
  </si>
  <si>
    <t>Oak-leaved Pelargonium</t>
  </si>
  <si>
    <t>S32277</t>
  </si>
  <si>
    <t>quercifolium</t>
  </si>
  <si>
    <t>Pelargonium quercifolium</t>
  </si>
  <si>
    <t>Magenta Pelargonium</t>
  </si>
  <si>
    <t>U01882</t>
  </si>
  <si>
    <t>rodneyanum</t>
  </si>
  <si>
    <t>Pelargonium rodneyanum</t>
  </si>
  <si>
    <t>Storks-bill</t>
  </si>
  <si>
    <t>M10750</t>
  </si>
  <si>
    <t>Pelargonium sp.</t>
  </si>
  <si>
    <t>Peppermint-scented Pelargonium</t>
  </si>
  <si>
    <t>M32274</t>
  </si>
  <si>
    <t>Pelargonium tomentosum</t>
  </si>
  <si>
    <t>Rose-oil Geranium</t>
  </si>
  <si>
    <t>E01878</t>
  </si>
  <si>
    <t>asperum</t>
  </si>
  <si>
    <t>Pelargonium X asperum</t>
  </si>
  <si>
    <t>Regal Pelargonium</t>
  </si>
  <si>
    <t>Q01880</t>
  </si>
  <si>
    <t>domesticum</t>
  </si>
  <si>
    <t>Pelargonium X domesticum</t>
  </si>
  <si>
    <t>Zonal Pelargonium</t>
  </si>
  <si>
    <t>K32273</t>
  </si>
  <si>
    <t>hortorum</t>
  </si>
  <si>
    <t>Pelargonium X hortorum</t>
  </si>
  <si>
    <t>TROPAEOLACEAE</t>
  </si>
  <si>
    <t>Nasturtium</t>
  </si>
  <si>
    <t>W01883</t>
  </si>
  <si>
    <t>Tropaeolum</t>
  </si>
  <si>
    <t>majus</t>
  </si>
  <si>
    <t>Tropaeolum majus</t>
  </si>
  <si>
    <t>ZYGOPHYLLACEAE</t>
  </si>
  <si>
    <t>Nitre-bush</t>
  </si>
  <si>
    <t>A01884</t>
  </si>
  <si>
    <t>Nitraria</t>
  </si>
  <si>
    <t>billardierei</t>
  </si>
  <si>
    <t>Nitraria billardierei</t>
  </si>
  <si>
    <t>African Rue</t>
  </si>
  <si>
    <t>C01885</t>
  </si>
  <si>
    <t>Peganum</t>
  </si>
  <si>
    <t>harmala</t>
  </si>
  <si>
    <t>Peganum harmala</t>
  </si>
  <si>
    <t>Star-fruit Caltrop</t>
  </si>
  <si>
    <t>E01886</t>
  </si>
  <si>
    <t>Tribulus</t>
  </si>
  <si>
    <t>astrocarpus</t>
  </si>
  <si>
    <t>Tribulus astrocarpus</t>
  </si>
  <si>
    <t>Eichler's Caltrop</t>
  </si>
  <si>
    <t>K01889</t>
  </si>
  <si>
    <t>eichlerianus</t>
  </si>
  <si>
    <t>Tribulus eichlerianus</t>
  </si>
  <si>
    <t>Spiky Caltrop</t>
  </si>
  <si>
    <t>G01887</t>
  </si>
  <si>
    <t>hystrix</t>
  </si>
  <si>
    <t>Tribulus hystrix</t>
  </si>
  <si>
    <t>Y01888</t>
  </si>
  <si>
    <t>Tribulus macrocarpus</t>
  </si>
  <si>
    <t>M05530</t>
  </si>
  <si>
    <t>micrococcus</t>
  </si>
  <si>
    <t>Tribulus micrococcus</t>
  </si>
  <si>
    <t>Q05532</t>
  </si>
  <si>
    <t>minutus</t>
  </si>
  <si>
    <t>Tribulus minutus</t>
  </si>
  <si>
    <t>Caltrop</t>
  </si>
  <si>
    <t>M10998</t>
  </si>
  <si>
    <t>Tribulus sp.</t>
  </si>
  <si>
    <t>U01890</t>
  </si>
  <si>
    <t>terrestris</t>
  </si>
  <si>
    <t>Tribulus terrestris</t>
  </si>
  <si>
    <t>Z05531</t>
  </si>
  <si>
    <t>terrestris (long style)</t>
  </si>
  <si>
    <t>Tribulus terrestris (long style)</t>
  </si>
  <si>
    <t>S05533</t>
  </si>
  <si>
    <t>terrestris (short style) s.str.</t>
  </si>
  <si>
    <t>Tribulus terrestris (short style) s.str.</t>
  </si>
  <si>
    <t>Twinleaf Family</t>
  </si>
  <si>
    <t>K15165</t>
  </si>
  <si>
    <t>Zygophyllaceae</t>
  </si>
  <si>
    <t>Zygophyllaceae sp.</t>
  </si>
  <si>
    <t>Sand Twinleaf</t>
  </si>
  <si>
    <t>K30065</t>
  </si>
  <si>
    <t>ammophilum</t>
  </si>
  <si>
    <t>U15370</t>
  </si>
  <si>
    <t>ammophilum complex</t>
  </si>
  <si>
    <t>Scrambling Twinleaf</t>
  </si>
  <si>
    <t>A05288</t>
  </si>
  <si>
    <t>Pointed Twinleaf</t>
  </si>
  <si>
    <t>A01892</t>
  </si>
  <si>
    <t>apiculatum</t>
  </si>
  <si>
    <t>Shrubby Twinleaf</t>
  </si>
  <si>
    <t>M06322</t>
  </si>
  <si>
    <t>Z05523</t>
  </si>
  <si>
    <t>Q05524</t>
  </si>
  <si>
    <t>M05522</t>
  </si>
  <si>
    <t>A15188</t>
  </si>
  <si>
    <t>aurantiacum/eremaeum</t>
  </si>
  <si>
    <t>Coast Twinleaf</t>
  </si>
  <si>
    <t>S05525</t>
  </si>
  <si>
    <t>Rabbit-ears Twinleaf</t>
  </si>
  <si>
    <t>G01895</t>
  </si>
  <si>
    <t>Forked Twinleaf</t>
  </si>
  <si>
    <t>W05287</t>
  </si>
  <si>
    <t>Thick Twinleaf</t>
  </si>
  <si>
    <t>Y01896</t>
  </si>
  <si>
    <t>Notched Twinleaf</t>
  </si>
  <si>
    <t>K01897</t>
  </si>
  <si>
    <t>M05638</t>
  </si>
  <si>
    <t>C05289</t>
  </si>
  <si>
    <t>Q06324</t>
  </si>
  <si>
    <t>U05526</t>
  </si>
  <si>
    <t>Pale Twinleaf</t>
  </si>
  <si>
    <t>Z01899</t>
  </si>
  <si>
    <t>C06205</t>
  </si>
  <si>
    <t>halophilum</t>
  </si>
  <si>
    <t>Clasping Twinleaf</t>
  </si>
  <si>
    <t>Q01900</t>
  </si>
  <si>
    <t>Small-fruit Twinleaf</t>
  </si>
  <si>
    <t>S01901</t>
  </si>
  <si>
    <t>U01902</t>
  </si>
  <si>
    <t>Violet Twinleaf</t>
  </si>
  <si>
    <t>A06212</t>
  </si>
  <si>
    <t>Koch's Twinleaf</t>
  </si>
  <si>
    <t>A01904</t>
  </si>
  <si>
    <t>Square-fruit Twinleaf</t>
  </si>
  <si>
    <t>G06207</t>
  </si>
  <si>
    <t>marliesiae</t>
  </si>
  <si>
    <t>Dwarf Twinleaf</t>
  </si>
  <si>
    <t>C01905</t>
  </si>
  <si>
    <t>E06206</t>
  </si>
  <si>
    <t>Z06323</t>
  </si>
  <si>
    <t>C06213</t>
  </si>
  <si>
    <t>rowelliae</t>
  </si>
  <si>
    <t>White Twinleaf</t>
  </si>
  <si>
    <t>Z05291</t>
  </si>
  <si>
    <t>simile</t>
  </si>
  <si>
    <t>Twinleaf</t>
  </si>
  <si>
    <t>Z11067</t>
  </si>
  <si>
    <t>K05637</t>
  </si>
  <si>
    <t>tesquorum</t>
  </si>
  <si>
    <t>LINACEAE</t>
  </si>
  <si>
    <t>Native Flax</t>
  </si>
  <si>
    <t>Y01908</t>
  </si>
  <si>
    <t>Linum</t>
  </si>
  <si>
    <t>marginale</t>
  </si>
  <si>
    <t>Linum marginale</t>
  </si>
  <si>
    <t>Flax</t>
  </si>
  <si>
    <t>A10588</t>
  </si>
  <si>
    <t>Linum sp.</t>
  </si>
  <si>
    <t>Upright Yellow Flax</t>
  </si>
  <si>
    <t>K01909</t>
  </si>
  <si>
    <t>Linum strictum ssp. strictum</t>
  </si>
  <si>
    <t>French Flax</t>
  </si>
  <si>
    <t>U01910</t>
  </si>
  <si>
    <t>trigynum</t>
  </si>
  <si>
    <t>Linum trigynum</t>
  </si>
  <si>
    <t>Field Flax</t>
  </si>
  <si>
    <t>S04177</t>
  </si>
  <si>
    <t>usitatissimum</t>
  </si>
  <si>
    <t>Linum usitatissimum</t>
  </si>
  <si>
    <t>EUPHORBIACEAE</t>
  </si>
  <si>
    <t>Coast Bitter-bush</t>
  </si>
  <si>
    <t>M05718</t>
  </si>
  <si>
    <t>Adriana</t>
  </si>
  <si>
    <t>quadripartita</t>
  </si>
  <si>
    <t>Adriana quadripartita</t>
  </si>
  <si>
    <t>Bitter-bush</t>
  </si>
  <si>
    <t>A10016</t>
  </si>
  <si>
    <t>Adriana sp.</t>
  </si>
  <si>
    <t>Mallee Bitter-bush</t>
  </si>
  <si>
    <t>W01911</t>
  </si>
  <si>
    <t>Adriana tomentosa var. hookeri</t>
  </si>
  <si>
    <t>Broom Spurge</t>
  </si>
  <si>
    <t>C01913</t>
  </si>
  <si>
    <t>Amperea</t>
  </si>
  <si>
    <t>xiphoclada</t>
  </si>
  <si>
    <t>Amperea xiphoclada var. xiphoclada</t>
  </si>
  <si>
    <t>Round-leaf Bertya</t>
  </si>
  <si>
    <t>G01915</t>
  </si>
  <si>
    <t>Bertya</t>
  </si>
  <si>
    <t>rotundifolia</t>
  </si>
  <si>
    <t>Bertya rotundifolia</t>
  </si>
  <si>
    <t>E10122</t>
  </si>
  <si>
    <t>Bertya sp.</t>
  </si>
  <si>
    <t>Mitchell's Bertya</t>
  </si>
  <si>
    <t>E01914</t>
  </si>
  <si>
    <t>Bertya tasmanica ssp. vestita</t>
  </si>
  <si>
    <t>Pale Turpentine Bush</t>
  </si>
  <si>
    <t>Y01916</t>
  </si>
  <si>
    <t>Beyeria</t>
  </si>
  <si>
    <t>lechenaultii</t>
  </si>
  <si>
    <t>Beyeria lechenaultii</t>
  </si>
  <si>
    <t>Dark Turpentine Bush</t>
  </si>
  <si>
    <t>K01917</t>
  </si>
  <si>
    <t>opaca</t>
  </si>
  <si>
    <t>Beyeria opaca</t>
  </si>
  <si>
    <t>Turpentine Bush</t>
  </si>
  <si>
    <t>K10125</t>
  </si>
  <si>
    <t>Beyeria sp.</t>
  </si>
  <si>
    <t>Kangaroo Island Turpentine Bush</t>
  </si>
  <si>
    <t>M01918</t>
  </si>
  <si>
    <t>subtecta</t>
  </si>
  <si>
    <t>Beyeria subtecta</t>
  </si>
  <si>
    <t>Spurge</t>
  </si>
  <si>
    <t>A32092</t>
  </si>
  <si>
    <t>Chamaesyce</t>
  </si>
  <si>
    <t>Chamaesyce sp.</t>
  </si>
  <si>
    <t>Dyer's Litmus Plant</t>
  </si>
  <si>
    <t>Z01919</t>
  </si>
  <si>
    <t>Chrozophora</t>
  </si>
  <si>
    <t>tinctoria</t>
  </si>
  <si>
    <t>Chrozophora tinctoria</t>
  </si>
  <si>
    <t>Doveweed</t>
  </si>
  <si>
    <t>W04567</t>
  </si>
  <si>
    <t>Croton</t>
  </si>
  <si>
    <t>setiger</t>
  </si>
  <si>
    <t>Croton setiger</t>
  </si>
  <si>
    <t>U32518</t>
  </si>
  <si>
    <t>Euphorbia</t>
  </si>
  <si>
    <t>Euphorbia australis var. erythrantha</t>
  </si>
  <si>
    <t>S32533</t>
  </si>
  <si>
    <t>Euphorbia australis var. subtomentosa</t>
  </si>
  <si>
    <t>Z32515</t>
  </si>
  <si>
    <t>biconvexa</t>
  </si>
  <si>
    <t>Euphorbia biconvexa</t>
  </si>
  <si>
    <t>W05331</t>
  </si>
  <si>
    <t>Euphorbia centralis</t>
  </si>
  <si>
    <t>K32521</t>
  </si>
  <si>
    <t>clandestina</t>
  </si>
  <si>
    <t>Euphorbia clandestina</t>
  </si>
  <si>
    <t>A06116</t>
  </si>
  <si>
    <t>cyathophora</t>
  </si>
  <si>
    <t>Euphorbia cyathophora</t>
  </si>
  <si>
    <t>Cypress Spurge</t>
  </si>
  <si>
    <t>E01922</t>
  </si>
  <si>
    <t>cyparissias</t>
  </si>
  <si>
    <t>Euphorbia cyparissias</t>
  </si>
  <si>
    <t>Caustic Weed</t>
  </si>
  <si>
    <t>Y03980</t>
  </si>
  <si>
    <t>dallachyana</t>
  </si>
  <si>
    <t>Euphorbia dallachyana</t>
  </si>
  <si>
    <t>Tree Spurge</t>
  </si>
  <si>
    <t>G01923</t>
  </si>
  <si>
    <t>dendroides</t>
  </si>
  <si>
    <t>Euphorbia dendroides</t>
  </si>
  <si>
    <t>A32544</t>
  </si>
  <si>
    <t>Dwarf Spurge</t>
  </si>
  <si>
    <t>K01925</t>
  </si>
  <si>
    <t>exigua</t>
  </si>
  <si>
    <t>Euphorbia exigua</t>
  </si>
  <si>
    <t>Sickle-leaf Spurge</t>
  </si>
  <si>
    <t>M01926</t>
  </si>
  <si>
    <t>Euphorbia falcata</t>
  </si>
  <si>
    <t>C32529</t>
  </si>
  <si>
    <t>ferdinandi</t>
  </si>
  <si>
    <t>Euphorbia ferdinandi var. appendiculata</t>
  </si>
  <si>
    <t>W32527</t>
  </si>
  <si>
    <t>Euphorbia ferdinandi var. ferdinandi</t>
  </si>
  <si>
    <t>A32528</t>
  </si>
  <si>
    <t>Euphorbia ferdinandi var. saxosiplaniticola</t>
  </si>
  <si>
    <t>Y05708</t>
  </si>
  <si>
    <t>flindersica</t>
  </si>
  <si>
    <t>Euphorbia flindersica</t>
  </si>
  <si>
    <t>Sun Spurge</t>
  </si>
  <si>
    <t>Z01927</t>
  </si>
  <si>
    <t>helioscopia</t>
  </si>
  <si>
    <t>Euphorbia helioscopia</t>
  </si>
  <si>
    <t>C06117</t>
  </si>
  <si>
    <t>Euphorbia heterophylla</t>
  </si>
  <si>
    <t>G05707</t>
  </si>
  <si>
    <t>hyssopifolia</t>
  </si>
  <si>
    <t>Euphorbia hyssopifolia</t>
  </si>
  <si>
    <t>Y05248</t>
  </si>
  <si>
    <t>inappendiculata</t>
  </si>
  <si>
    <t>Euphorbia inappendiculata var. queenslandica</t>
  </si>
  <si>
    <t>Caper Spurge</t>
  </si>
  <si>
    <t>Q01928</t>
  </si>
  <si>
    <t>lathyris</t>
  </si>
  <si>
    <t>Euphorbia lathyris</t>
  </si>
  <si>
    <t>Eyebane</t>
  </si>
  <si>
    <t>M03982</t>
  </si>
  <si>
    <t>maculata</t>
  </si>
  <si>
    <t>Euphorbia maculata</t>
  </si>
  <si>
    <t>Snow-on-the-mountains</t>
  </si>
  <si>
    <t>M04626</t>
  </si>
  <si>
    <t>Euphorbia marginata</t>
  </si>
  <si>
    <t>U32526</t>
  </si>
  <si>
    <t>multifaria</t>
  </si>
  <si>
    <t>Euphorbia multifaria</t>
  </si>
  <si>
    <t>M32522</t>
  </si>
  <si>
    <t>Euphorbia papillata var. papillata</t>
  </si>
  <si>
    <t>Sea Spurge</t>
  </si>
  <si>
    <t>S01929</t>
  </si>
  <si>
    <t>paralias</t>
  </si>
  <si>
    <t>Euphorbia paralias</t>
  </si>
  <si>
    <t>Rough-seeded Spurge</t>
  </si>
  <si>
    <t>E01930</t>
  </si>
  <si>
    <t>parvicaruncula</t>
  </si>
  <si>
    <t>Euphorbia parvicaruncula</t>
  </si>
  <si>
    <t>Petty Spurge</t>
  </si>
  <si>
    <t>G01931</t>
  </si>
  <si>
    <t>peplus</t>
  </si>
  <si>
    <t>Euphorbia peplus</t>
  </si>
  <si>
    <t>Q32524</t>
  </si>
  <si>
    <t>porcata</t>
  </si>
  <si>
    <t>Euphorbia porcata</t>
  </si>
  <si>
    <t>Short-stem Carnation Weed</t>
  </si>
  <si>
    <t>Y01932</t>
  </si>
  <si>
    <t>segetalis</t>
  </si>
  <si>
    <t>Euphorbia segetalis</t>
  </si>
  <si>
    <t>Matted Sandmat</t>
  </si>
  <si>
    <t>Z32531</t>
  </si>
  <si>
    <t>serpens</t>
  </si>
  <si>
    <t>Euphorbia serpens</t>
  </si>
  <si>
    <t>W32091</t>
  </si>
  <si>
    <t>Euphorbia sp.</t>
  </si>
  <si>
    <t>Q32532</t>
  </si>
  <si>
    <t>sp. Damparanie Creek (F.J.Badman 6660)</t>
  </si>
  <si>
    <t>Euphorbia sp. Damparanie Creek (F.J.Badman 6660)</t>
  </si>
  <si>
    <t>M03586</t>
  </si>
  <si>
    <t>sp. Tomkinson Ranges (D.J.E.Whibley 6741)</t>
  </si>
  <si>
    <t>Euphorbia sp. Tomkinson Ranges (D.J.E.Whibley 6741)</t>
  </si>
  <si>
    <t>Bottletree Spurge</t>
  </si>
  <si>
    <t>K01933</t>
  </si>
  <si>
    <t>stevenii</t>
  </si>
  <si>
    <t>Euphorbia stevenii</t>
  </si>
  <si>
    <t>Desert Spurge</t>
  </si>
  <si>
    <t>E04762</t>
  </si>
  <si>
    <t>tannensis</t>
  </si>
  <si>
    <t>Euphorbia tannensis ssp. eremophila</t>
  </si>
  <si>
    <t>False Caper</t>
  </si>
  <si>
    <t>Z01935</t>
  </si>
  <si>
    <t>terracina</t>
  </si>
  <si>
    <t>Euphorbia terracina</t>
  </si>
  <si>
    <t>W32519</t>
  </si>
  <si>
    <t>thelephora</t>
  </si>
  <si>
    <t>Euphorbia thelephora var. australis</t>
  </si>
  <si>
    <t>Y32520</t>
  </si>
  <si>
    <t>Euphorbia thelephora var. rugosa</t>
  </si>
  <si>
    <t>Z32523</t>
  </si>
  <si>
    <t>Euphorbia thelephora var. thelephora</t>
  </si>
  <si>
    <t>Q32516</t>
  </si>
  <si>
    <t>trigonosperma</t>
  </si>
  <si>
    <t>Euphorbia trigonosperma</t>
  </si>
  <si>
    <t>S32525</t>
  </si>
  <si>
    <t>verrucitesta</t>
  </si>
  <si>
    <t>Euphorbia verrucitesta</t>
  </si>
  <si>
    <t>M32530</t>
  </si>
  <si>
    <t>victoriensis</t>
  </si>
  <si>
    <t>Euphorbia victoriensis</t>
  </si>
  <si>
    <t>Wheeler's Spurge</t>
  </si>
  <si>
    <t>Q01936</t>
  </si>
  <si>
    <t>Euphorbia wheeleri</t>
  </si>
  <si>
    <t>Spurge Family</t>
  </si>
  <si>
    <t>C15057</t>
  </si>
  <si>
    <t>Euphorbiaceae</t>
  </si>
  <si>
    <t>Euphorbiaceae sp.</t>
  </si>
  <si>
    <t>Dwarf Micrantheum</t>
  </si>
  <si>
    <t>K01941</t>
  </si>
  <si>
    <t>Micrantheum</t>
  </si>
  <si>
    <t>demissum</t>
  </si>
  <si>
    <t>Micrantheum demissum</t>
  </si>
  <si>
    <t>M01942</t>
  </si>
  <si>
    <t>Monotaxis</t>
  </si>
  <si>
    <t>luteiflora</t>
  </si>
  <si>
    <t>Monotaxis luteiflora</t>
  </si>
  <si>
    <t>Snowdrop Spurge</t>
  </si>
  <si>
    <t>Q01944</t>
  </si>
  <si>
    <t>Phyllanthus</t>
  </si>
  <si>
    <t>C06345</t>
  </si>
  <si>
    <t>erwinii</t>
  </si>
  <si>
    <t>Sand Spurge</t>
  </si>
  <si>
    <t>S01945</t>
  </si>
  <si>
    <t>fuernrohrii</t>
  </si>
  <si>
    <t>Lagoon Spurge</t>
  </si>
  <si>
    <t>W06343</t>
  </si>
  <si>
    <t>lacunarius</t>
  </si>
  <si>
    <t>A06344</t>
  </si>
  <si>
    <t>lacunellus</t>
  </si>
  <si>
    <t>A01948</t>
  </si>
  <si>
    <t>maderaspatensis</t>
  </si>
  <si>
    <t>Sandhill Spurge</t>
  </si>
  <si>
    <t>Z00543</t>
  </si>
  <si>
    <t>Rock Spurge</t>
  </si>
  <si>
    <t>C01949</t>
  </si>
  <si>
    <t>W10771</t>
  </si>
  <si>
    <t>Phyllanthus sp.</t>
  </si>
  <si>
    <t>Southern Spurge</t>
  </si>
  <si>
    <t>Z01943</t>
  </si>
  <si>
    <t>striaticaulis</t>
  </si>
  <si>
    <t>Phyllanthus striaticaulis</t>
  </si>
  <si>
    <t>Heath Poranthera</t>
  </si>
  <si>
    <t>M01950</t>
  </si>
  <si>
    <t>Poranthera</t>
  </si>
  <si>
    <t>Poranthera huegelii</t>
  </si>
  <si>
    <t>Small Poranthera</t>
  </si>
  <si>
    <t>W30087</t>
  </si>
  <si>
    <t>leiosperma</t>
  </si>
  <si>
    <t>Poranthera leiosperma</t>
  </si>
  <si>
    <t>U30086</t>
  </si>
  <si>
    <t>Poranthera microphylla</t>
  </si>
  <si>
    <t>K15333</t>
  </si>
  <si>
    <t>microphylla/triandra</t>
  </si>
  <si>
    <t>Poranthera microphylla/triandra</t>
  </si>
  <si>
    <t>Y10812</t>
  </si>
  <si>
    <t>Poranthera sp.</t>
  </si>
  <si>
    <t>Three-petal Poranthera</t>
  </si>
  <si>
    <t>Z01951</t>
  </si>
  <si>
    <t>Poranthera triandra</t>
  </si>
  <si>
    <t>Fringed Pseudanthus</t>
  </si>
  <si>
    <t>Q01952</t>
  </si>
  <si>
    <t>Pseudanthus</t>
  </si>
  <si>
    <t>micranthus</t>
  </si>
  <si>
    <t>Pseudanthus micranthus</t>
  </si>
  <si>
    <t>Castor Oil Plant</t>
  </si>
  <si>
    <t>S01953</t>
  </si>
  <si>
    <t>Ricinus</t>
  </si>
  <si>
    <t>Ricinus communis</t>
  </si>
  <si>
    <t>C03409</t>
  </si>
  <si>
    <t>Sauropus</t>
  </si>
  <si>
    <t>ramosissimus</t>
  </si>
  <si>
    <t>Stiff Spurge</t>
  </si>
  <si>
    <t>S01937</t>
  </si>
  <si>
    <t>Z10883</t>
  </si>
  <si>
    <t>Sauropus sp.</t>
  </si>
  <si>
    <t>Rough-seed Spurge</t>
  </si>
  <si>
    <t>trachyspermus</t>
  </si>
  <si>
    <t>RUTACEAE</t>
  </si>
  <si>
    <t>G04059</t>
  </si>
  <si>
    <t>Agathosma</t>
  </si>
  <si>
    <t>crenulata</t>
  </si>
  <si>
    <t>Agathosma crenulata</t>
  </si>
  <si>
    <t>Lemon Star-bush</t>
  </si>
  <si>
    <t>E32158</t>
  </si>
  <si>
    <t>Asterolasia</t>
  </si>
  <si>
    <t>Asterolasia muricata</t>
  </si>
  <si>
    <t>Downy Star-bush</t>
  </si>
  <si>
    <t>Y04616</t>
  </si>
  <si>
    <t>phebalioides</t>
  </si>
  <si>
    <t>Asterolasia phebalioides</t>
  </si>
  <si>
    <t>Star-bush</t>
  </si>
  <si>
    <t>M10098</t>
  </si>
  <si>
    <t>Asterolasia sp.</t>
  </si>
  <si>
    <t>Blue Boronia</t>
  </si>
  <si>
    <t>A04920</t>
  </si>
  <si>
    <t>Boronia</t>
  </si>
  <si>
    <t>coerulescens</t>
  </si>
  <si>
    <t>Boronia coerulescens ssp. coerulescens</t>
  </si>
  <si>
    <t>Edwards' Boronia</t>
  </si>
  <si>
    <t>W01955</t>
  </si>
  <si>
    <t>edwardsii</t>
  </si>
  <si>
    <t>Boronia edwardsii</t>
  </si>
  <si>
    <t>Slender Boronia</t>
  </si>
  <si>
    <t>A01956</t>
  </si>
  <si>
    <t>Boronia filifolia</t>
  </si>
  <si>
    <t>Dryland Boronia</t>
  </si>
  <si>
    <t>Q04724</t>
  </si>
  <si>
    <t>inornata</t>
  </si>
  <si>
    <t>Boronia inornata ssp. leptophylla</t>
  </si>
  <si>
    <t>S05877</t>
  </si>
  <si>
    <t>Boronia nana var.</t>
  </si>
  <si>
    <t>Q05876</t>
  </si>
  <si>
    <t>Boronia nana var. hyssopifolia</t>
  </si>
  <si>
    <t>Dwarf Boronia</t>
  </si>
  <si>
    <t>M05874</t>
  </si>
  <si>
    <t>Boronia nana var. nana</t>
  </si>
  <si>
    <t>Z05875</t>
  </si>
  <si>
    <t>Boronia nana var. pubescens</t>
  </si>
  <si>
    <t>Swamp Boronia</t>
  </si>
  <si>
    <t>S01961</t>
  </si>
  <si>
    <t>Boronia parviflora</t>
  </si>
  <si>
    <t>Hairy Boronia</t>
  </si>
  <si>
    <t>U01962</t>
  </si>
  <si>
    <t>Boronia pilosa ssp. torquata</t>
  </si>
  <si>
    <t>S10137</t>
  </si>
  <si>
    <t>Boronia sp.</t>
  </si>
  <si>
    <t>K04617</t>
  </si>
  <si>
    <t>Choisya</t>
  </si>
  <si>
    <t>ternata</t>
  </si>
  <si>
    <t>Choisya ternata</t>
  </si>
  <si>
    <t>Desert Lime</t>
  </si>
  <si>
    <t>W01971</t>
  </si>
  <si>
    <t>Citrus</t>
  </si>
  <si>
    <t>Citrus glauca</t>
  </si>
  <si>
    <t>Diosma</t>
  </si>
  <si>
    <t>M03922</t>
  </si>
  <si>
    <t>Coleonema</t>
  </si>
  <si>
    <t>pulchellum</t>
  </si>
  <si>
    <t>Coleonema pulchellum</t>
  </si>
  <si>
    <t>Hairy Correa</t>
  </si>
  <si>
    <t>W01963</t>
  </si>
  <si>
    <t>Correa</t>
  </si>
  <si>
    <t>aemula</t>
  </si>
  <si>
    <t>Correa aemula</t>
  </si>
  <si>
    <t>A05448</t>
  </si>
  <si>
    <t>aemula s.str.</t>
  </si>
  <si>
    <t>Correa aemula s.str.</t>
  </si>
  <si>
    <t>C05449</t>
  </si>
  <si>
    <t>aff. aemula</t>
  </si>
  <si>
    <t>Correa aff. aemula</t>
  </si>
  <si>
    <t>White Correa</t>
  </si>
  <si>
    <t>Q03756</t>
  </si>
  <si>
    <t>Correa alba var. pannosa</t>
  </si>
  <si>
    <t>Thick-leaf Correa</t>
  </si>
  <si>
    <t>S03757</t>
  </si>
  <si>
    <t>backhouseana</t>
  </si>
  <si>
    <t>Correa backhouseana var. coriacea</t>
  </si>
  <si>
    <t>Round-leaf Correa</t>
  </si>
  <si>
    <t>C05861</t>
  </si>
  <si>
    <t>Correa backhouseana var. orbicularis</t>
  </si>
  <si>
    <t>Hindmarsh Correa</t>
  </si>
  <si>
    <t>Q05796</t>
  </si>
  <si>
    <t>calycina</t>
  </si>
  <si>
    <t>Correa calycina var. calycina</t>
  </si>
  <si>
    <t>16 Jul 00 listed as Correa calycina</t>
  </si>
  <si>
    <t>S05797</t>
  </si>
  <si>
    <t>Correa calycina var. halmaturorum</t>
  </si>
  <si>
    <t>Spreading Correa</t>
  </si>
  <si>
    <t>E01966</t>
  </si>
  <si>
    <t>Correa decumbens</t>
  </si>
  <si>
    <t>Deep Creek Correa</t>
  </si>
  <si>
    <t>Z04619</t>
  </si>
  <si>
    <t>eburnea</t>
  </si>
  <si>
    <t>Correa eburnea</t>
  </si>
  <si>
    <t>K05865</t>
  </si>
  <si>
    <t>Correa glabra var.</t>
  </si>
  <si>
    <t>Rock Correa</t>
  </si>
  <si>
    <t>Y05864</t>
  </si>
  <si>
    <t>Correa glabra var. leucoclada</t>
  </si>
  <si>
    <t>G05863</t>
  </si>
  <si>
    <t>Correa glabra var. turnbullii</t>
  </si>
  <si>
    <t>Salmon Correa</t>
  </si>
  <si>
    <t>Y01968</t>
  </si>
  <si>
    <t>Correa pulchella</t>
  </si>
  <si>
    <t>K05929</t>
  </si>
  <si>
    <t>reflexa</t>
  </si>
  <si>
    <t>Correa reflexa var.</t>
  </si>
  <si>
    <t>E05862</t>
  </si>
  <si>
    <t>Correa reflexa var. insularis</t>
  </si>
  <si>
    <t>Common Correa</t>
  </si>
  <si>
    <t>S05869</t>
  </si>
  <si>
    <t>Correa reflexa var. reflexa</t>
  </si>
  <si>
    <t>E05870</t>
  </si>
  <si>
    <t>Correa reflexa var. scabridula</t>
  </si>
  <si>
    <t>E10262</t>
  </si>
  <si>
    <t>Correa sp.</t>
  </si>
  <si>
    <t>Sheep Bush</t>
  </si>
  <si>
    <t>K01977</t>
  </si>
  <si>
    <t>Geijera</t>
  </si>
  <si>
    <t>linearifolia</t>
  </si>
  <si>
    <t>Geijera linearifolia</t>
  </si>
  <si>
    <t>Wilga</t>
  </si>
  <si>
    <t>M01978</t>
  </si>
  <si>
    <t>Geijera parviflora</t>
  </si>
  <si>
    <t>S10429</t>
  </si>
  <si>
    <t>Geijera sp.</t>
  </si>
  <si>
    <t>Kangaroo Island Phebalium</t>
  </si>
  <si>
    <t>G04623</t>
  </si>
  <si>
    <t>Leionema</t>
  </si>
  <si>
    <t>equestre</t>
  </si>
  <si>
    <t>Leionema equestre</t>
  </si>
  <si>
    <t>Mount Lofty Phebalium</t>
  </si>
  <si>
    <t>Y01984</t>
  </si>
  <si>
    <t>hillebrandii</t>
  </si>
  <si>
    <t>Leionema hillebrandii</t>
  </si>
  <si>
    <t>Limestone Phebalium</t>
  </si>
  <si>
    <t>C01981</t>
  </si>
  <si>
    <t>microphyllum</t>
  </si>
  <si>
    <t>Leionema microphyllum</t>
  </si>
  <si>
    <t>Small-leaf Microcybe</t>
  </si>
  <si>
    <t>Y20120</t>
  </si>
  <si>
    <t>Microcybe</t>
  </si>
  <si>
    <t>Microcybe multiflora ssp.</t>
  </si>
  <si>
    <t>Scale-leaf Microcybe</t>
  </si>
  <si>
    <t>Z04995</t>
  </si>
  <si>
    <t>Microcybe multiflora ssp. baccharoides</t>
  </si>
  <si>
    <t>E04622</t>
  </si>
  <si>
    <t>Microcybe multiflora ssp. multiflora</t>
  </si>
  <si>
    <t>Yellow Microcybe</t>
  </si>
  <si>
    <t>A01980</t>
  </si>
  <si>
    <t>Microcybe pauciflora ssp. pauciflora</t>
  </si>
  <si>
    <t>M10638</t>
  </si>
  <si>
    <t>Microcybe sp.</t>
  </si>
  <si>
    <t>Silvery Phebalium</t>
  </si>
  <si>
    <t>E01982</t>
  </si>
  <si>
    <t>Phebalium</t>
  </si>
  <si>
    <t>bullatum</t>
  </si>
  <si>
    <t>Phebalium bullatum</t>
  </si>
  <si>
    <t>Glandular Phebalium</t>
  </si>
  <si>
    <t>Y04780</t>
  </si>
  <si>
    <t>glandulosum</t>
  </si>
  <si>
    <t>Phebalium glandulosum ssp. macrocalyx</t>
  </si>
  <si>
    <t>Lowan Phebalium</t>
  </si>
  <si>
    <t>K01985</t>
  </si>
  <si>
    <t>lowanense</t>
  </si>
  <si>
    <t>Phebalium lowanense</t>
  </si>
  <si>
    <t>A10764</t>
  </si>
  <si>
    <t>Phebalium sp.</t>
  </si>
  <si>
    <t>E04842</t>
  </si>
  <si>
    <t>Narrow-leaf Phebalium</t>
  </si>
  <si>
    <t>Q04052</t>
  </si>
  <si>
    <t>stenophyllum</t>
  </si>
  <si>
    <t>Phebalium stenophyllum</t>
  </si>
  <si>
    <t>Narrow-leaf Wax-flower</t>
  </si>
  <si>
    <t>C04013</t>
  </si>
  <si>
    <t>Philotheca</t>
  </si>
  <si>
    <t>Philotheca angustifolia ssp. angustifolia</t>
  </si>
  <si>
    <t>Small-leaf Wax-flower</t>
  </si>
  <si>
    <t>S04725</t>
  </si>
  <si>
    <t>difformis</t>
  </si>
  <si>
    <t>Philotheca difformis ssp. difformis</t>
  </si>
  <si>
    <t>E01974</t>
  </si>
  <si>
    <t>Philotheca linearis</t>
  </si>
  <si>
    <t>Prickly Wax-flower</t>
  </si>
  <si>
    <t>G01975</t>
  </si>
  <si>
    <t>Philotheca pungens</t>
  </si>
  <si>
    <t>Wax-flower</t>
  </si>
  <si>
    <t>A10384</t>
  </si>
  <si>
    <t>Philotheca sp.</t>
  </si>
  <si>
    <t>Bendigo Wax-flower</t>
  </si>
  <si>
    <t>Y01976</t>
  </si>
  <si>
    <t>Philotheca verrucosa</t>
  </si>
  <si>
    <t>W32155</t>
  </si>
  <si>
    <t>Ruta</t>
  </si>
  <si>
    <t>chalepensis</t>
  </si>
  <si>
    <t>Ruta chalepensis</t>
  </si>
  <si>
    <t>Y04624</t>
  </si>
  <si>
    <t>Ruta graveolens</t>
  </si>
  <si>
    <t>C15137</t>
  </si>
  <si>
    <t>Rutaceae</t>
  </si>
  <si>
    <t>Rutaceae sp.</t>
  </si>
  <si>
    <t>Pink Zieria</t>
  </si>
  <si>
    <t>W05915</t>
  </si>
  <si>
    <t>Zieria</t>
  </si>
  <si>
    <t>veronicea</t>
  </si>
  <si>
    <t>Zieria veronicea ssp. insularis</t>
  </si>
  <si>
    <t>U05914</t>
  </si>
  <si>
    <t>Zieria veronicea ssp. veronicea</t>
  </si>
  <si>
    <t>SIMAROUBACEAE</t>
  </si>
  <si>
    <t>Tree Of Heaven</t>
  </si>
  <si>
    <t>C00125</t>
  </si>
  <si>
    <t>Ailanthus</t>
  </si>
  <si>
    <t>altissima</t>
  </si>
  <si>
    <t>Ailanthus altissima</t>
  </si>
  <si>
    <t>MELIACEAE</t>
  </si>
  <si>
    <t>White Cedar</t>
  </si>
  <si>
    <t>Q01988</t>
  </si>
  <si>
    <t>Melia</t>
  </si>
  <si>
    <t>azedarach</t>
  </si>
  <si>
    <t>Melia azedarach</t>
  </si>
  <si>
    <t>S15097</t>
  </si>
  <si>
    <t>Meliaceae</t>
  </si>
  <si>
    <t>Meliaceae sp.</t>
  </si>
  <si>
    <t>Sour Plum</t>
  </si>
  <si>
    <t>S01989</t>
  </si>
  <si>
    <t>Owenia</t>
  </si>
  <si>
    <t>acidula</t>
  </si>
  <si>
    <t>Owenia acidula</t>
  </si>
  <si>
    <t>E01990</t>
  </si>
  <si>
    <t>Platytheca</t>
  </si>
  <si>
    <t>galioides</t>
  </si>
  <si>
    <t>Platytheca galioides</t>
  </si>
  <si>
    <t>Pink-bells</t>
  </si>
  <si>
    <t>G01991</t>
  </si>
  <si>
    <t>Tetratheca</t>
  </si>
  <si>
    <t>Tetratheca ciliata</t>
  </si>
  <si>
    <t>Leafless Kangaroo Island Tetratheca</t>
  </si>
  <si>
    <t>Y01992</t>
  </si>
  <si>
    <t>Tetratheca halmaturina</t>
  </si>
  <si>
    <t>Kangaroo Island Tetratheca</t>
  </si>
  <si>
    <t>K01993</t>
  </si>
  <si>
    <t>Tetratheca insularis</t>
  </si>
  <si>
    <t>Hairy Pink-bells</t>
  </si>
  <si>
    <t>M01994</t>
  </si>
  <si>
    <t>Tetratheca pilosa</t>
  </si>
  <si>
    <t>U10974</t>
  </si>
  <si>
    <t>Tetratheca sp.</t>
  </si>
  <si>
    <t>POLYGALACEAE</t>
  </si>
  <si>
    <t>Blue-spike Milkwort</t>
  </si>
  <si>
    <t>Z01995</t>
  </si>
  <si>
    <t>Comesperma</t>
  </si>
  <si>
    <t>calymega</t>
  </si>
  <si>
    <t>Comesperma calymega</t>
  </si>
  <si>
    <t>Mauve Milkwort</t>
  </si>
  <si>
    <t>S01997</t>
  </si>
  <si>
    <t>polygaloides</t>
  </si>
  <si>
    <t>Comesperma polygaloides</t>
  </si>
  <si>
    <t>Broom Milkwort</t>
  </si>
  <si>
    <t>U01998</t>
  </si>
  <si>
    <t>scoparium</t>
  </si>
  <si>
    <t>Comesperma scoparium</t>
  </si>
  <si>
    <t>Milkwort</t>
  </si>
  <si>
    <t>Y10248</t>
  </si>
  <si>
    <t>Comesperma sp.</t>
  </si>
  <si>
    <t>Varnished Milkwort</t>
  </si>
  <si>
    <t>S04353</t>
  </si>
  <si>
    <t>viscidulum</t>
  </si>
  <si>
    <t>Comesperma viscidulum</t>
  </si>
  <si>
    <t>Love Creeper</t>
  </si>
  <si>
    <t>W01999</t>
  </si>
  <si>
    <t>volubile</t>
  </si>
  <si>
    <t>Comesperma volubile</t>
  </si>
  <si>
    <t>African Furze</t>
  </si>
  <si>
    <t>Y02000</t>
  </si>
  <si>
    <t>Muraltia</t>
  </si>
  <si>
    <t>heisteria</t>
  </si>
  <si>
    <t>Muraltia heisteria</t>
  </si>
  <si>
    <t>Central Australian Milkwort</t>
  </si>
  <si>
    <t>Q32380</t>
  </si>
  <si>
    <t>Polygala</t>
  </si>
  <si>
    <t>glaucifolia</t>
  </si>
  <si>
    <t>Polygala glaucifolia</t>
  </si>
  <si>
    <t>Annual Milkwort</t>
  </si>
  <si>
    <t>M02002</t>
  </si>
  <si>
    <t>Polygala monspeliaca</t>
  </si>
  <si>
    <t>Myrtle-leaf Milkwort</t>
  </si>
  <si>
    <t>Z02003</t>
  </si>
  <si>
    <t>Polygala myrtifolia</t>
  </si>
  <si>
    <t>K10805</t>
  </si>
  <si>
    <t>Polygala sp.</t>
  </si>
  <si>
    <t>S32381</t>
  </si>
  <si>
    <t>triflora</t>
  </si>
  <si>
    <t>Polygala triflora</t>
  </si>
  <si>
    <t>A04128</t>
  </si>
  <si>
    <t>Polygala virgata</t>
  </si>
  <si>
    <t>Milkwort Family</t>
  </si>
  <si>
    <t>M15122</t>
  </si>
  <si>
    <t>Polygalaceae</t>
  </si>
  <si>
    <t>Polygalaceae sp.</t>
  </si>
  <si>
    <t>ANACARDIACEAE</t>
  </si>
  <si>
    <t>Y06356</t>
  </si>
  <si>
    <t>Rhus</t>
  </si>
  <si>
    <t>typhina</t>
  </si>
  <si>
    <t>Rhus typhina</t>
  </si>
  <si>
    <t>Pepper-tree</t>
  </si>
  <si>
    <t>G03875</t>
  </si>
  <si>
    <t>Schinus</t>
  </si>
  <si>
    <t>Schinus molle</t>
  </si>
  <si>
    <t>Field Maple</t>
  </si>
  <si>
    <t>Q32444</t>
  </si>
  <si>
    <t>Acer</t>
  </si>
  <si>
    <t>Acer campestre</t>
  </si>
  <si>
    <t>Box Elder</t>
  </si>
  <si>
    <t>C04649</t>
  </si>
  <si>
    <t>negundo</t>
  </si>
  <si>
    <t>Acer negundo</t>
  </si>
  <si>
    <t>Sycamore Maple</t>
  </si>
  <si>
    <t>W02031</t>
  </si>
  <si>
    <t>pseudoplatanus</t>
  </si>
  <si>
    <t>Acer pseudoplatanus</t>
  </si>
  <si>
    <t>Maple</t>
  </si>
  <si>
    <t>U10006</t>
  </si>
  <si>
    <t>Acer sp.</t>
  </si>
  <si>
    <t>SAPINDACEAE</t>
  </si>
  <si>
    <t>Bullock Bush</t>
  </si>
  <si>
    <t>Q04652</t>
  </si>
  <si>
    <t>Alectryon</t>
  </si>
  <si>
    <t>oleifolius</t>
  </si>
  <si>
    <t>Alectryon oleifolius ssp. canescens</t>
  </si>
  <si>
    <t>Whitewood</t>
  </si>
  <si>
    <t>S02005</t>
  </si>
  <si>
    <t>Atalaya</t>
  </si>
  <si>
    <t>hemiglauca</t>
  </si>
  <si>
    <t>Atalaya hemiglauca</t>
  </si>
  <si>
    <t>Crinkled Hop-bush</t>
  </si>
  <si>
    <t>W02007</t>
  </si>
  <si>
    <t>Dodonaea</t>
  </si>
  <si>
    <t>baueri</t>
  </si>
  <si>
    <t>Dodonaea baueri</t>
  </si>
  <si>
    <t>Small Hop-bush</t>
  </si>
  <si>
    <t>A02008</t>
  </si>
  <si>
    <t>bursariifolia</t>
  </si>
  <si>
    <t>Dodonaea bursariifolia</t>
  </si>
  <si>
    <t>Horned Hop-bush</t>
  </si>
  <si>
    <t>M02010</t>
  </si>
  <si>
    <t>hexandra</t>
  </si>
  <si>
    <t>Dodonaea hexandra</t>
  </si>
  <si>
    <t>U06238</t>
  </si>
  <si>
    <t>Dodonaea hexandra X Dodonaea humilis</t>
  </si>
  <si>
    <t>Dwarf Hop-bush</t>
  </si>
  <si>
    <t>Z02011</t>
  </si>
  <si>
    <t>humilis</t>
  </si>
  <si>
    <t>Dodonaea humilis</t>
  </si>
  <si>
    <t>Gawler Ranges Hop-bush</t>
  </si>
  <si>
    <t>S04653</t>
  </si>
  <si>
    <t>Dodonaea intricata</t>
  </si>
  <si>
    <t>Lobed-leaf Hop-bush</t>
  </si>
  <si>
    <t>Q02012</t>
  </si>
  <si>
    <t>lobulata</t>
  </si>
  <si>
    <t>Dodonaea lobulata</t>
  </si>
  <si>
    <t>W06239</t>
  </si>
  <si>
    <t>Dodonaea lobulata X Dodonaea microzyga var. microzyga</t>
  </si>
  <si>
    <t>Brilliant Hop-bush</t>
  </si>
  <si>
    <t>M04898</t>
  </si>
  <si>
    <t>microzyga</t>
  </si>
  <si>
    <t>Dodonaea microzyga var. microzyga</t>
  </si>
  <si>
    <t>Balloon Hop-bush</t>
  </si>
  <si>
    <t>Y32256</t>
  </si>
  <si>
    <t>petiolaris</t>
  </si>
  <si>
    <t>Dodonaea petiolaris</t>
  </si>
  <si>
    <t>Trailing Hop-bush</t>
  </si>
  <si>
    <t>W02015</t>
  </si>
  <si>
    <t>Dodonaea procumbens</t>
  </si>
  <si>
    <t>C06329</t>
  </si>
  <si>
    <t>Dodonaea procumbens X Dodonaea viscosa ssp.</t>
  </si>
  <si>
    <t>G15359</t>
  </si>
  <si>
    <t>Dodonaea procumbens X Dodonaea viscosa ssp. spatulata</t>
  </si>
  <si>
    <t>Z15167</t>
  </si>
  <si>
    <t>ptarmicaefolia</t>
  </si>
  <si>
    <t>Dodonaea ptarmicaefolia</t>
  </si>
  <si>
    <t>Hop-bush</t>
  </si>
  <si>
    <t>A10340</t>
  </si>
  <si>
    <t>Dodonaea sp.</t>
  </si>
  <si>
    <t>Desert Hop-bush</t>
  </si>
  <si>
    <t>A02016</t>
  </si>
  <si>
    <t>stenozyga</t>
  </si>
  <si>
    <t>Dodonaea stenozyga</t>
  </si>
  <si>
    <t>K04757</t>
  </si>
  <si>
    <t>subglandulifera</t>
  </si>
  <si>
    <t>Dodonaea subglandulifera</t>
  </si>
  <si>
    <t>Streaked Hop-bush</t>
  </si>
  <si>
    <t>E02018</t>
  </si>
  <si>
    <t>Sticky Hop-bush</t>
  </si>
  <si>
    <t>G20067</t>
  </si>
  <si>
    <t>Dodonaea viscosa ssp.</t>
  </si>
  <si>
    <t>Narrow-leaf Hop-bush</t>
  </si>
  <si>
    <t>C04921</t>
  </si>
  <si>
    <t>Dodonaea viscosa ssp. angustissima</t>
  </si>
  <si>
    <t>Wedge-leaf Hop-bush</t>
  </si>
  <si>
    <t>U04726</t>
  </si>
  <si>
    <t>Dodonaea viscosa ssp. cuneata</t>
  </si>
  <si>
    <t>Northern Hop-bush</t>
  </si>
  <si>
    <t>U04654</t>
  </si>
  <si>
    <t>Dodonaea viscosa ssp. mucronata</t>
  </si>
  <si>
    <t>K04781</t>
  </si>
  <si>
    <t>Dodonaea viscosa ssp. spatulata</t>
  </si>
  <si>
    <t>Z32119</t>
  </si>
  <si>
    <t>Koelreuteria</t>
  </si>
  <si>
    <t>Koelreuteria paniculata</t>
  </si>
  <si>
    <t>Common Horse-chestnut</t>
  </si>
  <si>
    <t>M04650</t>
  </si>
  <si>
    <t>Aesculus</t>
  </si>
  <si>
    <t>hippocastanum</t>
  </si>
  <si>
    <t>Aesculus hippocastanum</t>
  </si>
  <si>
    <t>Tufted Honey-flower</t>
  </si>
  <si>
    <t>S02021</t>
  </si>
  <si>
    <t>Melianthus</t>
  </si>
  <si>
    <t>comosus</t>
  </si>
  <si>
    <t>Melianthus comosus</t>
  </si>
  <si>
    <t>Cape Honey-flower</t>
  </si>
  <si>
    <t>U02022</t>
  </si>
  <si>
    <t>major</t>
  </si>
  <si>
    <t>Melianthus major</t>
  </si>
  <si>
    <t>Honey-flower</t>
  </si>
  <si>
    <t>K10629</t>
  </si>
  <si>
    <t>Melianthus sp.</t>
  </si>
  <si>
    <t>AQUIFOLIACEAE</t>
  </si>
  <si>
    <t>Holly</t>
  </si>
  <si>
    <t>W02023</t>
  </si>
  <si>
    <t>Ilex</t>
  </si>
  <si>
    <t>Ilex aquifolium</t>
  </si>
  <si>
    <t>CELASTRACEAE</t>
  </si>
  <si>
    <t>U06114</t>
  </si>
  <si>
    <t>Euonymus</t>
  </si>
  <si>
    <t>Euonymus europaeus</t>
  </si>
  <si>
    <t>W06115</t>
  </si>
  <si>
    <t>japonicus</t>
  </si>
  <si>
    <t>Euonymus japonicus</t>
  </si>
  <si>
    <t>Snowflake</t>
  </si>
  <si>
    <t>K04289</t>
  </si>
  <si>
    <t>Macgregoria</t>
  </si>
  <si>
    <t>racemigera</t>
  </si>
  <si>
    <t>Macgregoria racemigera</t>
  </si>
  <si>
    <t>Annual Candles</t>
  </si>
  <si>
    <t>E02026</t>
  </si>
  <si>
    <t>Stackhousia</t>
  </si>
  <si>
    <t>Stackhousia annua</t>
  </si>
  <si>
    <t>Bushy Candles</t>
  </si>
  <si>
    <t>S20185</t>
  </si>
  <si>
    <t>aspericocca</t>
  </si>
  <si>
    <t>Stackhousia aspericocca ssp.</t>
  </si>
  <si>
    <t>K04025</t>
  </si>
  <si>
    <t>Stackhousia aspericocca ssp. Cylindrical inflorescence (W.R.Barker 1418)</t>
  </si>
  <si>
    <t>One-sided Candles</t>
  </si>
  <si>
    <t>Z04783</t>
  </si>
  <si>
    <t>Stackhousia aspericocca ssp. One-sided inflorescence (W.R.Barker 697)</t>
  </si>
  <si>
    <t>Limestone Candles</t>
  </si>
  <si>
    <t>E03150</t>
  </si>
  <si>
    <t>Stackhousia clementii</t>
  </si>
  <si>
    <t>Dune Candles</t>
  </si>
  <si>
    <t>Y02028</t>
  </si>
  <si>
    <t>megaloptera</t>
  </si>
  <si>
    <t>Stackhousia megaloptera</t>
  </si>
  <si>
    <t>Creamy Candles</t>
  </si>
  <si>
    <t>Stackhousia monogyna</t>
  </si>
  <si>
    <t>E05634</t>
  </si>
  <si>
    <t>Stackhousia muricata ssp.</t>
  </si>
  <si>
    <t>Yellow Candles</t>
  </si>
  <si>
    <t>E05334</t>
  </si>
  <si>
    <t>Stackhousia muricata ssp. Annual (W.R.Barker 2172)</t>
  </si>
  <si>
    <t>C05333</t>
  </si>
  <si>
    <t>Stackhousia muricata ssp. Perennial (W.R.Barker 3641)</t>
  </si>
  <si>
    <t>Candles</t>
  </si>
  <si>
    <t>G10943</t>
  </si>
  <si>
    <t>Stackhousia sp.</t>
  </si>
  <si>
    <t>Coast Candles</t>
  </si>
  <si>
    <t>Z03411</t>
  </si>
  <si>
    <t>Stackhousia spathulata</t>
  </si>
  <si>
    <t>RHAMNACEAE</t>
  </si>
  <si>
    <t>Q05612</t>
  </si>
  <si>
    <t>Ceanothus</t>
  </si>
  <si>
    <t>thyrsiflorus</t>
  </si>
  <si>
    <t>Ceanothus thyrsiflorus</t>
  </si>
  <si>
    <t>W05799</t>
  </si>
  <si>
    <t>Cryptandra</t>
  </si>
  <si>
    <t>aridicola</t>
  </si>
  <si>
    <t>Cryptandra aridicola</t>
  </si>
  <si>
    <t>Long-flower Cryptandra</t>
  </si>
  <si>
    <t>E04006</t>
  </si>
  <si>
    <t>Cryptandra campanulata</t>
  </si>
  <si>
    <t>Rough Cryptandra</t>
  </si>
  <si>
    <t>U02030</t>
  </si>
  <si>
    <t>Cryptandra hispidula</t>
  </si>
  <si>
    <t>Heath Cryptandra</t>
  </si>
  <si>
    <t>G05919</t>
  </si>
  <si>
    <t>myriantha</t>
  </si>
  <si>
    <t>Cryptandra myriantha</t>
  </si>
  <si>
    <t>Silky Cryptandra</t>
  </si>
  <si>
    <t>C02033</t>
  </si>
  <si>
    <t>propinqua</t>
  </si>
  <si>
    <t>Cryptandra propinqua</t>
  </si>
  <si>
    <t>W10279</t>
  </si>
  <si>
    <t>Cryptandra sp.</t>
  </si>
  <si>
    <t>Pretty Cryptandra</t>
  </si>
  <si>
    <t>sp. Floriferous (W.R.Barker 4131)</t>
  </si>
  <si>
    <t>Cryptandra sp. Floriferous (W.R.Barker 4131)</t>
  </si>
  <si>
    <t>Q32348</t>
  </si>
  <si>
    <t>E05918</t>
  </si>
  <si>
    <t>Cryptandra tomentosa</t>
  </si>
  <si>
    <t>U15186</t>
  </si>
  <si>
    <t>tomentosa complex</t>
  </si>
  <si>
    <t>Cryptandra tomentosa complex</t>
  </si>
  <si>
    <t>S04661</t>
  </si>
  <si>
    <t>Noltea</t>
  </si>
  <si>
    <t>Noltea africana</t>
  </si>
  <si>
    <t>Hazel Pomaderris</t>
  </si>
  <si>
    <t>K02037</t>
  </si>
  <si>
    <t>Pomaderris</t>
  </si>
  <si>
    <t>Pomaderris aspera</t>
  </si>
  <si>
    <t>Fan Pomaderris</t>
  </si>
  <si>
    <t>M02038</t>
  </si>
  <si>
    <t>flabellaris</t>
  </si>
  <si>
    <t>Pomaderris flabellaris</t>
  </si>
  <si>
    <t>Z02039</t>
  </si>
  <si>
    <t>forrestiana</t>
  </si>
  <si>
    <t>Pomaderris forrestiana</t>
  </si>
  <si>
    <t>Glenelg Pomaderris</t>
  </si>
  <si>
    <t>S20141</t>
  </si>
  <si>
    <t>Pomaderris halmaturina ssp.</t>
  </si>
  <si>
    <t>U05090</t>
  </si>
  <si>
    <t>Pomaderris halmaturina ssp. continentis</t>
  </si>
  <si>
    <t>Kangaroo Island Pomaderris</t>
  </si>
  <si>
    <t>A02040</t>
  </si>
  <si>
    <t>Pomaderris halmaturina ssp. halmaturina</t>
  </si>
  <si>
    <t>S32305</t>
  </si>
  <si>
    <t>lanigera</t>
  </si>
  <si>
    <t>Pomaderris lanigera</t>
  </si>
  <si>
    <t>Wedge-leaf Pomaderris</t>
  </si>
  <si>
    <t>E02042</t>
  </si>
  <si>
    <t>Pomaderris obcordata</t>
  </si>
  <si>
    <t>U20142</t>
  </si>
  <si>
    <t>paniculosa</t>
  </si>
  <si>
    <t>Pomaderris paniculosa ssp.</t>
  </si>
  <si>
    <t>Mallee Pomaderris</t>
  </si>
  <si>
    <t>Y05088</t>
  </si>
  <si>
    <t>Pomaderris paniculosa ssp. paniculosa</t>
  </si>
  <si>
    <t>Coast Pomaderris</t>
  </si>
  <si>
    <t>K05089</t>
  </si>
  <si>
    <t>Pomaderris paniculosa ssp. paralia</t>
  </si>
  <si>
    <t>Cluster Pomaderris</t>
  </si>
  <si>
    <t>U05250</t>
  </si>
  <si>
    <t>racemosa</t>
  </si>
  <si>
    <t>Pomaderris racemosa</t>
  </si>
  <si>
    <t>S10809</t>
  </si>
  <si>
    <t>Pomaderris sp.</t>
  </si>
  <si>
    <t>U15134</t>
  </si>
  <si>
    <t>Rhamnaceae</t>
  </si>
  <si>
    <t>Rhamnaceae sp.</t>
  </si>
  <si>
    <t>Blowfly Bush</t>
  </si>
  <si>
    <t>M02046</t>
  </si>
  <si>
    <t>Rhamnus</t>
  </si>
  <si>
    <t>alaternus</t>
  </si>
  <si>
    <t>Rhamnus alaternus</t>
  </si>
  <si>
    <t>Marble Range Spyridium</t>
  </si>
  <si>
    <t>G05491</t>
  </si>
  <si>
    <t>Spyridium</t>
  </si>
  <si>
    <t>bifidum</t>
  </si>
  <si>
    <t>Spyridium bifidum ssp. bifidum</t>
  </si>
  <si>
    <t>Wanilla Spyridium</t>
  </si>
  <si>
    <t>W32367</t>
  </si>
  <si>
    <t>Spyridium bifidum ssp. wanillae</t>
  </si>
  <si>
    <t>Y20180</t>
  </si>
  <si>
    <t>Spyridium bifidum var.</t>
  </si>
  <si>
    <t>Butterfly Spyridium</t>
  </si>
  <si>
    <t>Q02048</t>
  </si>
  <si>
    <t>coactilifolium</t>
  </si>
  <si>
    <t>Spyridium coactilifolium</t>
  </si>
  <si>
    <t>Flinders Chase Spyridium</t>
  </si>
  <si>
    <t>Y04016</t>
  </si>
  <si>
    <t>coalitum</t>
  </si>
  <si>
    <t>Spyridium coalitum</t>
  </si>
  <si>
    <t>Heath Spyridium</t>
  </si>
  <si>
    <t>K20181</t>
  </si>
  <si>
    <t>eriocephalum</t>
  </si>
  <si>
    <t>Spyridium eriocephalum var.</t>
  </si>
  <si>
    <t>Macgillivray Spyridium</t>
  </si>
  <si>
    <t>G04015</t>
  </si>
  <si>
    <t>Cloaked Spyridium</t>
  </si>
  <si>
    <t>S05489</t>
  </si>
  <si>
    <t>erymnocladum</t>
  </si>
  <si>
    <t>Spyridium erymnocladum</t>
  </si>
  <si>
    <t>Woods Well Spyridium</t>
  </si>
  <si>
    <t>U32366</t>
  </si>
  <si>
    <t>fontis-woodii</t>
  </si>
  <si>
    <t>Spyridium fontis-woodii</t>
  </si>
  <si>
    <t>Kangaroo Island Spyridium</t>
  </si>
  <si>
    <t>S32365</t>
  </si>
  <si>
    <t>halmaturinum</t>
  </si>
  <si>
    <t>Spyridium halmaturinum</t>
  </si>
  <si>
    <t>Silvery Spyridium</t>
  </si>
  <si>
    <t>G02051</t>
  </si>
  <si>
    <t>leucopogon</t>
  </si>
  <si>
    <t>Spyridium leucopogon</t>
  </si>
  <si>
    <t>Shining Spyridium</t>
  </si>
  <si>
    <t>Y02052</t>
  </si>
  <si>
    <t>nitidum</t>
  </si>
  <si>
    <t>Spyridium nitidum</t>
  </si>
  <si>
    <t>Dusty Miller</t>
  </si>
  <si>
    <t>K02053</t>
  </si>
  <si>
    <t>parvifolium</t>
  </si>
  <si>
    <t>Spyridium parvifolium</t>
  </si>
  <si>
    <t>Inland Spyridium</t>
  </si>
  <si>
    <t>M02054</t>
  </si>
  <si>
    <t>phlebophyllum</t>
  </si>
  <si>
    <t>Spyridium phlebophyllum</t>
  </si>
  <si>
    <t>Narrow-leaf Spyridium</t>
  </si>
  <si>
    <t>Z02055</t>
  </si>
  <si>
    <t>phylicoides</t>
  </si>
  <si>
    <t>Spyridium phylicoides</t>
  </si>
  <si>
    <t>Rough Spyridium</t>
  </si>
  <si>
    <t>K04017</t>
  </si>
  <si>
    <t>scabridum</t>
  </si>
  <si>
    <t>Spyridium scabridum</t>
  </si>
  <si>
    <t>C10941</t>
  </si>
  <si>
    <t>Spyridium sp.</t>
  </si>
  <si>
    <t>Q02056</t>
  </si>
  <si>
    <t>Forked Spyridium</t>
  </si>
  <si>
    <t>A32368</t>
  </si>
  <si>
    <t>Spyridium stenophyllum ssp. renovatum</t>
  </si>
  <si>
    <t>C32369</t>
  </si>
  <si>
    <t>Spyridium stenophyllum ssp. stenophyllum</t>
  </si>
  <si>
    <t>Q04660</t>
  </si>
  <si>
    <t>subochreatum</t>
  </si>
  <si>
    <t>Spyridium subochreatum</t>
  </si>
  <si>
    <t>Thyme-leaf Spyridium</t>
  </si>
  <si>
    <t>thymifolium</t>
  </si>
  <si>
    <t>Spyridium thymifolium</t>
  </si>
  <si>
    <t>Rusty Spyridium</t>
  </si>
  <si>
    <t>M03906</t>
  </si>
  <si>
    <t>tricolor</t>
  </si>
  <si>
    <t>Spyridium tricolor</t>
  </si>
  <si>
    <t>Winged Spyridium</t>
  </si>
  <si>
    <t>W32447</t>
  </si>
  <si>
    <t>vexilliferum</t>
  </si>
  <si>
    <t>Spyridium vexilliferum</t>
  </si>
  <si>
    <t>Waterhouse's Cryptandra</t>
  </si>
  <si>
    <t>Y02036</t>
  </si>
  <si>
    <t>waterhousei</t>
  </si>
  <si>
    <t>Spyridium waterhousei</t>
  </si>
  <si>
    <t>Q05788</t>
  </si>
  <si>
    <t>Stenanthemum</t>
  </si>
  <si>
    <t>arens</t>
  </si>
  <si>
    <t>Stenanthemum arens</t>
  </si>
  <si>
    <t>White Cryptandra</t>
  </si>
  <si>
    <t>A02032</t>
  </si>
  <si>
    <t>leucophractum</t>
  </si>
  <si>
    <t>Stenanthemum leucophractum</t>
  </si>
  <si>
    <t>Trident Spyridium</t>
  </si>
  <si>
    <t>W02059</t>
  </si>
  <si>
    <t>notiale</t>
  </si>
  <si>
    <t>Stenanthemum notiale ssp. notiale</t>
  </si>
  <si>
    <t>Grey Trymalium</t>
  </si>
  <si>
    <t>K02061</t>
  </si>
  <si>
    <t>Trymalium</t>
  </si>
  <si>
    <t>wayi</t>
  </si>
  <si>
    <t>Trymalium wayi</t>
  </si>
  <si>
    <t>VITACEAE</t>
  </si>
  <si>
    <t>Grape Vine</t>
  </si>
  <si>
    <t>K05629</t>
  </si>
  <si>
    <t>Vitis</t>
  </si>
  <si>
    <t>vinifera</t>
  </si>
  <si>
    <t>Vitis vinifera</t>
  </si>
  <si>
    <t>S03693</t>
  </si>
  <si>
    <t>Corchorus</t>
  </si>
  <si>
    <t>walcottii</t>
  </si>
  <si>
    <t>Corchorus walcottii</t>
  </si>
  <si>
    <t>W06319</t>
  </si>
  <si>
    <t>Tilia</t>
  </si>
  <si>
    <t>europaea</t>
  </si>
  <si>
    <t>Tilia europaea</t>
  </si>
  <si>
    <t>MALVACEAE</t>
  </si>
  <si>
    <t>A06416</t>
  </si>
  <si>
    <t>Abutilon</t>
  </si>
  <si>
    <t>cryptopetalum</t>
  </si>
  <si>
    <t>Abutilon cryptopetalum ssp.</t>
  </si>
  <si>
    <t>Hill Lantern-bush</t>
  </si>
  <si>
    <t>M06358</t>
  </si>
  <si>
    <t>Z06359</t>
  </si>
  <si>
    <t>Abutilon cryptopetalum ssp. Grey leaves (R.Bates 3115)</t>
  </si>
  <si>
    <t>E20286</t>
  </si>
  <si>
    <t>fraseri</t>
  </si>
  <si>
    <t>Abutilon fraseri ssp.</t>
  </si>
  <si>
    <t>Dwarf Lantern-bush</t>
  </si>
  <si>
    <t>Y05520</t>
  </si>
  <si>
    <t>Abutilon fraseri ssp. diplotrichum</t>
  </si>
  <si>
    <t>W05519</t>
  </si>
  <si>
    <t>Abutilon fraseri ssp. fraseri</t>
  </si>
  <si>
    <t>Plains Lantern-bush</t>
  </si>
  <si>
    <t>S02065</t>
  </si>
  <si>
    <t>Abutilon halophilum</t>
  </si>
  <si>
    <t>Desert Lantern-bush</t>
  </si>
  <si>
    <t>U02066</t>
  </si>
  <si>
    <t>leucopetalum</t>
  </si>
  <si>
    <t>Abutilon leucopetalum</t>
  </si>
  <si>
    <t>Slender Lantern-bush</t>
  </si>
  <si>
    <t>W02067</t>
  </si>
  <si>
    <t>macrum</t>
  </si>
  <si>
    <t>Abutilon macrum</t>
  </si>
  <si>
    <t>Scrambling Lantern-bush</t>
  </si>
  <si>
    <t>A02068</t>
  </si>
  <si>
    <t>C02069</t>
  </si>
  <si>
    <t>otocarpum</t>
  </si>
  <si>
    <t>Abutilon otocarpum</t>
  </si>
  <si>
    <t>Straggly Lantern-bush</t>
  </si>
  <si>
    <t>S20001</t>
  </si>
  <si>
    <t>oxycarpum</t>
  </si>
  <si>
    <t>Abutilon oxycarpum var.</t>
  </si>
  <si>
    <t>Q03852</t>
  </si>
  <si>
    <t>Chinese-lantern</t>
  </si>
  <si>
    <t>U32498</t>
  </si>
  <si>
    <t>pictum</t>
  </si>
  <si>
    <t>Abutilon pictum</t>
  </si>
  <si>
    <t>Lantern-bush</t>
  </si>
  <si>
    <t>K10001</t>
  </si>
  <si>
    <t>Abutilon sp.</t>
  </si>
  <si>
    <t>M05902</t>
  </si>
  <si>
    <t>sp. Sentinel Hill (Lang &amp; Canty BS23-28020)</t>
  </si>
  <si>
    <t>Abutilon sp. Sentinel Hill (Lang &amp; Canty BS23-28020)</t>
  </si>
  <si>
    <t>Swamp Lantern-bush</t>
  </si>
  <si>
    <t>Z02071</t>
  </si>
  <si>
    <t>theophrasti</t>
  </si>
  <si>
    <t>Abutilon theophrasti</t>
  </si>
  <si>
    <t>Hollyhock</t>
  </si>
  <si>
    <t>Q02072</t>
  </si>
  <si>
    <t>Alcea</t>
  </si>
  <si>
    <t>rosea</t>
  </si>
  <si>
    <t>Alcea rosea</t>
  </si>
  <si>
    <t>Australian Mallow</t>
  </si>
  <si>
    <t>U04010</t>
  </si>
  <si>
    <t>Althaea</t>
  </si>
  <si>
    <t>Althaea australis</t>
  </si>
  <si>
    <t>Hakea-leaf Hibiscus</t>
  </si>
  <si>
    <t>S02073</t>
  </si>
  <si>
    <t>Alyogyne</t>
  </si>
  <si>
    <t>hakeifolia</t>
  </si>
  <si>
    <t>Alyogyne hakeifolia</t>
  </si>
  <si>
    <t>Native Hibiscus</t>
  </si>
  <si>
    <t>Q32540</t>
  </si>
  <si>
    <t>Alyogyne huegelii</t>
  </si>
  <si>
    <t>Sand Hibiscus</t>
  </si>
  <si>
    <t>Q04944</t>
  </si>
  <si>
    <t>pinoniana</t>
  </si>
  <si>
    <t>Alyogyne pinoniana</t>
  </si>
  <si>
    <t>Z10039</t>
  </si>
  <si>
    <t>Alyogyne sp.</t>
  </si>
  <si>
    <t>W32543</t>
  </si>
  <si>
    <t>S32541</t>
  </si>
  <si>
    <t>Sturt's Desert Rose</t>
  </si>
  <si>
    <t>A02076</t>
  </si>
  <si>
    <t>Gossypium</t>
  </si>
  <si>
    <t>sturtianum</t>
  </si>
  <si>
    <t>Gossypium sturtianum var. sturtianum</t>
  </si>
  <si>
    <t>Hemp Bush</t>
  </si>
  <si>
    <t>Y03868</t>
  </si>
  <si>
    <t>Gynatrix</t>
  </si>
  <si>
    <t>Gynatrix pulchella</t>
  </si>
  <si>
    <t>Z06367</t>
  </si>
  <si>
    <t>Hibiscus</t>
  </si>
  <si>
    <t>brachychlaenus</t>
  </si>
  <si>
    <t>Hibiscus brachychlaenus</t>
  </si>
  <si>
    <t>Low Hibiscus</t>
  </si>
  <si>
    <t>E02078</t>
  </si>
  <si>
    <t>brachysiphonius</t>
  </si>
  <si>
    <t>Hibiscus brachysiphonius</t>
  </si>
  <si>
    <t>Q05540</t>
  </si>
  <si>
    <t>burtonii</t>
  </si>
  <si>
    <t>Hibiscus burtonii</t>
  </si>
  <si>
    <t>Velvet-leaf Hibiscus</t>
  </si>
  <si>
    <t>Q03412</t>
  </si>
  <si>
    <t>krichauffianus</t>
  </si>
  <si>
    <t>Hibiscus krichauffianus</t>
  </si>
  <si>
    <t>Solanum-leaf Hibiscus</t>
  </si>
  <si>
    <t>G02079</t>
  </si>
  <si>
    <t>solanifolius</t>
  </si>
  <si>
    <t>Hibiscus solanifolius</t>
  </si>
  <si>
    <t>E10490</t>
  </si>
  <si>
    <t>Hibiscus sp.</t>
  </si>
  <si>
    <t>Sturt's Hibiscus</t>
  </si>
  <si>
    <t>Z20107</t>
  </si>
  <si>
    <t>sturtii</t>
  </si>
  <si>
    <t>Hibiscus sturtii var.</t>
  </si>
  <si>
    <t>E02898</t>
  </si>
  <si>
    <t>Hibiscus sturtii var. grandiflorus</t>
  </si>
  <si>
    <t>A04664</t>
  </si>
  <si>
    <t>Hibiscus sturtii var. muelleri</t>
  </si>
  <si>
    <t>Q02080</t>
  </si>
  <si>
    <t>Hibiscus sturtii var. sturtii</t>
  </si>
  <si>
    <t>Q06368</t>
  </si>
  <si>
    <t>Hibiscus sturtii var. truncatus</t>
  </si>
  <si>
    <t>Bladder Ketmia</t>
  </si>
  <si>
    <t>Q20108</t>
  </si>
  <si>
    <t>trionum</t>
  </si>
  <si>
    <t>Hibiscus trionum var.</t>
  </si>
  <si>
    <t>S02081</t>
  </si>
  <si>
    <t>Q03860</t>
  </si>
  <si>
    <t>Pyramid Tree</t>
  </si>
  <si>
    <t>Z03675</t>
  </si>
  <si>
    <t>Lagunaria</t>
  </si>
  <si>
    <t>patersonii</t>
  </si>
  <si>
    <t>M10558</t>
  </si>
  <si>
    <t>Lavatera</t>
  </si>
  <si>
    <t>Lavatera sp.</t>
  </si>
  <si>
    <t>Showy Lawrencia</t>
  </si>
  <si>
    <t>E02086</t>
  </si>
  <si>
    <t>Lawrencia</t>
  </si>
  <si>
    <t>berthae</t>
  </si>
  <si>
    <t>Lawrencia berthae</t>
  </si>
  <si>
    <t>Clustered Lawrencia</t>
  </si>
  <si>
    <t>G02087</t>
  </si>
  <si>
    <t>Lawrencia glomerata</t>
  </si>
  <si>
    <t>Z10559</t>
  </si>
  <si>
    <t>Lawrencia sp.</t>
  </si>
  <si>
    <t>Salt Lawrencia</t>
  </si>
  <si>
    <t>K02089</t>
  </si>
  <si>
    <t>spicata</t>
  </si>
  <si>
    <t>Lawrencia spicata</t>
  </si>
  <si>
    <t>Thorny Lawrencia</t>
  </si>
  <si>
    <t>W04971</t>
  </si>
  <si>
    <t>squamata</t>
  </si>
  <si>
    <t>Lawrencia squamata</t>
  </si>
  <si>
    <t>Tree Mallow</t>
  </si>
  <si>
    <t>U02082</t>
  </si>
  <si>
    <t>Malva</t>
  </si>
  <si>
    <t>arborea</t>
  </si>
  <si>
    <t>Malva arborea</t>
  </si>
  <si>
    <t>W02083</t>
  </si>
  <si>
    <t>assurgentiflora</t>
  </si>
  <si>
    <t>Malva assurgentiflora</t>
  </si>
  <si>
    <t>Cretan Hollyhock</t>
  </si>
  <si>
    <t>A02084</t>
  </si>
  <si>
    <t>Mallow Of Nice</t>
  </si>
  <si>
    <t>U02090</t>
  </si>
  <si>
    <t>nicaeensis</t>
  </si>
  <si>
    <t>Malva nicaeensis</t>
  </si>
  <si>
    <t>Small-flower Marshmallow</t>
  </si>
  <si>
    <t>W02091</t>
  </si>
  <si>
    <t>Malva parviflora</t>
  </si>
  <si>
    <t>Australian Hollyhock</t>
  </si>
  <si>
    <t>A32464</t>
  </si>
  <si>
    <t>Malva preissiana</t>
  </si>
  <si>
    <t>Mallow</t>
  </si>
  <si>
    <t>C10617</t>
  </si>
  <si>
    <t>Malva sp.</t>
  </si>
  <si>
    <t>C32465</t>
  </si>
  <si>
    <t>weinmanniana</t>
  </si>
  <si>
    <t>Malva weinmanniana</t>
  </si>
  <si>
    <t>M15094</t>
  </si>
  <si>
    <t>Malvaceae</t>
  </si>
  <si>
    <t>Malvaceae sp.</t>
  </si>
  <si>
    <t>Malvastrum</t>
  </si>
  <si>
    <t>A02092</t>
  </si>
  <si>
    <t>americanum</t>
  </si>
  <si>
    <t>Malvastrum americanum var. americanum</t>
  </si>
  <si>
    <t>Wax-mallow</t>
  </si>
  <si>
    <t>M32514</t>
  </si>
  <si>
    <t>Malvaviscus</t>
  </si>
  <si>
    <t>arboreus</t>
  </si>
  <si>
    <t>Malvaviscus arboreus</t>
  </si>
  <si>
    <t>Alkali Sida</t>
  </si>
  <si>
    <t>Q04872</t>
  </si>
  <si>
    <t>Malvella</t>
  </si>
  <si>
    <t>leprosa</t>
  </si>
  <si>
    <t>Malvella leprosa</t>
  </si>
  <si>
    <t>Red-flowered Mallow</t>
  </si>
  <si>
    <t>C02093</t>
  </si>
  <si>
    <t>Modiola</t>
  </si>
  <si>
    <t>Modiola caroliniana</t>
  </si>
  <si>
    <t>C04665</t>
  </si>
  <si>
    <t>Pavonia</t>
  </si>
  <si>
    <t>Pavonia coccinea</t>
  </si>
  <si>
    <t>Pink Pavonia</t>
  </si>
  <si>
    <t>E02094</t>
  </si>
  <si>
    <t>hastata</t>
  </si>
  <si>
    <t>Pavonia hastata</t>
  </si>
  <si>
    <t>A10748</t>
  </si>
  <si>
    <t>Pavonia sp.</t>
  </si>
  <si>
    <t>Desert Rose Mallow</t>
  </si>
  <si>
    <t>G02095</t>
  </si>
  <si>
    <t>Radyera</t>
  </si>
  <si>
    <t>farragei</t>
  </si>
  <si>
    <t>Radyera farragei</t>
  </si>
  <si>
    <t>U05594</t>
  </si>
  <si>
    <t>Sida</t>
  </si>
  <si>
    <t>"billbarkeri"</t>
  </si>
  <si>
    <t>Sida "billbarkeri"</t>
  </si>
  <si>
    <t>Sand Sida</t>
  </si>
  <si>
    <t>W05279</t>
  </si>
  <si>
    <t>ammophila</t>
  </si>
  <si>
    <t>Sida ammophila</t>
  </si>
  <si>
    <t>K05029</t>
  </si>
  <si>
    <t>argillacea</t>
  </si>
  <si>
    <t>Sida argillacea</t>
  </si>
  <si>
    <t>Tall Sida</t>
  </si>
  <si>
    <t>K02097</t>
  </si>
  <si>
    <t>calyxhymenia</t>
  </si>
  <si>
    <t>Sida calyxhymenia</t>
  </si>
  <si>
    <t>C05633</t>
  </si>
  <si>
    <t>cardiophylla</t>
  </si>
  <si>
    <t>Sida cardiophylla</t>
  </si>
  <si>
    <t>Corrugated Sida</t>
  </si>
  <si>
    <t>Q20176</t>
  </si>
  <si>
    <t>corrugata</t>
  </si>
  <si>
    <t>Sida corrugata var.</t>
  </si>
  <si>
    <t>Grassland Sida</t>
  </si>
  <si>
    <t>E03866</t>
  </si>
  <si>
    <t>Sida corrugata var. angustifolia</t>
  </si>
  <si>
    <t>Z02099</t>
  </si>
  <si>
    <t>Sida corrugata var. corrugata</t>
  </si>
  <si>
    <t>Ridge Sida</t>
  </si>
  <si>
    <t>S02101</t>
  </si>
  <si>
    <t>Sida cunninghamii</t>
  </si>
  <si>
    <t>Everist's Sida</t>
  </si>
  <si>
    <t>U05030</t>
  </si>
  <si>
    <t>everistiana</t>
  </si>
  <si>
    <t>Sida everistiana</t>
  </si>
  <si>
    <t>Pin Sida</t>
  </si>
  <si>
    <t>Y02108</t>
  </si>
  <si>
    <t>fibulifera</t>
  </si>
  <si>
    <t>Sida fibulifera</t>
  </si>
  <si>
    <t>Fine Sida</t>
  </si>
  <si>
    <t>Angled Sida</t>
  </si>
  <si>
    <t>A04048</t>
  </si>
  <si>
    <t>goniocarpa</t>
  </si>
  <si>
    <t>Sida goniocarpa</t>
  </si>
  <si>
    <t>Twiggy Sida</t>
  </si>
  <si>
    <t>W02103</t>
  </si>
  <si>
    <t>Sida intricata</t>
  </si>
  <si>
    <t>Rock Sida</t>
  </si>
  <si>
    <t>E04666</t>
  </si>
  <si>
    <t>petrophila</t>
  </si>
  <si>
    <t>Sida petrophila</t>
  </si>
  <si>
    <t>Hill Sida</t>
  </si>
  <si>
    <t>A03872</t>
  </si>
  <si>
    <t>phaeotricha</t>
  </si>
  <si>
    <t>Sida phaeotricha</t>
  </si>
  <si>
    <t>Lifesaver Burr</t>
  </si>
  <si>
    <t>C05561</t>
  </si>
  <si>
    <t>platycalyx</t>
  </si>
  <si>
    <t>Sida platycalyx</t>
  </si>
  <si>
    <t>Shrub Sida</t>
  </si>
  <si>
    <t>E02106</t>
  </si>
  <si>
    <t>rohlenae</t>
  </si>
  <si>
    <t>Sida rohlenae ssp. rohlenae</t>
  </si>
  <si>
    <t>Q10912</t>
  </si>
  <si>
    <t>Sida sp.</t>
  </si>
  <si>
    <t>C02105</t>
  </si>
  <si>
    <t>sp. B (C.Dunlop 1739)</t>
  </si>
  <si>
    <t>Sida sp. B (C.Dunlop 1739)</t>
  </si>
  <si>
    <t>Everard Range Sida</t>
  </si>
  <si>
    <t>W05499</t>
  </si>
  <si>
    <t>sp. Everard Ranges (D.J.Whibley 1085)</t>
  </si>
  <si>
    <t>Sida sp. Everard Ranges (D.J.Whibley 1085)</t>
  </si>
  <si>
    <t>Y05280</t>
  </si>
  <si>
    <t>sp. F (Latz 7459)</t>
  </si>
  <si>
    <t>Sida sp. F (Latz 7459)</t>
  </si>
  <si>
    <t>Y04668</t>
  </si>
  <si>
    <t>Z30111</t>
  </si>
  <si>
    <t>K05281</t>
  </si>
  <si>
    <t>sp. L (A.M.Ashby 4202)</t>
  </si>
  <si>
    <t>Sida sp. L (A.M.Ashby 4202)</t>
  </si>
  <si>
    <t>M05282</t>
  </si>
  <si>
    <t>sp. M (J.Z.Weber 831)</t>
  </si>
  <si>
    <t>Sida sp. M (J.Z.Weber 831)</t>
  </si>
  <si>
    <t>G32087</t>
  </si>
  <si>
    <t>sp. Mitrata (R.E.Winkworth 798)</t>
  </si>
  <si>
    <t>Sida sp. Mitrata (R.E.Winkworth 798)</t>
  </si>
  <si>
    <t>U04670</t>
  </si>
  <si>
    <t>sp. Paringa (R.Bates 13800)</t>
  </si>
  <si>
    <t>Sida sp. Paringa (R.Bates 13800)</t>
  </si>
  <si>
    <t>Z05283</t>
  </si>
  <si>
    <t>sp. R (P.Copley 1390)</t>
  </si>
  <si>
    <t>Sida sp. R (P.Copley 1390)</t>
  </si>
  <si>
    <t>W05595</t>
  </si>
  <si>
    <t>sp. Rabbit Flat (R.B.Major 158)</t>
  </si>
  <si>
    <t>Sida sp. Rabbit Flat (R.B.Major 158)</t>
  </si>
  <si>
    <t>C05529</t>
  </si>
  <si>
    <t>sp. Wakaya Desert (C.Dunlop 1984)</t>
  </si>
  <si>
    <t>Sida sp. Wakaya Desert (C.Dunlop 1984)</t>
  </si>
  <si>
    <t>M30110</t>
  </si>
  <si>
    <t>sp. Watarrka (D.E.Albrecht 8672)</t>
  </si>
  <si>
    <t>Sida sp. Watarrka (D.E.Albrecht 8672)</t>
  </si>
  <si>
    <t>A04832</t>
  </si>
  <si>
    <t>spodochroma</t>
  </si>
  <si>
    <t>Sida spodochroma</t>
  </si>
  <si>
    <t>S15169</t>
  </si>
  <si>
    <t>Sida spodochroma -- Sida sp.</t>
  </si>
  <si>
    <t>High Sida</t>
  </si>
  <si>
    <t>G02107</t>
  </si>
  <si>
    <t>trichopoda</t>
  </si>
  <si>
    <t>Sida trichopoda</t>
  </si>
  <si>
    <t>STERCULIACEAE</t>
  </si>
  <si>
    <t>Pur#ar-pur#arpa</t>
  </si>
  <si>
    <t>U03414</t>
  </si>
  <si>
    <t>Androcalva</t>
  </si>
  <si>
    <t>loxophylla</t>
  </si>
  <si>
    <t>Androcalva loxophylla</t>
  </si>
  <si>
    <t>Trailing Commersonia</t>
  </si>
  <si>
    <t>C30089</t>
  </si>
  <si>
    <t>multiloba</t>
  </si>
  <si>
    <t>Androcalva multiloba</t>
  </si>
  <si>
    <t>A30088</t>
  </si>
  <si>
    <t>Androcalva tatei</t>
  </si>
  <si>
    <t>Desert Kurrajong</t>
  </si>
  <si>
    <t>K02109</t>
  </si>
  <si>
    <t>Brachychiton</t>
  </si>
  <si>
    <t>gregorii</t>
  </si>
  <si>
    <t>Brachychiton gregorii</t>
  </si>
  <si>
    <t>Kurrajong</t>
  </si>
  <si>
    <t>U02110</t>
  </si>
  <si>
    <t>populneus</t>
  </si>
  <si>
    <t>Brachychiton populneus ssp. populneus</t>
  </si>
  <si>
    <t>Brittle-leaf Rulingia</t>
  </si>
  <si>
    <t>C02121</t>
  </si>
  <si>
    <t>Commersonia</t>
  </si>
  <si>
    <t>craurophylla</t>
  </si>
  <si>
    <t>Commersonia craurophylla</t>
  </si>
  <si>
    <t>E02122</t>
  </si>
  <si>
    <t>magniflora</t>
  </si>
  <si>
    <t>Commersonia magniflora ssp. magniflora</t>
  </si>
  <si>
    <t>Western Tar-vine</t>
  </si>
  <si>
    <t>A02112</t>
  </si>
  <si>
    <t>Gilesia</t>
  </si>
  <si>
    <t>biniflora</t>
  </si>
  <si>
    <t>Gilesia biniflora</t>
  </si>
  <si>
    <t>Grey Felt-bush</t>
  </si>
  <si>
    <t>U03838</t>
  </si>
  <si>
    <t>Hannafordia</t>
  </si>
  <si>
    <t>bissillii</t>
  </si>
  <si>
    <t>Hannafordia bissillii ssp. bissillii</t>
  </si>
  <si>
    <t>S03413</t>
  </si>
  <si>
    <t>Keraudrenia</t>
  </si>
  <si>
    <t>nephrosperma</t>
  </si>
  <si>
    <t>Keraudrenia nephrosperma</t>
  </si>
  <si>
    <t>E10538</t>
  </si>
  <si>
    <t>Keraudrenia sp.</t>
  </si>
  <si>
    <t>Common Firebush</t>
  </si>
  <si>
    <t>E02114</t>
  </si>
  <si>
    <t>Slender Velvet-bush</t>
  </si>
  <si>
    <t>G02115</t>
  </si>
  <si>
    <t>Lasiopetalum</t>
  </si>
  <si>
    <t>Lasiopetalum baueri</t>
  </si>
  <si>
    <t>Pink Velvet-bush</t>
  </si>
  <si>
    <t>Y02116</t>
  </si>
  <si>
    <t>behrii</t>
  </si>
  <si>
    <t>Lasiopetalum behrii</t>
  </si>
  <si>
    <t>Coast Velvet-bush</t>
  </si>
  <si>
    <t>K02117</t>
  </si>
  <si>
    <t>Lasiopetalum discolor</t>
  </si>
  <si>
    <t>Drooping Velvet-bush</t>
  </si>
  <si>
    <t>M02118</t>
  </si>
  <si>
    <t>schulzenii</t>
  </si>
  <si>
    <t>Lasiopetalum schulzenii</t>
  </si>
  <si>
    <t>Velvet-bush</t>
  </si>
  <si>
    <t>E10554</t>
  </si>
  <si>
    <t>Lasiopetalum sp.</t>
  </si>
  <si>
    <t>Heart-leaf Velvet-bush</t>
  </si>
  <si>
    <t>Y04692</t>
  </si>
  <si>
    <t>sp. Cordate-leaved (H.P.Vonow 810)</t>
  </si>
  <si>
    <t>Lasiopetalum sp. Cordate-leaved (H.P.Vonow 810)</t>
  </si>
  <si>
    <t>Tepper's Velvet-bush</t>
  </si>
  <si>
    <t>Z02119</t>
  </si>
  <si>
    <t>Lasiopetalum X tepperi</t>
  </si>
  <si>
    <t>Velvet Hibiscus</t>
  </si>
  <si>
    <t>A02120</t>
  </si>
  <si>
    <t>Melhania</t>
  </si>
  <si>
    <t>oblongifolia</t>
  </si>
  <si>
    <t>Melhania oblongifolia</t>
  </si>
  <si>
    <t>Y10864</t>
  </si>
  <si>
    <t>Rulingia</t>
  </si>
  <si>
    <t>Rulingia sp.</t>
  </si>
  <si>
    <t>G15147</t>
  </si>
  <si>
    <t>Sterculiaceae</t>
  </si>
  <si>
    <t>Sterculiaceae sp.</t>
  </si>
  <si>
    <t>Paper-flower</t>
  </si>
  <si>
    <t>G02123</t>
  </si>
  <si>
    <t>Thomasia</t>
  </si>
  <si>
    <t>petalocalyx</t>
  </si>
  <si>
    <t>Thomasia petalocalyx</t>
  </si>
  <si>
    <t>THYMELAEACEAE</t>
  </si>
  <si>
    <t>Curved Riceflower</t>
  </si>
  <si>
    <t>S20133</t>
  </si>
  <si>
    <t>Pimelea</t>
  </si>
  <si>
    <t>curviflora</t>
  </si>
  <si>
    <t>Pimelea curviflora var.</t>
  </si>
  <si>
    <t>U03810</t>
  </si>
  <si>
    <t>Z03827</t>
  </si>
  <si>
    <t>Pimelea elongata</t>
  </si>
  <si>
    <t>Pink Rice-flower</t>
  </si>
  <si>
    <t>W32439</t>
  </si>
  <si>
    <t>ferruginea</t>
  </si>
  <si>
    <t>Pimelea ferruginea</t>
  </si>
  <si>
    <t>Diosma Riceflower</t>
  </si>
  <si>
    <t>U20134</t>
  </si>
  <si>
    <t>Pimelea flava ssp.</t>
  </si>
  <si>
    <t>U03782</t>
  </si>
  <si>
    <t>Pimelea flava ssp. dichotoma</t>
  </si>
  <si>
    <t>Yellow Riceflower</t>
  </si>
  <si>
    <t>Z02127</t>
  </si>
  <si>
    <t>Pimelea flava ssp. flava</t>
  </si>
  <si>
    <t>Smooth Riceflower</t>
  </si>
  <si>
    <t>Q02128</t>
  </si>
  <si>
    <t>Pimelea glauca</t>
  </si>
  <si>
    <t>Q05516</t>
  </si>
  <si>
    <t>hewardiana</t>
  </si>
  <si>
    <t>Pimelea hewardiana</t>
  </si>
  <si>
    <t>Low Riceflower</t>
  </si>
  <si>
    <t>S02129</t>
  </si>
  <si>
    <t>Pimelea humilis</t>
  </si>
  <si>
    <t>Rock Woolly Riceflower</t>
  </si>
  <si>
    <t>M02274</t>
  </si>
  <si>
    <t>Pimelea imbricata var. petraea</t>
  </si>
  <si>
    <t>Tall Riceflower</t>
  </si>
  <si>
    <t>E02130</t>
  </si>
  <si>
    <t>ligustrina</t>
  </si>
  <si>
    <t>Pimelea ligustrina ssp. ligustrina</t>
  </si>
  <si>
    <t>Slender Riceflower</t>
  </si>
  <si>
    <t>G02131</t>
  </si>
  <si>
    <t>Pimelea linifolia ssp. linifolia</t>
  </si>
  <si>
    <t>Kangaroo Island Riceflower</t>
  </si>
  <si>
    <t>Y02132</t>
  </si>
  <si>
    <t>macrostegia</t>
  </si>
  <si>
    <t>Pimelea macrostegia</t>
  </si>
  <si>
    <t>Silky Riceflower</t>
  </si>
  <si>
    <t>Q03772</t>
  </si>
  <si>
    <t>micrantha</t>
  </si>
  <si>
    <t>Pimelea micrantha</t>
  </si>
  <si>
    <t>Shrubby Riceflower</t>
  </si>
  <si>
    <t>W20135</t>
  </si>
  <si>
    <t>microcephala</t>
  </si>
  <si>
    <t>Pimelea microcephala ssp.</t>
  </si>
  <si>
    <t>G03779</t>
  </si>
  <si>
    <t>Pimelea microcephala ssp. glabra</t>
  </si>
  <si>
    <t>M02134</t>
  </si>
  <si>
    <t>Pimelea microcephala ssp. microcephala</t>
  </si>
  <si>
    <t>Woolly Riceflower</t>
  </si>
  <si>
    <t>Z02135</t>
  </si>
  <si>
    <t>octophylla</t>
  </si>
  <si>
    <t>Pimelea octophylla</t>
  </si>
  <si>
    <t>Sandhill Riceflower</t>
  </si>
  <si>
    <t>Q02136</t>
  </si>
  <si>
    <t>penicillaris</t>
  </si>
  <si>
    <t>Pimelea penicillaris</t>
  </si>
  <si>
    <t>Rock Riceflower</t>
  </si>
  <si>
    <t>U02138</t>
  </si>
  <si>
    <t>Pimelea petrophila</t>
  </si>
  <si>
    <t>Heath Riceflower</t>
  </si>
  <si>
    <t>W02139</t>
  </si>
  <si>
    <t>Pimelea phylicoides</t>
  </si>
  <si>
    <t>Thyme Riceflower</t>
  </si>
  <si>
    <t>Y02140</t>
  </si>
  <si>
    <t>serpyllifolia</t>
  </si>
  <si>
    <t>Pimelea serpyllifolia ssp. serpyllifolia</t>
  </si>
  <si>
    <t>Desert Riceflower</t>
  </si>
  <si>
    <t>C20137</t>
  </si>
  <si>
    <t>simplex</t>
  </si>
  <si>
    <t>Pimelea simplex ssp.</t>
  </si>
  <si>
    <t>C03777</t>
  </si>
  <si>
    <t>Pimelea simplex ssp. continua</t>
  </si>
  <si>
    <t>K02141</t>
  </si>
  <si>
    <t>Pimelea simplex ssp. simplex</t>
  </si>
  <si>
    <t>Riceflower</t>
  </si>
  <si>
    <t>Z10779</t>
  </si>
  <si>
    <t>Pimelea sp.</t>
  </si>
  <si>
    <t>Erect Riceflower</t>
  </si>
  <si>
    <t>M02142</t>
  </si>
  <si>
    <t>Pimelea stricta</t>
  </si>
  <si>
    <t>Y05116</t>
  </si>
  <si>
    <t>subvillifera</t>
  </si>
  <si>
    <t>Pimelea subvillifera</t>
  </si>
  <si>
    <t>Spiked Riceflower</t>
  </si>
  <si>
    <t>Z02143</t>
  </si>
  <si>
    <t>trichostachya</t>
  </si>
  <si>
    <t>Pimelea trichostachya</t>
  </si>
  <si>
    <t>Williamson's Riceflower</t>
  </si>
  <si>
    <t>S02145</t>
  </si>
  <si>
    <t>williamsonii</t>
  </si>
  <si>
    <t>Pimelea williamsonii</t>
  </si>
  <si>
    <t>Thymelaea</t>
  </si>
  <si>
    <t>U02146</t>
  </si>
  <si>
    <t>passerina</t>
  </si>
  <si>
    <t>Thymelaea passerina</t>
  </si>
  <si>
    <t>Riceflower Family</t>
  </si>
  <si>
    <t>W15151</t>
  </si>
  <si>
    <t>Thymelaeaceae</t>
  </si>
  <si>
    <t>Thymelaeaceae sp.</t>
  </si>
  <si>
    <t>K06365</t>
  </si>
  <si>
    <t>Dovyalis</t>
  </si>
  <si>
    <t>VIOLACEAE</t>
  </si>
  <si>
    <t>W02147</t>
  </si>
  <si>
    <t>A02148</t>
  </si>
  <si>
    <t>floribundus</t>
  </si>
  <si>
    <t>C02149</t>
  </si>
  <si>
    <t>A10500</t>
  </si>
  <si>
    <t>Tree Violet</t>
  </si>
  <si>
    <t>K02133</t>
  </si>
  <si>
    <t>Melicytus</t>
  </si>
  <si>
    <t>dentatus</t>
  </si>
  <si>
    <t>Showy Violet</t>
  </si>
  <si>
    <t>Z02151</t>
  </si>
  <si>
    <t>Viola</t>
  </si>
  <si>
    <t>betonicifolia</t>
  </si>
  <si>
    <t>Viola betonicifolia ssp. betonicifolia</t>
  </si>
  <si>
    <t>K32221</t>
  </si>
  <si>
    <t>Viola betonicifolia ssp. novaguineensis</t>
  </si>
  <si>
    <t>Shy Violet</t>
  </si>
  <si>
    <t>A04788</t>
  </si>
  <si>
    <t>cleistogamoides</t>
  </si>
  <si>
    <t>Viola cleistogamoides</t>
  </si>
  <si>
    <t>Native Violet</t>
  </si>
  <si>
    <t>C15269</t>
  </si>
  <si>
    <t>cleistogamoides/sieberana</t>
  </si>
  <si>
    <t>Viola cleistogamoides/sieberana</t>
  </si>
  <si>
    <t>Ivy-leaf Violet</t>
  </si>
  <si>
    <t>M05890</t>
  </si>
  <si>
    <t>eminens</t>
  </si>
  <si>
    <t>Viola eminens</t>
  </si>
  <si>
    <t>C05889</t>
  </si>
  <si>
    <t>hederacea</t>
  </si>
  <si>
    <t>Viola hederacea</t>
  </si>
  <si>
    <t>Common Violet</t>
  </si>
  <si>
    <t>S02153</t>
  </si>
  <si>
    <t>Viola odorata</t>
  </si>
  <si>
    <t>Tiny Violet</t>
  </si>
  <si>
    <t>A04808</t>
  </si>
  <si>
    <t>Viola sieberiana</t>
  </si>
  <si>
    <t>Violet</t>
  </si>
  <si>
    <t>G11039</t>
  </si>
  <si>
    <t>Viola sp.</t>
  </si>
  <si>
    <t>Field Violet</t>
  </si>
  <si>
    <t>U15222</t>
  </si>
  <si>
    <t>wittrockiana</t>
  </si>
  <si>
    <t>Viola X wittrockiana</t>
  </si>
  <si>
    <t>Violet Family</t>
  </si>
  <si>
    <t>A15160</t>
  </si>
  <si>
    <t>Violaceae</t>
  </si>
  <si>
    <t>Violaceae sp.</t>
  </si>
  <si>
    <t>PASSIFLORACEAE</t>
  </si>
  <si>
    <t>Q06376</t>
  </si>
  <si>
    <t>Passiflora</t>
  </si>
  <si>
    <t>caerulea</t>
  </si>
  <si>
    <t>Passiflora caerulea</t>
  </si>
  <si>
    <t>Q06420</t>
  </si>
  <si>
    <t>Passiflora edulis</t>
  </si>
  <si>
    <t>S06377</t>
  </si>
  <si>
    <t>tarminiana</t>
  </si>
  <si>
    <t>Passiflora tarminiana</t>
  </si>
  <si>
    <t>CISTACEAE</t>
  </si>
  <si>
    <t>Rock-rose</t>
  </si>
  <si>
    <t>W02155</t>
  </si>
  <si>
    <t>Cistus</t>
  </si>
  <si>
    <t>inflatus</t>
  </si>
  <si>
    <t>Cistus inflatus</t>
  </si>
  <si>
    <t>E06362</t>
  </si>
  <si>
    <t>ladanifer</t>
  </si>
  <si>
    <t>Cistus ladanifer</t>
  </si>
  <si>
    <t>TAMARICACEAE</t>
  </si>
  <si>
    <t>Athel Pine</t>
  </si>
  <si>
    <t>U05886</t>
  </si>
  <si>
    <t>Tamarix</t>
  </si>
  <si>
    <t>Tamarix aphylla</t>
  </si>
  <si>
    <t>W05887</t>
  </si>
  <si>
    <t>Tamarix parviflora</t>
  </si>
  <si>
    <t>A05888</t>
  </si>
  <si>
    <t>ramosissima</t>
  </si>
  <si>
    <t>Tamarix ramosissima</t>
  </si>
  <si>
    <t>S30105</t>
  </si>
  <si>
    <t>Tamarix sp.</t>
  </si>
  <si>
    <t>FRANKENIACEAE</t>
  </si>
  <si>
    <t>E02158</t>
  </si>
  <si>
    <t>Frankenia</t>
  </si>
  <si>
    <t>Frankenia cinerea</t>
  </si>
  <si>
    <t>Q02160</t>
  </si>
  <si>
    <t>Frankenia cordata</t>
  </si>
  <si>
    <t>Hoary Sea-heath</t>
  </si>
  <si>
    <t>S02161</t>
  </si>
  <si>
    <t>crispa</t>
  </si>
  <si>
    <t>Frankenia crispa</t>
  </si>
  <si>
    <t>U02162</t>
  </si>
  <si>
    <t>Frankenia cupularis</t>
  </si>
  <si>
    <t>Leafy Sea-heath</t>
  </si>
  <si>
    <t>E02166</t>
  </si>
  <si>
    <t>foliosa</t>
  </si>
  <si>
    <t>Frankenia foliosa</t>
  </si>
  <si>
    <t>Southern Sea-heath</t>
  </si>
  <si>
    <t>Q20088</t>
  </si>
  <si>
    <t>Frankenia pauciflora var.</t>
  </si>
  <si>
    <t>M04694</t>
  </si>
  <si>
    <t>Frankenia pauciflora var. fruticulosa</t>
  </si>
  <si>
    <t>S04785</t>
  </si>
  <si>
    <t>Frankenia pauciflora var. gunnii</t>
  </si>
  <si>
    <t>E02174</t>
  </si>
  <si>
    <t>plicata</t>
  </si>
  <si>
    <t>Frankenia plicata</t>
  </si>
  <si>
    <t>Mediterranean Sea-heath</t>
  </si>
  <si>
    <t>Y02176</t>
  </si>
  <si>
    <t>pulverulenta</t>
  </si>
  <si>
    <t>Frankenia pulverulenta</t>
  </si>
  <si>
    <t>Thyme Sea-heath</t>
  </si>
  <si>
    <t>K02177</t>
  </si>
  <si>
    <t>Frankenia serpyllifolia</t>
  </si>
  <si>
    <t>Small-leaf Sea-heath</t>
  </si>
  <si>
    <t>M02178</t>
  </si>
  <si>
    <t>sessilis</t>
  </si>
  <si>
    <t>Frankenia sessilis</t>
  </si>
  <si>
    <t>Sea-heath</t>
  </si>
  <si>
    <t>C10413</t>
  </si>
  <si>
    <t>Frankenia sp.</t>
  </si>
  <si>
    <t>A02180</t>
  </si>
  <si>
    <t>subteres</t>
  </si>
  <si>
    <t>Frankenia subteres</t>
  </si>
  <si>
    <t>ELATINACEAE</t>
  </si>
  <si>
    <t>Jerry Water-fire</t>
  </si>
  <si>
    <t>Q02188</t>
  </si>
  <si>
    <t>Bergia</t>
  </si>
  <si>
    <t>ammannioides</t>
  </si>
  <si>
    <t>Bergia ammannioides</t>
  </si>
  <si>
    <t>K04529</t>
  </si>
  <si>
    <t>diacheiron</t>
  </si>
  <si>
    <t>Bergia diacheiron</t>
  </si>
  <si>
    <t>U04530</t>
  </si>
  <si>
    <t>occultipetala</t>
  </si>
  <si>
    <t>Bergia occultipetala</t>
  </si>
  <si>
    <t>C05253</t>
  </si>
  <si>
    <t>pedicellaris</t>
  </si>
  <si>
    <t>Bergia pedicellaris</t>
  </si>
  <si>
    <t>Perennial Water-fire</t>
  </si>
  <si>
    <t>A20240</t>
  </si>
  <si>
    <t>perennis</t>
  </si>
  <si>
    <t>Bergia perennis ssp.</t>
  </si>
  <si>
    <t>Q04060</t>
  </si>
  <si>
    <t>Bergia perennis ssp. exigua</t>
  </si>
  <si>
    <t>E02182</t>
  </si>
  <si>
    <t>Bergia perennis ssp. obtusifolia</t>
  </si>
  <si>
    <t>Water-fire</t>
  </si>
  <si>
    <t>A10120</t>
  </si>
  <si>
    <t>Bergia sp.</t>
  </si>
  <si>
    <t>Three-part Water-fire</t>
  </si>
  <si>
    <t>G02183</t>
  </si>
  <si>
    <t>trimera</t>
  </si>
  <si>
    <t>Bergia trimera</t>
  </si>
  <si>
    <t>Waterwort</t>
  </si>
  <si>
    <t>Y02184</t>
  </si>
  <si>
    <t>Elatine</t>
  </si>
  <si>
    <t>gratioloides</t>
  </si>
  <si>
    <t>Elatine gratioloides</t>
  </si>
  <si>
    <t>CUCURBITACEAE</t>
  </si>
  <si>
    <t>Desert Cucumber</t>
  </si>
  <si>
    <t>Z03835</t>
  </si>
  <si>
    <t>Austrobryonia</t>
  </si>
  <si>
    <t>Austrobryonia micrantha</t>
  </si>
  <si>
    <t>Colocynth</t>
  </si>
  <si>
    <t>K02185</t>
  </si>
  <si>
    <t>Citrullus</t>
  </si>
  <si>
    <t>colocynthis</t>
  </si>
  <si>
    <t>Citrullus colocynthis</t>
  </si>
  <si>
    <t>Bitter Melon</t>
  </si>
  <si>
    <t>M02186</t>
  </si>
  <si>
    <t>lanatus</t>
  </si>
  <si>
    <t>Wild Melon</t>
  </si>
  <si>
    <t>C10237</t>
  </si>
  <si>
    <t>Citrullus sp.</t>
  </si>
  <si>
    <t>Snake Vine</t>
  </si>
  <si>
    <t>Y03832</t>
  </si>
  <si>
    <t>Cucumis</t>
  </si>
  <si>
    <t>argenteus</t>
  </si>
  <si>
    <t>Cucumis argenteus</t>
  </si>
  <si>
    <t>Ulcardo Melon</t>
  </si>
  <si>
    <t>Q04996</t>
  </si>
  <si>
    <t>melo</t>
  </si>
  <si>
    <t>Cucumis melo</t>
  </si>
  <si>
    <t>Paddy Melon</t>
  </si>
  <si>
    <t>W03511</t>
  </si>
  <si>
    <t>myriocarpus</t>
  </si>
  <si>
    <t>Melon</t>
  </si>
  <si>
    <t>K10281</t>
  </si>
  <si>
    <t>Cucumis sp.</t>
  </si>
  <si>
    <t>Pumpkin</t>
  </si>
  <si>
    <t>G32459</t>
  </si>
  <si>
    <t>Cucurbita</t>
  </si>
  <si>
    <t>maxima</t>
  </si>
  <si>
    <t>Cucurbita maxima</t>
  </si>
  <si>
    <t>Marrow</t>
  </si>
  <si>
    <t>Q04220</t>
  </si>
  <si>
    <t>pepo</t>
  </si>
  <si>
    <t>Cucurbita pepo</t>
  </si>
  <si>
    <t>Melon Family</t>
  </si>
  <si>
    <t>M15042</t>
  </si>
  <si>
    <t>Cucurbitaceae</t>
  </si>
  <si>
    <t>Cucurbitaceae sp.</t>
  </si>
  <si>
    <t>Squirting Cucumber</t>
  </si>
  <si>
    <t>S02189</t>
  </si>
  <si>
    <t>Ecballium</t>
  </si>
  <si>
    <t>elaterium</t>
  </si>
  <si>
    <t>Ecballium elaterium</t>
  </si>
  <si>
    <t>Balsam Apple</t>
  </si>
  <si>
    <t>Y02192</t>
  </si>
  <si>
    <t>Momordica</t>
  </si>
  <si>
    <t>balsamina</t>
  </si>
  <si>
    <t>Momordica balsamina</t>
  </si>
  <si>
    <t>Z10671</t>
  </si>
  <si>
    <t>Mukia</t>
  </si>
  <si>
    <t>Mukia sp.</t>
  </si>
  <si>
    <t>LYTHRACEAE</t>
  </si>
  <si>
    <t>Jerry-jerry</t>
  </si>
  <si>
    <t>K02193</t>
  </si>
  <si>
    <t>Ammannia</t>
  </si>
  <si>
    <t>Ammannia multiflora</t>
  </si>
  <si>
    <t>Loosestrife Family</t>
  </si>
  <si>
    <t>K15093</t>
  </si>
  <si>
    <t>Lythraceae</t>
  </si>
  <si>
    <t>Lythraceae sp.</t>
  </si>
  <si>
    <t>Lesser Loosestrife</t>
  </si>
  <si>
    <t>Z02195</t>
  </si>
  <si>
    <t>Lythrum</t>
  </si>
  <si>
    <t>Lythrum hyssopifolia</t>
  </si>
  <si>
    <t>Mediterranean Loosestrife</t>
  </si>
  <si>
    <t>M02194</t>
  </si>
  <si>
    <t>Lythrum junceum</t>
  </si>
  <si>
    <t>C04809</t>
  </si>
  <si>
    <t>paradoxum</t>
  </si>
  <si>
    <t>Lythrum paradoxum</t>
  </si>
  <si>
    <t>Purple Loosestrife</t>
  </si>
  <si>
    <t>Q02196</t>
  </si>
  <si>
    <t>salicaria</t>
  </si>
  <si>
    <t>Lythrum salicaria</t>
  </si>
  <si>
    <t>Loosestrife</t>
  </si>
  <si>
    <t>Q10612</t>
  </si>
  <si>
    <t>Lythrum sp.</t>
  </si>
  <si>
    <t>Wilson's Loosestrife</t>
  </si>
  <si>
    <t>A05032</t>
  </si>
  <si>
    <t>wilsonii</t>
  </si>
  <si>
    <t>Lythrum wilsonii</t>
  </si>
  <si>
    <t>MYRTACEAE</t>
  </si>
  <si>
    <t>C05765</t>
  </si>
  <si>
    <t>Aluta</t>
  </si>
  <si>
    <t>maisonneuvei</t>
  </si>
  <si>
    <t>Aluta maisonneuvei ssp.</t>
  </si>
  <si>
    <t>Desert Thryptomene</t>
  </si>
  <si>
    <t>A05764</t>
  </si>
  <si>
    <t>Aluta maisonneuvei ssp. auriculata</t>
  </si>
  <si>
    <t>W05763</t>
  </si>
  <si>
    <t>Aluta maisonneuvei ssp. maisonneuvei</t>
  </si>
  <si>
    <t>Smooth-barked Apple</t>
  </si>
  <si>
    <t>G32327</t>
  </si>
  <si>
    <t>Angophora</t>
  </si>
  <si>
    <t>Angophora costata ssp. costata</t>
  </si>
  <si>
    <t>Rough-barked Apple</t>
  </si>
  <si>
    <t>Y32328</t>
  </si>
  <si>
    <t>Angophora floribunda</t>
  </si>
  <si>
    <t>Silver Broombush</t>
  </si>
  <si>
    <t>S02197</t>
  </si>
  <si>
    <t>U02198</t>
  </si>
  <si>
    <t>Baeckea</t>
  </si>
  <si>
    <t>W02199</t>
  </si>
  <si>
    <t>ericaea</t>
  </si>
  <si>
    <t>A10112</t>
  </si>
  <si>
    <t>Baeckea sp.</t>
  </si>
  <si>
    <t>A04744</t>
  </si>
  <si>
    <t>tuberculata</t>
  </si>
  <si>
    <t>Prickly Bottlebrush</t>
  </si>
  <si>
    <t>C02201</t>
  </si>
  <si>
    <t>Callistemon</t>
  </si>
  <si>
    <t>brachyandrus</t>
  </si>
  <si>
    <t>Callistemon brachyandrus</t>
  </si>
  <si>
    <t>Lemon Bottlebrush</t>
  </si>
  <si>
    <t>S32497</t>
  </si>
  <si>
    <t>pallidus</t>
  </si>
  <si>
    <t>Callistemon pallidus</t>
  </si>
  <si>
    <t>Scarlet Bottlebrush</t>
  </si>
  <si>
    <t>C04533</t>
  </si>
  <si>
    <t>rugulosus</t>
  </si>
  <si>
    <t>Callistemon rugulosus</t>
  </si>
  <si>
    <t>River Bottlebrush</t>
  </si>
  <si>
    <t>E04534</t>
  </si>
  <si>
    <t>Callistemon sieberi</t>
  </si>
  <si>
    <t>Bottlebrush</t>
  </si>
  <si>
    <t>G10167</t>
  </si>
  <si>
    <t>Callistemon sp.</t>
  </si>
  <si>
    <t>Needle Bottlebrush</t>
  </si>
  <si>
    <t>Y02204</t>
  </si>
  <si>
    <t>teretifolius</t>
  </si>
  <si>
    <t>Callistemon teretifolius</t>
  </si>
  <si>
    <t>A05844</t>
  </si>
  <si>
    <t>viminalis</t>
  </si>
  <si>
    <t>Callistemon viminalis ssp. viminalis</t>
  </si>
  <si>
    <t>Snow Heath-myrtle</t>
  </si>
  <si>
    <t>Z04107</t>
  </si>
  <si>
    <t>Calytrix</t>
  </si>
  <si>
    <t>alpestris</t>
  </si>
  <si>
    <t>Calytrix alpestris</t>
  </si>
  <si>
    <t>Keeled Fringe-myrtle</t>
  </si>
  <si>
    <t>M04538</t>
  </si>
  <si>
    <t>Calytrix carinata</t>
  </si>
  <si>
    <t>Smooth Heath-myrtle</t>
  </si>
  <si>
    <t>S04205</t>
  </si>
  <si>
    <t>Calytrix glaberrima</t>
  </si>
  <si>
    <t>Gypsum Fringe-myrtle</t>
  </si>
  <si>
    <t>K04537</t>
  </si>
  <si>
    <t>gypsophila</t>
  </si>
  <si>
    <t>Calytrix gypsophila</t>
  </si>
  <si>
    <t>Cup Fringe-myrtle</t>
  </si>
  <si>
    <t>K02205</t>
  </si>
  <si>
    <t>Calytrix involucrata</t>
  </si>
  <si>
    <t>Kangaroo Island Heath-myrtle</t>
  </si>
  <si>
    <t>Y04536</t>
  </si>
  <si>
    <t>smeatoniana</t>
  </si>
  <si>
    <t>Calytrix smeatoniana</t>
  </si>
  <si>
    <t>Fringe-myrtle</t>
  </si>
  <si>
    <t>K10177</t>
  </si>
  <si>
    <t>Calytrix sp.</t>
  </si>
  <si>
    <t>Common Fringe-myrtle</t>
  </si>
  <si>
    <t>Z02207</t>
  </si>
  <si>
    <t>Calytrix tetragona</t>
  </si>
  <si>
    <t>Geraldton Wax</t>
  </si>
  <si>
    <t>U32438</t>
  </si>
  <si>
    <t>Chamelaucium</t>
  </si>
  <si>
    <t>uncinatum</t>
  </si>
  <si>
    <t>Chamelaucium uncinatum</t>
  </si>
  <si>
    <t>Marri</t>
  </si>
  <si>
    <t>S03845</t>
  </si>
  <si>
    <t>Corymbia</t>
  </si>
  <si>
    <t>calophylla</t>
  </si>
  <si>
    <t>Corymbia calophylla</t>
  </si>
  <si>
    <t>Lemon-scented Gum</t>
  </si>
  <si>
    <t>K32329</t>
  </si>
  <si>
    <t>citriodora</t>
  </si>
  <si>
    <t>Corymbia citriodora</t>
  </si>
  <si>
    <t>Range Bloodwood</t>
  </si>
  <si>
    <t>A32332</t>
  </si>
  <si>
    <t>Corymbia eremaea ssp. eremaea</t>
  </si>
  <si>
    <t>Red-flowering Gum</t>
  </si>
  <si>
    <t>U32330</t>
  </si>
  <si>
    <t>ficifolia</t>
  </si>
  <si>
    <t>Corymbia ficifolia</t>
  </si>
  <si>
    <t>Spotted Gum</t>
  </si>
  <si>
    <t>W32331</t>
  </si>
  <si>
    <t>Corymbia maculata</t>
  </si>
  <si>
    <t>Desert Bloodwood</t>
  </si>
  <si>
    <t>C32333</t>
  </si>
  <si>
    <t>Corymbia opaca</t>
  </si>
  <si>
    <t>Plains Bloodwood</t>
  </si>
  <si>
    <t>G05547</t>
  </si>
  <si>
    <t>Corymbia terminalis</t>
  </si>
  <si>
    <t>Z32143</t>
  </si>
  <si>
    <t>Darwinia</t>
  </si>
  <si>
    <t>Darwinia citriodora</t>
  </si>
  <si>
    <t>Small Darwinia</t>
  </si>
  <si>
    <t>K05337</t>
  </si>
  <si>
    <t>micropetala</t>
  </si>
  <si>
    <t>Darwinia micropetala</t>
  </si>
  <si>
    <t>Salt Darwinia</t>
  </si>
  <si>
    <t>M05338</t>
  </si>
  <si>
    <t>salina</t>
  </si>
  <si>
    <t>Darwinia salina</t>
  </si>
  <si>
    <t>A11088</t>
  </si>
  <si>
    <t>Darwinia sp.</t>
  </si>
  <si>
    <t>Kingsmill's Mallee</t>
  </si>
  <si>
    <t>W02243</t>
  </si>
  <si>
    <t>Eucalyptus</t>
  </si>
  <si>
    <t>alatissima</t>
  </si>
  <si>
    <t>Eucalyptus alatissima</t>
  </si>
  <si>
    <t>White Box</t>
  </si>
  <si>
    <t>E02210</t>
  </si>
  <si>
    <t>albens</t>
  </si>
  <si>
    <t>Eucalyptus albens</t>
  </si>
  <si>
    <t>Purple-flowered Mallee Box</t>
  </si>
  <si>
    <t>A02244</t>
  </si>
  <si>
    <t>albopurpurea</t>
  </si>
  <si>
    <t>Eucalyptus albopurpurea</t>
  </si>
  <si>
    <t>Coast Ridge-fruited Mallee</t>
  </si>
  <si>
    <t>Y05096</t>
  </si>
  <si>
    <t>angulosa</t>
  </si>
  <si>
    <t>Eucalyptus angulosa</t>
  </si>
  <si>
    <t>Carpenters Rocks Manna Gum</t>
  </si>
  <si>
    <t>Q05592</t>
  </si>
  <si>
    <t>arcana</t>
  </si>
  <si>
    <t>Eucalyptus arcana</t>
  </si>
  <si>
    <t>Dune Stringybark</t>
  </si>
  <si>
    <t>K05097</t>
  </si>
  <si>
    <t>arenacea</t>
  </si>
  <si>
    <t>Eucalyptus arenacea</t>
  </si>
  <si>
    <t>Brown Stringybark</t>
  </si>
  <si>
    <t>U15266</t>
  </si>
  <si>
    <t>arenacea/baxteri</t>
  </si>
  <si>
    <t>Eucalyptus arenacea/baxteri</t>
  </si>
  <si>
    <t>M02214</t>
  </si>
  <si>
    <t>Eucalyptus baxteri</t>
  </si>
  <si>
    <t>Broad-leaf Box</t>
  </si>
  <si>
    <t>Z02215</t>
  </si>
  <si>
    <t>Eucalyptus behriana</t>
  </si>
  <si>
    <t>Broad-leaf/Black Box Hybrid</t>
  </si>
  <si>
    <t>U15362</t>
  </si>
  <si>
    <t>Eucalyptus behriana X Eucalyptus largiflorens</t>
  </si>
  <si>
    <t>Southern Blue Gum</t>
  </si>
  <si>
    <t>S05453</t>
  </si>
  <si>
    <t>bicostata</t>
  </si>
  <si>
    <t>Eucalyptus bicostata</t>
  </si>
  <si>
    <t>Southern Mahogany</t>
  </si>
  <si>
    <t>E32334</t>
  </si>
  <si>
    <t>botryoides</t>
  </si>
  <si>
    <t>Eucalyptus botryoides</t>
  </si>
  <si>
    <t>Gilja</t>
  </si>
  <si>
    <t>Q02216</t>
  </si>
  <si>
    <t>brachycalyx</t>
  </si>
  <si>
    <t>Eucalyptus brachycalyx</t>
  </si>
  <si>
    <t>S32073</t>
  </si>
  <si>
    <t>Eucalyptus brachycalyx -- Eucalyptus concinna</t>
  </si>
  <si>
    <t>Green Mallee</t>
  </si>
  <si>
    <t>A32404</t>
  </si>
  <si>
    <t>cajuputea</t>
  </si>
  <si>
    <t>Eucalyptus cajuputea</t>
  </si>
  <si>
    <t>Nundroo Mallee</t>
  </si>
  <si>
    <t>C03417</t>
  </si>
  <si>
    <t>calcareana</t>
  </si>
  <si>
    <t>Eucalyptus calcareana</t>
  </si>
  <si>
    <t>Square-fruit Mallee</t>
  </si>
  <si>
    <t>S20273</t>
  </si>
  <si>
    <t>calycogona</t>
  </si>
  <si>
    <t>Eucalyptus calycogona ssp.</t>
  </si>
  <si>
    <t>E05766</t>
  </si>
  <si>
    <t>Eucalyptus calycogona ssp. calycogona</t>
  </si>
  <si>
    <t>Spafford's Square-fruit Mallee</t>
  </si>
  <si>
    <t>A05340</t>
  </si>
  <si>
    <t>Eucalyptus calycogona ssp. spaffordii</t>
  </si>
  <si>
    <t>G05767</t>
  </si>
  <si>
    <t>Eucalyptus calycogona ssp. trachybasis</t>
  </si>
  <si>
    <t>River Red Gum</t>
  </si>
  <si>
    <t>M20078</t>
  </si>
  <si>
    <t>camaldulensis</t>
  </si>
  <si>
    <t>Eucalyptus camaldulensis ssp.</t>
  </si>
  <si>
    <t>Northern River Red Gum</t>
  </si>
  <si>
    <t>U32154</t>
  </si>
  <si>
    <t>Eucalyptus camaldulensis ssp. arida</t>
  </si>
  <si>
    <t>Q32144</t>
  </si>
  <si>
    <t>Eucalyptus camaldulensis ssp. camaldulensis</t>
  </si>
  <si>
    <t>S32145</t>
  </si>
  <si>
    <t>Eucalyptus camaldulensis ssp. minima</t>
  </si>
  <si>
    <t>S05657</t>
  </si>
  <si>
    <t>Eucalyptus canescens ssp.</t>
  </si>
  <si>
    <t>Beadell's Mallee</t>
  </si>
  <si>
    <t>Q05656</t>
  </si>
  <si>
    <t>Eucalyptus canescens ssp. beadellii</t>
  </si>
  <si>
    <t>Ooldea Range Mallee</t>
  </si>
  <si>
    <t>Z05655</t>
  </si>
  <si>
    <t>Eucalyptus canescens ssp. canescens</t>
  </si>
  <si>
    <t>Desert Ridge-fruited Mallee</t>
  </si>
  <si>
    <t>M05098</t>
  </si>
  <si>
    <t>capitanea</t>
  </si>
  <si>
    <t>Eucalyptus capitanea</t>
  </si>
  <si>
    <t>Y32168</t>
  </si>
  <si>
    <t>Eucalyptus cinerea</t>
  </si>
  <si>
    <t>Sugar Gum</t>
  </si>
  <si>
    <t>Y32416</t>
  </si>
  <si>
    <t>cladocalyx</t>
  </si>
  <si>
    <t>Eucalyptus cladocalyx ssp.</t>
  </si>
  <si>
    <t>K32397</t>
  </si>
  <si>
    <t>Eucalyptus cladocalyx ssp. cladocalyx</t>
  </si>
  <si>
    <t>Z32399</t>
  </si>
  <si>
    <t>Eucalyptus cladocalyx ssp. crassa</t>
  </si>
  <si>
    <t>Q32400</t>
  </si>
  <si>
    <t>Eucalyptus cladocalyx ssp. petila</t>
  </si>
  <si>
    <t>Kangaroo Island Narrow-leaf Mallee</t>
  </si>
  <si>
    <t>Y02220</t>
  </si>
  <si>
    <t>cneorifolia</t>
  </si>
  <si>
    <t>Eucalyptus cneorifolia</t>
  </si>
  <si>
    <t>Victoria Desert Mallee</t>
  </si>
  <si>
    <t>K02221</t>
  </si>
  <si>
    <t>concinna</t>
  </si>
  <si>
    <t>Eucalyptus concinna</t>
  </si>
  <si>
    <t>Port Lincoln Mallee</t>
  </si>
  <si>
    <t>M02222</t>
  </si>
  <si>
    <t>conglobata</t>
  </si>
  <si>
    <t>Eucalyptus conglobata ssp. conglobata</t>
  </si>
  <si>
    <t>Coolibah</t>
  </si>
  <si>
    <t>K04105</t>
  </si>
  <si>
    <t>coolabah</t>
  </si>
  <si>
    <t>Eucalyptus coolabah</t>
  </si>
  <si>
    <t>G32407</t>
  </si>
  <si>
    <t>cornuta</t>
  </si>
  <si>
    <t>Eucalyptus cornuta</t>
  </si>
  <si>
    <t>Cup Gum</t>
  </si>
  <si>
    <t>Z02223</t>
  </si>
  <si>
    <t>cosmophylla</t>
  </si>
  <si>
    <t>Eucalyptus cosmophylla</t>
  </si>
  <si>
    <t>S30085</t>
  </si>
  <si>
    <t>Eucalyptus cosmophylla X Eucalyptus viminalis ssp.</t>
  </si>
  <si>
    <t>Darke Peak Mallee</t>
  </si>
  <si>
    <t>Z05099</t>
  </si>
  <si>
    <t>cretata</t>
  </si>
  <si>
    <t>Eucalyptus cretata</t>
  </si>
  <si>
    <t>E15374</t>
  </si>
  <si>
    <t>Eucalyptus cretata -- Eucalyptus dumosa complex</t>
  </si>
  <si>
    <t>Blue-leaf Mallee</t>
  </si>
  <si>
    <t>Q02224</t>
  </si>
  <si>
    <t>cyanophylla</t>
  </si>
  <si>
    <t>Eucalyptus cyanophylla</t>
  </si>
  <si>
    <t>M32434</t>
  </si>
  <si>
    <t>Eucalyptus cyanophylla -- Eucalyptus dumosa</t>
  </si>
  <si>
    <t>Candlebark Gum</t>
  </si>
  <si>
    <t>Y02264</t>
  </si>
  <si>
    <t>dalrympleana</t>
  </si>
  <si>
    <t>Eucalyptus dalrympleana ssp. dalrympleana</t>
  </si>
  <si>
    <t>Coastal White Mallee</t>
  </si>
  <si>
    <t>Z05883</t>
  </si>
  <si>
    <t>diversifolia</t>
  </si>
  <si>
    <t>Eucalyptus diversifolia ssp. diversifolia</t>
  </si>
  <si>
    <t>Q05884</t>
  </si>
  <si>
    <t>Eucalyptus diversifolia ssp. hesperia</t>
  </si>
  <si>
    <t>White Mallee</t>
  </si>
  <si>
    <t>W02227</t>
  </si>
  <si>
    <t>dumosa</t>
  </si>
  <si>
    <t>Eucalyptus dumosa</t>
  </si>
  <si>
    <t>E15358</t>
  </si>
  <si>
    <t>dumosa complex</t>
  </si>
  <si>
    <t>Eucalyptus dumosa complex</t>
  </si>
  <si>
    <t>E15366</t>
  </si>
  <si>
    <t>Eucalyptus dumosa complex -- Eucalyptus phenax ssp.</t>
  </si>
  <si>
    <t>Vokes Hill Mallee</t>
  </si>
  <si>
    <t>A02228</t>
  </si>
  <si>
    <t>eremicola</t>
  </si>
  <si>
    <t>Eucalyptus eremicola ssp. eremicola</t>
  </si>
  <si>
    <t>Peeneri Mallee</t>
  </si>
  <si>
    <t>M02258</t>
  </si>
  <si>
    <t>Eucalyptus eremicola ssp. peeneri</t>
  </si>
  <si>
    <t>A02252</t>
  </si>
  <si>
    <t>falciformis</t>
  </si>
  <si>
    <t>Eucalyptus falciformis</t>
  </si>
  <si>
    <t>Pink Gum</t>
  </si>
  <si>
    <t>M02230</t>
  </si>
  <si>
    <t>fasciculosa</t>
  </si>
  <si>
    <t>Eucalyptus fasciculosa</t>
  </si>
  <si>
    <t>Flinders Grey Mallee</t>
  </si>
  <si>
    <t>K02213</t>
  </si>
  <si>
    <t>Eucalyptus flindersii</t>
  </si>
  <si>
    <t>Twin-leaf Mallee</t>
  </si>
  <si>
    <t>S02233</t>
  </si>
  <si>
    <t>gamophylla</t>
  </si>
  <si>
    <t>Eucalyptus gamophylla</t>
  </si>
  <si>
    <t>Mount Lindsay Mallee</t>
  </si>
  <si>
    <t>S02241</t>
  </si>
  <si>
    <t>gillenii</t>
  </si>
  <si>
    <t>Eucalyptus gillenii</t>
  </si>
  <si>
    <t>Curly Mallee</t>
  </si>
  <si>
    <t>W02235</t>
  </si>
  <si>
    <t>Eucalyptus gillii</t>
  </si>
  <si>
    <t>Tasmanian Blue Gum</t>
  </si>
  <si>
    <t>U04858</t>
  </si>
  <si>
    <t>globulus</t>
  </si>
  <si>
    <t>Eucalyptus globulus</t>
  </si>
  <si>
    <t>Jinjulu</t>
  </si>
  <si>
    <t>Q05100</t>
  </si>
  <si>
    <t>glomerosa</t>
  </si>
  <si>
    <t>Eucalyptus glomerosa</t>
  </si>
  <si>
    <t>A32288</t>
  </si>
  <si>
    <t>gomphocephala</t>
  </si>
  <si>
    <t>Eucalyptus gomphocephala</t>
  </si>
  <si>
    <t>Marble Gum</t>
  </si>
  <si>
    <t>A02236</t>
  </si>
  <si>
    <t>gongylocarpa</t>
  </si>
  <si>
    <t>Eucalyptus gongylocarpa</t>
  </si>
  <si>
    <t>K32089</t>
  </si>
  <si>
    <t>goniocalyx</t>
  </si>
  <si>
    <t>Eucalyptus goniocalyx ssp.</t>
  </si>
  <si>
    <t>Long-leaf Box</t>
  </si>
  <si>
    <t>Q05824</t>
  </si>
  <si>
    <t>Eucalyptus goniocalyx ssp. exposa</t>
  </si>
  <si>
    <t>Z05823</t>
  </si>
  <si>
    <t>Eucalyptus goniocalyx ssp. goniocalyx</t>
  </si>
  <si>
    <t>Yorrell</t>
  </si>
  <si>
    <t>E02238</t>
  </si>
  <si>
    <t>Eucalyptus gracilis</t>
  </si>
  <si>
    <t>hybrid</t>
  </si>
  <si>
    <t>U05682</t>
  </si>
  <si>
    <t>Eucalyptus gracilis X Eucalyptus largiflorens</t>
  </si>
  <si>
    <t>Kopi Mallee</t>
  </si>
  <si>
    <t>Z05479</t>
  </si>
  <si>
    <t>Eucalyptus gypsophila</t>
  </si>
  <si>
    <t>Ridge-fruited Mallee</t>
  </si>
  <si>
    <t>Q02240</t>
  </si>
  <si>
    <t>Eucalyptus incrassata</t>
  </si>
  <si>
    <t>C15365</t>
  </si>
  <si>
    <t>incrassata complex</t>
  </si>
  <si>
    <t>Eucalyptus incrassata complex</t>
  </si>
  <si>
    <t>Gum-barked Coolibah</t>
  </si>
  <si>
    <t>U02242</t>
  </si>
  <si>
    <t>intertexta</t>
  </si>
  <si>
    <t>Eucalyptus intertexta</t>
  </si>
  <si>
    <t>Crimson Mallee</t>
  </si>
  <si>
    <t>E03902</t>
  </si>
  <si>
    <t>lansdowneana</t>
  </si>
  <si>
    <t>Eucalyptus lansdowneana</t>
  </si>
  <si>
    <t>River Box</t>
  </si>
  <si>
    <t>C02245</t>
  </si>
  <si>
    <t>Eucalyptus largiflorens</t>
  </si>
  <si>
    <t>Narrow-leaf Red Mallee</t>
  </si>
  <si>
    <t>G32395</t>
  </si>
  <si>
    <t>Eucalyptus leptophylla</t>
  </si>
  <si>
    <t>G05811</t>
  </si>
  <si>
    <t>leptopoda</t>
  </si>
  <si>
    <t>Eucalyptus leptopoda ssp. elevata</t>
  </si>
  <si>
    <t>South Australian Blue Gum Hybrid</t>
  </si>
  <si>
    <t>C15305</t>
  </si>
  <si>
    <t>leucoxylon hybrid</t>
  </si>
  <si>
    <t>Eucalyptus leucoxylon hybrid</t>
  </si>
  <si>
    <t>South Australian Blue Gum</t>
  </si>
  <si>
    <t>A20080</t>
  </si>
  <si>
    <t>leucoxylon</t>
  </si>
  <si>
    <t>Eucalyptus leucoxylon ssp.</t>
  </si>
  <si>
    <t>E05342</t>
  </si>
  <si>
    <t>Eucalyptus leucoxylon ssp. leucoxylon</t>
  </si>
  <si>
    <t>SA Blue Gum - Mallee Box Hybrid</t>
  </si>
  <si>
    <t>U32390</t>
  </si>
  <si>
    <t>Eucalyptus leucoxylon ssp. leucoxylon X Eucalyptus porosa</t>
  </si>
  <si>
    <t>Large-fruit Blue Gum</t>
  </si>
  <si>
    <t>A05104</t>
  </si>
  <si>
    <t>Eucalyptus leucoxylon ssp. megalocarpa</t>
  </si>
  <si>
    <t>Inland South Australian Blue Gum</t>
  </si>
  <si>
    <t>G05343</t>
  </si>
  <si>
    <t>Eucalyptus leucoxylon ssp. pruinosa</t>
  </si>
  <si>
    <t>Q30104</t>
  </si>
  <si>
    <t>Eucalyptus leucoxylon ssp. pruinosa X Eucalyptus porosa</t>
  </si>
  <si>
    <t>Scrubby Blue Gum</t>
  </si>
  <si>
    <t>Y05256</t>
  </si>
  <si>
    <t>Eucalyptus leucoxylon ssp. stephaniae</t>
  </si>
  <si>
    <t>Red Stringybark</t>
  </si>
  <si>
    <t>G02247</t>
  </si>
  <si>
    <t>macrorhyncha</t>
  </si>
  <si>
    <t>Eucalyptus macrorhyncha ssp. macrorhyncha</t>
  </si>
  <si>
    <t>Mann Ranges Mallee</t>
  </si>
  <si>
    <t>Y02248</t>
  </si>
  <si>
    <t>mannensis</t>
  </si>
  <si>
    <t>Eucalyptus mannensis ssp. mannensis</t>
  </si>
  <si>
    <t>Grey Box</t>
  </si>
  <si>
    <t>K02249</t>
  </si>
  <si>
    <t>Eucalyptus microcarpa</t>
  </si>
  <si>
    <t>Grey Box Intergrade</t>
  </si>
  <si>
    <t>S15361</t>
  </si>
  <si>
    <t>Eucalyptus microcarpa -- Eucalyptus odorata (NC)</t>
  </si>
  <si>
    <t>Round-leaf Mallee</t>
  </si>
  <si>
    <t>W04591</t>
  </si>
  <si>
    <t>minniritchi</t>
  </si>
  <si>
    <t>Eucalyptus minniritchi</t>
  </si>
  <si>
    <t>Messmate Stringybark</t>
  </si>
  <si>
    <t>Y05344</t>
  </si>
  <si>
    <t>obliqua</t>
  </si>
  <si>
    <t>Eucalyptus obliqua</t>
  </si>
  <si>
    <t>Peppermint Box</t>
  </si>
  <si>
    <t>U32402</t>
  </si>
  <si>
    <t>Eucalyptus odorata</t>
  </si>
  <si>
    <t>M05882</t>
  </si>
  <si>
    <t>oleosa</t>
  </si>
  <si>
    <t>Eucalyptus oleosa ssp.</t>
  </si>
  <si>
    <t>Red Mallee</t>
  </si>
  <si>
    <t>K05881</t>
  </si>
  <si>
    <t>Eucalyptus oleosa ssp. ampliata</t>
  </si>
  <si>
    <t>Y05880</t>
  </si>
  <si>
    <t>Eucalyptus oleosa ssp. oleosa</t>
  </si>
  <si>
    <t>Z15203</t>
  </si>
  <si>
    <t>Eucalyptus oleosa X Eucalyptus socialis ssp.</t>
  </si>
  <si>
    <t>Swamp Gum</t>
  </si>
  <si>
    <t>Y05872</t>
  </si>
  <si>
    <t>Eucalyptus ovata ssp. grandiflora</t>
  </si>
  <si>
    <t>G05871</t>
  </si>
  <si>
    <t>Eucalyptus ovata ssp. ovata</t>
  </si>
  <si>
    <t>K05873</t>
  </si>
  <si>
    <t>Sharp-cap Mallee</t>
  </si>
  <si>
    <t>K02257</t>
  </si>
  <si>
    <t>oxymitra</t>
  </si>
  <si>
    <t>Eucalyptus oxymitra</t>
  </si>
  <si>
    <t>Mount Compass Swamp Gum</t>
  </si>
  <si>
    <t>S05509</t>
  </si>
  <si>
    <t>paludicola</t>
  </si>
  <si>
    <t>Snow Gum</t>
  </si>
  <si>
    <t>Z02259</t>
  </si>
  <si>
    <t>Eucalyptus pauciflora ssp. pauciflora</t>
  </si>
  <si>
    <t>Merrit</t>
  </si>
  <si>
    <t>Z02231</t>
  </si>
  <si>
    <t>Eucalyptus peninsularis</t>
  </si>
  <si>
    <t>S15353</t>
  </si>
  <si>
    <t>Eucalyptus peninsularis -- Eucalyptus socialis ssp.</t>
  </si>
  <si>
    <t>Ribbed White Mallee</t>
  </si>
  <si>
    <t>Y05108</t>
  </si>
  <si>
    <t>percostata</t>
  </si>
  <si>
    <t>Eucalyptus percostata</t>
  </si>
  <si>
    <t>Eyre Peninsula Blue Gum</t>
  </si>
  <si>
    <t>C05105</t>
  </si>
  <si>
    <t>Eucalyptus petiolaris</t>
  </si>
  <si>
    <t>K05689</t>
  </si>
  <si>
    <t>phenax</t>
  </si>
  <si>
    <t>Eucalyptus phenax ssp.</t>
  </si>
  <si>
    <t>Kangaroo Island Mallee</t>
  </si>
  <si>
    <t>Y05688</t>
  </si>
  <si>
    <t>Eucalyptus phenax ssp. compressa</t>
  </si>
  <si>
    <t>E05686</t>
  </si>
  <si>
    <t>Eucalyptus phenax ssp. phenax</t>
  </si>
  <si>
    <t>Capped Mallee</t>
  </si>
  <si>
    <t>Y04068</t>
  </si>
  <si>
    <t>pileata</t>
  </si>
  <si>
    <t>Eucalyptus pileata</t>
  </si>
  <si>
    <t>Pimpin Mallee</t>
  </si>
  <si>
    <t>A02260</t>
  </si>
  <si>
    <t>pimpiniana</t>
  </si>
  <si>
    <t>Eucalyptus pimpiniana</t>
  </si>
  <si>
    <t>Flinders Ranges Box</t>
  </si>
  <si>
    <t>G05095</t>
  </si>
  <si>
    <t>polybractea</t>
  </si>
  <si>
    <t>Eucalyptus polybractea</t>
  </si>
  <si>
    <t>Mallee Box</t>
  </si>
  <si>
    <t>C02261</t>
  </si>
  <si>
    <t>porosa</t>
  </si>
  <si>
    <t>Eucalyptus porosa</t>
  </si>
  <si>
    <t>Kangaroo Island Mallee Ash</t>
  </si>
  <si>
    <t>G02263</t>
  </si>
  <si>
    <t>Eucalyptus remota</t>
  </si>
  <si>
    <t>U32146</t>
  </si>
  <si>
    <t>Eucalyptus repullulans</t>
  </si>
  <si>
    <t>K02265</t>
  </si>
  <si>
    <t>Eucalyptus rugosa</t>
  </si>
  <si>
    <t>Sydney Blue Gum</t>
  </si>
  <si>
    <t>G32335</t>
  </si>
  <si>
    <t>Eucalyptus saligna</t>
  </si>
  <si>
    <t>Red Ironbark</t>
  </si>
  <si>
    <t>W05411</t>
  </si>
  <si>
    <t>sideroxylon</t>
  </si>
  <si>
    <t>M32346</t>
  </si>
  <si>
    <t>socialis</t>
  </si>
  <si>
    <t>Eucalyptus socialis -- Eucalyptus yumbarrana</t>
  </si>
  <si>
    <t>E05978</t>
  </si>
  <si>
    <t>Eucalyptus socialis ssp.</t>
  </si>
  <si>
    <t>Q05948</t>
  </si>
  <si>
    <t>Eucalyptus socialis ssp. eucentrica</t>
  </si>
  <si>
    <t>Beaked Red Mallee</t>
  </si>
  <si>
    <t>E05950</t>
  </si>
  <si>
    <t>Eucalyptus socialis ssp. socialis</t>
  </si>
  <si>
    <t>S05949</t>
  </si>
  <si>
    <t>Eucalyptus socialis ssp. victoriensis</t>
  </si>
  <si>
    <t>G05951</t>
  </si>
  <si>
    <t>Eucalyptus socialis ssp. viridans</t>
  </si>
  <si>
    <t>C10393</t>
  </si>
  <si>
    <t>Eucalyptus sp.</t>
  </si>
  <si>
    <t>Y32396</t>
  </si>
  <si>
    <t>Northern Ranges Box</t>
  </si>
  <si>
    <t>S02269</t>
  </si>
  <si>
    <t>sparsa</t>
  </si>
  <si>
    <t>Eucalyptus sparsa</t>
  </si>
  <si>
    <t>Y32408</t>
  </si>
  <si>
    <t>stricklandii</t>
  </si>
  <si>
    <t>Eucalyptus stricklandii</t>
  </si>
  <si>
    <t>Three-valve Mallee</t>
  </si>
  <si>
    <t>E02270</t>
  </si>
  <si>
    <t>trivalva</t>
  </si>
  <si>
    <t>Eucalyptus trivalva</t>
  </si>
  <si>
    <t>G15295</t>
  </si>
  <si>
    <t>utilis</t>
  </si>
  <si>
    <t>Eucalyptus utilis</t>
  </si>
  <si>
    <t>Manna Gum</t>
  </si>
  <si>
    <t>E20082</t>
  </si>
  <si>
    <t>Eucalyptus viminalis ssp.</t>
  </si>
  <si>
    <t>Rough-bark Manna Gum</t>
  </si>
  <si>
    <t>K03921</t>
  </si>
  <si>
    <t>Eucalyptus viminalis ssp. cygnetensis</t>
  </si>
  <si>
    <t>G02271</t>
  </si>
  <si>
    <t>Eucalyptus viminalis ssp. viminalis</t>
  </si>
  <si>
    <t>M05662</t>
  </si>
  <si>
    <t>vokesensis</t>
  </si>
  <si>
    <t>Eucalyptus vokesensis</t>
  </si>
  <si>
    <t>E04594</t>
  </si>
  <si>
    <t>wimmerensis</t>
  </si>
  <si>
    <t>Eucalyptus wimmerensis</t>
  </si>
  <si>
    <t>Wyola Mallee</t>
  </si>
  <si>
    <t>C04593</t>
  </si>
  <si>
    <t>wyolensis</t>
  </si>
  <si>
    <t>Eucalyptus wyolensis</t>
  </si>
  <si>
    <t>C03901</t>
  </si>
  <si>
    <t>kalangadooensis</t>
  </si>
  <si>
    <t>Eucalyptus X kalangadooensis</t>
  </si>
  <si>
    <t>Z03623</t>
  </si>
  <si>
    <t>mcintyrensis</t>
  </si>
  <si>
    <t>Eucalyptus X mcintyrensis</t>
  </si>
  <si>
    <t>Yalata Mallee</t>
  </si>
  <si>
    <t>K02273</t>
  </si>
  <si>
    <t>yalatensis</t>
  </si>
  <si>
    <t>Eucalyptus yalatensis</t>
  </si>
  <si>
    <t>Ooldea Mallee</t>
  </si>
  <si>
    <t>E02262</t>
  </si>
  <si>
    <t>youngiana</t>
  </si>
  <si>
    <t>Eucalyptus youngiana</t>
  </si>
  <si>
    <t>Yumbarra Mallee</t>
  </si>
  <si>
    <t>W03415</t>
  </si>
  <si>
    <t>yumbarrana</t>
  </si>
  <si>
    <t>Eucalyptus yumbarrana</t>
  </si>
  <si>
    <t>Rosy Baeckea</t>
  </si>
  <si>
    <t>Q04696</t>
  </si>
  <si>
    <t>Euryomyrtus</t>
  </si>
  <si>
    <t>Euryomyrtus ramosissima ssp. ramosissima</t>
  </si>
  <si>
    <t>Port Lincoln Ground-myrtle</t>
  </si>
  <si>
    <t>Q02208</t>
  </si>
  <si>
    <t>Homoranthus</t>
  </si>
  <si>
    <t>homoranthoides</t>
  </si>
  <si>
    <t>Homoranthus homoranthoides</t>
  </si>
  <si>
    <t>C11089</t>
  </si>
  <si>
    <t>Homoranthus sp.</t>
  </si>
  <si>
    <t>Wilhelm's Homoranthus</t>
  </si>
  <si>
    <t>Z02311</t>
  </si>
  <si>
    <t>wilhelmii</t>
  </si>
  <si>
    <t>Homoranthus wilhelmii</t>
  </si>
  <si>
    <t>Z32291</t>
  </si>
  <si>
    <t>Kunzea</t>
  </si>
  <si>
    <t>ambigua</t>
  </si>
  <si>
    <t>Kunzea ambigua</t>
  </si>
  <si>
    <t>M02282</t>
  </si>
  <si>
    <t>Kunzea ericoides</t>
  </si>
  <si>
    <t>Muntries</t>
  </si>
  <si>
    <t>Z02275</t>
  </si>
  <si>
    <t>Kunzea pomifera</t>
  </si>
  <si>
    <t>W10543</t>
  </si>
  <si>
    <t>Kunzea sp.</t>
  </si>
  <si>
    <t>Prickly Tea-tree</t>
  </si>
  <si>
    <t>K05109</t>
  </si>
  <si>
    <t>Leptospermum</t>
  </si>
  <si>
    <t>continentale</t>
  </si>
  <si>
    <t>Leptospermum continentale</t>
  </si>
  <si>
    <t>Dune Tea-tree</t>
  </si>
  <si>
    <t>Q02276</t>
  </si>
  <si>
    <t>coriaceum</t>
  </si>
  <si>
    <t>Leptospermum coriaceum</t>
  </si>
  <si>
    <t>A03848</t>
  </si>
  <si>
    <t>fastigiatum</t>
  </si>
  <si>
    <t>Leptospermum fastigiatum</t>
  </si>
  <si>
    <t>Mountain Tea-tree</t>
  </si>
  <si>
    <t>M32370</t>
  </si>
  <si>
    <t>Leptospermum grandifolium</t>
  </si>
  <si>
    <t>Coast Tea-tree</t>
  </si>
  <si>
    <t>W02279</t>
  </si>
  <si>
    <t>laevigatum</t>
  </si>
  <si>
    <t>Leptospermum laevigatum</t>
  </si>
  <si>
    <t>Silky Tea-tree</t>
  </si>
  <si>
    <t>Y02280</t>
  </si>
  <si>
    <t>lanigerum</t>
  </si>
  <si>
    <t>Leptospermum lanigerum</t>
  </si>
  <si>
    <t>Heath Tea-tree</t>
  </si>
  <si>
    <t>K02281</t>
  </si>
  <si>
    <t>myrsinoides</t>
  </si>
  <si>
    <t>Leptospermum myrsinoides</t>
  </si>
  <si>
    <t>Tea-tree</t>
  </si>
  <si>
    <t>Z10575</t>
  </si>
  <si>
    <t>Leptospermum sp.</t>
  </si>
  <si>
    <t>Mallee Honey-myrtle</t>
  </si>
  <si>
    <t>S02285</t>
  </si>
  <si>
    <t>Melaleuca</t>
  </si>
  <si>
    <t>Melaleuca acuminata ssp. acuminata</t>
  </si>
  <si>
    <t>Needle-leaf Honey-myrtle</t>
  </si>
  <si>
    <t>G02299</t>
  </si>
  <si>
    <t>armillaris</t>
  </si>
  <si>
    <t>Melaleuca armillaris ssp. akineta</t>
  </si>
  <si>
    <t>Bracelet Honey-myrtle</t>
  </si>
  <si>
    <t>A04540</t>
  </si>
  <si>
    <t>Melaleuca armillaris ssp. armillaris</t>
  </si>
  <si>
    <t>River Tea-tree</t>
  </si>
  <si>
    <t>W02287</t>
  </si>
  <si>
    <t>Melaleuca bracteata</t>
  </si>
  <si>
    <t>Short-leaf Honey-myrtle</t>
  </si>
  <si>
    <t>E04542</t>
  </si>
  <si>
    <t>Melaleuca brevifolia</t>
  </si>
  <si>
    <t>Western Swamp-paperbark</t>
  </si>
  <si>
    <t>G04543</t>
  </si>
  <si>
    <t>cuticularis</t>
  </si>
  <si>
    <t>Melaleuca cuticularis</t>
  </si>
  <si>
    <t>Totem-poles</t>
  </si>
  <si>
    <t>C02289</t>
  </si>
  <si>
    <t>decussata</t>
  </si>
  <si>
    <t>Melaleuca decussata</t>
  </si>
  <si>
    <t>M02290</t>
  </si>
  <si>
    <t>Melaleuca dissitiflora</t>
  </si>
  <si>
    <t>Hummock Honey-myrtle</t>
  </si>
  <si>
    <t>E04234</t>
  </si>
  <si>
    <t>eleuterostachya</t>
  </si>
  <si>
    <t>Melaleuca eleuterostachya</t>
  </si>
  <si>
    <t>Wrinkled Honey-myrtle</t>
  </si>
  <si>
    <t>A02288</t>
  </si>
  <si>
    <t>fulgens</t>
  </si>
  <si>
    <t>Melaleuca fulgens ssp. corrugata</t>
  </si>
  <si>
    <t>Slender Honey-myrtle</t>
  </si>
  <si>
    <t>Z02291</t>
  </si>
  <si>
    <t>gibbosa</t>
  </si>
  <si>
    <t>Melaleuca gibbosa</t>
  </si>
  <si>
    <t>Inland Paper-bark</t>
  </si>
  <si>
    <t>Q02292</t>
  </si>
  <si>
    <t>Melaleuca glomerata</t>
  </si>
  <si>
    <t>Swamp Paper-bark</t>
  </si>
  <si>
    <t>S02293</t>
  </si>
  <si>
    <t>halmaturorum</t>
  </si>
  <si>
    <t>Melaleuca halmaturorum</t>
  </si>
  <si>
    <t>Y04544</t>
  </si>
  <si>
    <t>hypericifolia</t>
  </si>
  <si>
    <t>Melaleuca hypericifolia</t>
  </si>
  <si>
    <t>Broombush</t>
  </si>
  <si>
    <t>G05987</t>
  </si>
  <si>
    <t>interioris</t>
  </si>
  <si>
    <t>Melaleuca interioris</t>
  </si>
  <si>
    <t>Dryland Tea-tree</t>
  </si>
  <si>
    <t>M05830</t>
  </si>
  <si>
    <t>Melaleuca lanceolata</t>
  </si>
  <si>
    <t>Pungent Honey-myrtle</t>
  </si>
  <si>
    <t>W02295</t>
  </si>
  <si>
    <t>leiocarpa</t>
  </si>
  <si>
    <t>Melaleuca leiocarpa</t>
  </si>
  <si>
    <t>Q32160</t>
  </si>
  <si>
    <t>Melaleuca microphylla</t>
  </si>
  <si>
    <t>Dwarf-leaf Honey-myrtle</t>
  </si>
  <si>
    <t>M03438</t>
  </si>
  <si>
    <t>nanophylla</t>
  </si>
  <si>
    <t>Melaleuca nanophylla</t>
  </si>
  <si>
    <t>W32287</t>
  </si>
  <si>
    <t>nesophila</t>
  </si>
  <si>
    <t>Melaleuca nesophila</t>
  </si>
  <si>
    <t>Pointed-leaf Honey-myrtle</t>
  </si>
  <si>
    <t>Z03439</t>
  </si>
  <si>
    <t>oxyphylla</t>
  </si>
  <si>
    <t>Melaleuca oxyphylla</t>
  </si>
  <si>
    <t>Boree</t>
  </si>
  <si>
    <t>C05589</t>
  </si>
  <si>
    <t>pauperiflora</t>
  </si>
  <si>
    <t>Melaleuca pauperiflora ssp. mutica</t>
  </si>
  <si>
    <t>Limestone Honey-myrtle</t>
  </si>
  <si>
    <t>E03938</t>
  </si>
  <si>
    <t>quadrifaria</t>
  </si>
  <si>
    <t>Melaleuca quadrifaria</t>
  </si>
  <si>
    <t>Z05259</t>
  </si>
  <si>
    <t>sheathiana</t>
  </si>
  <si>
    <t>Melaleuca sheathiana</t>
  </si>
  <si>
    <t>E10626</t>
  </si>
  <si>
    <t>Melaleuca sp.</t>
  </si>
  <si>
    <t>Swamp Honey-myrtle</t>
  </si>
  <si>
    <t>Y02300</t>
  </si>
  <si>
    <t>squamea</t>
  </si>
  <si>
    <t>Melaleuca squamea</t>
  </si>
  <si>
    <t>M30058</t>
  </si>
  <si>
    <t>Melaleuca squamea X Melaleuca squarrosa</t>
  </si>
  <si>
    <t>Bottlebrush Tea-tree</t>
  </si>
  <si>
    <t>K02301</t>
  </si>
  <si>
    <t>squarrosa</t>
  </si>
  <si>
    <t>Melaleuca squarrosa</t>
  </si>
  <si>
    <t>Narrow-leaf Honey-myrtle</t>
  </si>
  <si>
    <t>M03818</t>
  </si>
  <si>
    <t>Melaleuca trichostachya</t>
  </si>
  <si>
    <t>E05986</t>
  </si>
  <si>
    <t>Melaleuca uncinata</t>
  </si>
  <si>
    <t>Wilson's Honey-myrtle</t>
  </si>
  <si>
    <t>Z02303</t>
  </si>
  <si>
    <t>Melaleuca wilsonii</t>
  </si>
  <si>
    <t>M05590</t>
  </si>
  <si>
    <t>xerophila</t>
  </si>
  <si>
    <t>Melaleuca xerophila</t>
  </si>
  <si>
    <t>Fringed Heath-myrtle</t>
  </si>
  <si>
    <t>Q02304</t>
  </si>
  <si>
    <t>Micromyrtus</t>
  </si>
  <si>
    <t>Micromyrtus ciliata</t>
  </si>
  <si>
    <t>M03886</t>
  </si>
  <si>
    <t>fimbrisepala</t>
  </si>
  <si>
    <t>Micromyrtus fimbrisepala</t>
  </si>
  <si>
    <t>Yellow Heath-myrtle</t>
  </si>
  <si>
    <t>S02305</t>
  </si>
  <si>
    <t>flaviflora</t>
  </si>
  <si>
    <t>Micromyrtus flaviflora</t>
  </si>
  <si>
    <t>Heath-myrtle</t>
  </si>
  <si>
    <t>C10641</t>
  </si>
  <si>
    <t>Micromyrtus sp.</t>
  </si>
  <si>
    <t>Myrtle Family</t>
  </si>
  <si>
    <t>E15102</t>
  </si>
  <si>
    <t>Myrtaceae</t>
  </si>
  <si>
    <t>Myrtaceae sp.</t>
  </si>
  <si>
    <t>Common Myrtle</t>
  </si>
  <si>
    <t>A04072</t>
  </si>
  <si>
    <t>Myrtus</t>
  </si>
  <si>
    <t>Myrtus communis</t>
  </si>
  <si>
    <t>Brush Cherry</t>
  </si>
  <si>
    <t>M32494</t>
  </si>
  <si>
    <t>Syzygium</t>
  </si>
  <si>
    <t>Syzygium australe</t>
  </si>
  <si>
    <t>Y04288</t>
  </si>
  <si>
    <t>Thryptomene</t>
  </si>
  <si>
    <t>biseriata</t>
  </si>
  <si>
    <t>Thryptomene biseriata</t>
  </si>
  <si>
    <t>W02307</t>
  </si>
  <si>
    <t>elliottii</t>
  </si>
  <si>
    <t>Thryptomene elliottii</t>
  </si>
  <si>
    <t>Heath Thryptomene</t>
  </si>
  <si>
    <t>A02308</t>
  </si>
  <si>
    <t>Thryptomene ericaea</t>
  </si>
  <si>
    <t>U04290</t>
  </si>
  <si>
    <t>Thryptomene longifolia</t>
  </si>
  <si>
    <t>Ribbed Thryptomene</t>
  </si>
  <si>
    <t>K03885</t>
  </si>
  <si>
    <t>Thryptomene micrantha</t>
  </si>
  <si>
    <t>U10982</t>
  </si>
  <si>
    <t>Thryptomene sp.</t>
  </si>
  <si>
    <t>M02310</t>
  </si>
  <si>
    <t>urceolaris</t>
  </si>
  <si>
    <t>Thryptomene urceolaris</t>
  </si>
  <si>
    <t>Y06348</t>
  </si>
  <si>
    <t>Punica</t>
  </si>
  <si>
    <t>granatum</t>
  </si>
  <si>
    <t>Punica granatum</t>
  </si>
  <si>
    <t>ONAGRACEAE</t>
  </si>
  <si>
    <t>Robust Willow-herb</t>
  </si>
  <si>
    <t>W20071</t>
  </si>
  <si>
    <t>Epilobium</t>
  </si>
  <si>
    <t>Q04900</t>
  </si>
  <si>
    <t>Variable Willow-herb</t>
  </si>
  <si>
    <t>Q02312</t>
  </si>
  <si>
    <t>A04752</t>
  </si>
  <si>
    <t>Glandular Willow-herb</t>
  </si>
  <si>
    <t>U02314</t>
  </si>
  <si>
    <t>ciliatum</t>
  </si>
  <si>
    <t>Epilobium ciliatum ssp. ciliatum</t>
  </si>
  <si>
    <t>Hairy Willow-herb</t>
  </si>
  <si>
    <t>A02316</t>
  </si>
  <si>
    <t>hirtigerum</t>
  </si>
  <si>
    <t>Epilobium hirtigerum</t>
  </si>
  <si>
    <t>Showy Willow-herb</t>
  </si>
  <si>
    <t>E02318</t>
  </si>
  <si>
    <t>pallidiflorum</t>
  </si>
  <si>
    <t>Epilobium pallidiflorum</t>
  </si>
  <si>
    <t>Willow-herb</t>
  </si>
  <si>
    <t>M10370</t>
  </si>
  <si>
    <t>Epilobium sp.</t>
  </si>
  <si>
    <t>Fuchsia</t>
  </si>
  <si>
    <t>Z02451</t>
  </si>
  <si>
    <t>magellanica</t>
  </si>
  <si>
    <t>Fuchsia magellanica</t>
  </si>
  <si>
    <t>Marsh Water-primrose</t>
  </si>
  <si>
    <t>C04973</t>
  </si>
  <si>
    <t>Ludwigia</t>
  </si>
  <si>
    <t>Ludwigia palustris</t>
  </si>
  <si>
    <t>Water Primrose</t>
  </si>
  <si>
    <t>G02319</t>
  </si>
  <si>
    <t>peploides</t>
  </si>
  <si>
    <t>Ludwigia peploides ssp. montevidensis</t>
  </si>
  <si>
    <t>Water-primrose</t>
  </si>
  <si>
    <t>K10601</t>
  </si>
  <si>
    <t>Ludwigia sp.</t>
  </si>
  <si>
    <t>Q02320</t>
  </si>
  <si>
    <t>Oenothera</t>
  </si>
  <si>
    <t>acaulis</t>
  </si>
  <si>
    <t>Oenothera acaulis</t>
  </si>
  <si>
    <t>Long-flowered Evening Primrose</t>
  </si>
  <si>
    <t>S02321</t>
  </si>
  <si>
    <t>Oenothera affinis</t>
  </si>
  <si>
    <t>Evening-Primrose</t>
  </si>
  <si>
    <t>K32389</t>
  </si>
  <si>
    <t>biennis</t>
  </si>
  <si>
    <t>Oenothera biennis</t>
  </si>
  <si>
    <t>Clock-weed</t>
  </si>
  <si>
    <t>S32517</t>
  </si>
  <si>
    <t>curtiflora</t>
  </si>
  <si>
    <t>Oenothera curtiflora</t>
  </si>
  <si>
    <t>Z06139</t>
  </si>
  <si>
    <t>Oenothera drummondii ssp. drummondii</t>
  </si>
  <si>
    <t>W04807</t>
  </si>
  <si>
    <t>glazioviana</t>
  </si>
  <si>
    <t>Oenothera glazioviana</t>
  </si>
  <si>
    <t>Clock Weed</t>
  </si>
  <si>
    <t>K03673</t>
  </si>
  <si>
    <t>Oenothera lindheimeri</t>
  </si>
  <si>
    <t>Evening Primrose</t>
  </si>
  <si>
    <t>A10704</t>
  </si>
  <si>
    <t>Oenothera sp.</t>
  </si>
  <si>
    <t>Rose Evening Primrose</t>
  </si>
  <si>
    <t>C02317</t>
  </si>
  <si>
    <t>Oenothera speciosa</t>
  </si>
  <si>
    <t>Common Evening Primrose</t>
  </si>
  <si>
    <t>E00822</t>
  </si>
  <si>
    <t>Oenothera stricta ssp. stricta</t>
  </si>
  <si>
    <t>Q15108</t>
  </si>
  <si>
    <t>Onagraceae</t>
  </si>
  <si>
    <t>Onagraceae sp.</t>
  </si>
  <si>
    <t>HALORAGACEAE</t>
  </si>
  <si>
    <t>Golden Pennants</t>
  </si>
  <si>
    <t>W04291</t>
  </si>
  <si>
    <t>Glischrocaryon</t>
  </si>
  <si>
    <t>Glischrocaryon angustifolium</t>
  </si>
  <si>
    <t>C02325</t>
  </si>
  <si>
    <t>Glischrocaryon behrii</t>
  </si>
  <si>
    <t>Yellow Pennants</t>
  </si>
  <si>
    <t>E02326</t>
  </si>
  <si>
    <t>flavescens</t>
  </si>
  <si>
    <t>Glischrocaryon flavescens</t>
  </si>
  <si>
    <t>M10442</t>
  </si>
  <si>
    <t>Glischrocaryon sp.</t>
  </si>
  <si>
    <t>Helm's Raspwort</t>
  </si>
  <si>
    <t>Q03596</t>
  </si>
  <si>
    <t>Gonocarpus</t>
  </si>
  <si>
    <t>confertifolius</t>
  </si>
  <si>
    <t>Gonocarpus confertifolius var. helmsii</t>
  </si>
  <si>
    <t>Hill Raspwort</t>
  </si>
  <si>
    <t>G02327</t>
  </si>
  <si>
    <t>elatus</t>
  </si>
  <si>
    <t>Gonocarpus elatus</t>
  </si>
  <si>
    <t>Hybrid Raspwort</t>
  </si>
  <si>
    <t>E15306</t>
  </si>
  <si>
    <t>Gonocarpus elatus X Gonocarpus mezianus</t>
  </si>
  <si>
    <t>Shade Raspwort</t>
  </si>
  <si>
    <t>Y02336</t>
  </si>
  <si>
    <t>Gonocarpus humilis</t>
  </si>
  <si>
    <t>Broad-leaf Raspwort</t>
  </si>
  <si>
    <t>Y02328</t>
  </si>
  <si>
    <t>mezianus</t>
  </si>
  <si>
    <t>Gonocarpus mezianus</t>
  </si>
  <si>
    <t>Creeping Raspwort</t>
  </si>
  <si>
    <t>K02329</t>
  </si>
  <si>
    <t>Gonocarpus micranthus ssp. micranthus</t>
  </si>
  <si>
    <t>Raspwort</t>
  </si>
  <si>
    <t>S10453</t>
  </si>
  <si>
    <t>Gonocarpus sp.</t>
  </si>
  <si>
    <t>Small-leaf Raspwort</t>
  </si>
  <si>
    <t>U02330</t>
  </si>
  <si>
    <t>tetragynus</t>
  </si>
  <si>
    <t>Gonocarpus tetragynus</t>
  </si>
  <si>
    <t>Y15068</t>
  </si>
  <si>
    <t>Haloragaceae</t>
  </si>
  <si>
    <t>Haloragaceae sp.</t>
  </si>
  <si>
    <t>Smooth Raspwort</t>
  </si>
  <si>
    <t>Q20096</t>
  </si>
  <si>
    <t>Haloragis</t>
  </si>
  <si>
    <t>acutangula</t>
  </si>
  <si>
    <t>Haloragis acutangula f.</t>
  </si>
  <si>
    <t>W02331</t>
  </si>
  <si>
    <t>Haloragis acutangula f. acutangula</t>
  </si>
  <si>
    <t>W03599</t>
  </si>
  <si>
    <t>Haloragis acutangula f. annulata</t>
  </si>
  <si>
    <t>A03600</t>
  </si>
  <si>
    <t>Haloragis acutangula f. dentata</t>
  </si>
  <si>
    <t>C03601</t>
  </si>
  <si>
    <t>Haloragis acutangula f. inflata</t>
  </si>
  <si>
    <t>E03602</t>
  </si>
  <si>
    <t>Haloragis acutangula f. obturbinata</t>
  </si>
  <si>
    <t>Y03604</t>
  </si>
  <si>
    <t>Haloragis acutangula f. pyramidata</t>
  </si>
  <si>
    <t>K03605</t>
  </si>
  <si>
    <t>Haloragis acutangula f. semiangulata</t>
  </si>
  <si>
    <t>Z01803</t>
  </si>
  <si>
    <t>Haloragis acutangula f. stellata</t>
  </si>
  <si>
    <t>M03606</t>
  </si>
  <si>
    <t>Haloragis acutangula f. subacutangula</t>
  </si>
  <si>
    <t>Z03607</t>
  </si>
  <si>
    <t>Haloragis acutangula f. tetraglebosa</t>
  </si>
  <si>
    <t>Q03608</t>
  </si>
  <si>
    <t>Haloragis acutangula f. tetraptera</t>
  </si>
  <si>
    <t>S03609</t>
  </si>
  <si>
    <t>Haloragis acutangula f. turbinata</t>
  </si>
  <si>
    <t>C15209</t>
  </si>
  <si>
    <t>acutangula/odontocarpa</t>
  </si>
  <si>
    <t>Haloragis acutangula/odontocarpa</t>
  </si>
  <si>
    <t>Rough Raspwort</t>
  </si>
  <si>
    <t>A02332</t>
  </si>
  <si>
    <t>Haloragis aspera</t>
  </si>
  <si>
    <t>Swamp Raspwort</t>
  </si>
  <si>
    <t>C02333</t>
  </si>
  <si>
    <t>Eichler's Raspwort</t>
  </si>
  <si>
    <t>G02335</t>
  </si>
  <si>
    <t>Haloragis eichleri</t>
  </si>
  <si>
    <t>Prickly Raspwort</t>
  </si>
  <si>
    <t>K03429</t>
  </si>
  <si>
    <t>Haloragis eyreana</t>
  </si>
  <si>
    <t>Bluish Raspwort</t>
  </si>
  <si>
    <t>A04728</t>
  </si>
  <si>
    <t>Haloragis glauca f. glauca</t>
  </si>
  <si>
    <t>Grey Raspwort</t>
  </si>
  <si>
    <t>K02337</t>
  </si>
  <si>
    <t>Haloragis glauca f. sclopetifera</t>
  </si>
  <si>
    <t>Gosse's Raspwort</t>
  </si>
  <si>
    <t>M02338</t>
  </si>
  <si>
    <t>gossei</t>
  </si>
  <si>
    <t>Haloragis gossei</t>
  </si>
  <si>
    <t>Variable Raspwort</t>
  </si>
  <si>
    <t>Z02339</t>
  </si>
  <si>
    <t>Haloragis heterophylla</t>
  </si>
  <si>
    <t>A02340</t>
  </si>
  <si>
    <t>myriocarpa</t>
  </si>
  <si>
    <t>Haloragis myriocarpa</t>
  </si>
  <si>
    <t>Mulga Nettle</t>
  </si>
  <si>
    <t>U20098</t>
  </si>
  <si>
    <t>odontocarpa</t>
  </si>
  <si>
    <t>Haloragis odontocarpa f.</t>
  </si>
  <si>
    <t>E03610</t>
  </si>
  <si>
    <t>Haloragis odontocarpa f. octoforma</t>
  </si>
  <si>
    <t>G03611</t>
  </si>
  <si>
    <t>Haloragis odontocarpa f. pterocarpa</t>
  </si>
  <si>
    <t>C02341</t>
  </si>
  <si>
    <t>Haloragis odontocarpa f. rugosa</t>
  </si>
  <si>
    <t>A10472</t>
  </si>
  <si>
    <t>Haloragis sp.</t>
  </si>
  <si>
    <t>Shrubby Raspwort</t>
  </si>
  <si>
    <t>E02342</t>
  </si>
  <si>
    <t>uncatipila</t>
  </si>
  <si>
    <t>Haloragis uncatipila</t>
  </si>
  <si>
    <t>Broad Milfoil</t>
  </si>
  <si>
    <t>G02343</t>
  </si>
  <si>
    <t>Myriophyllum</t>
  </si>
  <si>
    <t>amphibium</t>
  </si>
  <si>
    <t>Myriophyllum amphibium</t>
  </si>
  <si>
    <t>Z05999</t>
  </si>
  <si>
    <t>aquaticum</t>
  </si>
  <si>
    <t>Myriophyllum aquaticum</t>
  </si>
  <si>
    <t>Coarse Milfoil</t>
  </si>
  <si>
    <t>Z00155</t>
  </si>
  <si>
    <t>caput-medusae</t>
  </si>
  <si>
    <t>Myriophyllum caput-medusae</t>
  </si>
  <si>
    <t>Upright Milfoil</t>
  </si>
  <si>
    <t>S04945</t>
  </si>
  <si>
    <t>crispatum</t>
  </si>
  <si>
    <t>Myriophyllum crispatum</t>
  </si>
  <si>
    <t>Clustered Milfoil</t>
  </si>
  <si>
    <t>C04729</t>
  </si>
  <si>
    <t>Myriophyllum glomeratum</t>
  </si>
  <si>
    <t>Tiny Milfoil</t>
  </si>
  <si>
    <t>K02345</t>
  </si>
  <si>
    <t>integrifolium</t>
  </si>
  <si>
    <t>Myriophyllum integrifolium</t>
  </si>
  <si>
    <t>Hooded Milfoil</t>
  </si>
  <si>
    <t>M02346</t>
  </si>
  <si>
    <t>Myriophyllum muelleri</t>
  </si>
  <si>
    <t>Robust Milfoil</t>
  </si>
  <si>
    <t>U04794</t>
  </si>
  <si>
    <t>Myriophyllum papillosum</t>
  </si>
  <si>
    <t>Lake Milfoil</t>
  </si>
  <si>
    <t>G00151</t>
  </si>
  <si>
    <t>salsugineum</t>
  </si>
  <si>
    <t>Myriophyllum salsugineum</t>
  </si>
  <si>
    <t>Amphibious Milfoil</t>
  </si>
  <si>
    <t>Z03931</t>
  </si>
  <si>
    <t>Myriophyllum simulans</t>
  </si>
  <si>
    <t>Milfoil</t>
  </si>
  <si>
    <t>Q10680</t>
  </si>
  <si>
    <t>Myriophyllum sp.</t>
  </si>
  <si>
    <t>Varied Milfoil</t>
  </si>
  <si>
    <t>Y02344</t>
  </si>
  <si>
    <t>variifolium</t>
  </si>
  <si>
    <t>Myriophyllum variifolium</t>
  </si>
  <si>
    <t>Red Milfoil</t>
  </si>
  <si>
    <t>S02349</t>
  </si>
  <si>
    <t>verrucosum</t>
  </si>
  <si>
    <t>Myriophyllum verrucosum</t>
  </si>
  <si>
    <t>GUNNERACEAE</t>
  </si>
  <si>
    <t>G32167</t>
  </si>
  <si>
    <t>Gunnera</t>
  </si>
  <si>
    <t>Gunnera tinctoria</t>
  </si>
  <si>
    <t>ARALIACEAE</t>
  </si>
  <si>
    <t>Hedera</t>
  </si>
  <si>
    <t>helix</t>
  </si>
  <si>
    <t>UMBELLIFERAE</t>
  </si>
  <si>
    <t>False Bishop's Weed</t>
  </si>
  <si>
    <t>C04209</t>
  </si>
  <si>
    <t>Ammi</t>
  </si>
  <si>
    <t>Ammi majus</t>
  </si>
  <si>
    <t>W04671</t>
  </si>
  <si>
    <t>Anethum</t>
  </si>
  <si>
    <t>Anethum graveolens</t>
  </si>
  <si>
    <t>Annual Celery</t>
  </si>
  <si>
    <t>W03811</t>
  </si>
  <si>
    <t>Apium</t>
  </si>
  <si>
    <t>annuum</t>
  </si>
  <si>
    <t>Apium annuum</t>
  </si>
  <si>
    <t>Celery</t>
  </si>
  <si>
    <t>G02351</t>
  </si>
  <si>
    <t>Apium graveolens</t>
  </si>
  <si>
    <t>Native Celery</t>
  </si>
  <si>
    <t>Z20019</t>
  </si>
  <si>
    <t>prostratum</t>
  </si>
  <si>
    <t>Apium prostratum var.</t>
  </si>
  <si>
    <t>C03813</t>
  </si>
  <si>
    <t>Apium prostratum var. filiforme</t>
  </si>
  <si>
    <t>Y02352</t>
  </si>
  <si>
    <t>Apium prostratum var. prostratum</t>
  </si>
  <si>
    <t>S10073</t>
  </si>
  <si>
    <t>Apium sp.</t>
  </si>
  <si>
    <t>Water Parsnip</t>
  </si>
  <si>
    <t>Y04596</t>
  </si>
  <si>
    <t>Berula</t>
  </si>
  <si>
    <t>Berula erecta</t>
  </si>
  <si>
    <t>Bifora</t>
  </si>
  <si>
    <t>K02353</t>
  </si>
  <si>
    <t>testiculata</t>
  </si>
  <si>
    <t>Bifora testiculata</t>
  </si>
  <si>
    <t>Hare's Ear</t>
  </si>
  <si>
    <t>M02354</t>
  </si>
  <si>
    <t>Bupleurum</t>
  </si>
  <si>
    <t>semicompositum</t>
  </si>
  <si>
    <t>Bupleurum semicompositum</t>
  </si>
  <si>
    <t>Asian Centella</t>
  </si>
  <si>
    <t>S05445</t>
  </si>
  <si>
    <t>Centella</t>
  </si>
  <si>
    <t>asiatica</t>
  </si>
  <si>
    <t>Centella asiatica</t>
  </si>
  <si>
    <t>Native Centella</t>
  </si>
  <si>
    <t>Q05444</t>
  </si>
  <si>
    <t>Centella cordifolia</t>
  </si>
  <si>
    <t>E10202</t>
  </si>
  <si>
    <t>Centella sp.</t>
  </si>
  <si>
    <t>Z04599</t>
  </si>
  <si>
    <t>Centella uniflora</t>
  </si>
  <si>
    <t>Hemlock</t>
  </si>
  <si>
    <t>S02357</t>
  </si>
  <si>
    <t>Conium</t>
  </si>
  <si>
    <t>maculatum</t>
  </si>
  <si>
    <t>Conium maculatum</t>
  </si>
  <si>
    <t>Coriander</t>
  </si>
  <si>
    <t>C04225</t>
  </si>
  <si>
    <t>Coriandrum</t>
  </si>
  <si>
    <t>Coriandrum sativum</t>
  </si>
  <si>
    <t>Narrow-leaf Celery</t>
  </si>
  <si>
    <t>Q02356</t>
  </si>
  <si>
    <t>Cyclospermum</t>
  </si>
  <si>
    <t>leptophyllum</t>
  </si>
  <si>
    <t>Cyclospermum leptophyllum</t>
  </si>
  <si>
    <t>Carrot</t>
  </si>
  <si>
    <t>U02358</t>
  </si>
  <si>
    <t>Daucus</t>
  </si>
  <si>
    <t>carota</t>
  </si>
  <si>
    <t>Daucus carota</t>
  </si>
  <si>
    <t>Native Carrot</t>
  </si>
  <si>
    <t>W02359</t>
  </si>
  <si>
    <t>glochidiatus</t>
  </si>
  <si>
    <t>Daucus glochidiatus</t>
  </si>
  <si>
    <t>U10306</t>
  </si>
  <si>
    <t>Daucus sp.</t>
  </si>
  <si>
    <t>White Devil</t>
  </si>
  <si>
    <t>Y02360</t>
  </si>
  <si>
    <t>Eryngium</t>
  </si>
  <si>
    <t>Eryngium campestre</t>
  </si>
  <si>
    <t>Blue Devil</t>
  </si>
  <si>
    <t>M02362</t>
  </si>
  <si>
    <t>ovinum</t>
  </si>
  <si>
    <t>Eryngium ovinum</t>
  </si>
  <si>
    <t>Long Eryngium</t>
  </si>
  <si>
    <t>plantagineum</t>
  </si>
  <si>
    <t>Z15327</t>
  </si>
  <si>
    <t>rostratum/vesiculosum</t>
  </si>
  <si>
    <t>Eryngium rostratum/vesiculosum</t>
  </si>
  <si>
    <t>K10389</t>
  </si>
  <si>
    <t>Eryngium sp.</t>
  </si>
  <si>
    <t>Little Devil</t>
  </si>
  <si>
    <t>Z02363</t>
  </si>
  <si>
    <t>supinum</t>
  </si>
  <si>
    <t>Eryngium supinum</t>
  </si>
  <si>
    <t>Prostrate Blue Devil</t>
  </si>
  <si>
    <t>Q02364</t>
  </si>
  <si>
    <t>Eryngium vesiculosum</t>
  </si>
  <si>
    <t>Common Giant Fennel</t>
  </si>
  <si>
    <t>S02365</t>
  </si>
  <si>
    <t>Ferula</t>
  </si>
  <si>
    <t>Ferula communis ssp. communis</t>
  </si>
  <si>
    <t>Fennel</t>
  </si>
  <si>
    <t>U02366</t>
  </si>
  <si>
    <t>Foeniculum</t>
  </si>
  <si>
    <t>vulgare</t>
  </si>
  <si>
    <t>Foeniculum vulgare</t>
  </si>
  <si>
    <t>Pennywort</t>
  </si>
  <si>
    <t>W02367</t>
  </si>
  <si>
    <t>Hydrocotyle</t>
  </si>
  <si>
    <t>bonariensis</t>
  </si>
  <si>
    <t>Hydrocotyle bonariensis</t>
  </si>
  <si>
    <t>Tiny Pennywort</t>
  </si>
  <si>
    <t>A02368</t>
  </si>
  <si>
    <t>callicarpa</t>
  </si>
  <si>
    <t>Hydrocotyle callicarpa</t>
  </si>
  <si>
    <t>Thread Pennywort</t>
  </si>
  <si>
    <t>C02369</t>
  </si>
  <si>
    <t>capillaris</t>
  </si>
  <si>
    <t>Hydrocotyle capillaris</t>
  </si>
  <si>
    <t>Fringe-fruit Pennywort</t>
  </si>
  <si>
    <t>M02370</t>
  </si>
  <si>
    <t>comocarpa</t>
  </si>
  <si>
    <t>Hydrocotyle comocarpa</t>
  </si>
  <si>
    <t>Spreading Pennywort</t>
  </si>
  <si>
    <t>Z02371</t>
  </si>
  <si>
    <t>crassiuscula</t>
  </si>
  <si>
    <t>Hydrocotyle crassiuscula</t>
  </si>
  <si>
    <t>Kangaroo Island Pennywort</t>
  </si>
  <si>
    <t>Q02372</t>
  </si>
  <si>
    <t>diantha</t>
  </si>
  <si>
    <t>Hydrocotyle diantha</t>
  </si>
  <si>
    <t>Yellow Pennywort</t>
  </si>
  <si>
    <t>S02373</t>
  </si>
  <si>
    <t>foveolata</t>
  </si>
  <si>
    <t>Hydrocotyle foveolata</t>
  </si>
  <si>
    <t>Hairy Pennywort</t>
  </si>
  <si>
    <t>U02374</t>
  </si>
  <si>
    <t>Hydrocotyle hirta</t>
  </si>
  <si>
    <t>Stinking Pennywort</t>
  </si>
  <si>
    <t>W02375</t>
  </si>
  <si>
    <t>Hydrocotyle laxiflora</t>
  </si>
  <si>
    <t>Medic Pennywort</t>
  </si>
  <si>
    <t>A02376</t>
  </si>
  <si>
    <t>medicaginoides</t>
  </si>
  <si>
    <t>Hydrocotyle medicaginoides</t>
  </si>
  <si>
    <t>Mossy Pennywort</t>
  </si>
  <si>
    <t>C02377</t>
  </si>
  <si>
    <t>muscosa</t>
  </si>
  <si>
    <t>Hydrocotyle muscosa</t>
  </si>
  <si>
    <t>Buttercup Pennywort</t>
  </si>
  <si>
    <t>E02378</t>
  </si>
  <si>
    <t>G02379</t>
  </si>
  <si>
    <t>Wing Pennywort</t>
  </si>
  <si>
    <t>Q02380</t>
  </si>
  <si>
    <t>pterocarpa</t>
  </si>
  <si>
    <t>Hydrocotyle pterocarpa</t>
  </si>
  <si>
    <t>Mallee Pennywort</t>
  </si>
  <si>
    <t>S02381</t>
  </si>
  <si>
    <t>rugulosa</t>
  </si>
  <si>
    <t>Hydrocotyle rugulosa</t>
  </si>
  <si>
    <t>E10502</t>
  </si>
  <si>
    <t>Hydrocotyle sp.</t>
  </si>
  <si>
    <t>Wild Parsley</t>
  </si>
  <si>
    <t>U02382</t>
  </si>
  <si>
    <t>trachycarpa</t>
  </si>
  <si>
    <t>Hydrocotyle trachycarpa</t>
  </si>
  <si>
    <t>Three-part Pennywort</t>
  </si>
  <si>
    <t>K04077</t>
  </si>
  <si>
    <t>tripartita</t>
  </si>
  <si>
    <t>Hydrocotyle tripartita</t>
  </si>
  <si>
    <t>Shield Pennywort</t>
  </si>
  <si>
    <t>W02383</t>
  </si>
  <si>
    <t>Hydrocotyle verticillata</t>
  </si>
  <si>
    <t>Australian Lilaeopsis</t>
  </si>
  <si>
    <t>A02384</t>
  </si>
  <si>
    <t>Lilaeopsis</t>
  </si>
  <si>
    <t>polyantha</t>
  </si>
  <si>
    <t>Lilaeopsis polyantha</t>
  </si>
  <si>
    <t>C02385</t>
  </si>
  <si>
    <t>Water Dropwort</t>
  </si>
  <si>
    <t>E02386</t>
  </si>
  <si>
    <t>Oenanthe</t>
  </si>
  <si>
    <t>pimpinelloides</t>
  </si>
  <si>
    <t>Oenanthe pimpinelloides</t>
  </si>
  <si>
    <t>Australian Carraway</t>
  </si>
  <si>
    <t>G02387</t>
  </si>
  <si>
    <t>Oreomyrrhis</t>
  </si>
  <si>
    <t>eriopoda</t>
  </si>
  <si>
    <t>Oreomyrrhis eriopoda</t>
  </si>
  <si>
    <t>G10715</t>
  </si>
  <si>
    <t>Oreomyrrhis sp.</t>
  </si>
  <si>
    <t>Parsnip</t>
  </si>
  <si>
    <t>Y02388</t>
  </si>
  <si>
    <t>Pastinaca</t>
  </si>
  <si>
    <t>Pastinaca sativa ssp. sativa</t>
  </si>
  <si>
    <t>Parsley</t>
  </si>
  <si>
    <t>U02390</t>
  </si>
  <si>
    <t>Petroselinum</t>
  </si>
  <si>
    <t>Petroselinum crispum</t>
  </si>
  <si>
    <t>Slender Platysace</t>
  </si>
  <si>
    <t>G20139</t>
  </si>
  <si>
    <t>Platysace</t>
  </si>
  <si>
    <t>Platysace heterophylla var.</t>
  </si>
  <si>
    <t>K02389</t>
  </si>
  <si>
    <t>Platysace heterophylla var. heterophylla</t>
  </si>
  <si>
    <t>Kangaroo Island Platysace</t>
  </si>
  <si>
    <t>K02125</t>
  </si>
  <si>
    <t>Platysace heterophylla var. tepperi</t>
  </si>
  <si>
    <t>S10789</t>
  </si>
  <si>
    <t>Platysace sp.</t>
  </si>
  <si>
    <t>Shepherd's Needle</t>
  </si>
  <si>
    <t>W02391</t>
  </si>
  <si>
    <t>Scandix</t>
  </si>
  <si>
    <t>pecten-veneris</t>
  </si>
  <si>
    <t>Scandix pecten-veneris ssp. pecten-veneris</t>
  </si>
  <si>
    <t>Hartwort</t>
  </si>
  <si>
    <t>K03869</t>
  </si>
  <si>
    <t>Tordylium</t>
  </si>
  <si>
    <t>apulum</t>
  </si>
  <si>
    <t>Tordylium apulum</t>
  </si>
  <si>
    <t>Y06320</t>
  </si>
  <si>
    <t>Torilis</t>
  </si>
  <si>
    <t>Torilis arvensis</t>
  </si>
  <si>
    <t>Knotted Hedge-parsley</t>
  </si>
  <si>
    <t>C02393</t>
  </si>
  <si>
    <t>Torilis nodosa</t>
  </si>
  <si>
    <t>Blue Parsnip</t>
  </si>
  <si>
    <t>U06422</t>
  </si>
  <si>
    <t>Trachymene</t>
  </si>
  <si>
    <t>bialata</t>
  </si>
  <si>
    <t>Trachymene bialata</t>
  </si>
  <si>
    <t>Creeping Carrot</t>
  </si>
  <si>
    <t>Z02399</t>
  </si>
  <si>
    <t>ceratocarpa</t>
  </si>
  <si>
    <t>Trachymene ceratocarpa</t>
  </si>
  <si>
    <t>Q15220</t>
  </si>
  <si>
    <t>cf. anisocarpa</t>
  </si>
  <si>
    <t>Trachymene cf. anisocarpa</t>
  </si>
  <si>
    <t>Purple Trachymene</t>
  </si>
  <si>
    <t>G02395</t>
  </si>
  <si>
    <t>cyanopetala</t>
  </si>
  <si>
    <t>Trachymene cyanopetala</t>
  </si>
  <si>
    <t>S06421</t>
  </si>
  <si>
    <t>Trachymene glaucifolia</t>
  </si>
  <si>
    <t>Cotton-ball Trachymene</t>
  </si>
  <si>
    <t>A06424</t>
  </si>
  <si>
    <t>Trachymene ornata</t>
  </si>
  <si>
    <t>Dwarf Trachymene</t>
  </si>
  <si>
    <t>M02398</t>
  </si>
  <si>
    <t>Trachymene pilosa</t>
  </si>
  <si>
    <t>C10993</t>
  </si>
  <si>
    <t>Trachymene sp.</t>
  </si>
  <si>
    <t>Native Parsnip</t>
  </si>
  <si>
    <t>E02394</t>
  </si>
  <si>
    <t>thysanocarpa</t>
  </si>
  <si>
    <t>Trachymene thysanocarpa</t>
  </si>
  <si>
    <t>Celery Family</t>
  </si>
  <si>
    <t>Y15156</t>
  </si>
  <si>
    <t>Hairy Xanthosia</t>
  </si>
  <si>
    <t>S02401</t>
  </si>
  <si>
    <t>Xanthosia</t>
  </si>
  <si>
    <t>Xanthosia huegelii</t>
  </si>
  <si>
    <t>Cut-leaf Xanthosia</t>
  </si>
  <si>
    <t>S04089</t>
  </si>
  <si>
    <t>Xanthosia leiophylla</t>
  </si>
  <si>
    <t>Y11056</t>
  </si>
  <si>
    <t>Xanthosia sp.</t>
  </si>
  <si>
    <t>Southern Xanthosia</t>
  </si>
  <si>
    <t>U02402</t>
  </si>
  <si>
    <t>Xanthosia tasmanica</t>
  </si>
  <si>
    <t>ERICACEAE</t>
  </si>
  <si>
    <t>Strawberry Tree</t>
  </si>
  <si>
    <t>W02403</t>
  </si>
  <si>
    <t>Arbutus</t>
  </si>
  <si>
    <t>unedo</t>
  </si>
  <si>
    <t>Arbutus unedo</t>
  </si>
  <si>
    <t>Irish Heath</t>
  </si>
  <si>
    <t>C05941</t>
  </si>
  <si>
    <t>Daboecia</t>
  </si>
  <si>
    <t>cantabrica</t>
  </si>
  <si>
    <t>Daboecia cantabrica</t>
  </si>
  <si>
    <t>Tree Heath</t>
  </si>
  <si>
    <t>K03981</t>
  </si>
  <si>
    <t>Erica</t>
  </si>
  <si>
    <t>Erica arborea</t>
  </si>
  <si>
    <t>Berry-flower Heath</t>
  </si>
  <si>
    <t>Y03664</t>
  </si>
  <si>
    <t>baccans</t>
  </si>
  <si>
    <t>Erica baccans</t>
  </si>
  <si>
    <t>A06096</t>
  </si>
  <si>
    <t>C06097</t>
  </si>
  <si>
    <t>Erica canaliculata</t>
  </si>
  <si>
    <t>E06098</t>
  </si>
  <si>
    <t>Erica cinerea</t>
  </si>
  <si>
    <t>G06099</t>
  </si>
  <si>
    <t>cruenta</t>
  </si>
  <si>
    <t>Erica cruenta</t>
  </si>
  <si>
    <t>Y06100</t>
  </si>
  <si>
    <t>darleyensis</t>
  </si>
  <si>
    <t>M06102</t>
  </si>
  <si>
    <t>Erica discolor</t>
  </si>
  <si>
    <t>Z06103</t>
  </si>
  <si>
    <t>glandulosa</t>
  </si>
  <si>
    <t>Erica glandulosa</t>
  </si>
  <si>
    <t>Q06228</t>
  </si>
  <si>
    <t>Erica hirta</t>
  </si>
  <si>
    <t>Q06104</t>
  </si>
  <si>
    <t>hirtiflora</t>
  </si>
  <si>
    <t>Erica hirtiflora</t>
  </si>
  <si>
    <t>Spanish Heath</t>
  </si>
  <si>
    <t>A02404</t>
  </si>
  <si>
    <t>Erica lusitanica</t>
  </si>
  <si>
    <t>S06105</t>
  </si>
  <si>
    <t>mauritanica</t>
  </si>
  <si>
    <t>Erica mauritanica</t>
  </si>
  <si>
    <t>U06106</t>
  </si>
  <si>
    <t>melanthera</t>
  </si>
  <si>
    <t>Erica melanthera</t>
  </si>
  <si>
    <t>W06107</t>
  </si>
  <si>
    <t>A06108</t>
  </si>
  <si>
    <t>quadrangularis</t>
  </si>
  <si>
    <t>Erica quadrangularis</t>
  </si>
  <si>
    <t>C06109</t>
  </si>
  <si>
    <t>Erica simulans</t>
  </si>
  <si>
    <t>Heath</t>
  </si>
  <si>
    <t>C10377</t>
  </si>
  <si>
    <t>Erica sp.</t>
  </si>
  <si>
    <t>Z06111</t>
  </si>
  <si>
    <t>Erica subulata</t>
  </si>
  <si>
    <t>Q06112</t>
  </si>
  <si>
    <t>Erica vestita</t>
  </si>
  <si>
    <t>Australian Heath Family</t>
  </si>
  <si>
    <t>W15055</t>
  </si>
  <si>
    <t>Ericaceae</t>
  </si>
  <si>
    <t>Ericaceae sp.</t>
  </si>
  <si>
    <t>Common Rhododendron</t>
  </si>
  <si>
    <t>E32342</t>
  </si>
  <si>
    <t>Rhododendron</t>
  </si>
  <si>
    <t>ponticum</t>
  </si>
  <si>
    <t>Rhododendron ponticum</t>
  </si>
  <si>
    <t>Ridged Ground-berry</t>
  </si>
  <si>
    <t>E02406</t>
  </si>
  <si>
    <t>Acrotriche</t>
  </si>
  <si>
    <t>Acrotriche affinis</t>
  </si>
  <si>
    <t>Blunt-leaf Ground-berry</t>
  </si>
  <si>
    <t>G02407</t>
  </si>
  <si>
    <t>Acrotriche cordata</t>
  </si>
  <si>
    <t>Hybrid Ground-berry</t>
  </si>
  <si>
    <t>Q15352</t>
  </si>
  <si>
    <t>Acrotriche cordata X Acrotriche patula</t>
  </si>
  <si>
    <t>Native Currant</t>
  </si>
  <si>
    <t>Y02408</t>
  </si>
  <si>
    <t>depressa</t>
  </si>
  <si>
    <t>Acrotriche depressa</t>
  </si>
  <si>
    <t>Mount Lofty Ground-berry</t>
  </si>
  <si>
    <t>K02409</t>
  </si>
  <si>
    <t>fasciculiflora</t>
  </si>
  <si>
    <t>Acrotriche fasciculiflora</t>
  </si>
  <si>
    <t>Kangaroo Island Ground-berry</t>
  </si>
  <si>
    <t>U02410</t>
  </si>
  <si>
    <t>Acrotriche halmaturina</t>
  </si>
  <si>
    <t>Prickly Ground-berry</t>
  </si>
  <si>
    <t>W02411</t>
  </si>
  <si>
    <t>patula</t>
  </si>
  <si>
    <t>Acrotriche patula</t>
  </si>
  <si>
    <t>Cushion Ground-berry</t>
  </si>
  <si>
    <t>G00583</t>
  </si>
  <si>
    <t>serrulata</t>
  </si>
  <si>
    <t>Acrotriche serrulata</t>
  </si>
  <si>
    <t>Ground-berry</t>
  </si>
  <si>
    <t>Z10011</t>
  </si>
  <si>
    <t>Acrotriche sp.</t>
  </si>
  <si>
    <t>Flame Heath</t>
  </si>
  <si>
    <t>A02412</t>
  </si>
  <si>
    <t>conostephioides</t>
  </si>
  <si>
    <t>Candle Cranberry</t>
  </si>
  <si>
    <t>Q32496</t>
  </si>
  <si>
    <t>Cranberry Heath</t>
  </si>
  <si>
    <t>C02413</t>
  </si>
  <si>
    <t>Fringed Brachyloma</t>
  </si>
  <si>
    <t>E02414</t>
  </si>
  <si>
    <t>Brachyloma</t>
  </si>
  <si>
    <t>Brachyloma ciliatum</t>
  </si>
  <si>
    <t>Daphne Heath</t>
  </si>
  <si>
    <t>G02415</t>
  </si>
  <si>
    <t>Brachyloma daphnoides</t>
  </si>
  <si>
    <t>Brush Heath</t>
  </si>
  <si>
    <t>E20030</t>
  </si>
  <si>
    <t>Brachyloma ericoides ssp.</t>
  </si>
  <si>
    <t>Kangaroo Island Brush Heath</t>
  </si>
  <si>
    <t>M01114</t>
  </si>
  <si>
    <t>Brachyloma ericoides ssp. bicolor</t>
  </si>
  <si>
    <t>Y02416</t>
  </si>
  <si>
    <t>Brachyloma ericoides ssp. ericoides</t>
  </si>
  <si>
    <t>S10145</t>
  </si>
  <si>
    <t>Brachyloma sp.</t>
  </si>
  <si>
    <t>Common Heath</t>
  </si>
  <si>
    <t>M02418</t>
  </si>
  <si>
    <t>Epacris</t>
  </si>
  <si>
    <t>impressa</t>
  </si>
  <si>
    <t>Epacris impressa</t>
  </si>
  <si>
    <t>A10368</t>
  </si>
  <si>
    <t>Epacris sp.</t>
  </si>
  <si>
    <t>Cleland's Beard-heath</t>
  </si>
  <si>
    <t>G02423</t>
  </si>
  <si>
    <t>Leucopogon</t>
  </si>
  <si>
    <t>Scrambling Beard-heath</t>
  </si>
  <si>
    <t>K02425</t>
  </si>
  <si>
    <t>concurvus</t>
  </si>
  <si>
    <t>Leucopogon concurvus</t>
  </si>
  <si>
    <t>Heart-leaf Beard-heath</t>
  </si>
  <si>
    <t>M02426</t>
  </si>
  <si>
    <t>Twiggy Beard-heath</t>
  </si>
  <si>
    <t>Z02427</t>
  </si>
  <si>
    <t>costatus</t>
  </si>
  <si>
    <t>Leucopogon costatus</t>
  </si>
  <si>
    <t>Pink Beard-heath</t>
  </si>
  <si>
    <t>Q02428</t>
  </si>
  <si>
    <t>Twisted Beard-heath</t>
  </si>
  <si>
    <t>S02429</t>
  </si>
  <si>
    <t>glacialis</t>
  </si>
  <si>
    <t>Leucopogon glacialis</t>
  </si>
  <si>
    <t>Hairy Beard-heath</t>
  </si>
  <si>
    <t>E02430</t>
  </si>
  <si>
    <t>hirsutus</t>
  </si>
  <si>
    <t>Leucopogon hirsutus</t>
  </si>
  <si>
    <t>Lance Beard-heath</t>
  </si>
  <si>
    <t>G02431</t>
  </si>
  <si>
    <t>S04549</t>
  </si>
  <si>
    <t>Leucopogon obovatus ssp. obovatus</t>
  </si>
  <si>
    <t>Coast Beard-heath</t>
  </si>
  <si>
    <t>Y02432</t>
  </si>
  <si>
    <t>Leucopogon parviflorus</t>
  </si>
  <si>
    <t>Ruddy Beard-heath</t>
  </si>
  <si>
    <t>K02433</t>
  </si>
  <si>
    <t>rufus</t>
  </si>
  <si>
    <t>Beard-heath</t>
  </si>
  <si>
    <t>W10579</t>
  </si>
  <si>
    <t>Leucopogon sp.</t>
  </si>
  <si>
    <t>Tassel flower</t>
  </si>
  <si>
    <t>Z32495</t>
  </si>
  <si>
    <t>verticillatus</t>
  </si>
  <si>
    <t>Leucopogon verticillatus</t>
  </si>
  <si>
    <t>Y32036</t>
  </si>
  <si>
    <t>virgatus</t>
  </si>
  <si>
    <t>Leucopogon virgatus var. brevifolius</t>
  </si>
  <si>
    <t>Common Beard-heath</t>
  </si>
  <si>
    <t>M02434</t>
  </si>
  <si>
    <t>Leucopogon virgatus var. virgatus</t>
  </si>
  <si>
    <t>Nodding Beard-heath</t>
  </si>
  <si>
    <t>Z02435</t>
  </si>
  <si>
    <t>woodsii</t>
  </si>
  <si>
    <t>Peach Heath</t>
  </si>
  <si>
    <t>Q02436</t>
  </si>
  <si>
    <t>Lissanthe</t>
  </si>
  <si>
    <t>strigosa</t>
  </si>
  <si>
    <t>Lissanthe strigosa ssp. subulata</t>
  </si>
  <si>
    <t>Prickly Broom-heath</t>
  </si>
  <si>
    <t>S04901</t>
  </si>
  <si>
    <t>Monotoca</t>
  </si>
  <si>
    <t>Monotoca scoparia</t>
  </si>
  <si>
    <t>Pink Swamp-heath</t>
  </si>
  <si>
    <t>U02438</t>
  </si>
  <si>
    <t>Sprengelia</t>
  </si>
  <si>
    <t>Sprengelia incarnata</t>
  </si>
  <si>
    <t>Golden Heath</t>
  </si>
  <si>
    <t>W02439</t>
  </si>
  <si>
    <t>Styphelia</t>
  </si>
  <si>
    <t>adscendens</t>
  </si>
  <si>
    <t>Styphelia adscendens</t>
  </si>
  <si>
    <t>Desert Heath</t>
  </si>
  <si>
    <t>Y02440</t>
  </si>
  <si>
    <t>exarrhena</t>
  </si>
  <si>
    <t>Styphelia exarrhena</t>
  </si>
  <si>
    <t>Z10955</t>
  </si>
  <si>
    <t>Styphelia sp.</t>
  </si>
  <si>
    <t>PRIMULACEAE</t>
  </si>
  <si>
    <t>Pimpernel</t>
  </si>
  <si>
    <t>M02442</t>
  </si>
  <si>
    <t>Anagallis</t>
  </si>
  <si>
    <t>Chaffweed</t>
  </si>
  <si>
    <t>Q02444</t>
  </si>
  <si>
    <t>S10057</t>
  </si>
  <si>
    <t>Anagallis sp.</t>
  </si>
  <si>
    <t>Asterolinon</t>
  </si>
  <si>
    <t>Z02443</t>
  </si>
  <si>
    <t>linum-stellatum</t>
  </si>
  <si>
    <t>Desert Samolus</t>
  </si>
  <si>
    <t>Z03155</t>
  </si>
  <si>
    <t>Samolus</t>
  </si>
  <si>
    <t>eremaeus</t>
  </si>
  <si>
    <t>Samolus eremaeus</t>
  </si>
  <si>
    <t>Creeping Brookweed</t>
  </si>
  <si>
    <t>S02445</t>
  </si>
  <si>
    <t>Samolus repens</t>
  </si>
  <si>
    <t>Brookweed</t>
  </si>
  <si>
    <t>S10877</t>
  </si>
  <si>
    <t>Samolus sp.</t>
  </si>
  <si>
    <t>PLUMBAGINACEAE</t>
  </si>
  <si>
    <t>K05265</t>
  </si>
  <si>
    <t>Plumbago</t>
  </si>
  <si>
    <t>Plumbago auriculata</t>
  </si>
  <si>
    <t>Dwarf Sea-lavender</t>
  </si>
  <si>
    <t>W02447</t>
  </si>
  <si>
    <t>Limonium</t>
  </si>
  <si>
    <t>binervosum</t>
  </si>
  <si>
    <t>Limonium binervosum</t>
  </si>
  <si>
    <t>Sea-lavender</t>
  </si>
  <si>
    <t>M02450</t>
  </si>
  <si>
    <t>companyonis</t>
  </si>
  <si>
    <t>Limonium companyonis</t>
  </si>
  <si>
    <t>M01838</t>
  </si>
  <si>
    <t>Limonium diffusum</t>
  </si>
  <si>
    <t>E04014</t>
  </si>
  <si>
    <t>hyblaeum</t>
  </si>
  <si>
    <t>Limonium hyblaeum</t>
  </si>
  <si>
    <t>Winged Sea-lavender</t>
  </si>
  <si>
    <t>A02448</t>
  </si>
  <si>
    <t>lobatum</t>
  </si>
  <si>
    <t>Limonium lobatum</t>
  </si>
  <si>
    <t>Q32020</t>
  </si>
  <si>
    <t>perezii</t>
  </si>
  <si>
    <t>Limonium perezii</t>
  </si>
  <si>
    <t>Notch-leaf Sea-lavender</t>
  </si>
  <si>
    <t>C02449</t>
  </si>
  <si>
    <t>sinuatum</t>
  </si>
  <si>
    <t>Limonium sinuatum</t>
  </si>
  <si>
    <t>Q10584</t>
  </si>
  <si>
    <t>Limonium sp.</t>
  </si>
  <si>
    <t>OLEACEAE</t>
  </si>
  <si>
    <t>Desert Ash</t>
  </si>
  <si>
    <t>Q04108</t>
  </si>
  <si>
    <t>Fraxinus</t>
  </si>
  <si>
    <t>Fraxinus angustifolia ssp. angustifolia</t>
  </si>
  <si>
    <t>U32162</t>
  </si>
  <si>
    <t>Fraxinus angustifolia ssp. oxycarpa</t>
  </si>
  <si>
    <t>Manna Ash</t>
  </si>
  <si>
    <t>Y32336</t>
  </si>
  <si>
    <t>ornus</t>
  </si>
  <si>
    <t>Fraxinus ornus</t>
  </si>
  <si>
    <t>Native Jasmine</t>
  </si>
  <si>
    <t>Q04768</t>
  </si>
  <si>
    <t>Jasminum</t>
  </si>
  <si>
    <t>Jasminum didymum ssp. lineare</t>
  </si>
  <si>
    <t>S32161</t>
  </si>
  <si>
    <t>mesnyi</t>
  </si>
  <si>
    <t>Jasminum mesnyi</t>
  </si>
  <si>
    <t>Pink Jasmine</t>
  </si>
  <si>
    <t>S32445</t>
  </si>
  <si>
    <t>polyanthum</t>
  </si>
  <si>
    <t>Jasminum polyanthum</t>
  </si>
  <si>
    <t>European Privet</t>
  </si>
  <si>
    <t>G03867</t>
  </si>
  <si>
    <t>Ligustrum</t>
  </si>
  <si>
    <t>Ligustrum vulgare</t>
  </si>
  <si>
    <t>Olive</t>
  </si>
  <si>
    <t>S20125</t>
  </si>
  <si>
    <t>Olea</t>
  </si>
  <si>
    <t>Olea europaea ssp.</t>
  </si>
  <si>
    <t>African Olive</t>
  </si>
  <si>
    <t>C04497</t>
  </si>
  <si>
    <t>Olea europaea ssp. cuspidata</t>
  </si>
  <si>
    <t>U04902</t>
  </si>
  <si>
    <t>Olea europaea ssp. europaea</t>
  </si>
  <si>
    <t>G10707</t>
  </si>
  <si>
    <t>Olea sp.</t>
  </si>
  <si>
    <t>Olive Family</t>
  </si>
  <si>
    <t>Z15107</t>
  </si>
  <si>
    <t>Oleaceae</t>
  </si>
  <si>
    <t>Oleaceae sp.</t>
  </si>
  <si>
    <t>LOGANIACEAE</t>
  </si>
  <si>
    <t>A05800</t>
  </si>
  <si>
    <t>Logania</t>
  </si>
  <si>
    <t>Coast Logania</t>
  </si>
  <si>
    <t>K04925</t>
  </si>
  <si>
    <t>Logania crassifolia</t>
  </si>
  <si>
    <t>Kangaroo Island Logania</t>
  </si>
  <si>
    <t>W02455</t>
  </si>
  <si>
    <t>Logania insularis</t>
  </si>
  <si>
    <t>Flax-leaf Logania</t>
  </si>
  <si>
    <t>A02456</t>
  </si>
  <si>
    <t>Logania linifolia</t>
  </si>
  <si>
    <t>Spoon-leaf Logania</t>
  </si>
  <si>
    <t>G04499</t>
  </si>
  <si>
    <t>Logania minor</t>
  </si>
  <si>
    <t>Leafless Logania</t>
  </si>
  <si>
    <t>C02457</t>
  </si>
  <si>
    <t>nuda</t>
  </si>
  <si>
    <t>Oval-leaf Logania</t>
  </si>
  <si>
    <t>E02458</t>
  </si>
  <si>
    <t>Logania ovata</t>
  </si>
  <si>
    <t>Recurved Logania</t>
  </si>
  <si>
    <t>G02459</t>
  </si>
  <si>
    <t>recurva</t>
  </si>
  <si>
    <t>Logania recurva</t>
  </si>
  <si>
    <t>Rock Logania</t>
  </si>
  <si>
    <t>A00432</t>
  </si>
  <si>
    <t>saxatilis</t>
  </si>
  <si>
    <t>Logania saxatilis</t>
  </si>
  <si>
    <t>Rough Logania</t>
  </si>
  <si>
    <t>C05457</t>
  </si>
  <si>
    <t>scabrella</t>
  </si>
  <si>
    <t>Logania scabrella</t>
  </si>
  <si>
    <t>S10593</t>
  </si>
  <si>
    <t>Logania sp.</t>
  </si>
  <si>
    <t>Logania Family</t>
  </si>
  <si>
    <t>E15090</t>
  </si>
  <si>
    <t>Loganiaceae</t>
  </si>
  <si>
    <t>Loganiaceae sp.</t>
  </si>
  <si>
    <t>Hairy Mitrewort</t>
  </si>
  <si>
    <t>W02463</t>
  </si>
  <si>
    <t>Mitrasacme</t>
  </si>
  <si>
    <t>Mitrasacme pilosa var. pilosa</t>
  </si>
  <si>
    <t>Mitrewort</t>
  </si>
  <si>
    <t>Y10652</t>
  </si>
  <si>
    <t>Mitrasacme sp.</t>
  </si>
  <si>
    <t>Tiny Mitrewort</t>
  </si>
  <si>
    <t>S02461</t>
  </si>
  <si>
    <t>Phyllangium</t>
  </si>
  <si>
    <t>distylis</t>
  </si>
  <si>
    <t>Phyllangium distylis</t>
  </si>
  <si>
    <t>Wiry Mitrewort</t>
  </si>
  <si>
    <t>Q05584</t>
  </si>
  <si>
    <t>divergens</t>
  </si>
  <si>
    <t>Phyllangium divergens</t>
  </si>
  <si>
    <t>Y05636</t>
  </si>
  <si>
    <t>divergens/sulcatum</t>
  </si>
  <si>
    <t>Phyllangium divergens/sulcatum</t>
  </si>
  <si>
    <t>S05585</t>
  </si>
  <si>
    <t>sulcatum</t>
  </si>
  <si>
    <t>Phyllangium sulcatum</t>
  </si>
  <si>
    <t>GENTIANACEAE</t>
  </si>
  <si>
    <t>Yellow-wort</t>
  </si>
  <si>
    <t>A02464</t>
  </si>
  <si>
    <t>Blackstonia</t>
  </si>
  <si>
    <t>Blackstonia perfoliata</t>
  </si>
  <si>
    <t>Common Centaury</t>
  </si>
  <si>
    <t>E02466</t>
  </si>
  <si>
    <t>Centaurium</t>
  </si>
  <si>
    <t>erythraea</t>
  </si>
  <si>
    <t>Centaurium erythraea</t>
  </si>
  <si>
    <t>Sea Centaury</t>
  </si>
  <si>
    <t>G02467</t>
  </si>
  <si>
    <t>maritimum</t>
  </si>
  <si>
    <t>Centaurium maritimum</t>
  </si>
  <si>
    <t>Branched Centaury</t>
  </si>
  <si>
    <t>Z05911</t>
  </si>
  <si>
    <t>Centaurium pulchellum</t>
  </si>
  <si>
    <t>Centaury</t>
  </si>
  <si>
    <t>C10201</t>
  </si>
  <si>
    <t>Centaurium sp.</t>
  </si>
  <si>
    <t>Q05912</t>
  </si>
  <si>
    <t>tenuiflorum</t>
  </si>
  <si>
    <t>Centaurium tenuiflorum</t>
  </si>
  <si>
    <t>Slender Cicendia</t>
  </si>
  <si>
    <t>W02471</t>
  </si>
  <si>
    <t>Cicendia</t>
  </si>
  <si>
    <t>Cicendia filiformis</t>
  </si>
  <si>
    <t>Square Cicendia</t>
  </si>
  <si>
    <t>A02472</t>
  </si>
  <si>
    <t>Cicendia quadrangularis</t>
  </si>
  <si>
    <t>Z10231</t>
  </si>
  <si>
    <t>Cicendia sp.</t>
  </si>
  <si>
    <t>Gentian Family</t>
  </si>
  <si>
    <t>S15061</t>
  </si>
  <si>
    <t>Gentianaceae</t>
  </si>
  <si>
    <t>Gentianaceae sp.</t>
  </si>
  <si>
    <t>K05793</t>
  </si>
  <si>
    <t>Gentianella</t>
  </si>
  <si>
    <t>Gentianella clelandii</t>
  </si>
  <si>
    <t>Mountain Gentian</t>
  </si>
  <si>
    <t>C02473</t>
  </si>
  <si>
    <t>gunniana</t>
  </si>
  <si>
    <t>Gentianella gunniana</t>
  </si>
  <si>
    <t>Spike Centaury</t>
  </si>
  <si>
    <t>U02470</t>
  </si>
  <si>
    <t>Schenkia</t>
  </si>
  <si>
    <t>Schenkia australis</t>
  </si>
  <si>
    <t>S05905</t>
  </si>
  <si>
    <t>White Sebaea</t>
  </si>
  <si>
    <t>E02474</t>
  </si>
  <si>
    <t>Sebaea</t>
  </si>
  <si>
    <t>albidiflora</t>
  </si>
  <si>
    <t>Sebaea albidiflora</t>
  </si>
  <si>
    <t>Yellow Sebaea</t>
  </si>
  <si>
    <t>G02475</t>
  </si>
  <si>
    <t>Sebaea ovata</t>
  </si>
  <si>
    <t>Z10903</t>
  </si>
  <si>
    <t>Sebaea sp.</t>
  </si>
  <si>
    <t>MENYANTHACEAE</t>
  </si>
  <si>
    <t>W15099</t>
  </si>
  <si>
    <t>Menyanthaceae</t>
  </si>
  <si>
    <t>Menyanthaceae sp.</t>
  </si>
  <si>
    <t>Wavy Marshwort</t>
  </si>
  <si>
    <t>Y02476</t>
  </si>
  <si>
    <t>Nymphoides</t>
  </si>
  <si>
    <t>Nymphoides crenata</t>
  </si>
  <si>
    <t>Entire Marshwort</t>
  </si>
  <si>
    <t>K02477</t>
  </si>
  <si>
    <t>geminata</t>
  </si>
  <si>
    <t>Nymphoides geminata</t>
  </si>
  <si>
    <t>Marshwort</t>
  </si>
  <si>
    <t>S10701</t>
  </si>
  <si>
    <t>Nymphoides sp.</t>
  </si>
  <si>
    <t>Running Marsh-flower</t>
  </si>
  <si>
    <t>Z02479</t>
  </si>
  <si>
    <t>reniformis</t>
  </si>
  <si>
    <t>Marsh-flower</t>
  </si>
  <si>
    <t>A11036</t>
  </si>
  <si>
    <t>Lax Marsh-flower</t>
  </si>
  <si>
    <t>G20199</t>
  </si>
  <si>
    <t>umbricola</t>
  </si>
  <si>
    <t>Beauglehole's Marsh-flower</t>
  </si>
  <si>
    <t>U03618</t>
  </si>
  <si>
    <t>A02480</t>
  </si>
  <si>
    <t>APOCYNACEAE</t>
  </si>
  <si>
    <t>Sea Box</t>
  </si>
  <si>
    <t>C02481</t>
  </si>
  <si>
    <t>Alyxia</t>
  </si>
  <si>
    <t>buxifolia</t>
  </si>
  <si>
    <t>Alyxia buxifolia</t>
  </si>
  <si>
    <t>U15010</t>
  </si>
  <si>
    <t>Apocynaceae</t>
  </si>
  <si>
    <t>Apocynaceae sp.</t>
  </si>
  <si>
    <t>E04146</t>
  </si>
  <si>
    <t>Y05936</t>
  </si>
  <si>
    <t>Catharanthus</t>
  </si>
  <si>
    <t>roseus</t>
  </si>
  <si>
    <t>Catharanthus roseus</t>
  </si>
  <si>
    <t>Oleander</t>
  </si>
  <si>
    <t>M05266</t>
  </si>
  <si>
    <t>Nerium</t>
  </si>
  <si>
    <t>oleander</t>
  </si>
  <si>
    <t>Nerium oleander</t>
  </si>
  <si>
    <t>Blue Periwinkle</t>
  </si>
  <si>
    <t>G02483</t>
  </si>
  <si>
    <t>Vinca</t>
  </si>
  <si>
    <t>Vinca major</t>
  </si>
  <si>
    <t>ASCLEPIADACEAE</t>
  </si>
  <si>
    <t>White Bladder-flower</t>
  </si>
  <si>
    <t>Q03156</t>
  </si>
  <si>
    <t>Araujia</t>
  </si>
  <si>
    <t>sericifera</t>
  </si>
  <si>
    <t>Araujia sericifera</t>
  </si>
  <si>
    <t>Milkweed Family</t>
  </si>
  <si>
    <t>G15015</t>
  </si>
  <si>
    <t>Asclepiadaceae</t>
  </si>
  <si>
    <t>Asclepiadaceae sp.</t>
  </si>
  <si>
    <t>Red-head Cotton-bush</t>
  </si>
  <si>
    <t>E00266</t>
  </si>
  <si>
    <t>Asclepias</t>
  </si>
  <si>
    <t>curassavica</t>
  </si>
  <si>
    <t>Asclepias curassavica</t>
  </si>
  <si>
    <t>W04151</t>
  </si>
  <si>
    <t>Calotropis</t>
  </si>
  <si>
    <t>Calotropis procera</t>
  </si>
  <si>
    <t>Desert Cynanchum</t>
  </si>
  <si>
    <t>Z02487</t>
  </si>
  <si>
    <t>Cynanchum</t>
  </si>
  <si>
    <t>floribundum</t>
  </si>
  <si>
    <t>Cynanchum floribundum</t>
  </si>
  <si>
    <t>Caustic Bush</t>
  </si>
  <si>
    <t>E02490</t>
  </si>
  <si>
    <t>viminale</t>
  </si>
  <si>
    <t>Cynanchum viminale ssp. australe</t>
  </si>
  <si>
    <t>Broad-leaf Cotton-bush</t>
  </si>
  <si>
    <t>M02486</t>
  </si>
  <si>
    <t>Gomphocarpus</t>
  </si>
  <si>
    <t>cancellatus</t>
  </si>
  <si>
    <t>Gomphocarpus cancellatus</t>
  </si>
  <si>
    <t>Narrow-leaf Cotton-bush</t>
  </si>
  <si>
    <t>Y02484</t>
  </si>
  <si>
    <t>fruticosus</t>
  </si>
  <si>
    <t>Gomphocarpus fruticosus</t>
  </si>
  <si>
    <t>Balloon Cotton-bush</t>
  </si>
  <si>
    <t>K02485</t>
  </si>
  <si>
    <t>physocarpus</t>
  </si>
  <si>
    <t>Gomphocarpus physocarpus</t>
  </si>
  <si>
    <t>W10091</t>
  </si>
  <si>
    <t>Gomphocarpus sp.</t>
  </si>
  <si>
    <t>Native Pear</t>
  </si>
  <si>
    <t>Q02488</t>
  </si>
  <si>
    <t>Carrion-flower</t>
  </si>
  <si>
    <t>A03572</t>
  </si>
  <si>
    <t>Orbea</t>
  </si>
  <si>
    <t>variegata</t>
  </si>
  <si>
    <t>Orbea variegata</t>
  </si>
  <si>
    <t>Bush Bean</t>
  </si>
  <si>
    <t>W02527</t>
  </si>
  <si>
    <t>Rhyncharrhena</t>
  </si>
  <si>
    <t>A10852</t>
  </si>
  <si>
    <t>Rhyncharrhena sp.</t>
  </si>
  <si>
    <t>Q06412</t>
  </si>
  <si>
    <t>Stapelia</t>
  </si>
  <si>
    <t>Stapelia gigantea</t>
  </si>
  <si>
    <t>RUBIACEAE</t>
  </si>
  <si>
    <t>E32094</t>
  </si>
  <si>
    <t>Asperula</t>
  </si>
  <si>
    <t>Asperula arvensis</t>
  </si>
  <si>
    <t>Common Woodruff</t>
  </si>
  <si>
    <t>G02491</t>
  </si>
  <si>
    <t>conferta</t>
  </si>
  <si>
    <t>Asperula conferta</t>
  </si>
  <si>
    <t>Twin-leaf Bedstraw</t>
  </si>
  <si>
    <t>K02493</t>
  </si>
  <si>
    <t>gemella</t>
  </si>
  <si>
    <t>Asperula gemella</t>
  </si>
  <si>
    <t>Water Woodruff</t>
  </si>
  <si>
    <t>Y32096</t>
  </si>
  <si>
    <t>oblanceolata</t>
  </si>
  <si>
    <t>Asperula oblanceolata</t>
  </si>
  <si>
    <t>Woodruff</t>
  </si>
  <si>
    <t>C10093</t>
  </si>
  <si>
    <t>Asperula sp.</t>
  </si>
  <si>
    <t>Alpine Woodruff</t>
  </si>
  <si>
    <t>C03937</t>
  </si>
  <si>
    <t>sp. A (A.B.Cashmore September 1933)</t>
  </si>
  <si>
    <t>Asperula sp. A (A.B.Cashmore September 1933)</t>
  </si>
  <si>
    <t>G32095</t>
  </si>
  <si>
    <t>subsimplex</t>
  </si>
  <si>
    <t>Asperula subsimplex</t>
  </si>
  <si>
    <t>Southern Flinders Woodruff</t>
  </si>
  <si>
    <t>M04502</t>
  </si>
  <si>
    <t>Asperula syrticola</t>
  </si>
  <si>
    <t>Mountain Woodruff</t>
  </si>
  <si>
    <t>S06237</t>
  </si>
  <si>
    <t>tetraphylla</t>
  </si>
  <si>
    <t>Asperula tetraphylla</t>
  </si>
  <si>
    <t>E32034</t>
  </si>
  <si>
    <t>wimmerana</t>
  </si>
  <si>
    <t>Asperula wimmerana</t>
  </si>
  <si>
    <t>New Zealand Mirror-bush</t>
  </si>
  <si>
    <t>S02497</t>
  </si>
  <si>
    <t>Coprosma</t>
  </si>
  <si>
    <t>Coprosma repens</t>
  </si>
  <si>
    <t>U02498</t>
  </si>
  <si>
    <t>Dentella</t>
  </si>
  <si>
    <t>pulvinata</t>
  </si>
  <si>
    <t>Dentella pulvinata</t>
  </si>
  <si>
    <t>S32101</t>
  </si>
  <si>
    <t>Galium</t>
  </si>
  <si>
    <t>Galium album</t>
  </si>
  <si>
    <t>Cleavers</t>
  </si>
  <si>
    <t>W02499</t>
  </si>
  <si>
    <t>aparine</t>
  </si>
  <si>
    <t>Galium aparine</t>
  </si>
  <si>
    <t>Tangled Bedstraw</t>
  </si>
  <si>
    <t>A02500</t>
  </si>
  <si>
    <t>Galium australe</t>
  </si>
  <si>
    <t>Reflexed Bedstraw</t>
  </si>
  <si>
    <t>Q32100</t>
  </si>
  <si>
    <t>bulliformis</t>
  </si>
  <si>
    <t>Galium bulliformis</t>
  </si>
  <si>
    <t>K32109</t>
  </si>
  <si>
    <t>ciliare</t>
  </si>
  <si>
    <t>Galium ciliare ssp. ciliare</t>
  </si>
  <si>
    <t>Compact Bedstraw</t>
  </si>
  <si>
    <t>M02506</t>
  </si>
  <si>
    <t>compactum</t>
  </si>
  <si>
    <t>Galium compactum</t>
  </si>
  <si>
    <t>Tight Bedstraw</t>
  </si>
  <si>
    <t>M03690</t>
  </si>
  <si>
    <t>curvihirtum</t>
  </si>
  <si>
    <t>Galium curvihirtum</t>
  </si>
  <si>
    <t>U32102</t>
  </si>
  <si>
    <t>densum</t>
  </si>
  <si>
    <t>Galium densum</t>
  </si>
  <si>
    <t>Slender Bedstraw</t>
  </si>
  <si>
    <t>E02502</t>
  </si>
  <si>
    <t>divaricatum</t>
  </si>
  <si>
    <t>Galium divaricatum</t>
  </si>
  <si>
    <t>Rough Bedstraw</t>
  </si>
  <si>
    <t>W32103</t>
  </si>
  <si>
    <t>Galium gaudichaudii ssp. gaudichaudii</t>
  </si>
  <si>
    <t>A32104</t>
  </si>
  <si>
    <t>Galium gaudichaudii ssp. parviflorum</t>
  </si>
  <si>
    <t>Z32099</t>
  </si>
  <si>
    <t>leptogonium</t>
  </si>
  <si>
    <t>Galium leptogonium</t>
  </si>
  <si>
    <t>C32105</t>
  </si>
  <si>
    <t>microlobum</t>
  </si>
  <si>
    <t>Galium microlobum</t>
  </si>
  <si>
    <t>Loose Bedstraw</t>
  </si>
  <si>
    <t>G32107</t>
  </si>
  <si>
    <t>migrans</t>
  </si>
  <si>
    <t>Galium migrans ssp. inversum</t>
  </si>
  <si>
    <t>Y32108</t>
  </si>
  <si>
    <t>Galium migrans ssp. trichogynum</t>
  </si>
  <si>
    <t>Small Bedstraw</t>
  </si>
  <si>
    <t>Y02504</t>
  </si>
  <si>
    <t>Galium murale</t>
  </si>
  <si>
    <t>E06118</t>
  </si>
  <si>
    <t>palustre</t>
  </si>
  <si>
    <t>Galium palustre</t>
  </si>
  <si>
    <t>E32114</t>
  </si>
  <si>
    <t>propinquum</t>
  </si>
  <si>
    <t>Galium propinquum</t>
  </si>
  <si>
    <t>Bedstraw</t>
  </si>
  <si>
    <t>G10423</t>
  </si>
  <si>
    <t>Galium sp.</t>
  </si>
  <si>
    <t>A03944</t>
  </si>
  <si>
    <t>spurium</t>
  </si>
  <si>
    <t>Galium spurium</t>
  </si>
  <si>
    <t>Three-horned Bedstraw</t>
  </si>
  <si>
    <t>Z02507</t>
  </si>
  <si>
    <t>tricornutum</t>
  </si>
  <si>
    <t>Galium tricornutum</t>
  </si>
  <si>
    <t>Dwarf Nertera</t>
  </si>
  <si>
    <t>S02509</t>
  </si>
  <si>
    <t>Leptostigma</t>
  </si>
  <si>
    <t>Leptostigma reptans</t>
  </si>
  <si>
    <t>Matted Nertera</t>
  </si>
  <si>
    <t>E03946</t>
  </si>
  <si>
    <t>Nertera</t>
  </si>
  <si>
    <t>granadensis</t>
  </si>
  <si>
    <t>Nertera granadensis</t>
  </si>
  <si>
    <t>Broad-leaf Stinkweed</t>
  </si>
  <si>
    <t>G02511</t>
  </si>
  <si>
    <t>Opercularia</t>
  </si>
  <si>
    <t>Opercularia ovata</t>
  </si>
  <si>
    <t>Stalked Stinkweed</t>
  </si>
  <si>
    <t>Y02512</t>
  </si>
  <si>
    <t>scabrida</t>
  </si>
  <si>
    <t>Opercularia scabrida</t>
  </si>
  <si>
    <t>Stinkweed</t>
  </si>
  <si>
    <t>A10712</t>
  </si>
  <si>
    <t>Opercularia sp.</t>
  </si>
  <si>
    <t>Twiggy Stinkweed</t>
  </si>
  <si>
    <t>K02513</t>
  </si>
  <si>
    <t>turpis</t>
  </si>
  <si>
    <t>Opercularia turpis</t>
  </si>
  <si>
    <t>Variable Stinkweed</t>
  </si>
  <si>
    <t>M02514</t>
  </si>
  <si>
    <t>Opercularia varia</t>
  </si>
  <si>
    <t>Pomax</t>
  </si>
  <si>
    <t>umbellata</t>
  </si>
  <si>
    <t>Pomax umbellata</t>
  </si>
  <si>
    <t>W03943</t>
  </si>
  <si>
    <t>Psydrax</t>
  </si>
  <si>
    <t>Psydrax ammophila</t>
  </si>
  <si>
    <t>Broad-leaf Native Currant</t>
  </si>
  <si>
    <t>Z02495</t>
  </si>
  <si>
    <t>Psydrax latifolia</t>
  </si>
  <si>
    <t>A10180</t>
  </si>
  <si>
    <t>Psydrax sp.</t>
  </si>
  <si>
    <t>Narrow-leaf Native Currant</t>
  </si>
  <si>
    <t>Q02496</t>
  </si>
  <si>
    <t>Psydrax suaveolens</t>
  </si>
  <si>
    <t>A15136</t>
  </si>
  <si>
    <t>Rubiaceae</t>
  </si>
  <si>
    <t>Rubiaceae sp.</t>
  </si>
  <si>
    <t>Field Madder</t>
  </si>
  <si>
    <t>Q02516</t>
  </si>
  <si>
    <t>Sherardia</t>
  </si>
  <si>
    <t>Sherardia arvensis</t>
  </si>
  <si>
    <t>Q06172</t>
  </si>
  <si>
    <t>Synaptantha</t>
  </si>
  <si>
    <t>tillaeacea</t>
  </si>
  <si>
    <t>Synaptantha tillaeacea var.</t>
  </si>
  <si>
    <t>Z06171</t>
  </si>
  <si>
    <t>Synaptantha tillaeacea var. hispidula</t>
  </si>
  <si>
    <t>M06170</t>
  </si>
  <si>
    <t>Synaptantha tillaeacea var. tillaeacea</t>
  </si>
  <si>
    <t>POLEMONIACEAE</t>
  </si>
  <si>
    <t>Y00540</t>
  </si>
  <si>
    <t>Gilia</t>
  </si>
  <si>
    <t>Gilia tricolor</t>
  </si>
  <si>
    <t>Skunkweed</t>
  </si>
  <si>
    <t>U02518</t>
  </si>
  <si>
    <t>Navarretia</t>
  </si>
  <si>
    <t>Navarretia squarrosa</t>
  </si>
  <si>
    <t>K15121</t>
  </si>
  <si>
    <t>Polemoniaceae</t>
  </si>
  <si>
    <t>Polemoniaceae sp.</t>
  </si>
  <si>
    <t>CONVOLVULACEAE</t>
  </si>
  <si>
    <t>Q30068</t>
  </si>
  <si>
    <t>Bonamia</t>
  </si>
  <si>
    <t>Bonamia deserticola</t>
  </si>
  <si>
    <t>W02519</t>
  </si>
  <si>
    <t>Bonamia erecta</t>
  </si>
  <si>
    <t>M05654</t>
  </si>
  <si>
    <t>Bonamia media</t>
  </si>
  <si>
    <t>Large Bindweed</t>
  </si>
  <si>
    <t>G30071</t>
  </si>
  <si>
    <t>Calystegia</t>
  </si>
  <si>
    <t>sepium</t>
  </si>
  <si>
    <t>Calystegia sepium</t>
  </si>
  <si>
    <t>Y30072</t>
  </si>
  <si>
    <t>silvatica</t>
  </si>
  <si>
    <t>Calystegia silvatica ssp. silvatica</t>
  </si>
  <si>
    <t>Bindweed Family</t>
  </si>
  <si>
    <t>W15039</t>
  </si>
  <si>
    <t>Convolvulaceae</t>
  </si>
  <si>
    <t>Convolvulaceae sp.</t>
  </si>
  <si>
    <t>M05970</t>
  </si>
  <si>
    <t>Convolvulus</t>
  </si>
  <si>
    <t>Convolvulus angustissimus ssp.</t>
  </si>
  <si>
    <t>Australian Bindweed</t>
  </si>
  <si>
    <t>C05481</t>
  </si>
  <si>
    <t>Field Bindweed</t>
  </si>
  <si>
    <t>K02521</t>
  </si>
  <si>
    <t>Convolvulus arvensis</t>
  </si>
  <si>
    <t>Z32283</t>
  </si>
  <si>
    <t>Convolvulus clementii</t>
  </si>
  <si>
    <t>Silver Bindweed</t>
  </si>
  <si>
    <t>S05957</t>
  </si>
  <si>
    <t>crispifolius</t>
  </si>
  <si>
    <t>Convolvulus crispifolius</t>
  </si>
  <si>
    <t>K06073</t>
  </si>
  <si>
    <t>erubescens complex</t>
  </si>
  <si>
    <t>Convolvulus erubescens complex</t>
  </si>
  <si>
    <t>Q05956</t>
  </si>
  <si>
    <t>eyreanus</t>
  </si>
  <si>
    <t>Convolvulus eyreanus</t>
  </si>
  <si>
    <t>Small-flower Bindweed</t>
  </si>
  <si>
    <t>U04970</t>
  </si>
  <si>
    <t>microsepalus</t>
  </si>
  <si>
    <t>Convolvulus microsepalus</t>
  </si>
  <si>
    <t>G15279</t>
  </si>
  <si>
    <t>microsepalus/remotus</t>
  </si>
  <si>
    <t>Convolvulus microsepalus/remotus</t>
  </si>
  <si>
    <t>C05977</t>
  </si>
  <si>
    <t>recurvatus</t>
  </si>
  <si>
    <t>Convolvulus recurvatus ssp.</t>
  </si>
  <si>
    <t>M05954</t>
  </si>
  <si>
    <t>Convolvulus recurvatus ssp. nullarborensis</t>
  </si>
  <si>
    <t>K05953</t>
  </si>
  <si>
    <t>Convolvulus recurvatus ssp. recurvatus</t>
  </si>
  <si>
    <t>Grassy Bindweed</t>
  </si>
  <si>
    <t>K01385</t>
  </si>
  <si>
    <t>remotus</t>
  </si>
  <si>
    <t>Convolvulus remotus</t>
  </si>
  <si>
    <t>Bindweed</t>
  </si>
  <si>
    <t>Y10256</t>
  </si>
  <si>
    <t>Convolvulus sp.</t>
  </si>
  <si>
    <t>Q32284</t>
  </si>
  <si>
    <t>tedmoorei</t>
  </si>
  <si>
    <t>Convolvulus tedmoorei</t>
  </si>
  <si>
    <t>Rosinweed</t>
  </si>
  <si>
    <t>Z02523</t>
  </si>
  <si>
    <t>Cressa</t>
  </si>
  <si>
    <t>Cressa australis</t>
  </si>
  <si>
    <t>Golden Dodder</t>
  </si>
  <si>
    <t>M01386</t>
  </si>
  <si>
    <t>Cuscuta</t>
  </si>
  <si>
    <t>Cuscuta campestris</t>
  </si>
  <si>
    <t>Lesser Dodder</t>
  </si>
  <si>
    <t>W02535</t>
  </si>
  <si>
    <t>epithymum</t>
  </si>
  <si>
    <t>Cuscuta epithymum</t>
  </si>
  <si>
    <t>Small-seed Alfalfa-dodder</t>
  </si>
  <si>
    <t>S03977</t>
  </si>
  <si>
    <t>planiflora</t>
  </si>
  <si>
    <t>Cuscuta planiflora</t>
  </si>
  <si>
    <t>Dodder</t>
  </si>
  <si>
    <t>Q10284</t>
  </si>
  <si>
    <t>Cuscuta sp.</t>
  </si>
  <si>
    <t>Fringed Dodder</t>
  </si>
  <si>
    <t>Z05267</t>
  </si>
  <si>
    <t>Cuscuta suaveolens</t>
  </si>
  <si>
    <t>Tasmanian Dodder</t>
  </si>
  <si>
    <t>A02536</t>
  </si>
  <si>
    <t>Cuscuta tasmanica</t>
  </si>
  <si>
    <t>Q01388</t>
  </si>
  <si>
    <t>victoriana</t>
  </si>
  <si>
    <t>Cuscuta victoriana</t>
  </si>
  <si>
    <t>Kidney Weed</t>
  </si>
  <si>
    <t>Q02524</t>
  </si>
  <si>
    <t>Dichondra</t>
  </si>
  <si>
    <t>Dichondra repens</t>
  </si>
  <si>
    <t>Z20087</t>
  </si>
  <si>
    <t>Evolvulus</t>
  </si>
  <si>
    <t>alsinoides</t>
  </si>
  <si>
    <t>Evolvulus alsinoides var.</t>
  </si>
  <si>
    <t>Tropical Speedwell</t>
  </si>
  <si>
    <t>S02525</t>
  </si>
  <si>
    <t>Evolvulus alsinoides var. decumbens</t>
  </si>
  <si>
    <t>Z03455</t>
  </si>
  <si>
    <t>Evolvulus alsinoides var. villosicalyx</t>
  </si>
  <si>
    <t>Mile-a-minute</t>
  </si>
  <si>
    <t>S03641</t>
  </si>
  <si>
    <t>Ipomoea</t>
  </si>
  <si>
    <t>cairica</t>
  </si>
  <si>
    <t>Ipomoea cairica</t>
  </si>
  <si>
    <t>E04966</t>
  </si>
  <si>
    <t>carnea</t>
  </si>
  <si>
    <t>Ipomoea carnea ssp. fistulosa</t>
  </si>
  <si>
    <t>Desert Cow-vine</t>
  </si>
  <si>
    <t>U02526</t>
  </si>
  <si>
    <t>diamantinensis</t>
  </si>
  <si>
    <t>Ipomoea diamantinensis</t>
  </si>
  <si>
    <t>Purple Morning-glory</t>
  </si>
  <si>
    <t>U03642</t>
  </si>
  <si>
    <t>Ipomoea indica</t>
  </si>
  <si>
    <t>Cow-vine</t>
  </si>
  <si>
    <t>A02528</t>
  </si>
  <si>
    <t>lonchophylla</t>
  </si>
  <si>
    <t>Ipomoea lonchophylla</t>
  </si>
  <si>
    <t>Native Morning-glory</t>
  </si>
  <si>
    <t>C02529</t>
  </si>
  <si>
    <t>Ipomoea muelleri</t>
  </si>
  <si>
    <t>Z04503</t>
  </si>
  <si>
    <t>pandurata</t>
  </si>
  <si>
    <t>Ipomoea pandurata</t>
  </si>
  <si>
    <t>Silky Cow-vine</t>
  </si>
  <si>
    <t>W03643</t>
  </si>
  <si>
    <t>Ipomoea polymorpha</t>
  </si>
  <si>
    <t>Inland Bell-vine</t>
  </si>
  <si>
    <t>M02530</t>
  </si>
  <si>
    <t>Ipomoea racemigera</t>
  </si>
  <si>
    <t>Morning-glory/Cow-vine</t>
  </si>
  <si>
    <t>U10518</t>
  </si>
  <si>
    <t>Ipomoea sp.</t>
  </si>
  <si>
    <t>S04505</t>
  </si>
  <si>
    <t>Merremia</t>
  </si>
  <si>
    <t>dissecta</t>
  </si>
  <si>
    <t>Merremia dissecta</t>
  </si>
  <si>
    <t>Narrow-leaf Wilsonia</t>
  </si>
  <si>
    <t>Z02531</t>
  </si>
  <si>
    <t>Wilsonia</t>
  </si>
  <si>
    <t>backhousei</t>
  </si>
  <si>
    <t>Wilsonia backhousei</t>
  </si>
  <si>
    <t>Silky Wilsonia</t>
  </si>
  <si>
    <t>A04876</t>
  </si>
  <si>
    <t>Wilsonia humilis</t>
  </si>
  <si>
    <t>Round-leaf Wilsonia</t>
  </si>
  <si>
    <t>S02533</t>
  </si>
  <si>
    <t>Wilsonia rotundifolia</t>
  </si>
  <si>
    <t>K11049</t>
  </si>
  <si>
    <t>Wilsonia sp.</t>
  </si>
  <si>
    <t>Tansy Phacelia</t>
  </si>
  <si>
    <t>C04101</t>
  </si>
  <si>
    <t>Phacelia</t>
  </si>
  <si>
    <t>tanacetifolia</t>
  </si>
  <si>
    <t>Phacelia tanacetifolia</t>
  </si>
  <si>
    <t>U04506</t>
  </si>
  <si>
    <t>Wigandia</t>
  </si>
  <si>
    <t>Wigandia urens var. caracasana</t>
  </si>
  <si>
    <t>BORAGINACEAE</t>
  </si>
  <si>
    <t>Hairy Fiddle-neck</t>
  </si>
  <si>
    <t>C02537</t>
  </si>
  <si>
    <t>Amsinckia</t>
  </si>
  <si>
    <t>Amsinckia calycina</t>
  </si>
  <si>
    <t>Bugloss Fiddle-neck</t>
  </si>
  <si>
    <t>E02538</t>
  </si>
  <si>
    <t>lycopsoides</t>
  </si>
  <si>
    <t>Amsinckia lycopsoides</t>
  </si>
  <si>
    <t>Fiddle-neck</t>
  </si>
  <si>
    <t>K10053</t>
  </si>
  <si>
    <t>Amsinckia sp.</t>
  </si>
  <si>
    <t>Bugloss</t>
  </si>
  <si>
    <t>W04507</t>
  </si>
  <si>
    <t>Anchusa</t>
  </si>
  <si>
    <t>Anchusa arvensis</t>
  </si>
  <si>
    <t>Cape Forget-me-not</t>
  </si>
  <si>
    <t>G02539</t>
  </si>
  <si>
    <t>capensis</t>
  </si>
  <si>
    <t>Anchusa capensis</t>
  </si>
  <si>
    <t>U10058</t>
  </si>
  <si>
    <t>Anchusa sp.</t>
  </si>
  <si>
    <t>Borage Family</t>
  </si>
  <si>
    <t>G15023</t>
  </si>
  <si>
    <t>Boraginaceae</t>
  </si>
  <si>
    <t>Boraginaceae sp.</t>
  </si>
  <si>
    <t>Borage</t>
  </si>
  <si>
    <t>Y01296</t>
  </si>
  <si>
    <t>Borago</t>
  </si>
  <si>
    <t>Borago officinalis</t>
  </si>
  <si>
    <t>Sheepweed</t>
  </si>
  <si>
    <t>Q02540</t>
  </si>
  <si>
    <t>Buglossoides</t>
  </si>
  <si>
    <t>Buglossoides arvensis</t>
  </si>
  <si>
    <t>Australian Hound's-tongue</t>
  </si>
  <si>
    <t>M04926</t>
  </si>
  <si>
    <t>Cynoglossum</t>
  </si>
  <si>
    <t>Cynoglossum australe</t>
  </si>
  <si>
    <t>Hound's-tongue</t>
  </si>
  <si>
    <t>Q10292</t>
  </si>
  <si>
    <t>Cynoglossum sp.</t>
  </si>
  <si>
    <t>Sweet Hound's-tongue</t>
  </si>
  <si>
    <t>A02544</t>
  </si>
  <si>
    <t>G32255</t>
  </si>
  <si>
    <t>Echium</t>
  </si>
  <si>
    <t>candicans</t>
  </si>
  <si>
    <t>Echium candicans</t>
  </si>
  <si>
    <t>Italian Bugloss</t>
  </si>
  <si>
    <t>C02545</t>
  </si>
  <si>
    <t>italicum</t>
  </si>
  <si>
    <t>Echium italicum</t>
  </si>
  <si>
    <t>Salvation Jane</t>
  </si>
  <si>
    <t>E02546</t>
  </si>
  <si>
    <t>Echium plantagineum</t>
  </si>
  <si>
    <t>C01285</t>
  </si>
  <si>
    <t>Echium simplex</t>
  </si>
  <si>
    <t>E10350</t>
  </si>
  <si>
    <t>Echium sp.</t>
  </si>
  <si>
    <t>Viper's Bugloss</t>
  </si>
  <si>
    <t>S03685</t>
  </si>
  <si>
    <t>Echium vulgare</t>
  </si>
  <si>
    <t>Johnston's Slipper-plant</t>
  </si>
  <si>
    <t>G02547</t>
  </si>
  <si>
    <t>Embadium</t>
  </si>
  <si>
    <t>johnstonii</t>
  </si>
  <si>
    <t>Embadium johnstonii</t>
  </si>
  <si>
    <t>Slipper-plant</t>
  </si>
  <si>
    <t>M10362</t>
  </si>
  <si>
    <t>Embadium sp.</t>
  </si>
  <si>
    <t>Arcoona Slipper-plant</t>
  </si>
  <si>
    <t>Y02548</t>
  </si>
  <si>
    <t>stagnense</t>
  </si>
  <si>
    <t>Embadium stagnense</t>
  </si>
  <si>
    <t>Gawler Ranges Slipper-plant</t>
  </si>
  <si>
    <t>K02549</t>
  </si>
  <si>
    <t>Embadium uncinatum</t>
  </si>
  <si>
    <t>A05632</t>
  </si>
  <si>
    <t>Halgania</t>
  </si>
  <si>
    <t>aff. cyanea (small flowers)</t>
  </si>
  <si>
    <t>Halgania aff. cyanea (small flowers)</t>
  </si>
  <si>
    <t>Scented Blue-flower</t>
  </si>
  <si>
    <t>A03192</t>
  </si>
  <si>
    <t>andromedifolia</t>
  </si>
  <si>
    <t>Halgania andromedifolia</t>
  </si>
  <si>
    <t>Rough Blue-flower</t>
  </si>
  <si>
    <t>Q02568</t>
  </si>
  <si>
    <t>cyanea</t>
  </si>
  <si>
    <t>Halgania cyanea</t>
  </si>
  <si>
    <t>Erect Blue-flower</t>
  </si>
  <si>
    <t>W04903</t>
  </si>
  <si>
    <t>Halgania erecta</t>
  </si>
  <si>
    <t>Y30100</t>
  </si>
  <si>
    <t>Halgania glabra</t>
  </si>
  <si>
    <t>Blue-flower</t>
  </si>
  <si>
    <t>U10470</t>
  </si>
  <si>
    <t>Halgania sp.</t>
  </si>
  <si>
    <t>M02558</t>
  </si>
  <si>
    <t>Heliotropium</t>
  </si>
  <si>
    <t>Heliotropium ammophilum</t>
  </si>
  <si>
    <t>Blue Heliotrope</t>
  </si>
  <si>
    <t>U02550</t>
  </si>
  <si>
    <t>amplexicaule</t>
  </si>
  <si>
    <t>Heliotropium amplexicaule</t>
  </si>
  <si>
    <t>Rough Heliotrope</t>
  </si>
  <si>
    <t>W02551</t>
  </si>
  <si>
    <t>asperrimum</t>
  </si>
  <si>
    <t>Heliotropium asperrimum</t>
  </si>
  <si>
    <t>Bushy Heliotrope</t>
  </si>
  <si>
    <t>S06149</t>
  </si>
  <si>
    <t>Smooth Heliotrope</t>
  </si>
  <si>
    <t>A02552</t>
  </si>
  <si>
    <t>curassavicum</t>
  </si>
  <si>
    <t>Heliotropium curassavicum</t>
  </si>
  <si>
    <t>Common Heliotrope</t>
  </si>
  <si>
    <t>C02553</t>
  </si>
  <si>
    <t>europaeum</t>
  </si>
  <si>
    <t>Heliotropium europaeum</t>
  </si>
  <si>
    <t>E02554</t>
  </si>
  <si>
    <t>filaginoides</t>
  </si>
  <si>
    <t>C06125</t>
  </si>
  <si>
    <t>Z02179</t>
  </si>
  <si>
    <t>E06126</t>
  </si>
  <si>
    <t>E06150</t>
  </si>
  <si>
    <t>Y32184</t>
  </si>
  <si>
    <t>G06127</t>
  </si>
  <si>
    <t>pleiopterum</t>
  </si>
  <si>
    <t>Heliotropium pleiopterum</t>
  </si>
  <si>
    <t>Heliotrope</t>
  </si>
  <si>
    <t>E10482</t>
  </si>
  <si>
    <t>Heliotropium sp.</t>
  </si>
  <si>
    <t>Creeping Heliotrope</t>
  </si>
  <si>
    <t>Y02556</t>
  </si>
  <si>
    <t>Heliotropium supinum</t>
  </si>
  <si>
    <t>S05649</t>
  </si>
  <si>
    <t>tanythrix</t>
  </si>
  <si>
    <t>Austral Forget-me-not</t>
  </si>
  <si>
    <t>A02560</t>
  </si>
  <si>
    <t>Myosotis</t>
  </si>
  <si>
    <t>Forget-me-not</t>
  </si>
  <si>
    <t>E15330</t>
  </si>
  <si>
    <t>australis/discolor</t>
  </si>
  <si>
    <t>Myosotis australis/discolor</t>
  </si>
  <si>
    <t>E03514</t>
  </si>
  <si>
    <t>C10677</t>
  </si>
  <si>
    <t>Myosotis sp.</t>
  </si>
  <si>
    <t>Wood Forget-me-not</t>
  </si>
  <si>
    <t>C02561</t>
  </si>
  <si>
    <t>sylvatica</t>
  </si>
  <si>
    <t>Myosotis sylvatica</t>
  </si>
  <si>
    <t>Hairy Sheepweed</t>
  </si>
  <si>
    <t>E02562</t>
  </si>
  <si>
    <t>Neatostema</t>
  </si>
  <si>
    <t>Neatostema apulum</t>
  </si>
  <si>
    <t>Burr Stickseed</t>
  </si>
  <si>
    <t>G02563</t>
  </si>
  <si>
    <t>Omphalolappula</t>
  </si>
  <si>
    <t>concava</t>
  </si>
  <si>
    <t>Omphalolappula concava</t>
  </si>
  <si>
    <t>Hairy Forget-me-not</t>
  </si>
  <si>
    <t>Y02564</t>
  </si>
  <si>
    <t>Plagiobothrys</t>
  </si>
  <si>
    <t>elachanthus</t>
  </si>
  <si>
    <t>Plagiobothrys elachanthus</t>
  </si>
  <si>
    <t>A04508</t>
  </si>
  <si>
    <t>orthostatus</t>
  </si>
  <si>
    <t>Plagiobothrys orthostatus</t>
  </si>
  <si>
    <t>White Rochelia</t>
  </si>
  <si>
    <t>M02566</t>
  </si>
  <si>
    <t>plurisepaleus</t>
  </si>
  <si>
    <t>Plagiobothrys plurisepaleus</t>
  </si>
  <si>
    <t>G10783</t>
  </si>
  <si>
    <t>Plagiobothrys sp.</t>
  </si>
  <si>
    <t>Camel Bush</t>
  </si>
  <si>
    <t>Z02567</t>
  </si>
  <si>
    <t>Trichodesma</t>
  </si>
  <si>
    <t>zeylanicum</t>
  </si>
  <si>
    <t>Trichodesma zeylanicum var. zeylanicum</t>
  </si>
  <si>
    <t>VERBENACEAE</t>
  </si>
  <si>
    <t>W04603</t>
  </si>
  <si>
    <t>Aloysia</t>
  </si>
  <si>
    <t>Aloysia citriodora</t>
  </si>
  <si>
    <t>Common Lantana</t>
  </si>
  <si>
    <t>C32501</t>
  </si>
  <si>
    <t>Lantana</t>
  </si>
  <si>
    <t>camara</t>
  </si>
  <si>
    <t>Lantana camara</t>
  </si>
  <si>
    <t>Lippia</t>
  </si>
  <si>
    <t>E02570</t>
  </si>
  <si>
    <t>Phyla</t>
  </si>
  <si>
    <t>Phyla canescens</t>
  </si>
  <si>
    <t>Z30091</t>
  </si>
  <si>
    <t>Pityrodia</t>
  </si>
  <si>
    <t>loricata</t>
  </si>
  <si>
    <t>Pityrodia loricata</t>
  </si>
  <si>
    <t>Mayne's Pest</t>
  </si>
  <si>
    <t>M04094</t>
  </si>
  <si>
    <t>Verbena</t>
  </si>
  <si>
    <t>aristigera</t>
  </si>
  <si>
    <t>Purple-top Verbena</t>
  </si>
  <si>
    <t>Verbena bonariensis</t>
  </si>
  <si>
    <t>Common Verbena</t>
  </si>
  <si>
    <t>Y02572</t>
  </si>
  <si>
    <t>Verbena officinalis</t>
  </si>
  <si>
    <t>Veined Verbena</t>
  </si>
  <si>
    <t>K02573</t>
  </si>
  <si>
    <t>Verbena rigida</t>
  </si>
  <si>
    <t>C11029</t>
  </si>
  <si>
    <t>Verbena sp.</t>
  </si>
  <si>
    <t>A30060</t>
  </si>
  <si>
    <t>Verbena supina var.</t>
  </si>
  <si>
    <t>Trailing Verbena</t>
  </si>
  <si>
    <t>Y05988</t>
  </si>
  <si>
    <t>Verbena supina var. erecta</t>
  </si>
  <si>
    <t>K05989</t>
  </si>
  <si>
    <t>Verbena supina var. supina</t>
  </si>
  <si>
    <t>Verbena Family</t>
  </si>
  <si>
    <t>Z15159</t>
  </si>
  <si>
    <t>Verbenaceae</t>
  </si>
  <si>
    <t>Verbenaceae sp.</t>
  </si>
  <si>
    <t>G05791</t>
  </si>
  <si>
    <t>Avicennia</t>
  </si>
  <si>
    <t>Avicennia marina ssp. australasica</t>
  </si>
  <si>
    <t>Grey Mangrove</t>
  </si>
  <si>
    <t>Z02575</t>
  </si>
  <si>
    <t>Avicennia marina ssp. marina</t>
  </si>
  <si>
    <t>Z15035</t>
  </si>
  <si>
    <t>Sand-sage</t>
  </si>
  <si>
    <t>Z32487</t>
  </si>
  <si>
    <t>Dicrastylis</t>
  </si>
  <si>
    <t>beveridgei</t>
  </si>
  <si>
    <t>Dicrastylis beveridgei</t>
  </si>
  <si>
    <t>Q32488</t>
  </si>
  <si>
    <t>costelloi</t>
  </si>
  <si>
    <t>Dicrastylis costelloi</t>
  </si>
  <si>
    <t>C04293</t>
  </si>
  <si>
    <t>exsuccosa</t>
  </si>
  <si>
    <t>Dicrastylis exsuccosa</t>
  </si>
  <si>
    <t>Giles' Sand-sage</t>
  </si>
  <si>
    <t>E32490</t>
  </si>
  <si>
    <t>gilesii</t>
  </si>
  <si>
    <t>Dicrastylis gilesii</t>
  </si>
  <si>
    <t>Purple Sand-sage</t>
  </si>
  <si>
    <t>Y02580</t>
  </si>
  <si>
    <t>lewellinii</t>
  </si>
  <si>
    <t>Dicrastylis lewellinii</t>
  </si>
  <si>
    <t>S10321</t>
  </si>
  <si>
    <t>Dicrastylis sp.</t>
  </si>
  <si>
    <t>Whorled Sand-sage</t>
  </si>
  <si>
    <t>K02581</t>
  </si>
  <si>
    <t>Dicrastylis verticillata</t>
  </si>
  <si>
    <t>M02582</t>
  </si>
  <si>
    <t>Newcastelia</t>
  </si>
  <si>
    <t>bracteosa</t>
  </si>
  <si>
    <t>Newcastelia bracteosa</t>
  </si>
  <si>
    <t>M32486</t>
  </si>
  <si>
    <t>cephalantha</t>
  </si>
  <si>
    <t>Newcastelia cephalantha</t>
  </si>
  <si>
    <t>E10694</t>
  </si>
  <si>
    <t>Newcastelia sp.</t>
  </si>
  <si>
    <t>Q02584</t>
  </si>
  <si>
    <t>spodiotricha</t>
  </si>
  <si>
    <t>Newcastelia spodiotricha</t>
  </si>
  <si>
    <t>Bead Bush</t>
  </si>
  <si>
    <t>S02585</t>
  </si>
  <si>
    <t>Water Starwort</t>
  </si>
  <si>
    <t>E03418</t>
  </si>
  <si>
    <t>Callitriche</t>
  </si>
  <si>
    <t>brutia</t>
  </si>
  <si>
    <t>Callitriche brutia var. brutia</t>
  </si>
  <si>
    <t>Matted Water Starwort</t>
  </si>
  <si>
    <t>U02586</t>
  </si>
  <si>
    <t>sonderi</t>
  </si>
  <si>
    <t>Callitriche sonderi</t>
  </si>
  <si>
    <t>Y10168</t>
  </si>
  <si>
    <t>Callitriche sp.</t>
  </si>
  <si>
    <t>Common Water Starwort</t>
  </si>
  <si>
    <t>W02587</t>
  </si>
  <si>
    <t>stagnalis</t>
  </si>
  <si>
    <t>Callitriche stagnalis</t>
  </si>
  <si>
    <t>G03419</t>
  </si>
  <si>
    <t>umbonata</t>
  </si>
  <si>
    <t>Callitriche umbonata</t>
  </si>
  <si>
    <t>Australian Bugle</t>
  </si>
  <si>
    <t>A20012</t>
  </si>
  <si>
    <t>Ajuga</t>
  </si>
  <si>
    <t>Ajuga australis</t>
  </si>
  <si>
    <t>A04700</t>
  </si>
  <si>
    <t>Ajuga australis f. A (A.G.Spooner 9058)</t>
  </si>
  <si>
    <t>Lesser Bugle</t>
  </si>
  <si>
    <t>Q04732</t>
  </si>
  <si>
    <t>Ajuga australis f. B (R.L.Taplin 972)</t>
  </si>
  <si>
    <t>Bugle</t>
  </si>
  <si>
    <t>M02590</t>
  </si>
  <si>
    <t>iva</t>
  </si>
  <si>
    <t>Ajuga iva</t>
  </si>
  <si>
    <t>G10027</t>
  </si>
  <si>
    <t>Ajuga sp.</t>
  </si>
  <si>
    <t>Lesser Catmint</t>
  </si>
  <si>
    <t>S02593</t>
  </si>
  <si>
    <t>Calamintha</t>
  </si>
  <si>
    <t>nepeta</t>
  </si>
  <si>
    <t>Calamintha nepeta ssp. glandulosa</t>
  </si>
  <si>
    <t>Z04335</t>
  </si>
  <si>
    <t>Cedronella</t>
  </si>
  <si>
    <t>Cedronella canariensis</t>
  </si>
  <si>
    <t>Ground Ivy</t>
  </si>
  <si>
    <t>C04877</t>
  </si>
  <si>
    <t>Glechoma</t>
  </si>
  <si>
    <t>Glechoma hederacea</t>
  </si>
  <si>
    <t>Deadnettle</t>
  </si>
  <si>
    <t>W02595</t>
  </si>
  <si>
    <t>Lamium</t>
  </si>
  <si>
    <t>Lamium amplexicaule var. amplexicaule</t>
  </si>
  <si>
    <t>U10550</t>
  </si>
  <si>
    <t>Lamium sp.</t>
  </si>
  <si>
    <t>C04789</t>
  </si>
  <si>
    <t>Lavandula</t>
  </si>
  <si>
    <t>Lavandula canariensis ssp. canariae</t>
  </si>
  <si>
    <t>French Lavender</t>
  </si>
  <si>
    <t>C02597</t>
  </si>
  <si>
    <t>Lavandula dentata var. candicans</t>
  </si>
  <si>
    <t>Lavender</t>
  </si>
  <si>
    <t>K10557</t>
  </si>
  <si>
    <t>Lavandula sp.</t>
  </si>
  <si>
    <t>Topped Lavender</t>
  </si>
  <si>
    <t>E02598</t>
  </si>
  <si>
    <t>stoechas</t>
  </si>
  <si>
    <t>Lavandula stoechas ssp. stoechas</t>
  </si>
  <si>
    <t>G32175</t>
  </si>
  <si>
    <t>Leonotis</t>
  </si>
  <si>
    <t>leonurus</t>
  </si>
  <si>
    <t>Leonotis leonurus</t>
  </si>
  <si>
    <t>Australian Gipsywort</t>
  </si>
  <si>
    <t>G02599</t>
  </si>
  <si>
    <t>Lycopus</t>
  </si>
  <si>
    <t>Lycopus australis</t>
  </si>
  <si>
    <t>Horehound</t>
  </si>
  <si>
    <t>Y02600</t>
  </si>
  <si>
    <t>Marrubium</t>
  </si>
  <si>
    <t>Marrubium vulgare</t>
  </si>
  <si>
    <t>Common Balm</t>
  </si>
  <si>
    <t>K02601</t>
  </si>
  <si>
    <t>Melissa</t>
  </si>
  <si>
    <t>Melissa officinalis</t>
  </si>
  <si>
    <t>Slender Mint</t>
  </si>
  <si>
    <t>E32270</t>
  </si>
  <si>
    <t>Mentha</t>
  </si>
  <si>
    <t>atrolilacina</t>
  </si>
  <si>
    <t>Mentha atrolilacina</t>
  </si>
  <si>
    <t>River Mint</t>
  </si>
  <si>
    <t>M02602</t>
  </si>
  <si>
    <t>Mentha australis</t>
  </si>
  <si>
    <t>S32269</t>
  </si>
  <si>
    <t>diemenica</t>
  </si>
  <si>
    <t>Mentha diemenica</t>
  </si>
  <si>
    <t>Forest Mint</t>
  </si>
  <si>
    <t>G04915</t>
  </si>
  <si>
    <t>Mentha laxiflora</t>
  </si>
  <si>
    <t>Horse Mint</t>
  </si>
  <si>
    <t>S05005</t>
  </si>
  <si>
    <t>Mentha longifolia</t>
  </si>
  <si>
    <t>Pennyroyal</t>
  </si>
  <si>
    <t>S02605</t>
  </si>
  <si>
    <t>pulegium</t>
  </si>
  <si>
    <t>Mentha pulegium</t>
  </si>
  <si>
    <t>Native Pennyroyal</t>
  </si>
  <si>
    <t>W02607</t>
  </si>
  <si>
    <t>satureioides</t>
  </si>
  <si>
    <t>Mentha satureioides</t>
  </si>
  <si>
    <t>Mint</t>
  </si>
  <si>
    <t>E10634</t>
  </si>
  <si>
    <t>Mentha sp.</t>
  </si>
  <si>
    <t>Spearmint</t>
  </si>
  <si>
    <t>U20118</t>
  </si>
  <si>
    <t>Mentha spicata</t>
  </si>
  <si>
    <t>K04377</t>
  </si>
  <si>
    <t>Mentha spicata f. A (R.Bates 3655)</t>
  </si>
  <si>
    <t>Y04376</t>
  </si>
  <si>
    <t>Mentha spicata f. B (B.Copley 1119)</t>
  </si>
  <si>
    <t>Peppermint</t>
  </si>
  <si>
    <t>W20119</t>
  </si>
  <si>
    <t>x piperita</t>
  </si>
  <si>
    <t>Mentha x piperita var.</t>
  </si>
  <si>
    <t>Lemon Mint</t>
  </si>
  <si>
    <t>E04878</t>
  </si>
  <si>
    <t>piperita</t>
  </si>
  <si>
    <t>Mentha X piperita var. citrata</t>
  </si>
  <si>
    <t>G04375</t>
  </si>
  <si>
    <t>Mentha X piperita var. piperita</t>
  </si>
  <si>
    <t>Apple Mint</t>
  </si>
  <si>
    <t>U02606</t>
  </si>
  <si>
    <t>Mentha X rotundifolia</t>
  </si>
  <si>
    <t>G05555</t>
  </si>
  <si>
    <t>Microcorys</t>
  </si>
  <si>
    <t>macredieana</t>
  </si>
  <si>
    <t>Microcorys macredieana</t>
  </si>
  <si>
    <t>Molucca Balm</t>
  </si>
  <si>
    <t>C02609</t>
  </si>
  <si>
    <t>Moluccella</t>
  </si>
  <si>
    <t>Moluccella laevis</t>
  </si>
  <si>
    <t>Catmint</t>
  </si>
  <si>
    <t>M02610</t>
  </si>
  <si>
    <t>Nepeta</t>
  </si>
  <si>
    <t>cataria</t>
  </si>
  <si>
    <t>Nepeta cataria</t>
  </si>
  <si>
    <t>Basil</t>
  </si>
  <si>
    <t>M04270</t>
  </si>
  <si>
    <t>Ocimum</t>
  </si>
  <si>
    <t>basilicum</t>
  </si>
  <si>
    <t>Ocimum basilicum</t>
  </si>
  <si>
    <t>W32499</t>
  </si>
  <si>
    <t>Plectranthus</t>
  </si>
  <si>
    <t>Plectranthus fruticosus</t>
  </si>
  <si>
    <t>Inland Spur-flower</t>
  </si>
  <si>
    <t>Z02611</t>
  </si>
  <si>
    <t>intraterraneus</t>
  </si>
  <si>
    <t>Plectranthus intraterraneus</t>
  </si>
  <si>
    <t>M04378</t>
  </si>
  <si>
    <t>Prostanthera</t>
  </si>
  <si>
    <t>althoferi</t>
  </si>
  <si>
    <t>Prostanthera althoferi ssp. longifolia</t>
  </si>
  <si>
    <t>Sand Mintbush</t>
  </si>
  <si>
    <t>G04251</t>
  </si>
  <si>
    <t>Prostanthera ammophila</t>
  </si>
  <si>
    <t>Scarlet Mintbush</t>
  </si>
  <si>
    <t>S02613</t>
  </si>
  <si>
    <t>aspalathoides</t>
  </si>
  <si>
    <t>Prostanthera aspalathoides</t>
  </si>
  <si>
    <t>Downy Mintbush</t>
  </si>
  <si>
    <t>W02615</t>
  </si>
  <si>
    <t>Prostanthera behriana</t>
  </si>
  <si>
    <t>West Coast Mintbush</t>
  </si>
  <si>
    <t>A02616</t>
  </si>
  <si>
    <t>Prostanthera calycina</t>
  </si>
  <si>
    <t>Green Mintbush</t>
  </si>
  <si>
    <t>C02617</t>
  </si>
  <si>
    <t>chlorantha</t>
  </si>
  <si>
    <t>Prostanthera chlorantha</t>
  </si>
  <si>
    <t>Monarto Mintbush</t>
  </si>
  <si>
    <t>E02618</t>
  </si>
  <si>
    <t>eurybioides</t>
  </si>
  <si>
    <t>Prostanthera eurybioides</t>
  </si>
  <si>
    <t>Gawler Ranges Mintbush</t>
  </si>
  <si>
    <t>G04103</t>
  </si>
  <si>
    <t>florifera</t>
  </si>
  <si>
    <t>Prostanthera florifera</t>
  </si>
  <si>
    <t>Mount Illbillee Mintbush</t>
  </si>
  <si>
    <t>S02621</t>
  </si>
  <si>
    <t>nudula</t>
  </si>
  <si>
    <t>Prostanthera nudula</t>
  </si>
  <si>
    <t>Oval-leaf Mintbush</t>
  </si>
  <si>
    <t>K32493</t>
  </si>
  <si>
    <t>ovalifolia</t>
  </si>
  <si>
    <t>Prostanthera ovalifolia</t>
  </si>
  <si>
    <t>Silky Mintbush</t>
  </si>
  <si>
    <t>U04354</t>
  </si>
  <si>
    <t>Prostanthera sericea</t>
  </si>
  <si>
    <t>Thyme Mintbush</t>
  </si>
  <si>
    <t>S20205</t>
  </si>
  <si>
    <t>Prostanthera serpyllifolia ssp.</t>
  </si>
  <si>
    <t>Small-leaf Mintbush</t>
  </si>
  <si>
    <t>Y04104</t>
  </si>
  <si>
    <t>Prostanthera serpyllifolia ssp. microphylla</t>
  </si>
  <si>
    <t>K05433</t>
  </si>
  <si>
    <t>Prostanthera serpyllifolia ssp. microphylla (purplish-green flowers)</t>
  </si>
  <si>
    <t>Kangaroo Island Mintbush</t>
  </si>
  <si>
    <t>Y05432</t>
  </si>
  <si>
    <t>Prostanthera serpyllifolia ssp. microphylla (red flowers)</t>
  </si>
  <si>
    <t>W02623</t>
  </si>
  <si>
    <t>Prostanthera serpyllifolia ssp. serpyllifolia</t>
  </si>
  <si>
    <t>E05430</t>
  </si>
  <si>
    <t>Prostanthera serpyllifolia ssp. serpyllifolia (purplish-green flowers)</t>
  </si>
  <si>
    <t>S05429</t>
  </si>
  <si>
    <t>Prostanthera serpyllifolia ssp. serpyllifolia (red flowers)</t>
  </si>
  <si>
    <t>Mintbush</t>
  </si>
  <si>
    <t>K10821</t>
  </si>
  <si>
    <t>Prostanthera sp.</t>
  </si>
  <si>
    <t>Spiny Mintbush</t>
  </si>
  <si>
    <t>A02624</t>
  </si>
  <si>
    <t>Prostanthera spinosa</t>
  </si>
  <si>
    <t>Striated Mintbush</t>
  </si>
  <si>
    <t>C02625</t>
  </si>
  <si>
    <t>striatiflora</t>
  </si>
  <si>
    <t>Prostanthera striatiflora</t>
  </si>
  <si>
    <t>E02626</t>
  </si>
  <si>
    <t>wilkieana</t>
  </si>
  <si>
    <t>Prostanthera wilkieana</t>
  </si>
  <si>
    <t>Self-heal</t>
  </si>
  <si>
    <t>Z02591</t>
  </si>
  <si>
    <t>Prunella</t>
  </si>
  <si>
    <t>Prunella vulgaris</t>
  </si>
  <si>
    <t>Rosemary</t>
  </si>
  <si>
    <t>Y02628</t>
  </si>
  <si>
    <t>Rosmarinus</t>
  </si>
  <si>
    <t>Rosmarinus officinalis</t>
  </si>
  <si>
    <t>Woolly Sage</t>
  </si>
  <si>
    <t>K02629</t>
  </si>
  <si>
    <t>Salvia</t>
  </si>
  <si>
    <t>aethiopis</t>
  </si>
  <si>
    <t>Salvia aethiopis</t>
  </si>
  <si>
    <t>Golden Sage</t>
  </si>
  <si>
    <t>U02630</t>
  </si>
  <si>
    <t>aurea</t>
  </si>
  <si>
    <t>Salvia aurea</t>
  </si>
  <si>
    <t>Mintweed</t>
  </si>
  <si>
    <t>C02633</t>
  </si>
  <si>
    <t>Salvia reflexa</t>
  </si>
  <si>
    <t>Sage</t>
  </si>
  <si>
    <t>Z10875</t>
  </si>
  <si>
    <t>Salvia sp.</t>
  </si>
  <si>
    <t>Wild Sage</t>
  </si>
  <si>
    <t>M20166</t>
  </si>
  <si>
    <t>verbenaca</t>
  </si>
  <si>
    <t>Salvia verbenaca var.</t>
  </si>
  <si>
    <t>Y04756</t>
  </si>
  <si>
    <t>Salvia verbenaca var. verbenaca</t>
  </si>
  <si>
    <t>Z04927</t>
  </si>
  <si>
    <t>Salvia verbenaca var. vernalis</t>
  </si>
  <si>
    <t>Dwarf Skullcap</t>
  </si>
  <si>
    <t>G02635</t>
  </si>
  <si>
    <t>Scutellaria</t>
  </si>
  <si>
    <t>Scutellaria humilis</t>
  </si>
  <si>
    <t>Stagger Weed</t>
  </si>
  <si>
    <t>Y02636</t>
  </si>
  <si>
    <t>Stachys</t>
  </si>
  <si>
    <t>Stachys arvensis</t>
  </si>
  <si>
    <t>Woolly Stachys</t>
  </si>
  <si>
    <t>K02637</t>
  </si>
  <si>
    <t>byzantina</t>
  </si>
  <si>
    <t>Stachys byzantina</t>
  </si>
  <si>
    <t>W04355</t>
  </si>
  <si>
    <t>germanica</t>
  </si>
  <si>
    <t>Stachys germanica</t>
  </si>
  <si>
    <t>E10942</t>
  </si>
  <si>
    <t>Stachys sp.</t>
  </si>
  <si>
    <t>Scurfy Germander</t>
  </si>
  <si>
    <t>S04813</t>
  </si>
  <si>
    <t>Teucrium</t>
  </si>
  <si>
    <t>albicaule</t>
  </si>
  <si>
    <t>Teucrium albicaule</t>
  </si>
  <si>
    <t>Rock Germander</t>
  </si>
  <si>
    <t>Z32063</t>
  </si>
  <si>
    <t>corymbosum</t>
  </si>
  <si>
    <t>Teucrium corymbosum</t>
  </si>
  <si>
    <t>Q20192</t>
  </si>
  <si>
    <t>grandiusculum</t>
  </si>
  <si>
    <t>Teucrium grandiusculum ssp.</t>
  </si>
  <si>
    <t>U04998</t>
  </si>
  <si>
    <t>Teucrium grandiusculum ssp. grandiusculum</t>
  </si>
  <si>
    <t>Y04916</t>
  </si>
  <si>
    <t>Teucrium grandiusculum ssp. pilosum</t>
  </si>
  <si>
    <t>Grey Germander</t>
  </si>
  <si>
    <t>C04701</t>
  </si>
  <si>
    <t>racemosum</t>
  </si>
  <si>
    <t>Teucrium racemosum</t>
  </si>
  <si>
    <t>Q32064</t>
  </si>
  <si>
    <t>reidii</t>
  </si>
  <si>
    <t>Teucrium reidii</t>
  </si>
  <si>
    <t>Mallee Germander</t>
  </si>
  <si>
    <t>C02641</t>
  </si>
  <si>
    <t>sessiliflorum</t>
  </si>
  <si>
    <t>Teucrium sessiliflorum</t>
  </si>
  <si>
    <t>Germander</t>
  </si>
  <si>
    <t>W10975</t>
  </si>
  <si>
    <t>Teucrium sp.</t>
  </si>
  <si>
    <t>Thyme</t>
  </si>
  <si>
    <t>E02642</t>
  </si>
  <si>
    <t>Thymus</t>
  </si>
  <si>
    <t>Thymus vulgaris</t>
  </si>
  <si>
    <t>Shore Westringia</t>
  </si>
  <si>
    <t>G02643</t>
  </si>
  <si>
    <t>Westringia</t>
  </si>
  <si>
    <t>dampieri</t>
  </si>
  <si>
    <t>Westringia dampieri</t>
  </si>
  <si>
    <t>Slender Westringia</t>
  </si>
  <si>
    <t>W04735</t>
  </si>
  <si>
    <t>Westringia eremicola</t>
  </si>
  <si>
    <t>Stiff Westringia</t>
  </si>
  <si>
    <t>K02645</t>
  </si>
  <si>
    <t>Westringia rigida</t>
  </si>
  <si>
    <t>Native Rosemary</t>
  </si>
  <si>
    <t>G11047</t>
  </si>
  <si>
    <t>Westringia sp.</t>
  </si>
  <si>
    <t>SOLANACEAE</t>
  </si>
  <si>
    <t>Narrow-leaf Ray-flower</t>
  </si>
  <si>
    <t>Z02647</t>
  </si>
  <si>
    <t>Anthocercis</t>
  </si>
  <si>
    <t>Anthocercis angustifolia</t>
  </si>
  <si>
    <t>Spiny Ray-flower</t>
  </si>
  <si>
    <t>M20018</t>
  </si>
  <si>
    <t>anisantha</t>
  </si>
  <si>
    <t>Anthocercis anisantha ssp.</t>
  </si>
  <si>
    <t>Port Lincoln Ray-flower</t>
  </si>
  <si>
    <t>G03727</t>
  </si>
  <si>
    <t>Anthocercis anisantha ssp. anisantha</t>
  </si>
  <si>
    <t>Gawler Ranges Ray-flower</t>
  </si>
  <si>
    <t>Q02648</t>
  </si>
  <si>
    <t>Anthocercis anisantha ssp. collina</t>
  </si>
  <si>
    <t>Ray-flower</t>
  </si>
  <si>
    <t>S10065</t>
  </si>
  <si>
    <t>Anthocercis sp.</t>
  </si>
  <si>
    <t>Green Poison-berry</t>
  </si>
  <si>
    <t>S03837</t>
  </si>
  <si>
    <t>Cestrum</t>
  </si>
  <si>
    <t>parqui</t>
  </si>
  <si>
    <t>Cestrum parqui</t>
  </si>
  <si>
    <t>Small-leaf Ray-flower</t>
  </si>
  <si>
    <t>E02650</t>
  </si>
  <si>
    <t>Cyphanthera</t>
  </si>
  <si>
    <t>myosotidea</t>
  </si>
  <si>
    <t>Cyphanthera myosotidea</t>
  </si>
  <si>
    <t>W10295</t>
  </si>
  <si>
    <t>Cyphanthera sp.</t>
  </si>
  <si>
    <t>Long-spine Thorn-apple</t>
  </si>
  <si>
    <t>K02653</t>
  </si>
  <si>
    <t>Datura</t>
  </si>
  <si>
    <t>ferox</t>
  </si>
  <si>
    <t>Datura ferox</t>
  </si>
  <si>
    <t>Downy Thorn-apple</t>
  </si>
  <si>
    <t>M02654</t>
  </si>
  <si>
    <t>Leichhardt's Thorn-apple</t>
  </si>
  <si>
    <t>Z02655</t>
  </si>
  <si>
    <t>leichhardtii</t>
  </si>
  <si>
    <t>Datura leichhardtii</t>
  </si>
  <si>
    <t>Thorn-apple</t>
  </si>
  <si>
    <t>S10305</t>
  </si>
  <si>
    <t>Datura sp.</t>
  </si>
  <si>
    <t>Common Thorn-apple</t>
  </si>
  <si>
    <t>Q02656</t>
  </si>
  <si>
    <t>stramonium</t>
  </si>
  <si>
    <t>Datura stramonium</t>
  </si>
  <si>
    <t>Hairy Thorn-apple</t>
  </si>
  <si>
    <t>S02657</t>
  </si>
  <si>
    <t>wrightii</t>
  </si>
  <si>
    <t>Datura wrightii</t>
  </si>
  <si>
    <t>Pituri</t>
  </si>
  <si>
    <t>U02658</t>
  </si>
  <si>
    <t>Duboisia</t>
  </si>
  <si>
    <t>hopwoodii</t>
  </si>
  <si>
    <t>Duboisia hopwoodii</t>
  </si>
  <si>
    <t>A03360</t>
  </si>
  <si>
    <t>Grammosolen</t>
  </si>
  <si>
    <t>dixonii</t>
  </si>
  <si>
    <t>Grammosolen dixonii</t>
  </si>
  <si>
    <t>C10457</t>
  </si>
  <si>
    <t>Grammosolen sp.</t>
  </si>
  <si>
    <t>Shrubby Ray-flower</t>
  </si>
  <si>
    <t>C03361</t>
  </si>
  <si>
    <t>truncatus</t>
  </si>
  <si>
    <t>Grammosolen truncatus</t>
  </si>
  <si>
    <t>Henbane</t>
  </si>
  <si>
    <t>W02659</t>
  </si>
  <si>
    <t>Hyoscyamus</t>
  </si>
  <si>
    <t>niger</t>
  </si>
  <si>
    <t>Hyoscyamus niger</t>
  </si>
  <si>
    <t>S06325</t>
  </si>
  <si>
    <t>Lycianthes</t>
  </si>
  <si>
    <t>rantonnetii</t>
  </si>
  <si>
    <t>Lycianthes rantonnetii</t>
  </si>
  <si>
    <t>Australian Boxthorn</t>
  </si>
  <si>
    <t>Y02660</t>
  </si>
  <si>
    <t>Lycium</t>
  </si>
  <si>
    <t>Lycium australe</t>
  </si>
  <si>
    <t>Chinese Boxthorn</t>
  </si>
  <si>
    <t>K02661</t>
  </si>
  <si>
    <t>barbarum</t>
  </si>
  <si>
    <t>Lycium barbarum</t>
  </si>
  <si>
    <t>African Boxthorn</t>
  </si>
  <si>
    <t>M02662</t>
  </si>
  <si>
    <t>ferocissimum</t>
  </si>
  <si>
    <t>Lycium ferocissimum</t>
  </si>
  <si>
    <t>Boxthorn</t>
  </si>
  <si>
    <t>S10605</t>
  </si>
  <si>
    <t>Lycium sp.</t>
  </si>
  <si>
    <t>Tomato</t>
  </si>
  <si>
    <t>M04942</t>
  </si>
  <si>
    <t>Apple Of Peru</t>
  </si>
  <si>
    <t>U03422</t>
  </si>
  <si>
    <t>Nicandra</t>
  </si>
  <si>
    <t>physalodes</t>
  </si>
  <si>
    <t>Nicandra physalodes</t>
  </si>
  <si>
    <t>G04907</t>
  </si>
  <si>
    <t>Nicotiana</t>
  </si>
  <si>
    <t>burbidgeae</t>
  </si>
  <si>
    <t>Nicotiana burbidgeae</t>
  </si>
  <si>
    <t>Native Tobacco</t>
  </si>
  <si>
    <t>Z02663</t>
  </si>
  <si>
    <t>excelsior</t>
  </si>
  <si>
    <t>Nicotiana excelsior</t>
  </si>
  <si>
    <t>Tree Tobacco</t>
  </si>
  <si>
    <t>Q02664</t>
  </si>
  <si>
    <t>Nicotiana glauca</t>
  </si>
  <si>
    <t>Small-flower Tobacco</t>
  </si>
  <si>
    <t>S02665</t>
  </si>
  <si>
    <t>goodspeedii</t>
  </si>
  <si>
    <t>Nicotiana goodspeedii</t>
  </si>
  <si>
    <t>U02666</t>
  </si>
  <si>
    <t>Nicotiana gossei</t>
  </si>
  <si>
    <t>Coast Tobacco</t>
  </si>
  <si>
    <t>A02668</t>
  </si>
  <si>
    <t>Nicotiana maritima</t>
  </si>
  <si>
    <t>Western Tobacco</t>
  </si>
  <si>
    <t>C02669</t>
  </si>
  <si>
    <t>Nicotiana occidentalis ssp. obliqua</t>
  </si>
  <si>
    <t>Q20124</t>
  </si>
  <si>
    <t>rosulata</t>
  </si>
  <si>
    <t>Nicotiana rosulata ssp.</t>
  </si>
  <si>
    <t>Q03420</t>
  </si>
  <si>
    <t>Nicotiana rosulata ssp. ingulba</t>
  </si>
  <si>
    <t>E03362</t>
  </si>
  <si>
    <t>Nicotiana rosulata ssp. rosulata</t>
  </si>
  <si>
    <t>M02670</t>
  </si>
  <si>
    <t>Nicotiana simulans</t>
  </si>
  <si>
    <t>Tobacco</t>
  </si>
  <si>
    <t>Y10696</t>
  </si>
  <si>
    <t>Nicotiana sp.</t>
  </si>
  <si>
    <t>S06173</t>
  </si>
  <si>
    <t>sp. Corunna (D.E.Symon 17088)</t>
  </si>
  <si>
    <t>Nicotiana sp. Corunna (D.E.Symon 17088)</t>
  </si>
  <si>
    <t>S05605</t>
  </si>
  <si>
    <t>Nicotiana truncata</t>
  </si>
  <si>
    <t>Velvet Tobacco</t>
  </si>
  <si>
    <t>Z02671</t>
  </si>
  <si>
    <t>velutina</t>
  </si>
  <si>
    <t>Nicotiana velutina</t>
  </si>
  <si>
    <t>Q30076</t>
  </si>
  <si>
    <t>Petunia</t>
  </si>
  <si>
    <t>axillaris</t>
  </si>
  <si>
    <t>Petunia axillaris</t>
  </si>
  <si>
    <t>M06154</t>
  </si>
  <si>
    <t>Physalis</t>
  </si>
  <si>
    <t>Physalis angulata</t>
  </si>
  <si>
    <t>Cape Gooseberry</t>
  </si>
  <si>
    <t>Q02672</t>
  </si>
  <si>
    <t>peruviana</t>
  </si>
  <si>
    <t>Physalis peruviana</t>
  </si>
  <si>
    <t>E10774</t>
  </si>
  <si>
    <t>Physalis sp.</t>
  </si>
  <si>
    <t>S03421</t>
  </si>
  <si>
    <t>Pampas Lily-of-the-valley</t>
  </si>
  <si>
    <t>S02673</t>
  </si>
  <si>
    <t>Salpichroa</t>
  </si>
  <si>
    <t>origanifolia</t>
  </si>
  <si>
    <t>Salpichroa origanifolia</t>
  </si>
  <si>
    <t>Potato Family</t>
  </si>
  <si>
    <t>C15145</t>
  </si>
  <si>
    <t>Solanaceae</t>
  </si>
  <si>
    <t>Solanaceae sp.</t>
  </si>
  <si>
    <t>E15170</t>
  </si>
  <si>
    <t>Solanum</t>
  </si>
  <si>
    <t>aff. centrale</t>
  </si>
  <si>
    <t>Solanum aff. centrale</t>
  </si>
  <si>
    <t>Kangaroo Apple</t>
  </si>
  <si>
    <t>U02674</t>
  </si>
  <si>
    <t>Solanum aviculare</t>
  </si>
  <si>
    <t>Capsicum Kangaroo-apple</t>
  </si>
  <si>
    <t>W02675</t>
  </si>
  <si>
    <t>capsiciforme</t>
  </si>
  <si>
    <t>Solanum capsiciforme</t>
  </si>
  <si>
    <t>Desert Raisin</t>
  </si>
  <si>
    <t>G03363</t>
  </si>
  <si>
    <t>centrale</t>
  </si>
  <si>
    <t>Solanum centrale</t>
  </si>
  <si>
    <t>G15375</t>
  </si>
  <si>
    <t>Solanum centrale X Solanum orbiculatum ssp.</t>
  </si>
  <si>
    <t>Goosefoot Potato-bush</t>
  </si>
  <si>
    <t>A02676</t>
  </si>
  <si>
    <t>chenopodinum</t>
  </si>
  <si>
    <t>Solanum chenopodinum</t>
  </si>
  <si>
    <t>Whitetip Nightshade</t>
  </si>
  <si>
    <t>Z05575</t>
  </si>
  <si>
    <t>chenopodioides</t>
  </si>
  <si>
    <t>Solanum chenopodioides</t>
  </si>
  <si>
    <t>Narrawa Burr</t>
  </si>
  <si>
    <t>C02677</t>
  </si>
  <si>
    <t>Solanum cinereum</t>
  </si>
  <si>
    <t>Shy Nightshade</t>
  </si>
  <si>
    <t>Y03744</t>
  </si>
  <si>
    <t>cleistogamum</t>
  </si>
  <si>
    <t>Solanum cleistogamum</t>
  </si>
  <si>
    <t>Tomato-bush</t>
  </si>
  <si>
    <t>E02678</t>
  </si>
  <si>
    <t>coactiliferum</t>
  </si>
  <si>
    <t>Solanum coactiliferum</t>
  </si>
  <si>
    <t>Eardley's Nightshade</t>
  </si>
  <si>
    <t>Y03364</t>
  </si>
  <si>
    <t>Solanum eardleyae</t>
  </si>
  <si>
    <t>Silver-leaf Nightshade</t>
  </si>
  <si>
    <t>G02679</t>
  </si>
  <si>
    <t>elaeagnifolium</t>
  </si>
  <si>
    <t>Solanum elaeagnifolium</t>
  </si>
  <si>
    <t>Velvet Potato-bush</t>
  </si>
  <si>
    <t>C15285</t>
  </si>
  <si>
    <t>Rare Nightshade</t>
  </si>
  <si>
    <t>S02681</t>
  </si>
  <si>
    <t>eremophilum</t>
  </si>
  <si>
    <t>Solanum eremophilum</t>
  </si>
  <si>
    <t>Quena</t>
  </si>
  <si>
    <t>U02682</t>
  </si>
  <si>
    <t>esuriale</t>
  </si>
  <si>
    <t>Solanum esuriale</t>
  </si>
  <si>
    <t>Spiny Potato-bush</t>
  </si>
  <si>
    <t>W02683</t>
  </si>
  <si>
    <t>Solanum ferocissimum</t>
  </si>
  <si>
    <t>Z03747</t>
  </si>
  <si>
    <t>hoplopetalum</t>
  </si>
  <si>
    <t>Solanum hoplopetalum</t>
  </si>
  <si>
    <t>Afghan Thistle</t>
  </si>
  <si>
    <t>E02686</t>
  </si>
  <si>
    <t>Solanum hystrix</t>
  </si>
  <si>
    <t>Y06428</t>
  </si>
  <si>
    <t>karsense</t>
  </si>
  <si>
    <t>Solanum karsense</t>
  </si>
  <si>
    <t>Listed on 16/7/00. BDBSA updated by D Bickerton 29/7/10</t>
  </si>
  <si>
    <t>Cut-leaf Kangaroo-apple</t>
  </si>
  <si>
    <t>G02687</t>
  </si>
  <si>
    <t>laciniatum</t>
  </si>
  <si>
    <t>Solanum laciniatum</t>
  </si>
  <si>
    <t>Lagoon Nightshade</t>
  </si>
  <si>
    <t>Y02688</t>
  </si>
  <si>
    <t>lacunarium</t>
  </si>
  <si>
    <t>Solanum lacunarium</t>
  </si>
  <si>
    <t>Flannel Bush</t>
  </si>
  <si>
    <t>K02689</t>
  </si>
  <si>
    <t>lasiophyllum</t>
  </si>
  <si>
    <t>Solanum lasiophyllum</t>
  </si>
  <si>
    <t>Mountain Kangaroo Apple</t>
  </si>
  <si>
    <t>E32298</t>
  </si>
  <si>
    <t>linearifolium</t>
  </si>
  <si>
    <t>Solanum linearifolium</t>
  </si>
  <si>
    <t>Apple Of Sodom</t>
  </si>
  <si>
    <t>W04883</t>
  </si>
  <si>
    <t>linnaeanum</t>
  </si>
  <si>
    <t>Solanum linnaeanum</t>
  </si>
  <si>
    <t>White-edged Nightshade</t>
  </si>
  <si>
    <t>K03365</t>
  </si>
  <si>
    <t>marginatum</t>
  </si>
  <si>
    <t>Solanum marginatum</t>
  </si>
  <si>
    <t>Wild Tobacco Tree</t>
  </si>
  <si>
    <t>U02690</t>
  </si>
  <si>
    <t>mauritianum</t>
  </si>
  <si>
    <t>Solanum mauritianum</t>
  </si>
  <si>
    <t>K06429</t>
  </si>
  <si>
    <t>melongena</t>
  </si>
  <si>
    <t>Solanum melongena</t>
  </si>
  <si>
    <t>Black Nightshade</t>
  </si>
  <si>
    <t>W02691</t>
  </si>
  <si>
    <t>nigrum</t>
  </si>
  <si>
    <t>Solanum nigrum</t>
  </si>
  <si>
    <t>Desert Nightshade</t>
  </si>
  <si>
    <t>C02693</t>
  </si>
  <si>
    <t>oligacanthum</t>
  </si>
  <si>
    <t>Solanum oligacanthum</t>
  </si>
  <si>
    <t>Green-berry Nightshade</t>
  </si>
  <si>
    <t>M03366</t>
  </si>
  <si>
    <t>opacum</t>
  </si>
  <si>
    <t>Solanum opacum</t>
  </si>
  <si>
    <t>orbiculatum</t>
  </si>
  <si>
    <t>A06192</t>
  </si>
  <si>
    <t>Solanum orbiculatum ssp. macrophyllum</t>
  </si>
  <si>
    <t>Round-leaf Nightshade</t>
  </si>
  <si>
    <t>E02694</t>
  </si>
  <si>
    <t>Solanum orbiculatum ssp. orbiculatum</t>
  </si>
  <si>
    <t>Rock Nightshade</t>
  </si>
  <si>
    <t>G02695</t>
  </si>
  <si>
    <t>petrophilum</t>
  </si>
  <si>
    <t>Solanum petrophilum</t>
  </si>
  <si>
    <t>Z04943</t>
  </si>
  <si>
    <t>physalifolium</t>
  </si>
  <si>
    <t>Solanum physalifolium var. nitidibaccatum</t>
  </si>
  <si>
    <t>Jerusalem Cherry</t>
  </si>
  <si>
    <t>Z03367</t>
  </si>
  <si>
    <t>pseudocapsicum</t>
  </si>
  <si>
    <t>Solanum pseudocapsicum</t>
  </si>
  <si>
    <t>Plains Nightshade</t>
  </si>
  <si>
    <t>Y02696</t>
  </si>
  <si>
    <t>quadriloculatum</t>
  </si>
  <si>
    <t>Solanum quadriloculatum</t>
  </si>
  <si>
    <t>Q03368</t>
  </si>
  <si>
    <t>retroflexum</t>
  </si>
  <si>
    <t>Solanum retroflexum</t>
  </si>
  <si>
    <t>Buffalo Burr</t>
  </si>
  <si>
    <t>K02697</t>
  </si>
  <si>
    <t>rostratum</t>
  </si>
  <si>
    <t>Solanum rostratum</t>
  </si>
  <si>
    <t>Garden Huckleberry</t>
  </si>
  <si>
    <t>Y32344</t>
  </si>
  <si>
    <t>Solanum scabrum</t>
  </si>
  <si>
    <t>M02698</t>
  </si>
  <si>
    <t>Solanum simile</t>
  </si>
  <si>
    <t>Nightshade/Potato-bush</t>
  </si>
  <si>
    <t>G10919</t>
  </si>
  <si>
    <t>Solanum sp.</t>
  </si>
  <si>
    <t>Sturt's Nightshade</t>
  </si>
  <si>
    <t>Q02700</t>
  </si>
  <si>
    <t>Solanum sturtianum</t>
  </si>
  <si>
    <t>Symon's Kangaroo-apple</t>
  </si>
  <si>
    <t>S02701</t>
  </si>
  <si>
    <t>Solanum symonii</t>
  </si>
  <si>
    <t>Three-flower Nightshade</t>
  </si>
  <si>
    <t>U02702</t>
  </si>
  <si>
    <t>triflorum</t>
  </si>
  <si>
    <t>Solanum triflorum</t>
  </si>
  <si>
    <t>Potato</t>
  </si>
  <si>
    <t>Z15343</t>
  </si>
  <si>
    <t>tuberosum</t>
  </si>
  <si>
    <t>Solanum tuberosum</t>
  </si>
  <si>
    <t>S03369</t>
  </si>
  <si>
    <t>Solanum villosum</t>
  </si>
  <si>
    <t>Winter Cherry</t>
  </si>
  <si>
    <t>W02703</t>
  </si>
  <si>
    <t>Withania</t>
  </si>
  <si>
    <t>somnifera</t>
  </si>
  <si>
    <t>Withania somnifera</t>
  </si>
  <si>
    <t>E04498</t>
  </si>
  <si>
    <t>Buddleja</t>
  </si>
  <si>
    <t>davidii</t>
  </si>
  <si>
    <t>Buddleja davidii</t>
  </si>
  <si>
    <t>A32172</t>
  </si>
  <si>
    <t>dysophylla</t>
  </si>
  <si>
    <t>Buddleja dysophylla</t>
  </si>
  <si>
    <t>C05925</t>
  </si>
  <si>
    <t>globosa</t>
  </si>
  <si>
    <t>Buddleja globosa</t>
  </si>
  <si>
    <t>Summer Lilac</t>
  </si>
  <si>
    <t>S04741</t>
  </si>
  <si>
    <t>madagascariensis</t>
  </si>
  <si>
    <t>Buddleja madagascariensis</t>
  </si>
  <si>
    <t>SCROPHULARIACEAE</t>
  </si>
  <si>
    <t>Water Hyssop</t>
  </si>
  <si>
    <t>Z32311</t>
  </si>
  <si>
    <t>Bacopa</t>
  </si>
  <si>
    <t>monnieri</t>
  </si>
  <si>
    <t>Bacopa monnieri</t>
  </si>
  <si>
    <t>Bellardia</t>
  </si>
  <si>
    <t>A02704</t>
  </si>
  <si>
    <t>Bartsia</t>
  </si>
  <si>
    <t>trixago</t>
  </si>
  <si>
    <t>Ivy-leaf Toadflax</t>
  </si>
  <si>
    <t>G02707</t>
  </si>
  <si>
    <t>Cymbalaria</t>
  </si>
  <si>
    <t>Derwent Speedwell</t>
  </si>
  <si>
    <t>Q20256</t>
  </si>
  <si>
    <t>Derwentia</t>
  </si>
  <si>
    <t>derwentiana</t>
  </si>
  <si>
    <t>Derwentia derwentiana ssp.</t>
  </si>
  <si>
    <t>Speedwell</t>
  </si>
  <si>
    <t>S10737</t>
  </si>
  <si>
    <t>Derwentia sp.</t>
  </si>
  <si>
    <t>Foxglove</t>
  </si>
  <si>
    <t>Z32339</t>
  </si>
  <si>
    <t>Digitalis</t>
  </si>
  <si>
    <t>Digitalis purpurea</t>
  </si>
  <si>
    <t>Sand Dichisma</t>
  </si>
  <si>
    <t>U03694</t>
  </si>
  <si>
    <t>Dischisma</t>
  </si>
  <si>
    <t>arenarium</t>
  </si>
  <si>
    <t>Dischisma arenarium</t>
  </si>
  <si>
    <t>Woolly-head Dichisma</t>
  </si>
  <si>
    <t>Y02708</t>
  </si>
  <si>
    <t>Dischisma capitatum</t>
  </si>
  <si>
    <t>Dichisma</t>
  </si>
  <si>
    <t>E10334</t>
  </si>
  <si>
    <t>Dischisma sp.</t>
  </si>
  <si>
    <t>G04595</t>
  </si>
  <si>
    <t>Elacholoma</t>
  </si>
  <si>
    <t>hornii</t>
  </si>
  <si>
    <t>Elacholoma hornii</t>
  </si>
  <si>
    <t>Small Monkey-flower</t>
  </si>
  <si>
    <t>K02725</t>
  </si>
  <si>
    <t>Elacholoma prostrata</t>
  </si>
  <si>
    <t>Musk Monkey-flower</t>
  </si>
  <si>
    <t>Y02724</t>
  </si>
  <si>
    <t>Erythranthe</t>
  </si>
  <si>
    <t>moschata</t>
  </si>
  <si>
    <t>Erythranthe moschata</t>
  </si>
  <si>
    <t>Eyebright</t>
  </si>
  <si>
    <t>K20085</t>
  </si>
  <si>
    <t>Euphrasia</t>
  </si>
  <si>
    <t>collina</t>
  </si>
  <si>
    <t>Euphrasia collina ssp.</t>
  </si>
  <si>
    <t>Purple Eyebright</t>
  </si>
  <si>
    <t>K02709</t>
  </si>
  <si>
    <t>Euphrasia collina ssp. collina</t>
  </si>
  <si>
    <t>Mueller's Eyebright</t>
  </si>
  <si>
    <t>W03695</t>
  </si>
  <si>
    <t>Euphrasia collina ssp. muelleri</t>
  </si>
  <si>
    <t>Osborn's Eyebright</t>
  </si>
  <si>
    <t>C03697</t>
  </si>
  <si>
    <t>Euphrasia collina ssp. osbornii</t>
  </si>
  <si>
    <t>Swamp Eyebright</t>
  </si>
  <si>
    <t>E03698</t>
  </si>
  <si>
    <t>Euphrasia collina ssp. paludosa</t>
  </si>
  <si>
    <t>Coast Eyebright</t>
  </si>
  <si>
    <t>S03721</t>
  </si>
  <si>
    <t>Euphrasia collina ssp. tetragona</t>
  </si>
  <si>
    <t>U03722</t>
  </si>
  <si>
    <t>Euphrasia collina ssp. trichocalycina</t>
  </si>
  <si>
    <t>Rough Eyebright</t>
  </si>
  <si>
    <t>U02710</t>
  </si>
  <si>
    <t>Euphrasia scabra</t>
  </si>
  <si>
    <t>K10397</t>
  </si>
  <si>
    <t>Euphrasia sp.</t>
  </si>
  <si>
    <t>Spoon Mud-mat</t>
  </si>
  <si>
    <t>C02017</t>
  </si>
  <si>
    <t>Glossostigma</t>
  </si>
  <si>
    <t>cleistanthum</t>
  </si>
  <si>
    <t>Glossostigma cleistanthum</t>
  </si>
  <si>
    <t>Two-anther Mud-mat</t>
  </si>
  <si>
    <t>W02711</t>
  </si>
  <si>
    <t>diandrum</t>
  </si>
  <si>
    <t>Glossostigma diandrum</t>
  </si>
  <si>
    <t>Desert Mud-mat</t>
  </si>
  <si>
    <t>A02712</t>
  </si>
  <si>
    <t>Glossostigma drummondii</t>
  </si>
  <si>
    <t>Small Mud-mat</t>
  </si>
  <si>
    <t>C02713</t>
  </si>
  <si>
    <t>elatinoides</t>
  </si>
  <si>
    <t>Glossostigma elatinoides</t>
  </si>
  <si>
    <t>Mud-mat</t>
  </si>
  <si>
    <t>S10445</t>
  </si>
  <si>
    <t>Glossostigma sp.</t>
  </si>
  <si>
    <t>C02705</t>
  </si>
  <si>
    <t>sp. Long stout-pedicelled (W.R.Barker 2481)</t>
  </si>
  <si>
    <t>Glossostigma sp. Long stout-pedicelled (W.R.Barker 2481)</t>
  </si>
  <si>
    <t>Stalked Brooklime</t>
  </si>
  <si>
    <t>Y03728</t>
  </si>
  <si>
    <t>Gratiola</t>
  </si>
  <si>
    <t>Gratiola pedunculata</t>
  </si>
  <si>
    <t>Austral Brooklime</t>
  </si>
  <si>
    <t>E02714</t>
  </si>
  <si>
    <t>Gratiola peruviana</t>
  </si>
  <si>
    <t>Glandular Brooklime</t>
  </si>
  <si>
    <t>A04672</t>
  </si>
  <si>
    <t>Gratiola pubescens</t>
  </si>
  <si>
    <t>Dwarf Brooklime</t>
  </si>
  <si>
    <t>E04818</t>
  </si>
  <si>
    <t>pumilo</t>
  </si>
  <si>
    <t>Gratiola pumilo</t>
  </si>
  <si>
    <t>Brooklime</t>
  </si>
  <si>
    <t>E10458</t>
  </si>
  <si>
    <t>Gratiola sp.</t>
  </si>
  <si>
    <t>Hebe</t>
  </si>
  <si>
    <t>K10477</t>
  </si>
  <si>
    <t>Hebe sp.</t>
  </si>
  <si>
    <t>Y02716</t>
  </si>
  <si>
    <t>Kickxia</t>
  </si>
  <si>
    <t>commutata</t>
  </si>
  <si>
    <t>Kickxia commutata ssp. graeca</t>
  </si>
  <si>
    <t>Sharp-leaf Toadflax</t>
  </si>
  <si>
    <t>Y20112</t>
  </si>
  <si>
    <t>elatine</t>
  </si>
  <si>
    <t>Kickxia elatine ssp.</t>
  </si>
  <si>
    <t>Twining Toadflax</t>
  </si>
  <si>
    <t>U03730</t>
  </si>
  <si>
    <t>Kickxia elatine ssp. crinita</t>
  </si>
  <si>
    <t>Woolly Toadflax</t>
  </si>
  <si>
    <t>K02717</t>
  </si>
  <si>
    <t>Kickxia elatine ssp. elatine</t>
  </si>
  <si>
    <t>Toadflax</t>
  </si>
  <si>
    <t>G10539</t>
  </si>
  <si>
    <t>Kickxia sp.</t>
  </si>
  <si>
    <t>Round-leaf Toadflax</t>
  </si>
  <si>
    <t>Z02719</t>
  </si>
  <si>
    <t>spuria</t>
  </si>
  <si>
    <t>Kickxia spuria ssp. integrifolia</t>
  </si>
  <si>
    <t>Australian Mudwort</t>
  </si>
  <si>
    <t>A02720</t>
  </si>
  <si>
    <t>Limosella</t>
  </si>
  <si>
    <t>Limosella australis</t>
  </si>
  <si>
    <t>M32126</t>
  </si>
  <si>
    <t>curdieana</t>
  </si>
  <si>
    <t>Limosella curdieana var.</t>
  </si>
  <si>
    <t>Large Mudwort</t>
  </si>
  <si>
    <t>S05269</t>
  </si>
  <si>
    <t>E05270</t>
  </si>
  <si>
    <t>Limosella curdieana var. Long-pedicelled (W.R.Barker 3577)</t>
  </si>
  <si>
    <t>Granite Mudwort</t>
  </si>
  <si>
    <t>G04675</t>
  </si>
  <si>
    <t>granitica</t>
  </si>
  <si>
    <t>Limosella granitica</t>
  </si>
  <si>
    <t>Mudwort</t>
  </si>
  <si>
    <t>S10585</t>
  </si>
  <si>
    <t>Limosella sp.</t>
  </si>
  <si>
    <t>Y04676</t>
  </si>
  <si>
    <t>Linaria</t>
  </si>
  <si>
    <t>Linaria incarnata</t>
  </si>
  <si>
    <t>K06129</t>
  </si>
  <si>
    <t>pelisseriana</t>
  </si>
  <si>
    <t>Linaria pelisseriana</t>
  </si>
  <si>
    <t>K04677</t>
  </si>
  <si>
    <t>Linaria sp.</t>
  </si>
  <si>
    <t>Swamp Mazus</t>
  </si>
  <si>
    <t>E02722</t>
  </si>
  <si>
    <t>Mazus</t>
  </si>
  <si>
    <t>Mazus pumilio</t>
  </si>
  <si>
    <t>Slender Monkey-flower</t>
  </si>
  <si>
    <t>G02723</t>
  </si>
  <si>
    <t>Mimulus</t>
  </si>
  <si>
    <t>Mimulus gracilis</t>
  </si>
  <si>
    <t>Monkey-flower</t>
  </si>
  <si>
    <t>M10646</t>
  </si>
  <si>
    <t>Mimulus sp.</t>
  </si>
  <si>
    <t>Lesser Snapdragon</t>
  </si>
  <si>
    <t>Z02727</t>
  </si>
  <si>
    <t>Misopates</t>
  </si>
  <si>
    <t>orontium</t>
  </si>
  <si>
    <t>Misopates orontium</t>
  </si>
  <si>
    <t>Nemesia</t>
  </si>
  <si>
    <t>E32510</t>
  </si>
  <si>
    <t>cultivar</t>
  </si>
  <si>
    <t>Nemesia cultivar</t>
  </si>
  <si>
    <t>A06000</t>
  </si>
  <si>
    <t>strumosa</t>
  </si>
  <si>
    <t>Nemesia strumosa</t>
  </si>
  <si>
    <t>Red Bartsia</t>
  </si>
  <si>
    <t>E02730</t>
  </si>
  <si>
    <t>Parentucellia</t>
  </si>
  <si>
    <t>Y10740</t>
  </si>
  <si>
    <t>Parentucellia sp.</t>
  </si>
  <si>
    <t>Yellow Bartsia</t>
  </si>
  <si>
    <t>G02731</t>
  </si>
  <si>
    <t>E04974</t>
  </si>
  <si>
    <t>Peplidium</t>
  </si>
  <si>
    <t>aithocheilum</t>
  </si>
  <si>
    <t>Peplidium aithocheilum</t>
  </si>
  <si>
    <t>Dwarf Peplidium</t>
  </si>
  <si>
    <t>G03743</t>
  </si>
  <si>
    <t>foecundum</t>
  </si>
  <si>
    <t>Peplidium foecundum</t>
  </si>
  <si>
    <t>W10755</t>
  </si>
  <si>
    <t>Peplidium sp.</t>
  </si>
  <si>
    <t>C03733</t>
  </si>
  <si>
    <t>sp. Marla (W.R.Barker 3535)</t>
  </si>
  <si>
    <t>Peplidium sp. Marla (W.R.Barker 3535)</t>
  </si>
  <si>
    <t>K02733</t>
  </si>
  <si>
    <t>Phyllopodium</t>
  </si>
  <si>
    <t>cordatum</t>
  </si>
  <si>
    <t>Phyllopodium cordatum</t>
  </si>
  <si>
    <t>M02734</t>
  </si>
  <si>
    <t>Polycarena</t>
  </si>
  <si>
    <t>rariflora</t>
  </si>
  <si>
    <t>Polycarena rariflora</t>
  </si>
  <si>
    <t>E10802</t>
  </si>
  <si>
    <t>Polycarena sp.</t>
  </si>
  <si>
    <t>W32307</t>
  </si>
  <si>
    <t>Scrophularia</t>
  </si>
  <si>
    <t>Scrophularia auriculata</t>
  </si>
  <si>
    <t>A32308</t>
  </si>
  <si>
    <t>Scrophularia nodosa</t>
  </si>
  <si>
    <t>U15142</t>
  </si>
  <si>
    <t>Scrophulariaceae</t>
  </si>
  <si>
    <t>Scrophulariaceae sp.</t>
  </si>
  <si>
    <t>Bluerod</t>
  </si>
  <si>
    <t>Q02728</t>
  </si>
  <si>
    <t>Stemodia</t>
  </si>
  <si>
    <t>Stemodia florulenta</t>
  </si>
  <si>
    <t>Smooth Bluerod</t>
  </si>
  <si>
    <t>E03370</t>
  </si>
  <si>
    <t>Stemodia glabella</t>
  </si>
  <si>
    <t>Bluerod/Stemodia</t>
  </si>
  <si>
    <t>W10667</t>
  </si>
  <si>
    <t>Stemodia sp.</t>
  </si>
  <si>
    <t>Haegi's Stemodia</t>
  </si>
  <si>
    <t>Y05416</t>
  </si>
  <si>
    <t>sp. Haegii (J.Z.Weber 9055)</t>
  </si>
  <si>
    <t>Stemodia sp. Haegii (J.Z.Weber 9055)</t>
  </si>
  <si>
    <t>Clammy Stemodia</t>
  </si>
  <si>
    <t>Z02735</t>
  </si>
  <si>
    <t>Stemodia viscosa</t>
  </si>
  <si>
    <t>Creeping Monkey-flower</t>
  </si>
  <si>
    <t>M02726</t>
  </si>
  <si>
    <t>Thyridia</t>
  </si>
  <si>
    <t>Thyridia repens</t>
  </si>
  <si>
    <t>Cretan Mullein</t>
  </si>
  <si>
    <t>A03724</t>
  </si>
  <si>
    <t>Verbascum</t>
  </si>
  <si>
    <t>creticum</t>
  </si>
  <si>
    <t>Verbascum creticum</t>
  </si>
  <si>
    <t>Mullein</t>
  </si>
  <si>
    <t>A11028</t>
  </si>
  <si>
    <t>Verbascum sp.</t>
  </si>
  <si>
    <t>Great Mullein</t>
  </si>
  <si>
    <t>Q02736</t>
  </si>
  <si>
    <t>thapsus</t>
  </si>
  <si>
    <t>Verbascum thapsus ssp. thapsus</t>
  </si>
  <si>
    <t>Twiggy Mullein</t>
  </si>
  <si>
    <t>S02737</t>
  </si>
  <si>
    <t>virgatum</t>
  </si>
  <si>
    <t>Verbascum virgatum</t>
  </si>
  <si>
    <t>U05990</t>
  </si>
  <si>
    <t>Veronica</t>
  </si>
  <si>
    <t>anagallis-aquatica</t>
  </si>
  <si>
    <t>Veronica anagallis-aquatica</t>
  </si>
  <si>
    <t>Wall Speedwell</t>
  </si>
  <si>
    <t>W02739</t>
  </si>
  <si>
    <t>Veronica arvensis</t>
  </si>
  <si>
    <t>Hairy Speedwell</t>
  </si>
  <si>
    <t>Y02740</t>
  </si>
  <si>
    <t>Veronica calycina</t>
  </si>
  <si>
    <t>Showy Speedwell</t>
  </si>
  <si>
    <t>M04678</t>
  </si>
  <si>
    <t>decorosa</t>
  </si>
  <si>
    <t>Veronica decorosa</t>
  </si>
  <si>
    <t>Kangaroo Island Speedwell</t>
  </si>
  <si>
    <t>E05350</t>
  </si>
  <si>
    <t>Veronica derwentiana ssp. anisodonta</t>
  </si>
  <si>
    <t>Y05352</t>
  </si>
  <si>
    <t>Veronica derwentiana ssp. derwentiana</t>
  </si>
  <si>
    <t>Mt Lofty Speedwell</t>
  </si>
  <si>
    <t>G05351</t>
  </si>
  <si>
    <t>Veronica derwentiana ssp. homalodonta</t>
  </si>
  <si>
    <t>Listed on 24/12/2009. BDBSA updated by D Bickerton 27/07/2010</t>
  </si>
  <si>
    <t>Slender Speedwell</t>
  </si>
  <si>
    <t>K05353</t>
  </si>
  <si>
    <t>Veronica gracilis</t>
  </si>
  <si>
    <t>Ivy-leaf Speedwell</t>
  </si>
  <si>
    <t>Z02743</t>
  </si>
  <si>
    <t>hederifolia</t>
  </si>
  <si>
    <t>Veronica hederifolia</t>
  </si>
  <si>
    <t>Rigid Speedwell</t>
  </si>
  <si>
    <t>Q02744</t>
  </si>
  <si>
    <t>Veronica hillebrandii</t>
  </si>
  <si>
    <t>Port Lincoln Speedwell</t>
  </si>
  <si>
    <t>S02745</t>
  </si>
  <si>
    <t>parnkalliana</t>
  </si>
  <si>
    <t>Veronica parnkalliana</t>
  </si>
  <si>
    <t>W04207</t>
  </si>
  <si>
    <t>Veronica parviflora</t>
  </si>
  <si>
    <t>Wandering Speedwell</t>
  </si>
  <si>
    <t>U02746</t>
  </si>
  <si>
    <t>peregrina</t>
  </si>
  <si>
    <t>Veronica peregrina ssp. xalapensis</t>
  </si>
  <si>
    <t>Persian Speedwell</t>
  </si>
  <si>
    <t>W02747</t>
  </si>
  <si>
    <t>Veronica persica</t>
  </si>
  <si>
    <t>Trailing Speedwell</t>
  </si>
  <si>
    <t>A02748</t>
  </si>
  <si>
    <t>plebeia</t>
  </si>
  <si>
    <t>Veronica plebeia</t>
  </si>
  <si>
    <t>Z11031</t>
  </si>
  <si>
    <t>Veronica sp.</t>
  </si>
  <si>
    <t>M05354</t>
  </si>
  <si>
    <t>subtilis</t>
  </si>
  <si>
    <t>Veronica subtilis</t>
  </si>
  <si>
    <t>Spreading Night-phlox</t>
  </si>
  <si>
    <t>C02749</t>
  </si>
  <si>
    <t>Zaluzianskya</t>
  </si>
  <si>
    <t>Zaluzianskya divaricata</t>
  </si>
  <si>
    <t>BIGNONIACEAE</t>
  </si>
  <si>
    <t>C15021</t>
  </si>
  <si>
    <t>Bignoniaceae</t>
  </si>
  <si>
    <t>Bignoniaceae sp.</t>
  </si>
  <si>
    <t>K32169</t>
  </si>
  <si>
    <t>Campsis</t>
  </si>
  <si>
    <t>radicans</t>
  </si>
  <si>
    <t>Campsis radicans</t>
  </si>
  <si>
    <t>M32290</t>
  </si>
  <si>
    <t>Jacaranda</t>
  </si>
  <si>
    <t>mimosifolia</t>
  </si>
  <si>
    <t>Jacaranda mimosifolia</t>
  </si>
  <si>
    <t>Spearwood</t>
  </si>
  <si>
    <t>C04833</t>
  </si>
  <si>
    <t>Pandorea</t>
  </si>
  <si>
    <t>pandorana</t>
  </si>
  <si>
    <t>Pandorea pandorana</t>
  </si>
  <si>
    <t>K32177</t>
  </si>
  <si>
    <t>Tecoma</t>
  </si>
  <si>
    <t>Tecoma capensis</t>
  </si>
  <si>
    <t>A04680</t>
  </si>
  <si>
    <t>guarume</t>
  </si>
  <si>
    <t>Tecoma guarume</t>
  </si>
  <si>
    <t>Yellow Trumpetbush</t>
  </si>
  <si>
    <t>Q32452</t>
  </si>
  <si>
    <t>stans</t>
  </si>
  <si>
    <t>Tecoma stans</t>
  </si>
  <si>
    <t>ACANTHACEAE</t>
  </si>
  <si>
    <t>S15001</t>
  </si>
  <si>
    <t>Acanthaceae</t>
  </si>
  <si>
    <t>Acanthaceae sp.</t>
  </si>
  <si>
    <t>Bear's Breach</t>
  </si>
  <si>
    <t>Z02751</t>
  </si>
  <si>
    <t>Acanthus</t>
  </si>
  <si>
    <t>mollis</t>
  </si>
  <si>
    <t>Acanthus mollis</t>
  </si>
  <si>
    <t>A20064</t>
  </si>
  <si>
    <t>Dipteracanthus</t>
  </si>
  <si>
    <t>Dipteracanthus australasicus ssp.</t>
  </si>
  <si>
    <t>C04981</t>
  </si>
  <si>
    <t>Dipteracanthus australasicus ssp. australasicus</t>
  </si>
  <si>
    <t>Z04679</t>
  </si>
  <si>
    <t>Dipteracanthus australasicus ssp. glabratus</t>
  </si>
  <si>
    <t>Pink Tongues</t>
  </si>
  <si>
    <t>M04174</t>
  </si>
  <si>
    <t>Rostellularia</t>
  </si>
  <si>
    <t>Rostellularia adscendens ssp.</t>
  </si>
  <si>
    <t>Pink Tongue</t>
  </si>
  <si>
    <t>G20163</t>
  </si>
  <si>
    <t>Rostellularia adscendens ssp. adscendens var.</t>
  </si>
  <si>
    <t>M04686</t>
  </si>
  <si>
    <t>Rostellularia adscendens var. clementii</t>
  </si>
  <si>
    <t>Y04684</t>
  </si>
  <si>
    <t>Rostellularia adscendens var. latifolia</t>
  </si>
  <si>
    <t>K04685</t>
  </si>
  <si>
    <t>Rostellularia adscendens var. pogonanthera</t>
  </si>
  <si>
    <t>E10862</t>
  </si>
  <si>
    <t>Rostellularia sp.</t>
  </si>
  <si>
    <t>Z05355</t>
  </si>
  <si>
    <t>Xerothamnella</t>
  </si>
  <si>
    <t>parvifolia</t>
  </si>
  <si>
    <t>Xerothamnella parvifolia</t>
  </si>
  <si>
    <t>PEDALIACEAE</t>
  </si>
  <si>
    <t>Josephina Burr</t>
  </si>
  <si>
    <t>Y04008</t>
  </si>
  <si>
    <t>Josephinia</t>
  </si>
  <si>
    <t>eugeniae</t>
  </si>
  <si>
    <t>Josephinia eugeniae</t>
  </si>
  <si>
    <t>MARTYNIACEAE</t>
  </si>
  <si>
    <t>Purple-flower Devil's Claw</t>
  </si>
  <si>
    <t>Q04928</t>
  </si>
  <si>
    <t>Proboscidea</t>
  </si>
  <si>
    <t>louisianica</t>
  </si>
  <si>
    <t>Proboscidea louisianica</t>
  </si>
  <si>
    <t>W10819</t>
  </si>
  <si>
    <t>Proboscidea sp.</t>
  </si>
  <si>
    <t>OROBANCHACEAE</t>
  </si>
  <si>
    <t>Australian Broomrape</t>
  </si>
  <si>
    <t>W02755</t>
  </si>
  <si>
    <t>Orobanche</t>
  </si>
  <si>
    <t>cernua</t>
  </si>
  <si>
    <t>Orobanche cernua var. australiana</t>
  </si>
  <si>
    <t>Lesser Broomrape</t>
  </si>
  <si>
    <t>Y05036</t>
  </si>
  <si>
    <t>Orobanche minor</t>
  </si>
  <si>
    <t>M04158</t>
  </si>
  <si>
    <t>ramosa</t>
  </si>
  <si>
    <t>Broomrape</t>
  </si>
  <si>
    <t>M10718</t>
  </si>
  <si>
    <t>Orobanche sp.</t>
  </si>
  <si>
    <t>LENTIBULARIACEAE</t>
  </si>
  <si>
    <t>Yellow Bladderwort</t>
  </si>
  <si>
    <t>G02759</t>
  </si>
  <si>
    <t>Utricularia</t>
  </si>
  <si>
    <t>Utricularia australis</t>
  </si>
  <si>
    <t>Barker Bladderwort</t>
  </si>
  <si>
    <t>A32456</t>
  </si>
  <si>
    <t>Utricularia barkeri</t>
  </si>
  <si>
    <t>Purple Bladderwort</t>
  </si>
  <si>
    <t>Y15340</t>
  </si>
  <si>
    <t>barkeri/beaugleholei/dichotoma</t>
  </si>
  <si>
    <t>Utricularia barkeri/beaugleholei/dichotoma</t>
  </si>
  <si>
    <t>Beauglehole's Bladderwort</t>
  </si>
  <si>
    <t>Q05400</t>
  </si>
  <si>
    <t>beaugleholei</t>
  </si>
  <si>
    <t>Utricularia beaugleholei</t>
  </si>
  <si>
    <t>W32455</t>
  </si>
  <si>
    <t>Utricularia dichotoma</t>
  </si>
  <si>
    <t>Mound Spring Bladderwort</t>
  </si>
  <si>
    <t>C32457</t>
  </si>
  <si>
    <t>fenshamii</t>
  </si>
  <si>
    <t>Utricularia fenshamii</t>
  </si>
  <si>
    <t>Q05576</t>
  </si>
  <si>
    <t>gibba</t>
  </si>
  <si>
    <t>Utricularia gibba</t>
  </si>
  <si>
    <t>Small Bladderwort</t>
  </si>
  <si>
    <t>Q02760</t>
  </si>
  <si>
    <t>lateriflora</t>
  </si>
  <si>
    <t>Utricularia lateriflora</t>
  </si>
  <si>
    <t>Bladderwort</t>
  </si>
  <si>
    <t>K11021</t>
  </si>
  <si>
    <t>Utricularia sp.</t>
  </si>
  <si>
    <t>Pink Bladderwort</t>
  </si>
  <si>
    <t>S04733</t>
  </si>
  <si>
    <t>tenella</t>
  </si>
  <si>
    <t>Utricularia tenella</t>
  </si>
  <si>
    <t>Violet Bladderwort</t>
  </si>
  <si>
    <t>S02761</t>
  </si>
  <si>
    <t>Utricularia violacea</t>
  </si>
  <si>
    <t>Narrow-leaf Emubush</t>
  </si>
  <si>
    <t>E04930</t>
  </si>
  <si>
    <t>Eremophila</t>
  </si>
  <si>
    <t>Eremophila alternifolia</t>
  </si>
  <si>
    <t>Spider Emubush</t>
  </si>
  <si>
    <t>C04949</t>
  </si>
  <si>
    <t>arachnoides</t>
  </si>
  <si>
    <t>Eremophila arachnoides ssp. tenera</t>
  </si>
  <si>
    <t>W05543</t>
  </si>
  <si>
    <t>Eremophila arenaria</t>
  </si>
  <si>
    <t>Blue Range Emubush</t>
  </si>
  <si>
    <t>G05035</t>
  </si>
  <si>
    <t>barbata</t>
  </si>
  <si>
    <t>Eremophila barbata</t>
  </si>
  <si>
    <t>A02764</t>
  </si>
  <si>
    <t>Eremophila battii</t>
  </si>
  <si>
    <t>Rough Emubush</t>
  </si>
  <si>
    <t>C02765</t>
  </si>
  <si>
    <t>Eremophila behriana</t>
  </si>
  <si>
    <t>Bignonia Emubush</t>
  </si>
  <si>
    <t>E02766</t>
  </si>
  <si>
    <t>bignoniiflora</t>
  </si>
  <si>
    <t>Eremophila bignoniiflora</t>
  </si>
  <si>
    <t>Velvet Emubush</t>
  </si>
  <si>
    <t>S05401</t>
  </si>
  <si>
    <t>bowmanii</t>
  </si>
  <si>
    <t>Eremophila bowmanii ssp. latifolia</t>
  </si>
  <si>
    <t>Y02768</t>
  </si>
  <si>
    <t>clarkei</t>
  </si>
  <si>
    <t>Eremophila clarkei</t>
  </si>
  <si>
    <t>Thick-leaf Emubush</t>
  </si>
  <si>
    <t>K02769</t>
  </si>
  <si>
    <t>Eremophila crassifolia</t>
  </si>
  <si>
    <t>U02770</t>
  </si>
  <si>
    <t>dalyana</t>
  </si>
  <si>
    <t>Eremophila dalyana</t>
  </si>
  <si>
    <t>Long-stalk Tar-bush</t>
  </si>
  <si>
    <t>W02771</t>
  </si>
  <si>
    <t>Eremophila decipiens ssp. decipiens</t>
  </si>
  <si>
    <t>Z05663</t>
  </si>
  <si>
    <t>Eremophila decussata</t>
  </si>
  <si>
    <t>Nullarbor Emubush</t>
  </si>
  <si>
    <t>A02772</t>
  </si>
  <si>
    <t>delisseri</t>
  </si>
  <si>
    <t>Eremophila delisseri</t>
  </si>
  <si>
    <t>Q05664</t>
  </si>
  <si>
    <t>dendritica</t>
  </si>
  <si>
    <t>Eremophila dendritica</t>
  </si>
  <si>
    <t>Turkey-bush</t>
  </si>
  <si>
    <t>Q04572</t>
  </si>
  <si>
    <t>deserti</t>
  </si>
  <si>
    <t>Eremophila deserti</t>
  </si>
  <si>
    <t>Spreading Emubush</t>
  </si>
  <si>
    <t>C02773</t>
  </si>
  <si>
    <t>Eremophila divaricata ssp. divaricata</t>
  </si>
  <si>
    <t>Harlequin Emubush</t>
  </si>
  <si>
    <t>E02774</t>
  </si>
  <si>
    <t>duttonii</t>
  </si>
  <si>
    <t>Eremophila duttonii</t>
  </si>
  <si>
    <t>Elder's Emubush</t>
  </si>
  <si>
    <t>G02775</t>
  </si>
  <si>
    <t>elderi</t>
  </si>
  <si>
    <t>Eremophila elderi</t>
  </si>
  <si>
    <t>Q15168</t>
  </si>
  <si>
    <t>fallax</t>
  </si>
  <si>
    <t>Eremophila fallax</t>
  </si>
  <si>
    <t>Grey Poverty-bush</t>
  </si>
  <si>
    <t>S32225</t>
  </si>
  <si>
    <t>forrestii</t>
  </si>
  <si>
    <t>Eremophila forrestii ssp. forrestii</t>
  </si>
  <si>
    <t>U32226</t>
  </si>
  <si>
    <t>Eremophila forrestii ssp. viridis</t>
  </si>
  <si>
    <t>Rock Emubush</t>
  </si>
  <si>
    <t>K02777</t>
  </si>
  <si>
    <t>freelingii</t>
  </si>
  <si>
    <t>Eremophila freelingii</t>
  </si>
  <si>
    <t>Coccid Emubush</t>
  </si>
  <si>
    <t>M02778</t>
  </si>
  <si>
    <t>gibbifolia</t>
  </si>
  <si>
    <t>Eremophila gibbifolia</t>
  </si>
  <si>
    <t>Gibson's Emubush</t>
  </si>
  <si>
    <t>Z02779</t>
  </si>
  <si>
    <t>gibsonii</t>
  </si>
  <si>
    <t>Eremophila gibsonii</t>
  </si>
  <si>
    <t>Hairy-fruit Emubush</t>
  </si>
  <si>
    <t>A02780</t>
  </si>
  <si>
    <t>Eremophila gilesii ssp. gilesii</t>
  </si>
  <si>
    <t>Tar Bush</t>
  </si>
  <si>
    <t>S11077</t>
  </si>
  <si>
    <t>Eremophila glabra ssp.</t>
  </si>
  <si>
    <t>Z05427</t>
  </si>
  <si>
    <t>Eremophila glabra ssp. glabra</t>
  </si>
  <si>
    <t>Small Tar Bush</t>
  </si>
  <si>
    <t>Q05428</t>
  </si>
  <si>
    <t>Eremophila glabra ssp. murrayana</t>
  </si>
  <si>
    <t>Hill's Emubush</t>
  </si>
  <si>
    <t>E02782</t>
  </si>
  <si>
    <t>hillii</t>
  </si>
  <si>
    <t>Eremophila hillii</t>
  </si>
  <si>
    <t>U05666</t>
  </si>
  <si>
    <t>hygrophana</t>
  </si>
  <si>
    <t>Eremophila hygrophana</t>
  </si>
  <si>
    <t>K03373</t>
  </si>
  <si>
    <t>interstans</t>
  </si>
  <si>
    <t>Eremophila interstans ssp. interstans</t>
  </si>
  <si>
    <t>Crimson Emubush</t>
  </si>
  <si>
    <t>A20072</t>
  </si>
  <si>
    <t>latrobei</t>
  </si>
  <si>
    <t>Eremophila latrobei ssp.</t>
  </si>
  <si>
    <t>G02783</t>
  </si>
  <si>
    <t>Eremophila latrobei ssp. glabra</t>
  </si>
  <si>
    <t>Grey-leaf Crimson Emubush</t>
  </si>
  <si>
    <t>M03878</t>
  </si>
  <si>
    <t>Eremophila latrobei ssp. latrobei</t>
  </si>
  <si>
    <t>Weeping Emubush</t>
  </si>
  <si>
    <t>Y02784</t>
  </si>
  <si>
    <t>Eremophila longifolia</t>
  </si>
  <si>
    <t>Macdonnell's Emubush</t>
  </si>
  <si>
    <t>G04843</t>
  </si>
  <si>
    <t>macdonnellii</t>
  </si>
  <si>
    <t>Eremophila macdonnellii</t>
  </si>
  <si>
    <t>Dog-bush</t>
  </si>
  <si>
    <t>M02786</t>
  </si>
  <si>
    <t>macgillivrayi</t>
  </si>
  <si>
    <t>Eremophila macgillivrayi</t>
  </si>
  <si>
    <t>Spotted Emubush</t>
  </si>
  <si>
    <t>C20073</t>
  </si>
  <si>
    <t>Eremophila maculata ssp.</t>
  </si>
  <si>
    <t>Short-leaf Spotted Emubush</t>
  </si>
  <si>
    <t>U04574</t>
  </si>
  <si>
    <t>Eremophila maculata ssp. brevifolia</t>
  </si>
  <si>
    <t>Z02787</t>
  </si>
  <si>
    <t>Eremophila maculata ssp. maculata</t>
  </si>
  <si>
    <t>G02767</t>
  </si>
  <si>
    <t>neglecta</t>
  </si>
  <si>
    <t>Eremophila neglecta</t>
  </si>
  <si>
    <t>Q02788</t>
  </si>
  <si>
    <t>obovata</t>
  </si>
  <si>
    <t>Eremophila obovata ssp. obovata</t>
  </si>
  <si>
    <t>Opposite-leaved Emubush</t>
  </si>
  <si>
    <t>E20074</t>
  </si>
  <si>
    <t>Eremophila oppositifolia ssp.</t>
  </si>
  <si>
    <t>W04575</t>
  </si>
  <si>
    <t>Eremophila oppositifolia ssp. angustifolia</t>
  </si>
  <si>
    <t>C04905</t>
  </si>
  <si>
    <t>Eremophila oppositifolia ssp. oppositifolia</t>
  </si>
  <si>
    <t>Z05611</t>
  </si>
  <si>
    <t>paisleyi</t>
  </si>
  <si>
    <t>Eremophila paisleyi ssp. glandulosa</t>
  </si>
  <si>
    <t>M05610</t>
  </si>
  <si>
    <t>Eremophila paisleyi ssp. paisleyi</t>
  </si>
  <si>
    <t>Small-leaf Emubush</t>
  </si>
  <si>
    <t>G02791</t>
  </si>
  <si>
    <t>Eremophila parvifolia ssp. parvifolia</t>
  </si>
  <si>
    <t>Y02792</t>
  </si>
  <si>
    <t>pentaptera</t>
  </si>
  <si>
    <t>Eremophila pentaptera</t>
  </si>
  <si>
    <t>Munyun#pa</t>
  </si>
  <si>
    <t>E04250</t>
  </si>
  <si>
    <t>platythamnos</t>
  </si>
  <si>
    <t>Eremophila platythamnos ssp.</t>
  </si>
  <si>
    <t>U05534</t>
  </si>
  <si>
    <t>Eremophila platythamnos ssp. exotrachys</t>
  </si>
  <si>
    <t>A05536</t>
  </si>
  <si>
    <t>Eremophila platythamnos ssp. platythamnos</t>
  </si>
  <si>
    <t>W05535</t>
  </si>
  <si>
    <t>Eremophila platythamnos ssp. villosa</t>
  </si>
  <si>
    <t>Twiggy Emubush</t>
  </si>
  <si>
    <t>K02793</t>
  </si>
  <si>
    <t>polyclada</t>
  </si>
  <si>
    <t>Eremophila polyclada</t>
  </si>
  <si>
    <t>Q05356</t>
  </si>
  <si>
    <t>Eremophila praecox</t>
  </si>
  <si>
    <t>Round-leaf Emubush</t>
  </si>
  <si>
    <t>M02794</t>
  </si>
  <si>
    <t>Eremophila rotundifolia</t>
  </si>
  <si>
    <t>Sandalwood Emubush</t>
  </si>
  <si>
    <t>Z02795</t>
  </si>
  <si>
    <t>santalina</t>
  </si>
  <si>
    <t>Eremophila santalina</t>
  </si>
  <si>
    <t>Broom Emubush</t>
  </si>
  <si>
    <t>Q02796</t>
  </si>
  <si>
    <t>Eremophila scoparia</t>
  </si>
  <si>
    <t>Green Emubush</t>
  </si>
  <si>
    <t>S02797</t>
  </si>
  <si>
    <t>Eremophila serrulata</t>
  </si>
  <si>
    <t>Emubush/Turkey-bush</t>
  </si>
  <si>
    <t>W10375</t>
  </si>
  <si>
    <t>Eremophila sp.</t>
  </si>
  <si>
    <t>G05643</t>
  </si>
  <si>
    <t>sp. nov. 'Musgrave Range'</t>
  </si>
  <si>
    <t>Eremophila sp. nov. 'Musgrave Range'</t>
  </si>
  <si>
    <t>U02798</t>
  </si>
  <si>
    <t>Eremophila sturtii</t>
  </si>
  <si>
    <t>Woolly Emubush</t>
  </si>
  <si>
    <t>C20285</t>
  </si>
  <si>
    <t>subfloccosa</t>
  </si>
  <si>
    <t>Eremophila subfloccosa ssp.</t>
  </si>
  <si>
    <t>Green-flower Emubush</t>
  </si>
  <si>
    <t>S05137</t>
  </si>
  <si>
    <t>Eremophila subfloccosa ssp. glandulosa</t>
  </si>
  <si>
    <t>U05138</t>
  </si>
  <si>
    <t>Eremophila subfloccosa ssp. lanata</t>
  </si>
  <si>
    <t>Warty Emubush</t>
  </si>
  <si>
    <t>G20075</t>
  </si>
  <si>
    <t>Eremophila verrucosa ssp.</t>
  </si>
  <si>
    <t>A02800</t>
  </si>
  <si>
    <t>Eremophila verrucosa ssp. brevistellata</t>
  </si>
  <si>
    <t>Z03879</t>
  </si>
  <si>
    <t>Eremophila verrucosa ssp. verrucosa</t>
  </si>
  <si>
    <t>Purple Emubush</t>
  </si>
  <si>
    <t>C02801</t>
  </si>
  <si>
    <t>weldii</t>
  </si>
  <si>
    <t>Eremophila weldii</t>
  </si>
  <si>
    <t>Will's Emubush</t>
  </si>
  <si>
    <t>S05497</t>
  </si>
  <si>
    <t>willsii</t>
  </si>
  <si>
    <t>Eremophila willsii ssp. integrifolia</t>
  </si>
  <si>
    <t>Sandhill Emubush</t>
  </si>
  <si>
    <t>U05498</t>
  </si>
  <si>
    <t>Eremophila willsii ssp. willsii</t>
  </si>
  <si>
    <t>C05829</t>
  </si>
  <si>
    <t>Eremophila willsii var.</t>
  </si>
  <si>
    <t>Warty Boobialla</t>
  </si>
  <si>
    <t>Q03836</t>
  </si>
  <si>
    <t>Myoporum</t>
  </si>
  <si>
    <t>Myoporum brevipes</t>
  </si>
  <si>
    <t>Common Boobialla</t>
  </si>
  <si>
    <t>K02805</t>
  </si>
  <si>
    <t>insulare</t>
  </si>
  <si>
    <t>Myoporum insulare</t>
  </si>
  <si>
    <t>Native Myrtle</t>
  </si>
  <si>
    <t>M02806</t>
  </si>
  <si>
    <t>montanum</t>
  </si>
  <si>
    <t>Myoporum montanum</t>
  </si>
  <si>
    <t>Creeping Boobialla</t>
  </si>
  <si>
    <t>Z02807</t>
  </si>
  <si>
    <t>Myoporum parvifolium</t>
  </si>
  <si>
    <t>Sticky Boobialla</t>
  </si>
  <si>
    <t>M05866</t>
  </si>
  <si>
    <t>petiolatum</t>
  </si>
  <si>
    <t>Myoporum petiolatum</t>
  </si>
  <si>
    <t>Q05868</t>
  </si>
  <si>
    <t>petiolatum/viscosum</t>
  </si>
  <si>
    <t>Myoporum petiolatum/viscosum</t>
  </si>
  <si>
    <t>False Sandalwood</t>
  </si>
  <si>
    <t>S20257</t>
  </si>
  <si>
    <t>platycarpum</t>
  </si>
  <si>
    <t>Myoporum platycarpum ssp.</t>
  </si>
  <si>
    <t>Mallee Sandalwood</t>
  </si>
  <si>
    <t>U05358</t>
  </si>
  <si>
    <t>Myoporum platycarpum ssp. perbellum</t>
  </si>
  <si>
    <t>S05357</t>
  </si>
  <si>
    <t>Myoporum platycarpum ssp. platycarpum</t>
  </si>
  <si>
    <t>A10676</t>
  </si>
  <si>
    <t>Myoporum sp.</t>
  </si>
  <si>
    <t>Z05867</t>
  </si>
  <si>
    <t>viscosum</t>
  </si>
  <si>
    <t>Myoporum viscosum</t>
  </si>
  <si>
    <t>PLANTAGINACEAE</t>
  </si>
  <si>
    <t>Plantago</t>
  </si>
  <si>
    <t>albicans</t>
  </si>
  <si>
    <t>Rough Plantain</t>
  </si>
  <si>
    <t>Z04511</t>
  </si>
  <si>
    <t>Plantago arenaria</t>
  </si>
  <si>
    <t>Southern Plantain</t>
  </si>
  <si>
    <t>Q04512</t>
  </si>
  <si>
    <t>Plantago australis</t>
  </si>
  <si>
    <t>Hairy Plantain</t>
  </si>
  <si>
    <t>G02811</t>
  </si>
  <si>
    <t>Plantago bellardii</t>
  </si>
  <si>
    <t>Bucks-horn Plantain</t>
  </si>
  <si>
    <t>E20138</t>
  </si>
  <si>
    <t>Plantago coronopus ssp.</t>
  </si>
  <si>
    <t>S04513</t>
  </si>
  <si>
    <t>Plantago coronopus ssp. commutata</t>
  </si>
  <si>
    <t>G04975</t>
  </si>
  <si>
    <t>Plantago coronopus ssp. coronopus</t>
  </si>
  <si>
    <t>Clay Plantain</t>
  </si>
  <si>
    <t>K02813</t>
  </si>
  <si>
    <t>Plantago cunninghamii</t>
  </si>
  <si>
    <t>Shade Plantain</t>
  </si>
  <si>
    <t>M02814</t>
  </si>
  <si>
    <t>Plantago debilis</t>
  </si>
  <si>
    <t>Dark Plantain</t>
  </si>
  <si>
    <t>Z02815</t>
  </si>
  <si>
    <t>Plantago drummondii</t>
  </si>
  <si>
    <t>Narrow-leaf Plantain</t>
  </si>
  <si>
    <t>Q02816</t>
  </si>
  <si>
    <t>Plantago gaudichaudii</t>
  </si>
  <si>
    <t>S02817</t>
  </si>
  <si>
    <t>Plantago hispida</t>
  </si>
  <si>
    <t>Ribwort</t>
  </si>
  <si>
    <t>A20284</t>
  </si>
  <si>
    <t>Plantago lanceolata var.</t>
  </si>
  <si>
    <t>U04514</t>
  </si>
  <si>
    <t>Plantago lanceolata var. dubia</t>
  </si>
  <si>
    <t>W02819</t>
  </si>
  <si>
    <t>Plantago lanceolata var. lanceolata</t>
  </si>
  <si>
    <t>Greater Plantain</t>
  </si>
  <si>
    <t>Y02820</t>
  </si>
  <si>
    <t>Plantago major</t>
  </si>
  <si>
    <t>Many-stem Plantain</t>
  </si>
  <si>
    <t>Y01384</t>
  </si>
  <si>
    <t>multiscapa</t>
  </si>
  <si>
    <t>Plantago multiscapa</t>
  </si>
  <si>
    <t>Plantain</t>
  </si>
  <si>
    <t>M10786</t>
  </si>
  <si>
    <t>Plantago sp.</t>
  </si>
  <si>
    <t>Pearson Island Plantain</t>
  </si>
  <si>
    <t>W04515</t>
  </si>
  <si>
    <t>sp. A (A.C.Robinson 704)</t>
  </si>
  <si>
    <t>Plantago sp. A (A.C.Robinson 704)</t>
  </si>
  <si>
    <t>Little Plantain</t>
  </si>
  <si>
    <t>A04516</t>
  </si>
  <si>
    <t>sp. B (R.Bates 44765)</t>
  </si>
  <si>
    <t>Plantago sp. B (R.Bates 44765)</t>
  </si>
  <si>
    <t>Crowned Plantain</t>
  </si>
  <si>
    <t>G02803</t>
  </si>
  <si>
    <t>turrifera</t>
  </si>
  <si>
    <t>Plantago turrifera</t>
  </si>
  <si>
    <t>Variable Plantain</t>
  </si>
  <si>
    <t>K02821</t>
  </si>
  <si>
    <t>Plantago varia</t>
  </si>
  <si>
    <t>Native Plantain</t>
  </si>
  <si>
    <t>C15313</t>
  </si>
  <si>
    <t>varia complex</t>
  </si>
  <si>
    <t>Plantago varia complex</t>
  </si>
  <si>
    <t>CAPRIFOLIACEAE</t>
  </si>
  <si>
    <t>Honeysuckle Family</t>
  </si>
  <si>
    <t>S15029</t>
  </si>
  <si>
    <t>Caprifoliaceae</t>
  </si>
  <si>
    <t>Caprifoliaceae sp.</t>
  </si>
  <si>
    <t>Himalayan Honeysuckle</t>
  </si>
  <si>
    <t>K05037</t>
  </si>
  <si>
    <t>Leycesteria</t>
  </si>
  <si>
    <t>Leycesteria formosa</t>
  </si>
  <si>
    <t>Fragrant Honeysuckle</t>
  </si>
  <si>
    <t>C32413</t>
  </si>
  <si>
    <t>Lonicera</t>
  </si>
  <si>
    <t>fragrantissima</t>
  </si>
  <si>
    <t>Lonicera fragrantissima</t>
  </si>
  <si>
    <t>Japanese Honeysuckle</t>
  </si>
  <si>
    <t>M02822</t>
  </si>
  <si>
    <t>Lonicera japonica</t>
  </si>
  <si>
    <t>White Elderberry</t>
  </si>
  <si>
    <t>Q02824</t>
  </si>
  <si>
    <t>Sambucus</t>
  </si>
  <si>
    <t>gaudichaudiana</t>
  </si>
  <si>
    <t>Sambucus gaudichaudiana</t>
  </si>
  <si>
    <t>Common Elder</t>
  </si>
  <si>
    <t>Z02823</t>
  </si>
  <si>
    <t>Sambucus nigra</t>
  </si>
  <si>
    <t>Elderberry</t>
  </si>
  <si>
    <t>Q10876</t>
  </si>
  <si>
    <t>Sambucus sp.</t>
  </si>
  <si>
    <t>Common Snowberry</t>
  </si>
  <si>
    <t>Y32352</t>
  </si>
  <si>
    <t>Symphoricarpos</t>
  </si>
  <si>
    <t>Symphoricarpos albus</t>
  </si>
  <si>
    <t>Coralberry</t>
  </si>
  <si>
    <t>G32351</t>
  </si>
  <si>
    <t>orbiculatus</t>
  </si>
  <si>
    <t>Symphoricarpos orbiculatus</t>
  </si>
  <si>
    <t>Laurestinus</t>
  </si>
  <si>
    <t>S02825</t>
  </si>
  <si>
    <t>Viburnum</t>
  </si>
  <si>
    <t>tinus</t>
  </si>
  <si>
    <t>Viburnum tinus</t>
  </si>
  <si>
    <t>VALERIANACEAE</t>
  </si>
  <si>
    <t>U02826</t>
  </si>
  <si>
    <t>Centranthus</t>
  </si>
  <si>
    <t>macrosiphon</t>
  </si>
  <si>
    <t>Centranthus macrosiphon</t>
  </si>
  <si>
    <t>Red Valerian</t>
  </si>
  <si>
    <t>W02827</t>
  </si>
  <si>
    <t>ruber</t>
  </si>
  <si>
    <t>Centranthus ruber ssp. ruber</t>
  </si>
  <si>
    <t>Y10204</t>
  </si>
  <si>
    <t>Centranthus sp.</t>
  </si>
  <si>
    <t>African Valerian</t>
  </si>
  <si>
    <t>Y04472</t>
  </si>
  <si>
    <t>Fedia</t>
  </si>
  <si>
    <t>graciliflora</t>
  </si>
  <si>
    <t>Fedia graciliflora</t>
  </si>
  <si>
    <t>A10404</t>
  </si>
  <si>
    <t>Fedia sp.</t>
  </si>
  <si>
    <t>Corn-salad Family</t>
  </si>
  <si>
    <t>M15158</t>
  </si>
  <si>
    <t>Valerianaceae</t>
  </si>
  <si>
    <t>Valerianaceae sp.</t>
  </si>
  <si>
    <t>Lesser Corn-salad</t>
  </si>
  <si>
    <t>C02829</t>
  </si>
  <si>
    <t>Valerianella</t>
  </si>
  <si>
    <t>discoidea</t>
  </si>
  <si>
    <t>Valerianella discoidea</t>
  </si>
  <si>
    <t>Italian Corn-salad</t>
  </si>
  <si>
    <t>M02830</t>
  </si>
  <si>
    <t>eriocarpa</t>
  </si>
  <si>
    <t>Valerianella eriocarpa</t>
  </si>
  <si>
    <t>M05038</t>
  </si>
  <si>
    <t>Valerianella muricata</t>
  </si>
  <si>
    <t>Corn-salad</t>
  </si>
  <si>
    <t>Z11023</t>
  </si>
  <si>
    <t>Valerianella sp.</t>
  </si>
  <si>
    <t>DIPSACACEAE</t>
  </si>
  <si>
    <t>Teasel Family</t>
  </si>
  <si>
    <t>C15049</t>
  </si>
  <si>
    <t>Dipsacaceae</t>
  </si>
  <si>
    <t>Dipsacaceae sp.</t>
  </si>
  <si>
    <t>Wild Teasel</t>
  </si>
  <si>
    <t>Q02832</t>
  </si>
  <si>
    <t>Dipsacus</t>
  </si>
  <si>
    <t>Dipsacus sativus</t>
  </si>
  <si>
    <t>Pincushion</t>
  </si>
  <si>
    <t>S02833</t>
  </si>
  <si>
    <t>atropurpurea</t>
  </si>
  <si>
    <t>CAMPANULACEAE</t>
  </si>
  <si>
    <t>Bluebell Family</t>
  </si>
  <si>
    <t>M15026</t>
  </si>
  <si>
    <t>Campanulaceae</t>
  </si>
  <si>
    <t>Campanulaceae sp.</t>
  </si>
  <si>
    <t>Swamp Isotome</t>
  </si>
  <si>
    <t>U02834</t>
  </si>
  <si>
    <t>Isotoma</t>
  </si>
  <si>
    <t>fluviatilis</t>
  </si>
  <si>
    <t>Isotoma fluviatilis ssp. australis</t>
  </si>
  <si>
    <t>Rock Isotome</t>
  </si>
  <si>
    <t>W02835</t>
  </si>
  <si>
    <t>petraea</t>
  </si>
  <si>
    <t>Isotoma petraea</t>
  </si>
  <si>
    <t>Salt Isotome</t>
  </si>
  <si>
    <t>A02836</t>
  </si>
  <si>
    <t>scapigera</t>
  </si>
  <si>
    <t>Isotoma scapigera</t>
  </si>
  <si>
    <t>Isotome</t>
  </si>
  <si>
    <t>W10527</t>
  </si>
  <si>
    <t>Isotoma sp.</t>
  </si>
  <si>
    <t>Angled Lobelia</t>
  </si>
  <si>
    <t>C02837</t>
  </si>
  <si>
    <t>Lobelia</t>
  </si>
  <si>
    <t>Lobelia anceps</t>
  </si>
  <si>
    <t>Showy Lobelia</t>
  </si>
  <si>
    <t>E02846</t>
  </si>
  <si>
    <t>Lobelia beaugleholei</t>
  </si>
  <si>
    <t>K32417</t>
  </si>
  <si>
    <t>browniana</t>
  </si>
  <si>
    <t>Lobelia browniana</t>
  </si>
  <si>
    <t>G32019</t>
  </si>
  <si>
    <t>Lobelia cleistogamoides</t>
  </si>
  <si>
    <t>Poison Pratia</t>
  </si>
  <si>
    <t>S02841</t>
  </si>
  <si>
    <t>concolor</t>
  </si>
  <si>
    <t>Lobelia concolor</t>
  </si>
  <si>
    <t>C04517</t>
  </si>
  <si>
    <t>erinus</t>
  </si>
  <si>
    <t>Lobelia erinus</t>
  </si>
  <si>
    <t>Tall Lobelia</t>
  </si>
  <si>
    <t>M32418</t>
  </si>
  <si>
    <t>Lobelia gibbosa</t>
  </si>
  <si>
    <t>E32018</t>
  </si>
  <si>
    <t>Lobelia heterophylla ssp. centralis</t>
  </si>
  <si>
    <t>Salt Pratia</t>
  </si>
  <si>
    <t>A02844</t>
  </si>
  <si>
    <t>irrigua</t>
  </si>
  <si>
    <t>Lobelia irrigua</t>
  </si>
  <si>
    <t>W05359</t>
  </si>
  <si>
    <t>Lobelia laxiflora</t>
  </si>
  <si>
    <t>Matted Pratia</t>
  </si>
  <si>
    <t>W02843</t>
  </si>
  <si>
    <t>Lobelia pedunculata</t>
  </si>
  <si>
    <t>Poison Lobelia</t>
  </si>
  <si>
    <t>G02839</t>
  </si>
  <si>
    <t>pratioides</t>
  </si>
  <si>
    <t>Lobelia pratioides</t>
  </si>
  <si>
    <t>Tufted Lobelia</t>
  </si>
  <si>
    <t>Q02840</t>
  </si>
  <si>
    <t>rhombifolia</t>
  </si>
  <si>
    <t>Lobelia rhombifolia</t>
  </si>
  <si>
    <t>Narrow Lobelia</t>
  </si>
  <si>
    <t>E04518</t>
  </si>
  <si>
    <t>simplicicaulis</t>
  </si>
  <si>
    <t>Lobelia simplicicaulis</t>
  </si>
  <si>
    <t>Z10591</t>
  </si>
  <si>
    <t>Lobelia sp.</t>
  </si>
  <si>
    <t>G04519</t>
  </si>
  <si>
    <t>Monopsis</t>
  </si>
  <si>
    <t>Monopsis debilis var. depressa</t>
  </si>
  <si>
    <t>M10662</t>
  </si>
  <si>
    <t>Monopsis sp.</t>
  </si>
  <si>
    <t>M15334</t>
  </si>
  <si>
    <t>Pratia</t>
  </si>
  <si>
    <t>pedunculata/puberula</t>
  </si>
  <si>
    <t>Pratia pedunculata/puberula</t>
  </si>
  <si>
    <t>White-flower Matted Pratia</t>
  </si>
  <si>
    <t>C02845</t>
  </si>
  <si>
    <t>U10818</t>
  </si>
  <si>
    <t>Pratia sp.</t>
  </si>
  <si>
    <t>Dryland Bluebell</t>
  </si>
  <si>
    <t>A04524</t>
  </si>
  <si>
    <t>Wahlenbergia</t>
  </si>
  <si>
    <t>Wahlenbergia aridicola</t>
  </si>
  <si>
    <t>Tufted Bluebell</t>
  </si>
  <si>
    <t>G02847</t>
  </si>
  <si>
    <t>Wahlenbergia communis</t>
  </si>
  <si>
    <t>River Bluebell</t>
  </si>
  <si>
    <t>Y02848</t>
  </si>
  <si>
    <t>fluminalis</t>
  </si>
  <si>
    <t>Wahlenbergia fluminalis</t>
  </si>
  <si>
    <t>Annual Bluebell</t>
  </si>
  <si>
    <t>K02849</t>
  </si>
  <si>
    <t>gracilenta</t>
  </si>
  <si>
    <t>Wahlenbergia gracilenta</t>
  </si>
  <si>
    <t>Sprawling Bluebell</t>
  </si>
  <si>
    <t>U02850</t>
  </si>
  <si>
    <t>Wahlenbergia gracilis</t>
  </si>
  <si>
    <t>Naked Bluebell</t>
  </si>
  <si>
    <t>W02851</t>
  </si>
  <si>
    <t>gymnoclada</t>
  </si>
  <si>
    <t>Wahlenbergia gymnoclada</t>
  </si>
  <si>
    <t>Coast Bluebell</t>
  </si>
  <si>
    <t>S04521</t>
  </si>
  <si>
    <t>littoricola</t>
  </si>
  <si>
    <t>Wahlenbergia littoricola</t>
  </si>
  <si>
    <t>Yellow-wash Bluebell</t>
  </si>
  <si>
    <t>C04525</t>
  </si>
  <si>
    <t>Wahlenbergia luteola</t>
  </si>
  <si>
    <t>Tadgell's Bluebell</t>
  </si>
  <si>
    <t>E04702</t>
  </si>
  <si>
    <t>multicaulis</t>
  </si>
  <si>
    <t>Wahlenbergia multicaulis</t>
  </si>
  <si>
    <t>C02853</t>
  </si>
  <si>
    <t>Wahlenbergia preissii</t>
  </si>
  <si>
    <t>E04526</t>
  </si>
  <si>
    <t>queenslandica</t>
  </si>
  <si>
    <t>Wahlenbergia queenslandica</t>
  </si>
  <si>
    <t>Native Bluebell</t>
  </si>
  <si>
    <t>U11042</t>
  </si>
  <si>
    <t>Wahlenbergia sp.</t>
  </si>
  <si>
    <t>Tall Bluebell</t>
  </si>
  <si>
    <t>U04522</t>
  </si>
  <si>
    <t>Wahlenbergia stricta ssp. stricta</t>
  </si>
  <si>
    <t>Swollen-fruit Bluebell</t>
  </si>
  <si>
    <t>G04527</t>
  </si>
  <si>
    <t>tumidifructa</t>
  </si>
  <si>
    <t>Wahlenbergia tumidifructa</t>
  </si>
  <si>
    <t>GOODENIACEAE</t>
  </si>
  <si>
    <t>Blue Pincushion</t>
  </si>
  <si>
    <t>E02926</t>
  </si>
  <si>
    <t>Brunonia</t>
  </si>
  <si>
    <t>Brunonia australis</t>
  </si>
  <si>
    <t>Sticky Coopernookia</t>
  </si>
  <si>
    <t>A02860</t>
  </si>
  <si>
    <t>Coopernookia</t>
  </si>
  <si>
    <t>strophiolata</t>
  </si>
  <si>
    <t>Coopernookia strophiolata</t>
  </si>
  <si>
    <t>S06457</t>
  </si>
  <si>
    <t>Dampiera</t>
  </si>
  <si>
    <t>Dampiera cinerea</t>
  </si>
  <si>
    <t>Shrubby Dampiera</t>
  </si>
  <si>
    <t>S04337</t>
  </si>
  <si>
    <t>dysantha</t>
  </si>
  <si>
    <t>Dampiera dysantha</t>
  </si>
  <si>
    <t>Grooved Dampiera</t>
  </si>
  <si>
    <t>Z20051</t>
  </si>
  <si>
    <t>Dampiera lanceolata var.</t>
  </si>
  <si>
    <t>Kangaroo Island Dampiera</t>
  </si>
  <si>
    <t>U04338</t>
  </si>
  <si>
    <t>Dampiera lanceolata var. insularis</t>
  </si>
  <si>
    <t>Aldinga Dampiera</t>
  </si>
  <si>
    <t>C04373</t>
  </si>
  <si>
    <t>Dampiera lanceolata var. intermedia</t>
  </si>
  <si>
    <t>M04758</t>
  </si>
  <si>
    <t>Dampiera lanceolata var. lanceolata</t>
  </si>
  <si>
    <t>Velvet Dampiera</t>
  </si>
  <si>
    <t>K02865</t>
  </si>
  <si>
    <t>marifolia</t>
  </si>
  <si>
    <t>Dampiera marifolia</t>
  </si>
  <si>
    <t>E04374</t>
  </si>
  <si>
    <t>Dampiera ramosa</t>
  </si>
  <si>
    <t>Rosemary Dampiera</t>
  </si>
  <si>
    <t>M02866</t>
  </si>
  <si>
    <t>Dampiera rosmarinifolia</t>
  </si>
  <si>
    <t>G05539</t>
  </si>
  <si>
    <t>roycei</t>
  </si>
  <si>
    <t>Dampiera roycei</t>
  </si>
  <si>
    <t>M10302</t>
  </si>
  <si>
    <t>Dampiera sp.</t>
  </si>
  <si>
    <t>White Goodenia</t>
  </si>
  <si>
    <t>Q02868</t>
  </si>
  <si>
    <t>Goodenia</t>
  </si>
  <si>
    <t>Goodenia albiflora</t>
  </si>
  <si>
    <t>Clasping Goodenia</t>
  </si>
  <si>
    <t>S02869</t>
  </si>
  <si>
    <t>amplexans</t>
  </si>
  <si>
    <t>Goodenia amplexans</t>
  </si>
  <si>
    <t>E02870</t>
  </si>
  <si>
    <t>anfracta</t>
  </si>
  <si>
    <t>Goodenia anfracta</t>
  </si>
  <si>
    <t>Bentham's Goodenia</t>
  </si>
  <si>
    <t>W04339</t>
  </si>
  <si>
    <t>benthamiana</t>
  </si>
  <si>
    <t>Goodenia benthamiana</t>
  </si>
  <si>
    <t>Split-end Goodenia</t>
  </si>
  <si>
    <t>Y02872</t>
  </si>
  <si>
    <t>berardiana</t>
  </si>
  <si>
    <t>Goodenia berardiana</t>
  </si>
  <si>
    <t>Native Primrose</t>
  </si>
  <si>
    <t>Y04340</t>
  </si>
  <si>
    <t>Goodenia blackiana</t>
  </si>
  <si>
    <t>K04341</t>
  </si>
  <si>
    <t>brunnea</t>
  </si>
  <si>
    <t>Goodenia brunnea</t>
  </si>
  <si>
    <t>Streaked Goodenia</t>
  </si>
  <si>
    <t>Z02875</t>
  </si>
  <si>
    <t>Goodenia calcarata</t>
  </si>
  <si>
    <t>Y03460</t>
  </si>
  <si>
    <t>Goodenia centralis</t>
  </si>
  <si>
    <t>S04857</t>
  </si>
  <si>
    <t>Goodenia chambersii</t>
  </si>
  <si>
    <t>Serrated Goodenia</t>
  </si>
  <si>
    <t>S02877</t>
  </si>
  <si>
    <t>Goodenia cycloptera</t>
  </si>
  <si>
    <t>Silky Goodenia</t>
  </si>
  <si>
    <t>fascicularis</t>
  </si>
  <si>
    <t>Goodenia fascicularis</t>
  </si>
  <si>
    <t>Bent Goodenia</t>
  </si>
  <si>
    <t>W02879</t>
  </si>
  <si>
    <t>geniculata</t>
  </si>
  <si>
    <t>Goodenia geniculata</t>
  </si>
  <si>
    <t>Z04343</t>
  </si>
  <si>
    <t>Goodenia gibbosa</t>
  </si>
  <si>
    <t>Smooth Goodenia</t>
  </si>
  <si>
    <t>M03462</t>
  </si>
  <si>
    <t>Goodenia glabra</t>
  </si>
  <si>
    <t>Q04344</t>
  </si>
  <si>
    <t>Goodenia glandulosa</t>
  </si>
  <si>
    <t>Pale Goodenia</t>
  </si>
  <si>
    <t>Y02880</t>
  </si>
  <si>
    <t>Goodenia glauca</t>
  </si>
  <si>
    <t>Grampians Goodenia</t>
  </si>
  <si>
    <t>W05455</t>
  </si>
  <si>
    <t>Goodenia gracilis</t>
  </si>
  <si>
    <t>Y05812</t>
  </si>
  <si>
    <t>gypsicola</t>
  </si>
  <si>
    <t>Goodenia gypsicola</t>
  </si>
  <si>
    <t>Hill Goodenia</t>
  </si>
  <si>
    <t>K02881</t>
  </si>
  <si>
    <t>havilandii</t>
  </si>
  <si>
    <t>Goodenia havilandii</t>
  </si>
  <si>
    <t>Y31368</t>
  </si>
  <si>
    <t>heterochila</t>
  </si>
  <si>
    <t>Goodenia heterochila</t>
  </si>
  <si>
    <t>Spreading Goodenia</t>
  </si>
  <si>
    <t>Q03464</t>
  </si>
  <si>
    <t>heteromera</t>
  </si>
  <si>
    <t>Goodenia heteromera</t>
  </si>
  <si>
    <t>Swamp Goodenia</t>
  </si>
  <si>
    <t>S02885</t>
  </si>
  <si>
    <t>Goodenia humilis</t>
  </si>
  <si>
    <t>U02886</t>
  </si>
  <si>
    <t>lobata</t>
  </si>
  <si>
    <t>Goodenia lobata</t>
  </si>
  <si>
    <t>Stiff Goodenia</t>
  </si>
  <si>
    <t>W02887</t>
  </si>
  <si>
    <t>lunata</t>
  </si>
  <si>
    <t>Goodenia lunata</t>
  </si>
  <si>
    <t>U32014</t>
  </si>
  <si>
    <t>Goodenia micrantha</t>
  </si>
  <si>
    <t>C02889</t>
  </si>
  <si>
    <t>modesta</t>
  </si>
  <si>
    <t>Goodenia modesta</t>
  </si>
  <si>
    <t>W03467</t>
  </si>
  <si>
    <t>mueckeana</t>
  </si>
  <si>
    <t>Goodenia mueckeana</t>
  </si>
  <si>
    <t>U03466</t>
  </si>
  <si>
    <t>Goodenia occidentalis</t>
  </si>
  <si>
    <t>Hop Goodenia</t>
  </si>
  <si>
    <t>M02890</t>
  </si>
  <si>
    <t>Goodenia ovata</t>
  </si>
  <si>
    <t>Cut-leaf Goodenia</t>
  </si>
  <si>
    <t>Z02891</t>
  </si>
  <si>
    <t>pinnatifida</t>
  </si>
  <si>
    <t>Goodenia pinnatifida</t>
  </si>
  <si>
    <t>Small-flower Goodenia</t>
  </si>
  <si>
    <t>S02893</t>
  </si>
  <si>
    <t>pusilliflora</t>
  </si>
  <si>
    <t>Goodenia pusilliflora</t>
  </si>
  <si>
    <t>U04346</t>
  </si>
  <si>
    <t>quasilibera</t>
  </si>
  <si>
    <t>Goodenia quasilibera</t>
  </si>
  <si>
    <t>Purple-spike Goodenia</t>
  </si>
  <si>
    <t>U02894</t>
  </si>
  <si>
    <t>ramelii</t>
  </si>
  <si>
    <t>Goodenia ramelii</t>
  </si>
  <si>
    <t>Woolly Goodenia</t>
  </si>
  <si>
    <t>W02895</t>
  </si>
  <si>
    <t>Goodenia robusta</t>
  </si>
  <si>
    <t>Flinders Ranges Goodenia</t>
  </si>
  <si>
    <t>G32491</t>
  </si>
  <si>
    <t>saccata</t>
  </si>
  <si>
    <t>Goodenia saccata</t>
  </si>
  <si>
    <t>U10454</t>
  </si>
  <si>
    <t>Goodenia sp.</t>
  </si>
  <si>
    <t>U03474</t>
  </si>
  <si>
    <t>triodiophila</t>
  </si>
  <si>
    <t>Goodenia triodiophila</t>
  </si>
  <si>
    <t>Davenport Range Goodenia</t>
  </si>
  <si>
    <t>Y32492</t>
  </si>
  <si>
    <t>valdentata</t>
  </si>
  <si>
    <t>Goodenia valdentata</t>
  </si>
  <si>
    <t>Sticky Goodenia</t>
  </si>
  <si>
    <t>G02899</t>
  </si>
  <si>
    <t>Goodenia varia</t>
  </si>
  <si>
    <t>Wavy Goodenia</t>
  </si>
  <si>
    <t>Y02900</t>
  </si>
  <si>
    <t>vernicosa</t>
  </si>
  <si>
    <t>Goodenia vernicosa</t>
  </si>
  <si>
    <t>G03567</t>
  </si>
  <si>
    <t>vilmoriniae</t>
  </si>
  <si>
    <t>Goodenia vilmoriniae</t>
  </si>
  <si>
    <t>Silver Goodenia</t>
  </si>
  <si>
    <t>Q04352</t>
  </si>
  <si>
    <t>willisiana</t>
  </si>
  <si>
    <t>Goodenia willisiana</t>
  </si>
  <si>
    <t>Yellow-seed Goodenia</t>
  </si>
  <si>
    <t>S04805</t>
  </si>
  <si>
    <t>xanthosperma</t>
  </si>
  <si>
    <t>Goodenia xanthosperma</t>
  </si>
  <si>
    <t>Goodenia Family</t>
  </si>
  <si>
    <t>A15064</t>
  </si>
  <si>
    <t>Goodeniaceae</t>
  </si>
  <si>
    <t>Goodeniaceae sp.</t>
  </si>
  <si>
    <t>Leafless Lechenaultia</t>
  </si>
  <si>
    <t>Z05275</t>
  </si>
  <si>
    <t>Lechenaultia</t>
  </si>
  <si>
    <t>Lechenaultia aphylla</t>
  </si>
  <si>
    <t>Tangled Lechenaultia</t>
  </si>
  <si>
    <t>Z02903</t>
  </si>
  <si>
    <t>Lechenaultia divaricata</t>
  </si>
  <si>
    <t>C10561</t>
  </si>
  <si>
    <t>Lechenaultia sp.</t>
  </si>
  <si>
    <t>Striate Lechenaultia</t>
  </si>
  <si>
    <t>M01350</t>
  </si>
  <si>
    <t>Lechenaultia striata</t>
  </si>
  <si>
    <t>Fairy Fanflower</t>
  </si>
  <si>
    <t>S02905</t>
  </si>
  <si>
    <t>Scaevola</t>
  </si>
  <si>
    <t>Scaevola aemula</t>
  </si>
  <si>
    <t>Pale Fanflower</t>
  </si>
  <si>
    <t>M05274</t>
  </si>
  <si>
    <t>albida</t>
  </si>
  <si>
    <t>Scaevola albida</t>
  </si>
  <si>
    <t>Y04932</t>
  </si>
  <si>
    <t>Scaevola albida var. albida</t>
  </si>
  <si>
    <t>Coast Fanflower</t>
  </si>
  <si>
    <t>S04493</t>
  </si>
  <si>
    <t>Scaevola albida var. pallida</t>
  </si>
  <si>
    <t>U04494</t>
  </si>
  <si>
    <t>amblyanthera</t>
  </si>
  <si>
    <t>Scaevola amblyanthera var. centralis</t>
  </si>
  <si>
    <t>A04348</t>
  </si>
  <si>
    <t>angustata</t>
  </si>
  <si>
    <t>Scaevola angustata</t>
  </si>
  <si>
    <t>Leafless Fanflower</t>
  </si>
  <si>
    <t>C04349</t>
  </si>
  <si>
    <t>Scaevola basedowii</t>
  </si>
  <si>
    <t>Bursaria Fanflower</t>
  </si>
  <si>
    <t>W02907</t>
  </si>
  <si>
    <t>Scaevola bursariifolia</t>
  </si>
  <si>
    <t>Dune Fanflower</t>
  </si>
  <si>
    <t>A02908</t>
  </si>
  <si>
    <t>calendulacea</t>
  </si>
  <si>
    <t>Scaevola calendulacea</t>
  </si>
  <si>
    <t>C02909</t>
  </si>
  <si>
    <t>collaris</t>
  </si>
  <si>
    <t>Hill Fanflower</t>
  </si>
  <si>
    <t>Y04084</t>
  </si>
  <si>
    <t>Scaevola collina</t>
  </si>
  <si>
    <t>Cushion Fanflower</t>
  </si>
  <si>
    <t>Z02911</t>
  </si>
  <si>
    <t>Scaevola crassifolia</t>
  </si>
  <si>
    <t>Skeleton Fanflower</t>
  </si>
  <si>
    <t>Q02912</t>
  </si>
  <si>
    <t>depauperata</t>
  </si>
  <si>
    <t>Scaevola depauperata</t>
  </si>
  <si>
    <t>M04350</t>
  </si>
  <si>
    <t>glabrata</t>
  </si>
  <si>
    <t>Scaevola glabrata</t>
  </si>
  <si>
    <t>Creeping Fanflower</t>
  </si>
  <si>
    <t>Q02004</t>
  </si>
  <si>
    <t>Scaevola hookeri</t>
  </si>
  <si>
    <t>Inland Fanflower</t>
  </si>
  <si>
    <t>W04495</t>
  </si>
  <si>
    <t>Scaevola humilis</t>
  </si>
  <si>
    <t>Rough Fanflower</t>
  </si>
  <si>
    <t>Q20168</t>
  </si>
  <si>
    <t>Scaevola linearis ssp.</t>
  </si>
  <si>
    <t>Bundled Fanflower</t>
  </si>
  <si>
    <t>U03458</t>
  </si>
  <si>
    <t>Scaevola linearis ssp. confertifolia</t>
  </si>
  <si>
    <t>U02914</t>
  </si>
  <si>
    <t>Scaevola linearis ssp. linearis</t>
  </si>
  <si>
    <t>Myrtle Fanflower</t>
  </si>
  <si>
    <t>W02915</t>
  </si>
  <si>
    <t>Scaevola myrtifolia</t>
  </si>
  <si>
    <t>C05041</t>
  </si>
  <si>
    <t>Scaevola obovata</t>
  </si>
  <si>
    <t>Small-beard Fanflower</t>
  </si>
  <si>
    <t>Z04351</t>
  </si>
  <si>
    <t>parvibarbata</t>
  </si>
  <si>
    <t>Scaevola parvibarbata</t>
  </si>
  <si>
    <t>Camel Weed</t>
  </si>
  <si>
    <t>S04953</t>
  </si>
  <si>
    <t>Scaevola parvifolia ssp. parvifolia</t>
  </si>
  <si>
    <t>Fanflower</t>
  </si>
  <si>
    <t>S10885</t>
  </si>
  <si>
    <t>Scaevola sp.</t>
  </si>
  <si>
    <t>Spiny Fanflower</t>
  </si>
  <si>
    <t>G02919</t>
  </si>
  <si>
    <t>Scaevola spinescens</t>
  </si>
  <si>
    <t>Shiny Swamp-mat</t>
  </si>
  <si>
    <t>Q02920</t>
  </si>
  <si>
    <t>Toothed Velleia</t>
  </si>
  <si>
    <t>S02921</t>
  </si>
  <si>
    <t>Velleia</t>
  </si>
  <si>
    <t>arguta</t>
  </si>
  <si>
    <t>Cup Velleia</t>
  </si>
  <si>
    <t>U02922</t>
  </si>
  <si>
    <t>connata</t>
  </si>
  <si>
    <t>W02923</t>
  </si>
  <si>
    <t>cycnopotamica</t>
  </si>
  <si>
    <t>Smooth Velleia</t>
  </si>
  <si>
    <t>A02924</t>
  </si>
  <si>
    <t>Hispid Velleia</t>
  </si>
  <si>
    <t>Z32479</t>
  </si>
  <si>
    <t>Spur Velleia</t>
  </si>
  <si>
    <t>C02925</t>
  </si>
  <si>
    <t>S11025</t>
  </si>
  <si>
    <t>Velleia sp.</t>
  </si>
  <si>
    <t>STYLIDIACEAE</t>
  </si>
  <si>
    <t>Hairy Stylewort</t>
  </si>
  <si>
    <t>G02927</t>
  </si>
  <si>
    <t>Levenhookia</t>
  </si>
  <si>
    <t>Levenhookia dubia</t>
  </si>
  <si>
    <t>Tiny Stylewort</t>
  </si>
  <si>
    <t>Y02928</t>
  </si>
  <si>
    <t>Levenhookia pusilla</t>
  </si>
  <si>
    <t>Slender Stylewort</t>
  </si>
  <si>
    <t>Y05360</t>
  </si>
  <si>
    <t>Levenhookia sonderi</t>
  </si>
  <si>
    <t>Stylewort</t>
  </si>
  <si>
    <t>Y10580</t>
  </si>
  <si>
    <t>Levenhookia sp.</t>
  </si>
  <si>
    <t>U05278</t>
  </si>
  <si>
    <t>Levenhookia stipitata</t>
  </si>
  <si>
    <t>Trigger-plant Family</t>
  </si>
  <si>
    <t>C15357</t>
  </si>
  <si>
    <t>Stylidiaceae</t>
  </si>
  <si>
    <t>Stylidiaceae sp.</t>
  </si>
  <si>
    <t>Grass Trigger-plant</t>
  </si>
  <si>
    <t>Z32179</t>
  </si>
  <si>
    <t>Stylidium</t>
  </si>
  <si>
    <t>Stylidium armeria ssp. armeria</t>
  </si>
  <si>
    <t>Beauglehole's Trigger-plant</t>
  </si>
  <si>
    <t>S03765</t>
  </si>
  <si>
    <t>Stylidium beaugleholei</t>
  </si>
  <si>
    <t>Spurred Trigger-plant</t>
  </si>
  <si>
    <t>Q05276</t>
  </si>
  <si>
    <t>calcaratum</t>
  </si>
  <si>
    <t>Stylidium calcaratum</t>
  </si>
  <si>
    <t>G05511</t>
  </si>
  <si>
    <t>Stylidium desertorum</t>
  </si>
  <si>
    <t>Hundreds And Thousands</t>
  </si>
  <si>
    <t>A05828</t>
  </si>
  <si>
    <t>despectum</t>
  </si>
  <si>
    <t>Stylidium despectum</t>
  </si>
  <si>
    <t>S05277</t>
  </si>
  <si>
    <t>ecorne</t>
  </si>
  <si>
    <t>Stylidium ecorne</t>
  </si>
  <si>
    <t>C32181</t>
  </si>
  <si>
    <t>graminifolium</t>
  </si>
  <si>
    <t>Stylidium graminifolium</t>
  </si>
  <si>
    <t>K05581</t>
  </si>
  <si>
    <t>inaequipetalum</t>
  </si>
  <si>
    <t>Stylidium inaequipetalum</t>
  </si>
  <si>
    <t>Tiny Trigger-plant</t>
  </si>
  <si>
    <t>C02933</t>
  </si>
  <si>
    <t>perpusillum</t>
  </si>
  <si>
    <t>Stylidium perpusillum</t>
  </si>
  <si>
    <t>Trigger-plant</t>
  </si>
  <si>
    <t>Q11076</t>
  </si>
  <si>
    <t>Stylidium sp.</t>
  </si>
  <si>
    <t>Kangaroo Island Trigger-plant</t>
  </si>
  <si>
    <t>E02934</t>
  </si>
  <si>
    <t>tepperianum</t>
  </si>
  <si>
    <t>Stylidium tepperianum</t>
  </si>
  <si>
    <t>COMPOSITAE</t>
  </si>
  <si>
    <t>Spiny Everlasting</t>
  </si>
  <si>
    <t>G02935</t>
  </si>
  <si>
    <t>Acanthocladium</t>
  </si>
  <si>
    <t>dockeri</t>
  </si>
  <si>
    <t>Acanthocladium dockeri</t>
  </si>
  <si>
    <t>Yarrow</t>
  </si>
  <si>
    <t>Q06456</t>
  </si>
  <si>
    <t>Achillea</t>
  </si>
  <si>
    <t>Achillea distans</t>
  </si>
  <si>
    <t>Z06455</t>
  </si>
  <si>
    <t>millefolium</t>
  </si>
  <si>
    <t>Achillea millefolium</t>
  </si>
  <si>
    <t>W10007</t>
  </si>
  <si>
    <t>Achillea sp.</t>
  </si>
  <si>
    <t>Woolly Yarrow</t>
  </si>
  <si>
    <t>S03561</t>
  </si>
  <si>
    <t>Achillea tomentosa</t>
  </si>
  <si>
    <t>Kangaroo Island River Daisy</t>
  </si>
  <si>
    <t>K02937</t>
  </si>
  <si>
    <t>Achnophora</t>
  </si>
  <si>
    <t>Achnophora tatei</t>
  </si>
  <si>
    <t>Flannel Cudweed</t>
  </si>
  <si>
    <t>Z02939</t>
  </si>
  <si>
    <t>Actinobole</t>
  </si>
  <si>
    <t>uliginosum</t>
  </si>
  <si>
    <t>Actinobole uliginosum</t>
  </si>
  <si>
    <t>Coast Sow-thistle</t>
  </si>
  <si>
    <t>Q03552</t>
  </si>
  <si>
    <t>Actites</t>
  </si>
  <si>
    <t>megalocarpus</t>
  </si>
  <si>
    <t>Actites megalocarpus</t>
  </si>
  <si>
    <t>Crofton Weed</t>
  </si>
  <si>
    <t>U04002</t>
  </si>
  <si>
    <t>Ageratina</t>
  </si>
  <si>
    <t>adenophora</t>
  </si>
  <si>
    <t>Ageratina adenophora</t>
  </si>
  <si>
    <t>Swamp Daisy</t>
  </si>
  <si>
    <t>S02965</t>
  </si>
  <si>
    <t>Allittia</t>
  </si>
  <si>
    <t>cardiocarpa</t>
  </si>
  <si>
    <t>Allittia cardiocarpa</t>
  </si>
  <si>
    <t>Wet-heath Daisy</t>
  </si>
  <si>
    <t>G02987</t>
  </si>
  <si>
    <t>uliginosa</t>
  </si>
  <si>
    <t>Allittia uliginosa</t>
  </si>
  <si>
    <t>Perennial Ragweed</t>
  </si>
  <si>
    <t>Ambrosia</t>
  </si>
  <si>
    <t>psilostachya</t>
  </si>
  <si>
    <t>Ambrosia psilostachya</t>
  </si>
  <si>
    <t>Ragweed</t>
  </si>
  <si>
    <t>Y10044</t>
  </si>
  <si>
    <t>Ambrosia sp.</t>
  </si>
  <si>
    <t>Lacy Ragweed</t>
  </si>
  <si>
    <t>U03562</t>
  </si>
  <si>
    <t>Ambrosia tenuifolia</t>
  </si>
  <si>
    <t>Ammobium</t>
  </si>
  <si>
    <t>W04195</t>
  </si>
  <si>
    <t>Ammobium alatum</t>
  </si>
  <si>
    <t>A04196</t>
  </si>
  <si>
    <t>Anacyclus</t>
  </si>
  <si>
    <t>radiatus</t>
  </si>
  <si>
    <t>Anacyclus radiatus</t>
  </si>
  <si>
    <t>Rock Everlasting</t>
  </si>
  <si>
    <t>K03161</t>
  </si>
  <si>
    <t>Anemocarpa</t>
  </si>
  <si>
    <t>podolepidium</t>
  </si>
  <si>
    <t>Anemocarpa podolepidium</t>
  </si>
  <si>
    <t>Hill Sunray</t>
  </si>
  <si>
    <t>E03186</t>
  </si>
  <si>
    <t>Anemocarpa saxatilis</t>
  </si>
  <si>
    <t>Sunray</t>
  </si>
  <si>
    <t>M11090</t>
  </si>
  <si>
    <t>Anemocarpa sp.</t>
  </si>
  <si>
    <t>Spreading Angianthus</t>
  </si>
  <si>
    <t>G02943</t>
  </si>
  <si>
    <t>Angianthus</t>
  </si>
  <si>
    <t>brachypappus</t>
  </si>
  <si>
    <t>Angianthus brachypappus</t>
  </si>
  <si>
    <t>W03563</t>
  </si>
  <si>
    <t>conocephalus</t>
  </si>
  <si>
    <t>Angianthus conocephalus</t>
  </si>
  <si>
    <t>Smooth Angianthus</t>
  </si>
  <si>
    <t>G04447</t>
  </si>
  <si>
    <t>glabratus</t>
  </si>
  <si>
    <t>Angianthus glabratus</t>
  </si>
  <si>
    <t>Salt Angianthus</t>
  </si>
  <si>
    <t>M02946</t>
  </si>
  <si>
    <t>preissianus</t>
  </si>
  <si>
    <t>Angianthus preissianus</t>
  </si>
  <si>
    <t>Y10060</t>
  </si>
  <si>
    <t>Angianthus sp.</t>
  </si>
  <si>
    <t>Hairy Angianthus</t>
  </si>
  <si>
    <t>E02950</t>
  </si>
  <si>
    <t>tomentosus</t>
  </si>
  <si>
    <t>Angianthus tomentosus</t>
  </si>
  <si>
    <t>Field Camomile</t>
  </si>
  <si>
    <t>G02951</t>
  </si>
  <si>
    <t>Anthemis</t>
  </si>
  <si>
    <t>Anthemis arvensis</t>
  </si>
  <si>
    <t>Stinking Mayweed</t>
  </si>
  <si>
    <t>Y02952</t>
  </si>
  <si>
    <t>cotula</t>
  </si>
  <si>
    <t>Anthemis cotula</t>
  </si>
  <si>
    <t>Chamomile</t>
  </si>
  <si>
    <t>Z10063</t>
  </si>
  <si>
    <t>Anthemis sp.</t>
  </si>
  <si>
    <t>Showy Firebush</t>
  </si>
  <si>
    <t>S03017</t>
  </si>
  <si>
    <t>Apalochlamys</t>
  </si>
  <si>
    <t>spectabilis</t>
  </si>
  <si>
    <t>Apalochlamys spectabilis</t>
  </si>
  <si>
    <t>Sunflower Daisy-bush</t>
  </si>
  <si>
    <t>Y03356</t>
  </si>
  <si>
    <t>Apowollastonia</t>
  </si>
  <si>
    <t>stirlingii</t>
  </si>
  <si>
    <t>Apowollastonia stirlingii ssp. stirlingii</t>
  </si>
  <si>
    <t>Cape Weed</t>
  </si>
  <si>
    <t>K02953</t>
  </si>
  <si>
    <t>Arctotheca</t>
  </si>
  <si>
    <t>calendula</t>
  </si>
  <si>
    <t>Arctotheca calendula</t>
  </si>
  <si>
    <t>Beach Daisy</t>
  </si>
  <si>
    <t>Z03967</t>
  </si>
  <si>
    <t>populifolia</t>
  </si>
  <si>
    <t>Arctotheca populifolia</t>
  </si>
  <si>
    <t>G10079</t>
  </si>
  <si>
    <t>Arctotheca sp.</t>
  </si>
  <si>
    <t>White Arctotis</t>
  </si>
  <si>
    <t>M02954</t>
  </si>
  <si>
    <t>Arctotis</t>
  </si>
  <si>
    <t>stoechadifolia</t>
  </si>
  <si>
    <t>Arctotis stoechadifolia</t>
  </si>
  <si>
    <t>Woolly Everlasting</t>
  </si>
  <si>
    <t>U03106</t>
  </si>
  <si>
    <t>Argentipallium</t>
  </si>
  <si>
    <t>blandowskianum</t>
  </si>
  <si>
    <t>Argentipallium blandowskianum</t>
  </si>
  <si>
    <t>Blunt Everlasting</t>
  </si>
  <si>
    <t>W03159</t>
  </si>
  <si>
    <t>obtusifolium</t>
  </si>
  <si>
    <t>Argentipallium obtusifolium</t>
  </si>
  <si>
    <t>Everlasting</t>
  </si>
  <si>
    <t>Z11091</t>
  </si>
  <si>
    <t>Argentipallium sp.</t>
  </si>
  <si>
    <t>Marguerite Daisy</t>
  </si>
  <si>
    <t>A20020</t>
  </si>
  <si>
    <t>Argyranthemum</t>
  </si>
  <si>
    <t>Argyranthemum frutescens ssp.</t>
  </si>
  <si>
    <t>Teneriffe Daisy</t>
  </si>
  <si>
    <t>W04823</t>
  </si>
  <si>
    <t>Argyranthemum frutescens ssp. foeniculaceum</t>
  </si>
  <si>
    <t>S04989</t>
  </si>
  <si>
    <t>Argyranthemum frutescens ssp. frutescens</t>
  </si>
  <si>
    <t>Wormwood</t>
  </si>
  <si>
    <t>Q02956</t>
  </si>
  <si>
    <t>Artemisia</t>
  </si>
  <si>
    <t>absinthium</t>
  </si>
  <si>
    <t>Artemisia absinthium</t>
  </si>
  <si>
    <t>Silver Wormwood</t>
  </si>
  <si>
    <t>M04422</t>
  </si>
  <si>
    <t>Artemisia arborescens</t>
  </si>
  <si>
    <t>Z32223</t>
  </si>
  <si>
    <t>pontica</t>
  </si>
  <si>
    <t>Artemisia pontica</t>
  </si>
  <si>
    <t>G10087</t>
  </si>
  <si>
    <t>Artemisia sp.</t>
  </si>
  <si>
    <t>Wirewort</t>
  </si>
  <si>
    <t>U32446</t>
  </si>
  <si>
    <t>Asteridea</t>
  </si>
  <si>
    <t>athrixioides</t>
  </si>
  <si>
    <t>Asteridea athrixioides</t>
  </si>
  <si>
    <t>Golden Pallensis</t>
  </si>
  <si>
    <t>G03267</t>
  </si>
  <si>
    <t>Asteriscus</t>
  </si>
  <si>
    <t>spinosus</t>
  </si>
  <si>
    <t>Asteriscus spinosus</t>
  </si>
  <si>
    <t>S02957</t>
  </si>
  <si>
    <t>Basedowia</t>
  </si>
  <si>
    <t>tenerrima</t>
  </si>
  <si>
    <t>Basedowia tenerrima</t>
  </si>
  <si>
    <t>Listed as VU on 16/7/00. Delisted on 24/12/09. BDBSA updated by D Bickerton 29/7/10</t>
  </si>
  <si>
    <t>G32159</t>
  </si>
  <si>
    <t>Bellis</t>
  </si>
  <si>
    <t>Bellis perennis</t>
  </si>
  <si>
    <t>African Thistle</t>
  </si>
  <si>
    <t>U02958</t>
  </si>
  <si>
    <t>Berkheya</t>
  </si>
  <si>
    <t>Berkheya rigida</t>
  </si>
  <si>
    <t>Bipinnate Beggar's Ticks</t>
  </si>
  <si>
    <t>Q32460</t>
  </si>
  <si>
    <t>Bidens</t>
  </si>
  <si>
    <t>bipinnata</t>
  </si>
  <si>
    <t>Cobbler's Pegs</t>
  </si>
  <si>
    <t>Dwarf Button-flower</t>
  </si>
  <si>
    <t>M03630</t>
  </si>
  <si>
    <t>Blennospora</t>
  </si>
  <si>
    <t>Blennospora drummondii</t>
  </si>
  <si>
    <t>Hill Daisy</t>
  </si>
  <si>
    <t>Y02960</t>
  </si>
  <si>
    <t>Brachyscome</t>
  </si>
  <si>
    <t>Brachyscome aculeata</t>
  </si>
  <si>
    <t>Black's Daisy</t>
  </si>
  <si>
    <t>Z02963</t>
  </si>
  <si>
    <t>blackii</t>
  </si>
  <si>
    <t>Brachyscome blackii</t>
  </si>
  <si>
    <t>Short-stem Daisy</t>
  </si>
  <si>
    <t>E03970</t>
  </si>
  <si>
    <t>breviscapis</t>
  </si>
  <si>
    <t>Brachyscome breviscapis</t>
  </si>
  <si>
    <t>Large White Daisy</t>
  </si>
  <si>
    <t>Q02964</t>
  </si>
  <si>
    <t>campylocarpa</t>
  </si>
  <si>
    <t>Brachyscome campylocarpa</t>
  </si>
  <si>
    <t>Variable Daisy</t>
  </si>
  <si>
    <t>Q20028</t>
  </si>
  <si>
    <t>ciliaris</t>
  </si>
  <si>
    <t>Brachyscome ciliaris var.</t>
  </si>
  <si>
    <t>Rayless Variable-daisy</t>
  </si>
  <si>
    <t>Y03516</t>
  </si>
  <si>
    <t>Brachyscome ciliaris var. brachyglossa</t>
  </si>
  <si>
    <t>U02966</t>
  </si>
  <si>
    <t>Brachyscome ciliaris var. ciliaris</t>
  </si>
  <si>
    <t>Woolly Variable Daisy</t>
  </si>
  <si>
    <t>M03518</t>
  </si>
  <si>
    <t>Brachyscome ciliaris var. lanuginosa</t>
  </si>
  <si>
    <t>Lyrate-leaf Daisy</t>
  </si>
  <si>
    <t>Z03519</t>
  </si>
  <si>
    <t>Brachyscome ciliaris var. lyrifolia</t>
  </si>
  <si>
    <t>A03520</t>
  </si>
  <si>
    <t>Brachyscome ciliaris var. subintegrifolia</t>
  </si>
  <si>
    <t>Wedge-leaf Daisy</t>
  </si>
  <si>
    <t>E03258</t>
  </si>
  <si>
    <t>cuneifolia</t>
  </si>
  <si>
    <t>Brachyscome cuneifolia</t>
  </si>
  <si>
    <t>Weak Daisy</t>
  </si>
  <si>
    <t>K05785</t>
  </si>
  <si>
    <t>Brachyscome debilis</t>
  </si>
  <si>
    <t>Lobe-seed Daisy</t>
  </si>
  <si>
    <t>C04445</t>
  </si>
  <si>
    <t>Brachyscome dentata</t>
  </si>
  <si>
    <t>Large Hard-head Daisy</t>
  </si>
  <si>
    <t>U04910</t>
  </si>
  <si>
    <t>dichromosomatica</t>
  </si>
  <si>
    <t>Brachyscome dichromosomatica var. dichromosomatica</t>
  </si>
  <si>
    <t>Tall Daisy</t>
  </si>
  <si>
    <t>K04837</t>
  </si>
  <si>
    <t>Brachyscome diversifolia</t>
  </si>
  <si>
    <t>Z02971</t>
  </si>
  <si>
    <t>eriogona</t>
  </si>
  <si>
    <t>Brachyscome eriogona</t>
  </si>
  <si>
    <t>Slender Daisy</t>
  </si>
  <si>
    <t>Q02972</t>
  </si>
  <si>
    <t>exilis</t>
  </si>
  <si>
    <t>Brachyscome exilis</t>
  </si>
  <si>
    <t>Giles Daisy</t>
  </si>
  <si>
    <t>A02976</t>
  </si>
  <si>
    <t>Brachyscome gilesii</t>
  </si>
  <si>
    <t>Dwarf Daisy</t>
  </si>
  <si>
    <t>S02973</t>
  </si>
  <si>
    <t>Brachyscome goniocarpa</t>
  </si>
  <si>
    <t>Grass Daisy</t>
  </si>
  <si>
    <t>U02974</t>
  </si>
  <si>
    <t>Brachyscome graminea</t>
  </si>
  <si>
    <t>Hard-head Daisy</t>
  </si>
  <si>
    <t>E02978</t>
  </si>
  <si>
    <t>Brachyscome lineariloba</t>
  </si>
  <si>
    <t>Black-fruit Daisy</t>
  </si>
  <si>
    <t>G02979</t>
  </si>
  <si>
    <t>Brachyscome melanocarpa ssp. melanocarpa</t>
  </si>
  <si>
    <t>Corunna Daisy</t>
  </si>
  <si>
    <t>Q02980</t>
  </si>
  <si>
    <t>Brachyscome muelleri</t>
  </si>
  <si>
    <t>M02962</t>
  </si>
  <si>
    <t>Brachyscome paludicola</t>
  </si>
  <si>
    <t>Coast Daisy</t>
  </si>
  <si>
    <t>M05786</t>
  </si>
  <si>
    <t>parvula</t>
  </si>
  <si>
    <t>Brachyscome parvula</t>
  </si>
  <si>
    <t>Tiny Daisy</t>
  </si>
  <si>
    <t>G04455</t>
  </si>
  <si>
    <t>perpusilla</t>
  </si>
  <si>
    <t>Brachyscome perpusilla</t>
  </si>
  <si>
    <t>Rare Daisy</t>
  </si>
  <si>
    <t>W04939</t>
  </si>
  <si>
    <t>rara</t>
  </si>
  <si>
    <t>Brachyscome rara</t>
  </si>
  <si>
    <t>Reader's Daisy</t>
  </si>
  <si>
    <t>W02983</t>
  </si>
  <si>
    <t>readeri</t>
  </si>
  <si>
    <t>Brachyscome readeri</t>
  </si>
  <si>
    <t>Native Daisy</t>
  </si>
  <si>
    <t>Q10144</t>
  </si>
  <si>
    <t>Brachyscome sp.</t>
  </si>
  <si>
    <t>Nullarbor Daisy</t>
  </si>
  <si>
    <t>A02984</t>
  </si>
  <si>
    <t>Brachyscome tatei</t>
  </si>
  <si>
    <t>Shrubby Desert Daisy</t>
  </si>
  <si>
    <t>C02985</t>
  </si>
  <si>
    <t>Brachyscome tesquorum</t>
  </si>
  <si>
    <t>Smooth Daisy</t>
  </si>
  <si>
    <t>E02986</t>
  </si>
  <si>
    <t>Brachyscome trachycarpa</t>
  </si>
  <si>
    <t>Yellow-fruit Daisy</t>
  </si>
  <si>
    <t>Y04896</t>
  </si>
  <si>
    <t>xanthocarpa</t>
  </si>
  <si>
    <t>Brachyscome xanthocarpa</t>
  </si>
  <si>
    <t>Field Marigold</t>
  </si>
  <si>
    <t>Y02988</t>
  </si>
  <si>
    <t>Calendula</t>
  </si>
  <si>
    <t>Calendula arvensis</t>
  </si>
  <si>
    <t>Garden Marigold</t>
  </si>
  <si>
    <t>E03506</t>
  </si>
  <si>
    <t>Calendula officinalis</t>
  </si>
  <si>
    <t>Marigold</t>
  </si>
  <si>
    <t>C10165</t>
  </si>
  <si>
    <t>Calendula sp.</t>
  </si>
  <si>
    <t>Lemon Beauty-heads</t>
  </si>
  <si>
    <t>U02990</t>
  </si>
  <si>
    <t>Calocephalus</t>
  </si>
  <si>
    <t>citreus</t>
  </si>
  <si>
    <t>Calocephalus citreus</t>
  </si>
  <si>
    <t>Knapp's Beauty-heads</t>
  </si>
  <si>
    <t>C02993</t>
  </si>
  <si>
    <t>knappii</t>
  </si>
  <si>
    <t>Calocephalus knappii</t>
  </si>
  <si>
    <t>Milky Beauty-heads</t>
  </si>
  <si>
    <t>E02994</t>
  </si>
  <si>
    <t>lacteus</t>
  </si>
  <si>
    <t>Calocephalus lacteus</t>
  </si>
  <si>
    <t>Western Beauty-heads</t>
  </si>
  <si>
    <t>platycephalus</t>
  </si>
  <si>
    <t>Calocephalus platycephalus</t>
  </si>
  <si>
    <t>Pale Beauty-heads</t>
  </si>
  <si>
    <t>Y02996</t>
  </si>
  <si>
    <t>Calocephalus sonderi</t>
  </si>
  <si>
    <t>Beauty-heads</t>
  </si>
  <si>
    <t>U10170</t>
  </si>
  <si>
    <t>Calocephalus sp.</t>
  </si>
  <si>
    <t>Anchor Burr-daisy</t>
  </si>
  <si>
    <t>K02997</t>
  </si>
  <si>
    <t>Calotis</t>
  </si>
  <si>
    <t>ancyrocarpa</t>
  </si>
  <si>
    <t>Calotis ancyrocarpa</t>
  </si>
  <si>
    <t>C32157</t>
  </si>
  <si>
    <t>anthemoides</t>
  </si>
  <si>
    <t>Calotis anthemoides</t>
  </si>
  <si>
    <t>M02998</t>
  </si>
  <si>
    <t>breviradiata</t>
  </si>
  <si>
    <t>Calotis breviradiata</t>
  </si>
  <si>
    <t>Purple Burr-daisy</t>
  </si>
  <si>
    <t>Z02999</t>
  </si>
  <si>
    <t>Calotis cuneifolia</t>
  </si>
  <si>
    <t>Showy Burr-daisy</t>
  </si>
  <si>
    <t>A03000</t>
  </si>
  <si>
    <t>cymbacantha</t>
  </si>
  <si>
    <t>Calotis cymbacantha</t>
  </si>
  <si>
    <t>Tangled Burr-daisy</t>
  </si>
  <si>
    <t>C03001</t>
  </si>
  <si>
    <t>Calotis erinacea</t>
  </si>
  <si>
    <t>Hairy Burr-daisy</t>
  </si>
  <si>
    <t>E03002</t>
  </si>
  <si>
    <t>Calotis hispidula</t>
  </si>
  <si>
    <t>Kemp's Burr-daisy</t>
  </si>
  <si>
    <t>G03003</t>
  </si>
  <si>
    <t>kempei</t>
  </si>
  <si>
    <t>Calotis kempei</t>
  </si>
  <si>
    <t>Yellow Burr-daisy</t>
  </si>
  <si>
    <t>Y03004</t>
  </si>
  <si>
    <t>lappulacea</t>
  </si>
  <si>
    <t>Calotis lappulacea</t>
  </si>
  <si>
    <t>Leafy Burr-daisy</t>
  </si>
  <si>
    <t>K03005</t>
  </si>
  <si>
    <t>latiuscula</t>
  </si>
  <si>
    <t>Calotis latiuscula</t>
  </si>
  <si>
    <t>Woolly-headed Burr-daisy</t>
  </si>
  <si>
    <t>M03006</t>
  </si>
  <si>
    <t>Calotis multicaulis</t>
  </si>
  <si>
    <t>M03974</t>
  </si>
  <si>
    <t>plumulifera</t>
  </si>
  <si>
    <t>Calotis plumulifera</t>
  </si>
  <si>
    <t>Channel Burr-daisy</t>
  </si>
  <si>
    <t>Z03007</t>
  </si>
  <si>
    <t>porphyroglossa</t>
  </si>
  <si>
    <t>Calotis porphyroglossa</t>
  </si>
  <si>
    <t>Rough Burr-daisy</t>
  </si>
  <si>
    <t>Q04880</t>
  </si>
  <si>
    <t>scabiosifolia</t>
  </si>
  <si>
    <t>Calotis scabiosifolia var. scabiosifolia</t>
  </si>
  <si>
    <t>Tufted Burr-daisy</t>
  </si>
  <si>
    <t>S03009</t>
  </si>
  <si>
    <t>Calotis scapigera</t>
  </si>
  <si>
    <t>Burr-daisy</t>
  </si>
  <si>
    <t>C10173</t>
  </si>
  <si>
    <t>Calotis sp.</t>
  </si>
  <si>
    <t>Shore Thistle</t>
  </si>
  <si>
    <t>U04418</t>
  </si>
  <si>
    <t>Carduus</t>
  </si>
  <si>
    <t>pycnocephalus</t>
  </si>
  <si>
    <t>Carduus pycnocephalus</t>
  </si>
  <si>
    <t>Thistle</t>
  </si>
  <si>
    <t>K10185</t>
  </si>
  <si>
    <t>Carduus sp.</t>
  </si>
  <si>
    <t>Slender Thistle</t>
  </si>
  <si>
    <t>E03010</t>
  </si>
  <si>
    <t>tenuiflorus</t>
  </si>
  <si>
    <t>Carduus tenuiflorus</t>
  </si>
  <si>
    <t>Saffron Thistle</t>
  </si>
  <si>
    <t>Y03012</t>
  </si>
  <si>
    <t>Carthamus</t>
  </si>
  <si>
    <t>Carthamus lanatus</t>
  </si>
  <si>
    <t>Glaucous Star-thistle</t>
  </si>
  <si>
    <t>G03011</t>
  </si>
  <si>
    <t>leucocaulos</t>
  </si>
  <si>
    <t>Carthamus leucocaulos</t>
  </si>
  <si>
    <t>G10191</t>
  </si>
  <si>
    <t>Carthamus sp.</t>
  </si>
  <si>
    <t>Safflower</t>
  </si>
  <si>
    <t>U02982</t>
  </si>
  <si>
    <t>tinctorius</t>
  </si>
  <si>
    <t>Carthamus tinctorius</t>
  </si>
  <si>
    <t>Drooping Cassinia</t>
  </si>
  <si>
    <t>Cassinia</t>
  </si>
  <si>
    <t>arcuata</t>
  </si>
  <si>
    <t>Cassinia arcuata</t>
  </si>
  <si>
    <t>Sticky Cassinia</t>
  </si>
  <si>
    <t>E05854</t>
  </si>
  <si>
    <t>complanata</t>
  </si>
  <si>
    <t>Cassinia complanata</t>
  </si>
  <si>
    <t>Curry Bush</t>
  </si>
  <si>
    <t>Z03015</t>
  </si>
  <si>
    <t>K10193</t>
  </si>
  <si>
    <t>Cassinia sp.</t>
  </si>
  <si>
    <t>G05855</t>
  </si>
  <si>
    <t>tegulata</t>
  </si>
  <si>
    <t>Cassinia tegulata</t>
  </si>
  <si>
    <t>U32110</t>
  </si>
  <si>
    <t>uncata</t>
  </si>
  <si>
    <t>Cassinia uncata</t>
  </si>
  <si>
    <t>Y32220</t>
  </si>
  <si>
    <t>wilsoniae</t>
  </si>
  <si>
    <t>Cassinia wilsoniae</t>
  </si>
  <si>
    <t>A05860</t>
  </si>
  <si>
    <t>adunca</t>
  </si>
  <si>
    <t>Cassinia X adunca</t>
  </si>
  <si>
    <t>Rough Star-thistle</t>
  </si>
  <si>
    <t>W03019</t>
  </si>
  <si>
    <t>Centaurea</t>
  </si>
  <si>
    <t>Centaurea aspera</t>
  </si>
  <si>
    <t>Star Thistle</t>
  </si>
  <si>
    <t>Y03020</t>
  </si>
  <si>
    <t>calcitrapa</t>
  </si>
  <si>
    <t>Centaurea calcitrapa</t>
  </si>
  <si>
    <t>K03509</t>
  </si>
  <si>
    <t>cineraria</t>
  </si>
  <si>
    <t>Centaurea cineraria</t>
  </si>
  <si>
    <t>W04419</t>
  </si>
  <si>
    <t>eriophora</t>
  </si>
  <si>
    <t>Centaurea eriophora</t>
  </si>
  <si>
    <t>Malta Thistle</t>
  </si>
  <si>
    <t>K03021</t>
  </si>
  <si>
    <t>melitensis</t>
  </si>
  <si>
    <t>Centaurea melitensis</t>
  </si>
  <si>
    <t>Black Knapweed</t>
  </si>
  <si>
    <t>A32200</t>
  </si>
  <si>
    <t>Centaurea nigra</t>
  </si>
  <si>
    <t>Y05000</t>
  </si>
  <si>
    <t>Centaurea nigrescens ssp. nigrescens</t>
  </si>
  <si>
    <t>Panicled Knapweed</t>
  </si>
  <si>
    <t>U04734</t>
  </si>
  <si>
    <t>Centaurea paniculata</t>
  </si>
  <si>
    <t>St Barnaby's Thistle</t>
  </si>
  <si>
    <t>Q03024</t>
  </si>
  <si>
    <t>solstitialis</t>
  </si>
  <si>
    <t>Centaurea solstitialis</t>
  </si>
  <si>
    <t>A10200</t>
  </si>
  <si>
    <t>Centaurea sp.</t>
  </si>
  <si>
    <t>C32201</t>
  </si>
  <si>
    <t>moncktonii</t>
  </si>
  <si>
    <t>Centaurea X moncktonii</t>
  </si>
  <si>
    <t>E05934</t>
  </si>
  <si>
    <t>Centipeda</t>
  </si>
  <si>
    <t>crateriformis</t>
  </si>
  <si>
    <t>Centipeda crateriformis ssp.</t>
  </si>
  <si>
    <t>Desert Sneezeweed</t>
  </si>
  <si>
    <t>A05896</t>
  </si>
  <si>
    <t>Centipeda crateriformis ssp. compacta</t>
  </si>
  <si>
    <t>Common Sneezeweed</t>
  </si>
  <si>
    <t>Q05892</t>
  </si>
  <si>
    <t>Centipeda crateriformis ssp. crateriformis</t>
  </si>
  <si>
    <t>Z05891</t>
  </si>
  <si>
    <t>Centipeda cunninghamii</t>
  </si>
  <si>
    <t>E05898</t>
  </si>
  <si>
    <t>Centipeda elatinoides</t>
  </si>
  <si>
    <t>Spreading Sneezeweed</t>
  </si>
  <si>
    <t>S05893</t>
  </si>
  <si>
    <t>Centipeda minima ssp. minima</t>
  </si>
  <si>
    <t>U05894</t>
  </si>
  <si>
    <t>nidiformis</t>
  </si>
  <si>
    <t>Centipeda nidiformis</t>
  </si>
  <si>
    <t>C05897</t>
  </si>
  <si>
    <t>pleiocephala</t>
  </si>
  <si>
    <t>Centipeda pleiocephala</t>
  </si>
  <si>
    <t>Sneezeweed</t>
  </si>
  <si>
    <t>G10203</t>
  </si>
  <si>
    <t>Centipeda sp.</t>
  </si>
  <si>
    <t>W05895</t>
  </si>
  <si>
    <t>thespidioides</t>
  </si>
  <si>
    <t>Centipeda thespidioides</t>
  </si>
  <si>
    <t>Pompom Head</t>
  </si>
  <si>
    <t>C03029</t>
  </si>
  <si>
    <t>Cephalipterum</t>
  </si>
  <si>
    <t>Cephalipterum drummondii</t>
  </si>
  <si>
    <t>Wingwort</t>
  </si>
  <si>
    <t>M03030</t>
  </si>
  <si>
    <t>Ceratogyne</t>
  </si>
  <si>
    <t>obionoides</t>
  </si>
  <si>
    <t>Ceratogyne obionoides</t>
  </si>
  <si>
    <t>Common Chamomile</t>
  </si>
  <si>
    <t>Z03031</t>
  </si>
  <si>
    <t>Chamaemelum</t>
  </si>
  <si>
    <t>nobile</t>
  </si>
  <si>
    <t>Chamaemelum nobile</t>
  </si>
  <si>
    <t>Skeleton Weed</t>
  </si>
  <si>
    <t>Q03032</t>
  </si>
  <si>
    <t>Chondrilla</t>
  </si>
  <si>
    <t>Chondrilla juncea</t>
  </si>
  <si>
    <t>Salt Button-daisy</t>
  </si>
  <si>
    <t>G05043</t>
  </si>
  <si>
    <t>Chondropyxis</t>
  </si>
  <si>
    <t>halophila</t>
  </si>
  <si>
    <t>Chondropyxis halophila</t>
  </si>
  <si>
    <t>Boneseed</t>
  </si>
  <si>
    <t>S03033</t>
  </si>
  <si>
    <t>Chrysanthemoides</t>
  </si>
  <si>
    <t>monilifera</t>
  </si>
  <si>
    <t>Chrysanthemoides monilifera ssp. monilifera</t>
  </si>
  <si>
    <t>W02991</t>
  </si>
  <si>
    <t>Common Everlasting</t>
  </si>
  <si>
    <t>S32217</t>
  </si>
  <si>
    <t>Chrysocephalum</t>
  </si>
  <si>
    <t>Chrysocephalum apiculatum</t>
  </si>
  <si>
    <t>White Everlasting</t>
  </si>
  <si>
    <t>Q04328</t>
  </si>
  <si>
    <t>Chrysocephalum baxteri</t>
  </si>
  <si>
    <t>Sand Button-bush</t>
  </si>
  <si>
    <t>A04488</t>
  </si>
  <si>
    <t>Chrysocephalum eremaeum</t>
  </si>
  <si>
    <t>Shrub Everlasting</t>
  </si>
  <si>
    <t>S04185</t>
  </si>
  <si>
    <t>pterochaetum</t>
  </si>
  <si>
    <t>Chrysocephalum pterochaetum</t>
  </si>
  <si>
    <t>Clustered Everlasting</t>
  </si>
  <si>
    <t>S03165</t>
  </si>
  <si>
    <t>semipapposum</t>
  </si>
  <si>
    <t>Chrysocephalum semipapposum</t>
  </si>
  <si>
    <t>M11074</t>
  </si>
  <si>
    <t>Chrysocephalum sp.</t>
  </si>
  <si>
    <t>W32219</t>
  </si>
  <si>
    <t>vitellinum</t>
  </si>
  <si>
    <t>Chrysocephalum vitellinum</t>
  </si>
  <si>
    <t>Ground-heads</t>
  </si>
  <si>
    <t>G03039</t>
  </si>
  <si>
    <t>Chthonocephalus</t>
  </si>
  <si>
    <t>pseudevax</t>
  </si>
  <si>
    <t>Chthonocephalus pseudevax</t>
  </si>
  <si>
    <t>Chicory</t>
  </si>
  <si>
    <t>Q03040</t>
  </si>
  <si>
    <t>Cichorium</t>
  </si>
  <si>
    <t>intybus</t>
  </si>
  <si>
    <t>Cichorium intybus</t>
  </si>
  <si>
    <t>Perennial Thistle</t>
  </si>
  <si>
    <t>Z03527</t>
  </si>
  <si>
    <t>Cirsium</t>
  </si>
  <si>
    <t>Cirsium arvense var. arvense</t>
  </si>
  <si>
    <t>W10235</t>
  </si>
  <si>
    <t>Cirsium sp.</t>
  </si>
  <si>
    <t>Spear Thistle</t>
  </si>
  <si>
    <t>S03041</t>
  </si>
  <si>
    <t>Cirsium vulgare</t>
  </si>
  <si>
    <t>Daisy Family</t>
  </si>
  <si>
    <t>U15038</t>
  </si>
  <si>
    <t>Compositae</t>
  </si>
  <si>
    <t>Compositae sp.</t>
  </si>
  <si>
    <t>Fleabane</t>
  </si>
  <si>
    <t>A03512</t>
  </si>
  <si>
    <t>Flax-leaf Fleabane</t>
  </si>
  <si>
    <t>W03043</t>
  </si>
  <si>
    <t>Canadian Fleabane</t>
  </si>
  <si>
    <t>G04703</t>
  </si>
  <si>
    <t>canadensis</t>
  </si>
  <si>
    <t>K10257</t>
  </si>
  <si>
    <t>Tall Fleabane</t>
  </si>
  <si>
    <t>U03042</t>
  </si>
  <si>
    <t>sumatrensis</t>
  </si>
  <si>
    <t>Branched Everlasting</t>
  </si>
  <si>
    <t>G03099</t>
  </si>
  <si>
    <t>Coronidium</t>
  </si>
  <si>
    <t>adenophorum</t>
  </si>
  <si>
    <t>Coronidium adenophorum</t>
  </si>
  <si>
    <t>Leafy Button Everlasting</t>
  </si>
  <si>
    <t>C32473</t>
  </si>
  <si>
    <t>densifolium</t>
  </si>
  <si>
    <t>Coronidium densifolium</t>
  </si>
  <si>
    <t>Pale Everlasting</t>
  </si>
  <si>
    <t>M03162</t>
  </si>
  <si>
    <t>gunnianum</t>
  </si>
  <si>
    <t>Coronidium gunnianum</t>
  </si>
  <si>
    <t>Button Everlasting</t>
  </si>
  <si>
    <t>A32472</t>
  </si>
  <si>
    <t>scorpioides</t>
  </si>
  <si>
    <t>Coronidium scorpioides</t>
  </si>
  <si>
    <t>U32198</t>
  </si>
  <si>
    <t>Cota</t>
  </si>
  <si>
    <t>Cota tinctoria</t>
  </si>
  <si>
    <t>Common Cotula</t>
  </si>
  <si>
    <t>C03045</t>
  </si>
  <si>
    <t>Cotula</t>
  </si>
  <si>
    <t>Cotula australis</t>
  </si>
  <si>
    <t>Ferny Cotula</t>
  </si>
  <si>
    <t>E03046</t>
  </si>
  <si>
    <t>Cotula bipinnata</t>
  </si>
  <si>
    <t>Water Buttons</t>
  </si>
  <si>
    <t>G03047</t>
  </si>
  <si>
    <t>coronopifolia</t>
  </si>
  <si>
    <t>Cotula coronopifolia</t>
  </si>
  <si>
    <t>Z10267</t>
  </si>
  <si>
    <t>Cotula sp.</t>
  </si>
  <si>
    <t>Slender Cotula</t>
  </si>
  <si>
    <t>Y05044</t>
  </si>
  <si>
    <t>Cotula vulgaris var. australasica</t>
  </si>
  <si>
    <t>Billy-buttons</t>
  </si>
  <si>
    <t>U05834</t>
  </si>
  <si>
    <t>Craspedia</t>
  </si>
  <si>
    <t>haplorrhiza</t>
  </si>
  <si>
    <t>Craspedia haplorrhiza</t>
  </si>
  <si>
    <t>Swamp Buttons</t>
  </si>
  <si>
    <t>A05560</t>
  </si>
  <si>
    <t>Craspedia paludicola</t>
  </si>
  <si>
    <t>M11102</t>
  </si>
  <si>
    <t>Craspedia sp.</t>
  </si>
  <si>
    <t>S05833</t>
  </si>
  <si>
    <t>variabilis</t>
  </si>
  <si>
    <t>Craspedia variabilis</t>
  </si>
  <si>
    <t>Bluebush Daisy</t>
  </si>
  <si>
    <t>E03054</t>
  </si>
  <si>
    <t>Cratystylis</t>
  </si>
  <si>
    <t>conocephala</t>
  </si>
  <si>
    <t>Cratystylis conocephala</t>
  </si>
  <si>
    <t>Thomson's Daisy</t>
  </si>
  <si>
    <t>G04819</t>
  </si>
  <si>
    <t>Cremnothamnus</t>
  </si>
  <si>
    <t>thomsonii</t>
  </si>
  <si>
    <t>Cremnothamnus thomsonii</t>
  </si>
  <si>
    <t>Smooth Hawksbeard</t>
  </si>
  <si>
    <t>Y03056</t>
  </si>
  <si>
    <t>Crepis</t>
  </si>
  <si>
    <t>Crepis capillaris</t>
  </si>
  <si>
    <t>Hawksbeard</t>
  </si>
  <si>
    <t>Y04940</t>
  </si>
  <si>
    <t>dioscoridis</t>
  </si>
  <si>
    <t>Crepis dioscoridis</t>
  </si>
  <si>
    <t>Stinking Hawksbeard</t>
  </si>
  <si>
    <t>W04815</t>
  </si>
  <si>
    <t>Crepis foetida ssp. foetida</t>
  </si>
  <si>
    <t>Dandelion Crepis</t>
  </si>
  <si>
    <t>M03058</t>
  </si>
  <si>
    <t>Crepis pusilla</t>
  </si>
  <si>
    <t>K10273</t>
  </si>
  <si>
    <t>Crepis sp.</t>
  </si>
  <si>
    <t>Bladder Hawksbeard</t>
  </si>
  <si>
    <t>Z04423</t>
  </si>
  <si>
    <t>Crepis vesicaria ssp. taraxicifolia</t>
  </si>
  <si>
    <t>W03423</t>
  </si>
  <si>
    <t>Crupina</t>
  </si>
  <si>
    <t>Crupina vulgaris</t>
  </si>
  <si>
    <t>Austral Bear's-ear</t>
  </si>
  <si>
    <t>C03061</t>
  </si>
  <si>
    <t>Cymbonotus</t>
  </si>
  <si>
    <t>Cymbonotus preissianus</t>
  </si>
  <si>
    <t>Artichoke Thistle</t>
  </si>
  <si>
    <t>E03062</t>
  </si>
  <si>
    <t>Cynara</t>
  </si>
  <si>
    <t>cardunculus</t>
  </si>
  <si>
    <t>Cynara cardunculus ssp. flavescens</t>
  </si>
  <si>
    <t>Tree Dahlia</t>
  </si>
  <si>
    <t>K32337</t>
  </si>
  <si>
    <t>Dahlia</t>
  </si>
  <si>
    <t>imperialis</t>
  </si>
  <si>
    <t>Dahlia imperialis</t>
  </si>
  <si>
    <t>Cape Ivy</t>
  </si>
  <si>
    <t>Z03315</t>
  </si>
  <si>
    <t>Delairea</t>
  </si>
  <si>
    <t>Delairea odorata</t>
  </si>
  <si>
    <t>S04709</t>
  </si>
  <si>
    <t>Dichromochlamys</t>
  </si>
  <si>
    <t>dentatifolia</t>
  </si>
  <si>
    <t>Dichromochlamys dentatifolia</t>
  </si>
  <si>
    <t>G03063</t>
  </si>
  <si>
    <t>Dimorphocoma</t>
  </si>
  <si>
    <t>minutula</t>
  </si>
  <si>
    <t>Dimorphocoma minutula</t>
  </si>
  <si>
    <t>Trailing African Daisy</t>
  </si>
  <si>
    <t>Z04043</t>
  </si>
  <si>
    <t>Dimorphotheca</t>
  </si>
  <si>
    <t>fruticosa</t>
  </si>
  <si>
    <t>Dimorphotheca fruticosa</t>
  </si>
  <si>
    <t>Cape Marigold</t>
  </si>
  <si>
    <t>Y03064</t>
  </si>
  <si>
    <t>pluvialis</t>
  </si>
  <si>
    <t>Dimorphotheca pluvialis</t>
  </si>
  <si>
    <t>Y03972</t>
  </si>
  <si>
    <t>sinuata</t>
  </si>
  <si>
    <t>Dimorphotheca sinuata</t>
  </si>
  <si>
    <t>E10326</t>
  </si>
  <si>
    <t>Dimorphotheca sp.</t>
  </si>
  <si>
    <t>M03198</t>
  </si>
  <si>
    <t>Dittrichia</t>
  </si>
  <si>
    <t>Dittrichia graveolens</t>
  </si>
  <si>
    <t>K03065</t>
  </si>
  <si>
    <t>Eclipta</t>
  </si>
  <si>
    <t>alatocarpa</t>
  </si>
  <si>
    <t>Eclipta alatocarpa</t>
  </si>
  <si>
    <t>Yellow Twin-heads</t>
  </si>
  <si>
    <t>M03066</t>
  </si>
  <si>
    <t>platyglossa</t>
  </si>
  <si>
    <t>Eclipta platyglossa ssp. platyglossa</t>
  </si>
  <si>
    <t>G10351</t>
  </si>
  <si>
    <t>Eclipta sp.</t>
  </si>
  <si>
    <t>Shiny Elachanth</t>
  </si>
  <si>
    <t>Z03067</t>
  </si>
  <si>
    <t>Elachanthus</t>
  </si>
  <si>
    <t>glaber</t>
  </si>
  <si>
    <t>Elachanthus glaber</t>
  </si>
  <si>
    <t>Elachanth</t>
  </si>
  <si>
    <t>Q03068</t>
  </si>
  <si>
    <t>Elachanthus pusillus</t>
  </si>
  <si>
    <t>Z10355</t>
  </si>
  <si>
    <t>Elachanthus sp.</t>
  </si>
  <si>
    <t>Spreading Nut-heads</t>
  </si>
  <si>
    <t>E03070</t>
  </si>
  <si>
    <t>Tall Nut-heads</t>
  </si>
  <si>
    <t>G03071</t>
  </si>
  <si>
    <t>Bony-tip Fleabane</t>
  </si>
  <si>
    <t>Q04000</t>
  </si>
  <si>
    <t>Erigeron</t>
  </si>
  <si>
    <t>karvinskianus</t>
  </si>
  <si>
    <t>Erigeron karvinskianus</t>
  </si>
  <si>
    <t>Erigeron sp.</t>
  </si>
  <si>
    <t>Woolly Mantle</t>
  </si>
  <si>
    <t>W32023</t>
  </si>
  <si>
    <t>Eriochlamys</t>
  </si>
  <si>
    <t>Eriochlamys behrii</t>
  </si>
  <si>
    <t>A32024</t>
  </si>
  <si>
    <t>Eriochlamys cupularis</t>
  </si>
  <si>
    <t>U32022</t>
  </si>
  <si>
    <t>Eriochlamys eremaea</t>
  </si>
  <si>
    <t>Koonamore Daisy</t>
  </si>
  <si>
    <t>K03073</t>
  </si>
  <si>
    <t>Erodiophyllum</t>
  </si>
  <si>
    <t>Erodiophyllum elderi</t>
  </si>
  <si>
    <t>K05045</t>
  </si>
  <si>
    <t>Erymophyllum</t>
  </si>
  <si>
    <t>ramosum</t>
  </si>
  <si>
    <t>Erymophyllum ramosum ssp. ramosum</t>
  </si>
  <si>
    <t>Creeping Cudweed</t>
  </si>
  <si>
    <t>U05402</t>
  </si>
  <si>
    <t>Euchiton</t>
  </si>
  <si>
    <t>collinus</t>
  </si>
  <si>
    <t>Star Cudweed</t>
  </si>
  <si>
    <t>E06370</t>
  </si>
  <si>
    <t>involucratus</t>
  </si>
  <si>
    <t>Euchiton involucratus</t>
  </si>
  <si>
    <t>G06371</t>
  </si>
  <si>
    <t>limosus</t>
  </si>
  <si>
    <t>Euchiton limosus</t>
  </si>
  <si>
    <t>Cudweed</t>
  </si>
  <si>
    <t>U11078</t>
  </si>
  <si>
    <t>Euchiton sp.</t>
  </si>
  <si>
    <t>Annual Cudweed</t>
  </si>
  <si>
    <t>Z03091</t>
  </si>
  <si>
    <t>Euchiton sphaericus</t>
  </si>
  <si>
    <t>Euryops</t>
  </si>
  <si>
    <t>Z02947</t>
  </si>
  <si>
    <t>abrotanifolius</t>
  </si>
  <si>
    <t>Euryops abrotanifolius</t>
  </si>
  <si>
    <t>Prickly Felicia</t>
  </si>
  <si>
    <t>E32254</t>
  </si>
  <si>
    <t>Felicia</t>
  </si>
  <si>
    <t>Felicia echinata</t>
  </si>
  <si>
    <t>Shrub Aster</t>
  </si>
  <si>
    <t>K32281</t>
  </si>
  <si>
    <t>Felicia fruticosa</t>
  </si>
  <si>
    <t>Filago</t>
  </si>
  <si>
    <t>S02949</t>
  </si>
  <si>
    <t>Filago pygmaea</t>
  </si>
  <si>
    <t>S03077</t>
  </si>
  <si>
    <t>Filago pyramidata</t>
  </si>
  <si>
    <t>Speedy Weed</t>
  </si>
  <si>
    <t>U03078</t>
  </si>
  <si>
    <t>Flaveria</t>
  </si>
  <si>
    <t>trinervia</t>
  </si>
  <si>
    <t>Flaveria trinervia</t>
  </si>
  <si>
    <t>Blanket Flower</t>
  </si>
  <si>
    <t>K03761</t>
  </si>
  <si>
    <t>Gaillardia</t>
  </si>
  <si>
    <t>grandiflora</t>
  </si>
  <si>
    <t>Gaillardia X grandiflora</t>
  </si>
  <si>
    <t>Yellow Weed</t>
  </si>
  <si>
    <t>W03079</t>
  </si>
  <si>
    <t>Galinsoga</t>
  </si>
  <si>
    <t>Galinsoga parviflora</t>
  </si>
  <si>
    <t>Spiked Cudweed</t>
  </si>
  <si>
    <t>A06028</t>
  </si>
  <si>
    <t>Gamochaeta</t>
  </si>
  <si>
    <t>Gamochaeta americana</t>
  </si>
  <si>
    <t>M06030</t>
  </si>
  <si>
    <t>calviceps</t>
  </si>
  <si>
    <t>Gamochaeta calviceps</t>
  </si>
  <si>
    <t>Z06031</t>
  </si>
  <si>
    <t>pensylvanica</t>
  </si>
  <si>
    <t>Gamochaeta pensylvanica</t>
  </si>
  <si>
    <t>C06029</t>
  </si>
  <si>
    <t>Gamochaeta purpurea</t>
  </si>
  <si>
    <t>Y06460</t>
  </si>
  <si>
    <t>Gamochaeta sp.</t>
  </si>
  <si>
    <t>Gazania</t>
  </si>
  <si>
    <t>U04434</t>
  </si>
  <si>
    <t>Gazania linearis</t>
  </si>
  <si>
    <t>M04202</t>
  </si>
  <si>
    <t>Gazania rigens</t>
  </si>
  <si>
    <t>Q06120</t>
  </si>
  <si>
    <t>serrata</t>
  </si>
  <si>
    <t>Gazania serrata</t>
  </si>
  <si>
    <t>Q10428</t>
  </si>
  <si>
    <t>Gazania sp.</t>
  </si>
  <si>
    <t>Native Cobbler's-pegs</t>
  </si>
  <si>
    <t>W04435</t>
  </si>
  <si>
    <t>Glossocardia</t>
  </si>
  <si>
    <t>Glossocardia bidens</t>
  </si>
  <si>
    <t>Diamantina Cudweed</t>
  </si>
  <si>
    <t>Q03084</t>
  </si>
  <si>
    <t>Gnaphalium</t>
  </si>
  <si>
    <t>diamantinense</t>
  </si>
  <si>
    <t>Gnaphalium diamantinense</t>
  </si>
  <si>
    <t>Tiny Cudweed</t>
  </si>
  <si>
    <t>U03086</t>
  </si>
  <si>
    <t>indutum</t>
  </si>
  <si>
    <t>Gnaphalium indutum ssp. indutum</t>
  </si>
  <si>
    <t>Indian Cudweed</t>
  </si>
  <si>
    <t>C04437</t>
  </si>
  <si>
    <t>polycaulon</t>
  </si>
  <si>
    <t>Gnaphalium polycaulon</t>
  </si>
  <si>
    <t>Q11092</t>
  </si>
  <si>
    <t>Gnaphalium sp.</t>
  </si>
  <si>
    <t>Spidery Button-flower</t>
  </si>
  <si>
    <t>Y04164</t>
  </si>
  <si>
    <t>Gnephosis</t>
  </si>
  <si>
    <t>arachnoidea</t>
  </si>
  <si>
    <t>Gnephosis arachnoidea</t>
  </si>
  <si>
    <t>Slender Golden-tip</t>
  </si>
  <si>
    <t>Y04200</t>
  </si>
  <si>
    <t>Gnephosis drummondii</t>
  </si>
  <si>
    <t>Native Camomile</t>
  </si>
  <si>
    <t>U03094</t>
  </si>
  <si>
    <t>Gnephosis eriocarpa</t>
  </si>
  <si>
    <t>M10450</t>
  </si>
  <si>
    <t>Gnephosis sp.</t>
  </si>
  <si>
    <t>Dwarf Golden-tip</t>
  </si>
  <si>
    <t>K04201</t>
  </si>
  <si>
    <t>Gnephosis tenuissima</t>
  </si>
  <si>
    <t>U03158</t>
  </si>
  <si>
    <t>Gratwickia</t>
  </si>
  <si>
    <t>monochaeta</t>
  </si>
  <si>
    <t>Gratwickia monochaeta</t>
  </si>
  <si>
    <t>Dogwood Haeckeria</t>
  </si>
  <si>
    <t>Q04204</t>
  </si>
  <si>
    <t>Haeckeria</t>
  </si>
  <si>
    <t>cassiniiformis</t>
  </si>
  <si>
    <t>Haeckeria cassiniiformis</t>
  </si>
  <si>
    <t>Sticky Haeckeria</t>
  </si>
  <si>
    <t>Z04203</t>
  </si>
  <si>
    <t>punctulata</t>
  </si>
  <si>
    <t>Haeckeria punctulata</t>
  </si>
  <si>
    <t>G10467</t>
  </si>
  <si>
    <t>Haeckeria sp.</t>
  </si>
  <si>
    <t>Small Nut-heads</t>
  </si>
  <si>
    <t>K03973</t>
  </si>
  <si>
    <t>Haegiela</t>
  </si>
  <si>
    <t>Haegiela tatei</t>
  </si>
  <si>
    <t>Sunflower</t>
  </si>
  <si>
    <t>E03098</t>
  </si>
  <si>
    <t>Helianthus</t>
  </si>
  <si>
    <t>annuus</t>
  </si>
  <si>
    <t>Helianthus annuus</t>
  </si>
  <si>
    <t>G32263</t>
  </si>
  <si>
    <t>tuberosus</t>
  </si>
  <si>
    <t>Helianthus tuberosus</t>
  </si>
  <si>
    <t>Satin Everlasting</t>
  </si>
  <si>
    <t>S03157</t>
  </si>
  <si>
    <t>Helichrysum</t>
  </si>
  <si>
    <t>leucopsideum</t>
  </si>
  <si>
    <t>Helichrysum leucopsideum</t>
  </si>
  <si>
    <t>S11093</t>
  </si>
  <si>
    <t>Helichrysum sp.</t>
  </si>
  <si>
    <t>Ox-tongue</t>
  </si>
  <si>
    <t>U03270</t>
  </si>
  <si>
    <t>Helminthotheca</t>
  </si>
  <si>
    <t>echioides</t>
  </si>
  <si>
    <t>Helminthotheca echioides</t>
  </si>
  <si>
    <t>Dwarf Sunray</t>
  </si>
  <si>
    <t>Q03172</t>
  </si>
  <si>
    <t>Hyalosperma</t>
  </si>
  <si>
    <t>Hyalosperma demissum</t>
  </si>
  <si>
    <t>Golden Sunray</t>
  </si>
  <si>
    <t>A03176</t>
  </si>
  <si>
    <t>glutinosum</t>
  </si>
  <si>
    <t>Hyalosperma glutinosum ssp. glutinosum</t>
  </si>
  <si>
    <t>Q15328</t>
  </si>
  <si>
    <t>glutinosum/semisterile</t>
  </si>
  <si>
    <t>Hyalosperma glutinosum/semisterile</t>
  </si>
  <si>
    <t>Orange Sunray</t>
  </si>
  <si>
    <t>C03177</t>
  </si>
  <si>
    <t>semisterile</t>
  </si>
  <si>
    <t>Hyalosperma semisterile</t>
  </si>
  <si>
    <t>G11099</t>
  </si>
  <si>
    <t>Hyalosperma sp.</t>
  </si>
  <si>
    <t>U04954</t>
  </si>
  <si>
    <t>stoveae</t>
  </si>
  <si>
    <t>Hyalosperma stoveae</t>
  </si>
  <si>
    <t>Smooth Cat's Ear</t>
  </si>
  <si>
    <t>Y03196</t>
  </si>
  <si>
    <t>Hypochaeris</t>
  </si>
  <si>
    <t>Hypochaeris glabra</t>
  </si>
  <si>
    <t>Rough Cat's Ear</t>
  </si>
  <si>
    <t>K03197</t>
  </si>
  <si>
    <t>radicata</t>
  </si>
  <si>
    <t>Hypochaeris radicata</t>
  </si>
  <si>
    <t>Cat's Ear</t>
  </si>
  <si>
    <t>S10509</t>
  </si>
  <si>
    <t>Hypochaeris sp.</t>
  </si>
  <si>
    <t>S04001</t>
  </si>
  <si>
    <t>Iotasperma</t>
  </si>
  <si>
    <t>Grass Cushion</t>
  </si>
  <si>
    <t>Z03199</t>
  </si>
  <si>
    <t>Isoetopsis</t>
  </si>
  <si>
    <t>graminifolia</t>
  </si>
  <si>
    <t>Isoetopsis graminifolia</t>
  </si>
  <si>
    <t>Poverty Weed</t>
  </si>
  <si>
    <t>Q03200</t>
  </si>
  <si>
    <t>Iva</t>
  </si>
  <si>
    <t>Silverton Daisy</t>
  </si>
  <si>
    <t>A03440</t>
  </si>
  <si>
    <t>Ixiochlamys</t>
  </si>
  <si>
    <t>Ixiochlamys cuneifolia</t>
  </si>
  <si>
    <t>C03441</t>
  </si>
  <si>
    <t>filicifolia</t>
  </si>
  <si>
    <t>Ixiochlamys filicifolia</t>
  </si>
  <si>
    <t>M30102</t>
  </si>
  <si>
    <t>integerrima</t>
  </si>
  <si>
    <t>Ixiochlamys integerrima</t>
  </si>
  <si>
    <t>Small Fuzzweed</t>
  </si>
  <si>
    <t>E03442</t>
  </si>
  <si>
    <t>Ixiochlamys nana</t>
  </si>
  <si>
    <t>Z10531</t>
  </si>
  <si>
    <t>Ixiochlamys sp.</t>
  </si>
  <si>
    <t>Ixodia</t>
  </si>
  <si>
    <t>G20111</t>
  </si>
  <si>
    <t>achillaeoides</t>
  </si>
  <si>
    <t>Ixodia achillaeoides ssp.</t>
  </si>
  <si>
    <t>Coast Ixodia</t>
  </si>
  <si>
    <t>C03097</t>
  </si>
  <si>
    <t>Ixodia achillaeoides ssp. achillaeoides</t>
  </si>
  <si>
    <t>Hills Daisy</t>
  </si>
  <si>
    <t>C03205</t>
  </si>
  <si>
    <t>Ixodia achillaeoides ssp. alata</t>
  </si>
  <si>
    <t>Sand Ixodia</t>
  </si>
  <si>
    <t>A03564</t>
  </si>
  <si>
    <t>Ixodia achillaeoides ssp. arenicola</t>
  </si>
  <si>
    <t>Flinders Ranges Ixodia</t>
  </si>
  <si>
    <t>C03565</t>
  </si>
  <si>
    <t>Ixodia flindersica</t>
  </si>
  <si>
    <t>S10533</t>
  </si>
  <si>
    <t>Ixodia sp.</t>
  </si>
  <si>
    <t>Q10540</t>
  </si>
  <si>
    <t>Kippistia</t>
  </si>
  <si>
    <t>Kippistia sp.</t>
  </si>
  <si>
    <t>Fleshy Kippistia</t>
  </si>
  <si>
    <t>M03894</t>
  </si>
  <si>
    <t>Kippistia suaedifolia</t>
  </si>
  <si>
    <t>Willow-leaf Lettuce</t>
  </si>
  <si>
    <t>E03206</t>
  </si>
  <si>
    <t>Lactuca</t>
  </si>
  <si>
    <t>Lactuca saligna</t>
  </si>
  <si>
    <t>K32037</t>
  </si>
  <si>
    <t>serriola</t>
  </si>
  <si>
    <t>Lactuca serriola f.</t>
  </si>
  <si>
    <t>Prickly Lettuce</t>
  </si>
  <si>
    <t>Z30075</t>
  </si>
  <si>
    <t>Lactuca serriola f. integrifolia</t>
  </si>
  <si>
    <t>M30074</t>
  </si>
  <si>
    <t>Lactuca serriola f. serriola</t>
  </si>
  <si>
    <t>Lettuce</t>
  </si>
  <si>
    <t>C10545</t>
  </si>
  <si>
    <t>Lactuca sp.</t>
  </si>
  <si>
    <t>Slender Bottle-daisy</t>
  </si>
  <si>
    <t>Z03083</t>
  </si>
  <si>
    <t>Lagenophora</t>
  </si>
  <si>
    <t>Coarse Bottle-daisy</t>
  </si>
  <si>
    <t>K03209</t>
  </si>
  <si>
    <t>Bottle-daisy</t>
  </si>
  <si>
    <t>E10546</t>
  </si>
  <si>
    <t>Lagenophora sp.</t>
  </si>
  <si>
    <t>Spreading Bottle-daisy</t>
  </si>
  <si>
    <t>Lagenophora stipitata</t>
  </si>
  <si>
    <t>Nipplewort</t>
  </si>
  <si>
    <t>S03773</t>
  </si>
  <si>
    <t>Lapsana</t>
  </si>
  <si>
    <t>Lapsana communis ssp. communis</t>
  </si>
  <si>
    <t>Davenport Daisy</t>
  </si>
  <si>
    <t>M03110</t>
  </si>
  <si>
    <t>Lawrencella</t>
  </si>
  <si>
    <t>davenportii</t>
  </si>
  <si>
    <t>Lawrencella davenportii</t>
  </si>
  <si>
    <t>Plains Plover-daisy</t>
  </si>
  <si>
    <t>S03201</t>
  </si>
  <si>
    <t>Leiocarpa</t>
  </si>
  <si>
    <t>brevicompta</t>
  </si>
  <si>
    <t>Leiocarpa brevicompta</t>
  </si>
  <si>
    <t>Pale Plover-daisy</t>
  </si>
  <si>
    <t>C04161</t>
  </si>
  <si>
    <t>leptolepis</t>
  </si>
  <si>
    <t>Leiocarpa leptolepis</t>
  </si>
  <si>
    <t>M04466</t>
  </si>
  <si>
    <t>pluriseta</t>
  </si>
  <si>
    <t>Leiocarpa pluriseta</t>
  </si>
  <si>
    <t>Hill Button-bush</t>
  </si>
  <si>
    <t>G20103</t>
  </si>
  <si>
    <t>semicalva</t>
  </si>
  <si>
    <t>Leiocarpa semicalva ssp.</t>
  </si>
  <si>
    <t>Scented Button-bush</t>
  </si>
  <si>
    <t>K04977</t>
  </si>
  <si>
    <t>Leiocarpa semicalva ssp. semicalva</t>
  </si>
  <si>
    <t>Red-stem Button-bush</t>
  </si>
  <si>
    <t>C04489</t>
  </si>
  <si>
    <t>Leiocarpa semicalva ssp. vinacea</t>
  </si>
  <si>
    <t>Plover-daisy</t>
  </si>
  <si>
    <t>Q10532</t>
  </si>
  <si>
    <t>Leiocarpa sp.</t>
  </si>
  <si>
    <t>Coast Plover-daisy</t>
  </si>
  <si>
    <t>W03203</t>
  </si>
  <si>
    <t>Leiocarpa supina</t>
  </si>
  <si>
    <t>Woolly Plover-daisy</t>
  </si>
  <si>
    <t>A03204</t>
  </si>
  <si>
    <t>Leiocarpa tomentosa</t>
  </si>
  <si>
    <t>S15329</t>
  </si>
  <si>
    <t>tomentosa/websteri</t>
  </si>
  <si>
    <t>Leiocarpa tomentosa/websteri</t>
  </si>
  <si>
    <t>Narrow Plover-daisy</t>
  </si>
  <si>
    <t>U03202</t>
  </si>
  <si>
    <t>websteri</t>
  </si>
  <si>
    <t>Leiocarpa websteri</t>
  </si>
  <si>
    <t>Wires-and-wool</t>
  </si>
  <si>
    <t>Z03059</t>
  </si>
  <si>
    <t>Lemooria</t>
  </si>
  <si>
    <t>Lemooria burkittii</t>
  </si>
  <si>
    <t>Cretan Weed</t>
  </si>
  <si>
    <t>E32458</t>
  </si>
  <si>
    <t>Leontodon</t>
  </si>
  <si>
    <t>rhagadioloides</t>
  </si>
  <si>
    <t>Leontodon rhagadioloides</t>
  </si>
  <si>
    <t>Lesser Hawkbit</t>
  </si>
  <si>
    <t>A04760</t>
  </si>
  <si>
    <t>Leontodon saxatilis</t>
  </si>
  <si>
    <t>Y06208</t>
  </si>
  <si>
    <t>Leptinella</t>
  </si>
  <si>
    <t>longipes</t>
  </si>
  <si>
    <t>Leptinella longipes</t>
  </si>
  <si>
    <t>Creeping Cotula</t>
  </si>
  <si>
    <t>Y03048</t>
  </si>
  <si>
    <t>Leptinella reptans</t>
  </si>
  <si>
    <t>Bailey's Buttons</t>
  </si>
  <si>
    <t>Q04468</t>
  </si>
  <si>
    <t>Leptorhynchos</t>
  </si>
  <si>
    <t>baileyi</t>
  </si>
  <si>
    <t>Leptorhynchos baileyi</t>
  </si>
  <si>
    <t>Lanky Buttons</t>
  </si>
  <si>
    <t>A03212</t>
  </si>
  <si>
    <t>elongatus</t>
  </si>
  <si>
    <t>Leptorhynchos elongatus</t>
  </si>
  <si>
    <t>Lake Acraman Button-daisy</t>
  </si>
  <si>
    <t>S05701</t>
  </si>
  <si>
    <t>melanocarpus</t>
  </si>
  <si>
    <t>Leptorhynchos melanocarpus</t>
  </si>
  <si>
    <t>Eastern Annual Buttons</t>
  </si>
  <si>
    <t>M05698</t>
  </si>
  <si>
    <t>Leptorhynchos orientalis</t>
  </si>
  <si>
    <t>Annual Buttons</t>
  </si>
  <si>
    <t>K05697</t>
  </si>
  <si>
    <t>scaber</t>
  </si>
  <si>
    <t>Leptorhynchos scaber</t>
  </si>
  <si>
    <t>Buttons</t>
  </si>
  <si>
    <t>K10573</t>
  </si>
  <si>
    <t>Leptorhynchos sp.</t>
  </si>
  <si>
    <t>Scaly Buttons</t>
  </si>
  <si>
    <t>E03214</t>
  </si>
  <si>
    <t>squamatus</t>
  </si>
  <si>
    <t>Leptorhynchos squamatus ssp. squamatus</t>
  </si>
  <si>
    <t>Wiry Buttons</t>
  </si>
  <si>
    <t>G03215</t>
  </si>
  <si>
    <t>tenuifolius</t>
  </si>
  <si>
    <t>Leptorhynchos tenuifolius</t>
  </si>
  <si>
    <t>Little Buttons</t>
  </si>
  <si>
    <t>Y03216</t>
  </si>
  <si>
    <t>tetrachaetus</t>
  </si>
  <si>
    <t>Leptorhynchos tetrachaetus</t>
  </si>
  <si>
    <t>Button Immortelle</t>
  </si>
  <si>
    <t>K03217</t>
  </si>
  <si>
    <t>waitzia</t>
  </si>
  <si>
    <t>Leptorhynchos waitzia</t>
  </si>
  <si>
    <t>S10577</t>
  </si>
  <si>
    <t>Leucanthemum</t>
  </si>
  <si>
    <t>Leucanthemum sp.</t>
  </si>
  <si>
    <t>Ox-eye Daisy</t>
  </si>
  <si>
    <t>M06374</t>
  </si>
  <si>
    <t>Leucanthemum vulgare</t>
  </si>
  <si>
    <t>Shasta Daisy</t>
  </si>
  <si>
    <t>W03035</t>
  </si>
  <si>
    <t>superbum</t>
  </si>
  <si>
    <t>Leucanthemum X superbum</t>
  </si>
  <si>
    <t>Fitzgibbon's Daisy</t>
  </si>
  <si>
    <t>S03173</t>
  </si>
  <si>
    <t>Leucochrysum</t>
  </si>
  <si>
    <t>fitzgibbonii</t>
  </si>
  <si>
    <t>Hoary Sunray</t>
  </si>
  <si>
    <t>Q03180</t>
  </si>
  <si>
    <t>Leucochrysum molle</t>
  </si>
  <si>
    <t>U11094</t>
  </si>
  <si>
    <t>Leucochrysum sp.</t>
  </si>
  <si>
    <t>Salt-spoon Daisy</t>
  </si>
  <si>
    <t>G03187</t>
  </si>
  <si>
    <t>stipitatum</t>
  </si>
  <si>
    <t>Leucochrysum stipitatum</t>
  </si>
  <si>
    <t>Coast Cushion Bush</t>
  </si>
  <si>
    <t>K02989</t>
  </si>
  <si>
    <t>Leucophyta</t>
  </si>
  <si>
    <t>Leucophyta brownii</t>
  </si>
  <si>
    <t>Narrow Cudweed</t>
  </si>
  <si>
    <t>S04433</t>
  </si>
  <si>
    <t>Logfia</t>
  </si>
  <si>
    <t>Logfia gallica</t>
  </si>
  <si>
    <t>Wild Chamomile</t>
  </si>
  <si>
    <t>S04169</t>
  </si>
  <si>
    <t>Matricaria</t>
  </si>
  <si>
    <t>chamomilla</t>
  </si>
  <si>
    <t>Matricaria chamomilla</t>
  </si>
  <si>
    <t>Rounded Chamomile</t>
  </si>
  <si>
    <t>K04421</t>
  </si>
  <si>
    <t>Matricaria discoidea</t>
  </si>
  <si>
    <t>U10622</t>
  </si>
  <si>
    <t>Matricaria sp.</t>
  </si>
  <si>
    <t>Z06375</t>
  </si>
  <si>
    <t>Mauranthemum</t>
  </si>
  <si>
    <t>paludosum</t>
  </si>
  <si>
    <t>Mauranthemum paludosum</t>
  </si>
  <si>
    <t>Yam Daisy</t>
  </si>
  <si>
    <t>E04454</t>
  </si>
  <si>
    <t>Microseris</t>
  </si>
  <si>
    <t>W20275</t>
  </si>
  <si>
    <t>Millotia</t>
  </si>
  <si>
    <t>greevesii</t>
  </si>
  <si>
    <t>Millotia greevesii ssp.</t>
  </si>
  <si>
    <t>Creeping Millotia</t>
  </si>
  <si>
    <t>W06335</t>
  </si>
  <si>
    <t>Millotia greevesii ssp. greevesii</t>
  </si>
  <si>
    <t>K03525</t>
  </si>
  <si>
    <t>Millotia greevesii ssp. helmsii</t>
  </si>
  <si>
    <t>Q05048</t>
  </si>
  <si>
    <t>incurva</t>
  </si>
  <si>
    <t>Millotia incurva</t>
  </si>
  <si>
    <t>Large-fruit Millotia</t>
  </si>
  <si>
    <t>C03221</t>
  </si>
  <si>
    <t>Millotia macrocarpa</t>
  </si>
  <si>
    <t>Q03296</t>
  </si>
  <si>
    <t>Millotia major</t>
  </si>
  <si>
    <t>Common Bow-flower</t>
  </si>
  <si>
    <t>W03343</t>
  </si>
  <si>
    <t>Millotia muelleri</t>
  </si>
  <si>
    <t>Broad-leaf Millotia</t>
  </si>
  <si>
    <t>E03222</t>
  </si>
  <si>
    <t>myosotidifolia</t>
  </si>
  <si>
    <t>Millotia myosotidifolia</t>
  </si>
  <si>
    <t>Tiny Bow-flower</t>
  </si>
  <si>
    <t>A03344</t>
  </si>
  <si>
    <t>Millotia perpusilla</t>
  </si>
  <si>
    <t>Millotia/Bow-flower</t>
  </si>
  <si>
    <t>K10645</t>
  </si>
  <si>
    <t>Millotia sp.</t>
  </si>
  <si>
    <t>Soft Millotia</t>
  </si>
  <si>
    <t>M20122</t>
  </si>
  <si>
    <t>Millotia tenuifolia var.</t>
  </si>
  <si>
    <t>K03541</t>
  </si>
  <si>
    <t>Millotia tenuifolia var. nudescens</t>
  </si>
  <si>
    <t>G03223</t>
  </si>
  <si>
    <t>Millotia tenuifolia var. tenuifolia</t>
  </si>
  <si>
    <t>Annual Minuria</t>
  </si>
  <si>
    <t>Y03224</t>
  </si>
  <si>
    <t>Minuria</t>
  </si>
  <si>
    <t>Minuria annua</t>
  </si>
  <si>
    <t>Bush Minuria</t>
  </si>
  <si>
    <t>K03225</t>
  </si>
  <si>
    <t>Minuria cunninghamii</t>
  </si>
  <si>
    <t>Woolly Minuria</t>
  </si>
  <si>
    <t>M03226</t>
  </si>
  <si>
    <t>Minuria denticulata</t>
  </si>
  <si>
    <t>Smooth Minuria</t>
  </si>
  <si>
    <t>Z03227</t>
  </si>
  <si>
    <t>Minuria integerrima</t>
  </si>
  <si>
    <t>Minnie Daisy</t>
  </si>
  <si>
    <t>Q03228</t>
  </si>
  <si>
    <t>Minuria leptophylla</t>
  </si>
  <si>
    <t>A05404</t>
  </si>
  <si>
    <t>multiseta</t>
  </si>
  <si>
    <t>Minuria multiseta</t>
  </si>
  <si>
    <t>S03229</t>
  </si>
  <si>
    <t>Minuria rigida</t>
  </si>
  <si>
    <t>Q10648</t>
  </si>
  <si>
    <t>Minuria sp.</t>
  </si>
  <si>
    <t>Tripteris</t>
  </si>
  <si>
    <t>E03266</t>
  </si>
  <si>
    <t>Monoculus</t>
  </si>
  <si>
    <t>monstrosus</t>
  </si>
  <si>
    <t>Monoculus monstrosus</t>
  </si>
  <si>
    <t>Inland Woolly-heads</t>
  </si>
  <si>
    <t>A04460</t>
  </si>
  <si>
    <t>Myriocephalus</t>
  </si>
  <si>
    <t>pluriflorus</t>
  </si>
  <si>
    <t>Myriocephalus pluriflorus</t>
  </si>
  <si>
    <t>Woolly-heads</t>
  </si>
  <si>
    <t>G03231</t>
  </si>
  <si>
    <t>rhizocephalus</t>
  </si>
  <si>
    <t>Myriocephalus rhizocephalus</t>
  </si>
  <si>
    <t>Small Poached-egg Daisy</t>
  </si>
  <si>
    <t>Q06244</t>
  </si>
  <si>
    <t>rudallii</t>
  </si>
  <si>
    <t>Myriocephalus rudallii</t>
  </si>
  <si>
    <t>G10679</t>
  </si>
  <si>
    <t>Myriocephalus sp.</t>
  </si>
  <si>
    <t>S06245</t>
  </si>
  <si>
    <t>Myriocephalus squamatus</t>
  </si>
  <si>
    <t>Musk Daisy-bush</t>
  </si>
  <si>
    <t>K01245</t>
  </si>
  <si>
    <t>Olearia</t>
  </si>
  <si>
    <t>adenolasia</t>
  </si>
  <si>
    <t>Olearia adenolasia</t>
  </si>
  <si>
    <t>E05926</t>
  </si>
  <si>
    <t>arckaringensis</t>
  </si>
  <si>
    <t>Olearia arckaringensis</t>
  </si>
  <si>
    <t>Desert Daisy-bush</t>
  </si>
  <si>
    <t>Z03543</t>
  </si>
  <si>
    <t>Olearia arida</t>
  </si>
  <si>
    <t>Coast Daisy-bush</t>
  </si>
  <si>
    <t>M03234</t>
  </si>
  <si>
    <t>Olearia axillaris</t>
  </si>
  <si>
    <t>Short-leaf Daisy-bush</t>
  </si>
  <si>
    <t>Q05216</t>
  </si>
  <si>
    <t>brachyphylla</t>
  </si>
  <si>
    <t>Olearia brachyphylla</t>
  </si>
  <si>
    <t>Crinkle-leaf Daisy-bush</t>
  </si>
  <si>
    <t>Z03235</t>
  </si>
  <si>
    <t>Olearia calcarea</t>
  </si>
  <si>
    <t>G32387</t>
  </si>
  <si>
    <t>Olearia calcarea X Olearia muelleri</t>
  </si>
  <si>
    <t>Fringed Daisy-bush</t>
  </si>
  <si>
    <t>U20126</t>
  </si>
  <si>
    <t>Olearia ciliata var.</t>
  </si>
  <si>
    <t>S03237</t>
  </si>
  <si>
    <t>Olearia ciliata var. ciliata</t>
  </si>
  <si>
    <t>Kangaroo Island Fringed Daisy-bush</t>
  </si>
  <si>
    <t>Q03544</t>
  </si>
  <si>
    <t>Olearia ciliata var. squamifolia</t>
  </si>
  <si>
    <t>Winged Daisy-bush</t>
  </si>
  <si>
    <t>U03238</t>
  </si>
  <si>
    <t>Olearia decurrens</t>
  </si>
  <si>
    <t>Moth Daisy-bush</t>
  </si>
  <si>
    <t>W03239</t>
  </si>
  <si>
    <t>Olearia erubescens</t>
  </si>
  <si>
    <t>Lobed-leaf Daisy-bush</t>
  </si>
  <si>
    <t>Y03240</t>
  </si>
  <si>
    <t>exiguifolia</t>
  </si>
  <si>
    <t>Olearia exiguifolia</t>
  </si>
  <si>
    <t>Central Australian Daisy-bush</t>
  </si>
  <si>
    <t>K03241</t>
  </si>
  <si>
    <t>ferresii</t>
  </si>
  <si>
    <t>Olearia ferresii</t>
  </si>
  <si>
    <t>Heath Daisy-bush</t>
  </si>
  <si>
    <t>M03242</t>
  </si>
  <si>
    <t>Olearia floribunda</t>
  </si>
  <si>
    <t>Swamp Daisy-bush</t>
  </si>
  <si>
    <t>Z03243</t>
  </si>
  <si>
    <t>Olearia glandulosa</t>
  </si>
  <si>
    <t>Sticky Daisy-bush</t>
  </si>
  <si>
    <t>S03545</t>
  </si>
  <si>
    <t>Olearia glutinosa</t>
  </si>
  <si>
    <t>Mount Lofty Daisy-bush</t>
  </si>
  <si>
    <t>Q03244</t>
  </si>
  <si>
    <t>Olearia grandiflora</t>
  </si>
  <si>
    <t>Showy Daisy-bush</t>
  </si>
  <si>
    <t>Q04440</t>
  </si>
  <si>
    <t>Olearia incana</t>
  </si>
  <si>
    <t>Woolly Daisy-bush</t>
  </si>
  <si>
    <t>U03246</t>
  </si>
  <si>
    <t>lanuginosa</t>
  </si>
  <si>
    <t>Olearia lanuginosa</t>
  </si>
  <si>
    <t>Clubmoss Daisy-bush</t>
  </si>
  <si>
    <t>W03247</t>
  </si>
  <si>
    <t>lepidophylla</t>
  </si>
  <si>
    <t>Olearia lepidophylla</t>
  </si>
  <si>
    <t>Splendid Daisy-bush</t>
  </si>
  <si>
    <t>A03248</t>
  </si>
  <si>
    <t>Olearia magniflora</t>
  </si>
  <si>
    <t>Z32071</t>
  </si>
  <si>
    <t>Olearia magniflora X Olearia muelleri</t>
  </si>
  <si>
    <t>Small-flower Daisy-bush</t>
  </si>
  <si>
    <t>C03249</t>
  </si>
  <si>
    <t>microdisca</t>
  </si>
  <si>
    <t>Olearia microdisca</t>
  </si>
  <si>
    <t>S05217</t>
  </si>
  <si>
    <t>Olearia minor</t>
  </si>
  <si>
    <t>Mueller's Daisy-bush</t>
  </si>
  <si>
    <t>M03250</t>
  </si>
  <si>
    <t>Olearia muelleri</t>
  </si>
  <si>
    <t>Silver Daisy-bush</t>
  </si>
  <si>
    <t>W20127</t>
  </si>
  <si>
    <t>pannosa</t>
  </si>
  <si>
    <t>Olearia pannosa ssp.</t>
  </si>
  <si>
    <t>Velvet Daisy-bush</t>
  </si>
  <si>
    <t>Z04431</t>
  </si>
  <si>
    <t>Olearia pannosa ssp. cardiophylla</t>
  </si>
  <si>
    <t>Q04432</t>
  </si>
  <si>
    <t>Olearia pannosa ssp. pannosa</t>
  </si>
  <si>
    <t>Feather Daisy-bush</t>
  </si>
  <si>
    <t>A20128</t>
  </si>
  <si>
    <t>passerinoides</t>
  </si>
  <si>
    <t>Olearia passerinoides ssp.</t>
  </si>
  <si>
    <t>Y04908</t>
  </si>
  <si>
    <t>Olearia passerinoides ssp. glutescens</t>
  </si>
  <si>
    <t>S04441</t>
  </si>
  <si>
    <t>Olearia passerinoides ssp. passerinoides</t>
  </si>
  <si>
    <t>Rasp Daisy-bush</t>
  </si>
  <si>
    <t>U03254</t>
  </si>
  <si>
    <t>picridifolia</t>
  </si>
  <si>
    <t>Olearia picridifolia</t>
  </si>
  <si>
    <t>Pimelea Daisy-bush</t>
  </si>
  <si>
    <t>Z04951</t>
  </si>
  <si>
    <t>pimeleoides</t>
  </si>
  <si>
    <t>Olearia pimeleoides</t>
  </si>
  <si>
    <t>Twiggy Daisy-bush</t>
  </si>
  <si>
    <t>A03256</t>
  </si>
  <si>
    <t>Olearia ramulosa</t>
  </si>
  <si>
    <t>Daisy-bush</t>
  </si>
  <si>
    <t>G15331</t>
  </si>
  <si>
    <t>ramulosa/tubuliflora</t>
  </si>
  <si>
    <t>Olearia ramulosa/tubuliflora</t>
  </si>
  <si>
    <t>Azure Daisy-bush</t>
  </si>
  <si>
    <t>C03257</t>
  </si>
  <si>
    <t>rudis</t>
  </si>
  <si>
    <t>Olearia rudis</t>
  </si>
  <si>
    <t>Y10708</t>
  </si>
  <si>
    <t>Olearia sp.</t>
  </si>
  <si>
    <t>Stuart's Daisy-bush</t>
  </si>
  <si>
    <t>G03259</t>
  </si>
  <si>
    <t>stuartii</t>
  </si>
  <si>
    <t>Olearia stuartii</t>
  </si>
  <si>
    <t>Spiked Daisy-bush</t>
  </si>
  <si>
    <t>Q03260</t>
  </si>
  <si>
    <t>subspicata</t>
  </si>
  <si>
    <t>Olearia subspicata</t>
  </si>
  <si>
    <t>Clustered Daisy-bush</t>
  </si>
  <si>
    <t>K04457</t>
  </si>
  <si>
    <t>suffruticosa</t>
  </si>
  <si>
    <t>Olearia suffruticosa</t>
  </si>
  <si>
    <t>Cypress Daisy-bush</t>
  </si>
  <si>
    <t>S03261</t>
  </si>
  <si>
    <t>Olearia teretifolia</t>
  </si>
  <si>
    <t>Rayless Daisy-bush</t>
  </si>
  <si>
    <t>U03262</t>
  </si>
  <si>
    <t>tubuliflora</t>
  </si>
  <si>
    <t>Olearia tubuliflora</t>
  </si>
  <si>
    <t>C03265</t>
  </si>
  <si>
    <t>Oligocarpus</t>
  </si>
  <si>
    <t>calendulaceus</t>
  </si>
  <si>
    <t>Oligocarpus calendulaceus</t>
  </si>
  <si>
    <t>Stinknet</t>
  </si>
  <si>
    <t>U32462</t>
  </si>
  <si>
    <t>Oncosiphon</t>
  </si>
  <si>
    <t>piluliferum</t>
  </si>
  <si>
    <t>Oncosiphon piluliferum</t>
  </si>
  <si>
    <t>Calomba Daisy</t>
  </si>
  <si>
    <t>A04444</t>
  </si>
  <si>
    <t>Oncosiphon suffruticosum</t>
  </si>
  <si>
    <t>Scotch Thistle</t>
  </si>
  <si>
    <t>Q04952</t>
  </si>
  <si>
    <t>Onopordum</t>
  </si>
  <si>
    <t>acanthium</t>
  </si>
  <si>
    <t>Onopordum acanthium</t>
  </si>
  <si>
    <t>Horse Thistle</t>
  </si>
  <si>
    <t>A03264</t>
  </si>
  <si>
    <t>acaulon</t>
  </si>
  <si>
    <t>Onopordum acaulon</t>
  </si>
  <si>
    <t>Illyrian Thistle</t>
  </si>
  <si>
    <t>Z04847</t>
  </si>
  <si>
    <t>illyricum</t>
  </si>
  <si>
    <t>Onopordum illyricum</t>
  </si>
  <si>
    <t>W10711</t>
  </si>
  <si>
    <t>Onopordum sp.</t>
  </si>
  <si>
    <t>Nodding Thistle</t>
  </si>
  <si>
    <t>E03522</t>
  </si>
  <si>
    <t>tauricum</t>
  </si>
  <si>
    <t>Onopordum tauricum</t>
  </si>
  <si>
    <t>Ridged Bush-everlasting</t>
  </si>
  <si>
    <t>C03109</t>
  </si>
  <si>
    <t>Ozothamnus</t>
  </si>
  <si>
    <t>Ozothamnus decurrens</t>
  </si>
  <si>
    <t>C32317</t>
  </si>
  <si>
    <t>diosmifolius</t>
  </si>
  <si>
    <t>Ozothamnus diosmifolius</t>
  </si>
  <si>
    <t>Tree Everlasting</t>
  </si>
  <si>
    <t>Z03111</t>
  </si>
  <si>
    <t>ferrugineus</t>
  </si>
  <si>
    <t>Ozothamnus ferrugineus</t>
  </si>
  <si>
    <t>Scaly Haeckeria</t>
  </si>
  <si>
    <t>Q03016</t>
  </si>
  <si>
    <t>pholidotus</t>
  </si>
  <si>
    <t>Ozothamnus pholidotus</t>
  </si>
  <si>
    <t>Notched Bush-everlasting</t>
  </si>
  <si>
    <t>S03105</t>
  </si>
  <si>
    <t>retusus</t>
  </si>
  <si>
    <t>Ozothamnus retusus</t>
  </si>
  <si>
    <t>Rough Bush-everlasting</t>
  </si>
  <si>
    <t>K03533</t>
  </si>
  <si>
    <t>Ozothamnus scaber</t>
  </si>
  <si>
    <t>Bush-everlasting</t>
  </si>
  <si>
    <t>W11095</t>
  </si>
  <si>
    <t>Ozothamnus sp.</t>
  </si>
  <si>
    <t>Coast Bush-everlasting</t>
  </si>
  <si>
    <t>Y03160</t>
  </si>
  <si>
    <t>turbinatus</t>
  </si>
  <si>
    <t>Ozothamnus turbinatus</t>
  </si>
  <si>
    <t>African Sheep Bush</t>
  </si>
  <si>
    <t>Q04044</t>
  </si>
  <si>
    <t>Pentzia</t>
  </si>
  <si>
    <t>Pentzia incana</t>
  </si>
  <si>
    <t>Soldier Thistle</t>
  </si>
  <si>
    <t>Q04416</t>
  </si>
  <si>
    <t>Picnomon</t>
  </si>
  <si>
    <t>acarna</t>
  </si>
  <si>
    <t>Picnomon acarna</t>
  </si>
  <si>
    <t>W32463</t>
  </si>
  <si>
    <t>Picris</t>
  </si>
  <si>
    <t>Picris altissima</t>
  </si>
  <si>
    <t>Coast Picris</t>
  </si>
  <si>
    <t>E32326</t>
  </si>
  <si>
    <t>Picris angustifolia ssp. angustifolia</t>
  </si>
  <si>
    <t>A32324</t>
  </si>
  <si>
    <t>Picris drummondii</t>
  </si>
  <si>
    <t>C20277</t>
  </si>
  <si>
    <t>Picris sp.</t>
  </si>
  <si>
    <t>Squat Picris</t>
  </si>
  <si>
    <t>W03271</t>
  </si>
  <si>
    <t>Picris squarrosa</t>
  </si>
  <si>
    <t>Silver Candles</t>
  </si>
  <si>
    <t>U03034</t>
  </si>
  <si>
    <t>Pleuropappus</t>
  </si>
  <si>
    <t>phyllocalymmeus</t>
  </si>
  <si>
    <t>Pleuropappus phyllocalymmeus</t>
  </si>
  <si>
    <t>Bowl Daisy</t>
  </si>
  <si>
    <t>A03272</t>
  </si>
  <si>
    <t>Pluchea</t>
  </si>
  <si>
    <t>dentex</t>
  </si>
  <si>
    <t>Pluchea dentex</t>
  </si>
  <si>
    <t>Pink Plains-bush</t>
  </si>
  <si>
    <t>Z04759</t>
  </si>
  <si>
    <t>dunlopii</t>
  </si>
  <si>
    <t>Pluchea dunlopii</t>
  </si>
  <si>
    <t>C03273</t>
  </si>
  <si>
    <t>rubelliflora</t>
  </si>
  <si>
    <t>Pluchea rubelliflora</t>
  </si>
  <si>
    <t>Z10795</t>
  </si>
  <si>
    <t>Pluchea sp.</t>
  </si>
  <si>
    <t>Podolepis</t>
  </si>
  <si>
    <t>Grey Copper-wire Daisy</t>
  </si>
  <si>
    <t>Wiry Podolepis</t>
  </si>
  <si>
    <t>Z03279</t>
  </si>
  <si>
    <t>Podolepis capillaris</t>
  </si>
  <si>
    <t>Button Podolepis</t>
  </si>
  <si>
    <t>K04449</t>
  </si>
  <si>
    <t>davisiana</t>
  </si>
  <si>
    <t>Podolepis davisiana</t>
  </si>
  <si>
    <t>Showy Copper-wire Daisy</t>
  </si>
  <si>
    <t>jaceoides</t>
  </si>
  <si>
    <t>Podolepis jaceoides</t>
  </si>
  <si>
    <t>Tall Copper-wire Daisy</t>
  </si>
  <si>
    <t>U04126</t>
  </si>
  <si>
    <t>longipedata</t>
  </si>
  <si>
    <t>Podolepis longipedata</t>
  </si>
  <si>
    <t>E03282</t>
  </si>
  <si>
    <t>Podolepis muelleri</t>
  </si>
  <si>
    <t>Pleated Copper-wire Daisy</t>
  </si>
  <si>
    <t>Q20140</t>
  </si>
  <si>
    <t>rugata</t>
  </si>
  <si>
    <t>Podolepis rugata var.</t>
  </si>
  <si>
    <t>Copper-wire Daisy</t>
  </si>
  <si>
    <t>U10798</t>
  </si>
  <si>
    <t>Podolepis sp.</t>
  </si>
  <si>
    <t>Delicate Copper-wire Daisy</t>
  </si>
  <si>
    <t>U04450</t>
  </si>
  <si>
    <t>Podolepis tepperi</t>
  </si>
  <si>
    <t>Sticky Long-heads</t>
  </si>
  <si>
    <t>K03285</t>
  </si>
  <si>
    <t>Podotheca</t>
  </si>
  <si>
    <t>Podotheca angustifolia</t>
  </si>
  <si>
    <t>Stiff Cup-flower</t>
  </si>
  <si>
    <t>U01346</t>
  </si>
  <si>
    <t>Pogonolepis</t>
  </si>
  <si>
    <t>Pogonolepis muelleriana</t>
  </si>
  <si>
    <t>Poached-egg Daisy</t>
  </si>
  <si>
    <t>K03233</t>
  </si>
  <si>
    <t>Polycalymma</t>
  </si>
  <si>
    <t>Polycalymma stuartii</t>
  </si>
  <si>
    <t>Jersey Cudweed</t>
  </si>
  <si>
    <t>W04003</t>
  </si>
  <si>
    <t>Pseudognaphalium</t>
  </si>
  <si>
    <t>luteoalbum</t>
  </si>
  <si>
    <t>Pseudognaphalium luteoalbum</t>
  </si>
  <si>
    <t>Scented Apple-bush</t>
  </si>
  <si>
    <t>K03269</t>
  </si>
  <si>
    <t>Pterocaulon</t>
  </si>
  <si>
    <t>serrulatum</t>
  </si>
  <si>
    <t>Pterocaulon serrulatum var. velutinum</t>
  </si>
  <si>
    <t>Apple-bush</t>
  </si>
  <si>
    <t>S10833</t>
  </si>
  <si>
    <t>Pterocaulon sp.</t>
  </si>
  <si>
    <t>E03290</t>
  </si>
  <si>
    <t>sphacelatum</t>
  </si>
  <si>
    <t>Pterocaulon sphacelatum</t>
  </si>
  <si>
    <t>Y05484</t>
  </si>
  <si>
    <t>Pycnosorus</t>
  </si>
  <si>
    <t>chrysanthes</t>
  </si>
  <si>
    <t>Pycnosorus chrysanthes</t>
  </si>
  <si>
    <t>Golden Billy-buttons</t>
  </si>
  <si>
    <t>M05558</t>
  </si>
  <si>
    <t>Pycnosorus eremaeus</t>
  </si>
  <si>
    <t>Drumsticks</t>
  </si>
  <si>
    <t>W03051</t>
  </si>
  <si>
    <t>globosus</t>
  </si>
  <si>
    <t>Pycnosorus globosus</t>
  </si>
  <si>
    <t>Long-head Buttons</t>
  </si>
  <si>
    <t>Z05559</t>
  </si>
  <si>
    <t>melleus</t>
  </si>
  <si>
    <t>Pycnosorus melleus</t>
  </si>
  <si>
    <t>Soft Billy-buttons</t>
  </si>
  <si>
    <t>A03052</t>
  </si>
  <si>
    <t>pleiocephalus</t>
  </si>
  <si>
    <t>Pycnosorus pleiocephalus</t>
  </si>
  <si>
    <t>K11101</t>
  </si>
  <si>
    <t>Pycnosorus sp.</t>
  </si>
  <si>
    <t>Quinetia</t>
  </si>
  <si>
    <t>G03291</t>
  </si>
  <si>
    <t>urvillei</t>
  </si>
  <si>
    <t>Quinetia urvillei</t>
  </si>
  <si>
    <t>False Sowthistle</t>
  </si>
  <si>
    <t>Y03292</t>
  </si>
  <si>
    <t>Reichardia</t>
  </si>
  <si>
    <t>tingitana</t>
  </si>
  <si>
    <t>Reichardia tingitana</t>
  </si>
  <si>
    <t>Creeping Knapweed</t>
  </si>
  <si>
    <t>Y04836</t>
  </si>
  <si>
    <t>Chamomile Everlasting</t>
  </si>
  <si>
    <t>W03167</t>
  </si>
  <si>
    <t>Rhodanthe</t>
  </si>
  <si>
    <t>Rhodanthe anthemoides</t>
  </si>
  <si>
    <t>C03169</t>
  </si>
  <si>
    <t>charsleyae</t>
  </si>
  <si>
    <t>Rhodanthe charsleyae</t>
  </si>
  <si>
    <t>Western Sunray</t>
  </si>
  <si>
    <t>M03170</t>
  </si>
  <si>
    <t>chlorocephala</t>
  </si>
  <si>
    <t>Rhodanthe chlorocephala ssp. rosea</t>
  </si>
  <si>
    <t>Pale Immortelle</t>
  </si>
  <si>
    <t>E03354</t>
  </si>
  <si>
    <t>citrina</t>
  </si>
  <si>
    <t>Rhodanthe citrina</t>
  </si>
  <si>
    <t>Paper Everlasting</t>
  </si>
  <si>
    <t>Z03171</t>
  </si>
  <si>
    <t>corymbiflora</t>
  </si>
  <si>
    <t>Rhodanthe corymbiflora</t>
  </si>
  <si>
    <t>U03174</t>
  </si>
  <si>
    <t>Rhodanthe floribunda</t>
  </si>
  <si>
    <t>U05366</t>
  </si>
  <si>
    <t>gossypina</t>
  </si>
  <si>
    <t>Rhodanthe gossypina</t>
  </si>
  <si>
    <t>Haig's Everlasting</t>
  </si>
  <si>
    <t>W03175</t>
  </si>
  <si>
    <t>haigii</t>
  </si>
  <si>
    <t>Rhodanthe haigii</t>
  </si>
  <si>
    <t>E03178</t>
  </si>
  <si>
    <t>Rhodanthe laevis</t>
  </si>
  <si>
    <t>G03179</t>
  </si>
  <si>
    <t>microglossa</t>
  </si>
  <si>
    <t>Rhodanthe microglossa</t>
  </si>
  <si>
    <t>Musk Daisy</t>
  </si>
  <si>
    <t>S03181</t>
  </si>
  <si>
    <t>Rhodanthe moschata</t>
  </si>
  <si>
    <t>Twin-leaf Everlasting</t>
  </si>
  <si>
    <t>U03182</t>
  </si>
  <si>
    <t>Rhodanthe oppositifolia ssp. oppositifolia</t>
  </si>
  <si>
    <t>Milkwort Everlasting</t>
  </si>
  <si>
    <t>W03183</t>
  </si>
  <si>
    <t>polygalifolia</t>
  </si>
  <si>
    <t>Rhodanthe polygalifolia</t>
  </si>
  <si>
    <t>Pigmy Daisy</t>
  </si>
  <si>
    <t>C03185</t>
  </si>
  <si>
    <t>Rhodanthe pygmaea</t>
  </si>
  <si>
    <t>Y11080</t>
  </si>
  <si>
    <t>Rhodanthe sp.</t>
  </si>
  <si>
    <t>Slender Everlasting</t>
  </si>
  <si>
    <t>Y03188</t>
  </si>
  <si>
    <t>Rhodanthe stricta</t>
  </si>
  <si>
    <t>Clay Everlasting</t>
  </si>
  <si>
    <t>K03189</t>
  </si>
  <si>
    <t>stuartiana</t>
  </si>
  <si>
    <t>Rhodanthe stuartiana</t>
  </si>
  <si>
    <t>Tietken's Daisy</t>
  </si>
  <si>
    <t>W03191</t>
  </si>
  <si>
    <t>tietkensii</t>
  </si>
  <si>
    <t>Rhodanthe tietkensii</t>
  </si>
  <si>
    <t>Small Paper-everlasting</t>
  </si>
  <si>
    <t>Z03535</t>
  </si>
  <si>
    <t>troedelii</t>
  </si>
  <si>
    <t>Rhodanthe troedelii</t>
  </si>
  <si>
    <t>Woolly Daisy</t>
  </si>
  <si>
    <t>C03193</t>
  </si>
  <si>
    <t>Rhodanthe uniflora</t>
  </si>
  <si>
    <t>Grey Wrinklewort</t>
  </si>
  <si>
    <t>K03293</t>
  </si>
  <si>
    <t>Rutidosis</t>
  </si>
  <si>
    <t>helichrysoides</t>
  </si>
  <si>
    <t>Rutidosis helichrysoides ssp. helichrysoides</t>
  </si>
  <si>
    <t>Wrinklewort</t>
  </si>
  <si>
    <t>S10869</t>
  </si>
  <si>
    <t>Rutidosis sp.</t>
  </si>
  <si>
    <t>Ayer's Button-daisy</t>
  </si>
  <si>
    <t>M03102</t>
  </si>
  <si>
    <t>Schoenia</t>
  </si>
  <si>
    <t>ayersii</t>
  </si>
  <si>
    <t>Schoenia ayersii</t>
  </si>
  <si>
    <t>Pink Everlasting</t>
  </si>
  <si>
    <t>A03108</t>
  </si>
  <si>
    <t>cassiniana</t>
  </si>
  <si>
    <t>Schoenia cassiniana</t>
  </si>
  <si>
    <t>Dainty Everlasting</t>
  </si>
  <si>
    <t>Q03164</t>
  </si>
  <si>
    <t>Schoenia ramosissima</t>
  </si>
  <si>
    <t>A11096</t>
  </si>
  <si>
    <t>Schoenia sp.</t>
  </si>
  <si>
    <t>Scorzonera</t>
  </si>
  <si>
    <t>Q32436</t>
  </si>
  <si>
    <t>Scorzonera laciniata var. calcitrapifolia</t>
  </si>
  <si>
    <t>Z32435</t>
  </si>
  <si>
    <t>Scorzonera laciniata var. laciniata</t>
  </si>
  <si>
    <t>Feathery Groundsel</t>
  </si>
  <si>
    <t>S05745</t>
  </si>
  <si>
    <t>Senecio</t>
  </si>
  <si>
    <t>anethifolius</t>
  </si>
  <si>
    <t>Senecio anethifolius ssp.</t>
  </si>
  <si>
    <t>Z05743</t>
  </si>
  <si>
    <t>Senecio anethifolius ssp. anethifolius</t>
  </si>
  <si>
    <t>Q05744</t>
  </si>
  <si>
    <t>Senecio anethifolius ssp. brevibracteolatus</t>
  </si>
  <si>
    <t>Q03536</t>
  </si>
  <si>
    <t>angulatus</t>
  </si>
  <si>
    <t>Senecio angulatus</t>
  </si>
  <si>
    <t>Behr's Groundsel</t>
  </si>
  <si>
    <t>U03298</t>
  </si>
  <si>
    <t>behrianus</t>
  </si>
  <si>
    <t>Senecio behrianus</t>
  </si>
  <si>
    <t>Jagged Groundsel</t>
  </si>
  <si>
    <t>W03299</t>
  </si>
  <si>
    <t>biserratus</t>
  </si>
  <si>
    <t>Senecio biserratus</t>
  </si>
  <si>
    <t>G06427</t>
  </si>
  <si>
    <t>Senecio cunninghamii var.</t>
  </si>
  <si>
    <t>Shrubby Groundsel</t>
  </si>
  <si>
    <t>Y06012</t>
  </si>
  <si>
    <t>Senecio cunninghamii var. cunninghamii</t>
  </si>
  <si>
    <t>K06013</t>
  </si>
  <si>
    <t>Senecio cunninghamii var. flindersensis</t>
  </si>
  <si>
    <t>A32084</t>
  </si>
  <si>
    <t>depressicola</t>
  </si>
  <si>
    <t>Senecio depressicola</t>
  </si>
  <si>
    <t>Woodland Groundsel</t>
  </si>
  <si>
    <t>Z06015</t>
  </si>
  <si>
    <t>dolichocephalus</t>
  </si>
  <si>
    <t>Senecio dolichocephalus</t>
  </si>
  <si>
    <t>Purple Groundsel</t>
  </si>
  <si>
    <t>C03301</t>
  </si>
  <si>
    <t>elegans</t>
  </si>
  <si>
    <t>Senecio elegans</t>
  </si>
  <si>
    <t>C32085</t>
  </si>
  <si>
    <t>Senecio eremicola</t>
  </si>
  <si>
    <t>Q32152</t>
  </si>
  <si>
    <t>euclaensis</t>
  </si>
  <si>
    <t>Senecio euclaensis</t>
  </si>
  <si>
    <t>Gawler Ranges Groundsel</t>
  </si>
  <si>
    <t>Q04476</t>
  </si>
  <si>
    <t>gawlerensis</t>
  </si>
  <si>
    <t>Senecio gawlerensis</t>
  </si>
  <si>
    <t>Z30059</t>
  </si>
  <si>
    <t>glomeratus</t>
  </si>
  <si>
    <t>Senecio glomeratus ssp.</t>
  </si>
  <si>
    <t>Swamp Groundsel</t>
  </si>
  <si>
    <t>A05772</t>
  </si>
  <si>
    <t>Senecio glomeratus ssp. glomeratus</t>
  </si>
  <si>
    <t>C05773</t>
  </si>
  <si>
    <t>Senecio glomeratus ssp. longifructus</t>
  </si>
  <si>
    <t>Annual Groundsel</t>
  </si>
  <si>
    <t>S06297</t>
  </si>
  <si>
    <t>glossanthus</t>
  </si>
  <si>
    <t>Senecio glossanthus</t>
  </si>
  <si>
    <t>Fleshy Groundsel</t>
  </si>
  <si>
    <t>K03305</t>
  </si>
  <si>
    <t>Senecio gregorii</t>
  </si>
  <si>
    <t>Gypsum Groundsel</t>
  </si>
  <si>
    <t>M05486</t>
  </si>
  <si>
    <t>Senecio gypsicola</t>
  </si>
  <si>
    <t>George's Groundsel</t>
  </si>
  <si>
    <t>E03302</t>
  </si>
  <si>
    <t>Senecio helichrysoides</t>
  </si>
  <si>
    <t>16 Jul 00 as Senecio georgianus</t>
  </si>
  <si>
    <t>Rough Groundsel</t>
  </si>
  <si>
    <t>W06019</t>
  </si>
  <si>
    <t>hispidissimus</t>
  </si>
  <si>
    <t>Senecio hispidissimus</t>
  </si>
  <si>
    <t>U06018</t>
  </si>
  <si>
    <t>hispidulus</t>
  </si>
  <si>
    <t>Senecio hispidulus</t>
  </si>
  <si>
    <t>Pale Groundsel</t>
  </si>
  <si>
    <t>Z03307</t>
  </si>
  <si>
    <t>hypoleucus</t>
  </si>
  <si>
    <t>Senecio hypoleucus</t>
  </si>
  <si>
    <t>Ragwort</t>
  </si>
  <si>
    <t>Q03308</t>
  </si>
  <si>
    <t>jacobaea</t>
  </si>
  <si>
    <t>Senecio jacobaea</t>
  </si>
  <si>
    <t>Cut-leaf Groundsel</t>
  </si>
  <si>
    <t>S03309</t>
  </si>
  <si>
    <t>laceratus</t>
  </si>
  <si>
    <t>Senecio laceratus</t>
  </si>
  <si>
    <t>E32086</t>
  </si>
  <si>
    <t>lacustrinus</t>
  </si>
  <si>
    <t>Senecio lacustrinus</t>
  </si>
  <si>
    <t>Inland Shrubby Groundsel</t>
  </si>
  <si>
    <t>Z04475</t>
  </si>
  <si>
    <t>lanibracteus</t>
  </si>
  <si>
    <t>Senecio lanibracteus</t>
  </si>
  <si>
    <t>C32025</t>
  </si>
  <si>
    <t>linearifolius</t>
  </si>
  <si>
    <t>Senecio linearifolius var. linearifolius</t>
  </si>
  <si>
    <t>Y06020</t>
  </si>
  <si>
    <t>longicollaris</t>
  </si>
  <si>
    <t>Senecio longicollaris</t>
  </si>
  <si>
    <t>Large-fruit Groundsel</t>
  </si>
  <si>
    <t>C03089</t>
  </si>
  <si>
    <t>Senecio macrocarpus</t>
  </si>
  <si>
    <t>Showy Groundsel</t>
  </si>
  <si>
    <t>K03313</t>
  </si>
  <si>
    <t>magnificus</t>
  </si>
  <si>
    <t>Senecio magnificus</t>
  </si>
  <si>
    <t>Large-flower Groundsel</t>
  </si>
  <si>
    <t>M03314</t>
  </si>
  <si>
    <t>megaglossus</t>
  </si>
  <si>
    <t>Senecio megaglossus</t>
  </si>
  <si>
    <t>Fine-tooth Groundsel</t>
  </si>
  <si>
    <t>E03426</t>
  </si>
  <si>
    <t>minimus</t>
  </si>
  <si>
    <t>Senecio minimus</t>
  </si>
  <si>
    <t>Scented Groundsel</t>
  </si>
  <si>
    <t>U05826</t>
  </si>
  <si>
    <t>Senecio odoratus</t>
  </si>
  <si>
    <t>M06014</t>
  </si>
  <si>
    <t>phelleus</t>
  </si>
  <si>
    <t>Senecio phelleus</t>
  </si>
  <si>
    <t>Purple-leaf Groundsel</t>
  </si>
  <si>
    <t>C04429</t>
  </si>
  <si>
    <t>picridioides</t>
  </si>
  <si>
    <t>Senecio picridioides</t>
  </si>
  <si>
    <t>S06017</t>
  </si>
  <si>
    <t>U32314</t>
  </si>
  <si>
    <t>pinnatifolius group</t>
  </si>
  <si>
    <t>Senecio pinnatifolius group</t>
  </si>
  <si>
    <t>Variable Groundsel</t>
  </si>
  <si>
    <t>Q32080</t>
  </si>
  <si>
    <t>pinnatifolius</t>
  </si>
  <si>
    <t>Senecio pinnatifolius var. lanceolatus</t>
  </si>
  <si>
    <t>S32081</t>
  </si>
  <si>
    <t>Senecio pinnatifolius var. maritimus</t>
  </si>
  <si>
    <t>U32082</t>
  </si>
  <si>
    <t>Senecio pinnatifolius var. pinnatifolius</t>
  </si>
  <si>
    <t>Q06016</t>
  </si>
  <si>
    <t>prenanthoides</t>
  </si>
  <si>
    <t>Senecio prenanthoides</t>
  </si>
  <si>
    <t>W06299</t>
  </si>
  <si>
    <t>productus</t>
  </si>
  <si>
    <t>Senecio productus ssp. magnus</t>
  </si>
  <si>
    <t>U06298</t>
  </si>
  <si>
    <t>Senecio productus ssp. productus</t>
  </si>
  <si>
    <t>U05586</t>
  </si>
  <si>
    <t>psilocarpus</t>
  </si>
  <si>
    <t>Senecio psilocarpus</t>
  </si>
  <si>
    <t>African Daisy</t>
  </si>
  <si>
    <t>Y03320</t>
  </si>
  <si>
    <t>pterophorus</t>
  </si>
  <si>
    <t>Senecio pterophorus</t>
  </si>
  <si>
    <t>Cotton Groundsel</t>
  </si>
  <si>
    <t>K03321</t>
  </si>
  <si>
    <t>quadridentatus</t>
  </si>
  <si>
    <t>Senecio quadridentatus</t>
  </si>
  <si>
    <t>Thistle-leaf Groundsel</t>
  </si>
  <si>
    <t>M03322</t>
  </si>
  <si>
    <t>runcinifolius</t>
  </si>
  <si>
    <t>Senecio runcinifolius</t>
  </si>
  <si>
    <t>C06301</t>
  </si>
  <si>
    <t>serratiformis</t>
  </si>
  <si>
    <t>Senecio serratiformis ssp. serratiformis</t>
  </si>
  <si>
    <t>Groundsel</t>
  </si>
  <si>
    <t>A10908</t>
  </si>
  <si>
    <t>Senecio sp.</t>
  </si>
  <si>
    <t>W32083</t>
  </si>
  <si>
    <t>spanomerus</t>
  </si>
  <si>
    <t>Senecio spanomerus</t>
  </si>
  <si>
    <t>Squarrose Groundsel</t>
  </si>
  <si>
    <t>Z03323</t>
  </si>
  <si>
    <t>squarrosus</t>
  </si>
  <si>
    <t>Senecio squarrosus</t>
  </si>
  <si>
    <t>Common Groundsel</t>
  </si>
  <si>
    <t>Q03324</t>
  </si>
  <si>
    <t>Senecio vulgaris</t>
  </si>
  <si>
    <t>Hybrid Groundsel</t>
  </si>
  <si>
    <t>U03318</t>
  </si>
  <si>
    <t>orarius</t>
  </si>
  <si>
    <t>Senecio X orarius</t>
  </si>
  <si>
    <t>Australian Sigesbeckia</t>
  </si>
  <si>
    <t>U04718</t>
  </si>
  <si>
    <t>Sigesbeckia</t>
  </si>
  <si>
    <t>australiensis</t>
  </si>
  <si>
    <t>Oriental Sigesbeckia</t>
  </si>
  <si>
    <t>K04909</t>
  </si>
  <si>
    <t>S10913</t>
  </si>
  <si>
    <t>Sigesbeckia sp.</t>
  </si>
  <si>
    <t>Small Wrinklewort</t>
  </si>
  <si>
    <t>M03294</t>
  </si>
  <si>
    <t>Siloxerus</t>
  </si>
  <si>
    <t>Siloxerus multiflorus</t>
  </si>
  <si>
    <t>Variegated Thistle</t>
  </si>
  <si>
    <t>U03326</t>
  </si>
  <si>
    <t>Silybum</t>
  </si>
  <si>
    <t>marianum</t>
  </si>
  <si>
    <t>Silybum marianum</t>
  </si>
  <si>
    <t>Smooth Solenogyne</t>
  </si>
  <si>
    <t>G03427</t>
  </si>
  <si>
    <t>Solenogyne</t>
  </si>
  <si>
    <t>Solenogyne dominii</t>
  </si>
  <si>
    <t>Golden Rod</t>
  </si>
  <si>
    <t>Q03976</t>
  </si>
  <si>
    <t>Solidago</t>
  </si>
  <si>
    <t>Solidago canadensis</t>
  </si>
  <si>
    <t>Jo Jo</t>
  </si>
  <si>
    <t>M04854</t>
  </si>
  <si>
    <t>Soliva</t>
  </si>
  <si>
    <t>anthemifolia</t>
  </si>
  <si>
    <t>Soliva anthemifolia</t>
  </si>
  <si>
    <t>Jo-jo</t>
  </si>
  <si>
    <t>M03330</t>
  </si>
  <si>
    <t>Soliva sessilis</t>
  </si>
  <si>
    <t>W10923</t>
  </si>
  <si>
    <t>Soliva sp.</t>
  </si>
  <si>
    <t>Rough Sow-thistle</t>
  </si>
  <si>
    <t>U20178</t>
  </si>
  <si>
    <t>Sonchus</t>
  </si>
  <si>
    <t>asper</t>
  </si>
  <si>
    <t>Sonchus asper ssp.</t>
  </si>
  <si>
    <t>Q03332</t>
  </si>
  <si>
    <t>Native Sow-thistle</t>
  </si>
  <si>
    <t>S03333</t>
  </si>
  <si>
    <t>hydrophilus</t>
  </si>
  <si>
    <t>Sonchus hydrophilus</t>
  </si>
  <si>
    <t>W15339</t>
  </si>
  <si>
    <t>hydrophilus/megalocarpus</t>
  </si>
  <si>
    <t>Sonchus hydrophilus/megalocarpus</t>
  </si>
  <si>
    <t>Common Sow-thistle</t>
  </si>
  <si>
    <t>K30081</t>
  </si>
  <si>
    <t>oleraceus</t>
  </si>
  <si>
    <t>Sonchus oleraceus</t>
  </si>
  <si>
    <t>Sow-thistle</t>
  </si>
  <si>
    <t>C10925</t>
  </si>
  <si>
    <t>Sonchus sp.</t>
  </si>
  <si>
    <t>Y03428</t>
  </si>
  <si>
    <t>Sphaeranthus</t>
  </si>
  <si>
    <t>Sphaeranthus indicus</t>
  </si>
  <si>
    <t>Desert Daisy</t>
  </si>
  <si>
    <t>A03336</t>
  </si>
  <si>
    <t>Streptoglossa</t>
  </si>
  <si>
    <t>Streptoglossa adscendens</t>
  </si>
  <si>
    <t>W32411</t>
  </si>
  <si>
    <t>bubakii</t>
  </si>
  <si>
    <t>Streptoglossa bubakii</t>
  </si>
  <si>
    <t>C03337</t>
  </si>
  <si>
    <t>cylindriceps</t>
  </si>
  <si>
    <t>Streptoglossa cylindriceps</t>
  </si>
  <si>
    <t>M32258</t>
  </si>
  <si>
    <t>Streptoglossa decurrens</t>
  </si>
  <si>
    <t>Wertaloona Daisy</t>
  </si>
  <si>
    <t>E03338</t>
  </si>
  <si>
    <t>liatroides</t>
  </si>
  <si>
    <t>Streptoglossa liatroides</t>
  </si>
  <si>
    <t>G10951</t>
  </si>
  <si>
    <t>Streptoglossa sp.</t>
  </si>
  <si>
    <t>Prickly Cudweed</t>
  </si>
  <si>
    <t>S04045</t>
  </si>
  <si>
    <t>Stuartina</t>
  </si>
  <si>
    <t>hamata</t>
  </si>
  <si>
    <t>Stuartina hamata</t>
  </si>
  <si>
    <t>Spoon Cudweed</t>
  </si>
  <si>
    <t>G03339</t>
  </si>
  <si>
    <t>Stuartina muelleri</t>
  </si>
  <si>
    <t>Y10952</t>
  </si>
  <si>
    <t>Stuartina sp.</t>
  </si>
  <si>
    <t>Aster-weed</t>
  </si>
  <si>
    <t>Z02955</t>
  </si>
  <si>
    <t>Symphyotrichum</t>
  </si>
  <si>
    <t>subulatum</t>
  </si>
  <si>
    <t>Symphyotrichum subulatum</t>
  </si>
  <si>
    <t>C32421</t>
  </si>
  <si>
    <t>Tagetes</t>
  </si>
  <si>
    <t>Tagetes erecta</t>
  </si>
  <si>
    <t>Stinking Roger</t>
  </si>
  <si>
    <t>U03774</t>
  </si>
  <si>
    <t>Tagetes minuta</t>
  </si>
  <si>
    <t>Feverfew</t>
  </si>
  <si>
    <t>A03036</t>
  </si>
  <si>
    <t>Tanacetum</t>
  </si>
  <si>
    <t>parthenium</t>
  </si>
  <si>
    <t>Tanacetum parthenium</t>
  </si>
  <si>
    <t>Tansy</t>
  </si>
  <si>
    <t>S10965</t>
  </si>
  <si>
    <t>Tanacetum sp.</t>
  </si>
  <si>
    <t>Lesser Tansy</t>
  </si>
  <si>
    <t>W32199</t>
  </si>
  <si>
    <t>Tanacetum vulgare</t>
  </si>
  <si>
    <t>Dandelion</t>
  </si>
  <si>
    <t>K32029</t>
  </si>
  <si>
    <t>Taraxacum</t>
  </si>
  <si>
    <t>Taraxacum cygnorum</t>
  </si>
  <si>
    <t>See http://www.environment.gov.au/biodiversity/threatened/publications/recovery/pubs/taraxacum-cygnorum.pdf</t>
  </si>
  <si>
    <t>Red-seed Dandelion</t>
  </si>
  <si>
    <t>E32422</t>
  </si>
  <si>
    <t>gracilens</t>
  </si>
  <si>
    <t>Taraxacum gracilens</t>
  </si>
  <si>
    <t>G32423</t>
  </si>
  <si>
    <t>hepaticolor</t>
  </si>
  <si>
    <t>Taraxacum hepaticolor</t>
  </si>
  <si>
    <t>M32426</t>
  </si>
  <si>
    <t>khatoonae</t>
  </si>
  <si>
    <t>Taraxacum khatoonae</t>
  </si>
  <si>
    <t>Y32424</t>
  </si>
  <si>
    <t>multidentatum</t>
  </si>
  <si>
    <t>Taraxacum multidentatum</t>
  </si>
  <si>
    <t>Q32428</t>
  </si>
  <si>
    <t>retzii</t>
  </si>
  <si>
    <t>Taraxacum retzii</t>
  </si>
  <si>
    <t>Z32427</t>
  </si>
  <si>
    <t>sect. Hamata</t>
  </si>
  <si>
    <t>Taraxacum sect. Hamata</t>
  </si>
  <si>
    <t>S32429</t>
  </si>
  <si>
    <t>sect. Taraxacum</t>
  </si>
  <si>
    <t>Taraxacum sect. Taraxacum</t>
  </si>
  <si>
    <t>U10966</t>
  </si>
  <si>
    <t>Taraxacum sp.</t>
  </si>
  <si>
    <t>E05050</t>
  </si>
  <si>
    <t>Tietkensia</t>
  </si>
  <si>
    <t>corrickiae</t>
  </si>
  <si>
    <t>Tietkensia corrickiae</t>
  </si>
  <si>
    <t>Yellow Hawkweed</t>
  </si>
  <si>
    <t>M04430</t>
  </si>
  <si>
    <t>Tolpis</t>
  </si>
  <si>
    <t>Tolpis barbata</t>
  </si>
  <si>
    <t>Q06384</t>
  </si>
  <si>
    <t>Tragopogon</t>
  </si>
  <si>
    <t>brevirostris</t>
  </si>
  <si>
    <t>Tragopogon brevirostris ssp. longifolius</t>
  </si>
  <si>
    <t>K04465</t>
  </si>
  <si>
    <t>Tragopogon hybridus</t>
  </si>
  <si>
    <t>Salsify</t>
  </si>
  <si>
    <t>Q04740</t>
  </si>
  <si>
    <t>porrifolius</t>
  </si>
  <si>
    <t>Tragopogon porrifolius</t>
  </si>
  <si>
    <t>G10995</t>
  </si>
  <si>
    <t>Tragopogon sp.</t>
  </si>
  <si>
    <t>Woolly Yellow-heads</t>
  </si>
  <si>
    <t>A03096</t>
  </si>
  <si>
    <t>Trichanthodium</t>
  </si>
  <si>
    <t>skirrophorum</t>
  </si>
  <si>
    <t>Trichanthodium skirrophorum</t>
  </si>
  <si>
    <t>Small Yellow-heads</t>
  </si>
  <si>
    <t>Q04424</t>
  </si>
  <si>
    <t>Triptilodiscus</t>
  </si>
  <si>
    <t>pygmaeus</t>
  </si>
  <si>
    <t>Triptilodiscus pygmaeus</t>
  </si>
  <si>
    <t>Golden Fleece</t>
  </si>
  <si>
    <t>C32545</t>
  </si>
  <si>
    <t>Urospermum</t>
  </si>
  <si>
    <t>dalechampii</t>
  </si>
  <si>
    <t>Urospermum dalechampii</t>
  </si>
  <si>
    <t>False Hawkbit</t>
  </si>
  <si>
    <t>E03346</t>
  </si>
  <si>
    <t>picroides</t>
  </si>
  <si>
    <t>Urospermum picroides</t>
  </si>
  <si>
    <t>A05852</t>
  </si>
  <si>
    <t>Ursinia</t>
  </si>
  <si>
    <t>Ursinia anthemoides</t>
  </si>
  <si>
    <t>White Cudweed</t>
  </si>
  <si>
    <t>A04004</t>
  </si>
  <si>
    <t>Vellereophyton</t>
  </si>
  <si>
    <t>dealbatum</t>
  </si>
  <si>
    <t>Vellereophyton dealbatum</t>
  </si>
  <si>
    <t>Crownbeard</t>
  </si>
  <si>
    <t>U04206</t>
  </si>
  <si>
    <t>Verbesina</t>
  </si>
  <si>
    <t>encelioides</t>
  </si>
  <si>
    <t>Z03251</t>
  </si>
  <si>
    <t>Vittadinia</t>
  </si>
  <si>
    <t>Vittadinia arida</t>
  </si>
  <si>
    <t>Sticky New Holland Daisy</t>
  </si>
  <si>
    <t>K20201</t>
  </si>
  <si>
    <t>Vittadinia australasica var.</t>
  </si>
  <si>
    <t>A03352</t>
  </si>
  <si>
    <t>Vittadinia australasica var. australasica</t>
  </si>
  <si>
    <t>New Holland Daisy</t>
  </si>
  <si>
    <t>K03489</t>
  </si>
  <si>
    <t>Vittadinia australasica var. oricola</t>
  </si>
  <si>
    <t>K03357</t>
  </si>
  <si>
    <t>Vittadinia australasica var. subglabra</t>
  </si>
  <si>
    <t>Narrow-leaf New Holland Daisy</t>
  </si>
  <si>
    <t>Q03236</t>
  </si>
  <si>
    <t>Vittadinia blackii</t>
  </si>
  <si>
    <t>Waisted New Holland Daisy</t>
  </si>
  <si>
    <t>G03347</t>
  </si>
  <si>
    <t>cervicularis</t>
  </si>
  <si>
    <t>Vittadinia cervicularis var. cervicularis</t>
  </si>
  <si>
    <t>Club-hair New Holland Daisy</t>
  </si>
  <si>
    <t>U03490</t>
  </si>
  <si>
    <t>condyloides</t>
  </si>
  <si>
    <t>Vittadinia condyloides</t>
  </si>
  <si>
    <t>Fuzzy New Holland Daisy</t>
  </si>
  <si>
    <t>M20202</t>
  </si>
  <si>
    <t>Vittadinia cuneata var.</t>
  </si>
  <si>
    <t>Y03348</t>
  </si>
  <si>
    <t>Vittadinia cuneata var. cuneata</t>
  </si>
  <si>
    <t>W03491</t>
  </si>
  <si>
    <t>Vittadinia cuneata var. morrisii</t>
  </si>
  <si>
    <t>Murray New Holland Daisy</t>
  </si>
  <si>
    <t>A03492</t>
  </si>
  <si>
    <t>Vittadinia cuneata var. murrayensis</t>
  </si>
  <si>
    <t>Dissected New Holland Daisy</t>
  </si>
  <si>
    <t>K03497</t>
  </si>
  <si>
    <t>Vittadinia dissecta var. hirta</t>
  </si>
  <si>
    <t>Desert New Holland Daisy</t>
  </si>
  <si>
    <t>Y03284</t>
  </si>
  <si>
    <t>Vittadinia eremaea</t>
  </si>
  <si>
    <t>Woolly New Holland Daisy</t>
  </si>
  <si>
    <t>E03494</t>
  </si>
  <si>
    <t>Vittadinia gracilis</t>
  </si>
  <si>
    <t>Giant New Holland Daisy</t>
  </si>
  <si>
    <t>K03349</t>
  </si>
  <si>
    <t>megacephala</t>
  </si>
  <si>
    <t>Vittadinia megacephala</t>
  </si>
  <si>
    <t>Nullarbor New Holland Daisy</t>
  </si>
  <si>
    <t>Y03496</t>
  </si>
  <si>
    <t>nullarborensis</t>
  </si>
  <si>
    <t>Vittadinia nullarborensis</t>
  </si>
  <si>
    <t>Rough New Holland Daisy</t>
  </si>
  <si>
    <t>U03350</t>
  </si>
  <si>
    <t>pterochaeta</t>
  </si>
  <si>
    <t>Vittadinia pterochaeta</t>
  </si>
  <si>
    <t>Ridged New Holland Daisy</t>
  </si>
  <si>
    <t>A03328</t>
  </si>
  <si>
    <t>pustulata</t>
  </si>
  <si>
    <t>Vittadinia pustulata</t>
  </si>
  <si>
    <t>Q11040</t>
  </si>
  <si>
    <t>Vittadinia sp.</t>
  </si>
  <si>
    <t>Furrowed New Holland Daisy</t>
  </si>
  <si>
    <t>Y03312</t>
  </si>
  <si>
    <t>sulcata</t>
  </si>
  <si>
    <t>Vittadinia sulcata</t>
  </si>
  <si>
    <t>Orange Immortelle</t>
  </si>
  <si>
    <t>C03353</t>
  </si>
  <si>
    <t>Waitzia</t>
  </si>
  <si>
    <t>Waitzia acuminata var. acuminata</t>
  </si>
  <si>
    <t>Pascalia Weed</t>
  </si>
  <si>
    <t>G03355</t>
  </si>
  <si>
    <t>E11046</t>
  </si>
  <si>
    <t>Burr</t>
  </si>
  <si>
    <t>E11054</t>
  </si>
  <si>
    <t>Xanthium</t>
  </si>
  <si>
    <t>Xanthium sp.</t>
  </si>
  <si>
    <t>Bathurst Burr</t>
  </si>
  <si>
    <t>Z03359</t>
  </si>
  <si>
    <t>spinosum</t>
  </si>
  <si>
    <t>Xanthium spinosum</t>
  </si>
  <si>
    <t>Californian Burr</t>
  </si>
  <si>
    <t>C30109</t>
  </si>
  <si>
    <t>strumarium</t>
  </si>
  <si>
    <t>Xanthium strumarium</t>
  </si>
  <si>
    <t>Golden Everlasting</t>
  </si>
  <si>
    <t>W03107</t>
  </si>
  <si>
    <t>Xerochrysum</t>
  </si>
  <si>
    <t>bracteatum</t>
  </si>
  <si>
    <t>Xerochrysum bracteatum</t>
  </si>
  <si>
    <t>ALISMATACEAE</t>
  </si>
  <si>
    <t>Water Plantain</t>
  </si>
  <si>
    <t>G32299</t>
  </si>
  <si>
    <t>Alisma</t>
  </si>
  <si>
    <t>Alisma lanceolatum</t>
  </si>
  <si>
    <t>Y32300</t>
  </si>
  <si>
    <t>plantago-aquatica</t>
  </si>
  <si>
    <t>Alisma plantago-aquatica</t>
  </si>
  <si>
    <t>E15006</t>
  </si>
  <si>
    <t>Alismataceae</t>
  </si>
  <si>
    <t>Alismataceae sp.</t>
  </si>
  <si>
    <t>Star-fruit</t>
  </si>
  <si>
    <t>Z00111</t>
  </si>
  <si>
    <t>Damasonium</t>
  </si>
  <si>
    <t>Damasonium minus</t>
  </si>
  <si>
    <t>Arrowhead</t>
  </si>
  <si>
    <t>Z04723</t>
  </si>
  <si>
    <t>Sagittaria</t>
  </si>
  <si>
    <t>Sagittaria platyphylla</t>
  </si>
  <si>
    <t>HYDROCHARITACEAE</t>
  </si>
  <si>
    <t>Q06092</t>
  </si>
  <si>
    <t>Egeria</t>
  </si>
  <si>
    <t>Egeria densa</t>
  </si>
  <si>
    <t>E05846</t>
  </si>
  <si>
    <t>Elodea</t>
  </si>
  <si>
    <t>Elodea canadensis</t>
  </si>
  <si>
    <t>Paddle Weed</t>
  </si>
  <si>
    <t>M04166</t>
  </si>
  <si>
    <t>Halophila</t>
  </si>
  <si>
    <t>Halophila australis</t>
  </si>
  <si>
    <t>Sea-wrack</t>
  </si>
  <si>
    <t>W10471</t>
  </si>
  <si>
    <t>Halophila sp.</t>
  </si>
  <si>
    <t>Waterthyme</t>
  </si>
  <si>
    <t>U00114</t>
  </si>
  <si>
    <t>Hydrilla</t>
  </si>
  <si>
    <t>Hydrilla verticillata</t>
  </si>
  <si>
    <t>A15072</t>
  </si>
  <si>
    <t>Hydrocharitaceae</t>
  </si>
  <si>
    <t>Hydrocharitaceae sp.</t>
  </si>
  <si>
    <t>Swamp Lily</t>
  </si>
  <si>
    <t>W00115</t>
  </si>
  <si>
    <t>Ottelia</t>
  </si>
  <si>
    <t>Ottelia ovalifolia ssp. ovalifolia</t>
  </si>
  <si>
    <t>River Eel-grass</t>
  </si>
  <si>
    <t>A00116</t>
  </si>
  <si>
    <t>Vallisneria</t>
  </si>
  <si>
    <t>Vallisneria australis</t>
  </si>
  <si>
    <t>APONOGETONACEAE</t>
  </si>
  <si>
    <t>Cape Pond-lily</t>
  </si>
  <si>
    <t>G00099</t>
  </si>
  <si>
    <t>Aponogeton</t>
  </si>
  <si>
    <t>distachyos</t>
  </si>
  <si>
    <t>Aponogeton distachyos</t>
  </si>
  <si>
    <t>JUNCAGINACEAE</t>
  </si>
  <si>
    <t>Z15079</t>
  </si>
  <si>
    <t>Juncaginaceae</t>
  </si>
  <si>
    <t>Juncaginaceae sp.</t>
  </si>
  <si>
    <t>Alcock's Water-ribbons</t>
  </si>
  <si>
    <t>A05420</t>
  </si>
  <si>
    <t>Triglochin</t>
  </si>
  <si>
    <t>alcockiae</t>
  </si>
  <si>
    <t>Six-point Arrowgrass</t>
  </si>
  <si>
    <t>M00102</t>
  </si>
  <si>
    <t>hexagona</t>
  </si>
  <si>
    <t>Triglochin hexagona</t>
  </si>
  <si>
    <t>Spurred Arrowgrass</t>
  </si>
  <si>
    <t>S06201</t>
  </si>
  <si>
    <t>isingiana</t>
  </si>
  <si>
    <t>Triglochin isingiana</t>
  </si>
  <si>
    <t>Dwarf Arrowgrass</t>
  </si>
  <si>
    <t>A06204</t>
  </si>
  <si>
    <t>longicarpa</t>
  </si>
  <si>
    <t>Triglochin longicarpa</t>
  </si>
  <si>
    <t>Tiny Arrowgrass</t>
  </si>
  <si>
    <t>K04845</t>
  </si>
  <si>
    <t>minutissima</t>
  </si>
  <si>
    <t>Triglochin minutissima</t>
  </si>
  <si>
    <t>Prickly Arrowgrass</t>
  </si>
  <si>
    <t>Z00103</t>
  </si>
  <si>
    <t>mucronata</t>
  </si>
  <si>
    <t>Triglochin mucronata</t>
  </si>
  <si>
    <t>Water Ribbons</t>
  </si>
  <si>
    <t>C05421</t>
  </si>
  <si>
    <t>W06203</t>
  </si>
  <si>
    <t>Triglochin nana</t>
  </si>
  <si>
    <t>S06317</t>
  </si>
  <si>
    <t>nanum/sp. C (J.Z.Weber 6793)</t>
  </si>
  <si>
    <t>Triglochin nanum/sp. C (J.Z.Weber 6793)</t>
  </si>
  <si>
    <t>Water-ribbons</t>
  </si>
  <si>
    <t>Z05419</t>
  </si>
  <si>
    <t>Arrowgrass/Water-ribbons</t>
  </si>
  <si>
    <t>G11003</t>
  </si>
  <si>
    <t>Triglochin sp.</t>
  </si>
  <si>
    <t>U06202</t>
  </si>
  <si>
    <t>sp. A Flora of Australia (G.J.Keighery 2477)</t>
  </si>
  <si>
    <t>Triglochin sp. A Flora of Australia (G.J.Keighery 2477)</t>
  </si>
  <si>
    <t>Streaked Arrowgrass</t>
  </si>
  <si>
    <t>W00107</t>
  </si>
  <si>
    <t>Triglochin striata</t>
  </si>
  <si>
    <t>A00108</t>
  </si>
  <si>
    <t>trichophora</t>
  </si>
  <si>
    <t>Triglochin trichophora</t>
  </si>
  <si>
    <t>Turret Arrowgrass</t>
  </si>
  <si>
    <t>C00109</t>
  </si>
  <si>
    <t>Triglochin turrifera</t>
  </si>
  <si>
    <t>POTAMOGETONACEAE</t>
  </si>
  <si>
    <t>Thin Pondweed</t>
  </si>
  <si>
    <t>M00090</t>
  </si>
  <si>
    <t>Potamogeton</t>
  </si>
  <si>
    <t>Potamogeton australiensis</t>
  </si>
  <si>
    <t>Curly Pondweed</t>
  </si>
  <si>
    <t>Z00091</t>
  </si>
  <si>
    <t>Potamogeton crispus</t>
  </si>
  <si>
    <t>Blunt Pondweed</t>
  </si>
  <si>
    <t>Q00092</t>
  </si>
  <si>
    <t>ochreatus</t>
  </si>
  <si>
    <t>Potamogeton ochreatus</t>
  </si>
  <si>
    <t>Fennel Pondweed</t>
  </si>
  <si>
    <t>S00093</t>
  </si>
  <si>
    <t>pectinatus</t>
  </si>
  <si>
    <t>Potamogeton pectinatus</t>
  </si>
  <si>
    <t>Y32264</t>
  </si>
  <si>
    <t>reduncus</t>
  </si>
  <si>
    <t>Potamogeton reduncus</t>
  </si>
  <si>
    <t>Pondweed</t>
  </si>
  <si>
    <t>Z10815</t>
  </si>
  <si>
    <t>Potamogeton sp.</t>
  </si>
  <si>
    <t>Tepper's Pondweed</t>
  </si>
  <si>
    <t>U00094</t>
  </si>
  <si>
    <t>Potamogeton tepperi</t>
  </si>
  <si>
    <t>Floating Pondweed</t>
  </si>
  <si>
    <t>W00095</t>
  </si>
  <si>
    <t>tricarinatus</t>
  </si>
  <si>
    <t>Potamogeton tricarinatus</t>
  </si>
  <si>
    <t>Sea Tassel</t>
  </si>
  <si>
    <t>A00096</t>
  </si>
  <si>
    <t>Ruppia</t>
  </si>
  <si>
    <t>Ruppia maritima</t>
  </si>
  <si>
    <t>Widgeon Grass</t>
  </si>
  <si>
    <t>M04318</t>
  </si>
  <si>
    <t>megacarpa</t>
  </si>
  <si>
    <t>Ruppia megacarpa</t>
  </si>
  <si>
    <t>Z04319</t>
  </si>
  <si>
    <t>polycarpa</t>
  </si>
  <si>
    <t>Ruppia polycarpa</t>
  </si>
  <si>
    <t>Water-tassel</t>
  </si>
  <si>
    <t>M10866</t>
  </si>
  <si>
    <t>Ruppia sp.</t>
  </si>
  <si>
    <t>C04321</t>
  </si>
  <si>
    <t>tuberosa</t>
  </si>
  <si>
    <t>Ruppia tuberosa</t>
  </si>
  <si>
    <t>POSIDONIACEAE</t>
  </si>
  <si>
    <t>Narrow-leaf Tapeweed</t>
  </si>
  <si>
    <t>G04295</t>
  </si>
  <si>
    <t>Posidonia</t>
  </si>
  <si>
    <t>Posidonia angustifolia</t>
  </si>
  <si>
    <t>Southern Tapeweed</t>
  </si>
  <si>
    <t>A00088</t>
  </si>
  <si>
    <t>Posidonia australis</t>
  </si>
  <si>
    <t>Leathery Tapeweed</t>
  </si>
  <si>
    <t>Y04296</t>
  </si>
  <si>
    <t>coriacea</t>
  </si>
  <si>
    <t>Posidonia coriacea</t>
  </si>
  <si>
    <t>Denhartog's Tapeweed</t>
  </si>
  <si>
    <t>K04297</t>
  </si>
  <si>
    <t>denhartogii</t>
  </si>
  <si>
    <t>Posidonia denhartogii</t>
  </si>
  <si>
    <t>M04298</t>
  </si>
  <si>
    <t>sinuosa</t>
  </si>
  <si>
    <t>Posidonia sinuosa</t>
  </si>
  <si>
    <t>Tapeweed</t>
  </si>
  <si>
    <t>M10814</t>
  </si>
  <si>
    <t>Posidonia sp.</t>
  </si>
  <si>
    <t>ZOSTERACEAE</t>
  </si>
  <si>
    <t>Eel-grass</t>
  </si>
  <si>
    <t>U00078</t>
  </si>
  <si>
    <t>Zostera</t>
  </si>
  <si>
    <t>Zostera muelleri ssp. capricorni</t>
  </si>
  <si>
    <t>Garweed</t>
  </si>
  <si>
    <t>W00079</t>
  </si>
  <si>
    <t>Zostera muelleri ssp. mucronata</t>
  </si>
  <si>
    <t>Dwarf Grass-wrack</t>
  </si>
  <si>
    <t>Y00080</t>
  </si>
  <si>
    <t>Zostera muelleri ssp. muelleri</t>
  </si>
  <si>
    <t>Q20280</t>
  </si>
  <si>
    <t>Zostera muelleri var.</t>
  </si>
  <si>
    <t>M05206</t>
  </si>
  <si>
    <t>Zostera muelleri var. Estuarine (E.L.Robertson 13 Oct 1981)</t>
  </si>
  <si>
    <t>Grass-wrack</t>
  </si>
  <si>
    <t>M11082</t>
  </si>
  <si>
    <t>Zostera sp.</t>
  </si>
  <si>
    <t>Tasman Grass-wrack</t>
  </si>
  <si>
    <t>S00077</t>
  </si>
  <si>
    <t>Zostera tasmanica</t>
  </si>
  <si>
    <t>ZANNICHELLIACEAE</t>
  </si>
  <si>
    <t>Austral Water-mat</t>
  </si>
  <si>
    <t>Z00083</t>
  </si>
  <si>
    <t>Lepilaena</t>
  </si>
  <si>
    <t>Small-fruit Water-mat</t>
  </si>
  <si>
    <t>Q00084</t>
  </si>
  <si>
    <t>bilocularis</t>
  </si>
  <si>
    <t>Long-fruit Water-mat</t>
  </si>
  <si>
    <t>S00085</t>
  </si>
  <si>
    <t>cylindrocarpa</t>
  </si>
  <si>
    <t>Sea Water-mat</t>
  </si>
  <si>
    <t>Z04299</t>
  </si>
  <si>
    <t>Spreading Water-mat</t>
  </si>
  <si>
    <t>Q04300</t>
  </si>
  <si>
    <t>Slender Water-mat</t>
  </si>
  <si>
    <t>U00086</t>
  </si>
  <si>
    <t>Water-mat</t>
  </si>
  <si>
    <t>Q10568</t>
  </si>
  <si>
    <t>Lepilaena sp.</t>
  </si>
  <si>
    <t>W00087</t>
  </si>
  <si>
    <t>Zannichellia</t>
  </si>
  <si>
    <t>Zannichellia palustris</t>
  </si>
  <si>
    <t>G15163</t>
  </si>
  <si>
    <t>Zannichelliaceae</t>
  </si>
  <si>
    <t>Zannichelliaceae sp.</t>
  </si>
  <si>
    <t>CYMODOCEACEAE</t>
  </si>
  <si>
    <t>Sea Nymph</t>
  </si>
  <si>
    <t>K00081</t>
  </si>
  <si>
    <t>Amphibolis</t>
  </si>
  <si>
    <t>Amphibolis antarctica</t>
  </si>
  <si>
    <t>Griffith's Sea Nymph</t>
  </si>
  <si>
    <t>M00082</t>
  </si>
  <si>
    <t>griffithii</t>
  </si>
  <si>
    <t>Amphibolis griffithii</t>
  </si>
  <si>
    <t>E10050</t>
  </si>
  <si>
    <t>Amphibolis sp.</t>
  </si>
  <si>
    <t>Water Nymph</t>
  </si>
  <si>
    <t>E00098</t>
  </si>
  <si>
    <t>Najas</t>
  </si>
  <si>
    <t>Najas tenuifolia</t>
  </si>
  <si>
    <t>LILIACEAE</t>
  </si>
  <si>
    <t>E05782</t>
  </si>
  <si>
    <t>Agapanthus</t>
  </si>
  <si>
    <t>Agapanthus praecox ssp. orientalis</t>
  </si>
  <si>
    <t>Wild Leek</t>
  </si>
  <si>
    <t>C00645</t>
  </si>
  <si>
    <t>Allium</t>
  </si>
  <si>
    <t>ampeloprasum</t>
  </si>
  <si>
    <t>Allium ampeloprasum</t>
  </si>
  <si>
    <t>K30073</t>
  </si>
  <si>
    <t>cepa</t>
  </si>
  <si>
    <t>Allium cepa</t>
  </si>
  <si>
    <t>Naples Onion</t>
  </si>
  <si>
    <t>E00646</t>
  </si>
  <si>
    <t>neapolitanum</t>
  </si>
  <si>
    <t>Allium neapolitanum</t>
  </si>
  <si>
    <t>Leek</t>
  </si>
  <si>
    <t>K04773</t>
  </si>
  <si>
    <t>Allium paniculatum ssp. paniculatum</t>
  </si>
  <si>
    <t>Y00648</t>
  </si>
  <si>
    <t>roseum</t>
  </si>
  <si>
    <t>Allium roseum</t>
  </si>
  <si>
    <t>C20013</t>
  </si>
  <si>
    <t>scorodoprasum</t>
  </si>
  <si>
    <t>Allium scorodoprasum ssp.</t>
  </si>
  <si>
    <t>M04802</t>
  </si>
  <si>
    <t>Allium scorodoprasum ssp. rotundum</t>
  </si>
  <si>
    <t>Sand Leek</t>
  </si>
  <si>
    <t>C04913</t>
  </si>
  <si>
    <t>Allium scorodoprasum ssp. scorodoprasum</t>
  </si>
  <si>
    <t>C10033</t>
  </si>
  <si>
    <t>Allium sp.</t>
  </si>
  <si>
    <t>Three-cornered Garlic</t>
  </si>
  <si>
    <t>W00651</t>
  </si>
  <si>
    <t>triquetrum</t>
  </si>
  <si>
    <t>Allium triquetrum</t>
  </si>
  <si>
    <t>Crow Garlic</t>
  </si>
  <si>
    <t>A00652</t>
  </si>
  <si>
    <t>vineale</t>
  </si>
  <si>
    <t>Allium vineale</t>
  </si>
  <si>
    <t>C00653</t>
  </si>
  <si>
    <t>Aloe</t>
  </si>
  <si>
    <t>Aloe arborescens</t>
  </si>
  <si>
    <t>K32249</t>
  </si>
  <si>
    <t>Aloe brevifolia</t>
  </si>
  <si>
    <t>Broad-leaf Aloe</t>
  </si>
  <si>
    <t>E00654</t>
  </si>
  <si>
    <t>Aloe maculata</t>
  </si>
  <si>
    <t>G10035</t>
  </si>
  <si>
    <t>Aloe sp.</t>
  </si>
  <si>
    <t>M05998</t>
  </si>
  <si>
    <t>Alstroemeria</t>
  </si>
  <si>
    <t>Nodding Vanilla-lily</t>
  </si>
  <si>
    <t>Y04528</t>
  </si>
  <si>
    <t>Arthropodium</t>
  </si>
  <si>
    <t>fimbriatum</t>
  </si>
  <si>
    <t>Arthropodium fimbriatum</t>
  </si>
  <si>
    <t>Pale Vanilla-lily</t>
  </si>
  <si>
    <t>A00660</t>
  </si>
  <si>
    <t>milleflorum</t>
  </si>
  <si>
    <t>Arthropodium milleflorum</t>
  </si>
  <si>
    <t>Small Vanilla-lily</t>
  </si>
  <si>
    <t>C00661</t>
  </si>
  <si>
    <t>Arthropodium minus</t>
  </si>
  <si>
    <t>Vanilla-lily</t>
  </si>
  <si>
    <t>Y10088</t>
  </si>
  <si>
    <t>Arthropodium sp.</t>
  </si>
  <si>
    <t>Common Vanilla-lily</t>
  </si>
  <si>
    <t>A04576</t>
  </si>
  <si>
    <t>Arthropodium strictum</t>
  </si>
  <si>
    <t>Asparagus Fern</t>
  </si>
  <si>
    <t>Q05208</t>
  </si>
  <si>
    <t>Asparagus</t>
  </si>
  <si>
    <t>aethiopicus</t>
  </si>
  <si>
    <t>Asparagus aethiopicus</t>
  </si>
  <si>
    <t>E32026</t>
  </si>
  <si>
    <t>asparagoides</t>
  </si>
  <si>
    <t>Asparagus asparagoides f.</t>
  </si>
  <si>
    <t>Bridal Creeper</t>
  </si>
  <si>
    <t>U30122</t>
  </si>
  <si>
    <t>W30123</t>
  </si>
  <si>
    <t>Asparagus asparagoides f. Western Cape (R.Taplin 1133)</t>
  </si>
  <si>
    <t>E04578</t>
  </si>
  <si>
    <t>declinatus</t>
  </si>
  <si>
    <t>Asparagus declinatus</t>
  </si>
  <si>
    <t>K00665</t>
  </si>
  <si>
    <t>Asparagus officinalis</t>
  </si>
  <si>
    <t>Ferny Asparagus</t>
  </si>
  <si>
    <t>C04869</t>
  </si>
  <si>
    <t>plumosus</t>
  </si>
  <si>
    <t>Asparagus plumosus</t>
  </si>
  <si>
    <t>C05801</t>
  </si>
  <si>
    <t>Asparagus scandens</t>
  </si>
  <si>
    <t>S10681</t>
  </si>
  <si>
    <t>Asparagus sp.</t>
  </si>
  <si>
    <t>Onion Weed</t>
  </si>
  <si>
    <t>M00666</t>
  </si>
  <si>
    <t>Asphodelus</t>
  </si>
  <si>
    <t>fistulosus</t>
  </si>
  <si>
    <t>Asphodelus fistulosus</t>
  </si>
  <si>
    <t>G04579</t>
  </si>
  <si>
    <t>Asphodelus sp.</t>
  </si>
  <si>
    <t>Winged Bulbine-lily</t>
  </si>
  <si>
    <t>Z00667</t>
  </si>
  <si>
    <t>Bulbine</t>
  </si>
  <si>
    <t>Bulbine alata</t>
  </si>
  <si>
    <t>Bulbine-lily</t>
  </si>
  <si>
    <t>Q00668</t>
  </si>
  <si>
    <t>bulbosa</t>
  </si>
  <si>
    <t>Bulbine bulbosa</t>
  </si>
  <si>
    <t>Small Leek-lily</t>
  </si>
  <si>
    <t>S00669</t>
  </si>
  <si>
    <t>semibarbata</t>
  </si>
  <si>
    <t>Bulbine semibarbata</t>
  </si>
  <si>
    <t>S10153</t>
  </si>
  <si>
    <t>Bulbine sp.</t>
  </si>
  <si>
    <t>Milkmaids</t>
  </si>
  <si>
    <t>E00670</t>
  </si>
  <si>
    <t>Burchardia</t>
  </si>
  <si>
    <t>Burchardia umbellata</t>
  </si>
  <si>
    <t>Blue Grass-lily</t>
  </si>
  <si>
    <t>U04582</t>
  </si>
  <si>
    <t>Caesia</t>
  </si>
  <si>
    <t>calliantha</t>
  </si>
  <si>
    <t>Caesia calliantha</t>
  </si>
  <si>
    <t>Pale Grass-lily</t>
  </si>
  <si>
    <t>U04962</t>
  </si>
  <si>
    <t>Caesia parviflora var. minor</t>
  </si>
  <si>
    <t>M32506</t>
  </si>
  <si>
    <t>Caesia parviflora var. parviflora</t>
  </si>
  <si>
    <t>Grass-lily</t>
  </si>
  <si>
    <t>E10158</t>
  </si>
  <si>
    <t>Caesia sp.</t>
  </si>
  <si>
    <t>Eastern Blue Tinsel-lily</t>
  </si>
  <si>
    <t>W04583</t>
  </si>
  <si>
    <t>Calectasia</t>
  </si>
  <si>
    <t>Calectasia intermedia</t>
  </si>
  <si>
    <t>Blue Squill</t>
  </si>
  <si>
    <t>Y04992</t>
  </si>
  <si>
    <t>Chamaescilla</t>
  </si>
  <si>
    <t>corymbosa</t>
  </si>
  <si>
    <t>Chamaescilla corymbosa var. corymbosa</t>
  </si>
  <si>
    <t>Autumn Crocus</t>
  </si>
  <si>
    <t>C04021</t>
  </si>
  <si>
    <t>Colchicum</t>
  </si>
  <si>
    <t>autumnale</t>
  </si>
  <si>
    <t>Colchicum autumnale</t>
  </si>
  <si>
    <t>G32035</t>
  </si>
  <si>
    <t>Cordyline</t>
  </si>
  <si>
    <t>Cordyline australis</t>
  </si>
  <si>
    <t>Sand Lily</t>
  </si>
  <si>
    <t>Q04580</t>
  </si>
  <si>
    <t>Corynotheca</t>
  </si>
  <si>
    <t>licrota</t>
  </si>
  <si>
    <t>Corynotheca licrota</t>
  </si>
  <si>
    <t>S04581</t>
  </si>
  <si>
    <t>K10265</t>
  </si>
  <si>
    <t>Corynotheca sp.</t>
  </si>
  <si>
    <t>Short-stem Flax-lily</t>
  </si>
  <si>
    <t>G04827</t>
  </si>
  <si>
    <t>Dianella</t>
  </si>
  <si>
    <t>brevicaulis</t>
  </si>
  <si>
    <t>Dianella brevicaulis</t>
  </si>
  <si>
    <t>Black-anther Flax-lily</t>
  </si>
  <si>
    <t>E20058</t>
  </si>
  <si>
    <t>brevicaulis/revoluta var.</t>
  </si>
  <si>
    <t>Dianella brevicaulis/revoluta var.</t>
  </si>
  <si>
    <t>Swamp Flax-lily</t>
  </si>
  <si>
    <t>A05544</t>
  </si>
  <si>
    <t>Dianella callicarpa</t>
  </si>
  <si>
    <t>Pale Flax-lily</t>
  </si>
  <si>
    <t>W04751</t>
  </si>
  <si>
    <t>Dianella longifolia var. grandis</t>
  </si>
  <si>
    <t>E04826</t>
  </si>
  <si>
    <t>porracea</t>
  </si>
  <si>
    <t>Dianella porracea</t>
  </si>
  <si>
    <t>Y20288</t>
  </si>
  <si>
    <t>revoluta</t>
  </si>
  <si>
    <t>Dianella revoluta var.</t>
  </si>
  <si>
    <t>Broad-leaf Flax-lily</t>
  </si>
  <si>
    <t>G04991</t>
  </si>
  <si>
    <t>Dianella revoluta var. divaricata</t>
  </si>
  <si>
    <t>C04893</t>
  </si>
  <si>
    <t>Dianella revoluta var. revoluta</t>
  </si>
  <si>
    <t>Flax-lily</t>
  </si>
  <si>
    <t>U10314</t>
  </si>
  <si>
    <t>Dianella sp.</t>
  </si>
  <si>
    <t>E05546</t>
  </si>
  <si>
    <t>sp. Coastal (C.R.Alcock 3033)</t>
  </si>
  <si>
    <t>Dianella sp. Coastal (C.R.Alcock 3033)</t>
  </si>
  <si>
    <t>Late-flowered Flax-lily</t>
  </si>
  <si>
    <t>C05545</t>
  </si>
  <si>
    <t>tarda</t>
  </si>
  <si>
    <t>Dianella tarda</t>
  </si>
  <si>
    <t>S04961</t>
  </si>
  <si>
    <t>Hyacinthoides</t>
  </si>
  <si>
    <t>non-scripta</t>
  </si>
  <si>
    <t>Hyacinthoides non-scripta</t>
  </si>
  <si>
    <t>Spring Star-flower</t>
  </si>
  <si>
    <t>U00678</t>
  </si>
  <si>
    <t>Ipheion</t>
  </si>
  <si>
    <t>uniflorum</t>
  </si>
  <si>
    <t>Ipheion uniflorum</t>
  </si>
  <si>
    <t>Y32176</t>
  </si>
  <si>
    <t>Kniphofia</t>
  </si>
  <si>
    <t>uvaria</t>
  </si>
  <si>
    <t>Kniphofia uvaria</t>
  </si>
  <si>
    <t>G04799</t>
  </si>
  <si>
    <t>Lachenalia</t>
  </si>
  <si>
    <t>aloides</t>
  </si>
  <si>
    <t>Lachenalia aloides</t>
  </si>
  <si>
    <t>Red Lachenalia</t>
  </si>
  <si>
    <t>S04301</t>
  </si>
  <si>
    <t>bulbifera</t>
  </si>
  <si>
    <t>Lachenalia bulbifera</t>
  </si>
  <si>
    <t>A10544</t>
  </si>
  <si>
    <t>Lachenalia sp.</t>
  </si>
  <si>
    <t>Dwarf Wire-lily</t>
  </si>
  <si>
    <t>M04774</t>
  </si>
  <si>
    <t>Laxmannia</t>
  </si>
  <si>
    <t>Laxmannia orientalis</t>
  </si>
  <si>
    <t>Wire-lily</t>
  </si>
  <si>
    <t>A10560</t>
  </si>
  <si>
    <t>Laxmannia sp.</t>
  </si>
  <si>
    <t>Lily Family</t>
  </si>
  <si>
    <t>M15086</t>
  </si>
  <si>
    <t>Liliaceae</t>
  </si>
  <si>
    <t>Liliaceae sp.</t>
  </si>
  <si>
    <t>Tufted Mat-rush</t>
  </si>
  <si>
    <t>Z04803</t>
  </si>
  <si>
    <t>Lomandra</t>
  </si>
  <si>
    <t>caespitosa</t>
  </si>
  <si>
    <t>Lomandra caespitosa</t>
  </si>
  <si>
    <t>Sand Mat-rush</t>
  </si>
  <si>
    <t>U04874</t>
  </si>
  <si>
    <t>Lomandra collina</t>
  </si>
  <si>
    <t>Soft Tussock Mat-rush</t>
  </si>
  <si>
    <t>Y00680</t>
  </si>
  <si>
    <t>Lomandra densiflora</t>
  </si>
  <si>
    <t>Scented Mat-rush</t>
  </si>
  <si>
    <t>M00682</t>
  </si>
  <si>
    <t>effusa</t>
  </si>
  <si>
    <t>Lomandra effusa</t>
  </si>
  <si>
    <t>Mount Lofty Mat-rush</t>
  </si>
  <si>
    <t>Z00683</t>
  </si>
  <si>
    <t>fibrata</t>
  </si>
  <si>
    <t>Lomandra fibrata</t>
  </si>
  <si>
    <t>Wattle Mat-rush</t>
  </si>
  <si>
    <t>G05211</t>
  </si>
  <si>
    <t>Lomandra filiformis ssp. coriacea</t>
  </si>
  <si>
    <t>Desert Mat-rush</t>
  </si>
  <si>
    <t>S00685</t>
  </si>
  <si>
    <t>Lomandra juncea</t>
  </si>
  <si>
    <t>Woolly Mat-rush</t>
  </si>
  <si>
    <t>U00686</t>
  </si>
  <si>
    <t>leucocephala</t>
  </si>
  <si>
    <t>Lomandra leucocephala ssp. robusta</t>
  </si>
  <si>
    <t>Spiny-headed Mat-rush</t>
  </si>
  <si>
    <t>W00687</t>
  </si>
  <si>
    <t>Lomandra longifolia</t>
  </si>
  <si>
    <t>Small-flower Mat-rush</t>
  </si>
  <si>
    <t>M20114</t>
  </si>
  <si>
    <t>Lomandra micrantha ssp.</t>
  </si>
  <si>
    <t>M04458</t>
  </si>
  <si>
    <t>Lomandra micrantha ssp. micrantha</t>
  </si>
  <si>
    <t>M04810</t>
  </si>
  <si>
    <t>Lomandra micrantha ssp. tuberculata</t>
  </si>
  <si>
    <t>Many-flower Mat-rush</t>
  </si>
  <si>
    <t>Z20115</t>
  </si>
  <si>
    <t>Lomandra multiflora ssp.</t>
  </si>
  <si>
    <t>Hard Mat-rush</t>
  </si>
  <si>
    <t>M04730</t>
  </si>
  <si>
    <t>Lomandra multiflora ssp. dura</t>
  </si>
  <si>
    <t>Z04715</t>
  </si>
  <si>
    <t>Lomandra multiflora ssp. multiflora</t>
  </si>
  <si>
    <t>Small Mat-rush</t>
  </si>
  <si>
    <t>W04875</t>
  </si>
  <si>
    <t>Lomandra nana</t>
  </si>
  <si>
    <t>Sword Mat-rush</t>
  </si>
  <si>
    <t>M00690</t>
  </si>
  <si>
    <t>sororia</t>
  </si>
  <si>
    <t>Lomandra sororia</t>
  </si>
  <si>
    <t>Mat-rush</t>
  </si>
  <si>
    <t>A10596</t>
  </si>
  <si>
    <t>Lomandra sp.</t>
  </si>
  <si>
    <t>G04931</t>
  </si>
  <si>
    <t>Grape Hyacinth</t>
  </si>
  <si>
    <t>Z00691</t>
  </si>
  <si>
    <t>Muscari</t>
  </si>
  <si>
    <t>armeniacum</t>
  </si>
  <si>
    <t>Muscari armeniacum</t>
  </si>
  <si>
    <t>Tufted Grape Hyacinth</t>
  </si>
  <si>
    <t>Q00692</t>
  </si>
  <si>
    <t>comosum</t>
  </si>
  <si>
    <t>Muscari comosum</t>
  </si>
  <si>
    <t>U10674</t>
  </si>
  <si>
    <t>Muscari sp.</t>
  </si>
  <si>
    <t>Q04820</t>
  </si>
  <si>
    <t>Nothoscordum</t>
  </si>
  <si>
    <t>borbonicum</t>
  </si>
  <si>
    <t>Nothoscordum borbonicum</t>
  </si>
  <si>
    <t>Star Of Africa</t>
  </si>
  <si>
    <t>U00694</t>
  </si>
  <si>
    <t>Ornithogalum</t>
  </si>
  <si>
    <t>arabicum</t>
  </si>
  <si>
    <t>Ornithogalum arabicum</t>
  </si>
  <si>
    <t>W00695</t>
  </si>
  <si>
    <t>Ornithogalum pyrenaicum</t>
  </si>
  <si>
    <t>Y10716</t>
  </si>
  <si>
    <t>Ornithogalum sp.</t>
  </si>
  <si>
    <t>Chincherinchee</t>
  </si>
  <si>
    <t>A00696</t>
  </si>
  <si>
    <t>thyrsoides</t>
  </si>
  <si>
    <t>Ornithogalum thyrsoides</t>
  </si>
  <si>
    <t>Star Of Bethlehem</t>
  </si>
  <si>
    <t>C00697</t>
  </si>
  <si>
    <t>umbellatum</t>
  </si>
  <si>
    <t>Ornithogalum umbellatum</t>
  </si>
  <si>
    <t>Hyancinth Bluebell</t>
  </si>
  <si>
    <t>E00698</t>
  </si>
  <si>
    <t>Scilla</t>
  </si>
  <si>
    <t>hyacinthoides</t>
  </si>
  <si>
    <t>Scilla hyacinthoides</t>
  </si>
  <si>
    <t>Cuban Lily</t>
  </si>
  <si>
    <t>G00699</t>
  </si>
  <si>
    <t>Scilla peruviana</t>
  </si>
  <si>
    <t>S10893</t>
  </si>
  <si>
    <t>Scilla sp.</t>
  </si>
  <si>
    <t>Nodding Grass-lily</t>
  </si>
  <si>
    <t>K00701</t>
  </si>
  <si>
    <t>Stypandra</t>
  </si>
  <si>
    <t>Stypandra glauca</t>
  </si>
  <si>
    <t>Tufted Lily</t>
  </si>
  <si>
    <t>Z04839</t>
  </si>
  <si>
    <t>Thelionema</t>
  </si>
  <si>
    <t>caespitosum</t>
  </si>
  <si>
    <t>Thelionema caespitosum</t>
  </si>
  <si>
    <t>Mallee Fringe-lily</t>
  </si>
  <si>
    <t>M00702</t>
  </si>
  <si>
    <t>Thysanotus</t>
  </si>
  <si>
    <t>Thysanotus baueri</t>
  </si>
  <si>
    <t>Inland Fringe-lily</t>
  </si>
  <si>
    <t>Q03916</t>
  </si>
  <si>
    <t>exiliflorus</t>
  </si>
  <si>
    <t>Thysanotus exiliflorus</t>
  </si>
  <si>
    <t>Zig-zag Fringe-lily</t>
  </si>
  <si>
    <t>Q00704</t>
  </si>
  <si>
    <t>fractiflexus</t>
  </si>
  <si>
    <t>Thysanotus fractiflexus</t>
  </si>
  <si>
    <t>U00706</t>
  </si>
  <si>
    <t>nudicaulis</t>
  </si>
  <si>
    <t>Thysanotus nudicaulis</t>
  </si>
  <si>
    <t>Twining Fringe-lily</t>
  </si>
  <si>
    <t>Q04936</t>
  </si>
  <si>
    <t>Thysanotus patersonii</t>
  </si>
  <si>
    <t>Rush Fringe-lily</t>
  </si>
  <si>
    <t>S00705</t>
  </si>
  <si>
    <t>racemoides</t>
  </si>
  <si>
    <t>Thysanotus racemoides</t>
  </si>
  <si>
    <t>Fringe-lily</t>
  </si>
  <si>
    <t>E10986</t>
  </si>
  <si>
    <t>Thysanotus sp.</t>
  </si>
  <si>
    <t>Grassy Fringe-lily</t>
  </si>
  <si>
    <t>A00708</t>
  </si>
  <si>
    <t>tenellus</t>
  </si>
  <si>
    <t>Thysanotus tenellus</t>
  </si>
  <si>
    <t>Tuber Fringe-lily</t>
  </si>
  <si>
    <t>S20193</t>
  </si>
  <si>
    <t>Thysanotus tuberosus ssp.</t>
  </si>
  <si>
    <t>U04302</t>
  </si>
  <si>
    <t>Thysanotus tuberosus ssp. parviflorus</t>
  </si>
  <si>
    <t>Q04716</t>
  </si>
  <si>
    <t>Thysanotus tuberosus ssp. tuberosus</t>
  </si>
  <si>
    <t>Eyre Peninsula Fringe-lily</t>
  </si>
  <si>
    <t>M00710</t>
  </si>
  <si>
    <t>wangariensis</t>
  </si>
  <si>
    <t>Thysanotus wangariensis</t>
  </si>
  <si>
    <t>S05209</t>
  </si>
  <si>
    <t>Trachyandra</t>
  </si>
  <si>
    <t>Trachyandra divaricata</t>
  </si>
  <si>
    <t>Yellow Rush-lily</t>
  </si>
  <si>
    <t>W05367</t>
  </si>
  <si>
    <t>Tricoryne</t>
  </si>
  <si>
    <t>Tricoryne elatior</t>
  </si>
  <si>
    <t>A11000</t>
  </si>
  <si>
    <t>Tricoryne sp.</t>
  </si>
  <si>
    <t>Tufted Yellow Rush-lily</t>
  </si>
  <si>
    <t>C04613</t>
  </si>
  <si>
    <t>Tricoryne tenella</t>
  </si>
  <si>
    <t>Society Garlic</t>
  </si>
  <si>
    <t>K05053</t>
  </si>
  <si>
    <t>Tulbaghia</t>
  </si>
  <si>
    <t>Tulbaghia violacea</t>
  </si>
  <si>
    <t>Inland Nancy</t>
  </si>
  <si>
    <t>Y05512</t>
  </si>
  <si>
    <t>Wurmbea</t>
  </si>
  <si>
    <t>Wurmbea australis</t>
  </si>
  <si>
    <t>Flinders Ranges Nancy</t>
  </si>
  <si>
    <t>C05473</t>
  </si>
  <si>
    <t>biglandulosa</t>
  </si>
  <si>
    <t>Wurmbea biglandulosa ssp. flindersica</t>
  </si>
  <si>
    <t>K05513</t>
  </si>
  <si>
    <t>Wurmbea centralis</t>
  </si>
  <si>
    <t>Green-flower Nancy</t>
  </si>
  <si>
    <t>E05474</t>
  </si>
  <si>
    <t>Wurmbea citrina</t>
  </si>
  <si>
    <t>Trailing Nancy</t>
  </si>
  <si>
    <t>W05471</t>
  </si>
  <si>
    <t>Wurmbea decumbens</t>
  </si>
  <si>
    <t>Desert Nancy</t>
  </si>
  <si>
    <t>S05517</t>
  </si>
  <si>
    <t>Wurmbea deserticola</t>
  </si>
  <si>
    <t>K06313</t>
  </si>
  <si>
    <t>Wurmbea dioica ssp.</t>
  </si>
  <si>
    <t>Early Nancy</t>
  </si>
  <si>
    <t>A05976</t>
  </si>
  <si>
    <t>Wurmbea dioica ssp. brevifolia</t>
  </si>
  <si>
    <t>W05975</t>
  </si>
  <si>
    <t>Wurmbea dioica ssp. dioica</t>
  </si>
  <si>
    <t>Lagoon Nancy</t>
  </si>
  <si>
    <t>G05475</t>
  </si>
  <si>
    <t>Wurmbea dioica ssp. lacunaria</t>
  </si>
  <si>
    <t>Broad-leaf Nancy</t>
  </si>
  <si>
    <t>Y05476</t>
  </si>
  <si>
    <t>Wurmbea latifolia ssp. latifolia</t>
  </si>
  <si>
    <t>K05477</t>
  </si>
  <si>
    <t>Wurmbea latifolia ssp. vanessae</t>
  </si>
  <si>
    <t>U05974</t>
  </si>
  <si>
    <t>nilpinna</t>
  </si>
  <si>
    <t>Wurmbea nilpinna</t>
  </si>
  <si>
    <t>M05478</t>
  </si>
  <si>
    <t>sinora</t>
  </si>
  <si>
    <t>Wurmbea sinora</t>
  </si>
  <si>
    <t>Nancy</t>
  </si>
  <si>
    <t>A11052</t>
  </si>
  <si>
    <t>Wurmbea sp.</t>
  </si>
  <si>
    <t>Star Nancy</t>
  </si>
  <si>
    <t>A05472</t>
  </si>
  <si>
    <t>stellata</t>
  </si>
  <si>
    <t>Wurmbea stellata</t>
  </si>
  <si>
    <t>One-flower Nancy</t>
  </si>
  <si>
    <t>M00658</t>
  </si>
  <si>
    <t>Wurmbea uniflora</t>
  </si>
  <si>
    <t>Austral Grass-tree</t>
  </si>
  <si>
    <t>Q00712</t>
  </si>
  <si>
    <t>Xanthorrhoea</t>
  </si>
  <si>
    <t>Xanthorrhoea australis</t>
  </si>
  <si>
    <t>Sand-heath Yacca</t>
  </si>
  <si>
    <t>U05006</t>
  </si>
  <si>
    <t>Xanthorrhoea caespitosa</t>
  </si>
  <si>
    <t>Little Yacca</t>
  </si>
  <si>
    <t>E04894</t>
  </si>
  <si>
    <t>Xanthorrhoea minor ssp. lutea</t>
  </si>
  <si>
    <t>Rock Grass-tree</t>
  </si>
  <si>
    <t>U00714</t>
  </si>
  <si>
    <t>quadrangulata</t>
  </si>
  <si>
    <t>Xanthorrhoea quadrangulata</t>
  </si>
  <si>
    <t>Yacca</t>
  </si>
  <si>
    <t>Z20203</t>
  </si>
  <si>
    <t>semiplana</t>
  </si>
  <si>
    <t>Xanthorrhoea semiplana ssp.</t>
  </si>
  <si>
    <t>S04937</t>
  </si>
  <si>
    <t>Xanthorrhoea semiplana ssp. semiplana</t>
  </si>
  <si>
    <t>Tate's Grass-tree</t>
  </si>
  <si>
    <t>S04477</t>
  </si>
  <si>
    <t>Xanthorrhoea semiplana ssp. tateana</t>
  </si>
  <si>
    <t>Yacca/Grass-tree</t>
  </si>
  <si>
    <t>G11055</t>
  </si>
  <si>
    <t>Xanthorrhoea sp.</t>
  </si>
  <si>
    <t>Desert Grass-tree</t>
  </si>
  <si>
    <t>U01302</t>
  </si>
  <si>
    <t>thorntonii</t>
  </si>
  <si>
    <t>Xanthorrhoea thorntonii</t>
  </si>
  <si>
    <t>Century Plant</t>
  </si>
  <si>
    <t>Y05784</t>
  </si>
  <si>
    <t>Agave</t>
  </si>
  <si>
    <t>Agave americana</t>
  </si>
  <si>
    <t>S10021</t>
  </si>
  <si>
    <t>Agave sp.</t>
  </si>
  <si>
    <t>New Zealand Flax</t>
  </si>
  <si>
    <t>K05205</t>
  </si>
  <si>
    <t>Phormium</t>
  </si>
  <si>
    <t>Phormium tenax</t>
  </si>
  <si>
    <t>Yucca</t>
  </si>
  <si>
    <t>E05210</t>
  </si>
  <si>
    <t>gloriosa</t>
  </si>
  <si>
    <t>Yucca gloriosa</t>
  </si>
  <si>
    <t>HAEMODORACEAE</t>
  </si>
  <si>
    <t>U32286</t>
  </si>
  <si>
    <t>Anigozanthos</t>
  </si>
  <si>
    <t>flavidus</t>
  </si>
  <si>
    <t>Anigozanthos flavidus</t>
  </si>
  <si>
    <t>G32115</t>
  </si>
  <si>
    <t>Wachendorfia</t>
  </si>
  <si>
    <t>thyrsiflora</t>
  </si>
  <si>
    <t>Wachendorfia thyrsiflora</t>
  </si>
  <si>
    <t>AMARYLLIDACEAE</t>
  </si>
  <si>
    <t>Y15008</t>
  </si>
  <si>
    <t>Amaryllidaceae</t>
  </si>
  <si>
    <t>Amaryllidaceae sp.</t>
  </si>
  <si>
    <t>Belladonna Lily</t>
  </si>
  <si>
    <t>S04117</t>
  </si>
  <si>
    <t>Amaryllis</t>
  </si>
  <si>
    <t>belladonna</t>
  </si>
  <si>
    <t>Amaryllis belladonna</t>
  </si>
  <si>
    <t>Everard Garland Lily</t>
  </si>
  <si>
    <t>Y05792</t>
  </si>
  <si>
    <t>Calostemma</t>
  </si>
  <si>
    <t>abdicatum</t>
  </si>
  <si>
    <t>Calostemma abdicatum</t>
  </si>
  <si>
    <t>Yellow Garland-lily</t>
  </si>
  <si>
    <t>C00717</t>
  </si>
  <si>
    <t>luteum</t>
  </si>
  <si>
    <t>Calostemma luteum</t>
  </si>
  <si>
    <t>M06462</t>
  </si>
  <si>
    <t>Calostemma luteum X Calostemma purpureum</t>
  </si>
  <si>
    <t>Pink Garland-lily</t>
  </si>
  <si>
    <t>E00718</t>
  </si>
  <si>
    <t>Calostemma purpureum</t>
  </si>
  <si>
    <t>Garland-lily</t>
  </si>
  <si>
    <t>A10172</t>
  </si>
  <si>
    <t>Calostemma sp.</t>
  </si>
  <si>
    <t>Murray Lily</t>
  </si>
  <si>
    <t>G00719</t>
  </si>
  <si>
    <t>Crinum</t>
  </si>
  <si>
    <t>flaccidum</t>
  </si>
  <si>
    <t>Crinum flaccidum</t>
  </si>
  <si>
    <t>Yellow Crinum</t>
  </si>
  <si>
    <t>Q00720</t>
  </si>
  <si>
    <t>luteolum</t>
  </si>
  <si>
    <t>Crinum luteolum</t>
  </si>
  <si>
    <t>Z10275</t>
  </si>
  <si>
    <t>Crinum sp.</t>
  </si>
  <si>
    <t>S00721</t>
  </si>
  <si>
    <t>Leucojum</t>
  </si>
  <si>
    <t>aestivum</t>
  </si>
  <si>
    <t>Leucojum aestivum</t>
  </si>
  <si>
    <t>Jonquill</t>
  </si>
  <si>
    <t>C04817</t>
  </si>
  <si>
    <t>Narcissus</t>
  </si>
  <si>
    <t>jonquilla</t>
  </si>
  <si>
    <t>Narcissus jonquilla</t>
  </si>
  <si>
    <t>Common Daffodil</t>
  </si>
  <si>
    <t>W04303</t>
  </si>
  <si>
    <t>pseudonarcissus</t>
  </si>
  <si>
    <t>Narcissus pseudonarcissus</t>
  </si>
  <si>
    <t>A10684</t>
  </si>
  <si>
    <t>Narcissus sp.</t>
  </si>
  <si>
    <t>Polyanthus Narcissus</t>
  </si>
  <si>
    <t>U00722</t>
  </si>
  <si>
    <t>tazetta</t>
  </si>
  <si>
    <t>Narcissus tazetta</t>
  </si>
  <si>
    <t>Y05204</t>
  </si>
  <si>
    <t>medioluteus</t>
  </si>
  <si>
    <t>Narcissus X medioluteus</t>
  </si>
  <si>
    <t>A04956</t>
  </si>
  <si>
    <t>Sternbergia</t>
  </si>
  <si>
    <t>HYPOXIDACEAE</t>
  </si>
  <si>
    <t>Hypoxis</t>
  </si>
  <si>
    <t>Yellow Star-lily</t>
  </si>
  <si>
    <t>Y10512</t>
  </si>
  <si>
    <t>Hypoxis sp.</t>
  </si>
  <si>
    <t>Tiny Star</t>
  </si>
  <si>
    <t>A00724</t>
  </si>
  <si>
    <t>Pauridia</t>
  </si>
  <si>
    <t>Pauridia glabella var. glabella</t>
  </si>
  <si>
    <t>Yellow Star</t>
  </si>
  <si>
    <t>M05054</t>
  </si>
  <si>
    <t>vaginata</t>
  </si>
  <si>
    <t>Pauridia vaginata var. vaginata</t>
  </si>
  <si>
    <t>PONTEDERIACEAE</t>
  </si>
  <si>
    <t>Water Hyacinth</t>
  </si>
  <si>
    <t>Z00615</t>
  </si>
  <si>
    <t>Eichhornia</t>
  </si>
  <si>
    <t>Eichhornia crassipes</t>
  </si>
  <si>
    <t>G06451</t>
  </si>
  <si>
    <t>Pontederia</t>
  </si>
  <si>
    <t>Pontederia cordata</t>
  </si>
  <si>
    <t>IRIDACEAE</t>
  </si>
  <si>
    <t>Baboon-flower</t>
  </si>
  <si>
    <t>E00726</t>
  </si>
  <si>
    <t>Babiana</t>
  </si>
  <si>
    <t>Babiana stricta</t>
  </si>
  <si>
    <t>African Corn-flag</t>
  </si>
  <si>
    <t>W32471</t>
  </si>
  <si>
    <t>Chasmanthe</t>
  </si>
  <si>
    <t>Chasmanthe floribunda</t>
  </si>
  <si>
    <t>Montbretia</t>
  </si>
  <si>
    <t>A04964</t>
  </si>
  <si>
    <t>Crocosmia</t>
  </si>
  <si>
    <t>crocosmiiflora</t>
  </si>
  <si>
    <t>Crocosmia X crocosmiiflora</t>
  </si>
  <si>
    <t>Harebell</t>
  </si>
  <si>
    <t>K00729</t>
  </si>
  <si>
    <t>Dierama</t>
  </si>
  <si>
    <t>Dierama pendulum</t>
  </si>
  <si>
    <t>M06090</t>
  </si>
  <si>
    <t>Dietes</t>
  </si>
  <si>
    <t>Black Flag</t>
  </si>
  <si>
    <t>U00730</t>
  </si>
  <si>
    <t>Ferraria</t>
  </si>
  <si>
    <t>Freesia</t>
  </si>
  <si>
    <t>E04314</t>
  </si>
  <si>
    <t>Y32272</t>
  </si>
  <si>
    <t>Painted Lady</t>
  </si>
  <si>
    <t>W00731</t>
  </si>
  <si>
    <t>Gladiolus</t>
  </si>
  <si>
    <t>angustus</t>
  </si>
  <si>
    <t>Gladiolus angustus</t>
  </si>
  <si>
    <t>Broad-leaf Painted Lady</t>
  </si>
  <si>
    <t>C00733</t>
  </si>
  <si>
    <t>carneus</t>
  </si>
  <si>
    <t>Gladiolus carneus</t>
  </si>
  <si>
    <t>Byzantine Gladiolus</t>
  </si>
  <si>
    <t>A00732</t>
  </si>
  <si>
    <t>Gladiolus communis ssp. byzantinus</t>
  </si>
  <si>
    <t>M06022</t>
  </si>
  <si>
    <t>dalenii</t>
  </si>
  <si>
    <t>Gladiolus dalenii</t>
  </si>
  <si>
    <t>Q02348</t>
  </si>
  <si>
    <t>Gladiolus floribundus</t>
  </si>
  <si>
    <t>S10437</t>
  </si>
  <si>
    <t>Gladiolus sp.</t>
  </si>
  <si>
    <t>Evening-flower Gladiolus</t>
  </si>
  <si>
    <t>E00734</t>
  </si>
  <si>
    <t>tristis</t>
  </si>
  <si>
    <t>Gladiolus tristis</t>
  </si>
  <si>
    <t>Wild Gladiolus</t>
  </si>
  <si>
    <t>G00735</t>
  </si>
  <si>
    <t>undulatus</t>
  </si>
  <si>
    <t>Gladiolus undulatus</t>
  </si>
  <si>
    <t>Red Afrikander</t>
  </si>
  <si>
    <t>A00740</t>
  </si>
  <si>
    <t>watsonius</t>
  </si>
  <si>
    <t>Gladiolus watsonius</t>
  </si>
  <si>
    <t>E04102</t>
  </si>
  <si>
    <t>Hesperantha</t>
  </si>
  <si>
    <t>Hesperantha falcata</t>
  </si>
  <si>
    <t>Cape Tulip</t>
  </si>
  <si>
    <t>M10494</t>
  </si>
  <si>
    <t>Homeria</t>
  </si>
  <si>
    <t>Homeria sp.</t>
  </si>
  <si>
    <t>Y15076</t>
  </si>
  <si>
    <t>Iridaceae</t>
  </si>
  <si>
    <t>Iridaceae sp.</t>
  </si>
  <si>
    <t>Flag Iris</t>
  </si>
  <si>
    <t>W06027</t>
  </si>
  <si>
    <t>Iris</t>
  </si>
  <si>
    <t>Iris albicans</t>
  </si>
  <si>
    <t>Z06023</t>
  </si>
  <si>
    <t>foetidissima</t>
  </si>
  <si>
    <t>Iris foetidissima</t>
  </si>
  <si>
    <t>U06026</t>
  </si>
  <si>
    <t>Iris germanica</t>
  </si>
  <si>
    <t>Oriental Iris</t>
  </si>
  <si>
    <t>W04099</t>
  </si>
  <si>
    <t>Iris orientalis</t>
  </si>
  <si>
    <t>S06025</t>
  </si>
  <si>
    <t>pseudacorus</t>
  </si>
  <si>
    <t>Iris pseudacorus</t>
  </si>
  <si>
    <t>Y10520</t>
  </si>
  <si>
    <t>Iris sp.</t>
  </si>
  <si>
    <t>Winter Flowers Iris</t>
  </si>
  <si>
    <t>E00742</t>
  </si>
  <si>
    <t>unguicularis</t>
  </si>
  <si>
    <t>Iris unguicularis</t>
  </si>
  <si>
    <t>Ixia</t>
  </si>
  <si>
    <t>G04879</t>
  </si>
  <si>
    <t>Ixia cultivar</t>
  </si>
  <si>
    <t>S32153</t>
  </si>
  <si>
    <t>Ixia dubia</t>
  </si>
  <si>
    <t>G02211</t>
  </si>
  <si>
    <t>Ixia flexuosa</t>
  </si>
  <si>
    <t>Yellow Ixia</t>
  </si>
  <si>
    <t>G00743</t>
  </si>
  <si>
    <t>Ixia maculata</t>
  </si>
  <si>
    <t>Y00744</t>
  </si>
  <si>
    <t>Ixia paniculata</t>
  </si>
  <si>
    <t>Variable Ixia</t>
  </si>
  <si>
    <t>K00745</t>
  </si>
  <si>
    <t>polystachya</t>
  </si>
  <si>
    <t>Ixia polystachya</t>
  </si>
  <si>
    <t>M10530</t>
  </si>
  <si>
    <t>Ixia sp.</t>
  </si>
  <si>
    <t>Green Ixia</t>
  </si>
  <si>
    <t>M00746</t>
  </si>
  <si>
    <t>viridiflora</t>
  </si>
  <si>
    <t>Ixia viridiflora</t>
  </si>
  <si>
    <t>Blue-eyed Iris</t>
  </si>
  <si>
    <t>Z00747</t>
  </si>
  <si>
    <t>Moraea</t>
  </si>
  <si>
    <t>Moraea aristata</t>
  </si>
  <si>
    <t>Q00748</t>
  </si>
  <si>
    <t>bellendenii</t>
  </si>
  <si>
    <t>Moraea bellendenii</t>
  </si>
  <si>
    <t>One-leaf Cape Tulip</t>
  </si>
  <si>
    <t>K00737</t>
  </si>
  <si>
    <t>Moraea flaccida</t>
  </si>
  <si>
    <t>G04895</t>
  </si>
  <si>
    <t>fugax</t>
  </si>
  <si>
    <t>Moraea fugax ssp. fugax</t>
  </si>
  <si>
    <t>Two-leaf Cape Tulip</t>
  </si>
  <si>
    <t>M00738</t>
  </si>
  <si>
    <t>miniata</t>
  </si>
  <si>
    <t>Moraea miniata</t>
  </si>
  <si>
    <t>Yellow Cape Tulip</t>
  </si>
  <si>
    <t>Z00739</t>
  </si>
  <si>
    <t>Moraea ochroleuca</t>
  </si>
  <si>
    <t>Thread Iris</t>
  </si>
  <si>
    <t>Y00736</t>
  </si>
  <si>
    <t>setifolia</t>
  </si>
  <si>
    <t>Moraea setifolia</t>
  </si>
  <si>
    <t>U10666</t>
  </si>
  <si>
    <t>Moraea sp.</t>
  </si>
  <si>
    <t>E00750</t>
  </si>
  <si>
    <t>vegeta</t>
  </si>
  <si>
    <t>Moraea vegeta</t>
  </si>
  <si>
    <t>Morning Flag</t>
  </si>
  <si>
    <t>G00751</t>
  </si>
  <si>
    <t>Orthrosanthus</t>
  </si>
  <si>
    <t>Orthrosanthus multiflorus</t>
  </si>
  <si>
    <t>Short Purple-flag</t>
  </si>
  <si>
    <t>Y00752</t>
  </si>
  <si>
    <t>Patersonia</t>
  </si>
  <si>
    <t>Patersonia fragilis</t>
  </si>
  <si>
    <t>Long Purple-flag</t>
  </si>
  <si>
    <t>K00753</t>
  </si>
  <si>
    <t>Patersonia occidentalis</t>
  </si>
  <si>
    <t>Purple-flag</t>
  </si>
  <si>
    <t>W10747</t>
  </si>
  <si>
    <t>Patersonia sp.</t>
  </si>
  <si>
    <t>Small-flower Onion-grass</t>
  </si>
  <si>
    <t>M00754</t>
  </si>
  <si>
    <t>Romulea</t>
  </si>
  <si>
    <t>Romulea minutiflora</t>
  </si>
  <si>
    <t>Common Onion-grass</t>
  </si>
  <si>
    <t>Z00755</t>
  </si>
  <si>
    <t>Romulea rosea var. australis</t>
  </si>
  <si>
    <t>Onion-grass</t>
  </si>
  <si>
    <t>M10858</t>
  </si>
  <si>
    <t>Romulea sp.</t>
  </si>
  <si>
    <t>Striped Rush-leaf</t>
  </si>
  <si>
    <t>Z02355</t>
  </si>
  <si>
    <t>Sisyrinchium</t>
  </si>
  <si>
    <t>Sisyrinchium micranthum</t>
  </si>
  <si>
    <t>Sparaxis</t>
  </si>
  <si>
    <t>Q00756</t>
  </si>
  <si>
    <t>Sparaxis bulbifera</t>
  </si>
  <si>
    <t>G10927</t>
  </si>
  <si>
    <t>Sparaxis sp.</t>
  </si>
  <si>
    <t>Tricolor Harlequin Flower</t>
  </si>
  <si>
    <t>S00757</t>
  </si>
  <si>
    <t>Sparaxis tricolor</t>
  </si>
  <si>
    <t>U00758</t>
  </si>
  <si>
    <t>Sparaxis villosa</t>
  </si>
  <si>
    <t>G04835</t>
  </si>
  <si>
    <t>Tritonia</t>
  </si>
  <si>
    <t>crocata</t>
  </si>
  <si>
    <t>Tritonia crocata</t>
  </si>
  <si>
    <t>Lined Tritonia</t>
  </si>
  <si>
    <t>W00759</t>
  </si>
  <si>
    <t>gladiolaris</t>
  </si>
  <si>
    <t>Tritonia gladiolaris</t>
  </si>
  <si>
    <t>G11011</t>
  </si>
  <si>
    <t>Tritonia sp.</t>
  </si>
  <si>
    <t>M02882</t>
  </si>
  <si>
    <t>squalida</t>
  </si>
  <si>
    <t>Tritonia squalida</t>
  </si>
  <si>
    <t>Rosy Watsonia</t>
  </si>
  <si>
    <t>W04787</t>
  </si>
  <si>
    <t>Watsonia</t>
  </si>
  <si>
    <t>borbonica</t>
  </si>
  <si>
    <t>Watsonia borbonica</t>
  </si>
  <si>
    <t>Bordered Watsonia</t>
  </si>
  <si>
    <t>K00761</t>
  </si>
  <si>
    <t>Watsonia marginata</t>
  </si>
  <si>
    <t>U06430</t>
  </si>
  <si>
    <t>meriana</t>
  </si>
  <si>
    <t>Watsonia meriana var.</t>
  </si>
  <si>
    <t>Bulbil Watsonia</t>
  </si>
  <si>
    <t>W05991</t>
  </si>
  <si>
    <t>Watsonia meriana var. bulbillifera</t>
  </si>
  <si>
    <t>A05992</t>
  </si>
  <si>
    <t>Watsonia meriana var. meriana</t>
  </si>
  <si>
    <t>C11045</t>
  </si>
  <si>
    <t>Watsonia sp.</t>
  </si>
  <si>
    <t>JUNCACEAE</t>
  </si>
  <si>
    <t>Rush Family</t>
  </si>
  <si>
    <t>M15078</t>
  </si>
  <si>
    <t>Juncaceae</t>
  </si>
  <si>
    <t>Juncaceae sp.</t>
  </si>
  <si>
    <t>Sharp Rush</t>
  </si>
  <si>
    <t>Q00616</t>
  </si>
  <si>
    <t>Juncus</t>
  </si>
  <si>
    <t>acutus</t>
  </si>
  <si>
    <t>Juncus acutus</t>
  </si>
  <si>
    <t>S00617</t>
  </si>
  <si>
    <t>amabilis</t>
  </si>
  <si>
    <t>Juncus amabilis</t>
  </si>
  <si>
    <t>Inland Rush</t>
  </si>
  <si>
    <t>U00618</t>
  </si>
  <si>
    <t>Juncus aridicola</t>
  </si>
  <si>
    <t>Jointed Rush</t>
  </si>
  <si>
    <t>W00619</t>
  </si>
  <si>
    <t>articulatus</t>
  </si>
  <si>
    <t>Juncus articulatus</t>
  </si>
  <si>
    <t>Austral Rush</t>
  </si>
  <si>
    <t>Y00620</t>
  </si>
  <si>
    <t>Juncus australis</t>
  </si>
  <si>
    <t>Toad Rush</t>
  </si>
  <si>
    <t>K00621</t>
  </si>
  <si>
    <t>bufonius</t>
  </si>
  <si>
    <t>Juncus bufonius</t>
  </si>
  <si>
    <t>Bulbous Rush</t>
  </si>
  <si>
    <t>M00622</t>
  </si>
  <si>
    <t>bulbosus</t>
  </si>
  <si>
    <t>Juncus bulbosus</t>
  </si>
  <si>
    <t>Grassy Rush</t>
  </si>
  <si>
    <t>Z00623</t>
  </si>
  <si>
    <t>caespiticius</t>
  </si>
  <si>
    <t>Juncus caespiticius</t>
  </si>
  <si>
    <t>Dwarf Rush</t>
  </si>
  <si>
    <t>Q00624</t>
  </si>
  <si>
    <t>capitatus</t>
  </si>
  <si>
    <t>Juncus capitatus</t>
  </si>
  <si>
    <t>Soft Rush</t>
  </si>
  <si>
    <t>U00626</t>
  </si>
  <si>
    <t>effusus</t>
  </si>
  <si>
    <t>Juncus effusus</t>
  </si>
  <si>
    <t>Yellow Rush</t>
  </si>
  <si>
    <t>W00627</t>
  </si>
  <si>
    <t>Juncus flavidus</t>
  </si>
  <si>
    <t>Joint-leaf Rush</t>
  </si>
  <si>
    <t>A00628</t>
  </si>
  <si>
    <t>holoschoenus</t>
  </si>
  <si>
    <t>Juncus holoschoenus</t>
  </si>
  <si>
    <t>Wiry Rush</t>
  </si>
  <si>
    <t>C00629</t>
  </si>
  <si>
    <t>homalocaulis</t>
  </si>
  <si>
    <t>Juncus homalocaulis</t>
  </si>
  <si>
    <t>Sea Rush</t>
  </si>
  <si>
    <t>M00630</t>
  </si>
  <si>
    <t>kraussii</t>
  </si>
  <si>
    <t>Juncus kraussii</t>
  </si>
  <si>
    <t>Pale Rush</t>
  </si>
  <si>
    <t>Z00631</t>
  </si>
  <si>
    <t>Juncus pallidus</t>
  </si>
  <si>
    <t>Loose-flower Rush</t>
  </si>
  <si>
    <t>Q00632</t>
  </si>
  <si>
    <t>pauciflorus</t>
  </si>
  <si>
    <t>Juncus pauciflorus</t>
  </si>
  <si>
    <t>Broad-leaf Rush</t>
  </si>
  <si>
    <t>S00633</t>
  </si>
  <si>
    <t>planifolius</t>
  </si>
  <si>
    <t>Juncus planifolius</t>
  </si>
  <si>
    <t>Branching Rush</t>
  </si>
  <si>
    <t>U00634</t>
  </si>
  <si>
    <t>prismatocarpus</t>
  </si>
  <si>
    <t>Juncus prismatocarpus</t>
  </si>
  <si>
    <t>Tall Rush</t>
  </si>
  <si>
    <t>W00635</t>
  </si>
  <si>
    <t>procerus</t>
  </si>
  <si>
    <t>Juncus procerus</t>
  </si>
  <si>
    <t>Hoary Rush</t>
  </si>
  <si>
    <t>A00636</t>
  </si>
  <si>
    <t>radula</t>
  </si>
  <si>
    <t>Juncus radula</t>
  </si>
  <si>
    <t>C00637</t>
  </si>
  <si>
    <t>sarophorus</t>
  </si>
  <si>
    <t>Juncus sarophorus</t>
  </si>
  <si>
    <t>Rush</t>
  </si>
  <si>
    <t>A10536</t>
  </si>
  <si>
    <t>Juncus sp.</t>
  </si>
  <si>
    <t>Blunt-flowered Rush</t>
  </si>
  <si>
    <t>E00638</t>
  </si>
  <si>
    <t>subnodulosus</t>
  </si>
  <si>
    <t>Juncus subnodulosus</t>
  </si>
  <si>
    <t>Finger Rush</t>
  </si>
  <si>
    <t>G00639</t>
  </si>
  <si>
    <t>subsecundus</t>
  </si>
  <si>
    <t>Juncus subsecundus</t>
  </si>
  <si>
    <t>Common Rush</t>
  </si>
  <si>
    <t>Q00640</t>
  </si>
  <si>
    <t>usitatus</t>
  </si>
  <si>
    <t>Juncus usitatus</t>
  </si>
  <si>
    <t>Dense Wood-rush</t>
  </si>
  <si>
    <t>U00642</t>
  </si>
  <si>
    <t>Luzula</t>
  </si>
  <si>
    <t>Luzula densiflora</t>
  </si>
  <si>
    <t>Pale Wood-rush</t>
  </si>
  <si>
    <t>W00643</t>
  </si>
  <si>
    <t>Luzula flaccida</t>
  </si>
  <si>
    <t>Common Wood-rush</t>
  </si>
  <si>
    <t>A00644</t>
  </si>
  <si>
    <t>meridionalis</t>
  </si>
  <si>
    <t>Luzula meridionalis</t>
  </si>
  <si>
    <t>Clustered Wood-rush</t>
  </si>
  <si>
    <t>S00641</t>
  </si>
  <si>
    <t>Luzula ovata</t>
  </si>
  <si>
    <t>Wood-rush</t>
  </si>
  <si>
    <t>Z10603</t>
  </si>
  <si>
    <t>Luzula sp.</t>
  </si>
  <si>
    <t>COMMELINACEAE</t>
  </si>
  <si>
    <t>Benghal Dayflower</t>
  </si>
  <si>
    <t>A32448</t>
  </si>
  <si>
    <t>Commelina</t>
  </si>
  <si>
    <t>benghalensis</t>
  </si>
  <si>
    <t>Commelina benghalensis</t>
  </si>
  <si>
    <t>Scurvy Grass</t>
  </si>
  <si>
    <t>Q03560</t>
  </si>
  <si>
    <t>ensifolia</t>
  </si>
  <si>
    <t>Commelina ensifolia</t>
  </si>
  <si>
    <t>S15037</t>
  </si>
  <si>
    <t>Commelinaceae</t>
  </si>
  <si>
    <t>Commelinaceae sp.</t>
  </si>
  <si>
    <t>Y06136</t>
  </si>
  <si>
    <t>Murdannia</t>
  </si>
  <si>
    <t>Murdannia graminea</t>
  </si>
  <si>
    <t>K06321</t>
  </si>
  <si>
    <t>Tradescantia</t>
  </si>
  <si>
    <t>cerinthoides</t>
  </si>
  <si>
    <t>Tradescantia cerinthoides</t>
  </si>
  <si>
    <t xml:space="preserve">Wandering Jew </t>
  </si>
  <si>
    <t>E04738</t>
  </si>
  <si>
    <t>fluminensis</t>
  </si>
  <si>
    <t>Tradescantia fluminensis</t>
  </si>
  <si>
    <t>XYRIDACEAE</t>
  </si>
  <si>
    <t>Tall Yellow-eye</t>
  </si>
  <si>
    <t>Y00612</t>
  </si>
  <si>
    <t>Xyris</t>
  </si>
  <si>
    <t>operculata</t>
  </si>
  <si>
    <t>Xyris operculata</t>
  </si>
  <si>
    <t>ERIOCAULACEAE</t>
  </si>
  <si>
    <t>Pipewort Family</t>
  </si>
  <si>
    <t>A15056</t>
  </si>
  <si>
    <t>Eriocaulaceae</t>
  </si>
  <si>
    <t>Eriocaulaceae sp.</t>
  </si>
  <si>
    <t>E30098</t>
  </si>
  <si>
    <t>Eriocaulon</t>
  </si>
  <si>
    <t>Eriocaulon australasicum</t>
  </si>
  <si>
    <t>Salt Pipewort</t>
  </si>
  <si>
    <t>K00613</t>
  </si>
  <si>
    <t>carsonii</t>
  </si>
  <si>
    <t>Eriocaulon carsonii ssp. carsonii</t>
  </si>
  <si>
    <t>RESTIONACEAE</t>
  </si>
  <si>
    <t>Coarse Twine-rush</t>
  </si>
  <si>
    <t>Z00595</t>
  </si>
  <si>
    <t>Apodasmia</t>
  </si>
  <si>
    <t>Apodasmia brownii</t>
  </si>
  <si>
    <t>Tassel Cord-rush</t>
  </si>
  <si>
    <t>C00601</t>
  </si>
  <si>
    <t>Baloskion</t>
  </si>
  <si>
    <t>Baloskion tetraphyllum ssp. tetraphyllum</t>
  </si>
  <si>
    <t>Bundled Cord-rush</t>
  </si>
  <si>
    <t>W00599</t>
  </si>
  <si>
    <t>Desmocladus</t>
  </si>
  <si>
    <t>diacolpicus</t>
  </si>
  <si>
    <t>Desmocladus diacolpicus</t>
  </si>
  <si>
    <t>Tangled Rope-rush</t>
  </si>
  <si>
    <t>Y00592</t>
  </si>
  <si>
    <t>Empodisma</t>
  </si>
  <si>
    <t>Empodisma minus</t>
  </si>
  <si>
    <t>Flat Cord-rush</t>
  </si>
  <si>
    <t>A00600</t>
  </si>
  <si>
    <t>Eurychorda</t>
  </si>
  <si>
    <t>Eurychorda complanata</t>
  </si>
  <si>
    <t>Tassel Rope-rush</t>
  </si>
  <si>
    <t>K00593</t>
  </si>
  <si>
    <t>Hypolaena</t>
  </si>
  <si>
    <t>fastigiata</t>
  </si>
  <si>
    <t>Hypolaena fastigiata</t>
  </si>
  <si>
    <t>Scale Shedder</t>
  </si>
  <si>
    <t>M00594</t>
  </si>
  <si>
    <t>Lepidobolus</t>
  </si>
  <si>
    <t>drapetocoleus</t>
  </si>
  <si>
    <t>Lepidobolus drapetocoleus</t>
  </si>
  <si>
    <t>Twine-rush</t>
  </si>
  <si>
    <t>E10570</t>
  </si>
  <si>
    <t>Leptocarpus</t>
  </si>
  <si>
    <t>Leptocarpus sp.</t>
  </si>
  <si>
    <t>Slender Twine-rush</t>
  </si>
  <si>
    <t>Q00596</t>
  </si>
  <si>
    <t>Leptocarpus tenax</t>
  </si>
  <si>
    <t>Erect Scale-rush</t>
  </si>
  <si>
    <t>S00597</t>
  </si>
  <si>
    <t>Lepyrodia</t>
  </si>
  <si>
    <t>Lepyrodia muelleri</t>
  </si>
  <si>
    <t>Scale-rush</t>
  </si>
  <si>
    <t>Q10576</t>
  </si>
  <si>
    <t>Lepyrodia sp.</t>
  </si>
  <si>
    <t>Kangaroo Island Scale-rush</t>
  </si>
  <si>
    <t>U00598</t>
  </si>
  <si>
    <t>valliculae</t>
  </si>
  <si>
    <t>Lepyrodia valliculae</t>
  </si>
  <si>
    <t>Cord-rush Family</t>
  </si>
  <si>
    <t>S15133</t>
  </si>
  <si>
    <t>Restionaceae</t>
  </si>
  <si>
    <t>Restionaceae sp.</t>
  </si>
  <si>
    <t>CENTROLEPIDACEAE</t>
  </si>
  <si>
    <t>Slender Aphelia</t>
  </si>
  <si>
    <t>E00602</t>
  </si>
  <si>
    <t>Aphelia</t>
  </si>
  <si>
    <t>Aphelia gracilis</t>
  </si>
  <si>
    <t>Dwarf Aphelia</t>
  </si>
  <si>
    <t>G00603</t>
  </si>
  <si>
    <t>Aphelia pumilio</t>
  </si>
  <si>
    <t>Q10072</t>
  </si>
  <si>
    <t>Aphelia sp.</t>
  </si>
  <si>
    <t>Centrolepis Family</t>
  </si>
  <si>
    <t>Y15032</t>
  </si>
  <si>
    <t>Centrolepidaceae</t>
  </si>
  <si>
    <t>Centrolepidaceae sp.</t>
  </si>
  <si>
    <t>Pointed Centrolepis</t>
  </si>
  <si>
    <t>Y00604</t>
  </si>
  <si>
    <t>Centrolepis</t>
  </si>
  <si>
    <t>Centrolepis aristata</t>
  </si>
  <si>
    <t>Cushion Centrolepis</t>
  </si>
  <si>
    <t>W20039</t>
  </si>
  <si>
    <t>cephaloformis</t>
  </si>
  <si>
    <t>Centrolepis cephaloformis ssp.</t>
  </si>
  <si>
    <t>K02565</t>
  </si>
  <si>
    <t>Centrolepis cephaloformis ssp. cephaloformis</t>
  </si>
  <si>
    <t>Q00608</t>
  </si>
  <si>
    <t>Centrolepis cephaloformis ssp. murrayi</t>
  </si>
  <si>
    <t>Dryland Centrolepis</t>
  </si>
  <si>
    <t>Q05004</t>
  </si>
  <si>
    <t>eremica</t>
  </si>
  <si>
    <t>Centrolepis eremica</t>
  </si>
  <si>
    <t>Tufted Centrolepis</t>
  </si>
  <si>
    <t>M00606</t>
  </si>
  <si>
    <t>Centrolepis fascicularis</t>
  </si>
  <si>
    <t>Smooth Centrolepis</t>
  </si>
  <si>
    <t>Z00607</t>
  </si>
  <si>
    <t>Centrolepis glabra</t>
  </si>
  <si>
    <t>Wiry Centrolepis</t>
  </si>
  <si>
    <t>S00609</t>
  </si>
  <si>
    <t>polygyna</t>
  </si>
  <si>
    <t>Centrolepis polygyna</t>
  </si>
  <si>
    <t>K10205</t>
  </si>
  <si>
    <t>Centrolepis sp.</t>
  </si>
  <si>
    <t>Hairy Centrolepis</t>
  </si>
  <si>
    <t>E00610</t>
  </si>
  <si>
    <t>Centrolepis strigosa ssp. strigosa</t>
  </si>
  <si>
    <t>HYDATELLACEAE</t>
  </si>
  <si>
    <t>Trithuria</t>
  </si>
  <si>
    <t>G00611</t>
  </si>
  <si>
    <t>submersa</t>
  </si>
  <si>
    <t>Trithuria submersa</t>
  </si>
  <si>
    <t>GRAMINEAE</t>
  </si>
  <si>
    <t>Brown-top Bent</t>
  </si>
  <si>
    <t>K00293</t>
  </si>
  <si>
    <t>Agrostis</t>
  </si>
  <si>
    <t>Agrostis capillaris</t>
  </si>
  <si>
    <t>Red-top Bent</t>
  </si>
  <si>
    <t>M00294</t>
  </si>
  <si>
    <t>Agrostis gigantea</t>
  </si>
  <si>
    <t>Blown-grass/Bent Grass</t>
  </si>
  <si>
    <t>A10024</t>
  </si>
  <si>
    <t>Agrostis sp.</t>
  </si>
  <si>
    <t>U06050</t>
  </si>
  <si>
    <t>stolonifera</t>
  </si>
  <si>
    <t>Agrostis stolonifera</t>
  </si>
  <si>
    <t>K06057</t>
  </si>
  <si>
    <t>venusta</t>
  </si>
  <si>
    <t>Agrostis venusta</t>
  </si>
  <si>
    <t>Silvery Hair-grass</t>
  </si>
  <si>
    <t>K00269</t>
  </si>
  <si>
    <t>Aira</t>
  </si>
  <si>
    <t>caryophyllea</t>
  </si>
  <si>
    <t>Aira caryophyllea</t>
  </si>
  <si>
    <t>Hair-grass</t>
  </si>
  <si>
    <t>Z15319</t>
  </si>
  <si>
    <t>caryophyllea/cupaniana</t>
  </si>
  <si>
    <t>Aira caryophyllea/cupaniana</t>
  </si>
  <si>
    <t>Small Hair-grass</t>
  </si>
  <si>
    <t>U00270</t>
  </si>
  <si>
    <t>cupaniana</t>
  </si>
  <si>
    <t>Aira cupaniana</t>
  </si>
  <si>
    <t>Delicate Hair-grass</t>
  </si>
  <si>
    <t>W00271</t>
  </si>
  <si>
    <t>elegantissima</t>
  </si>
  <si>
    <t>Aira elegantissima</t>
  </si>
  <si>
    <t>Q06076</t>
  </si>
  <si>
    <t>Aira praecox</t>
  </si>
  <si>
    <t>E10026</t>
  </si>
  <si>
    <t>Aira sp.</t>
  </si>
  <si>
    <t>Marsh Fox-tail</t>
  </si>
  <si>
    <t>C05917</t>
  </si>
  <si>
    <t>Alopecurus</t>
  </si>
  <si>
    <t>aequalis</t>
  </si>
  <si>
    <t>Alopecurus aequalis</t>
  </si>
  <si>
    <t>A05916</t>
  </si>
  <si>
    <t>geniculatus</t>
  </si>
  <si>
    <t>Alopecurus geniculatus</t>
  </si>
  <si>
    <t>Slender Fox-tail</t>
  </si>
  <si>
    <t>U00298</t>
  </si>
  <si>
    <t>myosuroides</t>
  </si>
  <si>
    <t>Alopecurus myosuroides</t>
  </si>
  <si>
    <t>Meadow Fox-tail</t>
  </si>
  <si>
    <t>W00299</t>
  </si>
  <si>
    <t>Alopecurus pratensis</t>
  </si>
  <si>
    <t>Fox-tail</t>
  </si>
  <si>
    <t>Y10036</t>
  </si>
  <si>
    <t>Alopecurus sp.</t>
  </si>
  <si>
    <t>Marram Grass</t>
  </si>
  <si>
    <t>A00300</t>
  </si>
  <si>
    <t>Ammophila</t>
  </si>
  <si>
    <t>Ammophila arenaria</t>
  </si>
  <si>
    <t>Pointed Swamp Wallaby-grass</t>
  </si>
  <si>
    <t>A00272</t>
  </si>
  <si>
    <t>Amphibromus</t>
  </si>
  <si>
    <t>archeri</t>
  </si>
  <si>
    <t>Amphibromus archeri</t>
  </si>
  <si>
    <t>Long-nosed Swamp Wallaby-grass</t>
  </si>
  <si>
    <t>U00018</t>
  </si>
  <si>
    <t>macrorhinus</t>
  </si>
  <si>
    <t>Amphibromus macrorhinus</t>
  </si>
  <si>
    <t>U06078</t>
  </si>
  <si>
    <t>neesii</t>
  </si>
  <si>
    <t>Amphibromus neesii</t>
  </si>
  <si>
    <t>Veined Swamp Wallaby-grass</t>
  </si>
  <si>
    <t>M04714</t>
  </si>
  <si>
    <t>nervosus</t>
  </si>
  <si>
    <t>Amphibromus nervosus</t>
  </si>
  <si>
    <t>S06077</t>
  </si>
  <si>
    <t>pithogastrus</t>
  </si>
  <si>
    <t>Amphibromus pithogastrus</t>
  </si>
  <si>
    <t>Dark Swamp Wallaby-grass</t>
  </si>
  <si>
    <t>K04749</t>
  </si>
  <si>
    <t>Amphibromus recurvatus</t>
  </si>
  <si>
    <t>S05921</t>
  </si>
  <si>
    <t>sinuatus</t>
  </si>
  <si>
    <t>Amphibromus sinuatus</t>
  </si>
  <si>
    <t>Swamp Wallaby-grass</t>
  </si>
  <si>
    <t>G10051</t>
  </si>
  <si>
    <t>Amphibromus sp.</t>
  </si>
  <si>
    <t>Long Grey-beard Grass</t>
  </si>
  <si>
    <t>C00301</t>
  </si>
  <si>
    <t>Amphipogon</t>
  </si>
  <si>
    <t>caricinus</t>
  </si>
  <si>
    <t>Amphipogon caricinus var. caricinus</t>
  </si>
  <si>
    <t>Grey-beard Grass</t>
  </si>
  <si>
    <t>Y10052</t>
  </si>
  <si>
    <t>Amphipogon sp.</t>
  </si>
  <si>
    <t>Spreading Grey-beard Grass</t>
  </si>
  <si>
    <t>E00302</t>
  </si>
  <si>
    <t>Amphipogon strictus</t>
  </si>
  <si>
    <t>Native Wheat-grass</t>
  </si>
  <si>
    <t>Y06232</t>
  </si>
  <si>
    <t>Anthosachne</t>
  </si>
  <si>
    <t>G06231</t>
  </si>
  <si>
    <t>Anthosachne scabra</t>
  </si>
  <si>
    <t>Annual Vernal Grass</t>
  </si>
  <si>
    <t>W32391</t>
  </si>
  <si>
    <t>Anthoxanthum</t>
  </si>
  <si>
    <t>aristatum</t>
  </si>
  <si>
    <t>Anthoxanthum aristatum</t>
  </si>
  <si>
    <t>Sweet Vernal Grass</t>
  </si>
  <si>
    <t>G00275</t>
  </si>
  <si>
    <t>odoratum</t>
  </si>
  <si>
    <t>Anthoxanthum odoratum</t>
  </si>
  <si>
    <t>Yellow Three-awn</t>
  </si>
  <si>
    <t>Y00196</t>
  </si>
  <si>
    <t>Aristida</t>
  </si>
  <si>
    <t>anthoxanthoides</t>
  </si>
  <si>
    <t>Aristida anthoxanthoides</t>
  </si>
  <si>
    <t>M04934</t>
  </si>
  <si>
    <t>Aristida arida</t>
  </si>
  <si>
    <t>E04306</t>
  </si>
  <si>
    <t>Aristida australis</t>
  </si>
  <si>
    <t>Brush Wire-grass</t>
  </si>
  <si>
    <t>K00197</t>
  </si>
  <si>
    <t>Aristida behriana</t>
  </si>
  <si>
    <t>Jericho Wiregrass</t>
  </si>
  <si>
    <t>C05537</t>
  </si>
  <si>
    <t>Aristida biglandulosa</t>
  </si>
  <si>
    <t>Needle-leaf Three-awn</t>
  </si>
  <si>
    <t>Z00199</t>
  </si>
  <si>
    <t>capillifolia</t>
  </si>
  <si>
    <t>Aristida capillifolia</t>
  </si>
  <si>
    <t>Curly Wire-grass</t>
  </si>
  <si>
    <t>Q00200</t>
  </si>
  <si>
    <t>contorta</t>
  </si>
  <si>
    <t>Aristida contorta</t>
  </si>
  <si>
    <t>Tall Kerosene Grass</t>
  </si>
  <si>
    <t>W04955</t>
  </si>
  <si>
    <t>holathera</t>
  </si>
  <si>
    <t>Aristida holathera var. holathera</t>
  </si>
  <si>
    <t>Z03887</t>
  </si>
  <si>
    <t>inaequiglumis</t>
  </si>
  <si>
    <t>Aristida inaequiglumis</t>
  </si>
  <si>
    <t>Jericho Three-awn</t>
  </si>
  <si>
    <t>K04765</t>
  </si>
  <si>
    <t>jerichoensis</t>
  </si>
  <si>
    <t>Aristida jerichoensis var. subspinulifera</t>
  </si>
  <si>
    <t>Feather-top Wire-grass</t>
  </si>
  <si>
    <t>S00201</t>
  </si>
  <si>
    <t>Aristida latifolia</t>
  </si>
  <si>
    <t>Brush Three-awn</t>
  </si>
  <si>
    <t>U00202</t>
  </si>
  <si>
    <t>nitidula</t>
  </si>
  <si>
    <t>Aristida nitidula</t>
  </si>
  <si>
    <t>W00203</t>
  </si>
  <si>
    <t>obscura</t>
  </si>
  <si>
    <t>Aristida obscura</t>
  </si>
  <si>
    <t>Purple Wire-grass</t>
  </si>
  <si>
    <t>C04745</t>
  </si>
  <si>
    <t>personata</t>
  </si>
  <si>
    <t>Aristida personata</t>
  </si>
  <si>
    <t>Three-awn/Wire-grass</t>
  </si>
  <si>
    <t>C10085</t>
  </si>
  <si>
    <t>Aristida sp.</t>
  </si>
  <si>
    <t>Rough Three-awn</t>
  </si>
  <si>
    <t>A00204</t>
  </si>
  <si>
    <t>Aristida strigosa</t>
  </si>
  <si>
    <t>M32282</t>
  </si>
  <si>
    <t>vagans</t>
  </si>
  <si>
    <t>Aristida vagans</t>
  </si>
  <si>
    <t>False Oat-grass</t>
  </si>
  <si>
    <t>Y00276</t>
  </si>
  <si>
    <t>Arrhenatherum</t>
  </si>
  <si>
    <t>elatius</t>
  </si>
  <si>
    <t>Arrhenatherum elatius var. bulbosum</t>
  </si>
  <si>
    <t>Giant Reed</t>
  </si>
  <si>
    <t>U00158</t>
  </si>
  <si>
    <t>Arundo</t>
  </si>
  <si>
    <t>donax</t>
  </si>
  <si>
    <t>Arundo donax</t>
  </si>
  <si>
    <t>Curly Mitchell-grass</t>
  </si>
  <si>
    <t>M00162</t>
  </si>
  <si>
    <t>Astrebla</t>
  </si>
  <si>
    <t>lappacea</t>
  </si>
  <si>
    <t>Astrebla lappacea</t>
  </si>
  <si>
    <t>Barley Mitchell-grass</t>
  </si>
  <si>
    <t>Z00163</t>
  </si>
  <si>
    <t>Astrebla pectinata</t>
  </si>
  <si>
    <t>Mitchell-grass</t>
  </si>
  <si>
    <t>S10101</t>
  </si>
  <si>
    <t>Astrebla sp.</t>
  </si>
  <si>
    <t>Bull Mitchell-grass</t>
  </si>
  <si>
    <t>C05121</t>
  </si>
  <si>
    <t>Astrebla squarrosa</t>
  </si>
  <si>
    <t>Coast Fescue</t>
  </si>
  <si>
    <t>K00233</t>
  </si>
  <si>
    <t>Austrofestuca</t>
  </si>
  <si>
    <t>Austrofestuca littoralis</t>
  </si>
  <si>
    <t>Graceful Spear-grass</t>
  </si>
  <si>
    <t>A00124</t>
  </si>
  <si>
    <t>Austrostipa</t>
  </si>
  <si>
    <t>acrociliata</t>
  </si>
  <si>
    <t>Austrostipa acrociliata</t>
  </si>
  <si>
    <t>Branched Spear-grass</t>
  </si>
  <si>
    <t>K15181</t>
  </si>
  <si>
    <t>acrociliata group</t>
  </si>
  <si>
    <t>Austrostipa acrociliata group</t>
  </si>
  <si>
    <t>M15182</t>
  </si>
  <si>
    <t>acrociliata group/elegantissima</t>
  </si>
  <si>
    <t>Austrostipa acrociliata group/elegantissima</t>
  </si>
  <si>
    <t>Crested Spear-grass</t>
  </si>
  <si>
    <t>G00127</t>
  </si>
  <si>
    <t>Austrostipa blackii</t>
  </si>
  <si>
    <t>Cane Spear-grass</t>
  </si>
  <si>
    <t>K00129</t>
  </si>
  <si>
    <t>breviglumis</t>
  </si>
  <si>
    <t>Austrostipa breviglumis</t>
  </si>
  <si>
    <t>Short-crest Spear-grass</t>
  </si>
  <si>
    <t>E00134</t>
  </si>
  <si>
    <t>curticoma</t>
  </si>
  <si>
    <t>Austrostipa curticoma</t>
  </si>
  <si>
    <t>Fox-tail Spear-grass</t>
  </si>
  <si>
    <t>A00132</t>
  </si>
  <si>
    <t>Austrostipa densiflora</t>
  </si>
  <si>
    <t>Cottony Spear-grass</t>
  </si>
  <si>
    <t>C00133</t>
  </si>
  <si>
    <t>Austrostipa drummondii</t>
  </si>
  <si>
    <t>Q32072</t>
  </si>
  <si>
    <t>Austrostipa drummondii X Austrostipa nitida</t>
  </si>
  <si>
    <t>Spiny Spear-grass</t>
  </si>
  <si>
    <t>U03686</t>
  </si>
  <si>
    <t>Austrostipa echinata</t>
  </si>
  <si>
    <t>Feather Spear-grass</t>
  </si>
  <si>
    <t>Y00136</t>
  </si>
  <si>
    <t>Austrostipa elegantissima</t>
  </si>
  <si>
    <t>Rusty Spear-grass</t>
  </si>
  <si>
    <t>K00137</t>
  </si>
  <si>
    <t>eremophila</t>
  </si>
  <si>
    <t>Austrostipa eremophila</t>
  </si>
  <si>
    <t>E32078</t>
  </si>
  <si>
    <t>Austrostipa eremophila X Austrostipa plumigera</t>
  </si>
  <si>
    <t>S32313</t>
  </si>
  <si>
    <t>eremophila/puberula</t>
  </si>
  <si>
    <t>Austrostipa eremophila/puberula</t>
  </si>
  <si>
    <t>Heath Spear-grass</t>
  </si>
  <si>
    <t>C00141</t>
  </si>
  <si>
    <t>Austrostipa exilis</t>
  </si>
  <si>
    <t>Coast Spear-grass</t>
  </si>
  <si>
    <t>Q03844</t>
  </si>
  <si>
    <t>Austrostipa flavescens</t>
  </si>
  <si>
    <t>Swollen Spear-grass</t>
  </si>
  <si>
    <t>E00142</t>
  </si>
  <si>
    <t>Austrostipa gibbosa</t>
  </si>
  <si>
    <t>Half-beard Spear-grass</t>
  </si>
  <si>
    <t>M00138</t>
  </si>
  <si>
    <t>hemipogon</t>
  </si>
  <si>
    <t>Austrostipa hemipogon</t>
  </si>
  <si>
    <t>C32077</t>
  </si>
  <si>
    <t>Austrostipa hemipogon X Austrostipa plumigera</t>
  </si>
  <si>
    <t>K15341</t>
  </si>
  <si>
    <t>hemipogon/mollis</t>
  </si>
  <si>
    <t>Austrostipa hemipogon/mollis</t>
  </si>
  <si>
    <t>Y04800</t>
  </si>
  <si>
    <t>Austrostipa lanata</t>
  </si>
  <si>
    <t>Annual Spear-grass</t>
  </si>
  <si>
    <t>Z00139</t>
  </si>
  <si>
    <t>macalpinei</t>
  </si>
  <si>
    <t>Austrostipa macalpinei</t>
  </si>
  <si>
    <t>Soft Spear-grass</t>
  </si>
  <si>
    <t>U00130</t>
  </si>
  <si>
    <t>Austrostipa mollis</t>
  </si>
  <si>
    <t>W15179</t>
  </si>
  <si>
    <t>mollis group</t>
  </si>
  <si>
    <t>Austrostipa mollis group</t>
  </si>
  <si>
    <t>Tangled Spear-grass</t>
  </si>
  <si>
    <t>A00140</t>
  </si>
  <si>
    <t>Austrostipa muelleri</t>
  </si>
  <si>
    <t>Many-flowered Spear-grass</t>
  </si>
  <si>
    <t>G00143</t>
  </si>
  <si>
    <t>multispiculis</t>
  </si>
  <si>
    <t>Austrostipa multispiculis</t>
  </si>
  <si>
    <t>Neat Spear-grass</t>
  </si>
  <si>
    <t>Y00144</t>
  </si>
  <si>
    <t>mundula</t>
  </si>
  <si>
    <t>Austrostipa mundula</t>
  </si>
  <si>
    <t>Balcarra Spear-grass</t>
  </si>
  <si>
    <t>K00145</t>
  </si>
  <si>
    <t>Austrostipa nitida</t>
  </si>
  <si>
    <t>A32076</t>
  </si>
  <si>
    <t>Tall Spear-grass</t>
  </si>
  <si>
    <t>M00146</t>
  </si>
  <si>
    <t>Austrostipa nodosa</t>
  </si>
  <si>
    <t>C04153</t>
  </si>
  <si>
    <t>Fine-head Spear-grass</t>
  </si>
  <si>
    <t>Q02144</t>
  </si>
  <si>
    <t>oligostachya</t>
  </si>
  <si>
    <t>Austrostipa oligostachya</t>
  </si>
  <si>
    <t>Flinders Range Spear-grass</t>
  </si>
  <si>
    <t>Z00147</t>
  </si>
  <si>
    <t>Austrostipa petraea</t>
  </si>
  <si>
    <t>Prickly Spear-grass</t>
  </si>
  <si>
    <t>G04323</t>
  </si>
  <si>
    <t>pilata</t>
  </si>
  <si>
    <t>Austrostipa pilata</t>
  </si>
  <si>
    <t>Flat-awn Spear-grass</t>
  </si>
  <si>
    <t>Q00148</t>
  </si>
  <si>
    <t>platychaeta</t>
  </si>
  <si>
    <t>Austrostipa platychaeta</t>
  </si>
  <si>
    <t>S00149</t>
  </si>
  <si>
    <t>plumigera</t>
  </si>
  <si>
    <t>Austrostipa plumigera</t>
  </si>
  <si>
    <t>Fine-hairy Spear-grass</t>
  </si>
  <si>
    <t>E00150</t>
  </si>
  <si>
    <t>Austrostipa puberula</t>
  </si>
  <si>
    <t>Long-shaft Spear-grass</t>
  </si>
  <si>
    <t>Y04324</t>
  </si>
  <si>
    <t>pubinodis</t>
  </si>
  <si>
    <t>Austrostipa pubinodis</t>
  </si>
  <si>
    <t>Falcate-awn Spear-grass</t>
  </si>
  <si>
    <t>G15219</t>
  </si>
  <si>
    <t>scabra group</t>
  </si>
  <si>
    <t>Austrostipa scabra group</t>
  </si>
  <si>
    <t>Rough Spear-grass</t>
  </si>
  <si>
    <t>W20187</t>
  </si>
  <si>
    <t>Austrostipa scabra ssp.</t>
  </si>
  <si>
    <t>Slender Spear-grass</t>
  </si>
  <si>
    <t>S04769</t>
  </si>
  <si>
    <t>Austrostipa scabra ssp. falcata</t>
  </si>
  <si>
    <t>G03911</t>
  </si>
  <si>
    <t>Austrostipa scabra ssp. scabra</t>
  </si>
  <si>
    <t>Fibrous Spear-grass</t>
  </si>
  <si>
    <t>Y00152</t>
  </si>
  <si>
    <t>Austrostipa semibarbata</t>
  </si>
  <si>
    <t>Corkscrew Spear-grass</t>
  </si>
  <si>
    <t>K00153</t>
  </si>
  <si>
    <t>setacea</t>
  </si>
  <si>
    <t>Austrostipa setacea</t>
  </si>
  <si>
    <t>Spear-grass</t>
  </si>
  <si>
    <t>E10950</t>
  </si>
  <si>
    <t>Austrostipa sp.</t>
  </si>
  <si>
    <t>M00154</t>
  </si>
  <si>
    <t>stipoides</t>
  </si>
  <si>
    <t>Austrostipa stipoides</t>
  </si>
  <si>
    <t>S04425</t>
  </si>
  <si>
    <t>stuposa</t>
  </si>
  <si>
    <t>Austrostipa stuposa</t>
  </si>
  <si>
    <t>W00131</t>
  </si>
  <si>
    <t>Austrostipa tenuifolia</t>
  </si>
  <si>
    <t>M02150</t>
  </si>
  <si>
    <t>Austrostipa trichophylla</t>
  </si>
  <si>
    <t>Tucker's Spear-grass</t>
  </si>
  <si>
    <t>Q00156</t>
  </si>
  <si>
    <t>tuckeri</t>
  </si>
  <si>
    <t>Austrostipa tuckeri</t>
  </si>
  <si>
    <t>S04221</t>
  </si>
  <si>
    <t>Austrostipa velutina</t>
  </si>
  <si>
    <t>Vickery's Spear-grass</t>
  </si>
  <si>
    <t>vickeryana</t>
  </si>
  <si>
    <t>Austrostipa vickeryana</t>
  </si>
  <si>
    <t>Avellinia</t>
  </si>
  <si>
    <t>K00277</t>
  </si>
  <si>
    <t>Bearded Oat</t>
  </si>
  <si>
    <t>K03913</t>
  </si>
  <si>
    <t>Avena</t>
  </si>
  <si>
    <t>Avena barbata</t>
  </si>
  <si>
    <t>Wild Oat</t>
  </si>
  <si>
    <t>Y15316</t>
  </si>
  <si>
    <t>barbata/fatua</t>
  </si>
  <si>
    <t>Avena barbata/fatua</t>
  </si>
  <si>
    <t>Y00128</t>
  </si>
  <si>
    <t>fatua</t>
  </si>
  <si>
    <t>Avena fatua</t>
  </si>
  <si>
    <t>Cultivated Oat</t>
  </si>
  <si>
    <t>Z00279</t>
  </si>
  <si>
    <t>Avena sativa</t>
  </si>
  <si>
    <t>Oat</t>
  </si>
  <si>
    <t>E10106</t>
  </si>
  <si>
    <t>Avena sp.</t>
  </si>
  <si>
    <t>M00278</t>
  </si>
  <si>
    <t>sterilis</t>
  </si>
  <si>
    <t>Avena sterilis ssp. ludoviciana</t>
  </si>
  <si>
    <t>Narrow-leaf Carpet-grass</t>
  </si>
  <si>
    <t>G04711</t>
  </si>
  <si>
    <t>Axonopus</t>
  </si>
  <si>
    <t>fissifolius</t>
  </si>
  <si>
    <t>Axonopus fissifolius</t>
  </si>
  <si>
    <t>Mountain Blue-grass</t>
  </si>
  <si>
    <t>C00441</t>
  </si>
  <si>
    <t>Bothriochloa</t>
  </si>
  <si>
    <t>bladhii</t>
  </si>
  <si>
    <t>Bothriochloa bladhii</t>
  </si>
  <si>
    <t>Desert Blue-grass</t>
  </si>
  <si>
    <t>E00442</t>
  </si>
  <si>
    <t>Bothriochloa ewartiana</t>
  </si>
  <si>
    <t>Red-leg Grass</t>
  </si>
  <si>
    <t>G00443</t>
  </si>
  <si>
    <t>macra</t>
  </si>
  <si>
    <t>Bothriochloa macra</t>
  </si>
  <si>
    <t>W10139</t>
  </si>
  <si>
    <t>Bothriochloa sp.</t>
  </si>
  <si>
    <t>Hairy Native Couch</t>
  </si>
  <si>
    <t>G00363</t>
  </si>
  <si>
    <t>Brachyachne</t>
  </si>
  <si>
    <t>Brachyachne ciliaris</t>
  </si>
  <si>
    <t>False Brome</t>
  </si>
  <si>
    <t>E00206</t>
  </si>
  <si>
    <t>Brachypodium</t>
  </si>
  <si>
    <t>distachyon</t>
  </si>
  <si>
    <t>Brachypodium distachyon</t>
  </si>
  <si>
    <t>Large Quaking-grass</t>
  </si>
  <si>
    <t>Y00224</t>
  </si>
  <si>
    <t>Briza</t>
  </si>
  <si>
    <t>Briza maxima</t>
  </si>
  <si>
    <t>Lesser Quaking-grass</t>
  </si>
  <si>
    <t>K00225</t>
  </si>
  <si>
    <t>Briza minor</t>
  </si>
  <si>
    <t>Quaking Grass</t>
  </si>
  <si>
    <t>A10148</t>
  </si>
  <si>
    <t>Briza sp.</t>
  </si>
  <si>
    <t>Mediterranean Brome</t>
  </si>
  <si>
    <t>C00213</t>
  </si>
  <si>
    <t>Bromus</t>
  </si>
  <si>
    <t>alopecuros</t>
  </si>
  <si>
    <t>Bromus alopecuros</t>
  </si>
  <si>
    <t>Sand Brome</t>
  </si>
  <si>
    <t>W00211</t>
  </si>
  <si>
    <t>arenarius</t>
  </si>
  <si>
    <t>Bromus arenarius</t>
  </si>
  <si>
    <t>Prairie Grass</t>
  </si>
  <si>
    <t>U00210</t>
  </si>
  <si>
    <t>catharticus</t>
  </si>
  <si>
    <t>Bromus catharticus</t>
  </si>
  <si>
    <t>Great Brome</t>
  </si>
  <si>
    <t>A32536</t>
  </si>
  <si>
    <t>diandrus</t>
  </si>
  <si>
    <t>Bromus diandrus</t>
  </si>
  <si>
    <t>Soft Brome</t>
  </si>
  <si>
    <t>A04356</t>
  </si>
  <si>
    <t>hordeaceus</t>
  </si>
  <si>
    <t>Bromus hordeaceus ssp. hordeaceus</t>
  </si>
  <si>
    <t>U05922</t>
  </si>
  <si>
    <t>lithobius</t>
  </si>
  <si>
    <t>Bromus lithobius</t>
  </si>
  <si>
    <t>Compact Brome</t>
  </si>
  <si>
    <t>Y00208</t>
  </si>
  <si>
    <t>madritensis</t>
  </si>
  <si>
    <t>Bromus madritensis</t>
  </si>
  <si>
    <t>Red Brome</t>
  </si>
  <si>
    <t>K00209</t>
  </si>
  <si>
    <t>Bromus rubens</t>
  </si>
  <si>
    <t>Brome</t>
  </si>
  <si>
    <t>C10149</t>
  </si>
  <si>
    <t>Bromus sp.</t>
  </si>
  <si>
    <t>Rigid Fescue</t>
  </si>
  <si>
    <t>M00226</t>
  </si>
  <si>
    <t>Catapodium</t>
  </si>
  <si>
    <t>rigidum</t>
  </si>
  <si>
    <t>Catapodium rigidum</t>
  </si>
  <si>
    <t>Buffel Grass</t>
  </si>
  <si>
    <t>C05369</t>
  </si>
  <si>
    <t>Cenchrus</t>
  </si>
  <si>
    <t>Cenchrus ciliaris</t>
  </si>
  <si>
    <t>E32394</t>
  </si>
  <si>
    <t>ciliaris/pennisetiformis</t>
  </si>
  <si>
    <t>Cenchrus ciliaris/pennisetiformis</t>
  </si>
  <si>
    <t>Kikuyu</t>
  </si>
  <si>
    <t>S00421</t>
  </si>
  <si>
    <t>clandestinus</t>
  </si>
  <si>
    <t>Cenchrus clandestinus</t>
  </si>
  <si>
    <t>S05541</t>
  </si>
  <si>
    <t>echinatus</t>
  </si>
  <si>
    <t>Cenchrus echinatus</t>
  </si>
  <si>
    <t>Feather-top</t>
  </si>
  <si>
    <t>W00423</t>
  </si>
  <si>
    <t>longisetus</t>
  </si>
  <si>
    <t>Cenchrus longisetus</t>
  </si>
  <si>
    <t>Spiny Burr-grass</t>
  </si>
  <si>
    <t>A00388</t>
  </si>
  <si>
    <t>longispinus</t>
  </si>
  <si>
    <t>Cenchrus longispinus</t>
  </si>
  <si>
    <t>African Feather-grass</t>
  </si>
  <si>
    <t>U00422</t>
  </si>
  <si>
    <t>macrourus</t>
  </si>
  <si>
    <t>Cenchrus macrourus</t>
  </si>
  <si>
    <t>M05370</t>
  </si>
  <si>
    <t>pennisetiformis</t>
  </si>
  <si>
    <t>Cenchrus pennisetiformis</t>
  </si>
  <si>
    <t>Fountain Grass</t>
  </si>
  <si>
    <t>C03709</t>
  </si>
  <si>
    <t>setaceus</t>
  </si>
  <si>
    <t>Cenchrus setaceus</t>
  </si>
  <si>
    <t>E04798</t>
  </si>
  <si>
    <t>Cenchrus setiger</t>
  </si>
  <si>
    <t>Buffel Grass/Burr-grass</t>
  </si>
  <si>
    <t>W10199</t>
  </si>
  <si>
    <t>Cenchrus sp.</t>
  </si>
  <si>
    <t>W00387</t>
  </si>
  <si>
    <t>spinifex</t>
  </si>
  <si>
    <t>Cenchrus spinifex</t>
  </si>
  <si>
    <t>K06081</t>
  </si>
  <si>
    <t>Chloris</t>
  </si>
  <si>
    <t>Chloris barbata</t>
  </si>
  <si>
    <t>Rhodes Grass</t>
  </si>
  <si>
    <t>Y00364</t>
  </si>
  <si>
    <t>gayana</t>
  </si>
  <si>
    <t>Chloris gayana</t>
  </si>
  <si>
    <t>Comb Windmill Grass</t>
  </si>
  <si>
    <t>K00365</t>
  </si>
  <si>
    <t>Chloris pectinata</t>
  </si>
  <si>
    <t>Windmill Grass/Chloris</t>
  </si>
  <si>
    <t>W10219</t>
  </si>
  <si>
    <t>Chloris sp.</t>
  </si>
  <si>
    <t>Windmill Grass</t>
  </si>
  <si>
    <t>Z00367</t>
  </si>
  <si>
    <t>Chloris truncata</t>
  </si>
  <si>
    <t>Feather-top Rhodes Grass</t>
  </si>
  <si>
    <t>Q00368</t>
  </si>
  <si>
    <t>Chloris virgata</t>
  </si>
  <si>
    <t>Golden-beard Grass</t>
  </si>
  <si>
    <t>Y00444</t>
  </si>
  <si>
    <t>Chrysopogon</t>
  </si>
  <si>
    <t>Chrysopogon fallax</t>
  </si>
  <si>
    <t>Common Pampas Grass</t>
  </si>
  <si>
    <t>W00159</t>
  </si>
  <si>
    <t>Cortaderia</t>
  </si>
  <si>
    <t>selloana</t>
  </si>
  <si>
    <t>Lemon-grass</t>
  </si>
  <si>
    <t>K00445</t>
  </si>
  <si>
    <t>Cymbopogon</t>
  </si>
  <si>
    <t>ambiguus</t>
  </si>
  <si>
    <t>Cymbopogon ambiguus</t>
  </si>
  <si>
    <t>Silky-head Lemon-grass</t>
  </si>
  <si>
    <t>M00446</t>
  </si>
  <si>
    <t>obtectus</t>
  </si>
  <si>
    <t>Cymbopogon obtectus</t>
  </si>
  <si>
    <t>Lemon Grass</t>
  </si>
  <si>
    <t>A10288</t>
  </si>
  <si>
    <t>Cymbopogon sp.</t>
  </si>
  <si>
    <t>Couch</t>
  </si>
  <si>
    <t>U06326</t>
  </si>
  <si>
    <t>Cynodon</t>
  </si>
  <si>
    <t>dactylon</t>
  </si>
  <si>
    <t>Cynodon dactylon var. dactylon</t>
  </si>
  <si>
    <t>W06327</t>
  </si>
  <si>
    <t>Cynodon dactylon var. pulchellus</t>
  </si>
  <si>
    <t>A05008</t>
  </si>
  <si>
    <t>nlemfuensis</t>
  </si>
  <si>
    <t>Cynodon nlemfuensis var. nlemfuensis</t>
  </si>
  <si>
    <t>Z10291</t>
  </si>
  <si>
    <t>Cynodon sp.</t>
  </si>
  <si>
    <t>Crested Dog's-tail Grass</t>
  </si>
  <si>
    <t>Q00228</t>
  </si>
  <si>
    <t>Cynosurus</t>
  </si>
  <si>
    <t>cristatus</t>
  </si>
  <si>
    <t>Cynosurus cristatus</t>
  </si>
  <si>
    <t>Rough Dog's-tail Grass</t>
  </si>
  <si>
    <t>Z00227</t>
  </si>
  <si>
    <t>Cynosurus echinatus</t>
  </si>
  <si>
    <t>Dog's-tail Grass</t>
  </si>
  <si>
    <t>S10293</t>
  </si>
  <si>
    <t>Cynosurus sp.</t>
  </si>
  <si>
    <t>Cocksfoot</t>
  </si>
  <si>
    <t>S00229</t>
  </si>
  <si>
    <t>Dactylis</t>
  </si>
  <si>
    <t>Dactylis glomerata</t>
  </si>
  <si>
    <t>Coast Button-grass</t>
  </si>
  <si>
    <t>M00330</t>
  </si>
  <si>
    <t>Dactyloctenium</t>
  </si>
  <si>
    <t>Dactyloctenium australe</t>
  </si>
  <si>
    <t>Button-grass</t>
  </si>
  <si>
    <t>Z00331</t>
  </si>
  <si>
    <t>radulans</t>
  </si>
  <si>
    <t>Dactyloctenium radulans</t>
  </si>
  <si>
    <t>Y10300</t>
  </si>
  <si>
    <t>Dactyloctenium sp.</t>
  </si>
  <si>
    <t>Tufted Hair-grass</t>
  </si>
  <si>
    <t>W04443</t>
  </si>
  <si>
    <t>Deschampsia</t>
  </si>
  <si>
    <t>cespitosa</t>
  </si>
  <si>
    <t>Deschampsia cespitosa</t>
  </si>
  <si>
    <t>Heath Bent-grass</t>
  </si>
  <si>
    <t>G00303</t>
  </si>
  <si>
    <t>Deyeuxia</t>
  </si>
  <si>
    <t>Deyeuxia densa</t>
  </si>
  <si>
    <t>Small Bent-grass</t>
  </si>
  <si>
    <t>Y00304</t>
  </si>
  <si>
    <t>Deyeuxia minor</t>
  </si>
  <si>
    <t>Reed Bent-grass</t>
  </si>
  <si>
    <t>K00305</t>
  </si>
  <si>
    <t>quadriseta</t>
  </si>
  <si>
    <t>Deyeuxia quadriseta</t>
  </si>
  <si>
    <t>Bent-grass</t>
  </si>
  <si>
    <t>S10313</t>
  </si>
  <si>
    <t>Deyeuxia sp.</t>
  </si>
  <si>
    <t>Silky Blue-grass</t>
  </si>
  <si>
    <t>U20206</t>
  </si>
  <si>
    <t>Dichanthium</t>
  </si>
  <si>
    <t>sericeum</t>
  </si>
  <si>
    <t>Dichanthium sericeum ssp.</t>
  </si>
  <si>
    <t>Annual Silky Blue-grass</t>
  </si>
  <si>
    <t>Z00447</t>
  </si>
  <si>
    <t>Dichanthium sericeum ssp. humilius</t>
  </si>
  <si>
    <t>Q00448</t>
  </si>
  <si>
    <t>Dichanthium sericeum ssp. sericeum</t>
  </si>
  <si>
    <t>Long-hair Plume-grass</t>
  </si>
  <si>
    <t>M03074</t>
  </si>
  <si>
    <t>Dichelachne</t>
  </si>
  <si>
    <t>Dichelachne crinita</t>
  </si>
  <si>
    <t>Loose Plume-grass</t>
  </si>
  <si>
    <t>M06278</t>
  </si>
  <si>
    <t>Dichelachne inaequiglumis</t>
  </si>
  <si>
    <t>Short-hair Plume-grass</t>
  </si>
  <si>
    <t>Z00307</t>
  </si>
  <si>
    <t>Dichelachne micrantha</t>
  </si>
  <si>
    <t>Z06279</t>
  </si>
  <si>
    <t>Dichelachne rara</t>
  </si>
  <si>
    <t>Plume-grass</t>
  </si>
  <si>
    <t>A10316</t>
  </si>
  <si>
    <t>Dichelachne sp.</t>
  </si>
  <si>
    <t>M00390</t>
  </si>
  <si>
    <t>Digitaria</t>
  </si>
  <si>
    <t>aequiglumis</t>
  </si>
  <si>
    <t>Digitaria aequiglumis</t>
  </si>
  <si>
    <t>Spider Grass</t>
  </si>
  <si>
    <t>Z00391</t>
  </si>
  <si>
    <t>Digitaria ammophila</t>
  </si>
  <si>
    <t>Cotton Panic-grass</t>
  </si>
  <si>
    <t>Q00392</t>
  </si>
  <si>
    <t>Digitaria brownii</t>
  </si>
  <si>
    <t>Summer Grass</t>
  </si>
  <si>
    <t>S00393</t>
  </si>
  <si>
    <t>Digitaria ciliaris</t>
  </si>
  <si>
    <t>Crab Grass</t>
  </si>
  <si>
    <t>Y15324</t>
  </si>
  <si>
    <t>ciliaris/sanguinalis</t>
  </si>
  <si>
    <t>Digitaria ciliaris/sanguinalis</t>
  </si>
  <si>
    <t>Comb Finger-grass</t>
  </si>
  <si>
    <t>Y03840</t>
  </si>
  <si>
    <t>ctenantha</t>
  </si>
  <si>
    <t>Digitaria ctenantha</t>
  </si>
  <si>
    <t>Z32371</t>
  </si>
  <si>
    <t>divaricatissima</t>
  </si>
  <si>
    <t>Digitaria divaricatissima var. divaricatissima</t>
  </si>
  <si>
    <t>Smooth Summer-grass</t>
  </si>
  <si>
    <t>A00396</t>
  </si>
  <si>
    <t>ischaemum</t>
  </si>
  <si>
    <t>Digitaria ischaemum</t>
  </si>
  <si>
    <t>C00397</t>
  </si>
  <si>
    <t>sanguinalis</t>
  </si>
  <si>
    <t>Digitaria sanguinalis</t>
  </si>
  <si>
    <t>Summer-grass</t>
  </si>
  <si>
    <t>W10323</t>
  </si>
  <si>
    <t>Digitaria sp.</t>
  </si>
  <si>
    <t>S00333</t>
  </si>
  <si>
    <t>violascens</t>
  </si>
  <si>
    <t>Digitaria violascens</t>
  </si>
  <si>
    <t>Brown Beetle-grass</t>
  </si>
  <si>
    <t>K06225</t>
  </si>
  <si>
    <t>Diplachne</t>
  </si>
  <si>
    <t>fusca</t>
  </si>
  <si>
    <t>Diplachne fusca ssp. fusca</t>
  </si>
  <si>
    <t>Y06224</t>
  </si>
  <si>
    <t>Diplachne fusca ssp. muelleri</t>
  </si>
  <si>
    <t>M06226</t>
  </si>
  <si>
    <t>Diplachne fusca ssp. uninervia</t>
  </si>
  <si>
    <t>Beetle-grass</t>
  </si>
  <si>
    <t>G10327</t>
  </si>
  <si>
    <t>Diplachne sp.</t>
  </si>
  <si>
    <t>Emu-grass</t>
  </si>
  <si>
    <t>E00230</t>
  </si>
  <si>
    <t>Distichlis</t>
  </si>
  <si>
    <t>distichophylla</t>
  </si>
  <si>
    <t>Distichlis distichophylla</t>
  </si>
  <si>
    <t>Awnless Barnyard Grass</t>
  </si>
  <si>
    <t>E00398</t>
  </si>
  <si>
    <t>Echinochloa</t>
  </si>
  <si>
    <t>colona</t>
  </si>
  <si>
    <t>Echinochloa colona</t>
  </si>
  <si>
    <t>Common Barnyard Grass</t>
  </si>
  <si>
    <t>G00399</t>
  </si>
  <si>
    <t>Echinochloa crus-galli</t>
  </si>
  <si>
    <t>Barnyard Grass</t>
  </si>
  <si>
    <t>E00010</t>
  </si>
  <si>
    <t>crus-pavonis</t>
  </si>
  <si>
    <t>Echinochloa crus-pavonis</t>
  </si>
  <si>
    <t>Japanese Millet</t>
  </si>
  <si>
    <t>M00402</t>
  </si>
  <si>
    <t>esculenta</t>
  </si>
  <si>
    <t>Echinochloa esculenta</t>
  </si>
  <si>
    <t>Channel Millet</t>
  </si>
  <si>
    <t>C06053</t>
  </si>
  <si>
    <t>inundata</t>
  </si>
  <si>
    <t>Echinochloa inundata</t>
  </si>
  <si>
    <t>Lake Millet</t>
  </si>
  <si>
    <t>Y00400</t>
  </si>
  <si>
    <t>lacunaria</t>
  </si>
  <si>
    <t>Echinochloa lacunaria</t>
  </si>
  <si>
    <t>Z06091</t>
  </si>
  <si>
    <t>Echinochloa pyramidalis</t>
  </si>
  <si>
    <t>Barnyard Grass/Millet</t>
  </si>
  <si>
    <t>Q10348</t>
  </si>
  <si>
    <t>Echinochloa sp.</t>
  </si>
  <si>
    <t>E06054</t>
  </si>
  <si>
    <t>turneriana</t>
  </si>
  <si>
    <t>Echinochloa turneriana</t>
  </si>
  <si>
    <t>E05810</t>
  </si>
  <si>
    <t>Echinopogon</t>
  </si>
  <si>
    <t>caespitosus</t>
  </si>
  <si>
    <t>Echinopogon caespitosus var. caespitosus</t>
  </si>
  <si>
    <t>Rough-beard Grass</t>
  </si>
  <si>
    <t>S00309</t>
  </si>
  <si>
    <t>ovatus</t>
  </si>
  <si>
    <t>Echinopogon ovatus</t>
  </si>
  <si>
    <t>Perennial Veldt Grass</t>
  </si>
  <si>
    <t>C00117</t>
  </si>
  <si>
    <t>Ehrharta</t>
  </si>
  <si>
    <t>Ehrharta calycina</t>
  </si>
  <si>
    <t>Panic Veldt Grass</t>
  </si>
  <si>
    <t>E00118</t>
  </si>
  <si>
    <t>Ehrharta erecta</t>
  </si>
  <si>
    <t>Annual Veldt Grass</t>
  </si>
  <si>
    <t>G00119</t>
  </si>
  <si>
    <t>longiflora</t>
  </si>
  <si>
    <t>Ehrharta longiflora</t>
  </si>
  <si>
    <t>Veldt Grass</t>
  </si>
  <si>
    <t>Y10352</t>
  </si>
  <si>
    <t>Ehrharta sp.</t>
  </si>
  <si>
    <t>Pyp Grass</t>
  </si>
  <si>
    <t>Q00120</t>
  </si>
  <si>
    <t>Crowsfoot Grass</t>
  </si>
  <si>
    <t>W00335</t>
  </si>
  <si>
    <t>Eleusine</t>
  </si>
  <si>
    <t>Eleusine indica</t>
  </si>
  <si>
    <t>W10359</t>
  </si>
  <si>
    <t>Eleusine sp.</t>
  </si>
  <si>
    <t>American Crowsfoot Grass</t>
  </si>
  <si>
    <t>A00336</t>
  </si>
  <si>
    <t>tristachya</t>
  </si>
  <si>
    <t>Eleusine tristachya</t>
  </si>
  <si>
    <t>Wheat-grass</t>
  </si>
  <si>
    <t>Y10360</t>
  </si>
  <si>
    <t>Elymus</t>
  </si>
  <si>
    <t>Elymus sp.</t>
  </si>
  <si>
    <t>Twitch Grass</t>
  </si>
  <si>
    <t>E00214</t>
  </si>
  <si>
    <t>Elytrigia</t>
  </si>
  <si>
    <t>Elytrigia repens</t>
  </si>
  <si>
    <t>Spike-grass</t>
  </si>
  <si>
    <t>C00337</t>
  </si>
  <si>
    <t>Elytrophorus</t>
  </si>
  <si>
    <t>Elytrophorus spicatus</t>
  </si>
  <si>
    <t>Common Bottle-washers</t>
  </si>
  <si>
    <t>M00322</t>
  </si>
  <si>
    <t>Enneapogon</t>
  </si>
  <si>
    <t>avenaceus</t>
  </si>
  <si>
    <t>Enneapogon avenaceus</t>
  </si>
  <si>
    <t>Blue Bottle-washers</t>
  </si>
  <si>
    <t>Z00323</t>
  </si>
  <si>
    <t>caerulescens</t>
  </si>
  <si>
    <t>Enneapogon caerulescens</t>
  </si>
  <si>
    <t>Jointed Bottle-washers</t>
  </si>
  <si>
    <t>S00325</t>
  </si>
  <si>
    <t>cylindricus</t>
  </si>
  <si>
    <t>Enneapogon cylindricus</t>
  </si>
  <si>
    <t>K30101</t>
  </si>
  <si>
    <t>eremophilus</t>
  </si>
  <si>
    <t>Enneapogon eremophilus</t>
  </si>
  <si>
    <t>Tall Bottle-washers</t>
  </si>
  <si>
    <t>Y04172</t>
  </si>
  <si>
    <t>intermedius</t>
  </si>
  <si>
    <t>Enneapogon intermedius</t>
  </si>
  <si>
    <t>Purple-head Nineawn</t>
  </si>
  <si>
    <t>A00328</t>
  </si>
  <si>
    <t>lindleyanus</t>
  </si>
  <si>
    <t>Enneapogon lindleyanus</t>
  </si>
  <si>
    <t>Black-head Grass</t>
  </si>
  <si>
    <t>W00327</t>
  </si>
  <si>
    <t>Enneapogon nigricans</t>
  </si>
  <si>
    <t>Leafy Bottle-washers</t>
  </si>
  <si>
    <t>C00329</t>
  </si>
  <si>
    <t>Enneapogon polyphyllus</t>
  </si>
  <si>
    <t>Cleland's Nineawn</t>
  </si>
  <si>
    <t>Q00324</t>
  </si>
  <si>
    <t>robustissimus</t>
  </si>
  <si>
    <t>Enneapogon robustissimus</t>
  </si>
  <si>
    <t>Bottle-washers/Nineawn</t>
  </si>
  <si>
    <t>U10366</t>
  </si>
  <si>
    <t>Enneapogon sp.</t>
  </si>
  <si>
    <t>Umbrella Grass</t>
  </si>
  <si>
    <t>Q05372</t>
  </si>
  <si>
    <t>Enteropogon</t>
  </si>
  <si>
    <t>acicularis</t>
  </si>
  <si>
    <t>Enteropogon acicularis</t>
  </si>
  <si>
    <t>S05373</t>
  </si>
  <si>
    <t>ramosus</t>
  </si>
  <si>
    <t>Enteropogon ramosus</t>
  </si>
  <si>
    <t>W10367</t>
  </si>
  <si>
    <t>Enteropogon sp.</t>
  </si>
  <si>
    <t>Cane-grass</t>
  </si>
  <si>
    <t>E00338</t>
  </si>
  <si>
    <t>Eragrostis</t>
  </si>
  <si>
    <t>Eragrostis australasica</t>
  </si>
  <si>
    <t>Pitted Love-grass</t>
  </si>
  <si>
    <t>G00339</t>
  </si>
  <si>
    <t>barrelieri</t>
  </si>
  <si>
    <t>Eragrostis barrelieri</t>
  </si>
  <si>
    <t>Neat Love-grass</t>
  </si>
  <si>
    <t>Q00340</t>
  </si>
  <si>
    <t>Eragrostis basedowii</t>
  </si>
  <si>
    <t>Bentham's Love-grass</t>
  </si>
  <si>
    <t>M04190</t>
  </si>
  <si>
    <t>Eragrostis brownii</t>
  </si>
  <si>
    <t>Stink Grass</t>
  </si>
  <si>
    <t>U00342</t>
  </si>
  <si>
    <t>cilianensis</t>
  </si>
  <si>
    <t>Eragrostis cilianensis</t>
  </si>
  <si>
    <t>Spike Love-grass</t>
  </si>
  <si>
    <t>A00344</t>
  </si>
  <si>
    <t>confertiflora</t>
  </si>
  <si>
    <t>Eragrostis confertiflora</t>
  </si>
  <si>
    <t>G30099</t>
  </si>
  <si>
    <t>cumingii</t>
  </si>
  <si>
    <t>Eragrostis cumingii</t>
  </si>
  <si>
    <t>African Love-grass</t>
  </si>
  <si>
    <t>C00345</t>
  </si>
  <si>
    <t>curvula</t>
  </si>
  <si>
    <t>Eragrostis curvula</t>
  </si>
  <si>
    <t>Mulka</t>
  </si>
  <si>
    <t>U04750</t>
  </si>
  <si>
    <t>dielsii</t>
  </si>
  <si>
    <t>Clustered Love-grass</t>
  </si>
  <si>
    <t>G00347</t>
  </si>
  <si>
    <t>Eragrostis elongata</t>
  </si>
  <si>
    <t>Woollybutt</t>
  </si>
  <si>
    <t>Y00348</t>
  </si>
  <si>
    <t>Eragrostis eriopoda</t>
  </si>
  <si>
    <t>M32310</t>
  </si>
  <si>
    <t>Eragrostis eriopoda ssp. Hill top (P.K.Latz 11583)</t>
  </si>
  <si>
    <t>C32309</t>
  </si>
  <si>
    <t>Eragrostis eriopoda ssp. sandy fireweed (P.K.Latz 12908)</t>
  </si>
  <si>
    <t>C05617</t>
  </si>
  <si>
    <t>eriopoda/laniflora</t>
  </si>
  <si>
    <t>Eragrostis eriopoda/laniflora</t>
  </si>
  <si>
    <t>Delicate Love-grass</t>
  </si>
  <si>
    <t>Y06056</t>
  </si>
  <si>
    <t>Eragrostis exigua</t>
  </si>
  <si>
    <t>Sickle Love-grass</t>
  </si>
  <si>
    <t>K00349</t>
  </si>
  <si>
    <t>Eragrostis falcata</t>
  </si>
  <si>
    <t>Barren Cane-grass</t>
  </si>
  <si>
    <t>U00350</t>
  </si>
  <si>
    <t>infecunda</t>
  </si>
  <si>
    <t>Eragrostis infecunda</t>
  </si>
  <si>
    <t>Small-flower Love-grass</t>
  </si>
  <si>
    <t>A00352</t>
  </si>
  <si>
    <t>kennedyae</t>
  </si>
  <si>
    <t>Eragrostis kennedyae</t>
  </si>
  <si>
    <t>Purple Love-grass</t>
  </si>
  <si>
    <t>C00353</t>
  </si>
  <si>
    <t>Eragrostis lacunaria</t>
  </si>
  <si>
    <t>Hairy-flower Woollybutt</t>
  </si>
  <si>
    <t>E00354</t>
  </si>
  <si>
    <t>laniflora</t>
  </si>
  <si>
    <t>Eragrostis laniflora</t>
  </si>
  <si>
    <t>W00343</t>
  </si>
  <si>
    <t>lanipes</t>
  </si>
  <si>
    <t>Eragrostis lanipes</t>
  </si>
  <si>
    <t>Drooping Love-grass</t>
  </si>
  <si>
    <t>G00355</t>
  </si>
  <si>
    <t>Eragrostis leptocarpa</t>
  </si>
  <si>
    <t>Mexican Love-grass</t>
  </si>
  <si>
    <t>M03842</t>
  </si>
  <si>
    <t>Eragrostis mexicana</t>
  </si>
  <si>
    <t>Small Stink-grass</t>
  </si>
  <si>
    <t>W03431</t>
  </si>
  <si>
    <t>Eragrostis minor</t>
  </si>
  <si>
    <t>Weeping Love-grass</t>
  </si>
  <si>
    <t>Y00356</t>
  </si>
  <si>
    <t>Eragrostis parviflora</t>
  </si>
  <si>
    <t>Small Love-grass</t>
  </si>
  <si>
    <t>K04801</t>
  </si>
  <si>
    <t>pergracilis</t>
  </si>
  <si>
    <t>Eragrostis pergracilis</t>
  </si>
  <si>
    <t>Indian Love-grass</t>
  </si>
  <si>
    <t>W04891</t>
  </si>
  <si>
    <t>Eragrostis pilosa</t>
  </si>
  <si>
    <t>Bristly Love-grass</t>
  </si>
  <si>
    <t>K00357</t>
  </si>
  <si>
    <t>Eragrostis setifolia</t>
  </si>
  <si>
    <t>Love-grass</t>
  </si>
  <si>
    <t>Z10371</t>
  </si>
  <si>
    <t>Eragrostis sp.</t>
  </si>
  <si>
    <t>W30107</t>
  </si>
  <si>
    <t>sp. Limestone (P.K.Latz 5921)</t>
  </si>
  <si>
    <t>Eragrostis sp. Limestone (P.K.Latz 5921)</t>
  </si>
  <si>
    <t>Handsome Love-grass</t>
  </si>
  <si>
    <t>M00358</t>
  </si>
  <si>
    <t>Eragrostis speciosa</t>
  </si>
  <si>
    <t>Superb Love-grass</t>
  </si>
  <si>
    <t>A03432</t>
  </si>
  <si>
    <t>superba</t>
  </si>
  <si>
    <t>Eragrostis superba</t>
  </si>
  <si>
    <t>W06095</t>
  </si>
  <si>
    <t>tef</t>
  </si>
  <si>
    <t>Eragrostis tef</t>
  </si>
  <si>
    <t>G06055</t>
  </si>
  <si>
    <t>tenellula</t>
  </si>
  <si>
    <t>Eragrostis tenellula</t>
  </si>
  <si>
    <t>Hairyflower Lovegrass</t>
  </si>
  <si>
    <t>S32321</t>
  </si>
  <si>
    <t>Eragrostis trichophora</t>
  </si>
  <si>
    <t>Knotty-butt Neverfail</t>
  </si>
  <si>
    <t>Z00359</t>
  </si>
  <si>
    <t>Eragrostis xerophila</t>
  </si>
  <si>
    <t>Three-awn Wanderrie</t>
  </si>
  <si>
    <t>G00179</t>
  </si>
  <si>
    <t>Eriachne</t>
  </si>
  <si>
    <t>aristidea</t>
  </si>
  <si>
    <t>Eriachne aristidea</t>
  </si>
  <si>
    <t>Woollybutt Wanderrie</t>
  </si>
  <si>
    <t>S00181</t>
  </si>
  <si>
    <t>Eriachne helmsii</t>
  </si>
  <si>
    <t>Mountain Wanderrie</t>
  </si>
  <si>
    <t>W00183</t>
  </si>
  <si>
    <t>Eriachne mucronata</t>
  </si>
  <si>
    <t>Swamp Wanderrie</t>
  </si>
  <si>
    <t>Y03884</t>
  </si>
  <si>
    <t>Eriachne ovata</t>
  </si>
  <si>
    <t>Pretty Wanderrie Grass</t>
  </si>
  <si>
    <t>G03883</t>
  </si>
  <si>
    <t>Eriachne pulchella ssp. pulchella</t>
  </si>
  <si>
    <t>Wanderrie Grass</t>
  </si>
  <si>
    <t>A10376</t>
  </si>
  <si>
    <t>Eriachne sp.</t>
  </si>
  <si>
    <t>Australian Cupgrass</t>
  </si>
  <si>
    <t>Z00403</t>
  </si>
  <si>
    <t>Eriochloa</t>
  </si>
  <si>
    <t>Eriochloa australiensis</t>
  </si>
  <si>
    <t>Tall Cupgrass</t>
  </si>
  <si>
    <t>Q00016</t>
  </si>
  <si>
    <t>crebra</t>
  </si>
  <si>
    <t>Eriochloa crebra</t>
  </si>
  <si>
    <t>Perennial Cupgrass</t>
  </si>
  <si>
    <t>Q00404</t>
  </si>
  <si>
    <t>pseudoacrotricha</t>
  </si>
  <si>
    <t>Eriochloa pseudoacrotricha</t>
  </si>
  <si>
    <t>Cupgrass</t>
  </si>
  <si>
    <t>W10383</t>
  </si>
  <si>
    <t>Eriochloa sp.</t>
  </si>
  <si>
    <t>Silky Brown-top</t>
  </si>
  <si>
    <t>S00449</t>
  </si>
  <si>
    <t>Eulalia</t>
  </si>
  <si>
    <t>Eulalia aurea</t>
  </si>
  <si>
    <t>Evergreen Chloris</t>
  </si>
  <si>
    <t>Z04247</t>
  </si>
  <si>
    <t>Eustachys</t>
  </si>
  <si>
    <t>Eustachys distichophylla</t>
  </si>
  <si>
    <t>G00231</t>
  </si>
  <si>
    <t>Festuca</t>
  </si>
  <si>
    <t>arundinacea</t>
  </si>
  <si>
    <t>Bentham's Fescue</t>
  </si>
  <si>
    <t>Y00232</t>
  </si>
  <si>
    <t>Festuca benthamiana</t>
  </si>
  <si>
    <t>M00234</t>
  </si>
  <si>
    <t>Red Fescue</t>
  </si>
  <si>
    <t>Z00235</t>
  </si>
  <si>
    <t>Festuca rubra</t>
  </si>
  <si>
    <t>Fescue</t>
  </si>
  <si>
    <t>G10407</t>
  </si>
  <si>
    <t>Festuca sp.</t>
  </si>
  <si>
    <t>Nit-grass</t>
  </si>
  <si>
    <t>E00310</t>
  </si>
  <si>
    <t>Gastridium</t>
  </si>
  <si>
    <t>phleoides</t>
  </si>
  <si>
    <t>Gastridium phleoides</t>
  </si>
  <si>
    <t>G06119</t>
  </si>
  <si>
    <t>Gaudinia</t>
  </si>
  <si>
    <t>Gaudinia fragilis</t>
  </si>
  <si>
    <t>Australian Sweet-grass</t>
  </si>
  <si>
    <t>Q00236</t>
  </si>
  <si>
    <t>Glyceria</t>
  </si>
  <si>
    <t>Glyceria australis</t>
  </si>
  <si>
    <t>Manna Grass</t>
  </si>
  <si>
    <t>S00009</t>
  </si>
  <si>
    <t>declinata</t>
  </si>
  <si>
    <t>Glyceria declinata</t>
  </si>
  <si>
    <t>U06122</t>
  </si>
  <si>
    <t>Glyceria maxima</t>
  </si>
  <si>
    <t>Sweet-grass</t>
  </si>
  <si>
    <t>U10446</t>
  </si>
  <si>
    <t>Glyceria sp.</t>
  </si>
  <si>
    <t>Grass Family</t>
  </si>
  <si>
    <t>C15065</t>
  </si>
  <si>
    <t>Gramineae</t>
  </si>
  <si>
    <t>Gramineae sp.</t>
  </si>
  <si>
    <t>Common Barb-grass</t>
  </si>
  <si>
    <t>S00317</t>
  </si>
  <si>
    <t>Hainardia</t>
  </si>
  <si>
    <t>Hainardia cylindrica</t>
  </si>
  <si>
    <t>Mat Grass</t>
  </si>
  <si>
    <t>E00450</t>
  </si>
  <si>
    <t>Hemarthria</t>
  </si>
  <si>
    <t>Hemarthria uncinata var. uncinata</t>
  </si>
  <si>
    <t>A32260</t>
  </si>
  <si>
    <t>Heteropogon</t>
  </si>
  <si>
    <t>contortus</t>
  </si>
  <si>
    <t>Heteropogon contortus</t>
  </si>
  <si>
    <t>Yorkshire Fog</t>
  </si>
  <si>
    <t>C00281</t>
  </si>
  <si>
    <t>Holcus</t>
  </si>
  <si>
    <t>Holcus lanatus</t>
  </si>
  <si>
    <t>Annual Fog</t>
  </si>
  <si>
    <t>K04245</t>
  </si>
  <si>
    <t>Fog</t>
  </si>
  <si>
    <t>C11097</t>
  </si>
  <si>
    <t>Holcus sp.</t>
  </si>
  <si>
    <t>Z00007</t>
  </si>
  <si>
    <t>Hordeum</t>
  </si>
  <si>
    <t>distichon</t>
  </si>
  <si>
    <t>Hordeum distichon</t>
  </si>
  <si>
    <t>S05981</t>
  </si>
  <si>
    <t>distichon/vulgare</t>
  </si>
  <si>
    <t>Hordeum distichon/vulgare</t>
  </si>
  <si>
    <t>Blue Barley-grass</t>
  </si>
  <si>
    <t>M00218</t>
  </si>
  <si>
    <t>Hordeum glaucum</t>
  </si>
  <si>
    <t>Q05980</t>
  </si>
  <si>
    <t>glaucum/leporinum</t>
  </si>
  <si>
    <t>Hordeum glaucum/leporinum</t>
  </si>
  <si>
    <t>Mediterranean Barley-grass</t>
  </si>
  <si>
    <t>K00217</t>
  </si>
  <si>
    <t>Hordeum hystrix</t>
  </si>
  <si>
    <t>Wall Barley-grass</t>
  </si>
  <si>
    <t>Z00219</t>
  </si>
  <si>
    <t>leporinum</t>
  </si>
  <si>
    <t>Hordeum leporinum</t>
  </si>
  <si>
    <t>Sea Barley-grass</t>
  </si>
  <si>
    <t>A00220</t>
  </si>
  <si>
    <t>marinum</t>
  </si>
  <si>
    <t>Hordeum marinum</t>
  </si>
  <si>
    <t>Barley</t>
  </si>
  <si>
    <t>K04713</t>
  </si>
  <si>
    <t>Hordeum vulgare</t>
  </si>
  <si>
    <t>Tambookie Grass</t>
  </si>
  <si>
    <t>G00451</t>
  </si>
  <si>
    <t>Hyparrhenia</t>
  </si>
  <si>
    <t>Hyparrhenia hirta</t>
  </si>
  <si>
    <t>Blady Grass</t>
  </si>
  <si>
    <t>G04959</t>
  </si>
  <si>
    <t>Imperata</t>
  </si>
  <si>
    <t>Imperata cylindrica</t>
  </si>
  <si>
    <t>Swamp Millet</t>
  </si>
  <si>
    <t>C00205</t>
  </si>
  <si>
    <t>Isachne</t>
  </si>
  <si>
    <t>Isachne globosa</t>
  </si>
  <si>
    <t>K00453</t>
  </si>
  <si>
    <t>Iseilema</t>
  </si>
  <si>
    <t>Iseilema eremaeum</t>
  </si>
  <si>
    <t>Small Flinders-grass</t>
  </si>
  <si>
    <t>M00454</t>
  </si>
  <si>
    <t>membranaceum</t>
  </si>
  <si>
    <t>Iseilema membranaceum</t>
  </si>
  <si>
    <t>Flinder's-grass</t>
  </si>
  <si>
    <t>M10522</t>
  </si>
  <si>
    <t>Iseilema sp.</t>
  </si>
  <si>
    <t>Red Flinders-grass</t>
  </si>
  <si>
    <t>Z00455</t>
  </si>
  <si>
    <t>vaginiflorum</t>
  </si>
  <si>
    <t>Iseilema vaginiflorum</t>
  </si>
  <si>
    <t>E05942</t>
  </si>
  <si>
    <t>Jarava</t>
  </si>
  <si>
    <t>plumosa</t>
  </si>
  <si>
    <t>Jarava plumosa</t>
  </si>
  <si>
    <t>Blown-grass</t>
  </si>
  <si>
    <t>E32238</t>
  </si>
  <si>
    <t>Lachnagrostis</t>
  </si>
  <si>
    <t>Lachnagrostis aemula</t>
  </si>
  <si>
    <t>Bates's Blown-grass</t>
  </si>
  <si>
    <t>S32233</t>
  </si>
  <si>
    <t>batesii</t>
  </si>
  <si>
    <t>Lachnagrostis batesii</t>
  </si>
  <si>
    <t>Coast Blown-grass</t>
  </si>
  <si>
    <t>Y00292</t>
  </si>
  <si>
    <t>Lachnagrostis billardierei ssp. billardierei</t>
  </si>
  <si>
    <t>Common Blown-grass</t>
  </si>
  <si>
    <t>U32234</t>
  </si>
  <si>
    <t>Lachnagrostis filiformis</t>
  </si>
  <si>
    <t>Spalding Blown-grass</t>
  </si>
  <si>
    <t>Z00295</t>
  </si>
  <si>
    <t>limitanea</t>
  </si>
  <si>
    <t>Lachnagrostis limitanea</t>
  </si>
  <si>
    <t>16 Jul 00 as Lachnagrostis limitanea</t>
  </si>
  <si>
    <t>Marsh Blown-grass</t>
  </si>
  <si>
    <t>C32237</t>
  </si>
  <si>
    <t>Lachnagrostis palustris</t>
  </si>
  <si>
    <t>Perennial Blown-grass</t>
  </si>
  <si>
    <t>A32236</t>
  </si>
  <si>
    <t>Lachnagrostis perennis</t>
  </si>
  <si>
    <t>E06310</t>
  </si>
  <si>
    <t>Narrow-leaf Blown-grass</t>
  </si>
  <si>
    <t>G03699</t>
  </si>
  <si>
    <t>U06318</t>
  </si>
  <si>
    <t>Tall Blown-grass</t>
  </si>
  <si>
    <t>Y03700</t>
  </si>
  <si>
    <t>Lachnagrostis robusta</t>
  </si>
  <si>
    <t>Ruddy Bent</t>
  </si>
  <si>
    <t>W30095</t>
  </si>
  <si>
    <t>M06306</t>
  </si>
  <si>
    <t>Lachnagrostis sp.</t>
  </si>
  <si>
    <t>Hare's Tail Grass</t>
  </si>
  <si>
    <t>G00311</t>
  </si>
  <si>
    <t>Lagurus</t>
  </si>
  <si>
    <t>Lagurus ovatus</t>
  </si>
  <si>
    <t>Toothbrush Grass</t>
  </si>
  <si>
    <t>S00237</t>
  </si>
  <si>
    <t>Lamarckia</t>
  </si>
  <si>
    <t>Lamarckia aurea</t>
  </si>
  <si>
    <t>Umbrella Cane-grass</t>
  </si>
  <si>
    <t>A00360</t>
  </si>
  <si>
    <t>Leptochloa</t>
  </si>
  <si>
    <t>digitata</t>
  </si>
  <si>
    <t>Leptochloa digitata</t>
  </si>
  <si>
    <t>Stiff Ryegrass</t>
  </si>
  <si>
    <t>Y00240</t>
  </si>
  <si>
    <t>Lolium</t>
  </si>
  <si>
    <t>loliaceum</t>
  </si>
  <si>
    <t>Lolium loliaceum</t>
  </si>
  <si>
    <t>Italian Ryegrass</t>
  </si>
  <si>
    <t>U00238</t>
  </si>
  <si>
    <t>multiflorum</t>
  </si>
  <si>
    <t>Lolium multiflorum</t>
  </si>
  <si>
    <t>Perennial Ryegrass</t>
  </si>
  <si>
    <t>W00239</t>
  </si>
  <si>
    <t>perenne</t>
  </si>
  <si>
    <t>Lolium perenne</t>
  </si>
  <si>
    <t>Hybrid Ryegrass</t>
  </si>
  <si>
    <t>U05226</t>
  </si>
  <si>
    <t>Lolium perenne X Lolium rigidum</t>
  </si>
  <si>
    <t>Wimmera Ryegrass</t>
  </si>
  <si>
    <t>U03706</t>
  </si>
  <si>
    <t>Lolium rigidum</t>
  </si>
  <si>
    <t>Ryegrass</t>
  </si>
  <si>
    <t>W10595</t>
  </si>
  <si>
    <t>Lolium sp.</t>
  </si>
  <si>
    <t>Bearded Ryegrass</t>
  </si>
  <si>
    <t>K20113</t>
  </si>
  <si>
    <t>temulentum</t>
  </si>
  <si>
    <t>Lolium temulentum var.</t>
  </si>
  <si>
    <t>E04090</t>
  </si>
  <si>
    <t>Lolium temulentum var. arvense</t>
  </si>
  <si>
    <t>Beared Ryegrass</t>
  </si>
  <si>
    <t>K00241</t>
  </si>
  <si>
    <t>Lolium temulentum var. temulentum</t>
  </si>
  <si>
    <t>W05227</t>
  </si>
  <si>
    <t>hubbardii</t>
  </si>
  <si>
    <t>Lolium X hubbardii</t>
  </si>
  <si>
    <t>W05007</t>
  </si>
  <si>
    <t>Lolium X hybridum</t>
  </si>
  <si>
    <t>C04305</t>
  </si>
  <si>
    <t>Melica</t>
  </si>
  <si>
    <t>Melica ciliata</t>
  </si>
  <si>
    <t>Red Natal Grass</t>
  </si>
  <si>
    <t>Y00012</t>
  </si>
  <si>
    <t>Melinis</t>
  </si>
  <si>
    <t>Melinis repens</t>
  </si>
  <si>
    <t>Weeping Rice-grass</t>
  </si>
  <si>
    <t>U04890</t>
  </si>
  <si>
    <t>Microlaena</t>
  </si>
  <si>
    <t>Microlaena stipoides var. stipoides</t>
  </si>
  <si>
    <t>U00254</t>
  </si>
  <si>
    <t>Miscanthus</t>
  </si>
  <si>
    <t>Miscanthus sinensis</t>
  </si>
  <si>
    <t>Bandicoot Grass</t>
  </si>
  <si>
    <t>A00184</t>
  </si>
  <si>
    <t>Monachather</t>
  </si>
  <si>
    <t>Monachather paradoxus</t>
  </si>
  <si>
    <t>W05771</t>
  </si>
  <si>
    <t>Nassella</t>
  </si>
  <si>
    <t>Nassella leucotricha</t>
  </si>
  <si>
    <t>U05770</t>
  </si>
  <si>
    <t>neesiana</t>
  </si>
  <si>
    <t>Nassella neesiana</t>
  </si>
  <si>
    <t>W06431</t>
  </si>
  <si>
    <t>Nassella sp.</t>
  </si>
  <si>
    <t>C32261</t>
  </si>
  <si>
    <t>Nassella tenuissima</t>
  </si>
  <si>
    <t>Fox-tail Mulga-grass</t>
  </si>
  <si>
    <t>G00435</t>
  </si>
  <si>
    <t>Neurachne</t>
  </si>
  <si>
    <t>alopecuroidea</t>
  </si>
  <si>
    <t>Neurachne alopecuroidea</t>
  </si>
  <si>
    <t>Woolly Mulga-grass</t>
  </si>
  <si>
    <t>Y00436</t>
  </si>
  <si>
    <t>Neurachne lanigera</t>
  </si>
  <si>
    <t>Window Mulga-grass</t>
  </si>
  <si>
    <t>K00437</t>
  </si>
  <si>
    <t>munroi</t>
  </si>
  <si>
    <t>Neurachne munroi</t>
  </si>
  <si>
    <t>Mulga-grass</t>
  </si>
  <si>
    <t>C10693</t>
  </si>
  <si>
    <t>Neurachne sp.</t>
  </si>
  <si>
    <t>G04307</t>
  </si>
  <si>
    <t>Oxychloris</t>
  </si>
  <si>
    <t>scariosa</t>
  </si>
  <si>
    <t>Oxychloris scariosa</t>
  </si>
  <si>
    <t>Blue Panic</t>
  </si>
  <si>
    <t>K04237</t>
  </si>
  <si>
    <t>Panicum</t>
  </si>
  <si>
    <t>antidotale</t>
  </si>
  <si>
    <t>Panicum antidotale</t>
  </si>
  <si>
    <t>S05057</t>
  </si>
  <si>
    <t>buncei</t>
  </si>
  <si>
    <t>Panicum buncei</t>
  </si>
  <si>
    <t>Witch-grass</t>
  </si>
  <si>
    <t>U05374</t>
  </si>
  <si>
    <t>capillare</t>
  </si>
  <si>
    <t>Panicum capillare var. brevifolium</t>
  </si>
  <si>
    <t>Coolah Grass</t>
  </si>
  <si>
    <t>U00042</t>
  </si>
  <si>
    <t>coloratum</t>
  </si>
  <si>
    <t>Panicum coloratum</t>
  </si>
  <si>
    <t>Native Millet</t>
  </si>
  <si>
    <t>W00407</t>
  </si>
  <si>
    <t>decompositum</t>
  </si>
  <si>
    <t>Panicum decompositum var. decompositum</t>
  </si>
  <si>
    <t>Hairy Panic</t>
  </si>
  <si>
    <t>A00408</t>
  </si>
  <si>
    <t>effusum</t>
  </si>
  <si>
    <t>Panicum effusum var. effusum</t>
  </si>
  <si>
    <t>W05375</t>
  </si>
  <si>
    <t>hillmanii</t>
  </si>
  <si>
    <t>Panicum hillmanii</t>
  </si>
  <si>
    <t>A04312</t>
  </si>
  <si>
    <t>laevinode</t>
  </si>
  <si>
    <t>Panicum laevinode</t>
  </si>
  <si>
    <t>U05058</t>
  </si>
  <si>
    <t>maximum</t>
  </si>
  <si>
    <t>Panicum maximum var. trichoglume</t>
  </si>
  <si>
    <t>Broom Millet</t>
  </si>
  <si>
    <t>C00409</t>
  </si>
  <si>
    <t>miliaceum</t>
  </si>
  <si>
    <t>Panicum miliaceum</t>
  </si>
  <si>
    <t>Sweet Panic</t>
  </si>
  <si>
    <t>A03708</t>
  </si>
  <si>
    <t>schinzii</t>
  </si>
  <si>
    <t>Panicum schinzii</t>
  </si>
  <si>
    <t>Panic/Millet</t>
  </si>
  <si>
    <t>Y10732</t>
  </si>
  <si>
    <t>Panicum sp.</t>
  </si>
  <si>
    <t>Barbed-wire Grass</t>
  </si>
  <si>
    <t>Q00412</t>
  </si>
  <si>
    <t>Paractaenum</t>
  </si>
  <si>
    <t>Paractaenum novae-hollandiae ssp. reversum</t>
  </si>
  <si>
    <t>Bristle-brush Grass</t>
  </si>
  <si>
    <t>A00424</t>
  </si>
  <si>
    <t>refractum</t>
  </si>
  <si>
    <t>Paractaenum refractum</t>
  </si>
  <si>
    <t>Q10736</t>
  </si>
  <si>
    <t>Paractaenum sp.</t>
  </si>
  <si>
    <t>Northern Mulga-grass</t>
  </si>
  <si>
    <t>M00438</t>
  </si>
  <si>
    <t>Paraneurachne</t>
  </si>
  <si>
    <t>Paraneurachne muelleri</t>
  </si>
  <si>
    <t>Curly Ryegrass</t>
  </si>
  <si>
    <t>U00318</t>
  </si>
  <si>
    <t>Parapholis</t>
  </si>
  <si>
    <t>Parapholis incurva</t>
  </si>
  <si>
    <t>Barb-grass</t>
  </si>
  <si>
    <t>W10739</t>
  </si>
  <si>
    <t>Parapholis sp.</t>
  </si>
  <si>
    <t>Paspalum</t>
  </si>
  <si>
    <t>C00417</t>
  </si>
  <si>
    <t>dilatatum</t>
  </si>
  <si>
    <t>Paspalum dilatatum</t>
  </si>
  <si>
    <t>Water Couch</t>
  </si>
  <si>
    <t>U00182</t>
  </si>
  <si>
    <t>distichum</t>
  </si>
  <si>
    <t>Paspalum distichum</t>
  </si>
  <si>
    <t>S10745</t>
  </si>
  <si>
    <t>Paspalum sp.</t>
  </si>
  <si>
    <t>Salt-water Couch</t>
  </si>
  <si>
    <t>E00418</t>
  </si>
  <si>
    <t>vaginatum</t>
  </si>
  <si>
    <t>Paspalum vaginatum</t>
  </si>
  <si>
    <t>False Hair-grass</t>
  </si>
  <si>
    <t>C00185</t>
  </si>
  <si>
    <t>Pentameris</t>
  </si>
  <si>
    <t>airoides</t>
  </si>
  <si>
    <t>Pentameris airoides ssp. airoides</t>
  </si>
  <si>
    <t>Pussy Tail</t>
  </si>
  <si>
    <t>E00186</t>
  </si>
  <si>
    <t>Pentameris pallida</t>
  </si>
  <si>
    <t>Five-awn Spear-grass</t>
  </si>
  <si>
    <t>Y00312</t>
  </si>
  <si>
    <t>Pentapogon</t>
  </si>
  <si>
    <t>quadrifidus</t>
  </si>
  <si>
    <t>Pentapogon quadrifidus var. quadrifidus</t>
  </si>
  <si>
    <t>C30061</t>
  </si>
  <si>
    <t>G00283</t>
  </si>
  <si>
    <t>Comet Grass</t>
  </si>
  <si>
    <t>W00379</t>
  </si>
  <si>
    <t>Perotis</t>
  </si>
  <si>
    <t>Perotis rara</t>
  </si>
  <si>
    <t>Phalaris</t>
  </si>
  <si>
    <t>K00285</t>
  </si>
  <si>
    <t>aquatica</t>
  </si>
  <si>
    <t>Phalaris aquatica</t>
  </si>
  <si>
    <t>Z06163</t>
  </si>
  <si>
    <t>Phalaris arundinacea ssp.</t>
  </si>
  <si>
    <t>Reed Canary-grass</t>
  </si>
  <si>
    <t>Y06064</t>
  </si>
  <si>
    <t>Phalaris arundinacea var. arundinacea</t>
  </si>
  <si>
    <t>K06065</t>
  </si>
  <si>
    <t>Phalaris arundinacea var. picta</t>
  </si>
  <si>
    <t>Canary-grass</t>
  </si>
  <si>
    <t>M00286</t>
  </si>
  <si>
    <t>Phalaris canariensis</t>
  </si>
  <si>
    <t>Lesser Canary-grass</t>
  </si>
  <si>
    <t>Z00287</t>
  </si>
  <si>
    <t>Phalaris minor</t>
  </si>
  <si>
    <t>Paradox Canary-grass</t>
  </si>
  <si>
    <t>Q00288</t>
  </si>
  <si>
    <t>Phalaris paradoxa</t>
  </si>
  <si>
    <t>Canary Grass</t>
  </si>
  <si>
    <t>W10763</t>
  </si>
  <si>
    <t>Phalaris sp.</t>
  </si>
  <si>
    <t>Timothy Grass</t>
  </si>
  <si>
    <t>K00313</t>
  </si>
  <si>
    <t>Phleum</t>
  </si>
  <si>
    <t>Phleum pratense</t>
  </si>
  <si>
    <t>Common Reed</t>
  </si>
  <si>
    <t>Y00160</t>
  </si>
  <si>
    <t>Phragmites</t>
  </si>
  <si>
    <t>Phragmites australis</t>
  </si>
  <si>
    <t>Reed</t>
  </si>
  <si>
    <t>Y11100</t>
  </si>
  <si>
    <t>Phragmites sp.</t>
  </si>
  <si>
    <t>Tropical Reed</t>
  </si>
  <si>
    <t>K00161</t>
  </si>
  <si>
    <t>K06153</t>
  </si>
  <si>
    <t>Phyllostachys</t>
  </si>
  <si>
    <t>Phyllostachys aurea</t>
  </si>
  <si>
    <t>Rice Millet</t>
  </si>
  <si>
    <t>W00123</t>
  </si>
  <si>
    <t>Piptatherum</t>
  </si>
  <si>
    <t>Piptatherum miliaceum</t>
  </si>
  <si>
    <t>Winter Grass</t>
  </si>
  <si>
    <t>Z05971</t>
  </si>
  <si>
    <t>Poa</t>
  </si>
  <si>
    <t>Poa annua</t>
  </si>
  <si>
    <t>Bulbous Meadow-grass</t>
  </si>
  <si>
    <t>Q00244</t>
  </si>
  <si>
    <t>Poa bulbosa</t>
  </si>
  <si>
    <t>Matted Tussock-grass</t>
  </si>
  <si>
    <t>S00245</t>
  </si>
  <si>
    <t>Poa clelandii</t>
  </si>
  <si>
    <t>Thick-stem Tussock-grass</t>
  </si>
  <si>
    <t>U00246</t>
  </si>
  <si>
    <t>crassicaudex</t>
  </si>
  <si>
    <t>Poa crassicaudex</t>
  </si>
  <si>
    <t>Knotted Poa</t>
  </si>
  <si>
    <t>W00247</t>
  </si>
  <si>
    <t>drummondiana</t>
  </si>
  <si>
    <t>Poa drummondiana</t>
  </si>
  <si>
    <t>Scaly Poa</t>
  </si>
  <si>
    <t>A00248</t>
  </si>
  <si>
    <t>fax</t>
  </si>
  <si>
    <t>Poa fax</t>
  </si>
  <si>
    <t>Forde's Poa</t>
  </si>
  <si>
    <t>C00249</t>
  </si>
  <si>
    <t>fordeana</t>
  </si>
  <si>
    <t>Poa fordeana</t>
  </si>
  <si>
    <t>Kangaroo Island Poa</t>
  </si>
  <si>
    <t>M00250</t>
  </si>
  <si>
    <t>Poa halmaturina</t>
  </si>
  <si>
    <t>Q05972</t>
  </si>
  <si>
    <t>infirma</t>
  </si>
  <si>
    <t>Poa infirma</t>
  </si>
  <si>
    <t>Common Tussock-grass</t>
  </si>
  <si>
    <t>Z00251</t>
  </si>
  <si>
    <t>labillardieri</t>
  </si>
  <si>
    <t>Poa labillardieri var. labillardieri</t>
  </si>
  <si>
    <t>Fine-leaf Tussock-grass</t>
  </si>
  <si>
    <t>Q00252</t>
  </si>
  <si>
    <t>meionectes</t>
  </si>
  <si>
    <t>Poa meionectes</t>
  </si>
  <si>
    <t>Soft Tussock-grass</t>
  </si>
  <si>
    <t>S00253</t>
  </si>
  <si>
    <t>Poa morrisii</t>
  </si>
  <si>
    <t>Coast Tussock-grass</t>
  </si>
  <si>
    <t>M03710</t>
  </si>
  <si>
    <t>poiformis</t>
  </si>
  <si>
    <t>Poa poiformis var. poiformis</t>
  </si>
  <si>
    <t>Kentucky Blue-grass</t>
  </si>
  <si>
    <t>W00255</t>
  </si>
  <si>
    <t>Poa pratensis</t>
  </si>
  <si>
    <t>Velvet Tussock-grass</t>
  </si>
  <si>
    <t>A00256</t>
  </si>
  <si>
    <t>rodwayi</t>
  </si>
  <si>
    <t>Poa rodwayi</t>
  </si>
  <si>
    <t>Grey Tussock Grass</t>
  </si>
  <si>
    <t>C05609</t>
  </si>
  <si>
    <t>Poa sieberiana var. hirtella</t>
  </si>
  <si>
    <t>S05973</t>
  </si>
  <si>
    <t>Poa sieberiana var. sieberiana</t>
  </si>
  <si>
    <t>Meadow-grass/Tussock-grass</t>
  </si>
  <si>
    <t>Q10796</t>
  </si>
  <si>
    <t>Poa sp.</t>
  </si>
  <si>
    <t>Slender Tussock-grass</t>
  </si>
  <si>
    <t>C00257</t>
  </si>
  <si>
    <t>tenera</t>
  </si>
  <si>
    <t>Poa tenera</t>
  </si>
  <si>
    <t>Shade Tussock-grass</t>
  </si>
  <si>
    <t>E00258</t>
  </si>
  <si>
    <t>Poa umbricola</t>
  </si>
  <si>
    <t>Coast Beard-grass</t>
  </si>
  <si>
    <t>M00314</t>
  </si>
  <si>
    <t>Polypogon</t>
  </si>
  <si>
    <t>maritimus</t>
  </si>
  <si>
    <t>Polypogon maritimus</t>
  </si>
  <si>
    <t>Annual Beard-grass</t>
  </si>
  <si>
    <t>Z00315</t>
  </si>
  <si>
    <t>monspeliensis</t>
  </si>
  <si>
    <t>Polypogon monspeliensis</t>
  </si>
  <si>
    <t>Beard-grass</t>
  </si>
  <si>
    <t>Z10807</t>
  </si>
  <si>
    <t>Polypogon sp.</t>
  </si>
  <si>
    <t>M05494</t>
  </si>
  <si>
    <t>Polypogon tenellus</t>
  </si>
  <si>
    <t>Water Bent</t>
  </si>
  <si>
    <t>Q00316</t>
  </si>
  <si>
    <t>Polypogon viridis</t>
  </si>
  <si>
    <t>Spiny Mud-grass</t>
  </si>
  <si>
    <t>C00425</t>
  </si>
  <si>
    <t>Pseudoraphis</t>
  </si>
  <si>
    <t>Pseudoraphis spinescens</t>
  </si>
  <si>
    <t>Bristle-tail Grass</t>
  </si>
  <si>
    <t>K00321</t>
  </si>
  <si>
    <t>Psilurus</t>
  </si>
  <si>
    <t>incurvus</t>
  </si>
  <si>
    <t>Psilurus incurvus</t>
  </si>
  <si>
    <t>Australian Saltmarsh-grass</t>
  </si>
  <si>
    <t>C32165</t>
  </si>
  <si>
    <t>Puccinellia</t>
  </si>
  <si>
    <t>Puccinellia ciliata</t>
  </si>
  <si>
    <t>Reflexed Poa</t>
  </si>
  <si>
    <t>G00259</t>
  </si>
  <si>
    <t>Puccinellia distans</t>
  </si>
  <si>
    <t>Borrer's Saltmarsh-grass</t>
  </si>
  <si>
    <t>Q00260</t>
  </si>
  <si>
    <t>Puccinellia fasciculata</t>
  </si>
  <si>
    <t>W32163</t>
  </si>
  <si>
    <t>longior</t>
  </si>
  <si>
    <t>Puccinellia longior</t>
  </si>
  <si>
    <t>S05673</t>
  </si>
  <si>
    <t>perlaxa</t>
  </si>
  <si>
    <t>Puccinellia perlaxa</t>
  </si>
  <si>
    <t>Saltmarsh-grass</t>
  </si>
  <si>
    <t>C10837</t>
  </si>
  <si>
    <t>Puccinellia sp.</t>
  </si>
  <si>
    <t>A32164</t>
  </si>
  <si>
    <t>Puccinellia stricta</t>
  </si>
  <si>
    <t>Annual Cat's-tail</t>
  </si>
  <si>
    <t>E00282</t>
  </si>
  <si>
    <t>Rostraria</t>
  </si>
  <si>
    <t>Rostraria cristata</t>
  </si>
  <si>
    <t>Tiny Bristle-grass</t>
  </si>
  <si>
    <t>Y00284</t>
  </si>
  <si>
    <t>Rostraria pumila</t>
  </si>
  <si>
    <t>E10598</t>
  </si>
  <si>
    <t>Rostraria sp.</t>
  </si>
  <si>
    <t>Lobed Wallaby-grass</t>
  </si>
  <si>
    <t>Q00164</t>
  </si>
  <si>
    <t>Rytidosperma</t>
  </si>
  <si>
    <t>auriculatum</t>
  </si>
  <si>
    <t>Rytidosperma auriculatum</t>
  </si>
  <si>
    <t>Common Wallaby-grass</t>
  </si>
  <si>
    <t>S00165</t>
  </si>
  <si>
    <t>Rytidosperma caespitosum</t>
  </si>
  <si>
    <t>Short Wallaby-grass</t>
  </si>
  <si>
    <t>A05836</t>
  </si>
  <si>
    <t>carphoides</t>
  </si>
  <si>
    <t>Rytidosperma carphoides</t>
  </si>
  <si>
    <t>Cleland's Wallaby-grass</t>
  </si>
  <si>
    <t>W00167</t>
  </si>
  <si>
    <t>Rytidosperma clelandii</t>
  </si>
  <si>
    <t>Brown-back Wallaby-grass</t>
  </si>
  <si>
    <t>A00168</t>
  </si>
  <si>
    <t>duttonianum</t>
  </si>
  <si>
    <t>Rytidosperma duttonianum</t>
  </si>
  <si>
    <t>Hill Wallaby-grass</t>
  </si>
  <si>
    <t>C00169</t>
  </si>
  <si>
    <t>erianthum</t>
  </si>
  <si>
    <t>Rytidosperma erianthum</t>
  </si>
  <si>
    <t>Leafy Wallaby-grass</t>
  </si>
  <si>
    <t>Q00172</t>
  </si>
  <si>
    <t>fulvum</t>
  </si>
  <si>
    <t>Rytidosperma fulvum</t>
  </si>
  <si>
    <t>Kneed Wallaby-grass</t>
  </si>
  <si>
    <t>M00170</t>
  </si>
  <si>
    <t>geniculatum</t>
  </si>
  <si>
    <t>Rytidosperma geniculatum</t>
  </si>
  <si>
    <t>Tall Wallaby-grass</t>
  </si>
  <si>
    <t>Z05371</t>
  </si>
  <si>
    <t>Rytidosperma indutum</t>
  </si>
  <si>
    <t>Smooth Wallaby-grass</t>
  </si>
  <si>
    <t>Z00171</t>
  </si>
  <si>
    <t>laeve</t>
  </si>
  <si>
    <t>Rytidosperma laeve</t>
  </si>
  <si>
    <t>Velvet Wallaby-grass</t>
  </si>
  <si>
    <t>C05837</t>
  </si>
  <si>
    <t>pilosum</t>
  </si>
  <si>
    <t>Rytidosperma pilosum</t>
  </si>
  <si>
    <t>Slender Wallaby-grass</t>
  </si>
  <si>
    <t>U00174</t>
  </si>
  <si>
    <t>Rytidosperma racemosum var. racemosum</t>
  </si>
  <si>
    <t>Straw Wallaby-grass</t>
  </si>
  <si>
    <t>W00175</t>
  </si>
  <si>
    <t>richardsonii</t>
  </si>
  <si>
    <t>Rytidosperma richardsonii</t>
  </si>
  <si>
    <t>Wetland Wallaby-grass</t>
  </si>
  <si>
    <t>A00176</t>
  </si>
  <si>
    <t>semiannulare</t>
  </si>
  <si>
    <t>Rytidosperma semiannulare</t>
  </si>
  <si>
    <t>Small-flower Wallaby-grass</t>
  </si>
  <si>
    <t>C00177</t>
  </si>
  <si>
    <t>setaceum</t>
  </si>
  <si>
    <t>Rytidosperma setaceum</t>
  </si>
  <si>
    <t>U32410</t>
  </si>
  <si>
    <t>Rytidosperma sp.</t>
  </si>
  <si>
    <t>Short-awn Wallaby-grass</t>
  </si>
  <si>
    <t>E00178</t>
  </si>
  <si>
    <t>tenuius</t>
  </si>
  <si>
    <t>Rytidosperma tenuius</t>
  </si>
  <si>
    <t>Arabian Grass</t>
  </si>
  <si>
    <t>Y00188</t>
  </si>
  <si>
    <t>Schismus</t>
  </si>
  <si>
    <t>arabicus</t>
  </si>
  <si>
    <t>Schismus arabicus</t>
  </si>
  <si>
    <t>K00189</t>
  </si>
  <si>
    <t>barbatus</t>
  </si>
  <si>
    <t>Schismus barbatus</t>
  </si>
  <si>
    <t>C10889</t>
  </si>
  <si>
    <t>Schismus sp.</t>
  </si>
  <si>
    <t>Hard Meadow-grass</t>
  </si>
  <si>
    <t>U00262</t>
  </si>
  <si>
    <t>Sclerochloa</t>
  </si>
  <si>
    <t>dura</t>
  </si>
  <si>
    <t>Sclerochloa dura</t>
  </si>
  <si>
    <t>Rye</t>
  </si>
  <si>
    <t>E00222</t>
  </si>
  <si>
    <t>Secale</t>
  </si>
  <si>
    <t>cereale</t>
  </si>
  <si>
    <t>Secale cereale</t>
  </si>
  <si>
    <t>S00413</t>
  </si>
  <si>
    <t>Setaria</t>
  </si>
  <si>
    <t>basiclada</t>
  </si>
  <si>
    <t>Setaria basiclada</t>
  </si>
  <si>
    <t>Clement's Paspalidium</t>
  </si>
  <si>
    <t>U00414</t>
  </si>
  <si>
    <t>Setaria clementii</t>
  </si>
  <si>
    <t>Knotty-butt Paspalidium</t>
  </si>
  <si>
    <t>W00415</t>
  </si>
  <si>
    <t>Setaria constricta</t>
  </si>
  <si>
    <t>Diel's Pigeon-grass</t>
  </si>
  <si>
    <t>E00426</t>
  </si>
  <si>
    <t>Setaria dielsii</t>
  </si>
  <si>
    <t>Fox-tail Millet</t>
  </si>
  <si>
    <t>K00429</t>
  </si>
  <si>
    <t>Setaria italica</t>
  </si>
  <si>
    <t>Warrego Summer-grass</t>
  </si>
  <si>
    <t>A00416</t>
  </si>
  <si>
    <t>jubiflora</t>
  </si>
  <si>
    <t>Setaria jubiflora</t>
  </si>
  <si>
    <t>K04309</t>
  </si>
  <si>
    <t>palmifolia</t>
  </si>
  <si>
    <t>Setaria palmifolia</t>
  </si>
  <si>
    <t>Slender Pigeon-grass</t>
  </si>
  <si>
    <t>G04771</t>
  </si>
  <si>
    <t>Setaria parviflora</t>
  </si>
  <si>
    <t>Pale Pigeon-grass</t>
  </si>
  <si>
    <t>E04958</t>
  </si>
  <si>
    <t>Setaria pumila ssp. pumila</t>
  </si>
  <si>
    <t>W05059</t>
  </si>
  <si>
    <t>Setaria reflexa</t>
  </si>
  <si>
    <t>Pigeon-grass</t>
  </si>
  <si>
    <t>E32246</t>
  </si>
  <si>
    <t>Setaria sp.</t>
  </si>
  <si>
    <t>Whorled Pigeon-grass</t>
  </si>
  <si>
    <t>U00430</t>
  </si>
  <si>
    <t>Setaria verticillata</t>
  </si>
  <si>
    <t>Green Pigeon-grass</t>
  </si>
  <si>
    <t>W00431</t>
  </si>
  <si>
    <t>Setaria viridis</t>
  </si>
  <si>
    <t>Grain Sorghum</t>
  </si>
  <si>
    <t>A05376</t>
  </si>
  <si>
    <t>Sorghum</t>
  </si>
  <si>
    <t>bicolor</t>
  </si>
  <si>
    <t>Sorghum bicolor</t>
  </si>
  <si>
    <t>Johnson Grass</t>
  </si>
  <si>
    <t>Q00456</t>
  </si>
  <si>
    <t>halepense</t>
  </si>
  <si>
    <t>Sorghum halepense</t>
  </si>
  <si>
    <t>E10926</t>
  </si>
  <si>
    <t>Sorghum sp.</t>
  </si>
  <si>
    <t>Columbus Grass</t>
  </si>
  <si>
    <t>K04325</t>
  </si>
  <si>
    <t>almum</t>
  </si>
  <si>
    <t>Sorghum X almum</t>
  </si>
  <si>
    <t>Townsend Cord-grass</t>
  </si>
  <si>
    <t>G00371</t>
  </si>
  <si>
    <t>Spartina</t>
  </si>
  <si>
    <t>townsendii</t>
  </si>
  <si>
    <t>Spartina X townsendii</t>
  </si>
  <si>
    <t>Wedge-foot Grass</t>
  </si>
  <si>
    <t>W00263</t>
  </si>
  <si>
    <t>Sphenopus</t>
  </si>
  <si>
    <t>divaricatus</t>
  </si>
  <si>
    <t>Sphenopus divaricatus</t>
  </si>
  <si>
    <t>Rolling Spinifex</t>
  </si>
  <si>
    <t>S05913</t>
  </si>
  <si>
    <t>Spinifex</t>
  </si>
  <si>
    <t>Spinifex hirsutus</t>
  </si>
  <si>
    <t>W05851</t>
  </si>
  <si>
    <t>longifolius</t>
  </si>
  <si>
    <t>Spinifex longifolius</t>
  </si>
  <si>
    <t>Ray Grass</t>
  </si>
  <si>
    <t>Y00372</t>
  </si>
  <si>
    <t>Sporobolus</t>
  </si>
  <si>
    <t>actinocladus</t>
  </si>
  <si>
    <t>Sporobolus actinocladus</t>
  </si>
  <si>
    <t>Rat-tail Grass</t>
  </si>
  <si>
    <t>Z03711</t>
  </si>
  <si>
    <t>africanus</t>
  </si>
  <si>
    <t>Sporobolus africanus</t>
  </si>
  <si>
    <t>A06352</t>
  </si>
  <si>
    <t>Sporobolus australasicus</t>
  </si>
  <si>
    <t>U04398</t>
  </si>
  <si>
    <t>blakei</t>
  </si>
  <si>
    <t>Sporobolus blakei</t>
  </si>
  <si>
    <t>Yakka Grass</t>
  </si>
  <si>
    <t>Z00375</t>
  </si>
  <si>
    <t>caroli</t>
  </si>
  <si>
    <t>Sporobolus caroli</t>
  </si>
  <si>
    <t>Western Rat-tail Grass</t>
  </si>
  <si>
    <t>S04417</t>
  </si>
  <si>
    <t>creber</t>
  </si>
  <si>
    <t>Sporobolus creber</t>
  </si>
  <si>
    <t>Slender Rat-tail Grass</t>
  </si>
  <si>
    <t>Q00376</t>
  </si>
  <si>
    <t>Sporobolus elongatus var. elongatus</t>
  </si>
  <si>
    <t>Rat-tail Couch</t>
  </si>
  <si>
    <t>S00377</t>
  </si>
  <si>
    <t>Sporobolus mitchellii</t>
  </si>
  <si>
    <t>Z10939</t>
  </si>
  <si>
    <t>Sporobolus sp.</t>
  </si>
  <si>
    <t>Salt Couch</t>
  </si>
  <si>
    <t>C05377</t>
  </si>
  <si>
    <t>virginicus</t>
  </si>
  <si>
    <t>Sporobolus virginicus</t>
  </si>
  <si>
    <t>Buffalo Grass</t>
  </si>
  <si>
    <t>C00433</t>
  </si>
  <si>
    <t>Stenotaphrum</t>
  </si>
  <si>
    <t>secundatum</t>
  </si>
  <si>
    <t>Stenotaphrum secundatum</t>
  </si>
  <si>
    <t>Medusa's Head</t>
  </si>
  <si>
    <t>Y00216</t>
  </si>
  <si>
    <t>Taeniatherum</t>
  </si>
  <si>
    <t>Taeniatherum caput-medusae</t>
  </si>
  <si>
    <t>E06194</t>
  </si>
  <si>
    <t>Tetrarrhena</t>
  </si>
  <si>
    <t>Tetrarrhena acuminata</t>
  </si>
  <si>
    <t>Hairy Rice-grass</t>
  </si>
  <si>
    <t>U00122</t>
  </si>
  <si>
    <t>Tetrarrhena distichophylla</t>
  </si>
  <si>
    <t>G06195</t>
  </si>
  <si>
    <t>Tetrarrhena juncea</t>
  </si>
  <si>
    <t>Y06196</t>
  </si>
  <si>
    <t>turfosa</t>
  </si>
  <si>
    <t>Tetrarrhena turfosa</t>
  </si>
  <si>
    <t>Tall Oat-grass</t>
  </si>
  <si>
    <t>U00458</t>
  </si>
  <si>
    <t>Themeda</t>
  </si>
  <si>
    <t>avenacea</t>
  </si>
  <si>
    <t>Themeda avenacea</t>
  </si>
  <si>
    <t>Ilintji</t>
  </si>
  <si>
    <t>G10979</t>
  </si>
  <si>
    <t>Themeda sp.</t>
  </si>
  <si>
    <t>Kangaroo Grass</t>
  </si>
  <si>
    <t>C02405</t>
  </si>
  <si>
    <t>Themeda triandra</t>
  </si>
  <si>
    <t>Tall Wheat-grass</t>
  </si>
  <si>
    <t>S00545</t>
  </si>
  <si>
    <t>Thinopyrum</t>
  </si>
  <si>
    <t>elongatum</t>
  </si>
  <si>
    <t>Thinopyrum elongatum</t>
  </si>
  <si>
    <t>Sea Wheat-grass</t>
  </si>
  <si>
    <t>Y04852</t>
  </si>
  <si>
    <t>junceiforme</t>
  </si>
  <si>
    <t>Thinopyrum junceiforme</t>
  </si>
  <si>
    <t>Z00439</t>
  </si>
  <si>
    <t>Thyridolepis</t>
  </si>
  <si>
    <t>mitchelliana</t>
  </si>
  <si>
    <t>Thyridolepis mitchelliana</t>
  </si>
  <si>
    <t>U03430</t>
  </si>
  <si>
    <t>multiculmis</t>
  </si>
  <si>
    <t>Thyridolepis multiculmis</t>
  </si>
  <si>
    <t>C10985</t>
  </si>
  <si>
    <t>Thyridolepis sp.</t>
  </si>
  <si>
    <t>A00440</t>
  </si>
  <si>
    <t>Thyridolepis xerophila</t>
  </si>
  <si>
    <t>Small Burr-grass</t>
  </si>
  <si>
    <t>Y00380</t>
  </si>
  <si>
    <t>Tragus</t>
  </si>
  <si>
    <t>australianus</t>
  </si>
  <si>
    <t>Tragus australianus</t>
  </si>
  <si>
    <t>Burr-grass</t>
  </si>
  <si>
    <t>Y10996</t>
  </si>
  <si>
    <t>Tragus sp.</t>
  </si>
  <si>
    <t>M06198</t>
  </si>
  <si>
    <t>Tribolium</t>
  </si>
  <si>
    <t>acutiflorum</t>
  </si>
  <si>
    <t>Tribolium acutiflorum</t>
  </si>
  <si>
    <t>K06197</t>
  </si>
  <si>
    <t>obliterum</t>
  </si>
  <si>
    <t>Tribolium obliterum</t>
  </si>
  <si>
    <t>Hard Spinifex</t>
  </si>
  <si>
    <t>U00190</t>
  </si>
  <si>
    <t>Triodia</t>
  </si>
  <si>
    <t>Triodia basedowii</t>
  </si>
  <si>
    <t>W00191</t>
  </si>
  <si>
    <t>compacta</t>
  </si>
  <si>
    <t>Triodia compacta</t>
  </si>
  <si>
    <t>Helm's Spinifex</t>
  </si>
  <si>
    <t>G00187</t>
  </si>
  <si>
    <t>Triodia helmsii</t>
  </si>
  <si>
    <t>C03717</t>
  </si>
  <si>
    <t>irritans</t>
  </si>
  <si>
    <t>Triodia irritans</t>
  </si>
  <si>
    <t>M15326</t>
  </si>
  <si>
    <t>irritans complex</t>
  </si>
  <si>
    <t>Triodia irritans complex</t>
  </si>
  <si>
    <t>Woolly Spinifex</t>
  </si>
  <si>
    <t>A00192</t>
  </si>
  <si>
    <t>Triodia lanata</t>
  </si>
  <si>
    <t>C00193</t>
  </si>
  <si>
    <t>Triodia lanigera</t>
  </si>
  <si>
    <t>Giant Grey Spinifex</t>
  </si>
  <si>
    <t>E00194</t>
  </si>
  <si>
    <t>longiceps</t>
  </si>
  <si>
    <t>Triodia longiceps</t>
  </si>
  <si>
    <t>Melville's Spinifex</t>
  </si>
  <si>
    <t>K00373</t>
  </si>
  <si>
    <t>melvillei</t>
  </si>
  <si>
    <t>Triodia melvillei</t>
  </si>
  <si>
    <t>Gummy Spinifex</t>
  </si>
  <si>
    <t>A04796</t>
  </si>
  <si>
    <t>Triodia pungens</t>
  </si>
  <si>
    <t>G00195</t>
  </si>
  <si>
    <t>Triodia scariosa</t>
  </si>
  <si>
    <t>E05838</t>
  </si>
  <si>
    <t>Triodia schinzii</t>
  </si>
  <si>
    <t>G05927</t>
  </si>
  <si>
    <t>Triodia sp.</t>
  </si>
  <si>
    <t>Five-minute Grass</t>
  </si>
  <si>
    <t>C00361</t>
  </si>
  <si>
    <t>loliiformis</t>
  </si>
  <si>
    <t>Purple Plume Grass</t>
  </si>
  <si>
    <t>E00362</t>
  </si>
  <si>
    <t>Triraphis</t>
  </si>
  <si>
    <t>Triraphis mollis</t>
  </si>
  <si>
    <t>Wheat</t>
  </si>
  <si>
    <t>G00223</t>
  </si>
  <si>
    <t>Triticum</t>
  </si>
  <si>
    <t>Triticum aestivum</t>
  </si>
  <si>
    <t>Flat-stem Grass</t>
  </si>
  <si>
    <t>Q04248</t>
  </si>
  <si>
    <t>Uranthoecium</t>
  </si>
  <si>
    <t>truncatum</t>
  </si>
  <si>
    <t>Uranthoecium truncatum</t>
  </si>
  <si>
    <t>Urochloa</t>
  </si>
  <si>
    <t>Hairy-edged Arm-grass</t>
  </si>
  <si>
    <t>U05878</t>
  </si>
  <si>
    <t>Urochloa gilesii var. gilesii</t>
  </si>
  <si>
    <t>W05879</t>
  </si>
  <si>
    <t>Urochloa gilesii var. notochthona</t>
  </si>
  <si>
    <t>Sabi Grass</t>
  </si>
  <si>
    <t>Y32484</t>
  </si>
  <si>
    <t>mosambicensis</t>
  </si>
  <si>
    <t>Urochloa mosambicensis</t>
  </si>
  <si>
    <t>M05134</t>
  </si>
  <si>
    <t>panicoides</t>
  </si>
  <si>
    <t>Urochloa panicoides var. panicoides</t>
  </si>
  <si>
    <t>Hairy Arm-grass</t>
  </si>
  <si>
    <t>M03702</t>
  </si>
  <si>
    <t>piligera</t>
  </si>
  <si>
    <t>Urochloa piligera</t>
  </si>
  <si>
    <t>Large Arm-grass</t>
  </si>
  <si>
    <t>S00385</t>
  </si>
  <si>
    <t>praetervisa</t>
  </si>
  <si>
    <t>Urochloa praetervisa</t>
  </si>
  <si>
    <t>Squirrel-tail Fescue</t>
  </si>
  <si>
    <t>A00264</t>
  </si>
  <si>
    <t>Vulpia</t>
  </si>
  <si>
    <t>bromoides</t>
  </si>
  <si>
    <t>Vulpia bromoides</t>
  </si>
  <si>
    <t>G15315</t>
  </si>
  <si>
    <t>bromoides/myuros</t>
  </si>
  <si>
    <t>Vulpia bromoides/myuros</t>
  </si>
  <si>
    <t>Fringed Fescue</t>
  </si>
  <si>
    <t>C00265</t>
  </si>
  <si>
    <t>Vulpia ciliata</t>
  </si>
  <si>
    <t>Sand Fescue</t>
  </si>
  <si>
    <t>Q03720</t>
  </si>
  <si>
    <t>Vulpia fasciculata</t>
  </si>
  <si>
    <t>Wall Fescue</t>
  </si>
  <si>
    <t>G00011</t>
  </si>
  <si>
    <t>Vulpia muralis</t>
  </si>
  <si>
    <t>C20269</t>
  </si>
  <si>
    <t>myuros</t>
  </si>
  <si>
    <t>Vulpia myuros f.</t>
  </si>
  <si>
    <t>Fox-tail Fescue</t>
  </si>
  <si>
    <t>U04098</t>
  </si>
  <si>
    <t>Vulpia myuros f. megalura</t>
  </si>
  <si>
    <t>Rat's-tail Fescue</t>
  </si>
  <si>
    <t>Y00268</t>
  </si>
  <si>
    <t>Vulpia myuros f. myuros</t>
  </si>
  <si>
    <t>S11041</t>
  </si>
  <si>
    <t>Vulpia sp.</t>
  </si>
  <si>
    <t>S32357</t>
  </si>
  <si>
    <t>Walwhalleya</t>
  </si>
  <si>
    <t>jacobsiana</t>
  </si>
  <si>
    <t>Walwhalleya jacobsiana</t>
  </si>
  <si>
    <t>Rigid Panic</t>
  </si>
  <si>
    <t>Z32355</t>
  </si>
  <si>
    <t>proluta</t>
  </si>
  <si>
    <t>Walwhalleya proluta</t>
  </si>
  <si>
    <t>Q04848</t>
  </si>
  <si>
    <t>Bunch Panic</t>
  </si>
  <si>
    <t>A04892</t>
  </si>
  <si>
    <t>Yakirra</t>
  </si>
  <si>
    <t>Yakirra australiensis var. australiensis</t>
  </si>
  <si>
    <t>Manila Grass</t>
  </si>
  <si>
    <t>K00381</t>
  </si>
  <si>
    <t>Zoysia</t>
  </si>
  <si>
    <t>Zoysia macrantha ssp. walshii</t>
  </si>
  <si>
    <t>Sandhill Cane-grass</t>
  </si>
  <si>
    <t>E00434</t>
  </si>
  <si>
    <t>Zygochloa</t>
  </si>
  <si>
    <t>Zygochloa paradoxa</t>
  </si>
  <si>
    <t>PALMAE</t>
  </si>
  <si>
    <t>European Fan Palm</t>
  </si>
  <si>
    <t>K05937</t>
  </si>
  <si>
    <t>Chamaerops</t>
  </si>
  <si>
    <t>Chamaerops humilis</t>
  </si>
  <si>
    <t>Palm Family</t>
  </si>
  <si>
    <t>M15114</t>
  </si>
  <si>
    <t>Palmae</t>
  </si>
  <si>
    <t>Palmae sp.</t>
  </si>
  <si>
    <t>Canary Island Palm</t>
  </si>
  <si>
    <t>K04705</t>
  </si>
  <si>
    <t>Phoenix</t>
  </si>
  <si>
    <t>Phoenix canariensis</t>
  </si>
  <si>
    <t>Date Palm</t>
  </si>
  <si>
    <t>W04127</t>
  </si>
  <si>
    <t>dactylifera</t>
  </si>
  <si>
    <t>Phoenix dactylifera</t>
  </si>
  <si>
    <t>G10767</t>
  </si>
  <si>
    <t>Phoenix sp.</t>
  </si>
  <si>
    <t>M04706</t>
  </si>
  <si>
    <t>Washingtonia</t>
  </si>
  <si>
    <t>filifera</t>
  </si>
  <si>
    <t>Washingtonia filifera</t>
  </si>
  <si>
    <t>ARACEAE</t>
  </si>
  <si>
    <t>C15013</t>
  </si>
  <si>
    <t>Araceae</t>
  </si>
  <si>
    <t>Araceae sp.</t>
  </si>
  <si>
    <t>Monk's Hood</t>
  </si>
  <si>
    <t>Z04935</t>
  </si>
  <si>
    <t>Arisarum</t>
  </si>
  <si>
    <t>Arisarum vulgare</t>
  </si>
  <si>
    <t>Italian Arum</t>
  </si>
  <si>
    <t>K00585</t>
  </si>
  <si>
    <t>Arum</t>
  </si>
  <si>
    <t>Arum italicum</t>
  </si>
  <si>
    <t>Dragon Lily</t>
  </si>
  <si>
    <t>Z32443</t>
  </si>
  <si>
    <t>Dracunculus</t>
  </si>
  <si>
    <t>Dracunculus vulgaris</t>
  </si>
  <si>
    <t>U05606</t>
  </si>
  <si>
    <t>Typhonium</t>
  </si>
  <si>
    <t>alismifolium</t>
  </si>
  <si>
    <t>Typhonium alismifolium</t>
  </si>
  <si>
    <t>White Arum Lily</t>
  </si>
  <si>
    <t>M00586</t>
  </si>
  <si>
    <t>Zantedeschia</t>
  </si>
  <si>
    <t>aethiopica</t>
  </si>
  <si>
    <t>Zantedeschia aethiopica</t>
  </si>
  <si>
    <t>LEMNACEAE</t>
  </si>
  <si>
    <t>Common Duckweed</t>
  </si>
  <si>
    <t>Z00587</t>
  </si>
  <si>
    <t>Lemna</t>
  </si>
  <si>
    <t>Lemna disperma</t>
  </si>
  <si>
    <t>Tiny Duckweed</t>
  </si>
  <si>
    <t>Duckweed</t>
  </si>
  <si>
    <t>G10563</t>
  </si>
  <si>
    <t>Lemna sp.</t>
  </si>
  <si>
    <t>Ivy-leaf Duckweed</t>
  </si>
  <si>
    <t>Q00588</t>
  </si>
  <si>
    <t>trisulca</t>
  </si>
  <si>
    <t>Lemna trisulca</t>
  </si>
  <si>
    <t>Duckweed Family</t>
  </si>
  <si>
    <t>G15083</t>
  </si>
  <si>
    <t>Lemnaceae</t>
  </si>
  <si>
    <t>Lemnaceae sp.</t>
  </si>
  <si>
    <t>Thin Duckweed</t>
  </si>
  <si>
    <t>S00589</t>
  </si>
  <si>
    <t>Spirodela</t>
  </si>
  <si>
    <t>punctata</t>
  </si>
  <si>
    <t>Spirodela punctata</t>
  </si>
  <si>
    <t>Narrow Duckweed</t>
  </si>
  <si>
    <t>G00591</t>
  </si>
  <si>
    <t>Wolffia</t>
  </si>
  <si>
    <t>angusta</t>
  </si>
  <si>
    <t>Wolffia angusta</t>
  </si>
  <si>
    <t>E00590</t>
  </si>
  <si>
    <t>Wolffia australiana</t>
  </si>
  <si>
    <t>W11051</t>
  </si>
  <si>
    <t>Wolffia sp.</t>
  </si>
  <si>
    <t>TYPHACEAE</t>
  </si>
  <si>
    <t>Narrow-leaf Bulrush</t>
  </si>
  <si>
    <t>Z00075</t>
  </si>
  <si>
    <t>Typha</t>
  </si>
  <si>
    <t>domingensis</t>
  </si>
  <si>
    <t>Typha domingensis</t>
  </si>
  <si>
    <t>Broad-leaf Bulrush</t>
  </si>
  <si>
    <t>Q00076</t>
  </si>
  <si>
    <t>Typha orientalis</t>
  </si>
  <si>
    <t>Bulrush</t>
  </si>
  <si>
    <t>G11071</t>
  </si>
  <si>
    <t>Typha sp.</t>
  </si>
  <si>
    <t>CYPERACEAE</t>
  </si>
  <si>
    <t>Pale Twig-rush</t>
  </si>
  <si>
    <t>Y03796</t>
  </si>
  <si>
    <t>acuta</t>
  </si>
  <si>
    <t>Swamp Twig-rush</t>
  </si>
  <si>
    <t>E03794</t>
  </si>
  <si>
    <t>arthrophylla</t>
  </si>
  <si>
    <t>Jointed Twig-rush</t>
  </si>
  <si>
    <t>Z03799</t>
  </si>
  <si>
    <t>Slender Twig-rush</t>
  </si>
  <si>
    <t>Q03800</t>
  </si>
  <si>
    <t>Bare Twig-rush</t>
  </si>
  <si>
    <t>S03801</t>
  </si>
  <si>
    <t>Lax Twig-rush</t>
  </si>
  <si>
    <t>G03795</t>
  </si>
  <si>
    <t>Soft Twig-rush</t>
  </si>
  <si>
    <t>U03802</t>
  </si>
  <si>
    <t>Twig-rush</t>
  </si>
  <si>
    <t>M10118</t>
  </si>
  <si>
    <t>Square Twig-rush</t>
  </si>
  <si>
    <t>W03803</t>
  </si>
  <si>
    <t>Salt Club-rush</t>
  </si>
  <si>
    <t>Y00576</t>
  </si>
  <si>
    <t>Bolboschoenus</t>
  </si>
  <si>
    <t>caldwellii</t>
  </si>
  <si>
    <t>Bolboschoenus caldwellii</t>
  </si>
  <si>
    <t>U03554</t>
  </si>
  <si>
    <t>Bolboschoenus fluviatilis</t>
  </si>
  <si>
    <t>Marsh Club-rush</t>
  </si>
  <si>
    <t>C00581</t>
  </si>
  <si>
    <t>medianus</t>
  </si>
  <si>
    <t>Bolboschoenus medianus</t>
  </si>
  <si>
    <t>Club-rush</t>
  </si>
  <si>
    <t>M10134</t>
  </si>
  <si>
    <t>Bolboschoenus sp.</t>
  </si>
  <si>
    <t>W00459</t>
  </si>
  <si>
    <t>Bulbostylis</t>
  </si>
  <si>
    <t>Bulbostylis barbata</t>
  </si>
  <si>
    <t>Z06059</t>
  </si>
  <si>
    <t>pyriformis</t>
  </si>
  <si>
    <t>Bulbostylis pyriformis</t>
  </si>
  <si>
    <t>U10154</t>
  </si>
  <si>
    <t>Bulbostylis sp.</t>
  </si>
  <si>
    <t>K00461</t>
  </si>
  <si>
    <t>Bulbostylis turbinata</t>
  </si>
  <si>
    <t>Tall Sedge</t>
  </si>
  <si>
    <t>M00462</t>
  </si>
  <si>
    <t>Carex</t>
  </si>
  <si>
    <t>Carex appressa</t>
  </si>
  <si>
    <t>A15320</t>
  </si>
  <si>
    <t>appressa/tereticaulis</t>
  </si>
  <si>
    <t>Carex appressa/tereticaulis</t>
  </si>
  <si>
    <t>Notched Sedge</t>
  </si>
  <si>
    <t>Z00463</t>
  </si>
  <si>
    <t>bichenoviana</t>
  </si>
  <si>
    <t>Carex bichenoviana</t>
  </si>
  <si>
    <t>Short-stem Sedge</t>
  </si>
  <si>
    <t>Q00464</t>
  </si>
  <si>
    <t>breviculmis</t>
  </si>
  <si>
    <t>Carex breviculmis</t>
  </si>
  <si>
    <t>Divided Sedge</t>
  </si>
  <si>
    <t>U00466</t>
  </si>
  <si>
    <t>divisa</t>
  </si>
  <si>
    <t>Carex divisa</t>
  </si>
  <si>
    <t>Tassel Sedge</t>
  </si>
  <si>
    <t>W00467</t>
  </si>
  <si>
    <t>Carex fascicularis</t>
  </si>
  <si>
    <t>Fen Sedge</t>
  </si>
  <si>
    <t>A00468</t>
  </si>
  <si>
    <t>Carex gaudichaudiana</t>
  </si>
  <si>
    <t>Mountain Sedge</t>
  </si>
  <si>
    <t>C00469</t>
  </si>
  <si>
    <t>Carex gunniana</t>
  </si>
  <si>
    <t>Knob Sedge</t>
  </si>
  <si>
    <t>S20037</t>
  </si>
  <si>
    <t>inversa</t>
  </si>
  <si>
    <t>Carex inversa var.</t>
  </si>
  <si>
    <t>Z00471</t>
  </si>
  <si>
    <t>Carex inversa var. inversa</t>
  </si>
  <si>
    <t>U03570</t>
  </si>
  <si>
    <t>Carex inversa var. major</t>
  </si>
  <si>
    <t>Q00472</t>
  </si>
  <si>
    <t>iynx</t>
  </si>
  <si>
    <t>Carex iynx</t>
  </si>
  <si>
    <t>C32289</t>
  </si>
  <si>
    <t>Carex pendula</t>
  </si>
  <si>
    <t>Sedge</t>
  </si>
  <si>
    <t>M10186</t>
  </si>
  <si>
    <t>Carex sp.</t>
  </si>
  <si>
    <t>Rush Sedge</t>
  </si>
  <si>
    <t>U00474</t>
  </si>
  <si>
    <t>tereticaulis</t>
  </si>
  <si>
    <t>Carex tereticaulis</t>
  </si>
  <si>
    <t>Thick Twist-rush</t>
  </si>
  <si>
    <t>W00475</t>
  </si>
  <si>
    <t>Caustis</t>
  </si>
  <si>
    <t>Caustis pentandra</t>
  </si>
  <si>
    <t>Bristle-rush</t>
  </si>
  <si>
    <t>S03625</t>
  </si>
  <si>
    <t>Chorizandra</t>
  </si>
  <si>
    <t>Chorizandra australis</t>
  </si>
  <si>
    <t>Black Bristle-rush</t>
  </si>
  <si>
    <t>A00476</t>
  </si>
  <si>
    <t>enodis</t>
  </si>
  <si>
    <t>Chorizandra enodis</t>
  </si>
  <si>
    <t>Leafy Twig-rush</t>
  </si>
  <si>
    <t>C00477</t>
  </si>
  <si>
    <t>Cladium</t>
  </si>
  <si>
    <t>procerum</t>
  </si>
  <si>
    <t>Cladium procerum</t>
  </si>
  <si>
    <t>Sedge Family</t>
  </si>
  <si>
    <t>S15045</t>
  </si>
  <si>
    <t>Cyperaceae</t>
  </si>
  <si>
    <t>Cyperaceae sp.</t>
  </si>
  <si>
    <t>G00859</t>
  </si>
  <si>
    <t>Cyperus</t>
  </si>
  <si>
    <t>albostriatus</t>
  </si>
  <si>
    <t>Cyperus albostriatus</t>
  </si>
  <si>
    <t>Umbrella Flat-sedge</t>
  </si>
  <si>
    <t>M05582</t>
  </si>
  <si>
    <t>alterniflorus</t>
  </si>
  <si>
    <t>Cyperus alterniflorus</t>
  </si>
  <si>
    <t>Z05583</t>
  </si>
  <si>
    <t>Cyperus alterniflorus f. Oodnadatta (K.L.Wilson 4612)</t>
  </si>
  <si>
    <t>Sand Sedge</t>
  </si>
  <si>
    <t>E00478</t>
  </si>
  <si>
    <t>Cyperus arenarius</t>
  </si>
  <si>
    <t>Downs Flat-sedge</t>
  </si>
  <si>
    <t>K00073</t>
  </si>
  <si>
    <t>bifax</t>
  </si>
  <si>
    <t>Cyperus bifax</t>
  </si>
  <si>
    <t>Globe Kyllinga</t>
  </si>
  <si>
    <t>G00479</t>
  </si>
  <si>
    <t>brevifolius</t>
  </si>
  <si>
    <t>Cyperus brevifolius</t>
  </si>
  <si>
    <t>Bulbous Flat-sedge</t>
  </si>
  <si>
    <t>Q00480</t>
  </si>
  <si>
    <t>Cyperus bulbosus</t>
  </si>
  <si>
    <t>M05938</t>
  </si>
  <si>
    <t>castaneus</t>
  </si>
  <si>
    <t>Cyperus castaneus</t>
  </si>
  <si>
    <t>Inland Flat-sedge</t>
  </si>
  <si>
    <t>A05200</t>
  </si>
  <si>
    <t>Cyperus centralis</t>
  </si>
  <si>
    <t>E15198</t>
  </si>
  <si>
    <t>concinnus</t>
  </si>
  <si>
    <t>Cyperus concinnus</t>
  </si>
  <si>
    <t>Dense Flat-sedge</t>
  </si>
  <si>
    <t>U00482</t>
  </si>
  <si>
    <t>congestus</t>
  </si>
  <si>
    <t>Cyperus congestus</t>
  </si>
  <si>
    <t>A00484</t>
  </si>
  <si>
    <t>dactylotes</t>
  </si>
  <si>
    <t>Cyperus dactylotes</t>
  </si>
  <si>
    <t>Variable Flat-sedge</t>
  </si>
  <si>
    <t>C00485</t>
  </si>
  <si>
    <t>Cyperus difformis</t>
  </si>
  <si>
    <t>Drain Flat-sedge</t>
  </si>
  <si>
    <t>E00486</t>
  </si>
  <si>
    <t>eragrostis</t>
  </si>
  <si>
    <t>Cyperus eragrostis</t>
  </si>
  <si>
    <t>Splendid Flat-sedge</t>
  </si>
  <si>
    <t>G00487</t>
  </si>
  <si>
    <t>exaltatus</t>
  </si>
  <si>
    <t>Cyperus exaltatus</t>
  </si>
  <si>
    <t>Flaccid Flat-sedge</t>
  </si>
  <si>
    <t>Z05451</t>
  </si>
  <si>
    <t>flaccidus</t>
  </si>
  <si>
    <t>Cyperus flaccidus</t>
  </si>
  <si>
    <t>Giles' Flat-sedge</t>
  </si>
  <si>
    <t>K00489</t>
  </si>
  <si>
    <t>Cyperus gilesii</t>
  </si>
  <si>
    <t>Flecked Flat-sedge</t>
  </si>
  <si>
    <t>U00490</t>
  </si>
  <si>
    <t>Cyperus gunnii ssp. gunnii</t>
  </si>
  <si>
    <t>Spiny Flat-sedge</t>
  </si>
  <si>
    <t>W00491</t>
  </si>
  <si>
    <t>gymnocaulos</t>
  </si>
  <si>
    <t>Cyperus gymnocaulos</t>
  </si>
  <si>
    <t>Curry Flat-sedge</t>
  </si>
  <si>
    <t>Y01076</t>
  </si>
  <si>
    <t>hamulosus</t>
  </si>
  <si>
    <t>Cyperus hamulosus</t>
  </si>
  <si>
    <t>M04130</t>
  </si>
  <si>
    <t>Cyperus involucratus</t>
  </si>
  <si>
    <t>A00492</t>
  </si>
  <si>
    <t>iria</t>
  </si>
  <si>
    <t>Cyperus iria</t>
  </si>
  <si>
    <t>Bore-drain Sedge</t>
  </si>
  <si>
    <t>C00493</t>
  </si>
  <si>
    <t>laevigatus</t>
  </si>
  <si>
    <t>Cyperus laevigatus</t>
  </si>
  <si>
    <t>W03979</t>
  </si>
  <si>
    <t>lhotskyanus</t>
  </si>
  <si>
    <t>Cyperus lhotskyanus</t>
  </si>
  <si>
    <t>Leafy Flat-sedge</t>
  </si>
  <si>
    <t>C04073</t>
  </si>
  <si>
    <t>lucidus</t>
  </si>
  <si>
    <t>Cyperus lucidus</t>
  </si>
  <si>
    <t>G05503</t>
  </si>
  <si>
    <t>nervulosus</t>
  </si>
  <si>
    <t>Cyperus nervulosus</t>
  </si>
  <si>
    <t>Papyrus</t>
  </si>
  <si>
    <t>M32338</t>
  </si>
  <si>
    <t>papyrus</t>
  </si>
  <si>
    <t>Cyperus papyrus</t>
  </si>
  <si>
    <t>Pygmy Flat-sedge</t>
  </si>
  <si>
    <t>E00494</t>
  </si>
  <si>
    <t>Cyperus pygmaeus</t>
  </si>
  <si>
    <t>Dwarf Flat-sedge</t>
  </si>
  <si>
    <t>G00495</t>
  </si>
  <si>
    <t>rigidellus</t>
  </si>
  <si>
    <t>Cyperus rigidellus</t>
  </si>
  <si>
    <t>Nut-grass</t>
  </si>
  <si>
    <t>Y00496</t>
  </si>
  <si>
    <t>rotundus</t>
  </si>
  <si>
    <t>Cyperus rotundus</t>
  </si>
  <si>
    <t>Dark Flat-sedge</t>
  </si>
  <si>
    <t>M00498</t>
  </si>
  <si>
    <t>sanguinolentus</t>
  </si>
  <si>
    <t>Cyperus sanguinolentus</t>
  </si>
  <si>
    <t>Flat-sedge</t>
  </si>
  <si>
    <t>U10294</t>
  </si>
  <si>
    <t>Cyperus sp.</t>
  </si>
  <si>
    <t>Z05939</t>
  </si>
  <si>
    <t>sphaeroideus</t>
  </si>
  <si>
    <t>Cyperus sphaeroideus</t>
  </si>
  <si>
    <t>Bearded Flat-sedge</t>
  </si>
  <si>
    <t>Z00499</t>
  </si>
  <si>
    <t>Cyperus squarrosus</t>
  </si>
  <si>
    <t>Tiny Flat-sedge</t>
  </si>
  <si>
    <t>Q00500</t>
  </si>
  <si>
    <t>Stiff Flat-sedge</t>
  </si>
  <si>
    <t>S00501</t>
  </si>
  <si>
    <t>vaginatus</t>
  </si>
  <si>
    <t>Cyperus vaginatus</t>
  </si>
  <si>
    <t>Yelka</t>
  </si>
  <si>
    <t>U00502</t>
  </si>
  <si>
    <t>Cyperus victoriensis</t>
  </si>
  <si>
    <t>Common Spike-rush</t>
  </si>
  <si>
    <t>W00503</t>
  </si>
  <si>
    <t>Eleocharis</t>
  </si>
  <si>
    <t>Eleocharis acuta</t>
  </si>
  <si>
    <t>Tuber Spike-rush</t>
  </si>
  <si>
    <t>A00504</t>
  </si>
  <si>
    <t>atricha</t>
  </si>
  <si>
    <t>Eleocharis atricha</t>
  </si>
  <si>
    <t>Spike-rush</t>
  </si>
  <si>
    <t>G04359</t>
  </si>
  <si>
    <t>Eleocharis geniculata</t>
  </si>
  <si>
    <t>Slender Spike-rush</t>
  </si>
  <si>
    <t>C00505</t>
  </si>
  <si>
    <t>Eleocharis gracilis</t>
  </si>
  <si>
    <t>Pale Spike-rush</t>
  </si>
  <si>
    <t>G05407</t>
  </si>
  <si>
    <t>pallens</t>
  </si>
  <si>
    <t>Eleocharis pallens</t>
  </si>
  <si>
    <t>Y05408</t>
  </si>
  <si>
    <t>papillosa</t>
  </si>
  <si>
    <t>Eleocharis papillosa</t>
  </si>
  <si>
    <t>Flat Spike-rush</t>
  </si>
  <si>
    <t>S00481</t>
  </si>
  <si>
    <t>plana</t>
  </si>
  <si>
    <t>Eleocharis plana</t>
  </si>
  <si>
    <t>Small Spike-rush</t>
  </si>
  <si>
    <t>Y00508</t>
  </si>
  <si>
    <t>Eleocharis pusilla</t>
  </si>
  <si>
    <t>U10358</t>
  </si>
  <si>
    <t>Eleocharis sp.</t>
  </si>
  <si>
    <t>Tall Spike-rush</t>
  </si>
  <si>
    <t>K00509</t>
  </si>
  <si>
    <t>sphacelata</t>
  </si>
  <si>
    <t>Eleocharis sphacelata</t>
  </si>
  <si>
    <t>Knobby Club-rush</t>
  </si>
  <si>
    <t>K00577</t>
  </si>
  <si>
    <t>Ficinia</t>
  </si>
  <si>
    <t>Ficinia nodosa</t>
  </si>
  <si>
    <t>Summer Fringe-rush</t>
  </si>
  <si>
    <t>U00510</t>
  </si>
  <si>
    <t>Fimbristylis</t>
  </si>
  <si>
    <t>aestivalis</t>
  </si>
  <si>
    <t>Fimbristylis aestivalis</t>
  </si>
  <si>
    <t>Common Fringe-rush</t>
  </si>
  <si>
    <t>W00511</t>
  </si>
  <si>
    <t>Fimbristylis dichotoma</t>
  </si>
  <si>
    <t>A00512</t>
  </si>
  <si>
    <t>Fimbristylis ferruginea</t>
  </si>
  <si>
    <t>Sieber's Fringe-rush</t>
  </si>
  <si>
    <t>C00513</t>
  </si>
  <si>
    <t>Fimbristylis sieberiana</t>
  </si>
  <si>
    <t>Fringe-rush</t>
  </si>
  <si>
    <t>U10410</t>
  </si>
  <si>
    <t>Fimbristylis sp.</t>
  </si>
  <si>
    <t>Veiled Fringe-rush</t>
  </si>
  <si>
    <t>Q03624</t>
  </si>
  <si>
    <t>velata</t>
  </si>
  <si>
    <t>Fimbristylis velata</t>
  </si>
  <si>
    <t>Curled Saw-sedge</t>
  </si>
  <si>
    <t>G00515</t>
  </si>
  <si>
    <t>Gahnia</t>
  </si>
  <si>
    <t>Gahnia ancistrophylla</t>
  </si>
  <si>
    <t>Tall Saw-sedge</t>
  </si>
  <si>
    <t>Y00516</t>
  </si>
  <si>
    <t>Gahnia clarkei</t>
  </si>
  <si>
    <t>Limestone Saw-sedge</t>
  </si>
  <si>
    <t>K00517</t>
  </si>
  <si>
    <t>deusta</t>
  </si>
  <si>
    <t>Gahnia deusta</t>
  </si>
  <si>
    <t>Thatching Grass</t>
  </si>
  <si>
    <t>M00518</t>
  </si>
  <si>
    <t>filum</t>
  </si>
  <si>
    <t>Gahnia filum</t>
  </si>
  <si>
    <t>G05847</t>
  </si>
  <si>
    <t>Gahnia halmaturina</t>
  </si>
  <si>
    <t>Spiky Saw-sedge</t>
  </si>
  <si>
    <t>Z00519</t>
  </si>
  <si>
    <t>Gahnia hystrix</t>
  </si>
  <si>
    <t>Black Grass Saw-sedge</t>
  </si>
  <si>
    <t>A00520</t>
  </si>
  <si>
    <t>Gahnia lanigera</t>
  </si>
  <si>
    <t>Thatch Saw-sedge</t>
  </si>
  <si>
    <t>C00521</t>
  </si>
  <si>
    <t>Gahnia radula</t>
  </si>
  <si>
    <t>Red-fruit Cutting-grass</t>
  </si>
  <si>
    <t>E00522</t>
  </si>
  <si>
    <t>Gahnia sieberiana</t>
  </si>
  <si>
    <t>Saw-sedge</t>
  </si>
  <si>
    <t>M10418</t>
  </si>
  <si>
    <t>Gahnia sp.</t>
  </si>
  <si>
    <t>Cutting Grass</t>
  </si>
  <si>
    <t>G00523</t>
  </si>
  <si>
    <t>Gahnia trifida</t>
  </si>
  <si>
    <t>Button Grass</t>
  </si>
  <si>
    <t>Y00524</t>
  </si>
  <si>
    <t>Gymnoschoenus</t>
  </si>
  <si>
    <t>sphaerocephalus</t>
  </si>
  <si>
    <t>Gymnoschoenus sphaerocephalus</t>
  </si>
  <si>
    <t>Southern Club-rush</t>
  </si>
  <si>
    <t>A00564</t>
  </si>
  <si>
    <t>Isolepis</t>
  </si>
  <si>
    <t>Isolepis australiensis</t>
  </si>
  <si>
    <t>Nodding Club-rush</t>
  </si>
  <si>
    <t>C00565</t>
  </si>
  <si>
    <t>Isolepis cernua</t>
  </si>
  <si>
    <t>Slender Club-rush</t>
  </si>
  <si>
    <t>E00566</t>
  </si>
  <si>
    <t>congrua</t>
  </si>
  <si>
    <t>Isolepis congrua</t>
  </si>
  <si>
    <t>Floating Club-rush</t>
  </si>
  <si>
    <t>Y00568</t>
  </si>
  <si>
    <t>fluitans</t>
  </si>
  <si>
    <t>Isolepis fluitans</t>
  </si>
  <si>
    <t>Grassy Club-rush</t>
  </si>
  <si>
    <t>U05578</t>
  </si>
  <si>
    <t>Awned Club-rush</t>
  </si>
  <si>
    <t>W04267</t>
  </si>
  <si>
    <t>Isolepis hystrix</t>
  </si>
  <si>
    <t>Swamp Club-rush</t>
  </si>
  <si>
    <t>Q05380</t>
  </si>
  <si>
    <t>Isolepis inundata</t>
  </si>
  <si>
    <t>Little Club-rush</t>
  </si>
  <si>
    <t>C00573</t>
  </si>
  <si>
    <t>Isolepis marginata</t>
  </si>
  <si>
    <t>Flat-fruit Club-rush</t>
  </si>
  <si>
    <t>M00578</t>
  </si>
  <si>
    <t>Isolepis platycarpa</t>
  </si>
  <si>
    <t>Nutty Club-rush</t>
  </si>
  <si>
    <t>Z00579</t>
  </si>
  <si>
    <t>producta</t>
  </si>
  <si>
    <t>Isolepis producta</t>
  </si>
  <si>
    <t>S10525</t>
  </si>
  <si>
    <t>Isolepis sp.</t>
  </si>
  <si>
    <t>Star Club-rush</t>
  </si>
  <si>
    <t>A00580</t>
  </si>
  <si>
    <t>Isolepis stellata</t>
  </si>
  <si>
    <t>W05579</t>
  </si>
  <si>
    <t>trachysperma</t>
  </si>
  <si>
    <t>Isolepis trachysperma</t>
  </si>
  <si>
    <t>Central Australian Rapier-sedge</t>
  </si>
  <si>
    <t>Z00535</t>
  </si>
  <si>
    <t>Lepidosperma</t>
  </si>
  <si>
    <t>Lepidosperma avium</t>
  </si>
  <si>
    <t>Hoary Rapier-sedge</t>
  </si>
  <si>
    <t>K00525</t>
  </si>
  <si>
    <t>Lepidosperma canescens</t>
  </si>
  <si>
    <t>Black Rapier-sedge</t>
  </si>
  <si>
    <t>M00526</t>
  </si>
  <si>
    <t>Lepidosperma carphoides</t>
  </si>
  <si>
    <t>Spreading Sword-sedge</t>
  </si>
  <si>
    <t>Sword-sedge</t>
  </si>
  <si>
    <t>S15265</t>
  </si>
  <si>
    <t>concavum/congestum/laterale</t>
  </si>
  <si>
    <t>Lepidosperma concavum/congestum/laterale</t>
  </si>
  <si>
    <t>C15189</t>
  </si>
  <si>
    <t>concavum/laterale</t>
  </si>
  <si>
    <t>Lepidosperma concavum/laterale</t>
  </si>
  <si>
    <t>E06418</t>
  </si>
  <si>
    <t>congestum</t>
  </si>
  <si>
    <t>Lepidosperma congestum</t>
  </si>
  <si>
    <t>Little Sword-sedge</t>
  </si>
  <si>
    <t>G00531</t>
  </si>
  <si>
    <t>curtisiae</t>
  </si>
  <si>
    <t>Lepidosperma curtisiae</t>
  </si>
  <si>
    <t>W05615</t>
  </si>
  <si>
    <t>gahnioides</t>
  </si>
  <si>
    <t>Lepidosperma gahnioides</t>
  </si>
  <si>
    <t>Coast Sword-sedge</t>
  </si>
  <si>
    <t>S00529</t>
  </si>
  <si>
    <t>gladiatum</t>
  </si>
  <si>
    <t>Lepidosperma gladiatum</t>
  </si>
  <si>
    <t>Tall Sword-sedge</t>
  </si>
  <si>
    <t>Z05435</t>
  </si>
  <si>
    <t>laterale</t>
  </si>
  <si>
    <t>Lepidosperma laterale</t>
  </si>
  <si>
    <t>Pithy Sword-sedge</t>
  </si>
  <si>
    <t>Y00532</t>
  </si>
  <si>
    <t>longitudinale</t>
  </si>
  <si>
    <t>Lepidosperma longitudinale</t>
  </si>
  <si>
    <t>Stiff Raper-sedge</t>
  </si>
  <si>
    <t>A05456</t>
  </si>
  <si>
    <t>Lepidosperma neesii</t>
  </si>
  <si>
    <t>Wire Rapier-sedge</t>
  </si>
  <si>
    <t>K00533</t>
  </si>
  <si>
    <t>semiteres</t>
  </si>
  <si>
    <t>Lepidosperma semiteres</t>
  </si>
  <si>
    <t>Sword-sedge/Rapier-sedge</t>
  </si>
  <si>
    <t>Z10567</t>
  </si>
  <si>
    <t>Lepidosperma sp.</t>
  </si>
  <si>
    <t>G05599</t>
  </si>
  <si>
    <t>Sticky Sword-sedge</t>
  </si>
  <si>
    <t>Q00536</t>
  </si>
  <si>
    <t>viscidum</t>
  </si>
  <si>
    <t>Lepidosperma viscidum</t>
  </si>
  <si>
    <t>Button Rush</t>
  </si>
  <si>
    <t>S00537</t>
  </si>
  <si>
    <t>Lipocarpha</t>
  </si>
  <si>
    <t>Lipocarpha microcephala</t>
  </si>
  <si>
    <t>Inland Club-rush</t>
  </si>
  <si>
    <t>G00567</t>
  </si>
  <si>
    <t>Schoenoplectiella</t>
  </si>
  <si>
    <t>dissachantha</t>
  </si>
  <si>
    <t>Schoenoplectiella dissachantha</t>
  </si>
  <si>
    <t>U06190</t>
  </si>
  <si>
    <t>Schoenoplectiella laevis</t>
  </si>
  <si>
    <t>W06191</t>
  </si>
  <si>
    <t>Schoenoplectiella lateriflora</t>
  </si>
  <si>
    <t>U15338</t>
  </si>
  <si>
    <t>Schoenoplectus</t>
  </si>
  <si>
    <t>Spiky Club-rush</t>
  </si>
  <si>
    <t>K00569</t>
  </si>
  <si>
    <t>Schoenoplectus pungens</t>
  </si>
  <si>
    <t>Z10891</t>
  </si>
  <si>
    <t>Schoenoplectus sp.</t>
  </si>
  <si>
    <t>Shore Club-rush</t>
  </si>
  <si>
    <t>G00575</t>
  </si>
  <si>
    <t>subulatus</t>
  </si>
  <si>
    <t>Schoenoplectus subulatus</t>
  </si>
  <si>
    <t>River Club-rush</t>
  </si>
  <si>
    <t>U00570</t>
  </si>
  <si>
    <t>Common Bog-rush</t>
  </si>
  <si>
    <t>U00546</t>
  </si>
  <si>
    <t>Schoenus</t>
  </si>
  <si>
    <t>apogon</t>
  </si>
  <si>
    <t>Schoenus apogon</t>
  </si>
  <si>
    <t>Matted Bog-rush</t>
  </si>
  <si>
    <t>A00548</t>
  </si>
  <si>
    <t>Schoenus breviculmis</t>
  </si>
  <si>
    <t>Wiry Bog-rush</t>
  </si>
  <si>
    <t>C00549</t>
  </si>
  <si>
    <t>carsei</t>
  </si>
  <si>
    <t>Schoenus carsei</t>
  </si>
  <si>
    <t>Small Bog-rush</t>
  </si>
  <si>
    <t>M00550</t>
  </si>
  <si>
    <t>deformis</t>
  </si>
  <si>
    <t>Schoenus deformis</t>
  </si>
  <si>
    <t>Tiny Bog-rush</t>
  </si>
  <si>
    <t>Z00551</t>
  </si>
  <si>
    <t>discifer</t>
  </si>
  <si>
    <t>Schoenus discifer</t>
  </si>
  <si>
    <t>Floating Bog-rush</t>
  </si>
  <si>
    <t>Q00552</t>
  </si>
  <si>
    <t>Schoenus fluitans</t>
  </si>
  <si>
    <t>W00547</t>
  </si>
  <si>
    <t>Schoenus laevigatus</t>
  </si>
  <si>
    <t>Medusa Bog-rush</t>
  </si>
  <si>
    <t>W00555</t>
  </si>
  <si>
    <t>latelaminatus</t>
  </si>
  <si>
    <t>Schoenus latelaminatus</t>
  </si>
  <si>
    <t>Slender Bog-rush</t>
  </si>
  <si>
    <t>U00562</t>
  </si>
  <si>
    <t>Schoenus lepidosperma ssp. lepidosperma</t>
  </si>
  <si>
    <t>Leafy Bog-rush</t>
  </si>
  <si>
    <t>A00556</t>
  </si>
  <si>
    <t>maschalinus</t>
  </si>
  <si>
    <t>Schoenus maschalinus</t>
  </si>
  <si>
    <t>Little Bog-rush</t>
  </si>
  <si>
    <t>C00557</t>
  </si>
  <si>
    <t>nanus</t>
  </si>
  <si>
    <t>Schoenus nanus</t>
  </si>
  <si>
    <t>Shiny Bog-rush</t>
  </si>
  <si>
    <t>E00558</t>
  </si>
  <si>
    <t>nitens</t>
  </si>
  <si>
    <t>Schoenus nitens</t>
  </si>
  <si>
    <t>Sandhill Bog-rush</t>
  </si>
  <si>
    <t>G00559</t>
  </si>
  <si>
    <t>racemosus</t>
  </si>
  <si>
    <t>Schoenus racemosus</t>
  </si>
  <si>
    <t>Gimlet Bog-rush</t>
  </si>
  <si>
    <t>Q00560</t>
  </si>
  <si>
    <t>sculptus</t>
  </si>
  <si>
    <t>Schoenus sculptus</t>
  </si>
  <si>
    <t>Bog-rush</t>
  </si>
  <si>
    <t>Q10892</t>
  </si>
  <si>
    <t>Schoenus sp.</t>
  </si>
  <si>
    <t>Desert Bog-rush</t>
  </si>
  <si>
    <t>S00561</t>
  </si>
  <si>
    <t>subaphyllus</t>
  </si>
  <si>
    <t>Schoenus subaphyllus</t>
  </si>
  <si>
    <t>Grassy Bog-rush</t>
  </si>
  <si>
    <t>W00563</t>
  </si>
  <si>
    <t>Schoenus tesquorum</t>
  </si>
  <si>
    <t>Hair Sedge</t>
  </si>
  <si>
    <t>E00582</t>
  </si>
  <si>
    <t>Tetraria</t>
  </si>
  <si>
    <t>Tetraria capillaris</t>
  </si>
  <si>
    <t>Needle Bog-rush</t>
  </si>
  <si>
    <t>Y00584</t>
  </si>
  <si>
    <t>Tricostularia</t>
  </si>
  <si>
    <t>Tricostularia pauciflora</t>
  </si>
  <si>
    <t>ORCHIDACEAE</t>
  </si>
  <si>
    <t>Mayfly Orchid</t>
  </si>
  <si>
    <t>G05783</t>
  </si>
  <si>
    <t>Acianthus</t>
  </si>
  <si>
    <t>Acianthus caudatus</t>
  </si>
  <si>
    <t>Mosquito Orchid</t>
  </si>
  <si>
    <t>Q00764</t>
  </si>
  <si>
    <t>Acianthus pusillus</t>
  </si>
  <si>
    <t>C10009</t>
  </si>
  <si>
    <t>Acianthus sp.</t>
  </si>
  <si>
    <t>White Beauty Spider-orchid</t>
  </si>
  <si>
    <t>U05146</t>
  </si>
  <si>
    <t>Caladenia</t>
  </si>
  <si>
    <t>argocalla</t>
  </si>
  <si>
    <t>Caladenia argocalla</t>
  </si>
  <si>
    <t>Audas' Spider-orchid</t>
  </si>
  <si>
    <t>Q04360</t>
  </si>
  <si>
    <t>audasii</t>
  </si>
  <si>
    <t>Caladenia audasii</t>
  </si>
  <si>
    <t>E32202</t>
  </si>
  <si>
    <t>aurulenta</t>
  </si>
  <si>
    <t>Caladenia aurulenta</t>
  </si>
  <si>
    <t>Pink-lip Spider-orchid</t>
  </si>
  <si>
    <t>Y05140</t>
  </si>
  <si>
    <t>Caladenia behrii</t>
  </si>
  <si>
    <t>Western Daddy-long-legs</t>
  </si>
  <si>
    <t>bicalliata</t>
  </si>
  <si>
    <t>Caladenia bicalliata ssp. bicalliata</t>
  </si>
  <si>
    <t>Winter Spider-orchid</t>
  </si>
  <si>
    <t>W05147</t>
  </si>
  <si>
    <t>brumalis</t>
  </si>
  <si>
    <t>Caladenia brumalis</t>
  </si>
  <si>
    <t>Hybrid Spider-orchid</t>
  </si>
  <si>
    <t>U15354</t>
  </si>
  <si>
    <t>Caladenia brumalis X Caladenia latifolia</t>
  </si>
  <si>
    <t>Limestone Spider-orchid</t>
  </si>
  <si>
    <t>S04361</t>
  </si>
  <si>
    <t>Caladenia calcicola</t>
  </si>
  <si>
    <t>Wispy Spider-orchid</t>
  </si>
  <si>
    <t>Z04115</t>
  </si>
  <si>
    <t>capillata</t>
  </si>
  <si>
    <t>Caladenia capillata</t>
  </si>
  <si>
    <t>Heart-lip Spider-orchid</t>
  </si>
  <si>
    <t>K04113</t>
  </si>
  <si>
    <t>cardiochila</t>
  </si>
  <si>
    <t>Caladenia cardiochila</t>
  </si>
  <si>
    <t>Pink Fingers</t>
  </si>
  <si>
    <t>Y04384</t>
  </si>
  <si>
    <t>Caladenia carnea</t>
  </si>
  <si>
    <t>Pink Fingers Caladenia</t>
  </si>
  <si>
    <t>K20033</t>
  </si>
  <si>
    <t>carnea complex</t>
  </si>
  <si>
    <t>Caladenia carnea complex</t>
  </si>
  <si>
    <t>Plain-lip Spider-orchid</t>
  </si>
  <si>
    <t>A00768</t>
  </si>
  <si>
    <t>clavigera</t>
  </si>
  <si>
    <t>Caladenia clavigera</t>
  </si>
  <si>
    <t>Brown-club Spider Orchid</t>
  </si>
  <si>
    <t>W05383</t>
  </si>
  <si>
    <t>clavula</t>
  </si>
  <si>
    <t>Caladenia clavula</t>
  </si>
  <si>
    <t>Y05440</t>
  </si>
  <si>
    <t>cleistantha</t>
  </si>
  <si>
    <t>Caladenia cleistantha</t>
  </si>
  <si>
    <t>Flinders Ranges Caladenia</t>
  </si>
  <si>
    <t>K04385</t>
  </si>
  <si>
    <t>coactilis</t>
  </si>
  <si>
    <t>Caladenia coactilis</t>
  </si>
  <si>
    <t>Coloured Spider-orchid</t>
  </si>
  <si>
    <t>A05148</t>
  </si>
  <si>
    <t>Caladenia colorata</t>
  </si>
  <si>
    <t>Crimson Spider-orchid</t>
  </si>
  <si>
    <t>U04362</t>
  </si>
  <si>
    <t>Caladenia concolor</t>
  </si>
  <si>
    <t>Coast Spider-orchid</t>
  </si>
  <si>
    <t>Caladenia conferta</t>
  </si>
  <si>
    <t>Black-tongue Caladenia</t>
  </si>
  <si>
    <t>C00769</t>
  </si>
  <si>
    <t>congesta</t>
  </si>
  <si>
    <t>Caladenia congesta</t>
  </si>
  <si>
    <t>Bordertown Spider-orchid</t>
  </si>
  <si>
    <t>M05442</t>
  </si>
  <si>
    <t>cruciformis</t>
  </si>
  <si>
    <t>Caladenia cruciformis</t>
  </si>
  <si>
    <t>Hooded Caladenia</t>
  </si>
  <si>
    <t>M00770</t>
  </si>
  <si>
    <t>Caladenia cucullata</t>
  </si>
  <si>
    <t>Late Spider-orchid</t>
  </si>
  <si>
    <t>Q06260</t>
  </si>
  <si>
    <t>Caladenia dilatata</t>
  </si>
  <si>
    <t>Green-comb Spider-orchid</t>
  </si>
  <si>
    <t>W04859</t>
  </si>
  <si>
    <t>dilatata complex</t>
  </si>
  <si>
    <t>Caladenia dilatata complex</t>
  </si>
  <si>
    <t>Daddy-long-legs Spider-orchid</t>
  </si>
  <si>
    <t>M20034</t>
  </si>
  <si>
    <t>filamentosa complex</t>
  </si>
  <si>
    <t>Caladenia filamentosa complex</t>
  </si>
  <si>
    <t>W06079</t>
  </si>
  <si>
    <t>filamentosa</t>
  </si>
  <si>
    <t>Drooping Spider-orchid</t>
  </si>
  <si>
    <t>M05142</t>
  </si>
  <si>
    <t>Caladenia flaccida</t>
  </si>
  <si>
    <t>Sand Spider-orchid</t>
  </si>
  <si>
    <t>A32040</t>
  </si>
  <si>
    <t>Caladenia flindersica</t>
  </si>
  <si>
    <t>Elegant Spider Orchid</t>
  </si>
  <si>
    <t>M05150</t>
  </si>
  <si>
    <t>Caladenia formosa</t>
  </si>
  <si>
    <t>Scented Spider-orchid</t>
  </si>
  <si>
    <t>C04365</t>
  </si>
  <si>
    <t>Caladenia fragrantissima</t>
  </si>
  <si>
    <t>G32203</t>
  </si>
  <si>
    <t>fuliginosa</t>
  </si>
  <si>
    <t>Caladenia fuliginosa</t>
  </si>
  <si>
    <t>Tawny Spider-orchid</t>
  </si>
  <si>
    <t>C05165</t>
  </si>
  <si>
    <t>fulva</t>
  </si>
  <si>
    <t>Caladenia fulva</t>
  </si>
  <si>
    <t>PJL 16 Feb 2015: Amended EPBC status from Null to EN, in line with its addition to EPBC listing as EN on 16 Jul 2000, following advice from D.Bickerton in Feb 2015; added common name used on listing.</t>
  </si>
  <si>
    <t>Dusky Caladenia</t>
  </si>
  <si>
    <t>U05382</t>
  </si>
  <si>
    <t>fuscata</t>
  </si>
  <si>
    <t>Caladenia fuscata</t>
  </si>
  <si>
    <t>Bayonet Spider-orchid</t>
  </si>
  <si>
    <t>U00774</t>
  </si>
  <si>
    <t>gladiolata</t>
  </si>
  <si>
    <t>Caladenia gladiolata</t>
  </si>
  <si>
    <t>Musky Caladenia</t>
  </si>
  <si>
    <t>U00766</t>
  </si>
  <si>
    <t>Mellblom's Spider-orchid</t>
  </si>
  <si>
    <t>E05158</t>
  </si>
  <si>
    <t>Caladenia hastata</t>
  </si>
  <si>
    <t>Y32204</t>
  </si>
  <si>
    <t>interanea</t>
  </si>
  <si>
    <t>Caladenia interanea</t>
  </si>
  <si>
    <t>Ghost Spider Orchid</t>
  </si>
  <si>
    <t>C06265</t>
  </si>
  <si>
    <t>intuta</t>
  </si>
  <si>
    <t>Caladenia intuta</t>
  </si>
  <si>
    <t>Pink Caladenia</t>
  </si>
  <si>
    <t>A00776</t>
  </si>
  <si>
    <t>Caladenia latifolia</t>
  </si>
  <si>
    <t>Narrow-lip Spider-orchid</t>
  </si>
  <si>
    <t>M32206</t>
  </si>
  <si>
    <t>leptochila</t>
  </si>
  <si>
    <t>Caladenia leptochila ssp. dentata</t>
  </si>
  <si>
    <t>K32205</t>
  </si>
  <si>
    <t>Caladenia leptochila ssp. leptochila</t>
  </si>
  <si>
    <t>Y32504</t>
  </si>
  <si>
    <t>Caladenia littoricola</t>
  </si>
  <si>
    <t>Wimmera Spider-orchid</t>
  </si>
  <si>
    <t>Y05168</t>
  </si>
  <si>
    <t>lowanensis</t>
  </si>
  <si>
    <t>Caladenia lowanensis</t>
  </si>
  <si>
    <t>Large-club Spider-orchid</t>
  </si>
  <si>
    <t>macroclavia</t>
  </si>
  <si>
    <t>Caladenia macroclavia</t>
  </si>
  <si>
    <t>G06259</t>
  </si>
  <si>
    <t>necrophylla</t>
  </si>
  <si>
    <t>Caladenia necrophylla</t>
  </si>
  <si>
    <t>Ornate Pink Fingers</t>
  </si>
  <si>
    <t>Y06080</t>
  </si>
  <si>
    <t>Caladenia ornata</t>
  </si>
  <si>
    <t>PJL 16 Feb 2015: Amended EPBC status from Null to VU, in line with its addition to EPBC listing as VU on 16 Jul 2000, following advice from D.Bickerton in Feb 2015; added common name used on listing.</t>
  </si>
  <si>
    <t>Kangaroo Island Spider-orchid</t>
  </si>
  <si>
    <t>G00779</t>
  </si>
  <si>
    <t>Caladenia ovata</t>
  </si>
  <si>
    <t>Small Green-comb Spider-orchid</t>
  </si>
  <si>
    <t>Z05151</t>
  </si>
  <si>
    <t>parva</t>
  </si>
  <si>
    <t>Caladenia parva</t>
  </si>
  <si>
    <t>White Spider-orchid</t>
  </si>
  <si>
    <t>E04382</t>
  </si>
  <si>
    <t>Shy Caladenia</t>
  </si>
  <si>
    <t>M04386</t>
  </si>
  <si>
    <t>prolata</t>
  </si>
  <si>
    <t>Caladenia prolata</t>
  </si>
  <si>
    <t>Pigmy Caladenia</t>
  </si>
  <si>
    <t>S06261</t>
  </si>
  <si>
    <t>Caladenia pusilla</t>
  </si>
  <si>
    <t>Veined Spider-orchid</t>
  </si>
  <si>
    <t>U03386</t>
  </si>
  <si>
    <t>Caladenia reticulata</t>
  </si>
  <si>
    <t>Little Dip Spider-orchid</t>
  </si>
  <si>
    <t>E04366</t>
  </si>
  <si>
    <t>richardsiorum</t>
  </si>
  <si>
    <t>Caladenia richardsiorum</t>
  </si>
  <si>
    <t>Stiff White Spider-orchid</t>
  </si>
  <si>
    <t>S00781</t>
  </si>
  <si>
    <t>Caladenia rigida</t>
  </si>
  <si>
    <t>Crimson Daddy-long-legs</t>
  </si>
  <si>
    <t>K05141</t>
  </si>
  <si>
    <t>Caladenia sanguinea</t>
  </si>
  <si>
    <t>Star Spider-orchid</t>
  </si>
  <si>
    <t>E32042</t>
  </si>
  <si>
    <t>Caladenia saxatilis</t>
  </si>
  <si>
    <t>Eyre Peninsula Spider-orchid</t>
  </si>
  <si>
    <t>S05161</t>
  </si>
  <si>
    <t>septuosa</t>
  </si>
  <si>
    <t>Caladenia septuosa</t>
  </si>
  <si>
    <t>Spider-orchid</t>
  </si>
  <si>
    <t>Q10160</t>
  </si>
  <si>
    <t>Caladenia sp.</t>
  </si>
  <si>
    <t>Finniss Spider-orchid</t>
  </si>
  <si>
    <t>Z05443</t>
  </si>
  <si>
    <t>sp. Finniss (R.Bates 308)</t>
  </si>
  <si>
    <t>Caladenia sp. Finniss (R.Bates 308)</t>
  </si>
  <si>
    <t>E06266</t>
  </si>
  <si>
    <t>sp. Monarto South (H.Goldsack 163 AD97708605A)</t>
  </si>
  <si>
    <t>Caladenia sp. Monarto South (H.Goldsack 163 AD97708605A)</t>
  </si>
  <si>
    <t>W06263</t>
  </si>
  <si>
    <t>sp. Southeast (R.Bates 66283)</t>
  </si>
  <si>
    <t>Caladenia sp. Southeast (R.Bates 66283)</t>
  </si>
  <si>
    <t>U06262</t>
  </si>
  <si>
    <t>sp. White (R.Bates 41056)</t>
  </si>
  <si>
    <t>Caladenia sp. White (R.Bates 41056)</t>
  </si>
  <si>
    <t>C32041</t>
  </si>
  <si>
    <t>Caladenia stellata</t>
  </si>
  <si>
    <t>Upright Caladenia</t>
  </si>
  <si>
    <t>G04367</t>
  </si>
  <si>
    <t>Caladenia stricta</t>
  </si>
  <si>
    <t>A05164</t>
  </si>
  <si>
    <t>Caladenia strigosa</t>
  </si>
  <si>
    <t>Inland Green-comb Spider-orchid</t>
  </si>
  <si>
    <t>A05384</t>
  </si>
  <si>
    <t>tensa</t>
  </si>
  <si>
    <t>Caladenia tensa</t>
  </si>
  <si>
    <t>King Spider-orchid</t>
  </si>
  <si>
    <t>Y04860</t>
  </si>
  <si>
    <t>tentaculata</t>
  </si>
  <si>
    <t>Caladenia tentaculata</t>
  </si>
  <si>
    <t>Bow-lip Spider-orchid</t>
  </si>
  <si>
    <t>G05159</t>
  </si>
  <si>
    <t>toxochila</t>
  </si>
  <si>
    <t>Caladenia toxochila</t>
  </si>
  <si>
    <t>Robust Spider-orchid</t>
  </si>
  <si>
    <t>S04265</t>
  </si>
  <si>
    <t>valida</t>
  </si>
  <si>
    <t>Caladenia valida</t>
  </si>
  <si>
    <t>Large White Spider-orchid</t>
  </si>
  <si>
    <t>C05149</t>
  </si>
  <si>
    <t>Caladenia venusta</t>
  </si>
  <si>
    <t>Yellow-club Spider-orchid</t>
  </si>
  <si>
    <t>U05154</t>
  </si>
  <si>
    <t>Caladenia verrucosa</t>
  </si>
  <si>
    <t>Grampians Spider-orchid</t>
  </si>
  <si>
    <t>Q05144</t>
  </si>
  <si>
    <t>Caladenia versicolor</t>
  </si>
  <si>
    <t>Plain Caladenia</t>
  </si>
  <si>
    <t>E05166</t>
  </si>
  <si>
    <t>Caladenia vulgaris</t>
  </si>
  <si>
    <t>Woolcock's Spider-orchid</t>
  </si>
  <si>
    <t>W05163</t>
  </si>
  <si>
    <t>woolcockiorum</t>
  </si>
  <si>
    <t>Caladenia woolcockiorum</t>
  </si>
  <si>
    <t>G32043</t>
  </si>
  <si>
    <t>ensigera</t>
  </si>
  <si>
    <t>Caladenia X ensigera</t>
  </si>
  <si>
    <t>A30124</t>
  </si>
  <si>
    <t>idiastes</t>
  </si>
  <si>
    <t>Caladenia X idiastes</t>
  </si>
  <si>
    <t>W03387</t>
  </si>
  <si>
    <t>Caladenia X variabilis</t>
  </si>
  <si>
    <t>Yellow-lip Spider-orchid</t>
  </si>
  <si>
    <t>M05418</t>
  </si>
  <si>
    <t>xanthochila</t>
  </si>
  <si>
    <t>Caladenia xanthochila</t>
  </si>
  <si>
    <t>Flinders Ranges White Caladenia</t>
  </si>
  <si>
    <t>C04841</t>
  </si>
  <si>
    <t>xantholeuca</t>
  </si>
  <si>
    <t>Caladenia xantholeuca</t>
  </si>
  <si>
    <t>Z32039</t>
  </si>
  <si>
    <t>zephyra</t>
  </si>
  <si>
    <t>Caladenia zephyra</t>
  </si>
  <si>
    <t>Large Duck-orchid</t>
  </si>
  <si>
    <t>A00784</t>
  </si>
  <si>
    <t>Caleana</t>
  </si>
  <si>
    <t>Caleana major</t>
  </si>
  <si>
    <t>Plains Beard-orchid</t>
  </si>
  <si>
    <t>Q30112</t>
  </si>
  <si>
    <t>Calochilus</t>
  </si>
  <si>
    <t>Copper Beard-orchid</t>
  </si>
  <si>
    <t>A05172</t>
  </si>
  <si>
    <t>cupreus</t>
  </si>
  <si>
    <t>Calochilus cupreus</t>
  </si>
  <si>
    <t>Red Beard-orchid</t>
  </si>
  <si>
    <t>G00787</t>
  </si>
  <si>
    <t>paludosus</t>
  </si>
  <si>
    <t>Calochilus paludosus</t>
  </si>
  <si>
    <t>S30113</t>
  </si>
  <si>
    <t>pruinosus</t>
  </si>
  <si>
    <t>Calochilus pruinosus</t>
  </si>
  <si>
    <t>Purplish Beard-orchid</t>
  </si>
  <si>
    <t>Calochilus robertsonii</t>
  </si>
  <si>
    <t>Beard-orchid</t>
  </si>
  <si>
    <t>W10171</t>
  </si>
  <si>
    <t>Calochilus sp.</t>
  </si>
  <si>
    <t>Green Bird-orchid</t>
  </si>
  <si>
    <t>K00789</t>
  </si>
  <si>
    <t>Chiloglottis</t>
  </si>
  <si>
    <t>Chiloglottis cornuta</t>
  </si>
  <si>
    <t>Bird-orchid</t>
  </si>
  <si>
    <t>U10218</t>
  </si>
  <si>
    <t>Chiloglottis sp.</t>
  </si>
  <si>
    <t>Dainty Bird-orchid</t>
  </si>
  <si>
    <t>U00790</t>
  </si>
  <si>
    <t>trapeziformis</t>
  </si>
  <si>
    <t>Chiloglottis trapeziformis</t>
  </si>
  <si>
    <t>Y04368</t>
  </si>
  <si>
    <t>Chiloglottis valida</t>
  </si>
  <si>
    <t>Finniss Helmet-orchid</t>
  </si>
  <si>
    <t>G06267</t>
  </si>
  <si>
    <t>Corybas</t>
  </si>
  <si>
    <t>Coast Helmet-orchid</t>
  </si>
  <si>
    <t>W00791</t>
  </si>
  <si>
    <t>despectans</t>
  </si>
  <si>
    <t>Corybas despectans</t>
  </si>
  <si>
    <t>Veined Helmet-orchid</t>
  </si>
  <si>
    <t>K06277</t>
  </si>
  <si>
    <t>diemenicus</t>
  </si>
  <si>
    <t>Corybas diemenicus</t>
  </si>
  <si>
    <t>Dune Helmet-orchid</t>
  </si>
  <si>
    <t>S04389</t>
  </si>
  <si>
    <t>expansus</t>
  </si>
  <si>
    <t>Corybas expansus</t>
  </si>
  <si>
    <t>Swamp Helmet-orchid</t>
  </si>
  <si>
    <t>E00794</t>
  </si>
  <si>
    <t>fordhamii</t>
  </si>
  <si>
    <t>Corybas fordhamii</t>
  </si>
  <si>
    <t>Slaty Helmet-orchid</t>
  </si>
  <si>
    <t>E05174</t>
  </si>
  <si>
    <t>Corybas incurvus</t>
  </si>
  <si>
    <t>Helmet-orchid</t>
  </si>
  <si>
    <t>Y10264</t>
  </si>
  <si>
    <t>Corybas sp.</t>
  </si>
  <si>
    <t>E32466</t>
  </si>
  <si>
    <t>sp. aff. diemenicus (Coastal)</t>
  </si>
  <si>
    <t>Corybas sp. aff. diemenicus (Coastal)</t>
  </si>
  <si>
    <t>Small Helmet-orchid</t>
  </si>
  <si>
    <t>G00795</t>
  </si>
  <si>
    <t>unguiculatus</t>
  </si>
  <si>
    <t>Corybas unguiculatus</t>
  </si>
  <si>
    <t>G05175</t>
  </si>
  <si>
    <t>miscellus</t>
  </si>
  <si>
    <t>Corybas X miscellus</t>
  </si>
  <si>
    <t>Moose Orchid</t>
  </si>
  <si>
    <t>Y00796</t>
  </si>
  <si>
    <t>Cryptostylis</t>
  </si>
  <si>
    <t>Cryptostylis subulata</t>
  </si>
  <si>
    <t>Small Gnat-orchid</t>
  </si>
  <si>
    <t>E04390</t>
  </si>
  <si>
    <t>Cyrtostylis</t>
  </si>
  <si>
    <t>Cyrtostylis reniformis</t>
  </si>
  <si>
    <t>Robust Gnat-orchid</t>
  </si>
  <si>
    <t>U04370</t>
  </si>
  <si>
    <t>Cyrtostylis robusta</t>
  </si>
  <si>
    <t>Gnat-orchid</t>
  </si>
  <si>
    <t>C10297</t>
  </si>
  <si>
    <t>Cyrtostylis sp.</t>
  </si>
  <si>
    <t>Bell-flower Hyacinth Orchid</t>
  </si>
  <si>
    <t>M05178</t>
  </si>
  <si>
    <t>Dipodium</t>
  </si>
  <si>
    <t>campanulatum</t>
  </si>
  <si>
    <t>Dipodium campanulatum</t>
  </si>
  <si>
    <t>Leopard Hyacinth-orchid</t>
  </si>
  <si>
    <t>M05574</t>
  </si>
  <si>
    <t>pardalinum</t>
  </si>
  <si>
    <t>Dipodium pardalinum</t>
  </si>
  <si>
    <t>Y05176</t>
  </si>
  <si>
    <t>punctatum</t>
  </si>
  <si>
    <t>Dipodium punctatum</t>
  </si>
  <si>
    <t>Pink Hyacinth Orchid</t>
  </si>
  <si>
    <t>K05573</t>
  </si>
  <si>
    <t>Dipodium roseum</t>
  </si>
  <si>
    <t>Hyacinth Orchid</t>
  </si>
  <si>
    <t>E11098</t>
  </si>
  <si>
    <t>Dipodium sp.</t>
  </si>
  <si>
    <t>South African Weed Orchid</t>
  </si>
  <si>
    <t>Z04395</t>
  </si>
  <si>
    <t>Disa</t>
  </si>
  <si>
    <t>Disa bracteata</t>
  </si>
  <si>
    <t>Behr's Cowslip Orchid</t>
  </si>
  <si>
    <t>G04391</t>
  </si>
  <si>
    <t>Diuris</t>
  </si>
  <si>
    <t>Diuris behrii</t>
  </si>
  <si>
    <t>A06432</t>
  </si>
  <si>
    <t>Diuris behrii X Diuris orientis</t>
  </si>
  <si>
    <t>Short-leaf Donkey-orchid</t>
  </si>
  <si>
    <t>W03951</t>
  </si>
  <si>
    <t>Diuris brevifolia</t>
  </si>
  <si>
    <t>Cowslip Orchid</t>
  </si>
  <si>
    <t>Y04392</t>
  </si>
  <si>
    <t>chryseopsis</t>
  </si>
  <si>
    <t>Diuris chryseopsis</t>
  </si>
  <si>
    <t>Wallflower Donkey-orchid</t>
  </si>
  <si>
    <t>W04371</t>
  </si>
  <si>
    <t>orientis</t>
  </si>
  <si>
    <t>Diuris orientis</t>
  </si>
  <si>
    <t>Q15360</t>
  </si>
  <si>
    <t>Little Donkey-orchid</t>
  </si>
  <si>
    <t>U00802</t>
  </si>
  <si>
    <t>Diuris palustris</t>
  </si>
  <si>
    <t>Spotted Donkey-orchid</t>
  </si>
  <si>
    <t>pardina</t>
  </si>
  <si>
    <t>Diuris pardina</t>
  </si>
  <si>
    <t>Purple Donkey-orchid</t>
  </si>
  <si>
    <t>K04393</t>
  </si>
  <si>
    <t>Diuris punctata var. punctata</t>
  </si>
  <si>
    <t>Donkey Orchid</t>
  </si>
  <si>
    <t>Z10339</t>
  </si>
  <si>
    <t>Diuris sp.</t>
  </si>
  <si>
    <t>Tiger Orchid</t>
  </si>
  <si>
    <t>A00804</t>
  </si>
  <si>
    <t>sulphurea</t>
  </si>
  <si>
    <t>Diuris sulphurea</t>
  </si>
  <si>
    <t>Proud Donkey-orchid</t>
  </si>
  <si>
    <t>M00798</t>
  </si>
  <si>
    <t>fastidiosa</t>
  </si>
  <si>
    <t>Diuris X fastidiosa</t>
  </si>
  <si>
    <t>Broad-lip Donkey-orchid</t>
  </si>
  <si>
    <t>S00801</t>
  </si>
  <si>
    <t>palachila</t>
  </si>
  <si>
    <t>Diuris X palachila</t>
  </si>
  <si>
    <t>Parson's Bands</t>
  </si>
  <si>
    <t>Eriochilus</t>
  </si>
  <si>
    <t>cucullatus</t>
  </si>
  <si>
    <t>Eriochilus cucullatus</t>
  </si>
  <si>
    <t>Q10380</t>
  </si>
  <si>
    <t>Eriochilus sp.</t>
  </si>
  <si>
    <t>S06113</t>
  </si>
  <si>
    <t>A32156</t>
  </si>
  <si>
    <t>Gastrodia</t>
  </si>
  <si>
    <t>Gastrodia procera</t>
  </si>
  <si>
    <t>Potato Orchid</t>
  </si>
  <si>
    <t>E00806</t>
  </si>
  <si>
    <t>sesamoides</t>
  </si>
  <si>
    <t>Gastrodia sesamoides</t>
  </si>
  <si>
    <t>W11079</t>
  </si>
  <si>
    <t>Gastrodia sp.</t>
  </si>
  <si>
    <t>Lesser Potato Orchid</t>
  </si>
  <si>
    <t>G05387</t>
  </si>
  <si>
    <t>vescula</t>
  </si>
  <si>
    <t>Gastrodia vescula</t>
  </si>
  <si>
    <t>Swamp Midge-orchid</t>
  </si>
  <si>
    <t>K00817</t>
  </si>
  <si>
    <t>Genoplesium</t>
  </si>
  <si>
    <t>Genoplesium ciliatum</t>
  </si>
  <si>
    <t>Sharp Midge-orchid</t>
  </si>
  <si>
    <t>Z00819</t>
  </si>
  <si>
    <t>Genoplesium despectans</t>
  </si>
  <si>
    <t>Bearded Midge-orchid</t>
  </si>
  <si>
    <t>K00825</t>
  </si>
  <si>
    <t>Genoplesium morrisii</t>
  </si>
  <si>
    <t>Black Midge-orchid</t>
  </si>
  <si>
    <t>M00826</t>
  </si>
  <si>
    <t>Genoplesium nigricans</t>
  </si>
  <si>
    <t>Midge-orchid</t>
  </si>
  <si>
    <t>U15178</t>
  </si>
  <si>
    <t>nigricans/rufum</t>
  </si>
  <si>
    <t>Genoplesium nigricans/rufum</t>
  </si>
  <si>
    <t>Red Midge-orchid</t>
  </si>
  <si>
    <t>S00829</t>
  </si>
  <si>
    <t>rufum</t>
  </si>
  <si>
    <t>Genoplesium rufum</t>
  </si>
  <si>
    <t>Midge Orchid</t>
  </si>
  <si>
    <t>E11070</t>
  </si>
  <si>
    <t>Genoplesium sp.</t>
  </si>
  <si>
    <t>Purple Cockatoo</t>
  </si>
  <si>
    <t>G00807</t>
  </si>
  <si>
    <t>Glossodia</t>
  </si>
  <si>
    <t>Glossodia major</t>
  </si>
  <si>
    <t>Wax-lip Orchid</t>
  </si>
  <si>
    <t>Z10443</t>
  </si>
  <si>
    <t>Glossodia sp.</t>
  </si>
  <si>
    <t>Fringed Hare-orchid</t>
  </si>
  <si>
    <t>Y00808</t>
  </si>
  <si>
    <t>Leporella</t>
  </si>
  <si>
    <t>Leporella fimbriata</t>
  </si>
  <si>
    <t>Hare Orchid</t>
  </si>
  <si>
    <t>E00778</t>
  </si>
  <si>
    <t>Leptoceras</t>
  </si>
  <si>
    <t>Leptoceras menziesii</t>
  </si>
  <si>
    <t>Notched Onion-orchid</t>
  </si>
  <si>
    <t>G05183</t>
  </si>
  <si>
    <t>Microtis</t>
  </si>
  <si>
    <t>Microtis arenaria</t>
  </si>
  <si>
    <t>Yellow Onion-orchid</t>
  </si>
  <si>
    <t>U00810</t>
  </si>
  <si>
    <t>atrata</t>
  </si>
  <si>
    <t>Microtis atrata</t>
  </si>
  <si>
    <t>Slender Onion-orchid</t>
  </si>
  <si>
    <t>S06333</t>
  </si>
  <si>
    <t>Microtis eremaea</t>
  </si>
  <si>
    <t>Y05028</t>
  </si>
  <si>
    <t>frutetorum</t>
  </si>
  <si>
    <t>Microtis frutetorum</t>
  </si>
  <si>
    <t>Sweet Onion-orchid</t>
  </si>
  <si>
    <t>Y32468</t>
  </si>
  <si>
    <t>Microtis oblonga</t>
  </si>
  <si>
    <t>Swamp Onion-orchid</t>
  </si>
  <si>
    <t>A00812</t>
  </si>
  <si>
    <t>Microtis orbicularis</t>
  </si>
  <si>
    <t>Q06332</t>
  </si>
  <si>
    <t>Microtis parviflora</t>
  </si>
  <si>
    <t>K32469</t>
  </si>
  <si>
    <t>Microtis rara</t>
  </si>
  <si>
    <t>Onion-orchid</t>
  </si>
  <si>
    <t>Y10644</t>
  </si>
  <si>
    <t>Microtis sp.</t>
  </si>
  <si>
    <t>U06334</t>
  </si>
  <si>
    <t>sp. Short-leaf (R.J.Bates 54342)</t>
  </si>
  <si>
    <t>Microtis sp. Short-leaf (R.J.Bates 54342)</t>
  </si>
  <si>
    <t>U32470</t>
  </si>
  <si>
    <t>unifolia</t>
  </si>
  <si>
    <t>Microtis unifolia</t>
  </si>
  <si>
    <t>W15267</t>
  </si>
  <si>
    <t>unifolia complex</t>
  </si>
  <si>
    <t>Microtis unifolia complex</t>
  </si>
  <si>
    <t>Onion Orchid/Leek-orchid</t>
  </si>
  <si>
    <t>S15185</t>
  </si>
  <si>
    <t>Microtis/Prasophyllum</t>
  </si>
  <si>
    <t>Microtis/Prasophyllum sp.</t>
  </si>
  <si>
    <t>Orchid Family</t>
  </si>
  <si>
    <t>E15110</t>
  </si>
  <si>
    <t>Orchidaceae</t>
  </si>
  <si>
    <t>Orchidaceae sp.</t>
  </si>
  <si>
    <t>Horned Orchid</t>
  </si>
  <si>
    <t>G00815</t>
  </si>
  <si>
    <t>Orthoceras</t>
  </si>
  <si>
    <t>Orthoceras strictum</t>
  </si>
  <si>
    <t>Black-beak Duck-orchid</t>
  </si>
  <si>
    <t>U03950</t>
  </si>
  <si>
    <t>Paracaleana</t>
  </si>
  <si>
    <t>Paracaleana disjuncta</t>
  </si>
  <si>
    <t>Small Duck-orchid</t>
  </si>
  <si>
    <t>Y00816</t>
  </si>
  <si>
    <t>Paracaleana minor</t>
  </si>
  <si>
    <t>Duck-orchid</t>
  </si>
  <si>
    <t>M10734</t>
  </si>
  <si>
    <t>Paracaleana sp.</t>
  </si>
  <si>
    <t>Bluebeard Orchid</t>
  </si>
  <si>
    <t>Z00771</t>
  </si>
  <si>
    <t>Pheladenia</t>
  </si>
  <si>
    <t>Pheladenia deformis</t>
  </si>
  <si>
    <t>E05458</t>
  </si>
  <si>
    <t>Prasophyllum</t>
  </si>
  <si>
    <t>"carnosum"</t>
  </si>
  <si>
    <t>Prasophyllum "carnosum"</t>
  </si>
  <si>
    <t>E04402</t>
  </si>
  <si>
    <t>aff. truncatum</t>
  </si>
  <si>
    <t>Prasophyllum aff. truncatum</t>
  </si>
  <si>
    <t>Austral Leek-orchid</t>
  </si>
  <si>
    <t>M00818</t>
  </si>
  <si>
    <t>Prasophyllum australe</t>
  </si>
  <si>
    <t>Limestone Leek-orchid</t>
  </si>
  <si>
    <t>S00985</t>
  </si>
  <si>
    <t>Prasophyllum calcicola</t>
  </si>
  <si>
    <t>S06289</t>
  </si>
  <si>
    <t>catenemum</t>
  </si>
  <si>
    <t>Prasophyllum catenemum</t>
  </si>
  <si>
    <t>Scented Leek-orchid</t>
  </si>
  <si>
    <t>W30115</t>
  </si>
  <si>
    <t>collinum</t>
  </si>
  <si>
    <t>Prasophyllum collinum</t>
  </si>
  <si>
    <t>Tawny Leek-orchid</t>
  </si>
  <si>
    <t>Y32044</t>
  </si>
  <si>
    <t>constrictum</t>
  </si>
  <si>
    <t>Prasophyllum constrictum</t>
  </si>
  <si>
    <t>Tall Leek-orchid</t>
  </si>
  <si>
    <t>A00820</t>
  </si>
  <si>
    <t>elatum</t>
  </si>
  <si>
    <t>Prasophyllum elatum</t>
  </si>
  <si>
    <t>Self-pollinating Leek-orchid</t>
  </si>
  <si>
    <t>S04397</t>
  </si>
  <si>
    <t>fecundum</t>
  </si>
  <si>
    <t>Prasophyllum fecundum</t>
  </si>
  <si>
    <t>Fitzgerald's Leek-orchid</t>
  </si>
  <si>
    <t>C00821</t>
  </si>
  <si>
    <t>Prasophyllum fitzgeraldii</t>
  </si>
  <si>
    <t>Maroon Leek-orchid</t>
  </si>
  <si>
    <t>S06069</t>
  </si>
  <si>
    <t>frenchii</t>
  </si>
  <si>
    <t>Prasophyllum frenchii</t>
  </si>
  <si>
    <t>Goldsack's Leek-orchid</t>
  </si>
  <si>
    <t>G06291</t>
  </si>
  <si>
    <t>goldsackii</t>
  </si>
  <si>
    <t>Prasophyllum goldsackii</t>
  </si>
  <si>
    <t>Y32052</t>
  </si>
  <si>
    <t>laxum</t>
  </si>
  <si>
    <t>Prasophyllum laxum</t>
  </si>
  <si>
    <t>Coast Leek-orchid</t>
  </si>
  <si>
    <t>Z05187</t>
  </si>
  <si>
    <t>litorale</t>
  </si>
  <si>
    <t>Prasophyllum litorale</t>
  </si>
  <si>
    <t>Q06068</t>
  </si>
  <si>
    <t>murfetii</t>
  </si>
  <si>
    <t>Prasophyllum murfetii</t>
  </si>
  <si>
    <t>Plains Leek-orchid</t>
  </si>
  <si>
    <t>Q05188</t>
  </si>
  <si>
    <t>occidentale</t>
  </si>
  <si>
    <t>Prasophyllum occidentale</t>
  </si>
  <si>
    <t>Hidden Leek-orchid</t>
  </si>
  <si>
    <t>A04400</t>
  </si>
  <si>
    <t>occultans</t>
  </si>
  <si>
    <t>Prasophyllum occultans</t>
  </si>
  <si>
    <t>A30116</t>
  </si>
  <si>
    <t>Prasophyllum odoratum</t>
  </si>
  <si>
    <t>Leek-orchid</t>
  </si>
  <si>
    <t>W15355</t>
  </si>
  <si>
    <t>odoratum complex</t>
  </si>
  <si>
    <t>Prasophyllum odoratum complex</t>
  </si>
  <si>
    <t>Pale Leek-orchid</t>
  </si>
  <si>
    <t>Z00827</t>
  </si>
  <si>
    <t>Prasophyllum pallidum</t>
  </si>
  <si>
    <t>C30117</t>
  </si>
  <si>
    <t>Prasophyllum praecox</t>
  </si>
  <si>
    <t>Plum Leek-orchid</t>
  </si>
  <si>
    <t>E04746</t>
  </si>
  <si>
    <t>pruinosum</t>
  </si>
  <si>
    <t>Prasophyllum pruinosum</t>
  </si>
  <si>
    <t>Listed July 2010.</t>
  </si>
  <si>
    <t>E06290</t>
  </si>
  <si>
    <t>rotundiflorum</t>
  </si>
  <si>
    <t>Prasophyllum rotundiflorum</t>
  </si>
  <si>
    <t>S10817</t>
  </si>
  <si>
    <t>Prasophyllum sp.</t>
  </si>
  <si>
    <t>K32045</t>
  </si>
  <si>
    <t>sp. Bushfires (R.S.Rogers 2681)</t>
  </si>
  <si>
    <t>Prasophyllum sp. Bushfires (R.S.Rogers 2681)</t>
  </si>
  <si>
    <t>Z06287</t>
  </si>
  <si>
    <t>sp. Coast sandhills (Hj.Eichler 14100)</t>
  </si>
  <si>
    <t>Prasophyllum sp. Coast sandhills (Hj.Eichler 14100)</t>
  </si>
  <si>
    <t>Y06292</t>
  </si>
  <si>
    <t>Q06288</t>
  </si>
  <si>
    <t>sp. Waterholes (R.Bates 9037)</t>
  </si>
  <si>
    <t>Prasophyllum sp. Waterholes (R.Bates 9037)</t>
  </si>
  <si>
    <t>Dense Leek-orchid</t>
  </si>
  <si>
    <t>K05185</t>
  </si>
  <si>
    <t>Prasophyllum spicatum</t>
  </si>
  <si>
    <t>Mount Remarkable Leek-orchid</t>
  </si>
  <si>
    <t>W04399</t>
  </si>
  <si>
    <t>validum</t>
  </si>
  <si>
    <t>Prasophyllum validum</t>
  </si>
  <si>
    <t>Broughton Greenhood</t>
  </si>
  <si>
    <t>G05459</t>
  </si>
  <si>
    <t>Pterostylis</t>
  </si>
  <si>
    <t>"Broughton Gorge"</t>
  </si>
  <si>
    <t>Pterostylis "Broughton Gorge"</t>
  </si>
  <si>
    <t>Mt Victoria Greenhood</t>
  </si>
  <si>
    <t>Z05487</t>
  </si>
  <si>
    <t>"Mt Victoria Uranium Mine"(R.Bates 16740)</t>
  </si>
  <si>
    <t>Pterostylis "Mt Victoria Uranium Mine"(R.Bates 16740)</t>
  </si>
  <si>
    <t>Marsh Greenhood</t>
  </si>
  <si>
    <t>Q04988</t>
  </si>
  <si>
    <t>aff. aphylla</t>
  </si>
  <si>
    <t>Pterostylis aff. aphylla</t>
  </si>
  <si>
    <t>S05461</t>
  </si>
  <si>
    <t>Mallee Dwarf Greenhood</t>
  </si>
  <si>
    <t>A05464</t>
  </si>
  <si>
    <t>aff. nana "mallee"</t>
  </si>
  <si>
    <t>Pterostylis aff. nana "mallee"</t>
  </si>
  <si>
    <t>Tall Shell-orchid</t>
  </si>
  <si>
    <t>M06294</t>
  </si>
  <si>
    <t>Pterostylis alata</t>
  </si>
  <si>
    <t>Sandhill Greenhood</t>
  </si>
  <si>
    <t>Y04404</t>
  </si>
  <si>
    <t>arenicola</t>
  </si>
  <si>
    <t>Pterostylis arenicola</t>
  </si>
  <si>
    <t>Two-bristle Greenhood</t>
  </si>
  <si>
    <t>A32068</t>
  </si>
  <si>
    <t>biseta</t>
  </si>
  <si>
    <t>Pterostylis biseta</t>
  </si>
  <si>
    <t>Boorman's Greenhood</t>
  </si>
  <si>
    <t>G05191</t>
  </si>
  <si>
    <t>boormanii</t>
  </si>
  <si>
    <t>Pterostylis boormanii</t>
  </si>
  <si>
    <t>Hindmarsh Greenhood</t>
  </si>
  <si>
    <t>S00845</t>
  </si>
  <si>
    <t>bryophila</t>
  </si>
  <si>
    <t>Pterostylis bryophila</t>
  </si>
  <si>
    <t>C05749</t>
  </si>
  <si>
    <t>chlorogramma</t>
  </si>
  <si>
    <t>Pterostylis chlorogramma</t>
  </si>
  <si>
    <t>Dryland Greenhood</t>
  </si>
  <si>
    <t>W06175</t>
  </si>
  <si>
    <t>cobarensis</t>
  </si>
  <si>
    <t>Pterostylis cobarensis</t>
  </si>
  <si>
    <t>Trim Greenhood</t>
  </si>
  <si>
    <t>K00833</t>
  </si>
  <si>
    <t>Pterostylis concinna</t>
  </si>
  <si>
    <t>M32046</t>
  </si>
  <si>
    <t>Pterostylis cucullata ssp.</t>
  </si>
  <si>
    <t>Leafy Greenhood</t>
  </si>
  <si>
    <t>E30118</t>
  </si>
  <si>
    <t>Pterostylis cucullata ssp. cucullata</t>
  </si>
  <si>
    <t>G30119</t>
  </si>
  <si>
    <t>Pterostylis cucullata ssp. sylvicola</t>
  </si>
  <si>
    <t>Blunt Greenhood</t>
  </si>
  <si>
    <t>Z00835</t>
  </si>
  <si>
    <t>curta</t>
  </si>
  <si>
    <t>Pterostylis curta</t>
  </si>
  <si>
    <t>Swan-head Greenhood</t>
  </si>
  <si>
    <t>Q00836</t>
  </si>
  <si>
    <t>cycnocephala</t>
  </si>
  <si>
    <t>Pterostylis cycnocephala</t>
  </si>
  <si>
    <t>Greenhood</t>
  </si>
  <si>
    <t>Q15176</t>
  </si>
  <si>
    <t>cycnocephala/mutica</t>
  </si>
  <si>
    <t>Pterostylis cycnocephala/mutica</t>
  </si>
  <si>
    <t>Mt Bryan Greenhood</t>
  </si>
  <si>
    <t>U05462</t>
  </si>
  <si>
    <t>Pterostylis despectans</t>
  </si>
  <si>
    <t>Mallee Shell-orchid</t>
  </si>
  <si>
    <t>M04406</t>
  </si>
  <si>
    <t>dolichochila</t>
  </si>
  <si>
    <t>Pterostylis dolichochila</t>
  </si>
  <si>
    <t>Red Shell-orchid</t>
  </si>
  <si>
    <t>Z04407</t>
  </si>
  <si>
    <t>erythroconcha</t>
  </si>
  <si>
    <t>Pterostylis erythroconcha</t>
  </si>
  <si>
    <t>Coastal Rufous Hood</t>
  </si>
  <si>
    <t>Y05644</t>
  </si>
  <si>
    <t>exalla</t>
  </si>
  <si>
    <t>Pterostylis exalla</t>
  </si>
  <si>
    <t>U06174</t>
  </si>
  <si>
    <t>excelsa</t>
  </si>
  <si>
    <t>Pterostylis excelsa</t>
  </si>
  <si>
    <t>Forked Greenhood</t>
  </si>
  <si>
    <t>Q30120</t>
  </si>
  <si>
    <t>Pterostylis falcata</t>
  </si>
  <si>
    <t>Bangham Rustyhood</t>
  </si>
  <si>
    <t>W04719</t>
  </si>
  <si>
    <t>Pterostylis ferruginea</t>
  </si>
  <si>
    <t>Tall Greenhood</t>
  </si>
  <si>
    <t>U05746</t>
  </si>
  <si>
    <t>flavovirens</t>
  </si>
  <si>
    <t>Pterostylis flavovirens</t>
  </si>
  <si>
    <t>Slender Greenhood</t>
  </si>
  <si>
    <t>U00838</t>
  </si>
  <si>
    <t>foliata</t>
  </si>
  <si>
    <t>Pterostylis foliata</t>
  </si>
  <si>
    <t>Halbury Rustyhood</t>
  </si>
  <si>
    <t>K05645</t>
  </si>
  <si>
    <t>lepida</t>
  </si>
  <si>
    <t>Pterostylis lepida</t>
  </si>
  <si>
    <t>K06293</t>
  </si>
  <si>
    <t>lingua</t>
  </si>
  <si>
    <t>Pterostylis lingua</t>
  </si>
  <si>
    <t>S32065</t>
  </si>
  <si>
    <t>Pterostylis littoralis</t>
  </si>
  <si>
    <t>M05750</t>
  </si>
  <si>
    <t>longifolia complex</t>
  </si>
  <si>
    <t>Pterostylis longifolia complex</t>
  </si>
  <si>
    <t>S30121</t>
  </si>
  <si>
    <t>lustra</t>
  </si>
  <si>
    <t>Pterostylis lustra</t>
  </si>
  <si>
    <t>Large Rufous Greenhood</t>
  </si>
  <si>
    <t>E04410</t>
  </si>
  <si>
    <t>Pterostylis maxima</t>
  </si>
  <si>
    <t>W05747</t>
  </si>
  <si>
    <t>melagramma</t>
  </si>
  <si>
    <t>Pterostylis melagramma</t>
  </si>
  <si>
    <t>Mount Olinthus Greenhood</t>
  </si>
  <si>
    <t>K04405</t>
  </si>
  <si>
    <t>mirabilis</t>
  </si>
  <si>
    <t>Pterostylis mirabilis</t>
  </si>
  <si>
    <t>Listed 16 Jul 00 as "Pterostylis sp. Eyre Peninsula (R. Bates 19474)"</t>
  </si>
  <si>
    <t>Midget Greenhood</t>
  </si>
  <si>
    <t>M00842</t>
  </si>
  <si>
    <t>Pterostylis mutica</t>
  </si>
  <si>
    <t>Dwarf Greenhood</t>
  </si>
  <si>
    <t>Z00843</t>
  </si>
  <si>
    <t>Pterostylis nana</t>
  </si>
  <si>
    <t>Nodding Greenhood</t>
  </si>
  <si>
    <t>Z04863</t>
  </si>
  <si>
    <t>Pterostylis nutans</t>
  </si>
  <si>
    <t>Gawler Ranges Greenhood</t>
  </si>
  <si>
    <t>G04411</t>
  </si>
  <si>
    <t>Pterostylis ovata</t>
  </si>
  <si>
    <t>W30079</t>
  </si>
  <si>
    <t>Pterostylis parviflora</t>
  </si>
  <si>
    <t>Maroon-hood</t>
  </si>
  <si>
    <t>W00847</t>
  </si>
  <si>
    <t>Pterostylis pedunculata</t>
  </si>
  <si>
    <t>Q06236</t>
  </si>
  <si>
    <t>planulata</t>
  </si>
  <si>
    <t>Pterostylis planulata</t>
  </si>
  <si>
    <t>Bearded Greenhood</t>
  </si>
  <si>
    <t>A00848</t>
  </si>
  <si>
    <t>Pterostylis plumosa</t>
  </si>
  <si>
    <t>M32070</t>
  </si>
  <si>
    <t>prasina</t>
  </si>
  <si>
    <t>Pterostylis prasina</t>
  </si>
  <si>
    <t>C32069</t>
  </si>
  <si>
    <t>Pterostylis psammophila</t>
  </si>
  <si>
    <t>Small Rusty-hood</t>
  </si>
  <si>
    <t>A03960</t>
  </si>
  <si>
    <t>Pterostylis pusilla</t>
  </si>
  <si>
    <t>Large Shell-orchid</t>
  </si>
  <si>
    <t>S03669</t>
  </si>
  <si>
    <t>Pterostylis robusta</t>
  </si>
  <si>
    <t>Rusty-hood</t>
  </si>
  <si>
    <t>Z15335</t>
  </si>
  <si>
    <t>rufa group</t>
  </si>
  <si>
    <t>Pterostylis rufa group</t>
  </si>
  <si>
    <t>Blood Greenhood</t>
  </si>
  <si>
    <t>G05087</t>
  </si>
  <si>
    <t>Pterostylis sanguinea</t>
  </si>
  <si>
    <t>Bristly Greenhood</t>
  </si>
  <si>
    <t>Y04412</t>
  </si>
  <si>
    <t>Pterostylis setifera</t>
  </si>
  <si>
    <t>Z32507</t>
  </si>
  <si>
    <t>Pterostylis simulans</t>
  </si>
  <si>
    <t>U32066</t>
  </si>
  <si>
    <t>smaragdyna</t>
  </si>
  <si>
    <t>Pterostylis smaragdyna</t>
  </si>
  <si>
    <t>U10834</t>
  </si>
  <si>
    <t>Pterostylis sp.</t>
  </si>
  <si>
    <t>Hale Greenhood</t>
  </si>
  <si>
    <t>W05463</t>
  </si>
  <si>
    <t>sp. Hale (R.Bates 21725)</t>
  </si>
  <si>
    <t>Pterostylis sp. Hale (R.Bates 21725)</t>
  </si>
  <si>
    <t>Mt Olinthus Greenhood</t>
  </si>
  <si>
    <t>Q05460</t>
  </si>
  <si>
    <t>sp. Mount Olinthus (R.Bates 62451)</t>
  </si>
  <si>
    <t>Pterostylis sp. Mount Olinthus (R.Bates 62451)</t>
  </si>
  <si>
    <t>G04403</t>
  </si>
  <si>
    <t>sp. Rock ledges (pl. 185, Bates &amp; Weber 1990)</t>
  </si>
  <si>
    <t>Pterostylis sp. Rock ledges (pl. 185, Bates &amp; Weber 1990)</t>
  </si>
  <si>
    <t>Tiny Greenhood</t>
  </si>
  <si>
    <t>E04914</t>
  </si>
  <si>
    <t>A06176</t>
  </si>
  <si>
    <t>sp. Short sepals (A.G.Spooner 12842)</t>
  </si>
  <si>
    <t>Pterostylis sp. Short sepals (A.G.Spooner 12842)</t>
  </si>
  <si>
    <t>Z06295</t>
  </si>
  <si>
    <t>Pterostylis striata</t>
  </si>
  <si>
    <t>C05465</t>
  </si>
  <si>
    <t>Pterostylis tasmanica</t>
  </si>
  <si>
    <t>Swamp Greenhood</t>
  </si>
  <si>
    <t>M00850</t>
  </si>
  <si>
    <t>Pterostylis tenuissima</t>
  </si>
  <si>
    <t>W05675</t>
  </si>
  <si>
    <t>Pterostylis uliginosa</t>
  </si>
  <si>
    <t>W32067</t>
  </si>
  <si>
    <t>viriosa</t>
  </si>
  <si>
    <t>Pterostylis viriosa</t>
  </si>
  <si>
    <t>Pointed Greenhood</t>
  </si>
  <si>
    <t>Z03959</t>
  </si>
  <si>
    <t>ingens</t>
  </si>
  <si>
    <t>Pterostylis X ingens</t>
  </si>
  <si>
    <t>Desert Greenhood</t>
  </si>
  <si>
    <t>K04413</t>
  </si>
  <si>
    <t>Pterostylis xerophila</t>
  </si>
  <si>
    <t>Black Fire-orchid</t>
  </si>
  <si>
    <t>K00809</t>
  </si>
  <si>
    <t>Pyrorchis</t>
  </si>
  <si>
    <t>Pyrorchis nigricans</t>
  </si>
  <si>
    <t>Y06380</t>
  </si>
  <si>
    <t>Serapias</t>
  </si>
  <si>
    <t>Serapias lingua</t>
  </si>
  <si>
    <t>Austral Lady's Tresses</t>
  </si>
  <si>
    <t>M06382</t>
  </si>
  <si>
    <t>Spiranthes</t>
  </si>
  <si>
    <t>Spiranthes australis</t>
  </si>
  <si>
    <t>Z06383</t>
  </si>
  <si>
    <t>A06036</t>
  </si>
  <si>
    <t>Thelymitra</t>
  </si>
  <si>
    <t>Thelymitra albiflora</t>
  </si>
  <si>
    <t>Scented Sun-orchid</t>
  </si>
  <si>
    <t>W32383</t>
  </si>
  <si>
    <t>Thelymitra alcockiae</t>
  </si>
  <si>
    <t>Lemon Sun-orchid</t>
  </si>
  <si>
    <t>U00854</t>
  </si>
  <si>
    <t>antennifera</t>
  </si>
  <si>
    <t>Thelymitra antennifera</t>
  </si>
  <si>
    <t>C06037</t>
  </si>
  <si>
    <t>Thelymitra arenaria</t>
  </si>
  <si>
    <t>Great Sun-orchid</t>
  </si>
  <si>
    <t>W00855</t>
  </si>
  <si>
    <t>Thelymitra aristata</t>
  </si>
  <si>
    <t>S05197</t>
  </si>
  <si>
    <t>aristata s.str.</t>
  </si>
  <si>
    <t>Thelymitra aristata s.str.</t>
  </si>
  <si>
    <t>Azure Sun-orchid</t>
  </si>
  <si>
    <t>Q06032</t>
  </si>
  <si>
    <t>azurea</t>
  </si>
  <si>
    <t>Thelymitra azurea</t>
  </si>
  <si>
    <t>E06038</t>
  </si>
  <si>
    <t>Thelymitra batesii</t>
  </si>
  <si>
    <t>Leopard Sun-orchid</t>
  </si>
  <si>
    <t>K04889</t>
  </si>
  <si>
    <t>Thelymitra benthamiana</t>
  </si>
  <si>
    <t>Slender Sun-orchid</t>
  </si>
  <si>
    <t>W06035</t>
  </si>
  <si>
    <t>Thelymitra bracteata</t>
  </si>
  <si>
    <t>G06039</t>
  </si>
  <si>
    <t>Thelymitra brevifolia</t>
  </si>
  <si>
    <t>Small Pink Sun-orchid</t>
  </si>
  <si>
    <t>Y04720</t>
  </si>
  <si>
    <t>Thelymitra carnea</t>
  </si>
  <si>
    <t>Naked Sun-orchid</t>
  </si>
  <si>
    <t>E04138</t>
  </si>
  <si>
    <t>circumsepta</t>
  </si>
  <si>
    <t>Thelymitra circumsepta</t>
  </si>
  <si>
    <t>M06162</t>
  </si>
  <si>
    <t>Thelymitra crenulata</t>
  </si>
  <si>
    <t>Q06040</t>
  </si>
  <si>
    <t>cyanapicata</t>
  </si>
  <si>
    <t>Thelymitra cyanapicata</t>
  </si>
  <si>
    <t>Veined Sun-orchid</t>
  </si>
  <si>
    <t>C00873</t>
  </si>
  <si>
    <t>Thelymitra cyanea</t>
  </si>
  <si>
    <t>Metallic Sun-orchid</t>
  </si>
  <si>
    <t>Q00860</t>
  </si>
  <si>
    <t>epipactoides</t>
  </si>
  <si>
    <t>Thelymitra epipactoides</t>
  </si>
  <si>
    <t>S06041</t>
  </si>
  <si>
    <t>Thelymitra exigua</t>
  </si>
  <si>
    <t>Twisted Sun-orchid</t>
  </si>
  <si>
    <t>S00861</t>
  </si>
  <si>
    <t>Thelymitra flexuosa</t>
  </si>
  <si>
    <t>A32384</t>
  </si>
  <si>
    <t>Thelymitra glaucophylla</t>
  </si>
  <si>
    <t>U05198</t>
  </si>
  <si>
    <t>Thelymitra grandiflora</t>
  </si>
  <si>
    <t>E32122</t>
  </si>
  <si>
    <t>hiemalis</t>
  </si>
  <si>
    <t>Thelymitra hiemalis</t>
  </si>
  <si>
    <t>Blue Star Sun-orchid</t>
  </si>
  <si>
    <t>Z32207</t>
  </si>
  <si>
    <t>holmesii</t>
  </si>
  <si>
    <t>Thelymitra holmesii</t>
  </si>
  <si>
    <t>Q32208</t>
  </si>
  <si>
    <t>hygrophila</t>
  </si>
  <si>
    <t>Thelymitra hygrophila</t>
  </si>
  <si>
    <t>Plum Sun-orchid</t>
  </si>
  <si>
    <t>C06045</t>
  </si>
  <si>
    <t>inflata</t>
  </si>
  <si>
    <t>Thelymitra inflata</t>
  </si>
  <si>
    <t>Spotted Sun-orchid</t>
  </si>
  <si>
    <t>S04485</t>
  </si>
  <si>
    <t>ixioides</t>
  </si>
  <si>
    <t>Thelymitra ixioides</t>
  </si>
  <si>
    <t>Y05468</t>
  </si>
  <si>
    <t>ixioides s.str.</t>
  </si>
  <si>
    <t>Thelymitra ixioides s.str.</t>
  </si>
  <si>
    <t>K05469</t>
  </si>
  <si>
    <t>Thelymitra juncifolia</t>
  </si>
  <si>
    <t>E32210</t>
  </si>
  <si>
    <t>Thelymitra latifolia</t>
  </si>
  <si>
    <t>Y32124</t>
  </si>
  <si>
    <t>lucida</t>
  </si>
  <si>
    <t>Thelymitra lucida</t>
  </si>
  <si>
    <t>Yellow-tuft Sun Orchid</t>
  </si>
  <si>
    <t>E00866</t>
  </si>
  <si>
    <t>luteocilium</t>
  </si>
  <si>
    <t>Thelymitra luteocilium</t>
  </si>
  <si>
    <t>Mauve-tufted Sun-orchid</t>
  </si>
  <si>
    <t>U05470</t>
  </si>
  <si>
    <t>malvina</t>
  </si>
  <si>
    <t>Thelymitra malvina</t>
  </si>
  <si>
    <t>Spiral Sun-orchid</t>
  </si>
  <si>
    <t>K00869</t>
  </si>
  <si>
    <t>matthewsii</t>
  </si>
  <si>
    <t>Thelymitra matthewsii</t>
  </si>
  <si>
    <t>G06047</t>
  </si>
  <si>
    <t>megcalyptra</t>
  </si>
  <si>
    <t>Thelymitra megcalyptra</t>
  </si>
  <si>
    <t>G06223</t>
  </si>
  <si>
    <t>megcalyptra/nuda</t>
  </si>
  <si>
    <t>Thelymitra megcalyptra/nuda</t>
  </si>
  <si>
    <t>C32385</t>
  </si>
  <si>
    <t>Thelymitra nuda</t>
  </si>
  <si>
    <t>G32415</t>
  </si>
  <si>
    <t>nuda complex</t>
  </si>
  <si>
    <t>Thelymitra nuda complex</t>
  </si>
  <si>
    <t>Sun-orchid</t>
  </si>
  <si>
    <t>A15268</t>
  </si>
  <si>
    <t>nuda/pauciflora</t>
  </si>
  <si>
    <t>Thelymitra nuda/pauciflora</t>
  </si>
  <si>
    <t>S06033</t>
  </si>
  <si>
    <t>Thelymitra occidentalis</t>
  </si>
  <si>
    <t>G32211</t>
  </si>
  <si>
    <t>odora</t>
  </si>
  <si>
    <t>Thelymitra odora</t>
  </si>
  <si>
    <t>K32213</t>
  </si>
  <si>
    <t>Thelymitra orientalis</t>
  </si>
  <si>
    <t>M32214</t>
  </si>
  <si>
    <t>pallidifructus</t>
  </si>
  <si>
    <t>Thelymitra pallidifructus</t>
  </si>
  <si>
    <t>U06034</t>
  </si>
  <si>
    <t>Thelymitra pauciflora</t>
  </si>
  <si>
    <t>Y06072</t>
  </si>
  <si>
    <t>pauciflora complex</t>
  </si>
  <si>
    <t>Thelymitra pauciflora complex</t>
  </si>
  <si>
    <t>S32209</t>
  </si>
  <si>
    <t>peniculata</t>
  </si>
  <si>
    <t>Thelymitra peniculata</t>
  </si>
  <si>
    <t>Salmon Sun-orchid</t>
  </si>
  <si>
    <t>E03962</t>
  </si>
  <si>
    <t>Thelymitra rubra</t>
  </si>
  <si>
    <t>Z32215</t>
  </si>
  <si>
    <t>rubricaulis</t>
  </si>
  <si>
    <t>Thelymitra rubricaulis</t>
  </si>
  <si>
    <t>E10978</t>
  </si>
  <si>
    <t>Thelymitra sp.</t>
  </si>
  <si>
    <t>Globe-hood Sun-orchid</t>
  </si>
  <si>
    <t>E00858</t>
  </si>
  <si>
    <t>chasmogama</t>
  </si>
  <si>
    <t>Thelymitra X chasmogama</t>
  </si>
  <si>
    <t>Crested Sun-orchid</t>
  </si>
  <si>
    <t>W00863</t>
  </si>
  <si>
    <t>Thelymitra X irregularis</t>
  </si>
  <si>
    <t>Crimson Sun-orchid</t>
  </si>
  <si>
    <t>Y00868</t>
  </si>
  <si>
    <t>macmillanii</t>
  </si>
  <si>
    <t>Thelymitra X macmillanii</t>
  </si>
  <si>
    <t>Y03672</t>
  </si>
  <si>
    <t>merraniae</t>
  </si>
  <si>
    <t>Thelymitra X merraniae</t>
  </si>
  <si>
    <t>Hybrid Sun-orchid</t>
  </si>
  <si>
    <t>C04797</t>
  </si>
  <si>
    <t>Thelymitra X truncata</t>
  </si>
  <si>
    <t>Q04388</t>
  </si>
  <si>
    <t>Glossadenia</t>
  </si>
  <si>
    <t>tutelata</t>
  </si>
  <si>
    <t>X Glossadenia tutelata</t>
  </si>
  <si>
    <t>Wetlands</t>
  </si>
  <si>
    <t>Yes</t>
  </si>
  <si>
    <t>No</t>
  </si>
  <si>
    <t xml:space="preserve">  </t>
  </si>
  <si>
    <t>NRM Regions</t>
  </si>
  <si>
    <t>VEG_PC</t>
  </si>
  <si>
    <t>PROTVEG_PC</t>
  </si>
  <si>
    <t>Lucindale</t>
  </si>
  <si>
    <t>Yalata</t>
  </si>
  <si>
    <t>Bimbowrie</t>
  </si>
  <si>
    <t>Fleurieu</t>
  </si>
  <si>
    <t>Tintinara</t>
  </si>
  <si>
    <t>Curnamona</t>
  </si>
  <si>
    <t>Dingo</t>
  </si>
  <si>
    <t>Strzelecki Desert</t>
  </si>
  <si>
    <t>Maralinga</t>
  </si>
  <si>
    <t>Simpson Desert</t>
  </si>
  <si>
    <t>Torrens</t>
  </si>
  <si>
    <t>ORDERNAME</t>
  </si>
  <si>
    <t>OFFICIAL SPECIES COMMENTS</t>
  </si>
  <si>
    <t>MAMMALIA</t>
  </si>
  <si>
    <t>MONOTREMATA</t>
  </si>
  <si>
    <t>ORNITHORHYNCHIDAE</t>
  </si>
  <si>
    <t>Platypus</t>
  </si>
  <si>
    <t>Ornithorhynchus</t>
  </si>
  <si>
    <t>anatinus</t>
  </si>
  <si>
    <t>Ornithorhynchus anatinus</t>
  </si>
  <si>
    <t>Introduced to Kangaroo Island (1928-1946, extant) and reintroduced to sanctuaries in the Onkaparinga catchment (1990s).</t>
  </si>
  <si>
    <t>TACHYGLOSSIDAE</t>
  </si>
  <si>
    <t>Short-beaked Echidna</t>
  </si>
  <si>
    <t>Tachyglossus</t>
  </si>
  <si>
    <t>aculeatus</t>
  </si>
  <si>
    <t>Tachyglossus aculeatus</t>
  </si>
  <si>
    <t>C21009</t>
  </si>
  <si>
    <t>aculeatus multiaculeatus</t>
  </si>
  <si>
    <t>Tachyglossus aculeatus multiaculeatus</t>
  </si>
  <si>
    <t>NOTORYCTEMORPHIA</t>
  </si>
  <si>
    <t>NOTORYCTIDAE</t>
  </si>
  <si>
    <t>Notoryctes</t>
  </si>
  <si>
    <t>typhlops</t>
  </si>
  <si>
    <t>Notoryctes typhlops</t>
  </si>
  <si>
    <t>DASYUROMORPHIA</t>
  </si>
  <si>
    <t>THYLACINIDAE</t>
  </si>
  <si>
    <t>Thylacine</t>
  </si>
  <si>
    <t>Thylacinus</t>
  </si>
  <si>
    <t>cynocephalus</t>
  </si>
  <si>
    <t>Thylacinus cynocephalus</t>
  </si>
  <si>
    <t>EX</t>
  </si>
  <si>
    <t>This species is known only from subfossils in SA.</t>
  </si>
  <si>
    <t>MYRMECOBIIDAE</t>
  </si>
  <si>
    <t>Numbat</t>
  </si>
  <si>
    <t>Myrmecobius</t>
  </si>
  <si>
    <t>fasciatus</t>
  </si>
  <si>
    <t>Myrmecobius fasciatus</t>
  </si>
  <si>
    <t>Original populations extinct in SA. Western Australian animals re-introduced to Yookamurra Sanctuary from 1993 (extant) and Arid Recovery/Roxby in 2005 (failed).</t>
  </si>
  <si>
    <t>DASYURIDAE</t>
  </si>
  <si>
    <t>Brush-tailed Mulgara (Mulgara)</t>
  </si>
  <si>
    <t>C04277</t>
  </si>
  <si>
    <t>Dasycercus</t>
  </si>
  <si>
    <t>blythi</t>
  </si>
  <si>
    <t>Dasycercus blythi</t>
  </si>
  <si>
    <t>There has been recent taxonomic revision of this species (Woolley 2005). It was formerly known as D. cristicauda.</t>
  </si>
  <si>
    <t>Crest-tailed Mulgara (Ampurta)</t>
  </si>
  <si>
    <t>K09005</t>
  </si>
  <si>
    <t>cristicauda</t>
  </si>
  <si>
    <t>Dasycercus cristicauda</t>
  </si>
  <si>
    <t>There has been recent taxonomic revision of this species (Woolley 2005). It was formerly known as D. hillieri.</t>
  </si>
  <si>
    <t>G10483</t>
  </si>
  <si>
    <t>Dasycercus sp.</t>
  </si>
  <si>
    <t>Kowari</t>
  </si>
  <si>
    <t>Dasyuroides</t>
  </si>
  <si>
    <t>byrnei</t>
  </si>
  <si>
    <t>Dasyuroides byrnei</t>
  </si>
  <si>
    <t>The Vertebrates of South Australia (Robinson et al. 2000) used the genus Dasycercus but this was not universally accepted elsewhere in Australia.</t>
  </si>
  <si>
    <t>Western Quoll</t>
  </si>
  <si>
    <t>U01010</t>
  </si>
  <si>
    <t>Dasyurus</t>
  </si>
  <si>
    <t>geoffroii</t>
  </si>
  <si>
    <t>Dasyurus geoffroii</t>
  </si>
  <si>
    <t>Spotted-tailed Quoll (Tiger Quoll)</t>
  </si>
  <si>
    <t>Y01008</t>
  </si>
  <si>
    <t>maculatus</t>
  </si>
  <si>
    <t>Dasyurus maculatus</t>
  </si>
  <si>
    <t>Y10484</t>
  </si>
  <si>
    <t>Dasyurus sp.</t>
  </si>
  <si>
    <t>Eastern Quoll</t>
  </si>
  <si>
    <t>K01009</t>
  </si>
  <si>
    <t>viverrinus</t>
  </si>
  <si>
    <t>Dasyurus viverrinus</t>
  </si>
  <si>
    <t>Dibbler</t>
  </si>
  <si>
    <t>Parantechinus</t>
  </si>
  <si>
    <t>apicalis</t>
  </si>
  <si>
    <t>Parantechinus apicalis</t>
  </si>
  <si>
    <t>This species is known only form subfossils in SA.</t>
  </si>
  <si>
    <t>Fat-tailed Pseudantechinus</t>
  </si>
  <si>
    <t>Q01036</t>
  </si>
  <si>
    <t>Pseudantechinus</t>
  </si>
  <si>
    <t>macdonnellensis</t>
  </si>
  <si>
    <t>Pseudantechinus macdonnellensis</t>
  </si>
  <si>
    <t>Pseudantechinus sp.</t>
  </si>
  <si>
    <t>Tasmanian Devil</t>
  </si>
  <si>
    <t>Sarcophilus</t>
  </si>
  <si>
    <t>harrisii</t>
  </si>
  <si>
    <t>Sarcophilus harrisii</t>
  </si>
  <si>
    <t>Agile Antechinus</t>
  </si>
  <si>
    <t>Antechinus</t>
  </si>
  <si>
    <t>agilis</t>
  </si>
  <si>
    <t>Antechinus agilis</t>
  </si>
  <si>
    <t>Yellow-footed Antechinus</t>
  </si>
  <si>
    <t>Z01027</t>
  </si>
  <si>
    <t>flavipes</t>
  </si>
  <si>
    <t>Antechinus flavipes</t>
  </si>
  <si>
    <t>Swamp Antechinus</t>
  </si>
  <si>
    <t>Antechinus minimus</t>
  </si>
  <si>
    <t>Antechinus sp.</t>
  </si>
  <si>
    <t>Dusky Antechinus</t>
  </si>
  <si>
    <t>swainsonii</t>
  </si>
  <si>
    <t>Antechinus swainsonii</t>
  </si>
  <si>
    <t>Red-tailed Phascogale</t>
  </si>
  <si>
    <t>Phascogale</t>
  </si>
  <si>
    <t>calura</t>
  </si>
  <si>
    <t>Phascogale calura</t>
  </si>
  <si>
    <t>M10486</t>
  </si>
  <si>
    <t>Phascogale sp.</t>
  </si>
  <si>
    <t>Brush-tailed Phascogale</t>
  </si>
  <si>
    <t>A04224</t>
  </si>
  <si>
    <t>tapoatafa</t>
  </si>
  <si>
    <t>Phascogale tapoatafa</t>
  </si>
  <si>
    <t>Wongai ningaui</t>
  </si>
  <si>
    <t>Ningaui</t>
  </si>
  <si>
    <t>ridei</t>
  </si>
  <si>
    <t>Ningaui ridei</t>
  </si>
  <si>
    <t>Ningaui sp.</t>
  </si>
  <si>
    <t>Southern Ningaui</t>
  </si>
  <si>
    <t>yvonneae</t>
  </si>
  <si>
    <t>Ningaui yvonneae</t>
  </si>
  <si>
    <t>Giles' Planigale (Paucident Planigale)</t>
  </si>
  <si>
    <t>Planigale</t>
  </si>
  <si>
    <t>gilesi</t>
  </si>
  <si>
    <t>Planigale gilesi</t>
  </si>
  <si>
    <t>Long-tailed Planigale</t>
  </si>
  <si>
    <t>ingrami</t>
  </si>
  <si>
    <t>Planigale ingrami</t>
  </si>
  <si>
    <t>Z10487</t>
  </si>
  <si>
    <t>Planigale sp.</t>
  </si>
  <si>
    <t>Narrow-nosed Planigale</t>
  </si>
  <si>
    <t>tenuirostris</t>
  </si>
  <si>
    <t>Planigale tenuirostris</t>
  </si>
  <si>
    <t>Antechinomys</t>
  </si>
  <si>
    <t>C10481</t>
  </si>
  <si>
    <t>Antechinomys sp.</t>
  </si>
  <si>
    <t>Kangaroo Island Dunnart</t>
  </si>
  <si>
    <t>Sminthopsis</t>
  </si>
  <si>
    <t>Fat-tailed Dunnart</t>
  </si>
  <si>
    <t>crassicaudata</t>
  </si>
  <si>
    <t>Sminthopsis crassicaudata</t>
  </si>
  <si>
    <t>Little Long-tailed Dunnart</t>
  </si>
  <si>
    <t>dolichura</t>
  </si>
  <si>
    <t>Sminthopsis dolichura</t>
  </si>
  <si>
    <t>Grey-bellied Dunnart</t>
  </si>
  <si>
    <t>Hairy-footed Dunnart</t>
  </si>
  <si>
    <t>hirtipes</t>
  </si>
  <si>
    <t>Sminthopsis hirtipes</t>
  </si>
  <si>
    <t>Stripe-faced Dunnart</t>
  </si>
  <si>
    <t>macroura</t>
  </si>
  <si>
    <t>Sminthopsis macroura</t>
  </si>
  <si>
    <t>Common Dunnart</t>
  </si>
  <si>
    <t>S01061</t>
  </si>
  <si>
    <t>murina</t>
  </si>
  <si>
    <t>Sminthopsis murina</t>
  </si>
  <si>
    <t>Ooldea Dunnart</t>
  </si>
  <si>
    <t>Y01068</t>
  </si>
  <si>
    <t>ooldea</t>
  </si>
  <si>
    <t>Sminthopsis ooldea</t>
  </si>
  <si>
    <t>Sandhill Dunnart</t>
  </si>
  <si>
    <t>Sminthopsis psammophila</t>
  </si>
  <si>
    <t>Q10488</t>
  </si>
  <si>
    <t>Sminthopsis sp.</t>
  </si>
  <si>
    <t>Lesser Hairy-footed Dunnart</t>
  </si>
  <si>
    <t>W04215</t>
  </si>
  <si>
    <t>youngsoni</t>
  </si>
  <si>
    <t>Sminthopsis youngsoni</t>
  </si>
  <si>
    <t>PERAMELEMORPHIA</t>
  </si>
  <si>
    <t>THYLACOMYIDAE</t>
  </si>
  <si>
    <t>Greater Bilby (Bilby)</t>
  </si>
  <si>
    <t>Macrotis</t>
  </si>
  <si>
    <t>lagotis</t>
  </si>
  <si>
    <t>Macrotis lagotis</t>
  </si>
  <si>
    <t>Original populations extinct in SA. Introduced to Thistle Island (2000, extant), Arid Recovery/Roxby (2000, extant) Venus Bay Conservation Park (2000, failed) and Yookamurra Sanctuary (2007, extant).</t>
  </si>
  <si>
    <t>Lesser Bilby</t>
  </si>
  <si>
    <t>leucura</t>
  </si>
  <si>
    <t>Macrotis leucura</t>
  </si>
  <si>
    <t>W10499</t>
  </si>
  <si>
    <t>Macrotis sp.</t>
  </si>
  <si>
    <t>CHAEROPODIDAE</t>
  </si>
  <si>
    <t>Pig-footed Bandicoot</t>
  </si>
  <si>
    <t>Chaeropus</t>
  </si>
  <si>
    <t>ecaudatus</t>
  </si>
  <si>
    <t>Chaeropus ecaudatus</t>
  </si>
  <si>
    <t>PERAMELIDAE</t>
  </si>
  <si>
    <t>Chaeropus sp.</t>
  </si>
  <si>
    <t>Golden Bandicoot</t>
  </si>
  <si>
    <t>Isoodon</t>
  </si>
  <si>
    <t>auratus</t>
  </si>
  <si>
    <t>Isoodon auratus</t>
  </si>
  <si>
    <t>Although recent genetic studies by Zenger et al. (2005) place I. auratus in I. o. fusciventer this Census retains the use of I. auratus until morphological studies confirm it status.</t>
  </si>
  <si>
    <t>Q09016</t>
  </si>
  <si>
    <t>obesulus nauticus</t>
  </si>
  <si>
    <t>Isoodon obesulus nauticus</t>
  </si>
  <si>
    <t>obesulus obesulus</t>
  </si>
  <si>
    <t>Isoodon obesulus obesulus</t>
  </si>
  <si>
    <t>U10498</t>
  </si>
  <si>
    <t>Isoodon sp.</t>
  </si>
  <si>
    <t>Western Barred Bandicoot (Shark Bay)</t>
  </si>
  <si>
    <t>Perameles</t>
  </si>
  <si>
    <t>bougainville bougainville</t>
  </si>
  <si>
    <t>Perameles bougainville bougainville</t>
  </si>
  <si>
    <t>This supspecies introduced to SA (Arid Recovery Project, Roxby Downs).</t>
  </si>
  <si>
    <t>Western Barred Bandicoot (mainland)</t>
  </si>
  <si>
    <t>bougainville fasciata</t>
  </si>
  <si>
    <t>Perameles bougainville fasciata</t>
  </si>
  <si>
    <t>This subspecies extinct in South Australia.</t>
  </si>
  <si>
    <t>Desert Bandicoot</t>
  </si>
  <si>
    <t>A01100</t>
  </si>
  <si>
    <t>eremiana</t>
  </si>
  <si>
    <t>Perameles eremiana</t>
  </si>
  <si>
    <t>Eastern Barred Bandicoot</t>
  </si>
  <si>
    <t>Perameles gunnii</t>
  </si>
  <si>
    <t>Perameles sp.</t>
  </si>
  <si>
    <t>DIPROTODONTIA</t>
  </si>
  <si>
    <t>PHASCOLARCTIDAE</t>
  </si>
  <si>
    <t>Koala</t>
  </si>
  <si>
    <t>E01162</t>
  </si>
  <si>
    <t>Phascolarctos</t>
  </si>
  <si>
    <t>cinereus</t>
  </si>
  <si>
    <t>Phascolarctos cinereus</t>
  </si>
  <si>
    <t>Y10504</t>
  </si>
  <si>
    <t>Phascolarctos sp.</t>
  </si>
  <si>
    <t>VOMBATIDAE</t>
  </si>
  <si>
    <t>Southern Hairy-nosed Wombat</t>
  </si>
  <si>
    <t>Lasiorhinus</t>
  </si>
  <si>
    <t>latifrons</t>
  </si>
  <si>
    <t>Lasiorhinus latifrons</t>
  </si>
  <si>
    <t>Introduced to Kangaroo Island (1926, 1936, failed), Wedge Island (1971, extant), and Pooginook Conservation Park, Kia-Ora Station, Glenora Station and Whydown Station (all in 1971, extant), and Kellidie Bay Conservation Park (1971).</t>
  </si>
  <si>
    <t>Lasiorhinus sp.</t>
  </si>
  <si>
    <t>Vombatus</t>
  </si>
  <si>
    <t>Vombatus sp.</t>
  </si>
  <si>
    <t>Common Wombat</t>
  </si>
  <si>
    <t>ursinus</t>
  </si>
  <si>
    <t>Vombatus ursinus</t>
  </si>
  <si>
    <t>BURRAMYIDAE</t>
  </si>
  <si>
    <t>Western Pygmy-possum</t>
  </si>
  <si>
    <t>Cercartetus</t>
  </si>
  <si>
    <t>Cercartetus concinnus</t>
  </si>
  <si>
    <t>Little Pygmy-possum</t>
  </si>
  <si>
    <t>A01152</t>
  </si>
  <si>
    <t>lepidus</t>
  </si>
  <si>
    <t>Cercartetus lepidus</t>
  </si>
  <si>
    <t>Eastern Pygmy-possum</t>
  </si>
  <si>
    <t>Cercartetus nanus</t>
  </si>
  <si>
    <t>A10480</t>
  </si>
  <si>
    <t>Cercartetus sp.</t>
  </si>
  <si>
    <t>PHALANGERIDAE</t>
  </si>
  <si>
    <t>G10503</t>
  </si>
  <si>
    <t>Trichosurus</t>
  </si>
  <si>
    <t>Trichosurus sp.</t>
  </si>
  <si>
    <t>Common Brushtail Possum</t>
  </si>
  <si>
    <t>K01113</t>
  </si>
  <si>
    <t>vulpecula</t>
  </si>
  <si>
    <t>Trichosurus vulpecula</t>
  </si>
  <si>
    <t>Reintroduced to many locations, including the Flinders Ranges, along the River Murray (extant) and on Thistle Island (extant).</t>
  </si>
  <si>
    <t>PSEUDOCHEIRIDAE</t>
  </si>
  <si>
    <t>Common Ringtail Possum</t>
  </si>
  <si>
    <t>Pseudocheirus</t>
  </si>
  <si>
    <t>peregrinus</t>
  </si>
  <si>
    <t>Pseudocheirus peregrinus</t>
  </si>
  <si>
    <t>Introduced to Flinders Chase, Kangaroo Island (1926, extant).</t>
  </si>
  <si>
    <t>Pseudocheirus sp.</t>
  </si>
  <si>
    <t>PETAURIDAE</t>
  </si>
  <si>
    <t>Yellow-bellied Glider</t>
  </si>
  <si>
    <t>U04222</t>
  </si>
  <si>
    <t>Petaurus</t>
  </si>
  <si>
    <t>Petaurus australis</t>
  </si>
  <si>
    <t>breviceps</t>
  </si>
  <si>
    <t>Squirrel Glider</t>
  </si>
  <si>
    <t>E04226</t>
  </si>
  <si>
    <t>norfolcensis</t>
  </si>
  <si>
    <t>Petaurus norfolcensis</t>
  </si>
  <si>
    <t>C10501</t>
  </si>
  <si>
    <t>Petaurus sp.</t>
  </si>
  <si>
    <t>ACROBATIDAE</t>
  </si>
  <si>
    <t>Acrobates</t>
  </si>
  <si>
    <t>Acrobates pygmaeus</t>
  </si>
  <si>
    <t>Z10479</t>
  </si>
  <si>
    <t>Acrobates sp.</t>
  </si>
  <si>
    <t>POTORIDAE</t>
  </si>
  <si>
    <t>Burrowing Bettong</t>
  </si>
  <si>
    <t>Bettongia</t>
  </si>
  <si>
    <t>lesueur</t>
  </si>
  <si>
    <t>Bettongia lesueur</t>
  </si>
  <si>
    <t>Original populations extinct in SA.  Reintroduced (stock from Western Australia) to Yookamurra Sanctuary (from 2007, extant) and Arid Recovery/Roxby (from 2000, extant).</t>
  </si>
  <si>
    <t>Burrowing Bettong (Shark Bay), Boodie</t>
  </si>
  <si>
    <t>lesueur lesueur</t>
  </si>
  <si>
    <t>Bettongia lesueur lesueur</t>
  </si>
  <si>
    <t>Brush-tailed Bettong</t>
  </si>
  <si>
    <t>penicillata</t>
  </si>
  <si>
    <t>Bettongia penicillata</t>
  </si>
  <si>
    <t>M21002</t>
  </si>
  <si>
    <t>penicillata ogilbyi</t>
  </si>
  <si>
    <t>Bettongia penicillata ogilbyi</t>
  </si>
  <si>
    <t>Subspecies B. p. ogilbyi introduced to SA (SA: R).</t>
  </si>
  <si>
    <t>K21001</t>
  </si>
  <si>
    <t>penicillata penicillata</t>
  </si>
  <si>
    <t>Bettongia penicillata penicillata</t>
  </si>
  <si>
    <t>Subspecies B. p. penicillata (AU: EX  SA: E).</t>
  </si>
  <si>
    <t>K10505</t>
  </si>
  <si>
    <t>Bettongia sp.</t>
  </si>
  <si>
    <t>Desert Rat-kangaroo</t>
  </si>
  <si>
    <t>Caloprymnus</t>
  </si>
  <si>
    <t>Caloprymnus campestris</t>
  </si>
  <si>
    <t>Broad-faced Potoroo</t>
  </si>
  <si>
    <t>U01178</t>
  </si>
  <si>
    <t>Potorous</t>
  </si>
  <si>
    <t>platyops</t>
  </si>
  <si>
    <t>Potorous platyops</t>
  </si>
  <si>
    <t>Z10507</t>
  </si>
  <si>
    <t>Potorous sp.</t>
  </si>
  <si>
    <t>Long-nosed Potoroo</t>
  </si>
  <si>
    <t>tridactylus</t>
  </si>
  <si>
    <t>Potorous tridactylus</t>
  </si>
  <si>
    <t>MACROPODIDAE</t>
  </si>
  <si>
    <t>Banded Hare-wallaby</t>
  </si>
  <si>
    <t>Q21004</t>
  </si>
  <si>
    <t>Lagostrophus</t>
  </si>
  <si>
    <t>fasciatus baudinettei</t>
  </si>
  <si>
    <t>Lagostrophus fasciatus baudinettei</t>
  </si>
  <si>
    <t>Rufous Hare-wallaby (Mala)</t>
  </si>
  <si>
    <t>Lagorchestes</t>
  </si>
  <si>
    <t>Lagorchestes hirsutus</t>
  </si>
  <si>
    <t>The subspecies L. h. hirsutus is the only taxon that occurred in SA. It is extinct.</t>
  </si>
  <si>
    <t>Eastern Hare-wallaby</t>
  </si>
  <si>
    <t>leporides</t>
  </si>
  <si>
    <t>Lagorchestes leporides</t>
  </si>
  <si>
    <t>Gould reported that in the 1840's this species was abundant on the SA plains, particularly `between the belts of the Murray and the mountain ranges'  (Van Dyck and Strahan 2008).</t>
  </si>
  <si>
    <t>Lagorchestes sp.</t>
  </si>
  <si>
    <t>Tammar Wallaby</t>
  </si>
  <si>
    <t>Macropus</t>
  </si>
  <si>
    <t>eugenii eugenii</t>
  </si>
  <si>
    <t>Western Grey Kangaroo</t>
  </si>
  <si>
    <t>fuliginosus</t>
  </si>
  <si>
    <t>Macropus fuliginosus</t>
  </si>
  <si>
    <t>Introduced to Wedge Island during 1980's (extinct).</t>
  </si>
  <si>
    <t>Eastern Grey Kangaroo</t>
  </si>
  <si>
    <t>giganteus</t>
  </si>
  <si>
    <t>Macropus giganteus</t>
  </si>
  <si>
    <t>Toolache Wallaby</t>
  </si>
  <si>
    <t>greyi</t>
  </si>
  <si>
    <t>Euro</t>
  </si>
  <si>
    <t>robustus</t>
  </si>
  <si>
    <t>Red-necked Wallaby</t>
  </si>
  <si>
    <t>rufogriseus</t>
  </si>
  <si>
    <t>Red Kangaroo</t>
  </si>
  <si>
    <t>W01275</t>
  </si>
  <si>
    <t>Macropus sp.</t>
  </si>
  <si>
    <t>Crescent Nailtail Wallaby</t>
  </si>
  <si>
    <t>Onychogalea</t>
  </si>
  <si>
    <t>Onychogalea lunata</t>
  </si>
  <si>
    <t>G10491</t>
  </si>
  <si>
    <t>Onychogalea sp.</t>
  </si>
  <si>
    <t>M09014</t>
  </si>
  <si>
    <t>Petrogale</t>
  </si>
  <si>
    <t>K09013</t>
  </si>
  <si>
    <t>lateralis pearsoni</t>
  </si>
  <si>
    <t>Petrogale lateralis pearsoni</t>
  </si>
  <si>
    <t>P. l. pearsonii   (AU:  VU  SA:  R)  on Pearson Island and introduced to Wedge, Thistle and West (now extinct) Islands.</t>
  </si>
  <si>
    <t>Y10492</t>
  </si>
  <si>
    <t>Petrogale sp.</t>
  </si>
  <si>
    <t>Yellow-footed Rock-wallaby</t>
  </si>
  <si>
    <t>xanthopus xanthopus</t>
  </si>
  <si>
    <t>Petrogale xanthopus xanthopus</t>
  </si>
  <si>
    <t>Tasmanian Pademelon</t>
  </si>
  <si>
    <t>Thylogale</t>
  </si>
  <si>
    <t>billardierii</t>
  </si>
  <si>
    <t>Thylogale billardierii</t>
  </si>
  <si>
    <t>K10493</t>
  </si>
  <si>
    <t>Thylogale sp.</t>
  </si>
  <si>
    <t>Swamp Wallaby</t>
  </si>
  <si>
    <t>Wallabia</t>
  </si>
  <si>
    <t>Wallabia bicolor</t>
  </si>
  <si>
    <t>Wallabia sp.</t>
  </si>
  <si>
    <t>Lagostrophus fasciatus</t>
  </si>
  <si>
    <t>A subspecies, L. f. baudinettei, was discovered to be part of the South Australian fauna by Helgen and Flannery (2003) based on a specimen in the Museum fur Naturkunde, Berlin.</t>
  </si>
  <si>
    <t>LAGOMORPHA</t>
  </si>
  <si>
    <t>LEPORIDAE</t>
  </si>
  <si>
    <t>European Brown Hare</t>
  </si>
  <si>
    <t>Z01511</t>
  </si>
  <si>
    <t>Lepus</t>
  </si>
  <si>
    <t>Lepus europaeus</t>
  </si>
  <si>
    <t>Lepus sp.</t>
  </si>
  <si>
    <t>Rabbit (European Rabbit)</t>
  </si>
  <si>
    <t>Oryctolagus</t>
  </si>
  <si>
    <t>cuniculus</t>
  </si>
  <si>
    <t>Oryctolagus cuniculus</t>
  </si>
  <si>
    <t>M10478</t>
  </si>
  <si>
    <t>Oryctolagus sp.</t>
  </si>
  <si>
    <t>CHIROPTERA</t>
  </si>
  <si>
    <t>PTEROPODIDAE</t>
  </si>
  <si>
    <t>Black Flying-fox</t>
  </si>
  <si>
    <t>Pteropus</t>
  </si>
  <si>
    <t>alecto</t>
  </si>
  <si>
    <t>Pteropus alecto</t>
  </si>
  <si>
    <t>The first SA record of this species was an animal that died during a heatwave in Botanic Park, Adelaide in January 2013.</t>
  </si>
  <si>
    <t>Grey-headed Flying-fox</t>
  </si>
  <si>
    <t>poliocephalus</t>
  </si>
  <si>
    <t>Pteropus poliocephalus</t>
  </si>
  <si>
    <t>Little Red Flying-fox</t>
  </si>
  <si>
    <t>scapulatus</t>
  </si>
  <si>
    <t>Pteropus scapulatus</t>
  </si>
  <si>
    <t>Pteropus sp.</t>
  </si>
  <si>
    <t>MEGADERMATIDAE</t>
  </si>
  <si>
    <t>Ghost Bat</t>
  </si>
  <si>
    <t>Macroderma</t>
  </si>
  <si>
    <t>gigas</t>
  </si>
  <si>
    <t>Macroderma gigas</t>
  </si>
  <si>
    <t>Subfossils confirm the evidence for this species in SA but these are undated.  Finlayson (1961) recorded that Aboriginal people remembered it in the Mann, Musgrave and Tomkinson Ranges early in the 20th century.</t>
  </si>
  <si>
    <t>Macroderma sp.</t>
  </si>
  <si>
    <t>EMBALLONURIDAE</t>
  </si>
  <si>
    <t>Yellow-bellied Sheath-tailed Bat</t>
  </si>
  <si>
    <t>Saccolaimus</t>
  </si>
  <si>
    <t>flaviventris</t>
  </si>
  <si>
    <t>Saccolaimus flaviventris</t>
  </si>
  <si>
    <t>C10465</t>
  </si>
  <si>
    <t>Saccolaimus sp.</t>
  </si>
  <si>
    <t>Hill's Sheath-tailed Bat</t>
  </si>
  <si>
    <t>Taphozous</t>
  </si>
  <si>
    <t>hilli</t>
  </si>
  <si>
    <t>Taphozous hilli</t>
  </si>
  <si>
    <t>The record from near Ooldea is based on a description by Wood Jones (1923-25) of a specimen that he assigned to Taphozous georgianus. This specimen cannot be traced and is more likely to be T. hilli.</t>
  </si>
  <si>
    <t>Taphozous sp.</t>
  </si>
  <si>
    <t>MOLOSSIDAE</t>
  </si>
  <si>
    <t>White-striped Free-tailed Bat</t>
  </si>
  <si>
    <t>Austronomus</t>
  </si>
  <si>
    <t>Austronomus australis</t>
  </si>
  <si>
    <t>Bristle-faced Free-tailed Bat</t>
  </si>
  <si>
    <t>Mormopterus</t>
  </si>
  <si>
    <t>eleryi</t>
  </si>
  <si>
    <t>Mormopterus eleryi</t>
  </si>
  <si>
    <t>Inland Free-tailed Bat</t>
  </si>
  <si>
    <t>petersi</t>
  </si>
  <si>
    <t>Mormopterus petersi</t>
  </si>
  <si>
    <t>formally know as sp. 3</t>
  </si>
  <si>
    <t>Southern Free-tailed Bat</t>
  </si>
  <si>
    <t>planiceps</t>
  </si>
  <si>
    <t>Mormopterus planiceps</t>
  </si>
  <si>
    <t>Eastern Free-tailed Bat</t>
  </si>
  <si>
    <t>Mormopterus ridei</t>
  </si>
  <si>
    <t>Y10468</t>
  </si>
  <si>
    <t>Mormopterus sp.</t>
  </si>
  <si>
    <t>Tadarida</t>
  </si>
  <si>
    <t>Tadarida sp.</t>
  </si>
  <si>
    <t>VESPERTILIONIDAE</t>
  </si>
  <si>
    <t>Large-footed Myotis</t>
  </si>
  <si>
    <t>M09030</t>
  </si>
  <si>
    <t>Myotis</t>
  </si>
  <si>
    <t>macropus</t>
  </si>
  <si>
    <t>Myotis macropus</t>
  </si>
  <si>
    <t>E10474</t>
  </si>
  <si>
    <t>Myotis sp.</t>
  </si>
  <si>
    <t>Gould's Wattled Bat</t>
  </si>
  <si>
    <t>C01349</t>
  </si>
  <si>
    <t>Chalinolobus</t>
  </si>
  <si>
    <t>gouldii</t>
  </si>
  <si>
    <t>Chalinolobus gouldii</t>
  </si>
  <si>
    <t>Chocolate Wattled Bat</t>
  </si>
  <si>
    <t>morio</t>
  </si>
  <si>
    <t>Chalinolobus morio</t>
  </si>
  <si>
    <t>Little Pied Bat</t>
  </si>
  <si>
    <t>picatus</t>
  </si>
  <si>
    <t>Chalinolobus picatus</t>
  </si>
  <si>
    <t>Chalinolobus sp.</t>
  </si>
  <si>
    <t>Z10151</t>
  </si>
  <si>
    <t>Falsistrellus</t>
  </si>
  <si>
    <t>Falsistrellus sp.</t>
  </si>
  <si>
    <t>Eastern False Pipistrelle (Tasmanian Falsistrelle)</t>
  </si>
  <si>
    <t>tasmaniensis</t>
  </si>
  <si>
    <t>Falsistrellus tasmaniensis</t>
  </si>
  <si>
    <t>Corben's Long-eared Bat</t>
  </si>
  <si>
    <t>Nyctophilus</t>
  </si>
  <si>
    <t>corbeni</t>
  </si>
  <si>
    <t>Nyctophilus corbeni</t>
  </si>
  <si>
    <t>Lesser Long-eared Bat</t>
  </si>
  <si>
    <t>geoffroyi</t>
  </si>
  <si>
    <t>Nyctophilus geoffroyi</t>
  </si>
  <si>
    <t>Gould's Long-eared Bat</t>
  </si>
  <si>
    <t>gouldi</t>
  </si>
  <si>
    <t>Nyctophilus gouldi</t>
  </si>
  <si>
    <t>Central Long-eared Bat</t>
  </si>
  <si>
    <t>Nyctophilus major</t>
  </si>
  <si>
    <t>Nyctophilus sp.</t>
  </si>
  <si>
    <t>Inland Broad-nosed Bat</t>
  </si>
  <si>
    <t>E04162</t>
  </si>
  <si>
    <t>Scotorepens</t>
  </si>
  <si>
    <t>balstoni</t>
  </si>
  <si>
    <t>Scotorepens balstoni</t>
  </si>
  <si>
    <t>Little Broad-nosed Bat</t>
  </si>
  <si>
    <t>greyii</t>
  </si>
  <si>
    <t>Scotorepens greyii</t>
  </si>
  <si>
    <t>Scotorepens sp.</t>
  </si>
  <si>
    <t>Inland Forest Bat</t>
  </si>
  <si>
    <t>Vespadelus</t>
  </si>
  <si>
    <t>baverstocki</t>
  </si>
  <si>
    <t>Vespadelus baverstocki</t>
  </si>
  <si>
    <t>Large Forest Bat</t>
  </si>
  <si>
    <t>C01381</t>
  </si>
  <si>
    <t>darlingtoni</t>
  </si>
  <si>
    <t>Vespadelus darlingtoni</t>
  </si>
  <si>
    <t>Finlayson's Cave Bat</t>
  </si>
  <si>
    <t>finlaysoni</t>
  </si>
  <si>
    <t>Vespadelus finlaysoni</t>
  </si>
  <si>
    <t>Southern Forest Bat</t>
  </si>
  <si>
    <t>regulus</t>
  </si>
  <si>
    <t>Vespadelus regulus</t>
  </si>
  <si>
    <t>Vespadelus sp.</t>
  </si>
  <si>
    <t>Little Forest Bat</t>
  </si>
  <si>
    <t>vulturnus</t>
  </si>
  <si>
    <t>Vespadelus vulturnus</t>
  </si>
  <si>
    <t>MINIOPTERIDAE</t>
  </si>
  <si>
    <t>Miniopterus</t>
  </si>
  <si>
    <t>orianae bassanii</t>
  </si>
  <si>
    <t>Miniopterus orianae bassanii</t>
  </si>
  <si>
    <t>C10473</t>
  </si>
  <si>
    <t>Miniopterus sp.</t>
  </si>
  <si>
    <t>CARNIVORA</t>
  </si>
  <si>
    <t>FELIDAE</t>
  </si>
  <si>
    <t>Domestic Cat (Feral Cat)</t>
  </si>
  <si>
    <t>Felis</t>
  </si>
  <si>
    <t>catus</t>
  </si>
  <si>
    <t>Felis catus</t>
  </si>
  <si>
    <t>Felis sp.</t>
  </si>
  <si>
    <t>CANIDAE</t>
  </si>
  <si>
    <t>Feral Dog, Dingo</t>
  </si>
  <si>
    <t>Canis</t>
  </si>
  <si>
    <t>Feral Dog</t>
  </si>
  <si>
    <t>A04276</t>
  </si>
  <si>
    <t>Canis sp.</t>
  </si>
  <si>
    <t>Vulpes</t>
  </si>
  <si>
    <t>Vulpes sp.</t>
  </si>
  <si>
    <t>Fox (Red Fox)</t>
  </si>
  <si>
    <t>vulpes</t>
  </si>
  <si>
    <t>Vulpes vulpes</t>
  </si>
  <si>
    <t>OTARIIDAE</t>
  </si>
  <si>
    <t>Long-nosed Fur Seal (New Zealand Fur Seal)</t>
  </si>
  <si>
    <t>Arctocephalus</t>
  </si>
  <si>
    <t>forsteri</t>
  </si>
  <si>
    <t>Arctocephalus forsteri</t>
  </si>
  <si>
    <t>Antarctic Fur Seal</t>
  </si>
  <si>
    <t>Q04520</t>
  </si>
  <si>
    <t>gazella</t>
  </si>
  <si>
    <t>Arctocephalus gazella</t>
  </si>
  <si>
    <t>Known from two sightings on Kangaroo Island (Shaughnessy 1994).  Needs confirmation by photograph or specimen.</t>
  </si>
  <si>
    <t>Australian Fur Seal (Brown Fur Seal)</t>
  </si>
  <si>
    <t>Arctocephalus pusillus</t>
  </si>
  <si>
    <t>Only one subspecies, A. p. doriferus Wood Jones, 1925 found in Australian waters.</t>
  </si>
  <si>
    <t>K10513</t>
  </si>
  <si>
    <t>Arctocephalus sp.</t>
  </si>
  <si>
    <t>Subantarctic Fur Seal</t>
  </si>
  <si>
    <t>U04258</t>
  </si>
  <si>
    <t>tropicalis</t>
  </si>
  <si>
    <t>Arctocephalus tropicalis</t>
  </si>
  <si>
    <t>Australian Sea Lion</t>
  </si>
  <si>
    <t>Neophoca</t>
  </si>
  <si>
    <t>Neophoca cinerea</t>
  </si>
  <si>
    <t>M10514</t>
  </si>
  <si>
    <t>Neophoca sp.</t>
  </si>
  <si>
    <t>PHOCIDAE</t>
  </si>
  <si>
    <t>Leopard Seal</t>
  </si>
  <si>
    <t>Hydrurga</t>
  </si>
  <si>
    <t>leptonyx</t>
  </si>
  <si>
    <t>Hydrurga leptonyx</t>
  </si>
  <si>
    <t>Z10515</t>
  </si>
  <si>
    <t>Hydrurga sp.</t>
  </si>
  <si>
    <t>Leptonychotes</t>
  </si>
  <si>
    <t>Leptonychotes sp.</t>
  </si>
  <si>
    <t>Weddell Seal</t>
  </si>
  <si>
    <t>weddellii</t>
  </si>
  <si>
    <t>Leptonychotes weddellii</t>
  </si>
  <si>
    <t>Crabeater Seal</t>
  </si>
  <si>
    <t>Lobodon</t>
  </si>
  <si>
    <t>carcinophaga</t>
  </si>
  <si>
    <t>Lobodon carcinophaga</t>
  </si>
  <si>
    <t>S10517</t>
  </si>
  <si>
    <t>Lobodon sp.</t>
  </si>
  <si>
    <t>Southern Elephant Seal</t>
  </si>
  <si>
    <t>M01546</t>
  </si>
  <si>
    <t>Mirounga</t>
  </si>
  <si>
    <t>leonina</t>
  </si>
  <si>
    <t>Mirounga leonina</t>
  </si>
  <si>
    <t>Mirounga sp.</t>
  </si>
  <si>
    <t>Ross Seal</t>
  </si>
  <si>
    <t>Ommatophoca</t>
  </si>
  <si>
    <t>Ommatophoca rossii</t>
  </si>
  <si>
    <t>W10519</t>
  </si>
  <si>
    <t>Ommatophoca sp.</t>
  </si>
  <si>
    <t>PERISSODACTYLA</t>
  </si>
  <si>
    <t>EQUIDAE</t>
  </si>
  <si>
    <t>Donkey (Feral Donkey)</t>
  </si>
  <si>
    <t>Equus</t>
  </si>
  <si>
    <t>asinus</t>
  </si>
  <si>
    <t>Equus asinus</t>
  </si>
  <si>
    <t>Horse (Brumby)</t>
  </si>
  <si>
    <t>Q01512</t>
  </si>
  <si>
    <t>caballus</t>
  </si>
  <si>
    <t>Equus caballus</t>
  </si>
  <si>
    <t>Equus sp.</t>
  </si>
  <si>
    <t>ARTIODACTYLA</t>
  </si>
  <si>
    <t>SUIDAE</t>
  </si>
  <si>
    <t>Pig (Feral Pig)</t>
  </si>
  <si>
    <t>U01514</t>
  </si>
  <si>
    <t>Sus</t>
  </si>
  <si>
    <t>scrofa</t>
  </si>
  <si>
    <t>Sus scrofa</t>
  </si>
  <si>
    <t>Sus sp.</t>
  </si>
  <si>
    <t>CAMELIDAE</t>
  </si>
  <si>
    <t>One-humped Camel (Dromedary, Arabian Camel)</t>
  </si>
  <si>
    <t>W01515</t>
  </si>
  <si>
    <t>Camelus</t>
  </si>
  <si>
    <t>dromedarius</t>
  </si>
  <si>
    <t>Camelus dromedarius</t>
  </si>
  <si>
    <t>Camelus sp.</t>
  </si>
  <si>
    <t>CERVIDAE</t>
  </si>
  <si>
    <t>Fallow Deer</t>
  </si>
  <si>
    <t>Cervus</t>
  </si>
  <si>
    <t>dama</t>
  </si>
  <si>
    <t>Red Deer</t>
  </si>
  <si>
    <t>elaphus</t>
  </si>
  <si>
    <t>Cervus elaphus</t>
  </si>
  <si>
    <t>Q10444</t>
  </si>
  <si>
    <t>Cervus sp.</t>
  </si>
  <si>
    <t>BOVIDAE</t>
  </si>
  <si>
    <t>Bos</t>
  </si>
  <si>
    <t>Bos sp.</t>
  </si>
  <si>
    <t>Cattle (European Cattle)</t>
  </si>
  <si>
    <t>taurus</t>
  </si>
  <si>
    <t>Bos taurus</t>
  </si>
  <si>
    <t>Goat (Feral Goat)</t>
  </si>
  <si>
    <t>Capra</t>
  </si>
  <si>
    <t>hircus</t>
  </si>
  <si>
    <t>Capra hircus</t>
  </si>
  <si>
    <t>Capra sp.</t>
  </si>
  <si>
    <t>Sheep (Feral Sheep)</t>
  </si>
  <si>
    <t>Ovis</t>
  </si>
  <si>
    <t>aries</t>
  </si>
  <si>
    <t>Ovis aries</t>
  </si>
  <si>
    <t>Ovis sp.</t>
  </si>
  <si>
    <t>CETACEA</t>
  </si>
  <si>
    <t>BALAENIDAE</t>
  </si>
  <si>
    <t>Southern Right Whale</t>
  </si>
  <si>
    <t>Eubalaena</t>
  </si>
  <si>
    <t>Eubalaena australis</t>
  </si>
  <si>
    <t>C10449</t>
  </si>
  <si>
    <t>Eubalaena sp.</t>
  </si>
  <si>
    <t>BALAENOPTERIDAE</t>
  </si>
  <si>
    <t>Dwarf Minke Whale</t>
  </si>
  <si>
    <t>Balaenoptera</t>
  </si>
  <si>
    <t>acutorostrata</t>
  </si>
  <si>
    <t>Balaenoptera acutorostrata</t>
  </si>
  <si>
    <t>The Dwarf Minke Whale is an un-named subspecies of the Common Minke Whale.</t>
  </si>
  <si>
    <t>Antarctic Minke Whale</t>
  </si>
  <si>
    <t>bonaerensis</t>
  </si>
  <si>
    <t>Balaenoptera bonaerensis</t>
  </si>
  <si>
    <t>Sei Whale</t>
  </si>
  <si>
    <t>borealis</t>
  </si>
  <si>
    <t>Balaenoptera borealis</t>
  </si>
  <si>
    <t>Bryde's Whale</t>
  </si>
  <si>
    <t>edeni</t>
  </si>
  <si>
    <t>Balaenoptera edeni</t>
  </si>
  <si>
    <t>Blue Whale</t>
  </si>
  <si>
    <t>musculus</t>
  </si>
  <si>
    <t>Balaenoptera musculus</t>
  </si>
  <si>
    <t xml:space="preserve">Two subspecies are found in the Southern Hemispheres: B. m. intermedia the Southern Blue Whale and B. m. brevicauda I'chihara, 1966 the Pygmy Blue Whale. The species is in need of taxonomic revision worldwide.
</t>
  </si>
  <si>
    <t>Omura's Whale</t>
  </si>
  <si>
    <t>Q04396</t>
  </si>
  <si>
    <t>omurai</t>
  </si>
  <si>
    <t>Balaenoptera omurai</t>
  </si>
  <si>
    <t>This species has not been universally accepted beacuse of the need for a complete revision of the Bryde's Whale group.</t>
  </si>
  <si>
    <t>Fin Whale</t>
  </si>
  <si>
    <t>physalus</t>
  </si>
  <si>
    <t>Balaenoptera physalus</t>
  </si>
  <si>
    <t>Balaenoptera sp.</t>
  </si>
  <si>
    <t>Q04484</t>
  </si>
  <si>
    <t>Balaenopteridae</t>
  </si>
  <si>
    <t>Balaenopteridae sp.</t>
  </si>
  <si>
    <t>Humpback Whale</t>
  </si>
  <si>
    <t>Megaptera</t>
  </si>
  <si>
    <t>novaeangliae</t>
  </si>
  <si>
    <t>Megaptera novaeangliae</t>
  </si>
  <si>
    <t>Z10451</t>
  </si>
  <si>
    <t>Megaptera sp.</t>
  </si>
  <si>
    <t>NEOBALAENIDAE</t>
  </si>
  <si>
    <t>Pygmy Right Whale</t>
  </si>
  <si>
    <t>Caperea</t>
  </si>
  <si>
    <t>Caperea marginata</t>
  </si>
  <si>
    <t>Caperea sp.</t>
  </si>
  <si>
    <t>DELPHINIDAE</t>
  </si>
  <si>
    <t>Short-beaked Common Dolphin</t>
  </si>
  <si>
    <t>Delphinus</t>
  </si>
  <si>
    <t>delphis</t>
  </si>
  <si>
    <t>Delphinus delphis</t>
  </si>
  <si>
    <t>Q10452</t>
  </si>
  <si>
    <t>Delphinus sp.</t>
  </si>
  <si>
    <t>Pygmy Killer Whale</t>
  </si>
  <si>
    <t>Feresa</t>
  </si>
  <si>
    <t>Feresa attenuata</t>
  </si>
  <si>
    <t>Short-finned Pilot Whale</t>
  </si>
  <si>
    <t>Globicephala</t>
  </si>
  <si>
    <t>macrorhynchus</t>
  </si>
  <si>
    <t>Globicephala macrorhynchus</t>
  </si>
  <si>
    <t>Long-finned Pilot Whale</t>
  </si>
  <si>
    <t>melas</t>
  </si>
  <si>
    <t>Globicephala melas</t>
  </si>
  <si>
    <t>Globicephala sp.</t>
  </si>
  <si>
    <t>Risso's Dolphin</t>
  </si>
  <si>
    <t>Grampus</t>
  </si>
  <si>
    <t>griseus</t>
  </si>
  <si>
    <t>Grampus griseus</t>
  </si>
  <si>
    <t>Grampus sp.</t>
  </si>
  <si>
    <t>Dusky Dolphin</t>
  </si>
  <si>
    <t>Lagenorhynchus</t>
  </si>
  <si>
    <t>obscurus</t>
  </si>
  <si>
    <t>Lagenorhynchus obscurus</t>
  </si>
  <si>
    <t>Lagenorhynchus sp.</t>
  </si>
  <si>
    <t>Southern Right-whale Dolphin</t>
  </si>
  <si>
    <t>Lissodelphis</t>
  </si>
  <si>
    <t>peronii</t>
  </si>
  <si>
    <t>Lissodelphis peronii</t>
  </si>
  <si>
    <t>Killer Whale (Orca)</t>
  </si>
  <si>
    <t>Orcinus</t>
  </si>
  <si>
    <t>orca</t>
  </si>
  <si>
    <t>Orcinus orca</t>
  </si>
  <si>
    <t>W10455</t>
  </si>
  <si>
    <t>Orcinus sp.</t>
  </si>
  <si>
    <t>False Killer Whale</t>
  </si>
  <si>
    <t>Pseudorca</t>
  </si>
  <si>
    <t>crassidens</t>
  </si>
  <si>
    <t>Pseudorca crassidens</t>
  </si>
  <si>
    <t>A10456</t>
  </si>
  <si>
    <t>Pseudorca sp.</t>
  </si>
  <si>
    <t>Indo-Pacific Bottlenose Dolphin</t>
  </si>
  <si>
    <t>M04394</t>
  </si>
  <si>
    <t>Tursiops</t>
  </si>
  <si>
    <t>aduncus</t>
  </si>
  <si>
    <t>Tursiops aduncus</t>
  </si>
  <si>
    <t>Tursiops sp.</t>
  </si>
  <si>
    <t>Common Bottlenose Dolphin</t>
  </si>
  <si>
    <t>Tursiops truncatus</t>
  </si>
  <si>
    <t>PHOCOENIDAE</t>
  </si>
  <si>
    <t>Phocaena</t>
  </si>
  <si>
    <t>Phocaena sp.</t>
  </si>
  <si>
    <t>Spectacled Porpoise</t>
  </si>
  <si>
    <t>Phocoena</t>
  </si>
  <si>
    <t>dioptrica</t>
  </si>
  <si>
    <t>Phocoena dioptrica</t>
  </si>
  <si>
    <t>PHYSETERIDAE</t>
  </si>
  <si>
    <t>Sperm Whale</t>
  </si>
  <si>
    <t>E01578</t>
  </si>
  <si>
    <t>Physeter</t>
  </si>
  <si>
    <t>Physeter macrocephalus</t>
  </si>
  <si>
    <t>Physeter sp.</t>
  </si>
  <si>
    <t>KOGIIDAE</t>
  </si>
  <si>
    <t>Pygmy Sperm Whale</t>
  </si>
  <si>
    <t>Kogia</t>
  </si>
  <si>
    <t>Kogia breviceps</t>
  </si>
  <si>
    <t>Dwarf Sperm Whale</t>
  </si>
  <si>
    <t>sima</t>
  </si>
  <si>
    <t>Kogia sima</t>
  </si>
  <si>
    <t>Kogia sp.</t>
  </si>
  <si>
    <t>ZIPHIIDAE</t>
  </si>
  <si>
    <t>Arnoux's Beaked Whale</t>
  </si>
  <si>
    <t>Berardius</t>
  </si>
  <si>
    <t>arnuxii</t>
  </si>
  <si>
    <t>Berardius arnuxii</t>
  </si>
  <si>
    <t>Q10460</t>
  </si>
  <si>
    <t>Berardius sp.</t>
  </si>
  <si>
    <t>Southern Bottlenose Whale</t>
  </si>
  <si>
    <t>Hyperoodon</t>
  </si>
  <si>
    <t>planifrons</t>
  </si>
  <si>
    <t>Hyperoodon planifrons</t>
  </si>
  <si>
    <t>Hyperoodon sp.</t>
  </si>
  <si>
    <t>Andrews' Beaked Whale</t>
  </si>
  <si>
    <t>Mesoplodon</t>
  </si>
  <si>
    <t>bowdoini</t>
  </si>
  <si>
    <t>Mesoplodon bowdoini</t>
  </si>
  <si>
    <t>Gray's Beaked Whale (Scamperdown Whale)</t>
  </si>
  <si>
    <t>grayi</t>
  </si>
  <si>
    <t>Mesoplodon grayi</t>
  </si>
  <si>
    <t>Hector's Beaked Whale</t>
  </si>
  <si>
    <t>hectori</t>
  </si>
  <si>
    <t>Mesoplodon hectori</t>
  </si>
  <si>
    <t>Strap-toothed Whale</t>
  </si>
  <si>
    <t>W01591</t>
  </si>
  <si>
    <t>layardii</t>
  </si>
  <si>
    <t>Mesoplodon layardii</t>
  </si>
  <si>
    <t>U10462</t>
  </si>
  <si>
    <t>Mesoplodon sp.</t>
  </si>
  <si>
    <t>Shepherd's Beaked Whale (Tasman Beaked Whale)</t>
  </si>
  <si>
    <t>Tasmacetus</t>
  </si>
  <si>
    <t>shepherdi</t>
  </si>
  <si>
    <t>Tasmacetus shepherdi</t>
  </si>
  <si>
    <t>W10463</t>
  </si>
  <si>
    <t>Tasmacetus sp.</t>
  </si>
  <si>
    <t>Cuvier's Beaked Whale (Goose-beaked Whale)</t>
  </si>
  <si>
    <t>Ziphius</t>
  </si>
  <si>
    <t>cavirostris</t>
  </si>
  <si>
    <t>Ziphius cavirostris</t>
  </si>
  <si>
    <t>A10464</t>
  </si>
  <si>
    <t>Ziphius sp.</t>
  </si>
  <si>
    <t>RODENTIA</t>
  </si>
  <si>
    <t>MURIDAE</t>
  </si>
  <si>
    <t>White-footed Tree-rat</t>
  </si>
  <si>
    <t>Conilurus</t>
  </si>
  <si>
    <t>albipes</t>
  </si>
  <si>
    <t>Conilurus albipes</t>
  </si>
  <si>
    <t>This species was recorded by John Gould (1845-1863) as occurring in SA but the only confirmed evidence is from subfossils.</t>
  </si>
  <si>
    <t>Conilurus sp.</t>
  </si>
  <si>
    <t>Water Rat</t>
  </si>
  <si>
    <t>Hydromys</t>
  </si>
  <si>
    <t>chrysogaster</t>
  </si>
  <si>
    <t>Hydromys chrysogaster</t>
  </si>
  <si>
    <t>K10521</t>
  </si>
  <si>
    <t>Hydromys sp.</t>
  </si>
  <si>
    <t>Central Short-tailed Mouse (Forrest's Mouse)</t>
  </si>
  <si>
    <t>Leggadina</t>
  </si>
  <si>
    <t>forresti</t>
  </si>
  <si>
    <t>Leggadina forresti</t>
  </si>
  <si>
    <t>Leggadina sp.</t>
  </si>
  <si>
    <t>Lesser Stick-nest Rat</t>
  </si>
  <si>
    <t>M01430</t>
  </si>
  <si>
    <t>Leporillus</t>
  </si>
  <si>
    <t>Leporillus apicalis</t>
  </si>
  <si>
    <t>Greater Stick-nest Rat</t>
  </si>
  <si>
    <t>conditor</t>
  </si>
  <si>
    <t>Leporillus conditor</t>
  </si>
  <si>
    <t>Extinct on mainland SA. Stock from remaining wild population on the Franklin Islands reintroduced to Reevesby Island (1991, 1992), Yookamurra Sanctuary (1991, 1992), St Peter Island (1993, 1994) and Arid Recovery/Roxby (1998, 1999).</t>
  </si>
  <si>
    <t>Leporillus sp.</t>
  </si>
  <si>
    <t>Broad-toothed Rat</t>
  </si>
  <si>
    <t>Mastacomys</t>
  </si>
  <si>
    <t>fuscus</t>
  </si>
  <si>
    <t>Mastacomys fuscus</t>
  </si>
  <si>
    <t>Muridae</t>
  </si>
  <si>
    <t>Muridae sp.</t>
  </si>
  <si>
    <t>House Mouse</t>
  </si>
  <si>
    <t>Mus</t>
  </si>
  <si>
    <t>Mus musculus</t>
  </si>
  <si>
    <t>Spinifex Hopping-mouse</t>
  </si>
  <si>
    <t>Notomys</t>
  </si>
  <si>
    <t>alexis</t>
  </si>
  <si>
    <t>Notomys alexis</t>
  </si>
  <si>
    <t>Short-tailed Hopping-mouse</t>
  </si>
  <si>
    <t>Notomys amplus</t>
  </si>
  <si>
    <t>Fawn Hopping-mouse</t>
  </si>
  <si>
    <t>cervinus</t>
  </si>
  <si>
    <t>Notomys cervinus</t>
  </si>
  <si>
    <t>Dusky Hopping-mouse</t>
  </si>
  <si>
    <t>Notomys fuscus</t>
  </si>
  <si>
    <t>Long-tailed Hopping-mouse</t>
  </si>
  <si>
    <t>longicaudatus</t>
  </si>
  <si>
    <t>Notomys longicaudatus</t>
  </si>
  <si>
    <t>Mitchell's Hopping-mouse</t>
  </si>
  <si>
    <t>Notomys mitchellii</t>
  </si>
  <si>
    <t>Broad-cheeked Hopping-mouse</t>
  </si>
  <si>
    <t>M04414</t>
  </si>
  <si>
    <t>Notomys robustus</t>
  </si>
  <si>
    <t>This species is known only from subfossils.</t>
  </si>
  <si>
    <t>Notomys sp.</t>
  </si>
  <si>
    <t>Silky Mouse</t>
  </si>
  <si>
    <t>Pseudomys</t>
  </si>
  <si>
    <t>apodemoides</t>
  </si>
  <si>
    <t>Pseudomys apodemoides</t>
  </si>
  <si>
    <t>Long-eared Mouse</t>
  </si>
  <si>
    <t>W04523</t>
  </si>
  <si>
    <t>auritus</t>
  </si>
  <si>
    <t>Pseudomys auritus</t>
  </si>
  <si>
    <t>This species was synonymised with Pseudomys australis until very recently (Medlin, 2008).</t>
  </si>
  <si>
    <t>Pseudomys australis</t>
  </si>
  <si>
    <t>Introduced to Yookamurra Sanctuary from pet stock (1991-1994, failed).</t>
  </si>
  <si>
    <t>Bolam's Mouse</t>
  </si>
  <si>
    <t>bolami</t>
  </si>
  <si>
    <t>Pseudomys bolami</t>
  </si>
  <si>
    <t>Desert Mouse</t>
  </si>
  <si>
    <t>desertor</t>
  </si>
  <si>
    <t>Pseudomys desertor</t>
  </si>
  <si>
    <t>Gould's Mouse</t>
  </si>
  <si>
    <t>Pseudomys gouldii</t>
  </si>
  <si>
    <t>Sandy Inland Mouse</t>
  </si>
  <si>
    <t>hermannsburgensis</t>
  </si>
  <si>
    <t>Pseudomys hermannsburgensis</t>
  </si>
  <si>
    <t>Western Mouse</t>
  </si>
  <si>
    <t>Pseudomys occidentalis</t>
  </si>
  <si>
    <t>Heath Mouse</t>
  </si>
  <si>
    <t>shortridgei</t>
  </si>
  <si>
    <t>Pseudomys shortridgei</t>
  </si>
  <si>
    <t>U10526</t>
  </si>
  <si>
    <t>Pseudomys sp.</t>
  </si>
  <si>
    <t>Bush Rat</t>
  </si>
  <si>
    <t>Rattus</t>
  </si>
  <si>
    <t>fuscipes</t>
  </si>
  <si>
    <t>Rattus fuscipes</t>
  </si>
  <si>
    <t>Swamp Rat</t>
  </si>
  <si>
    <t>U04186</t>
  </si>
  <si>
    <t>lutreolus</t>
  </si>
  <si>
    <t>Rattus lutreolus</t>
  </si>
  <si>
    <t>Brown Rat (Sewer Rat, Norway Rat)</t>
  </si>
  <si>
    <t>norvegicus</t>
  </si>
  <si>
    <t>Rattus norvegicus</t>
  </si>
  <si>
    <t>Black Rat (Ship Rat, Roof Rat)</t>
  </si>
  <si>
    <t>rattus</t>
  </si>
  <si>
    <t>Rattus rattus</t>
  </si>
  <si>
    <t>Preliminary research on R. rattus in Australia has noted that two species are likely to be present.</t>
  </si>
  <si>
    <t>Rattus sp.</t>
  </si>
  <si>
    <t>Pale Field-rat</t>
  </si>
  <si>
    <t>tunneyi</t>
  </si>
  <si>
    <t>Rattus tunneyi</t>
  </si>
  <si>
    <t>Taylor and Horner (1973) provide evidence that this species occurred in SA based on specimens collected in about 1840. These have no specific locality data. Some from J. B. Harvey could have been from either Eyre Peninsula or Kangaroo Island.</t>
  </si>
  <si>
    <t>Long-haired Rat (Plague Rat)</t>
  </si>
  <si>
    <t>villosissimus</t>
  </si>
  <si>
    <t>Rattus villosissimus</t>
  </si>
  <si>
    <t>AVES</t>
  </si>
  <si>
    <t>STRUTHIONIFORMES</t>
  </si>
  <si>
    <t>STRUTHIONIDAE</t>
  </si>
  <si>
    <t>Common Ostrich</t>
  </si>
  <si>
    <t>C09301</t>
  </si>
  <si>
    <t>Struthio</t>
  </si>
  <si>
    <t>CASUARIIFORMES</t>
  </si>
  <si>
    <t>CASUARIIDAE</t>
  </si>
  <si>
    <t>Kangaroo Island Emu</t>
  </si>
  <si>
    <t>Q08004</t>
  </si>
  <si>
    <t>Dromaius</t>
  </si>
  <si>
    <t>Emu</t>
  </si>
  <si>
    <t>C00001</t>
  </si>
  <si>
    <t>novaehollandiae</t>
  </si>
  <si>
    <t>Dromaius novaehollandiae</t>
  </si>
  <si>
    <t>ANSERIFORMES</t>
  </si>
  <si>
    <t>ANSERANATIDAE</t>
  </si>
  <si>
    <t>Magpie Goose</t>
  </si>
  <si>
    <t>Anseranas</t>
  </si>
  <si>
    <t>semipalmata</t>
  </si>
  <si>
    <t>Anseranas semipalmata</t>
  </si>
  <si>
    <t>ANATIDAE</t>
  </si>
  <si>
    <t>Chestnut Teal</t>
  </si>
  <si>
    <t>Anas</t>
  </si>
  <si>
    <t>castanea</t>
  </si>
  <si>
    <t>Anas castanea</t>
  </si>
  <si>
    <t>Northern Shoveler</t>
  </si>
  <si>
    <t>clypeata</t>
  </si>
  <si>
    <t>Grey Teal</t>
  </si>
  <si>
    <t>Garganey</t>
  </si>
  <si>
    <t>querquedula</t>
  </si>
  <si>
    <t>Australasian Shoveler</t>
  </si>
  <si>
    <t>M04182</t>
  </si>
  <si>
    <t>rhynchotis</t>
  </si>
  <si>
    <t>Q10196</t>
  </si>
  <si>
    <t>Anas sp.</t>
  </si>
  <si>
    <t>Pacific Black Duck</t>
  </si>
  <si>
    <t>superciliosa</t>
  </si>
  <si>
    <t>Anas superciliosa</t>
  </si>
  <si>
    <t>Hybrids between  Mallards and Pacific Black Ducks are found in the wild.</t>
  </si>
  <si>
    <t>K09305</t>
  </si>
  <si>
    <t>Hybrids between Mallards and Pacific Black Ducks are found in the wild.</t>
  </si>
  <si>
    <t>Greylag Goose</t>
  </si>
  <si>
    <t>W04531</t>
  </si>
  <si>
    <t>Anser</t>
  </si>
  <si>
    <t>anser</t>
  </si>
  <si>
    <t>Anser anser</t>
  </si>
  <si>
    <t>Reported to have been breeding on western shore of Lake Alexandrina for more than 20 years and has been culled but not eliminated (J. Eckert pers. comm. 2006).</t>
  </si>
  <si>
    <t>Hardhead</t>
  </si>
  <si>
    <t>G00215</t>
  </si>
  <si>
    <t>Aythya</t>
  </si>
  <si>
    <t>Aythya australis</t>
  </si>
  <si>
    <t>Musk Duck</t>
  </si>
  <si>
    <t>Biziura</t>
  </si>
  <si>
    <t>Muscovy Duck</t>
  </si>
  <si>
    <t>Cairina</t>
  </si>
  <si>
    <t>Cairina moschata</t>
  </si>
  <si>
    <t>Cape Barren Goose</t>
  </si>
  <si>
    <t>Cereopsis</t>
  </si>
  <si>
    <t>Only the nominate subspecies occurs in SA.</t>
  </si>
  <si>
    <t>Chenonetta</t>
  </si>
  <si>
    <t>jubata</t>
  </si>
  <si>
    <t>Chenonetta jubata</t>
  </si>
  <si>
    <t>Black Swan</t>
  </si>
  <si>
    <t>Cygnus</t>
  </si>
  <si>
    <t>atratus</t>
  </si>
  <si>
    <t>Cygnus atratus</t>
  </si>
  <si>
    <t>Wandering Whistling Duck</t>
  </si>
  <si>
    <t>Dendrocygna</t>
  </si>
  <si>
    <t>Plumed Whistling Duck</t>
  </si>
  <si>
    <t>eytoni</t>
  </si>
  <si>
    <t>Dendrocygna eytoni</t>
  </si>
  <si>
    <t>Pink-eared Duck</t>
  </si>
  <si>
    <t>Malacorhynchus</t>
  </si>
  <si>
    <t>membranaceus</t>
  </si>
  <si>
    <t>Malacorhynchus membranaceus</t>
  </si>
  <si>
    <t>Nettapus</t>
  </si>
  <si>
    <t>pulchellus</t>
  </si>
  <si>
    <t>Nettapus pulchellus</t>
  </si>
  <si>
    <t>One vagrant bird photographed at Dalhousie Springs, northern SA, Oct. 2006, by D. Borchardt (A. Silcocks, BirdLife Australia, pers. comm.).</t>
  </si>
  <si>
    <t>Blue-billed Duck</t>
  </si>
  <si>
    <t>Oxyura</t>
  </si>
  <si>
    <t>Oxyura australis</t>
  </si>
  <si>
    <t>Freckled Duck</t>
  </si>
  <si>
    <t>Stictonetta</t>
  </si>
  <si>
    <t>naevosa</t>
  </si>
  <si>
    <t>Stictonetta naevosa</t>
  </si>
  <si>
    <t>Ruddy Shelduck</t>
  </si>
  <si>
    <t>S08013</t>
  </si>
  <si>
    <t>Tadorna</t>
  </si>
  <si>
    <t>Tadorna ferruginea</t>
  </si>
  <si>
    <t>These are introduced species that either have not established feral populations in S.A. or that appear to have died out or have been exterminated in this state.</t>
  </si>
  <si>
    <t>Australian Shelduck</t>
  </si>
  <si>
    <t>G00207</t>
  </si>
  <si>
    <t>tadornoides</t>
  </si>
  <si>
    <t>Tadorna tadornoides</t>
  </si>
  <si>
    <t>GALLIFORMES</t>
  </si>
  <si>
    <t>MEGAPODIIDAE</t>
  </si>
  <si>
    <t>Australian Brushturkey</t>
  </si>
  <si>
    <t>Z04239</t>
  </si>
  <si>
    <t>Alectura</t>
  </si>
  <si>
    <t>Malleefowl</t>
  </si>
  <si>
    <t>Leipoa</t>
  </si>
  <si>
    <t>ocellata</t>
  </si>
  <si>
    <t>Leipoa ocellata</t>
  </si>
  <si>
    <t>NUMIDIDAE</t>
  </si>
  <si>
    <t>Helmeted Guineafowl</t>
  </si>
  <si>
    <t>A04532</t>
  </si>
  <si>
    <t>Numida</t>
  </si>
  <si>
    <t>meleagris</t>
  </si>
  <si>
    <t>Numida meleagris</t>
  </si>
  <si>
    <t>PHASIANIDAE</t>
  </si>
  <si>
    <t>Stubble Quail</t>
  </si>
  <si>
    <t>A04240</t>
  </si>
  <si>
    <t>Coturnix</t>
  </si>
  <si>
    <t>pectoralis</t>
  </si>
  <si>
    <t>Coturnix pectoralis</t>
  </si>
  <si>
    <t>Brown Quail</t>
  </si>
  <si>
    <t>King Quail</t>
  </si>
  <si>
    <t>Excalfactoria</t>
  </si>
  <si>
    <t>PHASIANIDAE sp.</t>
  </si>
  <si>
    <t>Indian Peafowl</t>
  </si>
  <si>
    <t>Pavo</t>
  </si>
  <si>
    <t>Pavo cristatus</t>
  </si>
  <si>
    <t>Common Pheasant</t>
  </si>
  <si>
    <t>Phasianus</t>
  </si>
  <si>
    <t>colchicus</t>
  </si>
  <si>
    <t>Phasianus colchicus</t>
  </si>
  <si>
    <t>SPHENISCIFORMES</t>
  </si>
  <si>
    <t>SPHENISCIDAE</t>
  </si>
  <si>
    <t>King Penguin</t>
  </si>
  <si>
    <t>W00927</t>
  </si>
  <si>
    <t>Aptenodytes</t>
  </si>
  <si>
    <t>patagonicus</t>
  </si>
  <si>
    <t>Aptenodytes patagonicus</t>
  </si>
  <si>
    <t>Eudyptes</t>
  </si>
  <si>
    <t>S08005</t>
  </si>
  <si>
    <t>Northern Rockhopper Penguin</t>
  </si>
  <si>
    <t>moseleyi</t>
  </si>
  <si>
    <t>Eudyptes moseleyi</t>
  </si>
  <si>
    <t>Fiordland Penguin</t>
  </si>
  <si>
    <t>Y00004</t>
  </si>
  <si>
    <t>pachyrhynchus</t>
  </si>
  <si>
    <t>Eudyptes pachyrhynchus</t>
  </si>
  <si>
    <t>Includes E. p. robustus Oliver, 1853 Snares Penguin, following Christidis and Boles (2008).</t>
  </si>
  <si>
    <t>Snares Penguin</t>
  </si>
  <si>
    <t>Eudyptes robustus</t>
  </si>
  <si>
    <t>Erect-crested Penguin</t>
  </si>
  <si>
    <t>sclateri</t>
  </si>
  <si>
    <t>Eudyptes sclateri</t>
  </si>
  <si>
    <t>Little Penguin</t>
  </si>
  <si>
    <t>Eudyptula</t>
  </si>
  <si>
    <t>PROCELLARIIFORMES</t>
  </si>
  <si>
    <t>DIOMEDEIDAE</t>
  </si>
  <si>
    <t>Shy Albatross</t>
  </si>
  <si>
    <t>Diomedea</t>
  </si>
  <si>
    <t>cauta cauta</t>
  </si>
  <si>
    <t>Salvin's Albatross</t>
  </si>
  <si>
    <t>Indian Yellow-nosed Albatross</t>
  </si>
  <si>
    <t>A04372</t>
  </si>
  <si>
    <t>Atlantic Yellow-nosed Albatross</t>
  </si>
  <si>
    <t>epomophora</t>
  </si>
  <si>
    <t>Diomedea epomophora</t>
  </si>
  <si>
    <t>Southern Royal Albatross</t>
  </si>
  <si>
    <t>Northern Royal Albatross</t>
  </si>
  <si>
    <t>Y09372</t>
  </si>
  <si>
    <t>Wandering Albatross</t>
  </si>
  <si>
    <t>exulans</t>
  </si>
  <si>
    <t>Diomedea exulans</t>
  </si>
  <si>
    <t>Campbell Albatross</t>
  </si>
  <si>
    <t>K09373</t>
  </si>
  <si>
    <t>Sooty Albatross</t>
  </si>
  <si>
    <t>Phoebetria</t>
  </si>
  <si>
    <t>Phoebetria fusca</t>
  </si>
  <si>
    <t>In SANPW Act  as Diomedea fusca.</t>
  </si>
  <si>
    <t>palpebrata</t>
  </si>
  <si>
    <t>Phoebetria palpebrata</t>
  </si>
  <si>
    <t>Buller's Albatross</t>
  </si>
  <si>
    <t>Thalassarche</t>
  </si>
  <si>
    <t>bulleri</t>
  </si>
  <si>
    <t>M04510</t>
  </si>
  <si>
    <t>cauta</t>
  </si>
  <si>
    <t>chlororhynchos</t>
  </si>
  <si>
    <t>Thalassarche chlororhynchos</t>
  </si>
  <si>
    <t>Grey-headed Albatross</t>
  </si>
  <si>
    <t>chrysostoma</t>
  </si>
  <si>
    <t>Thalassarche chrysostoma</t>
  </si>
  <si>
    <t>SANPW Act lists this species as Diomedea chrysostoma.</t>
  </si>
  <si>
    <t>Black-browed Albatross</t>
  </si>
  <si>
    <t>melanophris</t>
  </si>
  <si>
    <t>Thalassarche melanophris</t>
  </si>
  <si>
    <t>salvini</t>
  </si>
  <si>
    <t>Thalassarche salvini</t>
  </si>
  <si>
    <t>PROCELLARIIDAE</t>
  </si>
  <si>
    <t>Kerguelen Petrel</t>
  </si>
  <si>
    <t>Aphrodroma</t>
  </si>
  <si>
    <t>Aphrodroma brevirostris</t>
  </si>
  <si>
    <t>Cape Petrel</t>
  </si>
  <si>
    <t>Daption</t>
  </si>
  <si>
    <t>capense</t>
  </si>
  <si>
    <t>Daption capense</t>
  </si>
  <si>
    <t>Southern Fulmar</t>
  </si>
  <si>
    <t>Fulmarus</t>
  </si>
  <si>
    <t>glacialoides</t>
  </si>
  <si>
    <t>Fulmarus glacialoides</t>
  </si>
  <si>
    <t>Blue Petrel</t>
  </si>
  <si>
    <t>Halobaena</t>
  </si>
  <si>
    <t>Halobaena caerulea</t>
  </si>
  <si>
    <t>Southern Giant Petrel</t>
  </si>
  <si>
    <t>Macronectes</t>
  </si>
  <si>
    <t>Macronectes giganteus</t>
  </si>
  <si>
    <t>Northern Giant Petrel</t>
  </si>
  <si>
    <t>halli</t>
  </si>
  <si>
    <t>Macronectes halli</t>
  </si>
  <si>
    <t>Slender-billed Prion</t>
  </si>
  <si>
    <t>U00942</t>
  </si>
  <si>
    <t>Pachyptila</t>
  </si>
  <si>
    <t>belcheri</t>
  </si>
  <si>
    <t>Pachyptila belcheri</t>
  </si>
  <si>
    <t>Antarctic Prion</t>
  </si>
  <si>
    <t>desolata</t>
  </si>
  <si>
    <t>Pachyptila desolata</t>
  </si>
  <si>
    <t>Salvin's Prion</t>
  </si>
  <si>
    <t>Pachyptila salvini</t>
  </si>
  <si>
    <t>Pachyptila sp.</t>
  </si>
  <si>
    <t>Fairy Prion</t>
  </si>
  <si>
    <t>turtur</t>
  </si>
  <si>
    <t>Pachyptila turtur</t>
  </si>
  <si>
    <t>Broad-billed Prion</t>
  </si>
  <si>
    <t>Pachyptila vittata</t>
  </si>
  <si>
    <t>Snow Petrel</t>
  </si>
  <si>
    <t>Pagodroma</t>
  </si>
  <si>
    <t>nivea</t>
  </si>
  <si>
    <t>Pagodroma nivea</t>
  </si>
  <si>
    <t>White-chinned Petrel</t>
  </si>
  <si>
    <t>Procellaria</t>
  </si>
  <si>
    <t>aequinoctialis</t>
  </si>
  <si>
    <t>Procellaria aequinoctialis</t>
  </si>
  <si>
    <t>Grey Petrel</t>
  </si>
  <si>
    <t>Procellaria cinerea</t>
  </si>
  <si>
    <t>Westland Petrel</t>
  </si>
  <si>
    <t>westlandica</t>
  </si>
  <si>
    <t>Procellaria westlandica</t>
  </si>
  <si>
    <t>Cook's Petrel</t>
  </si>
  <si>
    <t>Pterodroma</t>
  </si>
  <si>
    <t>cookii</t>
  </si>
  <si>
    <t>Pterodroma cookii</t>
  </si>
  <si>
    <t>Mottled Petrel</t>
  </si>
  <si>
    <t>inexpectata</t>
  </si>
  <si>
    <t>Pterodroma inexpectata</t>
  </si>
  <si>
    <t>White-headed Petrel</t>
  </si>
  <si>
    <t>lessonii</t>
  </si>
  <si>
    <t>Pterodroma lessonii</t>
  </si>
  <si>
    <t>Gould's Petrel</t>
  </si>
  <si>
    <t>Pterodroma leucoptera</t>
  </si>
  <si>
    <t>Great-winged Petrel</t>
  </si>
  <si>
    <t>Soft-plumaged Petrel</t>
  </si>
  <si>
    <t>Pterodroma mollis</t>
  </si>
  <si>
    <t>Little Shearwater</t>
  </si>
  <si>
    <t>Z00067</t>
  </si>
  <si>
    <t>Puffinus</t>
  </si>
  <si>
    <t>assimilis</t>
  </si>
  <si>
    <t>Flesh-footed Shearwater</t>
  </si>
  <si>
    <t>carneipes</t>
  </si>
  <si>
    <t>Fluttering Shearwater</t>
  </si>
  <si>
    <t>Y04252</t>
  </si>
  <si>
    <t>gavia</t>
  </si>
  <si>
    <t>Puffinus gavia</t>
  </si>
  <si>
    <t>Great Shearwater</t>
  </si>
  <si>
    <t>gravis</t>
  </si>
  <si>
    <t>Sooty Shearwater</t>
  </si>
  <si>
    <t>Hutton's Shearwater</t>
  </si>
  <si>
    <t>huttoni</t>
  </si>
  <si>
    <t>Puffinus huttoni</t>
  </si>
  <si>
    <t>Wedge-tailed Shearwater</t>
  </si>
  <si>
    <t>Manx Shearwater</t>
  </si>
  <si>
    <t>puffinus</t>
  </si>
  <si>
    <t>Puffinus puffinus</t>
  </si>
  <si>
    <t>Y10272</t>
  </si>
  <si>
    <t>Puffinus sp.</t>
  </si>
  <si>
    <t>Short-tailed Shearwater</t>
  </si>
  <si>
    <t>Antarctic Petrel</t>
  </si>
  <si>
    <t>Thalassoica</t>
  </si>
  <si>
    <t>Thalassoica antarctica</t>
  </si>
  <si>
    <t>South Georgia Diving Petrel</t>
  </si>
  <si>
    <t>Pelecanoides</t>
  </si>
  <si>
    <t>Common Diving Petrel</t>
  </si>
  <si>
    <t>urinatrix</t>
  </si>
  <si>
    <t>Pelecanoides urinatrix</t>
  </si>
  <si>
    <t>HYDROBATIDAE</t>
  </si>
  <si>
    <t>Leach's Storm Petrel</t>
  </si>
  <si>
    <t>Oceanodroma</t>
  </si>
  <si>
    <t>Black-bellied Storm Petrel</t>
  </si>
  <si>
    <t>Fregetta</t>
  </si>
  <si>
    <t>Grey-backed Storm Petrel</t>
  </si>
  <si>
    <t>Garrodia</t>
  </si>
  <si>
    <t>nereis</t>
  </si>
  <si>
    <t>Garrodia nereis</t>
  </si>
  <si>
    <t>Wilson's Storm Petrel</t>
  </si>
  <si>
    <t>Oceanites</t>
  </si>
  <si>
    <t>White-faced Storm Petrel</t>
  </si>
  <si>
    <t>Pelagodroma</t>
  </si>
  <si>
    <t>PODICIPEDIFORMES</t>
  </si>
  <si>
    <t>PODICIPEDIDAE</t>
  </si>
  <si>
    <t>Great Crested Grebe</t>
  </si>
  <si>
    <t>Podiceps</t>
  </si>
  <si>
    <t>Podicipedidae</t>
  </si>
  <si>
    <t>Podicipedidae sp.</t>
  </si>
  <si>
    <t>Hoary-headed Grebe</t>
  </si>
  <si>
    <t>Poliocephalus</t>
  </si>
  <si>
    <t>Poliocephalus poliocephalus</t>
  </si>
  <si>
    <t>Australasian Grebe</t>
  </si>
  <si>
    <t>Tachybaptus</t>
  </si>
  <si>
    <t>PHAETHONTIFORMES</t>
  </si>
  <si>
    <t>PHAETHONTIDAE</t>
  </si>
  <si>
    <t>Red-tailed Tropicbird</t>
  </si>
  <si>
    <t>Phaethon</t>
  </si>
  <si>
    <t>CICONIIFORMES</t>
  </si>
  <si>
    <t>CICONIIDAE</t>
  </si>
  <si>
    <t>Black-necked Stork</t>
  </si>
  <si>
    <t>C04357</t>
  </si>
  <si>
    <t>Ephippiorhynchus</t>
  </si>
  <si>
    <t>PELECANIFORMES</t>
  </si>
  <si>
    <t>THRESKIORNITHIDAE</t>
  </si>
  <si>
    <t>Yellow-billed Spoonbill</t>
  </si>
  <si>
    <t>Platalea</t>
  </si>
  <si>
    <t>Platalea flavipes</t>
  </si>
  <si>
    <t>Royal Spoonbill</t>
  </si>
  <si>
    <t>Platalea regia</t>
  </si>
  <si>
    <t>Glossy Ibis</t>
  </si>
  <si>
    <t>Plegadis</t>
  </si>
  <si>
    <t>falcinellus</t>
  </si>
  <si>
    <t>Plegadis falcinellus</t>
  </si>
  <si>
    <t>Australian White Ibis</t>
  </si>
  <si>
    <t>A04216</t>
  </si>
  <si>
    <t>Threskiornis</t>
  </si>
  <si>
    <t>Straw-necked Ibis</t>
  </si>
  <si>
    <t>Q00180</t>
  </si>
  <si>
    <t>spinicollis</t>
  </si>
  <si>
    <t>Threskiornis spinicollis</t>
  </si>
  <si>
    <t>ARDEIDAE</t>
  </si>
  <si>
    <t>Great Egret</t>
  </si>
  <si>
    <t>Ardea</t>
  </si>
  <si>
    <t>Grey Heron</t>
  </si>
  <si>
    <t>Q00908</t>
  </si>
  <si>
    <t>Ardea cinerea</t>
  </si>
  <si>
    <t>Only the nominate subspecies occurs in Australia.</t>
  </si>
  <si>
    <t>White-necked Heron</t>
  </si>
  <si>
    <t>pacifica</t>
  </si>
  <si>
    <t>Ardea pacifica</t>
  </si>
  <si>
    <t>Australasian Bittern</t>
  </si>
  <si>
    <t>Botaurus</t>
  </si>
  <si>
    <t>poiciloptilus</t>
  </si>
  <si>
    <t>Botaurus poiciloptilus</t>
  </si>
  <si>
    <t>Little Egret</t>
  </si>
  <si>
    <t>E04198</t>
  </si>
  <si>
    <t>Egretta</t>
  </si>
  <si>
    <t>White-faced Heron</t>
  </si>
  <si>
    <t>G04199</t>
  </si>
  <si>
    <t>Egretta novaehollandiae</t>
  </si>
  <si>
    <t>Pied Heron</t>
  </si>
  <si>
    <t>picata</t>
  </si>
  <si>
    <t>Egretta picata</t>
  </si>
  <si>
    <t>C04197</t>
  </si>
  <si>
    <t>Ixobrychus</t>
  </si>
  <si>
    <t>Ixobrychus dubius</t>
  </si>
  <si>
    <t>Nankeen Night Heron</t>
  </si>
  <si>
    <t>Nycticorax</t>
  </si>
  <si>
    <t>PELECANIDAE</t>
  </si>
  <si>
    <t>Australian Pelican</t>
  </si>
  <si>
    <t>U00106</t>
  </si>
  <si>
    <t>Pelecanus</t>
  </si>
  <si>
    <t>conspicillatus</t>
  </si>
  <si>
    <t>Pelecanus conspicillatus</t>
  </si>
  <si>
    <t>SULIFORMES</t>
  </si>
  <si>
    <t>FREGATIDAE</t>
  </si>
  <si>
    <t>Lesser Frigatebird</t>
  </si>
  <si>
    <t>Fregata</t>
  </si>
  <si>
    <t>ariel</t>
  </si>
  <si>
    <t>Fregata ariel</t>
  </si>
  <si>
    <t>SULIDAE</t>
  </si>
  <si>
    <t>Australasian Gannet</t>
  </si>
  <si>
    <t>Q00104</t>
  </si>
  <si>
    <t>Morus</t>
  </si>
  <si>
    <t>serrator</t>
  </si>
  <si>
    <t>Morus serrator</t>
  </si>
  <si>
    <t>Masked Booby</t>
  </si>
  <si>
    <t>S00105</t>
  </si>
  <si>
    <t>Sula</t>
  </si>
  <si>
    <t>dactylatra</t>
  </si>
  <si>
    <t>Sula dactylatra</t>
  </si>
  <si>
    <t>PHALACROCORACIDAE</t>
  </si>
  <si>
    <t>Little Pied Cormorant</t>
  </si>
  <si>
    <t>Microcarbo</t>
  </si>
  <si>
    <t>Great Cormorant</t>
  </si>
  <si>
    <t>Phalacrocorax</t>
  </si>
  <si>
    <t>carbo</t>
  </si>
  <si>
    <t>Phalacrocorax carbo</t>
  </si>
  <si>
    <t>Black-faced Cormorant</t>
  </si>
  <si>
    <t>fuscescens</t>
  </si>
  <si>
    <t>Phalacrocorax fuscescens</t>
  </si>
  <si>
    <t>Little Black Cormorant</t>
  </si>
  <si>
    <t>C00097</t>
  </si>
  <si>
    <t>sulcirostris</t>
  </si>
  <si>
    <t>Phalacrocorax sulcirostris</t>
  </si>
  <si>
    <t>varius</t>
  </si>
  <si>
    <t>ANHINGIDAE</t>
  </si>
  <si>
    <t>Australasian Darter</t>
  </si>
  <si>
    <t>K00101</t>
  </si>
  <si>
    <t>Anhinga</t>
  </si>
  <si>
    <t>ACCIPITRIFORMES</t>
  </si>
  <si>
    <t>PANDIONIDAE</t>
  </si>
  <si>
    <t>Pandion</t>
  </si>
  <si>
    <t>ACCIPITRIDAE</t>
  </si>
  <si>
    <t>Collared Sparrowhawk</t>
  </si>
  <si>
    <t>Accipiter</t>
  </si>
  <si>
    <t>Brown Goshawk</t>
  </si>
  <si>
    <t>A04152</t>
  </si>
  <si>
    <t>Grey Goshawk</t>
  </si>
  <si>
    <t>Accipiter novaehollandiae</t>
  </si>
  <si>
    <t>E10210</t>
  </si>
  <si>
    <t>Accipiter sp.</t>
  </si>
  <si>
    <t>Wedge-tailed Eagle</t>
  </si>
  <si>
    <t>G04139</t>
  </si>
  <si>
    <t>Aquila</t>
  </si>
  <si>
    <t>Swamp Harrier</t>
  </si>
  <si>
    <t>Circus</t>
  </si>
  <si>
    <t>approximans</t>
  </si>
  <si>
    <t>Circus approximans</t>
  </si>
  <si>
    <t>Spotted Harrier</t>
  </si>
  <si>
    <t>Circus assimilis</t>
  </si>
  <si>
    <t>Black-shouldered Kite</t>
  </si>
  <si>
    <t>Elanus</t>
  </si>
  <si>
    <t>Elanus axillaris</t>
  </si>
  <si>
    <t>Letter-winged Kite</t>
  </si>
  <si>
    <t>scriptus</t>
  </si>
  <si>
    <t>Elanus scriptus</t>
  </si>
  <si>
    <t>Haliaeetus</t>
  </si>
  <si>
    <t>leucogaster</t>
  </si>
  <si>
    <t>Haliaeetus leucogaster</t>
  </si>
  <si>
    <t>Whistling Kite</t>
  </si>
  <si>
    <t>Haliastur</t>
  </si>
  <si>
    <t>sphenurus</t>
  </si>
  <si>
    <t>Haliastur sphenurus</t>
  </si>
  <si>
    <t>Black-breasted Buzzard</t>
  </si>
  <si>
    <t>Hamirostra</t>
  </si>
  <si>
    <t>melanosternon</t>
  </si>
  <si>
    <t>Hamirostra melanosternon</t>
  </si>
  <si>
    <t>Little Eagle</t>
  </si>
  <si>
    <t>Hieraaetus</t>
  </si>
  <si>
    <t>morphnoides</t>
  </si>
  <si>
    <t>Hieraaetus morphnoides</t>
  </si>
  <si>
    <t>Square-tailed Kite</t>
  </si>
  <si>
    <t>Lophoictinia</t>
  </si>
  <si>
    <t>isura</t>
  </si>
  <si>
    <t>Lophoictinia isura</t>
  </si>
  <si>
    <t>Black Kite</t>
  </si>
  <si>
    <t>Milvus</t>
  </si>
  <si>
    <t>FALCONIFORMES</t>
  </si>
  <si>
    <t>FALCONIDAE</t>
  </si>
  <si>
    <t>Brown Falcon</t>
  </si>
  <si>
    <t>Falco</t>
  </si>
  <si>
    <t>Nankeen Kestrel</t>
  </si>
  <si>
    <t>Grey Falcon</t>
  </si>
  <si>
    <t>hypoleucos</t>
  </si>
  <si>
    <t>Falco hypoleucos</t>
  </si>
  <si>
    <t>Australian Hobby</t>
  </si>
  <si>
    <t>Peregrine Falcon</t>
  </si>
  <si>
    <t>Black Falcon</t>
  </si>
  <si>
    <t>subniger</t>
  </si>
  <si>
    <t>Falco subniger</t>
  </si>
  <si>
    <t>OTIDIFORMES</t>
  </si>
  <si>
    <t>OTIDIDAE</t>
  </si>
  <si>
    <t>Australian Bustard</t>
  </si>
  <si>
    <t>Ardeotis</t>
  </si>
  <si>
    <t>Ardeotis australis</t>
  </si>
  <si>
    <t>GRUIFORMES</t>
  </si>
  <si>
    <t>RALLIDAE</t>
  </si>
  <si>
    <t>Eurasian Coot</t>
  </si>
  <si>
    <t>Z00059</t>
  </si>
  <si>
    <t>Fulica</t>
  </si>
  <si>
    <t>Dusky Moorhen</t>
  </si>
  <si>
    <t>C04145</t>
  </si>
  <si>
    <t>Gallinula</t>
  </si>
  <si>
    <t>Buff-banded Rail</t>
  </si>
  <si>
    <t>Gallirallus</t>
  </si>
  <si>
    <t>Lewin's Rail</t>
  </si>
  <si>
    <t>Porphyrio</t>
  </si>
  <si>
    <t>Australian Crake (Australian Spotted Crake)</t>
  </si>
  <si>
    <t>Porzana</t>
  </si>
  <si>
    <t>fluminea</t>
  </si>
  <si>
    <t>Porzana fluminea</t>
  </si>
  <si>
    <t>Baillon's Crake</t>
  </si>
  <si>
    <t>Spotless Crake</t>
  </si>
  <si>
    <t>RALLIDAE sp.</t>
  </si>
  <si>
    <t>Tribonyx</t>
  </si>
  <si>
    <t>mortierii</t>
  </si>
  <si>
    <t>Tribonyx mortierii</t>
  </si>
  <si>
    <t>Black-tailed Nativehen</t>
  </si>
  <si>
    <t>ventralis</t>
  </si>
  <si>
    <t>Tribonyx ventralis</t>
  </si>
  <si>
    <t>GRUIDAE</t>
  </si>
  <si>
    <t>Brolga</t>
  </si>
  <si>
    <t>rubicunda</t>
  </si>
  <si>
    <t>CHARADRIIFORMES</t>
  </si>
  <si>
    <t>TURNICIDAE</t>
  </si>
  <si>
    <t>Red-chested Buttonquail</t>
  </si>
  <si>
    <t>Turnix</t>
  </si>
  <si>
    <t>pyrrhothorax</t>
  </si>
  <si>
    <t>Turnix pyrrhothorax</t>
  </si>
  <si>
    <t>Painted Buttonquail</t>
  </si>
  <si>
    <t>U04178</t>
  </si>
  <si>
    <t>Little Buttonquail</t>
  </si>
  <si>
    <t>velox</t>
  </si>
  <si>
    <t>Turnix velox</t>
  </si>
  <si>
    <t>BURHINIDAE</t>
  </si>
  <si>
    <t>Bush Stonecurlew</t>
  </si>
  <si>
    <t>Burhinus</t>
  </si>
  <si>
    <t>grallarius</t>
  </si>
  <si>
    <t>Burhinus grallarius</t>
  </si>
  <si>
    <t>HAEMATOPODIDAE</t>
  </si>
  <si>
    <t>Sooty Oystercatcher</t>
  </si>
  <si>
    <t>Haematopus</t>
  </si>
  <si>
    <t>longirostris</t>
  </si>
  <si>
    <t>Haematopus longirostris</t>
  </si>
  <si>
    <t>RECURVIROSTRIDAE</t>
  </si>
  <si>
    <t>Banded Stilt</t>
  </si>
  <si>
    <t>Cladorhynchus</t>
  </si>
  <si>
    <t>leucocephalus</t>
  </si>
  <si>
    <t>Cladorhynchus leucocephalus</t>
  </si>
  <si>
    <t>Himantopus</t>
  </si>
  <si>
    <t>Himantopus leucocephalus</t>
  </si>
  <si>
    <t>Red-necked Avocet</t>
  </si>
  <si>
    <t>Recurvirostra</t>
  </si>
  <si>
    <t>Recurvirostra novaehollandiae</t>
  </si>
  <si>
    <t>CHARADRIIDAE</t>
  </si>
  <si>
    <t>Double-banded Plover</t>
  </si>
  <si>
    <t>Charadrius</t>
  </si>
  <si>
    <t>Little Ringed Plover</t>
  </si>
  <si>
    <t>Z00851</t>
  </si>
  <si>
    <t>Common Ringed Plover</t>
  </si>
  <si>
    <t>Greater Sand Plover</t>
  </si>
  <si>
    <t>E04066</t>
  </si>
  <si>
    <t>Lesser Sand Plover</t>
  </si>
  <si>
    <t>mongolus</t>
  </si>
  <si>
    <t>Charadrius mongolus</t>
  </si>
  <si>
    <t>Red-capped Plover</t>
  </si>
  <si>
    <t>ruficapillus</t>
  </si>
  <si>
    <t>Charadrius ruficapillus</t>
  </si>
  <si>
    <t>Oriental Plover</t>
  </si>
  <si>
    <t>veredus</t>
  </si>
  <si>
    <t>Charadrius veredus</t>
  </si>
  <si>
    <t>Black-fronted Dotterel</t>
  </si>
  <si>
    <t>Elseyornis</t>
  </si>
  <si>
    <t>melanops</t>
  </si>
  <si>
    <t>Elseyornis melanops</t>
  </si>
  <si>
    <t>Red-kneed Dotterel</t>
  </si>
  <si>
    <t>Erythrogonys</t>
  </si>
  <si>
    <t>cinctus</t>
  </si>
  <si>
    <t>Erythrogonys cinctus</t>
  </si>
  <si>
    <t>Inland Dotterel</t>
  </si>
  <si>
    <t>Peltohyas</t>
  </si>
  <si>
    <t>Peltohyas australis</t>
  </si>
  <si>
    <t>American Golden Plover</t>
  </si>
  <si>
    <t>A04496</t>
  </si>
  <si>
    <t>Pluvialis</t>
  </si>
  <si>
    <t>dominica</t>
  </si>
  <si>
    <t>Pluvialis dominica</t>
  </si>
  <si>
    <t>Pacific Golden Plover</t>
  </si>
  <si>
    <t>U08006</t>
  </si>
  <si>
    <t>Pluvialis fulva</t>
  </si>
  <si>
    <t>Grey Plover</t>
  </si>
  <si>
    <t>Thinornis</t>
  </si>
  <si>
    <t>Grey-headed Lapwing</t>
  </si>
  <si>
    <t>S05365</t>
  </si>
  <si>
    <t>Vanellus</t>
  </si>
  <si>
    <t>Vanellus cinereus</t>
  </si>
  <si>
    <t>Masked Lapwing</t>
  </si>
  <si>
    <t>G04219</t>
  </si>
  <si>
    <t>miles</t>
  </si>
  <si>
    <t>Vanellus miles</t>
  </si>
  <si>
    <t>Two subspecies, both occurring in SA: the nominate subspecies in northern SA and V. m. novaehollandiae Stephens, 1819 Spur-winged Plover in southern SA, with a broad intergradient zone between.</t>
  </si>
  <si>
    <t>Banded Lapwing</t>
  </si>
  <si>
    <t>G00135</t>
  </si>
  <si>
    <t>Vanellus tricolor</t>
  </si>
  <si>
    <t>ROSTRATULIDAE</t>
  </si>
  <si>
    <t>Australian Painted-snipe</t>
  </si>
  <si>
    <t>Rostratula</t>
  </si>
  <si>
    <t>Rostratula australis</t>
  </si>
  <si>
    <t>JACANIDAE</t>
  </si>
  <si>
    <t>Comb-crested Jacana</t>
  </si>
  <si>
    <t>Irediparra</t>
  </si>
  <si>
    <t>gallinacea</t>
  </si>
  <si>
    <t>Irediparra gallinacea</t>
  </si>
  <si>
    <t>PEDIONOMIDAE</t>
  </si>
  <si>
    <t>Plains-wanderer</t>
  </si>
  <si>
    <t>Pedionomus</t>
  </si>
  <si>
    <t>torquatus</t>
  </si>
  <si>
    <t>Pedionomus torquatus</t>
  </si>
  <si>
    <t>SCOLOPACIDAE</t>
  </si>
  <si>
    <t>Common Sandpiper</t>
  </si>
  <si>
    <t>S00157</t>
  </si>
  <si>
    <t>Actitis</t>
  </si>
  <si>
    <t>Actitis hypoleucos</t>
  </si>
  <si>
    <t>Ruddy Turnstone</t>
  </si>
  <si>
    <t>Sharp-tailed Sandpiper</t>
  </si>
  <si>
    <t>Calidris</t>
  </si>
  <si>
    <t>Calidris acuminata</t>
  </si>
  <si>
    <t>Sanderling</t>
  </si>
  <si>
    <t>U00166</t>
  </si>
  <si>
    <t>Baird's Sandpiper</t>
  </si>
  <si>
    <t>bairdii</t>
  </si>
  <si>
    <t>Calidris bairdii</t>
  </si>
  <si>
    <t>Red Knot</t>
  </si>
  <si>
    <t>canutus</t>
  </si>
  <si>
    <t>Calidris canutus</t>
  </si>
  <si>
    <t>Curlew Sandpiper</t>
  </si>
  <si>
    <t>Calidris ferruginea</t>
  </si>
  <si>
    <t>White-rumped Sandpiper</t>
  </si>
  <si>
    <t>M04254</t>
  </si>
  <si>
    <t>fuscicollis</t>
  </si>
  <si>
    <t>Calidris fuscicollis</t>
  </si>
  <si>
    <t>Pectoral Sandpiper</t>
  </si>
  <si>
    <t>melanotos</t>
  </si>
  <si>
    <t>Calidris melanotos</t>
  </si>
  <si>
    <t>Little Stint</t>
  </si>
  <si>
    <t>C00857</t>
  </si>
  <si>
    <t>Calidris minuta</t>
  </si>
  <si>
    <t>Red-necked Stint</t>
  </si>
  <si>
    <t>ruficollis</t>
  </si>
  <si>
    <t>Calidris ruficollis</t>
  </si>
  <si>
    <t>Long-toed Stint</t>
  </si>
  <si>
    <t>subminuta</t>
  </si>
  <si>
    <t>Calidris subminuta</t>
  </si>
  <si>
    <t>Great Knot</t>
  </si>
  <si>
    <t>Calidris tenuirostris</t>
  </si>
  <si>
    <t>Latham's Snipe</t>
  </si>
  <si>
    <t>Gallinago</t>
  </si>
  <si>
    <t>hardwickii</t>
  </si>
  <si>
    <t>Gallinago hardwickii</t>
  </si>
  <si>
    <t>Broad-billed Sandpiper</t>
  </si>
  <si>
    <t>Short-billed Dowitcher</t>
  </si>
  <si>
    <t>Limnodromus</t>
  </si>
  <si>
    <t>Limnodromus griseus</t>
  </si>
  <si>
    <t>Hudsonian Godwit</t>
  </si>
  <si>
    <t>Limosa</t>
  </si>
  <si>
    <t>haemastica</t>
  </si>
  <si>
    <t>Limosa haemastica</t>
  </si>
  <si>
    <t>Bar-tailed Godwit</t>
  </si>
  <si>
    <t>lapponica</t>
  </si>
  <si>
    <t>Limosa lapponica</t>
  </si>
  <si>
    <t>Black-tailed Godwit</t>
  </si>
  <si>
    <t>Limosa sp.</t>
  </si>
  <si>
    <t>Far Eastern Curlew</t>
  </si>
  <si>
    <t>Numenius</t>
  </si>
  <si>
    <t>Numenius madagascariensis</t>
  </si>
  <si>
    <t>Little Curlew</t>
  </si>
  <si>
    <t>Numenius minutus</t>
  </si>
  <si>
    <t>Whimbrel</t>
  </si>
  <si>
    <t>Red Phalarope (Grey Phalarope)</t>
  </si>
  <si>
    <t>Phalaropus</t>
  </si>
  <si>
    <t>fulicarius</t>
  </si>
  <si>
    <t>Phalaropus fulicarius</t>
  </si>
  <si>
    <t>Red-necked Phalarope</t>
  </si>
  <si>
    <t>lobatus</t>
  </si>
  <si>
    <t>Phalaropus lobatus</t>
  </si>
  <si>
    <t>Ruff</t>
  </si>
  <si>
    <t>U00934</t>
  </si>
  <si>
    <t>pugnax</t>
  </si>
  <si>
    <t>Grey-tailed Tattler</t>
  </si>
  <si>
    <t>Tringa</t>
  </si>
  <si>
    <t>Tringa brevipes</t>
  </si>
  <si>
    <t>Lesser Yellowlegs</t>
  </si>
  <si>
    <t>Tringa flavipes</t>
  </si>
  <si>
    <t>Wood Sandpiper</t>
  </si>
  <si>
    <t>glareola</t>
  </si>
  <si>
    <t>Tringa glareola</t>
  </si>
  <si>
    <t>Common Greenshank</t>
  </si>
  <si>
    <t>nebularia</t>
  </si>
  <si>
    <t>Tringa nebularia</t>
  </si>
  <si>
    <t>Marsh Sandpiper</t>
  </si>
  <si>
    <t>stagnatilis</t>
  </si>
  <si>
    <t>Tringa stagnatilis</t>
  </si>
  <si>
    <t>Common Redshank</t>
  </si>
  <si>
    <t>G00891</t>
  </si>
  <si>
    <t>totanus</t>
  </si>
  <si>
    <t>Tringa totanus</t>
  </si>
  <si>
    <t>Buff-breasted Sandpiper</t>
  </si>
  <si>
    <t>subruficollis</t>
  </si>
  <si>
    <t>Terek Sandpiper</t>
  </si>
  <si>
    <t>GLAREOLIDAE</t>
  </si>
  <si>
    <t>Oriental Pratincole</t>
  </si>
  <si>
    <t>Glareola</t>
  </si>
  <si>
    <t>maldivarum</t>
  </si>
  <si>
    <t>Glareola maldivarum</t>
  </si>
  <si>
    <t>Australian Pratincole</t>
  </si>
  <si>
    <t>S00173</t>
  </si>
  <si>
    <t>Stiltia</t>
  </si>
  <si>
    <t>isabella</t>
  </si>
  <si>
    <t>Stiltia isabella</t>
  </si>
  <si>
    <t>LARIDAE</t>
  </si>
  <si>
    <t>Roseate Tern</t>
  </si>
  <si>
    <t>S00113</t>
  </si>
  <si>
    <t>Sterna</t>
  </si>
  <si>
    <t>dougallii</t>
  </si>
  <si>
    <t>Sterna dougallii</t>
  </si>
  <si>
    <t>Whiskered Tern</t>
  </si>
  <si>
    <t>M00110</t>
  </si>
  <si>
    <t>Chlidonias</t>
  </si>
  <si>
    <t>White-winged Tern</t>
  </si>
  <si>
    <t>leucopterus</t>
  </si>
  <si>
    <t>Chlidonias leucopterus</t>
  </si>
  <si>
    <t>Gull-billed Tern</t>
  </si>
  <si>
    <t>Gelochelidon</t>
  </si>
  <si>
    <t>Caspian Tern</t>
  </si>
  <si>
    <t>Q00112</t>
  </si>
  <si>
    <t>Hydroprogne</t>
  </si>
  <si>
    <t>caspia</t>
  </si>
  <si>
    <t>Hydroprogne caspia</t>
  </si>
  <si>
    <t>Bridled Tern</t>
  </si>
  <si>
    <t>S00121</t>
  </si>
  <si>
    <t>Onychoprion</t>
  </si>
  <si>
    <t>Sooty Tern</t>
  </si>
  <si>
    <t>Common Tern</t>
  </si>
  <si>
    <t>Arctic Tern</t>
  </si>
  <si>
    <t>paradisaea</t>
  </si>
  <si>
    <t>Sterna paradisaea</t>
  </si>
  <si>
    <t>White-fronted Tern</t>
  </si>
  <si>
    <t>Sterna striata</t>
  </si>
  <si>
    <t>Antarctic Tern</t>
  </si>
  <si>
    <t>Sterna vittata</t>
  </si>
  <si>
    <t>Little Tern</t>
  </si>
  <si>
    <t>Sternula</t>
  </si>
  <si>
    <t>albifrons</t>
  </si>
  <si>
    <t>Fairy Tern</t>
  </si>
  <si>
    <t>U04070</t>
  </si>
  <si>
    <t>Greater Crested Tern</t>
  </si>
  <si>
    <t>Thalasseus</t>
  </si>
  <si>
    <t>Silver Gull</t>
  </si>
  <si>
    <t>Chroicocephalus</t>
  </si>
  <si>
    <t>Kelp Gull</t>
  </si>
  <si>
    <t>Y04244</t>
  </si>
  <si>
    <t>Larus</t>
  </si>
  <si>
    <t>Pacific Gull</t>
  </si>
  <si>
    <t>E00126</t>
  </si>
  <si>
    <t>Franklin's Gull</t>
  </si>
  <si>
    <t>K00885</t>
  </si>
  <si>
    <t>Leucophaeus</t>
  </si>
  <si>
    <t>pipixcan</t>
  </si>
  <si>
    <t>Leucophaeus pipixcan</t>
  </si>
  <si>
    <t>Sabine's Gull</t>
  </si>
  <si>
    <t>Xema</t>
  </si>
  <si>
    <t>sabini</t>
  </si>
  <si>
    <t>Xema sabini</t>
  </si>
  <si>
    <t>STERCORARIIDAE</t>
  </si>
  <si>
    <t>Brown Skua</t>
  </si>
  <si>
    <t>Stercorarius</t>
  </si>
  <si>
    <t>antarcticus</t>
  </si>
  <si>
    <t>Long-tailed Jaeger</t>
  </si>
  <si>
    <t>longicaudus</t>
  </si>
  <si>
    <t>Stercorarius longicaudus</t>
  </si>
  <si>
    <t>South Polar Skua</t>
  </si>
  <si>
    <t>maccormicki</t>
  </si>
  <si>
    <t>Stercorarius maccormicki</t>
  </si>
  <si>
    <t>Parasitic Jaeger (Arctic Jaeger)</t>
  </si>
  <si>
    <t>parasiticus</t>
  </si>
  <si>
    <t>Stercorarius parasiticus</t>
  </si>
  <si>
    <t>pomarinus</t>
  </si>
  <si>
    <t>Stercorarius pomarinus</t>
  </si>
  <si>
    <t>COLUMBIFORMES</t>
  </si>
  <si>
    <t>COLUMBIDAE</t>
  </si>
  <si>
    <t>Columba</t>
  </si>
  <si>
    <t>livia</t>
  </si>
  <si>
    <t>Columba livia</t>
  </si>
  <si>
    <t>Australian populations are derived from domesticated forms of the Rock Dove (Common Pigeon) that have become wild, and so are best named Feral Pigeon.</t>
  </si>
  <si>
    <t>Diamond Dove</t>
  </si>
  <si>
    <t>Geopelia</t>
  </si>
  <si>
    <t>Geopelia cuneata</t>
  </si>
  <si>
    <t>Peaceful Dove</t>
  </si>
  <si>
    <t>Q04168</t>
  </si>
  <si>
    <t>Spinifex Pigeon</t>
  </si>
  <si>
    <t>Geophaps</t>
  </si>
  <si>
    <t>Crested Pigeon</t>
  </si>
  <si>
    <t>W00043</t>
  </si>
  <si>
    <t>Ocyphaps</t>
  </si>
  <si>
    <t>Common Bronzewing</t>
  </si>
  <si>
    <t>Phaps</t>
  </si>
  <si>
    <t>chalcoptera</t>
  </si>
  <si>
    <t>Phaps chalcoptera</t>
  </si>
  <si>
    <t>Brush Bronzewing</t>
  </si>
  <si>
    <t>U04142</t>
  </si>
  <si>
    <t>Flock Bronzewing</t>
  </si>
  <si>
    <t>histrionica</t>
  </si>
  <si>
    <t>Phaps histrionica</t>
  </si>
  <si>
    <t>Ptilinopus</t>
  </si>
  <si>
    <t>Spotted Dove</t>
  </si>
  <si>
    <t>Spilopelia</t>
  </si>
  <si>
    <t>Spilopelia chinensis</t>
  </si>
  <si>
    <t>Barbary Dove</t>
  </si>
  <si>
    <t>C09329</t>
  </si>
  <si>
    <t>Streptopelia</t>
  </si>
  <si>
    <t>risoria</t>
  </si>
  <si>
    <t>Streptopelia risoria</t>
  </si>
  <si>
    <t>PSITTACIFORMES</t>
  </si>
  <si>
    <t>CACATUIDAE</t>
  </si>
  <si>
    <t>Sulphur-crested Cockatoo</t>
  </si>
  <si>
    <t>Q04176</t>
  </si>
  <si>
    <t>Cacatua</t>
  </si>
  <si>
    <t>galerita</t>
  </si>
  <si>
    <t>Cacatua galerita</t>
  </si>
  <si>
    <t>Major Mitchell's Cockatoo</t>
  </si>
  <si>
    <t>leadbeateri</t>
  </si>
  <si>
    <t>Little Corella</t>
  </si>
  <si>
    <t>E10414</t>
  </si>
  <si>
    <t>Cacatua sp.</t>
  </si>
  <si>
    <t>Long-billed Corella</t>
  </si>
  <si>
    <t>Cacatua tenuirostris</t>
  </si>
  <si>
    <t>Gang-gang Cockatoo</t>
  </si>
  <si>
    <t>Callocephalon</t>
  </si>
  <si>
    <t>Callocephalon fimbriatum</t>
  </si>
  <si>
    <t>Kangaroo Island population introduced in 1940 and 1956.</t>
  </si>
  <si>
    <t>Calyptorhynchus</t>
  </si>
  <si>
    <t>Y09312</t>
  </si>
  <si>
    <t>banksii graptogyne</t>
  </si>
  <si>
    <t>Calyptorhynchus banksii graptogyne</t>
  </si>
  <si>
    <t>K09313</t>
  </si>
  <si>
    <t>banksii samueli</t>
  </si>
  <si>
    <t>Calyptorhynchus banksii samueli</t>
  </si>
  <si>
    <t>Yellow-tailed Black Cockatoo</t>
  </si>
  <si>
    <t>G00267</t>
  </si>
  <si>
    <t>lathami halmaturinus</t>
  </si>
  <si>
    <t>Calyptorhynchus lathami halmaturinus</t>
  </si>
  <si>
    <t>Galah</t>
  </si>
  <si>
    <t>C00273</t>
  </si>
  <si>
    <t>Eolophus</t>
  </si>
  <si>
    <t>roseicapilla</t>
  </si>
  <si>
    <t>Eolophus roseicapilla</t>
  </si>
  <si>
    <t>Eolophus x Cacatua</t>
  </si>
  <si>
    <t>Eolophus x Cacatua sp.</t>
  </si>
  <si>
    <t>Cockatiel</t>
  </si>
  <si>
    <t>E00274</t>
  </si>
  <si>
    <t>Nymphicus</t>
  </si>
  <si>
    <t>hollandicus</t>
  </si>
  <si>
    <t>Nymphicus hollandicus</t>
  </si>
  <si>
    <t>PSITTACIDAE</t>
  </si>
  <si>
    <t>Q04256</t>
  </si>
  <si>
    <t>Agapornis</t>
  </si>
  <si>
    <t>roseicollis</t>
  </si>
  <si>
    <t>Agapornis roseicollis</t>
  </si>
  <si>
    <t>Red-winged Parrot</t>
  </si>
  <si>
    <t>Aprosmictus</t>
  </si>
  <si>
    <t>Australian Ringneck</t>
  </si>
  <si>
    <t>Barnardius</t>
  </si>
  <si>
    <t>zonarius</t>
  </si>
  <si>
    <t>Barnardius zonarius</t>
  </si>
  <si>
    <t>Musk Lorikeet</t>
  </si>
  <si>
    <t>Glossopsitta</t>
  </si>
  <si>
    <t>Glossopsitta concinna</t>
  </si>
  <si>
    <t>Purple-crowned Lorikeet</t>
  </si>
  <si>
    <t>porphyrocephala</t>
  </si>
  <si>
    <t>Little Lorikeet</t>
  </si>
  <si>
    <t>Swift Parrot</t>
  </si>
  <si>
    <t>Lathamus</t>
  </si>
  <si>
    <t>Lathamus discolor</t>
  </si>
  <si>
    <t>Budgerigar</t>
  </si>
  <si>
    <t>Melopsittacus</t>
  </si>
  <si>
    <t>Melopsittacus undulatus</t>
  </si>
  <si>
    <t>Orange-bellied Parrot</t>
  </si>
  <si>
    <t>Neophema</t>
  </si>
  <si>
    <t>Neophema chrysogaster</t>
  </si>
  <si>
    <t>Blue-winged Parrot</t>
  </si>
  <si>
    <t>M00306</t>
  </si>
  <si>
    <t>Neophema chrysostoma</t>
  </si>
  <si>
    <t>Elegant Parrot</t>
  </si>
  <si>
    <t>Rock Parrot</t>
  </si>
  <si>
    <t>Turquoise Parrot</t>
  </si>
  <si>
    <t>Neophema pulchella</t>
  </si>
  <si>
    <t>E10422</t>
  </si>
  <si>
    <t>Neophema sp.</t>
  </si>
  <si>
    <t>Scarlet-chested Parrot</t>
  </si>
  <si>
    <t>splendida</t>
  </si>
  <si>
    <t>Neophema splendida</t>
  </si>
  <si>
    <t>Bourke's Parrot</t>
  </si>
  <si>
    <t>Neopsephotus</t>
  </si>
  <si>
    <t>bourkii</t>
  </si>
  <si>
    <t>Neopsephotus bourkii</t>
  </si>
  <si>
    <t>Northiella</t>
  </si>
  <si>
    <t>haematogaster</t>
  </si>
  <si>
    <t>Northiella haematogaster</t>
  </si>
  <si>
    <t>Naretha Bluebonnet</t>
  </si>
  <si>
    <t>M11030</t>
  </si>
  <si>
    <t>PSITTACIDAE sp.</t>
  </si>
  <si>
    <t>Night Parrot</t>
  </si>
  <si>
    <t>Pezoporus</t>
  </si>
  <si>
    <t>Pezoporus occidentalis</t>
  </si>
  <si>
    <t>Eastern Ground Parrot</t>
  </si>
  <si>
    <t>Crimson Rosella</t>
  </si>
  <si>
    <t>Platycercus</t>
  </si>
  <si>
    <t>Platycercus elegans</t>
  </si>
  <si>
    <t>Eastern Rosella</t>
  </si>
  <si>
    <t>Princess Parrot</t>
  </si>
  <si>
    <t>Polytelis</t>
  </si>
  <si>
    <t>alexandrae</t>
  </si>
  <si>
    <t>Polytelis alexandrae</t>
  </si>
  <si>
    <t>Regent Parrot</t>
  </si>
  <si>
    <t>C04381</t>
  </si>
  <si>
    <t>anthopeplus monarchoides</t>
  </si>
  <si>
    <t>Polytelis anthopeplus monarchoides</t>
  </si>
  <si>
    <t>Red-rumped Parrot</t>
  </si>
  <si>
    <t>Psephotus</t>
  </si>
  <si>
    <t>haematonotus</t>
  </si>
  <si>
    <t>Psephotus haematonotus</t>
  </si>
  <si>
    <t>Mulga Parrot</t>
  </si>
  <si>
    <t>Q00296</t>
  </si>
  <si>
    <t>Rose-ringed Parakeet</t>
  </si>
  <si>
    <t>Psittacula</t>
  </si>
  <si>
    <t>krameri</t>
  </si>
  <si>
    <t>Psittacula krameri</t>
  </si>
  <si>
    <t>Varied Lorikeet</t>
  </si>
  <si>
    <t>Psitteuteles</t>
  </si>
  <si>
    <t>Psitteuteles versicolor</t>
  </si>
  <si>
    <t>Rainbow Lorikeet</t>
  </si>
  <si>
    <t>Trichoglossus</t>
  </si>
  <si>
    <t>CUCULIFORMES</t>
  </si>
  <si>
    <t>CUCULIDAE</t>
  </si>
  <si>
    <t>Fan-tailed Cuckoo</t>
  </si>
  <si>
    <t>S04141</t>
  </si>
  <si>
    <t>Cacomantis</t>
  </si>
  <si>
    <t>Pallid Cuckoo</t>
  </si>
  <si>
    <t>Cacomantis pallidus</t>
  </si>
  <si>
    <t>Brush Cuckoo</t>
  </si>
  <si>
    <t>Horsfield's Bronze Cuckoo</t>
  </si>
  <si>
    <t>Chalcites</t>
  </si>
  <si>
    <t>basalis</t>
  </si>
  <si>
    <t>Chalcites basalis</t>
  </si>
  <si>
    <t>Shining Bronze Cuckoo</t>
  </si>
  <si>
    <t>Black-eared Cuckoo</t>
  </si>
  <si>
    <t>S00341</t>
  </si>
  <si>
    <t>osculans</t>
  </si>
  <si>
    <t>Chalcites osculans</t>
  </si>
  <si>
    <t>C10309</t>
  </si>
  <si>
    <t>Chalcites sp.</t>
  </si>
  <si>
    <t>Oriental Cuckoo</t>
  </si>
  <si>
    <t>Cuculus</t>
  </si>
  <si>
    <t>optatus</t>
  </si>
  <si>
    <t>Cuculus optatus</t>
  </si>
  <si>
    <t>Eudynamys</t>
  </si>
  <si>
    <t>Channel-billed Cuckoo</t>
  </si>
  <si>
    <t>Scythrops</t>
  </si>
  <si>
    <t>STRIGIFORMES</t>
  </si>
  <si>
    <t>TYTONIDAE</t>
  </si>
  <si>
    <t>Eastern Barn Owl</t>
  </si>
  <si>
    <t>Tyto</t>
  </si>
  <si>
    <t>Eastern Grass Owl</t>
  </si>
  <si>
    <t>Australian Masked Owl</t>
  </si>
  <si>
    <t>STRIGIDAE</t>
  </si>
  <si>
    <t>M00242</t>
  </si>
  <si>
    <t>Ninox</t>
  </si>
  <si>
    <t>boobook</t>
  </si>
  <si>
    <t>Ninox boobook</t>
  </si>
  <si>
    <t>Barking Owl</t>
  </si>
  <si>
    <t>Powerful Owl</t>
  </si>
  <si>
    <t>strenua</t>
  </si>
  <si>
    <t>Ninox strenua</t>
  </si>
  <si>
    <t>CAPRIMULGIFORMES</t>
  </si>
  <si>
    <t>PODARGIDAE</t>
  </si>
  <si>
    <t>Tawny Frogmouth</t>
  </si>
  <si>
    <t>Podargus</t>
  </si>
  <si>
    <t>strigoides</t>
  </si>
  <si>
    <t>Podargus strigoides</t>
  </si>
  <si>
    <t>CAPRIMULGIDAE</t>
  </si>
  <si>
    <t>Spotted Nightjar</t>
  </si>
  <si>
    <t>Eurostopodus</t>
  </si>
  <si>
    <t>argus</t>
  </si>
  <si>
    <t>Eurostopodus argus</t>
  </si>
  <si>
    <t>White-throated Nightjar</t>
  </si>
  <si>
    <t>mystacalis</t>
  </si>
  <si>
    <t>Eurostopodus mystacalis</t>
  </si>
  <si>
    <t>APODIFORMES</t>
  </si>
  <si>
    <t>AEGOTHELIDAE</t>
  </si>
  <si>
    <t>Australian Owlet-nightjar</t>
  </si>
  <si>
    <t>Aegotheles</t>
  </si>
  <si>
    <t>APODIDAE</t>
  </si>
  <si>
    <t>House Swift</t>
  </si>
  <si>
    <t>Q00828</t>
  </si>
  <si>
    <t>Apus</t>
  </si>
  <si>
    <t>W04179</t>
  </si>
  <si>
    <t>White-throated Needletail</t>
  </si>
  <si>
    <t>Q04184</t>
  </si>
  <si>
    <t>Hirundapus</t>
  </si>
  <si>
    <t>CORACIIFORMES</t>
  </si>
  <si>
    <t>CORACIIDAE</t>
  </si>
  <si>
    <t>Oriental Dollarbird</t>
  </si>
  <si>
    <t>Eurystomus</t>
  </si>
  <si>
    <t>Eurystomus orientalis</t>
  </si>
  <si>
    <t>ALCEDINIDAE</t>
  </si>
  <si>
    <t>Azure Kingfisher</t>
  </si>
  <si>
    <t>S04249</t>
  </si>
  <si>
    <t>Ceyx</t>
  </si>
  <si>
    <t>Laughing Kookaburra</t>
  </si>
  <si>
    <t>Dacelo</t>
  </si>
  <si>
    <t>Red-backed Kingfisher</t>
  </si>
  <si>
    <t>Todiramphus</t>
  </si>
  <si>
    <t>pyrrhopygius</t>
  </si>
  <si>
    <t>Todiramphus pyrrhopygius</t>
  </si>
  <si>
    <t>Sacred Kingfisher</t>
  </si>
  <si>
    <t>U00326</t>
  </si>
  <si>
    <t>M11022</t>
  </si>
  <si>
    <t>Todiramphus sp.</t>
  </si>
  <si>
    <t>MEROPIDAE</t>
  </si>
  <si>
    <t>Rainbow Bee-eater</t>
  </si>
  <si>
    <t>Merops</t>
  </si>
  <si>
    <t>ornatus</t>
  </si>
  <si>
    <t>Merops ornatus</t>
  </si>
  <si>
    <t>PASSERIFORMES</t>
  </si>
  <si>
    <t>PTILONORHYNCHIDAE</t>
  </si>
  <si>
    <t>Western Bowerbird</t>
  </si>
  <si>
    <t>A08008</t>
  </si>
  <si>
    <t>Chlamydera</t>
  </si>
  <si>
    <t>guttata</t>
  </si>
  <si>
    <t>Spotted Bowerbird</t>
  </si>
  <si>
    <t>Chlamydera maculata</t>
  </si>
  <si>
    <t>CLIMACTERIDAE</t>
  </si>
  <si>
    <t>White-browed Treecreeper</t>
  </si>
  <si>
    <t>Climacteris</t>
  </si>
  <si>
    <t>Climacteris affinis</t>
  </si>
  <si>
    <t>Brown Treecreeper</t>
  </si>
  <si>
    <t>G04171</t>
  </si>
  <si>
    <t>Rufous Treecreeper</t>
  </si>
  <si>
    <t>Climacteris rufus</t>
  </si>
  <si>
    <t>White-throated Treecreeper</t>
  </si>
  <si>
    <t>Cormobates</t>
  </si>
  <si>
    <t>leucophaea</t>
  </si>
  <si>
    <t>Cormobates leucophaea</t>
  </si>
  <si>
    <t>MALURIDAE</t>
  </si>
  <si>
    <t>Grey Grasswren</t>
  </si>
  <si>
    <t>W00871</t>
  </si>
  <si>
    <t>Amytornis</t>
  </si>
  <si>
    <t>Eyrean Grasswren</t>
  </si>
  <si>
    <t>goyderi</t>
  </si>
  <si>
    <t>Amytornis goyderi</t>
  </si>
  <si>
    <t>Short-tailed Grasswren</t>
  </si>
  <si>
    <t>W09387</t>
  </si>
  <si>
    <t>merrotsyi</t>
  </si>
  <si>
    <t>Amytornis merrotsyi</t>
  </si>
  <si>
    <t>Includes two subspecies, both restricted to SA: A. m. merrotsyi (Flinders Ranges Short-tailed Grasswren) AU: VU and A. m. pedleri Christidis, Horton &amp; Norman, 2008 (Gawler Ranges Short-tailed Grasswren) AU:EN.</t>
  </si>
  <si>
    <t>Flinders Ranges Short-tailed Grasswren</t>
  </si>
  <si>
    <t>S21005</t>
  </si>
  <si>
    <t>merrotsyi merrotsyi</t>
  </si>
  <si>
    <t>Amytornis merrotsyi merrotsyi</t>
  </si>
  <si>
    <t>Gawler Ranges Short-tailed Grasswren</t>
  </si>
  <si>
    <t>U21006</t>
  </si>
  <si>
    <t>merrotsyi pedleri</t>
  </si>
  <si>
    <t>Amytornis merrotsyi pedleri</t>
  </si>
  <si>
    <t>Thick-billed Grasswren</t>
  </si>
  <si>
    <t>C04509</t>
  </si>
  <si>
    <t>Amytornis modestus</t>
  </si>
  <si>
    <t>Dusky Grasswren</t>
  </si>
  <si>
    <t>purnelli</t>
  </si>
  <si>
    <t>Amytornis purnelli</t>
  </si>
  <si>
    <t>Striated Grasswren</t>
  </si>
  <si>
    <t>striatus</t>
  </si>
  <si>
    <t>Western Grasswren</t>
  </si>
  <si>
    <t>textilis</t>
  </si>
  <si>
    <t>C04285</t>
  </si>
  <si>
    <t>textilis myall</t>
  </si>
  <si>
    <t>Amytornis textilis myall</t>
  </si>
  <si>
    <t>Superb Fairywren</t>
  </si>
  <si>
    <t>Malurus</t>
  </si>
  <si>
    <t>cyaneus</t>
  </si>
  <si>
    <t>Malurus cyaneus</t>
  </si>
  <si>
    <t>White-winged Fairywren</t>
  </si>
  <si>
    <t>Blue-breasted Fairywren</t>
  </si>
  <si>
    <t>pulcherrimus</t>
  </si>
  <si>
    <t>Malurus pulcherrimus</t>
  </si>
  <si>
    <t>Splendid Fairywren</t>
  </si>
  <si>
    <t>splendens</t>
  </si>
  <si>
    <t>Malurus splendens</t>
  </si>
  <si>
    <t>Southern Emuwren</t>
  </si>
  <si>
    <t>Stipiturus</t>
  </si>
  <si>
    <t>malachurus</t>
  </si>
  <si>
    <t>Stipiturus malachurus</t>
  </si>
  <si>
    <t>malachurus halmaturinus</t>
  </si>
  <si>
    <t>Stipiturus malachurus halmaturinus</t>
  </si>
  <si>
    <t>malachurus intermedius</t>
  </si>
  <si>
    <t>Stipiturus malachurus intermedius</t>
  </si>
  <si>
    <t>Mount Lofty Ranges population</t>
  </si>
  <si>
    <t>A04284</t>
  </si>
  <si>
    <t>malachurus parimeda</t>
  </si>
  <si>
    <t>Stipiturus malachurus parimeda</t>
  </si>
  <si>
    <t>Southern Eyre Peninsula population</t>
  </si>
  <si>
    <t>G04383</t>
  </si>
  <si>
    <t>malachurus polionotum</t>
  </si>
  <si>
    <t>Stipiturus malachurus polionotum</t>
  </si>
  <si>
    <t>Mallee Emuwren</t>
  </si>
  <si>
    <t>U09386</t>
  </si>
  <si>
    <t>mallee</t>
  </si>
  <si>
    <t>Stipiturus mallee</t>
  </si>
  <si>
    <t>Rufous-crowned Emuwren</t>
  </si>
  <si>
    <t>Q00528</t>
  </si>
  <si>
    <t>ruficeps</t>
  </si>
  <si>
    <t>Stipiturus ruficeps</t>
  </si>
  <si>
    <t>MELIPHAGIDAE</t>
  </si>
  <si>
    <t>Spiny-cheeked Honeyeater</t>
  </si>
  <si>
    <t>Acanthagenys</t>
  </si>
  <si>
    <t>rufogularis</t>
  </si>
  <si>
    <t>Acanthagenys rufogularis</t>
  </si>
  <si>
    <t>Eastern Spinebill</t>
  </si>
  <si>
    <t>Acanthorhynchus</t>
  </si>
  <si>
    <t>Acanthorhynchus tenuirostris</t>
  </si>
  <si>
    <t>Red Wattlebird</t>
  </si>
  <si>
    <t>Anthochaera</t>
  </si>
  <si>
    <t>carunculata</t>
  </si>
  <si>
    <t>Anthochaera carunculata</t>
  </si>
  <si>
    <t>Little Wattlebird</t>
  </si>
  <si>
    <t>G04163</t>
  </si>
  <si>
    <t>chrysoptera</t>
  </si>
  <si>
    <t>Anthochaera chrysoptera</t>
  </si>
  <si>
    <t>Regent Honeyeater</t>
  </si>
  <si>
    <t>phrygia</t>
  </si>
  <si>
    <t>Anthochaera phrygia</t>
  </si>
  <si>
    <t>Gibberbird</t>
  </si>
  <si>
    <t>Y00452</t>
  </si>
  <si>
    <t>Ashbyia</t>
  </si>
  <si>
    <t>lovensis</t>
  </si>
  <si>
    <t>Ashbyia lovensis</t>
  </si>
  <si>
    <t>Yellow-faced Honeyeater</t>
  </si>
  <si>
    <t>M00614</t>
  </si>
  <si>
    <t>Caligavis</t>
  </si>
  <si>
    <t>chrysops</t>
  </si>
  <si>
    <t>Caligavis chrysops</t>
  </si>
  <si>
    <t>Pied Honeyeater</t>
  </si>
  <si>
    <t>Certhionyx</t>
  </si>
  <si>
    <t>variegatus</t>
  </si>
  <si>
    <t>Certhionyx variegatus</t>
  </si>
  <si>
    <t>Grey Honeyeater</t>
  </si>
  <si>
    <t>Conopophila</t>
  </si>
  <si>
    <t>Conopophila whitei</t>
  </si>
  <si>
    <t>Blue-faced Honeyeater</t>
  </si>
  <si>
    <t>Entomyzon</t>
  </si>
  <si>
    <t>White-fronted Chat</t>
  </si>
  <si>
    <t>Z04131</t>
  </si>
  <si>
    <t>Epthianura</t>
  </si>
  <si>
    <t>Epthianura albifrons</t>
  </si>
  <si>
    <t>Orange Chat</t>
  </si>
  <si>
    <t>aurifrons</t>
  </si>
  <si>
    <t>Epthianura aurifrons</t>
  </si>
  <si>
    <t>Yellow Chat</t>
  </si>
  <si>
    <t>Crimson Chat</t>
  </si>
  <si>
    <t>Epthianura tricolor</t>
  </si>
  <si>
    <t>Singing Honeyeater</t>
  </si>
  <si>
    <t>Gavicalis</t>
  </si>
  <si>
    <t>virescens</t>
  </si>
  <si>
    <t>Gavicalis virescens</t>
  </si>
  <si>
    <t>Tawny-crowned Honeyeater</t>
  </si>
  <si>
    <t>Gliciphila</t>
  </si>
  <si>
    <t>Gliciphila melanops</t>
  </si>
  <si>
    <t>Painted Honeyeater</t>
  </si>
  <si>
    <t>Grantiella</t>
  </si>
  <si>
    <t>picta</t>
  </si>
  <si>
    <t>Grantiella picta</t>
  </si>
  <si>
    <t>Purple-gaped Honeyeater</t>
  </si>
  <si>
    <t>Lichenostomus</t>
  </si>
  <si>
    <t>cratitius</t>
  </si>
  <si>
    <t>Lichenostomus cratitius</t>
  </si>
  <si>
    <t>cratitius occidentalis</t>
  </si>
  <si>
    <t>Lichenostomus cratitius occidentalis</t>
  </si>
  <si>
    <t>Yellow-tufted Honeyeater</t>
  </si>
  <si>
    <t>Lichenostomus melanops</t>
  </si>
  <si>
    <t>Brown Honeyeater</t>
  </si>
  <si>
    <t>Lichmera</t>
  </si>
  <si>
    <t>U04118</t>
  </si>
  <si>
    <t>Manorina</t>
  </si>
  <si>
    <t>flavigula</t>
  </si>
  <si>
    <t>Manorina flavigula</t>
  </si>
  <si>
    <t>Black-eared Miner</t>
  </si>
  <si>
    <t>flavigula melanotis</t>
  </si>
  <si>
    <t>Manorina flavigula melanotis</t>
  </si>
  <si>
    <t>A15004</t>
  </si>
  <si>
    <t>Noisy Miner</t>
  </si>
  <si>
    <t>melanocephala</t>
  </si>
  <si>
    <t>Manorina melanocephala</t>
  </si>
  <si>
    <t>Q10372</t>
  </si>
  <si>
    <t>Manorina sp.</t>
  </si>
  <si>
    <t>Brown-headed Honeyeater</t>
  </si>
  <si>
    <t>Melithreptus</t>
  </si>
  <si>
    <t>Melithreptus brevirostris</t>
  </si>
  <si>
    <t>Black-chinned Honeyeater</t>
  </si>
  <si>
    <t>gularis</t>
  </si>
  <si>
    <t>Melithreptus gularis</t>
  </si>
  <si>
    <t>gularis gularis</t>
  </si>
  <si>
    <t>Melithreptus gularis gularis</t>
  </si>
  <si>
    <t>Golden-backed Honeyeater</t>
  </si>
  <si>
    <t>E04286</t>
  </si>
  <si>
    <t>gularis laetior</t>
  </si>
  <si>
    <t>Melithreptus gularis laetior</t>
  </si>
  <si>
    <t>Golden-backed Honeyeater (from the far North-East) R</t>
  </si>
  <si>
    <t>White-naped Honeyeater</t>
  </si>
  <si>
    <t>lunatus</t>
  </si>
  <si>
    <t>Melithreptus lunatus</t>
  </si>
  <si>
    <t>White-eared Honeyeater</t>
  </si>
  <si>
    <t>E04218</t>
  </si>
  <si>
    <t>Nesoptilotis</t>
  </si>
  <si>
    <t>leucotis</t>
  </si>
  <si>
    <t>Nesoptilotis leucotis</t>
  </si>
  <si>
    <t>Little Friarbird</t>
  </si>
  <si>
    <t>M04210</t>
  </si>
  <si>
    <t>Philemon</t>
  </si>
  <si>
    <t>Noisy Friarbird</t>
  </si>
  <si>
    <t>Y04228</t>
  </si>
  <si>
    <t>New Holland Honeyeater</t>
  </si>
  <si>
    <t>Phylidonyris</t>
  </si>
  <si>
    <t>Phylidonyris novaehollandiae</t>
  </si>
  <si>
    <t>Crescent Honeyeater</t>
  </si>
  <si>
    <t>pyrrhopterus</t>
  </si>
  <si>
    <t>Phylidonyris pyrrhopterus</t>
  </si>
  <si>
    <t>Striped Honeyeater</t>
  </si>
  <si>
    <t>Plectorhyncha</t>
  </si>
  <si>
    <t>Plectorhyncha lanceolata</t>
  </si>
  <si>
    <t>Fuscous Honeyeater</t>
  </si>
  <si>
    <t>Ptilotula</t>
  </si>
  <si>
    <t>Ptilotula fusca</t>
  </si>
  <si>
    <t>Grey-headed Honeyeater</t>
  </si>
  <si>
    <t>keartlandi</t>
  </si>
  <si>
    <t>Ptilotula keartlandi</t>
  </si>
  <si>
    <t>Yellow-plumed Honeyeater</t>
  </si>
  <si>
    <t>Ptilotula ornata</t>
  </si>
  <si>
    <t>White-plumed Honeyeater</t>
  </si>
  <si>
    <t>S00625</t>
  </si>
  <si>
    <t>Ptilotula penicillata</t>
  </si>
  <si>
    <t>Grey-fronted Honeyeater</t>
  </si>
  <si>
    <t>plumula</t>
  </si>
  <si>
    <t>Ptilotula plumula</t>
  </si>
  <si>
    <t>White-fronted Honeyeater</t>
  </si>
  <si>
    <t>Purnella</t>
  </si>
  <si>
    <t>Purnella albifrons</t>
  </si>
  <si>
    <t>Black Honeyeater</t>
  </si>
  <si>
    <t>Sugomel</t>
  </si>
  <si>
    <t>Sugomel niger</t>
  </si>
  <si>
    <t>DASYORNITHIDAE</t>
  </si>
  <si>
    <t>Rufous Bristlebird</t>
  </si>
  <si>
    <t>Dasyornis</t>
  </si>
  <si>
    <t>broadbenti broadbenti</t>
  </si>
  <si>
    <t>Dasyornis broadbenti broadbenti</t>
  </si>
  <si>
    <t>PARDALOTIDAE</t>
  </si>
  <si>
    <t>Spotted Pardalote</t>
  </si>
  <si>
    <t>Pardalotus</t>
  </si>
  <si>
    <t>punctatus</t>
  </si>
  <si>
    <t>Pardalotus punctatus</t>
  </si>
  <si>
    <t>Red-browed Pardalote</t>
  </si>
  <si>
    <t>rubricatus</t>
  </si>
  <si>
    <t>Pardalotus rubricatus</t>
  </si>
  <si>
    <t>Striated Pardalote</t>
  </si>
  <si>
    <t>Pardalotus striatus</t>
  </si>
  <si>
    <t>ACANTHIZIDAE</t>
  </si>
  <si>
    <t>Inland Thornbill</t>
  </si>
  <si>
    <t>Acanthiza</t>
  </si>
  <si>
    <t>Acanthiza apicalis</t>
  </si>
  <si>
    <t>Yellow-rumped Thornbill</t>
  </si>
  <si>
    <t>chrysorrhoa</t>
  </si>
  <si>
    <t>Acanthiza chrysorrhoa</t>
  </si>
  <si>
    <t>Slender-billed Thornbill</t>
  </si>
  <si>
    <t>iredalei</t>
  </si>
  <si>
    <t>Acanthiza iredalei</t>
  </si>
  <si>
    <t>Includes three subspecies across SA: A. i. hedleyi Mathews, 1912 (south-eastern) SA: R; A. i. iredalei (western and northern) AU: VU SA: R; A. i. rosinae Mathews, 1913 Dark Thornbill (Gulf St Vincent) SA: V.</t>
  </si>
  <si>
    <t>A09396</t>
  </si>
  <si>
    <t>iredalei hedleyi</t>
  </si>
  <si>
    <t>Acanthiza iredalei hedleyi</t>
  </si>
  <si>
    <t>K04093</t>
  </si>
  <si>
    <t>iredalei iredalei</t>
  </si>
  <si>
    <t>Acanthiza iredalei iredalei</t>
  </si>
  <si>
    <t>iredalei rosinae</t>
  </si>
  <si>
    <t>Acanthiza iredalei rosinae</t>
  </si>
  <si>
    <t>Striated Thornbill</t>
  </si>
  <si>
    <t>M00470</t>
  </si>
  <si>
    <t>Acanthiza lineata</t>
  </si>
  <si>
    <t>Yellow Thornbill</t>
  </si>
  <si>
    <t>Acanthiza nana</t>
  </si>
  <si>
    <t>Brown Thornbill</t>
  </si>
  <si>
    <t>Acanthiza pusilla</t>
  </si>
  <si>
    <t>Buff-rumped Thornbill</t>
  </si>
  <si>
    <t>E04170</t>
  </si>
  <si>
    <t>Slaty-backed Thornbill</t>
  </si>
  <si>
    <t>robustirostris</t>
  </si>
  <si>
    <t>Acanthiza robustirostris</t>
  </si>
  <si>
    <t>Acanthiza sp.</t>
  </si>
  <si>
    <t>Chestnut-rumped Thornbill</t>
  </si>
  <si>
    <t>uropygialis</t>
  </si>
  <si>
    <t>Acanthiza uropygialis</t>
  </si>
  <si>
    <t>Southern Whiteface</t>
  </si>
  <si>
    <t>Aphelocephala</t>
  </si>
  <si>
    <t>Banded Whiteface</t>
  </si>
  <si>
    <t>nigricincta</t>
  </si>
  <si>
    <t>Aphelocephala nigricincta</t>
  </si>
  <si>
    <t>Chestnut-breasted Whiteface</t>
  </si>
  <si>
    <t>Aphelocephala pectoralis</t>
  </si>
  <si>
    <t>Rufous Fieldwren</t>
  </si>
  <si>
    <t>W08007</t>
  </si>
  <si>
    <t>Striated Fieldwren</t>
  </si>
  <si>
    <t>Shy Heathwren</t>
  </si>
  <si>
    <t>Chestnut-rumped Heathwren</t>
  </si>
  <si>
    <t>K04369</t>
  </si>
  <si>
    <t>Western Gerygone</t>
  </si>
  <si>
    <t>Gerygone</t>
  </si>
  <si>
    <t>Gerygone fusca</t>
  </si>
  <si>
    <t>White-throated Gerygone</t>
  </si>
  <si>
    <t>olivacea</t>
  </si>
  <si>
    <t>Redthroat</t>
  </si>
  <si>
    <t>K00497</t>
  </si>
  <si>
    <t>Pyrrholaemus</t>
  </si>
  <si>
    <t>brunneus</t>
  </si>
  <si>
    <t>Pyrrholaemus brunneus</t>
  </si>
  <si>
    <t>White-browed Scrubwren</t>
  </si>
  <si>
    <t>Sericornis</t>
  </si>
  <si>
    <t>frontalis</t>
  </si>
  <si>
    <t>Sericornis frontalis</t>
  </si>
  <si>
    <t>Weebill</t>
  </si>
  <si>
    <t>S00465</t>
  </si>
  <si>
    <t>Smicrornis</t>
  </si>
  <si>
    <t>Smicrornis brevirostris</t>
  </si>
  <si>
    <t>POMATOSTOMIDAE</t>
  </si>
  <si>
    <t>Chestnut-crowned Babbler</t>
  </si>
  <si>
    <t>Pomatostomus</t>
  </si>
  <si>
    <t>Pomatostomus ruficeps</t>
  </si>
  <si>
    <t>White-browed Babbler</t>
  </si>
  <si>
    <t>superciliosus</t>
  </si>
  <si>
    <t>Pomatostomus superciliosus</t>
  </si>
  <si>
    <t>Grey-crowned Babbler</t>
  </si>
  <si>
    <t>temporalis</t>
  </si>
  <si>
    <t>Pomatostomus temporalis</t>
  </si>
  <si>
    <t>Q09412</t>
  </si>
  <si>
    <t>temporalis rubeculus</t>
  </si>
  <si>
    <t>Pomatostomus temporalis rubeculus</t>
  </si>
  <si>
    <t>temporalis temporalis</t>
  </si>
  <si>
    <t>Pomatostomus temporalis temporalis</t>
  </si>
  <si>
    <t>CINCLOSOMATIDAE</t>
  </si>
  <si>
    <t>Nullarbor Quailthrush</t>
  </si>
  <si>
    <t>Cinclosoma</t>
  </si>
  <si>
    <t>alisteri</t>
  </si>
  <si>
    <t>Cinclosoma alisteri</t>
  </si>
  <si>
    <t>castanotum</t>
  </si>
  <si>
    <t>Cinclosoma castanotum</t>
  </si>
  <si>
    <t>Cinnamon Quailthrush</t>
  </si>
  <si>
    <t>cinnamomeum</t>
  </si>
  <si>
    <t>Cinclosoma cinnamomeum</t>
  </si>
  <si>
    <t>Western Quailthrush</t>
  </si>
  <si>
    <t>Cinclosoma marginatum</t>
  </si>
  <si>
    <t>Spotted Quailthrush</t>
  </si>
  <si>
    <t>K04229</t>
  </si>
  <si>
    <t>Cinclosoma punctatum</t>
  </si>
  <si>
    <t>W04231</t>
  </si>
  <si>
    <t>punctatum anachoreta</t>
  </si>
  <si>
    <t>Cinclosoma punctatum anachoreta</t>
  </si>
  <si>
    <t>PSOPHODIDAE</t>
  </si>
  <si>
    <t>punctatum punctatum</t>
  </si>
  <si>
    <t>Cinclosoma punctatum punctatum</t>
  </si>
  <si>
    <t>Chirruping Wedgebill</t>
  </si>
  <si>
    <t>Psophodes</t>
  </si>
  <si>
    <t>Psophodes cristatus</t>
  </si>
  <si>
    <t>nigrogularis</t>
  </si>
  <si>
    <t>U09414</t>
  </si>
  <si>
    <t>Chiming Wedgebill</t>
  </si>
  <si>
    <t>C00865</t>
  </si>
  <si>
    <t>Psophodes occidentalis</t>
  </si>
  <si>
    <t>ARTAMIDAE</t>
  </si>
  <si>
    <t>Black-faced Woodswallow</t>
  </si>
  <si>
    <t>Artamus</t>
  </si>
  <si>
    <t>Artamus cinereus</t>
  </si>
  <si>
    <t>Dusky Woodswallow</t>
  </si>
  <si>
    <t>cyanopterus</t>
  </si>
  <si>
    <t>Artamus cyanopterus</t>
  </si>
  <si>
    <t>White-breasted Woodswallow</t>
  </si>
  <si>
    <t>leucorynchus</t>
  </si>
  <si>
    <t>Artamus leucorynchus</t>
  </si>
  <si>
    <t>Little Woodswallow</t>
  </si>
  <si>
    <t>Artamus minor</t>
  </si>
  <si>
    <t>Masked Woodswallow</t>
  </si>
  <si>
    <t>Q00544</t>
  </si>
  <si>
    <t>personatus</t>
  </si>
  <si>
    <t>Artamus personatus</t>
  </si>
  <si>
    <t>A10332</t>
  </si>
  <si>
    <t>Artamus sp.</t>
  </si>
  <si>
    <t>White-browed Woodswallow</t>
  </si>
  <si>
    <t>Artamus superciliosus</t>
  </si>
  <si>
    <t>Pied Butcherbird</t>
  </si>
  <si>
    <t>Y00700</t>
  </si>
  <si>
    <t>Cracticus</t>
  </si>
  <si>
    <t>Cracticus nigrogularis</t>
  </si>
  <si>
    <t>Grey Butcherbird</t>
  </si>
  <si>
    <t>Australian Magpie</t>
  </si>
  <si>
    <t>Gymnorhina</t>
  </si>
  <si>
    <t>tibicen</t>
  </si>
  <si>
    <t>Gymnorhina tibicen</t>
  </si>
  <si>
    <t>Pied Currawong</t>
  </si>
  <si>
    <t>Strepera</t>
  </si>
  <si>
    <t>graculina</t>
  </si>
  <si>
    <t>Strepera graculina</t>
  </si>
  <si>
    <t>One subspecies in SA (South-East) but its taxonomic affinities are uncertain. It is listed in the SANPW Act as S. g. ashbyi Mathews, 1913 but its identity is yet to be confirmed.</t>
  </si>
  <si>
    <t>graculina ashbyi</t>
  </si>
  <si>
    <t>Strepera graculina ashbyi</t>
  </si>
  <si>
    <t>Grey Currawong</t>
  </si>
  <si>
    <t>Strepera versicolor</t>
  </si>
  <si>
    <t>Y09428</t>
  </si>
  <si>
    <t>versicolor plumbea</t>
  </si>
  <si>
    <t>Strepera versicolor plumbea</t>
  </si>
  <si>
    <t>CAMPEPHAGIDAE</t>
  </si>
  <si>
    <t>Ground Cuckooshrike</t>
  </si>
  <si>
    <t>Coracina</t>
  </si>
  <si>
    <t>Coracina maxima</t>
  </si>
  <si>
    <t>Black-faced Cuckooshrike</t>
  </si>
  <si>
    <t>Y04120</t>
  </si>
  <si>
    <t>Coracina novaehollandiae</t>
  </si>
  <si>
    <t>White-bellied Cuckooshrike</t>
  </si>
  <si>
    <t>Common Cicadabird</t>
  </si>
  <si>
    <t>Lalage</t>
  </si>
  <si>
    <t>White-winged Triller</t>
  </si>
  <si>
    <t>Z04255</t>
  </si>
  <si>
    <t>Lalage tricolor</t>
  </si>
  <si>
    <t>NEOSITTIDAE</t>
  </si>
  <si>
    <t>Daphoenositta</t>
  </si>
  <si>
    <t>OREOICIDAE</t>
  </si>
  <si>
    <t>Crested Bellbird</t>
  </si>
  <si>
    <t>G00419</t>
  </si>
  <si>
    <t>Oreoica</t>
  </si>
  <si>
    <t>gutturalis</t>
  </si>
  <si>
    <t>Oreoica gutturalis</t>
  </si>
  <si>
    <t>PACHYCEPHALIDAE</t>
  </si>
  <si>
    <t>Grey Shrikethrush</t>
  </si>
  <si>
    <t>Colluricincla</t>
  </si>
  <si>
    <t>harmonica</t>
  </si>
  <si>
    <t>Colluricincla harmonica</t>
  </si>
  <si>
    <t>Falcunculus</t>
  </si>
  <si>
    <t>Gilbert's Whistler</t>
  </si>
  <si>
    <t>Pachycephala</t>
  </si>
  <si>
    <t>Pachycephala inornata</t>
  </si>
  <si>
    <t>Olive Whistler</t>
  </si>
  <si>
    <t>olivacea hesperus</t>
  </si>
  <si>
    <t>Pachycephala olivacea hesperus</t>
  </si>
  <si>
    <t>Rufous Whistler</t>
  </si>
  <si>
    <t>Red-lored Whistler</t>
  </si>
  <si>
    <t>Pachycephala rufogularis</t>
  </si>
  <si>
    <t>ORIOLIDAE</t>
  </si>
  <si>
    <t>Olive-backed Oriole</t>
  </si>
  <si>
    <t>G00671</t>
  </si>
  <si>
    <t>Oriolus</t>
  </si>
  <si>
    <t>sagittatus</t>
  </si>
  <si>
    <t>DICRURIDAE</t>
  </si>
  <si>
    <t>Spangled Drongo</t>
  </si>
  <si>
    <t>K00683</t>
  </si>
  <si>
    <t>Dicrurus</t>
  </si>
  <si>
    <t>bracteatus</t>
  </si>
  <si>
    <t>Dicrurus bracteatus</t>
  </si>
  <si>
    <t>RHIPIDURIDAE</t>
  </si>
  <si>
    <t>Grey Fantail</t>
  </si>
  <si>
    <t>Rhipidura</t>
  </si>
  <si>
    <t>albiscapa</t>
  </si>
  <si>
    <t>Rhipidura albiscapa</t>
  </si>
  <si>
    <t>Willie Wagtail</t>
  </si>
  <si>
    <t>M04114</t>
  </si>
  <si>
    <t>Rufous Fantail</t>
  </si>
  <si>
    <t>A04232</t>
  </si>
  <si>
    <t>MONARCHIDAE</t>
  </si>
  <si>
    <t>Magpielark</t>
  </si>
  <si>
    <t>Grallina</t>
  </si>
  <si>
    <t>cyanoleuca</t>
  </si>
  <si>
    <t>Black-faced Monarch</t>
  </si>
  <si>
    <t>Monarcha</t>
  </si>
  <si>
    <t>melanopsis</t>
  </si>
  <si>
    <t>Monarcha melanopsis</t>
  </si>
  <si>
    <t>Satin Flycatcher</t>
  </si>
  <si>
    <t>M00366</t>
  </si>
  <si>
    <t>Myiagra</t>
  </si>
  <si>
    <t>Myiagra cyanoleuca</t>
  </si>
  <si>
    <t>Restless Flycatcher</t>
  </si>
  <si>
    <t>inquieta</t>
  </si>
  <si>
    <t>Myiagra inquieta</t>
  </si>
  <si>
    <t>Leaden Flycatcher</t>
  </si>
  <si>
    <t>Z04183</t>
  </si>
  <si>
    <t>CORVIDAE</t>
  </si>
  <si>
    <t>Little Crow</t>
  </si>
  <si>
    <t>Corvus</t>
  </si>
  <si>
    <t>bennetti</t>
  </si>
  <si>
    <t>Corvus bennetti</t>
  </si>
  <si>
    <t>Australian Raven</t>
  </si>
  <si>
    <t>coronoides</t>
  </si>
  <si>
    <t>Corvus coronoides</t>
  </si>
  <si>
    <t>Little Raven</t>
  </si>
  <si>
    <t>mellori</t>
  </si>
  <si>
    <t>Corvus mellori</t>
  </si>
  <si>
    <t>Torresian Crow</t>
  </si>
  <si>
    <t>Corvus sp.</t>
  </si>
  <si>
    <t>Forest Raven</t>
  </si>
  <si>
    <t>CORCORACIDAE</t>
  </si>
  <si>
    <t>White-winged Chough</t>
  </si>
  <si>
    <t>S00693</t>
  </si>
  <si>
    <t>Corcorax</t>
  </si>
  <si>
    <t>melanorhamphos</t>
  </si>
  <si>
    <t>Corcorax melanorhamphos</t>
  </si>
  <si>
    <t>Apostlebird</t>
  </si>
  <si>
    <t>Struthidea</t>
  </si>
  <si>
    <t>PETROICIDAE</t>
  </si>
  <si>
    <t>Southern Scrub Robin</t>
  </si>
  <si>
    <t>Drymodes</t>
  </si>
  <si>
    <t>brunneopygia</t>
  </si>
  <si>
    <t>Drymodes brunneopygia</t>
  </si>
  <si>
    <t>Eastern Yellow Robin</t>
  </si>
  <si>
    <t>Eopsaltria</t>
  </si>
  <si>
    <t>Western Yellow Robin</t>
  </si>
  <si>
    <t>U00394</t>
  </si>
  <si>
    <t>Hooded Robin</t>
  </si>
  <si>
    <t>Melanodryas</t>
  </si>
  <si>
    <t>Melanodryas cucullata</t>
  </si>
  <si>
    <t>cucullata cucullata</t>
  </si>
  <si>
    <t>Melanodryas cucullata cucullata</t>
  </si>
  <si>
    <t>Jacky Winter</t>
  </si>
  <si>
    <t>Microeca</t>
  </si>
  <si>
    <t>fascinans</t>
  </si>
  <si>
    <t>Microeca fascinans</t>
  </si>
  <si>
    <t>Z04387</t>
  </si>
  <si>
    <t>fascinans fascinans</t>
  </si>
  <si>
    <t>Microeca fascinans fascinans</t>
  </si>
  <si>
    <t>Scarlet Robin</t>
  </si>
  <si>
    <t>Petroica</t>
  </si>
  <si>
    <t>Red-capped Robin</t>
  </si>
  <si>
    <t>goodenovii</t>
  </si>
  <si>
    <t>Petroica goodenovii</t>
  </si>
  <si>
    <t>Flame Robin</t>
  </si>
  <si>
    <t>M00382</t>
  </si>
  <si>
    <t>phoenicea</t>
  </si>
  <si>
    <t>Petroica phoenicea</t>
  </si>
  <si>
    <t>Pink Robin</t>
  </si>
  <si>
    <t>Z00383</t>
  </si>
  <si>
    <t>Rose Robin</t>
  </si>
  <si>
    <t>Q00384</t>
  </si>
  <si>
    <t>Petroica rosea</t>
  </si>
  <si>
    <t>ALAUDIDAE</t>
  </si>
  <si>
    <t>Eurasian Skylark</t>
  </si>
  <si>
    <t>S00993</t>
  </si>
  <si>
    <t>Alauda</t>
  </si>
  <si>
    <t>Horsfield's Bush Lark</t>
  </si>
  <si>
    <t>Mirafra</t>
  </si>
  <si>
    <t>Mirafra javanica</t>
  </si>
  <si>
    <t>HIRUNDINIDAE</t>
  </si>
  <si>
    <t>White-backed Swallow</t>
  </si>
  <si>
    <t>Cheramoeca</t>
  </si>
  <si>
    <t>leucosterna</t>
  </si>
  <si>
    <t>Cheramoeca leucosterna</t>
  </si>
  <si>
    <t>Welcome Swallow</t>
  </si>
  <si>
    <t>Hirundo</t>
  </si>
  <si>
    <t>Barn Swallow</t>
  </si>
  <si>
    <t>Z00879</t>
  </si>
  <si>
    <t>rustica</t>
  </si>
  <si>
    <t>Hirundo rustica</t>
  </si>
  <si>
    <t>Fairy Martin</t>
  </si>
  <si>
    <t>Petrochelidon</t>
  </si>
  <si>
    <t>Petrochelidon ariel</t>
  </si>
  <si>
    <t>Tree Martin</t>
  </si>
  <si>
    <t>Petrochelidon nigricans</t>
  </si>
  <si>
    <t>K11005</t>
  </si>
  <si>
    <t>Petrochelidon sp.</t>
  </si>
  <si>
    <t>ACROCEPHALIDAE</t>
  </si>
  <si>
    <t>Australian Reed Warbler</t>
  </si>
  <si>
    <t>Acrocephalus</t>
  </si>
  <si>
    <t>LOCUSTELLIDAE</t>
  </si>
  <si>
    <t>Brown Songlark</t>
  </si>
  <si>
    <t>cruralis</t>
  </si>
  <si>
    <t>Rufous Songlark</t>
  </si>
  <si>
    <t>mathewsi</t>
  </si>
  <si>
    <t>Spinifexbird</t>
  </si>
  <si>
    <t>G00507</t>
  </si>
  <si>
    <t>carteri</t>
  </si>
  <si>
    <t>Little Grassbird</t>
  </si>
  <si>
    <t>Tawny Grassbird</t>
  </si>
  <si>
    <t>CISTICOLIDAE</t>
  </si>
  <si>
    <t>Golden-headed Cisticola</t>
  </si>
  <si>
    <t>Cisticola</t>
  </si>
  <si>
    <t>Silvereye</t>
  </si>
  <si>
    <t>E00574</t>
  </si>
  <si>
    <t>Zosterops</t>
  </si>
  <si>
    <t>Zosterops lateralis</t>
  </si>
  <si>
    <t>STURNIDAE</t>
  </si>
  <si>
    <t>Sturnus</t>
  </si>
  <si>
    <t>Common Starling</t>
  </si>
  <si>
    <t>TURDIDAE</t>
  </si>
  <si>
    <t>Common Blackbird</t>
  </si>
  <si>
    <t>Turdus</t>
  </si>
  <si>
    <t>Song Thrush</t>
  </si>
  <si>
    <t>philomelos</t>
  </si>
  <si>
    <t>Turdus philomelos</t>
  </si>
  <si>
    <t>Bassian Thrush</t>
  </si>
  <si>
    <t>Q04140</t>
  </si>
  <si>
    <t>Zoothera</t>
  </si>
  <si>
    <t>lunulata</t>
  </si>
  <si>
    <t>Zoothera lunulata</t>
  </si>
  <si>
    <t>lunulata halmaturina</t>
  </si>
  <si>
    <t>Zoothera lunulata halmaturina</t>
  </si>
  <si>
    <t>DICAEIDAE</t>
  </si>
  <si>
    <t>Mistletoebird</t>
  </si>
  <si>
    <t>U04150</t>
  </si>
  <si>
    <t>Dicaeum</t>
  </si>
  <si>
    <t>PASSERIDAE</t>
  </si>
  <si>
    <t>House Sparrow</t>
  </si>
  <si>
    <t>Q04116</t>
  </si>
  <si>
    <t>Passer</t>
  </si>
  <si>
    <t>ESTRILDIDAE</t>
  </si>
  <si>
    <t>Painted Finch</t>
  </si>
  <si>
    <t>Emblema</t>
  </si>
  <si>
    <t>Emblema pictum</t>
  </si>
  <si>
    <t>Lonchura</t>
  </si>
  <si>
    <t>Lonchura punctulata</t>
  </si>
  <si>
    <t>Y10396</t>
  </si>
  <si>
    <t>Lonchura sp.</t>
  </si>
  <si>
    <t>Plum-headed Finch</t>
  </si>
  <si>
    <t>Neochmia</t>
  </si>
  <si>
    <t>Red-browed Finch</t>
  </si>
  <si>
    <t>Beautiful Firetail</t>
  </si>
  <si>
    <t>A04056</t>
  </si>
  <si>
    <t>Stagonopleura</t>
  </si>
  <si>
    <t>bella</t>
  </si>
  <si>
    <t>Stagonopleura bella</t>
  </si>
  <si>
    <t>Diamond Firetail</t>
  </si>
  <si>
    <t>Stagonopleura guttata</t>
  </si>
  <si>
    <t>Zebra Finch</t>
  </si>
  <si>
    <t>Taeniopygia</t>
  </si>
  <si>
    <t>MOTACILLIDAE</t>
  </si>
  <si>
    <t>Australian Pipit</t>
  </si>
  <si>
    <t>G00647</t>
  </si>
  <si>
    <t>Anthus</t>
  </si>
  <si>
    <t>Anthus australis</t>
  </si>
  <si>
    <t>Grey Wagtail</t>
  </si>
  <si>
    <t>Motacilla</t>
  </si>
  <si>
    <t>Motacilla cinerea</t>
  </si>
  <si>
    <t>Citrine Wagtail</t>
  </si>
  <si>
    <t>citreola</t>
  </si>
  <si>
    <t>Motacilla citreola</t>
  </si>
  <si>
    <t>Eastern Yellow Wagtail</t>
  </si>
  <si>
    <t>FRINGILLIDAE</t>
  </si>
  <si>
    <t>European Goldfinch</t>
  </si>
  <si>
    <t>Carduelis</t>
  </si>
  <si>
    <t>European (Common) Greenfinch</t>
  </si>
  <si>
    <t>Z04175</t>
  </si>
  <si>
    <t>chloris</t>
  </si>
  <si>
    <t>Chloris chloris</t>
  </si>
  <si>
    <t>PLOCEIDAE</t>
  </si>
  <si>
    <t>Southern Red Bishop</t>
  </si>
  <si>
    <t>Euplectes</t>
  </si>
  <si>
    <t>orix</t>
  </si>
  <si>
    <t>Euplectes orix</t>
  </si>
  <si>
    <t>PYCNONOTIDAE</t>
  </si>
  <si>
    <t>Red-whiskered Bulbul</t>
  </si>
  <si>
    <t>S04257</t>
  </si>
  <si>
    <t>Pycnonotus</t>
  </si>
  <si>
    <t>jocosus</t>
  </si>
  <si>
    <t>Pycnonotus jocosus</t>
  </si>
  <si>
    <t>AVES sp.</t>
  </si>
  <si>
    <t>REPTILIA</t>
  </si>
  <si>
    <t>TESTUDINES</t>
  </si>
  <si>
    <t>CHELIDAE</t>
  </si>
  <si>
    <t>Chelodina</t>
  </si>
  <si>
    <t>expansa</t>
  </si>
  <si>
    <t>Chelodina expansa</t>
  </si>
  <si>
    <t>longicollis</t>
  </si>
  <si>
    <t>Chelodina longicollis</t>
  </si>
  <si>
    <t>Chelodina sp.</t>
  </si>
  <si>
    <t>E02034</t>
  </si>
  <si>
    <t>Emydura</t>
  </si>
  <si>
    <t>macquarii</t>
  </si>
  <si>
    <t>Emydura macquarii</t>
  </si>
  <si>
    <t>C09601</t>
  </si>
  <si>
    <t>Emydura sp.</t>
  </si>
  <si>
    <t>CHELONIIDAE</t>
  </si>
  <si>
    <t>Caretta</t>
  </si>
  <si>
    <t>caretta</t>
  </si>
  <si>
    <t>Caretta caretta</t>
  </si>
  <si>
    <t>Chelonia</t>
  </si>
  <si>
    <t>mydas</t>
  </si>
  <si>
    <t>Chelonia mydas</t>
  </si>
  <si>
    <t>Cheloniidae</t>
  </si>
  <si>
    <t>Cheloniidae sp.</t>
  </si>
  <si>
    <t>Lepidochelys</t>
  </si>
  <si>
    <t>Lepidochelys olivacea</t>
  </si>
  <si>
    <t>DERMOCHELYIDAE</t>
  </si>
  <si>
    <t>S02013</t>
  </si>
  <si>
    <t>Dermochelys</t>
  </si>
  <si>
    <t>Dermochelys coriacea</t>
  </si>
  <si>
    <t>SQUAMATA</t>
  </si>
  <si>
    <t>GEKKONIDAE</t>
  </si>
  <si>
    <t>S10569</t>
  </si>
  <si>
    <t>Crenadactylus</t>
  </si>
  <si>
    <t>Crenadactylus sp.</t>
  </si>
  <si>
    <t>Oedura</t>
  </si>
  <si>
    <t>Oedura sp.</t>
  </si>
  <si>
    <t>Rhynchoedura</t>
  </si>
  <si>
    <t>Rhynchoedura sp.</t>
  </si>
  <si>
    <t>Heteronotia</t>
  </si>
  <si>
    <t>Heteronotia sp.</t>
  </si>
  <si>
    <t>Nullarbor Marbled Gecko</t>
  </si>
  <si>
    <t>Christinus</t>
  </si>
  <si>
    <t>alexanderi</t>
  </si>
  <si>
    <t>Christinus alexanderi</t>
  </si>
  <si>
    <t>M02126</t>
  </si>
  <si>
    <t>marmoratus</t>
  </si>
  <si>
    <t>Christinus marmoratus</t>
  </si>
  <si>
    <t>Christinus sp.</t>
  </si>
  <si>
    <t>Gehyra</t>
  </si>
  <si>
    <t>lazelli</t>
  </si>
  <si>
    <t>Gehyra lazelli</t>
  </si>
  <si>
    <t>Geyhra lazelli applies to Gehyra populations long known informally as "2n=44".</t>
  </si>
  <si>
    <t>montium (revised)</t>
  </si>
  <si>
    <t>Gehyra montium (revised)</t>
  </si>
  <si>
    <t>SA concept has been split into G. montium and G. pulingka.</t>
  </si>
  <si>
    <t>pulingka</t>
  </si>
  <si>
    <t>Gehyra pulingka</t>
  </si>
  <si>
    <t>split off from G. montium</t>
  </si>
  <si>
    <t>purpurascens</t>
  </si>
  <si>
    <t>Gehyra purpurascens</t>
  </si>
  <si>
    <t>G10571</t>
  </si>
  <si>
    <t>Gehyra sp.</t>
  </si>
  <si>
    <t>variegata (revised)</t>
  </si>
  <si>
    <t>Gehyra variegata (revised)</t>
  </si>
  <si>
    <t>variegata complex</t>
  </si>
  <si>
    <t>Gehyra variegata complex</t>
  </si>
  <si>
    <t>Gehyra versicolor</t>
  </si>
  <si>
    <t>Bynoe's Gecko</t>
  </si>
  <si>
    <t>binoei</t>
  </si>
  <si>
    <t>Heteronotia binoei</t>
  </si>
  <si>
    <t>CARPHODACTYLIDAE</t>
  </si>
  <si>
    <t>Pernatty Knob-tailed Gecko</t>
  </si>
  <si>
    <t>U02102</t>
  </si>
  <si>
    <t>Nephrurus</t>
  </si>
  <si>
    <t>deleani</t>
  </si>
  <si>
    <t>Nephrurus deleani</t>
  </si>
  <si>
    <t>Pale Knob-tailed Gecko</t>
  </si>
  <si>
    <t>W02111</t>
  </si>
  <si>
    <t>laevissimus</t>
  </si>
  <si>
    <t>Nephrurus laevissimus</t>
  </si>
  <si>
    <t>levis</t>
  </si>
  <si>
    <t>Nephrurus levis</t>
  </si>
  <si>
    <t>Nephrurus sp.</t>
  </si>
  <si>
    <t>Starred Knob-tailed Gecko</t>
  </si>
  <si>
    <t>stellatus</t>
  </si>
  <si>
    <t>Nephrurus stellatus</t>
  </si>
  <si>
    <t>Underwoodisaurus</t>
  </si>
  <si>
    <t>milii</t>
  </si>
  <si>
    <t>Underwoodisaurus milii</t>
  </si>
  <si>
    <t>DIPLODACTYLIDAE</t>
  </si>
  <si>
    <t>Z02047</t>
  </si>
  <si>
    <t>Diplodactylus</t>
  </si>
  <si>
    <t>calcicolus</t>
  </si>
  <si>
    <t>Diplodactylus calcicolus</t>
  </si>
  <si>
    <t>Variable Fat-tailed Gecko</t>
  </si>
  <si>
    <t>conspicillatus (revised)</t>
  </si>
  <si>
    <t>Diplodactylus conspicillatus (revised)</t>
  </si>
  <si>
    <t>Ranges Stone Gecko</t>
  </si>
  <si>
    <t>furcosus</t>
  </si>
  <si>
    <t>Diplodactylus furcosus</t>
  </si>
  <si>
    <t>S02057</t>
  </si>
  <si>
    <t>galeatus</t>
  </si>
  <si>
    <t>Diplodactylus galeatus</t>
  </si>
  <si>
    <t>Desert Fat-tailed Gecko</t>
  </si>
  <si>
    <t>Diplodactylus laevis</t>
  </si>
  <si>
    <t>Patchwork Gecko</t>
  </si>
  <si>
    <t>Diplodactylus pulcher</t>
  </si>
  <si>
    <t>Diplodactylus sp.</t>
  </si>
  <si>
    <t>Tessellated Gecko</t>
  </si>
  <si>
    <t>tessellatus</t>
  </si>
  <si>
    <t>Diplodactylus tessellatus</t>
  </si>
  <si>
    <t>Eastern Stone Gecko</t>
  </si>
  <si>
    <t>Q04492</t>
  </si>
  <si>
    <t>vittatus (revised)</t>
  </si>
  <si>
    <t>Diplodactylus vittatus (revised)</t>
  </si>
  <si>
    <t>Desert Wood Gecko</t>
  </si>
  <si>
    <t>wiru</t>
  </si>
  <si>
    <t>Diplodactylus wiru</t>
  </si>
  <si>
    <t>Southern Sandplain Gecko</t>
  </si>
  <si>
    <t>Z04415</t>
  </si>
  <si>
    <t>Lucasium</t>
  </si>
  <si>
    <t>bungabinna</t>
  </si>
  <si>
    <t>Lucasium bungabinna</t>
  </si>
  <si>
    <t>New species described from the southern margins of the Great Victoria Desert.</t>
  </si>
  <si>
    <t>Lucasium byrnei</t>
  </si>
  <si>
    <t>Beaded Gecko</t>
  </si>
  <si>
    <t>damaeum</t>
  </si>
  <si>
    <t>Lucasium damaeum</t>
  </si>
  <si>
    <t>Map Gecko</t>
  </si>
  <si>
    <t>steindachneri</t>
  </si>
  <si>
    <t>Lucasium steindachneri</t>
  </si>
  <si>
    <t>Border Beaked Gecko</t>
  </si>
  <si>
    <t>C04541</t>
  </si>
  <si>
    <t>Rhynchoedura angusta</t>
  </si>
  <si>
    <t>eyrensis</t>
  </si>
  <si>
    <t>Rhynchoedura eyrensis</t>
  </si>
  <si>
    <t>Western Beaked Gecko</t>
  </si>
  <si>
    <t>ornata (revised)</t>
  </si>
  <si>
    <t>Rhynchoedura ornata (revised)</t>
  </si>
  <si>
    <t>Thorn-tailed Gecko</t>
  </si>
  <si>
    <t>Strophurus</t>
  </si>
  <si>
    <t>Strophurus assimilis</t>
  </si>
  <si>
    <t>Northern Spiny-tailed Gecko</t>
  </si>
  <si>
    <t>Strophurus ciliaris</t>
  </si>
  <si>
    <t>Jewelled Gecko</t>
  </si>
  <si>
    <t>Strophurus elderi</t>
  </si>
  <si>
    <t>Southern Spiny-tailed Gecko</t>
  </si>
  <si>
    <t>Strophurus intermedius</t>
  </si>
  <si>
    <t>K04165</t>
  </si>
  <si>
    <t>Strophurus sp.</t>
  </si>
  <si>
    <t>Eastern Spiny-tailed Gecko</t>
  </si>
  <si>
    <t>williamsi</t>
  </si>
  <si>
    <t>Strophurus williamsi</t>
  </si>
  <si>
    <t>PYGOPODIDAE</t>
  </si>
  <si>
    <t>Eared Worm-lizard</t>
  </si>
  <si>
    <t>Aprasia</t>
  </si>
  <si>
    <t>aurita</t>
  </si>
  <si>
    <t>Aprasia aurita</t>
  </si>
  <si>
    <t>Red-tailed Worm-lizard</t>
  </si>
  <si>
    <t>inaurita</t>
  </si>
  <si>
    <t>Aprasia inaurita</t>
  </si>
  <si>
    <t>Flinders Worm-lizard</t>
  </si>
  <si>
    <t>pseudopulchella</t>
  </si>
  <si>
    <t>Aprasia pseudopulchella</t>
  </si>
  <si>
    <t>U10578</t>
  </si>
  <si>
    <t>Aprasia sp.</t>
  </si>
  <si>
    <t>Lined Worm-lizard</t>
  </si>
  <si>
    <t>striolata</t>
  </si>
  <si>
    <t>Aprasia striolata</t>
  </si>
  <si>
    <t>Delma</t>
  </si>
  <si>
    <t>Delma australis</t>
  </si>
  <si>
    <t>borea</t>
  </si>
  <si>
    <t>Delma borea</t>
  </si>
  <si>
    <t>W04259</t>
  </si>
  <si>
    <t>butleri</t>
  </si>
  <si>
    <t>Delma butleri</t>
  </si>
  <si>
    <t>desmosa</t>
  </si>
  <si>
    <t>Delma desmosa</t>
  </si>
  <si>
    <t>G02159</t>
  </si>
  <si>
    <t>impar</t>
  </si>
  <si>
    <t>Delma impar</t>
  </si>
  <si>
    <t>Delma inornata</t>
  </si>
  <si>
    <t>molleri</t>
  </si>
  <si>
    <t>Delma molleri</t>
  </si>
  <si>
    <t>nasuta</t>
  </si>
  <si>
    <t>Delma nasuta</t>
  </si>
  <si>
    <t>S04345</t>
  </si>
  <si>
    <t>petersoni</t>
  </si>
  <si>
    <t>Delma petersoni</t>
  </si>
  <si>
    <t>Delma sp.</t>
  </si>
  <si>
    <t>C02165</t>
  </si>
  <si>
    <t>tincta</t>
  </si>
  <si>
    <t>Delma tincta</t>
  </si>
  <si>
    <t>U02170</t>
  </si>
  <si>
    <t>Lialis</t>
  </si>
  <si>
    <t>burtonis</t>
  </si>
  <si>
    <t>Lialis burtonis</t>
  </si>
  <si>
    <t>W02171</t>
  </si>
  <si>
    <t>Ophidiocephalus</t>
  </si>
  <si>
    <t>taeniatus</t>
  </si>
  <si>
    <t>Ophidiocephalus taeniatus</t>
  </si>
  <si>
    <t>Common Scaly-foot</t>
  </si>
  <si>
    <t>Pygopus</t>
  </si>
  <si>
    <t>lepidopodus</t>
  </si>
  <si>
    <t>Pygopus lepidopodus</t>
  </si>
  <si>
    <t>G02175</t>
  </si>
  <si>
    <t>nigriceps</t>
  </si>
  <si>
    <t>Pygopus nigriceps</t>
  </si>
  <si>
    <t>schraderi</t>
  </si>
  <si>
    <t>Pygopus schraderi</t>
  </si>
  <si>
    <t>M10582</t>
  </si>
  <si>
    <t>Pygopus sp.</t>
  </si>
  <si>
    <t>SCINCIDAE</t>
  </si>
  <si>
    <t>Eastern Three-lined Skink</t>
  </si>
  <si>
    <t>Acritoscincus</t>
  </si>
  <si>
    <t>duperreyi</t>
  </si>
  <si>
    <t>Acritoscincus duperreyi</t>
  </si>
  <si>
    <t>U04274</t>
  </si>
  <si>
    <t>Acritoscincus sp.</t>
  </si>
  <si>
    <t>Western Three-lined Skink</t>
  </si>
  <si>
    <t>trilineatus</t>
  </si>
  <si>
    <t>Acritoscincus trilineatus</t>
  </si>
  <si>
    <t>Salamander Skink</t>
  </si>
  <si>
    <t>Y04308</t>
  </si>
  <si>
    <t>maccoyi</t>
  </si>
  <si>
    <t>Desert Rainbow Skink</t>
  </si>
  <si>
    <t>Carlia</t>
  </si>
  <si>
    <t>triacantha</t>
  </si>
  <si>
    <t>Carlia triacantha</t>
  </si>
  <si>
    <t>Cryptoblepharus</t>
  </si>
  <si>
    <t>Cryptoblepharus australis</t>
  </si>
  <si>
    <t>Following Horner (2007) this name applies to populations formerly referred to C. plagiocephalus.</t>
  </si>
  <si>
    <t>S04329</t>
  </si>
  <si>
    <t>ochrus</t>
  </si>
  <si>
    <t>Cryptoblepharus ochrus</t>
  </si>
  <si>
    <t>Cryptoblepharus pannosus</t>
  </si>
  <si>
    <t>Following Horner (2007)  the above two species cover the South Australian populations formerly referred to C. carnabyi.</t>
  </si>
  <si>
    <t>Cryptoblepharus pulcher</t>
  </si>
  <si>
    <t>Following Horner (2007) the name 'pulcher' replaces 'virgatus' for all South Australian populations formerly  regarded as virgatus.  The subspecific name C. p. clarus still applies.</t>
  </si>
  <si>
    <t>Z10583</t>
  </si>
  <si>
    <t>Cryptoblepharus sp.</t>
  </si>
  <si>
    <t>Ctenotus</t>
  </si>
  <si>
    <t>ariadnae</t>
  </si>
  <si>
    <t>Ctenotus ariadnae</t>
  </si>
  <si>
    <t>Ashy Downs Ctenotus</t>
  </si>
  <si>
    <t>U04310</t>
  </si>
  <si>
    <t>astarte</t>
  </si>
  <si>
    <t>Ctenotus astarte</t>
  </si>
  <si>
    <t>Southern Spinifex Ctenotus</t>
  </si>
  <si>
    <t>atlas</t>
  </si>
  <si>
    <t>Ctenotus atlas</t>
  </si>
  <si>
    <t>Sandhill Ctenotus</t>
  </si>
  <si>
    <t>brooksi</t>
  </si>
  <si>
    <t>Ctenotus brooksi</t>
  </si>
  <si>
    <t>calurus</t>
  </si>
  <si>
    <t>Ctenotus calurus</t>
  </si>
  <si>
    <t>Narrow-lined Ctenotus</t>
  </si>
  <si>
    <t>dux</t>
  </si>
  <si>
    <t>Ctenotus dux</t>
  </si>
  <si>
    <t>Bight Coast Ctenotus</t>
  </si>
  <si>
    <t>euclae</t>
  </si>
  <si>
    <t>Ctenotus euclae</t>
  </si>
  <si>
    <t>Giant Desert Ctenotus</t>
  </si>
  <si>
    <t>grandis</t>
  </si>
  <si>
    <t>Ctenotus grandis</t>
  </si>
  <si>
    <t>Greer's Ctenotus</t>
  </si>
  <si>
    <t>greeri</t>
  </si>
  <si>
    <t>Ctenotus greeri</t>
  </si>
  <si>
    <t>Brown Ctenotus</t>
  </si>
  <si>
    <t>inornatus</t>
  </si>
  <si>
    <t>Ctenotus inornatus</t>
  </si>
  <si>
    <t>Following Rabosky et al. (2014),  three species formerly regarded as distinct, C. brachyonyx, C. helenae and C. saxatilis, are combined as C. inornatus.</t>
  </si>
  <si>
    <t>Blacksoil Ctenotus</t>
  </si>
  <si>
    <t>joanae</t>
  </si>
  <si>
    <t>Ctenotus joanae</t>
  </si>
  <si>
    <t>leae</t>
  </si>
  <si>
    <t>Ctenotus leae</t>
  </si>
  <si>
    <t>Common Desert Ctenotus</t>
  </si>
  <si>
    <t>leonhardii</t>
  </si>
  <si>
    <t>Ctenotus leonhardii</t>
  </si>
  <si>
    <t>Saltbush Ctenotus</t>
  </si>
  <si>
    <t>olympicus</t>
  </si>
  <si>
    <t>Ctenotus olympicus</t>
  </si>
  <si>
    <t>Spotted Ctenotus</t>
  </si>
  <si>
    <t>A04188</t>
  </si>
  <si>
    <t>Ctenotus orientalis</t>
  </si>
  <si>
    <t>pantherinus</t>
  </si>
  <si>
    <t>Ctenotus pantherinus</t>
  </si>
  <si>
    <t>piankai</t>
  </si>
  <si>
    <t>Ctenotus piankai</t>
  </si>
  <si>
    <t>Many-lined Ctenotus</t>
  </si>
  <si>
    <t>quattuordecimlineatus</t>
  </si>
  <si>
    <t>Ctenotus quattuordecimlineatus</t>
  </si>
  <si>
    <t>Eastern Desert Ctenotus</t>
  </si>
  <si>
    <t>regius</t>
  </si>
  <si>
    <t>Ctenotus regius</t>
  </si>
  <si>
    <t>Gibber Ctenotus</t>
  </si>
  <si>
    <t>septenarius</t>
  </si>
  <si>
    <t>Ctenotus septenarius</t>
  </si>
  <si>
    <t>Ctenotus sp.</t>
  </si>
  <si>
    <t>Eastern Striped Skink</t>
  </si>
  <si>
    <t>Short-legged Ctenotus</t>
  </si>
  <si>
    <t>strauchii</t>
  </si>
  <si>
    <t>Ctenotus strauchii</t>
  </si>
  <si>
    <t>Eyrean Ctenotus</t>
  </si>
  <si>
    <t>C04189</t>
  </si>
  <si>
    <t>Ctenotus taeniatus</t>
  </si>
  <si>
    <t>Spinifex Slender Bluetongue</t>
  </si>
  <si>
    <t>Cyclodomorphus</t>
  </si>
  <si>
    <t>Cyclodomorphus melanops</t>
  </si>
  <si>
    <t>Cyclodomorphus sp.</t>
  </si>
  <si>
    <t>Saltbush Slender Bluetongue</t>
  </si>
  <si>
    <t>E04110</t>
  </si>
  <si>
    <t>venustus</t>
  </si>
  <si>
    <t>Cyclodomorphus venustus</t>
  </si>
  <si>
    <t>Cunningham's Skink</t>
  </si>
  <si>
    <t>Egernia</t>
  </si>
  <si>
    <t>cunninghami</t>
  </si>
  <si>
    <t>Egernia cunninghami</t>
  </si>
  <si>
    <t>richardi</t>
  </si>
  <si>
    <t>Egernia richardi</t>
  </si>
  <si>
    <t>U10586</t>
  </si>
  <si>
    <t>Egernia sp.</t>
  </si>
  <si>
    <t>Gidgee Skink</t>
  </si>
  <si>
    <t>stokesii</t>
  </si>
  <si>
    <t>Egernia stokesii</t>
  </si>
  <si>
    <t>Egernia striolata</t>
  </si>
  <si>
    <t>Eremiascincus</t>
  </si>
  <si>
    <t>Eremiascincus pallidus</t>
  </si>
  <si>
    <t>Ghost Skink</t>
  </si>
  <si>
    <t>phantasmus</t>
  </si>
  <si>
    <t>Eremiascincus phantasmus</t>
  </si>
  <si>
    <t>Broad-banded Sandswimmer</t>
  </si>
  <si>
    <t>Eremiascincus richardsonii</t>
  </si>
  <si>
    <t>Eremiascincus sp.</t>
  </si>
  <si>
    <t>Yellow-bellied Water Skink</t>
  </si>
  <si>
    <t>Eulamprus</t>
  </si>
  <si>
    <t>heatwolei</t>
  </si>
  <si>
    <t>Eulamprus heatwolei</t>
  </si>
  <si>
    <t>Eastern Water Skink</t>
  </si>
  <si>
    <t>K02557</t>
  </si>
  <si>
    <t>quoyii</t>
  </si>
  <si>
    <t>Eulamprus quoyii</t>
  </si>
  <si>
    <t>Eulamprus sp.</t>
  </si>
  <si>
    <t>Southern Water Skink</t>
  </si>
  <si>
    <t>tympanum</t>
  </si>
  <si>
    <t>Eulamprus tympanum</t>
  </si>
  <si>
    <t>Three-toed Earless Skink</t>
  </si>
  <si>
    <t>Hemiergis</t>
  </si>
  <si>
    <t>decresiensis</t>
  </si>
  <si>
    <t>Hemiergis decresiensis</t>
  </si>
  <si>
    <t>initialis</t>
  </si>
  <si>
    <t>Hemiergis initialis</t>
  </si>
  <si>
    <t>Rusty Earless Skink</t>
  </si>
  <si>
    <t>millewae</t>
  </si>
  <si>
    <t>Hemiergis millewae</t>
  </si>
  <si>
    <t>Four-toed Earless Skink</t>
  </si>
  <si>
    <t>U02446</t>
  </si>
  <si>
    <t>Hemiergis peronii</t>
  </si>
  <si>
    <t>Hemiergis sp.</t>
  </si>
  <si>
    <t>Delicate Skink</t>
  </si>
  <si>
    <t>Lampropholis</t>
  </si>
  <si>
    <t>delicata</t>
  </si>
  <si>
    <t>Lampropholis delicata</t>
  </si>
  <si>
    <t>Garden Skink</t>
  </si>
  <si>
    <t>guichenoti</t>
  </si>
  <si>
    <t>Lampropholis guichenoti</t>
  </si>
  <si>
    <t>C10589</t>
  </si>
  <si>
    <t>Lampropholis sp.</t>
  </si>
  <si>
    <t>Yellow-tailed Slider</t>
  </si>
  <si>
    <t>Lerista</t>
  </si>
  <si>
    <t>aericeps</t>
  </si>
  <si>
    <t>Lerista aericeps</t>
  </si>
  <si>
    <t>Speckled Slider</t>
  </si>
  <si>
    <t>baynesi</t>
  </si>
  <si>
    <t>Lerista baynesi</t>
  </si>
  <si>
    <t>Western Two-toed Slider</t>
  </si>
  <si>
    <t>bipes</t>
  </si>
  <si>
    <t>Lerista bipes</t>
  </si>
  <si>
    <t>bougainvillii</t>
  </si>
  <si>
    <t>Lerista bougainvillii</t>
  </si>
  <si>
    <t>Great Desert Slider</t>
  </si>
  <si>
    <t>M02478</t>
  </si>
  <si>
    <t>Lerista desertorum</t>
  </si>
  <si>
    <t>distinguenda</t>
  </si>
  <si>
    <t>Lerista distinguenda</t>
  </si>
  <si>
    <t>Southern Four-toed Slider</t>
  </si>
  <si>
    <t>E02482</t>
  </si>
  <si>
    <t>dorsalis</t>
  </si>
  <si>
    <t>Lerista dorsalis</t>
  </si>
  <si>
    <t>Myall Slider</t>
  </si>
  <si>
    <t>G04023</t>
  </si>
  <si>
    <t>edwardsae</t>
  </si>
  <si>
    <t>Lerista edwardsae</t>
  </si>
  <si>
    <t>Woomera Slider</t>
  </si>
  <si>
    <t>Lerista elongata</t>
  </si>
  <si>
    <t>Eastern Two-toed Slider</t>
  </si>
  <si>
    <t>labialis</t>
  </si>
  <si>
    <t>Lerista labialis</t>
  </si>
  <si>
    <t>Long-legged Slider</t>
  </si>
  <si>
    <t>microtis</t>
  </si>
  <si>
    <t>Lerista microtis</t>
  </si>
  <si>
    <t>Spotted Slider</t>
  </si>
  <si>
    <t>punctatovittata</t>
  </si>
  <si>
    <t>Lerista punctatovittata</t>
  </si>
  <si>
    <t>Lerista sp.</t>
  </si>
  <si>
    <t>Musgrave Slider</t>
  </si>
  <si>
    <t>A02324</t>
  </si>
  <si>
    <t>Lerista speciosa</t>
  </si>
  <si>
    <t>Ribbon Slider</t>
  </si>
  <si>
    <t>taeniata</t>
  </si>
  <si>
    <t>Lerista taeniata</t>
  </si>
  <si>
    <t>Southern Three-toed Slider</t>
  </si>
  <si>
    <t>terdigitata</t>
  </si>
  <si>
    <t>Lerista terdigitata</t>
  </si>
  <si>
    <t>Dwarf Three-toed Slider</t>
  </si>
  <si>
    <t>timida</t>
  </si>
  <si>
    <t>Lerista timida</t>
  </si>
  <si>
    <t>Following Smith and Adams (2007) and Hutchinson (2008) the species name timida replaces muelleri for all non Western Australian populations.</t>
  </si>
  <si>
    <t>Desert Skink</t>
  </si>
  <si>
    <t>Liopholis</t>
  </si>
  <si>
    <t>Liopholis inornata</t>
  </si>
  <si>
    <t>Tjakura</t>
  </si>
  <si>
    <t>kintorei</t>
  </si>
  <si>
    <t>Liopholis kintorei</t>
  </si>
  <si>
    <t>margaretae</t>
  </si>
  <si>
    <t>Bull Skink</t>
  </si>
  <si>
    <t>A02420</t>
  </si>
  <si>
    <t>multiscutata</t>
  </si>
  <si>
    <t>Liopholis multiscutata</t>
  </si>
  <si>
    <t>slateri</t>
  </si>
  <si>
    <t>Liopholis slateri</t>
  </si>
  <si>
    <t>Night Skink</t>
  </si>
  <si>
    <t>Liopholis striata</t>
  </si>
  <si>
    <t>White's Skink</t>
  </si>
  <si>
    <t>whitii</t>
  </si>
  <si>
    <t>Liopholis whitii</t>
  </si>
  <si>
    <t>Swamp Skink</t>
  </si>
  <si>
    <t>Lissolepis</t>
  </si>
  <si>
    <t>coventryi</t>
  </si>
  <si>
    <t>Lissolepis coventryi</t>
  </si>
  <si>
    <t>Menetia</t>
  </si>
  <si>
    <t>Menetia greyii</t>
  </si>
  <si>
    <t>Q10592</t>
  </si>
  <si>
    <t>Menetia sp.</t>
  </si>
  <si>
    <t>Adelaide Snake-eye</t>
  </si>
  <si>
    <t>Morethia</t>
  </si>
  <si>
    <t>adelaidensis</t>
  </si>
  <si>
    <t>Morethia adelaidensis</t>
  </si>
  <si>
    <t>Common Snake-eye</t>
  </si>
  <si>
    <t>boulengeri</t>
  </si>
  <si>
    <t>Morethia boulengeri</t>
  </si>
  <si>
    <t>Butler's Snake-eye</t>
  </si>
  <si>
    <t>Morethia butleri</t>
  </si>
  <si>
    <t>Mallee Snake-eye</t>
  </si>
  <si>
    <t>Morethia obscura</t>
  </si>
  <si>
    <t>Fire-tailed Skink</t>
  </si>
  <si>
    <t>ruficauda</t>
  </si>
  <si>
    <t>Morethia ruficauda</t>
  </si>
  <si>
    <t>Morethia sp.</t>
  </si>
  <si>
    <t>Desert Glossy Skink</t>
  </si>
  <si>
    <t>U02534</t>
  </si>
  <si>
    <t>Notoscincus</t>
  </si>
  <si>
    <t>Notoscincus ornatus</t>
  </si>
  <si>
    <t>U10594</t>
  </si>
  <si>
    <t>Notoscincus sp.</t>
  </si>
  <si>
    <t>Blacksoil Skink</t>
  </si>
  <si>
    <t>Q04192</t>
  </si>
  <si>
    <t>Proablepharus</t>
  </si>
  <si>
    <t>kinghorni</t>
  </si>
  <si>
    <t>Silvereye Skink</t>
  </si>
  <si>
    <t>reginae</t>
  </si>
  <si>
    <t>Proablepharus reginae</t>
  </si>
  <si>
    <t>Proablepharus sp.</t>
  </si>
  <si>
    <t>Bight Coast Skink</t>
  </si>
  <si>
    <t>Pseudemoia</t>
  </si>
  <si>
    <t>baudini</t>
  </si>
  <si>
    <t>Pseudemoia baudini</t>
  </si>
  <si>
    <t>Southern Grass Skink</t>
  </si>
  <si>
    <t>entrecasteauxii</t>
  </si>
  <si>
    <t>Pseudemoia entrecasteauxii</t>
  </si>
  <si>
    <t>Tussock Skink</t>
  </si>
  <si>
    <t>pagenstecheri</t>
  </si>
  <si>
    <t>Pseudemoia pagenstecheri</t>
  </si>
  <si>
    <t>Glossy Grass Skink</t>
  </si>
  <si>
    <t>rawlinsoni</t>
  </si>
  <si>
    <t>Pseudemoia rawlinsoni</t>
  </si>
  <si>
    <t>S04273</t>
  </si>
  <si>
    <t>Pseudemoia sp.</t>
  </si>
  <si>
    <t>Pygmy Bluetongue</t>
  </si>
  <si>
    <t>Tiliqua</t>
  </si>
  <si>
    <t>Tiliqua adelaidensis</t>
  </si>
  <si>
    <t>Centralian Bluetongue</t>
  </si>
  <si>
    <t>S02577</t>
  </si>
  <si>
    <t>multifasciata</t>
  </si>
  <si>
    <t>Tiliqua multifasciata</t>
  </si>
  <si>
    <t>Blotched Bluetongue</t>
  </si>
  <si>
    <t>U02578</t>
  </si>
  <si>
    <t>nigrolutea</t>
  </si>
  <si>
    <t>Tiliqua nigrolutea</t>
  </si>
  <si>
    <t>Western Bluetongue</t>
  </si>
  <si>
    <t>W02579</t>
  </si>
  <si>
    <t>occipitalis</t>
  </si>
  <si>
    <t>Tiliqua occipitalis</t>
  </si>
  <si>
    <t>Sleepy Lizard</t>
  </si>
  <si>
    <t>Z02583</t>
  </si>
  <si>
    <t>Tiliqua rugosa</t>
  </si>
  <si>
    <t>Eastern Bluetongue</t>
  </si>
  <si>
    <t>scincoides</t>
  </si>
  <si>
    <t>Tiliqua scincoides</t>
  </si>
  <si>
    <t>KI records believed to be a recent introduction.</t>
  </si>
  <si>
    <t>C10597</t>
  </si>
  <si>
    <t>Tiliqua sp.</t>
  </si>
  <si>
    <t>AGAMIDAE</t>
  </si>
  <si>
    <t>AGAMIDAE sp.</t>
  </si>
  <si>
    <t>Amphibolurus</t>
  </si>
  <si>
    <t>burnsi</t>
  </si>
  <si>
    <t>Amphibolurus burnsi</t>
  </si>
  <si>
    <t>Jacky Lizard</t>
  </si>
  <si>
    <t>Amphibolurus muricatus</t>
  </si>
  <si>
    <t>Mallee Tree-dragon</t>
  </si>
  <si>
    <t>S02209</t>
  </si>
  <si>
    <t>norrisi</t>
  </si>
  <si>
    <t>Amphibolurus norrisi</t>
  </si>
  <si>
    <t>Amphibolurus sp.</t>
  </si>
  <si>
    <t>Ctenophorus</t>
  </si>
  <si>
    <t>chapmani</t>
  </si>
  <si>
    <t>Ctenophorus chapmani</t>
  </si>
  <si>
    <t>Black-collared Dragon</t>
  </si>
  <si>
    <t>clayi</t>
  </si>
  <si>
    <t>Ctenophorus clayi</t>
  </si>
  <si>
    <t>Crested Dragon</t>
  </si>
  <si>
    <t>Ctenophorus cristatus</t>
  </si>
  <si>
    <t>fionni</t>
  </si>
  <si>
    <t>Ctenophorus fionni</t>
  </si>
  <si>
    <t>Gibber Dragon</t>
  </si>
  <si>
    <t>Ctenophorus gibba</t>
  </si>
  <si>
    <t>Z02187</t>
  </si>
  <si>
    <t>isolepis</t>
  </si>
  <si>
    <t>Ctenophorus isolepis</t>
  </si>
  <si>
    <t>Ctenophorus maculatus</t>
  </si>
  <si>
    <t>Lake Eyre Dragon</t>
  </si>
  <si>
    <t>maculosus</t>
  </si>
  <si>
    <t>Ctenophorus maculosus</t>
  </si>
  <si>
    <t>McKenzie's Dragon</t>
  </si>
  <si>
    <t>M02206</t>
  </si>
  <si>
    <t>mckenziei</t>
  </si>
  <si>
    <t>Ctenophorus mckenziei</t>
  </si>
  <si>
    <t>Central Netted Dragon</t>
  </si>
  <si>
    <t>nuchalis</t>
  </si>
  <si>
    <t>Ctenophorus nuchalis</t>
  </si>
  <si>
    <t>Painted Dragon</t>
  </si>
  <si>
    <t>pictus</t>
  </si>
  <si>
    <t>Ctenophorus pictus</t>
  </si>
  <si>
    <t>Western Netted Dragon</t>
  </si>
  <si>
    <t>A02200</t>
  </si>
  <si>
    <t>reticulatus</t>
  </si>
  <si>
    <t>Ctenophorus reticulatus</t>
  </si>
  <si>
    <t>Rusty Dragon</t>
  </si>
  <si>
    <t>rufescens</t>
  </si>
  <si>
    <t>Ctenophorus rufescens</t>
  </si>
  <si>
    <t>Claypan Dragon</t>
  </si>
  <si>
    <t>salinarum</t>
  </si>
  <si>
    <t>Ctenophorus salinarum</t>
  </si>
  <si>
    <t>Y10564</t>
  </si>
  <si>
    <t>Ctenophorus sp.</t>
  </si>
  <si>
    <t>Ochre Dragon</t>
  </si>
  <si>
    <t>tjantjalka</t>
  </si>
  <si>
    <t>Ctenophorus tjantjalka</t>
  </si>
  <si>
    <t>Red-barred Dragon</t>
  </si>
  <si>
    <t>G02203</t>
  </si>
  <si>
    <t>vadnappa</t>
  </si>
  <si>
    <t>Ctenophorus vadnappa</t>
  </si>
  <si>
    <t>Linga Dragon</t>
  </si>
  <si>
    <t>Diporiphora</t>
  </si>
  <si>
    <t>linga</t>
  </si>
  <si>
    <t>Diporiphora linga</t>
  </si>
  <si>
    <t>nobbi</t>
  </si>
  <si>
    <t>Diporiphora nobbi</t>
  </si>
  <si>
    <t>Melville et al (2001) and Hugall et al (2008) demonstrated that "Amphibolurus" nobbi is a member of the genus Diporiphora.</t>
  </si>
  <si>
    <t>paraconvergens</t>
  </si>
  <si>
    <t>Diporiphora paraconvergens</t>
  </si>
  <si>
    <t>It is a split off from D. winneckei - populations in the far NW of SA</t>
  </si>
  <si>
    <t>Z04327</t>
  </si>
  <si>
    <t>Diporiphora reginae</t>
  </si>
  <si>
    <t>Diporiphora sp.</t>
  </si>
  <si>
    <t>Canegrass Dragon</t>
  </si>
  <si>
    <t>SA concept split into D paraconvergens (populations in the far NW of SA) and the rest in the revised D winneckei.</t>
  </si>
  <si>
    <t>Long-nosed Dragon</t>
  </si>
  <si>
    <t>Gowidon</t>
  </si>
  <si>
    <t>Gowidon longirostris</t>
  </si>
  <si>
    <t>Water Dragon</t>
  </si>
  <si>
    <t>Intellagama</t>
  </si>
  <si>
    <t>lesueurii</t>
  </si>
  <si>
    <t>Intellagama lesueurii</t>
  </si>
  <si>
    <t>Thorny Devil</t>
  </si>
  <si>
    <t>W02251</t>
  </si>
  <si>
    <t>Moloch</t>
  </si>
  <si>
    <t>horridus</t>
  </si>
  <si>
    <t>Moloch horridus</t>
  </si>
  <si>
    <t>Eastern Bearded Dragon</t>
  </si>
  <si>
    <t>Pogona</t>
  </si>
  <si>
    <t>Pogona barbata</t>
  </si>
  <si>
    <t>KI records believed to be an introduced population.</t>
  </si>
  <si>
    <t>Dwarf Bearded Dragon</t>
  </si>
  <si>
    <t>Pogona minor</t>
  </si>
  <si>
    <t>Nullarbor Bearded Dragon</t>
  </si>
  <si>
    <t>nullarbor</t>
  </si>
  <si>
    <t>Pogona nullarbor</t>
  </si>
  <si>
    <t>Pogona sp.</t>
  </si>
  <si>
    <t>Central Bearded Dragon</t>
  </si>
  <si>
    <t>vitticeps</t>
  </si>
  <si>
    <t>Pogona vitticeps</t>
  </si>
  <si>
    <t>Centralian Earless Dragon</t>
  </si>
  <si>
    <t>Tympanocryptis</t>
  </si>
  <si>
    <t>Tympanocryptis centralis</t>
  </si>
  <si>
    <t>Nullarbor Earless Dragon</t>
  </si>
  <si>
    <t>Z04019</t>
  </si>
  <si>
    <t>houstoni</t>
  </si>
  <si>
    <t>Tympanocryptis houstoni</t>
  </si>
  <si>
    <t>Smooth-snouted Earless Dragon</t>
  </si>
  <si>
    <t>E02254</t>
  </si>
  <si>
    <t>intima</t>
  </si>
  <si>
    <t>Tympanocryptis intima</t>
  </si>
  <si>
    <t>G02255</t>
  </si>
  <si>
    <t>Tympanocryptis sp.</t>
  </si>
  <si>
    <t>Eyrean Earless Dragon</t>
  </si>
  <si>
    <t>tetraporophora</t>
  </si>
  <si>
    <t>Tympanocryptis tetraporophora</t>
  </si>
  <si>
    <t>VARANIDAE</t>
  </si>
  <si>
    <t>Short-tailed Pygmy Goanna</t>
  </si>
  <si>
    <t>Y04112</t>
  </si>
  <si>
    <t>Varanus</t>
  </si>
  <si>
    <t>brevicauda</t>
  </si>
  <si>
    <t>Varanus brevicauda</t>
  </si>
  <si>
    <t>M02266</t>
  </si>
  <si>
    <t>eremius</t>
  </si>
  <si>
    <t>Varanus eremius</t>
  </si>
  <si>
    <t>Perentie</t>
  </si>
  <si>
    <t>Z02267</t>
  </si>
  <si>
    <t>Varanus giganteus</t>
  </si>
  <si>
    <t>Pygmy Mulga Goanna</t>
  </si>
  <si>
    <t>Q02268</t>
  </si>
  <si>
    <t>gilleni</t>
  </si>
  <si>
    <t>Varanus gilleni</t>
  </si>
  <si>
    <t>Sand Goanna</t>
  </si>
  <si>
    <t>Varanus gouldii</t>
  </si>
  <si>
    <t>Heath Goanna</t>
  </si>
  <si>
    <t>rosenbergi</t>
  </si>
  <si>
    <t>Varanus rosenbergi</t>
  </si>
  <si>
    <t>Varanus sp.</t>
  </si>
  <si>
    <t>Black-headed Goanna</t>
  </si>
  <si>
    <t>Varanus tristis</t>
  </si>
  <si>
    <t>Lace Monitor</t>
  </si>
  <si>
    <t>Z02283</t>
  </si>
  <si>
    <t>Varanus varius</t>
  </si>
  <si>
    <t>TYPHLOPIDAE</t>
  </si>
  <si>
    <t>Anilios</t>
  </si>
  <si>
    <t>Anilios bicolor</t>
  </si>
  <si>
    <t>A02588</t>
  </si>
  <si>
    <t>bituberculatus</t>
  </si>
  <si>
    <t>Anilios bituberculatus</t>
  </si>
  <si>
    <t>Anilios centralis</t>
  </si>
  <si>
    <t>Centralian Blind Snake</t>
  </si>
  <si>
    <t>Q02592</t>
  </si>
  <si>
    <t>endoterus</t>
  </si>
  <si>
    <t>Anilios endoterus</t>
  </si>
  <si>
    <t>Hook-nosed Blind Snake</t>
  </si>
  <si>
    <t>grypus</t>
  </si>
  <si>
    <t>Anilios grypus</t>
  </si>
  <si>
    <t>GVD Blind Snake</t>
  </si>
  <si>
    <t>Z04811</t>
  </si>
  <si>
    <t>Anilios margaretae</t>
  </si>
  <si>
    <t>A10616</t>
  </si>
  <si>
    <t>Anilios sp.</t>
  </si>
  <si>
    <t>PYTHONIDAE</t>
  </si>
  <si>
    <t>Antaresia</t>
  </si>
  <si>
    <t>Woma</t>
  </si>
  <si>
    <t>Aspidites</t>
  </si>
  <si>
    <t>ramsayi</t>
  </si>
  <si>
    <t>Aspidites ramsayi</t>
  </si>
  <si>
    <t>Carpet Python</t>
  </si>
  <si>
    <t>Morelia</t>
  </si>
  <si>
    <t>spilota</t>
  </si>
  <si>
    <t>Morelia spilota</t>
  </si>
  <si>
    <t>ELAPIDAE</t>
  </si>
  <si>
    <t>Common Death Adder</t>
  </si>
  <si>
    <t>A02640</t>
  </si>
  <si>
    <t>Acanthophis</t>
  </si>
  <si>
    <t>Acanthophis antarcticus</t>
  </si>
  <si>
    <t>Desert Death Adder</t>
  </si>
  <si>
    <t>pyrrhus</t>
  </si>
  <si>
    <t>Acanthophis pyrrhus</t>
  </si>
  <si>
    <t>Acanthophis sp.</t>
  </si>
  <si>
    <t>Pygmy Copperhead</t>
  </si>
  <si>
    <t>U02614</t>
  </si>
  <si>
    <t>Austrelaps</t>
  </si>
  <si>
    <t>Austrelaps labialis</t>
  </si>
  <si>
    <t>E09602</t>
  </si>
  <si>
    <t>Austrelaps sp.</t>
  </si>
  <si>
    <t>Lowland Copperhead</t>
  </si>
  <si>
    <t>superbus</t>
  </si>
  <si>
    <t>Austrelaps superbus</t>
  </si>
  <si>
    <t>Coral Snake</t>
  </si>
  <si>
    <t>Brachyurophis</t>
  </si>
  <si>
    <t>Brachyurophis australis</t>
  </si>
  <si>
    <t>fasciolatus</t>
  </si>
  <si>
    <t>Brachyurophis fasciolatus</t>
  </si>
  <si>
    <t>G02715</t>
  </si>
  <si>
    <t>semifasciatus</t>
  </si>
  <si>
    <t>Brachyurophis semifasciatus</t>
  </si>
  <si>
    <t>Yellow-faced Whipsnake</t>
  </si>
  <si>
    <t>Demansia</t>
  </si>
  <si>
    <t>psammophis</t>
  </si>
  <si>
    <t>Demansia psammophis</t>
  </si>
  <si>
    <t>Desert Whipsnake</t>
  </si>
  <si>
    <t>C04049</t>
  </si>
  <si>
    <t>G04111</t>
  </si>
  <si>
    <t>rimicola</t>
  </si>
  <si>
    <t>Demansia rimicola</t>
  </si>
  <si>
    <t>Demansia sp.</t>
  </si>
  <si>
    <t>White-lipped Snake</t>
  </si>
  <si>
    <t>Drysdalia</t>
  </si>
  <si>
    <t>Drysdalia coronoides</t>
  </si>
  <si>
    <t>Master's Snake</t>
  </si>
  <si>
    <t>mastersii</t>
  </si>
  <si>
    <t>Drysdalia mastersii</t>
  </si>
  <si>
    <t>Q10604</t>
  </si>
  <si>
    <t>Drysdalia sp.</t>
  </si>
  <si>
    <t>Bardick</t>
  </si>
  <si>
    <t>W02667</t>
  </si>
  <si>
    <t>Echiopsis</t>
  </si>
  <si>
    <t>Echiopsis curta</t>
  </si>
  <si>
    <t>Echiopsis sp.</t>
  </si>
  <si>
    <t>Red-naped Snake</t>
  </si>
  <si>
    <t>Furina</t>
  </si>
  <si>
    <t>diadema</t>
  </si>
  <si>
    <t>Furina diadema</t>
  </si>
  <si>
    <t>Furina ornata</t>
  </si>
  <si>
    <t>U10606</t>
  </si>
  <si>
    <t>Furina sp.</t>
  </si>
  <si>
    <t>Elegant Sea Snake</t>
  </si>
  <si>
    <t>A05368</t>
  </si>
  <si>
    <t>Hydrophis</t>
  </si>
  <si>
    <t>Hydrophis elegans</t>
  </si>
  <si>
    <t>Neelaps</t>
  </si>
  <si>
    <t>bimaculatus</t>
  </si>
  <si>
    <t>Neelaps bimaculatus</t>
  </si>
  <si>
    <t>Notechis</t>
  </si>
  <si>
    <t>scutatus</t>
  </si>
  <si>
    <t>Notechis scutatus</t>
  </si>
  <si>
    <t>The Flinders Ranges population (referred to as N. scutatus ater in EPBC Act) is considered VU. Notechis ater is no longer regarded as a separate species (Keogh 2005).</t>
  </si>
  <si>
    <t>A10608</t>
  </si>
  <si>
    <t>Notechis sp.</t>
  </si>
  <si>
    <t>Inland Taipan</t>
  </si>
  <si>
    <t>Oxyuranus</t>
  </si>
  <si>
    <t>microlepidotus</t>
  </si>
  <si>
    <t>Oxyuranus microlepidotus</t>
  </si>
  <si>
    <t>C10609</t>
  </si>
  <si>
    <t>Oxyuranus sp.</t>
  </si>
  <si>
    <t>Little Whip Snake</t>
  </si>
  <si>
    <t>flagellum</t>
  </si>
  <si>
    <t>S02729</t>
  </si>
  <si>
    <t>monachus</t>
  </si>
  <si>
    <t>Mitchell's Short-tailed Snake</t>
  </si>
  <si>
    <t>Mallee Black-headed Snake</t>
  </si>
  <si>
    <t>Mulga Snake</t>
  </si>
  <si>
    <t>Pseudechis</t>
  </si>
  <si>
    <t>Pseudechis australis</t>
  </si>
  <si>
    <t>Red-bellied Black Snake</t>
  </si>
  <si>
    <t>porphyriacus</t>
  </si>
  <si>
    <t>Pseudechis porphyriacus</t>
  </si>
  <si>
    <t>Pseudechis sp.</t>
  </si>
  <si>
    <t>Dugite</t>
  </si>
  <si>
    <t>Pseudonaja</t>
  </si>
  <si>
    <t>Pseudonaja affinis</t>
  </si>
  <si>
    <t>aspidorhyncha</t>
  </si>
  <si>
    <t>Pseudonaja aspidorhyncha</t>
  </si>
  <si>
    <t>Pseudonaja guttata</t>
  </si>
  <si>
    <t>Peninsula Brown Snake</t>
  </si>
  <si>
    <t>inframacula</t>
  </si>
  <si>
    <t>Pseudonaja inframacula</t>
  </si>
  <si>
    <t>U04426</t>
  </si>
  <si>
    <t>mengdeni</t>
  </si>
  <si>
    <t>Pseudonaja mengdeni</t>
  </si>
  <si>
    <t>Pseudonaja modesta</t>
  </si>
  <si>
    <t>Z10611</t>
  </si>
  <si>
    <t>Pseudonaja sp.</t>
  </si>
  <si>
    <t>Eastern Brown Snake</t>
  </si>
  <si>
    <t>Z02699</t>
  </si>
  <si>
    <t>Pseudonaja textilis</t>
  </si>
  <si>
    <t>Centralian Banded Snake</t>
  </si>
  <si>
    <t>Q02808</t>
  </si>
  <si>
    <t>Simoselaps</t>
  </si>
  <si>
    <t>anomalus</t>
  </si>
  <si>
    <t>Simoselaps anomalus</t>
  </si>
  <si>
    <t>Desert Banded Snake</t>
  </si>
  <si>
    <t>bertholdi</t>
  </si>
  <si>
    <t>Simoselaps bertholdi</t>
  </si>
  <si>
    <t>S10613</t>
  </si>
  <si>
    <t>Simoselaps sp.</t>
  </si>
  <si>
    <t>Suta</t>
  </si>
  <si>
    <t>Suta sp.</t>
  </si>
  <si>
    <t>Curl Snake</t>
  </si>
  <si>
    <t>suta</t>
  </si>
  <si>
    <t>Suta suta</t>
  </si>
  <si>
    <t>Common Bandy Bandy</t>
  </si>
  <si>
    <t>Vermicella</t>
  </si>
  <si>
    <t>annulata</t>
  </si>
  <si>
    <t>Vermicella annulata</t>
  </si>
  <si>
    <t>AMPHIBIA</t>
  </si>
  <si>
    <t>ANURA</t>
  </si>
  <si>
    <t>Knife-footed Frog</t>
  </si>
  <si>
    <t>Cyclorana</t>
  </si>
  <si>
    <t>cultripes</t>
  </si>
  <si>
    <t>Cyclorana cultripes</t>
  </si>
  <si>
    <t>Main's Frog</t>
  </si>
  <si>
    <t>Z03023</t>
  </si>
  <si>
    <t>maini</t>
  </si>
  <si>
    <t>Cyclorana maini</t>
  </si>
  <si>
    <t>S03025</t>
  </si>
  <si>
    <t>platycephala</t>
  </si>
  <si>
    <t>Cyclorana platycephala</t>
  </si>
  <si>
    <t>K09701</t>
  </si>
  <si>
    <t>Cyclorana sp.</t>
  </si>
  <si>
    <t>Green Tree Frog</t>
  </si>
  <si>
    <t>Litoria</t>
  </si>
  <si>
    <t>ewingii</t>
  </si>
  <si>
    <t>Broad-palmed Frog</t>
  </si>
  <si>
    <t>latopalmata</t>
  </si>
  <si>
    <t>Litoria latopalmata</t>
  </si>
  <si>
    <t>Southern Bell Frog</t>
  </si>
  <si>
    <t>G03207</t>
  </si>
  <si>
    <t>raniformis</t>
  </si>
  <si>
    <t>U03210</t>
  </si>
  <si>
    <t>rubella</t>
  </si>
  <si>
    <t>E10190</t>
  </si>
  <si>
    <t>MYOBATRACHIDAE</t>
  </si>
  <si>
    <t>Desert Froglet</t>
  </si>
  <si>
    <t>Y03128</t>
  </si>
  <si>
    <t>Crinia</t>
  </si>
  <si>
    <t>Crinia deserticola</t>
  </si>
  <si>
    <t>Northern Flinders Ranges Froglet</t>
  </si>
  <si>
    <t>flindersensis</t>
  </si>
  <si>
    <t>Crinia flindersensis</t>
  </si>
  <si>
    <t>parinsignifera</t>
  </si>
  <si>
    <t>Crinia parinsignifera</t>
  </si>
  <si>
    <t>Southern Flinders Ranges Froglet</t>
  </si>
  <si>
    <t>Crinia riparia</t>
  </si>
  <si>
    <t>signifera</t>
  </si>
  <si>
    <t>Crinia signifera</t>
  </si>
  <si>
    <t>Crinia sp.</t>
  </si>
  <si>
    <t>Geocrinia</t>
  </si>
  <si>
    <t>Geocrinia laevis</t>
  </si>
  <si>
    <t>Limnodynastes</t>
  </si>
  <si>
    <t>dumerilii</t>
  </si>
  <si>
    <t>Limnodynastes dumerilii</t>
  </si>
  <si>
    <t>fletcheri</t>
  </si>
  <si>
    <t>Limnodynastes fletcheri</t>
  </si>
  <si>
    <t>Striped Marsh Frog</t>
  </si>
  <si>
    <t>Limnodynastes peronii</t>
  </si>
  <si>
    <t>Limnodynastes sp.</t>
  </si>
  <si>
    <t>Spotted Marsh Frog</t>
  </si>
  <si>
    <t>Limnodynastes tasmaniensis</t>
  </si>
  <si>
    <t>S03085</t>
  </si>
  <si>
    <t>Neobatrachus</t>
  </si>
  <si>
    <t>Neobatrachus pictus</t>
  </si>
  <si>
    <t>Neobatrachus sp.</t>
  </si>
  <si>
    <t>Shoemaker Frog</t>
  </si>
  <si>
    <t>W03087</t>
  </si>
  <si>
    <t>sutor</t>
  </si>
  <si>
    <t>Neobatrachus sutor</t>
  </si>
  <si>
    <t>Platyplectrum</t>
  </si>
  <si>
    <t>spenceri</t>
  </si>
  <si>
    <t>Platyplectrum spenceri</t>
  </si>
  <si>
    <t>Pseudophryne</t>
  </si>
  <si>
    <t>bibronii</t>
  </si>
  <si>
    <t>Pseudophryne bibronii</t>
  </si>
  <si>
    <t>robinsoni</t>
  </si>
  <si>
    <t>Pseudophryne robinsoni</t>
  </si>
  <si>
    <t>C03125</t>
  </si>
  <si>
    <t>semimarmorata</t>
  </si>
  <si>
    <t>Pseudophryne semimarmorata</t>
  </si>
  <si>
    <t>Z10195</t>
  </si>
  <si>
    <t>Pseudophryne sp.</t>
  </si>
  <si>
    <t>K03013</t>
  </si>
  <si>
    <t>Uperoleia</t>
  </si>
  <si>
    <t>HYLIDAE/MYOBATRACHIDAE</t>
  </si>
  <si>
    <t>Tadpole</t>
  </si>
  <si>
    <t>U11026</t>
  </si>
  <si>
    <t>Tadpole sp.</t>
  </si>
  <si>
    <t>krefftii</t>
  </si>
  <si>
    <t>A05120</t>
  </si>
  <si>
    <t>Argentina</t>
  </si>
  <si>
    <t>iridescens</t>
  </si>
  <si>
    <t>E04674</t>
  </si>
  <si>
    <t xml:space="preserve">VEGETATION ASSOCIATION DESCRIPTION      </t>
  </si>
  <si>
    <t>Vegetation Condition Score</t>
  </si>
  <si>
    <t xml:space="preserve">Is the vegetation association considered a Threatened Ecological community or Ecosystem? </t>
  </si>
  <si>
    <t>Past Record</t>
  </si>
  <si>
    <t>Conservation Significance =</t>
  </si>
  <si>
    <t xml:space="preserve"> (Biodiversity Score x hectares)</t>
  </si>
  <si>
    <t>Note; all sites will score a minimum Conservation Significance Score of 1</t>
  </si>
  <si>
    <r>
      <t xml:space="preserve">State </t>
    </r>
    <r>
      <rPr>
        <b/>
        <sz val="10"/>
        <color theme="1"/>
        <rFont val="Arial"/>
        <family val="2"/>
      </rPr>
      <t>Rare</t>
    </r>
    <r>
      <rPr>
        <sz val="10"/>
        <color theme="1"/>
        <rFont val="Arial"/>
        <family val="2"/>
      </rPr>
      <t xml:space="preserve"> species recorded (1 pt each)</t>
    </r>
  </si>
  <si>
    <r>
      <t xml:space="preserve">State </t>
    </r>
    <r>
      <rPr>
        <b/>
        <sz val="10"/>
        <color theme="1"/>
        <rFont val="Arial"/>
        <family val="2"/>
      </rPr>
      <t>Vulnerable</t>
    </r>
    <r>
      <rPr>
        <sz val="10"/>
        <color theme="1"/>
        <rFont val="Arial"/>
        <family val="2"/>
      </rPr>
      <t xml:space="preserve"> species recorded (2.5 pt each)</t>
    </r>
  </si>
  <si>
    <r>
      <t xml:space="preserve">State </t>
    </r>
    <r>
      <rPr>
        <b/>
        <sz val="10"/>
        <rFont val="Arial"/>
        <family val="2"/>
      </rPr>
      <t>Endangered</t>
    </r>
    <r>
      <rPr>
        <sz val="10"/>
        <rFont val="Arial"/>
        <family val="2"/>
      </rPr>
      <t xml:space="preserve"> recorded (5 pts each)</t>
    </r>
  </si>
  <si>
    <r>
      <t xml:space="preserve">Nationally </t>
    </r>
    <r>
      <rPr>
        <b/>
        <sz val="10"/>
        <color theme="1"/>
        <rFont val="Arial"/>
        <family val="2"/>
      </rPr>
      <t>Vulnerable</t>
    </r>
    <r>
      <rPr>
        <sz val="10"/>
        <color theme="1"/>
        <rFont val="Arial"/>
        <family val="2"/>
      </rPr>
      <t xml:space="preserve"> species recorded (10 pts each)</t>
    </r>
  </si>
  <si>
    <r>
      <t xml:space="preserve">Nationally </t>
    </r>
    <r>
      <rPr>
        <b/>
        <sz val="10"/>
        <color theme="1"/>
        <rFont val="Arial"/>
        <family val="2"/>
      </rPr>
      <t>Endangered</t>
    </r>
    <r>
      <rPr>
        <sz val="10"/>
        <color theme="1"/>
        <rFont val="Arial"/>
        <family val="2"/>
      </rPr>
      <t xml:space="preserve"> or</t>
    </r>
    <r>
      <rPr>
        <b/>
        <sz val="10"/>
        <color theme="1"/>
        <rFont val="Arial"/>
        <family val="2"/>
      </rPr>
      <t xml:space="preserve"> Critically endangered</t>
    </r>
    <r>
      <rPr>
        <sz val="10"/>
        <color theme="1"/>
        <rFont val="Arial"/>
        <family val="2"/>
      </rPr>
      <t xml:space="preserve"> species recorded (20 pts each)</t>
    </r>
  </si>
  <si>
    <r>
      <t xml:space="preserve">State </t>
    </r>
    <r>
      <rPr>
        <b/>
        <sz val="10"/>
        <color theme="1"/>
        <rFont val="Arial"/>
        <family val="2"/>
      </rPr>
      <t>Rare</t>
    </r>
    <r>
      <rPr>
        <sz val="10"/>
        <color theme="1"/>
        <rFont val="Arial"/>
        <family val="2"/>
      </rPr>
      <t xml:space="preserve"> species observed or locally recorded (1 pt each)</t>
    </r>
  </si>
  <si>
    <r>
      <t xml:space="preserve">State </t>
    </r>
    <r>
      <rPr>
        <b/>
        <sz val="10"/>
        <color theme="1"/>
        <rFont val="Arial"/>
        <family val="2"/>
      </rPr>
      <t>Vulnerable</t>
    </r>
    <r>
      <rPr>
        <sz val="10"/>
        <color theme="1"/>
        <rFont val="Arial"/>
        <family val="2"/>
      </rPr>
      <t xml:space="preserve"> species observed or locally recorded (2.5 pt each)</t>
    </r>
  </si>
  <si>
    <r>
      <t xml:space="preserve">State </t>
    </r>
    <r>
      <rPr>
        <b/>
        <sz val="10"/>
        <color theme="1"/>
        <rFont val="Arial"/>
        <family val="2"/>
      </rPr>
      <t>Endangered</t>
    </r>
    <r>
      <rPr>
        <sz val="10"/>
        <color theme="1"/>
        <rFont val="Arial"/>
        <family val="2"/>
      </rPr>
      <t xml:space="preserve"> species observed or locally recorded  (5 pt each)</t>
    </r>
  </si>
  <si>
    <r>
      <t xml:space="preserve">Nationally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species observed or locally recorded (20 pts each)</t>
    </r>
  </si>
  <si>
    <r>
      <t xml:space="preserve">Nationally </t>
    </r>
    <r>
      <rPr>
        <b/>
        <sz val="10"/>
        <color theme="1"/>
        <rFont val="Arial"/>
        <family val="2"/>
      </rPr>
      <t>Vulnerable</t>
    </r>
    <r>
      <rPr>
        <sz val="10"/>
        <color theme="1"/>
        <rFont val="Arial"/>
        <family val="2"/>
      </rPr>
      <t xml:space="preserve"> species observed or locally recorded (10 pts each)</t>
    </r>
  </si>
  <si>
    <t>Loss Factor</t>
  </si>
  <si>
    <t>Loss factor</t>
  </si>
  <si>
    <t>Loadings</t>
  </si>
  <si>
    <t>Reductions</t>
  </si>
  <si>
    <t xml:space="preserve">Loadings for clearance of protected areas </t>
  </si>
  <si>
    <t xml:space="preserve">Reductions for rehabilitation of impact site </t>
  </si>
  <si>
    <t>LANDSCAPE CONTEXT SCORE (max 1.25)</t>
  </si>
  <si>
    <t>Vegetation Condition x Landscape Context x</t>
  </si>
  <si>
    <t>% native veg. protected in IBRA Sub region</t>
  </si>
  <si>
    <t>Contains water for at least 6 months of the year</t>
  </si>
  <si>
    <t>Contains water approximately once every 5 years</t>
  </si>
  <si>
    <t xml:space="preserve">Wetland or Riparian Habitat present </t>
  </si>
  <si>
    <t>Contains water approximately once every 20 years</t>
  </si>
  <si>
    <t xml:space="preserve">Very occasionally contains water = 0.02 pts </t>
  </si>
  <si>
    <t>Size of the Block</t>
  </si>
  <si>
    <t>Number of Landform Features within Block</t>
  </si>
  <si>
    <t xml:space="preserve">1 = 0.01pts, 2 = 0.03pts, &gt;2 = 0.06pts </t>
  </si>
  <si>
    <t>Note; Blocks will score a minimum Landscape Context Score of 1</t>
  </si>
  <si>
    <t>IBRA Sub Region</t>
  </si>
  <si>
    <t>Does the block contain a wetland feature (Yes/No)</t>
  </si>
  <si>
    <t xml:space="preserve">&lt;10ha = 0; 10 - &lt;100ha = 0.01pts; 100 - &lt;500ha = 0.02pts; </t>
  </si>
  <si>
    <t>500 - &lt;1000ha = 0.03pts; 1000 - &lt;2000ha = 0.04pts;</t>
  </si>
  <si>
    <t xml:space="preserve">0-2% = 0.05 pts; &gt;2-5% = 0.04 pts;  &gt;5-10% = 0.03 pts;  </t>
  </si>
  <si>
    <t>&gt;10-25% = 0.02 pt;  &gt;25% = 0.01 pt</t>
  </si>
  <si>
    <t xml:space="preserve"> 2000 - 5000 = 0.05pts; &gt;5000pts = 0.06pts</t>
  </si>
  <si>
    <t xml:space="preserve">Permanent or semi permanent = 0.08 pt  </t>
  </si>
  <si>
    <t xml:space="preserve">Occasionally contains water = 0.05 pts </t>
  </si>
  <si>
    <t xml:space="preserve">Alinytjara Wilurara </t>
  </si>
  <si>
    <t>South Australian Arid Lands</t>
  </si>
  <si>
    <t>Dunefield</t>
  </si>
  <si>
    <t>Swamp</t>
  </si>
  <si>
    <t>SiteCode</t>
  </si>
  <si>
    <t>Perennial Plant Species</t>
  </si>
  <si>
    <t>Common name</t>
  </si>
  <si>
    <t>Palatability</t>
  </si>
  <si>
    <t>Intact calc</t>
  </si>
  <si>
    <t>Mod calc</t>
  </si>
  <si>
    <t>over utilized calc</t>
  </si>
  <si>
    <t>plant utilisation mean</t>
  </si>
  <si>
    <t>Dominance O/U</t>
  </si>
  <si>
    <t>Intact</t>
  </si>
  <si>
    <t>Modified</t>
  </si>
  <si>
    <t>Over utilised</t>
  </si>
  <si>
    <t>number (tally)</t>
  </si>
  <si>
    <t>proportion (&gt;50% or &gt;50% or 0)</t>
  </si>
  <si>
    <t>Modification level</t>
  </si>
  <si>
    <t>Proportion</t>
  </si>
  <si>
    <t>score</t>
  </si>
  <si>
    <t>Code</t>
  </si>
  <si>
    <t xml:space="preserve">Modification Level </t>
  </si>
  <si>
    <t>50%+</t>
  </si>
  <si>
    <t>Highly palatable</t>
  </si>
  <si>
    <t>Highly Palatable</t>
  </si>
  <si>
    <t>Palatable</t>
  </si>
  <si>
    <t>Unpalatable</t>
  </si>
  <si>
    <t>Over Utilised</t>
  </si>
  <si>
    <t>5-50%</t>
  </si>
  <si>
    <t>Utilisation Score Matrix</t>
  </si>
  <si>
    <t>&gt;50%</t>
  </si>
  <si>
    <t xml:space="preserve">Modified </t>
  </si>
  <si>
    <t>Palatability &gt;50%</t>
  </si>
  <si>
    <t>score &gt;50%</t>
  </si>
  <si>
    <t>Palatability &lt;50%</t>
  </si>
  <si>
    <t>score &lt;50%</t>
  </si>
  <si>
    <t>HP</t>
  </si>
  <si>
    <t>P</t>
  </si>
  <si>
    <t>U</t>
  </si>
  <si>
    <t xml:space="preserve">Plant Species </t>
  </si>
  <si>
    <t>Breakaways</t>
  </si>
  <si>
    <t>Claypans and saltlakes</t>
  </si>
  <si>
    <t>Drainage lines / floodouts</t>
  </si>
  <si>
    <t>Outcrop (rocks)</t>
  </si>
  <si>
    <t>Plain – level</t>
  </si>
  <si>
    <t>Plain – undulating</t>
  </si>
  <si>
    <t>Ranges and hill slopes</t>
  </si>
  <si>
    <t>Landscape Types</t>
  </si>
  <si>
    <t>LANDSCAPE TYPE</t>
  </si>
  <si>
    <t xml:space="preserve">Presence of palatable shrubs or perennial grasses under the canopy of tree/shrub &gt;3m </t>
  </si>
  <si>
    <t>Dominant &gt;50%</t>
  </si>
  <si>
    <t>None - 0</t>
  </si>
  <si>
    <t xml:space="preserve">VEGETATION CONDITION SCORE </t>
  </si>
  <si>
    <t>Total Score (Max 10 - weighted by 2.5)</t>
  </si>
  <si>
    <t>Prevalence of large patches of bare soil (&gt; 5m x 5m) that shows no signs of productive capacity (ie ephemeral plant litter, stems etc.)</t>
  </si>
  <si>
    <t>Evidence of animal tracks, vehicle tracks or other physical disturbance to the natural land surface</t>
  </si>
  <si>
    <t>Destabilised creek channel banks (if present), characterised by no vegetation or stabilizing roots, deflation and bank erosion. Inspect banks on both sides of channels.</t>
  </si>
  <si>
    <t>Present</t>
  </si>
  <si>
    <t>Absent</t>
  </si>
  <si>
    <t>Low shrubs &lt;1m &amp; hummock grasses</t>
  </si>
  <si>
    <t>Perennial tussock grasses with basal areas &gt;30mm</t>
  </si>
  <si>
    <t>Select</t>
  </si>
  <si>
    <t>Total Score (Max 26)</t>
  </si>
  <si>
    <r>
      <t xml:space="preserve">Vegetation Stratum </t>
    </r>
    <r>
      <rPr>
        <sz val="10"/>
        <color theme="1"/>
        <rFont val="Arial"/>
        <family val="2"/>
      </rPr>
      <t xml:space="preserve">(tick the </t>
    </r>
    <r>
      <rPr>
        <u/>
        <sz val="10"/>
        <color theme="1"/>
        <rFont val="Arial"/>
        <family val="2"/>
      </rPr>
      <t>Present</t>
    </r>
    <r>
      <rPr>
        <sz val="10"/>
        <color theme="1"/>
        <rFont val="Arial"/>
        <family val="2"/>
      </rPr>
      <t xml:space="preserve"> box for all stratum that are present or tick for </t>
    </r>
    <r>
      <rPr>
        <u/>
        <sz val="10"/>
        <color theme="1"/>
        <rFont val="Arial"/>
        <family val="2"/>
      </rPr>
      <t>Absent</t>
    </r>
    <r>
      <rPr>
        <sz val="10"/>
        <color theme="1"/>
        <rFont val="Arial"/>
        <family val="2"/>
      </rPr>
      <t xml:space="preserve"> box of any stratum that should be present but have been removed)</t>
    </r>
  </si>
  <si>
    <t>Regen, Declared weeds, threateden species</t>
  </si>
  <si>
    <t>Moderate invasion of introduced species (5 to 50% of the vegetation cover)</t>
  </si>
  <si>
    <t xml:space="preserve">Very sparse to nil introduced species present (&lt;5% of vegetation cover) </t>
  </si>
  <si>
    <t xml:space="preserve">SITE (name):       </t>
  </si>
  <si>
    <t>Minor</t>
  </si>
  <si>
    <t>Cracking</t>
  </si>
  <si>
    <t>Hummock</t>
  </si>
  <si>
    <t>Pavement</t>
  </si>
  <si>
    <t>Stony</t>
  </si>
  <si>
    <t>Surface Character</t>
  </si>
  <si>
    <t>SURFACE CHARACTER                                     Dominant</t>
  </si>
  <si>
    <t>Vegetation Stratum Score</t>
  </si>
  <si>
    <t>Biotic Disturbance Indicator</t>
  </si>
  <si>
    <t>Vegetation Utilisation Score</t>
  </si>
  <si>
    <t>Age Class (score)</t>
  </si>
  <si>
    <t>Age Class</t>
  </si>
  <si>
    <t>Mixed</t>
  </si>
  <si>
    <t>Young</t>
  </si>
  <si>
    <t>Adult</t>
  </si>
  <si>
    <r>
      <t xml:space="preserve">Number of Threatened Plant Species recorded for within the </t>
    </r>
    <r>
      <rPr>
        <b/>
        <u/>
        <sz val="10"/>
        <color theme="1"/>
        <rFont val="Arial"/>
        <family val="2"/>
      </rPr>
      <t xml:space="preserve">Site </t>
    </r>
  </si>
  <si>
    <r>
      <t xml:space="preserve">Potential habitat for Threatened Animal Species (number observed or recorded) for the </t>
    </r>
    <r>
      <rPr>
        <b/>
        <u/>
        <sz val="10"/>
        <color theme="1"/>
        <rFont val="Arial"/>
        <family val="2"/>
      </rPr>
      <t>Site</t>
    </r>
  </si>
  <si>
    <t xml:space="preserve">Threatened Fauna - Recorded or Observed 
</t>
  </si>
  <si>
    <t>Introduced species dominate (&gt;50% of vegetation cover)</t>
  </si>
  <si>
    <t>OBJECTID</t>
  </si>
  <si>
    <t>SUBREGION</t>
  </si>
  <si>
    <t>SUB_CODE</t>
  </si>
  <si>
    <t>IBRA_AREA</t>
  </si>
  <si>
    <t>VEGETATION</t>
  </si>
  <si>
    <t>RESERVES</t>
  </si>
  <si>
    <t>PROTVEG</t>
  </si>
  <si>
    <t>PROT_PC</t>
  </si>
  <si>
    <t>THR_FAUNA</t>
  </si>
  <si>
    <t>THR_FLORA</t>
  </si>
  <si>
    <t>NATWETLAND</t>
  </si>
  <si>
    <t>INTWETLAND</t>
  </si>
  <si>
    <t>Arcoona Plateau</t>
  </si>
  <si>
    <t>GAW04</t>
  </si>
  <si>
    <t>Baltana</t>
  </si>
  <si>
    <t>STP07</t>
  </si>
  <si>
    <t>Barrier Range</t>
  </si>
  <si>
    <t>BHC01</t>
  </si>
  <si>
    <t>Barrier Range Outwash</t>
  </si>
  <si>
    <t>BHC04</t>
  </si>
  <si>
    <t>BHC05</t>
  </si>
  <si>
    <t>Braemer</t>
  </si>
  <si>
    <t>MDD07</t>
  </si>
  <si>
    <t>STP01</t>
  </si>
  <si>
    <t>Bridgewater</t>
  </si>
  <si>
    <t>NCP01</t>
  </si>
  <si>
    <t>Broughton</t>
  </si>
  <si>
    <t>FLB02</t>
  </si>
  <si>
    <t>Carlisle</t>
  </si>
  <si>
    <t>NUL01</t>
  </si>
  <si>
    <t>Central Flinders</t>
  </si>
  <si>
    <t>FLB06</t>
  </si>
  <si>
    <t>Commonwealth Hill</t>
  </si>
  <si>
    <t>GAW08</t>
  </si>
  <si>
    <t>Coongie</t>
  </si>
  <si>
    <t>CHC06</t>
  </si>
  <si>
    <t>Cooper-Diamantina Plains</t>
  </si>
  <si>
    <t>CHC05</t>
  </si>
  <si>
    <t>BHC06</t>
  </si>
  <si>
    <t>Diamantina-Eyre</t>
  </si>
  <si>
    <t>CHC04</t>
  </si>
  <si>
    <t>Dieri</t>
  </si>
  <si>
    <t>SSD03</t>
  </si>
  <si>
    <t>Everard Block</t>
  </si>
  <si>
    <t>CER03</t>
  </si>
  <si>
    <t>Eyre Hills</t>
  </si>
  <si>
    <t>EYB03</t>
  </si>
  <si>
    <t>Eyre Mallee</t>
  </si>
  <si>
    <t>EYB05</t>
  </si>
  <si>
    <t>KAN02</t>
  </si>
  <si>
    <t>Gawler Lakes</t>
  </si>
  <si>
    <t>GAW03</t>
  </si>
  <si>
    <t>Gawler Volcanics</t>
  </si>
  <si>
    <t>GAW02</t>
  </si>
  <si>
    <t>Glenelg Plain</t>
  </si>
  <si>
    <t>NCP02</t>
  </si>
  <si>
    <t>Hampton</t>
  </si>
  <si>
    <t>HAM01</t>
  </si>
  <si>
    <t>Kangaroo Island</t>
  </si>
  <si>
    <t>KAN01</t>
  </si>
  <si>
    <t>Kingoonya</t>
  </si>
  <si>
    <t>GAW05</t>
  </si>
  <si>
    <t>Kintore</t>
  </si>
  <si>
    <t>GVD04</t>
  </si>
  <si>
    <t>Lake Pure</t>
  </si>
  <si>
    <t>CHC07</t>
  </si>
  <si>
    <t>Lowan Mallee</t>
  </si>
  <si>
    <t>MDD04</t>
  </si>
  <si>
    <t>NCP03</t>
  </si>
  <si>
    <t>Macumba</t>
  </si>
  <si>
    <t>STP05</t>
  </si>
  <si>
    <t>Mann-Musgrave Block</t>
  </si>
  <si>
    <t>CER01</t>
  </si>
  <si>
    <t>GVD03</t>
  </si>
  <si>
    <t>Mount Gambier</t>
  </si>
  <si>
    <t>SVP02</t>
  </si>
  <si>
    <t>Mount Lofty Ranges</t>
  </si>
  <si>
    <t>FLB01</t>
  </si>
  <si>
    <t>Murnpeowie</t>
  </si>
  <si>
    <t>STP03</t>
  </si>
  <si>
    <t>Murray Lakes and Coorong</t>
  </si>
  <si>
    <t>MDD03</t>
  </si>
  <si>
    <t>Murray Mallee</t>
  </si>
  <si>
    <t>MDD02</t>
  </si>
  <si>
    <t>Murray Scroll Belt</t>
  </si>
  <si>
    <t>RIV06</t>
  </si>
  <si>
    <t>Myall Plains</t>
  </si>
  <si>
    <t>GAW01</t>
  </si>
  <si>
    <t>Northern Flinders</t>
  </si>
  <si>
    <t>FLB05</t>
  </si>
  <si>
    <t>Nullarbor Plain</t>
  </si>
  <si>
    <t>NUL02</t>
  </si>
  <si>
    <t>Olary Spur</t>
  </si>
  <si>
    <t>FLB03</t>
  </si>
  <si>
    <t>Oodnadatta</t>
  </si>
  <si>
    <t>STP02</t>
  </si>
  <si>
    <t>Peake-Dennison Inlier</t>
  </si>
  <si>
    <t>STP04</t>
  </si>
  <si>
    <t>Pedirka</t>
  </si>
  <si>
    <t>FIN04</t>
  </si>
  <si>
    <t>Roxby</t>
  </si>
  <si>
    <t>GAW07</t>
  </si>
  <si>
    <t>SSD02</t>
  </si>
  <si>
    <t>South Olary Plain</t>
  </si>
  <si>
    <t>MDD01</t>
  </si>
  <si>
    <t>Southern Flinders</t>
  </si>
  <si>
    <t>FLB04</t>
  </si>
  <si>
    <t>Southern Yorke</t>
  </si>
  <si>
    <t>EYB01</t>
  </si>
  <si>
    <t>St Vincent</t>
  </si>
  <si>
    <t>EYB02</t>
  </si>
  <si>
    <t>SSD05</t>
  </si>
  <si>
    <t>Sturt Stony Desert</t>
  </si>
  <si>
    <t>CHC02</t>
  </si>
  <si>
    <t>Talia</t>
  </si>
  <si>
    <t>EYB04</t>
  </si>
  <si>
    <t>Tallaringa</t>
  </si>
  <si>
    <t>GVD05</t>
  </si>
  <si>
    <t>Tieyon</t>
  </si>
  <si>
    <t>FIN03</t>
  </si>
  <si>
    <t>NCP04</t>
  </si>
  <si>
    <t>GAW06</t>
  </si>
  <si>
    <t>Warriner</t>
  </si>
  <si>
    <t>SSD04</t>
  </si>
  <si>
    <t>Watarru</t>
  </si>
  <si>
    <t>CER02</t>
  </si>
  <si>
    <t>Wimmera</t>
  </si>
  <si>
    <t>MDD05</t>
  </si>
  <si>
    <t>Witjira</t>
  </si>
  <si>
    <t>STP06</t>
  </si>
  <si>
    <t>NUL03</t>
  </si>
  <si>
    <t>Yellabinna</t>
  </si>
  <si>
    <t>GVD06</t>
  </si>
  <si>
    <t>Block (name)</t>
  </si>
  <si>
    <t>Smooth Correa</t>
  </si>
  <si>
    <t>Velvet-leaf Guinea-flower</t>
  </si>
  <si>
    <t>Melicytus angustifolius ssp. divaricatus</t>
  </si>
  <si>
    <t>Velvet Spyridium</t>
  </si>
  <si>
    <t>Synostemon ramosissimus</t>
  </si>
  <si>
    <t>Synostemon rigens</t>
  </si>
  <si>
    <t>Minor &lt;50%</t>
  </si>
  <si>
    <t xml:space="preserve">Presence of mostly intact litter mats under canopy of tree/shrub &gt;3m  tall (&gt;50% of tree canopy area has intertwined litter or shrub cover)   </t>
  </si>
  <si>
    <t>Trees/shrubs &gt;3m</t>
  </si>
  <si>
    <t>Shrubs 1- 3m</t>
  </si>
  <si>
    <t>Note; don't tick either box if stratum was likely never present - e.g. Trees stratum in a low shrubland</t>
  </si>
  <si>
    <t>Introduced Plant Species</t>
  </si>
  <si>
    <t>Vegetation Condition Score Calculation</t>
  </si>
  <si>
    <t>Declared species present?</t>
  </si>
  <si>
    <r>
      <rPr>
        <b/>
        <sz val="10"/>
        <color theme="1"/>
        <rFont val="Arial"/>
        <family val="2"/>
      </rPr>
      <t xml:space="preserve">Physical Disturbance Indicators   </t>
    </r>
    <r>
      <rPr>
        <sz val="10"/>
        <color theme="1"/>
        <rFont val="Arial"/>
        <family val="2"/>
      </rPr>
      <t xml:space="preserve">       </t>
    </r>
  </si>
  <si>
    <r>
      <rPr>
        <b/>
        <sz val="10"/>
        <color theme="1"/>
        <rFont val="Arial"/>
        <family val="2"/>
      </rPr>
      <t xml:space="preserve">Biotic Disturbance Indicators     </t>
    </r>
    <r>
      <rPr>
        <sz val="10"/>
        <color theme="1"/>
        <rFont val="Arial"/>
        <family val="2"/>
      </rPr>
      <t xml:space="preserve">                                                            Sites with trees and large shrubs only (select one tickbox for each row)</t>
    </r>
  </si>
  <si>
    <t>Physical Disturbance Indicator</t>
  </si>
  <si>
    <t>Introduced Plant Species Score</t>
  </si>
  <si>
    <t>Site Utilisation Score mean</t>
  </si>
  <si>
    <r>
      <t xml:space="preserve">Age Class </t>
    </r>
    <r>
      <rPr>
        <b/>
        <sz val="10"/>
        <color theme="1"/>
        <rFont val="Calibri"/>
        <family val="2"/>
        <scheme val="minor"/>
      </rPr>
      <t>(M/Y/A)</t>
    </r>
  </si>
  <si>
    <t>Total Score (Max 16 - weighted by 4)</t>
  </si>
  <si>
    <t>Total Score (Max 18 - weighted by 3)</t>
  </si>
  <si>
    <r>
      <rPr>
        <b/>
        <sz val="11"/>
        <rFont val="Calibri"/>
        <family val="2"/>
        <scheme val="minor"/>
      </rPr>
      <t>Utilisation</t>
    </r>
    <r>
      <rPr>
        <b/>
        <sz val="11"/>
        <color theme="1"/>
        <rFont val="Calibri"/>
        <family val="2"/>
        <scheme val="minor"/>
      </rPr>
      <t xml:space="preserve">                                                                                                      </t>
    </r>
    <r>
      <rPr>
        <sz val="9"/>
        <color theme="1"/>
        <rFont val="Calibri"/>
        <family val="2"/>
        <scheme val="minor"/>
      </rPr>
      <t>enter the tally from datasheet  for each category. If a proportion (&gt;50%, &lt;50% or zero) was recorded in the field, enter the code for each proportion                                         (&gt;50% is</t>
    </r>
    <r>
      <rPr>
        <b/>
        <sz val="9"/>
        <color theme="1"/>
        <rFont val="Calibri"/>
        <family val="2"/>
        <scheme val="minor"/>
      </rPr>
      <t xml:space="preserve"> 2</t>
    </r>
    <r>
      <rPr>
        <sz val="9"/>
        <color theme="1"/>
        <rFont val="Calibri"/>
        <family val="2"/>
        <scheme val="minor"/>
      </rPr>
      <t xml:space="preserve">, &lt;50% is </t>
    </r>
    <r>
      <rPr>
        <b/>
        <sz val="9"/>
        <color theme="1"/>
        <rFont val="Calibri"/>
        <family val="2"/>
        <scheme val="minor"/>
      </rPr>
      <t>1,</t>
    </r>
    <r>
      <rPr>
        <sz val="9"/>
        <color theme="1"/>
        <rFont val="Calibri"/>
        <family val="2"/>
        <scheme val="minor"/>
      </rPr>
      <t xml:space="preserve"> and 0 is </t>
    </r>
    <r>
      <rPr>
        <b/>
        <sz val="9"/>
        <color theme="1"/>
        <rFont val="Calibri"/>
        <family val="2"/>
        <scheme val="minor"/>
      </rPr>
      <t>0)</t>
    </r>
  </si>
  <si>
    <t>Datum</t>
  </si>
  <si>
    <t>WGS84</t>
  </si>
  <si>
    <t>GDA94</t>
  </si>
  <si>
    <t>Zone (52, 53 or 54)</t>
  </si>
  <si>
    <t>Easting (6 digits)</t>
  </si>
  <si>
    <t>Northing (7 digits)</t>
  </si>
  <si>
    <t>Abies pinsapo</t>
  </si>
  <si>
    <t>Spanish Fir</t>
  </si>
  <si>
    <t>S32593</t>
  </si>
  <si>
    <t>Abies</t>
  </si>
  <si>
    <t>pinsapo</t>
  </si>
  <si>
    <t/>
  </si>
  <si>
    <t>Abutilon oxycarpum ssp. Prostrate (A.A.Mitchell PRP 1266)</t>
  </si>
  <si>
    <t>Adenostemma lavenia</t>
  </si>
  <si>
    <t>Sticky Daisy</t>
  </si>
  <si>
    <t>Q32592</t>
  </si>
  <si>
    <t>Adenostemma</t>
  </si>
  <si>
    <t>lavenia</t>
  </si>
  <si>
    <t>Agapanthus praecox ssp. minimus</t>
  </si>
  <si>
    <t>W32615</t>
  </si>
  <si>
    <t>Ambrosia artemisiifolia</t>
  </si>
  <si>
    <t>Annual Ragweed</t>
  </si>
  <si>
    <t>E32562</t>
  </si>
  <si>
    <t>artemisiifolia</t>
  </si>
  <si>
    <t>Ambrosia confertiflora</t>
  </si>
  <si>
    <t>Burr Ragweed</t>
  </si>
  <si>
    <t>G32563</t>
  </si>
  <si>
    <t>C32561</t>
  </si>
  <si>
    <t>Amphibromus fluitans</t>
  </si>
  <si>
    <t>River Swamp Wallaby-grass</t>
  </si>
  <si>
    <t>K32581</t>
  </si>
  <si>
    <t>ARAUCARIACEAE</t>
  </si>
  <si>
    <t>Araucaria bidwillii</t>
  </si>
  <si>
    <t>Bunya Pine</t>
  </si>
  <si>
    <t>S32585</t>
  </si>
  <si>
    <t>Araucaria</t>
  </si>
  <si>
    <t>bidwillii</t>
  </si>
  <si>
    <t>Argentina anserina</t>
  </si>
  <si>
    <t>Snakefeather</t>
  </si>
  <si>
    <t>Bidens subalternans var. simulans</t>
  </si>
  <si>
    <t>subalternans</t>
  </si>
  <si>
    <t>Caladenia iridescens</t>
  </si>
  <si>
    <t>Y32580</t>
  </si>
  <si>
    <t>Caladenia moschata</t>
  </si>
  <si>
    <t>Calandrinia polyandra</t>
  </si>
  <si>
    <t>Calocephalus badmanii</t>
  </si>
  <si>
    <t>A32624</t>
  </si>
  <si>
    <t>badmanii</t>
  </si>
  <si>
    <t>W32623</t>
  </si>
  <si>
    <t>PJL 15 Jun 2016: Listing as CR under EPBC Act effective 05 May 2016.</t>
  </si>
  <si>
    <t>Calochilus herbaceus</t>
  </si>
  <si>
    <t>Swamp Bearded Orchid</t>
  </si>
  <si>
    <t>herbaceus</t>
  </si>
  <si>
    <t>Cardiospermum grandiflorum</t>
  </si>
  <si>
    <t>Balloon Vine</t>
  </si>
  <si>
    <t>G32599</t>
  </si>
  <si>
    <t>Cardiospermum</t>
  </si>
  <si>
    <t>grandiflorum</t>
  </si>
  <si>
    <t>Carex divulsa</t>
  </si>
  <si>
    <t>Grey Sedge</t>
  </si>
  <si>
    <t>C32609</t>
  </si>
  <si>
    <t>divulsa</t>
  </si>
  <si>
    <t>Catalpa bignonioides</t>
  </si>
  <si>
    <t>Indian Bean-tree</t>
  </si>
  <si>
    <t>Z32591</t>
  </si>
  <si>
    <t>Catalpa</t>
  </si>
  <si>
    <t>bignonioides</t>
  </si>
  <si>
    <t>Centaurium erythraea X Centaurium tenuiflorum</t>
  </si>
  <si>
    <t>E32642</t>
  </si>
  <si>
    <t>Chasmanthe aethiopica</t>
  </si>
  <si>
    <t>Small Cobra Lily</t>
  </si>
  <si>
    <t>A32632</t>
  </si>
  <si>
    <t>Chlorophytum comosum</t>
  </si>
  <si>
    <t>Ribbon Plant</t>
  </si>
  <si>
    <t>C32589</t>
  </si>
  <si>
    <t>Chlorophytum</t>
  </si>
  <si>
    <t>Yellow Sour-bush</t>
  </si>
  <si>
    <t>Cistus salviifolius</t>
  </si>
  <si>
    <t>Sage-leaved Rock Rose</t>
  </si>
  <si>
    <t>U32586</t>
  </si>
  <si>
    <t>salviifolius</t>
  </si>
  <si>
    <t>Cleretum bellidiforme</t>
  </si>
  <si>
    <t>Livingstone Daisy</t>
  </si>
  <si>
    <t>M32558</t>
  </si>
  <si>
    <t>bellidiforme</t>
  </si>
  <si>
    <t>Narrow-leaf Bindweed</t>
  </si>
  <si>
    <t>Crowea exalata ssp. exalata</t>
  </si>
  <si>
    <t>Small Crowea</t>
  </si>
  <si>
    <t>S32613</t>
  </si>
  <si>
    <t>Crowea</t>
  </si>
  <si>
    <t>exalata</t>
  </si>
  <si>
    <t>Cycnogeton alcockiae</t>
  </si>
  <si>
    <t>Cycnogeton</t>
  </si>
  <si>
    <t>Cycnogeton multifructum</t>
  </si>
  <si>
    <t>multifructum</t>
  </si>
  <si>
    <t>Cycnogeton procerum</t>
  </si>
  <si>
    <t>Cynodon dactylon var.</t>
  </si>
  <si>
    <t>W32595</t>
  </si>
  <si>
    <t>Native Couch</t>
  </si>
  <si>
    <t>Daviesia aphylla</t>
  </si>
  <si>
    <t>Daviesia devito</t>
  </si>
  <si>
    <t>C32625</t>
  </si>
  <si>
    <t>devito</t>
  </si>
  <si>
    <t>Daviesia purpurascens</t>
  </si>
  <si>
    <t>M32610</t>
  </si>
  <si>
    <t>Daviesia schwarzenegger</t>
  </si>
  <si>
    <t>E32626</t>
  </si>
  <si>
    <t>schwarzenegger</t>
  </si>
  <si>
    <t>Dichelachne hirtella</t>
  </si>
  <si>
    <t>Q32232</t>
  </si>
  <si>
    <t>hirtella</t>
  </si>
  <si>
    <t>Diplotaxis muralis</t>
  </si>
  <si>
    <t>PJL 17 Feb 2016: new listing, changed from no status to EN, per H.Owens for D. Bickerton (away), presumably applicable from 16 Sep 2015.</t>
  </si>
  <si>
    <t>Drosera finlaysoniana</t>
  </si>
  <si>
    <t>Finlayson Sundew</t>
  </si>
  <si>
    <t>finlaysoniana</t>
  </si>
  <si>
    <t>M32602</t>
  </si>
  <si>
    <t>Swamp Sundew</t>
  </si>
  <si>
    <t>Scented Sundew</t>
  </si>
  <si>
    <t>Echinopsis huascha</t>
  </si>
  <si>
    <t>Red Torch cactus</t>
  </si>
  <si>
    <t>A32588</t>
  </si>
  <si>
    <t>huascha</t>
  </si>
  <si>
    <t>Eragrostis dielsii</t>
  </si>
  <si>
    <t>Ethuliopsis cunninghamii</t>
  </si>
  <si>
    <t>Ethuliopsis</t>
  </si>
  <si>
    <t>Eucalyptus campaspe</t>
  </si>
  <si>
    <t>Silver Gimlet</t>
  </si>
  <si>
    <t>S32605</t>
  </si>
  <si>
    <t>campaspe</t>
  </si>
  <si>
    <t>Sickle-leaf Peppermint</t>
  </si>
  <si>
    <t>Large-flowered Swamp Gum</t>
  </si>
  <si>
    <t>Cummins Mallee</t>
  </si>
  <si>
    <t>Eucalyptus spathulata ssp. spathulata</t>
  </si>
  <si>
    <t>Swamp Mallet</t>
  </si>
  <si>
    <t>W32607</t>
  </si>
  <si>
    <t>Goldfields Yellow Flowering Gum</t>
  </si>
  <si>
    <t>Eucalyptus tricarpa ssp. tricarpa</t>
  </si>
  <si>
    <t>Ironbark</t>
  </si>
  <si>
    <t>A32608</t>
  </si>
  <si>
    <t>tricarpa</t>
  </si>
  <si>
    <t>Eucalyptus urna</t>
  </si>
  <si>
    <t>Q32604</t>
  </si>
  <si>
    <t>urna</t>
  </si>
  <si>
    <t>Eucalyptus woodwardii</t>
  </si>
  <si>
    <t>Lemon-flowered Gum</t>
  </si>
  <si>
    <t>U32606</t>
  </si>
  <si>
    <t>woodwardii</t>
  </si>
  <si>
    <t>Euphorbia australis var.</t>
  </si>
  <si>
    <t>S32621</t>
  </si>
  <si>
    <t>Euphorbia drummondii group</t>
  </si>
  <si>
    <t>G32547</t>
  </si>
  <si>
    <t>drummondii group</t>
  </si>
  <si>
    <t>Euphorbia ferdinandi var.</t>
  </si>
  <si>
    <t>G32619</t>
  </si>
  <si>
    <t>Euphorbia hirta</t>
  </si>
  <si>
    <t>Hairy Spurge</t>
  </si>
  <si>
    <t>C32633</t>
  </si>
  <si>
    <t>Euphorbia oblongata</t>
  </si>
  <si>
    <t>Balkan Spurge</t>
  </si>
  <si>
    <t>E32634</t>
  </si>
  <si>
    <t>oblongata</t>
  </si>
  <si>
    <t>Euphorbia prostrata</t>
  </si>
  <si>
    <t>Prostrate Spurge</t>
  </si>
  <si>
    <t>C32617</t>
  </si>
  <si>
    <t>Euphorbia thelephora var.</t>
  </si>
  <si>
    <t>Q32620</t>
  </si>
  <si>
    <t>Fragaria X ananassa</t>
  </si>
  <si>
    <t>Fragaria</t>
  </si>
  <si>
    <t>Goodenia berringbinensis</t>
  </si>
  <si>
    <t>E32618</t>
  </si>
  <si>
    <t>berringbinensis</t>
  </si>
  <si>
    <t>Jersualem Artichoke</t>
  </si>
  <si>
    <t>Helosciadium nodiflorum</t>
  </si>
  <si>
    <t>Fool's Water-cress</t>
  </si>
  <si>
    <t>C32597</t>
  </si>
  <si>
    <t>Helosciadium</t>
  </si>
  <si>
    <t>Hibiscus tridactylites</t>
  </si>
  <si>
    <t>tridactylites</t>
  </si>
  <si>
    <t>Hibiscus verdcourtii</t>
  </si>
  <si>
    <t>verdcourtii</t>
  </si>
  <si>
    <t>Homalanthus populifolius</t>
  </si>
  <si>
    <t>Bleeding-heart Tree</t>
  </si>
  <si>
    <t>Q32612</t>
  </si>
  <si>
    <t>Homalanthus</t>
  </si>
  <si>
    <t>populifolius</t>
  </si>
  <si>
    <t>HYDRANGEACEAE</t>
  </si>
  <si>
    <t>Hydrangea macrophylla</t>
  </si>
  <si>
    <t>Hydrangea</t>
  </si>
  <si>
    <t>M32590</t>
  </si>
  <si>
    <t>macrophylla</t>
  </si>
  <si>
    <t>Iotasperma sessilifolium</t>
  </si>
  <si>
    <t>sessilifolium</t>
  </si>
  <si>
    <t>Stinking Iris</t>
  </si>
  <si>
    <t>Iva axillaris ssp. robustior</t>
  </si>
  <si>
    <t>Laburnum anagyroides</t>
  </si>
  <si>
    <t>Golden-chain</t>
  </si>
  <si>
    <t>U32614</t>
  </si>
  <si>
    <t>Laburnum</t>
  </si>
  <si>
    <t>anagyroides</t>
  </si>
  <si>
    <t>Ludwigia repens</t>
  </si>
  <si>
    <t>Creeping Primrose-willow.</t>
  </si>
  <si>
    <t>A32616</t>
  </si>
  <si>
    <t>Malva neglecta</t>
  </si>
  <si>
    <t>Round-leaf Mallow</t>
  </si>
  <si>
    <t>K32557</t>
  </si>
  <si>
    <t>Malva pseudolavatera</t>
  </si>
  <si>
    <t>pseudolavatera</t>
  </si>
  <si>
    <t>Nerine sarniensis</t>
  </si>
  <si>
    <t>Guernsey-lily</t>
  </si>
  <si>
    <t>E32598</t>
  </si>
  <si>
    <t>Nerine</t>
  </si>
  <si>
    <t>sarniensis</t>
  </si>
  <si>
    <t>Orobanche ramosa ssp. mutelii</t>
  </si>
  <si>
    <t>Branched Broomrape</t>
  </si>
  <si>
    <t>Panicum simile</t>
  </si>
  <si>
    <t>Two-colour Panic</t>
  </si>
  <si>
    <t>A32552</t>
  </si>
  <si>
    <t>Pascalia glauca</t>
  </si>
  <si>
    <t>Pascalia</t>
  </si>
  <si>
    <t>Y32548</t>
  </si>
  <si>
    <t>Physalis hederifolia</t>
  </si>
  <si>
    <t>Ivy-leaf Ground-cherry</t>
  </si>
  <si>
    <t>Podolepis aristata ssp. affinis</t>
  </si>
  <si>
    <t>G32635</t>
  </si>
  <si>
    <t>Podolepis aristata ssp. auriculata</t>
  </si>
  <si>
    <t>Y32636</t>
  </si>
  <si>
    <t>Podolepis decipiens</t>
  </si>
  <si>
    <t>Z32639</t>
  </si>
  <si>
    <t>Podolepis eremaea</t>
  </si>
  <si>
    <t>K32637</t>
  </si>
  <si>
    <t>M32638</t>
  </si>
  <si>
    <t>Podolepis linearifolia</t>
  </si>
  <si>
    <t>Narrow-leaf Copper-wire Daisy</t>
  </si>
  <si>
    <t>A32640</t>
  </si>
  <si>
    <t>Podolepis rugata ssp. glabrata</t>
  </si>
  <si>
    <t>Pleated Podolepis</t>
  </si>
  <si>
    <t>C32553</t>
  </si>
  <si>
    <t>Podolepis rugata ssp. littoralis</t>
  </si>
  <si>
    <t>G32555</t>
  </si>
  <si>
    <t>Podolepis rugata ssp. rugata</t>
  </si>
  <si>
    <t>E32554</t>
  </si>
  <si>
    <t>Podolepis rugata ssp. trullata</t>
  </si>
  <si>
    <t>Y32556</t>
  </si>
  <si>
    <t>Potentilla nanopetala</t>
  </si>
  <si>
    <t>nanopetala</t>
  </si>
  <si>
    <t>Rorippa sylvestris</t>
  </si>
  <si>
    <t>Wallaby-grass</t>
  </si>
  <si>
    <t>Sclerolaena sp. Yeltacowie (A.Sinel &amp; R.Kelman CAR037)</t>
  </si>
  <si>
    <t>W32631</t>
  </si>
  <si>
    <t>sp. Yeltacowie (A.Sinel &amp; R.Kelman CAR037)</t>
  </si>
  <si>
    <t>Coast Groundsel</t>
  </si>
  <si>
    <t>Sigesbeckia australiensis ssp. australiensis</t>
  </si>
  <si>
    <t>Sigesbeckia orientalis</t>
  </si>
  <si>
    <t>Solanum lobatum</t>
  </si>
  <si>
    <t>Y32628</t>
  </si>
  <si>
    <t>Solanum lycopersicum</t>
  </si>
  <si>
    <t>lycopersicum</t>
  </si>
  <si>
    <t>Solanum osteocarpum</t>
  </si>
  <si>
    <t>K32629</t>
  </si>
  <si>
    <t>osteocarpum</t>
  </si>
  <si>
    <t>Solanum pallidifolium</t>
  </si>
  <si>
    <t>U32630</t>
  </si>
  <si>
    <t>pallidifolium</t>
  </si>
  <si>
    <t>G32627</t>
  </si>
  <si>
    <t>Sphaeromorphaea littoralis</t>
  </si>
  <si>
    <t>Sphaeromorphaea</t>
  </si>
  <si>
    <t>Spirodela sp.</t>
  </si>
  <si>
    <t>U32622</t>
  </si>
  <si>
    <t>K32565</t>
  </si>
  <si>
    <t>Annual Yellow Candles</t>
  </si>
  <si>
    <t>Stackhousia subterranea</t>
  </si>
  <si>
    <t>Y32564</t>
  </si>
  <si>
    <t>subterranea</t>
  </si>
  <si>
    <t>Sternbergia lutea</t>
  </si>
  <si>
    <t>Synostemon</t>
  </si>
  <si>
    <t>Synostemon rhytidospermus</t>
  </si>
  <si>
    <t>U32550</t>
  </si>
  <si>
    <t>rhytidospermus</t>
  </si>
  <si>
    <t>Synostemon trachyspermus</t>
  </si>
  <si>
    <t>W32551</t>
  </si>
  <si>
    <t>Taraxacum ohritense</t>
  </si>
  <si>
    <t>Albanian Dandelion</t>
  </si>
  <si>
    <t>W32587</t>
  </si>
  <si>
    <t>ohritense</t>
  </si>
  <si>
    <t>Tetragonia tetragonoides</t>
  </si>
  <si>
    <t>tetragonoides</t>
  </si>
  <si>
    <t>Thysanotus exfimbriatus</t>
  </si>
  <si>
    <t>exfimbriatus</t>
  </si>
  <si>
    <t>Trachelium caeruleum</t>
  </si>
  <si>
    <t>Blue Throatwort</t>
  </si>
  <si>
    <t>Trachelium</t>
  </si>
  <si>
    <t>caeruleum</t>
  </si>
  <si>
    <t>K32549</t>
  </si>
  <si>
    <t>Ulmus glabra</t>
  </si>
  <si>
    <t>Wych Elm</t>
  </si>
  <si>
    <t>Z32583</t>
  </si>
  <si>
    <t>Ulmus minor</t>
  </si>
  <si>
    <t>Smooth-leaved Elm</t>
  </si>
  <si>
    <t>Q32584</t>
  </si>
  <si>
    <t>Ulmus parvifolia</t>
  </si>
  <si>
    <t>Chinese Elm</t>
  </si>
  <si>
    <t>M32582</t>
  </si>
  <si>
    <t>Dutch Elm</t>
  </si>
  <si>
    <t>Verbesina encelioides var. encelioides</t>
  </si>
  <si>
    <t>PJL 15 Jun 2016: Listing as EN under EPBC Act effective 05 May 2016.</t>
  </si>
  <si>
    <t>Veronica speciosa</t>
  </si>
  <si>
    <t>Waitzia fitzgibbonii</t>
  </si>
  <si>
    <t>Zephyr Lily</t>
  </si>
  <si>
    <t>Y32600</t>
  </si>
  <si>
    <t>Zinnia elegans</t>
  </si>
  <si>
    <t>A32560</t>
  </si>
  <si>
    <t>Zinnia</t>
  </si>
  <si>
    <t>Aepyprymnus rufescens</t>
  </si>
  <si>
    <t>Rufous Bettong</t>
  </si>
  <si>
    <t>Aepyprymnus</t>
  </si>
  <si>
    <t>Not included in the SA Census. This species in known in SA only from fossil records.</t>
  </si>
  <si>
    <t>ANATIDAE sp.</t>
  </si>
  <si>
    <t>Antechinus minimus maritimus</t>
  </si>
  <si>
    <t>Q21020</t>
  </si>
  <si>
    <t>minimus maritimus</t>
  </si>
  <si>
    <t>Antechinus stuartii</t>
  </si>
  <si>
    <t>Brown Antechinus</t>
  </si>
  <si>
    <t>ANURA (ORDER)</t>
  </si>
  <si>
    <t>ANURA sp.</t>
  </si>
  <si>
    <t>frogs</t>
  </si>
  <si>
    <t>Known only to Order level.</t>
  </si>
  <si>
    <t>The Australasian and southern Asian form A. a. modesta J.E. Gray, 1831 has recently been elevated to species status (e.g. Christidis and Boles, 2008; Kushlan and Hancock, 2005), but because genetic studies on the species complex are incomplete a conservat</t>
  </si>
  <si>
    <t>ARTAMIDAE sp.</t>
  </si>
  <si>
    <t>W11043</t>
  </si>
  <si>
    <t>AVES (ORDER)</t>
  </si>
  <si>
    <t>Barnardius zonarius zonarius</t>
  </si>
  <si>
    <t>Port Lincoln Parrot</t>
  </si>
  <si>
    <t>zonarius zonarius</t>
  </si>
  <si>
    <t>Bettongia gaimardi</t>
  </si>
  <si>
    <t>Tasmanian Bettong</t>
  </si>
  <si>
    <t>gaimardi</t>
  </si>
  <si>
    <t>Subfossil records in SA not confirmed and therefore this species is not included in the SA Census. This species in known in SA only from fossil records.</t>
  </si>
  <si>
    <t>Original populations (B. p. penicillata) extinct in SA. Western Australian subspecies (B. p. ogilbyi) introduced to Venus Bay Conservation Park (1980, 1994, Island A extant, Venus Bay Peninsula extinct), St Francis Island (1981-1987, failed), Baird Bay Is</t>
  </si>
  <si>
    <t>BOVIDAE sp.</t>
  </si>
  <si>
    <t>K15017</t>
  </si>
  <si>
    <t>CACATUIDAE sp.</t>
  </si>
  <si>
    <t>South-East SA</t>
  </si>
  <si>
    <t>Far north of South Australia</t>
  </si>
  <si>
    <t>CHELIDAE sp.</t>
  </si>
  <si>
    <t>CHIROPTERA (ORDER)</t>
  </si>
  <si>
    <t>CHIROPTERA sp.</t>
  </si>
  <si>
    <t>bats</t>
  </si>
  <si>
    <t>ORDER</t>
  </si>
  <si>
    <t>Cinclosoma sp.</t>
  </si>
  <si>
    <t>Y10328</t>
  </si>
  <si>
    <t>DIPROTODONTIA (ORDER)</t>
  </si>
  <si>
    <t>Congruus congruus</t>
  </si>
  <si>
    <t>Congruus</t>
  </si>
  <si>
    <t>congruus</t>
  </si>
  <si>
    <t>Coturnix sp.</t>
  </si>
  <si>
    <t>Q10312</t>
  </si>
  <si>
    <t>Formerly known as Tympanocryptis or Rankinia adelaidensis, or R. a. chapmani.   Molecular genetic studies (Melville et al 2001 and Hugall et al  2008) show that this species falls out within Ctenophorus.  The well marked subspecies, adelaidensis and chapm</t>
  </si>
  <si>
    <t>CUCULIDAE sp.</t>
  </si>
  <si>
    <t>Y15024</t>
  </si>
  <si>
    <t>Dacelo sp.</t>
  </si>
  <si>
    <t>DASYURIDAE sp.</t>
  </si>
  <si>
    <t>Original D. conspicillatus SA entity split into Diplodactylus conspicillatus  and  D. laevis. Implications on SA populations still to be confirmed.</t>
  </si>
  <si>
    <t>DIPROTODONTIDAE</t>
  </si>
  <si>
    <t>DIPROTODONTIDAE sp.</t>
  </si>
  <si>
    <t>ELAPIDAE sp.</t>
  </si>
  <si>
    <t>K15025</t>
  </si>
  <si>
    <t>ESTRILDIDAE sp.</t>
  </si>
  <si>
    <t>Tasmanian Nativehen</t>
  </si>
  <si>
    <t>GEKKONIDAE sp.</t>
  </si>
  <si>
    <t>Z15027</t>
  </si>
  <si>
    <t>DROMORNITHIDAE (NOT OFFICIAL)</t>
  </si>
  <si>
    <t>Genyornis newtoni</t>
  </si>
  <si>
    <t>large flightless bird</t>
  </si>
  <si>
    <t>A05480</t>
  </si>
  <si>
    <t>Genyornis</t>
  </si>
  <si>
    <t>newtoni</t>
  </si>
  <si>
    <t>Geocrinia sp.</t>
  </si>
  <si>
    <t>Y10192</t>
  </si>
  <si>
    <t>Intellagama sp.</t>
  </si>
  <si>
    <t>Isoodon obesulus</t>
  </si>
  <si>
    <t>Southern Brown Bandicoot</t>
  </si>
  <si>
    <t>obesulus</t>
  </si>
  <si>
    <t>Recent taxonomic studies by Zenger et al. (2005) concluded that all SA Isoodon taxa including I. auratus should be included in one species, I. obesulus, and two supspecies. This Census retains the previous taxonomy until morphological studies confirm thei</t>
  </si>
  <si>
    <t>Lasiorhinus krefftii</t>
  </si>
  <si>
    <t>Northern Hairy-nosed Wombat</t>
  </si>
  <si>
    <t>Limosa lapponica baueri</t>
  </si>
  <si>
    <t>S21021</t>
  </si>
  <si>
    <t>lapponica baueri</t>
  </si>
  <si>
    <t>Spotted-thighed Frog</t>
  </si>
  <si>
    <t>cyclorhyncha</t>
  </si>
  <si>
    <t>MACROPODIDAE sp.</t>
  </si>
  <si>
    <t>Macropus fuliginosus fuliginosus</t>
  </si>
  <si>
    <t>S21013</t>
  </si>
  <si>
    <t>fuliginosus fuliginosus</t>
  </si>
  <si>
    <t>Macropus fuliginosus/giganteus</t>
  </si>
  <si>
    <t>grey kangaroo</t>
  </si>
  <si>
    <t>fuliginosus/giganteus</t>
  </si>
  <si>
    <t>Malurus sp.</t>
  </si>
  <si>
    <t>MAMMALIA (CLASS)</t>
  </si>
  <si>
    <t>MARSUPIALIA (SUBCLASS)</t>
  </si>
  <si>
    <t>Megalibgwilia ramsayi</t>
  </si>
  <si>
    <t>Echidna from Pleistocene</t>
  </si>
  <si>
    <t>Megalibgwilia</t>
  </si>
  <si>
    <t>Metasthenurus newtonae</t>
  </si>
  <si>
    <t>short-faced kangaroo</t>
  </si>
  <si>
    <t>Metasthenurus</t>
  </si>
  <si>
    <t>newtonae</t>
  </si>
  <si>
    <t>Palorchestes azael</t>
  </si>
  <si>
    <t>palorchestes (marsupial tapir)</t>
  </si>
  <si>
    <t>E05482</t>
  </si>
  <si>
    <t>Palorchestes</t>
  </si>
  <si>
    <t>azael</t>
  </si>
  <si>
    <t>Pardalotus sp.</t>
  </si>
  <si>
    <t>PASSERIFORMES (ORDER)</t>
  </si>
  <si>
    <t>PASSERIFORMES sp.</t>
  </si>
  <si>
    <t>Perameles bougainville</t>
  </si>
  <si>
    <t>Western Barred Bandicoot</t>
  </si>
  <si>
    <t>bougainville</t>
  </si>
  <si>
    <t>Original populations extinct in SA. Reintroduced (Western Australian stock Perameles b. bougainville) to Arid Recovery/Roxby in 2001 (extant).</t>
  </si>
  <si>
    <t>Perameles nasuta</t>
  </si>
  <si>
    <t>Long-nosed Bandicoot</t>
  </si>
  <si>
    <t>PERAMELIDAE sp.</t>
  </si>
  <si>
    <t>K15033</t>
  </si>
  <si>
    <t>Phaps sp.</t>
  </si>
  <si>
    <t>G10299</t>
  </si>
  <si>
    <t>Original populations extinct in SA. Introduced to Kangaroo Island (1923-1958, extant), many locations along the River Murray (1959-1965, extant), Mount Lofty Ranges (1965), Sleaford (1969, extant) and reintroduced to many locations in the South East (1969</t>
  </si>
  <si>
    <t>Phascolarctos stirtoni</t>
  </si>
  <si>
    <t>Giant Koala</t>
  </si>
  <si>
    <t>G05483</t>
  </si>
  <si>
    <t>stirtoni</t>
  </si>
  <si>
    <t>Phylidonyris sp.</t>
  </si>
  <si>
    <t>Platycercus sp.</t>
  </si>
  <si>
    <t>M10426</t>
  </si>
  <si>
    <t>POTOROIDAE sp.</t>
  </si>
  <si>
    <t>POTOROIDAE</t>
  </si>
  <si>
    <t>Procoptodon browneorum</t>
  </si>
  <si>
    <t>extinct short-faced kangaroo</t>
  </si>
  <si>
    <t>Procoptodon</t>
  </si>
  <si>
    <t>browneorum</t>
  </si>
  <si>
    <t>Procoptodon gilli</t>
  </si>
  <si>
    <t>gilli</t>
  </si>
  <si>
    <t>Procoptodon goliah</t>
  </si>
  <si>
    <t>goliah</t>
  </si>
  <si>
    <t>Procoptodon sp.</t>
  </si>
  <si>
    <t>Progura naracoortensis</t>
  </si>
  <si>
    <t>Progura</t>
  </si>
  <si>
    <t>naracoortensis</t>
  </si>
  <si>
    <t xml:space="preserve">Not included in the SA Census. This species in known in SA only from fossil records.  Was Leipoa gallinacea and Progura gallinacea, but current research shifts it back to P. naracoortensis (T. Worthy pers. comm.).
</t>
  </si>
  <si>
    <t>Propleopus oscillans</t>
  </si>
  <si>
    <t>giant rat-kangaroo</t>
  </si>
  <si>
    <t>Propleopus</t>
  </si>
  <si>
    <t>oscillans</t>
  </si>
  <si>
    <t>Protemnodon anak</t>
  </si>
  <si>
    <t>Giant Wallaby</t>
  </si>
  <si>
    <t>Protemnodon</t>
  </si>
  <si>
    <t>anak</t>
  </si>
  <si>
    <t>Protemnodon brehus</t>
  </si>
  <si>
    <t>brehus</t>
  </si>
  <si>
    <t>Protemnodon roechus</t>
  </si>
  <si>
    <t>roechus</t>
  </si>
  <si>
    <t>Protemnodon sp.</t>
  </si>
  <si>
    <t>PSEUDOCHEIRIDAE sp.</t>
  </si>
  <si>
    <t>Pseudomys fumeus</t>
  </si>
  <si>
    <t>Smoky Mouse</t>
  </si>
  <si>
    <t>fumeus</t>
  </si>
  <si>
    <t>Pseudomys novaehollandiae</t>
  </si>
  <si>
    <t>New Holland Mouse</t>
  </si>
  <si>
    <t>Rankinia diemensis</t>
  </si>
  <si>
    <t>Mountain Dragon</t>
  </si>
  <si>
    <t>Rankinia</t>
  </si>
  <si>
    <t>diemensis</t>
  </si>
  <si>
    <t>REPTILIA (CLASS)</t>
  </si>
  <si>
    <t>Q15036</t>
  </si>
  <si>
    <t>Rhipidura sp.</t>
  </si>
  <si>
    <t>Y10344</t>
  </si>
  <si>
    <t>RODENTIA (ORDER)</t>
  </si>
  <si>
    <t>RODENTIA sp.</t>
  </si>
  <si>
    <t>Sarcophilus laniarius</t>
  </si>
  <si>
    <t>giant extinct tasmanian devil</t>
  </si>
  <si>
    <t>laniarius</t>
  </si>
  <si>
    <t>SAURIA (SUB ORDER)</t>
  </si>
  <si>
    <t>SAURIA sp.</t>
  </si>
  <si>
    <t>SAURIA</t>
  </si>
  <si>
    <t>SCINCIDAE sp.</t>
  </si>
  <si>
    <t>Simosthenurus baileyi</t>
  </si>
  <si>
    <t>Simosthenurus</t>
  </si>
  <si>
    <t>Simosthenurus maddocki</t>
  </si>
  <si>
    <t>maddocki</t>
  </si>
  <si>
    <t>Simosthenurus occidentalis</t>
  </si>
  <si>
    <t>Simosthenurus pales</t>
  </si>
  <si>
    <t>pales</t>
  </si>
  <si>
    <t>Simosthenurus sp.</t>
  </si>
  <si>
    <t>SQUAMATA (ORDER)</t>
  </si>
  <si>
    <t>SQUAMATA sp.</t>
  </si>
  <si>
    <t>STHENURINAE sp.</t>
  </si>
  <si>
    <t>short-faced kangaroos</t>
  </si>
  <si>
    <t>STHENURINAE</t>
  </si>
  <si>
    <t>Sthenurus andersoni</t>
  </si>
  <si>
    <t>Sthenurus</t>
  </si>
  <si>
    <t>andersoni</t>
  </si>
  <si>
    <t>Sthenurus sp.</t>
  </si>
  <si>
    <t>Y11048</t>
  </si>
  <si>
    <t>Strepera sp.</t>
  </si>
  <si>
    <t>Thylacoleo carnifex</t>
  </si>
  <si>
    <t>marsupial lion</t>
  </si>
  <si>
    <t>K05485</t>
  </si>
  <si>
    <t>Thylacoleo</t>
  </si>
  <si>
    <t>carnifex</t>
  </si>
  <si>
    <t>Thylacoleo sp.</t>
  </si>
  <si>
    <t>Turnix sp.</t>
  </si>
  <si>
    <t>Tyto sp.</t>
  </si>
  <si>
    <t>M10434</t>
  </si>
  <si>
    <t>TYTONIDAE sp.</t>
  </si>
  <si>
    <t>Z15019</t>
  </si>
  <si>
    <t>Unidentified VERTEBRATA sp.</t>
  </si>
  <si>
    <t>Q15044</t>
  </si>
  <si>
    <t>Unidentified VERTEBRATA</t>
  </si>
  <si>
    <t>assigned to MAMMALIA (fro admin purposes) but may be used for any unidentified material from VERTEBRATA</t>
  </si>
  <si>
    <t>VARANIDAE sp.</t>
  </si>
  <si>
    <t>A15020</t>
  </si>
  <si>
    <t>VESPERTILIONIDAE sp.</t>
  </si>
  <si>
    <t>Vespertilionid Bats</t>
  </si>
  <si>
    <t>VOMBATIDAE sp.</t>
  </si>
  <si>
    <t>wombats</t>
  </si>
  <si>
    <t>M15018</t>
  </si>
  <si>
    <t>MADTSOIIDAE (NOT OFFICIAL)</t>
  </si>
  <si>
    <t>Wonambi naracoortensis</t>
  </si>
  <si>
    <t>extinct snake</t>
  </si>
  <si>
    <t>Wonambi</t>
  </si>
  <si>
    <t>Zoothera sp.</t>
  </si>
  <si>
    <t>S10381</t>
  </si>
  <si>
    <t>Zygomaturus sp.</t>
  </si>
  <si>
    <t>giant marsupial</t>
  </si>
  <si>
    <t>A11044</t>
  </si>
  <si>
    <t>Zygomaturus</t>
  </si>
  <si>
    <t>Not on SA Census. Known in SA only from fossil records.</t>
  </si>
  <si>
    <t>Zygomaturus trilobus</t>
  </si>
  <si>
    <t>hippo-like marsupial</t>
  </si>
  <si>
    <t>0 = 0 pts; &lt;2 = 0.02 pts; 2 - &lt;5 = 0.04 pts; 5 - &lt;10 = 0.06 pts; 10 - &lt;20 = 0.08pts; 20 or &gt; = 0.1 pts</t>
  </si>
  <si>
    <r>
      <t xml:space="preserve">State (Provisional List of Threatened Ecosystems of SA) </t>
    </r>
    <r>
      <rPr>
        <b/>
        <sz val="10"/>
        <color theme="1"/>
        <rFont val="Arial"/>
        <family val="2"/>
      </rPr>
      <t>Rare</t>
    </r>
    <r>
      <rPr>
        <sz val="10"/>
        <color theme="1"/>
        <rFont val="Arial"/>
        <family val="2"/>
      </rPr>
      <t xml:space="preserve"> community (0.1 pt) </t>
    </r>
  </si>
  <si>
    <r>
      <t xml:space="preserve">State (Provisional List of Threatened Ecosystems of SA) </t>
    </r>
    <r>
      <rPr>
        <b/>
        <sz val="10"/>
        <color theme="1"/>
        <rFont val="Arial"/>
        <family val="2"/>
      </rPr>
      <t>Vulnerable</t>
    </r>
    <r>
      <rPr>
        <sz val="10"/>
        <color theme="1"/>
        <rFont val="Arial"/>
        <family val="2"/>
      </rPr>
      <t xml:space="preserve"> community (0.2 pts)</t>
    </r>
  </si>
  <si>
    <r>
      <t xml:space="preserve">State (Provisional List of Threatened Ecosystems of SA) </t>
    </r>
    <r>
      <rPr>
        <b/>
        <sz val="10"/>
        <color theme="1"/>
        <rFont val="Arial"/>
        <family val="2"/>
      </rPr>
      <t>Endangered</t>
    </r>
    <r>
      <rPr>
        <sz val="10"/>
        <color theme="1"/>
        <rFont val="Arial"/>
        <family val="2"/>
      </rPr>
      <t xml:space="preserve"> community (0.3 pts)</t>
    </r>
  </si>
  <si>
    <r>
      <t xml:space="preserve">Contains a Nationally (EPBC Act) </t>
    </r>
    <r>
      <rPr>
        <b/>
        <sz val="10"/>
        <color theme="1"/>
        <rFont val="Arial"/>
        <family val="2"/>
      </rPr>
      <t>Endangered</t>
    </r>
    <r>
      <rPr>
        <sz val="10"/>
        <color theme="1"/>
        <rFont val="Arial"/>
        <family val="2"/>
      </rPr>
      <t xml:space="preserve"> or </t>
    </r>
    <r>
      <rPr>
        <b/>
        <sz val="10"/>
        <color theme="1"/>
        <rFont val="Arial"/>
        <family val="2"/>
      </rPr>
      <t>Critically Endangered</t>
    </r>
    <r>
      <rPr>
        <sz val="10"/>
        <color theme="1"/>
        <rFont val="Arial"/>
        <family val="2"/>
      </rPr>
      <t xml:space="preserve"> community (0.4 pts)</t>
    </r>
  </si>
  <si>
    <t>0 = 0 pts; &lt;2 = 0.04 pts; 2 - &lt;5 = 0.08 pts; 5 - &lt;10 = 0.12 pts; 10 - &lt;20 = 0.16 pts; 20 or &gt; = 0.2 pts</t>
  </si>
  <si>
    <t>Economies of Scale</t>
  </si>
  <si>
    <r>
      <t>Nationally (EPBC Act) V</t>
    </r>
    <r>
      <rPr>
        <b/>
        <sz val="10"/>
        <color theme="1"/>
        <rFont val="Arial"/>
        <family val="2"/>
      </rPr>
      <t>ulnerable</t>
    </r>
    <r>
      <rPr>
        <sz val="10"/>
        <color theme="1"/>
        <rFont val="Arial"/>
        <family val="2"/>
      </rPr>
      <t xml:space="preserve"> community (0.35 pts)</t>
    </r>
  </si>
  <si>
    <t>Standard</t>
  </si>
  <si>
    <t>SEB calculation</t>
  </si>
  <si>
    <t>Low</t>
  </si>
  <si>
    <t>High</t>
  </si>
  <si>
    <t>Very low</t>
  </si>
  <si>
    <t>Landscapes Region</t>
  </si>
  <si>
    <t>Abutilon grandifolium</t>
  </si>
  <si>
    <t>Hairy Abutilon</t>
  </si>
  <si>
    <t>W32667</t>
  </si>
  <si>
    <t>Acacia adunca</t>
  </si>
  <si>
    <t>Wallangarra Wattle</t>
  </si>
  <si>
    <t>A32704</t>
  </si>
  <si>
    <t>Y32724</t>
  </si>
  <si>
    <t>Acacia aneura X Acacia minyura (NC)</t>
  </si>
  <si>
    <t>Acacia aptaneura</t>
  </si>
  <si>
    <t>Slender Mulga</t>
  </si>
  <si>
    <t>aptaneura</t>
  </si>
  <si>
    <t>Acacia caesaneura</t>
  </si>
  <si>
    <t>Western Blue Mulga</t>
  </si>
  <si>
    <t>C32713</t>
  </si>
  <si>
    <t>caesaneura</t>
  </si>
  <si>
    <t>Acacia cardiophylla</t>
  </si>
  <si>
    <t>Wyalong Wattle</t>
  </si>
  <si>
    <t>E32714</t>
  </si>
  <si>
    <t>Acacia dodonaeifolia X Acacia paradoxa</t>
  </si>
  <si>
    <t>Y15368</t>
  </si>
  <si>
    <t>Acacia doreta</t>
  </si>
  <si>
    <t>Vollies' Minni Ritchi</t>
  </si>
  <si>
    <t>doreta</t>
  </si>
  <si>
    <t>Acacia eremophila var. Numerous-nerved variant (A.S.George 11924)</t>
  </si>
  <si>
    <t>U32710</t>
  </si>
  <si>
    <t>Acacia fuscaneura</t>
  </si>
  <si>
    <t>Dark-shoot Mulga</t>
  </si>
  <si>
    <t>A32712</t>
  </si>
  <si>
    <t>fuscaneura</t>
  </si>
  <si>
    <t>Acacia incurvaneura</t>
  </si>
  <si>
    <t>Narrow-leaf Mulga</t>
  </si>
  <si>
    <t>incurvaneura</t>
  </si>
  <si>
    <t>Acacia jibberdingensis</t>
  </si>
  <si>
    <t>Jibberding Wattle</t>
  </si>
  <si>
    <t>K32717</t>
  </si>
  <si>
    <t>jibberdingensis</t>
  </si>
  <si>
    <t>Acacia macraneura</t>
  </si>
  <si>
    <t>Big Pod Mulga</t>
  </si>
  <si>
    <t>macraneura</t>
  </si>
  <si>
    <t>Z32719</t>
  </si>
  <si>
    <t>Acacia mulganeura</t>
  </si>
  <si>
    <t>Milky Mulga</t>
  </si>
  <si>
    <t>A32720</t>
  </si>
  <si>
    <t>mulganeura</t>
  </si>
  <si>
    <t>C32721</t>
  </si>
  <si>
    <t>Acacia pteraneura</t>
  </si>
  <si>
    <t>Broad-wing Mulga</t>
  </si>
  <si>
    <t>E32722</t>
  </si>
  <si>
    <t>pteraneura</t>
  </si>
  <si>
    <t>Acacia subcontorta</t>
  </si>
  <si>
    <t>Kaliwarta</t>
  </si>
  <si>
    <t>subcontorta</t>
  </si>
  <si>
    <t>Acacia vestita</t>
  </si>
  <si>
    <t>Hairy Wattle</t>
  </si>
  <si>
    <t>Y32716</t>
  </si>
  <si>
    <t>Agave attenuata</t>
  </si>
  <si>
    <t>Foxtail Agave</t>
  </si>
  <si>
    <t>Q32744</t>
  </si>
  <si>
    <t>Aizoon pubescens</t>
  </si>
  <si>
    <t>Aizoon</t>
  </si>
  <si>
    <t>Aizoon secundum</t>
  </si>
  <si>
    <t>secundum</t>
  </si>
  <si>
    <t>Aizoon sp.</t>
  </si>
  <si>
    <t>Alkekengi officinarum</t>
  </si>
  <si>
    <t>U32674</t>
  </si>
  <si>
    <t>Alkekengi</t>
  </si>
  <si>
    <t>officinarum</t>
  </si>
  <si>
    <t>Aloiampelos ciliaris var. ciliaris</t>
  </si>
  <si>
    <t>Climbing Aloe</t>
  </si>
  <si>
    <t>S32745</t>
  </si>
  <si>
    <t>Aloiampelos</t>
  </si>
  <si>
    <t>Althenia australis</t>
  </si>
  <si>
    <t>Althenia</t>
  </si>
  <si>
    <t>Althenia bilocularis</t>
  </si>
  <si>
    <t>Althenia cylindrocarpa</t>
  </si>
  <si>
    <t>Althenia marina</t>
  </si>
  <si>
    <t>Althenia preissii</t>
  </si>
  <si>
    <t>Y</t>
  </si>
  <si>
    <t>Anthosachne kingiana ssp. multiflora</t>
  </si>
  <si>
    <t>kingiana</t>
  </si>
  <si>
    <t>Y32740</t>
  </si>
  <si>
    <t>K32741</t>
  </si>
  <si>
    <t>Arum palaestinum</t>
  </si>
  <si>
    <t>Black Calla Lily</t>
  </si>
  <si>
    <t>A32772</t>
  </si>
  <si>
    <t>palaestinum</t>
  </si>
  <si>
    <t>Atriplex amnicola</t>
  </si>
  <si>
    <t>Swamp Saltbush</t>
  </si>
  <si>
    <t>U32746</t>
  </si>
  <si>
    <t>amnicola</t>
  </si>
  <si>
    <t>Avellinia festucoides</t>
  </si>
  <si>
    <t>festucoides</t>
  </si>
  <si>
    <t>Bellardia latifolia</t>
  </si>
  <si>
    <t>Bellardia trixago</t>
  </si>
  <si>
    <t>Bellardia viscosa</t>
  </si>
  <si>
    <t>Blechnum parrisiae</t>
  </si>
  <si>
    <t>parrisiae</t>
  </si>
  <si>
    <t>Blechnum rupestre</t>
  </si>
  <si>
    <t>Sword Bossiaea</t>
  </si>
  <si>
    <t>Brachychiton sp.</t>
  </si>
  <si>
    <t>Z32735</t>
  </si>
  <si>
    <t>Brassica rapa ssp. oleifera</t>
  </si>
  <si>
    <t>Caladenia bruniella</t>
  </si>
  <si>
    <t>Y32652</t>
  </si>
  <si>
    <t>bruniella</t>
  </si>
  <si>
    <t>Caladenia campestris</t>
  </si>
  <si>
    <t>K32653</t>
  </si>
  <si>
    <t>M32654</t>
  </si>
  <si>
    <t>Warning: All associated data (regions, distribution, status, common name, attributes) has been auto-copied from parent to child taxon and needs assessment: 27 Nov 06</t>
  </si>
  <si>
    <t>Caladenia diversiflora</t>
  </si>
  <si>
    <t>Q32656</t>
  </si>
  <si>
    <t>diversiflora</t>
  </si>
  <si>
    <t>Caladenia filamentosa</t>
  </si>
  <si>
    <t>Caladenia hesperia</t>
  </si>
  <si>
    <t>Z32655</t>
  </si>
  <si>
    <t>hesperia</t>
  </si>
  <si>
    <t>Caladenia leptochila ssp.</t>
  </si>
  <si>
    <t>Y32776</t>
  </si>
  <si>
    <t>Z32727</t>
  </si>
  <si>
    <t>Warning: All associated data (regions, distribution, status, common name, attributes) has been auto-copied from parent to child taxon and needs assessment: 16 Jul 00</t>
  </si>
  <si>
    <t>Caladenia sp. Brown bayonets (R.Bates 59762)</t>
  </si>
  <si>
    <t>Port Lincoln Spider-orchid</t>
  </si>
  <si>
    <t>Q32728</t>
  </si>
  <si>
    <t>sp. Brown bayonets (R.Bates 59762)</t>
  </si>
  <si>
    <t>Coorong Spider-orchid</t>
  </si>
  <si>
    <t>Caladenia subglabriphylla</t>
  </si>
  <si>
    <t>North Flinders Comb Spider Orchid</t>
  </si>
  <si>
    <t>S32657</t>
  </si>
  <si>
    <t>subglabriphylla</t>
  </si>
  <si>
    <t>Caladenia viriosa</t>
  </si>
  <si>
    <t>W32659</t>
  </si>
  <si>
    <t>West Wind Spider-orchid</t>
  </si>
  <si>
    <t>Callitris oblonga ssp. oblonga</t>
  </si>
  <si>
    <t>Tasmanian Cypress Pine</t>
  </si>
  <si>
    <t>M32718</t>
  </si>
  <si>
    <t>Callitris sp. Limestone (M.D.Crisp 11785)</t>
  </si>
  <si>
    <t>Limestone Cypress Pine</t>
  </si>
  <si>
    <t>sp. Limestone (M.D.Crisp 11785)</t>
  </si>
  <si>
    <t>Calochilus platychilus</t>
  </si>
  <si>
    <t>E32678</t>
  </si>
  <si>
    <t>platychilus</t>
  </si>
  <si>
    <t>C32677</t>
  </si>
  <si>
    <t>CANNACEAE</t>
  </si>
  <si>
    <t>Canna X generalis</t>
  </si>
  <si>
    <t>Canna</t>
  </si>
  <si>
    <t>U32666</t>
  </si>
  <si>
    <t>generalis</t>
  </si>
  <si>
    <t>Q32680</t>
  </si>
  <si>
    <t>Cassinia laevis ssp. laevis</t>
  </si>
  <si>
    <t>Cassinia sifton</t>
  </si>
  <si>
    <t>Sifton Bush</t>
  </si>
  <si>
    <t>S32681</t>
  </si>
  <si>
    <t>sifton</t>
  </si>
  <si>
    <t>Sheoak Family</t>
  </si>
  <si>
    <t>Ceanothus sp.</t>
  </si>
  <si>
    <t>Q32736</t>
  </si>
  <si>
    <t>Citrullus amarus</t>
  </si>
  <si>
    <t>amarus</t>
  </si>
  <si>
    <t>Convolvulus angustissimus</t>
  </si>
  <si>
    <t>Q32672</t>
  </si>
  <si>
    <t>Cortaderia selloana ssp. selloana</t>
  </si>
  <si>
    <t>Corybas X dentatus</t>
  </si>
  <si>
    <t>Cucumis myriocarpus ssp. myriocarpus</t>
  </si>
  <si>
    <t>Cymbalaria muralis</t>
  </si>
  <si>
    <t>Southern Tick-trefoil</t>
  </si>
  <si>
    <t>Y32696</t>
  </si>
  <si>
    <t>Diuris calcicola</t>
  </si>
  <si>
    <t>Y32660</t>
  </si>
  <si>
    <t>Diuris orientis X Diuris pardina (NC)</t>
  </si>
  <si>
    <t>K32697</t>
  </si>
  <si>
    <t>Pride of Madiera</t>
  </si>
  <si>
    <t>Eragrostis sp. Erect spikelets (P.K.Latz 2122)</t>
  </si>
  <si>
    <t>Q32648</t>
  </si>
  <si>
    <t>sp. Erect spikelets (P.K.Latz 2122)</t>
  </si>
  <si>
    <t>Eragrostis sp. Gibber (P.K.Latz 12528)</t>
  </si>
  <si>
    <t>Z32647</t>
  </si>
  <si>
    <t>sp. Gibber (P.K.Latz 12528)</t>
  </si>
  <si>
    <t>Eremophila undulata</t>
  </si>
  <si>
    <t>K32645</t>
  </si>
  <si>
    <t>Eriochilus collinus ssp. collinus</t>
  </si>
  <si>
    <t>Z32663</t>
  </si>
  <si>
    <t>Eriochilus collinus ssp. sericeus</t>
  </si>
  <si>
    <t>S32665</t>
  </si>
  <si>
    <t>K32661</t>
  </si>
  <si>
    <t>Eriochilus paludosus</t>
  </si>
  <si>
    <t>Eryngium paludosum</t>
  </si>
  <si>
    <t>K32709</t>
  </si>
  <si>
    <t>Eucalyptus brockwayi</t>
  </si>
  <si>
    <t>Dundas Mahogany</t>
  </si>
  <si>
    <t>G32775</t>
  </si>
  <si>
    <t>brockwayi</t>
  </si>
  <si>
    <t>Eucalyptus densa ssp. densa</t>
  </si>
  <si>
    <t>U32690</t>
  </si>
  <si>
    <t>Eucalyptus dundasii</t>
  </si>
  <si>
    <t>Dundas Blackbutt</t>
  </si>
  <si>
    <t>G32695</t>
  </si>
  <si>
    <t>dundasii</t>
  </si>
  <si>
    <t>Eucalyptus eremophila ssp. eremophila</t>
  </si>
  <si>
    <t>Tall Sand Mallee</t>
  </si>
  <si>
    <t>W32691</t>
  </si>
  <si>
    <t>Eucalyptus forrestiana</t>
  </si>
  <si>
    <t>Fuschia Gum</t>
  </si>
  <si>
    <t>Y32688</t>
  </si>
  <si>
    <t>Eucalyptus gardneri ssp. gardneri</t>
  </si>
  <si>
    <t>Blue Mallet</t>
  </si>
  <si>
    <t>E32774</t>
  </si>
  <si>
    <t>gardneri</t>
  </si>
  <si>
    <t>Eucalyptus intertexta X Eucalyptus sideroxylon ssp. sideroxylon</t>
  </si>
  <si>
    <t>A32676</t>
  </si>
  <si>
    <t>Eucalyptus ovata ssp.</t>
  </si>
  <si>
    <t>Eucalyptus platypus ssp. platypus</t>
  </si>
  <si>
    <t>Round-leaved Moort</t>
  </si>
  <si>
    <t>M32786</t>
  </si>
  <si>
    <t>platypus</t>
  </si>
  <si>
    <t>Eucalyptus ravida</t>
  </si>
  <si>
    <t>Silver-topped gimlet</t>
  </si>
  <si>
    <t>W32747</t>
  </si>
  <si>
    <t>ravida</t>
  </si>
  <si>
    <t>Eucalyptus salubris</t>
  </si>
  <si>
    <t>Gimlet</t>
  </si>
  <si>
    <t>A32748</t>
  </si>
  <si>
    <t>salubris</t>
  </si>
  <si>
    <t>Eucalyptus sideroxylon ssp. sideroxylon</t>
  </si>
  <si>
    <t>Eucalyptus steedmanii X Eucalyptus sp.</t>
  </si>
  <si>
    <t>Steedman's Mallet hybrid</t>
  </si>
  <si>
    <t>U32702</t>
  </si>
  <si>
    <t>steedmanii</t>
  </si>
  <si>
    <t>Eucalyptus stoatei</t>
  </si>
  <si>
    <t>Scarlet Pear Gum</t>
  </si>
  <si>
    <t>K32689</t>
  </si>
  <si>
    <t>stoatei</t>
  </si>
  <si>
    <t>Eucalyptus torquata</t>
  </si>
  <si>
    <t>Coral Gum</t>
  </si>
  <si>
    <t>A32692</t>
  </si>
  <si>
    <t>torquata</t>
  </si>
  <si>
    <t>Eucalyptus torquata X Eucalyptus woodwardii</t>
  </si>
  <si>
    <t>Torwood</t>
  </si>
  <si>
    <t>G32759</t>
  </si>
  <si>
    <t>Fimbristylis microcarya</t>
  </si>
  <si>
    <t>Q32700</t>
  </si>
  <si>
    <t>microcarya</t>
  </si>
  <si>
    <t>Fraxinus angustifolia ssp.</t>
  </si>
  <si>
    <t>Narrow-leaved Ash</t>
  </si>
  <si>
    <t>C32757</t>
  </si>
  <si>
    <t>Fraxinus sp.</t>
  </si>
  <si>
    <t>Ash</t>
  </si>
  <si>
    <t>A32756</t>
  </si>
  <si>
    <t>Galium migrans ssp.</t>
  </si>
  <si>
    <t>M32698</t>
  </si>
  <si>
    <t>Gasteria carinata var. verrucosa</t>
  </si>
  <si>
    <t>Keeled Gasteria</t>
  </si>
  <si>
    <t>Z32751</t>
  </si>
  <si>
    <t>Gasteria</t>
  </si>
  <si>
    <t>Gasteria obliqua</t>
  </si>
  <si>
    <t>M32750</t>
  </si>
  <si>
    <t>Glandularia aristigera</t>
  </si>
  <si>
    <t>Glandularia</t>
  </si>
  <si>
    <t>Glebionis coronaria</t>
  </si>
  <si>
    <t>Glebionis</t>
  </si>
  <si>
    <t>Gompholobium knightianum</t>
  </si>
  <si>
    <t>Knight's Wedge-pea</t>
  </si>
  <si>
    <t>knightianum</t>
  </si>
  <si>
    <t>Goodenia asteriscus</t>
  </si>
  <si>
    <t>G32651</t>
  </si>
  <si>
    <t>asteriscus</t>
  </si>
  <si>
    <t>E32650</t>
  </si>
  <si>
    <t>Hedera algeriensis</t>
  </si>
  <si>
    <t>Algerian Ivy</t>
  </si>
  <si>
    <t>K32769</t>
  </si>
  <si>
    <t>algeriensis</t>
  </si>
  <si>
    <t>Hedera helix</t>
  </si>
  <si>
    <t>English Ivy</t>
  </si>
  <si>
    <t>U32770</t>
  </si>
  <si>
    <t>Hedera hibernica</t>
  </si>
  <si>
    <t>Irish Ivy</t>
  </si>
  <si>
    <t>W32771</t>
  </si>
  <si>
    <t>hibernica</t>
  </si>
  <si>
    <t>ZINGIBERACEAE</t>
  </si>
  <si>
    <t>Hedychium gardnerianum</t>
  </si>
  <si>
    <t>Kahili Ginger</t>
  </si>
  <si>
    <t>S32701</t>
  </si>
  <si>
    <t>Hedychium</t>
  </si>
  <si>
    <t>gardnerianum</t>
  </si>
  <si>
    <t>Hoheria populnea</t>
  </si>
  <si>
    <t>Lacebark</t>
  </si>
  <si>
    <t>W32683</t>
  </si>
  <si>
    <t>Hoheria</t>
  </si>
  <si>
    <t>populnea</t>
  </si>
  <si>
    <t>Hypericum canariense</t>
  </si>
  <si>
    <t>Canary Island St. John's-wort</t>
  </si>
  <si>
    <t>S32729</t>
  </si>
  <si>
    <t>canariense</t>
  </si>
  <si>
    <t>Hypericum perforatum ssp. veronense</t>
  </si>
  <si>
    <t>Hypertelis cerviana</t>
  </si>
  <si>
    <t>Hypertelis</t>
  </si>
  <si>
    <t>Hysterobaeckea behrii</t>
  </si>
  <si>
    <t>Hysterobaeckea</t>
  </si>
  <si>
    <t>Hysterobaeckea tuberculata</t>
  </si>
  <si>
    <t>Isolepis levynsiana</t>
  </si>
  <si>
    <t>levynsiana</t>
  </si>
  <si>
    <t>Isopogon latifolius</t>
  </si>
  <si>
    <t>Y32784</t>
  </si>
  <si>
    <t>Jasminum sp.</t>
  </si>
  <si>
    <t>Jasmine</t>
  </si>
  <si>
    <t>M32734</t>
  </si>
  <si>
    <t>Juncus vaginatus</t>
  </si>
  <si>
    <t>Clustered Rush</t>
  </si>
  <si>
    <t>C32749</t>
  </si>
  <si>
    <t>Korthalsella leucothrix</t>
  </si>
  <si>
    <t>leucothrix</t>
  </si>
  <si>
    <t>Lachnagrostis rudis ssp. rudis</t>
  </si>
  <si>
    <t>Lagenophora gunniana</t>
  </si>
  <si>
    <t>Lagenophora montana</t>
  </si>
  <si>
    <t>Montane Bottle-daisy</t>
  </si>
  <si>
    <t>G32783</t>
  </si>
  <si>
    <t>E32782</t>
  </si>
  <si>
    <t>Lagenophora sublyrata</t>
  </si>
  <si>
    <t>sublyrata</t>
  </si>
  <si>
    <t>Lepidium ambiguum</t>
  </si>
  <si>
    <t>Murray Peppercress</t>
  </si>
  <si>
    <t>U01434</t>
  </si>
  <si>
    <t>ambiguum</t>
  </si>
  <si>
    <t>16 Jul 00; PJL 25 Jun 2019: &gt; EN* based on previous inclusion in L. hyssopifolium.</t>
  </si>
  <si>
    <t>Leucopogon affinis</t>
  </si>
  <si>
    <t>Lilium formosanum</t>
  </si>
  <si>
    <t>Formosan Lily</t>
  </si>
  <si>
    <t>Z32743</t>
  </si>
  <si>
    <t>Lilium</t>
  </si>
  <si>
    <t>formosanum</t>
  </si>
  <si>
    <t>Lophocereus marginatus</t>
  </si>
  <si>
    <t>Mexican Fencepost Cactus</t>
  </si>
  <si>
    <t>Q32752</t>
  </si>
  <si>
    <t>Lophocereus</t>
  </si>
  <si>
    <t>marginatus</t>
  </si>
  <si>
    <t>Lysimachia arvensis</t>
  </si>
  <si>
    <t>Lysimachia</t>
  </si>
  <si>
    <t>Lysimachia linum-stellatum</t>
  </si>
  <si>
    <t>Lysimachia minima</t>
  </si>
  <si>
    <t>Medicago minima</t>
  </si>
  <si>
    <t>Medicago polymorpha</t>
  </si>
  <si>
    <t>Microtis gracilenta</t>
  </si>
  <si>
    <t>A32668</t>
  </si>
  <si>
    <t>Marvel-of-Peru</t>
  </si>
  <si>
    <t>Arckaringa Daisy</t>
  </si>
  <si>
    <t>Paper-spine Cactus</t>
  </si>
  <si>
    <t>C32773</t>
  </si>
  <si>
    <t>Orianthera centralis</t>
  </si>
  <si>
    <t>Orianthera</t>
  </si>
  <si>
    <t>Orianthera nuda</t>
  </si>
  <si>
    <t>Ornduffia reniformis</t>
  </si>
  <si>
    <t>Ornduffia</t>
  </si>
  <si>
    <t>Ornduffia sp.</t>
  </si>
  <si>
    <t>Ornduffia umbricola var.</t>
  </si>
  <si>
    <t>Ornduffia umbricola var. beaugleholei</t>
  </si>
  <si>
    <t>Ornduffia umbricola var. umbricola</t>
  </si>
  <si>
    <t>Passiflora sp.</t>
  </si>
  <si>
    <t>Passion Vine</t>
  </si>
  <si>
    <t>K32733</t>
  </si>
  <si>
    <t>PAULOWNIACEAE</t>
  </si>
  <si>
    <t>Paulownia tomentosa</t>
  </si>
  <si>
    <t>Princess Tree</t>
  </si>
  <si>
    <t>C32669</t>
  </si>
  <si>
    <t>Paulownia</t>
  </si>
  <si>
    <t>G32707</t>
  </si>
  <si>
    <t>Pelargonium drummondii</t>
  </si>
  <si>
    <t>Y32708</t>
  </si>
  <si>
    <t>Pelargonium inodorum</t>
  </si>
  <si>
    <t>Kapota</t>
  </si>
  <si>
    <t>E32706</t>
  </si>
  <si>
    <t>inodorum</t>
  </si>
  <si>
    <t>Pimelea ammocharis</t>
  </si>
  <si>
    <t>Desert rice-flower</t>
  </si>
  <si>
    <t>C32705</t>
  </si>
  <si>
    <t>ammocharis</t>
  </si>
  <si>
    <t>Populus X canescens</t>
  </si>
  <si>
    <t>Grey Poplar</t>
  </si>
  <si>
    <t>Y32768</t>
  </si>
  <si>
    <t>Prasophyllum asinantum</t>
  </si>
  <si>
    <t>M32670</t>
  </si>
  <si>
    <t>asinantum</t>
  </si>
  <si>
    <t>Lax Leek-orchid</t>
  </si>
  <si>
    <t>Listed in 2015</t>
  </si>
  <si>
    <t>Rock-ledge rufoushood</t>
  </si>
  <si>
    <t>Ptilotus angustifolius</t>
  </si>
  <si>
    <t>Narrow-leaf Yellow-tails</t>
  </si>
  <si>
    <t>Ptilotus exaltatus</t>
  </si>
  <si>
    <t>Pink Mulla Mulla</t>
  </si>
  <si>
    <t>G32731</t>
  </si>
  <si>
    <t>Ptilotus gaudichaudii</t>
  </si>
  <si>
    <t>Ptilotus gaudichaudii/modestus</t>
  </si>
  <si>
    <t>gaudichaudii/modestus</t>
  </si>
  <si>
    <t>Feather-head</t>
  </si>
  <si>
    <t>S32753</t>
  </si>
  <si>
    <t>Ptilotus modestus</t>
  </si>
  <si>
    <t>Small Paper Fox-tail</t>
  </si>
  <si>
    <t>Ptilotus nobilis</t>
  </si>
  <si>
    <t>E32730</t>
  </si>
  <si>
    <t>Ptilotus semilanatus</t>
  </si>
  <si>
    <t>Perennial Lamb's Tails</t>
  </si>
  <si>
    <t>semilanatus</t>
  </si>
  <si>
    <t>Ptilotus xerophilus</t>
  </si>
  <si>
    <t>Dryland Feather-head</t>
  </si>
  <si>
    <t>U32754</t>
  </si>
  <si>
    <t>xerophilus</t>
  </si>
  <si>
    <t>Rhaphiolepis umbellata</t>
  </si>
  <si>
    <t>Japanese Hawthorn</t>
  </si>
  <si>
    <t>W32755</t>
  </si>
  <si>
    <t>Rhaphiolepis</t>
  </si>
  <si>
    <t>Mat Heath-myrtle</t>
  </si>
  <si>
    <t>C32693</t>
  </si>
  <si>
    <t>Rinzia</t>
  </si>
  <si>
    <t>Island Heath-myrtle</t>
  </si>
  <si>
    <t>E32694</t>
  </si>
  <si>
    <t>Rinzia orientalis</t>
  </si>
  <si>
    <t>Desert Heath-myrtle</t>
  </si>
  <si>
    <t>Roepera ammophila</t>
  </si>
  <si>
    <t>Roepera</t>
  </si>
  <si>
    <t>Roepera angustifolia</t>
  </si>
  <si>
    <t>Roepera apiculata</t>
  </si>
  <si>
    <t>apiculata</t>
  </si>
  <si>
    <t>Roepera aurantiaca ssp. aurantiaca</t>
  </si>
  <si>
    <t>Roepera aurantiaca ssp. cuneata</t>
  </si>
  <si>
    <t>Roepera aurantiaca ssp. simplicifolia</t>
  </si>
  <si>
    <t>Roepera aurantiaca ssp. verticillata</t>
  </si>
  <si>
    <t>Roepera billardierei</t>
  </si>
  <si>
    <t>Roepera compressa</t>
  </si>
  <si>
    <t>Roepera confluens</t>
  </si>
  <si>
    <t>Roepera crassissima</t>
  </si>
  <si>
    <t>crassissima</t>
  </si>
  <si>
    <t>Roepera crenata</t>
  </si>
  <si>
    <t>Roepera eichleri</t>
  </si>
  <si>
    <t>Roepera emarginata</t>
  </si>
  <si>
    <t>emarginata</t>
  </si>
  <si>
    <t>Roepera eremaea</t>
  </si>
  <si>
    <t>Roepera flava</t>
  </si>
  <si>
    <t>Roepera glauca</t>
  </si>
  <si>
    <t>Roepera halophila</t>
  </si>
  <si>
    <t>Roepera howittii</t>
  </si>
  <si>
    <t>Roepera humillima</t>
  </si>
  <si>
    <t>humillima</t>
  </si>
  <si>
    <t>Roepera hybrida</t>
  </si>
  <si>
    <t>Roepera iodocarpa</t>
  </si>
  <si>
    <t>iodocarpa</t>
  </si>
  <si>
    <t>Roepera kochii</t>
  </si>
  <si>
    <t>Roepera marliesiae</t>
  </si>
  <si>
    <t>Roepera ovata</t>
  </si>
  <si>
    <t>Roepera prismatotheca</t>
  </si>
  <si>
    <t>prismatotheca</t>
  </si>
  <si>
    <t>Roepera reticulata</t>
  </si>
  <si>
    <t>Roepera rowelliae</t>
  </si>
  <si>
    <t>Roepera similis</t>
  </si>
  <si>
    <t>similis</t>
  </si>
  <si>
    <t>Roepera sp.</t>
  </si>
  <si>
    <t>Roepera sp. Witjira (D.J.Duval 3445)</t>
  </si>
  <si>
    <t>W32703</t>
  </si>
  <si>
    <t>sp. Witjira (D.J.Duval 3445)</t>
  </si>
  <si>
    <t>Roepera tesquorum</t>
  </si>
  <si>
    <t>Rumex acetosella</t>
  </si>
  <si>
    <t>acetosella</t>
  </si>
  <si>
    <t>Rumex hypogaeus</t>
  </si>
  <si>
    <t>hypogaeus</t>
  </si>
  <si>
    <t>Rumex sagittatus</t>
  </si>
  <si>
    <t>Rumex spinosus</t>
  </si>
  <si>
    <t>Rumex vesicarius</t>
  </si>
  <si>
    <t>vesicarius</t>
  </si>
  <si>
    <t>Z32779</t>
  </si>
  <si>
    <t>Rytidosperma caespitosum complex</t>
  </si>
  <si>
    <t>Z32787</t>
  </si>
  <si>
    <t>caespitosum complex</t>
  </si>
  <si>
    <t>Rytidosperma robertsoniae</t>
  </si>
  <si>
    <t>Robertson Wallaby-grass</t>
  </si>
  <si>
    <t>A32780</t>
  </si>
  <si>
    <t>robertsoniae</t>
  </si>
  <si>
    <t>Salicornia blackiana</t>
  </si>
  <si>
    <t>Salicornia</t>
  </si>
  <si>
    <t>Salicornia quinqueflora ssp. quinqueflora</t>
  </si>
  <si>
    <t>Salicornia sp.</t>
  </si>
  <si>
    <t>Schoenoplectus subulatus/tabernaemontani</t>
  </si>
  <si>
    <t>subulatus/tabernaemontani</t>
  </si>
  <si>
    <t>Schoenoplectus tabernaemontani</t>
  </si>
  <si>
    <t>tabernaemontani</t>
  </si>
  <si>
    <t>Sclerolaena eurotioides</t>
  </si>
  <si>
    <t>M32646</t>
  </si>
  <si>
    <t>eurotioides</t>
  </si>
  <si>
    <t>Solanum aridicola</t>
  </si>
  <si>
    <t>U32738</t>
  </si>
  <si>
    <t>Solanum emmottii</t>
  </si>
  <si>
    <t>Potato-bush</t>
  </si>
  <si>
    <t>W32739</t>
  </si>
  <si>
    <t>emmottii</t>
  </si>
  <si>
    <t>Solanum lithophilum</t>
  </si>
  <si>
    <t>S32737</t>
  </si>
  <si>
    <t>lithophilum</t>
  </si>
  <si>
    <t>Solanum lithophilum/quadriloculatum</t>
  </si>
  <si>
    <t>lithophilum/quadriloculatum</t>
  </si>
  <si>
    <t>Sonchus asper</t>
  </si>
  <si>
    <t>Spiranthes elytra</t>
  </si>
  <si>
    <t>Late-flowering White Spiral-orchid</t>
  </si>
  <si>
    <t>elytra</t>
  </si>
  <si>
    <t>Stellaria angustifolia ssp.</t>
  </si>
  <si>
    <t>S32761</t>
  </si>
  <si>
    <t>Stellaria angustifolia ssp. angustifolia</t>
  </si>
  <si>
    <t>Stellaria angustifolia ssp. tenella</t>
  </si>
  <si>
    <t>Stellaria multiflora ssp.</t>
  </si>
  <si>
    <t>C32765</t>
  </si>
  <si>
    <t>Stellaria multiflora ssp. collaris</t>
  </si>
  <si>
    <t>W32763</t>
  </si>
  <si>
    <t>Stellaria multiflora ssp. multiflora</t>
  </si>
  <si>
    <t>U32762</t>
  </si>
  <si>
    <t>Stellaria multiflora ssp. nebulosa</t>
  </si>
  <si>
    <t>A32764</t>
  </si>
  <si>
    <t>Stenanthera conostephioides</t>
  </si>
  <si>
    <t>Stenanthera</t>
  </si>
  <si>
    <t>Mexican Marigold</t>
  </si>
  <si>
    <t>Tecticornia laevigata</t>
  </si>
  <si>
    <t>S32649</t>
  </si>
  <si>
    <t>laevigata</t>
  </si>
  <si>
    <t>Tecticornia pterygosperma ssp. denticulata</t>
  </si>
  <si>
    <t>W32711</t>
  </si>
  <si>
    <t>Teucrium teucriiflorum</t>
  </si>
  <si>
    <t>teucriiflorum</t>
  </si>
  <si>
    <t>Thelymitra abrupta</t>
  </si>
  <si>
    <t>Z32671</t>
  </si>
  <si>
    <t>abrupta</t>
  </si>
  <si>
    <t>Thuja plicata</t>
  </si>
  <si>
    <t>Western Red Cedar</t>
  </si>
  <si>
    <t>Q32760</t>
  </si>
  <si>
    <t>Thuja</t>
  </si>
  <si>
    <t>Trianthema pilosum</t>
  </si>
  <si>
    <t>Trianthema triquetrum</t>
  </si>
  <si>
    <t>Tripogonella loliiformis</t>
  </si>
  <si>
    <t>Tripogonella</t>
  </si>
  <si>
    <t>E32686</t>
  </si>
  <si>
    <t>Verbena incompta</t>
  </si>
  <si>
    <t>G32687</t>
  </si>
  <si>
    <t>incompta</t>
  </si>
  <si>
    <t>Intergrades occur between all subspecies where their ranges meet, eg. in FR. Black et al. (2015) have shown that the nominate subspecies hybridises extensively with the Brown Thornbill (A. pusilla samueli) in coastal shrublands and mangroves of eastern Gu</t>
  </si>
  <si>
    <t>Acanthiza apicalis albiventris</t>
  </si>
  <si>
    <t>Inland Thornbill (MM)</t>
  </si>
  <si>
    <t>W21139</t>
  </si>
  <si>
    <t>apicalis albiventris</t>
  </si>
  <si>
    <t>Acanthiza apicalis apicalis</t>
  </si>
  <si>
    <t>Inland Thornbill (Nullarbor, EP, YP, MN, upper SE)</t>
  </si>
  <si>
    <t>U21138</t>
  </si>
  <si>
    <t>apicalis apicalis</t>
  </si>
  <si>
    <t>Acanthiza apicalis apicalis x pusilla samueli</t>
  </si>
  <si>
    <t>Inland Thornbill x Brown Thornbill</t>
  </si>
  <si>
    <t>U15194</t>
  </si>
  <si>
    <t>apicalis apicalis x pusilla samueli</t>
  </si>
  <si>
    <t>Black et al. (2015) have shown that the nominate subspecies hybridises extensively with the Brown Thornbill (A. pusilla samueli) in coastal shrublands and mangroves of eastern Gulf St Vincent.</t>
  </si>
  <si>
    <t>Acanthiza apicalis whitlocki</t>
  </si>
  <si>
    <t>Inland Thornbill (NW)</t>
  </si>
  <si>
    <t>Y21140</t>
  </si>
  <si>
    <t>apicalis whitlocki</t>
  </si>
  <si>
    <t>Intergrades occur between the two subspecies in western SA.</t>
  </si>
  <si>
    <t>Acanthiza chrysorrhoa leighi</t>
  </si>
  <si>
    <t>Yellow-rumped Thornbill (eastern SA)</t>
  </si>
  <si>
    <t>M21142</t>
  </si>
  <si>
    <t>chrysorrhoa leighi</t>
  </si>
  <si>
    <t>Acanthiza chrysorrhoa normantoni</t>
  </si>
  <si>
    <t>Yellow-rumped Thornbill (NW)</t>
  </si>
  <si>
    <t>Z21143</t>
  </si>
  <si>
    <t>chrysorrhoa normantoni</t>
  </si>
  <si>
    <t>Dark Thornbill (upper South East)</t>
  </si>
  <si>
    <t>upper SE</t>
  </si>
  <si>
    <t>Slender-billed Thornbill (western)</t>
  </si>
  <si>
    <t>NW, FR, LNE</t>
  </si>
  <si>
    <t>Acanthiza lineata clelandi</t>
  </si>
  <si>
    <t>Striated Thornbill (MLR, SE)</t>
  </si>
  <si>
    <t>K21053</t>
  </si>
  <si>
    <t>lineata clelandi</t>
  </si>
  <si>
    <t>Acanthiza lineata whitei</t>
  </si>
  <si>
    <t>Striated Thornbill (KI)</t>
  </si>
  <si>
    <t>E09398</t>
  </si>
  <si>
    <t>lineata whitei</t>
  </si>
  <si>
    <t>Acanthiza pusilla pusilla</t>
  </si>
  <si>
    <t>Brown Thornbill (SE, Coorong)</t>
  </si>
  <si>
    <t>M21054</t>
  </si>
  <si>
    <t>pusilla pusilla</t>
  </si>
  <si>
    <t>Acanthiza pusilla samueli</t>
  </si>
  <si>
    <t>Brown Thornbill (MLR)</t>
  </si>
  <si>
    <t>Z21055</t>
  </si>
  <si>
    <t>pusilla samueli</t>
  </si>
  <si>
    <t>Acanthiza pusilla zietzi</t>
  </si>
  <si>
    <t>Brown Thornbill (KI)</t>
  </si>
  <si>
    <t>Y09400</t>
  </si>
  <si>
    <t>pusilla zietzi</t>
  </si>
  <si>
    <t>Acanthiza reguloides australis</t>
  </si>
  <si>
    <t>reguloides australis</t>
  </si>
  <si>
    <t>thornbills</t>
  </si>
  <si>
    <t>Acanthorhynchus tenuirostris halmaturinus</t>
  </si>
  <si>
    <t>Eastern Spinebill (KI, MLR, southern FR)</t>
  </si>
  <si>
    <t>Q21056</t>
  </si>
  <si>
    <t>tenuirostris halmaturinus</t>
  </si>
  <si>
    <t>Acanthorhynchus tenuirostris tenuirostris</t>
  </si>
  <si>
    <t>Eastern Spinebill (SE)</t>
  </si>
  <si>
    <t>tenuirostris tenuirostris</t>
  </si>
  <si>
    <t>Accipiter cirrocephalus cirrocephalus</t>
  </si>
  <si>
    <t>cirrocephalus cirrocephalus</t>
  </si>
  <si>
    <t>Only one subspecies in SA.</t>
  </si>
  <si>
    <t>Accipiter fasciatus fasciatus</t>
  </si>
  <si>
    <t>fasciatus fasciatus</t>
  </si>
  <si>
    <t>Only nominate subspecies occurs in SA.</t>
  </si>
  <si>
    <t>sparrowhawks and goshawks</t>
  </si>
  <si>
    <t>Acrocephalus australis australis</t>
  </si>
  <si>
    <t>australis australis</t>
  </si>
  <si>
    <t>Aegotheles cristatus cristatus</t>
  </si>
  <si>
    <t>cristatus cristatus</t>
  </si>
  <si>
    <t>dragon lizards</t>
  </si>
  <si>
    <t>PSITTACULIDAE</t>
  </si>
  <si>
    <t>Alectura lathami lathami</t>
  </si>
  <si>
    <t>lathami lathami</t>
  </si>
  <si>
    <t>Burns's dragon</t>
  </si>
  <si>
    <t>Amytornis barbatus diamantina</t>
  </si>
  <si>
    <t>barbatus diamantina</t>
  </si>
  <si>
    <t>Amytornis modestus cowarie</t>
  </si>
  <si>
    <t>Thick-billed Grasswren (NE)</t>
  </si>
  <si>
    <t>S21057</t>
  </si>
  <si>
    <t>modestus cowarie</t>
  </si>
  <si>
    <t>Amytornis modestus curnamona</t>
  </si>
  <si>
    <t>Thick-billed Grasswren (LNE)</t>
  </si>
  <si>
    <t>U21058</t>
  </si>
  <si>
    <t>modestus curnamona</t>
  </si>
  <si>
    <t>Amytornis modestus indulkanna</t>
  </si>
  <si>
    <t>Thick-billed Grasswren (NW)</t>
  </si>
  <si>
    <t>W21059</t>
  </si>
  <si>
    <t>modestus indulkanna</t>
  </si>
  <si>
    <t>Amytornis modestus raglessi</t>
  </si>
  <si>
    <t>Thick-billed Grasswren (northern FR)</t>
  </si>
  <si>
    <t>Y21060</t>
  </si>
  <si>
    <t>modestus raglessi</t>
  </si>
  <si>
    <t>Anas gracilis gracilis</t>
  </si>
  <si>
    <t>gracilis gracilis</t>
  </si>
  <si>
    <t>Anas ducks</t>
  </si>
  <si>
    <t>Anas superciliosa superciliosa</t>
  </si>
  <si>
    <t>superciliosa superciliosa</t>
  </si>
  <si>
    <t>Anas superciliosa x platyrhynchos</t>
  </si>
  <si>
    <t>Pacific Black Duck x Mallard hybrid</t>
  </si>
  <si>
    <t>superciliosa x platyrhynchos</t>
  </si>
  <si>
    <t>geese, swans and ducks</t>
  </si>
  <si>
    <t>Current population at Bool Lagoon re-introduced from the Northern Territory.</t>
  </si>
  <si>
    <t xml:space="preserve">An intergrade between the nominate subspecies and A. c. woodwardi occurs east of the MLR and FR.
</t>
  </si>
  <si>
    <t>Anthochaera carunculata clelandi</t>
  </si>
  <si>
    <t>Red Wattlebird (KI)</t>
  </si>
  <si>
    <t>M21070</t>
  </si>
  <si>
    <t>carunculata clelandi</t>
  </si>
  <si>
    <t>Anthochaera carunculata woodwardi</t>
  </si>
  <si>
    <t>Red Wattlebird (MLR, AP, YP, EP, far west, Yellabinna)</t>
  </si>
  <si>
    <t>Z21071</t>
  </si>
  <si>
    <t>carunculata woodwardi</t>
  </si>
  <si>
    <t>Anthochaera chrysoptera chrysoptera</t>
  </si>
  <si>
    <t>Little Wattlebird (mainland SA)</t>
  </si>
  <si>
    <t>chrysoptera chrysoptera</t>
  </si>
  <si>
    <t>Anthochaera chrysoptera halmaturina</t>
  </si>
  <si>
    <t>Little Wattlebird (KI)</t>
  </si>
  <si>
    <t>C21069</t>
  </si>
  <si>
    <t>chrysoptera halmaturina</t>
  </si>
  <si>
    <t>Aprosmictus erythropterus erythropterus</t>
  </si>
  <si>
    <t>erythropterus erythropterus</t>
  </si>
  <si>
    <t>Ardea alba modesta</t>
  </si>
  <si>
    <t>alba modesta</t>
  </si>
  <si>
    <t>Ardenna carneipes</t>
  </si>
  <si>
    <t>Ardenna</t>
  </si>
  <si>
    <t>Ardenna gravis</t>
  </si>
  <si>
    <t>Ardenna grisea</t>
  </si>
  <si>
    <t>grisea</t>
  </si>
  <si>
    <t>Ardenna pacifica</t>
  </si>
  <si>
    <t>Ardenna tenuirostris</t>
  </si>
  <si>
    <t>woodswallows, butcherbirds and allies</t>
  </si>
  <si>
    <t>Intergrades occur in western SA north of the Nullarbor Plain.</t>
  </si>
  <si>
    <t>Artamus cinereus cinereus</t>
  </si>
  <si>
    <t>Black-faced Woodswallow (Nullarbor)</t>
  </si>
  <si>
    <t>cinereus cinereus</t>
  </si>
  <si>
    <t>Artamus cinereus melanops</t>
  </si>
  <si>
    <t>Black-faced Woodswallow (northern &amp; eastern SA)</t>
  </si>
  <si>
    <t>E21130</t>
  </si>
  <si>
    <t>cinereus melanops</t>
  </si>
  <si>
    <t>woodswallows</t>
  </si>
  <si>
    <t>copperheads</t>
  </si>
  <si>
    <t>birds</t>
  </si>
  <si>
    <t>Barnardius zonarius barnardi</t>
  </si>
  <si>
    <t>Mallee Ringneck</t>
  </si>
  <si>
    <t>U21030</t>
  </si>
  <si>
    <t>zonarius barnardi</t>
  </si>
  <si>
    <t>Bettongia pusilla</t>
  </si>
  <si>
    <t>Nullabor Dwarf Bettong</t>
  </si>
  <si>
    <t>Biziura lobata menziesi</t>
  </si>
  <si>
    <t>Q21136</t>
  </si>
  <si>
    <t>lobata menziesi</t>
  </si>
  <si>
    <t>cloven-hoofed, ruminants</t>
  </si>
  <si>
    <t>Bubulcus ibis coromandus</t>
  </si>
  <si>
    <t>Eastern Cattle Egret</t>
  </si>
  <si>
    <t>Bubulcus</t>
  </si>
  <si>
    <t>ibis coromandus</t>
  </si>
  <si>
    <t>Cacatua cockatoos and corellas</t>
  </si>
  <si>
    <t>cockatoos</t>
  </si>
  <si>
    <t>Calamanthus campestris</t>
  </si>
  <si>
    <t>Calamanthus</t>
  </si>
  <si>
    <t>Calamanthus campestris campestris</t>
  </si>
  <si>
    <t>Rufous Fieldwren (Nullarbor, EP, GR, YP, southern FR, MLR, LNE)</t>
  </si>
  <si>
    <t>campestris campestris</t>
  </si>
  <si>
    <t>Calamanthus campestris isabellinus</t>
  </si>
  <si>
    <t>Rufous Fieldwren (NW, northern FR, NE, LNE)</t>
  </si>
  <si>
    <t>Q21072</t>
  </si>
  <si>
    <t>campestris isabellinus</t>
  </si>
  <si>
    <t>Calamanthus campestris winiam</t>
  </si>
  <si>
    <t>Rufous Fieldwren (upper SE)</t>
  </si>
  <si>
    <t>M09402</t>
  </si>
  <si>
    <t>campestris winiam</t>
  </si>
  <si>
    <t>Calidris alba alba</t>
  </si>
  <si>
    <t>alba alba</t>
  </si>
  <si>
    <t>W11271</t>
  </si>
  <si>
    <t>Calidris canutus rogersi</t>
  </si>
  <si>
    <t>canutus rogersi</t>
  </si>
  <si>
    <t>Calidris falcinellus sibirica</t>
  </si>
  <si>
    <t>falcinellus sibirica</t>
  </si>
  <si>
    <t>Calidris pugnax</t>
  </si>
  <si>
    <t>Calidris subruficollis</t>
  </si>
  <si>
    <t>Caligavis chrysops chrysops</t>
  </si>
  <si>
    <t>Yellow-faced Honeyeater (SE)</t>
  </si>
  <si>
    <t>S21073</t>
  </si>
  <si>
    <t>chrysops chrysops</t>
  </si>
  <si>
    <t>Caligavis chrysops samueli</t>
  </si>
  <si>
    <t>Yellow-faced Honeyeater (MLR, southern FR)</t>
  </si>
  <si>
    <t>U21074</t>
  </si>
  <si>
    <t>chrysops samueli</t>
  </si>
  <si>
    <t>Red-tailed Black Cockatoo (south-east)</t>
  </si>
  <si>
    <t>Red-tailed Black Cockatoo (far northern SA)</t>
  </si>
  <si>
    <t>Calyptorhynchus sp.</t>
  </si>
  <si>
    <t>Y10416</t>
  </si>
  <si>
    <t>Loggerhead Sea Turtle</t>
  </si>
  <si>
    <t>Cereopsis novaehollandiae novaehollandiae</t>
  </si>
  <si>
    <t>M00198</t>
  </si>
  <si>
    <t>novaehollandiae novaehollandiae</t>
  </si>
  <si>
    <t>Ceyx azureus azureus</t>
  </si>
  <si>
    <t>azureus azureus</t>
  </si>
  <si>
    <t>Chalcites cuckoos</t>
  </si>
  <si>
    <t>Charadrius mongolus mongolus</t>
  </si>
  <si>
    <t>mongolus mongolus</t>
  </si>
  <si>
    <t>Charadrius semipalmatus</t>
  </si>
  <si>
    <t>Semipalmated Plover</t>
  </si>
  <si>
    <t>U05674</t>
  </si>
  <si>
    <t>semipalmatus</t>
  </si>
  <si>
    <t>Charadrius sp.</t>
  </si>
  <si>
    <t>A10228</t>
  </si>
  <si>
    <t>side-necked tortoises</t>
  </si>
  <si>
    <t>Eastern Long-necked Turtle</t>
  </si>
  <si>
    <t>Green Sea Turtle</t>
  </si>
  <si>
    <t>sea turtles</t>
  </si>
  <si>
    <t>Maned Duck</t>
  </si>
  <si>
    <t>Chestnut Quailthrush (Chestnut-backed Quailthrush)</t>
  </si>
  <si>
    <t>A05676</t>
  </si>
  <si>
    <t>Cinclosoma clarum</t>
  </si>
  <si>
    <t>Copperback Quailthrush</t>
  </si>
  <si>
    <t>C05677</t>
  </si>
  <si>
    <t>clarum</t>
  </si>
  <si>
    <t>Cinclosoma clarum clarum</t>
  </si>
  <si>
    <t>A11108</t>
  </si>
  <si>
    <t>clarum clarum</t>
  </si>
  <si>
    <t>Cinclosoma clarum fordianum</t>
  </si>
  <si>
    <t>C11109</t>
  </si>
  <si>
    <t>clarum fordianum</t>
  </si>
  <si>
    <t xml:space="preserve">
</t>
  </si>
  <si>
    <t>Spotted Quailthrush (MLR)</t>
  </si>
  <si>
    <t>Spotted Quailthrush (SE)</t>
  </si>
  <si>
    <t>quailthrushes</t>
  </si>
  <si>
    <t>Cisticola exilis exilis</t>
  </si>
  <si>
    <t>exilis exilis</t>
  </si>
  <si>
    <t>Climacteris affinis affinis</t>
  </si>
  <si>
    <t>White-browed Treecreeper (GR, NW)</t>
  </si>
  <si>
    <t>S09561</t>
  </si>
  <si>
    <t>affinis affinis</t>
  </si>
  <si>
    <t>Climacteris affinis superciliosus</t>
  </si>
  <si>
    <t>White-browed Treecreeper (FR, LNE, MM)</t>
  </si>
  <si>
    <t>Y09380</t>
  </si>
  <si>
    <t>affinis superciliosus</t>
  </si>
  <si>
    <t>Feral Pigeon</t>
  </si>
  <si>
    <t>Coracina papuensis robusta</t>
  </si>
  <si>
    <t>papuensis robusta</t>
  </si>
  <si>
    <t>Corcorax melanorhamphos melanorhamphos</t>
  </si>
  <si>
    <t>K21109</t>
  </si>
  <si>
    <t>melanorhamphos melanorhamphos</t>
  </si>
  <si>
    <t>Corcorax melanorhamphos whiteae</t>
  </si>
  <si>
    <t>U21110</t>
  </si>
  <si>
    <t>melanorhamphos whiteae</t>
  </si>
  <si>
    <t>Cormobates leucophaea grisescens</t>
  </si>
  <si>
    <t>White-throated Treecreeper (MLR)</t>
  </si>
  <si>
    <t>C21077</t>
  </si>
  <si>
    <t>leucophaea grisescens</t>
  </si>
  <si>
    <t>Cormobates leucophaea leucophaea</t>
  </si>
  <si>
    <t>White-throated Treecreeper (SE)</t>
  </si>
  <si>
    <t>leucophaea leucophaea</t>
  </si>
  <si>
    <t>quails</t>
  </si>
  <si>
    <t>Coturnix ypsilophora australis</t>
  </si>
  <si>
    <t>Y09304</t>
  </si>
  <si>
    <t>Cracticus nigrogularis nigrogularis</t>
  </si>
  <si>
    <t>Pied Butcherbird (MM)</t>
  </si>
  <si>
    <t>E21078</t>
  </si>
  <si>
    <t>nigrogularis nigrogularis</t>
  </si>
  <si>
    <t>Cracticus nigrogularis picatus</t>
  </si>
  <si>
    <t>Pied Butcherbird (NW)</t>
  </si>
  <si>
    <t>G21079</t>
  </si>
  <si>
    <t>nigrogularis picatus</t>
  </si>
  <si>
    <t>Eastern Heath Dragon</t>
  </si>
  <si>
    <t>Eyre Peninsula Dragon</t>
  </si>
  <si>
    <t>Nullarbor Spotted Sand Dragon</t>
  </si>
  <si>
    <t>cuckoos</t>
  </si>
  <si>
    <t>kookaburras</t>
  </si>
  <si>
    <t>mulgaras</t>
  </si>
  <si>
    <t>dasyurids</t>
  </si>
  <si>
    <t>Marble-faced Delma</t>
  </si>
  <si>
    <t>Unbanded Delma</t>
  </si>
  <si>
    <t>Banded Delma</t>
  </si>
  <si>
    <t>Patternless Delma</t>
  </si>
  <si>
    <t>Gulfs Delma</t>
  </si>
  <si>
    <t>Sharp-snouted Delma</t>
  </si>
  <si>
    <t>Painted Delma</t>
  </si>
  <si>
    <t>Excitable Delma</t>
  </si>
  <si>
    <t>Dendrocygna arcuata australis</t>
  </si>
  <si>
    <t>S21137</t>
  </si>
  <si>
    <t>arcuata australis</t>
  </si>
  <si>
    <t>Leatherback Turtle</t>
  </si>
  <si>
    <t>South Coast Stone Gecko</t>
  </si>
  <si>
    <t>Helmeted Gecko</t>
  </si>
  <si>
    <t>Grey-striped Western Desert Dragon</t>
  </si>
  <si>
    <t>Plain-backed Two-lined Dragon</t>
  </si>
  <si>
    <t>Dromaius novaehollandiae baudinianus</t>
  </si>
  <si>
    <t>novaehollandiae baudinianus</t>
  </si>
  <si>
    <t xml:space="preserve">Worthy et al. (2014) found no significant qualitative skeletal differences between baudinianus and novaehollandiae, and considered the former to be better regarded as an island dwarf subspecies of the latter. This was supported by the study of Thomson et </t>
  </si>
  <si>
    <t>Dromaius novaehollandiae novaehollandiae</t>
  </si>
  <si>
    <t>Z21135</t>
  </si>
  <si>
    <t>Introduced to Kangaroo and Wedge Islands.</t>
  </si>
  <si>
    <t>Egretta sacra sacra</t>
  </si>
  <si>
    <t>Pacific Reef Heron</t>
  </si>
  <si>
    <t>sacra sacra</t>
  </si>
  <si>
    <t>Only nominate subspecies occurs in Australia.</t>
  </si>
  <si>
    <t>elapid snakes</t>
  </si>
  <si>
    <t>Macquarie River Turtle</t>
  </si>
  <si>
    <t>Entomyzon cyanotis cyanotis</t>
  </si>
  <si>
    <t>cyanotis cyanotis</t>
  </si>
  <si>
    <t>Eopsaltria australis australis</t>
  </si>
  <si>
    <t>Esacus magnirostris</t>
  </si>
  <si>
    <t>Beach Stonecurlew</t>
  </si>
  <si>
    <t>Esacus</t>
  </si>
  <si>
    <t>magnirostris</t>
  </si>
  <si>
    <t>waxbills (grass finches) and allies</t>
  </si>
  <si>
    <t>FALCUNCULIDAE</t>
  </si>
  <si>
    <t>Falcunculus frontatus frontatus</t>
  </si>
  <si>
    <t>Eastern Shriketit</t>
  </si>
  <si>
    <t>frontatus frontatus</t>
  </si>
  <si>
    <t>OCEANITIDAE</t>
  </si>
  <si>
    <t>Gallirallus philippensis mellori</t>
  </si>
  <si>
    <t>philippensis mellori</t>
  </si>
  <si>
    <t>geckos</t>
  </si>
  <si>
    <t>The subspecific identity of birds occasionally observed in eastern SA is not known.</t>
  </si>
  <si>
    <t>Gerygone fusca fusca</t>
  </si>
  <si>
    <t>Western Gerygone (Eyre Peninsula)</t>
  </si>
  <si>
    <t>Z21063</t>
  </si>
  <si>
    <t>fusca fusca</t>
  </si>
  <si>
    <t>Gerygone fusca mungi</t>
  </si>
  <si>
    <t>Western Gerygone (NW)</t>
  </si>
  <si>
    <t>Z09403</t>
  </si>
  <si>
    <t>fusca mungi</t>
  </si>
  <si>
    <t>White-bellied Sea Eagle</t>
  </si>
  <si>
    <t>Hirundapus caudacutus caudacutus</t>
  </si>
  <si>
    <t>caudacutus caudacutus</t>
  </si>
  <si>
    <t>Hylacola cauta</t>
  </si>
  <si>
    <t>Hylacola</t>
  </si>
  <si>
    <t>Hylacola cauta cauta</t>
  </si>
  <si>
    <t>Shy Heathwren (EP, YP, FR, MM, upper SE)</t>
  </si>
  <si>
    <t>K21061</t>
  </si>
  <si>
    <t>Hylacola cauta halmaturina</t>
  </si>
  <si>
    <t>Shy Heathwren (Kangaroo Island)</t>
  </si>
  <si>
    <t>M21062</t>
  </si>
  <si>
    <t>cauta halmaturina</t>
  </si>
  <si>
    <t>Chestnut-rumped Heathwren (Mount Lofty Ranges)</t>
  </si>
  <si>
    <t>Chestnut-rumped Heathwren (southern Flinders Ranges)</t>
  </si>
  <si>
    <t>Chestnut-rumped Heathwren (South East)</t>
  </si>
  <si>
    <t>water dragon</t>
  </si>
  <si>
    <t>Southern Brown Bandicoot (Nuyts Archipelago)</t>
  </si>
  <si>
    <t>Southern Brown Bandicoot (SA mainland and KI)</t>
  </si>
  <si>
    <t>Black-backed Bittern (Australian Little Bittern)</t>
  </si>
  <si>
    <t>Larus dominicanus dominicanus</t>
  </si>
  <si>
    <t>dominicanus dominicanus</t>
  </si>
  <si>
    <t>Olive Ridley Turtle</t>
  </si>
  <si>
    <t>LEPORIDAE sp.</t>
  </si>
  <si>
    <t>stick-nest rats</t>
  </si>
  <si>
    <t>Leucophaeus atricilla</t>
  </si>
  <si>
    <t>Laughing Gull</t>
  </si>
  <si>
    <t>atricilla</t>
  </si>
  <si>
    <t>Subspecies in SA not determined.</t>
  </si>
  <si>
    <t>Lichenostomus cratitius cratitius</t>
  </si>
  <si>
    <t>Purple-gaped Honeyeater (KI)</t>
  </si>
  <si>
    <t>Q21064</t>
  </si>
  <si>
    <t>cratitius cratitius</t>
  </si>
  <si>
    <t>Purple-gaped Honeyeater (mainland SA)</t>
  </si>
  <si>
    <t>Lichmera indistincta indistincta</t>
  </si>
  <si>
    <t>indistincta indistincta</t>
  </si>
  <si>
    <t>godwits</t>
  </si>
  <si>
    <t>mannikins</t>
  </si>
  <si>
    <t>Lophochroa leadbeateri</t>
  </si>
  <si>
    <t>Lophochroa</t>
  </si>
  <si>
    <t xml:space="preserve">White et al. (2011) found that leadbeateri is sister to the remaining species of Cacatua and they supported its separation into Lophochroa, as advocated by Christidis and Boles (2008). Current checklists are equivocal; IOC is now followed in placing this </t>
  </si>
  <si>
    <t>Lophochroa leadbeateri leadbeateri</t>
  </si>
  <si>
    <t>Major Mitchell's Cockatoo (LNE, MM)</t>
  </si>
  <si>
    <t>S21049</t>
  </si>
  <si>
    <t>leadbeateri leadbeateri</t>
  </si>
  <si>
    <t>MM, LNE, (occasional records in other eastern regions). Rated as Rare at species level in the NPW Act.</t>
  </si>
  <si>
    <t>Lophochroa leadbeateri mollis</t>
  </si>
  <si>
    <t>Major Mitchell's Cockatoo (NW, EP)</t>
  </si>
  <si>
    <t>E21050</t>
  </si>
  <si>
    <t>leadbeateri mollis</t>
  </si>
  <si>
    <t>Rated as Rare at species level in the NPW Act.</t>
  </si>
  <si>
    <t>Gibber Gecko</t>
  </si>
  <si>
    <t>kangaroos</t>
  </si>
  <si>
    <t>Macropus (Notamacropus) eugenii eugenii</t>
  </si>
  <si>
    <t>Macropus (Notamacropus)</t>
  </si>
  <si>
    <t>The taxonomic conclusion of Jackson and Groves (2015) i.e. that all SA Tammar Wallabies are a single subspecies, Macropus (Notamacropus) eugenii eugenii, should be adopted until further other evidence becomes available.  Delisted from NPW Act 1/Jan/2020.</t>
  </si>
  <si>
    <t>Macropus (Notamacropus) greyi</t>
  </si>
  <si>
    <t>Macropus (Notamacropus) rufogriseus</t>
  </si>
  <si>
    <t>Delisted from NPW Act 1/Jan/2020.</t>
  </si>
  <si>
    <t>Macropus (Osphranter) robustus</t>
  </si>
  <si>
    <t>Macropus (Osphranter)</t>
  </si>
  <si>
    <t>Macropus (Osphranter) rufus</t>
  </si>
  <si>
    <t>Western Grey Kangaroo (KI)</t>
  </si>
  <si>
    <t>Malurus cyaneus ashbyi</t>
  </si>
  <si>
    <t>Superb Fairywren (KI)</t>
  </si>
  <si>
    <t>U21102</t>
  </si>
  <si>
    <t>cyaneus ashbyi</t>
  </si>
  <si>
    <t>Malurus cyaneus leggei</t>
  </si>
  <si>
    <t>Superb Fairywren (Mainland SA)</t>
  </si>
  <si>
    <t>W21103</t>
  </si>
  <si>
    <t>cyaneus leggei</t>
  </si>
  <si>
    <t>fairywrens</t>
  </si>
  <si>
    <t>Malurus splendens callainus</t>
  </si>
  <si>
    <t>splendens callainus</t>
  </si>
  <si>
    <t>Malurus splendens melanotus</t>
  </si>
  <si>
    <t>S09385</t>
  </si>
  <si>
    <t>splendens melanotus</t>
  </si>
  <si>
    <t>MAMMALIA sp.</t>
  </si>
  <si>
    <t>mammals</t>
  </si>
  <si>
    <t>Manorina flavigula flavigula</t>
  </si>
  <si>
    <t>Yellow-throated Miner (central eastern, mid-North, YP, FR)</t>
  </si>
  <si>
    <t>flavigula flavigula</t>
  </si>
  <si>
    <t>Manorina flavigula wayensis</t>
  </si>
  <si>
    <t>Yellow-throated Miner (northern and western)</t>
  </si>
  <si>
    <t>S21129</t>
  </si>
  <si>
    <t>flavigula wayensis</t>
  </si>
  <si>
    <t>Manorina flavigula x melanotis</t>
  </si>
  <si>
    <t>Yellow-throated x Black-eared Miner hybrid</t>
  </si>
  <si>
    <t>flavigula x melanotis</t>
  </si>
  <si>
    <t>miners</t>
  </si>
  <si>
    <t>MARSUPIALIA sp.</t>
  </si>
  <si>
    <t>marsupials</t>
  </si>
  <si>
    <t>MARSUPIALIA</t>
  </si>
  <si>
    <t>All three subspecies may form an intergradient zone in the Olary Spur and FR.</t>
  </si>
  <si>
    <t>Hooded Robin (YP, MN, AP, MLR, MM, SE)</t>
  </si>
  <si>
    <t>Range includes YP, MN, AP, MLR, MM, SE.</t>
  </si>
  <si>
    <t>Melanodryas cucullata picata</t>
  </si>
  <si>
    <t>Hooded Robin (far NE?)</t>
  </si>
  <si>
    <t>U21066</t>
  </si>
  <si>
    <t>cucullata picata</t>
  </si>
  <si>
    <t>Sightings from far NE presumed to be of this subspecies.</t>
  </si>
  <si>
    <t>Melanodryas cucullata westralensis</t>
  </si>
  <si>
    <t>Hooded Robin (EP, NW)</t>
  </si>
  <si>
    <t>S21065</t>
  </si>
  <si>
    <t>cucullata westralensis</t>
  </si>
  <si>
    <t>Intergrades occur between M. b. leucogenys and M. b. pallidiceps (YP, southern FR) and between M. b. brevirostris and M. b. pallidiceps (upper SE and Coorong).</t>
  </si>
  <si>
    <t>Melithreptus brevirostris brevirostris</t>
  </si>
  <si>
    <t>Brown-headed Honeyeater (lower SE)</t>
  </si>
  <si>
    <t>A21104</t>
  </si>
  <si>
    <t>brevirostris brevirostris</t>
  </si>
  <si>
    <t>Intergrades occur between M. b. leucogenys and M. b. pallidiceps (YP, southern FR) and between M. b. brevirostris and M. b. pallidiceps (upper SE and Coorong)</t>
  </si>
  <si>
    <t>Melithreptus brevirostris leucogenys</t>
  </si>
  <si>
    <t>Brown-headed Honeyeater (EP)</t>
  </si>
  <si>
    <t>Q09392</t>
  </si>
  <si>
    <t>brevirostris leucogenys</t>
  </si>
  <si>
    <t>Melithreptus brevirostris magnirostris</t>
  </si>
  <si>
    <t>Brown-headed Honeyeater (KI)</t>
  </si>
  <si>
    <t>C21105</t>
  </si>
  <si>
    <t>brevirostris magnirostris</t>
  </si>
  <si>
    <t>Melithreptus brevirostris pallidiceps</t>
  </si>
  <si>
    <t>Brown-headed Honeyeater (MLR, MM)</t>
  </si>
  <si>
    <t>E21106</t>
  </si>
  <si>
    <t>brevirostris pallidiceps</t>
  </si>
  <si>
    <t>Microcarbo melanoleucos melanoleucos</t>
  </si>
  <si>
    <t>melanoleucos melanoleucos</t>
  </si>
  <si>
    <t>Microeca fascinans assimilis</t>
  </si>
  <si>
    <t>Jacky Winter (NW, EP, FR, LNE, MM)</t>
  </si>
  <si>
    <t>A21068</t>
  </si>
  <si>
    <t>fascinans assimilis</t>
  </si>
  <si>
    <t>Jacky Winter (MLR, SE)</t>
  </si>
  <si>
    <t>Microeca fascinans pallida</t>
  </si>
  <si>
    <t>Jacky Winter (far NE)</t>
  </si>
  <si>
    <t>W21067</t>
  </si>
  <si>
    <t>fascinans pallida</t>
  </si>
  <si>
    <t>Mirafra javanica horsfieldii</t>
  </si>
  <si>
    <t>Horsfield's Bush Lark (SE)</t>
  </si>
  <si>
    <t>G09435</t>
  </si>
  <si>
    <t>javanica horsfieldii</t>
  </si>
  <si>
    <t>Mirafra javanica rufescens</t>
  </si>
  <si>
    <t>Horsfield's Bush Lark (NE)</t>
  </si>
  <si>
    <t>K09437</t>
  </si>
  <si>
    <t>javanica rufescens</t>
  </si>
  <si>
    <t>Mirafra javanica secunda</t>
  </si>
  <si>
    <t>Horsfield's Bush Lark (EP, GR, YP, MLR,  FR)</t>
  </si>
  <si>
    <t>M09438</t>
  </si>
  <si>
    <t>javanica secunda</t>
  </si>
  <si>
    <t>Neobatrachus sudellae</t>
  </si>
  <si>
    <t>sudellae</t>
  </si>
  <si>
    <t>Neophema petrophila zietzi</t>
  </si>
  <si>
    <t>Z21119</t>
  </si>
  <si>
    <t>petrophila zietzi</t>
  </si>
  <si>
    <t>Neophema parrots</t>
  </si>
  <si>
    <t>Common Knob-tailed Gecko</t>
  </si>
  <si>
    <t>Nesoptilotis leucotis leucotis</t>
  </si>
  <si>
    <t>A21112</t>
  </si>
  <si>
    <t>leucotis leucotis</t>
  </si>
  <si>
    <t>Nesoptilotis leucotis novaenorciae</t>
  </si>
  <si>
    <t>C21113</t>
  </si>
  <si>
    <t>leucotis novaenorciae</t>
  </si>
  <si>
    <t>Nesoptilotis leucotis thomasi</t>
  </si>
  <si>
    <t>White-eared Honeyeater (KI)</t>
  </si>
  <si>
    <t>E21114</t>
  </si>
  <si>
    <t>leucotis thomasi</t>
  </si>
  <si>
    <t>Ninox boobook boobook</t>
  </si>
  <si>
    <t>Z09323</t>
  </si>
  <si>
    <t>boobook boobook</t>
  </si>
  <si>
    <t>Ninox boobook halmaturina</t>
  </si>
  <si>
    <t>Q09324</t>
  </si>
  <si>
    <t>boobook halmaturina</t>
  </si>
  <si>
    <t>Ninox boobook ocellata</t>
  </si>
  <si>
    <t>Q21128</t>
  </si>
  <si>
    <t>boobook ocellata</t>
  </si>
  <si>
    <t>Ninox connivens connivens</t>
  </si>
  <si>
    <t>connivens connivens</t>
  </si>
  <si>
    <t>S11105</t>
  </si>
  <si>
    <t>Northiella haematogaster haematogaster</t>
  </si>
  <si>
    <t>Eastern Bluebonnet (eastern and central SA)</t>
  </si>
  <si>
    <t>A21032</t>
  </si>
  <si>
    <t>haematogaster haematogaster</t>
  </si>
  <si>
    <t>Northiella haematogaster pallescens</t>
  </si>
  <si>
    <t>Eastern Bluebonnet (far NE)</t>
  </si>
  <si>
    <t>W21111</t>
  </si>
  <si>
    <t>haematogaster pallescens</t>
  </si>
  <si>
    <t>Northiella narethae</t>
  </si>
  <si>
    <t>narethae</t>
  </si>
  <si>
    <t>Tiger Snake</t>
  </si>
  <si>
    <t>Southern Marsupial Mole (Itjaritjari)</t>
  </si>
  <si>
    <t>As off 3/Dec/2015 no longer eligible to be listed as threatened (was EN) at a national level. Delisted from NPW Act 1/Jan/2020.</t>
  </si>
  <si>
    <t>Oedura cincta</t>
  </si>
  <si>
    <t>cincta</t>
  </si>
  <si>
    <t>Oedura marmorata split up. Only O.cincta in SA now.</t>
  </si>
  <si>
    <t>Oriolus sagittatus sagittatus</t>
  </si>
  <si>
    <t>sagittatus sagittatus</t>
  </si>
  <si>
    <t>Western Whistler</t>
  </si>
  <si>
    <t>Only this subspecies occurs in SA.</t>
  </si>
  <si>
    <t>Australian Golden Whistler</t>
  </si>
  <si>
    <t>E09418</t>
  </si>
  <si>
    <t>Pachycephala pectoralis youngi</t>
  </si>
  <si>
    <t>G09419</t>
  </si>
  <si>
    <t>pectoralis youngi</t>
  </si>
  <si>
    <t>SE and disperses further north and west in SA during autumn-winter.</t>
  </si>
  <si>
    <t>Pachycephala rufiventris rufiventris</t>
  </si>
  <si>
    <t>K00401</t>
  </si>
  <si>
    <t>rufiventris rufiventris</t>
  </si>
  <si>
    <t>Pachyptila crassirostris</t>
  </si>
  <si>
    <t>Fulmar Prion</t>
  </si>
  <si>
    <t>crassirostris</t>
  </si>
  <si>
    <t>prions</t>
  </si>
  <si>
    <t>Pandion haliaetus cristatus</t>
  </si>
  <si>
    <t>Eastern Osprey</t>
  </si>
  <si>
    <t>haliaetus cristatus</t>
  </si>
  <si>
    <t>Pardalotus punctatus punctatus</t>
  </si>
  <si>
    <t>Spotted Pardalote (SE)</t>
  </si>
  <si>
    <t>G21115</t>
  </si>
  <si>
    <t>punctatus punctatus</t>
  </si>
  <si>
    <t>Pardalotus punctatus xanthopyge</t>
  </si>
  <si>
    <t>Yellow-rumped Pardalote</t>
  </si>
  <si>
    <t>Y21116</t>
  </si>
  <si>
    <t>punctatus xanthopyge</t>
  </si>
  <si>
    <t>pardalotus</t>
  </si>
  <si>
    <t>Parvipsitta porphyrocephala</t>
  </si>
  <si>
    <t>Parvipsitta</t>
  </si>
  <si>
    <t>Parvipsitta pusilla</t>
  </si>
  <si>
    <t>songbirds</t>
  </si>
  <si>
    <t>Perameles papillon</t>
  </si>
  <si>
    <t>Nullarbor Barred Bandicoot</t>
  </si>
  <si>
    <t>G05679</t>
  </si>
  <si>
    <t>papillon</t>
  </si>
  <si>
    <t>bandicoots</t>
  </si>
  <si>
    <t>Petrochelidon nigricans neglecta</t>
  </si>
  <si>
    <t>Tree Martin (all of SA)</t>
  </si>
  <si>
    <t>Z05671</t>
  </si>
  <si>
    <t>nigricans neglecta</t>
  </si>
  <si>
    <t>Petrochelidon nigricans nigricans</t>
  </si>
  <si>
    <t>Tree Martin (East of Lake Eyre, Lake Torrens &amp; Spencer Gulf)</t>
  </si>
  <si>
    <t>nigricans nigricans</t>
  </si>
  <si>
    <t>Black-footed Rock-wallaby (Pearson Island subspecies)</t>
  </si>
  <si>
    <t>Petroica boodang boodang</t>
  </si>
  <si>
    <t>boodang boodang</t>
  </si>
  <si>
    <t>Petroica rodinogaster inexpectata</t>
  </si>
  <si>
    <t>rodinogaster inexpectata</t>
  </si>
  <si>
    <t>PETROICIDAE sp.</t>
  </si>
  <si>
    <t>Australasian Robins</t>
  </si>
  <si>
    <t>Pezoporus wallicus wallicus</t>
  </si>
  <si>
    <t>wallicus wallicus</t>
  </si>
  <si>
    <t>bronzewings</t>
  </si>
  <si>
    <t>pheasants, quails and allies</t>
  </si>
  <si>
    <t>Philemon citreogularis citreogularis</t>
  </si>
  <si>
    <t>citreogularis citreogularis</t>
  </si>
  <si>
    <t>Philemon corniculatus monachus</t>
  </si>
  <si>
    <t>corniculatus monachus</t>
  </si>
  <si>
    <t>Phylidonyris novaehollandiae campbelli</t>
  </si>
  <si>
    <t>New Holland Honeyeater (KI)</t>
  </si>
  <si>
    <t>Q21080</t>
  </si>
  <si>
    <t>novaehollandiae campbelli</t>
  </si>
  <si>
    <t>Phylidonyris novaehollandiae novaehollandiae</t>
  </si>
  <si>
    <t>New Holland Honeyeater (mainland SA)</t>
  </si>
  <si>
    <t>Phylidonyris pyrrhopterus halmaturinus</t>
  </si>
  <si>
    <t>Crescent Honeyeater (KI and MLR)</t>
  </si>
  <si>
    <t>S21081</t>
  </si>
  <si>
    <t>pyrrhopterus halmaturinus</t>
  </si>
  <si>
    <t>Phylidonyris pyrrhopterus pyrrhopterus</t>
  </si>
  <si>
    <t>Crescent Honeyeater (lower SE)</t>
  </si>
  <si>
    <t>W21083</t>
  </si>
  <si>
    <t>pyrrhopterus pyrrhopterus</t>
  </si>
  <si>
    <t>Phylidonyris honeyeaters</t>
  </si>
  <si>
    <t>Platycercus elegans elegans</t>
  </si>
  <si>
    <t>Crimson Rosella (SE)</t>
  </si>
  <si>
    <t>W04071</t>
  </si>
  <si>
    <t>elegans elegans</t>
  </si>
  <si>
    <t>Platycercus elegans flaveolus</t>
  </si>
  <si>
    <t>Yellow Rosella</t>
  </si>
  <si>
    <t>elegans flaveolus</t>
  </si>
  <si>
    <t>River Murray</t>
  </si>
  <si>
    <t>Platycercus elegans fleurieuensis</t>
  </si>
  <si>
    <t>Adelaide Rosella (southern MLR)</t>
  </si>
  <si>
    <t>A21092</t>
  </si>
  <si>
    <t>elegans fleurieuensis</t>
  </si>
  <si>
    <t>Platycercus elegans melanopterus</t>
  </si>
  <si>
    <t>Crimson Rosella (KI)</t>
  </si>
  <si>
    <t>E21094</t>
  </si>
  <si>
    <t>elegans melanopterus</t>
  </si>
  <si>
    <t>Platycercus elegans subadelaidae</t>
  </si>
  <si>
    <t>Adelaide Rosella (southern FR)</t>
  </si>
  <si>
    <t>C21093</t>
  </si>
  <si>
    <t>elegans subadelaidae</t>
  </si>
  <si>
    <t>rosellas</t>
  </si>
  <si>
    <t>grebe</t>
  </si>
  <si>
    <t>Western Bearded Dragon</t>
  </si>
  <si>
    <t>Pogona minor minor</t>
  </si>
  <si>
    <t>G21035</t>
  </si>
  <si>
    <t>minor minor</t>
  </si>
  <si>
    <t>Intergades occur between the subspecies over a wide zone in SA.</t>
  </si>
  <si>
    <t>Pomatostomus superciliosus centralis</t>
  </si>
  <si>
    <t>White-browed Babbler (NW)</t>
  </si>
  <si>
    <t>K21117</t>
  </si>
  <si>
    <t>superciliosus centralis</t>
  </si>
  <si>
    <t>Pomatostomus superciliosus superciliosus</t>
  </si>
  <si>
    <t>White-browed Babbler (southern SA)</t>
  </si>
  <si>
    <t>M21118</t>
  </si>
  <si>
    <t>superciliosus superciliosus</t>
  </si>
  <si>
    <t>North west.</t>
  </si>
  <si>
    <t>Grey-crowned Babbler (South East)</t>
  </si>
  <si>
    <t>From the South-east.</t>
  </si>
  <si>
    <t>Poodytes carteri</t>
  </si>
  <si>
    <t>Poodytes</t>
  </si>
  <si>
    <t>potoroos, bettongs and desert rat-kangaroos</t>
  </si>
  <si>
    <t>Psephotellus varius</t>
  </si>
  <si>
    <t>Psephotellus</t>
  </si>
  <si>
    <t>Psephotus haematonotus caeruleus</t>
  </si>
  <si>
    <t>Red-rumped Parrot (far NE)</t>
  </si>
  <si>
    <t>W09319</t>
  </si>
  <si>
    <t>Psephotus haematonotus haematonotus</t>
  </si>
  <si>
    <t>Red-rumped Parrot (eastern SA except NE)</t>
  </si>
  <si>
    <t>G21095</t>
  </si>
  <si>
    <t>haematonotus haematonotus</t>
  </si>
  <si>
    <t>ringtail possums</t>
  </si>
  <si>
    <t>Plains Mouse</t>
  </si>
  <si>
    <t>Speckled Brown Snake</t>
  </si>
  <si>
    <t>parrots and allies</t>
  </si>
  <si>
    <t>Psophodes leucogaster lashmari</t>
  </si>
  <si>
    <t>leucogaster lashmari</t>
  </si>
  <si>
    <t>Psophodes leucogaster leucogaster</t>
  </si>
  <si>
    <t>White-bellied Whipbird (eastern subspecies)</t>
  </si>
  <si>
    <t>leucogaster leucogaster</t>
  </si>
  <si>
    <t>Intergrades may occur west of the FR if the subspecies meet there.</t>
  </si>
  <si>
    <t>Ptilotula plumula graingeri</t>
  </si>
  <si>
    <t>Grey-fronted Honeyeater (FR, MN, LNE, MM)</t>
  </si>
  <si>
    <t>Y21096</t>
  </si>
  <si>
    <t>plumula graingeri</t>
  </si>
  <si>
    <t>Ptilotula plumula plumula</t>
  </si>
  <si>
    <t>Grey-fronted Honeyeater (GR, NW)</t>
  </si>
  <si>
    <t>M21098</t>
  </si>
  <si>
    <t>plumula plumula</t>
  </si>
  <si>
    <t>Puffinus shearwaters</t>
  </si>
  <si>
    <t>Western Hooded Scaly-foot</t>
  </si>
  <si>
    <t>Eastern Hooded Scaly-foot</t>
  </si>
  <si>
    <t>rails, crakes and allies</t>
  </si>
  <si>
    <t>Raptor (mulitple ORDERS) sp.</t>
  </si>
  <si>
    <t>Raptors</t>
  </si>
  <si>
    <t>Raptor (mulitple ORDERS)</t>
  </si>
  <si>
    <t>REPTILIA sp.</t>
  </si>
  <si>
    <t>reptiles</t>
  </si>
  <si>
    <t>fantails</t>
  </si>
  <si>
    <t>Eyrean Beaked Gecko</t>
  </si>
  <si>
    <t>rodents</t>
  </si>
  <si>
    <t>lizards</t>
  </si>
  <si>
    <t>skinks</t>
  </si>
  <si>
    <t>Z21099</t>
  </si>
  <si>
    <t>Sericornis frontalis frontalis</t>
  </si>
  <si>
    <t>White-browed Scrubwren (SE)</t>
  </si>
  <si>
    <t>Y00488</t>
  </si>
  <si>
    <t>frontalis frontalis</t>
  </si>
  <si>
    <t>Q21100</t>
  </si>
  <si>
    <t>Sericornis frontalis rosinae</t>
  </si>
  <si>
    <t>White-browed Scrubwren (MLR)</t>
  </si>
  <si>
    <t>S21101</t>
  </si>
  <si>
    <t>frontalis rosinae</t>
  </si>
  <si>
    <t>Spatula clypeata</t>
  </si>
  <si>
    <t>Spatula</t>
  </si>
  <si>
    <t>Spatula querquedula</t>
  </si>
  <si>
    <t>Spatula rhynchotis</t>
  </si>
  <si>
    <t>lizards and snakes</t>
  </si>
  <si>
    <t>Stagonopleura bella interposita</t>
  </si>
  <si>
    <t>Beautiful Firetail (SE)</t>
  </si>
  <si>
    <t>G21051</t>
  </si>
  <si>
    <t>bella interposita</t>
  </si>
  <si>
    <t>Stagonopleura bella samueli</t>
  </si>
  <si>
    <t>Y21052</t>
  </si>
  <si>
    <t>bella samueli</t>
  </si>
  <si>
    <t>Pomarine Jaeger</t>
  </si>
  <si>
    <t>Sterna hirundo longipennis</t>
  </si>
  <si>
    <t>hirundo longipennis</t>
  </si>
  <si>
    <t>Condon (1975) cited a specimen of the subspecies S. h. minussensis Sushkin, 1925 as having been found near Goolwa on 1 July 1967. This specimen is not held in the SAMA collection and is not listed by ALA so the identification cannot be corroborated.</t>
  </si>
  <si>
    <t>Southern Emuwren (Kangaroo Island)</t>
  </si>
  <si>
    <t>Southern Emuwren (Mount Lofty Ranges)</t>
  </si>
  <si>
    <t>Southern Emuwren (southern Eyre Peninsula)</t>
  </si>
  <si>
    <t>Southern Emuwren (South East)</t>
  </si>
  <si>
    <t>currawongs</t>
  </si>
  <si>
    <t>Strepera versicolor halmaturina</t>
  </si>
  <si>
    <t>Black-winged Currawong (KI)</t>
  </si>
  <si>
    <t>C09425</t>
  </si>
  <si>
    <t>versicolor halmaturina</t>
  </si>
  <si>
    <t>Strepera versicolor intermedia</t>
  </si>
  <si>
    <t>E09426</t>
  </si>
  <si>
    <t>versicolor intermedia</t>
  </si>
  <si>
    <t>Yellabinna, GR, EP, YP</t>
  </si>
  <si>
    <t>Strepera versicolor melanoptera</t>
  </si>
  <si>
    <t>G09427</t>
  </si>
  <si>
    <t>versicolor melanoptera</t>
  </si>
  <si>
    <t>Struthio camelus australis</t>
  </si>
  <si>
    <t>camelus australis</t>
  </si>
  <si>
    <t>Short-beaked Echidna (Kangaroo Island)</t>
  </si>
  <si>
    <t>tadpole</t>
  </si>
  <si>
    <t>Thalassarche carteri</t>
  </si>
  <si>
    <t>Thalassarche cauta cauta</t>
  </si>
  <si>
    <t>Thalassarche cauta steadi</t>
  </si>
  <si>
    <t>White-capped Albatross</t>
  </si>
  <si>
    <t>Y21108</t>
  </si>
  <si>
    <t>cauta steadi</t>
  </si>
  <si>
    <t>Thinornis cucullatus cucullatus</t>
  </si>
  <si>
    <t>Hooded Plover</t>
  </si>
  <si>
    <t>cucullatus cucullatus</t>
  </si>
  <si>
    <t>Todiramphus kingfishers</t>
  </si>
  <si>
    <t>Tringa sp.</t>
  </si>
  <si>
    <t>S10285</t>
  </si>
  <si>
    <t>buttonquails</t>
  </si>
  <si>
    <t>Lined Earless Dragon</t>
  </si>
  <si>
    <t>Tyto javanica delicatula</t>
  </si>
  <si>
    <t>javanica delicatula</t>
  </si>
  <si>
    <t>The name change follows subspecies revision of Aliabadian et al. (2016) and priority of javanica over delicatula.</t>
  </si>
  <si>
    <t>Tyto longimembris longimembris</t>
  </si>
  <si>
    <t>longimembris longimembris</t>
  </si>
  <si>
    <t>Tyto novaehollandiae novaehollandiae</t>
  </si>
  <si>
    <t>barn owls</t>
  </si>
  <si>
    <t>Common Barking Gecko</t>
  </si>
  <si>
    <t>Vanellus miles miles</t>
  </si>
  <si>
    <t>Masked lapwing (northern SA)</t>
  </si>
  <si>
    <t>miles miles</t>
  </si>
  <si>
    <t>Vanellus miles novaehollandiae</t>
  </si>
  <si>
    <t>Spur-winged Plover</t>
  </si>
  <si>
    <t>W09343</t>
  </si>
  <si>
    <t>miles novaehollandiae</t>
  </si>
  <si>
    <t>monitors</t>
  </si>
  <si>
    <t>goannas</t>
  </si>
  <si>
    <t>funerea whiteae</t>
  </si>
  <si>
    <t>Zapornia</t>
  </si>
  <si>
    <t>Those in the SE are not yet identified but may be intergrades between halmaturina and the nominate subspecies (Schodde and Mason 1999).</t>
  </si>
  <si>
    <t>thrushes</t>
  </si>
  <si>
    <t>Intergrades between Z. l. chloronotus and Z. l. pinarochrous on KI and western EP, and between Z. l. westernensis (Quoy &amp; Gaimard, 1830) and Z. l. pinarochrous in lower SE.</t>
  </si>
  <si>
    <t>Zosterops lateralis chloronotus</t>
  </si>
  <si>
    <t>Silvereye (Nullarbor)</t>
  </si>
  <si>
    <t>W21075</t>
  </si>
  <si>
    <t>lateralis chloronotus</t>
  </si>
  <si>
    <t>Zosterops lateralis pinarochrous</t>
  </si>
  <si>
    <t>A21076</t>
  </si>
  <si>
    <t>lateralis pinarochrous</t>
  </si>
  <si>
    <t>Management Cost</t>
  </si>
  <si>
    <t>Styphelia humifusa</t>
  </si>
  <si>
    <t>Dodonaea X tepperi</t>
  </si>
  <si>
    <t>Centralian Beaked Red Mallee</t>
  </si>
  <si>
    <t>Victoria Desert Beaked Red Mallee</t>
  </si>
  <si>
    <t>Styphelia cordifolia</t>
  </si>
  <si>
    <t>Pimelea curviflora ssp. gracilis</t>
  </si>
  <si>
    <t>Goodenia collaris</t>
  </si>
  <si>
    <t>Spyridium daphnoides</t>
  </si>
  <si>
    <t>Spoon-leaved Spyridium</t>
  </si>
  <si>
    <t>Roepera aurantiaca ssp.</t>
  </si>
  <si>
    <t xml:space="preserve"> </t>
  </si>
  <si>
    <t>SPECIESTYPE</t>
  </si>
  <si>
    <t>NPW ACT STATUS</t>
  </si>
  <si>
    <t>M</t>
  </si>
  <si>
    <t>Swamp Antechinus (mainland)</t>
  </si>
  <si>
    <t>Sminthopsis fuliginosus aitkeni</t>
  </si>
  <si>
    <t>fuliginosus aitkeni</t>
  </si>
  <si>
    <t>Sminthopsis fuliginosus fuliginosus</t>
  </si>
  <si>
    <t>Following Jackson and Groves 2015 the S. griseoventer concept previously recognised in South Australia now belongs to this subspecies. Futher revision of this group is required and genetic variations of the SA population may result in a seperate subspecie</t>
  </si>
  <si>
    <t>Perameles notina</t>
  </si>
  <si>
    <t>South-eastern Striped Bandicoot</t>
  </si>
  <si>
    <t>K09021</t>
  </si>
  <si>
    <t>notina</t>
  </si>
  <si>
    <t>Recently added to SA fauna list. Considered extinct.</t>
  </si>
  <si>
    <t>This species extinct in South Australia.</t>
  </si>
  <si>
    <t>Not included in the SA Census. This species is known in SA only from fossil records.</t>
  </si>
  <si>
    <t>This species is known only from subfossils in SA. Not rated yet at SA level yet.</t>
  </si>
  <si>
    <t>Baringa sp.</t>
  </si>
  <si>
    <t>genus of fossil kangaroo</t>
  </si>
  <si>
    <t>C11273</t>
  </si>
  <si>
    <t>Baringa</t>
  </si>
  <si>
    <t>fossil wallaby</t>
  </si>
  <si>
    <t>Sthenurus tindalei</t>
  </si>
  <si>
    <t>Short-faced Kangaroo</t>
  </si>
  <si>
    <t>tindalei</t>
  </si>
  <si>
    <t>Petrogale lateralis centralis</t>
  </si>
  <si>
    <t>Warru (Central Australian Rock-wallaby)</t>
  </si>
  <si>
    <t>lateralis centralis</t>
  </si>
  <si>
    <t>The subspecies P. x. xanthopus is the only one found in SA. Reintroduced to Aroona Dam area (1996, present).</t>
  </si>
  <si>
    <t>Congruus sp.</t>
  </si>
  <si>
    <t>fossil kangaroo/wallaby</t>
  </si>
  <si>
    <t>E11274</t>
  </si>
  <si>
    <t>CETACEA (ORDER)</t>
  </si>
  <si>
    <t>CETACEA (ORDER) sp.</t>
  </si>
  <si>
    <t>Whales, dolphins and porpoises</t>
  </si>
  <si>
    <t>K15385</t>
  </si>
  <si>
    <t>ZIPHIIDAE sp.</t>
  </si>
  <si>
    <t>Beaked whakes</t>
  </si>
  <si>
    <t>Y15384</t>
  </si>
  <si>
    <t>Pseudomys fieldi</t>
  </si>
  <si>
    <t>Shark Bay Mouse</t>
  </si>
  <si>
    <t>fieldi</t>
  </si>
  <si>
    <t>This species is known only from subfossils in SA.There is evidence that it should be included with Pseudomys gouldii. It is listed in the SANPW ACT - but no longer acknowledged as an SA species by the South Australia Museum.</t>
  </si>
  <si>
    <t>B</t>
  </si>
  <si>
    <t>Anas platyrhynchos platyrhynchos</t>
  </si>
  <si>
    <t>Mallard</t>
  </si>
  <si>
    <t>platyrhynchos platyrhynchos</t>
  </si>
  <si>
    <t>Not an official SA species due to one of the following reasons; either they have not established a feral population in South Australia, or they appear to have died out or have been exterminated in this state, or the status of the feral population is uncer</t>
  </si>
  <si>
    <t>Green Pygmy Goose</t>
  </si>
  <si>
    <t>Radjah radjah rufitergum</t>
  </si>
  <si>
    <t>Burdekin Duck</t>
  </si>
  <si>
    <t>Radjah</t>
  </si>
  <si>
    <t>radjah rufitergum</t>
  </si>
  <si>
    <t>Worthy (2009), in his morphological study based largely on osteological characters, found that radjah is more closely related to Alopochen than to other Tadorna species. In the mitochondrial DNA study of Gonzalez et al. (2009) this species was found to be</t>
  </si>
  <si>
    <t>The mitochondrial DNA study of Gonzalez et al. (2009) confirmed that the large genus Anas was paraphyletic. Shovelers and related species are therefore moved to a separate genus, Spatula F. Boie, 1822.</t>
  </si>
  <si>
    <t>Teal sp.</t>
  </si>
  <si>
    <t>Teals</t>
  </si>
  <si>
    <t>G15199</t>
  </si>
  <si>
    <t>Teal</t>
  </si>
  <si>
    <t>Subspecies in SA not determined. Not established in the wild but recent records of apparently feral birds suggest the species has the potential to establish breeding populations.</t>
  </si>
  <si>
    <t>Alectoris chukar</t>
  </si>
  <si>
    <t>Chukar Partridge</t>
  </si>
  <si>
    <t>Alectoris</t>
  </si>
  <si>
    <t>chukar</t>
  </si>
  <si>
    <t>Not established in the wild but recent records of apparently feral birds suggest the species has the potential to establish breeding populations.</t>
  </si>
  <si>
    <t>ypsilophora australis</t>
  </si>
  <si>
    <t>Excalfactoria chinensis australis</t>
  </si>
  <si>
    <t>chinensis australis</t>
  </si>
  <si>
    <t>Only one subspecies found in South Australia. Should Coturnix and Excalfactoria be merged E. c. australis would become C. c. victoriae Mathews, 1912 as australis is preoccupied by C. ypsilophora australis (Latham, 1801).</t>
  </si>
  <si>
    <t>Meleagris gallopavo</t>
  </si>
  <si>
    <t>Wild Turkey</t>
  </si>
  <si>
    <t>Meleagris</t>
  </si>
  <si>
    <t>gallopavo</t>
  </si>
  <si>
    <t>Either they have not established a feral population in South Australia, or they appear to have died out or have been exterminated in this state, or the status of the feral population is uncertain.</t>
  </si>
  <si>
    <t>Not established in the wild but occasional records of apparently feral birds (MLR, KI) suggest the species has the potential to establish breeding populations.</t>
  </si>
  <si>
    <t>ODONTOPHORIDAE</t>
  </si>
  <si>
    <t>Callipepla californica</t>
  </si>
  <si>
    <t>California Quail</t>
  </si>
  <si>
    <t>Callipepla</t>
  </si>
  <si>
    <t>Not established in the wild but has been deliberately introduced in the past, and occasional recent records (KI, MLR) suggest the species still has the potential to establish breeding populations.</t>
  </si>
  <si>
    <t>Eudyptes schlegeli</t>
  </si>
  <si>
    <t>Royal Penguin</t>
  </si>
  <si>
    <t>schlegeli</t>
  </si>
  <si>
    <t>All beach-washed specimens in SA have been identified as schlegeli, and Menkhorst et al. (2019) noted that to date there have been no confirmed records of chrysolophus on mainland Australia.Until recently, this has usually been regarded as a subspecies of</t>
  </si>
  <si>
    <t>Eudyptula minor novaehollandiae</t>
  </si>
  <si>
    <t>S09369</t>
  </si>
  <si>
    <t>minor novaehollandiae</t>
  </si>
  <si>
    <t>Only one subspecies in South Australia.</t>
  </si>
  <si>
    <t>Fregetta tropica tropica</t>
  </si>
  <si>
    <t>tropica tropica</t>
  </si>
  <si>
    <t>Oceanites oceanites exasperatus</t>
  </si>
  <si>
    <t>oceanites exasperatus</t>
  </si>
  <si>
    <t>Pelagodroma marina dulciae</t>
  </si>
  <si>
    <t>marina dulciae</t>
  </si>
  <si>
    <t>Diomedea amsterdamensis</t>
  </si>
  <si>
    <t>Amsterdam Albatross</t>
  </si>
  <si>
    <t>amsterdamensis</t>
  </si>
  <si>
    <t>Not directly observed but known to forage in SA waters from satellite tracking data (Thiebot et al. 2014). This species is a member of the Wandering Albatross complex, among the members of which Rains et al. (2011) demonstrated significant genetic diverge</t>
  </si>
  <si>
    <t>Diomedea antipodensis</t>
  </si>
  <si>
    <t>Antipodean Albatross</t>
  </si>
  <si>
    <t>antipodensis</t>
  </si>
  <si>
    <t>Subspecies in SA not determined. This species is a member of the Wandering Albatross complex.</t>
  </si>
  <si>
    <t>Diomedea antipodensis antipodensis</t>
  </si>
  <si>
    <t>Antipodean Albatross (antipodensis ssp)</t>
  </si>
  <si>
    <t>K21185</t>
  </si>
  <si>
    <t>antipodensis antipodensis</t>
  </si>
  <si>
    <t>Diomedea antipodensis gibsoni</t>
  </si>
  <si>
    <t>Gibson's Albatross</t>
  </si>
  <si>
    <t>Y21184</t>
  </si>
  <si>
    <t>antipodensis gibsoni</t>
  </si>
  <si>
    <t>This species is a member of the Wandering Albatross complex.</t>
  </si>
  <si>
    <t>Diomedea exulans complex</t>
  </si>
  <si>
    <t>exulans complex</t>
  </si>
  <si>
    <t>Prior to the split of the Wandering Albatross into three or four possible species in SA (amsterdamensis, antipodensis, dabbenena, and exulans) all sightings were just plain Wandering Albatross D. exulans.</t>
  </si>
  <si>
    <t>Diomedea sanfordi</t>
  </si>
  <si>
    <t>sanfordi</t>
  </si>
  <si>
    <t>Previously regarded as a subspecies of D. epomophora.</t>
  </si>
  <si>
    <t>Diomedea sp.</t>
  </si>
  <si>
    <t>Light-mantled Albatross</t>
  </si>
  <si>
    <t>Thalassarche bulleri bulleri</t>
  </si>
  <si>
    <t>bulleri bulleri</t>
  </si>
  <si>
    <t>Only this subspecies occurs in SA. The white forehead and narrow bill of the single SAMA specimen (B59245, Nene Valley Beach, SE, April 2016, R. Todd) indicate that it is of the nominate subspecies.</t>
  </si>
  <si>
    <t>Thalassarche bulleri bulleri x melanophris</t>
  </si>
  <si>
    <t>Buller's Albatross x Black-browed Albatross hybrid</t>
  </si>
  <si>
    <t>S15205</t>
  </si>
  <si>
    <t>bulleri bulleri x melanophris</t>
  </si>
  <si>
    <t>Previously regarded as a subspecies of T. chlororhynchos.</t>
  </si>
  <si>
    <t>Thalassarche cauta</t>
  </si>
  <si>
    <t>G21107</t>
  </si>
  <si>
    <t>The presence of T. c. steadi in SA waters is indicated by the BirdLife International Seabird Tracking Database 
www.seabirdtracking.org/ and confirmed by observations during pelagic seabirding trips off the coast of SE SA.</t>
  </si>
  <si>
    <t>Thalassarche impavida</t>
  </si>
  <si>
    <t>impavida</t>
  </si>
  <si>
    <t xml:space="preserve">Previously regarded as a subspecies of T. melanophris.
</t>
  </si>
  <si>
    <t>Thalassarche melanophris x chrysostoma</t>
  </si>
  <si>
    <t>Black-browed Albatross x Grey-headed Albatross</t>
  </si>
  <si>
    <t>melanophris x chrysostoma</t>
  </si>
  <si>
    <t>Oceanodroma leucorhoa leucorhoa</t>
  </si>
  <si>
    <t>leucorhoa leucorhoa</t>
  </si>
  <si>
    <t>Ardenna bulleri</t>
  </si>
  <si>
    <t>Buller's Shearwater</t>
  </si>
  <si>
    <t>E06178</t>
  </si>
  <si>
    <t>Using cytochrome-b data, Penhallurick and Wink (2004) demonstrated that a clade containing the large shearwater species is sister to both the small shearwaters and Calonectris; this finding was corroborated by Pyle et al. (2011). Separation of the large s</t>
  </si>
  <si>
    <t>Observed by J.A.F. Jenkins in 1971 (Hatch and Cheshire 2000; N. Cheshire pers. comm.).</t>
  </si>
  <si>
    <t>Ardenna sp.</t>
  </si>
  <si>
    <t>large shearwaters</t>
  </si>
  <si>
    <t>U11538</t>
  </si>
  <si>
    <t>According to Menkhorst et al. (2019), both subspecies occur in SA waters, as confirmed by observations during pelagic seabirding trips off the coast of SE SA.</t>
  </si>
  <si>
    <t>Daption capense australe</t>
  </si>
  <si>
    <t>Cape Petrel (ssp. australe)</t>
  </si>
  <si>
    <t>C21173</t>
  </si>
  <si>
    <t>capense australe</t>
  </si>
  <si>
    <t>Daption capense capense</t>
  </si>
  <si>
    <t>Cape Petrel (ssp. capense)</t>
  </si>
  <si>
    <t>E21174</t>
  </si>
  <si>
    <t>capense capense</t>
  </si>
  <si>
    <t>Pachyptila belcheri x desolata</t>
  </si>
  <si>
    <t>Slender-billed Prion x Antarctic Prion hybrid</t>
  </si>
  <si>
    <t>Q15204</t>
  </si>
  <si>
    <t>belcheri x desolata</t>
  </si>
  <si>
    <t>Subspecies in SA not determined. Rogers (2014)) provided photographic evidence of this species in SA waters.</t>
  </si>
  <si>
    <t>Pachyptila salvini x desolata</t>
  </si>
  <si>
    <t>Salvin's Prion x Antarctic Prion</t>
  </si>
  <si>
    <t>salvini x desolata</t>
  </si>
  <si>
    <t>Pachyptila salvini x vittata</t>
  </si>
  <si>
    <t>Salvin's Prion x Broad-billed Prion hybrid</t>
  </si>
  <si>
    <t>salvini x vittata</t>
  </si>
  <si>
    <t>Records are unconfirmed or have been rejected.</t>
  </si>
  <si>
    <t>Pelecanoides georgicus georgicus</t>
  </si>
  <si>
    <t>georgicus georgicus</t>
  </si>
  <si>
    <t xml:space="preserve">In their DNA analysis, Prum et al. (2015) found that Pelecanoides, formerly in its own family, is nested within the Procellariidae. The single SA specimen of P. georgicus in SAMA (B39696) appears to be of the nominate subspecies, not the New Zealand form </t>
  </si>
  <si>
    <t>The subspecies in SA waters is presumed to be P. u. urinatrix (J.F. Gmelin, 1789).</t>
  </si>
  <si>
    <t>Pterodroma gouldi</t>
  </si>
  <si>
    <t>Grey-faced Petrel</t>
  </si>
  <si>
    <t>Wood et al. (2016) analysed behavioural, morphological and genetic evidence to demonstrate that this species should be regarded as separate from the Great-winged Petrel (P. macroptera).</t>
  </si>
  <si>
    <t>Pterodroma macroptera (split)</t>
  </si>
  <si>
    <t>macroptera (split)</t>
  </si>
  <si>
    <t>Wood et al. (2016) analysed behavioural, morphological and genetic evidence to demonstrate that this species should be regarded as separate from the Grey-faced Petrel (P. gouldi).</t>
  </si>
  <si>
    <t>Pterodroma neglecta</t>
  </si>
  <si>
    <t>Kermadec Petrel</t>
  </si>
  <si>
    <t>Observed off the coast of SE SA, March 2020 (D. Harper et al., pers. comm.). Subspecies unknown but more likely to be the nominate subspecies.</t>
  </si>
  <si>
    <t>Puffinus assimilis tunneyi</t>
  </si>
  <si>
    <t>assimilis tunneyi</t>
  </si>
  <si>
    <t>Podiceps cristatus australis</t>
  </si>
  <si>
    <t>cristatus australis</t>
  </si>
  <si>
    <t>Tachybaptus novaehollandiae novaehollandiae</t>
  </si>
  <si>
    <t>Phaethon rubricauda westralis</t>
  </si>
  <si>
    <t>rubricauda westralis</t>
  </si>
  <si>
    <t>Ephippiorhynchus asiaticus australis</t>
  </si>
  <si>
    <t>asiaticus australis</t>
  </si>
  <si>
    <t>Threskiornis molucca molucca</t>
  </si>
  <si>
    <t>molucca molucca</t>
  </si>
  <si>
    <t>Species name spelling is restored to molucca because it is a noun in apposition and invariable (Schodde and Bock 2016).</t>
  </si>
  <si>
    <t>Ardea intermedia plumifera</t>
  </si>
  <si>
    <t>Plumed Egret</t>
  </si>
  <si>
    <t>intermedia plumifera</t>
  </si>
  <si>
    <t>ARDEIDAE sp.</t>
  </si>
  <si>
    <t>Herons and bitterns</t>
  </si>
  <si>
    <t>Y15200</t>
  </si>
  <si>
    <t>The generic placement of this species has been unstable and it has been variously included in Bubulcus, Ardeola, Egretta and Ardea (Christidis and Boles 2008); most authorities now place it in Bubulcus. Gill and Donsker (2019) raise the Eastern Cattle Egr</t>
  </si>
  <si>
    <t>Egretta garzetta nigripes</t>
  </si>
  <si>
    <t>garzetta nigripes</t>
  </si>
  <si>
    <t>Australian Little Bittern in 2013 edition.</t>
  </si>
  <si>
    <t>Nycticorax caledonicus australasiae</t>
  </si>
  <si>
    <t>caledonicus australasiae</t>
  </si>
  <si>
    <t>Sula leucogaster</t>
  </si>
  <si>
    <t>Brown Booby</t>
  </si>
  <si>
    <t>An immature bird was photographed at Foul Bay (YP) on 27 October 2012 by Trudy Jacques who submitted a report to SARC in 2018, but distinction from Red-footed Booby Sula sula (Linnaeus, 1766) could not be determined with complete confidence (SARC 102).</t>
  </si>
  <si>
    <t>Phalacrocorax varius hypoleucos</t>
  </si>
  <si>
    <t>Australian Pied Cormorant</t>
  </si>
  <si>
    <t>varius hypoleucos</t>
  </si>
  <si>
    <t>Anhinga novaehollandiae novaehollandiae</t>
  </si>
  <si>
    <t>The Eastern Osprey is elevated to species level by Gill and Donsker (2019), with the nominate subspecies being the Western Osprey, following the cytochrome-b study of Wink et al. (2004). Monti et al. (2015) found in their phylogeographic study of osprey p</t>
  </si>
  <si>
    <t>The separation of A. novaehollandiae and A. hiogaster (S. Muller, 1841) is now widely accepted; the former is therefore monotypic.</t>
  </si>
  <si>
    <t>Aquila audax audax</t>
  </si>
  <si>
    <t>audax audax</t>
  </si>
  <si>
    <t>Milvus migrans affinis</t>
  </si>
  <si>
    <t>migrans affinis</t>
  </si>
  <si>
    <t>Fulica atra australis</t>
  </si>
  <si>
    <t>atra australis</t>
  </si>
  <si>
    <t>Gallinula tenebrosa tenebrosa</t>
  </si>
  <si>
    <t>tenebrosa tenebrosa</t>
  </si>
  <si>
    <t>pectoralis pectoralis</t>
  </si>
  <si>
    <t>Porphyrio melanotus melanotus</t>
  </si>
  <si>
    <t>Australasian Swamphen</t>
  </si>
  <si>
    <t>melanotus melanotus</t>
  </si>
  <si>
    <t>In their phylogenetic study of purple swamphens, Garcia-R and Trewick (2014) found that P. porphyrio (Linnaeus, 1758) is not monophyletic, and several of its subspecies and subspecies groups may represent species-level lineages. Although the resulting ele</t>
  </si>
  <si>
    <t>Zapornia pusilla palustris</t>
  </si>
  <si>
    <t>pusilla palustris</t>
  </si>
  <si>
    <t>Zapornia tabuensis</t>
  </si>
  <si>
    <t>tabuensis</t>
  </si>
  <si>
    <t>Recent genetic studies have shown that Porzana sensu lato is polyphyletic (Slikas et al. 2002, Garcia-R et al. 2014). Most authorities now separate the above species into Zapornia, following the recommendations of Sangster et al. (2016); however, Gill and</t>
  </si>
  <si>
    <t>Antigone rubicunda</t>
  </si>
  <si>
    <t>Antigone</t>
  </si>
  <si>
    <t xml:space="preserve">Following the phylogenetic study of the crane family by Krajewski et al. (2010) in which the Grus antigone species group of Asia and Australia (including Grus rubicundus) was found to form a distinct lineage, all authorities have regarded this group as a </t>
  </si>
  <si>
    <t>Turnix varius varius</t>
  </si>
  <si>
    <t>varius varius</t>
  </si>
  <si>
    <t>Haematopus fuliginosus fuliginosus</t>
  </si>
  <si>
    <t>Pied Oystercatcher</t>
  </si>
  <si>
    <t>Pied Stilt</t>
  </si>
  <si>
    <t>Name recommended by English Names Committee, BirdLife Australia, instead of White-headed Stilt.</t>
  </si>
  <si>
    <t>Charadrius bicinctus bicinctus</t>
  </si>
  <si>
    <t>bicinctus bicinctus</t>
  </si>
  <si>
    <t>Charadrius dubius dubius</t>
  </si>
  <si>
    <t>dubius dubius</t>
  </si>
  <si>
    <t>Charadrius hiaticula tundrae</t>
  </si>
  <si>
    <t>hiaticula tundrae</t>
  </si>
  <si>
    <t>Charadrius leschenaultii leschenaultii</t>
  </si>
  <si>
    <t>leschenaultii leschenaultii</t>
  </si>
  <si>
    <t xml:space="preserve">Most birds that visit Australia are of the nominate subspecies, with C. m. stegmanni Portenko, 1939 having been recorded in Queensland (Rogers 2002) and therefore potential for South Australia. Because of this uncertainly the SA NPW Act threatened status </t>
  </si>
  <si>
    <t>Most birds that visit Australia are of the nominate subspecies, with C. m. stegmanni Portenko, 1939 having been recorded in Queensland (Rogers 2002).</t>
  </si>
  <si>
    <t>One bird observed at Carpenter Rocks (SE), November 2014 by M. Christie and H. Vaughan and subsequently by various observers from Livingstone Bay to Pelican Point (SE) until early December 2014.</t>
  </si>
  <si>
    <t>Pluvialis squatarola squatarola</t>
  </si>
  <si>
    <t>squatarola squatarola</t>
  </si>
  <si>
    <t xml:space="preserve">Name reverted to T. cucullatus (previously T. rubricollis) following the nomenclatural arguments of Olson (1998). None of the major world checklists recognises subspecies, nor did Marchant and Higgins (1993) although the latter noted significantly longer </t>
  </si>
  <si>
    <t>One bird observed at Amata sewage ponds (NW) March 2014 by David Hartland.</t>
  </si>
  <si>
    <t>The subspecies overlap in a broad intergradient zone. In SA, intermediate individuals mostly occur north of the latitude of Port Augusta (32' 30' S) and are the predominant form in northern regions of the State, where relatively few individuals are typica</t>
  </si>
  <si>
    <t>Arenaria interpres interpres</t>
  </si>
  <si>
    <t>interpres interpres</t>
  </si>
  <si>
    <t>Calidris alpina</t>
  </si>
  <si>
    <t>Dunlin</t>
  </si>
  <si>
    <t>alpina</t>
  </si>
  <si>
    <t>Calidris canutus piersmai</t>
  </si>
  <si>
    <t>Red Knot (ssp.piersmai)</t>
  </si>
  <si>
    <t>U06634</t>
  </si>
  <si>
    <t>canutus piersmai</t>
  </si>
  <si>
    <t>Red Knot (ssp. rogersi)</t>
  </si>
  <si>
    <t>There is evidence that C. c. piersmai Tomkovich, 2001 may also occur in SA (C. Purnell and C. Hassell, pers. comm.).</t>
  </si>
  <si>
    <t>Only one subpecies in South Australia.Using multiple gene sequences, Gibson and Baker (2012) investigated the phylogeny of the shorebird suborder Scolopaci and found that Limicola falcinellus was nested within Calidris, to which genus it is now transferre</t>
  </si>
  <si>
    <t>Cox?s Sandpiper (C. paramelanotos Parker, 1982) has been confirmed genetically by Christidis et al. (1996) to be a hybrid between this species and C. ferruginea.</t>
  </si>
  <si>
    <t>Using multiple gene sequences, Gibson and Baker (2012) investigated the phylogeny of the shorebird suborder Scolopaci and found that Philomachus pugnax was nested within Calidris, to which genus it is now transferred.</t>
  </si>
  <si>
    <t>Using multiple gene sequences, Gibson and Baker (2012) investigated the phylogeny of the shorebird suborder Scolopaci and found that Tryngites subruficollis was nested within Calidris, to which genus it is now transferred.</t>
  </si>
  <si>
    <t>Recent observations suggest that L. l. menzbieri Portenko, 1936 might also occur in SA.</t>
  </si>
  <si>
    <t>Bar-tailed Godwit (ssp. baueri)</t>
  </si>
  <si>
    <t>Limosa lapponica menzbieri</t>
  </si>
  <si>
    <t>Bar-tailed Godwit (ssp. menzbieri)</t>
  </si>
  <si>
    <t>W06635</t>
  </si>
  <si>
    <t>lapponica menzbieri</t>
  </si>
  <si>
    <t>Limosa limosa melanuroides</t>
  </si>
  <si>
    <t>limosa melanuroides</t>
  </si>
  <si>
    <t>Numenius phaeopus variegatus</t>
  </si>
  <si>
    <t>phaeopus variegatus</t>
  </si>
  <si>
    <t>Xenus cinereus</t>
  </si>
  <si>
    <t>Xenus</t>
  </si>
  <si>
    <t>LARIDAE sp.</t>
  </si>
  <si>
    <t>Gulls, terns and noddies</t>
  </si>
  <si>
    <t>K15201</t>
  </si>
  <si>
    <t>Sternula sp.</t>
  </si>
  <si>
    <t>Fairy/Little Tern spp</t>
  </si>
  <si>
    <t>S11537</t>
  </si>
  <si>
    <t>Chroicocephalus novaehollandiae novaehollandiae</t>
  </si>
  <si>
    <t>Larus pacificus georgii</t>
  </si>
  <si>
    <t>pacificus georgii</t>
  </si>
  <si>
    <t>Subspecies in SA not determined. One bird observed at Venus Bay in July 2016 by many observers.</t>
  </si>
  <si>
    <t>Chlidonias hybrida javanicus</t>
  </si>
  <si>
    <t>hybrida javanicus</t>
  </si>
  <si>
    <t>Gelochelidon macrotarsa</t>
  </si>
  <si>
    <t>Australian Tern</t>
  </si>
  <si>
    <t>macrotarsa</t>
  </si>
  <si>
    <t>Rogers et al. (2005) found significant morphological and ecological differences between the dispersive Australian populations (often found inland) and the migratory, coastal population of Gull-billed Tern. Accordingly, the Australian birds are separated a</t>
  </si>
  <si>
    <t>Gelochelidon nilotica affinis</t>
  </si>
  <si>
    <t>E21158</t>
  </si>
  <si>
    <t>nilotica affinis</t>
  </si>
  <si>
    <t>Onychoprion anaethetus anaethetus</t>
  </si>
  <si>
    <t>anaethetus anaethetus</t>
  </si>
  <si>
    <t>Onychoprion fuscatus serratus</t>
  </si>
  <si>
    <t>fuscatus serratus</t>
  </si>
  <si>
    <t>Subspecies in SA not determined. The SA Museum holds the only specimen from SA (B36933) and from the descriptions given in Higgins and Davies (1996) it fits best with either S. v. vittata (AU: VU) or S. v. bethunei Buller, 1896 (AU: EN). Birds observed of</t>
  </si>
  <si>
    <t>Sternula albifrons sinensis</t>
  </si>
  <si>
    <t>albifrons sinensis</t>
  </si>
  <si>
    <t>Sternula nereis nereis</t>
  </si>
  <si>
    <t>nereis nereis</t>
  </si>
  <si>
    <t>Thalasseus bergii cristatus</t>
  </si>
  <si>
    <t>bergii cristatus</t>
  </si>
  <si>
    <t>Stercorarius antarcticus lonnbergi</t>
  </si>
  <si>
    <t>antarcticus lonnbergi</t>
  </si>
  <si>
    <t>CHARADRIIFORMES (ORDER)</t>
  </si>
  <si>
    <t>CHARADRIIFORMES sp.</t>
  </si>
  <si>
    <t>Plains-wanderer, sandpipers, plovers other waders, buttonquails, gulls</t>
  </si>
  <si>
    <t>M15202</t>
  </si>
  <si>
    <t>Large wader sp.</t>
  </si>
  <si>
    <t>Large Wader</t>
  </si>
  <si>
    <t>A15196</t>
  </si>
  <si>
    <t>Large wader</t>
  </si>
  <si>
    <t>Medium wader sp.</t>
  </si>
  <si>
    <t>Medium wader</t>
  </si>
  <si>
    <t>C15197</t>
  </si>
  <si>
    <t>Small wader sp.</t>
  </si>
  <si>
    <t>Small wader</t>
  </si>
  <si>
    <t>Geopelia placida placida</t>
  </si>
  <si>
    <t>placida placida</t>
  </si>
  <si>
    <t>Geophaps plumifera leucogaster</t>
  </si>
  <si>
    <t>A09328</t>
  </si>
  <si>
    <t>plumifera leucogaster</t>
  </si>
  <si>
    <t>Ocyphaps lophotes lophotes</t>
  </si>
  <si>
    <t>lophotes lophotes</t>
  </si>
  <si>
    <t>Phaps elegans elegans</t>
  </si>
  <si>
    <t>Ptilinopus regina regina</t>
  </si>
  <si>
    <t>Rose-crowned Fruit Dove</t>
  </si>
  <si>
    <t>G21183</t>
  </si>
  <si>
    <t>regina regina</t>
  </si>
  <si>
    <t>The single SA specimen in SAMA (B47031), an immature female, appears to be of the larger nominate subspecies from coastal eastern Australia.</t>
  </si>
  <si>
    <t>SA birds are intergrades between: *S. c. chinensis (Scopoli, 1786) and *S. c. tigrina (Temminck, 1809).</t>
  </si>
  <si>
    <t>This is a long-domesticated form of African Collared Dove. An application (Case 3380) was put to the International Commission on Zoological Nomenclature to conserve the name Streptopelia roseogrisea (Sundevall, 1857) for the wild African Collared Dove, ag</t>
  </si>
  <si>
    <t>Cacomantis flabelliformis flabelliformis</t>
  </si>
  <si>
    <t>flabelliformis flabelliformis</t>
  </si>
  <si>
    <t>Cacomantis variolosus variolosus</t>
  </si>
  <si>
    <t>variolosus variolosus</t>
  </si>
  <si>
    <t>Among bronze cuckoos, formerly all lumped within Chrysococcyx, the duller Australo-Papuan species are distinct morphologically and genetically from the brighter, more sexually dimorphic Afro-Asian species. Christidis and Boles (2008) and Dickinson and Rem</t>
  </si>
  <si>
    <t>Chalcites lucidus plagosus</t>
  </si>
  <si>
    <t>lucidus plagosus</t>
  </si>
  <si>
    <t>Eudynamys orientalis cyancephalus</t>
  </si>
  <si>
    <t>Pacific Koel</t>
  </si>
  <si>
    <t>orientalis cyancephalus</t>
  </si>
  <si>
    <t>Scythrops novaehollandiae novaehollandiae</t>
  </si>
  <si>
    <t>Australian Boobook</t>
  </si>
  <si>
    <t>Southern Boobook in 2013 edition.</t>
  </si>
  <si>
    <t>Australian Boobook (eastern SA)</t>
  </si>
  <si>
    <t>Australian Boobook (KI)</t>
  </si>
  <si>
    <t>Australian Boobook (western SA)</t>
  </si>
  <si>
    <t>Podargus strigoides brachypterus</t>
  </si>
  <si>
    <t>Tawny Frogmouth (SA except SE)</t>
  </si>
  <si>
    <t>W09327</t>
  </si>
  <si>
    <t>strigoides brachypterus</t>
  </si>
  <si>
    <t>Podargus strigoides strigoides</t>
  </si>
  <si>
    <t>Tawny Frogmouth (SE)</t>
  </si>
  <si>
    <t>G21159</t>
  </si>
  <si>
    <t>strigoides strigoides</t>
  </si>
  <si>
    <t>Apus nipalensis</t>
  </si>
  <si>
    <t>nipalensis</t>
  </si>
  <si>
    <t>Records are unconfirmed or have been rejected</t>
  </si>
  <si>
    <t>Apus pacificus pacificus</t>
  </si>
  <si>
    <t>Pacific Swift</t>
  </si>
  <si>
    <t>pacificus pacificus</t>
  </si>
  <si>
    <t>Todiramphus sanctus sanctus</t>
  </si>
  <si>
    <t>sanctus sanctus</t>
  </si>
  <si>
    <t>Dacelo novaeguineae novaeguineae</t>
  </si>
  <si>
    <t>novaeguineae novaeguineae</t>
  </si>
  <si>
    <t>Falco berigora berigora</t>
  </si>
  <si>
    <t>berigora berigora</t>
  </si>
  <si>
    <t>Falco cenchroides cenchroides</t>
  </si>
  <si>
    <t>cenchroides cenchroides</t>
  </si>
  <si>
    <t>Falco longipennis murchisonianus</t>
  </si>
  <si>
    <t>longipennis murchisonianus</t>
  </si>
  <si>
    <t>All SA skins in the SAMA collection, including those from southerly regions, are of the paler subspecies F. l. murchisonianus. There is one exception: an extremely dark immature bird with broad ventral streaking, collected at Goolwa 
in May 1996 (B48580).</t>
  </si>
  <si>
    <t>Falco peregrinus macropus</t>
  </si>
  <si>
    <t>peregrinus macropus</t>
  </si>
  <si>
    <t>Cacatua sanguinea gymnopis</t>
  </si>
  <si>
    <t>sanguinea gymnopis</t>
  </si>
  <si>
    <t>Calyptorhynchus banksii</t>
  </si>
  <si>
    <t>Red-tailed Black Cockatoo</t>
  </si>
  <si>
    <t>banksii</t>
  </si>
  <si>
    <t>Includes C. b. graptogyne Schodde, D.A. Saunders &amp; Homberger, 1989 (South-East SA) AU: EN SA: E, and C. b. samueli Mathews, 1917 (far north of SA).</t>
  </si>
  <si>
    <t>Glossy Black-Cockatoo (Kangaroo Island subspecies)</t>
  </si>
  <si>
    <t>Eolophus roseicapilla albiceps</t>
  </si>
  <si>
    <t>Galah (most of SA)</t>
  </si>
  <si>
    <t>Q21152</t>
  </si>
  <si>
    <t>roseicapilla albiceps</t>
  </si>
  <si>
    <t>Eolophus roseicapilla roseicapilla</t>
  </si>
  <si>
    <t>Galah (NW and far western SA)</t>
  </si>
  <si>
    <t>S21153</t>
  </si>
  <si>
    <t>roseicapilla roseicapilla</t>
  </si>
  <si>
    <t>Galah x corella hybrid</t>
  </si>
  <si>
    <t>Zanda funerea whiteae</t>
  </si>
  <si>
    <t>Zanda</t>
  </si>
  <si>
    <t>White et al. (2011) found that divergence within Calyptorhynchus (sensu lato) is notably older that that within other cockatoo genera, with the red-tailed species in one lineage and yellow- and white-tailed species in the other. Gill and Donsker (2019) re</t>
  </si>
  <si>
    <t>Rosy-faced Lovebird</t>
  </si>
  <si>
    <t>Also known as Peach-faced Lovebird. Introduced species that either has not established feral populations in S.A. or that appear to have died out or have been exterminated in this state.</t>
  </si>
  <si>
    <t>Subspecies zonarius and barnardi are intergradient in FR.</t>
  </si>
  <si>
    <t>East of Flinders Ranges.Subspecies zonarius and barnardi are intergradient in FR.</t>
  </si>
  <si>
    <t>Barnardius zonarius parkeri</t>
  </si>
  <si>
    <t>Innamincka Ringneck</t>
  </si>
  <si>
    <t>U21154</t>
  </si>
  <si>
    <t>zonarius parkeri</t>
  </si>
  <si>
    <t>North East</t>
  </si>
  <si>
    <t>West of Flinders Ranges.Subspecies zonarius and barnardi are intergradient in FR.</t>
  </si>
  <si>
    <t>Neophema elegans elegans</t>
  </si>
  <si>
    <t>Eastern Bluebonnet</t>
  </si>
  <si>
    <t>New concept no longer including N. narethae.</t>
  </si>
  <si>
    <t>Dolman and Joseph (2015) demonstrated that narethae and haematogaster show significant genetic divergence and that their geographical isolation is maintained by the Yellabinna region. They are therefore now recognised as distinct species.</t>
  </si>
  <si>
    <t>The phylogenetic study of Schweizer et al. (2015) found that the three members of Glossopsitta fell into two distinct clades, with concinna (the type species of the genus) in one and porphyrocephala and pusilla in the other. Accordingly, the latter two sp</t>
  </si>
  <si>
    <t>May still occur in lower SE; extinct in MLR-AP region.</t>
  </si>
  <si>
    <t>Intergradients between P. e. fleurieuensis and P. e. subadelaidae (Adelaide Rosella) occur in MN, AP, MLR.</t>
  </si>
  <si>
    <t>Platycercus elegans fleurieuensis &amp; elegans subadelaidae</t>
  </si>
  <si>
    <t>Adelaide Rosella (MN, AP, MLR)</t>
  </si>
  <si>
    <t>elegans fleurieuensis &amp; elegans subadelaidae</t>
  </si>
  <si>
    <t>Platycercus eximius eximius</t>
  </si>
  <si>
    <t>eximius eximius</t>
  </si>
  <si>
    <t>The phylogenetic analysis of Joseph et al. (2011) demonstrated that the genus Psephotus (of which haematonotus is the type species) is not monophyletic. Accordingly, other species including varius are placed in the separate genus Psephotellus Mathews, 191</t>
  </si>
  <si>
    <t>Psittacula eupatria</t>
  </si>
  <si>
    <t>Alexandrine Parakeet</t>
  </si>
  <si>
    <t>G06179</t>
  </si>
  <si>
    <t>eupatria</t>
  </si>
  <si>
    <t>First records of successful breeding in the wild for SA Dec202-Jan-2021 Morphett Vale area. This population is P. e. nipalensis (Hodgson, 1836).</t>
  </si>
  <si>
    <t>Trichoglossus moluccanus moluccanus</t>
  </si>
  <si>
    <t>moluccanus moluccanus</t>
  </si>
  <si>
    <t>Chlamydera guttata guttata</t>
  </si>
  <si>
    <t>guttata guttata</t>
  </si>
  <si>
    <t>Climacteris picumnus picumnus</t>
  </si>
  <si>
    <t>picumnus picumnus</t>
  </si>
  <si>
    <t>Amytornis sp.</t>
  </si>
  <si>
    <t>Grasswrens</t>
  </si>
  <si>
    <t>Amytornis striatus howei</t>
  </si>
  <si>
    <t>A21180</t>
  </si>
  <si>
    <t>striatus howei</t>
  </si>
  <si>
    <t>Black and Gower (2017) detailed the unsettled taxonomy of the A. striatus complex, now clarified by Black et al. (2020a) and Black et al. (2020b). In SA, eastern populations in MM are retained in A. striatus, while populations further west are transferred</t>
  </si>
  <si>
    <t>Amytornis whitei</t>
  </si>
  <si>
    <t>Rufous Grasswren</t>
  </si>
  <si>
    <t>A06636</t>
  </si>
  <si>
    <t>Amytornis whitei aenigma</t>
  </si>
  <si>
    <t>Yellabinna Rufous Grasswren</t>
  </si>
  <si>
    <t>C21181</t>
  </si>
  <si>
    <t>whitei aenigma</t>
  </si>
  <si>
    <t>Amytornis whitei oweni</t>
  </si>
  <si>
    <t>Sandhill Rufous Grasswren</t>
  </si>
  <si>
    <t>E21182</t>
  </si>
  <si>
    <t>whitei oweni</t>
  </si>
  <si>
    <t>Malurus assimilis assimilis</t>
  </si>
  <si>
    <t>Purple-backed Fairywren</t>
  </si>
  <si>
    <t>Z21179</t>
  </si>
  <si>
    <t>assimilis assimilis</t>
  </si>
  <si>
    <t>McLean et al. (2017) confirmed that the taxa previously recognised as M. lamberti lamberti Vigors &amp; Horsfield, 1827 (Variegated Fairywren of coastal eastern Australia) and M. l. assimilis (west of the Great Dividing Range and over much of the Australian c</t>
  </si>
  <si>
    <t>Malurus leucopterus leuconotus</t>
  </si>
  <si>
    <t>leucopterus leuconotus</t>
  </si>
  <si>
    <t>The two subspecies are considered sparsely intergradient, for example through the northern FR. The nomenclature of M. s. callainus has been unsettled but now has broad acceptance. As its type specimen (collected west of northern Spencer Gulf by Samuel Whi</t>
  </si>
  <si>
    <t>Turquoise Fairywren (NW, northern EP)</t>
  </si>
  <si>
    <t>Northern EP, GR and NW. The two subspecies are considered sparsely intergradient, for example through the northern FR.</t>
  </si>
  <si>
    <t>Black-backed Fairywren (MM)</t>
  </si>
  <si>
    <t>MM. The two subspecies are considered sparsely intergradient, for example through the northern FR.</t>
  </si>
  <si>
    <t>Kangaroo Island Population</t>
  </si>
  <si>
    <t>South East population.</t>
  </si>
  <si>
    <t>The disjunct population in the southern FR has calls that are noticeably different from those of other A. t. halmaturinus (L. P. Pedler, pers. comm.); its taxonomic status will require investigation.</t>
  </si>
  <si>
    <t>An intergrade between the nominate subspecies and A. c. woodwardi occurs east of the MLR and FR.</t>
  </si>
  <si>
    <t>Epthianura crocea crocea</t>
  </si>
  <si>
    <t>crocea crocea</t>
  </si>
  <si>
    <t>Gavicalis virescens forresti</t>
  </si>
  <si>
    <t>Singing Honeyeater (northern SA)</t>
  </si>
  <si>
    <t>Q21160</t>
  </si>
  <si>
    <t>virescens forresti</t>
  </si>
  <si>
    <t>Gavicalis virescens sonorus</t>
  </si>
  <si>
    <t>Singing Honeyeater (EP, YP, FR, MN, AP, MM, coastal SE)</t>
  </si>
  <si>
    <t>S21161</t>
  </si>
  <si>
    <t>virescens sonorus</t>
  </si>
  <si>
    <t>Gavicalis virescens virescens</t>
  </si>
  <si>
    <t>Singing Honeyeater (far south-western SA)</t>
  </si>
  <si>
    <t>U21162</t>
  </si>
  <si>
    <t>virescens virescens</t>
  </si>
  <si>
    <t>There have been three records of Brown Honeyeater in or near eastern SA: Reid (2000) observed several parties around Innamincka (NE) in October 1998; in April 2016 Ian McAllan (pers. comm.) observed Brown Honeyeaters about 330 km south of Innamincka but j</t>
  </si>
  <si>
    <t>For a discussion of the taxonomic status of the Black-eared Miner, see Horton et al. (2013). Dickinson and Remsen (2013) retain melanotis as a subspecies of M. flavigula, but other checklist authorities consider it as a separate species.</t>
  </si>
  <si>
    <t>An intergrade between the nominate subspecies and M. m. lepidota (of eastern NSW and Qld) occurs in upper SE, MLR and River Murray.</t>
  </si>
  <si>
    <t>MELIPHAGIDAE sp.</t>
  </si>
  <si>
    <t>Honeyeaters and Australian chats</t>
  </si>
  <si>
    <t>W15215</t>
  </si>
  <si>
    <t>Myzomela sanguinolenta</t>
  </si>
  <si>
    <t>Scarlet Myzomela</t>
  </si>
  <si>
    <t>Myzomela</t>
  </si>
  <si>
    <t>sanguinolenta</t>
  </si>
  <si>
    <t>Seen and photographed by multiple observers at Arid Lands Botanic Gardens, Port Augusta, November 2018. Also known as Scarlet Honeyeater.</t>
  </si>
  <si>
    <t xml:space="preserve">Dolman and Joseph (2015) demonstrated significant genetic divergence east and west of the Eyrean Barrier in this species. Black (2019) reviewed plumage and morphometrics and demonstrated that the eastern clade consists of three subspecies and the western </t>
  </si>
  <si>
    <t>Nesoptilotis leucotis depauperata</t>
  </si>
  <si>
    <t>White-eared Honeyeater (FR, MN, LNE, MM)</t>
  </si>
  <si>
    <t>A21156</t>
  </si>
  <si>
    <t>leucotis depauperata</t>
  </si>
  <si>
    <t>White-eared Honeyeater (SE)</t>
  </si>
  <si>
    <t>White-eared Honeyeater (far south-west of NW)</t>
  </si>
  <si>
    <t>Nesoptilotis leucotis schoddei</t>
  </si>
  <si>
    <t>White-eared Honeyeater (Yellabinna, Gawler Ranges, EP)</t>
  </si>
  <si>
    <t>W21155</t>
  </si>
  <si>
    <t>leucotis schoddei</t>
  </si>
  <si>
    <t>Ptilotula penicillata carteri</t>
  </si>
  <si>
    <t>White-plumed Honeyeater (far NW)</t>
  </si>
  <si>
    <t>W21163</t>
  </si>
  <si>
    <t>penicillata carteri</t>
  </si>
  <si>
    <t>Intergrades occur between P. p. carteri and P. p. leilavalensis (NW) and between P. p. leilavalensis and P. p. penicillatus (FR, LNE).</t>
  </si>
  <si>
    <t>Ptilotula penicillata leilavalensis</t>
  </si>
  <si>
    <t>White-plumed Honeyeater (NW, northern EP, NE)</t>
  </si>
  <si>
    <t>A21164</t>
  </si>
  <si>
    <t>penicillata leilavalensis</t>
  </si>
  <si>
    <t>Ptilotula penicillata penicillata</t>
  </si>
  <si>
    <t>White-plumed Honeyeater (northern YP, MN, AP, MLR, LNE, MM, SE)</t>
  </si>
  <si>
    <t>C21165</t>
  </si>
  <si>
    <t>Intergrades between the two subspecies occur in southern FR, MLR, upper SE and KI.</t>
  </si>
  <si>
    <t>EP, YP and MM. Intergrades between the two subspecies occur in southern FR, MLR, upper SE and KI.</t>
  </si>
  <si>
    <t>G21167</t>
  </si>
  <si>
    <t>Pardalotus striatus striatus</t>
  </si>
  <si>
    <t>Striated Pardalote (uncommon)</t>
  </si>
  <si>
    <t>E21166</t>
  </si>
  <si>
    <t>striatus striatus</t>
  </si>
  <si>
    <t>One record only, mist netted at Culburra, southern MM, in 1963.</t>
  </si>
  <si>
    <t>Pardalotus striatus substriatus</t>
  </si>
  <si>
    <t>striatus substriatus</t>
  </si>
  <si>
    <t>Black et al. (2015) have shown that A. p. samueli hybridises extensively with the Inland Thornbill (A. a. apicalis) in coastal shrublands and mangroves of eastern Gulf St Vincent.</t>
  </si>
  <si>
    <t>Aphelocephala leucopsis leucopsis</t>
  </si>
  <si>
    <t>leucopsis leucopsis</t>
  </si>
  <si>
    <t>The nominate subspecies is extinct in the MLR. In their mitochondrial DNA analysis of fieldwrens, Burbidge et al. (2018) found that specimens of C. campestris from the Nullarbor region were in a clade sister to that containing all other SA specimens of C.</t>
  </si>
  <si>
    <t>The nominate subspecies is extinct in the MLR.</t>
  </si>
  <si>
    <t>Calamanthus fuliginosus bourneorum</t>
  </si>
  <si>
    <t>fuliginosus bourneorum</t>
  </si>
  <si>
    <t>Gerygone olivacea olivacea</t>
  </si>
  <si>
    <t>olivacea olivacea</t>
  </si>
  <si>
    <t>MLR, SE</t>
  </si>
  <si>
    <t>Norman et al. (2018) demonstrated a deep division between heathwrens and fieldwrens in their revision of the subfamily Sericornithinae, supporting their treatment again as separate genera.</t>
  </si>
  <si>
    <t>Hylacola pyrrhopygia</t>
  </si>
  <si>
    <t>pyrrhopygia</t>
  </si>
  <si>
    <t>Hylacola pyrrhopygia parkeri</t>
  </si>
  <si>
    <t>pyrrhopygia parkeri</t>
  </si>
  <si>
    <t>Hylacola pyrrhopygia pedleri</t>
  </si>
  <si>
    <t>pyrrhopygia pedleri</t>
  </si>
  <si>
    <t>Hylacola pyrrhopygia pyrrhopygia</t>
  </si>
  <si>
    <t>pyrrhopygia pyrrhopygia</t>
  </si>
  <si>
    <t>Pyrrholaemus sagittatus</t>
  </si>
  <si>
    <t>Speckled Warbler</t>
  </si>
  <si>
    <t>Sericornis maculatus</t>
  </si>
  <si>
    <t>Spotted Scrubwren</t>
  </si>
  <si>
    <t>U05982</t>
  </si>
  <si>
    <t>Norman et al. (2018) found that maculatus is sister to a clade containing frontalis and two other species and so should be separated at species level. They also presented evidence that ashbyi, the KI form with heavily spotted breast, was sister to frontal</t>
  </si>
  <si>
    <t>Sericornis maculatus ashbyi</t>
  </si>
  <si>
    <t>Spotted Scrubwren (KI)</t>
  </si>
  <si>
    <t>maculatus ashbyi</t>
  </si>
  <si>
    <t>Sericornis maculatus mellori</t>
  </si>
  <si>
    <t>Spotted Scrubwren (south-western SA, EP, YP, upper Gulf St Vincent)</t>
  </si>
  <si>
    <t>maculatus mellori</t>
  </si>
  <si>
    <t>Known from south-western SA, EP, YP, upper Gulf St Vincent.</t>
  </si>
  <si>
    <t xml:space="preserve">Intergrades occur between S. b. brevirostris and S. b. occidentalis (upper SE); S. b. brevirostris, S. b. occidentalis and S. b. flavescens (east of Lakes Torrens and Eyre); and S. b. occidentalis, S. b. ochrogaster Schodde &amp; I.J. Mason, 1999 (of WA) and </t>
  </si>
  <si>
    <t>Smicrornis brevirostris brevirostris</t>
  </si>
  <si>
    <t>Weebill (lower SE)</t>
  </si>
  <si>
    <t>Q04088</t>
  </si>
  <si>
    <t>Smicrornis brevirostris flavescens</t>
  </si>
  <si>
    <t>Weebill (northern SA)</t>
  </si>
  <si>
    <t>U09406</t>
  </si>
  <si>
    <t>brevirostris flavescens</t>
  </si>
  <si>
    <t>Smicrornis brevirostris occidentalis</t>
  </si>
  <si>
    <t>Weebill (Yellabinna, Gawler Ranges, EP, YP, southern FR, MN, MLR, MM)</t>
  </si>
  <si>
    <t>Y21168</t>
  </si>
  <si>
    <t>brevirostris occidentalis</t>
  </si>
  <si>
    <t>Red-breasted Babbler (North West)</t>
  </si>
  <si>
    <t>Psophodes leucogaster</t>
  </si>
  <si>
    <t>White-bellied Whipbird (Mallee Whipbird)</t>
  </si>
  <si>
    <t>Burbidge et al. (2017) found that SA and Victorian populations of Western Whipbird are strongly divergent genetically from WA populations (P. nigrogularis), warranting their separation at species level. P. leucogaster is also known as Mallee Whipbird.</t>
  </si>
  <si>
    <t>White-bellied Whipbird (KI)</t>
  </si>
  <si>
    <t>Also known as White-bellied Whipbird (southern EP, southern YP, MM).</t>
  </si>
  <si>
    <t>Chestnut-backed Quailthrush in 2013 edition of the Census.</t>
  </si>
  <si>
    <t>Intergrades of the subspecies occur where the subspecies meet in NE.</t>
  </si>
  <si>
    <t>Cinclosoma cinnamomeum cinnamomeum</t>
  </si>
  <si>
    <t>Cinnamon Quailthrush (central and eastern SA)</t>
  </si>
  <si>
    <t>G21175</t>
  </si>
  <si>
    <t>cinnamomeum cinnamomeum</t>
  </si>
  <si>
    <t>Intergrades occur where the subspecies meet in NE.</t>
  </si>
  <si>
    <t>Cinclosoma cinnamomeum tirariense</t>
  </si>
  <si>
    <t>Cinnamon Quailthrush (NE)</t>
  </si>
  <si>
    <t>Y21176</t>
  </si>
  <si>
    <t>cinnamomeum tirariense</t>
  </si>
  <si>
    <t>Dolman and Joseph (2015) demonstrated that eastern castanotum and western clarum show significant genetic divergence across the Eyrean Barrier. They are therefore now recognised as distinct species. Intergrades between the three subspecies of C. clarum oc</t>
  </si>
  <si>
    <t>Copperback Quailthrush (NW)</t>
  </si>
  <si>
    <t>Copperback Quailthrush (southern fringes of Nullarbor)</t>
  </si>
  <si>
    <t>Cinclosoma clarum morgani</t>
  </si>
  <si>
    <t>Copperback Quailthrush (Gawler Ranges, EP)</t>
  </si>
  <si>
    <t>C21157</t>
  </si>
  <si>
    <t>clarum morgani</t>
  </si>
  <si>
    <t>The MLR subspecies is probably extinct. A September 2015 observation of the nominate subspecies south-east of Mount Gambier by R. Green has been accepted by the SA Rarities Committee of Birds SA, and indicates that the SE population is still extant.</t>
  </si>
  <si>
    <t>The MLR subspecies is probably extinct.</t>
  </si>
  <si>
    <t>A September 2015 observation of the nominate subspecies south-east of Mount Gambier by R. Green has been accepted by the SA Rarities Committee of Birds SA, and indicates that the SE population is still extant.</t>
  </si>
  <si>
    <t>Intergrades of the subspecies occur in western SA north of the Nullarbor Plain.</t>
  </si>
  <si>
    <t>Intergrades of the subspecies occur in eastern EP, YP to FR, KI.</t>
  </si>
  <si>
    <t>Artamus cyanopterus cyanopterus</t>
  </si>
  <si>
    <t>Dusky Woodswallow (eastern SA)</t>
  </si>
  <si>
    <t>K21169</t>
  </si>
  <si>
    <t>cyanopterus cyanopterus</t>
  </si>
  <si>
    <t>Intergrades occur in eastern EP, YP to FR, KI.</t>
  </si>
  <si>
    <t>Artamus cyanopterus perthi</t>
  </si>
  <si>
    <t>Dusky Woodswallow (Yellabinna, Gawler Ranges, western EP)</t>
  </si>
  <si>
    <t>U21170</t>
  </si>
  <si>
    <t>cyanopterus perthi</t>
  </si>
  <si>
    <t>Cracticus torquatus leucopterus</t>
  </si>
  <si>
    <t>torquatus leucopterus</t>
  </si>
  <si>
    <t>Intergrades occur in other areas of SA. The phylogeographic study of Toon et al. (2007) found significant divergence in mitochondrial DNA only between eastern and western Australian populations of magpie, separated in the south by the Nullarbor barrier. T</t>
  </si>
  <si>
    <t>Gymnorhina tibicen telonocua</t>
  </si>
  <si>
    <t>White-backed Magpie (EP, YP)</t>
  </si>
  <si>
    <t>G06003</t>
  </si>
  <si>
    <t>tibicen telonocua</t>
  </si>
  <si>
    <t>Gymnorhina tibicen tibicen</t>
  </si>
  <si>
    <t>Black-backed Magpie (NE, LNE)</t>
  </si>
  <si>
    <t>tibicen tibicen</t>
  </si>
  <si>
    <t>Gymnorhina tibicen tyrannica</t>
  </si>
  <si>
    <t>White-backed Magpie (SE)</t>
  </si>
  <si>
    <t>Y06004</t>
  </si>
  <si>
    <t>tibicen tyrannica</t>
  </si>
  <si>
    <t>South East</t>
  </si>
  <si>
    <t>One subspecies in SA (SE) but its taxonomic affinities are uncertain; it may represent a hybrid population between S. g. ashbyi Mathews, 1913 and S. g. riordani (Mathews, 1913) (see Menkhorst and Morley 2017a, 2017b).</t>
  </si>
  <si>
    <t>Brown Currawong (Yellabinna, GR, EP, YP)</t>
  </si>
  <si>
    <t>Black-winged Currawong (MLR, MM, SE)</t>
  </si>
  <si>
    <t>Grey Currawong (far NW and far south-western SA)</t>
  </si>
  <si>
    <t>Edolisoma tenuirostre tenuirostre</t>
  </si>
  <si>
    <t>Edolisoma</t>
  </si>
  <si>
    <t>tenuirostre tenuirostre</t>
  </si>
  <si>
    <t>Jonsson et al. (2010) found that Coracina was not monophyletic and fell into three major clades, now considered as Coracina, Lalage and Edolisoma.</t>
  </si>
  <si>
    <t>Daphoenositta chrysoptera pileata</t>
  </si>
  <si>
    <t>Black-capped Sittella</t>
  </si>
  <si>
    <t>chrysoptera pileata</t>
  </si>
  <si>
    <t>Intergrades occur where the subspecies meet across central SA.</t>
  </si>
  <si>
    <t>Oreoica gutturalis gutturalis</t>
  </si>
  <si>
    <t>Crested Bellbird (southern SA)</t>
  </si>
  <si>
    <t>W21171</t>
  </si>
  <si>
    <t>gutturalis gutturalis</t>
  </si>
  <si>
    <t>Crested Bellbird (northern SA)</t>
  </si>
  <si>
    <t>A21172</t>
  </si>
  <si>
    <t>gutturalis pallescens</t>
  </si>
  <si>
    <t>Zuccon and Ericson (2012) and Oliveros et al. (2019) demonstrated that the shriketit and Crested Bellbird belong to lineages that lie outside the clade containing Pachycephalidae and other families.</t>
  </si>
  <si>
    <t>Colluricincla harmonica harmonica</t>
  </si>
  <si>
    <t>Grey Shrikethrush (eastern SA)</t>
  </si>
  <si>
    <t>A21148</t>
  </si>
  <si>
    <t>harmonica harmonica</t>
  </si>
  <si>
    <t>Colluricincla harmonica rufiventris</t>
  </si>
  <si>
    <t>Western Shrikethrush (western SA)</t>
  </si>
  <si>
    <t>C21149</t>
  </si>
  <si>
    <t>harmonica rufiventris</t>
  </si>
  <si>
    <t>Pachycephala fuliginosa fuliginosa</t>
  </si>
  <si>
    <t>fuliginosa fuliginosa</t>
  </si>
  <si>
    <t>Subspecies of the vagrants to SA not determined.</t>
  </si>
  <si>
    <t>Rhipidura albiscapa albicauda</t>
  </si>
  <si>
    <t>Grey Fantail (far NW)</t>
  </si>
  <si>
    <t>Q21144</t>
  </si>
  <si>
    <t>albiscapa albicauda</t>
  </si>
  <si>
    <t>Rhipidura albiscapa alisteri</t>
  </si>
  <si>
    <t>Grey Fantail (southern SA)</t>
  </si>
  <si>
    <t>S21145</t>
  </si>
  <si>
    <t>albiscapa alisteri</t>
  </si>
  <si>
    <t>Rhipidura leucophrys leucophrys</t>
  </si>
  <si>
    <t>leucophrys leucophrys</t>
  </si>
  <si>
    <t>Rhipidura rufifrons rufifrons</t>
  </si>
  <si>
    <t>rufifrons rufifrons</t>
  </si>
  <si>
    <t>Grallina cyanoleuca cyanoleuca</t>
  </si>
  <si>
    <t>cyanoleuca cyanoleuca</t>
  </si>
  <si>
    <t>Myiagra rubecula rubecula</t>
  </si>
  <si>
    <t>rubecula rubecula</t>
  </si>
  <si>
    <t>Intergrades of the subspecies occur west of Spencer Gulf.</t>
  </si>
  <si>
    <t>Corvus coronoides coronoides</t>
  </si>
  <si>
    <t>Australian Raven (YP, eastern SA, KI)</t>
  </si>
  <si>
    <t>U21146</t>
  </si>
  <si>
    <t>coronoides coronoides</t>
  </si>
  <si>
    <t>Intergrades occur west of Spencer Gulf.</t>
  </si>
  <si>
    <t>Corvus coronoides perplexus</t>
  </si>
  <si>
    <t>Australian Raven (extreme south-western SA)</t>
  </si>
  <si>
    <t>W21147</t>
  </si>
  <si>
    <t>coronoides perplexus</t>
  </si>
  <si>
    <t>Corvus orru cecilae</t>
  </si>
  <si>
    <t>orru cecilae</t>
  </si>
  <si>
    <t>Corvus tasmanicus tasmanicus</t>
  </si>
  <si>
    <t>tasmanicus tasmanicus</t>
  </si>
  <si>
    <t>Intergrades of the subspecies occur east of MLR and southern FR.</t>
  </si>
  <si>
    <t>White-winged Chough (MM, SE)</t>
  </si>
  <si>
    <t>Intergrades occur east of MLR and southern FR.</t>
  </si>
  <si>
    <t>White-winged Chough (Gawler Ranges, EP, southern FR, MLR)</t>
  </si>
  <si>
    <t>Struthidea cinerea cinerea</t>
  </si>
  <si>
    <t>Z21151</t>
  </si>
  <si>
    <t>cinerea cinerea</t>
  </si>
  <si>
    <t>Eopsaltria griseogularis rosinae</t>
  </si>
  <si>
    <t>griseogularis rosinae</t>
  </si>
  <si>
    <t>Populations across YP, MN and AP are largely intergradient between M. f. assimilis and M. f. fascinans.</t>
  </si>
  <si>
    <t>The population on EP was believed to be P. b. campbelli Sharpe, 1898 but has been shown to be genetically indistinguishable from the nominate subspecies (Dolman and Joseph 2015).</t>
  </si>
  <si>
    <t>Alauda arvensis arvensis</t>
  </si>
  <si>
    <t>arvensis arvensis</t>
  </si>
  <si>
    <t>Hirundo neoxena neoxena</t>
  </si>
  <si>
    <t>neoxena neoxena</t>
  </si>
  <si>
    <t>An intergrade with H. n. carteri (Mathews, 1912) may occur in the extreme south-west of SA.</t>
  </si>
  <si>
    <t>Presumed to be H. r. gutturalis Scopoli, 1786.</t>
  </si>
  <si>
    <t>East of Lake Eyre, Lake Torrens and Spencer Gulf, non-breeding season.</t>
  </si>
  <si>
    <t>Fairy/Tree Martin spp</t>
  </si>
  <si>
    <t>Cincloramphus cruralis</t>
  </si>
  <si>
    <t>Cincloramphus</t>
  </si>
  <si>
    <t>Cincloramphus mathewsi</t>
  </si>
  <si>
    <t>Cincloramphus timoriensis alisteri</t>
  </si>
  <si>
    <t>timoriensis alisteri</t>
  </si>
  <si>
    <t>Observed in NE, June 2013, by Reid (2016). In their molecular phylogeny of the family Locustellidae, Alstrom et al. (2018) demonstrated extensive non-monophyly of traditional genera including Megalurus. Accordingly, the Tawny Grassbird, which is in a clad</t>
  </si>
  <si>
    <t>Poodytes gramineus goulburni</t>
  </si>
  <si>
    <t>gramineus goulburni</t>
  </si>
  <si>
    <t>Alstrom et al. (2018) found that the above two species were together in a separate clade that is sister to Cincloramphus and requires a separate genus name; for this Poodytes Cabanis, 1850 is available.</t>
  </si>
  <si>
    <t>ZOSTEROPIDAE</t>
  </si>
  <si>
    <t>Silvereye (EP, YP, FR, MLR, MM, SE)</t>
  </si>
  <si>
    <t>Acridotheres</t>
  </si>
  <si>
    <t>Acridotheres tristis tristis</t>
  </si>
  <si>
    <t>Common Myna</t>
  </si>
  <si>
    <t>tristis tristis</t>
  </si>
  <si>
    <t>Not established in the wild but has the potential to do so, and is seen occasionally in the Adelaide region and elsewhere in SA. Any sighting should be reported to Department of Primary Industries and Regions SA (PIRSA).</t>
  </si>
  <si>
    <t>Sturnus vulgaris vulgaris</t>
  </si>
  <si>
    <t>vulgaris vulgaris</t>
  </si>
  <si>
    <t>Turdus merula merula</t>
  </si>
  <si>
    <t>merula merula</t>
  </si>
  <si>
    <t>This species has either not established a feral population in South Australia, or they appear to have died out or have been exterminated in this state, or the status of the feral population is uncertain.</t>
  </si>
  <si>
    <t>Dicaeum hirundinaceum hirundinaceum</t>
  </si>
  <si>
    <t>hirundinaceum hirundinaceum</t>
  </si>
  <si>
    <t>Passer domesticus domesticus</t>
  </si>
  <si>
    <t>domesticus domesticus</t>
  </si>
  <si>
    <t>Aidemosyne modesta</t>
  </si>
  <si>
    <t>Aidemosyne</t>
  </si>
  <si>
    <t>In their molecular study Olsson and Alstrom (2020) found that Neochmia (including N. modesta) is not monophyletic. The Plum-headed Finch is accordingly returned to monotypic genus Aidemosyne Reichenbach, 1862.</t>
  </si>
  <si>
    <t>Lonchura castaneothorax</t>
  </si>
  <si>
    <t>Chestnut-breasted Mannikin</t>
  </si>
  <si>
    <t>K00657</t>
  </si>
  <si>
    <t>castaneothorax</t>
  </si>
  <si>
    <t>Not established in the wild, but occasional records of feral individuals in the MLR include an adult pair, observed at Cudlee Creek summer-autumn 2017, that produced young in May 2017. It is assumed that these birds are aviary escapees, but the possibilit</t>
  </si>
  <si>
    <t>Scaly-breasted Munia</t>
  </si>
  <si>
    <t>Also known as Nutmeg Mannikin. This species has either not established a feral population in South Australia, or they appear to have died out or have been exterminated in this state, or the status of the feral population is uncertain.</t>
  </si>
  <si>
    <t>Neochmia temporalis temporalis</t>
  </si>
  <si>
    <t>Beautiful Firetail (MLR, KI)</t>
  </si>
  <si>
    <t>Taeniopygia guttata castanotis</t>
  </si>
  <si>
    <t>E09442</t>
  </si>
  <si>
    <t>guttata castanotis</t>
  </si>
  <si>
    <t>Anthus australis australis</t>
  </si>
  <si>
    <t>Australian Pipit (most of SA)</t>
  </si>
  <si>
    <t>K21177</t>
  </si>
  <si>
    <t>Anthus australis bilbali</t>
  </si>
  <si>
    <t>Australian Pipit (western and southern EP, southern YP, KI)</t>
  </si>
  <si>
    <t>M21178</t>
  </si>
  <si>
    <t>australis bilbali</t>
  </si>
  <si>
    <t>Presumed to be M. c. cinerea Tunstall, 1771</t>
  </si>
  <si>
    <t>Motacilla tschutschensis tschutschensis</t>
  </si>
  <si>
    <t>tschutschensis tschutschensis</t>
  </si>
  <si>
    <t>Carduelis carduelis britannica</t>
  </si>
  <si>
    <t>carduelis britannica</t>
  </si>
  <si>
    <t>Presumed to be P. j. jocosus (Linnaeus, 1758)
Not established in the wild but has the potential to do so, and is still occasionally seen in the Adelaide-MLR region (believed to have been deliberately released). Any sighting should be reported to Departmen</t>
  </si>
  <si>
    <t>Lucasium microplax</t>
  </si>
  <si>
    <t>Central Sandplain Gecko</t>
  </si>
  <si>
    <t>microplax</t>
  </si>
  <si>
    <t>Formally known in SA as L.stenodactylum.</t>
  </si>
  <si>
    <t>Lucasium sp.</t>
  </si>
  <si>
    <t>Z11279</t>
  </si>
  <si>
    <t>Ctenophorus decresii (revised)</t>
  </si>
  <si>
    <t>decresii (revised)</t>
  </si>
  <si>
    <t>C. decresii is now only applicable to lizards on Kangaroo Island and the Mt Lofty Ranges, south of the Barossa Valley. Northern Ctenophorus decresii of old are now recognised as C. modestus.</t>
  </si>
  <si>
    <t>Ctenophorus modestus</t>
  </si>
  <si>
    <t>Swift Rock Dragon</t>
  </si>
  <si>
    <t>Split of from C. decresii, C. modestus is resurrected from synonymy for lizards north of Barossa Valley.</t>
  </si>
  <si>
    <t>Denisonia devisi</t>
  </si>
  <si>
    <t>Denisonia</t>
  </si>
  <si>
    <t>devisi</t>
  </si>
  <si>
    <t>First verified record for the state recorded in Chowilla Feb 2021</t>
  </si>
  <si>
    <t>Suta flagellum</t>
  </si>
  <si>
    <t>Suta monachus</t>
  </si>
  <si>
    <t>Suta nigriceps</t>
  </si>
  <si>
    <t>A</t>
  </si>
  <si>
    <t>Uperoleia rugosa</t>
  </si>
  <si>
    <t>rufa</t>
  </si>
  <si>
    <t>G04631</t>
  </si>
  <si>
    <t>A06300</t>
  </si>
  <si>
    <t>K06461</t>
  </si>
  <si>
    <t>Release of Data</t>
  </si>
  <si>
    <t>Survey/Project Number</t>
  </si>
  <si>
    <t>Zone</t>
  </si>
  <si>
    <t>Easting</t>
  </si>
  <si>
    <t>Northing</t>
  </si>
  <si>
    <t>Latitude</t>
  </si>
  <si>
    <t>Longitude</t>
  </si>
  <si>
    <t>Coordinate source</t>
  </si>
  <si>
    <t>Datum of coordinates</t>
  </si>
  <si>
    <t>Location Accuracy</t>
  </si>
  <si>
    <t>Date</t>
  </si>
  <si>
    <t xml:space="preserve">Date Reliability </t>
  </si>
  <si>
    <t>Observer Name</t>
  </si>
  <si>
    <t>Species Type</t>
  </si>
  <si>
    <t>NSX Code                                    (see the instructions page for a link to current taxonomic Codes)</t>
  </si>
  <si>
    <t>Scientific Name 
(see the instructions page for a link to acceptable taxonomy)</t>
  </si>
  <si>
    <t>Observation / Collection Method (FAUNA ONLY)</t>
  </si>
  <si>
    <t>General Location Comments</t>
  </si>
  <si>
    <t>Reserve Name</t>
  </si>
  <si>
    <t>Field Voucher # (if a collec tion was made)</t>
  </si>
  <si>
    <t>Specimen Registration Number from SAM or ADHERB (if a collec tion was made)</t>
  </si>
  <si>
    <t>Comments</t>
  </si>
  <si>
    <t>Scientific Permit Number/Source ID</t>
  </si>
  <si>
    <t>Location Record Status</t>
  </si>
  <si>
    <t>Species Record Status</t>
  </si>
  <si>
    <t xml:space="preserve">DEWNR projects select approved or refer to  Instructions </t>
  </si>
  <si>
    <t>BDBSA Survey Number (required field for all DEWNR staff and consultants).</t>
  </si>
  <si>
    <t>Zone -either 52, 53 or 54 for SA</t>
  </si>
  <si>
    <t>Easting - give as six figures with up to 3 decimals</t>
  </si>
  <si>
    <t>Northing - give as seven figures with up to 3 decimals</t>
  </si>
  <si>
    <t>Give in decimal degrees</t>
  </si>
  <si>
    <t>Method that was used to calculate the coordinates.  (see comment or Codes Spreadsheet for options). Codes are also acceptable.</t>
  </si>
  <si>
    <t>Datum of GPS or Map used (see comment or Codes Spreadsheet for options). Codes are also acceptable.</t>
  </si>
  <si>
    <t>Accuracy of coordinate (see comment or Codes Spreadsheet for options). Codes are also acceptable.</t>
  </si>
  <si>
    <t>Date of sighting, DD/MM/YYYY</t>
  </si>
  <si>
    <t>Reliability of the sighting date (see comment or Codes Spreadsheet for options)</t>
  </si>
  <si>
    <t>Name of person/s who  recorded the species (or preferably BDBSA observer Number if known - see OBSERVER sheet for current list). If multiple observers separate by "-".</t>
  </si>
  <si>
    <t xml:space="preserve">Describes the Class of organism being observed. </t>
  </si>
  <si>
    <t>Required field all for DEWNR staff and consultants.</t>
  </si>
  <si>
    <t xml:space="preserve">Genus </t>
  </si>
  <si>
    <t xml:space="preserve">species </t>
  </si>
  <si>
    <t xml:space="preserve"> sub-species if applicable</t>
  </si>
  <si>
    <t xml:space="preserve">Count of individuals observed (required for all species). Valid values are numbers, ranges, quantity descriptions. Zero, blank or null are invalid. For no counts available: 'present but not counted'. If none found: 'none detected'. </t>
  </si>
  <si>
    <t>For fauna only (click here for options  or the Codes Spreadsheet to see the list in alphabetical order)</t>
  </si>
  <si>
    <t>Describe the location of your observations as a check on coordinates (e.g. NW Boundary of Aldinga Scrub CP)</t>
  </si>
  <si>
    <t>National Park, Conservation Park or other Reserve name if applicable.</t>
  </si>
  <si>
    <t>Specify the voucher number allocated &amp; attached to the specimen collected in the field.</t>
  </si>
  <si>
    <t>If the Registration Number is not available yet specify  where the specimen was lodged (ie; SA Museum/ Adelaide Herbarium)</t>
  </si>
  <si>
    <t>Any additional notes or general comments. Additional fields can be included in here using the following format . FIELD NAME = information (ie TAIL LENGTH = 25mm; WEIGHT=10gm).</t>
  </si>
  <si>
    <t>Scientific Permit Number and/or Researchers own unique record identifier  (if applicable).</t>
  </si>
  <si>
    <t>Flag record as Q if the  coordinates are considered Questionable. Records not flagged will be loaded as U=unreviewed for records 'approved' for release and BP=to be processed for records 'not approved'.</t>
  </si>
  <si>
    <t>Flag record as Q if the  identifictaion is considered Questionable.  Records not flagged will be loaded as U=unreviewed for records 'approved' for release and BP=to be processed for records 'not approved'..</t>
  </si>
  <si>
    <t xml:space="preserve">     </t>
  </si>
  <si>
    <t xml:space="preserve">ssp.     </t>
  </si>
  <si>
    <t xml:space="preserve">ssp. anomala    </t>
  </si>
  <si>
    <t xml:space="preserve">ssp. drummondii    </t>
  </si>
  <si>
    <t xml:space="preserve">ssp. esculentum    </t>
  </si>
  <si>
    <t xml:space="preserve">ssp. pseudovellea    </t>
  </si>
  <si>
    <t xml:space="preserve">ssp. sieberi    </t>
  </si>
  <si>
    <t>Declared Landscape Act - Not For Sale</t>
  </si>
  <si>
    <t xml:space="preserve">ssp. oblonga    </t>
  </si>
  <si>
    <t xml:space="preserve">ssp. mackliniana    </t>
  </si>
  <si>
    <t xml:space="preserve">ssp. xerophila    </t>
  </si>
  <si>
    <t xml:space="preserve">ssp. alticola    </t>
  </si>
  <si>
    <t xml:space="preserve">ssp. muelleriana    </t>
  </si>
  <si>
    <t xml:space="preserve">ssp. notocolpica    </t>
  </si>
  <si>
    <t xml:space="preserve">cv. Tortuosa    </t>
  </si>
  <si>
    <t xml:space="preserve">var. chrysocoma    </t>
  </si>
  <si>
    <t xml:space="preserve">var. sepulcralis    </t>
  </si>
  <si>
    <t xml:space="preserve">ssp. glabrata    </t>
  </si>
  <si>
    <t>Ficus desertorum</t>
  </si>
  <si>
    <t>Central Australian Rock Fig</t>
  </si>
  <si>
    <t xml:space="preserve">var. undata    </t>
  </si>
  <si>
    <t xml:space="preserve">ssp. angustiloba    </t>
  </si>
  <si>
    <t xml:space="preserve">ssp. wirregaensis    </t>
  </si>
  <si>
    <t xml:space="preserve">ssp. halmaturina    </t>
  </si>
  <si>
    <t xml:space="preserve">ssp. laevis    </t>
  </si>
  <si>
    <t xml:space="preserve">ssp. ilicifolia    </t>
  </si>
  <si>
    <t xml:space="preserve">ssp. lobata    </t>
  </si>
  <si>
    <t xml:space="preserve">ssp. juncifolia    </t>
  </si>
  <si>
    <t xml:space="preserve">ssp. juniperina    </t>
  </si>
  <si>
    <t xml:space="preserve">ssp. lavandulacea    </t>
  </si>
  <si>
    <t xml:space="preserve">ssp. rogersii    </t>
  </si>
  <si>
    <t xml:space="preserve">ssp. manglesii    </t>
  </si>
  <si>
    <t xml:space="preserve">ssp. nematophylla    </t>
  </si>
  <si>
    <t xml:space="preserve">ssp. supraplana    </t>
  </si>
  <si>
    <t xml:space="preserve">ssp. leptophylla    </t>
  </si>
  <si>
    <t xml:space="preserve">ssp. pauciflora    </t>
  </si>
  <si>
    <t xml:space="preserve">ssp. rosmarinifolia    </t>
  </si>
  <si>
    <t xml:space="preserve">ssp. umbellifera    </t>
  </si>
  <si>
    <t xml:space="preserve">ssp. sericea    </t>
  </si>
  <si>
    <t xml:space="preserve">ssp. vestita    </t>
  </si>
  <si>
    <t xml:space="preserve">ssp. physocarpa    </t>
  </si>
  <si>
    <t xml:space="preserve">ssp. leucoptera    </t>
  </si>
  <si>
    <t xml:space="preserve">ssp. lorea    </t>
  </si>
  <si>
    <t xml:space="preserve">ssp. salicifolia    </t>
  </si>
  <si>
    <t xml:space="preserve">ssp. continentale    </t>
  </si>
  <si>
    <t xml:space="preserve">ssp. spicatum    </t>
  </si>
  <si>
    <t xml:space="preserve">var. gibberula    </t>
  </si>
  <si>
    <t xml:space="preserve">ssp. orientalis    </t>
  </si>
  <si>
    <t xml:space="preserve">ssp. maidenii    </t>
  </si>
  <si>
    <t xml:space="preserve">ssp. boormanii    </t>
  </si>
  <si>
    <t xml:space="preserve">ssp. pendula    </t>
  </si>
  <si>
    <t xml:space="preserve">var. quandang    </t>
  </si>
  <si>
    <t xml:space="preserve">var. sanguinea    </t>
  </si>
  <si>
    <t xml:space="preserve">ssp. exocarpi    </t>
  </si>
  <si>
    <t xml:space="preserve">ssp. horrida    </t>
  </si>
  <si>
    <t xml:space="preserve">ssp. attenuata    </t>
  </si>
  <si>
    <t xml:space="preserve">ssp. pulcher    </t>
  </si>
  <si>
    <t xml:space="preserve">ssp. woodsii    </t>
  </si>
  <si>
    <t xml:space="preserve">ssp. edulis    </t>
  </si>
  <si>
    <t xml:space="preserve">ssp. papulosum    </t>
  </si>
  <si>
    <t xml:space="preserve">ssp. clavellatum    </t>
  </si>
  <si>
    <t xml:space="preserve">ssp. australis    </t>
  </si>
  <si>
    <t xml:space="preserve">ssp. chondrosperma    </t>
  </si>
  <si>
    <t xml:space="preserve">var.     </t>
  </si>
  <si>
    <t xml:space="preserve">var. gallica    </t>
  </si>
  <si>
    <t xml:space="preserve">var. quinquevulnera    </t>
  </si>
  <si>
    <t>Spanish Catchfly</t>
  </si>
  <si>
    <t xml:space="preserve">ssp. angustifolia    </t>
  </si>
  <si>
    <t xml:space="preserve">ssp. tenella    </t>
  </si>
  <si>
    <t xml:space="preserve">ssp. collaris    </t>
  </si>
  <si>
    <t xml:space="preserve">ssp. multiflora    </t>
  </si>
  <si>
    <t xml:space="preserve">ssp. nebulosa    </t>
  </si>
  <si>
    <t xml:space="preserve">ssp. acutibractea    </t>
  </si>
  <si>
    <t xml:space="preserve">ssp. karoniensis    </t>
  </si>
  <si>
    <t xml:space="preserve">var. crassipes    </t>
  </si>
  <si>
    <t xml:space="preserve">ssp. conduplicata    </t>
  </si>
  <si>
    <t xml:space="preserve">ssp. inflata    </t>
  </si>
  <si>
    <t xml:space="preserve">ssp. lindleyi    </t>
  </si>
  <si>
    <t xml:space="preserve">ssp. quadripartita    </t>
  </si>
  <si>
    <t xml:space="preserve">ssp. nummularia    </t>
  </si>
  <si>
    <t xml:space="preserve">ssp. spathulata    </t>
  </si>
  <si>
    <t xml:space="preserve">ssp. cordata    </t>
  </si>
  <si>
    <t xml:space="preserve">ssp. paludosa    </t>
  </si>
  <si>
    <t xml:space="preserve">var. quadrivalvata    </t>
  </si>
  <si>
    <t xml:space="preserve">var. sessilifolia    </t>
  </si>
  <si>
    <t xml:space="preserve">ssp. maritima    </t>
  </si>
  <si>
    <t xml:space="preserve">ssp. anidiophyllum    </t>
  </si>
  <si>
    <t xml:space="preserve">ssp. desertorum    </t>
  </si>
  <si>
    <t xml:space="preserve">ssp. microphyllum    </t>
  </si>
  <si>
    <t xml:space="preserve">ssp. rectum    </t>
  </si>
  <si>
    <t xml:space="preserve">var. biflorus    </t>
  </si>
  <si>
    <t xml:space="preserve">var. villosus    </t>
  </si>
  <si>
    <t xml:space="preserve">ssp. eremaea    </t>
  </si>
  <si>
    <t xml:space="preserve">ssp. glomulifera    </t>
  </si>
  <si>
    <t xml:space="preserve">ssp. rhadinostachya    </t>
  </si>
  <si>
    <t xml:space="preserve">ssp. nutans    </t>
  </si>
  <si>
    <t xml:space="preserve">ssp. oxycarpa    </t>
  </si>
  <si>
    <t xml:space="preserve">var. glabra    </t>
  </si>
  <si>
    <t xml:space="preserve">var. tomentosa    </t>
  </si>
  <si>
    <t xml:space="preserve">ssp. tomentosa    </t>
  </si>
  <si>
    <t xml:space="preserve">ssp. urceolata    </t>
  </si>
  <si>
    <t xml:space="preserve">var. acropterum    </t>
  </si>
  <si>
    <t xml:space="preserve">var. deminutum    </t>
  </si>
  <si>
    <t xml:space="preserve">ssp. argentea    </t>
  </si>
  <si>
    <t xml:space="preserve">ssp. candolleana    </t>
  </si>
  <si>
    <t xml:space="preserve">ssp. preissii    </t>
  </si>
  <si>
    <t xml:space="preserve">ssp. quinqueflora    </t>
  </si>
  <si>
    <t xml:space="preserve">var. bicornis    </t>
  </si>
  <si>
    <t xml:space="preserve">var. muricata    </t>
  </si>
  <si>
    <t xml:space="preserve">var. semiglabra    </t>
  </si>
  <si>
    <t xml:space="preserve">var. villosa    </t>
  </si>
  <si>
    <t xml:space="preserve">ssp. halocnemoides    </t>
  </si>
  <si>
    <t xml:space="preserve">ssp. longispicata    </t>
  </si>
  <si>
    <t xml:space="preserve">ssp. tenuis    </t>
  </si>
  <si>
    <t xml:space="preserve">ssp. bidens    </t>
  </si>
  <si>
    <t xml:space="preserve">ssp. leiostachya    </t>
  </si>
  <si>
    <t>Ruby Glasswort</t>
  </si>
  <si>
    <t xml:space="preserve">ssp. divaricata    </t>
  </si>
  <si>
    <t xml:space="preserve">ssp. elongata    </t>
  </si>
  <si>
    <t xml:space="preserve">ssp. pergranulata    </t>
  </si>
  <si>
    <t xml:space="preserve">ssp. denticulata    </t>
  </si>
  <si>
    <t xml:space="preserve">ssp. pterygosperma    </t>
  </si>
  <si>
    <t xml:space="preserve">ssp. aristatus    </t>
  </si>
  <si>
    <t xml:space="preserve">var. mamillata    </t>
  </si>
  <si>
    <t>Opuntia leoglossa</t>
  </si>
  <si>
    <t>Lion's Tongue</t>
  </si>
  <si>
    <t>W32819</t>
  </si>
  <si>
    <t>leoglossa</t>
  </si>
  <si>
    <t xml:space="preserve">var. erinacea    </t>
  </si>
  <si>
    <t xml:space="preserve">var. hystricina    </t>
  </si>
  <si>
    <t>Opuntia sp. A (C.Schrank s.n. AD98351226)</t>
  </si>
  <si>
    <t>sp. A (C.Schrank s.n. AD98351226)</t>
  </si>
  <si>
    <t>Tephrocactus articulatus</t>
  </si>
  <si>
    <t>Tephrocactus</t>
  </si>
  <si>
    <t xml:space="preserve">forma dispar    </t>
  </si>
  <si>
    <t xml:space="preserve">var. pentandrus    </t>
  </si>
  <si>
    <t xml:space="preserve">var. platycarpus    </t>
  </si>
  <si>
    <t xml:space="preserve">var. politus    </t>
  </si>
  <si>
    <t xml:space="preserve">var. pumilio    </t>
  </si>
  <si>
    <t xml:space="preserve">ssp. sceleratus    </t>
  </si>
  <si>
    <t xml:space="preserve">var. pilulifer    </t>
  </si>
  <si>
    <t xml:space="preserve">var. sessiliflorus    </t>
  </si>
  <si>
    <t xml:space="preserve">var. atropurpurea    </t>
  </si>
  <si>
    <t xml:space="preserve">ssp. glebosa    </t>
  </si>
  <si>
    <t xml:space="preserve">ssp. major    </t>
  </si>
  <si>
    <t xml:space="preserve">ssp. platyphylla    </t>
  </si>
  <si>
    <t xml:space="preserve">ssp. veronense    </t>
  </si>
  <si>
    <t xml:space="preserve">ssp. planchonii    </t>
  </si>
  <si>
    <t xml:space="preserve">ssp. ochroleuca    </t>
  </si>
  <si>
    <t xml:space="preserve">ssp. muralis    </t>
  </si>
  <si>
    <t xml:space="preserve">ssp. officinalis    </t>
  </si>
  <si>
    <t xml:space="preserve">var. indicoides    </t>
  </si>
  <si>
    <t xml:space="preserve">var. parviflora    </t>
  </si>
  <si>
    <t xml:space="preserve">ssp. spicatus    </t>
  </si>
  <si>
    <t xml:space="preserve">var. hybrida    </t>
  </si>
  <si>
    <t xml:space="preserve">ssp. oleifera    </t>
  </si>
  <si>
    <t xml:space="preserve">ssp. rapa    </t>
  </si>
  <si>
    <t xml:space="preserve">ssp. praecox    </t>
  </si>
  <si>
    <t xml:space="preserve">ssp. verna    </t>
  </si>
  <si>
    <t xml:space="preserve">var. brevipes    </t>
  </si>
  <si>
    <t xml:space="preserve">var. major    </t>
  </si>
  <si>
    <t xml:space="preserve">ssp. bicornis    </t>
  </si>
  <si>
    <t xml:space="preserve">ssp. rugosum    </t>
  </si>
  <si>
    <t xml:space="preserve">cv. Acerifolia    </t>
  </si>
  <si>
    <t xml:space="preserve">var. oblonga    </t>
  </si>
  <si>
    <t xml:space="preserve">var. orbiculata    </t>
  </si>
  <si>
    <t xml:space="preserve">var. alata    </t>
  </si>
  <si>
    <t xml:space="preserve">ssp. colligata    </t>
  </si>
  <si>
    <t xml:space="preserve">ssp. lamprosperma    </t>
  </si>
  <si>
    <t xml:space="preserve">var. acuminata    </t>
  </si>
  <si>
    <t xml:space="preserve">var. colorata    </t>
  </si>
  <si>
    <t xml:space="preserve">var. decumbens    </t>
  </si>
  <si>
    <t xml:space="preserve">ssp. ericoides    </t>
  </si>
  <si>
    <t xml:space="preserve">ssp. multicava    </t>
  </si>
  <si>
    <t xml:space="preserve">var. sarmentosa    </t>
  </si>
  <si>
    <t xml:space="preserve">ssp. robusta    </t>
  </si>
  <si>
    <t xml:space="preserve">ssp. cymosa    </t>
  </si>
  <si>
    <t xml:space="preserve">ssp. pseudocymosa    </t>
  </si>
  <si>
    <t xml:space="preserve">var. scandens    </t>
  </si>
  <si>
    <t xml:space="preserve">ssp. lasiophylla    </t>
  </si>
  <si>
    <t xml:space="preserve">ssp. spinosa    </t>
  </si>
  <si>
    <t xml:space="preserve">ssp. domestica    </t>
  </si>
  <si>
    <t xml:space="preserve">ssp. insititia    </t>
  </si>
  <si>
    <t xml:space="preserve">var. persica    </t>
  </si>
  <si>
    <t xml:space="preserve">var. anoplothyrsus    </t>
  </si>
  <si>
    <t xml:space="preserve">var. ulmifolius    </t>
  </si>
  <si>
    <t xml:space="preserve">ssp. acanthoclada    </t>
  </si>
  <si>
    <t xml:space="preserve">var. lissophylla    </t>
  </si>
  <si>
    <t xml:space="preserve">var. aneura    </t>
  </si>
  <si>
    <t xml:space="preserve">var. intermedia    </t>
  </si>
  <si>
    <t xml:space="preserve">ssp. beckleri    </t>
  </si>
  <si>
    <t xml:space="preserve">ssp. megaspherica    </t>
  </si>
  <si>
    <t xml:space="preserve">var. cyperophylla    </t>
  </si>
  <si>
    <t xml:space="preserve">ssp. dealbata    </t>
  </si>
  <si>
    <t xml:space="preserve">var. Numerous-nerved variant (A.S.George 11924)    </t>
  </si>
  <si>
    <t>Acacia genistifolia ssp. genistifolia</t>
  </si>
  <si>
    <t xml:space="preserve">ssp. genistifolia    </t>
  </si>
  <si>
    <t xml:space="preserve">ssp. longifolia    </t>
  </si>
  <si>
    <t xml:space="preserve">ssp. sophorae    </t>
  </si>
  <si>
    <t>Hickory Wattle</t>
  </si>
  <si>
    <t>Q32808</t>
  </si>
  <si>
    <t>penninervis</t>
  </si>
  <si>
    <t xml:space="preserve">var. glaberrima    </t>
  </si>
  <si>
    <t xml:space="preserve">var. linophylla    </t>
  </si>
  <si>
    <t xml:space="preserve">var. ramulosa    </t>
  </si>
  <si>
    <t xml:space="preserve">var. sclerophylla    </t>
  </si>
  <si>
    <t xml:space="preserve">ssp. ovoidea    </t>
  </si>
  <si>
    <t xml:space="preserve">ssp. arida    </t>
  </si>
  <si>
    <t xml:space="preserve">ssp. victoriae    </t>
  </si>
  <si>
    <t xml:space="preserve">ssp. sturtii    </t>
  </si>
  <si>
    <t xml:space="preserve">ssp. dissitiflora    </t>
  </si>
  <si>
    <t xml:space="preserve">ssp. rugosa    </t>
  </si>
  <si>
    <t xml:space="preserve">ssp. strehlowii    </t>
  </si>
  <si>
    <t xml:space="preserve">var. neglecta    </t>
  </si>
  <si>
    <t xml:space="preserve">ssp. asperula    </t>
  </si>
  <si>
    <t xml:space="preserve">ssp. obliqua    </t>
  </si>
  <si>
    <t xml:space="preserve">ssp. aridicola    </t>
  </si>
  <si>
    <t xml:space="preserve">ssp. incarnata    </t>
  </si>
  <si>
    <t xml:space="preserve">ssp. ulicifolia    </t>
  </si>
  <si>
    <t xml:space="preserve">ssp. hesperia    </t>
  </si>
  <si>
    <t xml:space="preserve">ssp. cornuligera    </t>
  </si>
  <si>
    <t xml:space="preserve">ssp. flindersensis    </t>
  </si>
  <si>
    <t xml:space="preserve">var. corniculatus    </t>
  </si>
  <si>
    <t xml:space="preserve">var. tenuifolius    </t>
  </si>
  <si>
    <t xml:space="preserve">var. brachyphylla    </t>
  </si>
  <si>
    <t xml:space="preserve">var. teretifolia    </t>
  </si>
  <si>
    <t xml:space="preserve">var. glabrescens    </t>
  </si>
  <si>
    <t xml:space="preserve">ssp. alicia    </t>
  </si>
  <si>
    <t xml:space="preserve">ssp. alicia x ssp. coriacea    </t>
  </si>
  <si>
    <t xml:space="preserve">ssp. artemisioides x ssp. coriacea    </t>
  </si>
  <si>
    <t xml:space="preserve">ssp. artemisioides x ssp. filifolia    </t>
  </si>
  <si>
    <t xml:space="preserve">ssp. filifolia    </t>
  </si>
  <si>
    <t xml:space="preserve">ssp. filifolia x ssp. petiolaris    </t>
  </si>
  <si>
    <t xml:space="preserve">ssp. helmsii    </t>
  </si>
  <si>
    <t xml:space="preserve">ssp. oligophylla    </t>
  </si>
  <si>
    <t xml:space="preserve">ssp. petiolaris    </t>
  </si>
  <si>
    <t xml:space="preserve">ssp. petiolaris x ssp. sturtii    </t>
  </si>
  <si>
    <t xml:space="preserve">ssp. quadrifolia    </t>
  </si>
  <si>
    <t xml:space="preserve">ssp. artemisioides    </t>
  </si>
  <si>
    <t xml:space="preserve">ssp. coriacea    </t>
  </si>
  <si>
    <t xml:space="preserve">ssp. zygophylla    </t>
  </si>
  <si>
    <t xml:space="preserve">ssp. cardiosperma    </t>
  </si>
  <si>
    <t xml:space="preserve">ssp. gawlerensis    </t>
  </si>
  <si>
    <t xml:space="preserve">ssp. microphylla    </t>
  </si>
  <si>
    <t xml:space="preserve">ssp. chatelainiana    </t>
  </si>
  <si>
    <t xml:space="preserve">ssp. glutinosa    </t>
  </si>
  <si>
    <t xml:space="preserve">ssp. pruinosa    </t>
  </si>
  <si>
    <t xml:space="preserve">var. pleurocarpa    </t>
  </si>
  <si>
    <t xml:space="preserve">var. cannabina    </t>
  </si>
  <si>
    <t xml:space="preserve">var. arvense    </t>
  </si>
  <si>
    <t xml:space="preserve">var. fragiferum    </t>
  </si>
  <si>
    <t xml:space="preserve">var. incarnatum    </t>
  </si>
  <si>
    <t xml:space="preserve"> 'var. balansae'    </t>
  </si>
  <si>
    <t xml:space="preserve">var. majus    </t>
  </si>
  <si>
    <t xml:space="preserve">var. resupinatum    </t>
  </si>
  <si>
    <t xml:space="preserve">var. vesiculosum    </t>
  </si>
  <si>
    <t xml:space="preserve">ssp. indica    </t>
  </si>
  <si>
    <t xml:space="preserve">ssp. monantha    </t>
  </si>
  <si>
    <t xml:space="preserve">ssp. triflora    </t>
  </si>
  <si>
    <t xml:space="preserve">ssp. nigra    </t>
  </si>
  <si>
    <t xml:space="preserve">ssp. sativa    </t>
  </si>
  <si>
    <t xml:space="preserve">ssp. eriocarpa    </t>
  </si>
  <si>
    <t xml:space="preserve">var. latifolia    </t>
  </si>
  <si>
    <t>Oxalis corniculata</t>
  </si>
  <si>
    <t xml:space="preserve">var. corymbosa    </t>
  </si>
  <si>
    <t>Oxalis exilis</t>
  </si>
  <si>
    <t>Short-fruit Oxalis</t>
  </si>
  <si>
    <t>K32821</t>
  </si>
  <si>
    <t>Y32820</t>
  </si>
  <si>
    <t xml:space="preserve">forma South-East (N.N.Donner 6949)    </t>
  </si>
  <si>
    <t>Oxalis perennans/exilis</t>
  </si>
  <si>
    <t>Native Oxalis</t>
  </si>
  <si>
    <t>M32822</t>
  </si>
  <si>
    <t>perennans/exilis</t>
  </si>
  <si>
    <t xml:space="preserve">var. pentaphylla    </t>
  </si>
  <si>
    <t xml:space="preserve">var. potentilloides    </t>
  </si>
  <si>
    <t xml:space="preserve">ssp. pyrenaicum    </t>
  </si>
  <si>
    <t>Pelargonium X fragrans</t>
  </si>
  <si>
    <t>G20287</t>
  </si>
  <si>
    <t xml:space="preserve">ssp. aurantiaca    </t>
  </si>
  <si>
    <t xml:space="preserve">ssp. cuneata    </t>
  </si>
  <si>
    <t xml:space="preserve">ssp. simplicifolia    </t>
  </si>
  <si>
    <t xml:space="preserve">ssp. verticillata    </t>
  </si>
  <si>
    <t xml:space="preserve">ssp. strictum    </t>
  </si>
  <si>
    <t xml:space="preserve">var. hookeri    </t>
  </si>
  <si>
    <t xml:space="preserve">var. xiphoclada    </t>
  </si>
  <si>
    <t xml:space="preserve">var. erythrantha    </t>
  </si>
  <si>
    <t xml:space="preserve">var. subtomentosa    </t>
  </si>
  <si>
    <t>Euphorbia davidii</t>
  </si>
  <si>
    <t>Toothed Spurge</t>
  </si>
  <si>
    <t>S32809</t>
  </si>
  <si>
    <t xml:space="preserve">var. appendiculata    </t>
  </si>
  <si>
    <t xml:space="preserve">var. ferdinandi    </t>
  </si>
  <si>
    <t xml:space="preserve">var. saxosiplaniticola    </t>
  </si>
  <si>
    <t xml:space="preserve">var. queenslandica    </t>
  </si>
  <si>
    <t xml:space="preserve">var. papillata    </t>
  </si>
  <si>
    <t xml:space="preserve">ssp. eremophila    </t>
  </si>
  <si>
    <t xml:space="preserve">var. australis    </t>
  </si>
  <si>
    <t xml:space="preserve">var. rugosa    </t>
  </si>
  <si>
    <t xml:space="preserve">var. thelephora    </t>
  </si>
  <si>
    <t xml:space="preserve">ssp. coerulescens    </t>
  </si>
  <si>
    <t xml:space="preserve">var. hyssopifolia    </t>
  </si>
  <si>
    <t xml:space="preserve">var. nana    </t>
  </si>
  <si>
    <t xml:space="preserve">var. pubescens    </t>
  </si>
  <si>
    <t xml:space="preserve">ssp. torquata    </t>
  </si>
  <si>
    <t xml:space="preserve">var. pannosa    </t>
  </si>
  <si>
    <t xml:space="preserve">var. coriacea    </t>
  </si>
  <si>
    <t xml:space="preserve">var. orbicularis    </t>
  </si>
  <si>
    <t xml:space="preserve">var. calycina    </t>
  </si>
  <si>
    <t xml:space="preserve">var. halmaturorum    </t>
  </si>
  <si>
    <t xml:space="preserve">var. leucoclada    </t>
  </si>
  <si>
    <t xml:space="preserve">var. turnbullii    </t>
  </si>
  <si>
    <t xml:space="preserve">var. insularis    </t>
  </si>
  <si>
    <t xml:space="preserve">var. reflexa    </t>
  </si>
  <si>
    <t xml:space="preserve">var. scabridula    </t>
  </si>
  <si>
    <t xml:space="preserve">ssp. exalata    </t>
  </si>
  <si>
    <t xml:space="preserve">ssp. baccharoides    </t>
  </si>
  <si>
    <t>Microcybe multiflora ssp. baccharoides -- Microcybe multiflora ssp. multiflora</t>
  </si>
  <si>
    <t>G32079</t>
  </si>
  <si>
    <t>Phebalium calcicola</t>
  </si>
  <si>
    <t xml:space="preserve">ssp. macrocalyx    </t>
  </si>
  <si>
    <t xml:space="preserve">ssp. difformis    </t>
  </si>
  <si>
    <t xml:space="preserve">ssp. insularis    </t>
  </si>
  <si>
    <t xml:space="preserve">ssp. veronicea    </t>
  </si>
  <si>
    <t xml:space="preserve">ssp. canescens    </t>
  </si>
  <si>
    <t xml:space="preserve">var. microzyga    </t>
  </si>
  <si>
    <t xml:space="preserve">ssp. angustissima    </t>
  </si>
  <si>
    <t xml:space="preserve">ssp. mucronata    </t>
  </si>
  <si>
    <t xml:space="preserve">ssp. spatulata    </t>
  </si>
  <si>
    <t xml:space="preserve">ssp. Cylindrical inflorescence (W.R.Barker 1418)    </t>
  </si>
  <si>
    <t xml:space="preserve">ssp. One-sided inflorescence (W.R.Barker 697)    </t>
  </si>
  <si>
    <t xml:space="preserve">ssp. Annual (W.R.Barker 2172)    </t>
  </si>
  <si>
    <t xml:space="preserve">ssp. Perennial (W.R.Barker 3641)    </t>
  </si>
  <si>
    <t>Cryptandra sabulicola</t>
  </si>
  <si>
    <t>Sand Cryptandra</t>
  </si>
  <si>
    <t>Y32792</t>
  </si>
  <si>
    <t>sabulicola</t>
  </si>
  <si>
    <t>Cryptandra setifera</t>
  </si>
  <si>
    <t>Gawler Ranges Cryptandra</t>
  </si>
  <si>
    <t>G32791</t>
  </si>
  <si>
    <t xml:space="preserve">ssp. continentis    </t>
  </si>
  <si>
    <t xml:space="preserve">ssp. paniculosa    </t>
  </si>
  <si>
    <t xml:space="preserve">ssp. paralia    </t>
  </si>
  <si>
    <t xml:space="preserve">ssp. bifidum    </t>
  </si>
  <si>
    <t xml:space="preserve">ssp. wanillae    </t>
  </si>
  <si>
    <t>Listed 6th March 2021.</t>
  </si>
  <si>
    <t xml:space="preserve">ssp. renovatum    </t>
  </si>
  <si>
    <t xml:space="preserve">ssp. stenophyllum    </t>
  </si>
  <si>
    <t xml:space="preserve">ssp. notiale    </t>
  </si>
  <si>
    <t xml:space="preserve">ssp. Grey leaves (R.Bates 3115)    </t>
  </si>
  <si>
    <t xml:space="preserve">ssp. diplotrichum    </t>
  </si>
  <si>
    <t xml:space="preserve">ssp. fraseri    </t>
  </si>
  <si>
    <t xml:space="preserve">ssp. Prostrate (A.A.Mitchell PRP 1266)    </t>
  </si>
  <si>
    <t xml:space="preserve">var. sturtianum    </t>
  </si>
  <si>
    <t xml:space="preserve">var. grandiflorus    </t>
  </si>
  <si>
    <t xml:space="preserve">var. muelleri    </t>
  </si>
  <si>
    <t xml:space="preserve">var. sturtii    </t>
  </si>
  <si>
    <t xml:space="preserve">var. truncatus    </t>
  </si>
  <si>
    <t xml:space="preserve">var. americanum    </t>
  </si>
  <si>
    <t xml:space="preserve">var. angustifolia    </t>
  </si>
  <si>
    <t xml:space="preserve">var. corrugata    </t>
  </si>
  <si>
    <t xml:space="preserve">ssp. rohlenae    </t>
  </si>
  <si>
    <t>Limestone Sida</t>
  </si>
  <si>
    <t xml:space="preserve">ssp. populneus    </t>
  </si>
  <si>
    <t xml:space="preserve">ssp. magniflora    </t>
  </si>
  <si>
    <t xml:space="preserve">ssp. bissillii    </t>
  </si>
  <si>
    <t>Keraudrenia exastia</t>
  </si>
  <si>
    <t>exastia</t>
  </si>
  <si>
    <t>U32798</t>
  </si>
  <si>
    <t xml:space="preserve">ssp. gracilis    </t>
  </si>
  <si>
    <t>Pimelea curviflora ssp. planiticola</t>
  </si>
  <si>
    <t>W32799</t>
  </si>
  <si>
    <t xml:space="preserve">ssp. planiticola    </t>
  </si>
  <si>
    <t xml:space="preserve">ssp. dichotoma    </t>
  </si>
  <si>
    <t xml:space="preserve">ssp. flava    </t>
  </si>
  <si>
    <t xml:space="preserve">var. petraea    </t>
  </si>
  <si>
    <t xml:space="preserve">ssp. ligustrina    </t>
  </si>
  <si>
    <t xml:space="preserve">ssp. linifolia    </t>
  </si>
  <si>
    <t xml:space="preserve">ssp. glabra    </t>
  </si>
  <si>
    <t xml:space="preserve">ssp. microcephala    </t>
  </si>
  <si>
    <t xml:space="preserve">ssp. serpyllifolia    </t>
  </si>
  <si>
    <t xml:space="preserve">ssp. continua    </t>
  </si>
  <si>
    <t xml:space="preserve">ssp. simplex    </t>
  </si>
  <si>
    <t xml:space="preserve">ssp. divaricatus    </t>
  </si>
  <si>
    <t>Pigea aurantiaca</t>
  </si>
  <si>
    <t>Orange Spade Flower</t>
  </si>
  <si>
    <t>Pigea</t>
  </si>
  <si>
    <t>Pigea floribunda</t>
  </si>
  <si>
    <t>Shrub Spade Flower</t>
  </si>
  <si>
    <t>Pigea monopetala</t>
  </si>
  <si>
    <t>Slender Spade Flower</t>
  </si>
  <si>
    <t>monopetala</t>
  </si>
  <si>
    <t>Pigea sp.</t>
  </si>
  <si>
    <t>Spade Flower</t>
  </si>
  <si>
    <t xml:space="preserve">ssp. betonicifolia    </t>
  </si>
  <si>
    <t xml:space="preserve">ssp. novaguineensis    </t>
  </si>
  <si>
    <t xml:space="preserve">var. fruticulosa    </t>
  </si>
  <si>
    <t xml:space="preserve">var. gunnii    </t>
  </si>
  <si>
    <t xml:space="preserve">ssp. exigua    </t>
  </si>
  <si>
    <t xml:space="preserve">ssp. obtusifolia    </t>
  </si>
  <si>
    <t xml:space="preserve">ssp. myriocarpus    </t>
  </si>
  <si>
    <t>Agonis flexuosa var. flexuosa</t>
  </si>
  <si>
    <t>Willow Myrtle</t>
  </si>
  <si>
    <t>Z32807</t>
  </si>
  <si>
    <t>Agonis</t>
  </si>
  <si>
    <t xml:space="preserve">var. flexuosa    </t>
  </si>
  <si>
    <t xml:space="preserve">ssp. auriculata    </t>
  </si>
  <si>
    <t xml:space="preserve">ssp. maisonneuvei    </t>
  </si>
  <si>
    <t xml:space="preserve">ssp. costata    </t>
  </si>
  <si>
    <t xml:space="preserve">ssp. viminalis    </t>
  </si>
  <si>
    <t xml:space="preserve">ssp. calycogona    </t>
  </si>
  <si>
    <t xml:space="preserve">ssp. spaffordii    </t>
  </si>
  <si>
    <t xml:space="preserve">ssp. trachybasis    </t>
  </si>
  <si>
    <t xml:space="preserve">ssp. camaldulensis    </t>
  </si>
  <si>
    <t xml:space="preserve">ssp. minima    </t>
  </si>
  <si>
    <t xml:space="preserve">ssp. beadellii    </t>
  </si>
  <si>
    <t xml:space="preserve">ssp. cladocalyx    </t>
  </si>
  <si>
    <t xml:space="preserve">ssp. crassa    </t>
  </si>
  <si>
    <t xml:space="preserve">ssp. petila    </t>
  </si>
  <si>
    <t xml:space="preserve">ssp. conglobata    </t>
  </si>
  <si>
    <t xml:space="preserve">ssp. dalrympleana    </t>
  </si>
  <si>
    <t xml:space="preserve">ssp. densa    </t>
  </si>
  <si>
    <t xml:space="preserve">ssp. diversifolia    </t>
  </si>
  <si>
    <t xml:space="preserve">ssp. eremicola    </t>
  </si>
  <si>
    <t xml:space="preserve">ssp. peeneri    </t>
  </si>
  <si>
    <t xml:space="preserve">ssp. gardneri    </t>
  </si>
  <si>
    <t xml:space="preserve">ssp. exposa    </t>
  </si>
  <si>
    <t xml:space="preserve">ssp. goniocalyx    </t>
  </si>
  <si>
    <t xml:space="preserve">ssp. elevata    </t>
  </si>
  <si>
    <t xml:space="preserve">ssp. leucoxylon    </t>
  </si>
  <si>
    <t xml:space="preserve">ssp. megalocarpa    </t>
  </si>
  <si>
    <t xml:space="preserve">ssp. stephaniae    </t>
  </si>
  <si>
    <t xml:space="preserve">ssp. macrorhyncha    </t>
  </si>
  <si>
    <t xml:space="preserve">ssp. mannensis    </t>
  </si>
  <si>
    <t xml:space="preserve">ssp. ampliata    </t>
  </si>
  <si>
    <t xml:space="preserve">ssp. oleosa    </t>
  </si>
  <si>
    <t xml:space="preserve">ssp. grandiflora    </t>
  </si>
  <si>
    <t xml:space="preserve">ssp. ovata    </t>
  </si>
  <si>
    <t xml:space="preserve">ssp. compressa    </t>
  </si>
  <si>
    <t xml:space="preserve">ssp. phenax    </t>
  </si>
  <si>
    <t xml:space="preserve">ssp. platypus    </t>
  </si>
  <si>
    <t xml:space="preserve">ssp. sideroxylon    </t>
  </si>
  <si>
    <t xml:space="preserve">ssp. eucentrica    </t>
  </si>
  <si>
    <t xml:space="preserve">ssp. socialis    </t>
  </si>
  <si>
    <t xml:space="preserve">ssp. victoriensis    </t>
  </si>
  <si>
    <t xml:space="preserve">ssp. viridans    </t>
  </si>
  <si>
    <t xml:space="preserve">ssp. tricarpa    </t>
  </si>
  <si>
    <t xml:space="preserve">ssp. cygnetensis    </t>
  </si>
  <si>
    <t>Wimmera Mallee Box</t>
  </si>
  <si>
    <t>Eucalyptus X paludicola</t>
  </si>
  <si>
    <t xml:space="preserve">ssp. ramosissima    </t>
  </si>
  <si>
    <t xml:space="preserve">ssp. acuminata    </t>
  </si>
  <si>
    <t xml:space="preserve">ssp. akineta    </t>
  </si>
  <si>
    <t xml:space="preserve">ssp. armillaris    </t>
  </si>
  <si>
    <t xml:space="preserve">ssp. corrugata    </t>
  </si>
  <si>
    <t>Hillock Bush</t>
  </si>
  <si>
    <t>Showy Honey Myrtle</t>
  </si>
  <si>
    <t xml:space="preserve">ssp. mutica    </t>
  </si>
  <si>
    <t>Rinzia ericaea ssp. ericaea</t>
  </si>
  <si>
    <t xml:space="preserve">ssp. ericaea    </t>
  </si>
  <si>
    <t>Rinzia ericaea ssp. insularis</t>
  </si>
  <si>
    <t xml:space="preserve">ssp. cinereum    </t>
  </si>
  <si>
    <t xml:space="preserve">ssp. intermedium    </t>
  </si>
  <si>
    <t xml:space="preserve">ssp. ciliatum    </t>
  </si>
  <si>
    <t xml:space="preserve">ssp. montevidensis    </t>
  </si>
  <si>
    <t xml:space="preserve">ssp. stricta    </t>
  </si>
  <si>
    <t xml:space="preserve">var. helmsii    </t>
  </si>
  <si>
    <t xml:space="preserve">ssp. micranthus    </t>
  </si>
  <si>
    <t xml:space="preserve">forma     </t>
  </si>
  <si>
    <t xml:space="preserve">forma acutangula    </t>
  </si>
  <si>
    <t xml:space="preserve">forma annulata    </t>
  </si>
  <si>
    <t xml:space="preserve">forma dentata    </t>
  </si>
  <si>
    <t xml:space="preserve">forma inflata    </t>
  </si>
  <si>
    <t xml:space="preserve">forma obturbinata    </t>
  </si>
  <si>
    <t xml:space="preserve">forma pyramidata    </t>
  </si>
  <si>
    <t xml:space="preserve">forma semiangulata    </t>
  </si>
  <si>
    <t xml:space="preserve">forma stellata    </t>
  </si>
  <si>
    <t xml:space="preserve">forma subacutangula    </t>
  </si>
  <si>
    <t xml:space="preserve">forma tetraglebosa    </t>
  </si>
  <si>
    <t xml:space="preserve">forma tetraptera    </t>
  </si>
  <si>
    <t xml:space="preserve">forma turbinata    </t>
  </si>
  <si>
    <t xml:space="preserve">forma glauca    </t>
  </si>
  <si>
    <t xml:space="preserve">forma sclopetifera    </t>
  </si>
  <si>
    <t xml:space="preserve">forma octoforma    </t>
  </si>
  <si>
    <t xml:space="preserve">forma pterocarpa    </t>
  </si>
  <si>
    <t xml:space="preserve">forma rugosa    </t>
  </si>
  <si>
    <t>Meionectes brownii</t>
  </si>
  <si>
    <t>Meionectes</t>
  </si>
  <si>
    <t>Hedera sp.</t>
  </si>
  <si>
    <t>K32777</t>
  </si>
  <si>
    <t xml:space="preserve">var. filiforme    </t>
  </si>
  <si>
    <t xml:space="preserve">var. prostratum    </t>
  </si>
  <si>
    <t xml:space="preserve">ssp. communis    </t>
  </si>
  <si>
    <t>Hydrocotyle simulans</t>
  </si>
  <si>
    <t xml:space="preserve">var. heterophylla    </t>
  </si>
  <si>
    <t xml:space="preserve">var. tepperi    </t>
  </si>
  <si>
    <t xml:space="preserve">ssp. pecten-veneris    </t>
  </si>
  <si>
    <t xml:space="preserve">ssp. bicolor    </t>
  </si>
  <si>
    <t xml:space="preserve">ssp. obovatus    </t>
  </si>
  <si>
    <t xml:space="preserve">var. brevifolius    </t>
  </si>
  <si>
    <t xml:space="preserve">var. virgatus    </t>
  </si>
  <si>
    <t xml:space="preserve">ssp. subulata    </t>
  </si>
  <si>
    <t>Styphelia clelandii</t>
  </si>
  <si>
    <t>Styphelia ericoides</t>
  </si>
  <si>
    <t>Styphelia foliosa</t>
  </si>
  <si>
    <t>Styphelia rufa</t>
  </si>
  <si>
    <t>Styphelia woodsii</t>
  </si>
  <si>
    <t xml:space="preserve">ssp. lineare    </t>
  </si>
  <si>
    <t xml:space="preserve">ssp. cuspidata    </t>
  </si>
  <si>
    <t xml:space="preserve">ssp. europaea    </t>
  </si>
  <si>
    <t xml:space="preserve">var. pilosa    </t>
  </si>
  <si>
    <t>Phyllangium sp.</t>
  </si>
  <si>
    <t>S32817</t>
  </si>
  <si>
    <t xml:space="preserve">var. beaugleholei    </t>
  </si>
  <si>
    <t xml:space="preserve">var. umbricola    </t>
  </si>
  <si>
    <t xml:space="preserve">ssp. australe    </t>
  </si>
  <si>
    <t xml:space="preserve">ssp. ciliare    </t>
  </si>
  <si>
    <t>Galium gaudichaudii ssp.</t>
  </si>
  <si>
    <t>M32814</t>
  </si>
  <si>
    <t xml:space="preserve">ssp. gaudichaudii    </t>
  </si>
  <si>
    <t xml:space="preserve">ssp. parviflorum    </t>
  </si>
  <si>
    <t xml:space="preserve">ssp. inversum    </t>
  </si>
  <si>
    <t xml:space="preserve">ssp. trichogynum    </t>
  </si>
  <si>
    <t xml:space="preserve">var. hispidula    </t>
  </si>
  <si>
    <t xml:space="preserve">var. tillaeacea    </t>
  </si>
  <si>
    <t xml:space="preserve">ssp. silvatica    </t>
  </si>
  <si>
    <t xml:space="preserve">ssp. nullarborensis    </t>
  </si>
  <si>
    <t xml:space="preserve">ssp. recurvatus    </t>
  </si>
  <si>
    <t xml:space="preserve">var. villosicalyx    </t>
  </si>
  <si>
    <t xml:space="preserve">ssp. fistulosa    </t>
  </si>
  <si>
    <t xml:space="preserve">var. caracasana    </t>
  </si>
  <si>
    <t>Hackelia suaveolens</t>
  </si>
  <si>
    <t>Hackelia</t>
  </si>
  <si>
    <t>Myosotis arvensis</t>
  </si>
  <si>
    <t>Field Forget-me-not</t>
  </si>
  <si>
    <t>Z32823</t>
  </si>
  <si>
    <t>Myosotis australis ssp. australis</t>
  </si>
  <si>
    <t>Myosotis discolor</t>
  </si>
  <si>
    <t>Changing Forget-me-not</t>
  </si>
  <si>
    <t xml:space="preserve">var. zeylanicum    </t>
  </si>
  <si>
    <t xml:space="preserve">var. erecta    </t>
  </si>
  <si>
    <t xml:space="preserve">var. supina    </t>
  </si>
  <si>
    <t xml:space="preserve">ssp. australasica    </t>
  </si>
  <si>
    <t xml:space="preserve">ssp. marina    </t>
  </si>
  <si>
    <t xml:space="preserve">var. brutia    </t>
  </si>
  <si>
    <t xml:space="preserve"> form    </t>
  </si>
  <si>
    <t xml:space="preserve">forma A (A.G.Spooner 9058)    </t>
  </si>
  <si>
    <t xml:space="preserve">forma B (R.L.Taplin 972)    </t>
  </si>
  <si>
    <t xml:space="preserve">ssp. glandulosa    </t>
  </si>
  <si>
    <t xml:space="preserve">var. amplexicaule    </t>
  </si>
  <si>
    <t xml:space="preserve">ssp. canariae    </t>
  </si>
  <si>
    <t xml:space="preserve">var. candicans    </t>
  </si>
  <si>
    <t xml:space="preserve">ssp. stoechas    </t>
  </si>
  <si>
    <t xml:space="preserve">forma A (R.Bates 3655)    </t>
  </si>
  <si>
    <t xml:space="preserve">forma B (B.Copley 1119)    </t>
  </si>
  <si>
    <t xml:space="preserve">var. citrata    </t>
  </si>
  <si>
    <t xml:space="preserve">var. piperita    </t>
  </si>
  <si>
    <t xml:space="preserve">ssp. microphylla (purplish-green flowers)    </t>
  </si>
  <si>
    <t xml:space="preserve">ssp. microphylla (red flowers)    </t>
  </si>
  <si>
    <t xml:space="preserve">ssp. serpyllifolia (purplish-green flowers)    </t>
  </si>
  <si>
    <t xml:space="preserve">ssp. serpyllifolia (red flowers)    </t>
  </si>
  <si>
    <t xml:space="preserve">var. verbenaca    </t>
  </si>
  <si>
    <t xml:space="preserve">var. vernalis    </t>
  </si>
  <si>
    <t xml:space="preserve">ssp. grandiusculum    </t>
  </si>
  <si>
    <t xml:space="preserve">ssp. pilosum    </t>
  </si>
  <si>
    <t xml:space="preserve">ssp. anisantha    </t>
  </si>
  <si>
    <t xml:space="preserve">ssp. collina    </t>
  </si>
  <si>
    <t>Datura innoxia</t>
  </si>
  <si>
    <t>innoxia</t>
  </si>
  <si>
    <t xml:space="preserve">ssp. ingulba    </t>
  </si>
  <si>
    <t xml:space="preserve">ssp. rosulata    </t>
  </si>
  <si>
    <t>Petunia X atkinsiana</t>
  </si>
  <si>
    <t>Garden Petunia (hybrid)</t>
  </si>
  <si>
    <t>G32803</t>
  </si>
  <si>
    <t>atkinsiana</t>
  </si>
  <si>
    <t>Physalis philadelphica</t>
  </si>
  <si>
    <t>Husk-tomato</t>
  </si>
  <si>
    <t>Y32804</t>
  </si>
  <si>
    <t>philadelphica</t>
  </si>
  <si>
    <t xml:space="preserve">ssp. macrophyllum    </t>
  </si>
  <si>
    <t xml:space="preserve">ssp. orbiculatum    </t>
  </si>
  <si>
    <t xml:space="preserve">var. nitidibaccatum    </t>
  </si>
  <si>
    <t>Buddleja sp.</t>
  </si>
  <si>
    <t>S32825</t>
  </si>
  <si>
    <t xml:space="preserve">ssp. muelleri    </t>
  </si>
  <si>
    <t xml:space="preserve">ssp. osbornii    </t>
  </si>
  <si>
    <t xml:space="preserve">ssp. tetragona    </t>
  </si>
  <si>
    <t xml:space="preserve">ssp. trichocalycina    </t>
  </si>
  <si>
    <t xml:space="preserve">ssp. graeca    </t>
  </si>
  <si>
    <t xml:space="preserve">ssp. crinita    </t>
  </si>
  <si>
    <t xml:space="preserve">ssp. elatine    </t>
  </si>
  <si>
    <t xml:space="preserve">ssp. integrifolia    </t>
  </si>
  <si>
    <t xml:space="preserve">var. Long-pedicelled (W.R.Barker 3577)    </t>
  </si>
  <si>
    <t xml:space="preserve">ssp. thapsus    </t>
  </si>
  <si>
    <t>Veronica catenata</t>
  </si>
  <si>
    <t>Pink Water-speedwell</t>
  </si>
  <si>
    <t>K02741</t>
  </si>
  <si>
    <t>catenata</t>
  </si>
  <si>
    <t xml:space="preserve">ssp. anisodonta    </t>
  </si>
  <si>
    <t xml:space="preserve">ssp. derwentiana    </t>
  </si>
  <si>
    <t xml:space="preserve">ssp. homalodonta    </t>
  </si>
  <si>
    <t xml:space="preserve">ssp. xalapensis    </t>
  </si>
  <si>
    <t xml:space="preserve">ssp. australasicus    </t>
  </si>
  <si>
    <t xml:space="preserve">ssp. glabratus    </t>
  </si>
  <si>
    <t xml:space="preserve">ssp. adscendens var.   </t>
  </si>
  <si>
    <t xml:space="preserve">var. clementii    </t>
  </si>
  <si>
    <t xml:space="preserve">var. pogonanthera    </t>
  </si>
  <si>
    <t>Thunbergia alata</t>
  </si>
  <si>
    <t>Black-eyed Susan Vine</t>
  </si>
  <si>
    <t>K32805</t>
  </si>
  <si>
    <t>Thunbergia</t>
  </si>
  <si>
    <t xml:space="preserve">var. australiana    </t>
  </si>
  <si>
    <t xml:space="preserve">ssp. mutelii    </t>
  </si>
  <si>
    <t xml:space="preserve">ssp. tenera    </t>
  </si>
  <si>
    <t xml:space="preserve">ssp. latifolia    </t>
  </si>
  <si>
    <t xml:space="preserve">ssp. decipiens    </t>
  </si>
  <si>
    <t xml:space="preserve">ssp. forrestii    </t>
  </si>
  <si>
    <t xml:space="preserve">ssp. viridis    </t>
  </si>
  <si>
    <t xml:space="preserve">ssp. gilesii    </t>
  </si>
  <si>
    <t xml:space="preserve">ssp. murrayana    </t>
  </si>
  <si>
    <t xml:space="preserve">ssp. interstans    </t>
  </si>
  <si>
    <t xml:space="preserve">ssp. latrobei    </t>
  </si>
  <si>
    <t xml:space="preserve">ssp. brevifolia    </t>
  </si>
  <si>
    <t xml:space="preserve">ssp. maculata    </t>
  </si>
  <si>
    <t xml:space="preserve">ssp. obovata    </t>
  </si>
  <si>
    <t xml:space="preserve">ssp. oppositifolia    </t>
  </si>
  <si>
    <t xml:space="preserve">ssp. paisleyi    </t>
  </si>
  <si>
    <t xml:space="preserve">ssp. parvifolia    </t>
  </si>
  <si>
    <t xml:space="preserve">ssp. exotrachys    </t>
  </si>
  <si>
    <t xml:space="preserve">ssp. platythamnos    </t>
  </si>
  <si>
    <t xml:space="preserve">ssp. villosa    </t>
  </si>
  <si>
    <t xml:space="preserve">ssp. lanata    </t>
  </si>
  <si>
    <t xml:space="preserve">ssp. brevistellata    </t>
  </si>
  <si>
    <t xml:space="preserve">ssp. verrucosa    </t>
  </si>
  <si>
    <t xml:space="preserve">ssp. willsii    </t>
  </si>
  <si>
    <t xml:space="preserve">ssp. perbellum    </t>
  </si>
  <si>
    <t xml:space="preserve">ssp. platycarpum    </t>
  </si>
  <si>
    <t xml:space="preserve">ssp. commutata    </t>
  </si>
  <si>
    <t xml:space="preserve">ssp. coronopus    </t>
  </si>
  <si>
    <t xml:space="preserve">var. dubia    </t>
  </si>
  <si>
    <t xml:space="preserve">var. lanceolata    </t>
  </si>
  <si>
    <t xml:space="preserve">ssp. ruber    </t>
  </si>
  <si>
    <t xml:space="preserve">ssp. centralis    </t>
  </si>
  <si>
    <t xml:space="preserve">var. depressa    </t>
  </si>
  <si>
    <t>Goodenia arguta</t>
  </si>
  <si>
    <t>Goodenia capillosa</t>
  </si>
  <si>
    <t>capillosa</t>
  </si>
  <si>
    <t>Goodenia connata</t>
  </si>
  <si>
    <t>Goodenia cycnopotamica</t>
  </si>
  <si>
    <t>Goodenia glabrata</t>
  </si>
  <si>
    <t>Goodenia paradoxa</t>
  </si>
  <si>
    <t>Goodenia radicans</t>
  </si>
  <si>
    <t xml:space="preserve">var. albida    </t>
  </si>
  <si>
    <t xml:space="preserve">var. pallida    </t>
  </si>
  <si>
    <t xml:space="preserve">var. centralis    </t>
  </si>
  <si>
    <t xml:space="preserve">ssp. confertifolia    </t>
  </si>
  <si>
    <t xml:space="preserve">ssp. linearis    </t>
  </si>
  <si>
    <t xml:space="preserve">ssp. armeria    </t>
  </si>
  <si>
    <t xml:space="preserve">ssp. stirlingii    </t>
  </si>
  <si>
    <t xml:space="preserve">ssp. foeniculaceum    </t>
  </si>
  <si>
    <t xml:space="preserve">ssp. frutescens    </t>
  </si>
  <si>
    <t xml:space="preserve">var. minor    </t>
  </si>
  <si>
    <t xml:space="preserve">var. simulans    </t>
  </si>
  <si>
    <t xml:space="preserve">var. brachyglossa    </t>
  </si>
  <si>
    <t xml:space="preserve">var. ciliaris    </t>
  </si>
  <si>
    <t xml:space="preserve">var. lanuginosa    </t>
  </si>
  <si>
    <t xml:space="preserve">var. lyrifolia    </t>
  </si>
  <si>
    <t xml:space="preserve">var. subintegrifolia    </t>
  </si>
  <si>
    <t xml:space="preserve">var. dichromosomatica    </t>
  </si>
  <si>
    <t xml:space="preserve">ssp. melanocarpa    </t>
  </si>
  <si>
    <t xml:space="preserve">var. scabiosifolia    </t>
  </si>
  <si>
    <t xml:space="preserve">ssp. nigrescens    </t>
  </si>
  <si>
    <t xml:space="preserve">ssp. compacta    </t>
  </si>
  <si>
    <t xml:space="preserve">ssp. crateriformis    </t>
  </si>
  <si>
    <t xml:space="preserve">ssp. monilifera    </t>
  </si>
  <si>
    <t>Cosmos bipinnatus</t>
  </si>
  <si>
    <t>Garden Cosmos</t>
  </si>
  <si>
    <t>S32833</t>
  </si>
  <si>
    <t>Cosmos</t>
  </si>
  <si>
    <t>bipinnatus</t>
  </si>
  <si>
    <t>Cosmos sulphureus</t>
  </si>
  <si>
    <t>Orange Cosmos</t>
  </si>
  <si>
    <t>Q32832</t>
  </si>
  <si>
    <t>sulphureus</t>
  </si>
  <si>
    <t xml:space="preserve">var. australasica    </t>
  </si>
  <si>
    <t xml:space="preserve">ssp. foetida    </t>
  </si>
  <si>
    <t xml:space="preserve">ssp. taraxicifolia    </t>
  </si>
  <si>
    <t xml:space="preserve">ssp. flavescens    </t>
  </si>
  <si>
    <t xml:space="preserve">ssp. platyglossa    </t>
  </si>
  <si>
    <t xml:space="preserve">ssp. ramosum    </t>
  </si>
  <si>
    <t xml:space="preserve">ssp. indutum    </t>
  </si>
  <si>
    <t xml:space="preserve">ssp. glutinosum    </t>
  </si>
  <si>
    <t xml:space="preserve">ssp. robustior    </t>
  </si>
  <si>
    <t xml:space="preserve">ssp. achillaeoides    </t>
  </si>
  <si>
    <t xml:space="preserve">ssp. alata    </t>
  </si>
  <si>
    <t xml:space="preserve">ssp. arenicola    </t>
  </si>
  <si>
    <t xml:space="preserve">forma integrifolia    </t>
  </si>
  <si>
    <t xml:space="preserve">forma serriola    </t>
  </si>
  <si>
    <t xml:space="preserve">ssp. semicalva    </t>
  </si>
  <si>
    <t xml:space="preserve">ssp. vinacea    </t>
  </si>
  <si>
    <t xml:space="preserve">ssp. squamatus    </t>
  </si>
  <si>
    <t xml:space="preserve">ssp. greevesii    </t>
  </si>
  <si>
    <t xml:space="preserve">var. nudescens    </t>
  </si>
  <si>
    <t xml:space="preserve">var. tenuifolia    </t>
  </si>
  <si>
    <t xml:space="preserve">var. ciliata    </t>
  </si>
  <si>
    <t xml:space="preserve">var. squamifolia    </t>
  </si>
  <si>
    <t xml:space="preserve">ssp. cardiophylla    </t>
  </si>
  <si>
    <t xml:space="preserve">ssp. pannosa    </t>
  </si>
  <si>
    <t xml:space="preserve">ssp. glutescens    </t>
  </si>
  <si>
    <t xml:space="preserve">ssp. passerinoides    </t>
  </si>
  <si>
    <t xml:space="preserve">ssp. affinis    </t>
  </si>
  <si>
    <t xml:space="preserve">ssp. littoralis    </t>
  </si>
  <si>
    <t xml:space="preserve">ssp. rugata    </t>
  </si>
  <si>
    <t xml:space="preserve">ssp. trullata    </t>
  </si>
  <si>
    <t xml:space="preserve">var. velutinum    </t>
  </si>
  <si>
    <t xml:space="preserve">ssp. rosea    </t>
  </si>
  <si>
    <t xml:space="preserve">ssp. helichrysoides    </t>
  </si>
  <si>
    <t xml:space="preserve">var. calcitrapifolia    </t>
  </si>
  <si>
    <t xml:space="preserve">var. laciniata    </t>
  </si>
  <si>
    <t xml:space="preserve">ssp. anethifolius    </t>
  </si>
  <si>
    <t xml:space="preserve">ssp. brevibracteolatus    </t>
  </si>
  <si>
    <t xml:space="preserve">var. cunninghamii    </t>
  </si>
  <si>
    <t xml:space="preserve">var. flindersensis    </t>
  </si>
  <si>
    <t xml:space="preserve">ssp. glomeratus    </t>
  </si>
  <si>
    <t xml:space="preserve">ssp. longifructus    </t>
  </si>
  <si>
    <t>Senecio halophilus</t>
  </si>
  <si>
    <t>halophilus</t>
  </si>
  <si>
    <t xml:space="preserve">var. linearifolius    </t>
  </si>
  <si>
    <t xml:space="preserve">var. lanceolatus    </t>
  </si>
  <si>
    <t xml:space="preserve">var. maritimus    </t>
  </si>
  <si>
    <t xml:space="preserve">var. pinnatifolius    </t>
  </si>
  <si>
    <t xml:space="preserve">ssp. magnus    </t>
  </si>
  <si>
    <t xml:space="preserve">ssp. productus    </t>
  </si>
  <si>
    <t xml:space="preserve">ssp. serratiformis    </t>
  </si>
  <si>
    <t xml:space="preserve">ssp. australiensis    </t>
  </si>
  <si>
    <t xml:space="preserve">ssp. longifolius    </t>
  </si>
  <si>
    <t xml:space="preserve">var. encelioides    </t>
  </si>
  <si>
    <t xml:space="preserve">var. oricola    </t>
  </si>
  <si>
    <t xml:space="preserve">var. subglabra    </t>
  </si>
  <si>
    <t xml:space="preserve">var. cervicularis    </t>
  </si>
  <si>
    <t xml:space="preserve">var. cuneata    </t>
  </si>
  <si>
    <t xml:space="preserve">var. morrisii    </t>
  </si>
  <si>
    <t xml:space="preserve">var. murrayensis    </t>
  </si>
  <si>
    <t xml:space="preserve">var. hirta    </t>
  </si>
  <si>
    <t xml:space="preserve">ssp. ovalifolia    </t>
  </si>
  <si>
    <t xml:space="preserve">ssp. capricorni    </t>
  </si>
  <si>
    <t xml:space="preserve">var. Estuarine (E.L.Robertson 13 Oct 1981)    </t>
  </si>
  <si>
    <t>Althenia patentifolia</t>
  </si>
  <si>
    <t>patentifolia</t>
  </si>
  <si>
    <t xml:space="preserve">ssp. minimus    </t>
  </si>
  <si>
    <t xml:space="preserve">ssp. paniculatum    </t>
  </si>
  <si>
    <t xml:space="preserve">ssp. rotundum    </t>
  </si>
  <si>
    <t xml:space="preserve">ssp. scorodoprasum    </t>
  </si>
  <si>
    <t>Alstroemeria psittacina</t>
  </si>
  <si>
    <t>Parrot Lily</t>
  </si>
  <si>
    <t>U32826</t>
  </si>
  <si>
    <t>psittacina</t>
  </si>
  <si>
    <t xml:space="preserve">forma Western Cape (R.Taplin 1133)    </t>
  </si>
  <si>
    <t>Corynotheca divaricata</t>
  </si>
  <si>
    <t>Desert Zigzag Lily</t>
  </si>
  <si>
    <t xml:space="preserve">var. grandis    </t>
  </si>
  <si>
    <t xml:space="preserve">var. divaricata    </t>
  </si>
  <si>
    <t xml:space="preserve">var. revoluta    </t>
  </si>
  <si>
    <t xml:space="preserve">var. verrucosa    </t>
  </si>
  <si>
    <t xml:space="preserve">ssp. micrantha    </t>
  </si>
  <si>
    <t xml:space="preserve">ssp. tuberculata    </t>
  </si>
  <si>
    <t xml:space="preserve">ssp. dura    </t>
  </si>
  <si>
    <t xml:space="preserve">ssp. parviflorus    </t>
  </si>
  <si>
    <t xml:space="preserve">ssp. tuberosus    </t>
  </si>
  <si>
    <t xml:space="preserve">ssp. flindersica    </t>
  </si>
  <si>
    <t xml:space="preserve">ssp. dioica    </t>
  </si>
  <si>
    <t xml:space="preserve">ssp. lacunaria    </t>
  </si>
  <si>
    <t xml:space="preserve">ssp. vanessae    </t>
  </si>
  <si>
    <t xml:space="preserve">ssp. lutea    </t>
  </si>
  <si>
    <t xml:space="preserve">ssp. semiplana    </t>
  </si>
  <si>
    <t xml:space="preserve">ssp. tateana    </t>
  </si>
  <si>
    <t xml:space="preserve">var. glabella    </t>
  </si>
  <si>
    <t xml:space="preserve">var. vaginata    </t>
  </si>
  <si>
    <t xml:space="preserve">ssp. byzantinus    </t>
  </si>
  <si>
    <t xml:space="preserve">ssp. fugax    </t>
  </si>
  <si>
    <t xml:space="preserve">var. bulbillifera    </t>
  </si>
  <si>
    <t xml:space="preserve">var. meriana    </t>
  </si>
  <si>
    <t>Tradescantia crassula</t>
  </si>
  <si>
    <t>Succulent Spiderwort</t>
  </si>
  <si>
    <t>E32802</t>
  </si>
  <si>
    <t>crassula</t>
  </si>
  <si>
    <t xml:space="preserve">ssp. carsonii    </t>
  </si>
  <si>
    <t xml:space="preserve">ssp. tetraphyllum    </t>
  </si>
  <si>
    <t xml:space="preserve">ssp. cephaloformis    </t>
  </si>
  <si>
    <t xml:space="preserve">ssp. murrayi    </t>
  </si>
  <si>
    <t xml:space="preserve">ssp. strigosa    </t>
  </si>
  <si>
    <t>Trithuria australis</t>
  </si>
  <si>
    <t>K32793</t>
  </si>
  <si>
    <t xml:space="preserve">var. caricinus    </t>
  </si>
  <si>
    <t xml:space="preserve">var. holathera    </t>
  </si>
  <si>
    <t xml:space="preserve">var. subspinulifera    </t>
  </si>
  <si>
    <t xml:space="preserve">var. bulbosum    </t>
  </si>
  <si>
    <t>Austrostipa dongicola</t>
  </si>
  <si>
    <t>Donga Spear-grass</t>
  </si>
  <si>
    <t>dongicola</t>
  </si>
  <si>
    <t xml:space="preserve">ssp. falcata    </t>
  </si>
  <si>
    <t xml:space="preserve">ssp. scabra    </t>
  </si>
  <si>
    <t xml:space="preserve">ssp. ludoviciana    </t>
  </si>
  <si>
    <t xml:space="preserve">ssp. hordeaceus    </t>
  </si>
  <si>
    <t>Cortaderia selloana ssp. jubata</t>
  </si>
  <si>
    <t>Q32824</t>
  </si>
  <si>
    <t xml:space="preserve">ssp. jubata    </t>
  </si>
  <si>
    <t xml:space="preserve">ssp. selloana    </t>
  </si>
  <si>
    <t xml:space="preserve">var. dactylon    </t>
  </si>
  <si>
    <t xml:space="preserve">var. pulchellus    </t>
  </si>
  <si>
    <t xml:space="preserve">var. nlemfuensis    </t>
  </si>
  <si>
    <t xml:space="preserve">ssp. humilius    </t>
  </si>
  <si>
    <t xml:space="preserve">ssp. sericeum    </t>
  </si>
  <si>
    <t xml:space="preserve">var. divaricatissima    </t>
  </si>
  <si>
    <t xml:space="preserve">ssp. fusca    </t>
  </si>
  <si>
    <t xml:space="preserve">ssp. uninervia    </t>
  </si>
  <si>
    <t xml:space="preserve">var. caespitosus    </t>
  </si>
  <si>
    <t xml:space="preserve">ssp. Hill top (P.K.Latz 11583)    </t>
  </si>
  <si>
    <t xml:space="preserve">ssp. sandy fireweed (P.K.Latz 12908)    </t>
  </si>
  <si>
    <t xml:space="preserve">ssp. pulchella    </t>
  </si>
  <si>
    <t xml:space="preserve">var. uncinata    </t>
  </si>
  <si>
    <t>Hordeum sp.</t>
  </si>
  <si>
    <t>M32830</t>
  </si>
  <si>
    <t xml:space="preserve">ssp. billardierei    </t>
  </si>
  <si>
    <t xml:space="preserve">ssp. rudis    </t>
  </si>
  <si>
    <t>Lachnagrostis semibarbata ssp.</t>
  </si>
  <si>
    <t>Lachnagrostis semibarbata var. filifolia</t>
  </si>
  <si>
    <t xml:space="preserve">var. filifolia    </t>
  </si>
  <si>
    <t>Lachnagrostis semibarbata var. semibarbata</t>
  </si>
  <si>
    <t xml:space="preserve">var. semibarbata    </t>
  </si>
  <si>
    <t xml:space="preserve"> x rigidum    </t>
  </si>
  <si>
    <t xml:space="preserve">var. temulentum    </t>
  </si>
  <si>
    <t xml:space="preserve">var. stipoides    </t>
  </si>
  <si>
    <t>Molineriella minuta</t>
  </si>
  <si>
    <t>Molineriella</t>
  </si>
  <si>
    <t xml:space="preserve">var. brevifolium    </t>
  </si>
  <si>
    <t xml:space="preserve">var. decompositum    </t>
  </si>
  <si>
    <t xml:space="preserve">var. effusum    </t>
  </si>
  <si>
    <t xml:space="preserve">var. trichoglume    </t>
  </si>
  <si>
    <t xml:space="preserve">ssp. reversum    </t>
  </si>
  <si>
    <t xml:space="preserve">ssp. airoides    </t>
  </si>
  <si>
    <t xml:space="preserve">var. quadrifidus    </t>
  </si>
  <si>
    <t xml:space="preserve">var. arundinacea    </t>
  </si>
  <si>
    <t xml:space="preserve">var. picta    </t>
  </si>
  <si>
    <t>Phragmites karka</t>
  </si>
  <si>
    <t>karka</t>
  </si>
  <si>
    <t xml:space="preserve">var. labillardieri    </t>
  </si>
  <si>
    <t xml:space="preserve">var. poiformis    </t>
  </si>
  <si>
    <t xml:space="preserve">var. hirtella    </t>
  </si>
  <si>
    <t xml:space="preserve">var. sieberiana    </t>
  </si>
  <si>
    <t xml:space="preserve">var. racemosum    </t>
  </si>
  <si>
    <t xml:space="preserve">ssp. pumila    </t>
  </si>
  <si>
    <t xml:space="preserve">var. elongatus    </t>
  </si>
  <si>
    <t>Tetrarrhena sp.</t>
  </si>
  <si>
    <t>U32818</t>
  </si>
  <si>
    <t xml:space="preserve">var. gilesii    </t>
  </si>
  <si>
    <t xml:space="preserve">var. notochthona    </t>
  </si>
  <si>
    <t xml:space="preserve">var. panicoides    </t>
  </si>
  <si>
    <t xml:space="preserve">forma megalura    </t>
  </si>
  <si>
    <t xml:space="preserve">forma myuros    </t>
  </si>
  <si>
    <t xml:space="preserve">var. australiensis    </t>
  </si>
  <si>
    <t xml:space="preserve">ssp. walshii    </t>
  </si>
  <si>
    <t xml:space="preserve">var. inversa    </t>
  </si>
  <si>
    <t xml:space="preserve">forma Oodnadatta (K.L.Wilson 4612)    </t>
  </si>
  <si>
    <t xml:space="preserve">ssp. gunnii    </t>
  </si>
  <si>
    <t>Lepidosperma hispidulum</t>
  </si>
  <si>
    <t>M32794</t>
  </si>
  <si>
    <t>hispidulum</t>
  </si>
  <si>
    <t>Lepidosperma laeve</t>
  </si>
  <si>
    <t>Lepidosperma sieberi</t>
  </si>
  <si>
    <t>Z32795</t>
  </si>
  <si>
    <t>Machaerina acuta</t>
  </si>
  <si>
    <t>Machaerina</t>
  </si>
  <si>
    <t>Machaerina arthrophylla</t>
  </si>
  <si>
    <t>Machaerina articulata</t>
  </si>
  <si>
    <t>Machaerina gunnii</t>
  </si>
  <si>
    <t>Machaerina juncea</t>
  </si>
  <si>
    <t>Machaerina laxa</t>
  </si>
  <si>
    <t>Machaerina rubiginosa</t>
  </si>
  <si>
    <t>Machaerina sp.</t>
  </si>
  <si>
    <t>Machaerina tetragona</t>
  </si>
  <si>
    <t xml:space="preserve">ssp. lepidosperma    </t>
  </si>
  <si>
    <t xml:space="preserve">ssp. bicalliata    </t>
  </si>
  <si>
    <t xml:space="preserve">ssp. dentata    </t>
  </si>
  <si>
    <t xml:space="preserve">ssp. leptochila    </t>
  </si>
  <si>
    <t>Caladenia White spider orchid group</t>
  </si>
  <si>
    <t>White spider orchid group</t>
  </si>
  <si>
    <t xml:space="preserve">var. punctata    </t>
  </si>
  <si>
    <t xml:space="preserve">ssp. collinus    </t>
  </si>
  <si>
    <t xml:space="preserve">ssp. sericeus    </t>
  </si>
  <si>
    <t>Prasophyllum tortilis</t>
  </si>
  <si>
    <t>tortilis</t>
  </si>
  <si>
    <t>Pterostylis corpulenta</t>
  </si>
  <si>
    <t>corpulenta</t>
  </si>
  <si>
    <t xml:space="preserve">ssp. cucullata    </t>
  </si>
  <si>
    <t xml:space="preserve">ssp. sylvicola    </t>
  </si>
  <si>
    <t>16 Jul 00
*Listed as Pterostylis sp. Halbury (R.Bates 8425)</t>
  </si>
  <si>
    <t>NSX Code</t>
  </si>
  <si>
    <t>GDA20</t>
  </si>
  <si>
    <t>Currently Extinct in the wild in SA</t>
  </si>
  <si>
    <t>[PJL: extinct]</t>
  </si>
  <si>
    <t>not evaluated</t>
  </si>
  <si>
    <t>previous status X, now considered naturalised in SA</t>
  </si>
  <si>
    <t>EN B1+2ab(iii)</t>
  </si>
  <si>
    <t>updated null to E*, Sep 2007 ( Error in correction of NPW schedule - E status should apply to ssp. wirragensis only).</t>
  </si>
  <si>
    <t>RA d(i)</t>
  </si>
  <si>
    <t>does not meet criteria for rare; updated R to null, Apr 2007</t>
  </si>
  <si>
    <t>does not meet criteria for rare, updated R to null, Apr 2007</t>
  </si>
  <si>
    <t>RA d(ii)</t>
  </si>
  <si>
    <t>updated R* to R, Sep 2007</t>
  </si>
  <si>
    <t>not</t>
  </si>
  <si>
    <t>VU B2ac</t>
  </si>
  <si>
    <t>RA d(i), updated null to R</t>
  </si>
  <si>
    <t>need to remove</t>
  </si>
  <si>
    <t>RA d(i,ii)</t>
  </si>
  <si>
    <t>Only known from 1 colln in SA (PJL , Jul 2011), but widepsread in WA, NT &amp; QLD.</t>
  </si>
  <si>
    <t>VU B2ab(ii)</t>
  </si>
  <si>
    <t>warrants SA status: single collection in AD, outlier from NSW - PJL 18 Feb 2013</t>
  </si>
  <si>
    <t>VU D2</t>
  </si>
  <si>
    <t>EN A1ace;B1b(v)+2c(v)</t>
  </si>
  <si>
    <t>VU D1</t>
  </si>
  <si>
    <t>VU B1ab(i,ii), updated R to V, Apr 2007</t>
  </si>
  <si>
    <t>VU B1;C2a;D1</t>
  </si>
  <si>
    <t>CR B1ab(iii)+2ab(iii), updated V to E, Apr 2007</t>
  </si>
  <si>
    <t>EN B1+2ab(iii), upgraded V to E Apr 2007</t>
  </si>
  <si>
    <t>VU D1, updated from R to V Apr 2007. This update was not gazetted in Feb 2008. BDBSA updated to reflect this by D Bickerton 29/7/10</t>
  </si>
  <si>
    <t>VU B2ac(iv), updated R to V, Apr 2007</t>
  </si>
  <si>
    <t>expert opinion, updated V to R, Apr 2007</t>
  </si>
  <si>
    <t>VU B1ac(iv)</t>
  </si>
  <si>
    <t>EN B1ab(i,ii,iii,iv,v)+2ab(i,ii,iii,iv,v), updated V to E Apr 2007</t>
  </si>
  <si>
    <t>VU B1ab(iii);D2</t>
  </si>
  <si>
    <t>EN D, corrected V &gt; E Sep 2007</t>
  </si>
  <si>
    <t>VU B1ab(iii)+2ab(iii);D2 // needs upgrade to E following addition to EPBC listing as EN on 24 Jan 2014 (since SA endemic) - PJL 16 Feb 2015.</t>
  </si>
  <si>
    <t>EN B1ab(ii,iii,v)+2an(ii,iii,v)</t>
  </si>
  <si>
    <t>Endangered status was applied to ssp. glandulosum in SA which corresponds to what is now known as ssp. macrocalyx - PJL 31 Jul 2013.</t>
  </si>
  <si>
    <t>EN B2a</t>
  </si>
  <si>
    <t>not evaluated, equivalent (name mismatch: NPW Act name missing collection citation)</t>
  </si>
  <si>
    <t>VU D1+2</t>
  </si>
  <si>
    <t>not evaluated, updated null &gt; R, Apr 2007</t>
  </si>
  <si>
    <t>EN D</t>
  </si>
  <si>
    <t>VU B2a, updated null to V, Apr 2007</t>
  </si>
  <si>
    <t>equivalent (name mismatch: NPW Act name without ssp. conglobata)</t>
  </si>
  <si>
    <t>RA a</t>
  </si>
  <si>
    <t>VU D2, updated R to V, Apr 2007, updated V* to V, Sep 2007</t>
  </si>
  <si>
    <t>updated R to null, Sep 2007</t>
  </si>
  <si>
    <t>EN B1ab(iii), updated V to E, Apr 2007</t>
  </si>
  <si>
    <t>equivalent (name mismatch: NPW Act name as anisocarpa)</t>
  </si>
  <si>
    <t>extinct, updated V to E, Apr 2007</t>
  </si>
  <si>
    <t>extinct, Apr 2007</t>
  </si>
  <si>
    <t>Listed as E when gazetted in Feb 2008 but since considered to be a transient introduction</t>
  </si>
  <si>
    <t>RA d(ii), update V to R, Apr 2007</t>
  </si>
  <si>
    <t>EN B1ac(iv)+2ac(iv), updated V to E, Apr 2007</t>
  </si>
  <si>
    <t>RA C(i)</t>
  </si>
  <si>
    <t>VU B1ac(iv), updated R to V, Apr 2007</t>
  </si>
  <si>
    <t>RA diI,ii)</t>
  </si>
  <si>
    <t>questionably native</t>
  </si>
  <si>
    <t>extinct, updated X to E, Apr 2007</t>
  </si>
  <si>
    <t>updated R to V, Apr 2007</t>
  </si>
  <si>
    <t>CR B2ab(iii)</t>
  </si>
  <si>
    <t>EN B1ac(ii,iii,iv)+2ac(ii,iii,iv)</t>
  </si>
  <si>
    <t>updated null to V, Apr 2007</t>
  </si>
  <si>
    <t>RA c (ephemeral), Apr 2007</t>
  </si>
  <si>
    <t>updated null to R, Apr 2007, equivalent (name mismatch); NPW entry corrected to newly published name by PBC Sep 2007, updated R* to R</t>
  </si>
  <si>
    <t>updated null to R, Apr 2007</t>
  </si>
  <si>
    <t>CR B1+2ab(iii)</t>
  </si>
  <si>
    <t>By implication, under previous concept of G. saccata (Jessop 1993 Census) from which it was split.</t>
  </si>
  <si>
    <t>CR B1ab(iii)+2ab(iii)</t>
  </si>
  <si>
    <t>EN B1ab(ii)+2ab(ii)</t>
  </si>
  <si>
    <t>CR D</t>
  </si>
  <si>
    <t>Updated R to null, Sep 2007.</t>
  </si>
  <si>
    <t>VU D2, updated R to V, Apr 2007</t>
  </si>
  <si>
    <t>CR A2a;B1ab(ii,iii,v)+2ab(ii,iii,v)</t>
  </si>
  <si>
    <t>VU B2ab(i)</t>
  </si>
  <si>
    <t>extinct</t>
  </si>
  <si>
    <t>Equivalent to T. tuberosus (ssp. not named) in NPW Act proposal, updated null to V, Apr 2007</t>
  </si>
  <si>
    <t>equivalent (name mismatch: NPW Act name as Thysanotus tuberosus which applies to three entities in FLORA (2 ssp. and 'ssp. unspecified'))</t>
  </si>
  <si>
    <t>VU D2, updated null to V, Apr 2007</t>
  </si>
  <si>
    <t>Need status.</t>
  </si>
  <si>
    <t>needs to change to R</t>
  </si>
  <si>
    <t>not evaluated // Only listed in NPWS Schedule under its old phrase name synonym - PJL 11 Jan 2013.</t>
  </si>
  <si>
    <t>EN B1b(i,iii,iv)c(iv)+2b(i,iii,iv)c(iv)</t>
  </si>
  <si>
    <t>EN B1ab(i,iii,iv)c(iv)+2ab(i,iii,iv)c(iv)</t>
  </si>
  <si>
    <t>EN A2a+C2a(i)</t>
  </si>
  <si>
    <t>extinct, updated null to E, Apr 2007</t>
  </si>
  <si>
    <t>VU C2a(i)</t>
  </si>
  <si>
    <t>CR B1ab(iii)+2ab(iii), updated null to E Apr 2007, equivalent (name mismatch: NPW Act name has space before Bates)</t>
  </si>
  <si>
    <t>EN D, updated N to E Apr 2007</t>
  </si>
  <si>
    <t>EN B2ab(i);C2a(i);D, updated V to E Apr 2007</t>
  </si>
  <si>
    <t>updated N to R on schedules (to replace C. minor), Sep 2007</t>
  </si>
  <si>
    <t>EN B1ab(i,iv)+2ab(i,v)</t>
  </si>
  <si>
    <t>RA d(ii), updated null to R, Apr 2007</t>
  </si>
  <si>
    <t>CR B1ab(v)+2ab(v);D, updated null to E, Apr 2007, equivalent (name mismatch: NPW Act name missing AD number)</t>
  </si>
  <si>
    <t>EN A2a;B2b(i,iv)c(i,iii), updated R to E Apr 2007</t>
  </si>
  <si>
    <t>extinct, updated V to E Apr 2007</t>
  </si>
  <si>
    <t>CR B1ab(i,ii,iv)+2ab(i,ii,iv), updated V to E, Apr 2007</t>
  </si>
  <si>
    <t>CR A2a;D</t>
  </si>
  <si>
    <t>VU A2c, updated null to V, Apr 2007</t>
  </si>
  <si>
    <t>EN A2a;C2a(i), updated R to E Jun 2007 for Apr 2007 NPW Act proposal</t>
  </si>
  <si>
    <t>updated null to E, Apr 2007</t>
  </si>
  <si>
    <t>EN D, updated null to E, Apr 2007</t>
  </si>
  <si>
    <t>Warning: All associated data (regions, distribution, status, common name, attributes) has been auto-copied from parent to child taxon and needs assessment: not evaluated</t>
  </si>
  <si>
    <t>EN D, Apr 2007</t>
  </si>
  <si>
    <t>EN A2a;B2ab(i), updated null to E, Apr 2007. Updated E* to E, Sep 2007</t>
  </si>
  <si>
    <t>CR B2ab(iii), Apr 2007</t>
  </si>
  <si>
    <t>EN B2ab(iii)</t>
  </si>
  <si>
    <t>RA c(i), updated V to R, Apr 2007</t>
  </si>
  <si>
    <t>Incorrectly identified in BDBSA as R under NPW in Sep 2008. Corrected by D Bickerton 29/7/10</t>
  </si>
  <si>
    <t>EN A2a;D, updated null to E, Apr 2007</t>
  </si>
  <si>
    <t>CR B1ab(i,ii,iv)+2ab(i,ii,iv)</t>
  </si>
  <si>
    <t>CR D, updated null to E, Apr 2007</t>
  </si>
  <si>
    <t>EN B1ab(i,ii,iii,iv)c(iv)+2ab(i,ii,iii,iv)c(iv), V to E, Apr 2007</t>
  </si>
  <si>
    <t>CR B1ac(iv)+2ac(iv)</t>
  </si>
  <si>
    <t>EN B2ab(ii)</t>
  </si>
  <si>
    <t>updated V* to V, Sep 2007; PJL Aug 2010: listed in NPW Act schedule 8 as "Pterostylis sp. Eyre Peninsula (R. Bates 19474)"</t>
  </si>
  <si>
    <t>CR A2a;B2ab(v), updated null to E, Apr 2007</t>
  </si>
  <si>
    <t>VU A2a;C2a(i);D2, updated null to V, Apr 2007, (name mismatch: NPW Act name as Pt. sp.Veined leaf (R.J.Bates 59781)</t>
  </si>
  <si>
    <t>CR A2a;B1ab(v)+2ab(v);C2a(i);D, updated null to E, Apr 2007, equivalent (name mismatch: NPW Act name typo: missing space before 185)</t>
  </si>
  <si>
    <t>RA c(i), updated null to R, Apr 2007</t>
  </si>
  <si>
    <t>VU D1, updated null to V, Apr 2007</t>
  </si>
  <si>
    <t>extinct, updated null to E, Apr 2007, equivalent (name mismatch: NPW Act name typo: missing 'a' before last 't') / [PJL: Nov 07 rediscovered &gt;CR]</t>
  </si>
  <si>
    <t>RA ac(i)</t>
  </si>
  <si>
    <t>Warning: Conservation status data auto-copied from parent of taxonomic split &amp; needs assessment: VU A2a;C2a(i)</t>
  </si>
  <si>
    <t>VU A2a;C2a(i), updated null to V, Apr 2007</t>
  </si>
  <si>
    <t>extinct, updated null to E</t>
  </si>
  <si>
    <t>Warning: Conservation status data auto-copied from parent of taxonomic split &amp; needs assessment: VU D1, updated null to V, Apr 2007</t>
  </si>
  <si>
    <t>PJL 23 Feb 2015: Changed NPWAct status from N* to [null].</t>
  </si>
  <si>
    <t>*Endangered status applied to synonym, Caladenia gracilis, inferred for C. moschata.</t>
  </si>
  <si>
    <t>* Implied status based on misapplication as Abutilon oxycarpum (F.Muell.) F.Muell. ex Benth. var. incanum (Benth.) J.M.Black.</t>
  </si>
  <si>
    <t>PJL 18 Aug. 2017: Status implied only, from its inclusion hitherto within P. jaceoides.</t>
  </si>
  <si>
    <t>Warning: All associated data (regions, distribution, status, common name, attributes) has been auto-copied from parent to child taxon and needs assessment: EN B1ab(iii)+2ab(iii)</t>
  </si>
  <si>
    <t>[PJL: extinct] // PJL 25 May 2015: Removed status as N*, not on schedules.</t>
  </si>
  <si>
    <t>Warning: All associated data (regions, distribution, status, common name, attributes) has been auto-copied from parent to child taxon and needs assessment: CR B2ab(i,ii,iii,iv,v);C2b(ii);D</t>
  </si>
  <si>
    <t>RA d(i) - PJL 17 Dec 2019: updated status, effective from 1 Jan 2020.</t>
  </si>
  <si>
    <t>EN B2ab(i,ii,iii,iv,v) - PJL 16 Dec 2019: updated status effective from 1 Jan 2020.</t>
  </si>
  <si>
    <t>EN B1ab(i,ii,iii,iv,v)+2ab(i,ii,iii,iv,v); C2a(i); D - PJL 17 Dec 2019: updated status, effective from 1 Jan 2020.</t>
  </si>
  <si>
    <t>VU C2a(i) - PJL 17 Dec 2019: updated status, effective from 1 Jan 2020.</t>
  </si>
  <si>
    <t>RA d(ii) - PJL 17 Dec 2019: updated status, effective from 1 Jan 2020.</t>
  </si>
  <si>
    <t>EN B1ab(i,ii,iii,iv,v)+2ab(I,ii,iii,iv,v) - PJL 17 Dec 2019: updated status, effective from 1 Jan 2020.</t>
  </si>
  <si>
    <t>RA d(i,ii) - PJL 17 Dec 2019: updated status, effective from 1 Jan 2020.</t>
  </si>
  <si>
    <t>CR B1ab(i,ii,iii,v)+2ab(i,ii,iii,v); C2a(i,ii); D) but listed in Schedule 7 - PJL 17 Dec 2019: updated status, effective from 1 Jan 2020.</t>
  </si>
  <si>
    <t>EN B1ab(iii,v)+2ab(iii,v); C2a(i) - PJL 17 Dec 2019: updated status, effective from 1 Jan 2020.</t>
  </si>
  <si>
    <t>PJL 16 Dec 2019: updated status (R to Not listed), effective from 1 Jan 2020; "This species has been reassessed based on new information on its distribution, and it is no longer considered to meet criteria for listing as threatened".</t>
  </si>
  <si>
    <t>RA d(i,ii) - PJL 16 Dec 2019: updated status, effective from 1 Jan 2020.</t>
  </si>
  <si>
    <t>RA d(ii) - PJL 16 Dec 2019: updated status (from Not listed), effective from 1 Jan 2020.</t>
  </si>
  <si>
    <t>EN B2ab(i,ii,iii); C2a(i) - PJL 17 Dec 2019: updated status, effective from 1 Jan 2020.</t>
  </si>
  <si>
    <t>EN B1ab(i,ii,iii,iv,v)+2ab(i,ii,iii,iv,v) - PJL 16 Dec 2019: updated status, effective from 1 Jan 2020.</t>
  </si>
  <si>
    <t xml:space="preserve">PJL 16 Dec 2019: updated status (from Endangered* to Not listed), effective from 1 Jan 2020; "Current and/or former occurrence of this species in South Australia is considered to be doubtful."
</t>
  </si>
  <si>
    <t xml:space="preserve">extinct, updated null to E, Apr 2007 // PJL 16 Dec 2019: updated status (from Endangered* to Not listed), effective from 1 Jan 2020; "Current and/or former occurrence of this species in South Australia is considered to be doubtful".
</t>
  </si>
  <si>
    <t>EN B1ab(iii)+2ab(iii) - PJL 17 Dec 2019: updated status, effective from 1 Jan 2020.</t>
  </si>
  <si>
    <t>EN D, updated null  to E, Apr 2007</t>
  </si>
  <si>
    <t>extinct // PJL 2 Dec 2019: Removed asterisk qualifier (E* &gt; E) following documentation of an extant population at Stockport supported by M.Clements ID on AVH.</t>
  </si>
  <si>
    <t>CR B1ab(i,ii,iii)+2ab(i,ii,iii) but listed in Schedule 7 - PJL 17 Dec 2019: updated status, effective from 1 Jan 2020.</t>
  </si>
  <si>
    <t>EN C2a(i) - PJL 17 Dec 2019: updated status, effective from 1 Jan 2020.</t>
  </si>
  <si>
    <t>EN A2a;B2ab(v);C2a(i), updated null to E, Apr 2007
*Listed as Pterostylis sp. Sand Plain (D.N. Kraehenbuehl 5670)</t>
  </si>
  <si>
    <t>EN B1ab(i,iii,iv)+2ab(i,iii,iv)
*Listed as Pterostylis sp. Halbury (R.Bates 8425)</t>
  </si>
  <si>
    <t>CR B1ab(iii,iv)+2ab(iii,iv) but listed in Schedule 7 - PJL 17 Dec 2019: updated status, effective from 1 Jan 2020.</t>
  </si>
  <si>
    <t>CR B1ab(i,ii,iii,iv,v) but listed in Schedule 7 - PJL 17 Dec 2019: updated status, effective from 1 Jan 2020.</t>
  </si>
  <si>
    <t>17/7/2020 Email to JK by E.Robertson, in 2019 amendments to Schedules listed as Vulnerable.</t>
  </si>
  <si>
    <t>not evaluated // PJL 21-Feb 2020: reset status from V to V* following rename to correct misapplication of L. gracilis in SA, the latter now endemic to WA.</t>
  </si>
  <si>
    <t>RA c, updated R* to R, Sep 2007;
updated to R* again following rename from L. punicea ssp. filifolia</t>
  </si>
  <si>
    <t>RA c, updated R* to R, Sep 2007
updated to R* again following rename from L. punicea ssp. punicea</t>
  </si>
  <si>
    <t>PJL 23 Aug 2021: updated from R to R* following rename from Haloragis brownii to Meionectes brownii.</t>
  </si>
  <si>
    <t>PJL 28 Jun 2021: Updated status from R to R*.</t>
  </si>
  <si>
    <t>EN B2ab(iii), Apr 2007; PJL 13 Sep 2021: flagged as E* as not on schedules under this name.</t>
  </si>
  <si>
    <t>PJL 17 Dec 2019: updated status (from V to Not listed), effective from 1 Jan 2020; "Targeted surveys have found new populations and increased the known distribution of this species; based on this new information it does not meet criteria for listing as th</t>
  </si>
  <si>
    <t>not evaluated // PJL 16 Dec 2019: updated status (from Rare to Not listed), effective from 1 Jan 2020; "Recent records and expert knowledge indicate that this species has a wider distribution than previously thought, and it does not meet criteria for list</t>
  </si>
  <si>
    <t>extinct, updated from null to E, Apr 2007; updated on schedules (in error) from E to null, Sep 2007, PJL updated in FLORA: E* to N* (actually extinct). PJL 23 Feb 2015: Removed N* one request from H. Ownens, as N is not recognised on schedules {note: this</t>
  </si>
  <si>
    <t>PJL 16 Dec 2019: updated status (from Rare to Not listed), effective from 1 Jan 2020; "Recent records and expert knowledge indicate that this species has a wider distribution than previously thought, and it does not meet criteria for listing as threatened</t>
  </si>
  <si>
    <t>PJL 10 Apr 2015: Added '*' to code to flag that is listed on schedule under the name "Eucalyptus viridis". PJL 25 Jan 2022: Removed SA NPW qualified status  of R* due to wider circumscription (beyond former E. viridis) of material now being assigned to E.</t>
  </si>
  <si>
    <t>CR B1ab(iii)+2ab(iii), updated null to E, Apr 2007 (SCHEDULE ERROR! Status should apply to ssp. wirregaensis instead). Removed CR working status. PJL 15/1/2018: The 2008 NPW Schedules amendment replaced ssp. angustiloba on Schedule 7 listing with "Grevill</t>
  </si>
  <si>
    <t>updated E to null, Apr 2007 (ERROR, WRONG SSP. SUBMITTED, ssp. wirregaensis should have been listed CR  instead).  Updated null to E Sep 2007.PJL 15/1/2018: The 2008 NPW Schedules amendment replaced ssp. angustiloba on Schedule 7 listing with "Grevillea a</t>
  </si>
  <si>
    <t>Warning: All associated data (regions, distribution, status, common name, attributes) has been auto-copied from parent to child taxon and needs assessment: Warning: Conservation status data auto-copied from one parent of taxonomic combine &amp; needs assessme</t>
  </si>
  <si>
    <t>PJL 22 Apr 2014: Added V status as 'SA working' based on provisional recommendation by Fensham (2013) " There is strong prima-facie evidence that this species satisfies IUCN Red List criteria (IUCN, 2001) for listing as a Vulnerable species, under both Co</t>
  </si>
  <si>
    <t xml:space="preserve">Only the nominate subspecies found in SA. 
</t>
  </si>
  <si>
    <t>South Australian Bassian Thrush (southern FR, MLR, KI)</t>
  </si>
  <si>
    <t>Claypan Earless Dragon</t>
  </si>
  <si>
    <t>S06641</t>
  </si>
  <si>
    <t>argillosa</t>
  </si>
  <si>
    <t>Tympanocryptis argillosa</t>
  </si>
  <si>
    <t>Newly described species found in the NE of South Australia. Originally part of the T. lineata complex.</t>
  </si>
  <si>
    <t>Harlequin Earless Dragon</t>
  </si>
  <si>
    <t>U06642</t>
  </si>
  <si>
    <t>fictilis</t>
  </si>
  <si>
    <t>Tympanocryptis fictilis</t>
  </si>
  <si>
    <t>Newly described species found in the far north central area of South Australia. Originally part of the T. lineata complex.</t>
  </si>
  <si>
    <t>lineata complex</t>
  </si>
  <si>
    <t>Tympanocryptis lineata complex</t>
  </si>
  <si>
    <t>W06643</t>
  </si>
  <si>
    <t>Tympanocryptis petersi</t>
  </si>
  <si>
    <t>Newly described species found mainly in the agricultural areas of South Australia. Originally part of the T. lineata complex.</t>
  </si>
  <si>
    <t>Gawler Earless Dragon</t>
  </si>
  <si>
    <t>A06644</t>
  </si>
  <si>
    <t>tolleyi</t>
  </si>
  <si>
    <t>Tympanocryptis tolleyi</t>
  </si>
  <si>
    <t>Newly described species found in central South Australia. Originally part of the T. lineata complex.</t>
  </si>
  <si>
    <t>Net Benefit</t>
  </si>
  <si>
    <t>SEB - Payment</t>
  </si>
  <si>
    <t>Economies of Scale Factor</t>
  </si>
  <si>
    <t>Average Regional Land Value</t>
  </si>
  <si>
    <t>Payment into the Fund (GST exclusive)</t>
  </si>
  <si>
    <t>Administration fee (GST inclusive)</t>
  </si>
  <si>
    <t>IBRA Sub-region</t>
  </si>
  <si>
    <t>Average Gain Score</t>
  </si>
  <si>
    <r>
      <t>1.</t>
    </r>
    <r>
      <rPr>
        <sz val="7"/>
        <color theme="1"/>
        <rFont val="Times New Roman"/>
        <family val="1"/>
      </rPr>
      <t xml:space="preserve">     </t>
    </r>
    <r>
      <rPr>
        <sz val="10"/>
        <color theme="1"/>
        <rFont val="Segoe UI"/>
        <family val="2"/>
      </rPr>
      <t> </t>
    </r>
  </si>
  <si>
    <r>
      <t>2.</t>
    </r>
    <r>
      <rPr>
        <sz val="7"/>
        <color theme="1"/>
        <rFont val="Times New Roman"/>
        <family val="1"/>
      </rPr>
      <t xml:space="preserve">     </t>
    </r>
    <r>
      <rPr>
        <sz val="10"/>
        <color theme="1"/>
        <rFont val="Segoe UI"/>
        <family val="2"/>
      </rPr>
      <t> </t>
    </r>
  </si>
  <si>
    <r>
      <t>3.</t>
    </r>
    <r>
      <rPr>
        <sz val="7"/>
        <color theme="1"/>
        <rFont val="Times New Roman"/>
        <family val="1"/>
      </rPr>
      <t xml:space="preserve">     </t>
    </r>
    <r>
      <rPr>
        <sz val="10"/>
        <color theme="1"/>
        <rFont val="Segoe UI"/>
        <family val="2"/>
      </rPr>
      <t> </t>
    </r>
  </si>
  <si>
    <r>
      <t>4.</t>
    </r>
    <r>
      <rPr>
        <sz val="7"/>
        <color theme="1"/>
        <rFont val="Times New Roman"/>
        <family val="1"/>
      </rPr>
      <t xml:space="preserve">     </t>
    </r>
    <r>
      <rPr>
        <sz val="10"/>
        <color theme="1"/>
        <rFont val="Segoe UI"/>
        <family val="2"/>
      </rPr>
      <t> </t>
    </r>
  </si>
  <si>
    <r>
      <t>5.</t>
    </r>
    <r>
      <rPr>
        <sz val="7"/>
        <color theme="1"/>
        <rFont val="Times New Roman"/>
        <family val="1"/>
      </rPr>
      <t xml:space="preserve">     </t>
    </r>
    <r>
      <rPr>
        <sz val="10"/>
        <color theme="1"/>
        <rFont val="Segoe UI"/>
        <family val="2"/>
      </rPr>
      <t> </t>
    </r>
  </si>
  <si>
    <r>
      <t>6.</t>
    </r>
    <r>
      <rPr>
        <sz val="7"/>
        <color theme="1"/>
        <rFont val="Times New Roman"/>
        <family val="1"/>
      </rPr>
      <t xml:space="preserve">     </t>
    </r>
    <r>
      <rPr>
        <sz val="10"/>
        <color theme="1"/>
        <rFont val="Segoe UI"/>
        <family val="2"/>
      </rPr>
      <t> </t>
    </r>
  </si>
  <si>
    <r>
      <t>7.</t>
    </r>
    <r>
      <rPr>
        <sz val="7"/>
        <color theme="1"/>
        <rFont val="Times New Roman"/>
        <family val="1"/>
      </rPr>
      <t xml:space="preserve">     </t>
    </r>
    <r>
      <rPr>
        <sz val="10"/>
        <color theme="1"/>
        <rFont val="Segoe UI"/>
        <family val="2"/>
      </rPr>
      <t> </t>
    </r>
  </si>
  <si>
    <r>
      <t>8.</t>
    </r>
    <r>
      <rPr>
        <sz val="7"/>
        <color theme="1"/>
        <rFont val="Times New Roman"/>
        <family val="1"/>
      </rPr>
      <t xml:space="preserve">     </t>
    </r>
    <r>
      <rPr>
        <sz val="10"/>
        <color theme="1"/>
        <rFont val="Segoe UI"/>
        <family val="2"/>
      </rPr>
      <t> </t>
    </r>
  </si>
  <si>
    <r>
      <t>9.</t>
    </r>
    <r>
      <rPr>
        <sz val="7"/>
        <color theme="1"/>
        <rFont val="Times New Roman"/>
        <family val="1"/>
      </rPr>
      <t xml:space="preserve">     </t>
    </r>
    <r>
      <rPr>
        <sz val="10"/>
        <color theme="1"/>
        <rFont val="Segoe UI"/>
        <family val="2"/>
      </rPr>
      <t> </t>
    </r>
  </si>
  <si>
    <r>
      <t>10.</t>
    </r>
    <r>
      <rPr>
        <sz val="7"/>
        <color theme="1"/>
        <rFont val="Times New Roman"/>
        <family val="1"/>
      </rPr>
      <t xml:space="preserve">   </t>
    </r>
    <r>
      <rPr>
        <sz val="10"/>
        <color theme="1"/>
        <rFont val="Segoe UI"/>
        <family val="2"/>
      </rPr>
      <t> </t>
    </r>
  </si>
  <si>
    <r>
      <t>11.</t>
    </r>
    <r>
      <rPr>
        <sz val="7"/>
        <color theme="1"/>
        <rFont val="Times New Roman"/>
        <family val="1"/>
      </rPr>
      <t xml:space="preserve">   </t>
    </r>
    <r>
      <rPr>
        <sz val="10"/>
        <color theme="1"/>
        <rFont val="Segoe UI"/>
        <family val="2"/>
      </rPr>
      <t> </t>
    </r>
  </si>
  <si>
    <r>
      <t>12.</t>
    </r>
    <r>
      <rPr>
        <sz val="7"/>
        <color theme="1"/>
        <rFont val="Times New Roman"/>
        <family val="1"/>
      </rPr>
      <t xml:space="preserve">   </t>
    </r>
    <r>
      <rPr>
        <sz val="10"/>
        <color theme="1"/>
        <rFont val="Segoe UI"/>
        <family val="2"/>
      </rPr>
      <t> </t>
    </r>
  </si>
  <si>
    <r>
      <t>13.</t>
    </r>
    <r>
      <rPr>
        <sz val="7"/>
        <color theme="1"/>
        <rFont val="Times New Roman"/>
        <family val="1"/>
      </rPr>
      <t xml:space="preserve">   </t>
    </r>
    <r>
      <rPr>
        <sz val="10"/>
        <color theme="1"/>
        <rFont val="Segoe UI"/>
        <family val="2"/>
      </rPr>
      <t> </t>
    </r>
  </si>
  <si>
    <r>
      <t>14.</t>
    </r>
    <r>
      <rPr>
        <sz val="7"/>
        <color theme="1"/>
        <rFont val="Times New Roman"/>
        <family val="1"/>
      </rPr>
      <t xml:space="preserve">   </t>
    </r>
    <r>
      <rPr>
        <sz val="10"/>
        <color theme="1"/>
        <rFont val="Segoe UI"/>
        <family val="2"/>
      </rPr>
      <t> </t>
    </r>
  </si>
  <si>
    <r>
      <t>15.</t>
    </r>
    <r>
      <rPr>
        <sz val="7"/>
        <color theme="1"/>
        <rFont val="Times New Roman"/>
        <family val="1"/>
      </rPr>
      <t xml:space="preserve">   </t>
    </r>
    <r>
      <rPr>
        <sz val="10"/>
        <color theme="1"/>
        <rFont val="Segoe UI"/>
        <family val="2"/>
      </rPr>
      <t> </t>
    </r>
  </si>
  <si>
    <r>
      <t>16.</t>
    </r>
    <r>
      <rPr>
        <sz val="7"/>
        <color theme="1"/>
        <rFont val="Times New Roman"/>
        <family val="1"/>
      </rPr>
      <t xml:space="preserve">   </t>
    </r>
    <r>
      <rPr>
        <sz val="10"/>
        <color theme="1"/>
        <rFont val="Segoe UI"/>
        <family val="2"/>
      </rPr>
      <t> </t>
    </r>
  </si>
  <si>
    <r>
      <t>17.</t>
    </r>
    <r>
      <rPr>
        <sz val="7"/>
        <color theme="1"/>
        <rFont val="Times New Roman"/>
        <family val="1"/>
      </rPr>
      <t xml:space="preserve">   </t>
    </r>
    <r>
      <rPr>
        <sz val="10"/>
        <color theme="1"/>
        <rFont val="Segoe UI"/>
        <family val="2"/>
      </rPr>
      <t> </t>
    </r>
  </si>
  <si>
    <r>
      <t>18.</t>
    </r>
    <r>
      <rPr>
        <sz val="7"/>
        <color theme="1"/>
        <rFont val="Times New Roman"/>
        <family val="1"/>
      </rPr>
      <t xml:space="preserve">   </t>
    </r>
    <r>
      <rPr>
        <sz val="10"/>
        <color theme="1"/>
        <rFont val="Segoe UI"/>
        <family val="2"/>
      </rPr>
      <t> </t>
    </r>
  </si>
  <si>
    <r>
      <t>19.</t>
    </r>
    <r>
      <rPr>
        <sz val="7"/>
        <color theme="1"/>
        <rFont val="Times New Roman"/>
        <family val="1"/>
      </rPr>
      <t xml:space="preserve">   </t>
    </r>
    <r>
      <rPr>
        <sz val="10"/>
        <color theme="1"/>
        <rFont val="Segoe UI"/>
        <family val="2"/>
      </rPr>
      <t> </t>
    </r>
  </si>
  <si>
    <r>
      <t>20.</t>
    </r>
    <r>
      <rPr>
        <sz val="7"/>
        <color theme="1"/>
        <rFont val="Times New Roman"/>
        <family val="1"/>
      </rPr>
      <t xml:space="preserve">   </t>
    </r>
    <r>
      <rPr>
        <sz val="10"/>
        <color theme="1"/>
        <rFont val="Segoe UI"/>
        <family val="2"/>
      </rPr>
      <t> </t>
    </r>
  </si>
  <si>
    <r>
      <t>21.</t>
    </r>
    <r>
      <rPr>
        <sz val="7"/>
        <color theme="1"/>
        <rFont val="Times New Roman"/>
        <family val="1"/>
      </rPr>
      <t xml:space="preserve">   </t>
    </r>
    <r>
      <rPr>
        <sz val="10"/>
        <color theme="1"/>
        <rFont val="Segoe UI"/>
        <family val="2"/>
      </rPr>
      <t> </t>
    </r>
  </si>
  <si>
    <r>
      <t>22.</t>
    </r>
    <r>
      <rPr>
        <sz val="7"/>
        <color theme="1"/>
        <rFont val="Times New Roman"/>
        <family val="1"/>
      </rPr>
      <t xml:space="preserve">   </t>
    </r>
    <r>
      <rPr>
        <sz val="10"/>
        <color theme="1"/>
        <rFont val="Segoe UI"/>
        <family val="2"/>
      </rPr>
      <t> </t>
    </r>
  </si>
  <si>
    <t>Olary Spur (south-west)</t>
  </si>
  <si>
    <r>
      <t>23.</t>
    </r>
    <r>
      <rPr>
        <sz val="7"/>
        <color theme="1"/>
        <rFont val="Times New Roman"/>
        <family val="1"/>
      </rPr>
      <t xml:space="preserve">   </t>
    </r>
    <r>
      <rPr>
        <sz val="10"/>
        <color theme="1"/>
        <rFont val="Segoe UI"/>
        <family val="2"/>
      </rPr>
      <t> </t>
    </r>
  </si>
  <si>
    <t>South Olary Plain (south-west)</t>
  </si>
  <si>
    <r>
      <t>24.</t>
    </r>
    <r>
      <rPr>
        <sz val="7"/>
        <color theme="1"/>
        <rFont val="Times New Roman"/>
        <family val="1"/>
      </rPr>
      <t xml:space="preserve">   </t>
    </r>
    <r>
      <rPr>
        <sz val="10"/>
        <color theme="1"/>
        <rFont val="Segoe UI"/>
        <family val="2"/>
      </rPr>
      <t> </t>
    </r>
  </si>
  <si>
    <t>Braemer (south)</t>
  </si>
  <si>
    <r>
      <t>25.</t>
    </r>
    <r>
      <rPr>
        <sz val="7"/>
        <color theme="1"/>
        <rFont val="Times New Roman"/>
        <family val="1"/>
      </rPr>
      <t xml:space="preserve">   </t>
    </r>
    <r>
      <rPr>
        <sz val="10"/>
        <color theme="1"/>
        <rFont val="Segoe UI"/>
        <family val="2"/>
      </rPr>
      <t> </t>
    </r>
  </si>
  <si>
    <t>Olary Spur (north-east)</t>
  </si>
  <si>
    <r>
      <t>26.</t>
    </r>
    <r>
      <rPr>
        <sz val="7"/>
        <color theme="1"/>
        <rFont val="Times New Roman"/>
        <family val="1"/>
      </rPr>
      <t xml:space="preserve">   </t>
    </r>
    <r>
      <rPr>
        <sz val="10"/>
        <color theme="1"/>
        <rFont val="Segoe UI"/>
        <family val="2"/>
      </rPr>
      <t> </t>
    </r>
  </si>
  <si>
    <t>South Olary Plain (north-east)</t>
  </si>
  <si>
    <r>
      <t>27.</t>
    </r>
    <r>
      <rPr>
        <sz val="7"/>
        <color theme="1"/>
        <rFont val="Times New Roman"/>
        <family val="1"/>
      </rPr>
      <t xml:space="preserve">   </t>
    </r>
    <r>
      <rPr>
        <sz val="10"/>
        <color theme="1"/>
        <rFont val="Segoe UI"/>
        <family val="2"/>
      </rPr>
      <t> </t>
    </r>
  </si>
  <si>
    <t>Braemer (north)</t>
  </si>
  <si>
    <r>
      <t>28.</t>
    </r>
    <r>
      <rPr>
        <sz val="7"/>
        <color theme="1"/>
        <rFont val="Times New Roman"/>
        <family val="1"/>
      </rPr>
      <t xml:space="preserve">   </t>
    </r>
    <r>
      <rPr>
        <sz val="10"/>
        <color theme="1"/>
        <rFont val="Segoe UI"/>
        <family val="2"/>
      </rPr>
      <t> </t>
    </r>
  </si>
  <si>
    <r>
      <t>29.</t>
    </r>
    <r>
      <rPr>
        <sz val="7"/>
        <color theme="1"/>
        <rFont val="Times New Roman"/>
        <family val="1"/>
      </rPr>
      <t xml:space="preserve">   </t>
    </r>
    <r>
      <rPr>
        <sz val="10"/>
        <color theme="1"/>
        <rFont val="Segoe UI"/>
        <family val="2"/>
      </rPr>
      <t> </t>
    </r>
  </si>
  <si>
    <r>
      <t>30.</t>
    </r>
    <r>
      <rPr>
        <sz val="7"/>
        <color theme="1"/>
        <rFont val="Times New Roman"/>
        <family val="1"/>
      </rPr>
      <t xml:space="preserve">   </t>
    </r>
    <r>
      <rPr>
        <sz val="10"/>
        <color theme="1"/>
        <rFont val="Segoe UI"/>
        <family val="2"/>
      </rPr>
      <t> </t>
    </r>
  </si>
  <si>
    <r>
      <t>31.</t>
    </r>
    <r>
      <rPr>
        <sz val="7"/>
        <color theme="1"/>
        <rFont val="Times New Roman"/>
        <family val="1"/>
      </rPr>
      <t xml:space="preserve">   </t>
    </r>
    <r>
      <rPr>
        <sz val="10"/>
        <color theme="1"/>
        <rFont val="Segoe UI"/>
        <family val="2"/>
      </rPr>
      <t> </t>
    </r>
  </si>
  <si>
    <r>
      <t>32.</t>
    </r>
    <r>
      <rPr>
        <sz val="7"/>
        <color theme="1"/>
        <rFont val="Times New Roman"/>
        <family val="1"/>
      </rPr>
      <t xml:space="preserve">   </t>
    </r>
    <r>
      <rPr>
        <sz val="10"/>
        <color theme="1"/>
        <rFont val="Segoe UI"/>
        <family val="2"/>
      </rPr>
      <t> </t>
    </r>
  </si>
  <si>
    <r>
      <t>33.</t>
    </r>
    <r>
      <rPr>
        <sz val="7"/>
        <color theme="1"/>
        <rFont val="Times New Roman"/>
        <family val="1"/>
      </rPr>
      <t xml:space="preserve">   </t>
    </r>
    <r>
      <rPr>
        <sz val="10"/>
        <color theme="1"/>
        <rFont val="Segoe UI"/>
        <family val="2"/>
      </rPr>
      <t> </t>
    </r>
  </si>
  <si>
    <r>
      <t>34.</t>
    </r>
    <r>
      <rPr>
        <sz val="7"/>
        <color theme="1"/>
        <rFont val="Times New Roman"/>
        <family val="1"/>
      </rPr>
      <t xml:space="preserve">   </t>
    </r>
    <r>
      <rPr>
        <sz val="10"/>
        <color theme="1"/>
        <rFont val="Segoe UI"/>
        <family val="2"/>
      </rPr>
      <t> </t>
    </r>
  </si>
  <si>
    <r>
      <t>35.</t>
    </r>
    <r>
      <rPr>
        <sz val="7"/>
        <color theme="1"/>
        <rFont val="Times New Roman"/>
        <family val="1"/>
      </rPr>
      <t xml:space="preserve">   </t>
    </r>
    <r>
      <rPr>
        <sz val="10"/>
        <color theme="1"/>
        <rFont val="Segoe UI"/>
        <family val="2"/>
      </rPr>
      <t> </t>
    </r>
  </si>
  <si>
    <r>
      <t>36.</t>
    </r>
    <r>
      <rPr>
        <sz val="7"/>
        <color theme="1"/>
        <rFont val="Times New Roman"/>
        <family val="1"/>
      </rPr>
      <t xml:space="preserve">   </t>
    </r>
    <r>
      <rPr>
        <sz val="10"/>
        <color theme="1"/>
        <rFont val="Segoe UI"/>
        <family val="2"/>
      </rPr>
      <t> </t>
    </r>
  </si>
  <si>
    <r>
      <t>37.</t>
    </r>
    <r>
      <rPr>
        <sz val="7"/>
        <color theme="1"/>
        <rFont val="Times New Roman"/>
        <family val="1"/>
      </rPr>
      <t xml:space="preserve">   </t>
    </r>
    <r>
      <rPr>
        <sz val="10"/>
        <color theme="1"/>
        <rFont val="Segoe UI"/>
        <family val="2"/>
      </rPr>
      <t> </t>
    </r>
  </si>
  <si>
    <r>
      <t>38.</t>
    </r>
    <r>
      <rPr>
        <sz val="7"/>
        <color theme="1"/>
        <rFont val="Times New Roman"/>
        <family val="1"/>
      </rPr>
      <t xml:space="preserve">   </t>
    </r>
    <r>
      <rPr>
        <sz val="10"/>
        <color theme="1"/>
        <rFont val="Segoe UI"/>
        <family val="2"/>
      </rPr>
      <t> </t>
    </r>
  </si>
  <si>
    <r>
      <t>39.</t>
    </r>
    <r>
      <rPr>
        <sz val="7"/>
        <color theme="1"/>
        <rFont val="Times New Roman"/>
        <family val="1"/>
      </rPr>
      <t xml:space="preserve">   </t>
    </r>
    <r>
      <rPr>
        <sz val="10"/>
        <color theme="1"/>
        <rFont val="Segoe UI"/>
        <family val="2"/>
      </rPr>
      <t> </t>
    </r>
  </si>
  <si>
    <r>
      <t>40.</t>
    </r>
    <r>
      <rPr>
        <sz val="7"/>
        <color theme="1"/>
        <rFont val="Times New Roman"/>
        <family val="1"/>
      </rPr>
      <t xml:space="preserve">   </t>
    </r>
    <r>
      <rPr>
        <sz val="10"/>
        <color theme="1"/>
        <rFont val="Segoe UI"/>
        <family val="2"/>
      </rPr>
      <t> </t>
    </r>
  </si>
  <si>
    <r>
      <t>41.</t>
    </r>
    <r>
      <rPr>
        <sz val="7"/>
        <color theme="1"/>
        <rFont val="Times New Roman"/>
        <family val="1"/>
      </rPr>
      <t xml:space="preserve">   </t>
    </r>
    <r>
      <rPr>
        <sz val="10"/>
        <color theme="1"/>
        <rFont val="Segoe UI"/>
        <family val="2"/>
      </rPr>
      <t> </t>
    </r>
  </si>
  <si>
    <r>
      <t>42.</t>
    </r>
    <r>
      <rPr>
        <sz val="7"/>
        <color theme="1"/>
        <rFont val="Times New Roman"/>
        <family val="1"/>
      </rPr>
      <t xml:space="preserve">   </t>
    </r>
    <r>
      <rPr>
        <sz val="10"/>
        <color theme="1"/>
        <rFont val="Segoe UI"/>
        <family val="2"/>
      </rPr>
      <t> </t>
    </r>
  </si>
  <si>
    <r>
      <t>43.</t>
    </r>
    <r>
      <rPr>
        <sz val="7"/>
        <color theme="1"/>
        <rFont val="Times New Roman"/>
        <family val="1"/>
      </rPr>
      <t xml:space="preserve">   </t>
    </r>
    <r>
      <rPr>
        <sz val="10"/>
        <color theme="1"/>
        <rFont val="Segoe UI"/>
        <family val="2"/>
      </rPr>
      <t> </t>
    </r>
  </si>
  <si>
    <r>
      <t>44.</t>
    </r>
    <r>
      <rPr>
        <sz val="7"/>
        <color theme="1"/>
        <rFont val="Times New Roman"/>
        <family val="1"/>
      </rPr>
      <t xml:space="preserve">   </t>
    </r>
    <r>
      <rPr>
        <sz val="10"/>
        <color theme="1"/>
        <rFont val="Segoe UI"/>
        <family val="2"/>
      </rPr>
      <t> </t>
    </r>
  </si>
  <si>
    <r>
      <t>45.</t>
    </r>
    <r>
      <rPr>
        <sz val="7"/>
        <color theme="1"/>
        <rFont val="Times New Roman"/>
        <family val="1"/>
      </rPr>
      <t xml:space="preserve">   </t>
    </r>
    <r>
      <rPr>
        <sz val="10"/>
        <color theme="1"/>
        <rFont val="Segoe UI"/>
        <family val="2"/>
      </rPr>
      <t> </t>
    </r>
  </si>
  <si>
    <r>
      <t>46.</t>
    </r>
    <r>
      <rPr>
        <sz val="7"/>
        <color theme="1"/>
        <rFont val="Times New Roman"/>
        <family val="1"/>
      </rPr>
      <t xml:space="preserve">   </t>
    </r>
    <r>
      <rPr>
        <sz val="10"/>
        <color theme="1"/>
        <rFont val="Segoe UI"/>
        <family val="2"/>
      </rPr>
      <t> </t>
    </r>
  </si>
  <si>
    <r>
      <t>47.</t>
    </r>
    <r>
      <rPr>
        <sz val="7"/>
        <color theme="1"/>
        <rFont val="Times New Roman"/>
        <family val="1"/>
      </rPr>
      <t xml:space="preserve">   </t>
    </r>
    <r>
      <rPr>
        <sz val="10"/>
        <color theme="1"/>
        <rFont val="Segoe UI"/>
        <family val="2"/>
      </rPr>
      <t> </t>
    </r>
  </si>
  <si>
    <r>
      <t>48.</t>
    </r>
    <r>
      <rPr>
        <sz val="7"/>
        <color theme="1"/>
        <rFont val="Times New Roman"/>
        <family val="1"/>
      </rPr>
      <t xml:space="preserve">   </t>
    </r>
    <r>
      <rPr>
        <sz val="10"/>
        <color theme="1"/>
        <rFont val="Segoe UI"/>
        <family val="2"/>
      </rPr>
      <t> </t>
    </r>
  </si>
  <si>
    <r>
      <t>49.</t>
    </r>
    <r>
      <rPr>
        <sz val="7"/>
        <color theme="1"/>
        <rFont val="Times New Roman"/>
        <family val="1"/>
      </rPr>
      <t xml:space="preserve">   </t>
    </r>
    <r>
      <rPr>
        <sz val="10"/>
        <color theme="1"/>
        <rFont val="Segoe UI"/>
        <family val="2"/>
      </rPr>
      <t> </t>
    </r>
  </si>
  <si>
    <r>
      <t>50.</t>
    </r>
    <r>
      <rPr>
        <sz val="7"/>
        <color theme="1"/>
        <rFont val="Times New Roman"/>
        <family val="1"/>
      </rPr>
      <t xml:space="preserve">   </t>
    </r>
    <r>
      <rPr>
        <sz val="10"/>
        <color theme="1"/>
        <rFont val="Segoe UI"/>
        <family val="2"/>
      </rPr>
      <t> </t>
    </r>
  </si>
  <si>
    <r>
      <t>51.</t>
    </r>
    <r>
      <rPr>
        <sz val="7"/>
        <color theme="1"/>
        <rFont val="Times New Roman"/>
        <family val="1"/>
      </rPr>
      <t xml:space="preserve">   </t>
    </r>
    <r>
      <rPr>
        <sz val="10"/>
        <color theme="1"/>
        <rFont val="Segoe UI"/>
        <family val="2"/>
      </rPr>
      <t> </t>
    </r>
  </si>
  <si>
    <r>
      <t>52.</t>
    </r>
    <r>
      <rPr>
        <sz val="7"/>
        <color theme="1"/>
        <rFont val="Times New Roman"/>
        <family val="1"/>
      </rPr>
      <t xml:space="preserve">   </t>
    </r>
    <r>
      <rPr>
        <sz val="10"/>
        <color theme="1"/>
        <rFont val="Segoe UI"/>
        <family val="2"/>
      </rPr>
      <t> </t>
    </r>
  </si>
  <si>
    <r>
      <t>53.</t>
    </r>
    <r>
      <rPr>
        <sz val="7"/>
        <color theme="1"/>
        <rFont val="Times New Roman"/>
        <family val="1"/>
      </rPr>
      <t xml:space="preserve">   </t>
    </r>
    <r>
      <rPr>
        <sz val="10"/>
        <color theme="1"/>
        <rFont val="Segoe UI"/>
        <family val="2"/>
      </rPr>
      <t> </t>
    </r>
  </si>
  <si>
    <r>
      <t>54.</t>
    </r>
    <r>
      <rPr>
        <sz val="7"/>
        <color theme="1"/>
        <rFont val="Times New Roman"/>
        <family val="1"/>
      </rPr>
      <t xml:space="preserve">   </t>
    </r>
    <r>
      <rPr>
        <sz val="10"/>
        <color theme="1"/>
        <rFont val="Segoe UI"/>
        <family val="2"/>
      </rPr>
      <t> </t>
    </r>
  </si>
  <si>
    <r>
      <t>55.</t>
    </r>
    <r>
      <rPr>
        <sz val="7"/>
        <color theme="1"/>
        <rFont val="Times New Roman"/>
        <family val="1"/>
      </rPr>
      <t xml:space="preserve">   </t>
    </r>
    <r>
      <rPr>
        <sz val="10"/>
        <color theme="1"/>
        <rFont val="Segoe UI"/>
        <family val="2"/>
      </rPr>
      <t> </t>
    </r>
  </si>
  <si>
    <r>
      <t>56.</t>
    </r>
    <r>
      <rPr>
        <sz val="7"/>
        <color theme="1"/>
        <rFont val="Times New Roman"/>
        <family val="1"/>
      </rPr>
      <t xml:space="preserve">   </t>
    </r>
    <r>
      <rPr>
        <sz val="10"/>
        <color theme="1"/>
        <rFont val="Segoe UI"/>
        <family val="2"/>
      </rPr>
      <t> </t>
    </r>
  </si>
  <si>
    <r>
      <t>57.</t>
    </r>
    <r>
      <rPr>
        <sz val="7"/>
        <color theme="1"/>
        <rFont val="Times New Roman"/>
        <family val="1"/>
      </rPr>
      <t xml:space="preserve">   </t>
    </r>
    <r>
      <rPr>
        <sz val="10"/>
        <color theme="1"/>
        <rFont val="Segoe UI"/>
        <family val="2"/>
      </rPr>
      <t> </t>
    </r>
  </si>
  <si>
    <r>
      <t>58.</t>
    </r>
    <r>
      <rPr>
        <sz val="7"/>
        <color theme="1"/>
        <rFont val="Times New Roman"/>
        <family val="1"/>
      </rPr>
      <t xml:space="preserve">   </t>
    </r>
    <r>
      <rPr>
        <sz val="10"/>
        <color theme="1"/>
        <rFont val="Segoe UI"/>
        <family val="2"/>
      </rPr>
      <t> </t>
    </r>
  </si>
  <si>
    <r>
      <t>59.</t>
    </r>
    <r>
      <rPr>
        <sz val="7"/>
        <color theme="1"/>
        <rFont val="Times New Roman"/>
        <family val="1"/>
      </rPr>
      <t xml:space="preserve">   </t>
    </r>
    <r>
      <rPr>
        <sz val="10"/>
        <color theme="1"/>
        <rFont val="Segoe UI"/>
        <family val="2"/>
      </rPr>
      <t> </t>
    </r>
  </si>
  <si>
    <r>
      <t>60.</t>
    </r>
    <r>
      <rPr>
        <sz val="7"/>
        <color theme="1"/>
        <rFont val="Times New Roman"/>
        <family val="1"/>
      </rPr>
      <t xml:space="preserve">   </t>
    </r>
    <r>
      <rPr>
        <sz val="10"/>
        <color theme="1"/>
        <rFont val="Segoe UI"/>
        <family val="2"/>
      </rPr>
      <t> </t>
    </r>
  </si>
  <si>
    <r>
      <t>61.</t>
    </r>
    <r>
      <rPr>
        <sz val="7"/>
        <color theme="1"/>
        <rFont val="Times New Roman"/>
        <family val="1"/>
      </rPr>
      <t xml:space="preserve">   </t>
    </r>
    <r>
      <rPr>
        <sz val="10"/>
        <color theme="1"/>
        <rFont val="Segoe UI"/>
        <family val="2"/>
      </rPr>
      <t> </t>
    </r>
  </si>
  <si>
    <r>
      <t>62.</t>
    </r>
    <r>
      <rPr>
        <sz val="7"/>
        <color theme="1"/>
        <rFont val="Times New Roman"/>
        <family val="1"/>
      </rPr>
      <t xml:space="preserve">   </t>
    </r>
    <r>
      <rPr>
        <sz val="10"/>
        <color theme="1"/>
        <rFont val="Segoe UI"/>
        <family val="2"/>
      </rPr>
      <t> </t>
    </r>
  </si>
  <si>
    <r>
      <t>63.</t>
    </r>
    <r>
      <rPr>
        <sz val="7"/>
        <color theme="1"/>
        <rFont val="Times New Roman"/>
        <family val="1"/>
      </rPr>
      <t xml:space="preserve">   </t>
    </r>
    <r>
      <rPr>
        <sz val="10"/>
        <color theme="1"/>
        <rFont val="Segoe UI"/>
        <family val="2"/>
      </rPr>
      <t> </t>
    </r>
  </si>
  <si>
    <r>
      <t>64.</t>
    </r>
    <r>
      <rPr>
        <sz val="7"/>
        <color theme="1"/>
        <rFont val="Times New Roman"/>
        <family val="1"/>
      </rPr>
      <t xml:space="preserve">   </t>
    </r>
    <r>
      <rPr>
        <sz val="10"/>
        <color theme="1"/>
        <rFont val="Segoe UI"/>
        <family val="2"/>
      </rPr>
      <t> </t>
    </r>
  </si>
  <si>
    <r>
      <t>65.</t>
    </r>
    <r>
      <rPr>
        <sz val="7"/>
        <color theme="1"/>
        <rFont val="Times New Roman"/>
        <family val="1"/>
      </rPr>
      <t xml:space="preserve">   </t>
    </r>
    <r>
      <rPr>
        <sz val="10"/>
        <color theme="1"/>
        <rFont val="Segoe UI"/>
        <family val="2"/>
      </rPr>
      <t> </t>
    </r>
  </si>
  <si>
    <r>
      <t>66.</t>
    </r>
    <r>
      <rPr>
        <sz val="7"/>
        <color theme="1"/>
        <rFont val="Times New Roman"/>
        <family val="1"/>
      </rPr>
      <t xml:space="preserve">   </t>
    </r>
    <r>
      <rPr>
        <sz val="10"/>
        <color theme="1"/>
        <rFont val="Segoe UI"/>
        <family val="2"/>
      </rPr>
      <t> </t>
    </r>
  </si>
  <si>
    <r>
      <t>67.</t>
    </r>
    <r>
      <rPr>
        <sz val="7"/>
        <color theme="1"/>
        <rFont val="Times New Roman"/>
        <family val="1"/>
      </rPr>
      <t xml:space="preserve">   </t>
    </r>
    <r>
      <rPr>
        <sz val="10"/>
        <color theme="1"/>
        <rFont val="Segoe UI"/>
        <family val="2"/>
      </rPr>
      <t> </t>
    </r>
  </si>
  <si>
    <r>
      <t>68.</t>
    </r>
    <r>
      <rPr>
        <sz val="7"/>
        <color theme="1"/>
        <rFont val="Times New Roman"/>
        <family val="1"/>
      </rPr>
      <t xml:space="preserve">   </t>
    </r>
    <r>
      <rPr>
        <sz val="10"/>
        <color theme="1"/>
        <rFont val="Segoe UI"/>
        <family val="2"/>
      </rPr>
      <t> </t>
    </r>
  </si>
  <si>
    <r>
      <t>69.</t>
    </r>
    <r>
      <rPr>
        <sz val="7"/>
        <color theme="1"/>
        <rFont val="Times New Roman"/>
        <family val="1"/>
      </rPr>
      <t xml:space="preserve">   </t>
    </r>
    <r>
      <rPr>
        <sz val="10"/>
        <color theme="1"/>
        <rFont val="Segoe UI"/>
        <family val="2"/>
      </rPr>
      <t> </t>
    </r>
  </si>
  <si>
    <t>SEB gain scoring</t>
  </si>
  <si>
    <t>CLASSNAME</t>
  </si>
  <si>
    <t>EPBC ACT STATUS COMMENTS</t>
  </si>
  <si>
    <t>DATE CREATED IN BDBSA</t>
  </si>
  <si>
    <t>DATE TAXONOMY MODIFIED IN BDBSA</t>
  </si>
  <si>
    <t>SPECIES AUTHOR</t>
  </si>
  <si>
    <t>SUBSPECIES AUTHOR</t>
  </si>
  <si>
    <t>NPW ACT STATUS COMMENTS</t>
  </si>
  <si>
    <t>Gould, 1838</t>
  </si>
  <si>
    <t>Gould, 1847</t>
  </si>
  <si>
    <t>North, 1904</t>
  </si>
  <si>
    <t>North, 1909</t>
  </si>
  <si>
    <t>(Quoy &amp; Gaimard, 1830)</t>
  </si>
  <si>
    <t>Ogilvie-Grant, 1909</t>
  </si>
  <si>
    <t>(Mathews, 1913)</t>
  </si>
  <si>
    <t>Mathews, 1911</t>
  </si>
  <si>
    <t>Mathews, 1912</t>
  </si>
  <si>
    <t>Delisted as VU 14/12/13</t>
  </si>
  <si>
    <t>Mathews, 1913</t>
  </si>
  <si>
    <t>St Vincent Gulf subspecies</t>
  </si>
  <si>
    <t>Listed 29/11/2021. Common name as Kangaroo Island striated thornbill</t>
  </si>
  <si>
    <t>Vigors &amp; Horsfield, 1827</t>
  </si>
  <si>
    <t>(Shaw, 1790)</t>
  </si>
  <si>
    <t>(North, 1904)</t>
  </si>
  <si>
    <t>Milligan, 1903</t>
  </si>
  <si>
    <t>(Shaw &amp; Nodder, 1802)</t>
  </si>
  <si>
    <t>Boulenger, 1898</t>
  </si>
  <si>
    <t>(Latham, 1801)</t>
  </si>
  <si>
    <t>A.G. Campbell, 1906</t>
  </si>
  <si>
    <t>(Vieillot, 1817)</t>
  </si>
  <si>
    <t>(Vigors &amp; Horsfield, 1827)</t>
  </si>
  <si>
    <t>(J.F. Gmelin, 1788)</t>
  </si>
  <si>
    <t>(Linnaeus, 1766)</t>
  </si>
  <si>
    <t>(Gray, 1838)</t>
  </si>
  <si>
    <t>(Gray,1838)</t>
  </si>
  <si>
    <t>Recent studies show that there is likely to be two species in SA, one along the Murray River (A. frontalis) and the other in the South East (A. pygmaeus).</t>
  </si>
  <si>
    <t>(Shaw, 1794)</t>
  </si>
  <si>
    <t>(Gould, 1838)</t>
  </si>
  <si>
    <t>(Linnaeus, 1758)</t>
  </si>
  <si>
    <t>Shaw, 1790)</t>
  </si>
  <si>
    <t>(Gray, 1837)</t>
  </si>
  <si>
    <t>(Vieillot, 1818)</t>
  </si>
  <si>
    <t>(Gould, 1837)</t>
  </si>
  <si>
    <t>Linnaeus, 1758</t>
  </si>
  <si>
    <t>(J.E. Gray, 1830)</t>
  </si>
  <si>
    <t>J.E. Gray, 1831</t>
  </si>
  <si>
    <t>(Wells &amp; Wellington, 1985)</t>
  </si>
  <si>
    <t>(White, 1790)</t>
  </si>
  <si>
    <t>Witten &amp; Coventry, 1984</t>
  </si>
  <si>
    <t>Favalaro &amp; McEvey, 1968</t>
  </si>
  <si>
    <t>Schodde &amp; Christidis, 1987</t>
  </si>
  <si>
    <t>(Gould, 1875)</t>
  </si>
  <si>
    <t>Mellor, 1913</t>
  </si>
  <si>
    <t>Listed 6/11/14</t>
  </si>
  <si>
    <t>Listing official as off 1/Jan/2020.</t>
  </si>
  <si>
    <t>listed 6/11/2014</t>
  </si>
  <si>
    <t>Christidis, Horton &amp; Norman, 2008</t>
  </si>
  <si>
    <t>(North, 1902)</t>
  </si>
  <si>
    <t>Black, 2016</t>
  </si>
  <si>
    <t>Black, 2011</t>
  </si>
  <si>
    <t>(Mathews, 1916)</t>
  </si>
  <si>
    <t>(Mathews, 1914)</t>
  </si>
  <si>
    <t>Date effective 05-Jul-2023</t>
  </si>
  <si>
    <t>(Gould, 1840)</t>
  </si>
  <si>
    <t>(Mathews, 1911)</t>
  </si>
  <si>
    <t>(Quoy &amp; Gaimard, 1824)</t>
  </si>
  <si>
    <t>Mathews, 1910</t>
  </si>
  <si>
    <t>Concept has been split - rating needs review.</t>
  </si>
  <si>
    <t>(Eyton, 1838)</t>
  </si>
  <si>
    <t>Buller, 1869</t>
  </si>
  <si>
    <t>J.F. Gmelin, 1789</t>
  </si>
  <si>
    <t>hybrids</t>
  </si>
  <si>
    <t>Anepischetosia maccoyi</t>
  </si>
  <si>
    <t>Anepischetosia</t>
  </si>
  <si>
    <t>(Lucas &amp; Frost, 1894)</t>
  </si>
  <si>
    <t>(Gould, 1847)</t>
  </si>
  <si>
    <t>(Peters,1863)</t>
  </si>
  <si>
    <t>(Peters, 1863)</t>
  </si>
  <si>
    <t>(Storr, 1984)</t>
  </si>
  <si>
    <t>(Waite, 1918)</t>
  </si>
  <si>
    <t>(Storr, 1981)</t>
  </si>
  <si>
    <t>(Latham, 1798)</t>
  </si>
  <si>
    <t>Antaresia childreni</t>
  </si>
  <si>
    <t>Children's Python</t>
  </si>
  <si>
    <t>childreni</t>
  </si>
  <si>
    <t>A. stimsoni no longer recocgnised as a distinct species. Esquerre et al. 2021.</t>
  </si>
  <si>
    <t>(Gray, 1842)</t>
  </si>
  <si>
    <t>Dickman, Parnaby, Crowther &amp; King, 1998</t>
  </si>
  <si>
    <t>(Waterhouse, 1838)</t>
  </si>
  <si>
    <t>(Geoffroy, 1803)</t>
  </si>
  <si>
    <t>listed 10th May 2016</t>
  </si>
  <si>
    <t>(Finlayson, 1958)</t>
  </si>
  <si>
    <t>Macleay, 1841</t>
  </si>
  <si>
    <t>(Waterhouse, 1840)</t>
  </si>
  <si>
    <t>(Mathews, 1923)</t>
  </si>
  <si>
    <t>Listed 19/11/2021. Common name as Kangaroo Island little wattlebird</t>
  </si>
  <si>
    <t>(Mathews, 1912)</t>
  </si>
  <si>
    <t>transferred from EN to CR mid 2015</t>
  </si>
  <si>
    <t>Vieillot, 1818</t>
  </si>
  <si>
    <t>(Perry, 1810)</t>
  </si>
  <si>
    <t>(Gould, 1841)</t>
  </si>
  <si>
    <t>(North, 1895)</t>
  </si>
  <si>
    <t>(Gould, 1871)</t>
  </si>
  <si>
    <t>(Lesson, 1831)</t>
  </si>
  <si>
    <t>Kluge, 1974</t>
  </si>
  <si>
    <t>Lutken, 1863</t>
  </si>
  <si>
    <t>J.F. Miller, 1778</t>
  </si>
  <si>
    <t>(Hodgson, 1837)</t>
  </si>
  <si>
    <t>(Lesson, 1828)</t>
  </si>
  <si>
    <t>Listed Marine species under the EPBC Act</t>
  </si>
  <si>
    <t>(Peters, 1875)</t>
  </si>
  <si>
    <t>(Schreber, 1775)</t>
  </si>
  <si>
    <t>transferred from VU to EN effective 7 Dec 2016</t>
  </si>
  <si>
    <t>(Gray, 1872)</t>
  </si>
  <si>
    <t>Wagler, 1829</t>
  </si>
  <si>
    <t>(Gould, 1848)</t>
  </si>
  <si>
    <t>Common name provided as Intermediate Egret</t>
  </si>
  <si>
    <t>Latham, 1801</t>
  </si>
  <si>
    <t>(Salvin, 1888)</t>
  </si>
  <si>
    <t>(Gould, 1844)</t>
  </si>
  <si>
    <t>(O'Reilly, 1818)</t>
  </si>
  <si>
    <t>(J.F. Gmelin, 1789)</t>
  </si>
  <si>
    <t>Reichenbach, 1853</t>
  </si>
  <si>
    <t>(Temminck, 1836)</t>
  </si>
  <si>
    <t>(J.E. Gray, 1829)</t>
  </si>
  <si>
    <t>Vieillot, 1817</t>
  </si>
  <si>
    <t>Gould, 1865</t>
  </si>
  <si>
    <t>(Mathews, 1915)</t>
  </si>
  <si>
    <t>(Linnaeus, 1771)</t>
  </si>
  <si>
    <t>(Ashby, 1911)</t>
  </si>
  <si>
    <t>(Macleay, 1882)</t>
  </si>
  <si>
    <t>(Jan, 1859)</t>
  </si>
  <si>
    <t>(Gunther, 1858)</t>
  </si>
  <si>
    <t>Austroablepharus kinghorni</t>
  </si>
  <si>
    <t>Austroablepharus</t>
  </si>
  <si>
    <t>(Copland, 1947)</t>
  </si>
  <si>
    <t>Lacepede, 1804</t>
  </si>
  <si>
    <t>Burmeister, 1867</t>
  </si>
  <si>
    <t>Lesson, 1828</t>
  </si>
  <si>
    <t>Anderson, 1879</t>
  </si>
  <si>
    <t>Wada, Oishi &amp; Yamada, 2003</t>
  </si>
  <si>
    <t>(Shaw, 1805)</t>
  </si>
  <si>
    <t>Forshaw &amp; Joseph, 2016</t>
  </si>
  <si>
    <t>Duvernoy, 1851</t>
  </si>
  <si>
    <t>(Desmarest, 1822)</t>
  </si>
  <si>
    <t>Gray, 1837</t>
  </si>
  <si>
    <t>subsp ogilbyi introduced to SA</t>
  </si>
  <si>
    <t>Subspecies B. p. penicillata: EX</t>
  </si>
  <si>
    <t>added March 2021</t>
  </si>
  <si>
    <t>McNamara, 1997</t>
  </si>
  <si>
    <t>(Shaw, 1796)</t>
  </si>
  <si>
    <t>Mathews, 1914</t>
  </si>
  <si>
    <t>Listed in March 2011</t>
  </si>
  <si>
    <t>(Wagler, 1827)</t>
  </si>
  <si>
    <t>Changed from V to E 1/Jan/2020.</t>
  </si>
  <si>
    <t>(Krefft, 1864)</t>
  </si>
  <si>
    <t>(Gunther, 1872)</t>
  </si>
  <si>
    <t>(Gunther, 1863)</t>
  </si>
  <si>
    <t>(Boddaert, 1783)</t>
  </si>
  <si>
    <t>(Latham, 1790)</t>
  </si>
  <si>
    <t>Gould, 1843</t>
  </si>
  <si>
    <t>P.L. Sclater, 1871_x000D_</t>
  </si>
  <si>
    <t>(Kuhl, 1820)</t>
  </si>
  <si>
    <t>North, 1896</t>
  </si>
  <si>
    <t>A.J. &amp; A.G. Campbell, 1927</t>
  </si>
  <si>
    <t>Schodde &amp; I.J. Mason, 1999</t>
  </si>
  <si>
    <t>Date effective 05-Jan-2024</t>
  </si>
  <si>
    <t>(Horsfield, 1821)</t>
  </si>
  <si>
    <t>(Pallas, 1764)</t>
  </si>
  <si>
    <t>(Coues, 1861)</t>
  </si>
  <si>
    <t>(Tomkovich, 2001)</t>
  </si>
  <si>
    <t>(Pontoppidan, 1763)</t>
  </si>
  <si>
    <t>25 May 2015</t>
  </si>
  <si>
    <t>(Vieillot, 1819)</t>
  </si>
  <si>
    <t>(Leisler, 1812)</t>
  </si>
  <si>
    <t>(Pallas, 1776)</t>
  </si>
  <si>
    <t>(Middendorff, 1853)</t>
  </si>
  <si>
    <t>Rating changed from CR to VU 05/Jan/2024</t>
  </si>
  <si>
    <t>Rating changed from R to E 1/Jan/2020.</t>
  </si>
  <si>
    <t>(Shaw, 1798)</t>
  </si>
  <si>
    <t>listed Feb 2022</t>
  </si>
  <si>
    <t>(J. Grant, 1803)</t>
  </si>
  <si>
    <t>(Gould, 1843)</t>
  </si>
  <si>
    <t>(Latham,1790)</t>
  </si>
  <si>
    <t>Schodde, D.A Saunders &amp; Homberger,1989</t>
  </si>
  <si>
    <t>Mathews, 1917</t>
  </si>
  <si>
    <t>Date effective 16-Jul-2000. Reassessed April 2022 -retained as EN.</t>
  </si>
  <si>
    <t>(Temminck, 1807)</t>
  </si>
  <si>
    <t>(Gray, 1846)</t>
  </si>
  <si>
    <t>(Hartert, 1903)</t>
  </si>
  <si>
    <t>(Mitchell, 1953)</t>
  </si>
  <si>
    <t>(Gould, 1845)</t>
  </si>
  <si>
    <t>(Thomas, 1888)</t>
  </si>
  <si>
    <t>(Desmarest, 1818)</t>
  </si>
  <si>
    <t>Lesson, 1830</t>
  </si>
  <si>
    <t>(Ogilby, 1838)</t>
  </si>
  <si>
    <t>(Gray, 1841)</t>
  </si>
  <si>
    <t>(Gould, 1852)</t>
  </si>
  <si>
    <t>Jardine &amp; Selby, 1827</t>
  </si>
  <si>
    <t>Scopoli, 1786</t>
  </si>
  <si>
    <t>(Lowe, 1915)</t>
  </si>
  <si>
    <t>listed as Vulnerable at the species level 10th May 2016</t>
  </si>
  <si>
    <t>R. Lesson, 1826</t>
  </si>
  <si>
    <t>Pallas, 1776</t>
  </si>
  <si>
    <t>Rare status was changed to E and applied to all subspecies 1/Jan/2020.</t>
  </si>
  <si>
    <t>Listed as Endangered at the species level 10th May 2016.</t>
  </si>
  <si>
    <t>All subspecies listed as off 1/Jan/2020.</t>
  </si>
  <si>
    <t>Temminck, 1821</t>
  </si>
  <si>
    <t>Bonaparte, 1825</t>
  </si>
  <si>
    <t>Gould, 1848</t>
  </si>
  <si>
    <t>Gray, 1857</t>
  </si>
  <si>
    <t>Vulnerable Nationally</t>
  </si>
  <si>
    <t>Gould, 1862</t>
  </si>
  <si>
    <t>(Pallas, 1811)</t>
  </si>
  <si>
    <t>(Temminck, 1815)</t>
  </si>
  <si>
    <t>(Storr, 1987)</t>
  </si>
  <si>
    <t>(Gray, 1845)</t>
  </si>
  <si>
    <t>(Stephens, 1826)</t>
  </si>
  <si>
    <t>Iredale, 1911</t>
  </si>
  <si>
    <t>(Wallace, 1864)</t>
  </si>
  <si>
    <t>Gould, 1840</t>
  </si>
  <si>
    <t>Gould, 1846</t>
  </si>
  <si>
    <t>Morgan, 1926</t>
  </si>
  <si>
    <t>Condon, 1951</t>
  </si>
  <si>
    <t>Sharpe, 1883</t>
  </si>
  <si>
    <t>Schodde &amp; Mason, 1999</t>
  </si>
  <si>
    <t>Mt. Lofty Ranges Endangered</t>
  </si>
  <si>
    <t>South-east; possibly EXTINCT (but secure in other parts of its range i</t>
  </si>
  <si>
    <t>Peale, 1848</t>
  </si>
  <si>
    <t>Jardine &amp; Selby, 1828</t>
  </si>
  <si>
    <t>(Vieillot, 1816)</t>
  </si>
  <si>
    <t>Blyth, 1863</t>
  </si>
  <si>
    <t>North, 1895</t>
  </si>
  <si>
    <t>Temminck, 1824</t>
  </si>
  <si>
    <t>Gould, 1841</t>
  </si>
  <si>
    <t>J.F. Gmelin,1789</t>
  </si>
  <si>
    <t>McNamara 1994</t>
  </si>
  <si>
    <t>(Lichtenstein, 1829)</t>
  </si>
  <si>
    <t>(North, 1910)</t>
  </si>
  <si>
    <t>(Ruppell, 1839)</t>
  </si>
  <si>
    <t>North, 1901</t>
  </si>
  <si>
    <t>Bonaparte, 1850</t>
  </si>
  <si>
    <t>Gould, 1837</t>
  </si>
  <si>
    <t>Bosc, 1792</t>
  </si>
  <si>
    <t>Crenadactylus horni</t>
  </si>
  <si>
    <t>Central Uplands Clawless Gecko</t>
  </si>
  <si>
    <t>horni</t>
  </si>
  <si>
    <t>(Lucas &amp; Frost, 1895)</t>
  </si>
  <si>
    <t>(Liem &amp; Ingram, 1977)</t>
  </si>
  <si>
    <t>Donellan, Anstis, Price &amp; Wheaton, 2012</t>
  </si>
  <si>
    <t>Main, 1957</t>
  </si>
  <si>
    <t>Littlejohn &amp; Martin, 1965</t>
  </si>
  <si>
    <t>Girard, 1853</t>
  </si>
  <si>
    <t>(Sternfeld, 1918)</t>
  </si>
  <si>
    <t>Horner, 2007</t>
  </si>
  <si>
    <t>(Storr, 1977)</t>
  </si>
  <si>
    <t>(Storr, 1966)</t>
  </si>
  <si>
    <t>(Dumeril &amp; Bibron, 1837)</t>
  </si>
  <si>
    <t>(Proctor, 1923)</t>
  </si>
  <si>
    <t>(Houston,1974)</t>
  </si>
  <si>
    <t>Ctenophorus ibiri</t>
  </si>
  <si>
    <t>Eyre Peninsula Mallee Dragon</t>
  </si>
  <si>
    <t>Q06772</t>
  </si>
  <si>
    <t>ibiri</t>
  </si>
  <si>
    <t>Split from C. fordi following Edwards &amp; Hutchinson, 2023. Distribution: Eyre Peninsula.</t>
  </si>
  <si>
    <t>(Edwards &amp; Hutchinson, 2023)</t>
  </si>
  <si>
    <t>(Fischer, 1881)</t>
  </si>
  <si>
    <t>Ctenophorus kartiwarru</t>
  </si>
  <si>
    <t>Red-backed Sand Dragon</t>
  </si>
  <si>
    <t>S06773</t>
  </si>
  <si>
    <t>kartiwarru</t>
  </si>
  <si>
    <t>Split from C. fordi following Edwards &amp; Hutchinson, 2023. Distribution: East-central South Australia</t>
  </si>
  <si>
    <t>(Gray, 1831)</t>
  </si>
  <si>
    <t>(Mitchell, 1948)</t>
  </si>
  <si>
    <t>(Ahl, 1926)</t>
  </si>
  <si>
    <t>(De Vis, 1884)</t>
  </si>
  <si>
    <t>(Peters, 1866)</t>
  </si>
  <si>
    <t>(Stirling &amp; Zietz, 1893)</t>
  </si>
  <si>
    <t>Ctenophorus slateri</t>
  </si>
  <si>
    <t>Plain Rock Dragon</t>
  </si>
  <si>
    <t>E06786</t>
  </si>
  <si>
    <t>Storr, 1968</t>
  </si>
  <si>
    <t>Ctenophorus spinodomus</t>
  </si>
  <si>
    <t>Eastern Mallee Dragon</t>
  </si>
  <si>
    <t>U06774</t>
  </si>
  <si>
    <t>spinodomus</t>
  </si>
  <si>
    <t>Sadlier, Colgan, Beatson &amp; Cogger, 2019</t>
  </si>
  <si>
    <t>Ctenophorus tjakalpa</t>
  </si>
  <si>
    <t>Ghost Sand Dragon</t>
  </si>
  <si>
    <t>W06775</t>
  </si>
  <si>
    <t>tjakalpa</t>
  </si>
  <si>
    <t>Split from C. fordi following Edwards &amp; Hutchinson, 2023. Distribution: Far-west SA.</t>
  </si>
  <si>
    <t>Johnston, 1992</t>
  </si>
  <si>
    <t>Ctenophorus tuniluki</t>
  </si>
  <si>
    <t>Southern Mallee Dragon</t>
  </si>
  <si>
    <t>A06776</t>
  </si>
  <si>
    <t>tuniluki</t>
  </si>
  <si>
    <t>Split from C. fordi following Edwards &amp; Hutchinson, 2023. Distribution: SE SA, South of Murray River.</t>
  </si>
  <si>
    <t>(Houston, 1974)</t>
  </si>
  <si>
    <t>Storr,1969</t>
  </si>
  <si>
    <t>Czechura, 1986</t>
  </si>
  <si>
    <t>Storr, 1969</t>
  </si>
  <si>
    <t>(Loveridge, 1933)</t>
  </si>
  <si>
    <t>Storr, 1970</t>
  </si>
  <si>
    <t>Storr, 1979</t>
  </si>
  <si>
    <t>Ctenotus hanloni</t>
  </si>
  <si>
    <t>Nimble Ctenotus</t>
  </si>
  <si>
    <t>E06778</t>
  </si>
  <si>
    <t>hanloni</t>
  </si>
  <si>
    <t>Storr, 1980</t>
  </si>
  <si>
    <t>Ctenotus kutjupa</t>
  </si>
  <si>
    <t>Small Sand Ctenotus</t>
  </si>
  <si>
    <t>Y06796</t>
  </si>
  <si>
    <t>kutjupa</t>
  </si>
  <si>
    <t>Species split from C. schomburgkii by Prates et al. 2022 with a new species C. kutjupa found in the North West of SA. Both species found within the same areas, with C. kutjupa being more specialised in habitat type.</t>
  </si>
  <si>
    <t>Hutchinson, Prates &amp; Rabosky, 2022</t>
  </si>
  <si>
    <t>(Boulenger, 1887)</t>
  </si>
  <si>
    <t>(Sternfeld, 1919)</t>
  </si>
  <si>
    <t>Hutchinson &amp; Donnellan, 1999</t>
  </si>
  <si>
    <t>Storr, 1971</t>
  </si>
  <si>
    <t>Ctenotus robustus</t>
  </si>
  <si>
    <t>Common Sandplain Ctenotus</t>
  </si>
  <si>
    <t>G06795</t>
  </si>
  <si>
    <t>Species split Prates et al. 2022 with a new species C. kutjupa found in the North West of SA. Both species found within the same areas, with C. kutjupa being more specialised in habitat type.</t>
  </si>
  <si>
    <t>King &amp; Horner, 1988</t>
  </si>
  <si>
    <t>(Mitchell, 1949)</t>
  </si>
  <si>
    <t>Gould, 1845</t>
  </si>
  <si>
    <t>(Stirling &amp; Zietz,1893)</t>
  </si>
  <si>
    <t>Shea &amp; Miller, 1995</t>
  </si>
  <si>
    <t>PELODRYADIDAE</t>
  </si>
  <si>
    <t>Parker, 1940</t>
  </si>
  <si>
    <t>Tyler &amp; Martin, 1977</t>
  </si>
  <si>
    <t>(Gunther, 1873)</t>
  </si>
  <si>
    <t>(Hermann, 1783)</t>
  </si>
  <si>
    <t>(Krefft, 1867)</t>
  </si>
  <si>
    <t>(Thomas, 1905)</t>
  </si>
  <si>
    <t>(McCoy, 1867)</t>
  </si>
  <si>
    <t>transferred from Vulnerable - date effective 15 Nov 2023</t>
  </si>
  <si>
    <t>(Spencer, 1896)</t>
  </si>
  <si>
    <t>D.maculatus maculatus listed as E (SE  mainland popn)</t>
  </si>
  <si>
    <t>(Kerr, 1792)</t>
  </si>
  <si>
    <t>listed 3/12/2015</t>
  </si>
  <si>
    <t>(Shaw, 1800)</t>
  </si>
  <si>
    <t>Storr, 1987</t>
  </si>
  <si>
    <t>Maryan, Adams &amp; Aplin, 2007</t>
  </si>
  <si>
    <t>(Fischer, 1882)</t>
  </si>
  <si>
    <t>Shea, 1991</t>
  </si>
  <si>
    <t>De Vis, 1888</t>
  </si>
  <si>
    <t>Demansia cyanochasma</t>
  </si>
  <si>
    <t>cyanochasma</t>
  </si>
  <si>
    <t>(Schlegel, 1837)</t>
  </si>
  <si>
    <t>Scanlon &amp; Shea, 2007</t>
  </si>
  <si>
    <t>(Horsfield, 1824)</t>
  </si>
  <si>
    <t>Reichenbach, 1850</t>
  </si>
  <si>
    <t>Waite and Longman, 1920</t>
  </si>
  <si>
    <t>Endangered Nationally (Date effective 08-Jan-2009</t>
  </si>
  <si>
    <t>(Vandelli, 1761)</t>
  </si>
  <si>
    <t>(Shaw, 1792)</t>
  </si>
  <si>
    <t>Roux, Jouventin, Mougin, Stahl &amp;Weimerskirch, 1983</t>
  </si>
  <si>
    <t>C.J.R. Robertson &amp; Warham, 1992</t>
  </si>
  <si>
    <t>R. Lesson, 1825</t>
  </si>
  <si>
    <t>Murphy, 1917</t>
  </si>
  <si>
    <t>Hutchinson, Doughty &amp; Oliver, 2009</t>
  </si>
  <si>
    <t>Lucas &amp; Frost, 1897</t>
  </si>
  <si>
    <t>Peters, 1863</t>
  </si>
  <si>
    <t>Kluge, 1963</t>
  </si>
  <si>
    <t>(Sternfeld, 1924)</t>
  </si>
  <si>
    <t>(Steindachner, 1870)</t>
  </si>
  <si>
    <t>(Gunther, 1875)</t>
  </si>
  <si>
    <t>Gray, 1832</t>
  </si>
  <si>
    <t>Houston, 1977</t>
  </si>
  <si>
    <t>Witten, 1972</t>
  </si>
  <si>
    <t>Doughty, Keally &amp; Melville, 2012</t>
  </si>
  <si>
    <t>Glauert,  1959</t>
  </si>
  <si>
    <t>Lucas &amp; Frost, 1896</t>
  </si>
  <si>
    <t>S.A. Parker, 1984</t>
  </si>
  <si>
    <t>Extinct subspecies</t>
  </si>
  <si>
    <t>(Krefft, 1866)</t>
  </si>
  <si>
    <t>(Jardine, 1831)</t>
  </si>
  <si>
    <t>(Gray, 1832)</t>
  </si>
  <si>
    <t>(Peters,1869)</t>
  </si>
  <si>
    <t>(Peters, 1870)</t>
  </si>
  <si>
    <t>(Temminck, 1840)</t>
  </si>
  <si>
    <t>Gould, 1842</t>
  </si>
  <si>
    <t>Changed from R to V 1/Jan/2020.</t>
  </si>
  <si>
    <t>(Gray, 1830)</t>
  </si>
  <si>
    <t>Schodde, 1989</t>
  </si>
  <si>
    <t>(Jardine &amp; Selby, 1828)</t>
  </si>
  <si>
    <t>Castelnau &amp; E.P. Ramsay, 1877</t>
  </si>
  <si>
    <t>Mecke, Doughty &amp; Donnellan, 2013</t>
  </si>
  <si>
    <t>(Desmoulins, 1822)</t>
  </si>
  <si>
    <t>Mathews &amp; Iredale, 1921</t>
  </si>
  <si>
    <t>G.R. Gray, 1845</t>
  </si>
  <si>
    <t>Oliver, 1953</t>
  </si>
  <si>
    <t>Finsch, 1876</t>
  </si>
  <si>
    <t>Buller, 1888</t>
  </si>
  <si>
    <t>(Forster, 1781)</t>
  </si>
  <si>
    <t>Wells &amp; Wellington, 1983</t>
  </si>
  <si>
    <t>(Dumeril &amp; Bibron, 1839)</t>
  </si>
  <si>
    <t>(Lonnberg &amp; Andersson, 1913)</t>
  </si>
  <si>
    <t>(Hartert, 1892)</t>
  </si>
  <si>
    <t>(Temminck, 1826)</t>
  </si>
  <si>
    <t>listed July 2020</t>
  </si>
  <si>
    <t>Swainson, 1838</t>
  </si>
  <si>
    <t>Tunstall, 1771</t>
  </si>
  <si>
    <t>G.R.Gray, 1843</t>
  </si>
  <si>
    <t>(Gould, 1858)</t>
  </si>
  <si>
    <t>Listed as a Cetacean under the EPBC Act 1999</t>
  </si>
  <si>
    <t>Gray 1874</t>
  </si>
  <si>
    <t>(G.R. Gray, 1845)</t>
  </si>
  <si>
    <t>(A. Smith, 1840)</t>
  </si>
  <si>
    <t>(Gray,1842)</t>
  </si>
  <si>
    <t>(J.E. Gray, 1831)</t>
  </si>
  <si>
    <t>(W. Ingram, 1906)</t>
  </si>
  <si>
    <t>Storr, 1982</t>
  </si>
  <si>
    <t>Hutchinson, Sistrom, Donnellan &amp; Hutchinson, 2014</t>
  </si>
  <si>
    <t>(Dumeril &amp; Bibron, 1836)</t>
  </si>
  <si>
    <t>Stirling &amp; Zietz, 1896</t>
  </si>
  <si>
    <t>(Gunther, 1864)</t>
  </si>
  <si>
    <t>Gould, 1844</t>
  </si>
  <si>
    <t>(Gould, 1867)</t>
  </si>
  <si>
    <t>J.R. Forster, 1795</t>
  </si>
  <si>
    <t>Gray, 1846</t>
  </si>
  <si>
    <t>(Traill, 1809)</t>
  </si>
  <si>
    <t>(Shaw, 1791)</t>
  </si>
  <si>
    <t>(Boulenger, 1883)</t>
  </si>
  <si>
    <t>(Cuvier, 1812)</t>
  </si>
  <si>
    <t>effective 08/07/2015</t>
  </si>
  <si>
    <t>(Cuvier, 1829)</t>
  </si>
  <si>
    <t>(Werner, 1910)</t>
  </si>
  <si>
    <t>Coventry, 1976</t>
  </si>
  <si>
    <t>Geoffroy, 1804</t>
  </si>
  <si>
    <t>(Pallas, 1770)</t>
  </si>
  <si>
    <t>(de Blainville, 1820)</t>
  </si>
  <si>
    <t>Listed 29/11/2021. Common name as Kangaroo Island shy heathwren</t>
  </si>
  <si>
    <t>(Schodde &amp; I.J. Mason, 1999)</t>
  </si>
  <si>
    <t>Flower, 1882</t>
  </si>
  <si>
    <t>(Temminck, 1828)</t>
  </si>
  <si>
    <t>2 ssp in  EPBC Act. SA ssp,  I.a. auratus (Golden Bandicoot- mainland)</t>
  </si>
  <si>
    <t>(Ramsay, 1887)</t>
  </si>
  <si>
    <t>(Shaw, 1797)</t>
  </si>
  <si>
    <t>(de Blainville, 1838)</t>
  </si>
  <si>
    <t>(Owen, 1866)</t>
  </si>
  <si>
    <t>(Gray, 1828)</t>
  </si>
  <si>
    <t>this status for the ssp L. hirsutus hirsutus</t>
  </si>
  <si>
    <t>(Peron &amp; Lesueur, 1807)</t>
  </si>
  <si>
    <t>(Peron, 1807)</t>
  </si>
  <si>
    <t>(Swainson, 1825)</t>
  </si>
  <si>
    <t>(De Vis, 1888)</t>
  </si>
  <si>
    <t>(M.H.K. Lichtenstein, 1823)</t>
  </si>
  <si>
    <t>P.P. King, 1826</t>
  </si>
  <si>
    <t>(Owen, 1872)</t>
  </si>
  <si>
    <t>(Owen, 1845)</t>
  </si>
  <si>
    <t>advised of change from E to CR May 2016</t>
  </si>
  <si>
    <t>(Thomas, 1906)</t>
  </si>
  <si>
    <t>(Eschscholtz, 1829)</t>
  </si>
  <si>
    <t>(Gould, 1853)</t>
  </si>
  <si>
    <t>(Sturt, 1848)</t>
  </si>
  <si>
    <t>(Lesson, 1826)</t>
  </si>
  <si>
    <t>Pallas, 1778</t>
  </si>
  <si>
    <t>Storr, 1986</t>
  </si>
  <si>
    <t>Storr, 1972</t>
  </si>
  <si>
    <t>(Gray, 1839)</t>
  </si>
  <si>
    <t>(Werner,1910)</t>
  </si>
  <si>
    <t>Storr,1985</t>
  </si>
  <si>
    <t>Storr, 1990</t>
  </si>
  <si>
    <t>(Gunther, 1867)</t>
  </si>
  <si>
    <t>(Parker, 1926)</t>
  </si>
  <si>
    <t>(Wagler, 1831)</t>
  </si>
  <si>
    <t>(Temminck, 1831)</t>
  </si>
  <si>
    <t>Gray, 1835</t>
  </si>
  <si>
    <t>Cabanis, 1851</t>
  </si>
  <si>
    <t>LIMNODYNASTIDAE</t>
  </si>
  <si>
    <t>Boulenger, 1888</t>
  </si>
  <si>
    <t>(Dumeril &amp; Bibron, 1841)</t>
  </si>
  <si>
    <t>Gunther, 1858</t>
  </si>
  <si>
    <t>Transferred from VU to EN 05-JAN-2024</t>
  </si>
  <si>
    <t>J.F. Naumann, 1836</t>
  </si>
  <si>
    <t>Partenko, 1936</t>
  </si>
  <si>
    <t>(Rosen, 1905)</t>
  </si>
  <si>
    <t>(Stirling and Zietz, 1893)</t>
  </si>
  <si>
    <t>(Storr, 1968)</t>
  </si>
  <si>
    <t>(Mitchell &amp; Behrndt, 1949)</t>
  </si>
  <si>
    <t>(Lacepede, 1804)</t>
  </si>
  <si>
    <t>Date effective 25-Mar-2023</t>
  </si>
  <si>
    <t>(Storr, 1978)</t>
  </si>
  <si>
    <t>G06815</t>
  </si>
  <si>
    <t>calliscelis</t>
  </si>
  <si>
    <t>(Peters, 1874)</t>
  </si>
  <si>
    <t>(Boulenger, 1882)</t>
  </si>
  <si>
    <t>Brown Tree Frog (SE)</t>
  </si>
  <si>
    <t>E06814</t>
  </si>
  <si>
    <t>Gunther, 1867</t>
  </si>
  <si>
    <t>(Tschudi, 1838)</t>
  </si>
  <si>
    <t>(Keferstein, 1867)</t>
  </si>
  <si>
    <t>Southern Bell Frog (SE)</t>
  </si>
  <si>
    <t>Z06771</t>
  </si>
  <si>
    <t>raniformis major</t>
  </si>
  <si>
    <t>(Copland, 1957)</t>
  </si>
  <si>
    <t>M06770</t>
  </si>
  <si>
    <t>raniformis raniformis</t>
  </si>
  <si>
    <t>Kangaroo Island Tree Frog</t>
  </si>
  <si>
    <t>Y06816</t>
  </si>
  <si>
    <t>sibilus</t>
  </si>
  <si>
    <t>Parkin &amp; Rowley, 2024</t>
  </si>
  <si>
    <t>(Hombron &amp; Jacqinot, 1842)</t>
  </si>
  <si>
    <t>Date effective 31-Mar-2023. L.l.leadbeateri  listed as E</t>
  </si>
  <si>
    <t>(Vigors, 1831)</t>
  </si>
  <si>
    <t>Date effective 31-Mar-2023</t>
  </si>
  <si>
    <t>Rare at species level</t>
  </si>
  <si>
    <t>Doughty &amp; Hutchinson, 2008</t>
  </si>
  <si>
    <t>(Lucas &amp; Frost, 1896)</t>
  </si>
  <si>
    <t>Eastwood, Doughty, Hutchinson &amp; Pepper, 2020</t>
  </si>
  <si>
    <t>(Boulenger, 1885)</t>
  </si>
  <si>
    <t>(Dobson, 1880)</t>
  </si>
  <si>
    <t>Jackson and Groves (2015)</t>
  </si>
  <si>
    <t>Waterhouse, 1846</t>
  </si>
  <si>
    <t>(Desmarest, 1817)</t>
  </si>
  <si>
    <t>Shaw, 1790</t>
  </si>
  <si>
    <t>(Reid, 1837)</t>
  </si>
  <si>
    <t>Rare-Introduced</t>
  </si>
  <si>
    <t>(Thomas, 1887)</t>
  </si>
  <si>
    <t>(Ellis, 1782)</t>
  </si>
  <si>
    <t>Quoy &amp; Gaimard, 1824</t>
  </si>
  <si>
    <t>Gould, 1867</t>
  </si>
  <si>
    <t>(F.E. Wilson, 1911)</t>
  </si>
  <si>
    <t>Thomas, 1882</t>
  </si>
  <si>
    <t>Owen 1884</t>
  </si>
  <si>
    <t>Removed from national listing as a threatened species Feb 2022</t>
  </si>
  <si>
    <t>(Borowski, 1781)</t>
  </si>
  <si>
    <t>Date effective 31-Mar-2023.  Subspecies M.c.cucullata listed as E</t>
  </si>
  <si>
    <t>Schedules lists common name as Hooded Robin (subspecies cucullata).</t>
  </si>
  <si>
    <t>Listed 29/11/2021. Common name Kangaroo Island brown-headed honeyeater</t>
  </si>
  <si>
    <t>North, 1905</t>
  </si>
  <si>
    <t>From the far North-east</t>
  </si>
  <si>
    <t>(Vieillot, 1802)</t>
  </si>
  <si>
    <t>Gray, 1845</t>
  </si>
  <si>
    <t>Andrews, 1908</t>
  </si>
  <si>
    <t>von Haast, 1876</t>
  </si>
  <si>
    <t>(Gray, 1871)</t>
  </si>
  <si>
    <t>(Gray, 1865)</t>
  </si>
  <si>
    <t>De Vis, 1885</t>
  </si>
  <si>
    <t>listed 31/10/2015</t>
  </si>
  <si>
    <t>(Kuhl, 1819)</t>
  </si>
  <si>
    <t>Horsfield, 1821</t>
  </si>
  <si>
    <t>W. Ingram, 1906</t>
  </si>
  <si>
    <t>Sharpe, 1890</t>
  </si>
  <si>
    <t>retained in vulnerable 7 Dec 2016</t>
  </si>
  <si>
    <t>Gray, 1841</t>
  </si>
  <si>
    <t>Morelia imbricata</t>
  </si>
  <si>
    <t>Q04212</t>
  </si>
  <si>
    <t>Genetic work supports the distinctiveness of imbricata from M. spilota (Esquerre et al. 2020)</t>
  </si>
  <si>
    <t>(Smith, 1981)</t>
  </si>
  <si>
    <t>All SA carpets from Fliders Ranges and eastward are M. spilota.</t>
  </si>
  <si>
    <t>Peters, 1874</t>
  </si>
  <si>
    <t>(Ogilby, 1890)</t>
  </si>
  <si>
    <t>(Storr, 1963)</t>
  </si>
  <si>
    <t>Reardon &amp; McKenzie, 2008</t>
  </si>
  <si>
    <t>(Leche, 1884)</t>
  </si>
  <si>
    <t>(Felten, 1964)</t>
  </si>
  <si>
    <t>(G.R. Gray, 1843)</t>
  </si>
  <si>
    <t>Linnaeus, 1766</t>
  </si>
  <si>
    <t>Gould, 1855</t>
  </si>
  <si>
    <t>Introduced to South Australia. Changed from VU to EN  Feb 2018.</t>
  </si>
  <si>
    <t>Waterhouse, 1836</t>
  </si>
  <si>
    <t>Introduced</t>
  </si>
  <si>
    <t>(Dumeril, Bibron &amp; Dumeril, 1854)</t>
  </si>
  <si>
    <t>(Lamb, 1911)</t>
  </si>
  <si>
    <t>status changed from VU to EN 23/12/2020</t>
  </si>
  <si>
    <t>(Peron, 1816)</t>
  </si>
  <si>
    <t>Nephrurus amyae</t>
  </si>
  <si>
    <t>amyae</t>
  </si>
  <si>
    <t>Couper, 1994</t>
  </si>
  <si>
    <t>Delisted from the Vulnerable category in 2009</t>
  </si>
  <si>
    <t>Harvey, 1983</t>
  </si>
  <si>
    <t>Mertens, 1958</t>
  </si>
  <si>
    <t>De Vis, 1886</t>
  </si>
  <si>
    <t>(Milligan, 1904)</t>
  </si>
  <si>
    <t>Black, 2019</t>
  </si>
  <si>
    <t>Listed 29/11/2021. Common name Kangaroo Island white-eared honeyeater</t>
  </si>
  <si>
    <t>Archer, 1975</t>
  </si>
  <si>
    <t>Kitchener, Stoddart &amp; Henry, 1983</t>
  </si>
  <si>
    <t>(Bonaparte, 1850)</t>
  </si>
  <si>
    <t>(Salvadori, 1891)</t>
  </si>
  <si>
    <t>(H.L. White, 1921)</t>
  </si>
  <si>
    <t>Flinders ranges population considered V.</t>
  </si>
  <si>
    <t>(Peters, 1861)</t>
  </si>
  <si>
    <t>Thomas, 1922</t>
  </si>
  <si>
    <t>Brazenor, 1936</t>
  </si>
  <si>
    <t>(Wood Jones, 1925)</t>
  </si>
  <si>
    <t>Mahoney, Smith &amp;  Medlin, 2008</t>
  </si>
  <si>
    <t>(Stirling, 1889)</t>
  </si>
  <si>
    <t>(Broom, 1896)</t>
  </si>
  <si>
    <t>25 may 2015</t>
  </si>
  <si>
    <t>(Scopoli, 1786)</t>
  </si>
  <si>
    <t>Vieillot, 1823</t>
  </si>
  <si>
    <t>Parnaby, 2009</t>
  </si>
  <si>
    <t>Leach, 1821</t>
  </si>
  <si>
    <t>Tomes, 1858</t>
  </si>
  <si>
    <t>Gray, 1844</t>
  </si>
  <si>
    <t>(Temminck, 1822)</t>
  </si>
  <si>
    <t>(Wagler, 1830)</t>
  </si>
  <si>
    <t>Oreoica gutturalis pallescens</t>
  </si>
  <si>
    <t>(Shaw, 1799)</t>
  </si>
  <si>
    <t>(McCoy, 1879)</t>
  </si>
  <si>
    <t>The Western Whistler is now P. fuliginosa, with occidentalis being the WA subspecies, and ours being P. f. fuliginosa.</t>
  </si>
  <si>
    <t>(G. Forster, 1777)</t>
  </si>
  <si>
    <t>Owen, 1873</t>
  </si>
  <si>
    <t>Known only from subfossil material in SA</t>
  </si>
  <si>
    <t>Shaw, 1792</t>
  </si>
  <si>
    <t>McCoy, 1866</t>
  </si>
  <si>
    <t>(Dietrichsen, 1837)</t>
  </si>
  <si>
    <t>status changed from VU effective 08/07/2015</t>
  </si>
  <si>
    <t>Murphy &amp; Harper, 1916</t>
  </si>
  <si>
    <t>Mainland and Shark Bay ssp listed seperately in EPBC Act Extinct;</t>
  </si>
  <si>
    <t>Extinct; Shark Bay ssp intod. to Roxby</t>
  </si>
  <si>
    <t>Spencer, 1897</t>
  </si>
  <si>
    <t>referring to unnamed ssp (mainland)</t>
  </si>
  <si>
    <t>Gray, 1838</t>
  </si>
  <si>
    <t>added March 2021.</t>
  </si>
  <si>
    <t>Considered Extinct. No formal listing yet.</t>
  </si>
  <si>
    <t>Travouillon &amp; Phillips, 2018</t>
  </si>
  <si>
    <t>Extinct but no official listing yet.</t>
  </si>
  <si>
    <t>listed March 2022</t>
  </si>
  <si>
    <t>Shaw, 1791</t>
  </si>
  <si>
    <t>now considered probably extinct from SA</t>
  </si>
  <si>
    <t>(Gould, 1842)</t>
  </si>
  <si>
    <t>Listed as Petrogale lateralis (MacDonnell Ranges race)</t>
  </si>
  <si>
    <t>Eldridge &amp; Potter, 2020</t>
  </si>
  <si>
    <t>delisted from EPBC in 2010</t>
  </si>
  <si>
    <t>Gray, 1855</t>
  </si>
  <si>
    <t>Rated Vulnerable at species level.</t>
  </si>
  <si>
    <t>(R. Lesson, 1837)</t>
  </si>
  <si>
    <t>(Drapiez, 1819)</t>
  </si>
  <si>
    <t>Mathews, 1920</t>
  </si>
  <si>
    <t>(Gould,1861)</t>
  </si>
  <si>
    <t>Boddaert, 1783</t>
  </si>
  <si>
    <t>(Brandt, 1837)</t>
  </si>
  <si>
    <t>(Linnaeus,1758)</t>
  </si>
  <si>
    <t>(Temminck, 1809)</t>
  </si>
  <si>
    <t>transferred from EN to VU effective 7 Dec 2016</t>
  </si>
  <si>
    <t>(Meyer, 1793)</t>
  </si>
  <si>
    <t>(Goldfuss, 1817)</t>
  </si>
  <si>
    <t>Bartholomai, 1968</t>
  </si>
  <si>
    <t>Lahille, 1912</t>
  </si>
  <si>
    <t>(Hilsenberg, 1822)</t>
  </si>
  <si>
    <t>(J.R. Forster, 1785)</t>
  </si>
  <si>
    <t>(A.G. Campbell, 1906)</t>
  </si>
  <si>
    <t>Listed as Physeter macrocephalus</t>
  </si>
  <si>
    <t>Aitken, 1972</t>
  </si>
  <si>
    <t>Troughton, 1928</t>
  </si>
  <si>
    <t>Ashby, 1917</t>
  </si>
  <si>
    <t>Listed 29/11/2021. Common name as Kangaroo Island crimson rosella.</t>
  </si>
  <si>
    <t>North, 1906</t>
  </si>
  <si>
    <t>(Parker, 1940)</t>
  </si>
  <si>
    <t>(Statius Muller, 1776)</t>
  </si>
  <si>
    <t>Sternfeld, 1919</t>
  </si>
  <si>
    <t>(Badham, 1976)</t>
  </si>
  <si>
    <t>(Jardine &amp; Selby, 1827)</t>
  </si>
  <si>
    <t>Gould, 1863</t>
  </si>
  <si>
    <t>(Lear, 1831)</t>
  </si>
  <si>
    <t>Schodde, 1993</t>
  </si>
  <si>
    <t>(Hartlaub, 1852)</t>
  </si>
  <si>
    <t>Pomatostomus sp.</t>
  </si>
  <si>
    <t>babblers</t>
  </si>
  <si>
    <t>U10402</t>
  </si>
  <si>
    <t>From the SE</t>
  </si>
  <si>
    <t>(North, 1900)</t>
  </si>
  <si>
    <t>Temminck, 1820</t>
  </si>
  <si>
    <t>P.t. tridactylus - Long-nosed Potoroo (SE mainland subspecies)</t>
  </si>
  <si>
    <t>(Glauert, 1960)</t>
  </si>
  <si>
    <t>Falla, 1946</t>
  </si>
  <si>
    <t>(Merrilees, 1968)</t>
  </si>
  <si>
    <t>(A.H. Clark, 1910)</t>
  </si>
  <si>
    <t>Condon, 1941</t>
  </si>
  <si>
    <t>(Spencer, 1895)</t>
  </si>
  <si>
    <t>(Greer, 1982)</t>
  </si>
  <si>
    <t>(Lindholm, 1901)</t>
  </si>
  <si>
    <t>(Hutchinson &amp; Donnellan,1988)</t>
  </si>
  <si>
    <t>(Boddaert, 1785)</t>
  </si>
  <si>
    <t>Finlayson, 1932</t>
  </si>
  <si>
    <t>Thomas, 1910</t>
  </si>
  <si>
    <t>Troughton, 1932</t>
  </si>
  <si>
    <t>Added from NPW Act 1972 (SA): June 2011 list (list id 959) 12 Sep 2014</t>
  </si>
  <si>
    <t>(Waite, 1896)</t>
  </si>
  <si>
    <t>Brazenor, 1934</t>
  </si>
  <si>
    <t>(Waterhouse, 1839)</t>
  </si>
  <si>
    <t>(Waterhouse, 1843)</t>
  </si>
  <si>
    <t>Tate, 1951</t>
  </si>
  <si>
    <t>(Thomas, 1907)</t>
  </si>
  <si>
    <t>Gunther, 1872</t>
  </si>
  <si>
    <t>(Waite, 1925)</t>
  </si>
  <si>
    <t>Wells &amp; Wellington, 1985</t>
  </si>
  <si>
    <t>Donellan, Mahoney &amp; Bertozzi, 2012</t>
  </si>
  <si>
    <t>Lucas, 1892</t>
  </si>
  <si>
    <t>(Owen, 1846)</t>
  </si>
  <si>
    <t>(Scopoli, 1769)</t>
  </si>
  <si>
    <t>Howe &amp; J.A. Ross, 1933</t>
  </si>
  <si>
    <t>Listed 29/11/2021. Common Name as Kangaroo Island whipbird.</t>
  </si>
  <si>
    <t>Schodde &amp; I.J. Mason, 1991</t>
  </si>
  <si>
    <t>Restricted to Kangaroo Island</t>
  </si>
  <si>
    <t>listed as Mallee Whipbird</t>
  </si>
  <si>
    <t>Mainland populations VU, V</t>
  </si>
  <si>
    <t>(F.W. Hutton, 1869)</t>
  </si>
  <si>
    <t>(J.R. Forster, 1844)</t>
  </si>
  <si>
    <t>(Garnot, 1826)</t>
  </si>
  <si>
    <t>Pterodroma leucoptera leucoptera AU: EN</t>
  </si>
  <si>
    <t>Listed as Pterodroma neglecta neglecta.</t>
  </si>
  <si>
    <t>(Schlegel, 1863)</t>
  </si>
  <si>
    <t>Temminck, 1837</t>
  </si>
  <si>
    <t>Temminck, 1825</t>
  </si>
  <si>
    <t>Peters, 1862</t>
  </si>
  <si>
    <t>Swainson, 1825</t>
  </si>
  <si>
    <t>(A.J. Campbell, 1899)</t>
  </si>
  <si>
    <t>(North, 1899)</t>
  </si>
  <si>
    <t>(Brunnich, 1764)</t>
  </si>
  <si>
    <t>Boulenger, 1913</t>
  </si>
  <si>
    <t>(Garnot &amp; R. Lesson, 1828)</t>
  </si>
  <si>
    <t>Hartert, 1905</t>
  </si>
  <si>
    <t>(Berkenhout, 1769)</t>
  </si>
  <si>
    <t>(Thomas, 1904)</t>
  </si>
  <si>
    <t>(Waite, 1898)</t>
  </si>
  <si>
    <t>Vieillot, 1816</t>
  </si>
  <si>
    <t>Pepper, Doughty, Hutchinson &amp; Keogh, 2011</t>
  </si>
  <si>
    <t>(Peters, 1867)</t>
  </si>
  <si>
    <t>Boitard, 1841</t>
  </si>
  <si>
    <t>(Owen, 1838)</t>
  </si>
  <si>
    <t>(Gray, 1843)</t>
  </si>
  <si>
    <t>Latham, 1790</t>
  </si>
  <si>
    <t>Prideaux and Wells 1998</t>
  </si>
  <si>
    <t>Wells and Murray 1979</t>
  </si>
  <si>
    <t>Glauert 1910</t>
  </si>
  <si>
    <t>De Vis 1895</t>
  </si>
  <si>
    <t>Bonarparte, 1850</t>
  </si>
  <si>
    <t>Kitchener, Stoddart &amp; Henry, 1984</t>
  </si>
  <si>
    <t>EPBC Act uses the name Sminthopsis griseoventer aitkeni</t>
  </si>
  <si>
    <t>NPW Act uses the name Sminthopsis griseoventer aitkeni</t>
  </si>
  <si>
    <t>Thomas, 1898</t>
  </si>
  <si>
    <t>Troughton, 1965</t>
  </si>
  <si>
    <t>Spencer, 1895</t>
  </si>
  <si>
    <t>McKenzie and Archer, 1982</t>
  </si>
  <si>
    <t>Schodde and Mason, 1999</t>
  </si>
  <si>
    <t>Date effective 05-Oct-2022</t>
  </si>
  <si>
    <t>(R. Lesson, 1831)</t>
  </si>
  <si>
    <t>Vieillot, 1819</t>
  </si>
  <si>
    <t>H. Saunders, 1893</t>
  </si>
  <si>
    <t>Montagu, 1813</t>
  </si>
  <si>
    <t>Nordmann, 1835</t>
  </si>
  <si>
    <t>Pontoppidan, 1763</t>
  </si>
  <si>
    <t>Marcus 1962</t>
  </si>
  <si>
    <t>Tedford 1966</t>
  </si>
  <si>
    <t>Listed 29/11/2021. Common name as Kangaroo Island southern emu-wren.</t>
  </si>
  <si>
    <t>Parsons, 1920</t>
  </si>
  <si>
    <t>Ashby, 1920</t>
  </si>
  <si>
    <t>Schodde &amp; Weatherly, 1981</t>
  </si>
  <si>
    <t>Southern Eyre Peninsula Population</t>
  </si>
  <si>
    <t>Schodde &amp; I.J. Mason</t>
  </si>
  <si>
    <t>A.J. Campbell, 1908</t>
  </si>
  <si>
    <t>A.J. Campbell, 1899</t>
  </si>
  <si>
    <t>Sharpe, 1877</t>
  </si>
  <si>
    <t>Storr, 1988</t>
  </si>
  <si>
    <t>(Ogilby, 1892)</t>
  </si>
  <si>
    <t>Strophurus strophurus</t>
  </si>
  <si>
    <t>Western Spiny-tailed Gecko</t>
  </si>
  <si>
    <t>Y05600</t>
  </si>
  <si>
    <t>strophurus</t>
  </si>
  <si>
    <t>(Kluge, 1963)</t>
  </si>
  <si>
    <t>Gurney, 1868</t>
  </si>
  <si>
    <t>R. Lesson, 1831</t>
  </si>
  <si>
    <t>(McCoy, 1878)</t>
  </si>
  <si>
    <t>(Storr, 1964)</t>
  </si>
  <si>
    <t>(Krefft, 1869)</t>
  </si>
  <si>
    <t>(Rothschild, 1905)</t>
  </si>
  <si>
    <t>(Pallas,1764)</t>
  </si>
  <si>
    <t>(Vieillot, 1837)</t>
  </si>
  <si>
    <t>Kitchener, 1980</t>
  </si>
  <si>
    <t>Oliver, 1937</t>
  </si>
  <si>
    <t>(Rothschild, 1893)</t>
  </si>
  <si>
    <t>Falla, 1933</t>
  </si>
  <si>
    <t>Was previously considered to have two subspecies T. m. melanophris and T. m. impavida. T. m. impavida considered as the species Thalassarche impavida since January 2020.</t>
  </si>
  <si>
    <t>Date effective 06-Jun-2005</t>
  </si>
  <si>
    <t>(Jameson, 1835)</t>
  </si>
  <si>
    <t>(Harris, 1808)</t>
  </si>
  <si>
    <t>Owen, 1859</t>
  </si>
  <si>
    <t>(Gray, 1825)</t>
  </si>
  <si>
    <t>Du Bus de Gisignies,1840</t>
  </si>
  <si>
    <t>(J.F. Gmelin, 1788)_x000D_</t>
  </si>
  <si>
    <t>(Gunnerus, 1767)</t>
  </si>
  <si>
    <t>(Bechstein, 1803)</t>
  </si>
  <si>
    <t>C.L. Brehm, 1831</t>
  </si>
  <si>
    <t>(Ehrenberg, 1833)</t>
  </si>
  <si>
    <t>(Montagu, 1821)</t>
  </si>
  <si>
    <t>Melville et al. 2019</t>
  </si>
  <si>
    <t>Sternfeld, 1924</t>
  </si>
  <si>
    <t>Mitchell, 1948</t>
  </si>
  <si>
    <t>Lucas &amp; Frost, 1895</t>
  </si>
  <si>
    <t>(Jerdon, 1839)</t>
  </si>
  <si>
    <t>(Bory de Saint-Vincent, 1825)</t>
  </si>
  <si>
    <t>(Blyth, 1842)</t>
  </si>
  <si>
    <t>Stephens, 1819</t>
  </si>
  <si>
    <t>Mertens, 1957</t>
  </si>
  <si>
    <t>(Schlegel, 1839)</t>
  </si>
  <si>
    <t>(Kitchener, Jones &amp; Caputi, 1987)</t>
  </si>
  <si>
    <t>(Allen, 1933)</t>
  </si>
  <si>
    <t>(Thomas, 1914)</t>
  </si>
  <si>
    <t>(Desmarest, 1804)</t>
  </si>
  <si>
    <t>Smith, 1976</t>
  </si>
  <si>
    <t>(Sabine, 1819)</t>
  </si>
  <si>
    <t>(Guldenstadt, 1775)</t>
  </si>
  <si>
    <t>Cuvier, 1823</t>
  </si>
  <si>
    <t>changed from VU to EN date effective 22-Apr-2022</t>
  </si>
  <si>
    <t>(A. G. Campbell, 1906)</t>
  </si>
  <si>
    <t>NPW ACT STATUS COMMENT</t>
  </si>
  <si>
    <t>LANDSCAPE ACT Weed Status</t>
  </si>
  <si>
    <t>SPECIES with AUTHOR</t>
  </si>
  <si>
    <t>Abies pinsapo Boiss.</t>
  </si>
  <si>
    <t>Abutilon cryptopetalum (F.Muell.)F.Muell. ex Benth.</t>
  </si>
  <si>
    <t>Abutilon cryptopetalum (F.Muell.)F.Muell. ex Benth. ssp. Grey leaves (R.Bates 3115) R.M.Barker</t>
  </si>
  <si>
    <t>Abutilon fraseri</t>
  </si>
  <si>
    <t>Abutilon fraseri (Hook.)Hook. ex Walp. ssp. fraseri</t>
  </si>
  <si>
    <t>Abutilon grandifolium (Willd.) Sweet</t>
  </si>
  <si>
    <t>Abutilon halophilum F.Muell. ex Schltdl.</t>
  </si>
  <si>
    <t>Abutilon leucopetalum (F.Muell.)F.Muell. ex Benth.</t>
  </si>
  <si>
    <t>Abutilon macrum F.Muell.</t>
  </si>
  <si>
    <t>Abutilon otocarpum F.Muell.</t>
  </si>
  <si>
    <t>Abutilon oxycarpum (F.Muell.)F.Muell. ex Benth. ssp. Prostrate (A.A.Mitchell PRP 1266) WA Herbarium</t>
  </si>
  <si>
    <t>Abutilon oxycarpum</t>
  </si>
  <si>
    <t>Abutilon pictum (Gillies ex Hook. &amp; Arn.)Walp.</t>
  </si>
  <si>
    <t>Abutilon sp. Sentinel Hill (Lang &amp; Canty BS23-28020) R.M.Barker</t>
  </si>
  <si>
    <t>Abutilon theophrasti Medik.</t>
  </si>
  <si>
    <t>FABACEAE</t>
  </si>
  <si>
    <t>Acacia acanthoclada F.Muell. ssp. acanthoclada</t>
  </si>
  <si>
    <t>Acacia acinacea Lindl.</t>
  </si>
  <si>
    <t>Acacia adsurgens Maiden &amp; Blakely</t>
  </si>
  <si>
    <t>Acacia adunca A.Cunn. ex G.Don</t>
  </si>
  <si>
    <t>Acacia alcockii Maslin &amp; Whibley</t>
  </si>
  <si>
    <t>Acacia ammobia Maconochie</t>
  </si>
  <si>
    <t>Acacia anceps DC.</t>
  </si>
  <si>
    <t>Acacia ancistrophylla C.R.P.Andrews var. lissophylla (J.M.Black)R.S.Cowan &amp; Maslin</t>
  </si>
  <si>
    <t>Acacia aneura F.Muell. ex Benth. var. aneura</t>
  </si>
  <si>
    <t>Acacia aneura F.Muell. ex Benth. var. intermedia Pedley</t>
  </si>
  <si>
    <t>Acacia aneura F.Muell. ex Benth. var. major Pedley</t>
  </si>
  <si>
    <t>Acacia aneura X Acacia minyura Randell (NC)</t>
  </si>
  <si>
    <t>Acacia aptaneura Maslin &amp; Reid.</t>
  </si>
  <si>
    <t>16 Jul 00</t>
  </si>
  <si>
    <t>Acacia araneosa Whibley</t>
  </si>
  <si>
    <t>Acacia argyrophylla Hook.</t>
  </si>
  <si>
    <t>Acacia argyrophylla X Acacia calamifolia Sweet ex Lindl.</t>
  </si>
  <si>
    <t>Acacia ayersiana Maconochie</t>
  </si>
  <si>
    <t>Acacia baileyana F.Muell.</t>
  </si>
  <si>
    <t>Acacia barattensis J.M.Black</t>
  </si>
  <si>
    <t>Acacia basedowii Maiden</t>
  </si>
  <si>
    <t>Acacia beckleri</t>
  </si>
  <si>
    <t>Acacia beckleri Tindale ssp. beckleri</t>
  </si>
  <si>
    <t>Acacia beckleri Tindale ssp. megaspherica O'Leary</t>
  </si>
  <si>
    <t>Acacia brachybotrya Benth.</t>
  </si>
  <si>
    <t>Acacia brachystachya Benth.</t>
  </si>
  <si>
    <t>Acacia burkittii F.Muell. ex Benth.</t>
  </si>
  <si>
    <t>Acacia caesaneura Maslin &amp; J.E.Reid</t>
  </si>
  <si>
    <t>Acacia calamifolia Sweet ex Lindl.</t>
  </si>
  <si>
    <t>Acacia calcicola Forde &amp; Ising</t>
  </si>
  <si>
    <t>Acacia cambagei R.T.Baker</t>
  </si>
  <si>
    <t>Acacia cardiophylla A.Cunn. ex Benth.</t>
  </si>
  <si>
    <t>Acacia carneorum Maiden</t>
  </si>
  <si>
    <t>Acacia clelandii Pedley</t>
  </si>
  <si>
    <t>Acacia colletioides Benth.</t>
  </si>
  <si>
    <t>Acacia confluens Maiden &amp; Blakely</t>
  </si>
  <si>
    <t>Acacia continua Benth.</t>
  </si>
  <si>
    <t>Acacia cretacea Maslin &amp; Whibley</t>
  </si>
  <si>
    <t>Acacia cupularis Domin</t>
  </si>
  <si>
    <t>Acacia cyclops A.Cunn. ex G.Don</t>
  </si>
  <si>
    <t>Acacia cyperophylla F.Muell. ex Benth. var. cyperophylla</t>
  </si>
  <si>
    <t>Acacia dealbata Link ssp. dealbata</t>
  </si>
  <si>
    <t>Acacia decurrens Willd.</t>
  </si>
  <si>
    <t>Acacia dictyophleba F.Muell.</t>
  </si>
  <si>
    <t>Acacia dodonaeifolia (Pers.)Balb.</t>
  </si>
  <si>
    <t>Acacia dodonaeifolia (Pers.) Balb. X Acacia paradoxa DC.</t>
  </si>
  <si>
    <t>Acacia doreta Maslin</t>
  </si>
  <si>
    <t>Acacia elachantha M.W.McDonald &amp; Maslin</t>
  </si>
  <si>
    <t>Acacia elata A.Cunn. ex Benth.</t>
  </si>
  <si>
    <t>Acacia enterocarpa R.V.Sm.</t>
  </si>
  <si>
    <t>Acacia eremophila W.Fitzg. var. Numerous-nerved variant (A.S.George 11924) WA Herbarium</t>
  </si>
  <si>
    <t>Acacia erinacea Benth.</t>
  </si>
  <si>
    <t>Acacia estrophiolata F.Muell.</t>
  </si>
  <si>
    <t>Acacia euthycarpa (J.M.Black)J.M.Black</t>
  </si>
  <si>
    <t>Acacia farinosa Lindl.</t>
  </si>
  <si>
    <t>Acacia fimbriata A.Cunn. ex G.Don</t>
  </si>
  <si>
    <t>Acacia floribunda (Vent.)Willd.</t>
  </si>
  <si>
    <t>Acacia fuscaneura Maslin &amp; J.E.Reid</t>
  </si>
  <si>
    <t>Acacia genistifolia Link ssp. genistifolia</t>
  </si>
  <si>
    <t>Acacia georginae F.M.Bailey</t>
  </si>
  <si>
    <t>Acacia gilesiana F.Muell.</t>
  </si>
  <si>
    <t>Acacia gillii Maiden &amp; Blakely</t>
  </si>
  <si>
    <t>Acacia glandulicarpa Reader</t>
  </si>
  <si>
    <t>Acacia gonophylla</t>
  </si>
  <si>
    <t>Rasp-stemmed Wattle</t>
  </si>
  <si>
    <t>K33365</t>
  </si>
  <si>
    <t>gonophylla</t>
  </si>
  <si>
    <t>Acacia gonophylla Benth.</t>
  </si>
  <si>
    <t>Acacia gracilifolia Maiden &amp; Blakely</t>
  </si>
  <si>
    <t>Acacia gunnii Benth.</t>
  </si>
  <si>
    <t>Acacia hakeoides A.Cunn. ex Benth.</t>
  </si>
  <si>
    <t>Acacia halliana Maslin</t>
  </si>
  <si>
    <t>Acacia havilandiorum Maiden</t>
  </si>
  <si>
    <t>Acacia helmsiana Maiden</t>
  </si>
  <si>
    <t>Acacia hemiteles Benth.</t>
  </si>
  <si>
    <t>Acacia hexaneura P.J.Lang &amp; R.S.Cowan</t>
  </si>
  <si>
    <t>Acacia howittii F.Muell.</t>
  </si>
  <si>
    <t>Acacia imbricata F.Muell.</t>
  </si>
  <si>
    <t>Acacia inaequilatera Domin</t>
  </si>
  <si>
    <t>Acacia incurvaneura Maslin &amp; J.E.Reid</t>
  </si>
  <si>
    <t>Acacia iteaphylla F.Muell. ex Benth.</t>
  </si>
  <si>
    <t>Acacia jennerae Maiden</t>
  </si>
  <si>
    <t>Acacia jibberdingensis Maiden &amp; Blakely</t>
  </si>
  <si>
    <t>Acacia kempeana F.Muell.</t>
  </si>
  <si>
    <t>Acacia latzii Maslin</t>
  </si>
  <si>
    <t>Acacia leiophylla Benth.</t>
  </si>
  <si>
    <t>Acacia ligulata A.Cunn. ex Benth.</t>
  </si>
  <si>
    <t>Acacia lineata A.Cunn. ex G.Don</t>
  </si>
  <si>
    <t>Acacia loderi Maiden</t>
  </si>
  <si>
    <t>Acacia longifolia</t>
  </si>
  <si>
    <t>Acacia longifolia (Andrews)Willd. ssp. longifolia</t>
  </si>
  <si>
    <t>Acacia longifolia (Andrews)Willd. ssp. sophorae (Labill.)Court</t>
  </si>
  <si>
    <t>Acacia macraneura Maslin &amp; J.E.Reid</t>
  </si>
  <si>
    <t>Acacia maitlandii F.Muell.</t>
  </si>
  <si>
    <t>Acacia mearnsii De Wild.</t>
  </si>
  <si>
    <t>Acacia melanoxylon R.Br.</t>
  </si>
  <si>
    <t>Acacia melleodora Pedley</t>
  </si>
  <si>
    <t>Acacia menzelii J.M.Black</t>
  </si>
  <si>
    <t>Acacia merrallii F.Muell.</t>
  </si>
  <si>
    <t>Acacia microcarpa F.Muell.</t>
  </si>
  <si>
    <t>Acacia microcarpa X Acacia paradoxa DC.</t>
  </si>
  <si>
    <t>Acacia minyura Randell</t>
  </si>
  <si>
    <t>Acacia mitchellii Benth.</t>
  </si>
  <si>
    <t>Acacia montana Benth.</t>
  </si>
  <si>
    <t>Acacia mulganeura Maslin &amp; J.E.Reid</t>
  </si>
  <si>
    <t>Acacia murrayana F.Muell. ex Benth.</t>
  </si>
  <si>
    <t>Acacia mutabilis Maslin ssp. angustifolia Maslin</t>
  </si>
  <si>
    <t>Acacia myrtifolia (Sm.)Willd.</t>
  </si>
  <si>
    <t>Acacia nematophylla F.Muell. ex Benth.</t>
  </si>
  <si>
    <t>Acacia notabilis F.Muell.</t>
  </si>
  <si>
    <t>Acacia nyssophylla F.Muell.</t>
  </si>
  <si>
    <t>Acacia oswaldii F.Muell.</t>
  </si>
  <si>
    <t>Acacia oxycedrus Sieber ex DC.</t>
  </si>
  <si>
    <t>Acacia pachyacra Maiden &amp; Blakely</t>
  </si>
  <si>
    <t>Acacia papyrocarpa Benth.</t>
  </si>
  <si>
    <t>Acacia paradoxa DC.</t>
  </si>
  <si>
    <t>Acacia paraneura Randell</t>
  </si>
  <si>
    <t>Acacia pendula A.Cunn. ex G.Don</t>
  </si>
  <si>
    <t>Acacia pickardii Tindale</t>
  </si>
  <si>
    <t>Acacia pinguifolia J.M.Black</t>
  </si>
  <si>
    <t>Acacia podalyriifolia A.Cunn. ex G.Don</t>
  </si>
  <si>
    <t>Acacia praemorsa P.J.Lang &amp; Maslin</t>
  </si>
  <si>
    <t>Acacia prainii Maiden</t>
  </si>
  <si>
    <t>Acacia pravifolia F.Muell.</t>
  </si>
  <si>
    <t>Acacia provincialis A.Camus</t>
  </si>
  <si>
    <t>Acacia pruinocarpa Tindale</t>
  </si>
  <si>
    <t>Acacia pteraneura Maslin &amp; J.E.Reid</t>
  </si>
  <si>
    <t>Acacia pulchella R.Br. var. glaberrima Meisn.</t>
  </si>
  <si>
    <t>Acacia pycnantha Benth.</t>
  </si>
  <si>
    <t>Acacia quornensis J.M.Black</t>
  </si>
  <si>
    <t>Acacia ramulosa var.</t>
  </si>
  <si>
    <t>M05778</t>
  </si>
  <si>
    <t>Acacia ramulosa</t>
  </si>
  <si>
    <t>Acacia ramulosa W.Fitzg. var. linophylla (W.Fitzg.)Pedley</t>
  </si>
  <si>
    <t>Acacia ramulosa W.Fitzg. var. ramulosa</t>
  </si>
  <si>
    <t>Acacia retinodes Schltdl.</t>
  </si>
  <si>
    <t>Acacia rhetinocarpa J.M.Black</t>
  </si>
  <si>
    <t>Acacia rhigiophylla F.Muell. ex Benth.</t>
  </si>
  <si>
    <t>Acacia rhodophloia Maslin</t>
  </si>
  <si>
    <t>Acacia rigens A.Cunn. ex G.Don</t>
  </si>
  <si>
    <t>Acacia rivalis J.M.Black</t>
  </si>
  <si>
    <t>Acacia rupicola F.Muell. ex Benth.</t>
  </si>
  <si>
    <t>Acacia salicina Lindl.</t>
  </si>
  <si>
    <t>Acacia saligna (Labill.)H.L.Wendl.</t>
  </si>
  <si>
    <t>Acacia schinoides Benth.</t>
  </si>
  <si>
    <t>Acacia sclerophylla Lindl. var. sclerophylla</t>
  </si>
  <si>
    <t>Acacia sericophylla F.Muell.</t>
  </si>
  <si>
    <t>Acacia sibirica S.Moore</t>
  </si>
  <si>
    <t>Acacia simmonsiana O'Leary &amp; Maslin</t>
  </si>
  <si>
    <t>Acacia sp. Blyth Range (W.V.Fitzgerald s.n. 1898) WA Herbarium</t>
  </si>
  <si>
    <t>Acacia sp. Winged (C.R.Alcock 4936) Maslin</t>
  </si>
  <si>
    <t>Acacia sp. Winged (C.R.Alcock 4936) Maslin X Acacia nematophylla F.Muell. ex Benth.</t>
  </si>
  <si>
    <t>Acacia spilleriana J.E.Br.</t>
  </si>
  <si>
    <t>Acacia spinescens Benth.</t>
  </si>
  <si>
    <t>Acacia spooneri O'Leary</t>
  </si>
  <si>
    <t>Acacia stenophylla A.Cunn. ex Benth.</t>
  </si>
  <si>
    <t>Acacia stricta (Andrews)Willd.</t>
  </si>
  <si>
    <t>Acacia strongylophylla F.Muell.</t>
  </si>
  <si>
    <t>Acacia suaveolens (Sm.)Willd.</t>
  </si>
  <si>
    <t>Acacia subcontorta Maslin</t>
  </si>
  <si>
    <t>Acacia symonii Whibley</t>
  </si>
  <si>
    <t>Acacia tarculensis J.M.Black</t>
  </si>
  <si>
    <t>Acacia tenuior Maiden</t>
  </si>
  <si>
    <t>Acacia tenuissima F.Muell.</t>
  </si>
  <si>
    <t>Acacia tetragonophylla F.Muell.</t>
  </si>
  <si>
    <t>Acacia toondulya O'Leary</t>
  </si>
  <si>
    <t>Acacia trineura F.Muell.</t>
  </si>
  <si>
    <t>Acacia triquetra Benth.</t>
  </si>
  <si>
    <t>Acacia uncifolia (J.M.Black)O'Leary</t>
  </si>
  <si>
    <t>Acacia validinervia Maiden &amp; Blakely</t>
  </si>
  <si>
    <t>Acacia verniciflua A.Cunn.</t>
  </si>
  <si>
    <t>Acacia verticillata (L'Her.)Willd. ssp. ovoidea (Benth.)Court</t>
  </si>
  <si>
    <t>Acacia vestita Ker Gawl.</t>
  </si>
  <si>
    <t>Acacia victoriae</t>
  </si>
  <si>
    <t>Acacia victoriae Benth. ssp. arida Pedley</t>
  </si>
  <si>
    <t>Acacia victoriae Benth. ssp. victoriae</t>
  </si>
  <si>
    <t>Acacia wattsiana F.Muell. ex Benth.</t>
  </si>
  <si>
    <t>Acacia whibleyana R.S.Cowan &amp; Maslin</t>
  </si>
  <si>
    <t>Acacia wilhelmiana F.Muell.</t>
  </si>
  <si>
    <t>Acacia X grayana J.H.Willis</t>
  </si>
  <si>
    <t>Acaena echinata Nees</t>
  </si>
  <si>
    <t>Acaena novae-zelandiae Kirk</t>
  </si>
  <si>
    <t>Acaena ovina A.Cunn.</t>
  </si>
  <si>
    <t>Acaena X anserovina Orchard</t>
  </si>
  <si>
    <t>ASTERACEAE</t>
  </si>
  <si>
    <t>27 Nov 06</t>
  </si>
  <si>
    <t>Acanthocladium dockeri F.Muell.</t>
  </si>
  <si>
    <t>Acanthus mollis L.</t>
  </si>
  <si>
    <t>Acer campestre L.</t>
  </si>
  <si>
    <t>Acer negundo L.</t>
  </si>
  <si>
    <t>Acer pseudoplatanus L.</t>
  </si>
  <si>
    <t>Achillea distans Waldst. &amp; Kit. ex Willd.</t>
  </si>
  <si>
    <t>Achillea millefolium L.</t>
  </si>
  <si>
    <t>Achillea tomentosa L.</t>
  </si>
  <si>
    <t>Achnophora tatei F.Muell.</t>
  </si>
  <si>
    <t>Acianthus caudatus R.Br.</t>
  </si>
  <si>
    <t>Acianthus pusillus D.L.Jones</t>
  </si>
  <si>
    <t>Acrotriche affinis DC.</t>
  </si>
  <si>
    <t>Acrotriche cordata (Labill.)R.Br.</t>
  </si>
  <si>
    <t>Acrotriche cordata X Acrotriche patula R.Br.</t>
  </si>
  <si>
    <t>Acrotriche depressa R.Br.</t>
  </si>
  <si>
    <t>Acrotriche fasciculiflora (Regel)Benth.</t>
  </si>
  <si>
    <t>Acrotriche halmaturina B.R.Paterson</t>
  </si>
  <si>
    <t>Acrotriche patula R.Br.</t>
  </si>
  <si>
    <t>Acrotriche serrulata R.Br.</t>
  </si>
  <si>
    <t>Actinobole uliginosum (A.Gray)H.Eichler</t>
  </si>
  <si>
    <t>Actites megalocarpus (Hook.f.)Lander</t>
  </si>
  <si>
    <t>Adenanthos macropodianus E.C.Nelson</t>
  </si>
  <si>
    <t>Adenanthos terminalis R.Br.</t>
  </si>
  <si>
    <t>Adenostemma lavenia (L.)Kuntze</t>
  </si>
  <si>
    <t>Adiantum aethiopicum L.</t>
  </si>
  <si>
    <t>Adiantum capillus-veneris L.</t>
  </si>
  <si>
    <t>Adonis microcarpa DC.</t>
  </si>
  <si>
    <t>Adriana quadripartita (Labill.)Mull.Arg.</t>
  </si>
  <si>
    <t>Adriana tomentosa Gaudich. var. hookeri (F.Muell.)C.L.Gross &amp; M.A.Whalen</t>
  </si>
  <si>
    <t>Aenictophyton anomalum (F.Muell.)I.Thomps.</t>
  </si>
  <si>
    <t>Aeonium arboreum (L.)Webb &amp; Berthel.</t>
  </si>
  <si>
    <t>Aeonium haworthii Webb &amp; Berthel.</t>
  </si>
  <si>
    <t>Aerva javanica (Burm.f.)Juss. ex Schult.</t>
  </si>
  <si>
    <t>Aeschynomene indica L.</t>
  </si>
  <si>
    <t>Aesculus hippocastanum L.</t>
  </si>
  <si>
    <t>Agapanthus praecox Willd. ssp. minimus (Lindl.)F.M.Leight</t>
  </si>
  <si>
    <t>Agapanthus praecox Willd. ssp. orientalis (F.M.Leight.)F.M.Leight.</t>
  </si>
  <si>
    <t>Agathosma crenulata (L.)Pillans</t>
  </si>
  <si>
    <t>ASPARAGACEAE</t>
  </si>
  <si>
    <t>Agave americana L.</t>
  </si>
  <si>
    <t>Agave attenuata Salm-Dyck</t>
  </si>
  <si>
    <t>Ageratina adenophora (Spreng.)R.M.King &amp; H.Rob.</t>
  </si>
  <si>
    <t>Agonis flexuosa (Willd.)Sweet var. flexuosa</t>
  </si>
  <si>
    <t>Agrostemma githago L.</t>
  </si>
  <si>
    <t>POACEAE</t>
  </si>
  <si>
    <t>Agrostis capillaris L.</t>
  </si>
  <si>
    <t>Agrostis gigantea Roth</t>
  </si>
  <si>
    <t>Agrostis stolonifera L.</t>
  </si>
  <si>
    <t>Agrostis venusta Trin.</t>
  </si>
  <si>
    <t>Ailanthus altissima (Mill.)Swingle</t>
  </si>
  <si>
    <t>Aira caryophyllea L.</t>
  </si>
  <si>
    <t>Aira cupaniana Guss.</t>
  </si>
  <si>
    <t>Aira elegantissima Schur</t>
  </si>
  <si>
    <t>Aira praecox L.</t>
  </si>
  <si>
    <t>Aizoon pubescens Eckl. &amp; Zeyh.</t>
  </si>
  <si>
    <t>Aizoon secundum L.f.</t>
  </si>
  <si>
    <t>LAMIACEAE</t>
  </si>
  <si>
    <t>Ajuga australis R.Br. f. A (A.G.Spooner 9058) Toelken</t>
  </si>
  <si>
    <t>Ajuga australis R.Br. f. B (R.L.Taplin 972) Toelken</t>
  </si>
  <si>
    <t>Ajuga iva (L.)Schreb.</t>
  </si>
  <si>
    <t>Alcea rosea L.</t>
  </si>
  <si>
    <t>Alectryon oleifolius (Desf.)S.T.Reynolds ssp. canescens S.T.Reynolds</t>
  </si>
  <si>
    <t>Alhagi maurorum Medik.</t>
  </si>
  <si>
    <t>Alisma lanceolatum With.</t>
  </si>
  <si>
    <t>Alisma plantago-aquatica L.</t>
  </si>
  <si>
    <t>Alkekengi officinarum Moench</t>
  </si>
  <si>
    <t>Allittia cardiocarpa (F.Muell.ex Benth.)P.S.Short</t>
  </si>
  <si>
    <t>Allittia uliginosa (G.L.R.Davis)P.S.Short</t>
  </si>
  <si>
    <t>Allium ampeloprasum L.</t>
  </si>
  <si>
    <t>Allium cepa L.</t>
  </si>
  <si>
    <t>Allium neapolitanum Cirillo</t>
  </si>
  <si>
    <t>Allium paniculatum L. ssp. paniculatum</t>
  </si>
  <si>
    <t>Allium roseum L.</t>
  </si>
  <si>
    <t>Allium scorodoprasum</t>
  </si>
  <si>
    <t>Allium scorodoprasum L. ssp. rotundum (L.)Stearn</t>
  </si>
  <si>
    <t>Allium scorodoprasum L. ssp. scorodoprasum</t>
  </si>
  <si>
    <t>Allium triquetrum L.</t>
  </si>
  <si>
    <t>Allium vineale L.</t>
  </si>
  <si>
    <t>Allocasuarina decaisneana (F.Muell.)L.A.S.Johnson</t>
  </si>
  <si>
    <t>Allocasuarina helmsii (Ewart &amp; M.Gordon)L.A.S.Johnson</t>
  </si>
  <si>
    <t>Allocasuarina luehmannii (R.T.Baker)L.A.S.Johnson</t>
  </si>
  <si>
    <t>Allocasuarina mackliniana</t>
  </si>
  <si>
    <t>Allocasuarina mackliniana L.A.S.Johnson ssp. mackliniana</t>
  </si>
  <si>
    <t>Allocasuarina mackliniana L.A.S.Johnson ssp. xerophila L.A.S.Johnson</t>
  </si>
  <si>
    <t>Allocasuarina muelleriana</t>
  </si>
  <si>
    <t>Allocasuarina muelleriana (Miq.)L.A.S.Johnson ssp. alticola L.A.S.Johnson</t>
  </si>
  <si>
    <t>Allocasuarina muelleriana (Miq.)L.A.S.Johnson ssp. muelleriana</t>
  </si>
  <si>
    <t>Allocasuarina muelleriana (Miq.)L.A.S.Johnson ssp. notocolpica L.A.S.Johnson</t>
  </si>
  <si>
    <t>Allocasuarina paludosa (Sieber ex Spreng.)L.A.S.Johnson</t>
  </si>
  <si>
    <t>Allocasuarina pusilla (Macklin)L.A.S.Johnson</t>
  </si>
  <si>
    <t>Allocasuarina robusta (Macklin)L.A.S.Johnson</t>
  </si>
  <si>
    <t>Allocasuarina striata (Macklin)L.A.S.Johnson</t>
  </si>
  <si>
    <t>Allocasuarina verticillata (Lam.)L.A.S.Johnson</t>
  </si>
  <si>
    <t>Alnus acuminata Kunth ssp. glabrata (Fernald)Furlow</t>
  </si>
  <si>
    <t>Alnus cordata (Loisel.) Duby</t>
  </si>
  <si>
    <t>ASPHODELACEAE</t>
  </si>
  <si>
    <t>Aloe arborescens Mill.</t>
  </si>
  <si>
    <t>Aloe brevifolia Mill.</t>
  </si>
  <si>
    <t>Aloe maculata All.</t>
  </si>
  <si>
    <t>Aloiampelos ciliaris (Haw.) Klopper &amp; Gideon F.Sm. var. ciliaris</t>
  </si>
  <si>
    <t>Alopecurus aequalis Sobol.</t>
  </si>
  <si>
    <t>Alopecurus geniculatus L.</t>
  </si>
  <si>
    <t>Alopecurus myosuroides Huds.</t>
  </si>
  <si>
    <t>Alopecurus pratensis L.</t>
  </si>
  <si>
    <t>Aloysia citriodora Palau</t>
  </si>
  <si>
    <t>ALSTROEMERIACEAE</t>
  </si>
  <si>
    <t>Alstroemeria aurea</t>
  </si>
  <si>
    <t>Golden Peruvian Lily</t>
  </si>
  <si>
    <t>Alstroemeria aurea Graham</t>
  </si>
  <si>
    <t>Alstroemeria psittacina Lehm.</t>
  </si>
  <si>
    <t>Alternanthera angustifolia R.Br.</t>
  </si>
  <si>
    <t>Alternanthera denticulata R.Br.</t>
  </si>
  <si>
    <t>Alternanthera nana R.Br.</t>
  </si>
  <si>
    <t>Alternanthera nodiflora R.Br.</t>
  </si>
  <si>
    <t>Alternanthera pungens Kunth</t>
  </si>
  <si>
    <t>Alternanthera sp. A Flora of New South Wales (M.Gray 5187) J.Palmer</t>
  </si>
  <si>
    <t>Althaea australis W.R.Barker</t>
  </si>
  <si>
    <t>Althenia australis (J.Drumm. ex Harvey)F.Muell.</t>
  </si>
  <si>
    <t>Althenia bilocularis (Kirk)Cockayne</t>
  </si>
  <si>
    <t>Althenia marina (E.L.Robertson)Yu Ito</t>
  </si>
  <si>
    <t>Althenia patentifolia (E.L.Robertson)T.D.Macfarl. &amp; D.D.Sokoloff</t>
  </si>
  <si>
    <t>Althenia preissii (Lehm.)F.Muell.</t>
  </si>
  <si>
    <t>Aluta maisonneuvei</t>
  </si>
  <si>
    <t>Aluta maisonneuvei (F.Muell.)Rye &amp; Trudgen ssp. auriculata (F.Muell.)Rye &amp; Trudgen</t>
  </si>
  <si>
    <t>Aluta maisonneuvei (F.Muell.)Rye &amp; Trudgen ssp. maisonneuvei</t>
  </si>
  <si>
    <t>Alyogyne hakeifolia (Giord.)Alef.</t>
  </si>
  <si>
    <t>Alyogyne huegelii (Endl.)Fryxell</t>
  </si>
  <si>
    <t>Alyogyne leptochlamys</t>
  </si>
  <si>
    <t>leptochlamys</t>
  </si>
  <si>
    <t>Alyogyne leptochlamys (Benth.)P.J.Lang</t>
  </si>
  <si>
    <t>Alyogyne pinoniana (Gaudich.)Fryxell</t>
  </si>
  <si>
    <t>Alyogyne sp. Hutt River (B.J.Lepschi &amp; T.R.Lally 2310)</t>
  </si>
  <si>
    <t>sp. Hutt River (B.J.Lepschi &amp; T.R.Lally 2310)</t>
  </si>
  <si>
    <t>Alyogyne sp. Hutt River (B.J.Lepschi &amp; T.R.Lally 2310) WA Herbarium</t>
  </si>
  <si>
    <t>BRASSICACEAE</t>
  </si>
  <si>
    <t>Alyssum alyssoides (L.)L.</t>
  </si>
  <si>
    <t>Alyssum linifolium Stephan ex Willd.</t>
  </si>
  <si>
    <t>Alyxia buxifolia R.Br.</t>
  </si>
  <si>
    <t>Amaranthus albus L.</t>
  </si>
  <si>
    <t>Amaranthus caudatus L.</t>
  </si>
  <si>
    <t>Amaranthus centralis J.Palmer &amp; Mowatt</t>
  </si>
  <si>
    <t>Amaranthus cruentus L.</t>
  </si>
  <si>
    <t>Amaranthus cuspidifolius Domin</t>
  </si>
  <si>
    <t>Amaranthus deflexus L.</t>
  </si>
  <si>
    <t>Amaranthus grandiflorus (J.M.Black)J.M.Black</t>
  </si>
  <si>
    <t>Amaranthus hybridus L.</t>
  </si>
  <si>
    <t>Amaranthus interruptus R.Br.</t>
  </si>
  <si>
    <t>Amaranthus macrocarpus</t>
  </si>
  <si>
    <t>U33246</t>
  </si>
  <si>
    <t>Amaranthus macrocarpus Benth.</t>
  </si>
  <si>
    <t>Amaranthus mitchellii Benth.</t>
  </si>
  <si>
    <t>Amaranthus muricatus (Moq.)Hieron.</t>
  </si>
  <si>
    <t>Amaranthus powellii S.Watson</t>
  </si>
  <si>
    <t>Amaranthus retroflexus L.</t>
  </si>
  <si>
    <t>Amaranthus viridis L.</t>
  </si>
  <si>
    <t>Amaryllis belladonna L.</t>
  </si>
  <si>
    <t>Ambrosia artemisiifolia L.</t>
  </si>
  <si>
    <t>Ambrosia confertiflora DC.</t>
  </si>
  <si>
    <t>Ambrosia psilostachya DC.</t>
  </si>
  <si>
    <t>Ambrosia tenuifolia Spreng.</t>
  </si>
  <si>
    <t>Amelanchier laevis Wiegand</t>
  </si>
  <si>
    <t>Ammannia multiflora Roxb.</t>
  </si>
  <si>
    <t>APIACEAE</t>
  </si>
  <si>
    <t>Ammi majus L.</t>
  </si>
  <si>
    <t>Ammobium alatum R.Br.</t>
  </si>
  <si>
    <t>Ammophila arenaria (L.)Link</t>
  </si>
  <si>
    <t>Amperea xiphoclada (Sieber ex Spreng.)Druce var. xiphoclada</t>
  </si>
  <si>
    <t>Amphibolis griffithii (J.M.Black)Hartog</t>
  </si>
  <si>
    <t>Amphibromus archeri (Hook.f.)P.Morris</t>
  </si>
  <si>
    <t>Amphibromus fluitans Kirk</t>
  </si>
  <si>
    <t>Amphibromus macrorhinus S.W.L.Jacobs &amp; Lapinpuro</t>
  </si>
  <si>
    <t>Amphibromus neesii Steud.</t>
  </si>
  <si>
    <t>Amphibromus nervosus (Hook.f.)Baill.</t>
  </si>
  <si>
    <t>Amphibromus pithogastrus S.W.L.Jacobs &amp; Lapinpuro</t>
  </si>
  <si>
    <t>Amphibromus recurvatus Swallen</t>
  </si>
  <si>
    <t>Amphibromus sinuatus S.W.L.Jacobs &amp; Lapinpuro</t>
  </si>
  <si>
    <t>Amphipogon caricinus F.Muell. var. caricinus</t>
  </si>
  <si>
    <t>Amphipogon strictus R.Br.</t>
  </si>
  <si>
    <t>Amsinckia calycina (Moris)Chater</t>
  </si>
  <si>
    <t>Amsinckia lycopsoides (Lehm.)Lehm.</t>
  </si>
  <si>
    <t>Amyema fitzgeraldii (Blakely)Danser</t>
  </si>
  <si>
    <t>Amyema gibberula (Tate)Danser var. gibberula</t>
  </si>
  <si>
    <t>Amyema hilliana (Blakely)Danser</t>
  </si>
  <si>
    <t>Amyema linophylla (Fenzl)Tiegh. ssp. orientalis Barlow</t>
  </si>
  <si>
    <t>Amyema maidenii (Blakely)Barlow ssp. maidenii</t>
  </si>
  <si>
    <t>Amyema melaleucae (Lehm.ex Miq.)Tiegh.</t>
  </si>
  <si>
    <t>Amyema miquelii (Lehm.ex Miq.)Tiegh.</t>
  </si>
  <si>
    <t>Amyema miraculosa (Miq.)Tiegh. ssp. boormanii (Blakely)Barlow</t>
  </si>
  <si>
    <t>Amyema pendula (Sieber ex Spreng.)Tiegh. ssp. pendula</t>
  </si>
  <si>
    <t>Amyema preissii (Miq.)Tiegh.</t>
  </si>
  <si>
    <t>Amyema quandang (Lindl.)Tiegh. var. quandang</t>
  </si>
  <si>
    <t>Amyema sanguinea (F.Muell.)Danser var. sanguinea</t>
  </si>
  <si>
    <t>ANACAMPSEROTACEAE</t>
  </si>
  <si>
    <t>Anacampseros australiana J.M.Black</t>
  </si>
  <si>
    <t>Anacyclus radiatus Loisel.</t>
  </si>
  <si>
    <t>Anagyris foetida L.</t>
  </si>
  <si>
    <t>Anchusa arvensis (L.)M.Bieb.</t>
  </si>
  <si>
    <t>Anchusa capensis Thunb.</t>
  </si>
  <si>
    <t>Androcalva loxophylla (F.Muell.)C.F.Wilkins &amp; Whitlock</t>
  </si>
  <si>
    <t>Androcalva multiloba (C.F.Wilkins &amp; Whitlock)C.F.Wilkins &amp; Whitlock</t>
  </si>
  <si>
    <t>Androcalva tatei (F.Muell. ex Tate)C.F.Wilkins &amp; Whitlock</t>
  </si>
  <si>
    <t>Anemocarpa podolepidium (F.Muell.)Paul G.Wilson</t>
  </si>
  <si>
    <t>Anemocarpa saxatilis (Paul G.Wilson)Paul G.Wilson</t>
  </si>
  <si>
    <t>Anemone hortensis L.</t>
  </si>
  <si>
    <t>Anethum graveolens L.</t>
  </si>
  <si>
    <t>Angianthus brachypappus F.Muell.</t>
  </si>
  <si>
    <t>Angianthus conocephalus (J.M.Black)P.S.Short</t>
  </si>
  <si>
    <t>Angianthus glabratus P.S.Short</t>
  </si>
  <si>
    <t>Angianthus preissianus (Steetz)Benth.</t>
  </si>
  <si>
    <t>Angianthus tomentosus J.C.Wendl.</t>
  </si>
  <si>
    <t>Angophora costata (Gaertn.)Britten ssp. costata</t>
  </si>
  <si>
    <t>Angophora floribunda (Sm.)Sweet</t>
  </si>
  <si>
    <t>Tall Kangaroo Paw</t>
  </si>
  <si>
    <t>Anisodontea scabrosa</t>
  </si>
  <si>
    <t>Rough-leaf African Mallow</t>
  </si>
  <si>
    <t>U33262</t>
  </si>
  <si>
    <t>Anisodontea</t>
  </si>
  <si>
    <t>scabrosa</t>
  </si>
  <si>
    <t>Anisodontea scabrosa (L.)D.M.Bates</t>
  </si>
  <si>
    <t>Anogramma leptophylla (L.)Link</t>
  </si>
  <si>
    <t>Anredera cordifolia (Ten.)Steenis</t>
  </si>
  <si>
    <t>Anthemis arvensis L.</t>
  </si>
  <si>
    <t>Anthemis cotula L.</t>
  </si>
  <si>
    <t>Anthocercis angustifolia F.Muell.</t>
  </si>
  <si>
    <t>Anthocercis anisantha</t>
  </si>
  <si>
    <t>Anthocercis anisantha Endl. ssp. anisantha</t>
  </si>
  <si>
    <t>Anthocercis anisantha Endl. ssp. collina Haegi</t>
  </si>
  <si>
    <t>Anthosachne kingiana (Endl.)Govaerts ssp. multiflora (Banks &amp; Sol. ex Hook.f.)Govaerts</t>
  </si>
  <si>
    <t>Anthosachne scabra (R.Br.)Nevski</t>
  </si>
  <si>
    <t>Anthoxanthum aristatum Boiss.</t>
  </si>
  <si>
    <t>Anthoxanthum odoratum L.</t>
  </si>
  <si>
    <t>Anthyllis barba-jovis L.</t>
  </si>
  <si>
    <t>Aotus subspinescens (Benth.)Crisp</t>
  </si>
  <si>
    <t>Apalochlamys spectabilis (Labill.)Steud.</t>
  </si>
  <si>
    <t>Aphanes arvensis L.</t>
  </si>
  <si>
    <t>Aphanes australiana (Rothm.)Rothm.</t>
  </si>
  <si>
    <t>Aphanes inexspectata W.Lippert</t>
  </si>
  <si>
    <t>Aphanes microcarpa (Boiss. &amp; Reut.)Rothm.</t>
  </si>
  <si>
    <t>Aphanes pumila Rothm.</t>
  </si>
  <si>
    <t>Aphelia gracilis Sond.</t>
  </si>
  <si>
    <t>Aphelia pumilio F.Muell.ex Sond.</t>
  </si>
  <si>
    <t>Apiaceae sp.</t>
  </si>
  <si>
    <t>Apiaceae</t>
  </si>
  <si>
    <t>Apium annuum P.S.Short</t>
  </si>
  <si>
    <t>Apium graveolens L.</t>
  </si>
  <si>
    <t>Apium prostratum</t>
  </si>
  <si>
    <t>Apium prostratum Labill. ex Vent. var. filiforme (A.Rich.)Kirk</t>
  </si>
  <si>
    <t>Apium prostratum Labill. ex Vent. var. prostratum</t>
  </si>
  <si>
    <t>Apodasmia brownii (Hook.f.)B.G.Briggs &amp; L.A.S.Johnson</t>
  </si>
  <si>
    <t>Aponogeton distachyos L.f.</t>
  </si>
  <si>
    <t>Apowollastonia stirlingii (Tate)Orchard ssp. stirlingii</t>
  </si>
  <si>
    <t>Arabidella eremigena (F.Muell.)E.A.Shaw</t>
  </si>
  <si>
    <t>Arabidella filifolia (F.Muell.)E.A.Shaw</t>
  </si>
  <si>
    <t>Arabidella glaucescens E.A.Shaw</t>
  </si>
  <si>
    <t>Arabidella nasturtium (F.Muell.)E.A.Shaw</t>
  </si>
  <si>
    <t>Arabidella procumbens (Tate)E.A.Shaw</t>
  </si>
  <si>
    <t>Arabidella trisecta (F.Muell.)O.E.Schulz</t>
  </si>
  <si>
    <t>Araucaria bidwillii Hook.</t>
  </si>
  <si>
    <t>Araujia sericifera Brot.</t>
  </si>
  <si>
    <t>Arbutus unedo L.</t>
  </si>
  <si>
    <t>Arctotheca calendula (L.)Levyns</t>
  </si>
  <si>
    <t>Arctotheca populifolia (P.J.Bergius)Norl.</t>
  </si>
  <si>
    <t>Arctotis stoechadifolia P.J.Bergius</t>
  </si>
  <si>
    <t>Arenaria leptoclados (Rchb.)Guss.</t>
  </si>
  <si>
    <t>Argemone ochroleuca Sweet ssp. ochroleuca</t>
  </si>
  <si>
    <t>Argentina anserina (L.)Rydb.</t>
  </si>
  <si>
    <t>Argentipallium blandowskianum (Steetz ex Sond.)Paul G.Wilson</t>
  </si>
  <si>
    <t>Argyranthemum frutescens</t>
  </si>
  <si>
    <t>Argyranthemum frutescens (L.)Webb ex Sch.Bip. ssp. foeniculaceum (Pit.)Humphries</t>
  </si>
  <si>
    <t>Argyranthemum frutescens (L.)Webb ex Sch.Bip. ssp. frutescens</t>
  </si>
  <si>
    <t>Arisarum vulgare O.Targ.Tozz.</t>
  </si>
  <si>
    <t>Aristida anthoxanthoides (Domin)Henrard</t>
  </si>
  <si>
    <t>Aristida arida B.K.Simon</t>
  </si>
  <si>
    <t>Aristida australis B.K.Simon</t>
  </si>
  <si>
    <t>Aristida behriana F.Muell.</t>
  </si>
  <si>
    <t>Aristida biglandulosa J.M.Black</t>
  </si>
  <si>
    <t>Aristida capillifolia Henrard</t>
  </si>
  <si>
    <t>Aristida contorta F.Muell.</t>
  </si>
  <si>
    <t>Aristida holathera Domin var. holathera</t>
  </si>
  <si>
    <t>Aristida inaequiglumis Domin</t>
  </si>
  <si>
    <t>Aristida jerichoensis (Domin)Henrard var. subspinulifera Henrard</t>
  </si>
  <si>
    <t>Aristida latifolia Domin</t>
  </si>
  <si>
    <t>Aristida nitidula (Henrard)S.T.Blake ex J.M.Black</t>
  </si>
  <si>
    <t>Aristida obscura Henrard</t>
  </si>
  <si>
    <t>Aristida personata Henrard</t>
  </si>
  <si>
    <t>Aristida strigosa (Henrard)S.T.Blake ex J.M.Black</t>
  </si>
  <si>
    <t>Aristida vagans Cav.</t>
  </si>
  <si>
    <t>CLEOMACEAE</t>
  </si>
  <si>
    <t>Arivela viscosa</t>
  </si>
  <si>
    <t>Arivela</t>
  </si>
  <si>
    <t>Arivela viscosa (L.)Raf.</t>
  </si>
  <si>
    <t>Arrhenatherum elatius (L.)J.Presl &amp; C.Presl var. bulbosum (Willd.)Spenn.</t>
  </si>
  <si>
    <t>Artemisia absinthium L.</t>
  </si>
  <si>
    <t>Artemisia arborescens L.</t>
  </si>
  <si>
    <t>Artemisia pontica L.</t>
  </si>
  <si>
    <t>Arthropodium fimbriatum R.Br.</t>
  </si>
  <si>
    <t>Arthropodium milleflorum (Redoute)J.F.Macbr.</t>
  </si>
  <si>
    <t>Arthropodium minus R.Br.</t>
  </si>
  <si>
    <t>Arthropodium strictum R.Br.</t>
  </si>
  <si>
    <t>Arum italicum Mill.</t>
  </si>
  <si>
    <t>Arum palaestinum Boiss.</t>
  </si>
  <si>
    <t>Arundo donax L.</t>
  </si>
  <si>
    <t>Asclepias curassavica L.</t>
  </si>
  <si>
    <t>Asparagus aethiopicus L.</t>
  </si>
  <si>
    <t>Asparagus asparagoides</t>
  </si>
  <si>
    <t>Asparagus declinatus L.</t>
  </si>
  <si>
    <t>Asparagus officinalis L.</t>
  </si>
  <si>
    <t>Asparagus plumosus Baker</t>
  </si>
  <si>
    <t>Asparagus scandens Thunb.</t>
  </si>
  <si>
    <t>Asperula arvensis L.</t>
  </si>
  <si>
    <t>Asperula conferta Hook.f.</t>
  </si>
  <si>
    <t>Asperula gemella Airy Shaw &amp; Turrill</t>
  </si>
  <si>
    <t>Asperula oblanceolata I.Thomps.</t>
  </si>
  <si>
    <t>Asperula sp. A (A.B.Cashmore September 1933) Toelken</t>
  </si>
  <si>
    <t>Asperula subsimplex Hook.f.</t>
  </si>
  <si>
    <t>Asperula syrticola (Miq.)Toelken</t>
  </si>
  <si>
    <t>Asperula tetraphylla (Airy Shaw &amp; Turrill)I.Thomps.</t>
  </si>
  <si>
    <t>Asperula wimmerana Airy Shaw &amp; Turrill</t>
  </si>
  <si>
    <t>Asphodelus fistulosus L.</t>
  </si>
  <si>
    <t>Asplenium flabellifolium Cav.</t>
  </si>
  <si>
    <t>Asplenium gracillimum</t>
  </si>
  <si>
    <t>gracillimum</t>
  </si>
  <si>
    <t>PJL 17 Jun 2022: Added * qualifier flag, as listing is as Asplenium bulbiferum subsp. gracillimum</t>
  </si>
  <si>
    <t>Asplenium gracillimum Colenso</t>
  </si>
  <si>
    <t>Asplenium subglandulosum</t>
  </si>
  <si>
    <t>U32842</t>
  </si>
  <si>
    <t>subglandulosum</t>
  </si>
  <si>
    <t>Asplenium subglandulosum (Hook. &amp; Grev.)Salvo, Prada &amp; T.E.Diaz</t>
  </si>
  <si>
    <t>Asplenium trichomanes L.</t>
  </si>
  <si>
    <t>Asteridea athrixioides (Sond. &amp; F.Muell. ex Sond.)Kroner</t>
  </si>
  <si>
    <t>Asteriscus spinosus (L.)Sch.Bip.</t>
  </si>
  <si>
    <t>Asterolasia muricata J.M.Black</t>
  </si>
  <si>
    <t>Asterolasia phebalioides F.Muell.</t>
  </si>
  <si>
    <t>Astragalus hamosus L.</t>
  </si>
  <si>
    <t>Astragalus sesameus L.</t>
  </si>
  <si>
    <t>Astrebla lappacea (Lindl.)Domin</t>
  </si>
  <si>
    <t>Astrebla squarrosa C.E.Hubb.</t>
  </si>
  <si>
    <t>Atalaya hemiglauca (F.Muell.)F.Muell. ex Benth.</t>
  </si>
  <si>
    <t>Atriplex acutibractea</t>
  </si>
  <si>
    <t>Atriplex acutibractea R.H.Anderson ssp. acutibractea</t>
  </si>
  <si>
    <t>Atriplex acutibractea R.H.Anderson ssp. karoniensis Aellen</t>
  </si>
  <si>
    <t>Atriplex acutiloba R.H.Anderson</t>
  </si>
  <si>
    <t>Atriplex amnicola Paul G.Wilson</t>
  </si>
  <si>
    <t>Atriplex angulata Benth.</t>
  </si>
  <si>
    <t>Atriplex australasica Moq.</t>
  </si>
  <si>
    <t>Atriplex cinerea Poir.</t>
  </si>
  <si>
    <t>Atriplex cordifolia J.M.Black</t>
  </si>
  <si>
    <t>Atriplex crassipes J.M.Black var. crassipes</t>
  </si>
  <si>
    <t>Atriplex cryptocarpa Aellen</t>
  </si>
  <si>
    <t>Atriplex eardleyae Aellen</t>
  </si>
  <si>
    <t>Atriplex eichleri Aellen</t>
  </si>
  <si>
    <t>Atriplex elachophylla F.Muell.</t>
  </si>
  <si>
    <t>Atriplex fissivalvis F.Muell.</t>
  </si>
  <si>
    <t>Atriplex holocarpa F.Muell.</t>
  </si>
  <si>
    <t>Atriplex humifusa Paul G.Wilson</t>
  </si>
  <si>
    <t>Atriplex incrassata F.Muell.</t>
  </si>
  <si>
    <t>Atriplex intermedia R.H.Anderson</t>
  </si>
  <si>
    <t>Atriplex kochiana Maiden</t>
  </si>
  <si>
    <t>Atriplex leptocarpa F.Muell.</t>
  </si>
  <si>
    <t>Atriplex limbata Benth.</t>
  </si>
  <si>
    <t>Atriplex lindleyi</t>
  </si>
  <si>
    <t>Atriplex lindleyi Moq. ssp. conduplicata (F.Muell.)Paul G.Wilson</t>
  </si>
  <si>
    <t>Atriplex lindleyi Moq. ssp. inflata (F.Muell.)Paul G.Wilson</t>
  </si>
  <si>
    <t>Atriplex lindleyi Moq. ssp. lindleyi</t>
  </si>
  <si>
    <t>Atriplex lindleyi Moq. ssp. quadripartita Paul. G.Wilson</t>
  </si>
  <si>
    <t>Atriplex lobativalvis F.Muell.</t>
  </si>
  <si>
    <t>Atriplex macropterocarpa (Aellen)H.Eichler</t>
  </si>
  <si>
    <t>Atriplex morrisii R.H.Anderson</t>
  </si>
  <si>
    <t>Atriplex muelleri Benth.</t>
  </si>
  <si>
    <t>Atriplex nessorhina S.W.L.Jacobs</t>
  </si>
  <si>
    <t>Atriplex nummularia Lindl. ssp. nummularia</t>
  </si>
  <si>
    <t>Atriplex nummularia Lindl. ssp. spathulata Aellen</t>
  </si>
  <si>
    <t>Atriplex obconica Paul G.Wilson</t>
  </si>
  <si>
    <t>Atriplex paludosa</t>
  </si>
  <si>
    <t>Atriplex paludosa R.Br. ssp. cordata (Benth.)Aellen</t>
  </si>
  <si>
    <t>Atriplex paludosa R.Br. ssp. paludosa</t>
  </si>
  <si>
    <t>Atriplex papillata J.H.Willis</t>
  </si>
  <si>
    <t>Atriplex prostrata Boucher ex DC.</t>
  </si>
  <si>
    <t>Atriplex pseudocampanulata Aellen</t>
  </si>
  <si>
    <t>Atriplex pumilio R.Br.</t>
  </si>
  <si>
    <t>Atriplex quadrivalvata</t>
  </si>
  <si>
    <t>Atriplex quadrivalvata Diels var. quadrivalvata</t>
  </si>
  <si>
    <t>Atriplex quadrivalvata Diels var. sessilifolia (Ising)Ising</t>
  </si>
  <si>
    <t>Atriplex quinii F.Muell.</t>
  </si>
  <si>
    <t>Atriplex rhagodioides F.Muell.</t>
  </si>
  <si>
    <t>Atriplex semibaccata R.Br.</t>
  </si>
  <si>
    <t>Atriplex spongiosa F.Muell.</t>
  </si>
  <si>
    <t>Atriplex stipitata Benth.</t>
  </si>
  <si>
    <t>Atriplex suberecta I.Verd.</t>
  </si>
  <si>
    <t>Atriplex turbinata (R.H.Anderson)Aellen</t>
  </si>
  <si>
    <t>Atriplex undulata (Moq.)D.Dietr.</t>
  </si>
  <si>
    <t>Atriplex velutinella F.Muell.</t>
  </si>
  <si>
    <t>Atriplex vesicaria Heward ex Benth.</t>
  </si>
  <si>
    <t>Austrobryonia micrantha (F.Muell.)I.Telford</t>
  </si>
  <si>
    <t>Austrocylindropuntia cylindrica (Lam.)Backeb.</t>
  </si>
  <si>
    <t>Austrocylindropuntia subulata (Muehlenpf.)Backeb.</t>
  </si>
  <si>
    <t>Austrofestuca littoralis (Labill.)E.B.Alexeev</t>
  </si>
  <si>
    <t>Austrostipa acrociliata (Reader)S.W.L.Jacobs &amp; J.Everett</t>
  </si>
  <si>
    <t>Austrostipa blackii (C.E.Hubb.)S.W.L.Jacobs &amp; J.Everett</t>
  </si>
  <si>
    <t>Austrostipa breviglumis (J.M.Black)S.W.L.Jacobs &amp; J.Everett</t>
  </si>
  <si>
    <t>Austrostipa curticoma (Vickery)S.W.L.Jacobs &amp; J.Everett</t>
  </si>
  <si>
    <t>Austrostipa densiflora (Hughes)S.W.L.Jacobs &amp; J.Everett</t>
  </si>
  <si>
    <t>Austrostipa dongicola (Vickery, S.W.L.Jacobs &amp; J.Everett)S.W.L.Jacobs &amp; J.Everett</t>
  </si>
  <si>
    <t>Austrostipa drummondii (Steud.)S.W.L.Jacobs &amp; J.Everett</t>
  </si>
  <si>
    <t>Austrostipa drummondii (Steud.)S.W.L.Jacobs &amp; J.Everett X Austrostipa nitida (Summerh. &amp; C.E.Hubb.)S.W.L.Jacobs &amp; J.Everett</t>
  </si>
  <si>
    <t>Austrostipa echinata (Vickery, S.W.L.Jacobs &amp; J.Everett)S.W.L.Jacobs &amp; J.Everett</t>
  </si>
  <si>
    <t>Austrostipa elegantissima (Labill.)S.W.L.Jacobs &amp; J.Everett</t>
  </si>
  <si>
    <t>Austrostipa eremophila (Reader)S.W.L.Jacobs &amp; J.Everett</t>
  </si>
  <si>
    <t>Austrostipa eremophila (Reader)S.W.L.Jacobs &amp; J.Everett X Austrostipa plumigera (Hughes)S.W.L.Jacobs &amp; J.Everett</t>
  </si>
  <si>
    <t>Austrostipa exilis (Vickery)S.W.L.Jacobs &amp; J.Everett</t>
  </si>
  <si>
    <t>Austrostipa flavescens (Labill.)S.W.L.Jacobs &amp; J.Everett</t>
  </si>
  <si>
    <t>Austrostipa gibbosa (Vickery)S.W.L.Jacobs &amp; J.Everett</t>
  </si>
  <si>
    <t>Austrostipa hemipogon (Benth.)S.W.L.Jacobs &amp; J.Everett</t>
  </si>
  <si>
    <t>Austrostipa hemipogon (Benth.)S.W.L.Jacobs &amp; J.Everett X Austrostipa plumigera (Hughes)S.W.L.Jacobs &amp; J.Everett</t>
  </si>
  <si>
    <t>Austrostipa lanata (Vickery, S.W.L.Jacobs &amp; J.Everett)S.W.L.Jacobs &amp; J.Everett</t>
  </si>
  <si>
    <t>Austrostipa macalpinei (Reader)S.W.L.Jacobs &amp; J.Everett</t>
  </si>
  <si>
    <t>Austrostipa mollis (R.Br.)S.W.L.Jacobs &amp; J.Everett</t>
  </si>
  <si>
    <t>Austrostipa muelleri (Tate)S.W.L.Jacobs &amp; J.Everett</t>
  </si>
  <si>
    <t>Austrostipa multispiculis (J.M.Black)S.W.L.Jacobs &amp; J.Everett</t>
  </si>
  <si>
    <t>Austrostipa mundula (J.M.Black)S.W.L.Jacobs &amp; J.Everett</t>
  </si>
  <si>
    <t>Austrostipa nitida (Summerh. &amp; C.E.Hubb.)S.W.L.Jacobs &amp; J.Everett</t>
  </si>
  <si>
    <t>Austrostipa nitida X Austrostipa nullanulla (NC)</t>
  </si>
  <si>
    <t>Austrostipa nitida (Summerh. &amp; C.E.Hubb.)S.W.L.Jacobs &amp; J.Everett X Austrostipa nullanulla (J.Everett &amp; S.W.L.Jacobs)S.W.L.Jacobs &amp; J.Everett (NC)</t>
  </si>
  <si>
    <t>Austrostipa nodosa (S.T.Blake)S.W.L.Jacobs &amp; J.Everett</t>
  </si>
  <si>
    <t>Austrostipa oligostachya (Hughes)S.W.L.Jacobs &amp; J.Everett</t>
  </si>
  <si>
    <t>Austrostipa petraea (Vickery)S.W.L.Jacobs &amp; J.Everett</t>
  </si>
  <si>
    <t>Austrostipa pilata (S.W.L.Jacobs &amp; J.Everett)S.W.L.Jacobs &amp; J.Everett</t>
  </si>
  <si>
    <t>Austrostipa platychaeta (Hughes)S.W.L.Jacobs &amp; J.Everett</t>
  </si>
  <si>
    <t>Austrostipa plumigera (Hughes)S.W.L.Jacobs &amp; J.Everett</t>
  </si>
  <si>
    <t>Austrostipa puberula (Steud.)S.W.L.Jacobs &amp; J.Everett</t>
  </si>
  <si>
    <t>Austrostipa pubinodis (Trin. &amp; Rupr.)S.W.L.Jacobs &amp; J.Everett</t>
  </si>
  <si>
    <t>Austrostipa scabra</t>
  </si>
  <si>
    <t>Austrostipa scabra (Lindl.)S.W.L.Jacobs &amp; J.Everett ssp. falcata (Hughes)S.W.L.Jacobs &amp; J.Everett</t>
  </si>
  <si>
    <t>Austrostipa scabra (Lindl.)S.W.L.Jacobs &amp; J.Everett ssp. scabra</t>
  </si>
  <si>
    <t>Austrostipa semibarbata (R.Br.)S.W.L.Jacobs &amp; J.Everett</t>
  </si>
  <si>
    <t>Austrostipa setacea (R.Br.)S.W.L.Jacobs &amp; J.Everett</t>
  </si>
  <si>
    <t>Austrostipa stipoides (Hook.f.)S.W.L.Jacobs &amp; J.Everett</t>
  </si>
  <si>
    <t>Austrostipa stuposa (Hughes)S.W.L.Jacobs &amp; J.Everett</t>
  </si>
  <si>
    <t>Austrostipa tenuifolia (Steud.)S.W.L.Jacobs &amp; J.Everett</t>
  </si>
  <si>
    <t>Austrostipa trichophylla (Benth.)S.W.L.Jacobs &amp; J.Everett</t>
  </si>
  <si>
    <t>Austrostipa tuckeri (F.Muell.)S.W.L.Jacobs &amp; J.Everett</t>
  </si>
  <si>
    <t>Austrostipa velutina (Vickery, S.W.L.Jacobs &amp; J.Everett)S.W.L.Jacobs &amp; J.Everett</t>
  </si>
  <si>
    <t>E32838</t>
  </si>
  <si>
    <t>PJL 30 May 2022: Flagged status with * to indicate transfer of status from previous concept which may no longer be applicable to A. vickeryana following incorporation of A. nullanulla as a synonym.</t>
  </si>
  <si>
    <t>Austrostipa vickeryana (J.Everett &amp; S.W.L.Jacobs)S.W.L.Jacobs &amp; J.Everett</t>
  </si>
  <si>
    <t>Avellinia festucoides (Link)Valdes &amp; H.Scholz</t>
  </si>
  <si>
    <t>Avena barbata Pott ex Link</t>
  </si>
  <si>
    <t>Avena fatua L.</t>
  </si>
  <si>
    <t>Avena sativa L.</t>
  </si>
  <si>
    <t>Avicennia marina (Forssk.)Vierh. ssp. australasica (Walp.)J.Everett</t>
  </si>
  <si>
    <t>Avicennia marina (Forssk.)Vierh. ssp. marina</t>
  </si>
  <si>
    <t>Axonopus fissifolius (Raddi)Kuhlm.</t>
  </si>
  <si>
    <t>Azolla pinnata R.Br.</t>
  </si>
  <si>
    <t>Azolla rubra R.Br.</t>
  </si>
  <si>
    <t>Bacopa monnieri (L.)Wettst.</t>
  </si>
  <si>
    <t>Baloskion tetraphyllum (Labill.)B.G.Briggs &amp; L.A.S.Johnson ssp. tetraphyllum</t>
  </si>
  <si>
    <t>Banksia formosa (R.Br.)A.R.Mast &amp; K.R.Thiele</t>
  </si>
  <si>
    <t>Banksia grandis</t>
  </si>
  <si>
    <t>Bull Banksia</t>
  </si>
  <si>
    <t>E33362</t>
  </si>
  <si>
    <t>Banksia grandis Willd.</t>
  </si>
  <si>
    <t>Banksia marginata Cav.</t>
  </si>
  <si>
    <t>Banksia ornata F.Muell. ex Meisn.</t>
  </si>
  <si>
    <t>Banksia prionotes</t>
  </si>
  <si>
    <t>Acorn Banksia</t>
  </si>
  <si>
    <t>S33369</t>
  </si>
  <si>
    <t>prionotes</t>
  </si>
  <si>
    <t>Banksia prionotes Lindl.</t>
  </si>
  <si>
    <t>Banksia undata A.R.Mast &amp; K.R.Thiele var. undata</t>
  </si>
  <si>
    <t>Barbarea verna (Mill.)Asch.</t>
  </si>
  <si>
    <t>Basedowia tenerrima (F.Muell. &amp; Tate)J.M.Black</t>
  </si>
  <si>
    <t>Bassia scoparia (L.)A.J.Scott</t>
  </si>
  <si>
    <t>Bauera rubioides Andrews</t>
  </si>
  <si>
    <t>Bauera sessiliflora F.Muell.</t>
  </si>
  <si>
    <t>Bauhinia gilva (F.M.Bailey)A.S.George</t>
  </si>
  <si>
    <t>Bellardia latifolia (L.)Cuatrec.</t>
  </si>
  <si>
    <t>Bellardia trixago (L.)All.</t>
  </si>
  <si>
    <t>Bellardia viscosa (L.)Fisch. &amp; C.A.Mey.</t>
  </si>
  <si>
    <t>Bellis perennis L.</t>
  </si>
  <si>
    <t>Berberis aquifolium Pursh</t>
  </si>
  <si>
    <t>Berberis darwinii Hook.</t>
  </si>
  <si>
    <t>Berberis thunbergii DC. var. atropurpurea Chenault</t>
  </si>
  <si>
    <t>Bergia ammannioides Roxb.</t>
  </si>
  <si>
    <t>Bergia diacheiron Verdon ex G.J.Leach</t>
  </si>
  <si>
    <t>Bergia occultipetala G.J.Leach</t>
  </si>
  <si>
    <t>Bergia pedicellaris (F.Muell.)F.Muell. ex Benth.</t>
  </si>
  <si>
    <t>Bergia perennis</t>
  </si>
  <si>
    <t>Bergia perennis (F.Muell)F.Muell. ex Benth. ssp. exigua G.J.Leach</t>
  </si>
  <si>
    <t>Bergia perennis (F.Muell.)F.Muell. ex Benth. ssp. obtusifolia G.J.Leach</t>
  </si>
  <si>
    <t>Bergia trimera Fisch. &amp; C.A.Mey.</t>
  </si>
  <si>
    <t>Berkheya rigida (Thunb.)Bolus &amp; Wolley-Dod</t>
  </si>
  <si>
    <t>Bertya rotundifolia F.Muell.</t>
  </si>
  <si>
    <t>Bertya tasmanica (Sond. &amp; F.Muell.)Mull.Arg. ssp. vestita Halford &amp; R.J.F.Hend.</t>
  </si>
  <si>
    <t>Berula erecta (Huds.)Coville</t>
  </si>
  <si>
    <t>Beyeria lechenaultii (DC.)Baill.</t>
  </si>
  <si>
    <t>Beyeria opaca F.Muell.</t>
  </si>
  <si>
    <t>Beyeria subtecta J.M.Black</t>
  </si>
  <si>
    <t>Bidens pilosa</t>
  </si>
  <si>
    <t>W33247</t>
  </si>
  <si>
    <t>Bidens pilosa L.</t>
  </si>
  <si>
    <t>Bidens subalternans DC. var. simulans Sherff</t>
  </si>
  <si>
    <t>Bifora testiculata (L.)Spreng.</t>
  </si>
  <si>
    <t>Billardiera cymosa F.Muell.</t>
  </si>
  <si>
    <t>Billardiera cymosa F.Muell. ssp. cymosa</t>
  </si>
  <si>
    <t>Billardiera cymosa F.Muell. ssp. pseudocymosa (Klatt)L.Cayzer &amp; Crisp</t>
  </si>
  <si>
    <t>Billardiera heterophylla (Lindl.)L.Cayzer &amp; Crisp</t>
  </si>
  <si>
    <t>Billardiera scandens Sm. var. scandens</t>
  </si>
  <si>
    <t>Billardiera sericophora F.Muell.</t>
  </si>
  <si>
    <t>Billardiera sp. Yorke Peninsula (P.C.Heyligers 80164) R.M.Barker &amp; H.P.Vonow</t>
  </si>
  <si>
    <t>Billardiera uniflora E.M.Benn.</t>
  </si>
  <si>
    <t>Billardiera versicolor F.Muell. ex Klatt</t>
  </si>
  <si>
    <t>Bituminaria bituminosa (L.)C.H.Stirton</t>
  </si>
  <si>
    <t>Blackstonia perfoliata (L.)Huds.</t>
  </si>
  <si>
    <t>Blechnum chambersii Tindale</t>
  </si>
  <si>
    <t>Blechnum minus (R.Br.)Ettingsh.</t>
  </si>
  <si>
    <t>Blechnum nudum (Labill.)Mett. ex Luerss.</t>
  </si>
  <si>
    <t>Blechnum parrisiae Christenh.</t>
  </si>
  <si>
    <t>Blechnum rupestre (Kaulf. ex Link)Christenh.</t>
  </si>
  <si>
    <t>Blechnum wattsii Tindale</t>
  </si>
  <si>
    <t>Blennodia canescens R.Br.</t>
  </si>
  <si>
    <t>Blennodia pterosperma (J.M.Black)J.M.Black</t>
  </si>
  <si>
    <t>Blennospora drummondii A.Gray</t>
  </si>
  <si>
    <t>Boerhavia burbidgeana Hewson</t>
  </si>
  <si>
    <t>Boerhavia coccinea Mill.</t>
  </si>
  <si>
    <t>Boerhavia dominii Meikle &amp; Hewson</t>
  </si>
  <si>
    <t>Boerhavia repleta Hewson</t>
  </si>
  <si>
    <t>Boerhavia schomburgkiana Oliv.</t>
  </si>
  <si>
    <t>Bolboschoenus caldwellii (V.J.Cook)Sojak</t>
  </si>
  <si>
    <t>Bolboschoenus fluviatilis (Torr.)Sojak</t>
  </si>
  <si>
    <t>Bolboschoenus medianus (V.J.Cook)Sojak</t>
  </si>
  <si>
    <t>Bonamia deserticola R.W.Johnson</t>
  </si>
  <si>
    <t>Bonamia erecta R.W.Johnson</t>
  </si>
  <si>
    <t>Bonamia media (R.Br.)Hallier f.</t>
  </si>
  <si>
    <t>Borago officinalis L.</t>
  </si>
  <si>
    <t>Boronia coerulescens F.Muell. ssp. coerulescens</t>
  </si>
  <si>
    <t>Boronia edwardsii Benth.</t>
  </si>
  <si>
    <t>Boronia filifolia F.Muell.</t>
  </si>
  <si>
    <t>Boronia inornata Turcz. ssp. leptophylla (Turcz.)Burgman</t>
  </si>
  <si>
    <t>Boronia nana</t>
  </si>
  <si>
    <t>Boronia nana Hook. var. hyssopifolia Melville</t>
  </si>
  <si>
    <t>Boronia nana Hook. var. nana</t>
  </si>
  <si>
    <t>Boronia nana Hook. var. pubescens (Benth.)J.H.Willis</t>
  </si>
  <si>
    <t>Boronia parviflora Sm.</t>
  </si>
  <si>
    <t>Boronia pilosa Labill. ssp. torquata Duretto</t>
  </si>
  <si>
    <t>Bossiaea cinerea R.Br.</t>
  </si>
  <si>
    <t>07-Dec-2016</t>
  </si>
  <si>
    <t>Bossiaea peninsularis I.Thomps.</t>
  </si>
  <si>
    <t>Bossiaea prostrata R.Br.</t>
  </si>
  <si>
    <t>Bossiaea walkeri F.Muell.</t>
  </si>
  <si>
    <t>Bothriochloa bladhii (Retz.)S.T.Blake</t>
  </si>
  <si>
    <t>Bothriochloa ewartiana (Domin)C.E.Hubb.</t>
  </si>
  <si>
    <t>Bothriochloa macra (Steud.)S.T.Blake</t>
  </si>
  <si>
    <t>Botrychium australe R.Br.</t>
  </si>
  <si>
    <t>Brachyachne ciliaris (Kuntze)C.E.Hubb.</t>
  </si>
  <si>
    <t>Brachychiton gregorii F.Muell.</t>
  </si>
  <si>
    <t>Brachychiton populneus (Schott &amp; Endl.)R.Br. ssp. populneus</t>
  </si>
  <si>
    <t>Brachyloma ciliatum (R.Br.)Benth.</t>
  </si>
  <si>
    <t>Brachyloma daphnoides (Sm.)Benth.</t>
  </si>
  <si>
    <t>Brachyloma ericoides</t>
  </si>
  <si>
    <t>Brachyloma ericoides (Schltdl.)Sond. ssp. bicolor R.J.Bates</t>
  </si>
  <si>
    <t>Brachyloma ericoides (Schltdl.)Sond. ssp. ericoides</t>
  </si>
  <si>
    <t>Brachypodium distachyon (L.)P.Beauv.</t>
  </si>
  <si>
    <t>Brachyscome aculeata (Labill.)Cass. ex Less.</t>
  </si>
  <si>
    <t>Brachyscome blackii G.L.R.Davis</t>
  </si>
  <si>
    <t>Brachyscome breviscapis C.R.Carter</t>
  </si>
  <si>
    <t>Brachyscome campylocarpa J.M.Black</t>
  </si>
  <si>
    <t>Brachyscome ciliaris</t>
  </si>
  <si>
    <t>Brachyscome ciliaris (Labill.)Less. var. brachyglossa Gauba</t>
  </si>
  <si>
    <t>Brachyscome ciliaris (Labill.)Less. var. ciliaris</t>
  </si>
  <si>
    <t>Brachyscome ciliaris (Labill.)Less. var. lanuginosa (Steetz)Benth.</t>
  </si>
  <si>
    <t>Brachyscome ciliaris (Labill.)Less. var. lyrifolia (J.M.Black)G.L.R.Davis</t>
  </si>
  <si>
    <t>Brachyscome ciliaris (Labill.)Less. var. subintegrifolia G.L.R.Davis</t>
  </si>
  <si>
    <t>Brachyscome cuneifolia Tate</t>
  </si>
  <si>
    <t>Brachyscome debilis Sond.</t>
  </si>
  <si>
    <t>Brachyscome dentata Gaudich.</t>
  </si>
  <si>
    <t>Brachyscome dichromosomatica C.R.Carter var. dichromosomatica</t>
  </si>
  <si>
    <t>Brachyscome diversifolia (Graham ex Hook.)Fisch. &amp; C.A.Mey.</t>
  </si>
  <si>
    <t>Brachyscome eriogona (J.M.Black)G.L.R.Davis</t>
  </si>
  <si>
    <t>Brachyscome exilis Sond.</t>
  </si>
  <si>
    <t>Brachyscome gilesii P.S.Short</t>
  </si>
  <si>
    <t>Brachyscome goniocarpa Sond. &amp; F.Muell. ex Sond.</t>
  </si>
  <si>
    <t>Brachyscome graminea (Labill.)F.Muell.</t>
  </si>
  <si>
    <t>Brachyscome lineariloba (DC.)Druce</t>
  </si>
  <si>
    <t>Brachyscome melanocarpa Sond. &amp; F.Muell. ex Sond. ssp. melanocarpa</t>
  </si>
  <si>
    <t>Brachyscome muelleri Sond.</t>
  </si>
  <si>
    <t>Brachyscome paludicola P.S.Short</t>
  </si>
  <si>
    <t>Brachyscome parvula Hook.f.</t>
  </si>
  <si>
    <t>Brachyscome perpusilla (Steetz)J.M.Black</t>
  </si>
  <si>
    <t>Brachyscome rara G.L.R.Davis</t>
  </si>
  <si>
    <t>Brachyscome readeri G.L.R.Davis</t>
  </si>
  <si>
    <t>Brachyscome tatei J.M.Black</t>
  </si>
  <si>
    <t>Brachyscome tesquorum J.M.Black</t>
  </si>
  <si>
    <t>Brachyscome trachycarpa F.Muell.</t>
  </si>
  <si>
    <t>Brachyscome xanthocarpa D.A.Cooke</t>
  </si>
  <si>
    <t>Brassica elongata Ehrh.</t>
  </si>
  <si>
    <t>Brassica fruticulosa Cirillo</t>
  </si>
  <si>
    <t>Brassica nigra (L.)S.Kohl ex W.D.J.Koch</t>
  </si>
  <si>
    <t>Brassica oleracea L.</t>
  </si>
  <si>
    <t>Brassica rapa</t>
  </si>
  <si>
    <t>Brassica rapa L. ssp. oleifera (DC.)Metzg.</t>
  </si>
  <si>
    <t>Brassica rapa L. ssp. rapa</t>
  </si>
  <si>
    <t>Brassica tournefortii Gouan</t>
  </si>
  <si>
    <t>Brassica X juncea (L.)Czern.</t>
  </si>
  <si>
    <t>Brassica X napus L.</t>
  </si>
  <si>
    <t>Brassicaceae sp.</t>
  </si>
  <si>
    <t>Brassicaceae</t>
  </si>
  <si>
    <t>Briza maxima L.</t>
  </si>
  <si>
    <t>Briza minor L.</t>
  </si>
  <si>
    <t>Bromus alopecuros Poir.</t>
  </si>
  <si>
    <t>Bromus arenarius Labill.</t>
  </si>
  <si>
    <t>Bromus catharticus Vahl</t>
  </si>
  <si>
    <t>Bromus diandrus Roth</t>
  </si>
  <si>
    <t>Bromus hordeaceus L. ssp. hordeaceus</t>
  </si>
  <si>
    <t>Bromus lithobius Trin.</t>
  </si>
  <si>
    <t>Bromus madritensis L.</t>
  </si>
  <si>
    <t>Bromus rubens L.</t>
  </si>
  <si>
    <t>Brunonia australis Sm.</t>
  </si>
  <si>
    <t>Bryophyllum delagoense (Eckl. &amp; Zeyh.)Schinz</t>
  </si>
  <si>
    <t>Bryophyllum fedtschenkoi (Raym.-Hamet &amp; H.Perrier)Lauz.-March.</t>
  </si>
  <si>
    <t>Buddleja davidii Franch.</t>
  </si>
  <si>
    <t>Buddleja dysophylla (Benth.)Radlk.</t>
  </si>
  <si>
    <t>Buddleja globosa Hope</t>
  </si>
  <si>
    <t>Buddleja madagascariensis Lam.</t>
  </si>
  <si>
    <t>Buglossoides arvensis (L.)I.M.Johnst.</t>
  </si>
  <si>
    <t>Bulbine alata Baijnath</t>
  </si>
  <si>
    <t>Bulbine bulbosa (R.Br.)Haw.</t>
  </si>
  <si>
    <t>Bulbine fraseri</t>
  </si>
  <si>
    <t>Inland Bulbine Lily</t>
  </si>
  <si>
    <t>Y33188</t>
  </si>
  <si>
    <t>Bulbine fraseri Kunth</t>
  </si>
  <si>
    <t>Bulbine semibarbata (R.Br.)Haw.</t>
  </si>
  <si>
    <t>Bulbostylis barbata (Rottb.)C.B.Clarke</t>
  </si>
  <si>
    <t>Bulbostylis pyriformis S.T.Blake</t>
  </si>
  <si>
    <t>Bulbostylis turbinata S.T.Blake</t>
  </si>
  <si>
    <t>Bupleurum semicompositum L.</t>
  </si>
  <si>
    <t>COLCHICACEAE</t>
  </si>
  <si>
    <t>Burchardia umbellata R.Br.</t>
  </si>
  <si>
    <t>Bursaria spinosa</t>
  </si>
  <si>
    <t>Bursaria spinosa Cav. ssp. lasiophylla (E.M.Benn.)L.Cayzer, Crisp &amp; I.Telford</t>
  </si>
  <si>
    <t>Bursaria spinosa Cav. ssp. spinosa</t>
  </si>
  <si>
    <t>Caesalpinia gilliesii (Wall. ex Hook.)Benth.</t>
  </si>
  <si>
    <t>Caesalpinia spinosa (Molina)Kuntze</t>
  </si>
  <si>
    <t>Caesia calliantha R.J.F.Hend.</t>
  </si>
  <si>
    <t>Caesia parviflora R.Br. var. minor R.J.F.Hend.</t>
  </si>
  <si>
    <t>Caesia parviflora R.Br. var. parviflora</t>
  </si>
  <si>
    <t>Cakile edentula (Bigelow)Hook.</t>
  </si>
  <si>
    <t>Cakile maritima Scop. ssp. maritima</t>
  </si>
  <si>
    <t>Caladenia argocalla D.L.Jones</t>
  </si>
  <si>
    <t>Caladenia audasii R.S.Rogers</t>
  </si>
  <si>
    <t>Caladenia aurulenta (D.L.Jones)R.J.Bates</t>
  </si>
  <si>
    <t>Caladenia behrii Schltdl.</t>
  </si>
  <si>
    <t>Caladenia bicalliata R.S.Rogers ssp. bicalliata</t>
  </si>
  <si>
    <t>Caladenia brumalis D.L.Jones</t>
  </si>
  <si>
    <t>Caladenia brumalis X Caladenia latifolia R.Br.</t>
  </si>
  <si>
    <t>Caladenia bruniella (R.J.Bates)R.J.Bates</t>
  </si>
  <si>
    <t>Caladenia calcicola G.W.Carr</t>
  </si>
  <si>
    <t>Caladenia campestris (R.J.Bates)R.J.Bates</t>
  </si>
  <si>
    <t>Caladenia capillata D.L.Jones</t>
  </si>
  <si>
    <t>Caladenia cardiochila Tate</t>
  </si>
  <si>
    <t>Caladenia carnea R.Br.</t>
  </si>
  <si>
    <t>Caladenia clavigera A.Cunn. ex Lindl.</t>
  </si>
  <si>
    <t>Caladenia clavula D.L.Jones</t>
  </si>
  <si>
    <t>Caladenia cleistantha D.L.Jones</t>
  </si>
  <si>
    <t>Caladenia coactilis D.L.Jones</t>
  </si>
  <si>
    <t>Caladenia colorata D.L.Jones</t>
  </si>
  <si>
    <t>Caladenia concolor Fitzg.</t>
  </si>
  <si>
    <t>Caladenia conferta D.L.Jones</t>
  </si>
  <si>
    <t>Caladenia congesta R.Br.</t>
  </si>
  <si>
    <t>Caladenia cruciformis D.L.Jones</t>
  </si>
  <si>
    <t>Caladenia cucullata Fitzg.</t>
  </si>
  <si>
    <t>Caladenia dilatata R.Br.</t>
  </si>
  <si>
    <t>Caladenia diversiflora (R.J.Bates)R.J.Bates</t>
  </si>
  <si>
    <t>Caladenia filamentosa R.Br.</t>
  </si>
  <si>
    <t>Caladenia flaccida D.L.Jones</t>
  </si>
  <si>
    <t>Caladenia flindersica (D.L.Jones)R.J.Bates</t>
  </si>
  <si>
    <t>Caladenia formosa G.W.Carr</t>
  </si>
  <si>
    <t>Caladenia fragrantissima D.L.Jones &amp; G.W.Carr</t>
  </si>
  <si>
    <t>PJL 13 Jan 2023: Applied inferred Vulnerable conservation status (qualified by '*') of parent of taxonomic split (Caladenia fragrantissima) - needs assessment.</t>
  </si>
  <si>
    <t>Caladenia fuliginosa (D.L.Jones)R.J.Bates</t>
  </si>
  <si>
    <t>Caladenia fulva G.W.Carr</t>
  </si>
  <si>
    <t>Caladenia fuscata (Rchb.f.)M.A.Clem. &amp; D.L.Jones</t>
  </si>
  <si>
    <t>Caladenia gladiolata R.S.Rogers</t>
  </si>
  <si>
    <t>Caladenia hastata (Nicholls)Rupp</t>
  </si>
  <si>
    <t>Caladenia hesperia D.L.Jones &amp; M.A.Clem.</t>
  </si>
  <si>
    <t>Caladenia interanea (D.L.Jones)R.J.Bates</t>
  </si>
  <si>
    <t>08 Jan 09</t>
  </si>
  <si>
    <t>Caladenia intuta (D.L.Jones)R.J.Bates</t>
  </si>
  <si>
    <t>Caladenia iridescens R.S.Rogers</t>
  </si>
  <si>
    <t>Caladenia latifolia R.Br.</t>
  </si>
  <si>
    <t>Caladenia leptochila Fitzg.</t>
  </si>
  <si>
    <t>Caladenia leptochila Fitzg. ssp. dentata (D.L.Jones)R.J.Bates</t>
  </si>
  <si>
    <t>Caladenia leptochila Fitzg. ssp. leptochila</t>
  </si>
  <si>
    <t>Caladenia littoricola R.J.Bates</t>
  </si>
  <si>
    <t>Caladenia lowanensis G.W.Carr</t>
  </si>
  <si>
    <t>Caladenia macroclavia D.L.Jones</t>
  </si>
  <si>
    <t>Caladenia moschata (D.L.Jones)G.N.Backh.</t>
  </si>
  <si>
    <t>Caladenia necrophylla D.L.Jones</t>
  </si>
  <si>
    <t>Caladenia ornata (Nicholls)D.L.Jones</t>
  </si>
  <si>
    <t>Caladenia ovata R.S.Rogers</t>
  </si>
  <si>
    <t>Caladenia parva G.W.Carr</t>
  </si>
  <si>
    <t>Caladenia prolata D.L.Jones</t>
  </si>
  <si>
    <t>Caladenia pusilla W.M.Curtis</t>
  </si>
  <si>
    <t>Caladenia reticulata Fitzg.</t>
  </si>
  <si>
    <t>Caladenia richardsiorum D.L.Jones</t>
  </si>
  <si>
    <t>Caladenia rigida R.S.Rogers</t>
  </si>
  <si>
    <t>Caladenia sanguinea D.L.Jones</t>
  </si>
  <si>
    <t>Caladenia saxatilis (D.L.Jones)R.J.Bates</t>
  </si>
  <si>
    <t>Caladenia septuosa D.L.Jones</t>
  </si>
  <si>
    <t>Caladenia sp. Brown bayonets (R.Bates 59762) SA Herbarium</t>
  </si>
  <si>
    <t>Caladenia sp. Finniss (R.Bates 308) R.J.Bates</t>
  </si>
  <si>
    <t>Caladenia sp. Monarto South (H.Goldsack 163 AD97708605A) R.J.Bates</t>
  </si>
  <si>
    <t>Caladenia sp. Southeast (R.Bates 66283) R.Bates</t>
  </si>
  <si>
    <t>Caladenia sp. White (R.Bates 41056) R.J.Bates</t>
  </si>
  <si>
    <t>Caladenia stellata D.L.Jones</t>
  </si>
  <si>
    <t>Caladenia stricta (R.J.Bates)R.J.Bates</t>
  </si>
  <si>
    <t>Caladenia strigosa (D.L.Jones)R.J.Bates</t>
  </si>
  <si>
    <t>Caladenia subglabriphylla (R.J.Bates)M.A.Clem.</t>
  </si>
  <si>
    <t>Caladenia tensa G.W.Carr</t>
  </si>
  <si>
    <t>Caladenia tentaculata Schltdl.</t>
  </si>
  <si>
    <t>Caladenia toxochila Tate</t>
  </si>
  <si>
    <t>Caladenia valida (Nicholls)M.A.Clem. &amp; D.L.Jones</t>
  </si>
  <si>
    <t>Caladenia venusta G.W.Carr</t>
  </si>
  <si>
    <t>Caladenia verrucosa G.W.Carr</t>
  </si>
  <si>
    <t>Caladenia versicolor G.W.Carr</t>
  </si>
  <si>
    <t>Caladenia viriosa (R.J.Bates)R.J.Bates</t>
  </si>
  <si>
    <t>Caladenia vulgaris D.L.Jones</t>
  </si>
  <si>
    <t>Caladenia woolcockiorum D.L.Jones</t>
  </si>
  <si>
    <t>Caladenia X ensigera (D.L.Jones)R.J.Bates</t>
  </si>
  <si>
    <t>Caladenia X idiastes Hopper &amp; A.P.Br.</t>
  </si>
  <si>
    <t>Caladenia X variabilis Nicholls</t>
  </si>
  <si>
    <t>Caladenia xanthochila D.Beards. &amp; C.Beards.</t>
  </si>
  <si>
    <t>Caladenia xantholeuca D.L.Jones</t>
  </si>
  <si>
    <t>Caladenia zephyra (D.L.Jones)R.J.Bates</t>
  </si>
  <si>
    <t>Calamintha nepeta (L.)Savi ssp. glandulosa (Req.)P.W.Ball</t>
  </si>
  <si>
    <t>MONTIACEAE</t>
  </si>
  <si>
    <t>Calandrinia balonensis Lindl.</t>
  </si>
  <si>
    <t>Calandrinia brevipedata F.Muell.</t>
  </si>
  <si>
    <t>Calandrinia calyptrata Hook.f.</t>
  </si>
  <si>
    <t>Calandrinia ciliata (Ruiz &amp; Pav.)DC.</t>
  </si>
  <si>
    <t>Calandrinia corrigioloides F.Muell. ex Benth.</t>
  </si>
  <si>
    <t>Calandrinia disperma J.M.Black</t>
  </si>
  <si>
    <t>Calandrinia eremaea Ewart</t>
  </si>
  <si>
    <t>Calandrinia granulifera Benth.</t>
  </si>
  <si>
    <t>Calandrinia polyandra Benth.</t>
  </si>
  <si>
    <t>Calandrinia ptychosperma F.Muell.</t>
  </si>
  <si>
    <t>Calandrinia pumila (Benth.)F.Muell.</t>
  </si>
  <si>
    <t>Calandrinia remota J.M.Black</t>
  </si>
  <si>
    <t>Calandrinia reticulata Syeda</t>
  </si>
  <si>
    <t>Calandrinia sphaerophylla J.M.Black</t>
  </si>
  <si>
    <t>Calandrinia stagnensis J.M.Black</t>
  </si>
  <si>
    <t>Calandrinia volubilis Benth.</t>
  </si>
  <si>
    <t>Caleana major R.Br.</t>
  </si>
  <si>
    <t>DASYPOGONACEAE</t>
  </si>
  <si>
    <t>Calectasia intermedia Sond.</t>
  </si>
  <si>
    <t>Calendula arvensis L.</t>
  </si>
  <si>
    <t>Calendula officinalis L.</t>
  </si>
  <si>
    <t>Calepina irregularis (Asso)Thell.</t>
  </si>
  <si>
    <t>Callistachys lanceolata Vent.</t>
  </si>
  <si>
    <t>Callistemon brachyandrus Lindl.</t>
  </si>
  <si>
    <t>Callistemon pallidus (Bonpl.)DC.</t>
  </si>
  <si>
    <t>Callistemon rugulosus (Schltdl. ex Link)DC.</t>
  </si>
  <si>
    <t>Callistemon sieberi DC.</t>
  </si>
  <si>
    <t>Callistemon teretifolius F.Muell.</t>
  </si>
  <si>
    <t>Callistemon viminalis (Sol. ex Gaertn.)G.Don ssp. viminalis</t>
  </si>
  <si>
    <t>Callitriche brutia Petagna var. brutia</t>
  </si>
  <si>
    <t>Callitriche sonderi Hegelm.</t>
  </si>
  <si>
    <t>Callitriche stagnalis Scop.</t>
  </si>
  <si>
    <t>Callitriche umbonata Hegelm.</t>
  </si>
  <si>
    <t>Callitris drummondii (Parl.)F.Muell.</t>
  </si>
  <si>
    <t>Callitris glaucophylla Joy Thomps. &amp; L.A.S.Johnson</t>
  </si>
  <si>
    <t>Callitris gracilis R.T.Baker</t>
  </si>
  <si>
    <t>Callitris oblonga Rich. &amp; A.Rich. ssp. oblonga</t>
  </si>
  <si>
    <t>Callitris rhomboidea R.Br. ex Rich.</t>
  </si>
  <si>
    <t>Callitris sp. Limestone (M.D.Crisp 11785) M.D.Crisp &amp; L.G.Cook</t>
  </si>
  <si>
    <t>Callitris verrucosa (A.Cunn. ex Endl.)F.Muell.</t>
  </si>
  <si>
    <t>Calocephalus badmanii P.S.Short</t>
  </si>
  <si>
    <t>Calocephalus citreus Less.</t>
  </si>
  <si>
    <t>Calocephalus knappii (F.Muell.)Ewart &amp; Jean White</t>
  </si>
  <si>
    <t>Calocephalus lacteus Less.</t>
  </si>
  <si>
    <t>Calocephalus platycephalus (F.Muell.)Benth.</t>
  </si>
  <si>
    <t>Calocephalus sonderi F.Muell.</t>
  </si>
  <si>
    <t>Calochilus cupreus R.S.Rogers</t>
  </si>
  <si>
    <t>Calochilus herbaceus Lindl.</t>
  </si>
  <si>
    <t>Calochilus paludosus R.Br.</t>
  </si>
  <si>
    <t>Calochilus platychilus D.L.Jones</t>
  </si>
  <si>
    <t>Calochilus pruinosus D.L.Jones</t>
  </si>
  <si>
    <t>Calochilus robertsonii Benth.</t>
  </si>
  <si>
    <t>Calostemma abdicatum P.J.Lang</t>
  </si>
  <si>
    <t>Calostemma luteum Sims</t>
  </si>
  <si>
    <t>Calostemma luteum Sims X Calostemma purpureum R.Br.</t>
  </si>
  <si>
    <t>Calostemma purpureum R.Br.</t>
  </si>
  <si>
    <t>Calotis ancyrocarpa J.M.Black</t>
  </si>
  <si>
    <t>Calotis anthemoides F.Muell.</t>
  </si>
  <si>
    <t>Calotis breviradiata (Ising)G.L.R.Davis</t>
  </si>
  <si>
    <t>Calotis cuneifolia R.Br.</t>
  </si>
  <si>
    <t>Calotis cymbacantha F.Muell.</t>
  </si>
  <si>
    <t>Calotis erinacea Steetz</t>
  </si>
  <si>
    <t>Calotis hispidula (F.Muell.)F.Muell.</t>
  </si>
  <si>
    <t>Calotis kempei F.Muell.</t>
  </si>
  <si>
    <t>Calotis lappulacea Benth.</t>
  </si>
  <si>
    <t>Calotis latiuscula F.Muell. &amp; Tate</t>
  </si>
  <si>
    <t>Calotis multicaulis (Turcz.)Druce</t>
  </si>
  <si>
    <t>Calotis plumulifera F.Muell.</t>
  </si>
  <si>
    <t>Calotis porphyroglossa F.Muell. ex Benth.</t>
  </si>
  <si>
    <t>Calotis scapigera Hook.</t>
  </si>
  <si>
    <t>Calotropis procera (Aiton)R.Br. ex W.T.Aiton</t>
  </si>
  <si>
    <t>Calystegia sepium (L.)R.Br.</t>
  </si>
  <si>
    <t>Calystegia silvatica (Kit.)Griseb. ssp. silvatica</t>
  </si>
  <si>
    <t>Calytrix alpestris (Lindl.)Court</t>
  </si>
  <si>
    <t>Calytrix carinata Craven</t>
  </si>
  <si>
    <t>Calytrix glaberrima (F.Muell.)Craven</t>
  </si>
  <si>
    <t>Calytrix gypsophila Craven</t>
  </si>
  <si>
    <t>Calytrix involucrata J.M.Black</t>
  </si>
  <si>
    <t>Calytrix smeatoniana (F.Muell.)Craven</t>
  </si>
  <si>
    <t>Calytrix tetragona Labill.</t>
  </si>
  <si>
    <t>Camelina alyssum (Mill.)Thell.</t>
  </si>
  <si>
    <t>Camelina sativa (L.)Crantz</t>
  </si>
  <si>
    <t>Canna X generalis L.H.Bailey</t>
  </si>
  <si>
    <t>Cannabis sativa L.</t>
  </si>
  <si>
    <t>Capparis mitchellii Lindl.</t>
  </si>
  <si>
    <t>Capsella bursa-pastoris (L.)Medik.</t>
  </si>
  <si>
    <t>Cardamine flexuosa With.</t>
  </si>
  <si>
    <t>Cardamine gunnii Hewson</t>
  </si>
  <si>
    <t>Cardamine hirsuta L.</t>
  </si>
  <si>
    <t>Cardamine lineariloba I.Thomps.</t>
  </si>
  <si>
    <t>Cardamine microthrix I.Thomps.</t>
  </si>
  <si>
    <t>Cardamine moirensis I.Thomps.</t>
  </si>
  <si>
    <t>Cardamine papillata I.Thomps.</t>
  </si>
  <si>
    <t>Cardamine paucijuga Turcz.</t>
  </si>
  <si>
    <t>Cardamine tenuifolia Hook.</t>
  </si>
  <si>
    <t>Cardiospermum grandiflorum Sw.</t>
  </si>
  <si>
    <t>Carduus pycnocephalus L.</t>
  </si>
  <si>
    <t>Carduus tenuiflorus Curtis</t>
  </si>
  <si>
    <t>Carex appressa R.Br.</t>
  </si>
  <si>
    <t>Carex breviculmis R.Br.</t>
  </si>
  <si>
    <t>Carex divisa Huds.</t>
  </si>
  <si>
    <t>Carex divulsa Stokes</t>
  </si>
  <si>
    <t>Carex fascicularis Sol. ex Boott</t>
  </si>
  <si>
    <t>Carex gaudichaudiana Kunth</t>
  </si>
  <si>
    <t>Carex gunniana Boott</t>
  </si>
  <si>
    <t>Carex inversa</t>
  </si>
  <si>
    <t>Carex inversa R.Br. var. inversa</t>
  </si>
  <si>
    <t>Carex inversa R.Br. var. major Boott</t>
  </si>
  <si>
    <t>Carex iynx Nelmes</t>
  </si>
  <si>
    <t>Carex pendula Huds.</t>
  </si>
  <si>
    <t>Carex tereticaulis F.Muell.</t>
  </si>
  <si>
    <t>Carinavalva glauca Ising</t>
  </si>
  <si>
    <t>Carpinus caroliniana Walter</t>
  </si>
  <si>
    <t>Carpobrotus chilensis (Molina)N.E.Br.</t>
  </si>
  <si>
    <t>Carpobrotus edulis (L.)N.E.Br. ssp. edulis</t>
  </si>
  <si>
    <t>Carpobrotus modestus S.T.Blake</t>
  </si>
  <si>
    <t>Carpobrotus rossii (Haw.)Schwantes</t>
  </si>
  <si>
    <t>Carpobrotus sp. Short calyx (S.T.Blake 20451) Toelken</t>
  </si>
  <si>
    <t>Carrichtera annua (L.)DC.</t>
  </si>
  <si>
    <t>Carthamus lanatus L.</t>
  </si>
  <si>
    <t>Carthamus leucocaulos Sm.</t>
  </si>
  <si>
    <t>Carthamus tinctorius L.</t>
  </si>
  <si>
    <t>Cassinia arcuata R.Br.</t>
  </si>
  <si>
    <t>Cassinia complanata J.M.Black</t>
  </si>
  <si>
    <t>Cassinia laevis R.Br. ssp. laevis</t>
  </si>
  <si>
    <t>Cassinia longifolia</t>
  </si>
  <si>
    <t>Shiny Cassinia</t>
  </si>
  <si>
    <t>S33261</t>
  </si>
  <si>
    <t>Cassinia longifolia R.Br.</t>
  </si>
  <si>
    <t>Cassinia sifton Orchard</t>
  </si>
  <si>
    <t>Cassinia tegulata Orchard</t>
  </si>
  <si>
    <t>Cassinia uncata A.Cunn. ex DC.</t>
  </si>
  <si>
    <t>Cassinia wilsoniae Orchard</t>
  </si>
  <si>
    <t>Cassinia X adunca F.Muell. ex Sond.</t>
  </si>
  <si>
    <t>Cassytha flindersii (J.Z.Weber)J.Z.Weber</t>
  </si>
  <si>
    <t>Cassytha glabella R.Br. f. dispar (Schltdl.)J.Z.Weber</t>
  </si>
  <si>
    <t>Cassytha melantha R.Br.</t>
  </si>
  <si>
    <t>Cassytha peninsularis J.Z.Weber</t>
  </si>
  <si>
    <t>Cassytha pubescens R.Br.</t>
  </si>
  <si>
    <t>Casuarina glauca Sieber ex Spreng.</t>
  </si>
  <si>
    <t>Casuarina pauper F.Muell. ex L.A.S.Johnson</t>
  </si>
  <si>
    <t>Catalpa bignonioides Walter</t>
  </si>
  <si>
    <t>Catapodium rigidum (L.)C.E.Hubb.</t>
  </si>
  <si>
    <t>Catharanthus roseus (L.)G.Don</t>
  </si>
  <si>
    <t>PHYLLANTHACEAE</t>
  </si>
  <si>
    <t>Cathetus virgatus</t>
  </si>
  <si>
    <t>Cathetus</t>
  </si>
  <si>
    <t>Cathetus virgatus (G.Forst.)R.W.Bouman</t>
  </si>
  <si>
    <t>Caustis pentandra R.Br.</t>
  </si>
  <si>
    <t>Ceanothus thyrsiflorus Eschsch.</t>
  </si>
  <si>
    <t>Cedronella canariensis (L.)Webb &amp; Berthel.</t>
  </si>
  <si>
    <t>Cedrus deodara (Roxb. ex D.Don)G.Don</t>
  </si>
  <si>
    <t>Celtis australis L.</t>
  </si>
  <si>
    <t>Celtis occidentalis L.</t>
  </si>
  <si>
    <t>Cenchrus ciliaris L.</t>
  </si>
  <si>
    <t>Cenchrus clandestinus (Hochst. ex Chiov.)Morrone</t>
  </si>
  <si>
    <t>Cenchrus echinatus L.</t>
  </si>
  <si>
    <t>Cenchrus longisetus M.C.Johnst.</t>
  </si>
  <si>
    <t>Cenchrus longispinus (Hack.)Fernald</t>
  </si>
  <si>
    <t>Cenchrus macrourus (Trin.)Morrone</t>
  </si>
  <si>
    <t>Cenchrus setaceus (Forssk.)Morrone</t>
  </si>
  <si>
    <t>Cenchrus setiger Vahl</t>
  </si>
  <si>
    <t>Cenchrus spinifex Cav.</t>
  </si>
  <si>
    <t>Centaurea aspera L.</t>
  </si>
  <si>
    <t>Centaurea calcitrapa L.</t>
  </si>
  <si>
    <t>Centaurea cineraria L.</t>
  </si>
  <si>
    <t>Centaurea eriophora L.</t>
  </si>
  <si>
    <t>Centaurea melitensis L.</t>
  </si>
  <si>
    <t>Centaurea nigra L.</t>
  </si>
  <si>
    <t>Centaurea nigrescens Willd. ssp. nigrescens</t>
  </si>
  <si>
    <t>Centaurea paniculata L.</t>
  </si>
  <si>
    <t>Centaurea solstitialis L.</t>
  </si>
  <si>
    <t>Centaurea X moncktonii C.E.Britton</t>
  </si>
  <si>
    <t>Centaurium erythraea Rafn</t>
  </si>
  <si>
    <t>Centaurium erythraea Rafn X Centaurium tenuiflorum (Hoffmanns. &amp; Link)Fritsch</t>
  </si>
  <si>
    <t>Centaurium maritimum (L.)Fritsch ex Janch.</t>
  </si>
  <si>
    <t>Centaurium pulchellum (Sw.)Druce</t>
  </si>
  <si>
    <t>Centaurium tenuiflorum (Hoffmanns. &amp; Link)Fritsch</t>
  </si>
  <si>
    <t>Centella asiatica (L.)Urb.</t>
  </si>
  <si>
    <t>Centella cordifolia (Hook.f.)Nannf.</t>
  </si>
  <si>
    <t>Centella uniflora (Colenso)Nannf.</t>
  </si>
  <si>
    <t>Centipeda crateriformis</t>
  </si>
  <si>
    <t>Centipeda crateriformis N.G.Walsh ssp. compacta N.G.Walsh</t>
  </si>
  <si>
    <t>Centipeda crateriformis N.G.Walsh ssp. crateriformis</t>
  </si>
  <si>
    <t>Centipeda cunninghamii (DC.)A.Braun &amp; Asch.</t>
  </si>
  <si>
    <t>Centipeda elatinoides (Less.)Benth. &amp; Hook. ex O.Hoffm.</t>
  </si>
  <si>
    <t>Centipeda minima (L.)A.Braun &amp; Asch. ssp. minima</t>
  </si>
  <si>
    <t>Centipeda nidiformis N.G.Walsh</t>
  </si>
  <si>
    <t>Centipeda pleiocephala N.G.Walsh</t>
  </si>
  <si>
    <t>Centipeda thespidioides F.Muell.</t>
  </si>
  <si>
    <t>Centranthus macrosiphon Boiss.</t>
  </si>
  <si>
    <t>Centranthus ruber (L.)DC. ssp. ruber</t>
  </si>
  <si>
    <t>Centrolepis aristata (R.Br.)Roem. &amp; Schult.</t>
  </si>
  <si>
    <t>Centrolepis cephaloformis</t>
  </si>
  <si>
    <t>Centrolepis cephaloformis Reader ssp. cephaloformis</t>
  </si>
  <si>
    <t>Centrolepis cephaloformis Reader ssp. murrayi (J.M.Black)D.A.Cooke</t>
  </si>
  <si>
    <t>Centrolepis eremica D.A.Cooke</t>
  </si>
  <si>
    <t>Centrolepis fascicularis Labill.</t>
  </si>
  <si>
    <t>Centrolepis glabra (F.Muell.ex Sond.)Hieron.</t>
  </si>
  <si>
    <t>Centrolepis polygyna (R.Br.)Hieron.</t>
  </si>
  <si>
    <t>Centrolepis strigosa (R.Br.)Roem. &amp; Schult. ssp. strigosa</t>
  </si>
  <si>
    <t>Cephalipterum drummondii A.Gray</t>
  </si>
  <si>
    <t>Cerastium balearicum F.Herm.</t>
  </si>
  <si>
    <t>Cerastium diffusum Pers.</t>
  </si>
  <si>
    <t>Cerastium glomeratum Thuill.</t>
  </si>
  <si>
    <t>Cerastium pumilum Curtis</t>
  </si>
  <si>
    <t>Cerastium semidecandrum L.</t>
  </si>
  <si>
    <t>Ceratogyne obionoides Turcz.</t>
  </si>
  <si>
    <t>Ceratonia siliqua L.</t>
  </si>
  <si>
    <t>Ceratopetalum gummiferum Sm.</t>
  </si>
  <si>
    <t>Ceratophyllum demersum L.</t>
  </si>
  <si>
    <t>Cercis siliquastrum L.</t>
  </si>
  <si>
    <t>Cestrum parqui L'Her.</t>
  </si>
  <si>
    <t>Chaenomeles speciosa (Sweet)Nakai</t>
  </si>
  <si>
    <t>Chamaecytisus palmensis (H.Christ)F.A.Bisby &amp; K.Nicholls</t>
  </si>
  <si>
    <t>Chamaemelum nobile (L.)All.</t>
  </si>
  <si>
    <t>ARECACEAE</t>
  </si>
  <si>
    <t>Chamaerops humilis L.</t>
  </si>
  <si>
    <t>Chamaescilla corymbosa (R.Br.)F.Muell. ex Benth. var. corymbosa</t>
  </si>
  <si>
    <t>Chamelaucium uncinatum Schauer</t>
  </si>
  <si>
    <t>Chasmanthe aethiopica (L.)N.E.Br.</t>
  </si>
  <si>
    <t>Chasmanthe floribunda (Salisb.)N.E.Br.</t>
  </si>
  <si>
    <t>Cheilanthes austrotenuifolia H.M.Quirk &amp; T.C.Chambers</t>
  </si>
  <si>
    <t>Cheilanthes distans (R.Br.)Mett.</t>
  </si>
  <si>
    <t>Cheilanthes lasiophylla Pic.Serm.</t>
  </si>
  <si>
    <t>Cheilanthes sieberi</t>
  </si>
  <si>
    <t>Cheilanthes sieberi Kunze ssp. pseudovellea H.M.Quirk &amp; T.C.Chambers</t>
  </si>
  <si>
    <t>Cheilanthes sieberi Kunze ssp. sieberi</t>
  </si>
  <si>
    <t>Cheiranthera alternifolia E.M.Benn.</t>
  </si>
  <si>
    <t>Cheiranthera volubilis Benth.</t>
  </si>
  <si>
    <t>Chenopodium album L.</t>
  </si>
  <si>
    <t>Chenopodium ambrosioides</t>
  </si>
  <si>
    <t>Chenopodium auricomum Lindl.</t>
  </si>
  <si>
    <t>Chenopodium curvispicatum Paul G.Wilson</t>
  </si>
  <si>
    <t>Chenopodium desertorum</t>
  </si>
  <si>
    <t>Chenopodium desertorum (J.M.Black)J.M.Black ssp. anidiophyllum (Aellen)Paul G.Wilson</t>
  </si>
  <si>
    <t>Chenopodium desertorum (J.M.Black)J.M.Black ssp. desertorum</t>
  </si>
  <si>
    <t>Chenopodium desertorum (J.M.Black)J.M.Black ssp. microphyllum Paul G.Wilson</t>
  </si>
  <si>
    <t>Chenopodium desertorum (J.M.Black)J.M.Black ssp. rectum Paul G.Wilson</t>
  </si>
  <si>
    <t>Chenopodium erosum R.Br.</t>
  </si>
  <si>
    <t>Chenopodium gaudichaudianum (Moq.)Paul G.Wilson</t>
  </si>
  <si>
    <t>Chenopodium glaucum L.</t>
  </si>
  <si>
    <t>Chenopodium murale L.</t>
  </si>
  <si>
    <t>Chenopodium nitrariaceum (F.Muell.)F.Muell.ex Benth.</t>
  </si>
  <si>
    <t>Chenopodium opulifolium Schrad. ex G.C.T.Koch &amp; Ziz</t>
  </si>
  <si>
    <t>Chenopodium vulvaria L.</t>
  </si>
  <si>
    <t>Chiloglottis cornuta Hook.f.</t>
  </si>
  <si>
    <t>Chiloglottis trapeziformis Fitzg.</t>
  </si>
  <si>
    <t>Chiloglottis valida D.L.Jones</t>
  </si>
  <si>
    <t>Chloris barbata Sw.</t>
  </si>
  <si>
    <t>Chloris gayana Kunth</t>
  </si>
  <si>
    <t>Chloris pectinata Benth.</t>
  </si>
  <si>
    <t>Chloris truncata R.Br.</t>
  </si>
  <si>
    <t>Chloris virgata Sw.</t>
  </si>
  <si>
    <t>Chlorophytum comosum (Thunb.)Jacques</t>
  </si>
  <si>
    <t>Choisya ternata Kunth</t>
  </si>
  <si>
    <t>Chondrilla juncea L.</t>
  </si>
  <si>
    <t>Chondropyxis halophila D.A.Cooke</t>
  </si>
  <si>
    <t>Choretrum chrysanthum F.Muell.</t>
  </si>
  <si>
    <t>Choretrum glomeratum R.Br.</t>
  </si>
  <si>
    <t>Choretrum spicatum F.Muell. ssp. continentale Lepschi</t>
  </si>
  <si>
    <t>PJL 14 Sep 2023: Added EN staus under EPBC following advice per email from Angela Duffy 12 Sep 2023.</t>
  </si>
  <si>
    <t>Choretrum spicatum F.Muell. ssp. spicatum</t>
  </si>
  <si>
    <t>Chorizandra australis K.L.Wilson</t>
  </si>
  <si>
    <t>Chorizandra enodis Nees</t>
  </si>
  <si>
    <t>Christella dentata (Forssk.)Brownsey &amp; Jermy</t>
  </si>
  <si>
    <t>Chrozophora tinctoria (L.)A.Juss.</t>
  </si>
  <si>
    <t>Chrysanthemoides monilifera (L.)Norl. ssp. monilifera</t>
  </si>
  <si>
    <t>Chrysocephalum apiculatum (Labill.)Steetz</t>
  </si>
  <si>
    <t>Chrysocephalum baxteri (A.Cunn. ex DC.)Anderb.</t>
  </si>
  <si>
    <t>Chrysocephalum eremaeum (Haegi)Anderb.</t>
  </si>
  <si>
    <t>Chrysocephalum pterochaetum F.Muell.</t>
  </si>
  <si>
    <t>Chrysocephalum semipapposum (Labill.)Steetz</t>
  </si>
  <si>
    <t>Chrysocephalum vitellinum Sond. &amp; F.Muell. ex Sonder</t>
  </si>
  <si>
    <t>Chrysopogon fallax S.T.Blake</t>
  </si>
  <si>
    <t>Chthonocephalus pseudevax Steetz</t>
  </si>
  <si>
    <t>Cicendia filiformis (L.)Delarbre</t>
  </si>
  <si>
    <t>Cicendia quadrangularis (Dombey ex Lam.)Griseb.</t>
  </si>
  <si>
    <t>Cicer arietinum L.</t>
  </si>
  <si>
    <t>Cichorium intybus L.</t>
  </si>
  <si>
    <t>Cinnamomum camphora (L.)J.Presl</t>
  </si>
  <si>
    <t>Cirsium arvense (L.)Scop. var. arvense</t>
  </si>
  <si>
    <t>Cirsium vulgare (Savi)Ten.</t>
  </si>
  <si>
    <t>Cistus inflatus Pourr. ex Demoly</t>
  </si>
  <si>
    <t>Cistus ladanifer L.</t>
  </si>
  <si>
    <t>Cistus salviifolius L.</t>
  </si>
  <si>
    <t>Citrullus amarus Schrad.</t>
  </si>
  <si>
    <t>Citrullus colocynthis (L.)Schrad.</t>
  </si>
  <si>
    <t>Citrus glauca (Lindl.)Burkill</t>
  </si>
  <si>
    <t>Cladium procerum S.T.Blake</t>
  </si>
  <si>
    <t>Claytonia perfoliata Donn ex Willd.</t>
  </si>
  <si>
    <t>Clematis aristata R.Br. ex Ker Gawl.</t>
  </si>
  <si>
    <t>Clematis decipiens H.Eichler ex Jeanes</t>
  </si>
  <si>
    <t>Clematis flammula L.</t>
  </si>
  <si>
    <t>Clematis microphylla DC.</t>
  </si>
  <si>
    <t>Clematis vitalba L.</t>
  </si>
  <si>
    <t>Cleretum bellidiforme (Burm.f.)G.D.Rowley</t>
  </si>
  <si>
    <t>Cleretum papulosum (L.f.)L.Bolus ssp. papulosum</t>
  </si>
  <si>
    <t>Codonocarpus cotinifolius (Desf.)F.Muell.</t>
  </si>
  <si>
    <t>Codonocarpus pyramidalis (F.Muell.)F.Muell.</t>
  </si>
  <si>
    <t>Colchicum autumnale L.</t>
  </si>
  <si>
    <t>Coleonema pulchellum I.Williams</t>
  </si>
  <si>
    <t>Colobanthus apetalus (Labill.)Druce</t>
  </si>
  <si>
    <t>Colutea arborescens L.</t>
  </si>
  <si>
    <t>Comesperma calymega Labill.</t>
  </si>
  <si>
    <t>Comesperma polygaloides F.Muell.</t>
  </si>
  <si>
    <t>Comesperma scoparium J.Drumm.</t>
  </si>
  <si>
    <t>Comesperma viscidulum F.Muell.</t>
  </si>
  <si>
    <t>Comesperma volubile Labill.</t>
  </si>
  <si>
    <t>Commelina benghalensis L.</t>
  </si>
  <si>
    <t>Commelina ensifolia R.Br.</t>
  </si>
  <si>
    <t>Commersonia craurophylla (F.Muell.)F.Muell.</t>
  </si>
  <si>
    <t>Commersonia magniflora (F.Muell.)F.Muell. ssp. magniflora</t>
  </si>
  <si>
    <t>Commicarpus australis Meikle</t>
  </si>
  <si>
    <t>Conium maculatum L.</t>
  </si>
  <si>
    <t>Conospermum patens Schltdl.</t>
  </si>
  <si>
    <t>Conringia orientalis (L.)C.Presl</t>
  </si>
  <si>
    <t>Consolida ajacis (L.)Schur</t>
  </si>
  <si>
    <t>Convolvulus angustissimus R.Br.</t>
  </si>
  <si>
    <t>Convolvulus arvensis L.</t>
  </si>
  <si>
    <t>Convolvulus clementii Domin</t>
  </si>
  <si>
    <t>Convolvulus crispifolius F.Muell.</t>
  </si>
  <si>
    <t>Convolvulus eyreanus R.W.Johnson</t>
  </si>
  <si>
    <t>Convolvulus microsepalus R.W.Johnson</t>
  </si>
  <si>
    <t>Convolvulus recurvatus R.W.Johnson</t>
  </si>
  <si>
    <t>Convolvulus recurvatus R.W.Johnson ssp. nullarborensis R.W.Johnson</t>
  </si>
  <si>
    <t>Convolvulus recurvatus R.W.Johnson ssp. recurvatus</t>
  </si>
  <si>
    <t>Convolvulus remotus R.Br.</t>
  </si>
  <si>
    <t>Convolvulus sabatius ssp. mauritanicus</t>
  </si>
  <si>
    <t>Mauritian Bindweed</t>
  </si>
  <si>
    <t>W33327</t>
  </si>
  <si>
    <t>sabatius</t>
  </si>
  <si>
    <t xml:space="preserve">ssp. mauritanicus    </t>
  </si>
  <si>
    <t>Convolvulus sabatius Viv. ssp. mauritanicus (Boiss.)Mirb.</t>
  </si>
  <si>
    <t>Convolvulus tedmoorei R.W.Johnson</t>
  </si>
  <si>
    <t>Coopernookia strophiolata (F.Muell.)Carolin</t>
  </si>
  <si>
    <t>Coprosma repens A.Rich.</t>
  </si>
  <si>
    <t>Corchorus walcottii F.Muell.</t>
  </si>
  <si>
    <t>Cordyline australis (G.Forst.)Endl.</t>
  </si>
  <si>
    <t>Coriandrum sativum L.</t>
  </si>
  <si>
    <t>Coronidium adenophorum (F.Muell.)Paul G.Wilson</t>
  </si>
  <si>
    <t>Coronidium densifolium J.M.Black ex N.G.Walsh</t>
  </si>
  <si>
    <t>Coronidium gunnianum (Hook.)N.G.Walsh</t>
  </si>
  <si>
    <t>Coronidium scorpioides (Labill.)Paul G.Wilson</t>
  </si>
  <si>
    <t>Coronilla vaginalis Lam.</t>
  </si>
  <si>
    <t>Coronilla varia L.</t>
  </si>
  <si>
    <t>Correa aemula (Lindl.)F.Muell.</t>
  </si>
  <si>
    <t>Correa aemula s.str. (Lindl.)F.Muell.</t>
  </si>
  <si>
    <t>Correa alba Andrews var. pannosa Paul G.Wilson</t>
  </si>
  <si>
    <t>Correa backhouseana Hook. var. coriacea (Paul G.Wilson)Paul G.Wilson</t>
  </si>
  <si>
    <t>Correa backhouseana Hook. var. orbicularis Paul G.Wilson</t>
  </si>
  <si>
    <t>Correa calycina J.M.Black var. calycina</t>
  </si>
  <si>
    <t>Correa calycina J.M.Black var. halmaturorum Paul G. Wilson</t>
  </si>
  <si>
    <t>Correa decumbens F.Muell.</t>
  </si>
  <si>
    <t>24 Jan 14</t>
  </si>
  <si>
    <t>Correa eburnea Paul G.Wilson</t>
  </si>
  <si>
    <t>Correa glabra</t>
  </si>
  <si>
    <t>Correa glabra Lindl. var. leucoclada (Lindl.) Paul G.Wilson</t>
  </si>
  <si>
    <t>Correa glabra Lindl. var. turnbullii (Ashby) Paul G.Wilson</t>
  </si>
  <si>
    <t>Correa pulchella J.Mackay ex Sweet</t>
  </si>
  <si>
    <t>Correa reflexa</t>
  </si>
  <si>
    <t>Correa reflexa (Labill.)Vent. var. insularis Paul G.Wilson</t>
  </si>
  <si>
    <t>Correa reflexa (Labill.)Vent. var. reflexa</t>
  </si>
  <si>
    <t>Correa reflexa (Labill.)Vent. var. scabridula Paul G.Wilson</t>
  </si>
  <si>
    <t>Cortaderia selloana (Schult. &amp; Schult.f.)Asch. &amp; Graebn. ssp. jubata (Lemoine)Testoni &amp; Villamil</t>
  </si>
  <si>
    <t>Cortaderia selloana (Schult. &amp; Schult.f.)Asch. &amp; Graebn. ssp. selloana</t>
  </si>
  <si>
    <t>Corybas despectans D.L.Jones &amp; R.C.Nash</t>
  </si>
  <si>
    <t>Corybas expansus D.L.Jones</t>
  </si>
  <si>
    <t>Corybas fordhamii (Rupp)Rupp</t>
  </si>
  <si>
    <t>Corybas incurvus D.L.Jones &amp; M.A.Clem.</t>
  </si>
  <si>
    <t>Corybas unguiculatus (R.Br.)Rchb.f.</t>
  </si>
  <si>
    <t>Corybas X dentatus D.L.Jones</t>
  </si>
  <si>
    <t>Corybas X miscellus D.L.Jones</t>
  </si>
  <si>
    <t>Corymbia calophylla (Lindl.)K.D.Hill &amp; L.A.S.Johnson</t>
  </si>
  <si>
    <t>Corymbia citriodora (Hook.)K.D.Hill &amp; L.A.S.Johnson</t>
  </si>
  <si>
    <t>Corymbia eremaea (D.J.Carr &amp; S.G.M.Carr)K.D.Hill &amp; L.A.S.Johnson ssp. eremaea</t>
  </si>
  <si>
    <t>Corymbia ficifolia (F.Muell.)K.D.Hill &amp; L.A.S.Johnson</t>
  </si>
  <si>
    <t>Corymbia maculata (Hook.)K.D.Hill &amp; L.A.S.Johnson</t>
  </si>
  <si>
    <t>Corymbia opaca (D.J.Carr &amp; S.G.M.Carr)K.D.Hill &amp; L.A.S.Johnson</t>
  </si>
  <si>
    <t>Corymbia terminalis (F.Muell.)K.D.Hill &amp; L.A.S.Johnson</t>
  </si>
  <si>
    <t>Corynotheca divaricata (R.J.F.Hend.)R.L.Barrett &amp; T.Macfarlane</t>
  </si>
  <si>
    <t>Corynotheca licrota R.J.F.Hend.</t>
  </si>
  <si>
    <t>Cosmos bipinnatus Cav.</t>
  </si>
  <si>
    <t>Cosmos sulphureus Cav.</t>
  </si>
  <si>
    <t>Cota tinctoria (L.)J.Gray</t>
  </si>
  <si>
    <t>Cotoneaster coriaceus Franch.</t>
  </si>
  <si>
    <t>Cotoneaster dammeri C.K.Schneid.</t>
  </si>
  <si>
    <t>Cotoneaster frigidus Wall. ex Lindl.</t>
  </si>
  <si>
    <t>Cotoneaster glaucophyllus Franch.</t>
  </si>
  <si>
    <t>Cotoneaster horizontalis Decne.</t>
  </si>
  <si>
    <t>Cotoneaster microphyllus Lindl.</t>
  </si>
  <si>
    <t>Cotoneaster pannosus Franch.</t>
  </si>
  <si>
    <t>Cotoneaster simonsii Baker</t>
  </si>
  <si>
    <t>Cotula australis (Sieber ex Spreng.)Hook.f.</t>
  </si>
  <si>
    <t>Cotula bipinnata Thunb.</t>
  </si>
  <si>
    <t>Cotula coronopifolia L.</t>
  </si>
  <si>
    <t>Cotula vulgaris Levyns var. australasica J.H.Willis</t>
  </si>
  <si>
    <t>Cotyledon orbiculata</t>
  </si>
  <si>
    <t>Cotyledon orbiculata L. var. oblonga (Haw.)DC.</t>
  </si>
  <si>
    <t>Cotyledon orbiculata L. var. orbiculata</t>
  </si>
  <si>
    <t>Craspedia haplorrhiza J.Everett &amp; Doust</t>
  </si>
  <si>
    <t>Craspedia paludicola J.Everett &amp; Doust</t>
  </si>
  <si>
    <t>Craspedia variabilis J.Everett &amp; Doust</t>
  </si>
  <si>
    <t>Crassula alata (Viv.)A.Berger var. alata</t>
  </si>
  <si>
    <t>Crassula ciliata L.</t>
  </si>
  <si>
    <t>Crassula closiana (Gay)Reiche</t>
  </si>
  <si>
    <t>Crassula colligata</t>
  </si>
  <si>
    <t>Crassula colligata Toelken ssp. colligata</t>
  </si>
  <si>
    <t>Crassula colligata Toelken ssp. lamprosperma Toelken</t>
  </si>
  <si>
    <t>Crassula colorata</t>
  </si>
  <si>
    <t>Crassula colorata (Nees)Ostenf. var. acuminata (Reader)Toelken</t>
  </si>
  <si>
    <t>Crassula colorata (Nees)Ostenf. var. colorata</t>
  </si>
  <si>
    <t>Crassula decumbens Thunb. var. decumbens</t>
  </si>
  <si>
    <t>Crassula ericoides Haw. ssp. ericoides</t>
  </si>
  <si>
    <t>Crassula exserta (Reader)Ostenf.</t>
  </si>
  <si>
    <t>Crassula extrorsa Toelken</t>
  </si>
  <si>
    <t>Crassula glomerata P.J.Bergius</t>
  </si>
  <si>
    <t>Crassula helmsii (Kirk)Cockayne</t>
  </si>
  <si>
    <t>Crassula multicava Lem. ssp. multicava</t>
  </si>
  <si>
    <t>Crassula natans var. minor</t>
  </si>
  <si>
    <t>Crassula natans Thunb. var. minor (Eckl. &amp; Zeyh.)G.D.Rowley</t>
  </si>
  <si>
    <t>Crassula peduncularis (Sm.)F.Meigen</t>
  </si>
  <si>
    <t>Crassula sarmentosa Harv. var. sarmentosa</t>
  </si>
  <si>
    <t>Crassula sieberiana (Schult. &amp; Schult.f.)Druce</t>
  </si>
  <si>
    <t>Crassula spathulata Thunb.</t>
  </si>
  <si>
    <t>Crassula tetragona L. ssp. robusta (Toelken)Toelken</t>
  </si>
  <si>
    <t>Crassula tetramera (Toelken)A.P.Druce &amp; Sykes</t>
  </si>
  <si>
    <t>Crataegus azarolus L.</t>
  </si>
  <si>
    <t>Crataegus crus-galli L.</t>
  </si>
  <si>
    <t>Crataegus monogyna Jacq.</t>
  </si>
  <si>
    <t>Crataegus phaenopyrum (L.f.)Medik.</t>
  </si>
  <si>
    <t>Crataegus X sinaica Boiss.</t>
  </si>
  <si>
    <t>Cratystylis conocephala (F.Muell.)S.Moore</t>
  </si>
  <si>
    <t>Cremnothamnus thomsonii (F.Muell.)Puttock</t>
  </si>
  <si>
    <t>Crepis capillaris (L.)Wallr.</t>
  </si>
  <si>
    <t>Crepis dioscoridis L.</t>
  </si>
  <si>
    <t>Crepis foetida L. ssp. foetida</t>
  </si>
  <si>
    <t>Crepis pusilla (Sommier)Merxm.</t>
  </si>
  <si>
    <t>Crepis vesicaria L. ssp. taraxicifolia (Thuill.)Thell.</t>
  </si>
  <si>
    <t>Cressa australis R.Br.</t>
  </si>
  <si>
    <t>Crinum flaccidum Herb.</t>
  </si>
  <si>
    <t>Crinum luteolum Traub &amp; L.S.Hannibal</t>
  </si>
  <si>
    <t>Crocosmia X crocosmiiflora (Lemoine ex E.Morren)N.E.Br.</t>
  </si>
  <si>
    <t>Crotalaria cunninghamii R.Br. ssp. sturtii (R.Br.)A.E.Holland</t>
  </si>
  <si>
    <t>Crotalaria dissitiflora Benth.</t>
  </si>
  <si>
    <t>Crotalaria dissitiflora Benth. ssp. dissitiflora</t>
  </si>
  <si>
    <t>Crotalaria dissitiflora Benth. ssp. rugosa (Benth.)A.T.Lee</t>
  </si>
  <si>
    <t>Crotalaria eremaea</t>
  </si>
  <si>
    <t>Crotalaria eremaea F.Muell. ssp. eremaea</t>
  </si>
  <si>
    <t>Crotalaria eremaea F.Muell. ssp. strehlowii (E.Pritz.)A.T.Lee</t>
  </si>
  <si>
    <t>Crotalaria medicaginea Lam. var. neglecta (Wight &amp; Arn.)Baker</t>
  </si>
  <si>
    <t>Crotalaria novae-hollandiae DC. ssp. lasiophylla (Benth.)A.T.Lee</t>
  </si>
  <si>
    <t>Crotalaria smithiana A.T.Lee</t>
  </si>
  <si>
    <t>Croton setiger Hook.</t>
  </si>
  <si>
    <t>Crowea exalata F.Muell. ssp. exalata</t>
  </si>
  <si>
    <t>Crupina vulgaris Cass.</t>
  </si>
  <si>
    <t>Cryptandra aridicola Rye</t>
  </si>
  <si>
    <t>Cryptandra campanulata Schltdl.</t>
  </si>
  <si>
    <t>Cryptandra myriantha Diels</t>
  </si>
  <si>
    <t>Cryptandra propinqua A.Cunn. ex Fenzl</t>
  </si>
  <si>
    <t>Cryptandra sabulicola Kellermann</t>
  </si>
  <si>
    <t>Cryptandra setifera Kellermann</t>
  </si>
  <si>
    <t>Cryptandra sp. Floriferous (W.R.Barker 4131) W.R.Barker</t>
  </si>
  <si>
    <t>Cryptandra tomentosa Lindl.</t>
  </si>
  <si>
    <t>Cryptostylis subulata (Labill.)Rchb.f.</t>
  </si>
  <si>
    <t>Cucumis argenteus (Domin) P.Sebastian &amp; I.Telford</t>
  </si>
  <si>
    <t>Cucumis melo L.</t>
  </si>
  <si>
    <t>Cucumis myriocarpus Naudin ssp. myriocarpus</t>
  </si>
  <si>
    <t>Cucurbita maxima Duchesne</t>
  </si>
  <si>
    <t>Cucurbita pepo L.</t>
  </si>
  <si>
    <t>Cullen australasicum (Schltdl.)J.W.Grimes</t>
  </si>
  <si>
    <t>Cullen cinereum (Lindl.)J.W.Grimes</t>
  </si>
  <si>
    <t>Cullen discolor (Domin)J.W.Grimes</t>
  </si>
  <si>
    <t>Cullen graveolens (Domin)J.W.Grimes</t>
  </si>
  <si>
    <t>Cullen microcephalum (Rchb. ex Kunze)J.W.Grimes</t>
  </si>
  <si>
    <t>Cullen pallidum (N.T.Burb.)J.W.Grimes</t>
  </si>
  <si>
    <t>Cullen parvum (F.Muell.)J.W.Grimes</t>
  </si>
  <si>
    <t>Cullen patens (Lindl.)J.W.Grimes</t>
  </si>
  <si>
    <t>Cullen tenax (Lindl.)J.W.Grimes</t>
  </si>
  <si>
    <t>Cuphonotus andraeanus (F.Muell.)E.A.Shaw</t>
  </si>
  <si>
    <t>Cuphonotus humistratus (F.Muell.)O.E.Schulz</t>
  </si>
  <si>
    <t>Cupressus goveniana Gordon</t>
  </si>
  <si>
    <t>Cupressus macrocarpa Hartw. ex Gordon</t>
  </si>
  <si>
    <t>Cupressus sempervirens L.</t>
  </si>
  <si>
    <t>Cuscuta campestris Yunck.</t>
  </si>
  <si>
    <t>Cuscuta epithymum (L.)L.</t>
  </si>
  <si>
    <t>Cuscuta planiflora Ten.</t>
  </si>
  <si>
    <t>Cuscuta suaveolens Ser.</t>
  </si>
  <si>
    <t>Cuscuta tasmanica Engelm.</t>
  </si>
  <si>
    <t>Cuscuta victoriana Yunck.</t>
  </si>
  <si>
    <t>Cyathea cooperi (Hook. ex F.Muell)Domin</t>
  </si>
  <si>
    <t>Cyclospermum leptophyllum (Pers.)Sprague ex Britton &amp; P. Wilson</t>
  </si>
  <si>
    <t>Cycnogeton alcockiae (Aston)Mering &amp; Kadereit</t>
  </si>
  <si>
    <t>Cycnogeton multifructum (Aston)Mering &amp; Kadereit</t>
  </si>
  <si>
    <t>Cycnogeton procerum (R.Br.)Buchenau</t>
  </si>
  <si>
    <t>Cydonia oblonga Mill.</t>
  </si>
  <si>
    <t>Cylindropuntia imbricata (Haw.)F.M.Knuth</t>
  </si>
  <si>
    <t>Cylindropuntia kleiniae (DC.)F.M.Knuth</t>
  </si>
  <si>
    <t>Cylindropuntia pallida (Rose)F.M.Knuth</t>
  </si>
  <si>
    <t>Cylindropuntia prolifera (Engelm.)F.M.Knuth</t>
  </si>
  <si>
    <t>Cylindropuntia spinosior (Engelm.)F.M.Knuth</t>
  </si>
  <si>
    <t>Cylindropuntia tunicata (Lehm.)F.M.Knuth</t>
  </si>
  <si>
    <t>Cymbalaria muralis P.Gaertn., B.Mey. &amp; Scherb.</t>
  </si>
  <si>
    <t>Cymbonotus preissianus Steetz</t>
  </si>
  <si>
    <t>Cymbopogon obtectus S.T.Blake</t>
  </si>
  <si>
    <t>Cynanchum floribundum R.Br.</t>
  </si>
  <si>
    <t>Cynanchum viminale (L.)Bassi ssp. australe (R.Br.)Meve &amp; Liede</t>
  </si>
  <si>
    <t>Cynara cardunculus L. ssp. flavescens Wiklund</t>
  </si>
  <si>
    <t>Cynodon dactylon</t>
  </si>
  <si>
    <t>Cynodon dactylon (L.)Pers. var. dactylon</t>
  </si>
  <si>
    <t>Cynodon dactylon (L.)Pers. var. pulchellus Benth.</t>
  </si>
  <si>
    <t>Cynodon nlemfuensis Vanderyst var. nlemfuensis</t>
  </si>
  <si>
    <t>Cynoglossum australe R.Br.</t>
  </si>
  <si>
    <t>Cynosurus cristatus L.</t>
  </si>
  <si>
    <t>Cynosurus echinatus L.</t>
  </si>
  <si>
    <t>Cyperus albostriatus Schrad.</t>
  </si>
  <si>
    <t>Cyperus alterniflorus R.Br.</t>
  </si>
  <si>
    <t>Cyperus alterniflorus R.Br. f. Oodnadatta (K.L.Wilson 4612) K.L.Wilson</t>
  </si>
  <si>
    <t>Cyperus arenarius Retz.</t>
  </si>
  <si>
    <t>Cyperus bifax C.B.Clarke</t>
  </si>
  <si>
    <t>Cyperus brevifolius (Rottb.)Hassk.</t>
  </si>
  <si>
    <t>Cyperus bulbosus Vahl</t>
  </si>
  <si>
    <t>Cyperus castaneus Willd.</t>
  </si>
  <si>
    <t>Cyperus centralis K.L.Wilson</t>
  </si>
  <si>
    <t>Cyperus concinnus R.Br.</t>
  </si>
  <si>
    <t>Cyperus congestus Vahl</t>
  </si>
  <si>
    <t>Cyperus dactylotes Benth.</t>
  </si>
  <si>
    <t>Cyperus difformis L.</t>
  </si>
  <si>
    <t>Cyperus eragrostis Lam.</t>
  </si>
  <si>
    <t>Cyperus exaltatus Retz.</t>
  </si>
  <si>
    <t>Cyperus flaccidus R.Br.</t>
  </si>
  <si>
    <t>Cyperus gilesii Benth.</t>
  </si>
  <si>
    <t>Cyperus gunnii Hook.f. ssp. gunnii</t>
  </si>
  <si>
    <t>Cyperus gymnocaulos Steud.</t>
  </si>
  <si>
    <t>Cyperus hamulosus M.Bieb.</t>
  </si>
  <si>
    <t>Cyperus involucratus Rottb.</t>
  </si>
  <si>
    <t>Cyperus iria L.</t>
  </si>
  <si>
    <t>Cyperus laevigatus L.</t>
  </si>
  <si>
    <t>Cyperus lhotskyanus Boeckeler</t>
  </si>
  <si>
    <t>Cyperus lucidus R.Br.</t>
  </si>
  <si>
    <t>Cyperus nervulosus (Kuk.)S.T.Blake</t>
  </si>
  <si>
    <t>Cyperus papyrus L.</t>
  </si>
  <si>
    <t>Cyperus pygmaeus Rottb.</t>
  </si>
  <si>
    <t>Cyperus rigidellus (Benth.)J.M.Black</t>
  </si>
  <si>
    <t>Cyperus rotundus L.</t>
  </si>
  <si>
    <t>Cyperus sanguinolentus Vahl</t>
  </si>
  <si>
    <t>Cyperus sphaeroideus L.A.S.Johnson &amp; O.D.Evans</t>
  </si>
  <si>
    <t>Cyperus squarrosus L.</t>
  </si>
  <si>
    <t>Cyperus vaginatus R.Br.</t>
  </si>
  <si>
    <t>Cyperus victoriensis C.B.Clarke</t>
  </si>
  <si>
    <t>Cyphanthera myosotidea (F.Muell.)Haegi</t>
  </si>
  <si>
    <t>Cyrtomium falcatum (L.f.)C.Presl</t>
  </si>
  <si>
    <t>Cyrtostylis reniformis R.Br.</t>
  </si>
  <si>
    <t>Cyrtostylis robusta D.L.Jones &amp; M.A.Clem.</t>
  </si>
  <si>
    <t>Cytisus multiflorus (L'Her.)Sweet</t>
  </si>
  <si>
    <t>Cytisus scoparius (L.)Link</t>
  </si>
  <si>
    <t>Daboecia cantabrica (Hudson)K.Koch</t>
  </si>
  <si>
    <t>Dactylis glomerata L.</t>
  </si>
  <si>
    <t>Dactyloctenium australe Steud.</t>
  </si>
  <si>
    <t>Dactyloctenium radulans (R.Br.)P.Beauv.</t>
  </si>
  <si>
    <t>Dahlia imperialis Roezl ex Ortgies</t>
  </si>
  <si>
    <t>Damasonium minus (R.Br.)Buchenau</t>
  </si>
  <si>
    <t>Dampiera cinerea Ewart &amp; O.B.Davies</t>
  </si>
  <si>
    <t>Dampiera dysantha (Benth.)Rajput &amp; Carolin</t>
  </si>
  <si>
    <t>Dampiera lanceolata</t>
  </si>
  <si>
    <t>Dampiera lanceolata A.Cunn. ex DC. var. insularis Rajput &amp; Carolin</t>
  </si>
  <si>
    <t>Dampiera lanceolata A.Cunn. ex DC. var. intermedia Rajput &amp; Carolin</t>
  </si>
  <si>
    <t>Dampiera lanceolata A.Cunn. ex DC. var. lanceolata</t>
  </si>
  <si>
    <t>Dampiera marifolia Benth.</t>
  </si>
  <si>
    <t>Dampiera rosmarinifolia Schltdl.</t>
  </si>
  <si>
    <t>Dampiera roycei Rajput</t>
  </si>
  <si>
    <t>Darwinia citriodora (Endl.)Benth.</t>
  </si>
  <si>
    <t>Darwinia micropetala (F.Muell.)Benth.</t>
  </si>
  <si>
    <t>Darwinia salina Craven &amp; S.R.Jones</t>
  </si>
  <si>
    <t>Datura ferox L.</t>
  </si>
  <si>
    <t>Datura innoxia Mill.</t>
  </si>
  <si>
    <t>Datura leichhardtii F.Muell. ex Benth.</t>
  </si>
  <si>
    <t>Datura stramonium L.</t>
  </si>
  <si>
    <t>Datura wrightii Regel</t>
  </si>
  <si>
    <t>Daucus carota L.</t>
  </si>
  <si>
    <t>Daucus glochidiatus (Labill.) Fisch., C.A.Mey. &amp; Ave-Lall.</t>
  </si>
  <si>
    <t>Daviesia aphylla F.Muell. ex Benth.</t>
  </si>
  <si>
    <t>Daviesia arenaria Crisp</t>
  </si>
  <si>
    <t>Daviesia arthropoda F.Muell.</t>
  </si>
  <si>
    <t>Daviesia asperula</t>
  </si>
  <si>
    <t>Daviesia asperula Crisp ssp. asperula</t>
  </si>
  <si>
    <t>Daviesia asperula Crisp ssp. obliqua Crisp</t>
  </si>
  <si>
    <t>Daviesia brevifolia Lindl.</t>
  </si>
  <si>
    <t>Daviesia devito Crisp &amp; L.G.Cook</t>
  </si>
  <si>
    <t>Daviesia genistifolia A.Cunn. ex Benth.</t>
  </si>
  <si>
    <t>Daviesia leptophylla A.Cunn. ex G.Don</t>
  </si>
  <si>
    <t>Daviesia pectinata Lindl.</t>
  </si>
  <si>
    <t>Daviesia purpurascens Crisp</t>
  </si>
  <si>
    <t>Daviesia schwarzenegger Crisp &amp; L.G.Cook</t>
  </si>
  <si>
    <t>Daviesia sejugata G.Chandler &amp; Crisp</t>
  </si>
  <si>
    <t>Daviesia stricta Crisp</t>
  </si>
  <si>
    <t>Daviesia ulicifolia</t>
  </si>
  <si>
    <t>Daviesia ulicifolia Andrews ssp. aridicola G.Chandler &amp; Crisp</t>
  </si>
  <si>
    <t>Daviesia ulicifolia Andrews ssp. incarnata G.Chandler &amp; Crisp</t>
  </si>
  <si>
    <t>Daviesia ulicifolia Andrews ssp. ulicifolia</t>
  </si>
  <si>
    <t>Delairea odorata Lem.</t>
  </si>
  <si>
    <t>Dendrophyllanthus erwinii</t>
  </si>
  <si>
    <t>Dendrophyllanthus</t>
  </si>
  <si>
    <t>Dendrophyllanthus erwinii (J.T.Hunter &amp; J.J.Bruhl) R.W.Bouman</t>
  </si>
  <si>
    <t>Dendrophyllanthus lacunarius</t>
  </si>
  <si>
    <t>Dendrophyllanthus lacunarius (F.Muell.)R.W.Bouman</t>
  </si>
  <si>
    <t>Dendrophyllanthus lacunellus</t>
  </si>
  <si>
    <t>Dendrophyllanthus lacunellus (Airy Shaw)R.W.Bouman</t>
  </si>
  <si>
    <t>Dennstaedtia davallioides (R.Br.)T.Moore</t>
  </si>
  <si>
    <t>Dentella pulvinata Airy Shaw</t>
  </si>
  <si>
    <t>Derwentia derwentiana</t>
  </si>
  <si>
    <t>Deschampsia cespitosa (L.)P.Beauv.</t>
  </si>
  <si>
    <t>Descurainia sophia (L.)Webb ex Prantl</t>
  </si>
  <si>
    <t>Desmocladus diacolpicus B.G.Briggs &amp; L.A.S.Johnson</t>
  </si>
  <si>
    <t>Deyeuxia densa Benth.</t>
  </si>
  <si>
    <t>Deyeuxia minor F.Muell.ex Benth.</t>
  </si>
  <si>
    <t>Deyeuxia quadriseta (Labill.)Benth.</t>
  </si>
  <si>
    <t>Dianella brevicaulis (Ostenf.)G.W.Carr &amp; P.F.Horsfall</t>
  </si>
  <si>
    <t>Dianella callicarpa G.W.Carr &amp; P.F.Horsfall</t>
  </si>
  <si>
    <t>Dianella longifolia R.Br. var. grandis R.J.F.Hend.</t>
  </si>
  <si>
    <t>Dianella porracea (R.J.F.Hend.)P.F.Horsfall &amp; G.W.Carr</t>
  </si>
  <si>
    <t>Dianella revoluta</t>
  </si>
  <si>
    <t>Dianella revoluta R.Br. var. divaricata (R.Br.)R.J.F.Hend.</t>
  </si>
  <si>
    <t>Dianella revoluta R.Br. var. revoluta</t>
  </si>
  <si>
    <t>Dianella sp. Coastal (C.R.Alcock 3033) G.W.Carr &amp; P.F.Horsfall</t>
  </si>
  <si>
    <t>Dianella tarda P.F.Horsfall &amp; G.W.Carr</t>
  </si>
  <si>
    <t>Dichanthium sericeum</t>
  </si>
  <si>
    <t>Dichanthium sericeum (R.Br.)A.Camus ssp. humilius (J.M.Black)B.K.Simon</t>
  </si>
  <si>
    <t>Dichanthium sericeum (R.Br.)A.Camus ssp. sericeum</t>
  </si>
  <si>
    <t>Dichelachne crinita (L.f.)Hook.f.</t>
  </si>
  <si>
    <t>Dichelachne hirtella N.G.Walsh</t>
  </si>
  <si>
    <t>Dichelachne inaequiglumis (Hack. ex Cheeseman)Edgar &amp; Connor</t>
  </si>
  <si>
    <t>Dichelachne micrantha (Cav.)Domin</t>
  </si>
  <si>
    <t>Dichelachne rara (R.Br.)Vickery</t>
  </si>
  <si>
    <t>Dichondra repens J.R.Forst. &amp; G.Forst.</t>
  </si>
  <si>
    <t>Dichromochlamys dentatifolia (F.Muell.)Dunlop</t>
  </si>
  <si>
    <t>Dicksonia antarctica Labill.</t>
  </si>
  <si>
    <t>Dicrastylis beveridgei F.Muell.</t>
  </si>
  <si>
    <t>Dicrastylis costelloi F.M.Bailey</t>
  </si>
  <si>
    <t>Dicrastylis exsuccosa (F.Muell.)Druce</t>
  </si>
  <si>
    <t>Dicrastylis gilesii F.Muell.</t>
  </si>
  <si>
    <t>Dicrastylis lewellinii (F.Muell.)F.Muell.</t>
  </si>
  <si>
    <t>Dicrastylis verticillata J.M.Black</t>
  </si>
  <si>
    <t>Dierama pendulum (L.f.)Baker</t>
  </si>
  <si>
    <t>Dietes grandiflora</t>
  </si>
  <si>
    <t>Large Wild Iris</t>
  </si>
  <si>
    <t>C33329</t>
  </si>
  <si>
    <t>Dietes grandiflora N.E.Br.</t>
  </si>
  <si>
    <t>Dietes iridioides</t>
  </si>
  <si>
    <t>iridioides</t>
  </si>
  <si>
    <t>Dietes iridioides (L.)Sweet ex Klatt</t>
  </si>
  <si>
    <t>Digitalis purpurea L.</t>
  </si>
  <si>
    <t>Digitaria aequiglumis (Hack. &amp; Arechav.)Parodi</t>
  </si>
  <si>
    <t>Digitaria ammophila (Benth.)Hughes</t>
  </si>
  <si>
    <t>Digitaria brownii (Roem. &amp; Schult.)Hughes</t>
  </si>
  <si>
    <t>Digitaria ciliaris (Retz.)Koeler</t>
  </si>
  <si>
    <t>Digitaria ctenantha (F.Muell.)Hughes</t>
  </si>
  <si>
    <t>Digitaria divaricatissima (R.Br.)Hughes var. divaricatissima</t>
  </si>
  <si>
    <t>Digitaria ischaemum (Schreb.)Schreb. ex Muhl.</t>
  </si>
  <si>
    <t>Digitaria sanguinalis (L.)Scop.</t>
  </si>
  <si>
    <t>Digitaria violascens Link</t>
  </si>
  <si>
    <t>Dillwynia cinerascens R.Br.</t>
  </si>
  <si>
    <t>Dillwynia glaberrima Sm.</t>
  </si>
  <si>
    <t>Dillwynia hispida Lindl.</t>
  </si>
  <si>
    <t>Dillwynia sericea A.Cunn.</t>
  </si>
  <si>
    <t>Dillwynia sparsifolia</t>
  </si>
  <si>
    <t>Sparse-leaf Parrot-pea</t>
  </si>
  <si>
    <t>sparsifolia</t>
  </si>
  <si>
    <t>Dillwynia sparsifolia (F.Muell.)Jobson &amp; P.H.Weston</t>
  </si>
  <si>
    <t>Dimorphocoma minutula F.Muell. &amp; Tate</t>
  </si>
  <si>
    <t>Dimorphotheca fruticosa (L.)DC.</t>
  </si>
  <si>
    <t>Dimorphotheca pluvialis (L.)Moench</t>
  </si>
  <si>
    <t>Dimorphotheca sinuata DC.</t>
  </si>
  <si>
    <t>Diplachne fusca (L.)P.Beauv. ex Roem. &amp; Schult ssp. fusca</t>
  </si>
  <si>
    <t>Diplachne fusca (L.)P.Beauv. ex Roem. &amp; Schult. ssp. muelleri (Benth.)P.M.Peterson &amp; N.Snow</t>
  </si>
  <si>
    <t>Diplachne fusca (L.)P.Beauv. ex Roem. &amp; Schult ssp. uninervia (J.Presl)P.M.Peterson &amp; N.Snow</t>
  </si>
  <si>
    <t>Diplatia grandibractea (F.Muell.)Tiegh.</t>
  </si>
  <si>
    <t>Diplotaxis muralis (L.)DC.</t>
  </si>
  <si>
    <t>Diplotaxis tenuifolia (L.)DC.</t>
  </si>
  <si>
    <t>Dipodium campanulatum D.L.Jones</t>
  </si>
  <si>
    <t>Dipodium pardalinum D.L.Jones</t>
  </si>
  <si>
    <t>Dipodium punctatum (Sm.)R.Br.</t>
  </si>
  <si>
    <t>Dipodium roseum D.L.Jones &amp; M.A.Clem.</t>
  </si>
  <si>
    <t>Dipogon lignosus (L.)Verdc.</t>
  </si>
  <si>
    <t>Dipsacus sativus (L.)Honck.</t>
  </si>
  <si>
    <t>Dipteracanthus australasicus</t>
  </si>
  <si>
    <t>Dipteracanthus australasicus F.Muell. ssp. australasicus</t>
  </si>
  <si>
    <t>Dipteracanthus australasicus F.Muell. ssp. glabratus R.M.Barker</t>
  </si>
  <si>
    <t>Disa bracteata Sw.</t>
  </si>
  <si>
    <t>Dischisma arenarium E.Mey.</t>
  </si>
  <si>
    <t>Dischisma capitatum (Thunb.)Choisy</t>
  </si>
  <si>
    <t>Disphyma crassifolium (L.)L.Bolus ssp. clavellatum (Haw.)Chinnock</t>
  </si>
  <si>
    <t>Dissocarpus biflorus</t>
  </si>
  <si>
    <t>Dissocarpus biflorus F.Muell. var. biflorus</t>
  </si>
  <si>
    <t>Dissocarpus biflorus F.Muell. var. villosus (Ising)A.J.Scott</t>
  </si>
  <si>
    <t>Dissocarpus fontinalis Paul G.Wilson</t>
  </si>
  <si>
    <t>Dissocarpus latifolius (J.M.Black)Paul G.Wilson</t>
  </si>
  <si>
    <t>Dissocarpus paradoxus (R.Br.)F.Muell. ex Ulbr.</t>
  </si>
  <si>
    <t>Distichlis distichophylla (Labill.)Fassett</t>
  </si>
  <si>
    <t>Dittrichia graveolens (L.)Greuter</t>
  </si>
  <si>
    <t>Diuris behrii Schltdl.</t>
  </si>
  <si>
    <t>Diuris behrii Schltdl. X Diuris orientis D.L.Jones</t>
  </si>
  <si>
    <t>Diuris brevifolia R.S.Rogers</t>
  </si>
  <si>
    <t>Diuris calcicola R.J.Bates</t>
  </si>
  <si>
    <t>Diuris chryseopsis D.L.Jones</t>
  </si>
  <si>
    <t>Diuris orientis D.L.Jones</t>
  </si>
  <si>
    <t>Diuris orientis X Diuris pardina Lindl. (NC)</t>
  </si>
  <si>
    <t>Diuris palustris Lindl.</t>
  </si>
  <si>
    <t>Diuris pardina Lindl.</t>
  </si>
  <si>
    <t>Diuris punctata Sm. var. punctata</t>
  </si>
  <si>
    <t>Diuris sulphurea R.Br.</t>
  </si>
  <si>
    <t>Diuris X fastidiosa R.S.Rogers</t>
  </si>
  <si>
    <t>Diuris X palachila R.S.Rogers</t>
  </si>
  <si>
    <t>Dodonaea baueri Endl.</t>
  </si>
  <si>
    <t>Dodonaea bursariifolia F.Muell.</t>
  </si>
  <si>
    <t>Dodonaea hexandra F.Muell.</t>
  </si>
  <si>
    <t>Dodonaea hexandra F.Muell. X Dodonaea humilis Endl.</t>
  </si>
  <si>
    <t>Dodonaea humilis Endl.</t>
  </si>
  <si>
    <t>Dodonaea intricata J.G.West</t>
  </si>
  <si>
    <t>Dodonaea lobulata F.Muell.</t>
  </si>
  <si>
    <t>Dodonaea lobulata F.Muell. X Dodonaea microzyga F.Muell. var. microzyga</t>
  </si>
  <si>
    <t>Dodonaea microzyga F.Muell. var. microzyga</t>
  </si>
  <si>
    <t>Dodonaea petiolaris F.Muell.</t>
  </si>
  <si>
    <t>Dodonaea procumbens F.Muell.</t>
  </si>
  <si>
    <t>Dodonaea procumbens X Dodonaea viscosa</t>
  </si>
  <si>
    <t>Dodonaea procumbens F.Muell. X Dodonaea viscosa Jacq. ssp. spatulata (Sm.)J.G.West</t>
  </si>
  <si>
    <t>Dodonaea stenozyga F.Muell.</t>
  </si>
  <si>
    <t>Dodonaea subglandulifera J.G.West</t>
  </si>
  <si>
    <t>Dodonaea viscosa</t>
  </si>
  <si>
    <t>Dodonaea viscosa Jacq. ssp. angustissima (DC.)J.G.West</t>
  </si>
  <si>
    <t>Dodonaea viscosa Jacq. ssp. cuneata (Sm.)J.G.West</t>
  </si>
  <si>
    <t>Dodonaea viscosa Jacq. ssp. mucronata J.G.West</t>
  </si>
  <si>
    <t>Dodonaea viscosa Jacq. ssp. spatulata (Sm.)J.G.West</t>
  </si>
  <si>
    <t>Dodonaea X tepperi F.Muell. ex Tepper</t>
  </si>
  <si>
    <t>Dracunculus vulgaris Schott</t>
  </si>
  <si>
    <t>Drosanthemum candens (Haw.)Schwantes</t>
  </si>
  <si>
    <t>Drosera aberrans (Lowrie &amp; Carlquist)Lowrie &amp; Conran</t>
  </si>
  <si>
    <t>Drosera auriculata Backh. ex Planch.</t>
  </si>
  <si>
    <t>Drosera binata Labill.</t>
  </si>
  <si>
    <t>Drosera finlaysoniana Wall. ex Arn.</t>
  </si>
  <si>
    <t>Drosera glanduligera Lehm.</t>
  </si>
  <si>
    <t>Drosera hookeri R.P.Gibson, B.J.Conn &amp; Conran</t>
  </si>
  <si>
    <t>Drosera macrantha Endl. ssp. planchonii (Hook.f. ex Planch.)N.G.Marchant</t>
  </si>
  <si>
    <t>Drosera praefolia Tepper</t>
  </si>
  <si>
    <t>Drosera pygmaea DC.</t>
  </si>
  <si>
    <t>Drosera schmutzii Lowrie &amp; Conran</t>
  </si>
  <si>
    <t>Drosera stricticaulis (Diels)O.H.Sarg.</t>
  </si>
  <si>
    <t>Drosera whittakeri Planch.</t>
  </si>
  <si>
    <t>Duboisia hopwoodii (F.Muell.)F.Muell.</t>
  </si>
  <si>
    <t>Duma coccoloboides (J.M.Black)T.M.Schust.</t>
  </si>
  <si>
    <t>Duma florulenta (Meisn.)T.M.Schust.</t>
  </si>
  <si>
    <t>Duma horrida (H.Gross)T.M.Schust. ssp. horrida</t>
  </si>
  <si>
    <t>Dysphania cristata (F.Muell.) Mosyakin &amp; Clemants</t>
  </si>
  <si>
    <t>Dysphania glomulifera</t>
  </si>
  <si>
    <t>Dysphania glomulifera (Nees)Paul G.Wilson ssp. eremaea Paul G.Wilson</t>
  </si>
  <si>
    <t>Dysphania glomulifera (Nees)Paul G.Wilson ssp. glomulifera</t>
  </si>
  <si>
    <t>Dysphania kalpari Paul G.Wilson</t>
  </si>
  <si>
    <t>Dysphania melanocarpa (J.M.Black)Mosyakin &amp; Clemants</t>
  </si>
  <si>
    <t>Dysphania multifida (L.)Mosyakin &amp; Clemants</t>
  </si>
  <si>
    <t>Dysphania plantaginella F.Muell.</t>
  </si>
  <si>
    <t>Dysphania platycarpa Paul G.Wilson</t>
  </si>
  <si>
    <t>Dysphania pumilio (R.Br.)Mosyakin &amp; Clemants</t>
  </si>
  <si>
    <t>Dysphania rhadinostachya (F.Muell.)A.J.Scott ssp. rhadinostachya</t>
  </si>
  <si>
    <t>Dysphania truncata (Paul G.Wilson)Mosyakin &amp; Clemants</t>
  </si>
  <si>
    <t>Ecballium elaterium (L.)A.Rich.</t>
  </si>
  <si>
    <t>Echinochloa colona (L.)Link</t>
  </si>
  <si>
    <t>Echinochloa crus-galli (L.)P.Beauv.</t>
  </si>
  <si>
    <t>Echinochloa crus-pavonis (Kunth)Schult.</t>
  </si>
  <si>
    <t>Echinochloa esculenta (A.Braun) H.Scholz</t>
  </si>
  <si>
    <t>Echinochloa inundata P.W.Michael &amp; Vickery</t>
  </si>
  <si>
    <t>Echinochloa lacunaria (F.Muell.)P.W.Michael &amp; Vickery</t>
  </si>
  <si>
    <t>Echinochloa pyramidalis (Lam.) Hitchc. &amp; Chase</t>
  </si>
  <si>
    <t>Echinochloa turneriana (Domin) J.M.Black</t>
  </si>
  <si>
    <t>Echinopogon caespitosus C.E.Hubb. var. caespitosus</t>
  </si>
  <si>
    <t>Echinopogon ovatus (G.Forst.)P.Beauv.</t>
  </si>
  <si>
    <t>Echinopsis huascha (F.A.C.Weber)H.Friedrich &amp; G.D.Rowley</t>
  </si>
  <si>
    <t>Echinopsis oxygona Pfeiff. &amp; Otto</t>
  </si>
  <si>
    <t>Echinopsis spachiana (Lem.)Friedrich &amp; G.D.Rowley</t>
  </si>
  <si>
    <t>Echium candicans L.f</t>
  </si>
  <si>
    <t>Echium italicum L.</t>
  </si>
  <si>
    <t>Echium plantagineum L.</t>
  </si>
  <si>
    <t>Echium simplex DC.</t>
  </si>
  <si>
    <t>Echium vulgare L.</t>
  </si>
  <si>
    <t>Eclipta alatocarpa Melville</t>
  </si>
  <si>
    <t>Eclipta platyglossa F.Muell. ssp. platyglossa</t>
  </si>
  <si>
    <t>Egeria densa Planch.</t>
  </si>
  <si>
    <t>Ehrharta calycina Sm.</t>
  </si>
  <si>
    <t>Ehrharta erecta Lam.</t>
  </si>
  <si>
    <t>Ehrharta longiflora Sm.</t>
  </si>
  <si>
    <t>Ehrharta villosa</t>
  </si>
  <si>
    <t>Ehrharta villosa Schult.f.</t>
  </si>
  <si>
    <t>Eichhornia crassipes (Mart.)Solms</t>
  </si>
  <si>
    <t>Einadia nutans (R.Br.)A.J.Scott</t>
  </si>
  <si>
    <t>Einadia nutans (R.Br.)A.J.Scott ssp. eremaea Paul G.Wilson</t>
  </si>
  <si>
    <t>Einadia nutans (R.Br.)A.J.Scott ssp. nutans</t>
  </si>
  <si>
    <t>Einadia nutans (R.Br.)A.J.Scott ssp. oxycarpa (Gauba)Paul G.Wilson</t>
  </si>
  <si>
    <t>Einadia polygonoides (Murr)Paul G.Wilson</t>
  </si>
  <si>
    <t>Elachanthus glaber Paul G.Wilson</t>
  </si>
  <si>
    <t>Elachanthus pusillus F.Muell.</t>
  </si>
  <si>
    <t>PHRYMACEAE</t>
  </si>
  <si>
    <t>Elacholoma hornii F.Muell. &amp; Tate</t>
  </si>
  <si>
    <t>Elacholoma prostrata (Benth.)W.R.Barker &amp; Beardsley</t>
  </si>
  <si>
    <t>Elatine gratioloides A.Cunn.</t>
  </si>
  <si>
    <t>Eleocharis acuta R.Br.</t>
  </si>
  <si>
    <t>Eleocharis atricha R.Br.</t>
  </si>
  <si>
    <t>Eleocharis geniculata (L.)Roem. &amp; Schult.</t>
  </si>
  <si>
    <t>Eleocharis gracilis R.Br.</t>
  </si>
  <si>
    <t>Eleocharis pallens S.T.Blake</t>
  </si>
  <si>
    <t>18 Aug 06</t>
  </si>
  <si>
    <t>Eleocharis papillosa Latz</t>
  </si>
  <si>
    <t>Eleocharis plana S.T.Blake</t>
  </si>
  <si>
    <t>Eleocharis pusilla R.Br.</t>
  </si>
  <si>
    <t>Eleocharis sphacelata R.Br.</t>
  </si>
  <si>
    <t>Eleusine indica (L.)Gaertn.</t>
  </si>
  <si>
    <t>Eleusine tristachya (Lam.)Lam.</t>
  </si>
  <si>
    <t>Elodea canadensis Michx.</t>
  </si>
  <si>
    <t>Elytrigia repens (L.)Nevski</t>
  </si>
  <si>
    <t>Elytrophorus spicatus (Willd.)A.Camus</t>
  </si>
  <si>
    <t>Embadium johnstonii Ising</t>
  </si>
  <si>
    <t>Embadium stagnense J.M.Black</t>
  </si>
  <si>
    <t>Embadium uncinatum Ising</t>
  </si>
  <si>
    <t>Empodisma minus (Hook.f.)L.A.S.Johnson &amp; D.F.Cutler</t>
  </si>
  <si>
    <t>Enchylaena tomentosa</t>
  </si>
  <si>
    <t>Enchylaena tomentosa R.Br. var. glabra Benth.</t>
  </si>
  <si>
    <t>Enchylaena tomentosa R.Br. var. tomentosa</t>
  </si>
  <si>
    <t>Enneapogon avenaceus (Lindl.)C.E.Hubb.</t>
  </si>
  <si>
    <t>Enneapogon caerulescens (Gaudich.)N.T.Burb.</t>
  </si>
  <si>
    <t>Enneapogon cylindricus N.T.Burb.</t>
  </si>
  <si>
    <t>Enneapogon eremophilus Kakudidi</t>
  </si>
  <si>
    <t>Enneapogon intermedius N.T.Burb.</t>
  </si>
  <si>
    <t>Enneapogon lindleyanus (Domin)C.E.Hubb.</t>
  </si>
  <si>
    <t>Enneapogon nigricans (R.Br.)P.Beauv.</t>
  </si>
  <si>
    <t>Enneapogon polyphyllus (Domin)N.T.Burb.</t>
  </si>
  <si>
    <t>Enneapogon robustissimus (Domin)N.T.Burb.</t>
  </si>
  <si>
    <t>Enteropogon acicularis (Lindl.)Lazarides</t>
  </si>
  <si>
    <t>Enteropogon ramosus B.K.Simon</t>
  </si>
  <si>
    <t>Epacris impressa Labill.</t>
  </si>
  <si>
    <t>Epilobium ciliatum Raf. ssp. ciliatum</t>
  </si>
  <si>
    <t>Epilobium hirtigerum A.Cunn.</t>
  </si>
  <si>
    <t>Epilobium pallidiflorum Sol. ex A.Cunn.</t>
  </si>
  <si>
    <t>Eragrostis australasica (Steud.)C.E.Hubb.</t>
  </si>
  <si>
    <t>Eragrostis barrelieri Daveau</t>
  </si>
  <si>
    <t>Eragrostis basedowii Jedwabn.</t>
  </si>
  <si>
    <t>Eragrostis brownii (Kunth)Nees ex Steud.</t>
  </si>
  <si>
    <t>Eragrostis cilianensis (All.)Vignolo ex Janch.</t>
  </si>
  <si>
    <t>Eragrostis confertiflora J.M.Black</t>
  </si>
  <si>
    <t>Eragrostis cumingii Steud.</t>
  </si>
  <si>
    <t>Eragrostis curvula (Schrad.)Nees</t>
  </si>
  <si>
    <t>Eragrostis dielsii Pilg.</t>
  </si>
  <si>
    <t>Eragrostis elongata (Willd.)J.Jacq.</t>
  </si>
  <si>
    <t>Eragrostis eriopoda Benth.</t>
  </si>
  <si>
    <t>Eragrostis eriopoda Benth. ssp. Hill top (P.K.Latz 11583) NT Herbarium</t>
  </si>
  <si>
    <t>Eragrostis eriopoda Benth. ssp. sandy fireweed (P.K.Latz 12908) NT Herbarium</t>
  </si>
  <si>
    <t>Eragrostis exigua Lazarides</t>
  </si>
  <si>
    <t>Eragrostis falcata (Gaudich.)Gaudich. ex Steud.</t>
  </si>
  <si>
    <t>Eragrostis infecunda J.M.Black</t>
  </si>
  <si>
    <t>Eragrostis kennedyae F.Turner</t>
  </si>
  <si>
    <t>Eragrostis lacunaria F.Muell. ex Benth.</t>
  </si>
  <si>
    <t>Eragrostis laniflora Benth.</t>
  </si>
  <si>
    <t>Eragrostis lanipes C.E.Hubb.</t>
  </si>
  <si>
    <t>Eragrostis leptocarpa Benth.</t>
  </si>
  <si>
    <t>Eragrostis mexicana (Hornem.)Link</t>
  </si>
  <si>
    <t>Eragrostis minor Host</t>
  </si>
  <si>
    <t>Eragrostis parviflora (R.Br.)Trin.</t>
  </si>
  <si>
    <t>Eragrostis pergracilis S.T.Blake</t>
  </si>
  <si>
    <t>Eragrostis pilosa (L.)P.Beauv.</t>
  </si>
  <si>
    <t>Eragrostis setifolia Nees</t>
  </si>
  <si>
    <t>Eragrostis sp. Erect spikelets (P.K.Latz 2122) NT Herbarium</t>
  </si>
  <si>
    <t>Eragrostis sp. Gibber (P.K.Latz 12528) NT Herbarium</t>
  </si>
  <si>
    <t>Eragrostis sp. Limestone (P.K.Latz 5921) NT Herbarium</t>
  </si>
  <si>
    <t>Eragrostis speciosa (Roem. &amp; Schult.)Steud.</t>
  </si>
  <si>
    <t>Eragrostis superba Peyr.</t>
  </si>
  <si>
    <t>Teff</t>
  </si>
  <si>
    <t>Eragrostis tef (Zuccagni)Trotter</t>
  </si>
  <si>
    <t>Eragrostis tenellula (Kunth)Steud.</t>
  </si>
  <si>
    <t>Eragrostis trichophora Coss. &amp; Durieu</t>
  </si>
  <si>
    <t>Eragrostis xerophila Domin</t>
  </si>
  <si>
    <t>Eremophea spinosa (Ewart &amp; O.B.Davies)Paul G.Wilson</t>
  </si>
  <si>
    <t>Eremophila alternifolia R.Br.</t>
  </si>
  <si>
    <t>Eremophila arachnoides Chinnock ssp. tenera Chinnock</t>
  </si>
  <si>
    <t>Eremophila arenaria R.Chinnock</t>
  </si>
  <si>
    <t>Eremophila barbata Chinnock</t>
  </si>
  <si>
    <t>Eremophila battii F.Muell.</t>
  </si>
  <si>
    <t>Eremophila behriana (F.Muell.)F.Muell.</t>
  </si>
  <si>
    <t>Eremophila bignoniiflora (Benth.)F.Muell.</t>
  </si>
  <si>
    <t>Eremophila bowmanii F.Muell. ssp. latifolia (L.S.Sm.)Chinnock</t>
  </si>
  <si>
    <t>Eremophila clarkei Oldfield &amp; F.Muell.</t>
  </si>
  <si>
    <t>Eremophila crassifolia (F.Muell.)F.Muell.</t>
  </si>
  <si>
    <t>Eremophila dalyana F.Muell.</t>
  </si>
  <si>
    <t>Eremophila decipiens Ostenf. ssp. decipiens</t>
  </si>
  <si>
    <t>Eremophila decussata Chinnock</t>
  </si>
  <si>
    <t>Eremophila delisseri F.Muell.</t>
  </si>
  <si>
    <t>Eremophila dendritica Chinnock</t>
  </si>
  <si>
    <t>Eremophila deserti (A.Cunn. ex Benth.)Chinnock</t>
  </si>
  <si>
    <t>Eremophila divaricata (F.Muell.)F.Muell. ssp. divaricata</t>
  </si>
  <si>
    <t>Eremophila duttonii F.Muell.</t>
  </si>
  <si>
    <t>Eremophila elderi F.Muell.</t>
  </si>
  <si>
    <t>Eremophila fallax Chinnock</t>
  </si>
  <si>
    <t>Eremophila forrestii F.Muell. ssp. forrestii</t>
  </si>
  <si>
    <t>Eremophila forrestii F.Muell. ssp. viridis Chinnock</t>
  </si>
  <si>
    <t>Eremophila freelingii F.Muell.</t>
  </si>
  <si>
    <t>Eremophila gibbifolia (F.Muell.)F.Muell.</t>
  </si>
  <si>
    <t>Eremophila gibsonii F.Muell.</t>
  </si>
  <si>
    <t>Eremophila gilesii F.Muell. ssp. gilesii</t>
  </si>
  <si>
    <t>Eremophila glabra</t>
  </si>
  <si>
    <t>Eremophila glabra (R.Br.)Ostenf. ssp. glabra</t>
  </si>
  <si>
    <t>Eremophila glabra (R.Br.)Ostenf. ssp. murrayana Chinnock</t>
  </si>
  <si>
    <t>Eremophila hillii E.A.Shaw</t>
  </si>
  <si>
    <t>Eremophila hygrophana Chinnock</t>
  </si>
  <si>
    <t>Eremophila interstans (S.Moore)Diels ssp. interstans</t>
  </si>
  <si>
    <t>Eremophila latrobei</t>
  </si>
  <si>
    <t>Eremophila latrobei F.Muell. ssp. glabra (L.S.Sm.)Chinnock</t>
  </si>
  <si>
    <t>Eremophila latrobei F.Muell. ssp. latrobei</t>
  </si>
  <si>
    <t>Eremophila longifolia (R.Br.)F.Muell.</t>
  </si>
  <si>
    <t>Eremophila macdonnellii F.Muell.</t>
  </si>
  <si>
    <t>Eremophila macgillivrayi J.M.Black</t>
  </si>
  <si>
    <t>Eremophila maculata</t>
  </si>
  <si>
    <t>Eremophila maculata (Ker Gawl.)F.Muell. ssp. brevifolia (Benth.)Chinnock</t>
  </si>
  <si>
    <t>Eremophila maculata (Ker Gawl.)F.Muell. ssp. maculata</t>
  </si>
  <si>
    <t>Eremophila neglecta J.M.Black</t>
  </si>
  <si>
    <t>Eremophila obovata L.S.Sm. ssp. obovata</t>
  </si>
  <si>
    <t>Eremophila oppositifolia</t>
  </si>
  <si>
    <t>Eremophila oppositifolia R.Br. ssp. angustifolia (S.Moore)Chinnock</t>
  </si>
  <si>
    <t>Eremophila oppositifolia R.Br. ssp. oppositifolia</t>
  </si>
  <si>
    <t>Eremophila paisleyi F.Muell. ssp. glandulosa Chinnock</t>
  </si>
  <si>
    <t>Eremophila paisleyi F.Muell. ssp. paisleyi</t>
  </si>
  <si>
    <t>Eremophila parvifolia J.M.Black ssp. parvifolia</t>
  </si>
  <si>
    <t>Eremophila pentaptera J.M.Black</t>
  </si>
  <si>
    <t>Eremophila platythamnos Diels</t>
  </si>
  <si>
    <t>Eremophila platythamnos Diels ssp. exotrachys (Kraenzl.)Chinnock</t>
  </si>
  <si>
    <t>Eremophila platythamnos Diels ssp. platythamnos</t>
  </si>
  <si>
    <t>Eremophila platythamnos Diels ssp. villosa Chinnock</t>
  </si>
  <si>
    <t>Eremophila polyclada (F.Muell.)F.Muell.</t>
  </si>
  <si>
    <t>Eremophila praecox Chinnock</t>
  </si>
  <si>
    <t>Eremophila rotundifolia F.Muell.</t>
  </si>
  <si>
    <t>Eremophila santalina (F.Muell.)F.Muell.</t>
  </si>
  <si>
    <t>Eremophila scoparia (R.Br.)F.Muell.</t>
  </si>
  <si>
    <t>Eremophila serrulata (A.Cunn. ex A.DC.)Druce</t>
  </si>
  <si>
    <t>Eremophila sturtii R.Br.</t>
  </si>
  <si>
    <t>Eremophila subfloccosa</t>
  </si>
  <si>
    <t>Eremophila subfloccosa Benth. ssp. glandulosa Chinnock</t>
  </si>
  <si>
    <t>Eremophila subfloccosa Benth. ssp. lanata Chinnock</t>
  </si>
  <si>
    <t>Eremophila undulata Chinnock</t>
  </si>
  <si>
    <t>Eremophila verrucosa</t>
  </si>
  <si>
    <t>Eremophila verrucosa Chinnock ssp. brevistellata Chinnock</t>
  </si>
  <si>
    <t>Eremophila verrucosa Chinnock ssp. verrucosa</t>
  </si>
  <si>
    <t>Eremophila weldii F.Muell.</t>
  </si>
  <si>
    <t>Eremophila willsii F.Muell. ssp. integrifolia (Ewart)Chinnock</t>
  </si>
  <si>
    <t>Eremophila willsii F.Muell. ssp. willsii</t>
  </si>
  <si>
    <t>Eremophila willsii</t>
  </si>
  <si>
    <t>Eriachne aristidea F.Muell.</t>
  </si>
  <si>
    <t>Eriachne helmsii (Domin)W.Hartley</t>
  </si>
  <si>
    <t>Eriachne mucronata R.Br.</t>
  </si>
  <si>
    <t>Eriachne ovata Nees</t>
  </si>
  <si>
    <t>Eriachne pulchella Domin ssp. pulchella</t>
  </si>
  <si>
    <t>Erica arborea L.</t>
  </si>
  <si>
    <t>Erica baccans L.</t>
  </si>
  <si>
    <t>Erica canaliculata Andrews</t>
  </si>
  <si>
    <t>Erica cinerea L.</t>
  </si>
  <si>
    <t>Erica discolor Andrews</t>
  </si>
  <si>
    <t>Erica glandulosa Thunb.</t>
  </si>
  <si>
    <t>Erica hirta Thunb.</t>
  </si>
  <si>
    <t>Erica hirtiflora Curt.</t>
  </si>
  <si>
    <t>Erica lusitanica Rudolphi</t>
  </si>
  <si>
    <t>Erica mauritanica L.</t>
  </si>
  <si>
    <t>Erica melanthera Thunb.</t>
  </si>
  <si>
    <t>Erica quadrangularis Salisb.</t>
  </si>
  <si>
    <t>Erica simulans Dulfer</t>
  </si>
  <si>
    <t>Erica subulata J.C.Wendl.</t>
  </si>
  <si>
    <t>Erica vestita Thunb.</t>
  </si>
  <si>
    <t>Erigeron bilbaoanus</t>
  </si>
  <si>
    <t>bilbaoanus</t>
  </si>
  <si>
    <t>Erigeron bilbaoanus (J.Remy)Cabrera</t>
  </si>
  <si>
    <t>Erigeron bonariensis</t>
  </si>
  <si>
    <t>Erigeron bonariensis L.</t>
  </si>
  <si>
    <t>Erigeron canadensis</t>
  </si>
  <si>
    <t>Erigeron canadensis L.</t>
  </si>
  <si>
    <t>Erigeron karvinskianus DC.</t>
  </si>
  <si>
    <t>Erigeron sumatrensis</t>
  </si>
  <si>
    <t>Erigeron sumatrensis Retz.</t>
  </si>
  <si>
    <t>Eriobotrya japonica (Thunb.)Lindl.</t>
  </si>
  <si>
    <t>Eriocaulon australasicum (F.Muell.)Korn.</t>
  </si>
  <si>
    <t>Eriocaulon carsonii F.Muell. ssp. carsonii</t>
  </si>
  <si>
    <t>Eriochilus collinus D.L.Jones &amp; R.J.Bates ssp. collinus</t>
  </si>
  <si>
    <t>Eriochilus collinus D.L.Jones &amp; R.J.Bates ssp. sericeus R.J.Bates</t>
  </si>
  <si>
    <t>Eriochilus cucullatus (Labill.)Rchb.f.</t>
  </si>
  <si>
    <t>Eriochilus paludosus D.L.Jones &amp; R.J.Bates</t>
  </si>
  <si>
    <t>Eriochiton sclerolaenoides (F.Muell.)F.Muell. ex A.J.Scott</t>
  </si>
  <si>
    <t>Eriochlamys behrii Sond. &amp; F.Muell.</t>
  </si>
  <si>
    <t>Eriochlamys cupularis N.G.Walsh</t>
  </si>
  <si>
    <t>Eriochlamys eremaea N.G.Walsh</t>
  </si>
  <si>
    <t>Eriochloa australiensis Stapf ex Thell.</t>
  </si>
  <si>
    <t>Eriochloa crebra S.T.Blake</t>
  </si>
  <si>
    <t>Eriochloa pseudoacrotricha (Stapf ex Thell.)J.M.Black</t>
  </si>
  <si>
    <t>Erodiophyllum elderi F.Muell.</t>
  </si>
  <si>
    <t>Erodium aureum Carolin</t>
  </si>
  <si>
    <t>Erodium botrys (Cav.)Bertol.</t>
  </si>
  <si>
    <t>Erodium brachycarpum (Godr.)Thell.</t>
  </si>
  <si>
    <t>Erodium carolinianum Aldasoro, Aedo, C.Navarro &amp; L.Saez</t>
  </si>
  <si>
    <t>Erodium crinitum Carolin</t>
  </si>
  <si>
    <t>Erodium cygnorum Nees</t>
  </si>
  <si>
    <t>Erodium janszii Alarcon, Aldasoro, C.Navarro &amp; Aedo</t>
  </si>
  <si>
    <t>Erodium malacoides (L.)Willd.</t>
  </si>
  <si>
    <t>Erodium sp. Blesing (J.R.Wheeler 471) W.R.Barker</t>
  </si>
  <si>
    <t>Erophila verna</t>
  </si>
  <si>
    <t>Erophila verna (L.)Chevall. ssp. praecox (Steven)Walters</t>
  </si>
  <si>
    <t>Erophila verna (L.)Chevall. ssp. verna</t>
  </si>
  <si>
    <t>Eruca sativa Mill.</t>
  </si>
  <si>
    <t>Erymophyllum ramosum (A.Gray)Paul G.Wilson ssp. ramosum</t>
  </si>
  <si>
    <t>Eryngium campestre L.</t>
  </si>
  <si>
    <t>Eryngium ovinum A.Cunn.</t>
  </si>
  <si>
    <t>Eryngium supinum J.M.Black</t>
  </si>
  <si>
    <t>Eryngium vesiculosum Labill.</t>
  </si>
  <si>
    <t>Erysimum repandum L.</t>
  </si>
  <si>
    <t>Erysimum suffruticosum Spreng.</t>
  </si>
  <si>
    <t>Erythranthe moschata (Douglas ex Lindl.)G.L.Nesom</t>
  </si>
  <si>
    <t>Erythrina acanthocarpa E.Mey.</t>
  </si>
  <si>
    <t>Erythrina vespertilio Benth.</t>
  </si>
  <si>
    <t>Erythrina X sykesii Barneby &amp; Krukoff</t>
  </si>
  <si>
    <t>Escallonia rubra (Ruiz &amp; Pav.)Pers.</t>
  </si>
  <si>
    <t>Eschscholzia californica Cham.</t>
  </si>
  <si>
    <t>Ethuliopsis cunninghamii (Hook.)F.Muell.</t>
  </si>
  <si>
    <t>Eucalyptus alatissima (Brooker &amp; Hopper)D.Nicolle</t>
  </si>
  <si>
    <t>Eucalyptus albens Benth.</t>
  </si>
  <si>
    <t>Eucalyptus albopurpurea (Boomsma)D.Nicolle</t>
  </si>
  <si>
    <t>Eucalyptus angulosa Schauer</t>
  </si>
  <si>
    <t>Eucalyptus arcana (D.Nicolle &amp; Brooker)Rule</t>
  </si>
  <si>
    <t>Eucalyptus arenacea Marginson &amp; Ladiges</t>
  </si>
  <si>
    <t>Eucalyptus baxteri (Benth.)Maiden &amp; Blakely ex J.M.Black</t>
  </si>
  <si>
    <t>Eucalyptus behriana F.Muell.</t>
  </si>
  <si>
    <t>Eucalyptus behriana X Eucalyptus largiflorens F.Muell.</t>
  </si>
  <si>
    <t>Eucalyptus botryoides Sm.</t>
  </si>
  <si>
    <t>Eucalyptus brachycalyx Blakely</t>
  </si>
  <si>
    <t>Eucalyptus brachycalyx Blakely -- Eucalyptus concinna Maiden &amp; Blakely</t>
  </si>
  <si>
    <t>Eucalyptus brockwayi C.A.Gardner</t>
  </si>
  <si>
    <t>Eucalyptus cajuputea F.Muell. ex Miq.</t>
  </si>
  <si>
    <t>Eucalyptus calcareana Boomsma</t>
  </si>
  <si>
    <t>Eucalyptus calycogona</t>
  </si>
  <si>
    <t>Eucalyptus calycogona Turcz. ssp. calycogona</t>
  </si>
  <si>
    <t>Eucalyptus calycogona Turcz. ssp. spaffordii D.Nicolle</t>
  </si>
  <si>
    <t>Eucalyptus calycogona Turcz. ssp. trachybasis D.Nicolle</t>
  </si>
  <si>
    <t>Eucalyptus camaldulensis</t>
  </si>
  <si>
    <t>Eucalyptus camaldulensis Dehnh. ssp. arida Brooker &amp; M.W.McDonald</t>
  </si>
  <si>
    <t>Eucalyptus camaldulensis Dehnh. ssp. camaldulensis</t>
  </si>
  <si>
    <t>Eucalyptus camaldulensis Dehnh. ssp. minima Brooker &amp; M.W.McDonald</t>
  </si>
  <si>
    <t>Eucalyptus campaspe S.Moore</t>
  </si>
  <si>
    <t>Eucalyptus canescens</t>
  </si>
  <si>
    <t>Eucalyptus canescens D.Nicolle ssp. beadellii D.Nicolle</t>
  </si>
  <si>
    <t>Eucalyptus canescens D.Nicolle ssp. canescens</t>
  </si>
  <si>
    <t>Eucalyptus capitanea L.A.S.Johnson &amp; K.D.Hill</t>
  </si>
  <si>
    <t>Eucalyptus cinerea F.Muell. ex Benth.</t>
  </si>
  <si>
    <t>Eucalyptus cladocalyx</t>
  </si>
  <si>
    <t>Eucalyptus cladocalyx F.Muell. ssp. cladocalyx</t>
  </si>
  <si>
    <t>Eucalyptus cladocalyx F.Muell. ssp. crassa D.Nicolle</t>
  </si>
  <si>
    <t>Eucalyptus cladocalyx F.Muell. ssp. petila D.Nicolle</t>
  </si>
  <si>
    <t>Eucalyptus cneorifolia DC.</t>
  </si>
  <si>
    <t>Eucalyptus concinna Maiden &amp; Blakely</t>
  </si>
  <si>
    <t>Eucalyptus conglobata (R.Br. ex Benth.)Maiden ssp. conglobata</t>
  </si>
  <si>
    <t>Eucalyptus coolabah Blakely &amp; Jacobs</t>
  </si>
  <si>
    <t>Eucalyptus cornuta Labill.</t>
  </si>
  <si>
    <t>Eucalyptus cosmophylla F.Muell.</t>
  </si>
  <si>
    <t>Eucalyptus cosmophylla F.Muell. X Eucalyptus viminalis</t>
  </si>
  <si>
    <t>Eucalyptus cretata P.J.Lang &amp; Brooker</t>
  </si>
  <si>
    <t>Eucalyptus cyanophylla Brooker</t>
  </si>
  <si>
    <t>Eucalyptus cyanophylla Brooker -- Eucalyptus dumosa A.Cunn. ex J.Oxley</t>
  </si>
  <si>
    <t>Eucalyptus dalrympleana Maiden ssp. dalrympleana</t>
  </si>
  <si>
    <t>Eucalyptus densa Brooker &amp; Hopper ssp. densa</t>
  </si>
  <si>
    <t>Eucalyptus diversifolia Bonpl. ssp. diversifolia</t>
  </si>
  <si>
    <t>Eucalyptus dumosa A.Cunn. ex J.Oxley</t>
  </si>
  <si>
    <t>Eucalyptus dumosa complex -- Eucalyptus phenax</t>
  </si>
  <si>
    <t>Eucalyptus dundasii Maiden</t>
  </si>
  <si>
    <t>Eucalyptus eremicola Boomsma ssp. eremicola</t>
  </si>
  <si>
    <t>Eucalyptus eremicola Boomsma ssp. peeneri (Blakely)D.Nicolle</t>
  </si>
  <si>
    <t>Eucalyptus eremophila (Diels)Maiden ssp. eremophila</t>
  </si>
  <si>
    <t>Eucalyptus falciformis (Newnham, Ladiges &amp; Whiffin) K.Rule</t>
  </si>
  <si>
    <t>Eucalyptus fasciculosa F.Muell.</t>
  </si>
  <si>
    <t>Eucalyptus flindersii Boomsma</t>
  </si>
  <si>
    <t>Eucalyptus forrestiana Diels</t>
  </si>
  <si>
    <t>Eucalyptus gamophylla F.Muell.</t>
  </si>
  <si>
    <t>Eucalyptus gardneri Maiden ssp. gardneri</t>
  </si>
  <si>
    <t>Eucalyptus gillenii Ewart &amp; L.R.Kerr</t>
  </si>
  <si>
    <t>Eucalyptus gillii Maiden</t>
  </si>
  <si>
    <t>Eucalyptus glomerosa Brooker &amp; Hopper</t>
  </si>
  <si>
    <t>Eucalyptus gomphocephala DC.</t>
  </si>
  <si>
    <t>Eucalyptus gongylocarpa Blakely</t>
  </si>
  <si>
    <t>Eucalyptus goniocalyx F.Muell. ex Miq.</t>
  </si>
  <si>
    <t>Eucalyptus goniocalyx F.Muell. ex Miq. ssp. exposa D.Nicolle</t>
  </si>
  <si>
    <t>Eucalyptus goniocalyx F.Muell. ex Miq. ssp. goniocalyx</t>
  </si>
  <si>
    <t>Eucalyptus gracilis F.Muell.</t>
  </si>
  <si>
    <t>Eucalyptus gracilis X Eucalyptus largiflorens F.Muell.</t>
  </si>
  <si>
    <t>Eucalyptus gypsophila D.Nicolle</t>
  </si>
  <si>
    <t>Eucalyptus incrassata Labill.</t>
  </si>
  <si>
    <t>Eucalyptus intertexta R.T.Baker</t>
  </si>
  <si>
    <t>Eucalyptus intertexta R.T.Baker X Eucalyptus sideroxylon A.Cunn. ex Woolls ssp. sideroxylon</t>
  </si>
  <si>
    <t>Eucalyptus lansdowneana F.Muell. &amp; J.E.Br.</t>
  </si>
  <si>
    <t>Eucalyptus largiflorens F.Muell.</t>
  </si>
  <si>
    <t>Eucalyptus leptophylla F.Muell. ex Miq.</t>
  </si>
  <si>
    <t>Eucalyptus leptopoda Benth. ssp. elevata L.A.S.Johnson &amp; K.D.Hill</t>
  </si>
  <si>
    <t>Eucalyptus leucoxylon hybrid F.Muell.</t>
  </si>
  <si>
    <t>Eucalyptus leucoxylon</t>
  </si>
  <si>
    <t>Eucalyptus leucoxylon F.Muell. ssp. leucoxylon</t>
  </si>
  <si>
    <t>Eucalyptus leucoxylon F.Muell. ssp. leucoxylon X Eucalyptus porosa F.Muell. ex Miq.</t>
  </si>
  <si>
    <t>Eucalyptus leucoxylon F.Muell. ssp. megalocarpa Boland</t>
  </si>
  <si>
    <t>Eucalyptus leucoxylon F.Muell. ssp. pruinosa (F.Muell. ex Miq.)Boland</t>
  </si>
  <si>
    <t>Eucalyptus leucoxylon F.Muell. ssp. pruinosa (F.Muell. ex Miq.)Boland X Eucalyptus porosa F.Muell. ex Miq.</t>
  </si>
  <si>
    <t>Eucalyptus leucoxylon F.Muell. ssp. stephaniae Rule</t>
  </si>
  <si>
    <t>Eucalyptus macrorhyncha F.Muell. ex Benth. ssp. macrorhyncha</t>
  </si>
  <si>
    <t>Eucalyptus mannensis Boomsma ssp. mannensis</t>
  </si>
  <si>
    <t>Eucalyptus microcarpa (Maiden)Maiden</t>
  </si>
  <si>
    <t>Eucalyptus microcarpa -- Eucalyptus odorata Behr (NC)</t>
  </si>
  <si>
    <t>Eucalyptus minniritchi D.Nicolle</t>
  </si>
  <si>
    <t>Eucalyptus obliqua L'Her.</t>
  </si>
  <si>
    <t>Eucalyptus odorata Behr</t>
  </si>
  <si>
    <t>Eucalyptus oleosa</t>
  </si>
  <si>
    <t>Eucalyptus oleosa F.Muell. ex Miq. ssp. ampliata L.A.S.Johnson &amp; K.D.Hill</t>
  </si>
  <si>
    <t>Eucalyptus oleosa F.Muell. ex Miq. ssp. oleosa</t>
  </si>
  <si>
    <t>Eucalyptus oleosa X Eucalyptus socialis</t>
  </si>
  <si>
    <t>Eucalyptus omissa</t>
  </si>
  <si>
    <t>omissa</t>
  </si>
  <si>
    <t>Eucalyptus omissa D.Nicolle &amp; M.E.French</t>
  </si>
  <si>
    <t>Eucalyptus ovata</t>
  </si>
  <si>
    <t>Eucalyptus ovata Labill. ssp. ovata</t>
  </si>
  <si>
    <t>Eucalyptus oxymitra Blakely</t>
  </si>
  <si>
    <t>Eucalyptus pauciflora Sieber ex Spreng. ssp. pauciflora</t>
  </si>
  <si>
    <t>Eucalyptus peninsularis D.Nicolle</t>
  </si>
  <si>
    <t>Eucalyptus peninsularis -- Eucalyptus socialis</t>
  </si>
  <si>
    <t>Eucalyptus percostata Brooker &amp; P.J.Lang</t>
  </si>
  <si>
    <t>Eucalyptus petiolaris (Boland)Rule</t>
  </si>
  <si>
    <t>Eucalyptus phenax</t>
  </si>
  <si>
    <t>Eucalyptus phenax Brooker &amp; Slee ssp. compressa D.Nicolle</t>
  </si>
  <si>
    <t>Eucalyptus phenax Brooker &amp; Slee ssp. phenax</t>
  </si>
  <si>
    <t>Eucalyptus pileata Blakely</t>
  </si>
  <si>
    <t>Eucalyptus pimpiniana Maiden</t>
  </si>
  <si>
    <t>Eucalyptus platypus Hook. ssp. platypus</t>
  </si>
  <si>
    <t>Eucalyptus polybractea R.T.Baker</t>
  </si>
  <si>
    <t>Eucalyptus porosa F.Muell. ex Miq.</t>
  </si>
  <si>
    <t>Eucalyptus ravida L.A.S.Johnson &amp; K.D.Hill</t>
  </si>
  <si>
    <t>Eucalyptus remota Blakely</t>
  </si>
  <si>
    <t>Eucalyptus repullulans D.Nicolle</t>
  </si>
  <si>
    <t>Eucalyptus rugosa R.Br. ex Blakely</t>
  </si>
  <si>
    <t>Eucalyptus saligna Sm.</t>
  </si>
  <si>
    <t>Eucalyptus salubris F.Muell.</t>
  </si>
  <si>
    <t>Eucalyptus sideroxylon A.Cunn. ex Woolls ssp. sideroxylon</t>
  </si>
  <si>
    <t>Eucalyptus socialis F.Muell. ex Miq. -- Eucalyptus yumbarrana Boomsma</t>
  </si>
  <si>
    <t>Eucalyptus socialis</t>
  </si>
  <si>
    <t>Eucalyptus socialis F.Muell. ex Miq. ssp. eucentrica (L.A.S.Johnson &amp; K.D.Hill)Nicolle</t>
  </si>
  <si>
    <t>Eucalyptus socialis F.Muell. ex Miq. ssp. socialis</t>
  </si>
  <si>
    <t>Eucalyptus socialis F.Muell. ex Miq. ssp. victoriensis D.Nicolle</t>
  </si>
  <si>
    <t>Eucalyptus socialis F.Muell. ex Miq. ssp. viridans D.Nicolle</t>
  </si>
  <si>
    <t>Eucalyptus sparsa Boomsma</t>
  </si>
  <si>
    <t>Eucalyptus spathulata Hook. ssp. spathulata</t>
  </si>
  <si>
    <t>Eucalyptus steedmanii C.A.Gardner X Eucalyptus sp.</t>
  </si>
  <si>
    <t>Eucalyptus stoatei C.A.Gardner</t>
  </si>
  <si>
    <t>Eucalyptus stricklandii Maiden</t>
  </si>
  <si>
    <t>Eucalyptus torquata Luehm.</t>
  </si>
  <si>
    <t>Eucalyptus torquata Luehm. X Eucalyptus woodwardii Maiden</t>
  </si>
  <si>
    <t>Eucalyptus tricarpa (L.A.S.Johnson)L.A.S.Johnson &amp; K.D.Hill ssp. tricarpa</t>
  </si>
  <si>
    <t>Eucalyptus trivalva Blakely</t>
  </si>
  <si>
    <t>Eucalyptus urna D.Nicolle</t>
  </si>
  <si>
    <t>Eucalyptus utilis Brooker &amp; Hopper</t>
  </si>
  <si>
    <t>Eucalyptus viminalis</t>
  </si>
  <si>
    <t>Eucalyptus viminalis Labill. ssp. cygnetensis Boomsma</t>
  </si>
  <si>
    <t>Eucalyptus viminalis Labill. ssp. viminalis</t>
  </si>
  <si>
    <t>Eucalyptus vokesensis D.Nicolle &amp; L.A.S.Johnson</t>
  </si>
  <si>
    <t>Eucalyptus wimmerensis Rule</t>
  </si>
  <si>
    <t>Eucalyptus woodwardii Maiden</t>
  </si>
  <si>
    <t>Eucalyptus wyolensis Boomsma</t>
  </si>
  <si>
    <t>Eucalyptus X kalangadooensis Maiden &amp; Blakely</t>
  </si>
  <si>
    <t>Eucalyptus X mcintyrensis Maiden</t>
  </si>
  <si>
    <t>Eucalyptus X paludicola D.Nicolle</t>
  </si>
  <si>
    <t>Eucalyptus yalatensis Boomsma</t>
  </si>
  <si>
    <t>Eucalyptus youngiana F.Muell.</t>
  </si>
  <si>
    <t>Eucalyptus yumbarrana Boomsma</t>
  </si>
  <si>
    <t>Euchiton involucratus (G.Forst.)Holub</t>
  </si>
  <si>
    <t>Euchiton japonicus</t>
  </si>
  <si>
    <t>Euchiton limosus (D.G.Drury)Holub</t>
  </si>
  <si>
    <t>Euchiton sphaericus (Willd.)Holub</t>
  </si>
  <si>
    <t>Eulalia aurea (Bory)Kunth</t>
  </si>
  <si>
    <t>Euonymus europaeus L.</t>
  </si>
  <si>
    <t>Euonymus japonicus Thunb.</t>
  </si>
  <si>
    <t>Euphorbia australis</t>
  </si>
  <si>
    <t>Euphorbia australis Boiss. var. erythrantha (F.Muell.)Benth.</t>
  </si>
  <si>
    <t>Euphorbia australis Boiss. var. subtomentosa Domin</t>
  </si>
  <si>
    <t>Euphorbia biconvexa Domin</t>
  </si>
  <si>
    <t>Euphorbia centralis B.G.Thomson</t>
  </si>
  <si>
    <t>Euphorbia clandestina Jacq.</t>
  </si>
  <si>
    <t>Euphorbia cyathophora Murray</t>
  </si>
  <si>
    <t>Euphorbia cyparissias L.</t>
  </si>
  <si>
    <t>Euphorbia dallachyana Baill.</t>
  </si>
  <si>
    <t>Euphorbia davidii Subils</t>
  </si>
  <si>
    <t>Euphorbia dendroides L.</t>
  </si>
  <si>
    <t>Euphorbia drummondii</t>
  </si>
  <si>
    <t>Euphorbia drummondii Boiss.</t>
  </si>
  <si>
    <t>Euphorbia exigua L.</t>
  </si>
  <si>
    <t>Euphorbia falcata L.</t>
  </si>
  <si>
    <t>Euphorbia ferdinandi</t>
  </si>
  <si>
    <t>Euphorbia ferdinandi Baill. var. appendiculata Halford &amp; W.K.Harris</t>
  </si>
  <si>
    <t>Euphorbia ferdinandi Baill. var. ferdinandi</t>
  </si>
  <si>
    <t>Euphorbia ferdinandi Baill. var. saxosiplaniticola Halford &amp; W.K.Harris</t>
  </si>
  <si>
    <t>Euphorbia flindersica Halford &amp; W.K.Harris</t>
  </si>
  <si>
    <t>Euphorbia helioscopia L.</t>
  </si>
  <si>
    <t>Euphorbia heterophylla L.</t>
  </si>
  <si>
    <t>Euphorbia hirta L.</t>
  </si>
  <si>
    <t>Euphorbia hyssopifolia L.</t>
  </si>
  <si>
    <t>Euphorbia inappendiculata Domin var. queenslandica Domin</t>
  </si>
  <si>
    <t>Euphorbia lathyris L.</t>
  </si>
  <si>
    <t>Euphorbia maculata L.</t>
  </si>
  <si>
    <t>Euphorbia marginata Pursh</t>
  </si>
  <si>
    <t>Euphorbia multifaria Halford &amp; W.K.Harris</t>
  </si>
  <si>
    <t>Euphorbia oblongata Griseb.</t>
  </si>
  <si>
    <t>Euphorbia papillata Halford &amp; W.K.Harris var. papillata</t>
  </si>
  <si>
    <t>Euphorbia paralias L.</t>
  </si>
  <si>
    <t>Euphorbia parvicaruncula D.C.Hassall</t>
  </si>
  <si>
    <t>Euphorbia peplus L.</t>
  </si>
  <si>
    <t>Euphorbia porcata Halford &amp; W.K.Harris</t>
  </si>
  <si>
    <t>Euphorbia prostrata Aiton</t>
  </si>
  <si>
    <t>Euphorbia segetalis L.</t>
  </si>
  <si>
    <t>Euphorbia serpens Kunth</t>
  </si>
  <si>
    <t>Euphorbia sp. Damparanie Creek (F.J.Badman 6660) W.R. Barker</t>
  </si>
  <si>
    <t>Euphorbia sp. Tomkinson Ranges (D.J.E.Whibley 6741) P.J.Lang</t>
  </si>
  <si>
    <t>Euphorbia stevenii F.M.Bailey</t>
  </si>
  <si>
    <t>Euphorbia tannensis Spreng. ssp. eremophila (A.Cunn.)D.C.Hassall</t>
  </si>
  <si>
    <t>Euphorbia terracina L.</t>
  </si>
  <si>
    <t>Euphorbia thelephora</t>
  </si>
  <si>
    <t>Euphorbia thelephora Halford &amp; W.K.Harris var. australis Halford &amp; W.K.Harris</t>
  </si>
  <si>
    <t>Euphorbia thelephora Halford &amp; W.K.Harris var. rugosa Halford &amp; W.K.Harris</t>
  </si>
  <si>
    <t>Euphorbia thelephora Halford &amp; W.K.Harris var. thelephora</t>
  </si>
  <si>
    <t>Euphorbia trigonosperma Halford &amp; W.K.Harris</t>
  </si>
  <si>
    <t>Euphorbia verrucitesta Halford &amp; W.K.Harris</t>
  </si>
  <si>
    <t>Euphorbia victoriensis Halford &amp; W.K.Harris</t>
  </si>
  <si>
    <t>Euphorbia wheeleri Baill.</t>
  </si>
  <si>
    <t>Euphrasia collina</t>
  </si>
  <si>
    <t>Euphrasia collina R.Br. ssp. collina</t>
  </si>
  <si>
    <t>Euphrasia collina R.Br. ssp. muelleri (Wettst.)W.R.Barker</t>
  </si>
  <si>
    <t>Euphrasia collina R.Br. ssp. osbornii W.R.Barker</t>
  </si>
  <si>
    <t>Euphrasia collina R.Br. ssp. paludosa (R.Br.)W.R.Barker</t>
  </si>
  <si>
    <t>Euphrasia collina R.Br. ssp. tetragona (R.Br.)W.R.Barker</t>
  </si>
  <si>
    <t>Euphrasia collina R.Br. ssp. trichocalycina (Gand.)W.R.Barker</t>
  </si>
  <si>
    <t>Euphrasia scabra R.Br.</t>
  </si>
  <si>
    <t>Eurychorda complanata (R.Br.)B.G.Briggs &amp; L.A.S.Johnson</t>
  </si>
  <si>
    <t>Euryomyrtus ramosissima (A.Cunn.)Trudgen ssp. ramosissima</t>
  </si>
  <si>
    <t>Euryops abrotanifolius (L.)DC.</t>
  </si>
  <si>
    <t>Euryops virgineus</t>
  </si>
  <si>
    <t>River Resin Bush</t>
  </si>
  <si>
    <t>A33328</t>
  </si>
  <si>
    <t>virgineus</t>
  </si>
  <si>
    <t>Euryops virgineus (L.f.)DC</t>
  </si>
  <si>
    <t>Eustachys distichophylla (Lag.)Nees</t>
  </si>
  <si>
    <t>Eutaxia diffusa F.Muell.</t>
  </si>
  <si>
    <t>Eutaxia microphylla (R.Br.)C.H.Wright &amp; Dewar</t>
  </si>
  <si>
    <t>Evolvulus alsinoides</t>
  </si>
  <si>
    <t>Evolvulus alsinoides (L.)L. var. decumbens (R.Br.)Ooststr.</t>
  </si>
  <si>
    <t>Evolvulus alsinoides L. var. villosicalyx Ooststr.</t>
  </si>
  <si>
    <t>Exocarpos aphyllus R.Br.</t>
  </si>
  <si>
    <t>Exocarpos cupressiformis Labill.</t>
  </si>
  <si>
    <t>Exocarpos sparteus R.Br.</t>
  </si>
  <si>
    <t>Exocarpos strictus R.Br.</t>
  </si>
  <si>
    <t>Exocarpos syrticola (F.Muell. ex Miq.)Stauffer</t>
  </si>
  <si>
    <t>Fabaceae sp.</t>
  </si>
  <si>
    <t>Fabaceae</t>
  </si>
  <si>
    <t>Fallopia convolvulus (L.)A.Love</t>
  </si>
  <si>
    <t>Fedia graciliflora Fisch. &amp; C.A.Mey.</t>
  </si>
  <si>
    <t>Felicia echinata (Thunb.)Nees</t>
  </si>
  <si>
    <t>Felicia fruticosa (L.)G.Nicholson</t>
  </si>
  <si>
    <t>Ferula communis L. ssp. communis</t>
  </si>
  <si>
    <t>Festuca benthamiana Vickery</t>
  </si>
  <si>
    <t>Festuca rubra L.</t>
  </si>
  <si>
    <t>Ficinia nodosa (Rottb.)Goetgh., Muasya &amp; D.A.Simpson</t>
  </si>
  <si>
    <t>Ficus carica L.</t>
  </si>
  <si>
    <t>Ficus desertorum B.C.Wilde &amp; R.L.Barrett</t>
  </si>
  <si>
    <t>Filago pygmaea L.</t>
  </si>
  <si>
    <t>Filago pyramidata L.</t>
  </si>
  <si>
    <t>Fimbristylis aestivalis (Retz.)Vahl</t>
  </si>
  <si>
    <t>Fimbristylis dichotoma (L.)Vahl</t>
  </si>
  <si>
    <t>Fimbristylis ferruginea (L.)Vahl</t>
  </si>
  <si>
    <t>Fimbristylis microcarya F.Muell.</t>
  </si>
  <si>
    <t>Fimbristylis sieberiana Kunth</t>
  </si>
  <si>
    <t>Fimbristylis velata R.Br.</t>
  </si>
  <si>
    <t>Flaveria trinervia (Spreng.)C.Mohr</t>
  </si>
  <si>
    <t>Foeniculum vulgare Mill.</t>
  </si>
  <si>
    <t>Fragaria X ananassa (Weston)Duchesne ex Rozier</t>
  </si>
  <si>
    <t>Frankenia cinerea A.DC.</t>
  </si>
  <si>
    <t>Frankenia cordata J.M.Black</t>
  </si>
  <si>
    <t>Frankenia crispa J.M.Black</t>
  </si>
  <si>
    <t>Frankenia cupularis Summerh.</t>
  </si>
  <si>
    <t>Frankenia foliosa J.M.Black</t>
  </si>
  <si>
    <t>Frankenia pauciflora</t>
  </si>
  <si>
    <t>Frankenia pauciflora DC. var. fruticulosa (DC.)Summerh.</t>
  </si>
  <si>
    <t>Frankenia pauciflora DC. var. gunnii Summerh.</t>
  </si>
  <si>
    <t>Frankenia plicata Melville</t>
  </si>
  <si>
    <t>Frankenia pulverulenta L.</t>
  </si>
  <si>
    <t>Frankenia serpyllifolia Lindl.</t>
  </si>
  <si>
    <t>Frankenia sessilis Summerh.</t>
  </si>
  <si>
    <t>Frankenia subteres Summerh.</t>
  </si>
  <si>
    <t>Fraxinus angustifolia Vahl</t>
  </si>
  <si>
    <t>Fraxinus angustifolia Vahl ssp. angustifolia</t>
  </si>
  <si>
    <t>Fraxinus angustifolia Vahl ssp. oxycarpa (M.Bieb. ex Willd.) Franco &amp; Rocha Afonso</t>
  </si>
  <si>
    <t>Fraxinus ornus L.</t>
  </si>
  <si>
    <t>Freesia laxa ssp. laxa</t>
  </si>
  <si>
    <t xml:space="preserve">ssp. laxa    </t>
  </si>
  <si>
    <t>Freesia laxa (Thunb.)Goldblatt &amp; J.C.Manning ssp. laxa</t>
  </si>
  <si>
    <t>Freesia leichtlinii</t>
  </si>
  <si>
    <t>leichtlinii</t>
  </si>
  <si>
    <t>Freesia leichtlinii Klatt</t>
  </si>
  <si>
    <t>Fuchsia magellanica Lam.</t>
  </si>
  <si>
    <t>Fumaria bastardii Boreau</t>
  </si>
  <si>
    <t>Fumaria capreolata L.</t>
  </si>
  <si>
    <t>Fumaria densiflora DC.</t>
  </si>
  <si>
    <t>Fumaria indica (Hausskn.)Pugsley</t>
  </si>
  <si>
    <t>Fumaria muralis Sond. ex W.D.J.Koch ssp. muralis</t>
  </si>
  <si>
    <t>Fumaria officinalis L. ssp. officinalis</t>
  </si>
  <si>
    <t>Fumaria parviflora Lam. var. indicoides Pugsley</t>
  </si>
  <si>
    <t>Fumaria parviflora Lam. var. parviflora</t>
  </si>
  <si>
    <t>Gahnia ancistrophylla Benth.</t>
  </si>
  <si>
    <t>Gahnia clarkei Benl</t>
  </si>
  <si>
    <t>Gahnia deusta (R.Br.)Benth.</t>
  </si>
  <si>
    <t>Gahnia filum (Labill.)F.Muell.</t>
  </si>
  <si>
    <t>Gahnia halmaturina R.L.Barrett &amp; K.L.Wilson</t>
  </si>
  <si>
    <t>Gahnia hystrix J.M.Black</t>
  </si>
  <si>
    <t>Gahnia lanigera (R.Br.)Benth.</t>
  </si>
  <si>
    <t>Gahnia radula (R.Br.)Benth.</t>
  </si>
  <si>
    <t>Gahnia sieberiana Kunth</t>
  </si>
  <si>
    <t>Gahnia trifida Labill.</t>
  </si>
  <si>
    <t>Gaillardia X grandiflora Pursh</t>
  </si>
  <si>
    <t>Galinsoga parviflora Cav.</t>
  </si>
  <si>
    <t>Galium album Mill.</t>
  </si>
  <si>
    <t>Galium aparine L.</t>
  </si>
  <si>
    <t>Galium australe DC.</t>
  </si>
  <si>
    <t>Galium bulliformis I.Thomps.</t>
  </si>
  <si>
    <t>Galium ciliare Hook.f. ssp. ciliare</t>
  </si>
  <si>
    <t>Galium compactum Ehrend. &amp; McGill.</t>
  </si>
  <si>
    <t>Galium curvihirtum Ehrend. &amp; McGill.</t>
  </si>
  <si>
    <t>Galium densum Hook.f.</t>
  </si>
  <si>
    <t>Galium divaricatum Pourret ex Lam.</t>
  </si>
  <si>
    <t>Galium gaudichaudii</t>
  </si>
  <si>
    <t>Galium gaudichaudii DC. ssp. gaudichaudii</t>
  </si>
  <si>
    <t>Galium gaudichaudii DC. ssp. parviflorum I.Thomps.</t>
  </si>
  <si>
    <t>Galium leptogonium I.Thomps.</t>
  </si>
  <si>
    <t>Galium microlobum I.Thomps.</t>
  </si>
  <si>
    <t>Galium migrans</t>
  </si>
  <si>
    <t>Galium migrans Ehrend. &amp; McGill. ssp. inversum I.Thomps.</t>
  </si>
  <si>
    <t>Galium migrans Ehrend. &amp; McGill. ssp. trichogynum I.Thomps.</t>
  </si>
  <si>
    <t>Galium murale (L.)All.</t>
  </si>
  <si>
    <t>Galium palustre L.</t>
  </si>
  <si>
    <t>Galium propinquum A.Cunn.</t>
  </si>
  <si>
    <t>Galium spurium L.</t>
  </si>
  <si>
    <t>Galium tricornutum Dandy</t>
  </si>
  <si>
    <t>Gamochaeta americana (Mill.)Wedd.</t>
  </si>
  <si>
    <t>Gamochaeta calviceps (Fernald)Cabrera</t>
  </si>
  <si>
    <t>Gamochaeta pensylvanica (Willd.)Cabrera</t>
  </si>
  <si>
    <t>Gamochaeta purpurea (L.)Cabrera</t>
  </si>
  <si>
    <t>Gasteria carinata (Mill.)Duval var. verrucosa (Mill.)van Jaarsv</t>
  </si>
  <si>
    <t>Gasteria obliqua (Aiton)Duval</t>
  </si>
  <si>
    <t>Gastridium phleoides (Nees &amp; Meyen)C.E.Hubb.</t>
  </si>
  <si>
    <t>Gastrodia procera G.W.Carr</t>
  </si>
  <si>
    <t>Gastrodia sesamoides R.Br.</t>
  </si>
  <si>
    <t>Gastrodia vescula D.L.Jones</t>
  </si>
  <si>
    <t>Gastrolobium villosum Benth.</t>
  </si>
  <si>
    <t>Gaudinia fragilis (L.) P.Beauv.</t>
  </si>
  <si>
    <t>Gazania linearis (Thunb.)Druce</t>
  </si>
  <si>
    <t>Gazania rigens (L.)Gaertn.</t>
  </si>
  <si>
    <t>Gazania serrata DC.</t>
  </si>
  <si>
    <t>Geijera linearifolia (DC.)J.M.Black</t>
  </si>
  <si>
    <t>Geijera parviflora Lindl.</t>
  </si>
  <si>
    <t>Genista linifolia L.</t>
  </si>
  <si>
    <t>Genista monspessulana (L.)L.A.S.Johnson</t>
  </si>
  <si>
    <t>Genista stenopetala Webb &amp; Berthel.</t>
  </si>
  <si>
    <t>Genista X spachiana Webb</t>
  </si>
  <si>
    <t>Genoplesium ciliatum (Ewart &amp; B.Rees)D.L.Jones &amp; M.A.Clem.</t>
  </si>
  <si>
    <t>Genoplesium despectans (Hook.f.)D.L.Jones &amp; M.A.Clem.</t>
  </si>
  <si>
    <t>Genoplesium morrisii (Nicholls)D.L.Jones &amp; M.A.Clem.</t>
  </si>
  <si>
    <t>Genoplesium nigricans (R.Br.)D.L.Jones &amp; M.A.Clem.</t>
  </si>
  <si>
    <t>Genoplesium rufum (R.Br.)D.L.Jones &amp; M.A.Clem.</t>
  </si>
  <si>
    <t>Gentianella clelandii (L.G.Adams)Glenny</t>
  </si>
  <si>
    <t>Gentianella gunniana (L.G.Adams)Glenny</t>
  </si>
  <si>
    <t>Geococcus pusillus J.L.Drumm. ex Harvey</t>
  </si>
  <si>
    <t>Geranium dissectum L.</t>
  </si>
  <si>
    <t>Geranium homeanum Turcz.</t>
  </si>
  <si>
    <t>Geranium incanum Burm.f.</t>
  </si>
  <si>
    <t>Geranium molle</t>
  </si>
  <si>
    <t>Geranium molle L.</t>
  </si>
  <si>
    <t>Geranium nepalense Sweet</t>
  </si>
  <si>
    <t>Geranium potentilloides L'Her. ex DC. var. potentilloides</t>
  </si>
  <si>
    <t>Geranium purpureum Vill.</t>
  </si>
  <si>
    <t>Geranium retrorsum L'Her. ex DC.</t>
  </si>
  <si>
    <t>Geranium sanguineum L.</t>
  </si>
  <si>
    <t>Geranium solanderi Carolin</t>
  </si>
  <si>
    <t>Geranium yeoi Aedo &amp; Munoz Garm.</t>
  </si>
  <si>
    <t>Gilesia biniflora F.Muell.</t>
  </si>
  <si>
    <t>Gilia tricolor Benth.</t>
  </si>
  <si>
    <t>Gladiolus angustus L.</t>
  </si>
  <si>
    <t>Gladiolus carneus D.Delaroche</t>
  </si>
  <si>
    <t>Gladiolus communis L. ssp. byzantinus (Mill.)A.P.Ham.</t>
  </si>
  <si>
    <t>Gladiolus dalenii Van Geel</t>
  </si>
  <si>
    <t>Gladiolus floribundus Jacq.</t>
  </si>
  <si>
    <t>Gladiolus tristis L.</t>
  </si>
  <si>
    <t>Gladiolus undulatus L.</t>
  </si>
  <si>
    <t>Gladiolus watsonius Thunb.</t>
  </si>
  <si>
    <t>Glandularia aristigera (S.Moore)Tronc.</t>
  </si>
  <si>
    <t>Glaucium corniculatum (L.)Rudolph</t>
  </si>
  <si>
    <t>Glaucium flavum Crantz</t>
  </si>
  <si>
    <t>Glebionis coronaria (L.)Cass. ex Spach</t>
  </si>
  <si>
    <t>Glechoma hederacea L.</t>
  </si>
  <si>
    <t>Gleditsia triacanthos L.</t>
  </si>
  <si>
    <t>Gleichenia microphylla R.Br.</t>
  </si>
  <si>
    <t>MOLLUGINACEAE</t>
  </si>
  <si>
    <t>Glinus lotoides L.</t>
  </si>
  <si>
    <t>Glinus oppositifolius (L.)Aug.DC.</t>
  </si>
  <si>
    <t>Glinus orygioides F.Muell.</t>
  </si>
  <si>
    <t>Glischrocaryon angustifolium (Nees)M.L.Moody &amp; Les</t>
  </si>
  <si>
    <t>Glischrocaryon behrii (Schltdl.)Orchard</t>
  </si>
  <si>
    <t>Glischrocaryon flavescens (J.Drumm.)Orchard</t>
  </si>
  <si>
    <t>Glossocardia bidens (Retz.)Veldkamp</t>
  </si>
  <si>
    <t>Glossodia major R.Br.</t>
  </si>
  <si>
    <t>Glossostigma cleistanthum W.R.Barker</t>
  </si>
  <si>
    <t>Glossostigma diandrum (L.)Kuntze</t>
  </si>
  <si>
    <t>Glossostigma drummondii Benth.</t>
  </si>
  <si>
    <t>Glossostigma elatinoides (Benth.)Benth. ex Hook.f.</t>
  </si>
  <si>
    <t>Glossostigma sp. Long stout-pedicelled (W.R.Barker 2481) W.R.Barker</t>
  </si>
  <si>
    <t>Glyceria australis C.E.Hubb.</t>
  </si>
  <si>
    <t>Glyceria declinata Breb.</t>
  </si>
  <si>
    <t>Glyceria maxima (Hartm.)Holmb.</t>
  </si>
  <si>
    <t>Glycine canescens F.J.Herm.</t>
  </si>
  <si>
    <t>Glycine clandestina</t>
  </si>
  <si>
    <t>W33263</t>
  </si>
  <si>
    <t>Glycine clandestina J.C.Wendl.</t>
  </si>
  <si>
    <t>Glycine latrobeana (Meisn.)Benth.</t>
  </si>
  <si>
    <t>Glycine microphylla (Benth.)Tindale</t>
  </si>
  <si>
    <t>Glycine rubiginosa Tindale &amp; B.E.Pfeil</t>
  </si>
  <si>
    <t>Glycine tabacina (Labill.)Benth.</t>
  </si>
  <si>
    <t>Glycyrrhiza acanthocarpa (Lindl.)J.M.Black</t>
  </si>
  <si>
    <t>Glycyrrhiza glabra L.</t>
  </si>
  <si>
    <t>Gnaphalium diamantinense Paul G.Wilson</t>
  </si>
  <si>
    <t>Gnaphalium indutum Hook.f. ssp. indutum</t>
  </si>
  <si>
    <t>Gnaphalium polycaulon Pers.</t>
  </si>
  <si>
    <t>Gnephosis arachnoidea Turcz.</t>
  </si>
  <si>
    <t>Gnephosis drummondii (A.Gray)P.S.Short</t>
  </si>
  <si>
    <t>Gnephosis eriocarpa (F.Muell.)Benth.</t>
  </si>
  <si>
    <t>Gnephosis tenuissima Cass.</t>
  </si>
  <si>
    <t>Gomphocarpus cancellatus (Burm.f.)Bruyns</t>
  </si>
  <si>
    <t>Gomphocarpus fruticosus (L.)W.T.Aiton</t>
  </si>
  <si>
    <t>Gomphocarpus physocarpus E.Mey.</t>
  </si>
  <si>
    <t>Gompholobium ecostatum Kuchel</t>
  </si>
  <si>
    <t>Gompholobium knightianum Lindl.</t>
  </si>
  <si>
    <t>Gomphrena celosioides Mart.</t>
  </si>
  <si>
    <t>Gomphrena lanata R.Br.</t>
  </si>
  <si>
    <t>Gonocarpus confertifolius (F.Muell.)Orchard var. helmsii Orchard</t>
  </si>
  <si>
    <t>Gonocarpus elatus (A.Cunn. ex Fenzl)Orchard</t>
  </si>
  <si>
    <t>Gonocarpus elatus X Gonocarpus mezianus (H.Schindl.)Orchard</t>
  </si>
  <si>
    <t>Gonocarpus humilis Orchard</t>
  </si>
  <si>
    <t>Gonocarpus mezianus (H.Schindl.)Orchard</t>
  </si>
  <si>
    <t>Gonocarpus micranthus Thunb. ssp. micranthus</t>
  </si>
  <si>
    <t>Gonocarpus tetragynus Labill.</t>
  </si>
  <si>
    <t>Goodenia albiflora Schltdl.</t>
  </si>
  <si>
    <t>Goodenia amplexans F.Muell.</t>
  </si>
  <si>
    <t>Goodenia anfracta J.M.Black</t>
  </si>
  <si>
    <t>Goodenia arguta (R.Br.)K.A. Sheph.</t>
  </si>
  <si>
    <t>Goodenia asteriscus P.J.Lang</t>
  </si>
  <si>
    <t>Goodenia benthamiana Carolin</t>
  </si>
  <si>
    <t>Goodenia berardiana (Gaudich.)Carolin</t>
  </si>
  <si>
    <t>Goodenia berringbinensis Carolin</t>
  </si>
  <si>
    <t>Goodenia blackiana Carolin</t>
  </si>
  <si>
    <t>Goodenia brunnea Carolin</t>
  </si>
  <si>
    <t>Goodenia capillosa K.A.Sheph.</t>
  </si>
  <si>
    <t>Goodenia centralis Carolin</t>
  </si>
  <si>
    <t>Goodenia chambersii F.Muell.</t>
  </si>
  <si>
    <t>Goodenia collaris (F.Muell.)K.A.Sheph.</t>
  </si>
  <si>
    <t>Goodenia connata (F.Muell.)K.A.Sheph.</t>
  </si>
  <si>
    <t>Goodenia cycloptera R.Br.</t>
  </si>
  <si>
    <t>Goodenia cycnopotamica (F.Muell.)K.A.Sheph.</t>
  </si>
  <si>
    <t>Goodenia fascicularis F.Muell. &amp; Tate</t>
  </si>
  <si>
    <t>Goodenia geniculata R.Br.</t>
  </si>
  <si>
    <t>Goodenia gibbosa Carolin</t>
  </si>
  <si>
    <t>Goodenia glabra R.Br.</t>
  </si>
  <si>
    <t>Goodenia glabrata (Carolin)K.A.Sheph.</t>
  </si>
  <si>
    <t>Goodenia glandulosa K.Krause</t>
  </si>
  <si>
    <t>Goodenia glauca F.Muell.</t>
  </si>
  <si>
    <t>Goodenia gracilis R.Br.</t>
  </si>
  <si>
    <t>Goodenia gypsicola Symon</t>
  </si>
  <si>
    <t>Goodenia havilandii Maiden &amp; Betche</t>
  </si>
  <si>
    <t>Goodenia heterochila F.Muell.</t>
  </si>
  <si>
    <t>Goodenia heteromera F.Muell.</t>
  </si>
  <si>
    <t>Goodenia humilis R.Br.</t>
  </si>
  <si>
    <t>Goodenia lobata Ising</t>
  </si>
  <si>
    <t>Goodenia lunata J.M.Black</t>
  </si>
  <si>
    <t>Goodenia micrantha Hemsley ex Carolin</t>
  </si>
  <si>
    <t>Goodenia modesta J.M.Black</t>
  </si>
  <si>
    <t>Goodenia mueckeana F.Muell.</t>
  </si>
  <si>
    <t>Goodenia occidentalis Carolin</t>
  </si>
  <si>
    <t>Goodenia ovata Sm.</t>
  </si>
  <si>
    <t>Goodenia paradoxa (R.Br.)K.A.Sheph.</t>
  </si>
  <si>
    <t>Goodenia pinnatifida Schltdl.</t>
  </si>
  <si>
    <t>Goodenia pusilliflora F.Muell.</t>
  </si>
  <si>
    <t>Goodenia quasilibera Carolin</t>
  </si>
  <si>
    <t>Goodenia radicans (Cav.)Pers.</t>
  </si>
  <si>
    <t>Goodenia ramelii F.Muell.</t>
  </si>
  <si>
    <t>Goodenia robusta (Benth.)K.Krause</t>
  </si>
  <si>
    <t>Goodenia saccata Carolin</t>
  </si>
  <si>
    <t>Goodenia triodiophila Carolin</t>
  </si>
  <si>
    <t>Goodenia valdentata P.J.Lang</t>
  </si>
  <si>
    <t>Goodenia varia R.Br.</t>
  </si>
  <si>
    <t>Goodenia vernicosa J.M.Black</t>
  </si>
  <si>
    <t>Goodenia vilmoriniae F.Muell.</t>
  </si>
  <si>
    <t>Goodenia willisiana Carolin</t>
  </si>
  <si>
    <t>Goodenia xanthosperma F.Muell.</t>
  </si>
  <si>
    <t>Goodia medicaginea F.Muell.</t>
  </si>
  <si>
    <t>Gossypium sturtianum J.H.Willis var. sturtianum</t>
  </si>
  <si>
    <t>Grammosolen dixonii (F.Muell. &amp; Tate)Haegi</t>
  </si>
  <si>
    <t>Grammosolen truncatus (Ising)Haegi</t>
  </si>
  <si>
    <t>Gratiola pedunculata R.Br.</t>
  </si>
  <si>
    <t>Gratiola peruviana L.</t>
  </si>
  <si>
    <t>Gratiola pubescens R.Br.</t>
  </si>
  <si>
    <t>Gratiola pumilo F.Muell.</t>
  </si>
  <si>
    <t>Gratwickia monochaeta F.Muell.</t>
  </si>
  <si>
    <t>Grevillea albiflora C.T.White</t>
  </si>
  <si>
    <t>Grevillea anethifolia R.Br.</t>
  </si>
  <si>
    <t>Grevillea angustiloba</t>
  </si>
  <si>
    <t>Grevillea angustiloba (F.Muell.)Downing ssp. angustiloba</t>
  </si>
  <si>
    <t>Grevillea angustiloba (F.Muell.)Downing ssp. wirregaensis Downing</t>
  </si>
  <si>
    <t>Grevillea aquifolium Lindl.</t>
  </si>
  <si>
    <t>Grevillea aspera R.Br.</t>
  </si>
  <si>
    <t>Grevillea dilatata (R.Br.)Downing</t>
  </si>
  <si>
    <t>Grevillea dimorpha F.Muell.</t>
  </si>
  <si>
    <t>Grevillea eriostachya Lindl.</t>
  </si>
  <si>
    <t>Grevillea halmaturina Tate ssp. halmaturina</t>
  </si>
  <si>
    <t>Grevillea halmaturina Tate ssp. laevis Makinson</t>
  </si>
  <si>
    <t>Grevillea huegelii Meisn.</t>
  </si>
  <si>
    <t>Grevillea huegelii Meisn. X Grevillea sarissa S.Moore ssp. umbellifera (J.M.Black)McGill.</t>
  </si>
  <si>
    <t>Grevillea ilicifolia</t>
  </si>
  <si>
    <t>Grevillea ilicifolia (R.Br.)R.Br. ssp. ilicifolia</t>
  </si>
  <si>
    <t>Grevillea ilicifolia R.Br. ssp. lobata (F.Muell.)Downing</t>
  </si>
  <si>
    <t>Grevillea juncifolia Hook. ssp. juncifolia</t>
  </si>
  <si>
    <t>Grevillea juniperina R.Br. ssp. juniperina</t>
  </si>
  <si>
    <t>Grevillea lavandulacea Schltdl. ssp. lavandulacea</t>
  </si>
  <si>
    <t>Grevillea lavandulacea Schltdl. ssp. lavandulacea X Grevillea rosmarinifolia A.Cunn. ssp. rosmarinifolia</t>
  </si>
  <si>
    <t>Grevillea lavandulacea Schltdl. ssp. rogersii (Maiden)Makinson</t>
  </si>
  <si>
    <t>Grevillea leucopteris</t>
  </si>
  <si>
    <t>White Plume Grevillea</t>
  </si>
  <si>
    <t>E33370</t>
  </si>
  <si>
    <t>leucopteris</t>
  </si>
  <si>
    <t>Grevillea leucopteris Meisn.</t>
  </si>
  <si>
    <t>Grevillea muricata J.M.Black</t>
  </si>
  <si>
    <t>Grevillea nematophylla F.Muell. ssp. nematophylla</t>
  </si>
  <si>
    <t>Grevillea nematophylla F.Muell. ssp. supraplana Makinson</t>
  </si>
  <si>
    <t>Grevillea parallelinervis Carrick</t>
  </si>
  <si>
    <t>Grevillea pauciflora</t>
  </si>
  <si>
    <t>Grevillea pauciflora R.Br. ssp. leptophylla W.R.Barker</t>
  </si>
  <si>
    <t>Grevillea pauciflora R.Br. ssp. pauciflora</t>
  </si>
  <si>
    <t>Grevillea pterosperma F.Muell.</t>
  </si>
  <si>
    <t>Grevillea quinquenervis J.M.Black</t>
  </si>
  <si>
    <t>Grevillea robusta A.Cunn. ex R.Br.</t>
  </si>
  <si>
    <t>Grevillea rosmarinifolia A.Cunn. ssp. rosmarinifolia</t>
  </si>
  <si>
    <t>Grevillea sarissa S.Moore ssp. umbellifera (J.M.Black)McGill.</t>
  </si>
  <si>
    <t>Grevillea sericea (Sm.)R.Br. ssp. sericea</t>
  </si>
  <si>
    <t>Grevillea stenobotrya F.Muell.</t>
  </si>
  <si>
    <t>Grevillea striata R.Br.</t>
  </si>
  <si>
    <t>Grevillea treueriana F.Muell.</t>
  </si>
  <si>
    <t>Grevillea vestita (Endl.)Meisn. ssp. vestita</t>
  </si>
  <si>
    <t>Guilleminea densa (Humb. &amp; Bonpl. ex Schult.)Moq.</t>
  </si>
  <si>
    <t>Gunnera tinctoria (Molina) Mirbel</t>
  </si>
  <si>
    <t>Gunniopsis calcarea Chinnock</t>
  </si>
  <si>
    <t>Gunniopsis calva Chinnock</t>
  </si>
  <si>
    <t>Gunniopsis kochii (R.Wagner)Chinnock</t>
  </si>
  <si>
    <t>Gunniopsis papillata Chinnock</t>
  </si>
  <si>
    <t>Gunniopsis quadrifida (F.Muell.)Pax</t>
  </si>
  <si>
    <t>Gunniopsis septifraga (F.Muell.)Chinnock</t>
  </si>
  <si>
    <t>Gunniopsis tenuifolia Chinnock</t>
  </si>
  <si>
    <t>Gunniopsis zygophylloides (F.Muell.)Diels</t>
  </si>
  <si>
    <t>Gymnoschoenus sphaerocephalus (R.Br.)Hook.f.</t>
  </si>
  <si>
    <t>Gynatrix pulchella (Willd.)Alef.</t>
  </si>
  <si>
    <t>Gypsophila paniculata L.</t>
  </si>
  <si>
    <t>Gypsophila tubulosa (Jaub. &amp; Spach)Boiss.</t>
  </si>
  <si>
    <t>Gyrostemon australasicus (Moq.)Heimerl</t>
  </si>
  <si>
    <t>Gyrostemon ramulosus Desf.</t>
  </si>
  <si>
    <t>Gyrostemon tepperi (F.Muell. ex H.Walter)A.S.George</t>
  </si>
  <si>
    <t>Gyrostemon thesioides (Hook.f.)A.S.George</t>
  </si>
  <si>
    <t>Hackelia suaveolens (R.Br.)Dimon &amp; M.A.M.Renner</t>
  </si>
  <si>
    <t>Haeckeria cassiniiformis F.Muell.</t>
  </si>
  <si>
    <t>Haeckeria punctulata (F.Muell.)J.H.Willis</t>
  </si>
  <si>
    <t>Haegiela tatei (F.Muell.)P.S.Short &amp; Paul G.Wilson</t>
  </si>
  <si>
    <t>Hainardia cylindrica (Willd.)Greuter</t>
  </si>
  <si>
    <t>Hakea aenigma W.R.Barker &amp; Haegi</t>
  </si>
  <si>
    <t>Hakea bucculenta C.A.Gardner</t>
  </si>
  <si>
    <t>Hakea carinata F.Muell. ex Meisn.</t>
  </si>
  <si>
    <t>Hakea cucullata R.Br.</t>
  </si>
  <si>
    <t>Hakea cycloptera R.Br.</t>
  </si>
  <si>
    <t>Hakea decurrens R.Br. ssp. physocarpa W.R.Barker</t>
  </si>
  <si>
    <t>Hakea divaricata L.A.S.Johnson</t>
  </si>
  <si>
    <t>Hakea drupacea (C.F.Gaertn.)Roem. &amp; Schult.</t>
  </si>
  <si>
    <t>Hakea ednieana Tate</t>
  </si>
  <si>
    <t>Hakea elliptica</t>
  </si>
  <si>
    <t>Oval-leaf Hakea</t>
  </si>
  <si>
    <t>G33363</t>
  </si>
  <si>
    <t>elliptica</t>
  </si>
  <si>
    <t>Hakea elliptica (Sm.)R.Br.</t>
  </si>
  <si>
    <t>Hakea eyreana (S.Moore)McGill.</t>
  </si>
  <si>
    <t>Hakea francisiana F.Muell.</t>
  </si>
  <si>
    <t>Hakea laurina R.Br.</t>
  </si>
  <si>
    <t>Hakea leucoptera R.Br. ssp. leucoptera</t>
  </si>
  <si>
    <t>Hakea lorea (R.Br.)R.Br. ssp. lorea</t>
  </si>
  <si>
    <t>Hakea minyma Maconochie</t>
  </si>
  <si>
    <t>Hakea mitchellii Meisn.</t>
  </si>
  <si>
    <t>Hakea nodosa R.Br.</t>
  </si>
  <si>
    <t>Hakea prostrata R.Br.</t>
  </si>
  <si>
    <t>Hakea repullulans H.M.Lee</t>
  </si>
  <si>
    <t>Hakea rostrata F.Muell. ex Meisn.</t>
  </si>
  <si>
    <t>Hakea rugosa R.Br.</t>
  </si>
  <si>
    <t>Hakea salicifolia (Vent.)B.L.Burtt ssp. salicifolia</t>
  </si>
  <si>
    <t>Hakea sericea Schrad. &amp; J.C.Wendl.</t>
  </si>
  <si>
    <t>Hakea tephrosperma R.Br.</t>
  </si>
  <si>
    <t>Hakea teretifolia (Salisb.)Britten</t>
  </si>
  <si>
    <t>Hakea undulata R.Br.</t>
  </si>
  <si>
    <t>Hakea vittata R.Br.</t>
  </si>
  <si>
    <t>Halgania andromedifolia Behr &amp; F.Muell.</t>
  </si>
  <si>
    <t>Halgania cyanea Lindl.</t>
  </si>
  <si>
    <t>Halgania erecta Ewart &amp; B.Rees</t>
  </si>
  <si>
    <t>Halgania glabra J.M.Black</t>
  </si>
  <si>
    <t>Halophila australis Doty &amp; B.C.Stone</t>
  </si>
  <si>
    <t>Haloragis acutangula</t>
  </si>
  <si>
    <t>Haloragis acutangula F.Muell. f. acutangula</t>
  </si>
  <si>
    <t>Haloragis acutangula F.Muell. f. annulata Orchard</t>
  </si>
  <si>
    <t>Haloragis acutangula F.Muell. f. dentata Orchard</t>
  </si>
  <si>
    <t>Haloragis acutangula F.Muell. f. inflata Orchard</t>
  </si>
  <si>
    <t>Haloragis acutangula F.Muell. f. obturbinata Orchard</t>
  </si>
  <si>
    <t>Haloragis acutangula F.Muell. f. pyramidata Orchard</t>
  </si>
  <si>
    <t>Haloragis acutangula F.Muell. f. semiangulata (J.M.Black)Orchard</t>
  </si>
  <si>
    <t>Haloragis acutangula F.Muell. f. stellata Orchard</t>
  </si>
  <si>
    <t>Haloragis acutangula F.Muell. f. subacutangula Orchard</t>
  </si>
  <si>
    <t>Haloragis acutangula F.Muell. f. tetraglebosa Orchard</t>
  </si>
  <si>
    <t>Haloragis acutangula F.Muell. f. tetraptera Orchard</t>
  </si>
  <si>
    <t>Haloragis acutangula F.Muell. f. turbinata Orchard</t>
  </si>
  <si>
    <t>Haloragis aspera Lindl.</t>
  </si>
  <si>
    <t>Haloragis eichleri Orchard</t>
  </si>
  <si>
    <t>Haloragis eyreana Orchard</t>
  </si>
  <si>
    <t>Haloragis glauca Lindl. f. glauca</t>
  </si>
  <si>
    <t>Haloragis glauca Lindl. f. sclopetifera (F.Muell.)Orchard</t>
  </si>
  <si>
    <t>Haloragis gossei F.Muell.</t>
  </si>
  <si>
    <t>Haloragis heterophylla Brongn.</t>
  </si>
  <si>
    <t>Haloragis myriocarpa Orchard</t>
  </si>
  <si>
    <t>Haloragis odontocarpa</t>
  </si>
  <si>
    <t>Haloragis odontocarpa F.Muell. f. octoforma Orchard</t>
  </si>
  <si>
    <t>Haloragis odontocarpa F.Muell. f. pterocarpa Orchard</t>
  </si>
  <si>
    <t>Haloragis odontocarpa F.Muell. f. rugosa Orchard</t>
  </si>
  <si>
    <t>Haloragis uncatipila Orchard</t>
  </si>
  <si>
    <t>Hannafordia bissillii F.Muell. ssp. bissillii</t>
  </si>
  <si>
    <t>Hardenbergia comptoniana (Andrews)Benth.</t>
  </si>
  <si>
    <t>Hardenbergia violacea (Schneev.)Stearn</t>
  </si>
  <si>
    <t>Harmsiodoxa blennodioides (F.Muell.)O.E.Schulz</t>
  </si>
  <si>
    <t>Harmsiodoxa brevipes</t>
  </si>
  <si>
    <t>Harmsiodoxa brevipes (F.Muell.)O.E.Schulz var. brevipes</t>
  </si>
  <si>
    <t>Harmsiodoxa brevipes (F.Muell.)O.E.Schulz var. major E.A.Shaw</t>
  </si>
  <si>
    <t>Harmsiodoxa puberula E.A.Shaw</t>
  </si>
  <si>
    <t>Hedera helix L.</t>
  </si>
  <si>
    <t>Hedychium gardnerianum Sheppard ex Ker Gawl.</t>
  </si>
  <si>
    <t>Helianthus annuus L.</t>
  </si>
  <si>
    <t>Helianthus tuberosus L.</t>
  </si>
  <si>
    <t>Helichrysum leucopsideum DC.</t>
  </si>
  <si>
    <t>Heliophila pusilla L.f.</t>
  </si>
  <si>
    <t>Heliotropium ammophilum Craven</t>
  </si>
  <si>
    <t>Heliotropium amplexicaule Vahl</t>
  </si>
  <si>
    <t>Heliotropium asperrimum R.Br.</t>
  </si>
  <si>
    <t>Heliotropium curassavicum L.</t>
  </si>
  <si>
    <t>Heliotropium europaeum L.</t>
  </si>
  <si>
    <t>Heliotropium pleiopterum F.Muell.</t>
  </si>
  <si>
    <t>Heliotropium supinum L.</t>
  </si>
  <si>
    <t>Helminthotheca echioides (L.)Holub</t>
  </si>
  <si>
    <t>Helosciadium nodiflorum (L.)W.D.J.Koch</t>
  </si>
  <si>
    <t>Hemarthria uncinata R.Br. var. uncinata</t>
  </si>
  <si>
    <t>Hemichroa diandra R.Br.</t>
  </si>
  <si>
    <t>Hemichroa mesembryanthema F.Muell.</t>
  </si>
  <si>
    <t>Hemichroa pentandra R.Br.</t>
  </si>
  <si>
    <t>Herniaria cinerea DC.</t>
  </si>
  <si>
    <t>Hesperantha falcata (L.f.)Ker Gawl.</t>
  </si>
  <si>
    <t>Heteropogon contortus (L.)P.Beauv. ex Roem. &amp; Schult.</t>
  </si>
  <si>
    <t>Hibbertia australis N.A.Wakef.</t>
  </si>
  <si>
    <t>Hibbertia cinerea (R.Br. ex DC.)Toelken</t>
  </si>
  <si>
    <t>Hibbertia crinita Toelken</t>
  </si>
  <si>
    <t>Hibbertia crispula J.M.Black</t>
  </si>
  <si>
    <t>Hibbertia devitata Toelken</t>
  </si>
  <si>
    <t>Hibbertia exutiacies N.A.Wakef.</t>
  </si>
  <si>
    <t>Hibbertia fasciculata R.Br. ex DC.</t>
  </si>
  <si>
    <t>Hibbertia glaberrima F.Muell.</t>
  </si>
  <si>
    <t>Hibbertia glebosa Toelken ssp. glebosa</t>
  </si>
  <si>
    <t>Hibbertia glebosa Toelken ssp. oblonga (J.M.Black)Toelken</t>
  </si>
  <si>
    <t>Hibbertia hirsuta (Hook.)Benth.</t>
  </si>
  <si>
    <t>Hibbertia obtusibracteata Toelken</t>
  </si>
  <si>
    <t>Hibbertia paeninsularis J.M.Black</t>
  </si>
  <si>
    <t>Hibbertia pallidiflora Toelken</t>
  </si>
  <si>
    <t>Hibbertia platyphylla</t>
  </si>
  <si>
    <t>Hibbertia platyphylla Toelken ssp. halmaturina Toelken</t>
  </si>
  <si>
    <t>Hibbertia platyphylla Toelken ssp. major (J.M.Black)Toelken</t>
  </si>
  <si>
    <t>Hibbertia platyphylla Toelken ssp. platyphylla</t>
  </si>
  <si>
    <t>Hibbertia radians</t>
  </si>
  <si>
    <t>radians</t>
  </si>
  <si>
    <t>Hibbertia radians (Toelken)T.Hammer</t>
  </si>
  <si>
    <t>Hibbertia riparia (R.Br. ex DC.)Hoogland</t>
  </si>
  <si>
    <t>Hibbertia sericea (R.Br. ex DC.)Benth.</t>
  </si>
  <si>
    <t>Hibbertia sessiliflora Toelken</t>
  </si>
  <si>
    <t>Hibbertia setifera Toelken</t>
  </si>
  <si>
    <t>Hibbertia tenuis Toelken &amp; R.J.Bates</t>
  </si>
  <si>
    <t>Hibbertia villifera Tepper ex Toelken</t>
  </si>
  <si>
    <t>Hibbertia virgata R.Br. ex DC.</t>
  </si>
  <si>
    <t>Hibiscus brachychlaenus F.Muell.</t>
  </si>
  <si>
    <t>Hibiscus brachysiphonius F.Muell.</t>
  </si>
  <si>
    <t>Hibiscus burtonii F.M.Bailey</t>
  </si>
  <si>
    <t>Hibiscus krichauffianus F.Muell.</t>
  </si>
  <si>
    <t>Hibiscus solanifolius F.Muell.</t>
  </si>
  <si>
    <t>Hibiscus sturtii</t>
  </si>
  <si>
    <t>Hibiscus sturtii Hook. var. grandiflorus Benth.</t>
  </si>
  <si>
    <t>Hibiscus sturtii Hook. var. muelleri Benth.</t>
  </si>
  <si>
    <t>Hibiscus sturtii Hook. var. sturtii</t>
  </si>
  <si>
    <t>Hibiscus sturtii Hook. var. truncatus Fryxell</t>
  </si>
  <si>
    <t>Hibiscus tridactylites Lindl.</t>
  </si>
  <si>
    <t>Hibiscus trionum</t>
  </si>
  <si>
    <t>Hibiscus verdcourtii Craven</t>
  </si>
  <si>
    <t>Hippeastrum zephyranthum</t>
  </si>
  <si>
    <t>Hippeastrum</t>
  </si>
  <si>
    <t>zephyranthum</t>
  </si>
  <si>
    <t>Hippeastrum zephyranthum Byng &amp; Christenh.</t>
  </si>
  <si>
    <t>Hirschfeldia incana (L.)Lagr.-Foss.</t>
  </si>
  <si>
    <t>Histiopteris incisa (Thunb.)J.Sm.</t>
  </si>
  <si>
    <t>Hoheria populnea A.Cunn.</t>
  </si>
  <si>
    <t>Holcus annuus</t>
  </si>
  <si>
    <t>Holcus annuus Salzm. ex C.A.Mey.</t>
  </si>
  <si>
    <t>Holcus lanatus L.</t>
  </si>
  <si>
    <t>Homalanthus populifolius Graham</t>
  </si>
  <si>
    <t>Homoranthus homoranthoides (F.Muell.)Craven &amp; S.R.Jones</t>
  </si>
  <si>
    <t>Homoranthus wilhelmii (F.Muell.)Cheel</t>
  </si>
  <si>
    <t>Hordeum distichon L.</t>
  </si>
  <si>
    <t>Hordeum glaucum Steud.</t>
  </si>
  <si>
    <t>Hordeum hystrix Roth</t>
  </si>
  <si>
    <t>Hordeum leporinum Link</t>
  </si>
  <si>
    <t>Hordeum marinum Huds.</t>
  </si>
  <si>
    <t>Hordeum vulgare L.</t>
  </si>
  <si>
    <t>Hornungia procumbens (L.)Hayek</t>
  </si>
  <si>
    <t>Hovea heterophylla A.Cunn. ex Hook.f.</t>
  </si>
  <si>
    <t>Hovea pungens Benth.</t>
  </si>
  <si>
    <t>Hovea purpurea Sweet</t>
  </si>
  <si>
    <t>Hovea trisperma Benth.</t>
  </si>
  <si>
    <t>Humulus lupulus L.</t>
  </si>
  <si>
    <t>Hyacinthoides non-scripta (L.)Chouard ex Rothm.</t>
  </si>
  <si>
    <t>Hyalosperma demissum (A.Gray)Paul G.Wilson</t>
  </si>
  <si>
    <t>Hyalosperma glutinosum Steetz ssp. glutinosum</t>
  </si>
  <si>
    <t>Hyalosperma semisterile (F.Muell.)Paul G.Wilson</t>
  </si>
  <si>
    <t>Hyalosperma stoveae (D.A.Cooke)Paul G.Wilson</t>
  </si>
  <si>
    <t>Hydrangea macrophylla (Thunb.)Ser.</t>
  </si>
  <si>
    <t>Hydrilla verticillata (L.f.)Royle</t>
  </si>
  <si>
    <t>Hydrocotyle bonariensis Lam.</t>
  </si>
  <si>
    <t>Hydrocotyle callicarpa Bunge</t>
  </si>
  <si>
    <t>Hydrocotyle capillaris F.Muell. ex Klatt</t>
  </si>
  <si>
    <t>Hydrocotyle comocarpa F.Muell.</t>
  </si>
  <si>
    <t>Hydrocotyle crassiuscula Tate</t>
  </si>
  <si>
    <t>Hydrocotyle diantha DC.</t>
  </si>
  <si>
    <t>Hydrocotyle foveolata H.Eichler</t>
  </si>
  <si>
    <t>Hydrocotyle glochidiata</t>
  </si>
  <si>
    <t>glochidiata</t>
  </si>
  <si>
    <t>not evaluated
PJL 2 Jun 2022: Added * to indicate implied status based on synonymous name in schedule.</t>
  </si>
  <si>
    <t>Hydrocotyle glochidiata Benth.</t>
  </si>
  <si>
    <t>Hydrocotyle hirta R.Br. ex A.Rich.</t>
  </si>
  <si>
    <t>Hydrocotyle intertexta</t>
  </si>
  <si>
    <t>Hydrocotyle intertexta R.Br. ex A.Rich.</t>
  </si>
  <si>
    <t>Hydrocotyle laxiflora DC.</t>
  </si>
  <si>
    <t>Hydrocotyle medicaginoides Turcz.</t>
  </si>
  <si>
    <t>Hydrocotyle muscosa R.Br. ex A.Rich.</t>
  </si>
  <si>
    <t>Hydrocotyle pterocarpa F.Muell.</t>
  </si>
  <si>
    <t>Hydrocotyle rugulosa Turcz.</t>
  </si>
  <si>
    <t>Hydrocotyle simulans A.J.Perkins</t>
  </si>
  <si>
    <t>Hydrocotyle trachycarpa F.Muell.</t>
  </si>
  <si>
    <t>Hydrocotyle tripartita R.Br. ex A.Rich.</t>
  </si>
  <si>
    <t>Hydrocotyle verticillata Thunb.</t>
  </si>
  <si>
    <t>Hyoscyamus niger L.</t>
  </si>
  <si>
    <t>Hyparrhenia hirta (L.)Stapf</t>
  </si>
  <si>
    <t>Hypecoum pendulum L.</t>
  </si>
  <si>
    <t>HYPERICACEAE</t>
  </si>
  <si>
    <t>Hypericum androsaemum L.</t>
  </si>
  <si>
    <t>Hypericum calycinum L.</t>
  </si>
  <si>
    <t>Hypericum canariense L.</t>
  </si>
  <si>
    <t>Hypericum gramineum G.Forst.</t>
  </si>
  <si>
    <t>Hypericum grandifolium Choisy</t>
  </si>
  <si>
    <t>Hypericum japonicum Thunb.</t>
  </si>
  <si>
    <t>Hypericum perforatum L. ssp. veronense (Schrank)H.Lindb.</t>
  </si>
  <si>
    <t>Hypertelis cerviana (L.)Thulin</t>
  </si>
  <si>
    <t>Hypochaeris glabra L.</t>
  </si>
  <si>
    <t>Hypochaeris radicata L.</t>
  </si>
  <si>
    <t>Hypolaena fastigiata R.Br.</t>
  </si>
  <si>
    <t>Hypolepis dicksonioides (Endl.)Hook.</t>
  </si>
  <si>
    <t>Hypolepis rugosula ssp. rugosula</t>
  </si>
  <si>
    <t xml:space="preserve">ssp. rugosula    </t>
  </si>
  <si>
    <t>Hypolepis rugosula (Labill.)J.Sm. ssp. rugosula</t>
  </si>
  <si>
    <t>Hysterobaeckea behrii (Schltdl.)Rye</t>
  </si>
  <si>
    <t>Hysterobaeckea tuberculata (Trudgen)Rye</t>
  </si>
  <si>
    <t>Iberis crenata Lam.</t>
  </si>
  <si>
    <t>Ilex aquifolium L.</t>
  </si>
  <si>
    <t>Indigastrum parviflorum (Wight &amp; Arn.)Schrire</t>
  </si>
  <si>
    <t>Indigofera australis Willd. ssp. australis</t>
  </si>
  <si>
    <t>Indigofera australis Willd. ssp. hesperia Peter G.Wilson &amp; Rowe</t>
  </si>
  <si>
    <t>Indigofera basedowii E.Pritz.</t>
  </si>
  <si>
    <t>Indigofera colutea (Burm.f.)Merr.</t>
  </si>
  <si>
    <t>Indigofera cornuligera Peter G. Wilson &amp; Rowe ssp. cornuligera</t>
  </si>
  <si>
    <t>Indigofera cornuligera Peter G. Wilson &amp; Rowe ssp. flindersensis Peter G. Wilson &amp; Rowe</t>
  </si>
  <si>
    <t>Indigofera ewartiana Domin</t>
  </si>
  <si>
    <t>Indigofera georgei E.Pritz.</t>
  </si>
  <si>
    <t>Indigofera helmsii Peter G.Wilson</t>
  </si>
  <si>
    <t>Indigofera leucotricha E.Pritz.</t>
  </si>
  <si>
    <t>Indigofera linifolia (L.f.)Retz.</t>
  </si>
  <si>
    <t>Indigofera linnaei Ali</t>
  </si>
  <si>
    <t>Indigofera longibractea J.M.Black</t>
  </si>
  <si>
    <t>Indigofera psammophila Peter G.Wilson</t>
  </si>
  <si>
    <t>Iotasperma sessilifolium (F.Muell.)G.L.Nesom</t>
  </si>
  <si>
    <t>Ipheion uniflorum (Graham)Raf.</t>
  </si>
  <si>
    <t>Ipomoea cairica (L.)Sweet</t>
  </si>
  <si>
    <t>Ipomoea carnea Jacq. ssp. fistulosa (Choisy)D.F.Austin</t>
  </si>
  <si>
    <t>Ipomoea diamantinensis J.M.Black ex Eardley</t>
  </si>
  <si>
    <t>Ipomoea indica (Burm.)Merr.</t>
  </si>
  <si>
    <t>Ipomoea lonchophylla J.M.Black</t>
  </si>
  <si>
    <t>Ipomoea muelleri Benth.</t>
  </si>
  <si>
    <t>Ipomoea pandurata (L.)G.Mey.</t>
  </si>
  <si>
    <t>Ipomoea polymorpha Roem. &amp; Schult.</t>
  </si>
  <si>
    <t>Ipomoea racemigera F.Muell. &amp; Tate</t>
  </si>
  <si>
    <t>Irenepharsus phasmatodes Hewson</t>
  </si>
  <si>
    <t>Iris albicans Lange</t>
  </si>
  <si>
    <t>Iris foetidissima L.</t>
  </si>
  <si>
    <t>Iris germanica L.</t>
  </si>
  <si>
    <t>Iris orientalis Mill.</t>
  </si>
  <si>
    <t>Iris pseudacorus L.</t>
  </si>
  <si>
    <t>Iris unguicularis Poir.</t>
  </si>
  <si>
    <t>Isachne globosa (Thunb.)Kuntze</t>
  </si>
  <si>
    <t>Iseilema eremaeum S.T.Blake</t>
  </si>
  <si>
    <t>Iseilema membranaceum (Lindl.)Domin</t>
  </si>
  <si>
    <t>Iseilema vaginiflorum Domin</t>
  </si>
  <si>
    <t>Isoetes attenuata C.R.Marsden &amp; Chinnock</t>
  </si>
  <si>
    <t>Isoetes drummondii</t>
  </si>
  <si>
    <t>Isoetes drummondii A.Braun ssp. anomala C.R.Marsden &amp; Chinnock</t>
  </si>
  <si>
    <t>Isoetes drummondii A.Braun ssp. drummondii</t>
  </si>
  <si>
    <t>Isoetes muelleri A.Braun</t>
  </si>
  <si>
    <t>Isoetopsis graminifolia Turcz.</t>
  </si>
  <si>
    <t>Isolepis australiensis (Maiden &amp; Betche)K.L.Wilson</t>
  </si>
  <si>
    <t>Isolepis cernua (Vahl)Roem. &amp; Schult.</t>
  </si>
  <si>
    <t>Isolepis congrua Nees</t>
  </si>
  <si>
    <t>Isolepis fluitans (L.)R.Br.</t>
  </si>
  <si>
    <t>Isolepis hystrix (Thunb.)Nees</t>
  </si>
  <si>
    <t>Isolepis inundata R.Br.</t>
  </si>
  <si>
    <t>Isolepis levynsiana Muasya &amp; D.A.Simpson</t>
  </si>
  <si>
    <t>Isolepis marginata (Thunb.)A.Dietr.</t>
  </si>
  <si>
    <t>Isolepis platycarpa (S.T.Blake)Sojak</t>
  </si>
  <si>
    <t>Isolepis producta (C.B.Clarke)K.L.Wilson</t>
  </si>
  <si>
    <t>Isolepis stellata (C.B.Clarke)K.L.Wilson</t>
  </si>
  <si>
    <t>Isolepis trachysperma Nees</t>
  </si>
  <si>
    <t>Isopogon ceratophyllus R.Br.</t>
  </si>
  <si>
    <t>Isopogon dubius (R.Br.)Druce</t>
  </si>
  <si>
    <t>Isopogon latifolius R.Br.</t>
  </si>
  <si>
    <t>Isotoma fluviatilis (R.Br.)F.Muell. ex Benth. ssp. australis McComb</t>
  </si>
  <si>
    <t>Isotoma petraea F.Muell.</t>
  </si>
  <si>
    <t>Isotoma scapigera (R.Br.)G.Don</t>
  </si>
  <si>
    <t>Isotropis centralis Maconochie</t>
  </si>
  <si>
    <t>Isotropis wheeleri F.Muell. ex Benth.</t>
  </si>
  <si>
    <t>Iva axillaris Pursh ssp. robustior (Hook.)Bassett</t>
  </si>
  <si>
    <t>Ixia dubia Vent.</t>
  </si>
  <si>
    <t>Ixia flexuosa L.</t>
  </si>
  <si>
    <t>Ixia maculata L.</t>
  </si>
  <si>
    <t>Ixia paniculata D.Delaroche</t>
  </si>
  <si>
    <t>Ixia polystachya L.</t>
  </si>
  <si>
    <t>Ixia viridiflora Lam.</t>
  </si>
  <si>
    <t>Ixiochlamys cuneifolia (R.Br.)F.Muell. &amp; Sond. ex Sond.</t>
  </si>
  <si>
    <t>Ixiochlamys filicifolia Dunlop</t>
  </si>
  <si>
    <t>Ixiochlamys integerrima Dunlop</t>
  </si>
  <si>
    <t>Ixiochlamys nana (Ewart &amp; Jean White)Grau</t>
  </si>
  <si>
    <t>Ixodia achillaeoides</t>
  </si>
  <si>
    <t>Ixodia achillaeoides R.Br. ssp. achillaeoides</t>
  </si>
  <si>
    <t>Ixodia achillaeoides R.Br. ssp. alata (Schltdl.)Copley</t>
  </si>
  <si>
    <t>Ixodia achillaeoides R.Br. ssp. arenicola Copley</t>
  </si>
  <si>
    <t>Ixodia flindersica Copley</t>
  </si>
  <si>
    <t>Jacaranda mimosifolia D.Don</t>
  </si>
  <si>
    <t>Jarava plumosa (Spreng.)S.W.L.Jacobs &amp; J.Everett</t>
  </si>
  <si>
    <t>Jasminum didymum G.Forst. ssp. lineare (R.Br.)P.Green</t>
  </si>
  <si>
    <t>Jasminum mesnyi Hance</t>
  </si>
  <si>
    <t>Jasminum polyanthum Franch.</t>
  </si>
  <si>
    <t>Josephinia eugeniae F.Muell.</t>
  </si>
  <si>
    <t>Juglans regia L.</t>
  </si>
  <si>
    <t>Juncus acutus L.</t>
  </si>
  <si>
    <t>Juncus amabilis Edgar</t>
  </si>
  <si>
    <t>Juncus aridicola L.A.S.Johnson</t>
  </si>
  <si>
    <t>Juncus articulatus L.</t>
  </si>
  <si>
    <t>Juncus australis Hook.f.</t>
  </si>
  <si>
    <t>Juncus bufonius L.</t>
  </si>
  <si>
    <t>Juncus bulbosus L.</t>
  </si>
  <si>
    <t>Juncus caespiticius E.Mey.</t>
  </si>
  <si>
    <t>Juncus capitatus Weigel</t>
  </si>
  <si>
    <t>Juncus effusus L.</t>
  </si>
  <si>
    <t>Juncus flavidus L.A.S.Johnson</t>
  </si>
  <si>
    <t>Juncus holoschoenus R.Br.</t>
  </si>
  <si>
    <t>Juncus homalocaulis F.Muell.ex Benth.</t>
  </si>
  <si>
    <t>Juncus kraussii Hochst.</t>
  </si>
  <si>
    <t>Juncus pallidus R.Br.</t>
  </si>
  <si>
    <t>Juncus pauciflorus R.Br.</t>
  </si>
  <si>
    <t>Juncus planifolius R.Br.</t>
  </si>
  <si>
    <t>Juncus prismatocarpus R.Br.</t>
  </si>
  <si>
    <t>Juncus procerus E.Mey.</t>
  </si>
  <si>
    <t>Juncus radula Buchenau</t>
  </si>
  <si>
    <t>Juncus sarophorus L.A.S.Johnson</t>
  </si>
  <si>
    <t>Juncus subnodulosus Schrank</t>
  </si>
  <si>
    <t>Juncus subsecundus N.A.Wakef.</t>
  </si>
  <si>
    <t>Juncus usitatus L.A.S.Johnson</t>
  </si>
  <si>
    <t>Juncus vaginatus R.Br.</t>
  </si>
  <si>
    <t>Kennedia nigricans Lindl.</t>
  </si>
  <si>
    <t>Kennedia prorepens (F.Muell.)F.Muell.</t>
  </si>
  <si>
    <t>Kennedia prostrata R.Br.</t>
  </si>
  <si>
    <t>Keraudrenia exastia C.F.Wilkins</t>
  </si>
  <si>
    <t>Keraudrenia nephrosperma (F.Muell.)F.Muell.</t>
  </si>
  <si>
    <t>Kickxia commutata (Bernh. ex Rchb.)Fritsch ssp. graeca (Bory &amp; Chaub.)R.Fern.</t>
  </si>
  <si>
    <t>Kickxia elatine</t>
  </si>
  <si>
    <t>Kickxia elatine (L.)Dumort. ssp. crinita (Mabille)Greuter</t>
  </si>
  <si>
    <t>Kickxia elatine (L.)Dumort. ssp. elatine</t>
  </si>
  <si>
    <t>Kickxia spuria (L.)Dumort. ssp. integrifolia (Brot.)R.Fern.</t>
  </si>
  <si>
    <t>Kippistia suaedifolia F.Muell.</t>
  </si>
  <si>
    <t>Kniphofia uvaria (L.)Oken</t>
  </si>
  <si>
    <t>Koelreuteria paniculata Laxm.</t>
  </si>
  <si>
    <t>Korthalsella leucothrix Barlow</t>
  </si>
  <si>
    <t>Kunzea ambigua (Sm.)Druce</t>
  </si>
  <si>
    <t>Kunzea ericoides (A.Rich.)Joy Thomps.</t>
  </si>
  <si>
    <t>Kunzea pomifera F.Muell.</t>
  </si>
  <si>
    <t>Laburnum anagyroides Medik.</t>
  </si>
  <si>
    <t>Lachenalia aloides (L.f.)Pers. ex Engl.</t>
  </si>
  <si>
    <t>Lachenalia bulbifera (Cirillo)Engl.</t>
  </si>
  <si>
    <t>Lachenalia sp. (R.J.Bates 37131): sensu Vonow</t>
  </si>
  <si>
    <t>Lachnagrostis aemula (R.Br.)Trin.</t>
  </si>
  <si>
    <t>Lachnagrostis batesii A.J.Br.</t>
  </si>
  <si>
    <t>Lachnagrostis billardierei (R.Br.)Trin. ssp. billardierei</t>
  </si>
  <si>
    <t>Lachnagrostis filiformis (G.Forst.)Trin.</t>
  </si>
  <si>
    <t>Lachnagrostis limitanea (J.M.Black)S.W.L.Jacobs</t>
  </si>
  <si>
    <t>Lachnagrostis palustris A.J.Br.</t>
  </si>
  <si>
    <t>Lachnagrostis perennis (Vickery)A.J.Br.</t>
  </si>
  <si>
    <t>Lachnagrostis robusta (Vickery)S.W.L.Jacobs</t>
  </si>
  <si>
    <t>Lachnagrostis rudis (Roem. &amp; Schult.)Trin. ssp. rudis</t>
  </si>
  <si>
    <t>Lachnagrostis semibarbata</t>
  </si>
  <si>
    <t>Lachnagrostis semibarbata (Trin.)A.J.Br var. filifolia (Vickery)A.J.Br.</t>
  </si>
  <si>
    <t>Lachnagrostis semibarbata (Trin.)A.J.Br. var. semibarbata</t>
  </si>
  <si>
    <t>Lactuca saligna L.</t>
  </si>
  <si>
    <t>Lactuca serriola</t>
  </si>
  <si>
    <t>Lactuca serriola L. f. integrifolia (Gray)S.D.Prince &amp; R.N.Carter</t>
  </si>
  <si>
    <t>Lactuca serriola L. f. serriola</t>
  </si>
  <si>
    <t>Lagenophora gunniana Steetz</t>
  </si>
  <si>
    <t>Lagenophora montana Hook.f.</t>
  </si>
  <si>
    <t>Lagenophora stipitata (Labill.)Druce</t>
  </si>
  <si>
    <t>Lagurus ovatus L.</t>
  </si>
  <si>
    <t>Lamarckia aurea (L.)Moench</t>
  </si>
  <si>
    <t>Lamium amplexicaule L. var. amplexicaule</t>
  </si>
  <si>
    <t>Lampranthus glaucus (L.)N.E.Br.</t>
  </si>
  <si>
    <t>Lantana camara L.</t>
  </si>
  <si>
    <t>Lapsana communis L. ssp. communis</t>
  </si>
  <si>
    <t>Lasiopetalum baueri Steetz</t>
  </si>
  <si>
    <t>Lasiopetalum behrii F.Muell.</t>
  </si>
  <si>
    <t>Lasiopetalum discolor Hook.</t>
  </si>
  <si>
    <t>Lasiopetalum schulzenii (F.Muell.)Benth.</t>
  </si>
  <si>
    <t>Lasiopetalum sp. Cordate-leaved (H.P.Vonow 810) Haegi &amp; P.S.Short</t>
  </si>
  <si>
    <t>Lasiopetalum X tepperi F.Muell.</t>
  </si>
  <si>
    <t>Lastreopsis acuminata (Houlston)C.V.Morton</t>
  </si>
  <si>
    <t>Lathyrus latifolius L.</t>
  </si>
  <si>
    <t>Lathyrus odoratus L.</t>
  </si>
  <si>
    <t>Lathyrus sphaericus Retz.</t>
  </si>
  <si>
    <t>Lathyrus tingitanus L.</t>
  </si>
  <si>
    <t>Laurus nobilis L.</t>
  </si>
  <si>
    <t>Lavandula canariensis Mill. ssp. canariae Upson &amp; S.Andrews</t>
  </si>
  <si>
    <t>Lavandula dentata L. var. candicans Batt.</t>
  </si>
  <si>
    <t>Lavandula stoechas L. ssp. stoechas</t>
  </si>
  <si>
    <t>Lawrencella davenportii (F.Muell.)Paul G.Wilson</t>
  </si>
  <si>
    <t>Lawrencia berthae (F.Muell.)Melville</t>
  </si>
  <si>
    <t>Lawrencia glomerata Hook.</t>
  </si>
  <si>
    <t>Lawrencia spicata Hook.</t>
  </si>
  <si>
    <t>Lawrencia squamata Nees</t>
  </si>
  <si>
    <t>Laxmannia orientalis Keighery</t>
  </si>
  <si>
    <t>Lechenaultia aphylla Morrison</t>
  </si>
  <si>
    <t>Lechenaultia divaricata F.Muell.</t>
  </si>
  <si>
    <t>Lechenaultia striata F.Muell.</t>
  </si>
  <si>
    <t>Leichhardtia australis</t>
  </si>
  <si>
    <t>Leichhardtia</t>
  </si>
  <si>
    <t>Leichhardtia australis R.Br.</t>
  </si>
  <si>
    <t>Leiocarpa brevicompta (F.Muell.)Paul G.Wilson</t>
  </si>
  <si>
    <t>Leiocarpa leptolepis (DC.)Paul G.Wilson</t>
  </si>
  <si>
    <t>Leiocarpa pluriseta (Haegi)Paul G.Wilson</t>
  </si>
  <si>
    <t>Leiocarpa semicalva</t>
  </si>
  <si>
    <t>Leiocarpa semicalva (F.Muell.)Paul G.Wilson ssp. semicalva</t>
  </si>
  <si>
    <t>Leiocarpa semicalva (F.Muell.)Paul G.Wilson ssp. vinacea (Haegi)Paul G.Wilson</t>
  </si>
  <si>
    <t>Leiocarpa supina (F.Muell.)Paul G.Wilson</t>
  </si>
  <si>
    <t>Leiocarpa tomentosa (Sond. &amp; F.Muell. ex Sond.)Paul G.Wilson</t>
  </si>
  <si>
    <t>Leiocarpa websteri (S.Moore)Paul G.Wilson</t>
  </si>
  <si>
    <t>Leionema equestre (D.A.Cooke)Paul G.Wilson</t>
  </si>
  <si>
    <t>Leionema hillebrandii (J.H.Willis)Paul G.Wilson</t>
  </si>
  <si>
    <t>Leionema microphyllum (F.Muell.)Paul G.Wilson</t>
  </si>
  <si>
    <t>Lemna disperma Hegelm.</t>
  </si>
  <si>
    <t>Lemna trisulca L.</t>
  </si>
  <si>
    <t>Lemooria burkittii (Benth.)P.S.Short</t>
  </si>
  <si>
    <t>Leonotis leonurus (L.)R.Br.</t>
  </si>
  <si>
    <t>Leontodon rhagadioloides (L.)Enke &amp; Zidorn</t>
  </si>
  <si>
    <t>Leontodon saxatilis Lam.</t>
  </si>
  <si>
    <t>Lepidium africanum (Burm.f.)DC.</t>
  </si>
  <si>
    <t>Lepidium ambiguum F.Muell.</t>
  </si>
  <si>
    <t>Lepidium appelianum Al-Shehbaz</t>
  </si>
  <si>
    <t>Lepidium bonariense L.</t>
  </si>
  <si>
    <t>Lepidium coronopus (L.)Al-Shehbaz</t>
  </si>
  <si>
    <t>Lepidium desvauxii Thell.</t>
  </si>
  <si>
    <t>Lepidium didymum L.</t>
  </si>
  <si>
    <t>Lepidium draba L.</t>
  </si>
  <si>
    <t>Lepidium fasciculatum Thell.</t>
  </si>
  <si>
    <t>Lepidium foliosum Desv.</t>
  </si>
  <si>
    <t>Lepidium hypenantion Hewson</t>
  </si>
  <si>
    <t>Lepidium latifolium L.</t>
  </si>
  <si>
    <t>Lepidium leptopetalum (F.Muell.)F.Muell.</t>
  </si>
  <si>
    <t>Lepidium monoplocoides F.Muell.</t>
  </si>
  <si>
    <t>Lepidium muelleri-ferdinandi Thell.</t>
  </si>
  <si>
    <t>Lepidium oxytrichum Sprague</t>
  </si>
  <si>
    <t>Lepidium papillosum F.Muell.</t>
  </si>
  <si>
    <t>Lepidium perfoliatum L.</t>
  </si>
  <si>
    <t>Lepidium phlebopetalum (F.Muell.)F.Muell.</t>
  </si>
  <si>
    <t>Lepidium pseudohyssopifolium Hewson</t>
  </si>
  <si>
    <t>Lepidium pseudopapillosum Thell.</t>
  </si>
  <si>
    <t>Lepidium pseudoruderale Thell.</t>
  </si>
  <si>
    <t>Lepidium pseudotasmanicum Thell.</t>
  </si>
  <si>
    <t>Lepidium rotundum (Desv.)DC.</t>
  </si>
  <si>
    <t>Lepidium sagittulatum Thell.</t>
  </si>
  <si>
    <t>Lepidium sativum L.</t>
  </si>
  <si>
    <t>Lepidium strongylophyllum F.Muell. ex Benth.</t>
  </si>
  <si>
    <t>Lepidosperma avium K.L.Wilson</t>
  </si>
  <si>
    <t>Lepidosperma canescens Boeckeler</t>
  </si>
  <si>
    <t>Lepidosperma carphoides F.Muell. ex Benth.</t>
  </si>
  <si>
    <t>Lepidosperma congestum R.Br.</t>
  </si>
  <si>
    <t>Lepidosperma curtisiae K.L.Wilson &amp; D.I.Morris</t>
  </si>
  <si>
    <t>Lepidosperma gahnioides R.L.Barrett</t>
  </si>
  <si>
    <t>Lepidosperma gladiatum Labill.</t>
  </si>
  <si>
    <t>Lepidosperma hispidulum G.T.Plunkett, J.J.Bruhl &amp; K.L.Wilson</t>
  </si>
  <si>
    <t>Lepidosperma laeve R.Br</t>
  </si>
  <si>
    <t>Lepidosperma laterale R.Br.</t>
  </si>
  <si>
    <t>Lepidosperma longitudinale Labill.</t>
  </si>
  <si>
    <t>Lepidosperma neesii Kunth.</t>
  </si>
  <si>
    <t>Lepidosperma semiteres F.Muell. ex Boeckeler</t>
  </si>
  <si>
    <t>Lepidosperma sieberi Kunth</t>
  </si>
  <si>
    <t>Lepidosperma viscidum R.Br.</t>
  </si>
  <si>
    <t>Leporella fimbriata (Lindl.)A.S.George</t>
  </si>
  <si>
    <t>Leptinella longipes Hook.f.</t>
  </si>
  <si>
    <t>Leptinella reptans (Benth.)D.G.Lloyd &amp; C.J.Webb</t>
  </si>
  <si>
    <t>Leptocarpus tenax (Labill.)R.Br.</t>
  </si>
  <si>
    <t>Leptoceras menziesii (R.Br.)Lindl.</t>
  </si>
  <si>
    <t>Leptochloa digitata (R.Br.)Domin</t>
  </si>
  <si>
    <t>Leptomeria aphylla R.Br.</t>
  </si>
  <si>
    <t>Leptomeria preissiana (Miq.)A.DC.</t>
  </si>
  <si>
    <t>Leptorhynchos baileyi F.Muell.</t>
  </si>
  <si>
    <t>Leptorhynchos elongatus DC.</t>
  </si>
  <si>
    <t>Leptorhynchos melanocarpus Paul G.Wilson</t>
  </si>
  <si>
    <t>Leptorhynchos orientalis Paul G.Wilson</t>
  </si>
  <si>
    <t>Leptorhynchos scaber (Benth.)Haegi</t>
  </si>
  <si>
    <t>Leptorhynchos squamatus (Labill.)Less. ssp. squamatus</t>
  </si>
  <si>
    <t>Leptorhynchos tenuifolius F.Muell.</t>
  </si>
  <si>
    <t>Leptorhynchos tetrachaetus (Schltdl.)J.M.Black</t>
  </si>
  <si>
    <t>Leptorhynchos waitzia Sond.</t>
  </si>
  <si>
    <t>Leptosema chambersii F.Muell.</t>
  </si>
  <si>
    <t>Leptospermum continentale Joy Thomps.</t>
  </si>
  <si>
    <t>Leptospermum fastigiatum S.Moore</t>
  </si>
  <si>
    <t>Leptospermum grandifolium Sm.</t>
  </si>
  <si>
    <t>Leptospermum laevigatum (Gaertn.)F.Muell.</t>
  </si>
  <si>
    <t>Leptospermum lanigerum (Sol. ex Aiton)Sm.</t>
  </si>
  <si>
    <t>Leptospermum myrsinoides Schltdl.</t>
  </si>
  <si>
    <t>Leptostigma reptans (F.Muell.)Fosberg</t>
  </si>
  <si>
    <t>Lepyrodia muelleri Benth.</t>
  </si>
  <si>
    <t>PJL 14 Sep 2023: email from Angela Duffy 12 Sep 2023 advised that 'Lepyrodia valliculae (Kangaroo Island Scale-rush) was assessed as ineligible for listing' under EPBC Act.</t>
  </si>
  <si>
    <t>Lepyrodia valliculae J.M.Black</t>
  </si>
  <si>
    <t>Lessertia frutescens (L.)Goldblatt &amp; J.C.Manning</t>
  </si>
  <si>
    <t>Leucanthemum vulgare Lam.</t>
  </si>
  <si>
    <t>Leucanthemum X superbum (Bergman ex J.W.Ingram)D.H.Kent</t>
  </si>
  <si>
    <t>Leucochrysum molle (A.Cunn. ex DC.)Paul G.Wilson</t>
  </si>
  <si>
    <t>Leucochrysum stipitatum (F.Muell.)Paul G.Wilson</t>
  </si>
  <si>
    <t>Leucojum aestivum L.</t>
  </si>
  <si>
    <t>Leucophyta brownii Cass.</t>
  </si>
  <si>
    <t>Leucopogon affinis R.Br.</t>
  </si>
  <si>
    <t>Leucopogon concurvus F.Muell.</t>
  </si>
  <si>
    <t>Leucopogon costatus (F.Muell.)F.Muell.ex J.M.Black</t>
  </si>
  <si>
    <t>Leucopogon glacialis Lindl.</t>
  </si>
  <si>
    <t>Leucopogon hirsutus Sond.</t>
  </si>
  <si>
    <t>Leucopogon obovatus (Labill.)R.Br. ssp. obovatus</t>
  </si>
  <si>
    <t>Leucopogon parviflorus (Andrews)Lindl.</t>
  </si>
  <si>
    <t>Leucopogon verticillatus R.Br.</t>
  </si>
  <si>
    <t>Leucopogon virgatus (Labill.)R.Br. var. brevifolius Benth.</t>
  </si>
  <si>
    <t>Leucopogon virgatus (Labill.)R.Br. var. virgatus</t>
  </si>
  <si>
    <t>Levenhookia dubia Sond.</t>
  </si>
  <si>
    <t>Levenhookia pusilla R.Br.</t>
  </si>
  <si>
    <t>Levenhookia sonderi (F.Muell.)F.Muell.</t>
  </si>
  <si>
    <t>Levenhookia stipitata (Benth.)F.Muell.</t>
  </si>
  <si>
    <t>Leycesteria formosa Wall.</t>
  </si>
  <si>
    <t>Ligustrum vulgare L.</t>
  </si>
  <si>
    <t>Lilaeopsis polyantha (Gand.)H.Eichler</t>
  </si>
  <si>
    <t>Lilium formosanum A.Wallace</t>
  </si>
  <si>
    <t>Limonium binervosum (G.E.Sm.)C.E.Salmon</t>
  </si>
  <si>
    <t>Limonium companyonis (Gren. &amp; Billot)Kuntze</t>
  </si>
  <si>
    <t>Limonium hyblaeum Brullo</t>
  </si>
  <si>
    <t>Limonium lobatum (L.f.)Chaz.</t>
  </si>
  <si>
    <t>Limonium perezii (Stapf)F.T.Hubb.</t>
  </si>
  <si>
    <t>Limonium sinuatum (L.)Mill.</t>
  </si>
  <si>
    <t>Limosella australis R.Br.</t>
  </si>
  <si>
    <t>Limosella curdieana</t>
  </si>
  <si>
    <t>Limosella curdieana F.Muell. var. Long-pedicelled (W.R.Barker 3577) W.R.Barker</t>
  </si>
  <si>
    <t>Limosella granitica W.R.Barker</t>
  </si>
  <si>
    <t>Linaria incarnata (Vent.)Spreng.</t>
  </si>
  <si>
    <t>Linaria pelisseriana (L.)Mill.</t>
  </si>
  <si>
    <t>Lindsaea linearis Sw.</t>
  </si>
  <si>
    <t>Linum marginale A.Cunn.</t>
  </si>
  <si>
    <t>Linum strictum L. ssp. strictum</t>
  </si>
  <si>
    <t>Linum trigynum L.</t>
  </si>
  <si>
    <t>Linum usitatissimum L.</t>
  </si>
  <si>
    <t>Lipocarpha microcephala (R.Br.)Kunth</t>
  </si>
  <si>
    <t>ALTINGIACEAE</t>
  </si>
  <si>
    <t>Liquidambar styraciflua L.</t>
  </si>
  <si>
    <t>Lissanthe strigosa (Sm.)R.Br. ssp. subulata (R.Br.)J.M.Powell</t>
  </si>
  <si>
    <t>Lobelia anceps L.f.</t>
  </si>
  <si>
    <t>Lobelia beaugleholei Albr.</t>
  </si>
  <si>
    <t>Lobelia browniana Schult.</t>
  </si>
  <si>
    <t>Lobelia cleistogamoides N.G.Walsh &amp; Albr.</t>
  </si>
  <si>
    <t>Lobelia concolor R.Br.</t>
  </si>
  <si>
    <t>Lobelia erinus L.</t>
  </si>
  <si>
    <t>Lobelia gibbosa Labill.</t>
  </si>
  <si>
    <t>Lobelia heterophylla Labill. ssp. centralis N.G.Walsh</t>
  </si>
  <si>
    <t>Lobelia irrigua R.Br.</t>
  </si>
  <si>
    <t>Lobelia laxiflora Kunth</t>
  </si>
  <si>
    <t>Lobelia pachytricha</t>
  </si>
  <si>
    <t>pachytricha</t>
  </si>
  <si>
    <t>Lobelia pachytricha Albr. &amp; N.G.Walsh</t>
  </si>
  <si>
    <t>Lobelia pedunculata R.Br.</t>
  </si>
  <si>
    <t>Lobelia pratioides Benth.</t>
  </si>
  <si>
    <t>Lobelia rhombifolia de Vriese</t>
  </si>
  <si>
    <t>Lobelia simplicicaulis R.Br.</t>
  </si>
  <si>
    <t>Lobularia maritima (L.)Desv.</t>
  </si>
  <si>
    <t>Logania crassifolia R.Br.</t>
  </si>
  <si>
    <t>Logania insularis J.M.Black</t>
  </si>
  <si>
    <t>Logania linifolia Schltdl.</t>
  </si>
  <si>
    <t>Logania minor (J.M.Black)B.J.Conn</t>
  </si>
  <si>
    <t>Logania ovata R.Br.</t>
  </si>
  <si>
    <t>Logania recurva J.M.Black</t>
  </si>
  <si>
    <t>Logania saxatilis G.Perry ex B.J.Conn</t>
  </si>
  <si>
    <t>Logania scabrella B.J.Conn</t>
  </si>
  <si>
    <t>Logfia gallica (L.)Coss. &amp; Germ.</t>
  </si>
  <si>
    <t>Lolium arundinaceum</t>
  </si>
  <si>
    <t>Tall Meadow Ryegrass</t>
  </si>
  <si>
    <t>arundinaceum</t>
  </si>
  <si>
    <t>Lolium arundinaceum (Schreb.)Darbysh.</t>
  </si>
  <si>
    <t>Lolium loliaceum (Bory &amp; Chaub.)Hand-Mazz.</t>
  </si>
  <si>
    <t>Lolium multiflorum Lam.</t>
  </si>
  <si>
    <t>Lolium perenne L.</t>
  </si>
  <si>
    <t>Lolium perenne L. X Lolium rigidum Gaudin</t>
  </si>
  <si>
    <t>Lolium pratense</t>
  </si>
  <si>
    <t>Meadow Ryegrass</t>
  </si>
  <si>
    <t>Lolium pratense (Huds.)Darbysh.</t>
  </si>
  <si>
    <t>Lolium rigidum Gaudin</t>
  </si>
  <si>
    <t>Lolium temulentum</t>
  </si>
  <si>
    <t>Lolium temulentum L. var. arvense (With.)Lilj.</t>
  </si>
  <si>
    <t>Lolium temulentum L. var. temulentum</t>
  </si>
  <si>
    <t>Lolium X hubbardii Jansen &amp; Wacht. ex B.K.Simon</t>
  </si>
  <si>
    <t>Lolium X hybridum Hausskn.</t>
  </si>
  <si>
    <t>Lomandra caespitosa (Benth.)Ewart</t>
  </si>
  <si>
    <t>Lomandra collina (R.Br.)Ewart</t>
  </si>
  <si>
    <t>Lomandra densiflora J.M.Black</t>
  </si>
  <si>
    <t>Lomandra effusa (Lindl.)Ewart</t>
  </si>
  <si>
    <t>Lomandra fibrata J.M.Black</t>
  </si>
  <si>
    <t>Lomandra filiformis (Thunb.)Britten ssp. coriacea A.T.Lee</t>
  </si>
  <si>
    <t>Lomandra juncea (F.Muell.)Ewart</t>
  </si>
  <si>
    <t>Lomandra leucocephala (R.Br.)Ewart ssp. robusta A.T.Lee</t>
  </si>
  <si>
    <t>Lomandra longifolia Labill.</t>
  </si>
  <si>
    <t>Lomandra micrantha</t>
  </si>
  <si>
    <t>Lomandra micrantha (Endl.)Ewart ssp. micrantha</t>
  </si>
  <si>
    <t>Lomandra micrantha (Endl.)Ewart ssp. tuberculata J.Everett</t>
  </si>
  <si>
    <t>Lomandra multiflora</t>
  </si>
  <si>
    <t>Lomandra multiflora (R.Br.)Britten ssp. dura (F.Muell.)T.D.Macfarl.</t>
  </si>
  <si>
    <t>Lomandra multiflora (R.Br.)Britten ssp. multiflora</t>
  </si>
  <si>
    <t>Lomandra nana (A.T.Lee)A.T.Lee</t>
  </si>
  <si>
    <t>Lomandra sororia (F.Muell. ex Benth.)Ewart</t>
  </si>
  <si>
    <t>Lonicera fragrantissima Lindl. &amp; Paxton</t>
  </si>
  <si>
    <t>Lonicera japonica Thunb.</t>
  </si>
  <si>
    <t>Lophocereus marginatus (DC.)S.Arias &amp; Terrazas</t>
  </si>
  <si>
    <t>Lordhowea pilosicrista</t>
  </si>
  <si>
    <t>Tall Yellow-top</t>
  </si>
  <si>
    <t>Lordhowea</t>
  </si>
  <si>
    <t>pilosicrista</t>
  </si>
  <si>
    <t>Lordhowea pilosicrista (I.Thomps.)Schmidt-Leb.</t>
  </si>
  <si>
    <t>Lotus angustissimus L.</t>
  </si>
  <si>
    <t>Lotus australis Andrews</t>
  </si>
  <si>
    <t>Lotus corniculatus L.</t>
  </si>
  <si>
    <t>Lotus corniculatus L. var. corniculatus</t>
  </si>
  <si>
    <t>Lotus corniculatus L. var. tenuifolius L.</t>
  </si>
  <si>
    <t>Lotus cruentus Court</t>
  </si>
  <si>
    <t>Lotus preslii Ten.</t>
  </si>
  <si>
    <t>Lotus subbiflorus Lag.</t>
  </si>
  <si>
    <t>Lotus uliginosus Schkuhr</t>
  </si>
  <si>
    <t>Ludwigia palustris (L.)Bayl.Ell.</t>
  </si>
  <si>
    <t>Ludwigia peploides (Kunth)P.H.Raven ssp. montevidensis (Spreng.)P.H.Raven</t>
  </si>
  <si>
    <t>Ludwigia repens J.R.Forst.</t>
  </si>
  <si>
    <t>Lunaria annua L.</t>
  </si>
  <si>
    <t>Lupinus angustifolius L.</t>
  </si>
  <si>
    <t>Lupinus cosentinii Guss.</t>
  </si>
  <si>
    <t>Lupinus luteus L.</t>
  </si>
  <si>
    <t>Luzula densiflora (H.Nordensk.)Edgar</t>
  </si>
  <si>
    <t>Luzula flaccida (Buchenau)Edgar</t>
  </si>
  <si>
    <t>Luzula meridionalis H.Nordensk.</t>
  </si>
  <si>
    <t>Luzula ovata Edgar</t>
  </si>
  <si>
    <t>Lycianthes rantonnetii (Carriere)Bitter</t>
  </si>
  <si>
    <t>Lycium australe F.Muell.</t>
  </si>
  <si>
    <t>Lycium barbarum L.</t>
  </si>
  <si>
    <t>Lycium ferocissimum Miers</t>
  </si>
  <si>
    <t>Lycopodiella lateralis (R.Br.)B.Ollg.</t>
  </si>
  <si>
    <t>Lycopodiella serpentina (Kunze)B.Ollg.</t>
  </si>
  <si>
    <t>Lycopodium deuterodensum Herter</t>
  </si>
  <si>
    <t>Lycopus australis R.Br.</t>
  </si>
  <si>
    <t>Lysiana exocarpi (Behr)Tiegh. ssp. exocarpi</t>
  </si>
  <si>
    <t>Lysiana murrayi (F.Muell. &amp; Tate)Tiegh.</t>
  </si>
  <si>
    <t>Lysiana subfalcata (Hook.)Barlow</t>
  </si>
  <si>
    <t>Lysiandra calycina</t>
  </si>
  <si>
    <t>Lysiandra</t>
  </si>
  <si>
    <t>Lysiandra calycina (Labill.)R.W.Bouman</t>
  </si>
  <si>
    <t>Lysiandra fuernrohrii</t>
  </si>
  <si>
    <t>Lysiandra fuernrohrii (F.Muell.)R.W.Bouman</t>
  </si>
  <si>
    <t>Lysiandra oblanceolata</t>
  </si>
  <si>
    <t>Lysiandra oblanceolata (J.T.Hunter &amp; J.J.Bruhl)R.W.Bouman</t>
  </si>
  <si>
    <t>Lysiandra saxosa</t>
  </si>
  <si>
    <t>saxosa</t>
  </si>
  <si>
    <t>Lysiandra saxosa (F.Muell.)R.W.Bouman</t>
  </si>
  <si>
    <t>Lysimachia arvensis (L.)U.Manns &amp; Anderb.</t>
  </si>
  <si>
    <t>Lysimachia linum-stellatum L.</t>
  </si>
  <si>
    <t>Lysimachia minima (L.)U.Manns &amp; Anderb.</t>
  </si>
  <si>
    <t>Lythrum hyssopifolia L.</t>
  </si>
  <si>
    <t>Lythrum junceum Banks &amp; Sol.</t>
  </si>
  <si>
    <t>Lythrum paradoxum Koehne</t>
  </si>
  <si>
    <t>Lythrum salicaria L.</t>
  </si>
  <si>
    <t>Lythrum wilsonii Hewson</t>
  </si>
  <si>
    <t>Macgregoria racemigera F.Muell.</t>
  </si>
  <si>
    <t>Machaerina acuta (Labill.)J.Kern</t>
  </si>
  <si>
    <t>Machaerina arthrophylla (Nees)T.Koyama</t>
  </si>
  <si>
    <t>Machaerina articulata (R.Br.)T.Koyama</t>
  </si>
  <si>
    <t>Machaerina gunnii (Hook.f.)J.Kern</t>
  </si>
  <si>
    <t>Machaerina juncea (R.Br.)T.Koyama</t>
  </si>
  <si>
    <t>Machaerina laxa (Nees)T.Koyama</t>
  </si>
  <si>
    <t>Machaerina rubiginosa (Spreng.)T.Koyama</t>
  </si>
  <si>
    <t>Machaerina tetragona (Labill.)T.Koyama ex Jessop</t>
  </si>
  <si>
    <t>Maclura pomifera (Raf.) C.K.Schneid.</t>
  </si>
  <si>
    <t>Maireana aphylla (R.Br.)Paul G.Wilson</t>
  </si>
  <si>
    <t>Maireana astrotricha (L.A.S.Johnson)Paul G.Wilson</t>
  </si>
  <si>
    <t>Maireana brevifolia (R.Br.)Paul G.Wilson</t>
  </si>
  <si>
    <t>Maireana campanulata Paul G.Wilson</t>
  </si>
  <si>
    <t>Maireana cannonii (J.M.Black)Paul G.Wilson</t>
  </si>
  <si>
    <t>Maireana carnosa (Moq.)Paul G.Wilson</t>
  </si>
  <si>
    <t>Maireana ciliata (F.Muell.)Paul G.Wilson</t>
  </si>
  <si>
    <t>Maireana coronata (J.M.Black)Paul G.Wilson</t>
  </si>
  <si>
    <t>Maireana decalvans (Gand.)Paul G.Wilson</t>
  </si>
  <si>
    <t>Maireana enchylaenoides (F.Muell.)Paul G.Wilson</t>
  </si>
  <si>
    <t>Maireana eriantha (F.Muell.)Paul G.Wilson</t>
  </si>
  <si>
    <t>Maireana erioclada (Benth.)Paul G.Wilson</t>
  </si>
  <si>
    <t>Maireana excavata (J.M.Black)Paul G.Wilson</t>
  </si>
  <si>
    <t>Maireana georgei (Diels)Paul G.Wilson</t>
  </si>
  <si>
    <t>Maireana integra (Paul G.Wilson)Paul G.Wilson</t>
  </si>
  <si>
    <t>Maireana lanosa (Lindl.)Paul G.Wilson</t>
  </si>
  <si>
    <t>Maireana lobiflora (F.Muell.ex Benth.)Paul G.Wilson</t>
  </si>
  <si>
    <t>Maireana luehmannii (F.Muell.)Paul G.Wilson</t>
  </si>
  <si>
    <t>Maireana melanocarpa Paul G.Wilson</t>
  </si>
  <si>
    <t>Maireana microcarpa (Benth.)Paul G.Wilson</t>
  </si>
  <si>
    <t>Maireana oppositifolia (F.Muell.)Paul G.Wilson</t>
  </si>
  <si>
    <t>Maireana ovata (Ising)Paul G.Wilson</t>
  </si>
  <si>
    <t>Maireana pentagona (R.H.Anderson)Paul G.Wilson</t>
  </si>
  <si>
    <t>Maireana pentatropis (Tate)Paul G.Wilson</t>
  </si>
  <si>
    <t>Maireana planifolia (F.Muell.)Paul G.Wilson</t>
  </si>
  <si>
    <t>Maireana pyramidata (Benth.)Paul G.Wilson</t>
  </si>
  <si>
    <t>Maireana radiata (Paul G.Wilson)Paul G.Wilson</t>
  </si>
  <si>
    <t>Maireana rohrlachii (Paul G.Wilson)Paul G.Wilson</t>
  </si>
  <si>
    <t>Maireana schistocarpa Paul G.Wilson</t>
  </si>
  <si>
    <t>Maireana scleroptera (J.M.Black)Paul G.Wilson</t>
  </si>
  <si>
    <t>Maireana sedifolia (F.Muell.)Paul G.Wilson</t>
  </si>
  <si>
    <t>Maireana spongiocarpa (F.Muell.)Paul G.Wilson</t>
  </si>
  <si>
    <t>Maireana suaedifolia (Paul G.Wilson)Paul G.Wilson</t>
  </si>
  <si>
    <t>Maireana tomentosa Moq. ssp. tomentosa</t>
  </si>
  <si>
    <t>Maireana tomentosa Moq. ssp. urceolata Paul G.Wilson</t>
  </si>
  <si>
    <t>Maireana trichoptera (J.M.Black)Paul G.Wilson</t>
  </si>
  <si>
    <t>Maireana triptera (Benth.)Paul G.Wilson</t>
  </si>
  <si>
    <t>Maireana turbinata Paul G.Wilson</t>
  </si>
  <si>
    <t>Maireana villosa (Lindl.)Paul G.Wilson</t>
  </si>
  <si>
    <t>Malacocera albolanata (Ising)Chinnock</t>
  </si>
  <si>
    <t>Malacocera biflora Ising</t>
  </si>
  <si>
    <t>Malacocera gracilis Chinnock</t>
  </si>
  <si>
    <t>Malacocera tricornis (Benth.)R.H.Anderson</t>
  </si>
  <si>
    <t>Malcolmia africana (L.)R.Br. ex W.T.Aiton</t>
  </si>
  <si>
    <t>Malcolmia flexuosa (Sibth. &amp; Sm.)Sibth. &amp; Sm.</t>
  </si>
  <si>
    <t>Malephora crocea (Jacq.)Schwantes</t>
  </si>
  <si>
    <t>Malus pumila Mill.</t>
  </si>
  <si>
    <t>Malva arborea (L.)Webb &amp; Berthel.</t>
  </si>
  <si>
    <t>Malva assurgentiflora (Kellogg)M.F.Ray</t>
  </si>
  <si>
    <t>Malva neglecta Wallr.</t>
  </si>
  <si>
    <t>Malva nicaeensis All.</t>
  </si>
  <si>
    <t>Malva parviflora L.</t>
  </si>
  <si>
    <t>Malva preissiana Miq.</t>
  </si>
  <si>
    <t>Malva pseudolavatera Webb &amp; Berthel.</t>
  </si>
  <si>
    <t>Malva weinmanniana (Besser ex Rchb.)Conran</t>
  </si>
  <si>
    <t>Malvastrum americanum (L.)Torr. var. americanum</t>
  </si>
  <si>
    <t>Malvaviscus arboreus Cav.</t>
  </si>
  <si>
    <t>Malvella leprosa (Ortega)Krapov.</t>
  </si>
  <si>
    <t>Marianthus bignoniaceus F.Muell.</t>
  </si>
  <si>
    <t>Marrubium vulgare L.</t>
  </si>
  <si>
    <t>Marsilea costulifera D.L.Jones</t>
  </si>
  <si>
    <t>Marsilea cryptocarpa Albr. &amp; Chinnock</t>
  </si>
  <si>
    <t>Marsilea drummondii A.Braun</t>
  </si>
  <si>
    <t>Marsilea exarata A.Braun</t>
  </si>
  <si>
    <t>Marsilea hirsuta R.Br.</t>
  </si>
  <si>
    <t>Marsilea mutica Mett.</t>
  </si>
  <si>
    <t>Matricaria chamomilla L.</t>
  </si>
  <si>
    <t>Matricaria discoidea DC.</t>
  </si>
  <si>
    <t>Matthiola longipetala (Vent.)DC. ssp. bicornis (Sibth. &amp; Sm.)P.W.Ball</t>
  </si>
  <si>
    <t>Mauranthemum paludosum (Poir.)Vogt &amp; Oberpr.</t>
  </si>
  <si>
    <t>Maytenus boaria</t>
  </si>
  <si>
    <t>Mayten</t>
  </si>
  <si>
    <t>K33357</t>
  </si>
  <si>
    <t>Maytenus</t>
  </si>
  <si>
    <t>boaria</t>
  </si>
  <si>
    <t>Maytenus boaria Molina</t>
  </si>
  <si>
    <t>MAZACEAE</t>
  </si>
  <si>
    <t>Mazus pumilio R.Br.</t>
  </si>
  <si>
    <t>Medicago arabica (L.)Huds.</t>
  </si>
  <si>
    <t>Medicago italica (Mill.)Fiori</t>
  </si>
  <si>
    <t>Medicago laciniata (L.)Mill.</t>
  </si>
  <si>
    <t>Medicago littoralis Rohde ex Loisel.</t>
  </si>
  <si>
    <t>Medicago lupulina L.</t>
  </si>
  <si>
    <t>Medicago minima (L.)Bartal.</t>
  </si>
  <si>
    <t>Medicago orbicularis (L.)Bartal.</t>
  </si>
  <si>
    <t>Medicago polymorpha L.</t>
  </si>
  <si>
    <t>Medicago praecox DC.</t>
  </si>
  <si>
    <t>Medicago rugosa Desr.</t>
  </si>
  <si>
    <t>Medicago sativa L.</t>
  </si>
  <si>
    <t>Medicago scutellata (L.)Mill.</t>
  </si>
  <si>
    <t>Medicago truncatula Gaertn.</t>
  </si>
  <si>
    <t>Meionectes brownii Hook.f.</t>
  </si>
  <si>
    <t>Melaleuca acuminata F.Muell. ssp. acuminata</t>
  </si>
  <si>
    <t>Melaleuca armillaris (Sol. ex Gaertn.)Sm. ssp. akineta F.C.Quinn</t>
  </si>
  <si>
    <t>Melaleuca armillaris (Sol. ex Gaertn.)Sm. ssp. armillaris</t>
  </si>
  <si>
    <t>Melaleuca bracteata F.Muell.</t>
  </si>
  <si>
    <t>Melaleuca brevifolia Turcz.</t>
  </si>
  <si>
    <t>Melaleuca cuticularis Labill.</t>
  </si>
  <si>
    <t>Melaleuca decussata R.Br.</t>
  </si>
  <si>
    <t>Melaleuca diosmifolia</t>
  </si>
  <si>
    <t>Green Honey-myrtle</t>
  </si>
  <si>
    <t>C33361</t>
  </si>
  <si>
    <t>diosmifolia</t>
  </si>
  <si>
    <t>Melaleuca diosmifolia Andrews</t>
  </si>
  <si>
    <t>Melaleuca dissitiflora F.Muell.</t>
  </si>
  <si>
    <t>Melaleuca eleuterostachya F.Muell.</t>
  </si>
  <si>
    <t>Melaleuca fulgens R.Br. ssp. corrugata (J.M.Black ex Eardley)K.J.Cowley</t>
  </si>
  <si>
    <t>Melaleuca gibbosa Labill.</t>
  </si>
  <si>
    <t>Melaleuca glomerata F.Muell.</t>
  </si>
  <si>
    <t>Melaleuca halmaturorum F.Muell. ex Miq.</t>
  </si>
  <si>
    <t>Melaleuca hypericifolia Sm.</t>
  </si>
  <si>
    <t>Melaleuca interioris Craven &amp; Lepschi</t>
  </si>
  <si>
    <t>Melaleuca lanceolata Otto</t>
  </si>
  <si>
    <t>Melaleuca leiocarpa F.Muell.</t>
  </si>
  <si>
    <t>Melaleuca microphylla Sm.</t>
  </si>
  <si>
    <t>Melaleuca nanophylla Carrick</t>
  </si>
  <si>
    <t>Melaleuca nesophila F.Muell.</t>
  </si>
  <si>
    <t>Melaleuca oxyphylla Carrick</t>
  </si>
  <si>
    <t>Melaleuca pauperiflora F.Muell. ssp. mutica Barlow</t>
  </si>
  <si>
    <t>Melaleuca quadrifaria F.Muell.</t>
  </si>
  <si>
    <t>Melaleuca sheathiana W.Fitzg.</t>
  </si>
  <si>
    <t>Melaleuca squamea Labill.</t>
  </si>
  <si>
    <t>Melaleuca squamea Labill. X Melaleuca squarrosa Donn ex Sm.</t>
  </si>
  <si>
    <t>Melaleuca squarrosa Donn ex Sm.</t>
  </si>
  <si>
    <t>Melaleuca trichostachya Lindl.</t>
  </si>
  <si>
    <t>Melaleuca uncinata R.Br.</t>
  </si>
  <si>
    <t>Melaleuca wilsonii F.Muell.</t>
  </si>
  <si>
    <t>Melaleuca xerophila Barlow</t>
  </si>
  <si>
    <t>Melhania oblongifolia F.Muell.</t>
  </si>
  <si>
    <t>Melia azedarach L.</t>
  </si>
  <si>
    <t>FRANCOACEAE</t>
  </si>
  <si>
    <t>Melianthus comosus Vahl</t>
  </si>
  <si>
    <t>Melianthus major L.</t>
  </si>
  <si>
    <t>Melica ciliata L.</t>
  </si>
  <si>
    <t>Melicytus angustifolius (DC.)Garn.-Jones ssp. divaricatus Stajsic &amp; R.Douglas</t>
  </si>
  <si>
    <t>Melilotus albus Medik.</t>
  </si>
  <si>
    <t>Melilotus indicus (L.)All.</t>
  </si>
  <si>
    <t>Melilotus officinalis (L.)Lam.</t>
  </si>
  <si>
    <t>Melilotus siculus (Turra)B.D.Jackson</t>
  </si>
  <si>
    <t>Melinis repens (Willd.)Zizka</t>
  </si>
  <si>
    <t>Melissa officinalis L.</t>
  </si>
  <si>
    <t>Menkea australis Lehm.</t>
  </si>
  <si>
    <t>Menkea crassa E.A.Shaw</t>
  </si>
  <si>
    <t>Menkea lutea E.A.Shaw</t>
  </si>
  <si>
    <t>Menkea sphaerocarpa F.Muell.</t>
  </si>
  <si>
    <t>Menkea villosula (F.Muell. &amp; Tate)J.M.Black</t>
  </si>
  <si>
    <t>Mentha atrolilacina B.J.Conn &amp; D.J.Duval</t>
  </si>
  <si>
    <t>Mentha australis R.Br.</t>
  </si>
  <si>
    <t>Mentha diemenica Spreng.</t>
  </si>
  <si>
    <t>Mentha laxiflora Benth.</t>
  </si>
  <si>
    <t>Mentha longifolia (L.)Huds.</t>
  </si>
  <si>
    <t>Mentha pulegium L.</t>
  </si>
  <si>
    <t>Mentha satureioides R.Br.</t>
  </si>
  <si>
    <t>Mentha spicata L. f. A (R.Bates 3655) Toelken</t>
  </si>
  <si>
    <t>Mentha spicata L. f. B (B.Copley 1119) Toelken</t>
  </si>
  <si>
    <t>Mentha x piperita</t>
  </si>
  <si>
    <t>Mentha X piperita L. var. citrata (Ehrh.)Briq.</t>
  </si>
  <si>
    <t>Mentha X piperita L. var. piperita</t>
  </si>
  <si>
    <t>Mentha X rotundifolia (L.)Huds.</t>
  </si>
  <si>
    <t>Merremia dissecta (Jacq.)Hallier f.</t>
  </si>
  <si>
    <t>Mesembryanthemum aitonis Jacq.</t>
  </si>
  <si>
    <t>Mesembryanthemum cordifolium</t>
  </si>
  <si>
    <t>cordifolium</t>
  </si>
  <si>
    <t>Mesembryanthemum cordifolium L.f.</t>
  </si>
  <si>
    <t>Mesembryanthemum cordifolium X Mesembryanthemum haeckelianum</t>
  </si>
  <si>
    <t>Mesembryanthemum cordifolium L.f. X Mesembryanthemum haeckelianum A.Berger</t>
  </si>
  <si>
    <t>Mesembryanthemum crystallinum L.</t>
  </si>
  <si>
    <t>Mesembryanthemum granulicaule</t>
  </si>
  <si>
    <t>Mesembryanthemum granulicaule Haw.</t>
  </si>
  <si>
    <t>Mesembryanthemum guerichianum Pax</t>
  </si>
  <si>
    <t>Mesembryanthemum nodiflorum L.</t>
  </si>
  <si>
    <t>Micrantheum demissum F.Muell.</t>
  </si>
  <si>
    <t>Microcorys macredieana F.Muell.</t>
  </si>
  <si>
    <t>Microcybe multiflora</t>
  </si>
  <si>
    <t>Microcybe multiflora Turcz. ssp. baccharoides (F.Muell.)Paul G.Wilson</t>
  </si>
  <si>
    <t>Microcybe multiflora Turcz. ssp. baccharoides (F.Muell.)Paul G.Wilson -- Microcybe multiflora Turcz. ssp. multiflora</t>
  </si>
  <si>
    <t>Microcybe multiflora Turcz. ssp. multiflora</t>
  </si>
  <si>
    <t>Microcybe pauciflora Turcz. ssp. pauciflora</t>
  </si>
  <si>
    <t>Microlaena stipoides (Labill.)R.Br. var. stipoides</t>
  </si>
  <si>
    <t>Microlepidium alatum (J.M.Black)E.A.Shaw</t>
  </si>
  <si>
    <t>Microlepidium pilosulum F.Muell.</t>
  </si>
  <si>
    <t>Micromyrtus ciliata (Sm.)Druce</t>
  </si>
  <si>
    <t>Micromyrtus fimbrisepala J.W.Green</t>
  </si>
  <si>
    <t>Micromyrtus flaviflora (F.Muell.)F.Muell. ex J.M.Black</t>
  </si>
  <si>
    <t>Microseris walteri</t>
  </si>
  <si>
    <t>walteri</t>
  </si>
  <si>
    <t>Microseris walteri Gand.</t>
  </si>
  <si>
    <t>Microtis arenaria Lindl.</t>
  </si>
  <si>
    <t>Microtis atrata Lindl.</t>
  </si>
  <si>
    <t>Microtis eremaea R.J.Bates</t>
  </si>
  <si>
    <t>Microtis frutetorum Schltdl.</t>
  </si>
  <si>
    <t>Microtis gracilenta R.J.Bates</t>
  </si>
  <si>
    <t>Microtis oblonga R.S.Rogers</t>
  </si>
  <si>
    <t>Microtis orbicularis R.S.Rogers</t>
  </si>
  <si>
    <t>Microtis parviflora R.Br.</t>
  </si>
  <si>
    <t>Microtis rara R.Br.</t>
  </si>
  <si>
    <t>Microtis sp. Short-leaf (R.J.Bates 54342) R.J.Bates</t>
  </si>
  <si>
    <t>Microtis unifolia (G.Forst.)Rchb.f.</t>
  </si>
  <si>
    <t>Millotia greevesii</t>
  </si>
  <si>
    <t>Millotia greevesii F.Muell. ssp. greevesii</t>
  </si>
  <si>
    <t>Millotia greevesii F.Muell. ssp. helmsii (F.Muell. &amp; Tate)P.S.Short</t>
  </si>
  <si>
    <t>Millotia incurva (D.A.Cooke)P.S.Short</t>
  </si>
  <si>
    <t>Millotia macrocarpa Schodde</t>
  </si>
  <si>
    <t>Millotia major (Turcz.)P.S.Short</t>
  </si>
  <si>
    <t>Millotia muelleri (Sond.)P.S.Short</t>
  </si>
  <si>
    <t>Millotia myosotidifolia (Benth.)Steetz</t>
  </si>
  <si>
    <t>Millotia perpusilla (Turcz.)P.S.Short</t>
  </si>
  <si>
    <t>Millotia tenuifolia</t>
  </si>
  <si>
    <t>Millotia tenuifolia Cass. var. nudescens Schodde</t>
  </si>
  <si>
    <t>Millotia tenuifolia Cass. var. tenuifolia</t>
  </si>
  <si>
    <t>Mimulus gracilis R.Br.</t>
  </si>
  <si>
    <t>Minuria annua (Tate)Tate ex J.M.Black</t>
  </si>
  <si>
    <t>Minuria cunninghamii (DC.)Benth.</t>
  </si>
  <si>
    <t>Minuria denticulata (DC.)Benth.</t>
  </si>
  <si>
    <t>Minuria integerrima (DC.)Benth.</t>
  </si>
  <si>
    <t>Minuria leptophylla DC.</t>
  </si>
  <si>
    <t>Minuria multiseta P.S.Short</t>
  </si>
  <si>
    <t>Minuria rigida J.M.Black</t>
  </si>
  <si>
    <t>Mirabilis jalapa L.</t>
  </si>
  <si>
    <t>Miscanthus sinensis Anders.</t>
  </si>
  <si>
    <t>Misopates orontium (L.)Raf.</t>
  </si>
  <si>
    <t>Mitrasacme pilosa Labill. var. pilosa</t>
  </si>
  <si>
    <t>Modiola caroliniana (L.)G.Don</t>
  </si>
  <si>
    <t>Molineriella minuta (L.)Rouy</t>
  </si>
  <si>
    <t>Moluccella laevis L.</t>
  </si>
  <si>
    <t>Momordica balsamina L.</t>
  </si>
  <si>
    <t>Monachather paradoxus Steud.</t>
  </si>
  <si>
    <t>Monoculus monstrosus (Burm.f.)B.Nord.</t>
  </si>
  <si>
    <t>Monopsis debilis (L.f.)C.Presl var. depressa (L.f.)Phillipson</t>
  </si>
  <si>
    <t>Monotaxis luteiflora F.Muell.</t>
  </si>
  <si>
    <t>Monotoca scoparia (Sm.)R.Br.</t>
  </si>
  <si>
    <t>Montia australasica (Hook.f.)Pax &amp; K.Hoffm.</t>
  </si>
  <si>
    <t>Montia fontana L. ssp. chondrosperma (Fenzl)Walters</t>
  </si>
  <si>
    <t>Moraea aristata (D.Delaroche)Asch. &amp; Graebn.</t>
  </si>
  <si>
    <t>Moraea bellendenii (Sweet)N.E.Br.</t>
  </si>
  <si>
    <t>Moraea flaccida (Sweet)Steud.</t>
  </si>
  <si>
    <t>Moraea fugax (D.Delaroche)Jacq. ssp. fugax</t>
  </si>
  <si>
    <t>Moraea miniata Andrews</t>
  </si>
  <si>
    <t>Moraea ochroleuca (Salisb.)Drapiez</t>
  </si>
  <si>
    <t>Moraea setifolia (L.f.)Druce</t>
  </si>
  <si>
    <t>Moraea vegeta L.</t>
  </si>
  <si>
    <t>Morus alba</t>
  </si>
  <si>
    <t>White Mulberry</t>
  </si>
  <si>
    <t>Y33364</t>
  </si>
  <si>
    <t>Morus alba L.</t>
  </si>
  <si>
    <t>Muehlenbeckia adpressa (Labill.)Meisn.</t>
  </si>
  <si>
    <t>Muehlenbeckia gunnii (Hook.f.)Endl.</t>
  </si>
  <si>
    <t>Muelleranthus stipularis (J.M.Black)A.T.Lee</t>
  </si>
  <si>
    <t>Muellerina eucalyptoides (DC.)Barlow</t>
  </si>
  <si>
    <t>Muraltia heisteria (L.)DC.</t>
  </si>
  <si>
    <t>Murdannia graminea (R.Br.)G.Bruckn.</t>
  </si>
  <si>
    <t>Muscari armeniacum Baker</t>
  </si>
  <si>
    <t>Muscari comosum (L.)Mill.</t>
  </si>
  <si>
    <t>Myagrum perfoliatum L.</t>
  </si>
  <si>
    <t>Myoporum brevipes Benth.</t>
  </si>
  <si>
    <t>Myoporum insulare R.Br.</t>
  </si>
  <si>
    <t>Myoporum montanum R.Br.</t>
  </si>
  <si>
    <t>Myoporum parvifolium R.Br.</t>
  </si>
  <si>
    <t>Myoporum petiolatum Chinnock</t>
  </si>
  <si>
    <t>Myoporum platycarpum</t>
  </si>
  <si>
    <t>Myoporum platycarpum R.Br. ssp. perbellum Chinnock</t>
  </si>
  <si>
    <t>Myoporum platycarpum R.Br. ssp. platycarpum</t>
  </si>
  <si>
    <t>Myoporum viscosum R.Br.</t>
  </si>
  <si>
    <t>Myosotis arvensis (L.)Hill</t>
  </si>
  <si>
    <t>Myosotis australis R.Br. ssp. australis</t>
  </si>
  <si>
    <t>Myosotis discolor Pers.</t>
  </si>
  <si>
    <t>Myosotis sylvatica Hoffm.</t>
  </si>
  <si>
    <t>Myosurus australis F.Muell.</t>
  </si>
  <si>
    <t>Myriocephalus pluriflorus (J.M.Black)D.A.Cooke</t>
  </si>
  <si>
    <t>Myriocephalus rhizocephalus (DC.)Benth.</t>
  </si>
  <si>
    <t>Myriocephalus rudallii (F.Muell.)Benth.</t>
  </si>
  <si>
    <t>Myriocephalus squamatus Paul G.Wilson</t>
  </si>
  <si>
    <t>Myriophyllum amphibium Labill.</t>
  </si>
  <si>
    <t>Parrot's Feather</t>
  </si>
  <si>
    <t>Myriophyllum aquaticum (Vell.)Verdc.</t>
  </si>
  <si>
    <t>Myriophyllum caput-medusae Orchard</t>
  </si>
  <si>
    <t>Myriophyllum crispatum Orchard</t>
  </si>
  <si>
    <t>Myriophyllum glomeratum H.Schindl.</t>
  </si>
  <si>
    <t>Myriophyllum integrifolium (Hook.f.)Hook.f.</t>
  </si>
  <si>
    <t>Myriophyllum muelleri Sond.</t>
  </si>
  <si>
    <t>Myriophyllum papillosum Orchard</t>
  </si>
  <si>
    <t>Myriophyllum salsugineum Orchard</t>
  </si>
  <si>
    <t>Myriophyllum simulans Orchard</t>
  </si>
  <si>
    <t>Myriophyllum variifolium Hook.f.</t>
  </si>
  <si>
    <t>Myriophyllum verrucosum Lindl.</t>
  </si>
  <si>
    <t>Myrtus communis L.</t>
  </si>
  <si>
    <t>Najas tenuifolia R.Br.</t>
  </si>
  <si>
    <t>Narcissus jonquilla L.</t>
  </si>
  <si>
    <t>Narcissus pseudonarcissus L.</t>
  </si>
  <si>
    <t>Narcissus tazetta L.</t>
  </si>
  <si>
    <t>Narcissus X medioluteus Mill.</t>
  </si>
  <si>
    <t>Nassella leucotricha (Trin. &amp; Rupr.)R.W.Pohl</t>
  </si>
  <si>
    <t>Nassella neesiana (Trin. &amp; Rupr.) Barkworth</t>
  </si>
  <si>
    <t>Nassella tenuissima (Trin.)Barkworth</t>
  </si>
  <si>
    <t>Nassella trichotoma</t>
  </si>
  <si>
    <t>Serrated Tussock</t>
  </si>
  <si>
    <t>W32835</t>
  </si>
  <si>
    <t>trichotoma</t>
  </si>
  <si>
    <t>Nassella trichotoma (Nees)Hack. ex Arechav.</t>
  </si>
  <si>
    <t>Navarretia squarrosa (Eschsch.)Hook. &amp; Arn.</t>
  </si>
  <si>
    <t>Neatostema apulum (L.)I.M.Johnst.</t>
  </si>
  <si>
    <t>Nellica maderaspatensis</t>
  </si>
  <si>
    <t>Nellica</t>
  </si>
  <si>
    <t>Nellica maderaspatensis (L.)Raf.</t>
  </si>
  <si>
    <t>Nemesia strumosa Benth.</t>
  </si>
  <si>
    <t>Neobassia proceriflora (F.Muell.)A.J.Scott</t>
  </si>
  <si>
    <t>Nepeta cataria L.</t>
  </si>
  <si>
    <t>Neptunia dimorphantha Domin</t>
  </si>
  <si>
    <t>Nerine sarniensis (L.)Herb.</t>
  </si>
  <si>
    <t>Nerium oleander L.</t>
  </si>
  <si>
    <t>Nertera granadensis (L.f.)Druce</t>
  </si>
  <si>
    <t>Neslia paniculata (L.)Desv.</t>
  </si>
  <si>
    <t>Neurachne alopecuroidea R.Br.</t>
  </si>
  <si>
    <t>Neurachne lanigera S.T.Blake</t>
  </si>
  <si>
    <t>Neurachne munroi (F.Muell.)F.Muell.</t>
  </si>
  <si>
    <t>Neurada procumbens L.</t>
  </si>
  <si>
    <t>Newcastelia bracteosa F.Muell.</t>
  </si>
  <si>
    <t>Newcastelia cephalantha F.Muell.</t>
  </si>
  <si>
    <t>Newcastelia spodiotricha F.Muell.</t>
  </si>
  <si>
    <t>Nicandra physalodes (L.)Gaertn.</t>
  </si>
  <si>
    <t>Nicotiana burbidgeae Symon</t>
  </si>
  <si>
    <t>Nicotiana excelsior (J.M.Black)J.M.Black</t>
  </si>
  <si>
    <t>Nicotiana glauca Graham</t>
  </si>
  <si>
    <t>Nicotiana goodspeedii H.-M.Wheeler</t>
  </si>
  <si>
    <t>Nicotiana gossei Domin</t>
  </si>
  <si>
    <t>Nicotiana maritima H.-M.Wheeler</t>
  </si>
  <si>
    <t>Nicotiana occidentalis H.-M.Wheeler ssp. obliqua N.T.Burb.</t>
  </si>
  <si>
    <t>Nicotiana rosulata</t>
  </si>
  <si>
    <t>Nicotiana rosulata (S.Moore)Domin ssp. ingulba (J.M.Black)P.Horton</t>
  </si>
  <si>
    <t>Nicotiana rosulata (S.Moore)Domin ssp. rosulata</t>
  </si>
  <si>
    <t>Nicotiana simulans N.T.Burb.</t>
  </si>
  <si>
    <t>Nicotiana sp. Corunna (D.E.Symon 17088) D.E.Symon</t>
  </si>
  <si>
    <t>Nicotiana truncata Symon</t>
  </si>
  <si>
    <t>Nicotiana velutina H.-M.Wheeler</t>
  </si>
  <si>
    <t>Nigella damascena L.</t>
  </si>
  <si>
    <t>NITRARIACEAE</t>
  </si>
  <si>
    <t>Nitraria billardierei DC.</t>
  </si>
  <si>
    <t>Noltea africana (L.)Endl.</t>
  </si>
  <si>
    <t>Nothoscordum borbonicum Kunth</t>
  </si>
  <si>
    <t>Nymphaea alba L.</t>
  </si>
  <si>
    <t>Nymphaea mexicana Zucc.</t>
  </si>
  <si>
    <t>Nymphoides crenata (F.Muell.)Kuntze</t>
  </si>
  <si>
    <t>Nymphoides geminata (R.Br.)Kuntze</t>
  </si>
  <si>
    <t>Ocimum basilicum L.</t>
  </si>
  <si>
    <t>Oenanthe pimpinelloides L.</t>
  </si>
  <si>
    <t>Oenothera acaulis Cav.</t>
  </si>
  <si>
    <t>Oenothera affinis Cambess.</t>
  </si>
  <si>
    <t>Oenothera biennis L.</t>
  </si>
  <si>
    <t>Oenothera drummondii Hook. ssp. drummondii</t>
  </si>
  <si>
    <t>Oenothera glazioviana Micheli</t>
  </si>
  <si>
    <t>Oenothera lindheimeri (Engelm. &amp; A.Gray)W.L.Wagner &amp; Hoch</t>
  </si>
  <si>
    <t>Oenothera speciosa Nutt.</t>
  </si>
  <si>
    <t>Oenothera stricta Ledeb. ex Link ssp. stricta</t>
  </si>
  <si>
    <t>Olax obcordata A.S.George</t>
  </si>
  <si>
    <t>Olea europaea</t>
  </si>
  <si>
    <t>Olea europaea L. ssp. cuspidata (Wall. ex G.Don)Cif.</t>
  </si>
  <si>
    <t>Olea europaea L. ssp. europaea</t>
  </si>
  <si>
    <t>Olearia adenolasia (F.Muell.)F.Muell. ex Benth.</t>
  </si>
  <si>
    <t>Olearia arckaringensis P.J.Lang</t>
  </si>
  <si>
    <t>Olearia arida E.Pritz.</t>
  </si>
  <si>
    <t>Olearia axillaris (DC.)F.Muell. ex Benth.</t>
  </si>
  <si>
    <t>Olearia brachyphylla (F.Muell. ex Sond.)N.A.Wakef.</t>
  </si>
  <si>
    <t>Olearia calcarea F.Muell. ex Benth.</t>
  </si>
  <si>
    <t>Olearia calcarea X Olearia muelleri (Sond.)Benth.</t>
  </si>
  <si>
    <t>Olearia ciliata</t>
  </si>
  <si>
    <t>Olearia ciliata (Benth.)F.Muell. ex Benth. var. ciliata</t>
  </si>
  <si>
    <t>Olearia ciliata (Benth.)F.Muell. ex Benth. var. squamifolia (F.Muell.)Benth.</t>
  </si>
  <si>
    <t>Olearia decurrens (DC.)Benth.</t>
  </si>
  <si>
    <t>Olearia exiguifolia (F.Muell.)F.Muell. ex Benth.</t>
  </si>
  <si>
    <t>Olearia ferresii (F.Muell.)F.Muell. ex Benth.</t>
  </si>
  <si>
    <t>Olearia floribunda (Hook.f.)Benth.</t>
  </si>
  <si>
    <t>Olearia glandulosa (Labill.)Benth.</t>
  </si>
  <si>
    <t>Olearia glutinosa (Lindl.)Benth.</t>
  </si>
  <si>
    <t>Olearia grandiflora Hook.</t>
  </si>
  <si>
    <t>Olearia incana (D.A.Cooke)Lander</t>
  </si>
  <si>
    <t>Olearia lanuginosa (J.H.Willis)N.A.Wakef.</t>
  </si>
  <si>
    <t>Olearia lepidophylla (Pers.)Benth.</t>
  </si>
  <si>
    <t>Olearia magniflora (F.Muell.)F.Muell. ex Benth.</t>
  </si>
  <si>
    <t>Olearia magniflora (F.Muell.)F.Muell. ex Benth. X Olearia muelleri (Sond.)Benth.</t>
  </si>
  <si>
    <t>Olearia microdisca J.M.Black</t>
  </si>
  <si>
    <t>Olearia minor (Benth.)Lander</t>
  </si>
  <si>
    <t>Olearia muelleri (Sond.)Benth.</t>
  </si>
  <si>
    <t>Olearia pannosa</t>
  </si>
  <si>
    <t>Olearia pannosa Hook. ssp. cardiophylla (F.Muell.)D.A.Cooke</t>
  </si>
  <si>
    <t>Olearia pannosa Hook. ssp. pannosa</t>
  </si>
  <si>
    <t>Olearia passerinoides</t>
  </si>
  <si>
    <t>Olearia passerinoides (Turcz.)Benth. ssp. glutescens (Sond.)D.A.Cooke</t>
  </si>
  <si>
    <t>Olearia passerinoides (Turcz.)Benth. ssp. passerinoides</t>
  </si>
  <si>
    <t>Olearia picridifolia (F.Muell.)Benth.</t>
  </si>
  <si>
    <t>Olearia pimeleoides (DC.)Benth.</t>
  </si>
  <si>
    <t>Olearia ramulosa (Labill.)Benth.</t>
  </si>
  <si>
    <t>Olearia rudis (Benth.)F.Muell. ex Benth.</t>
  </si>
  <si>
    <t>Olearia stuartii (F.Muell.)F.Muell. ex Benth.</t>
  </si>
  <si>
    <t>Olearia subspicata (Hook.)Benth.</t>
  </si>
  <si>
    <t>Olearia suffruticosa D.A.Cooke</t>
  </si>
  <si>
    <t>Olearia teretifolia (Sond.)F.Muell. ex Benth.</t>
  </si>
  <si>
    <t>Olearia tubuliflora (Sond. &amp; F.Muell. ex Sond.)Benth.</t>
  </si>
  <si>
    <t>Oligocarpus calendulaceus (L.f.)Less.</t>
  </si>
  <si>
    <t>Omphalolappula concava (F.Muell.)Brand</t>
  </si>
  <si>
    <t>Oncosiphon piluliferum (L.f.)Kallersjo</t>
  </si>
  <si>
    <t>Oncosiphon suffruticosum (L.)Kallersjo</t>
  </si>
  <si>
    <t>Onopordum acanthium L.</t>
  </si>
  <si>
    <t>Onopordum acaulon L.</t>
  </si>
  <si>
    <t>Onopordum illyricum L.</t>
  </si>
  <si>
    <t>Onopordum tauricum Willd.</t>
  </si>
  <si>
    <t>Opercularia ovata Hook.f.</t>
  </si>
  <si>
    <t>Opercularia scabrida Schltdl.</t>
  </si>
  <si>
    <t>Opercularia turpis F.Muell. ex J.M.Black</t>
  </si>
  <si>
    <t>Opercularia varia Hook.f.</t>
  </si>
  <si>
    <t>Ophioglossum lusitanicum L.</t>
  </si>
  <si>
    <t>Ophioglossum polyphyllum A.Braun</t>
  </si>
  <si>
    <t>Opuntia aurantiaca Lindl.</t>
  </si>
  <si>
    <t>Opuntia elata Salm-Dyck</t>
  </si>
  <si>
    <t>Opuntia elatior Mill.</t>
  </si>
  <si>
    <t>Opuntia engelmannii Salm-Dyck ex Engelm.</t>
  </si>
  <si>
    <t>Opuntia ficus-indica (L.)Mill.</t>
  </si>
  <si>
    <t>Opuntia leoglossa Font &amp; M.Kohler</t>
  </si>
  <si>
    <t>Opuntia lindheimeri</t>
  </si>
  <si>
    <t>Opuntia linguiformis Griffiths</t>
  </si>
  <si>
    <t>Opuntia microdasys (Lehm.)Pfeiff.</t>
  </si>
  <si>
    <t>Opuntia monacantha Haw.</t>
  </si>
  <si>
    <t>Opuntia polyacantha Haw. var. erinacea (Engelm. &amp; Bigelow)B.D.Parfitt</t>
  </si>
  <si>
    <t>Opuntia polyacantha Haw. var. hystricina (Engelm. &amp; Bigelow)B.D.Parfitt</t>
  </si>
  <si>
    <t>Opuntia puberula Pfeiff.</t>
  </si>
  <si>
    <t>Opuntia sp. A (C.Schrank s.n. AD98351226) Jessop(1993)</t>
  </si>
  <si>
    <t>Opuntia streptacantha Lem.</t>
  </si>
  <si>
    <t>Opuntia stricta (Haw.)Haw.</t>
  </si>
  <si>
    <t>Opuntia tomentosa Salm-Dyck</t>
  </si>
  <si>
    <t>Orbea variegata (L.)Haw.</t>
  </si>
  <si>
    <t>Oreomyrrhis eriopoda (DC.)Hook.f.</t>
  </si>
  <si>
    <t>Orianthera centralis (B.J.Conn)C.S.P.Forster &amp; B.J.Conn</t>
  </si>
  <si>
    <t>Orianthera nuda (F.Muell.)C.S.P.Forster &amp; B.J.Conn</t>
  </si>
  <si>
    <t>Ornduffia reniformis (R.Br.)Tippery &amp; Les</t>
  </si>
  <si>
    <t>Ornduffia umbricola</t>
  </si>
  <si>
    <t>Ornduffia umbricola (Aston)Tippery &amp; Les var. beaugleholei (Aston)Tippery &amp; Les</t>
  </si>
  <si>
    <t>Ornduffia umbricola (Aston)Tippery &amp; Les var. umbricola</t>
  </si>
  <si>
    <t>Ornithogalum arabicum L.</t>
  </si>
  <si>
    <t>Ornithogalum pyrenaicum L.</t>
  </si>
  <si>
    <t>Ornithogalum thyrsoides Jacq.</t>
  </si>
  <si>
    <t>Ornithogalum umbellatum L.</t>
  </si>
  <si>
    <t>Ornithopus compressus L.</t>
  </si>
  <si>
    <t>Orobanche cernua Loefl. var. australiana (F.Muell. ex Tate)J.M.Black ex Beck</t>
  </si>
  <si>
    <t>Orobanche ramosa L. ssp. mutelii (F.W.Schultz)Cout.</t>
  </si>
  <si>
    <t>Orthoceras strictum R.Br.</t>
  </si>
  <si>
    <t>Orthrosanthus multiflorus Sweet</t>
  </si>
  <si>
    <t>Osteocarpum acropterum</t>
  </si>
  <si>
    <t>Osteocarpum acropterum (F.Muell. &amp; Tate)Volkens var. acropterum</t>
  </si>
  <si>
    <t>Osteocarpum acropterum (F.Muell. &amp; Tate)Volkens var. deminutum (J.M.Black)Paul G.Wilson</t>
  </si>
  <si>
    <t>Osteocarpum dipterocarpum (F.Muell.)Volkens</t>
  </si>
  <si>
    <t>Osteocarpum pentapterum (F.Muell. &amp; Tate)Volkens</t>
  </si>
  <si>
    <t>Osteocarpum salsuginosum F.Muell.</t>
  </si>
  <si>
    <t>Ottelia ovalifolia (R.Br.)Rich. ssp. ovalifolia</t>
  </si>
  <si>
    <t>Owenia acidula F.Muell.</t>
  </si>
  <si>
    <t>Oxalis articulata Savigny</t>
  </si>
  <si>
    <t>Oxalis bowiei Ait. ex G.Don</t>
  </si>
  <si>
    <t>Oxalis compressa Thunb.</t>
  </si>
  <si>
    <t>Oxalis corniculata L.</t>
  </si>
  <si>
    <t>Oxalis debilis Kunth var. corymbosa (DC.)Lourteig</t>
  </si>
  <si>
    <t>Oxalis exilis A.Cunn.</t>
  </si>
  <si>
    <t>Oxalis flava L.</t>
  </si>
  <si>
    <t>Oxalis hirta L.</t>
  </si>
  <si>
    <t>Oxalis incarnata L.</t>
  </si>
  <si>
    <t>Oxalis latifolia Kunth</t>
  </si>
  <si>
    <t>Oxalis perennans Haw.</t>
  </si>
  <si>
    <t>Oxalis perennans Haw. f. South-East (N.N.Donner 6949) W.R.Barker</t>
  </si>
  <si>
    <t>Oxalis pes-caprae L.</t>
  </si>
  <si>
    <t>Oxalis polyphylla Jacq. var. pentaphylla (Sims)T.M.Salter</t>
  </si>
  <si>
    <t>Oxalis purpurea L.</t>
  </si>
  <si>
    <t>Oxalis radicosa A.Rich.</t>
  </si>
  <si>
    <t>Oxalis sp. Lyndoch (R.Bates 5906) W.R.Barker</t>
  </si>
  <si>
    <t>Oxalis sp. Mylor (R.Bates 3529) W.R.Barker</t>
  </si>
  <si>
    <t>Oxalis thompsoniae B.J.Conn &amp; P.G.Richards</t>
  </si>
  <si>
    <t>Oxychloris scariosa (F.Muell.)Lazarides</t>
  </si>
  <si>
    <t>Ozothamnus decurrens F.Muell.</t>
  </si>
  <si>
    <t>Ozothamnus diosmifolius (Vent.)DC.</t>
  </si>
  <si>
    <t>Ozothamnus ferrugineus (Labill.)Sweet</t>
  </si>
  <si>
    <t>Ozothamnus pholidotus F.Muell.</t>
  </si>
  <si>
    <t>Ozothamnus retusus Sond. &amp; F.Muell</t>
  </si>
  <si>
    <t>Ozothamnus scaber F.Muell.</t>
  </si>
  <si>
    <t>Ozothamnus turbinatus DC.</t>
  </si>
  <si>
    <t>Pachymitus cardaminoides (F.Muell.)O.E.Schulz</t>
  </si>
  <si>
    <t>Pandorea pandorana (Andrews)Steenis</t>
  </si>
  <si>
    <t>Panicum antidotale Retz.</t>
  </si>
  <si>
    <t>Panicum buncei F.Muell. ex Benth.</t>
  </si>
  <si>
    <t>Panicum capillare L. var. brevifolium Vasey ex Rydb. &amp; Shear</t>
  </si>
  <si>
    <t>Panicum coloratum L.</t>
  </si>
  <si>
    <t>Panicum decompositum R.Br. var. decompositum</t>
  </si>
  <si>
    <t>Panicum effusum R.Br. var. effusum</t>
  </si>
  <si>
    <t>Panicum hillmanii Chase</t>
  </si>
  <si>
    <t>Panicum laevinode Lindl.</t>
  </si>
  <si>
    <t>Panicum maximum Jacq. var. trichoglume Eyles ex Robyns</t>
  </si>
  <si>
    <t>Panicum miliaceum L.</t>
  </si>
  <si>
    <t>Panicum schinzii Hack.</t>
  </si>
  <si>
    <t>Panicum simile Domin</t>
  </si>
  <si>
    <t>Papaver aculeatum Thunb.</t>
  </si>
  <si>
    <t>Papaver argemone L.</t>
  </si>
  <si>
    <t>Papaver dubium L.</t>
  </si>
  <si>
    <t>Papaver hybridum L.</t>
  </si>
  <si>
    <t>Papaver rhoeas L.</t>
  </si>
  <si>
    <t>Papaver somniferum L.</t>
  </si>
  <si>
    <t>Paracaleana disjuncta D.L.Jones</t>
  </si>
  <si>
    <t>Paracaleana minor (R.Br.)Blaxell</t>
  </si>
  <si>
    <t>Paraceterach reynoldsii (F.Muell.)Tindale</t>
  </si>
  <si>
    <t>Paractaenum novae-hollandiae P.Beauv. ssp. reversum (F.Muell.)R.D.Webster</t>
  </si>
  <si>
    <t>Paractaenum refractum (F.Muell.)R.D.Webster</t>
  </si>
  <si>
    <t>Paraneurachne muelleri (Hack.)S.T.Blake</t>
  </si>
  <si>
    <t>Parapholis incurva (L.)C.E.Hubb.</t>
  </si>
  <si>
    <t>Paraserianthes lophantha (Willd.)I.C.Nielsen</t>
  </si>
  <si>
    <t>Parietaria australis (Nees)Blume</t>
  </si>
  <si>
    <t>Parietaria cardiostegia Greuter</t>
  </si>
  <si>
    <t>Parietaria debilis G.Forst.</t>
  </si>
  <si>
    <t>Parietaria judaica L.</t>
  </si>
  <si>
    <t>Parkinsonia aculeata L.</t>
  </si>
  <si>
    <t>Paronychia argentea Lam.</t>
  </si>
  <si>
    <t>Paronychia brasiliana DC.</t>
  </si>
  <si>
    <t>Pascalia glauca Ortega</t>
  </si>
  <si>
    <t>Paspalum dilatatum Poir.</t>
  </si>
  <si>
    <t>Paspalum distichum L.</t>
  </si>
  <si>
    <t>Paspalum vaginatum Sw.</t>
  </si>
  <si>
    <t>Passiflora caerulea L.</t>
  </si>
  <si>
    <t>Passiflora edulis Sims</t>
  </si>
  <si>
    <t>Passiflora tarminiana Coppens &amp; V.Barney</t>
  </si>
  <si>
    <t>Pastinaca sativa L. ssp. sativa</t>
  </si>
  <si>
    <t>Patersonia fragilis (Labill.)Asch. &amp; Graebn.</t>
  </si>
  <si>
    <t>Patersonia occidentalis R.Br.</t>
  </si>
  <si>
    <t>Paulownia tomentosa (Thunb.)Steud.</t>
  </si>
  <si>
    <t>Pauridia glabella (R.Br.)Snijman &amp; Kocyan var. glabella</t>
  </si>
  <si>
    <t>Pauridia sp.</t>
  </si>
  <si>
    <t>S33385</t>
  </si>
  <si>
    <t>Pauridia vaginata (Schltdl.)Snijman &amp; Kocyan var. vaginata</t>
  </si>
  <si>
    <t>Pavonia coccinea Cav.</t>
  </si>
  <si>
    <t>Pavonia hastata Cav.</t>
  </si>
  <si>
    <t>Peganum harmala L.</t>
  </si>
  <si>
    <t>Pelargonium australe Willd.</t>
  </si>
  <si>
    <t>Pelargonium crispum (P.J.Bergius)L'Her.</t>
  </si>
  <si>
    <t>Pelargonium drummondii Turcz.</t>
  </si>
  <si>
    <t>Pelargonium inodorum Willd.</t>
  </si>
  <si>
    <t>Pelargonium quercifolium (L.f.)L'Her.</t>
  </si>
  <si>
    <t>Pelargonium rodneyanum T.L.Mitch. ex Lindl.</t>
  </si>
  <si>
    <t>Pelargonium tomentosum Jacq.</t>
  </si>
  <si>
    <t>Pelargonium X asperum Ehrh. ex Willd.</t>
  </si>
  <si>
    <t>Pelargonium X domesticum L.H.Bailey</t>
  </si>
  <si>
    <t>Pelargonium X fragrans Willd.</t>
  </si>
  <si>
    <t>Pelargonium X hortorum L.H.Bailey</t>
  </si>
  <si>
    <t>Pellaea falcata (R.Br.)Fee</t>
  </si>
  <si>
    <t>Pentameris airoides Nees ssp. airoides</t>
  </si>
  <si>
    <t>Pentameris pallida (Thunb.)Galley &amp; H.P.Linder</t>
  </si>
  <si>
    <t>Pentameris sp.</t>
  </si>
  <si>
    <t>Pentapogon quadrifidus (Labill.)Baill. var. quadrifidus</t>
  </si>
  <si>
    <t>Pentzia incana (Thunb.)Kuntze</t>
  </si>
  <si>
    <t>Peplidium aithocheilum W.R.Barker</t>
  </si>
  <si>
    <t>Peplidium foecundum W.R.Barker</t>
  </si>
  <si>
    <t>Peplidium sp. Marla (W.R.Barker 3535) W.R.Barker</t>
  </si>
  <si>
    <t>Perotis rara R.Br.</t>
  </si>
  <si>
    <t>Persicaria attenuata (R.Br.)Sojak ssp. attenuata</t>
  </si>
  <si>
    <t>Persicaria capitata (Buch.-Ham. ex D.Don)H.Gross</t>
  </si>
  <si>
    <t>Persicaria decipiens (R.Br.)K.L.Wilson</t>
  </si>
  <si>
    <t>Persicaria glabra (Willd.)M.Gomez</t>
  </si>
  <si>
    <t>Persicaria lapathifolia (L.)Gray</t>
  </si>
  <si>
    <t>Persicaria maculosa Gray</t>
  </si>
  <si>
    <t>Persicaria orientalis (L.)Spach</t>
  </si>
  <si>
    <t>Persicaria praetermissa (Hook.f.)H.Hara</t>
  </si>
  <si>
    <t>Persicaria prostrata (R.Br.)Sojak</t>
  </si>
  <si>
    <t>Persoonia juniperina Labill.</t>
  </si>
  <si>
    <t>Petalostylis cassioides (F.Muell.)Symon</t>
  </si>
  <si>
    <t>Petalostylis labicheoides R.Br.</t>
  </si>
  <si>
    <t>Petrophile multisecta F.Muell.</t>
  </si>
  <si>
    <t>Petrorhagia dubia (Rafin)G.Lopez &amp; Romo</t>
  </si>
  <si>
    <t>Petrorhagia nanteuilii (Burnat)P.W.Ball &amp; Heywood</t>
  </si>
  <si>
    <t>Petroselinum crispum (Mill.)Fuss</t>
  </si>
  <si>
    <t>Petunia axillaris (Lam.)Britton, Sterns &amp; Poggenb.</t>
  </si>
  <si>
    <t>Petunia X atkinsiana (Sweet) D.Don ex W.H.Baxter</t>
  </si>
  <si>
    <t>Phacelia tanacetifolia Benth.</t>
  </si>
  <si>
    <t>Phalaris aquatica L.</t>
  </si>
  <si>
    <t>Phalaris arundinacea</t>
  </si>
  <si>
    <t>Phalaris arundinacea L. var. arundinacea</t>
  </si>
  <si>
    <t>Phalaris arundinacea L. var. picta L.</t>
  </si>
  <si>
    <t>Phalaris canariensis L.</t>
  </si>
  <si>
    <t>Phalaris minor Retz.</t>
  </si>
  <si>
    <t>Phalaris paradoxa L.</t>
  </si>
  <si>
    <t>Phebalium bullatum J.M.Black</t>
  </si>
  <si>
    <t>Phebalium calcicola S.Dema &amp; I.Telford</t>
  </si>
  <si>
    <t>Phebalium glandulosum Hook. ssp. macrocalyx R.L.Giles</t>
  </si>
  <si>
    <t>Phebalium lowanense J.H.Willis</t>
  </si>
  <si>
    <t>Phebalium stenophyllum (Benth.)Maiden &amp; Betche</t>
  </si>
  <si>
    <t>Pheladenia deformis (R.Br.)D.L.Jones &amp; M.A.Clem.</t>
  </si>
  <si>
    <t>Philotheca angustifolia (Paul G.Wilson)Paul G.Wilson ssp. angustifolia</t>
  </si>
  <si>
    <t>Philotheca difformis (A.Cunn. ex Endl.)Paul G.Wilson ssp. difformis</t>
  </si>
  <si>
    <t>Philotheca linearis (A.Cunn. ex Endl.)Paul G.Wilson</t>
  </si>
  <si>
    <t>Philotheca pungens (Lindl.)Paul G.Wilson</t>
  </si>
  <si>
    <t>Philotheca verrucosa (A.Rich.)Paul G.Wilson</t>
  </si>
  <si>
    <t>Phlegmatospermum cochlearinum (F.Muell.)O.E.Schulz</t>
  </si>
  <si>
    <t>Phlegmatospermum eremaeum (J.M.Black)E.A.Shaw</t>
  </si>
  <si>
    <t>Phlegmatospermum richardsii (F.Muell.)E.A.Shaw</t>
  </si>
  <si>
    <t>Phleum pratense L.</t>
  </si>
  <si>
    <t>Phoenix dactylifera L.</t>
  </si>
  <si>
    <t>Phormium tenax J.R.Forst. &amp; G.Forst.</t>
  </si>
  <si>
    <t>Photinia serratifolia (Desf.)Kalkman</t>
  </si>
  <si>
    <t>Phragmites australis (Cav.)Trin. ex Steud.</t>
  </si>
  <si>
    <t>Phragmites karka (Retz.)Trin. ex Steud.</t>
  </si>
  <si>
    <t>Phyla canescens (Kunth)Greene</t>
  </si>
  <si>
    <t>Phyllangium distylis (F.Muell.)Dunlop</t>
  </si>
  <si>
    <t>Phyllangium divergens (Hook.f.)Dunlop</t>
  </si>
  <si>
    <t>Phyllangium sulcatum Dunlop</t>
  </si>
  <si>
    <t>Phyllanthus striaticaulis J.T.Hunter &amp; J.J.Bruhl</t>
  </si>
  <si>
    <t>Phylloglossum drummondii Kunze</t>
  </si>
  <si>
    <t>Phyllopodium cordatum (Thunb.)O.M.Hilliard</t>
  </si>
  <si>
    <t>Phyllostachys aurea Riviere &amp; C.Riviere</t>
  </si>
  <si>
    <t>Phyllota pleurandroides F.Muell.</t>
  </si>
  <si>
    <t>Phyllota remota J.H.Willis</t>
  </si>
  <si>
    <t>Physalis angulata L.</t>
  </si>
  <si>
    <t>Physalis hederifolia A.Gray</t>
  </si>
  <si>
    <t>Physalis peruviana L.</t>
  </si>
  <si>
    <t>Physalis philadelphica Lam.</t>
  </si>
  <si>
    <t>Phytolacca americana L.</t>
  </si>
  <si>
    <t>Phytolacca octandra L.</t>
  </si>
  <si>
    <t>Picnomon acarna (L.)Cass.</t>
  </si>
  <si>
    <t>Picris altissima Delile</t>
  </si>
  <si>
    <t>Picris angustifolia DC. ssp. angustifolia</t>
  </si>
  <si>
    <t>Picris drummondii S.Holzapfel</t>
  </si>
  <si>
    <t>Picris squarrosa Steetz</t>
  </si>
  <si>
    <t>Pigea aurantiaca (F.Muell. ex Benth.)P.I.Forst.</t>
  </si>
  <si>
    <t>Pigea floribunda Lindl.</t>
  </si>
  <si>
    <t>Pigea monopetala (Schult.)Ging. ex DC.</t>
  </si>
  <si>
    <t>Pilularia novae-hollandiae A.Braun</t>
  </si>
  <si>
    <t>Pimelea ammocharis F.Muell.</t>
  </si>
  <si>
    <t>Pimelea curviflora R.Br. ssp. gracilis (R.Br.)Threlfall</t>
  </si>
  <si>
    <t>Pimelea curviflora R.Br. ssp. planiticola N.G.Walsh &amp; E.M.Schulz</t>
  </si>
  <si>
    <t>Pimelea curviflora ssp. sericea</t>
  </si>
  <si>
    <t>Pimelea curviflora R.Br. ssp. sericea (Benth.)N.G.Walsh</t>
  </si>
  <si>
    <t>Pimelea curviflora</t>
  </si>
  <si>
    <t>Pimelea elongata Threlfall</t>
  </si>
  <si>
    <t>Pimelea ferruginea Labill.</t>
  </si>
  <si>
    <t>Pimelea flava</t>
  </si>
  <si>
    <t>Pimelea flava R.Br. ssp. dichotoma (Schltdl.)Threlfall</t>
  </si>
  <si>
    <t>Pimelea flava R.Br. ssp. flava</t>
  </si>
  <si>
    <t>Pimelea glauca R.Br.</t>
  </si>
  <si>
    <t>Pimelea hewardiana Meisn.</t>
  </si>
  <si>
    <t>Pimelea humilis R.Br.</t>
  </si>
  <si>
    <t>Pimelea imbricata R.Br. var. petraea (Meisn.)Rye</t>
  </si>
  <si>
    <t>Pimelea ligustrina Labill. ssp. ligustrina</t>
  </si>
  <si>
    <t>Pimelea linifolia Sm. ssp. linifolia</t>
  </si>
  <si>
    <t>Pimelea macrostegia (Benth.)J.M.Black</t>
  </si>
  <si>
    <t>Pimelea micrantha F.Muell. ex Meisn.</t>
  </si>
  <si>
    <t>Pimelea microcephala</t>
  </si>
  <si>
    <t>Pimelea microcephala R.Br. ssp. glabra (F.Muell. &amp; Tate ex J.M.Black)Threlfall</t>
  </si>
  <si>
    <t>Pimelea microcephala R.Br. ssp. microcephala</t>
  </si>
  <si>
    <t>Pimelea octophylla R.Br.</t>
  </si>
  <si>
    <t>Pimelea penicillaris F.Muell.</t>
  </si>
  <si>
    <t>Pimelea petrophila F.Muell.</t>
  </si>
  <si>
    <t>Pimelea phylicoides Meisn.</t>
  </si>
  <si>
    <t>Pimelea serpyllifolia R.Br. ssp. serpyllifolia</t>
  </si>
  <si>
    <t>Pimelea simplex</t>
  </si>
  <si>
    <t>Pimelea simplex F.Muell. ssp. continua (J.M.Black)Threlfall</t>
  </si>
  <si>
    <t>Pimelea simplex F.Muell. ssp. simplex</t>
  </si>
  <si>
    <t>Pimelea stricta Meisn.</t>
  </si>
  <si>
    <t>Pimelea subvillifera (Threlfall)Rye</t>
  </si>
  <si>
    <t>Pimelea trichostachya Lindl.</t>
  </si>
  <si>
    <t>Pimelea williamsonii J.M.Black</t>
  </si>
  <si>
    <t>Pinus canariensis C.Smith</t>
  </si>
  <si>
    <t>Pinus halepensis Mill.</t>
  </si>
  <si>
    <t>Pinus nigra J.F.Arnold</t>
  </si>
  <si>
    <t>Pinus pinaster Aiton</t>
  </si>
  <si>
    <t>Stone Pine</t>
  </si>
  <si>
    <t>Pinus pinea L.</t>
  </si>
  <si>
    <t>Pinus ponderosa Lawson &amp; C.Lawson</t>
  </si>
  <si>
    <t>Pinus radiata D.Don</t>
  </si>
  <si>
    <t>Piptatherum miliaceum (L.)Coss.</t>
  </si>
  <si>
    <t>Pisum sativum L.</t>
  </si>
  <si>
    <t>Pittosporum crassifolium A.Cunn.</t>
  </si>
  <si>
    <t>Pittosporum tenuifolium Sol. ex Gaertn.</t>
  </si>
  <si>
    <t>Pittosporum undulatum Vent.</t>
  </si>
  <si>
    <t>Pityrodia loricata (F.Muell.)E.Pritz.</t>
  </si>
  <si>
    <t>Plagiobothrys elachanthus (F.Muell.)I.M.Johnst.</t>
  </si>
  <si>
    <t>Plagiobothrys orthostatus J.M.Black</t>
  </si>
  <si>
    <t>Plagiobothrys plurisepaleus (F.Muell.)I.M.Johnst.</t>
  </si>
  <si>
    <t>Plantago arenaria Waldst. &amp; Kit.</t>
  </si>
  <si>
    <t>Plantago australis Lam.</t>
  </si>
  <si>
    <t>Plantago bellardii All.</t>
  </si>
  <si>
    <t>Plantago coronopus</t>
  </si>
  <si>
    <t>Plantago coronopus L. ssp. commutata (Guss.)Pilg.</t>
  </si>
  <si>
    <t>Plantago coronopus L. ssp. coronopus</t>
  </si>
  <si>
    <t>Plantago cunninghamii Decne.</t>
  </si>
  <si>
    <t>Plantago debilis R.Br.</t>
  </si>
  <si>
    <t>Plantago drummondii Decne.</t>
  </si>
  <si>
    <t>Plantago gaudichaudii Barneoud</t>
  </si>
  <si>
    <t>Plantago hispida R.Br.</t>
  </si>
  <si>
    <t>Plantago lanceolata</t>
  </si>
  <si>
    <t>Plantago lanceolata L. var. dubia (L.)Wahlenb.</t>
  </si>
  <si>
    <t>Plantago lanceolata L. var. lanceolata</t>
  </si>
  <si>
    <t>Plantago major L.</t>
  </si>
  <si>
    <t>Plantago multiscapa B.G.Briggs</t>
  </si>
  <si>
    <t>Plantago sp. A (A.C.Robinson 704) Toelken</t>
  </si>
  <si>
    <t>Plantago sp. B (R.Bates 44765) Toelken</t>
  </si>
  <si>
    <t>Plantago turrifera B.G.Briggs, Carolin &amp; Pulley</t>
  </si>
  <si>
    <t>Plantago varia R.Br.</t>
  </si>
  <si>
    <t>Platanus X hispanica Mill. ex Munchh. cv. Acerifolia</t>
  </si>
  <si>
    <t>Platycapnos spicatus (L.)Bernh. ssp. spicatus</t>
  </si>
  <si>
    <t>Platylobium obtusangulum Hook.</t>
  </si>
  <si>
    <t>Platysace heterophylla</t>
  </si>
  <si>
    <t>Platysace heterophylla (Benth.)C.Norman var. heterophylla</t>
  </si>
  <si>
    <t>Platysace heterophylla (Benth.)C.Norman var. tepperi (J.M.Black)H.Eichler</t>
  </si>
  <si>
    <t>ELAEOCARPACEAE</t>
  </si>
  <si>
    <t>Platytheca galioides Steetz</t>
  </si>
  <si>
    <t>Plectranthus fruticosus L'Her.</t>
  </si>
  <si>
    <t>Plectranthus intraterraneus S.T.Blake</t>
  </si>
  <si>
    <t>Pleuropappus phyllocalymmeus F.Muell.</t>
  </si>
  <si>
    <t>Pluchea dentex R.Br. ex Benth.</t>
  </si>
  <si>
    <t>Pluchea dunlopii Hunger</t>
  </si>
  <si>
    <t>Pluchea rubelliflora (F.Muell.)B.L.Rob.</t>
  </si>
  <si>
    <t>Plumbago auriculata Lam.</t>
  </si>
  <si>
    <t>Poa annua L.</t>
  </si>
  <si>
    <t>Poa bulbosa L.</t>
  </si>
  <si>
    <t>Poa clelandii Vickery</t>
  </si>
  <si>
    <t>Poa crassicaudex Vickery</t>
  </si>
  <si>
    <t>Poa drummondiana Nees</t>
  </si>
  <si>
    <t>Poa fax J.H.Willis &amp; Court</t>
  </si>
  <si>
    <t>Poa fordeana F.Muell.</t>
  </si>
  <si>
    <t>Poa halmaturina J.M.Black</t>
  </si>
  <si>
    <t>Poa infirma Kunth</t>
  </si>
  <si>
    <t>Poa labillardieri Steud. var. labillardieri</t>
  </si>
  <si>
    <t>Poa meionectes Vickery</t>
  </si>
  <si>
    <t>Poa morrisii Vickery</t>
  </si>
  <si>
    <t>Poa poiformis (Labill.)Druce var. poiformis</t>
  </si>
  <si>
    <t>Poa pratensis L.</t>
  </si>
  <si>
    <t>Poa rodwayi Vickery</t>
  </si>
  <si>
    <t>Poa sieberiana Spreng. var. hirtella Vickery</t>
  </si>
  <si>
    <t>Poa sieberiana Spreng. var. sieberiana</t>
  </si>
  <si>
    <t>Poa tenera F.Muell.ex Hook.f.</t>
  </si>
  <si>
    <t>Poa umbricola Vickery</t>
  </si>
  <si>
    <t>Podalyria sericea (Andrews)R.Br.</t>
  </si>
  <si>
    <t>Podolepis aristata Benth. ssp. affinis (Sond.)Jeanes</t>
  </si>
  <si>
    <t>Podolepis aristata Benth. ssp. auriculata (DC.)Jeanes</t>
  </si>
  <si>
    <t>Podolepis capillaris (Steetz)Diels</t>
  </si>
  <si>
    <t>Podolepis davisiana D.A.Cooke</t>
  </si>
  <si>
    <t>Podolepis decipiens Jeanes</t>
  </si>
  <si>
    <t>Podolepis eremaea Jeanes</t>
  </si>
  <si>
    <t>Podolepis jaceoides (Sims)Voss</t>
  </si>
  <si>
    <t>Podolepis linearifolia Jeanes</t>
  </si>
  <si>
    <t>Podolepis longipedata A.Cunn. ex DC.</t>
  </si>
  <si>
    <t>Podolepis muelleri (Sond.)G.L.R.Davis</t>
  </si>
  <si>
    <t>Podolepis rugata Labill. ssp. glabrata Jeanes</t>
  </si>
  <si>
    <t>Podolepis rugata Labill. ssp. littoralis (G.L.R.Davis)Jeanes</t>
  </si>
  <si>
    <t>Podolepis rugata Labill. ssp. rugata</t>
  </si>
  <si>
    <t>Podolepis rugata Labill. ssp. trullata Jeanes</t>
  </si>
  <si>
    <t>Podolepis rugata</t>
  </si>
  <si>
    <t>Podolepis tepperi (F.Muell.)D.A.Cooke</t>
  </si>
  <si>
    <t>Podotheca angustifolia (Labill.)Less.</t>
  </si>
  <si>
    <t>Pogonolepis muelleriana (Sond.)P.S.Short</t>
  </si>
  <si>
    <t>Polycalymma stuartii F.Muell.&amp; Sond. ex Sond.</t>
  </si>
  <si>
    <t>Polycarena rariflora Benth.</t>
  </si>
  <si>
    <t>Polycarpaea arida Pedley</t>
  </si>
  <si>
    <t>Polycarpaea breviflora F.Muell.</t>
  </si>
  <si>
    <t>Polycarpon tetraphyllum (L.)L.</t>
  </si>
  <si>
    <t>Polygala glaucifolia R.A.Kerrigan</t>
  </si>
  <si>
    <t>Polygala monspeliaca L.</t>
  </si>
  <si>
    <t>Polygala myrtifolia L.</t>
  </si>
  <si>
    <t>Polygala triflora L.</t>
  </si>
  <si>
    <t>Polygala virgata Thunb.</t>
  </si>
  <si>
    <t>Polygonum arenastrum Boreau</t>
  </si>
  <si>
    <t>Polygonum aviculare L.</t>
  </si>
  <si>
    <t>Polygonum bellardii All.</t>
  </si>
  <si>
    <t>Polygonum plebeium R.Br.</t>
  </si>
  <si>
    <t>Polypogon maritimus Willd.</t>
  </si>
  <si>
    <t>Polypogon monspeliensis (L.)Desf.</t>
  </si>
  <si>
    <t>Polypogon tenellus R.Br.</t>
  </si>
  <si>
    <t>Polypogon viridis (Gouan)Breistr.</t>
  </si>
  <si>
    <t>Polystichum proliferum (R.Br.)C.Presl</t>
  </si>
  <si>
    <t>Pomaderris aspera Sieber ex DC.</t>
  </si>
  <si>
    <t>Pomaderris flabellaris (F.Muell. ex Reissek)J.M.Black</t>
  </si>
  <si>
    <t>Pomaderris forrestiana F.Muell.</t>
  </si>
  <si>
    <t>Pomaderris halmaturina</t>
  </si>
  <si>
    <t>Pomaderris halmaturina J.M.Black ssp. continentis N.G.Walsh</t>
  </si>
  <si>
    <t>Pomaderris halmaturina J.M.Black ssp. halmaturina</t>
  </si>
  <si>
    <t>Pomaderris lanigera (Andrews)Sims</t>
  </si>
  <si>
    <t>Pomaderris obcordata Fenzl</t>
  </si>
  <si>
    <t>Pomaderris paniculosa</t>
  </si>
  <si>
    <t>Pomaderris paniculosa F.Muell. ex Reissek ssp. paniculosa</t>
  </si>
  <si>
    <t>Pomaderris paniculosa F.Muell. ex Reissek ssp. paralia N.G.Walsh</t>
  </si>
  <si>
    <t>Pomaderris racemosa Hook.</t>
  </si>
  <si>
    <t>Pomax umbellata (Gaertn.)Sol. ex A.Rich.</t>
  </si>
  <si>
    <t>Pontederia cordata L.</t>
  </si>
  <si>
    <t>Populus alba L.</t>
  </si>
  <si>
    <t>Populus nigra L.</t>
  </si>
  <si>
    <t>Populus tremula L.</t>
  </si>
  <si>
    <t>Populus X canescens (Aiton)Sm.</t>
  </si>
  <si>
    <t>Poranthera huegelii Klotzsch</t>
  </si>
  <si>
    <t>Poranthera leiosperma Halford &amp; R.J.F.Hend.</t>
  </si>
  <si>
    <t>Poranthera microphylla Brongn.</t>
  </si>
  <si>
    <t>Poranthera triandra J.M.Black</t>
  </si>
  <si>
    <t>Portulaca filifolia F.Muell.</t>
  </si>
  <si>
    <t>Portulaca intraterranea J.M.Black</t>
  </si>
  <si>
    <t>Portulaca oleracea L.</t>
  </si>
  <si>
    <t>DIDIEREACEAE</t>
  </si>
  <si>
    <t>Portulacaria afra (L.)Jacq.</t>
  </si>
  <si>
    <t>Posidonia angustifolia Cambridge &amp; J.Kuo</t>
  </si>
  <si>
    <t>Posidonia australis Hook.f.</t>
  </si>
  <si>
    <t>Posidonia coriacea Cambridge &amp; J.Kuo</t>
  </si>
  <si>
    <t>Posidonia denhartogii J.Kuo &amp; Cambridge</t>
  </si>
  <si>
    <t>Posidonia sinuosa Cambridge &amp; J.Kuo</t>
  </si>
  <si>
    <t>Potamogeton australiensis A.Benn.</t>
  </si>
  <si>
    <t>Potamogeton crispus L.</t>
  </si>
  <si>
    <t>Potamogeton ochreatus Raoul</t>
  </si>
  <si>
    <t>Potamogeton pectinatus L.</t>
  </si>
  <si>
    <t>Potamogeton reduncus Hagstr.</t>
  </si>
  <si>
    <t>Potamogeton tepperi A.Benn.</t>
  </si>
  <si>
    <t>Potentilla argentea L.</t>
  </si>
  <si>
    <t>Potentilla indica (Andrews)Th.Wolf</t>
  </si>
  <si>
    <t>Potentilla nanopetala A.R.Bean</t>
  </si>
  <si>
    <t>Potentilla reptans L.</t>
  </si>
  <si>
    <t>Prasophyllum "carnosum" R.J.Bates &amp; D.L.Jones ms</t>
  </si>
  <si>
    <t>Prasophyllum aff. truncatum sensu Weber &amp; Bates(1986)</t>
  </si>
  <si>
    <t>Prasophyllum asinantum R.J.Bates</t>
  </si>
  <si>
    <t>Prasophyllum australe R.Br.</t>
  </si>
  <si>
    <t>Prasophyllum calcicola R.J.Bates</t>
  </si>
  <si>
    <t>Prasophyllum catenemum D.L.Jones</t>
  </si>
  <si>
    <t>Prasophyllum collinum D.L.Jones</t>
  </si>
  <si>
    <t>Prasophyllum constrictum R.S.Rogers</t>
  </si>
  <si>
    <t>Prasophyllum elatum R.Br.</t>
  </si>
  <si>
    <t>Prasophyllum fecundum R.J.Bates</t>
  </si>
  <si>
    <t>Prasophyllum fitzgeraldii R.S.Rogers &amp; Maiden</t>
  </si>
  <si>
    <t>Prasophyllum frenchii F.Muell.</t>
  </si>
  <si>
    <t>Prasophyllum goldsackii J.Z.Weber &amp; R.J.Bates</t>
  </si>
  <si>
    <t>Prasophyllum laxum R.J.Bates</t>
  </si>
  <si>
    <t>PJL 17/11/22: added following email notification of EPC Act listing from A. Duffy via JK on 10/11/22 1:18 pm</t>
  </si>
  <si>
    <t>Prasophyllum litorale R.J.Bates</t>
  </si>
  <si>
    <t>Prasophyllum murfetii D.L.Jones</t>
  </si>
  <si>
    <t>Prasophyllum occidentale R.S.Rogers</t>
  </si>
  <si>
    <t>Prasophyllum occultans R.J.Bates</t>
  </si>
  <si>
    <t>Prasophyllum odoratum R.S.Rogers</t>
  </si>
  <si>
    <t>Prasophyllum pallidum Nicholls</t>
  </si>
  <si>
    <t>Prasophyllum praecox D.L.Jones</t>
  </si>
  <si>
    <t>Prasophyllum pruinosum R.S.Rogers</t>
  </si>
  <si>
    <t>Prasophyllum rotundiflorum R.S.Rogers</t>
  </si>
  <si>
    <t>Prasophyllum sp. Bushfires (R.S.Rogers 2681) R.J.Bates</t>
  </si>
  <si>
    <t>Prasophyllum sp. Coast sandhills (Hj.Eichler 14100) R.J.Bates</t>
  </si>
  <si>
    <t>Prasophyllum sp. Waterholes (R.Bates 9037) R.J.Bates</t>
  </si>
  <si>
    <t>Prasophyllum spicatum R.J.Bates &amp; D.L.Jones</t>
  </si>
  <si>
    <t>Prasophyllum tortilis D.L.Jones &amp; R.J.Bates</t>
  </si>
  <si>
    <t>Prasophyllum validum R.S.Rogers</t>
  </si>
  <si>
    <t>Proboscidea louisianica (Mill.)Thell.</t>
  </si>
  <si>
    <t>Prosopis juliflora (Sw.)DC.</t>
  </si>
  <si>
    <t>Prostanthera althoferi B.J.Conn ssp. longifolia B.J.Conn</t>
  </si>
  <si>
    <t>Prostanthera ammophila B.J.Conn</t>
  </si>
  <si>
    <t>Prostanthera aspalathoides A.Cunn. ex Benth.</t>
  </si>
  <si>
    <t>Prostanthera behriana Schltdl.</t>
  </si>
  <si>
    <t>Prostanthera calycina F.Muell. ex Benth.</t>
  </si>
  <si>
    <t>Prostanthera chlorantha (F.Muell.)F.Muell. ex Benth.</t>
  </si>
  <si>
    <t>Prostanthera eurybioides F.Muell.</t>
  </si>
  <si>
    <t>Prostanthera florifera B.J.Conn</t>
  </si>
  <si>
    <t>Prostanthera nudula J.M.Black ex E.L.Robertson</t>
  </si>
  <si>
    <t>Prostanthera ovalifolia R.Br.</t>
  </si>
  <si>
    <t>Prostanthera sericea (J.M.Black)B.J.Conn</t>
  </si>
  <si>
    <t>Prostanthera serpyllifolia</t>
  </si>
  <si>
    <t>Prostanthera serpyllifolia (R.Br.)Briq. ssp. microphylla (R.Br.)B.J.Conn</t>
  </si>
  <si>
    <t>Prostanthera serpyllifolia  ssp. microphylla (purplish-green flowers)</t>
  </si>
  <si>
    <t>Prostanthera serpyllifolia  ssp. microphylla (red flowers)</t>
  </si>
  <si>
    <t>Prostanthera serpyllifolia (R.Br.)Briq. ssp. serpyllifolia</t>
  </si>
  <si>
    <t>Prostanthera serpyllifolia  ssp. serpyllifolia (purplish-green flowers)</t>
  </si>
  <si>
    <t>Prostanthera serpyllifolia  ssp. serpyllifolia (red flowers)</t>
  </si>
  <si>
    <t>Prostanthera spinosa F.Muell.</t>
  </si>
  <si>
    <t>Prostanthera striatiflora F.Muell.</t>
  </si>
  <si>
    <t>Prostanthera wilkieana F.Muell.</t>
  </si>
  <si>
    <t>Protea cynaroides</t>
  </si>
  <si>
    <t>King Protea</t>
  </si>
  <si>
    <t>M33358</t>
  </si>
  <si>
    <t>Protea</t>
  </si>
  <si>
    <t>cynaroides</t>
  </si>
  <si>
    <t>Protea cynaroides (L.)L.</t>
  </si>
  <si>
    <t>Protea neriifolia</t>
  </si>
  <si>
    <t>Oleander-leaf Protea</t>
  </si>
  <si>
    <t>Z33359</t>
  </si>
  <si>
    <t>neriifolia</t>
  </si>
  <si>
    <t>Protea neriifolia R.Br.</t>
  </si>
  <si>
    <t>Prunella vulgaris L.</t>
  </si>
  <si>
    <t>Prunus armeniaca L.</t>
  </si>
  <si>
    <t>Prunus cerasifera Ehrh.</t>
  </si>
  <si>
    <t>Prunus cerasus L.</t>
  </si>
  <si>
    <t>Prunus domestica</t>
  </si>
  <si>
    <t>Prunus domestica L. ssp. domestica</t>
  </si>
  <si>
    <t>Prunus dulcis (Mill.)D.A. Webb</t>
  </si>
  <si>
    <t>Prunus laurocerasus L.</t>
  </si>
  <si>
    <t>Prunus lusitanica L.</t>
  </si>
  <si>
    <t>Prunus mahaleb L.</t>
  </si>
  <si>
    <t>Prunus persica</t>
  </si>
  <si>
    <t>Prunus persica (L.)Batsch var. persica</t>
  </si>
  <si>
    <t>Prunus salicina Lindl.</t>
  </si>
  <si>
    <t>PICRODENDRACEAE</t>
  </si>
  <si>
    <t>Pseudanthus micranthus Benth.</t>
  </si>
  <si>
    <t>Pseudognaphalium luteoalbum (L.)Hilliard &amp; B.L.Burtt</t>
  </si>
  <si>
    <t>Pseudoraphis spinescens (R.Br.)Vickery</t>
  </si>
  <si>
    <t>Pseudotsuga menziesii (Mirb.)Franco</t>
  </si>
  <si>
    <t>Psilotum nudum (L.)P.Beauv.</t>
  </si>
  <si>
    <t>Psilurus incurvus (Gouan)Schinz &amp; Thell.</t>
  </si>
  <si>
    <t>Psoralea pinnata L.</t>
  </si>
  <si>
    <t>Psydrax suaveolens (S.Moore)S.T.Reynolds</t>
  </si>
  <si>
    <t>Pteridium aquilinum (L.)Kuhn</t>
  </si>
  <si>
    <t>Pteridium esculentum (G.Forst.)Cockayne ssp. esculentum</t>
  </si>
  <si>
    <t>Pteris tremula R.Br.</t>
  </si>
  <si>
    <t>Pterocaulon serrulatum (Montrouz.)Guillaumin var. velutinum (Ewart &amp; O.B.Davies)Guillaumin</t>
  </si>
  <si>
    <t>Pterostylis aff. aphylla Lindl.</t>
  </si>
  <si>
    <t>Pterostylis alata (Labill.)Rchb.f.</t>
  </si>
  <si>
    <t>Pterostylis arenicola M.A.Clem. &amp; J.L.Stewart</t>
  </si>
  <si>
    <t>Pterostylis biseta Blackmore &amp; Clemesha</t>
  </si>
  <si>
    <t>Pterostylis boormanii Rupp</t>
  </si>
  <si>
    <t>Pterostylis bryophila D.L.Jones</t>
  </si>
  <si>
    <t>Pterostylis chlorogramma D.L.Jones &amp; M.A.Clem.</t>
  </si>
  <si>
    <t>Pterostylis cobarensis M.A.Clem.</t>
  </si>
  <si>
    <t>Pterostylis concinna R.Br.</t>
  </si>
  <si>
    <t>Pterostylis corpulenta (D.L.Jones)D.L.Jones</t>
  </si>
  <si>
    <t>Pterostylis cucullata</t>
  </si>
  <si>
    <t>Pterostylis cucullata R.Br. ssp. cucullata</t>
  </si>
  <si>
    <t>Pterostylis cucullata R.Br. ssp. sylvicola D.L.Jones</t>
  </si>
  <si>
    <t>Pterostylis curta R.Br.</t>
  </si>
  <si>
    <t>Pterostylis cycnocephala Fitzg.</t>
  </si>
  <si>
    <t>Pterostylis despectans (Nicholls)M.A.Clem. &amp; D.L.Jones</t>
  </si>
  <si>
    <t>Pterostylis dolichochila M.A.Clem. &amp; D.L.Jones</t>
  </si>
  <si>
    <t>Pterostylis erythroconcha M.A.Clem. &amp; D.L.Jones</t>
  </si>
  <si>
    <t>Pterostylis exalla (D.L.Jones)G.N.Backh.</t>
  </si>
  <si>
    <t>Pterostylis excelsa M.A.Clem.</t>
  </si>
  <si>
    <t>Pterostylis falcata R.S.Rogers</t>
  </si>
  <si>
    <t>Pterostylis ferruginea (D.L.Jones)G.N.Backh.</t>
  </si>
  <si>
    <t>Pterostylis flavovirens (D.L.Jones)R.J.Bates</t>
  </si>
  <si>
    <t>Pterostylis foliata Hook.f.</t>
  </si>
  <si>
    <t>Pterostylis lepida (D.L.Jones)G.N.Backh.</t>
  </si>
  <si>
    <t>Pterostylis lingua M.A.Clem.</t>
  </si>
  <si>
    <t>Pterostylis littoralis (D.L.Jones)R.J.Bates</t>
  </si>
  <si>
    <t>Pterostylis lustra D.L.Jones</t>
  </si>
  <si>
    <t>Pterostylis maxima M.A.Clem. &amp; D.L.Jones</t>
  </si>
  <si>
    <t>Pterostylis melagramma D.L.Jones</t>
  </si>
  <si>
    <t>Pterostylis mirabilis (D.L.Jones)R.J.Bates</t>
  </si>
  <si>
    <t>Pterostylis mutica R.Br.</t>
  </si>
  <si>
    <t>Pterostylis nana R.Br.</t>
  </si>
  <si>
    <t>Pterostylis nutans R.Br.</t>
  </si>
  <si>
    <t>Pterostylis ovata M.A.Clem.</t>
  </si>
  <si>
    <t>Pterostylis parviflora R.Br.</t>
  </si>
  <si>
    <t>Pterostylis pedunculata R.Br.</t>
  </si>
  <si>
    <t>Pterostylis plumosa Cady</t>
  </si>
  <si>
    <t>Pterostylis prasina (D.L.Jones)G.N.Backh.</t>
  </si>
  <si>
    <t>Pterostylis psammophila (D.L.Jones)R.J.Bates</t>
  </si>
  <si>
    <t>Pterostylis pusilla R.S.Rogers</t>
  </si>
  <si>
    <t>Pterostylis robusta R.S.Rogers</t>
  </si>
  <si>
    <t>Pterostylis sanguinea D.L.Jones &amp; M.A.Clem.</t>
  </si>
  <si>
    <t>Pterostylis setifera M.A.Clem., Matthias &amp; D.L.Jones</t>
  </si>
  <si>
    <t>Pterostylis simulans R.J.Bates</t>
  </si>
  <si>
    <t>Pterostylis smaragdyna D.L.Jones &amp; M.A.Clem.</t>
  </si>
  <si>
    <t>Pterostylis sp. Hale (R.Bates 21725) EPBC list</t>
  </si>
  <si>
    <t>Pterostylis sp. Mount Olinthus (R.Bates 62451) SA Herbarium</t>
  </si>
  <si>
    <t>Pterostylis sp. Rock ledges (pl. 185, Bates &amp; Weber 1990) R.J.Bates</t>
  </si>
  <si>
    <t>Pterostylis sp. Short sepals (A.G.Spooner 12842) R.J.Bates</t>
  </si>
  <si>
    <t>Pterostylis striata Fitzg.</t>
  </si>
  <si>
    <t>Pterostylis tasmanica D.L.Jones</t>
  </si>
  <si>
    <t>Pterostylis tenuissima Nicholls</t>
  </si>
  <si>
    <t>Pterostylis uliginosa D.L.Jones</t>
  </si>
  <si>
    <t>Pterostylis viriosa (D.L.Jones)R.J.Bates</t>
  </si>
  <si>
    <t>Pterostylis X ingens (Rupp)D.L.Jones</t>
  </si>
  <si>
    <t>Pterostylis xerophila M.A.Clem.</t>
  </si>
  <si>
    <t>Ptilotus aervoides (F.Muell.)F.Muell.</t>
  </si>
  <si>
    <t>Ptilotus angustifolius (Benl)T.Hammer</t>
  </si>
  <si>
    <t>Ptilotus aristatus Benl ssp. aristatus</t>
  </si>
  <si>
    <t>Ptilotus barkeri Benl</t>
  </si>
  <si>
    <t>Ptilotus beckerianus (F.Muell.) F.Muell.ex J.M.Black</t>
  </si>
  <si>
    <t>Ptilotus chamaecladus Diels</t>
  </si>
  <si>
    <t>Ptilotus chippendalei Benl</t>
  </si>
  <si>
    <t>Ptilotus clementii (Farmar)Benl</t>
  </si>
  <si>
    <t>Ptilotus decipiens (Benth.)C.A.Gardner</t>
  </si>
  <si>
    <t>Ptilotus disparilis Lally</t>
  </si>
  <si>
    <t>Ptilotus durus</t>
  </si>
  <si>
    <t>durus</t>
  </si>
  <si>
    <t>Ptilotus durus Lally</t>
  </si>
  <si>
    <t>Ptilotus erubescens Schltdl.</t>
  </si>
  <si>
    <t>Ptilotus exaltatus Nees</t>
  </si>
  <si>
    <t>Ptilotus fusiformis (R.Br.)Poir</t>
  </si>
  <si>
    <t>Ptilotus gaudichaudii (Steud.)J.M.Black</t>
  </si>
  <si>
    <t>Ptilotus helipteroides (F.Muell.)F.Muell.</t>
  </si>
  <si>
    <t>Ptilotus latifolius R.Br.</t>
  </si>
  <si>
    <t>Ptilotus macrocephalus (R.Br.)Poir.</t>
  </si>
  <si>
    <t>Ptilotus modestus T.Hammer</t>
  </si>
  <si>
    <t>Ptilotus murrayi F.Muell.</t>
  </si>
  <si>
    <t>Ptilotus nobilis (Lindl.)F.Muell.</t>
  </si>
  <si>
    <t>Ptilotus obovatus (Gaudich.)F.Muell.</t>
  </si>
  <si>
    <t>Ptilotus parvifolius (F.Muell.)F.Muell.</t>
  </si>
  <si>
    <t>Ptilotus polystachyus (Gaudich.)F.Muell.</t>
  </si>
  <si>
    <t>Ptilotus propinquus Lally</t>
  </si>
  <si>
    <t>Ptilotus pseudohelipteroides Benl.</t>
  </si>
  <si>
    <t>Ptilotus remotiflorus Benl</t>
  </si>
  <si>
    <t>Ptilotus robynsianus Benl</t>
  </si>
  <si>
    <t>Ptilotus schwartzii (F.Muell.)Tate</t>
  </si>
  <si>
    <t>Ptilotus semilanatus (Lindl.)F.Muell. ex J.M.Black</t>
  </si>
  <si>
    <t>Ptilotus seminudus (J.M.Black)J.M.Black</t>
  </si>
  <si>
    <t>Ptilotus sessilifolius (Lindl.)Benl</t>
  </si>
  <si>
    <t>Ptilotus spathulatus (R.Br.)Poir.</t>
  </si>
  <si>
    <t>Ptilotus symonii Benl</t>
  </si>
  <si>
    <t>Ptilotus whitei (J.M.Black)Lally</t>
  </si>
  <si>
    <t>Ptilotus xerophilus T.Hammer &amp; R.W.Davis</t>
  </si>
  <si>
    <t>Puccinellia ciliata Bor</t>
  </si>
  <si>
    <t>Puccinellia distans (Jacq.)Parl.</t>
  </si>
  <si>
    <t>Puccinellia fasciculata (Torr.)E.P.Bicknell</t>
  </si>
  <si>
    <t>Puccinellia longior A.R.Williams</t>
  </si>
  <si>
    <t>Puccinellia perlaxa (N.G.Walsh) N.G.Walsh &amp; A.R.Williams</t>
  </si>
  <si>
    <t>Puccinellia stricta (Hook.f.)C.H.Blom</t>
  </si>
  <si>
    <t>Pullenia gunnii</t>
  </si>
  <si>
    <t>Pullenia</t>
  </si>
  <si>
    <t>Pullenia gunnii (Benth. ex Hook.f.)H.Ohashi &amp; K.Ohashi</t>
  </si>
  <si>
    <t>Pultenaea acerosa R.Br. ex Benth.</t>
  </si>
  <si>
    <t>Pultenaea canaliculata F.Muell.</t>
  </si>
  <si>
    <t>Pultenaea daphnoides J.C.Wendl.</t>
  </si>
  <si>
    <t>Pultenaea densifolia F.Muell.</t>
  </si>
  <si>
    <t>Pultenaea dentata Labill.</t>
  </si>
  <si>
    <t>Pultenaea elachista (F.Muell.)Crisp</t>
  </si>
  <si>
    <t>Pultenaea graveolens Tate</t>
  </si>
  <si>
    <t>Pultenaea hispidula R.Br. ex Benth.</t>
  </si>
  <si>
    <t>Pultenaea insularis J.Z.Weber</t>
  </si>
  <si>
    <t>Pultenaea involucrata Benth.</t>
  </si>
  <si>
    <t>Pultenaea kraehenbuehlii P.J.Lang</t>
  </si>
  <si>
    <t>Pultenaea largiflorens F.Muell. ex Benth.</t>
  </si>
  <si>
    <t>Pultenaea laxiflora Benth.</t>
  </si>
  <si>
    <t>Pultenaea pedunculata Hook.</t>
  </si>
  <si>
    <t>Pultenaea penna de Kok</t>
  </si>
  <si>
    <t>Pultenaea prostrata Benth. ex Hook.f.</t>
  </si>
  <si>
    <t>Pultenaea rigida R.Br. ex Benth.</t>
  </si>
  <si>
    <t>Pultenaea scabra R.Br.</t>
  </si>
  <si>
    <t>Pultenaea stricta Sims</t>
  </si>
  <si>
    <t>Pultenaea tenuifolia R.Br. &amp; Sims</t>
  </si>
  <si>
    <t>Pultenaea teretifolia</t>
  </si>
  <si>
    <t>Pultenaea teretifolia H.B.Will. var. brachyphylla H.B.Will.</t>
  </si>
  <si>
    <t>Pultenaea teretifolia H.B.Will. var. teretifolia</t>
  </si>
  <si>
    <t>Pultenaea trichophylla H.B.Will. ex J.M.Black</t>
  </si>
  <si>
    <t>Pultenaea trifida J.M.Black</t>
  </si>
  <si>
    <t>Pultenaea trinervis J.M.Black</t>
  </si>
  <si>
    <t>Pultenaea vestita R.Br.</t>
  </si>
  <si>
    <t>Pultenaea villifera Sieber ex DC. var. glabrescens J.M.Black</t>
  </si>
  <si>
    <t>Pultenaea viscidula Tate</t>
  </si>
  <si>
    <t>Punica granatum L.</t>
  </si>
  <si>
    <t>Yellow Drumsticks</t>
  </si>
  <si>
    <t>Pycnosorus chrysanthes (Schltdl.)Sond.</t>
  </si>
  <si>
    <t>Pycnosorus eremaeus J.Everett &amp; Doust</t>
  </si>
  <si>
    <t>Pycnosorus globosus F.L.Bauer ex Benth.</t>
  </si>
  <si>
    <t>Pycnosorus melleus J.Everett &amp; Doust</t>
  </si>
  <si>
    <t>Pycnosorus pleiocephalus (F.Muell.)J.Everett &amp; Doust</t>
  </si>
  <si>
    <t>Pyracantha angustifolia (Franch.)C.K.Schneid.</t>
  </si>
  <si>
    <t>Pyracantha coccinea M.Roem.</t>
  </si>
  <si>
    <t>Pyracantha koidzumii (Hayata)Rehder</t>
  </si>
  <si>
    <t>Pyrorchis nigricans (R.Br.)D.L.Jones &amp; M.A.Clem.</t>
  </si>
  <si>
    <t>Pyrus amygdaliformis Vill.</t>
  </si>
  <si>
    <t>Pyrus calleryana Decne.</t>
  </si>
  <si>
    <t>Pyrus communis L.</t>
  </si>
  <si>
    <t>Quercus canariensis Willd.</t>
  </si>
  <si>
    <t>Quercus ilex L.</t>
  </si>
  <si>
    <t>Quercus palustris Muenchh.</t>
  </si>
  <si>
    <t>Quercus robur L.</t>
  </si>
  <si>
    <t>Quinetia urvillei Cass.</t>
  </si>
  <si>
    <t>Radyera farragei (F.Muell.)Fryxell &amp; S.H.Hashmi</t>
  </si>
  <si>
    <t>Ranunculus amphitrichus Colenso</t>
  </si>
  <si>
    <t>Ranunculus amplus N.G.Walsh &amp; B.G.Briggs</t>
  </si>
  <si>
    <t>Ranunculus arvensis L.</t>
  </si>
  <si>
    <t>Ranunculus diminutus B.G.Briggs</t>
  </si>
  <si>
    <t>Ranunculus flammula L.</t>
  </si>
  <si>
    <t>Ranunculus glabrifolius Hook.</t>
  </si>
  <si>
    <t>Ranunculus hamatosetosus H.Eichler</t>
  </si>
  <si>
    <t>Ranunculus inundatus R.Br. ex DC.</t>
  </si>
  <si>
    <t>Ranunculus lappaceus Sm.</t>
  </si>
  <si>
    <t>Ranunculus muricatus L.</t>
  </si>
  <si>
    <t>Ranunculus ophioglossifolius Vill.</t>
  </si>
  <si>
    <t>Ranunculus pachycarpus B.G.Briggs</t>
  </si>
  <si>
    <t>Ranunculus papulentus Melville</t>
  </si>
  <si>
    <t>Ranunculus parviflorus L.</t>
  </si>
  <si>
    <t>Ranunculus pentandrus</t>
  </si>
  <si>
    <t>Ranunculus pentandrus J.M.Black var. pentandrus</t>
  </si>
  <si>
    <t>Ranunculus pentandrus J.M.Black var. platycarpus (F.Muell.)H.Eichler</t>
  </si>
  <si>
    <t>Ranunculus pumilio</t>
  </si>
  <si>
    <t>Ranunculus pumilio R.Br. ex DC. var. politus Melville</t>
  </si>
  <si>
    <t>Ranunculus pumilio R.Br. ex DC. var. pumilio</t>
  </si>
  <si>
    <t>Ranunculus repens L.</t>
  </si>
  <si>
    <t>Ranunculus robertsonii Benth.</t>
  </si>
  <si>
    <t>Ranunculus sardous Crantz</t>
  </si>
  <si>
    <t>Ranunculus sceleratus L. ssp. sceleratus</t>
  </si>
  <si>
    <t>Ranunculus sessiliflorus</t>
  </si>
  <si>
    <t>Ranunculus sessiliflorus R.Br. ex DC. var. pilulifer (Hook.)Melville</t>
  </si>
  <si>
    <t>Ranunculus sessiliflorus R.Br. ex DC. var. sessiliflorus</t>
  </si>
  <si>
    <t>Ranunculus trichophyllus Chaix</t>
  </si>
  <si>
    <t>Ranunculus trilobus Desf.</t>
  </si>
  <si>
    <t>Ranunculus undosus Melville</t>
  </si>
  <si>
    <t>Raphanus raphanistrum L.</t>
  </si>
  <si>
    <t>Raphanus sativus L.</t>
  </si>
  <si>
    <t>Rapistrum rugosum (L.)All. ssp. rugosum</t>
  </si>
  <si>
    <t>Reichardia tingitana (L.)Roth</t>
  </si>
  <si>
    <t>Reseda alba L.</t>
  </si>
  <si>
    <t>Reseda lutea L.</t>
  </si>
  <si>
    <t>Reseda luteola L.</t>
  </si>
  <si>
    <t>Reseda odorata L.</t>
  </si>
  <si>
    <t>Reseda phyteuma L.</t>
  </si>
  <si>
    <t>Rhagodia candolleana</t>
  </si>
  <si>
    <t>Rhagodia candolleana Moq. ssp. argentea Paul G.Wilson</t>
  </si>
  <si>
    <t>Rhagodia candolleana Moq. ssp. candolleana</t>
  </si>
  <si>
    <t>Rhagodia crassifolia R.Br.</t>
  </si>
  <si>
    <t>Rhagodia drummondii Moq.</t>
  </si>
  <si>
    <t>Rhagodia eremaea Paul G.Wilson</t>
  </si>
  <si>
    <t>Rhagodia parabolica R.Br.</t>
  </si>
  <si>
    <t>Rhagodia preissii Moq. ssp. preissii</t>
  </si>
  <si>
    <t>Rhagodia spinescens R.Br.</t>
  </si>
  <si>
    <t>Rhagodia ulicina (Gand.)Paul G.Wilson</t>
  </si>
  <si>
    <t>Rhamnus alaternus L.</t>
  </si>
  <si>
    <t>Rhaphiolepis umbellata (Thunb.)Makino</t>
  </si>
  <si>
    <t>Rhodanthe anthemoides (Sieber ex Spreng.)Paul G.Wilson</t>
  </si>
  <si>
    <t>Rhodanthe charsleyae (F.Muell.)Paul G.Wilson</t>
  </si>
  <si>
    <t>Rhodanthe chlorocephala (Turcz.)Paul G.Wilson ssp. rosea (Hook.)Paul G.Wilson</t>
  </si>
  <si>
    <t>Rhodanthe citrina (Benth.)Paul G.Wilson</t>
  </si>
  <si>
    <t>Rhodanthe corymbiflora (Schltdl.)Paul G.Wilson</t>
  </si>
  <si>
    <t>Rhodanthe floribunda (DC.)Paul G.Wilson</t>
  </si>
  <si>
    <t>Rhodanthe gossypina Paul G.Wilson</t>
  </si>
  <si>
    <t>Rhodanthe haigii (F.Muell.)Paul G.Wilson</t>
  </si>
  <si>
    <t>Rhodanthe laevis (A.Gray)Paul G.Wilson</t>
  </si>
  <si>
    <t>Rhodanthe microglossa (Maiden &amp; Betche)Paul G.Wilson</t>
  </si>
  <si>
    <t>Rhodanthe oppositifolia (S.Moore)Paul G.Wilson ssp. oppositifolia</t>
  </si>
  <si>
    <t>Rhodanthe polygalifolia (A.Cunn. ex DC.)Paul G.Wilson</t>
  </si>
  <si>
    <t>Rhodanthe pygmaea (DC.)Paul G.Wilson</t>
  </si>
  <si>
    <t>Rhodanthe stricta (Lindl.)Paul G.Wilson</t>
  </si>
  <si>
    <t>Rhodanthe tietkensii (F.Muell.)Paul G.Wilson</t>
  </si>
  <si>
    <t>Rhodanthe troedelii (F.Muell.)Paul G.Wilson</t>
  </si>
  <si>
    <t>Rhodanthe uniflora (J.M.Black)Paul G.Wilson</t>
  </si>
  <si>
    <t>Rhododendron ponticum L.</t>
  </si>
  <si>
    <t>Rhus typhina L.</t>
  </si>
  <si>
    <t>Rhynchosia australis Benth.</t>
  </si>
  <si>
    <t>Rhynchosia minima (L.)DC.</t>
  </si>
  <si>
    <t>Rhytidosporum procumbens (Hook.)F.Muell.</t>
  </si>
  <si>
    <t>Ricinus communis L.</t>
  </si>
  <si>
    <t>Rinzia orientalis Rye</t>
  </si>
  <si>
    <t>Robinia pseudoacacia L.</t>
  </si>
  <si>
    <t>Roemeria hybrida (L.)DC. var. hybrida</t>
  </si>
  <si>
    <t>Roepera ammophila (F.Muell.)Beier &amp; Thulin</t>
  </si>
  <si>
    <t>Roepera ammophilum complex</t>
  </si>
  <si>
    <t>Roepera angustifolia (H.Eichler)Beier &amp; Thulin</t>
  </si>
  <si>
    <t>Roepera apiculata (F.Muell.)Beier &amp; Thulin</t>
  </si>
  <si>
    <t>Roepera aurantiaca</t>
  </si>
  <si>
    <t>Roepera aurantiaca Lindl. ssp. aurantiaca</t>
  </si>
  <si>
    <t>Roepera aurantiaca Lindl. ssp. cuneata (H.Eichler ex R.M.Barker)Beier &amp; Thulin</t>
  </si>
  <si>
    <t>Roepera aurantiaca Lindl. ssp. simplicifolia (H.Eichler ex R.M.Barker)Beier &amp; Thulin</t>
  </si>
  <si>
    <t>Roepera aurantiaca Lindl. ssp. verticillata (H.Eichler ex R.M.Barker)Beier &amp; Thulin</t>
  </si>
  <si>
    <t>Roepera aurantiacum/eremaeum</t>
  </si>
  <si>
    <t>Roepera billardierei (DC.)G.Don</t>
  </si>
  <si>
    <t>Roepera compressa (J.M.Black)Beier &amp; Thulin</t>
  </si>
  <si>
    <t>Roepera confluens (H.Eichler)Beier &amp; Thulin</t>
  </si>
  <si>
    <t>Roepera crassissima (Ising)Beier &amp; Thulin</t>
  </si>
  <si>
    <t>Roepera crenata (F.Muell.)Beier &amp; Thulin</t>
  </si>
  <si>
    <t>Roepera eichleri (R.M.Barker)Beier &amp; Thulin</t>
  </si>
  <si>
    <t>Roepera emarginata (H.Eichler)Beier &amp; Thulin</t>
  </si>
  <si>
    <t>Roepera eremaea (Diels)Beier &amp; Thulin</t>
  </si>
  <si>
    <t>Roepera flava (H.Eichler ex R.M.Barker)Beier &amp; Thulin</t>
  </si>
  <si>
    <t>Roepera glauca (F.Muell.)Beier &amp; Thulin</t>
  </si>
  <si>
    <t>Roepera halophila (R.M.Barker)Beier &amp; Thulin</t>
  </si>
  <si>
    <t>Roepera howittii (F.Muell.)Beier &amp; Thulin</t>
  </si>
  <si>
    <t>Roepera humillima (M.Koch ex Tate)Beier &amp; Thulin</t>
  </si>
  <si>
    <t>Roepera hybrida (Tate)Beier &amp; Thulin</t>
  </si>
  <si>
    <t>Roepera iodocarpa (F.Muell.)Beier &amp; Thulin</t>
  </si>
  <si>
    <t>Roepera kochii (Tate)Beier &amp; Thulin</t>
  </si>
  <si>
    <t>Roepera marliesiae (R.M.Barker)Beier &amp; Thulin</t>
  </si>
  <si>
    <t>Roepera ovata (Ewart &amp; Jean White)Beier &amp; Thulin</t>
  </si>
  <si>
    <t>Roepera prismatotheca (F.Muell.)Beier &amp; Thulin</t>
  </si>
  <si>
    <t>Roepera reticulata (H.Eichler ex R.M.Barker)Beier &amp; Thulin</t>
  </si>
  <si>
    <t>Roepera rowelliae (R.M.Barker)Beier &amp; Thulin</t>
  </si>
  <si>
    <t>Roepera similis (H.Eichler)Beier &amp; Thulin</t>
  </si>
  <si>
    <t>Roepera sp. Witjira (D.J.Duval 3445) D.J.Duval</t>
  </si>
  <si>
    <t>Roepera tesquorum (J.M.Black)Beier &amp; Thulin</t>
  </si>
  <si>
    <t>Romneya coulteri Harv.</t>
  </si>
  <si>
    <t>Romulea minutiflora Klatt</t>
  </si>
  <si>
    <t>Romulea rosea (L.)Eckl. var. australis (Ewart)M.P.de Vos</t>
  </si>
  <si>
    <t>Rorippa dictyosperma (Hook.)L.A.S.Johnson</t>
  </si>
  <si>
    <t>Rorippa eustylis (F.Muell.)L.A.S.Johnson</t>
  </si>
  <si>
    <t>Rorippa gigantea (Hook.f.)Garn.-Jones</t>
  </si>
  <si>
    <t>Rorippa laciniata (F.Muell.)L.A.S.Johnson</t>
  </si>
  <si>
    <t>Rorippa microphylla (Boenn. ex Rchb.)Hyl.</t>
  </si>
  <si>
    <t>Rorippa nasturtium-aquaticum (L.)Hayek</t>
  </si>
  <si>
    <t>Rorippa palustris (L.)Besser</t>
  </si>
  <si>
    <t>Rorippa sylvestris (L.)Besser</t>
  </si>
  <si>
    <t>Rosa bracteata J.C.Wendl.</t>
  </si>
  <si>
    <t>Rosa canina L.</t>
  </si>
  <si>
    <t>Rosa chinensis Jacq.</t>
  </si>
  <si>
    <t>Rosa gallica L.</t>
  </si>
  <si>
    <t>Rosa indica L.</t>
  </si>
  <si>
    <t>Rosa rubiginosa L.</t>
  </si>
  <si>
    <t>Rosa X odorata (Andrews)Sweet</t>
  </si>
  <si>
    <t>Rosmarinus officinalis L.</t>
  </si>
  <si>
    <t>Rostellularia adscendens</t>
  </si>
  <si>
    <t>Rostellularia adscendens  ssp. adscendens</t>
  </si>
  <si>
    <t>Rostellularia adscendens (R.Br.)R.M.Barker var. clementii (Domin)R.M.Barker</t>
  </si>
  <si>
    <t>Rostellularia adscendens (R.Br.)R.M.Barker var. latifolia (Domin)R.M.Barker</t>
  </si>
  <si>
    <t>Rostellularia adscendens (R.Br.)R.M.Barker var. pogonanthera (F.Muell.)R.M.Barker</t>
  </si>
  <si>
    <t>Rostraria cristata (L.)Tzvelev</t>
  </si>
  <si>
    <t>Rostraria pumila (Desf.)Tzvelev</t>
  </si>
  <si>
    <t>Rubus anglocandicans A.Newton</t>
  </si>
  <si>
    <t>Rubus erythrops Edees &amp; A.Newton</t>
  </si>
  <si>
    <t>Rubus idaeus L.</t>
  </si>
  <si>
    <t>Rubus laciniatus Willd.</t>
  </si>
  <si>
    <t>Rubus leucostachys Schleich. ex Sm.</t>
  </si>
  <si>
    <t>Rubus moluccanus L.</t>
  </si>
  <si>
    <t>Rubus parvifolius L.</t>
  </si>
  <si>
    <t>Rubus phaeocarpus W.C.R.Watson</t>
  </si>
  <si>
    <t>Rubus riddelsdellii Rilstone</t>
  </si>
  <si>
    <t>Rubus rubritinctus W.C.R.Watson</t>
  </si>
  <si>
    <t>Rubus rugosus Sm.</t>
  </si>
  <si>
    <t>Rubus sp. Scott Creek (D.E.Symon 16054) Symon</t>
  </si>
  <si>
    <t>Rubus ulmifolius Schott var. anoplothyrsus Sudre</t>
  </si>
  <si>
    <t>Rubus ulmifolius Schott var. ulmifolius</t>
  </si>
  <si>
    <t>Rubus vestitus Weihe &amp; Nees</t>
  </si>
  <si>
    <t>Rubus X loganobaccus L.H.Bailey</t>
  </si>
  <si>
    <t>Rumex bidens R.Br.</t>
  </si>
  <si>
    <t>Rumex brownii Campd.</t>
  </si>
  <si>
    <t>Rumex conglomeratus Murray</t>
  </si>
  <si>
    <t>Rumex crispus L.</t>
  </si>
  <si>
    <t>Rumex crystallinus Lange</t>
  </si>
  <si>
    <t>Rumex dumosus A.Cunn. ex Meisn.</t>
  </si>
  <si>
    <t>Rumex hypogaeus T.M.Schust. &amp; Reveal</t>
  </si>
  <si>
    <t>Rumex obtusifolius L.</t>
  </si>
  <si>
    <t>Rumex pulcher</t>
  </si>
  <si>
    <t>Rumex pulcher L. ssp. pulcher</t>
  </si>
  <si>
    <t>Rumex pulcher L. ssp. woodsii (De Not.)Arcang.</t>
  </si>
  <si>
    <t>Rumex sagittatus Thunb.</t>
  </si>
  <si>
    <t>Rumex spinosus L.</t>
  </si>
  <si>
    <t>Rumex tenax Rech.f.</t>
  </si>
  <si>
    <t>Rumex vesicarius L.</t>
  </si>
  <si>
    <t>Rumex X comaumensis Rech.f.</t>
  </si>
  <si>
    <t>Rumex X pratensis Mert. &amp; W.D.J.Koch</t>
  </si>
  <si>
    <t>RUPPIACEAE</t>
  </si>
  <si>
    <t>Ruppia maritima L.</t>
  </si>
  <si>
    <t>Ruppia megacarpa R.Mason</t>
  </si>
  <si>
    <t>Ruppia polycarpa R.Mason</t>
  </si>
  <si>
    <t>Ruppia tuberosa J.S.Davis &amp; Toml.</t>
  </si>
  <si>
    <t>Ruschia tumidula (Haw.)Schwantes</t>
  </si>
  <si>
    <t>Ruta chalepensis L.</t>
  </si>
  <si>
    <t>Ruta graveolens L.</t>
  </si>
  <si>
    <t>Rutidosis helichrysoides DC. ssp. helichrysoides</t>
  </si>
  <si>
    <t>Rytidosperma auriculatum (J.M.Black)Connor &amp; Edgar</t>
  </si>
  <si>
    <t>Rytidosperma caespitosum (Gaudich.)Connor &amp; Edgar</t>
  </si>
  <si>
    <t>Rytidosperma carphoides (F.Muell. ex Benth.)Connor &amp; Edgar</t>
  </si>
  <si>
    <t>Rytidosperma clelandii (Vickery)Connor &amp; Edgar</t>
  </si>
  <si>
    <t>Rytidosperma duttonianum (Cashmore)Connor &amp; Edgar</t>
  </si>
  <si>
    <t>Rytidosperma erianthum (Lindl.)Connor &amp; Edgar</t>
  </si>
  <si>
    <t>Rytidosperma fulvum (Vickery)A.M.Humphreys &amp; H.P.Linder</t>
  </si>
  <si>
    <t>Rytidosperma geniculatum (J.M.Black)Connor &amp; Edgar</t>
  </si>
  <si>
    <t>Rytidosperma indutum (Vickery)Connor &amp; Edgar</t>
  </si>
  <si>
    <t>Rytidosperma laeve (Vickery)Connor &amp; Edgar</t>
  </si>
  <si>
    <t>Rytidosperma pilosum (R.Br.)Connor &amp; Edgar</t>
  </si>
  <si>
    <t>Rytidosperma racemosum (R.Br.)Connor &amp; Edgar var. racemosum</t>
  </si>
  <si>
    <t>Rytidosperma richardsonii (Cashmore)Connor &amp; Edgar</t>
  </si>
  <si>
    <t>Rytidosperma robertsoniae Tiver</t>
  </si>
  <si>
    <t>Rytidosperma semiannulare (Labill.)Connor &amp; Edgar</t>
  </si>
  <si>
    <t>Rytidosperma setaceum (R.Br.)Connor &amp; Edgar</t>
  </si>
  <si>
    <t>Rytidosperma tenuius (Steud.)A.Hansen &amp; Sunding</t>
  </si>
  <si>
    <t>Sagina apetala Ard.</t>
  </si>
  <si>
    <t>Sagina maritima G.Don</t>
  </si>
  <si>
    <t>Sagina procumbens L.</t>
  </si>
  <si>
    <t>Sagittaria platyphylla (Engelm.)J.G.Sm.</t>
  </si>
  <si>
    <t>Salicornia blackiana Ulbr.</t>
  </si>
  <si>
    <t>Salicornia quinqueflora Bunge ex Ung.-Sternb. ssp. quinqueflora</t>
  </si>
  <si>
    <t>Salix alba L.</t>
  </si>
  <si>
    <t>Salix babylonica L.</t>
  </si>
  <si>
    <t>Salix cinerea L.</t>
  </si>
  <si>
    <t>Salix matsudana Koidz. cv. Tortuosa</t>
  </si>
  <si>
    <t>Salix X pendulina Winder</t>
  </si>
  <si>
    <t>Salix X reichardtii A.Kern.</t>
  </si>
  <si>
    <t>Salix X rubens Schrank</t>
  </si>
  <si>
    <t>Salix X sepulcralis Simonk. var. chrysocoma (Dode)Meikle</t>
  </si>
  <si>
    <t>Salix X sepulcralis Simonk. var. sepulcralis</t>
  </si>
  <si>
    <t>Salpichroa origanifolia (Lam.)Thell.</t>
  </si>
  <si>
    <t>Salvia aethiopis L.</t>
  </si>
  <si>
    <t>Salvia aurea L.</t>
  </si>
  <si>
    <t>Salvia reflexa Hornem.</t>
  </si>
  <si>
    <t>Salvia verbenaca</t>
  </si>
  <si>
    <t>Salvia verbenaca L. var. verbenaca</t>
  </si>
  <si>
    <t>Salvia verbenaca L. var. vernalis Boiss.</t>
  </si>
  <si>
    <t>Salvinia molesta D.S.Mitch.</t>
  </si>
  <si>
    <t>ADOXACEAE</t>
  </si>
  <si>
    <t>Sambucus gaudichaudiana DC.</t>
  </si>
  <si>
    <t>Sambucus nigra L.</t>
  </si>
  <si>
    <t>Samolus eremaeus S.W.L.Jacobs</t>
  </si>
  <si>
    <t>Samolus repens (J.R.Forst. &amp; G.Forst.)Pers.</t>
  </si>
  <si>
    <t>Santalum acuminatum (R.Br.)A.DC.</t>
  </si>
  <si>
    <t>Santalum lanceolatum R.Br.</t>
  </si>
  <si>
    <t>Santalum murrayanum (T.L.Mitch.)C.A.Gardner</t>
  </si>
  <si>
    <t>Santalum spicatum (R.Br.)A.DC.</t>
  </si>
  <si>
    <t>Sarcozona bicarinata S.T.Blake</t>
  </si>
  <si>
    <t>Scaevola aemula R.Br.</t>
  </si>
  <si>
    <t>Scaevola albida (Sm.)Druce</t>
  </si>
  <si>
    <t>Scaevola albida (Sm.)Druce var. albida</t>
  </si>
  <si>
    <t>Scaevola albida (Sm.)Druce var. pallida (R.Br.)Carolin</t>
  </si>
  <si>
    <t>Scaevola amblyanthera F.Muell. var. centralis Carolin</t>
  </si>
  <si>
    <t>Scaevola angustata Carolin</t>
  </si>
  <si>
    <t>Scaevola basedowii Carolin</t>
  </si>
  <si>
    <t>Scaevola bursariifolia J.M.Black</t>
  </si>
  <si>
    <t>Scaevola calendulacea (Andrews)Druce</t>
  </si>
  <si>
    <t>Scaevola collina J.M.Black ex E.L.Robertson</t>
  </si>
  <si>
    <t>Scaevola crassifolia Labill.</t>
  </si>
  <si>
    <t>Scaevola depauperata R.Br.</t>
  </si>
  <si>
    <t>Scaevola glabrata Carolin</t>
  </si>
  <si>
    <t>Scaevola hookeri (de Vriese)F.Muell. ex Hook.f.</t>
  </si>
  <si>
    <t>Scaevola humilis R.Br.</t>
  </si>
  <si>
    <t>Scaevola linearis</t>
  </si>
  <si>
    <t>Scaevola linearis R.Br. ssp. confertifolia (J.M.Black)Carolin</t>
  </si>
  <si>
    <t>Scaevola linearis R.Br. ssp. linearis</t>
  </si>
  <si>
    <t>Scaevola myrtifolia (de Vriese)K.Krause</t>
  </si>
  <si>
    <t>Scaevola obovata Carolin</t>
  </si>
  <si>
    <t>Scaevola parvibarbata Carolin</t>
  </si>
  <si>
    <t>Scaevola parvifolia F.Muell. ex Benth. ssp. parvifolia</t>
  </si>
  <si>
    <t>Scaevola spinescens R.Br.</t>
  </si>
  <si>
    <t>Scambopus curvipes (F.Muell.)O.E.Schulz</t>
  </si>
  <si>
    <t>Scandix pecten-veneris L. ssp. pecten-veneris</t>
  </si>
  <si>
    <t>Schenkia australis (R.Br.)G.Mans.</t>
  </si>
  <si>
    <t>Schinus molle L.</t>
  </si>
  <si>
    <t>Schismus arabicus Nees</t>
  </si>
  <si>
    <t>Schismus barbatus (L.)Thell.</t>
  </si>
  <si>
    <t>Schizaea bifida Willd.</t>
  </si>
  <si>
    <t>Schizaea fistulosa Labill.</t>
  </si>
  <si>
    <t>Schoenia ayersii (F.Muell.)J.M.Black</t>
  </si>
  <si>
    <t>Schoenia cassiniana (Gaudich.)Steetz</t>
  </si>
  <si>
    <t>Schoenia ramosissima (F.Muell.)Paul G.Wilson</t>
  </si>
  <si>
    <t>Schoenoplectiella dissachantha (S.T.Blake)Lye</t>
  </si>
  <si>
    <t>Schoenoplectiella laevis (S.T.Blake)Lye</t>
  </si>
  <si>
    <t>Schoenoplectiella lateriflora (J.F.Gmel.)Lye</t>
  </si>
  <si>
    <t>Schoenoplectus pungens (Vahl)Palla</t>
  </si>
  <si>
    <t>Schoenoplectus subulatus (Vahl)Lye</t>
  </si>
  <si>
    <t>Schoenoplectus tabernaemontani (C.C.Gmel.)Palla</t>
  </si>
  <si>
    <t>Schoenus apogon Roem. &amp; Schult.</t>
  </si>
  <si>
    <t>Schoenus breviculmis Benth.</t>
  </si>
  <si>
    <t>Schoenus carsei Cheeseman</t>
  </si>
  <si>
    <t>Schoenus discifer Tate</t>
  </si>
  <si>
    <t>Schoenus fluitans Hook.f.</t>
  </si>
  <si>
    <t>Schoenus laevigatus W.Fitzg.</t>
  </si>
  <si>
    <t>Schoenus latelaminatus Kuk.</t>
  </si>
  <si>
    <t>Schoenus lepidosperma (F.Muell.)K.L.Wilson ssp. lepidosperma</t>
  </si>
  <si>
    <t>Schoenus maschalinus Roem. &amp; Schult.</t>
  </si>
  <si>
    <t>Schoenus racemosus J.M.Black</t>
  </si>
  <si>
    <t>Schoenus sculptus (Nees)Boeckeler</t>
  </si>
  <si>
    <t>Schoenus subaphyllus Kuk.</t>
  </si>
  <si>
    <t>Schoenus tesquorum J.M.Black</t>
  </si>
  <si>
    <t>Scilla hyacinthoides L.</t>
  </si>
  <si>
    <t>Scilla peruviana L.</t>
  </si>
  <si>
    <t>Scleranthus diander R.Br.</t>
  </si>
  <si>
    <t>Scleranthus minusculus F.Muell.</t>
  </si>
  <si>
    <t>Scleranthus pungens R.Br.</t>
  </si>
  <si>
    <t>Scleroblitum atriplicinum (F.Muell.)Ulbr.</t>
  </si>
  <si>
    <t>Sclerochloa dura (L.)P.Beauv.</t>
  </si>
  <si>
    <t>Sclerolaena anisacanthoides (F.Muell.)Domin</t>
  </si>
  <si>
    <t>Sclerolaena articulata (J.M.Black)A.J.Scott</t>
  </si>
  <si>
    <t>Sclerolaena bicornis Lindl. var. bicornis</t>
  </si>
  <si>
    <t>Sclerolaena bicuspis (F.Muell.)Domin</t>
  </si>
  <si>
    <t>Sclerolaena birchii (F.Muell.)Domin</t>
  </si>
  <si>
    <t>Sclerolaena blackiana (Ising)A.J.Scott</t>
  </si>
  <si>
    <t>Sclerolaena brachyptera (F.Muell.)S.W.L.Jacobs</t>
  </si>
  <si>
    <t>Sclerolaena brevifolia (Ising)A.J.Scott</t>
  </si>
  <si>
    <t>Sclerolaena calcarata (Ising)A.J.Scott</t>
  </si>
  <si>
    <t>Sclerolaena clelandii (Ising)A.J.Scott</t>
  </si>
  <si>
    <t>Sclerolaena constricta (Ising)A.J.Scott</t>
  </si>
  <si>
    <t>Sclerolaena convexula (R.H.Anderson)A.J.Scott</t>
  </si>
  <si>
    <t>Sclerolaena cornishiana (F.Muell.)A.J.Scott</t>
  </si>
  <si>
    <t>Sclerolaena costata (R.H.Anderson)A.J.Scott</t>
  </si>
  <si>
    <t>Sclerolaena cuneata Paul G.Wilson</t>
  </si>
  <si>
    <t>Sclerolaena decurrens (J.M.Black)A.J.Scott</t>
  </si>
  <si>
    <t>Sclerolaena deserticola Paul G.Wilson</t>
  </si>
  <si>
    <t>Sclerolaena diacantha (Nees)Benth.</t>
  </si>
  <si>
    <t>Sclerolaena divaricata (R.Br.)Sm.</t>
  </si>
  <si>
    <t>Sclerolaena eriacantha (F.Muell.)Ulbr.</t>
  </si>
  <si>
    <t>Sclerolaena eurotioides (F.Muell.)A.J.Scott</t>
  </si>
  <si>
    <t>Sclerolaena fontinalis Paul G.Wilson</t>
  </si>
  <si>
    <t>Sclerolaena fusiformis Paul G.Wilson</t>
  </si>
  <si>
    <t>Sclerolaena glabra (F.Muell.)Domin</t>
  </si>
  <si>
    <t>Sclerolaena holtiana (Ising)A.J.Scott</t>
  </si>
  <si>
    <t>Sclerolaena intricata (R.H.Anderson)A.J.Scott</t>
  </si>
  <si>
    <t>Sclerolaena johnsonii (Ising)A.J.Scott</t>
  </si>
  <si>
    <t>Sclerolaena limbata (J.M.Black)Ulbr.</t>
  </si>
  <si>
    <t>Sclerolaena longicuspis (F.Muell.)A.J.Scott</t>
  </si>
  <si>
    <t>Sclerolaena minuta (Ising)A.J.Scott</t>
  </si>
  <si>
    <t>Sclerolaena muricata</t>
  </si>
  <si>
    <t>Sclerolaena muricata (Moq.)Domin var. muricata</t>
  </si>
  <si>
    <t>Sclerolaena muricata (Moq.)Domin var. semiglabra (Ising)A.J.Scott</t>
  </si>
  <si>
    <t>Sclerolaena muricata (Moq.)Domin var. villosa (Benth.)Ulbr.</t>
  </si>
  <si>
    <t>Sclerolaena obliquicuspis (R.H.Anderson)Ulbr.</t>
  </si>
  <si>
    <t>Sclerolaena parallelicuspis (R.H.Anderson)A.J.Scott</t>
  </si>
  <si>
    <t>Sclerolaena parviflora (R.H.Anderson)A.J.Scott</t>
  </si>
  <si>
    <t>Sclerolaena patenticuspis (R.H.Anderson)Ulbr.</t>
  </si>
  <si>
    <t>Sclerolaena sp. Yeltacowie (A.Sinel &amp; R.Kelman CAR037) P.J.Lang</t>
  </si>
  <si>
    <t>Sclerolaena stelligera (F.Muell.)S.W.L.Jacobs</t>
  </si>
  <si>
    <t>Sclerolaena symoniana (Ising)A.J.Scott</t>
  </si>
  <si>
    <t>Sclerolaena tatei (F.Muell.)A.J.Scott</t>
  </si>
  <si>
    <t>Sclerolaena tricuspis (F.Muell.)Ulbr.</t>
  </si>
  <si>
    <t>Sclerolaena uniflora R.Br.</t>
  </si>
  <si>
    <t>Sclerolaena ventricosa (J.M.Black)A.J.Scott</t>
  </si>
  <si>
    <t>Sclerolaena X aellenii (Ising)A.J.Scott</t>
  </si>
  <si>
    <t>Sclerolaena X caput-casuarii (J.H.Willis)A.J.Scott</t>
  </si>
  <si>
    <t>Sclerolaena X cristata (Ising)A.J.Scott</t>
  </si>
  <si>
    <t>Sclerolaena X lanata (Ising)A.J.Scott</t>
  </si>
  <si>
    <t>Sclerolaena X murrayae (Ising)A.J.Scott</t>
  </si>
  <si>
    <t>Sclerolaena X nitida (Ising)A.J.Scott</t>
  </si>
  <si>
    <t>Sclerolaena X oppositicuspis (Ising)A.J.Scott</t>
  </si>
  <si>
    <t>Scorzonera laciniata L. var. calcitrapifolia (Vahl)Bisch. ex Boiss.</t>
  </si>
  <si>
    <t>Scorzonera laciniata L. var. laciniata</t>
  </si>
  <si>
    <t>Scrophularia auriculata L.</t>
  </si>
  <si>
    <t>Scrophularia nodosa L.</t>
  </si>
  <si>
    <t>Scutellaria humilis R.Br.</t>
  </si>
  <si>
    <t>Sebaea albidiflora F.Muell.</t>
  </si>
  <si>
    <t>Sebaea ovata (Labill.)R.Br.</t>
  </si>
  <si>
    <t>Secale cereale L.</t>
  </si>
  <si>
    <t>Sedum praealtum A.DC.</t>
  </si>
  <si>
    <t>Sedum rupestre L.</t>
  </si>
  <si>
    <t>Sedum sediforme (Jacq.)Pau</t>
  </si>
  <si>
    <t>Selaginella gracillima (Kunze)Alston</t>
  </si>
  <si>
    <t>Selaginella kraussiana (Kunze)A.Braun</t>
  </si>
  <si>
    <t>Senecio anethifolius</t>
  </si>
  <si>
    <t>Senecio anethifolius A.Cunn. ex DC. ssp. anethifolius</t>
  </si>
  <si>
    <t>Senecio anethifolius A.Cunn. ex DC. ssp. brevibracteolatus I.Thomps.</t>
  </si>
  <si>
    <t>Senecio angulatus L.f.</t>
  </si>
  <si>
    <t>Senecio biserratus Belcher</t>
  </si>
  <si>
    <t>Senecio cunninghamii</t>
  </si>
  <si>
    <t>Senecio cunninghamii DC. var. cunninghamii</t>
  </si>
  <si>
    <t>Senecio cunninghamii DC. var. flindersensis I.Thomps.</t>
  </si>
  <si>
    <t>Senecio depressicola I.Thomps.</t>
  </si>
  <si>
    <t>Senecio dolichocephalus I.Thomps.</t>
  </si>
  <si>
    <t>Senecio elegans L.</t>
  </si>
  <si>
    <t>Senecio eremicola I.Thomps.</t>
  </si>
  <si>
    <t>Senecio euclaensis I.R.Thomps.</t>
  </si>
  <si>
    <t>Senecio gawlerensis M.E.Lawr.</t>
  </si>
  <si>
    <t>Senecio glomeratus</t>
  </si>
  <si>
    <t>Senecio glomeratus Desf. ex Poir. ssp. glomeratus</t>
  </si>
  <si>
    <t>Senecio glomeratus Desf. ex Poir. ssp. longifructus I.Thomps.</t>
  </si>
  <si>
    <t>Senecio glossanthus (Sond.)Belcher</t>
  </si>
  <si>
    <t>Senecio gregorii F.Muell.</t>
  </si>
  <si>
    <t>Senecio gypsicola (R.Bates)I.Thomps.</t>
  </si>
  <si>
    <t>Senecio halophilus I.Thomps.</t>
  </si>
  <si>
    <t>Senecio helichrysoides F.Muell.</t>
  </si>
  <si>
    <t>Senecio hispidissimus I.Thomps.</t>
  </si>
  <si>
    <t>Senecio hispidulus A.Rich.</t>
  </si>
  <si>
    <t>Senecio hypoleucus F.Muell. ex Benth.</t>
  </si>
  <si>
    <t>Senecio jacobaea L.</t>
  </si>
  <si>
    <t>Senecio laceratus (F.Muell.)Belcher</t>
  </si>
  <si>
    <t>Senecio lacustrinus I.Thomps.</t>
  </si>
  <si>
    <t>Senecio lanibracteus I.Thomps.</t>
  </si>
  <si>
    <t>Senecio linearifolius A.Rich. var. linearifolius</t>
  </si>
  <si>
    <t>Senecio longicollaris I.Thomps.</t>
  </si>
  <si>
    <t>Senecio macrocarpus F.Muell. ex Belcher</t>
  </si>
  <si>
    <t>Senecio magnificus F.Muell.</t>
  </si>
  <si>
    <t>Senecio megaglossus F.Muell.</t>
  </si>
  <si>
    <t>Senecio minimus Poir.</t>
  </si>
  <si>
    <t>Senecio odoratus Hornem.</t>
  </si>
  <si>
    <t>Senecio phelleus I.Thomps.</t>
  </si>
  <si>
    <t>Senecio picridioides (Turcz.)M.E.Lawr.</t>
  </si>
  <si>
    <t>Senecio pinnatifolius A.Rich. var. lanceolatus (Benth.)I.Thomps.</t>
  </si>
  <si>
    <t>Senecio pinnatifolius A.Rich. var. maritimus (Ali)I.Thomps.</t>
  </si>
  <si>
    <t>Senecio pinnatifolius A.Rich. var. pinnatifolius</t>
  </si>
  <si>
    <t>Senecio prenanthoides A.Rich.</t>
  </si>
  <si>
    <t>Senecio productus I.Thomps. ssp. magnus I.Thomps.</t>
  </si>
  <si>
    <t>Senecio psilocarpus Belcher &amp; Albr.</t>
  </si>
  <si>
    <t>Senecio pterophorus DC.</t>
  </si>
  <si>
    <t>Senecio quadridentatus Labill.</t>
  </si>
  <si>
    <t>Senecio runcinifolius J.H.Willis</t>
  </si>
  <si>
    <t>Senecio serratiformis I.Thomps. ssp. serratiformis</t>
  </si>
  <si>
    <t>Native Groundsel</t>
  </si>
  <si>
    <t>Senecio spanomerus I.Thomps.</t>
  </si>
  <si>
    <t>Senecio squarrosus A.Rich.</t>
  </si>
  <si>
    <t>Senecio vulgaris L.</t>
  </si>
  <si>
    <t>Senecio X orarius J.M.Black</t>
  </si>
  <si>
    <t>Senna artemisioides</t>
  </si>
  <si>
    <t>Senna artemisioides (Gaudich. ex DC.)Randell ssp. alicia Randell</t>
  </si>
  <si>
    <t>Senna artemisioides  ssp. alicia x ssp. coriacea</t>
  </si>
  <si>
    <t>Senna artemisioides  ssp. artemisioides x ssp. coriacea</t>
  </si>
  <si>
    <t>Senna artemisioides  ssp. artemisioides x ssp. filifolia</t>
  </si>
  <si>
    <t>Senna artemisioides (Gaudich. ex DC.)Randell ssp. filifolia Randell</t>
  </si>
  <si>
    <t>Senna artemisioides  ssp. filifolia x ssp. petiolaris</t>
  </si>
  <si>
    <t>Senna artemisioides (Gaudich. ex DC.)Randell ssp. helmsii (Symon)Randell</t>
  </si>
  <si>
    <t>Senna artemisioides (Gaudich. ex DC.)Randell ssp. oligophylla (F.Muell.)Randell</t>
  </si>
  <si>
    <t>Senna artemisioides  ssp. petiolaris x ssp. sturtii</t>
  </si>
  <si>
    <t>Senna artemisioides (Gaudich. ex DC.)Randell ssp. quadrifolia Randell</t>
  </si>
  <si>
    <t>Senna artemisioides (Gaudich. ex DC.)Randell ssp. X artemisioides</t>
  </si>
  <si>
    <t>Senna artemisioides (Gaudich. ex DC.)Randell ssp. X coriacea (Benth.)Randell</t>
  </si>
  <si>
    <t>Senna artemisioides (Gaudich. ex DC.)Randell ssp. X sturtii (R.Br)Randell</t>
  </si>
  <si>
    <t>Senna artemisioides (Gaudich. ex DC.)Randell ssp. zygophylla (Benth.)Randell</t>
  </si>
  <si>
    <t>Senna barclayana (Sweet)Randell</t>
  </si>
  <si>
    <t>Senna cardiosperma</t>
  </si>
  <si>
    <t>Senna cardiosperma (F.Muell.)Randell ssp. cardiosperma</t>
  </si>
  <si>
    <t>Senna cardiosperma (F.Muell.)Randell ssp. gawlerensis Randell</t>
  </si>
  <si>
    <t>Senna cardiosperma (F.Muell.)Randell ssp. microphylla Randell</t>
  </si>
  <si>
    <t>Senna glutinosa</t>
  </si>
  <si>
    <t>Senna glutinosa (Gaudich. ex DC.)Randell ssp. chatelainiana (Gaudich.)Randell</t>
  </si>
  <si>
    <t>Senna glutinosa (Gaudich. ex DC.)Randell ssp. glutinosa</t>
  </si>
  <si>
    <t>Senna glutinosa (Gaudich. ex DC.)Randell ssp. pruinosa (F.Muell.)Randell</t>
  </si>
  <si>
    <t>Senna hamersleyensis (Symon)Randell</t>
  </si>
  <si>
    <t>Senna multiglandulosa (Jacq.)Irwin &amp; Barneby</t>
  </si>
  <si>
    <t>Senna notabilis (F.Muell.)Randell</t>
  </si>
  <si>
    <t>Senna occidentalis (L.)Link</t>
  </si>
  <si>
    <t>Senna phyllodinea (R.Br.)Symon</t>
  </si>
  <si>
    <t>Senna planitiicola (Domin)Randell</t>
  </si>
  <si>
    <t>Senna pleurocarpa (F.Muell.)Randell var. pleurocarpa</t>
  </si>
  <si>
    <t>Sequoia sempervirens (D.Don)Endl.</t>
  </si>
  <si>
    <t>Serapias lingua L.</t>
  </si>
  <si>
    <t>Sesbania cannabina (Retz.)Poir. var. cannabina</t>
  </si>
  <si>
    <t>Setaria basiclada (Hughes)R.D.Webster</t>
  </si>
  <si>
    <t>Setaria clementii (Domin)R.D.Webster</t>
  </si>
  <si>
    <t>Setaria constricta (Domin)R.D.Webster</t>
  </si>
  <si>
    <t>Setaria dielsii R.A.W.Herrm.</t>
  </si>
  <si>
    <t>Setaria italica (L.)P.Beauv.</t>
  </si>
  <si>
    <t>Setaria jubiflora (Trin.)R.D.Webster</t>
  </si>
  <si>
    <t>Setaria palmifolia (J.Konig)Stapf</t>
  </si>
  <si>
    <t>Setaria parviflora (Poir.)Kerguelen</t>
  </si>
  <si>
    <t>Setaria pumila (Poir.)Roem. &amp; Schult. ssp. pumila</t>
  </si>
  <si>
    <t>Setaria reflexa (R.D.Webster)R.D.Webster</t>
  </si>
  <si>
    <t>Setaria verticillata (L.)P.Beauv.</t>
  </si>
  <si>
    <t>Setaria viridis (L.)P.Beauv.</t>
  </si>
  <si>
    <t>Sherardia arvensis L.</t>
  </si>
  <si>
    <t>Sida ammophila F.Muell. ex J.H. Willis</t>
  </si>
  <si>
    <t>Sida argillacea A.E.Holland &amp; S.T.Reynolds</t>
  </si>
  <si>
    <t>Sida calyxhymenia J.Gay ex DC.</t>
  </si>
  <si>
    <t>Sida cardiophylla (Benth.)F.Muell.</t>
  </si>
  <si>
    <t>Sida corrugata</t>
  </si>
  <si>
    <t>Sida corrugata Lindl. var. angustifolia Benth.</t>
  </si>
  <si>
    <t>Sida corrugata Lindl. var. corrugata</t>
  </si>
  <si>
    <t>Sida cunninghamii C.T.White</t>
  </si>
  <si>
    <t>Sida everistiana A.E.Holland &amp; S.T.Reynolds</t>
  </si>
  <si>
    <t>Sida fibulifera Lindl.</t>
  </si>
  <si>
    <t>Sida goniocarpa (F.Muell. ex Benth.)Domin.</t>
  </si>
  <si>
    <t>Sida intricata F.Muell.</t>
  </si>
  <si>
    <t>Sida petrophila F.Muell.</t>
  </si>
  <si>
    <t>Sida phaeotricha F.Muell.</t>
  </si>
  <si>
    <t>Sida platycalyx F.Muell. ex Benth.</t>
  </si>
  <si>
    <t>Sida rohlenae Domin ssp. rohlenae</t>
  </si>
  <si>
    <t>Sida sp. B (C.Dunlop 1739) W.R.Barker</t>
  </si>
  <si>
    <t>Sida sp. Everard Ranges (D.J.Whibley 1085) W.R.Barker</t>
  </si>
  <si>
    <t>Sida sp. Excedentifolia (J.L.Egan 1925)</t>
  </si>
  <si>
    <t>Y33372</t>
  </si>
  <si>
    <t>sp. Excedentifolia (J.L.Egan 1925)</t>
  </si>
  <si>
    <t>Sida sp. Excedentifolia (J.L.Egan 1925) WA Herbarium</t>
  </si>
  <si>
    <t>Sida sp. F (Latz 7459) W.R.Barker</t>
  </si>
  <si>
    <t>Sida sp. L (A.M.Ashby 4202) W.R.Barker</t>
  </si>
  <si>
    <t>Sida sp. M (J.Z.Weber 831) W.R.Barker</t>
  </si>
  <si>
    <t>Sida sp. Mitrata (R.E.Winkworth 798) R.M.Barker</t>
  </si>
  <si>
    <t>Sida sp. Musselbrook (M.B.Thomas+ MRS437)</t>
  </si>
  <si>
    <t>K33373</t>
  </si>
  <si>
    <t>sp. Musselbrook (M.B.Thomas+ MRS437)</t>
  </si>
  <si>
    <t>Sida sp. Musselbrook (M.B.Thomas+ MRS437) Qld Herbarium</t>
  </si>
  <si>
    <t>Sida sp. Paringa (R.Bates 13800) W.R.Barker</t>
  </si>
  <si>
    <t>Sida sp. R (P.Copley 1390) W.R. Barker</t>
  </si>
  <si>
    <t>Sida sp. Rabbit Flat (R.B.Major 158) W.R.Barker</t>
  </si>
  <si>
    <t>Sida sp. Wakaya Desert (C.Dunlop 1984) W.R.Barker</t>
  </si>
  <si>
    <t>Sida sp. Watarrka (D.E.Albrecht 8672) NT Herbarium</t>
  </si>
  <si>
    <t>Sida spodochroma F.Muell.</t>
  </si>
  <si>
    <t>Sida trichopoda F.Muell.</t>
  </si>
  <si>
    <t>Sigesbeckia australiensis D.L.Schulz ssp. australiensis</t>
  </si>
  <si>
    <t>Sigesbeckia orientalis L.</t>
  </si>
  <si>
    <t>Silene apetala Willd.</t>
  </si>
  <si>
    <t>Silene armeria L.</t>
  </si>
  <si>
    <t>Silene atocioides Boiss.</t>
  </si>
  <si>
    <t>Silene conica L.</t>
  </si>
  <si>
    <t>Silene coronaria (L.)Clairv.</t>
  </si>
  <si>
    <t>Silene dichotoma Ehrh.</t>
  </si>
  <si>
    <t>Silene dioica (L.)Clairv.</t>
  </si>
  <si>
    <t>Silene gallica</t>
  </si>
  <si>
    <t>Silene gallica L. var. gallica</t>
  </si>
  <si>
    <t>Silene gallica L. var. quinquevulnera (L.)W.D.J.Koch</t>
  </si>
  <si>
    <t>Silene latifolia Poir.</t>
  </si>
  <si>
    <t>Silene longicaulis Pourr. ex Lag.</t>
  </si>
  <si>
    <t>Silene nocturna L.</t>
  </si>
  <si>
    <t>Silene pendula L.</t>
  </si>
  <si>
    <t>Silene pseudoatocion Desf.</t>
  </si>
  <si>
    <t>Silene tridentata Desf.</t>
  </si>
  <si>
    <t>Silene vulgaris (Moench)Garcke</t>
  </si>
  <si>
    <t>Siloxerus multiflorus Nees</t>
  </si>
  <si>
    <t>Silybum marianum (L.)Gaertn.</t>
  </si>
  <si>
    <t>Sinapis arvensis L.</t>
  </si>
  <si>
    <t>Sisymbrium erysimoides Desf.</t>
  </si>
  <si>
    <t>Sisymbrium irio L.</t>
  </si>
  <si>
    <t>Sisymbrium officinale (L.)Scop.</t>
  </si>
  <si>
    <t>Sisymbrium orientale L.</t>
  </si>
  <si>
    <t>Sisyrinchium micranthum Cav.</t>
  </si>
  <si>
    <t>Sixalix atropurpurea</t>
  </si>
  <si>
    <t>Sixalix</t>
  </si>
  <si>
    <t>Sixalix atropurpurea (L.)Greuter &amp; Burdet</t>
  </si>
  <si>
    <t>Smyrnium olusatrum</t>
  </si>
  <si>
    <t>Alexanders</t>
  </si>
  <si>
    <t>Y33356</t>
  </si>
  <si>
    <t>Smyrnium</t>
  </si>
  <si>
    <t>olusatrum</t>
  </si>
  <si>
    <t>Smyrnium olusatrum L.</t>
  </si>
  <si>
    <t>Solanum aridicola A.R.Bean</t>
  </si>
  <si>
    <t>Solanum aviculare G.Forst.</t>
  </si>
  <si>
    <t>Solanum capsiciforme (Domin)G.T.S.Baylis</t>
  </si>
  <si>
    <t>Solanum centrale J.M.Black</t>
  </si>
  <si>
    <t>Solanum chenopodinum F.Muell.</t>
  </si>
  <si>
    <t>Solanum chenopodioides Lam.</t>
  </si>
  <si>
    <t>Solanum cinereum R.Br.</t>
  </si>
  <si>
    <t>Solanum cleistogamum Symon</t>
  </si>
  <si>
    <t>Solanum coactiliferum J.M.Black</t>
  </si>
  <si>
    <t>Solanum eardleyae Symon</t>
  </si>
  <si>
    <t>Solanum elaeagnifolium Cav.</t>
  </si>
  <si>
    <t>Solanum emmottii A.R.Bean</t>
  </si>
  <si>
    <t>Solanum eremophilum F.Muell.</t>
  </si>
  <si>
    <t>Solanum esuriale Lindl.</t>
  </si>
  <si>
    <t>Solanum ferocissimum Lindl.</t>
  </si>
  <si>
    <t>Solanum hoplopetalum Bitter &amp; Summerh.</t>
  </si>
  <si>
    <t>Solanum hystrix R.Br.</t>
  </si>
  <si>
    <t>Solanum karsense Symon</t>
  </si>
  <si>
    <t>Solanum laciniatum Aiton</t>
  </si>
  <si>
    <t>Solanum lacunarium F.Muell.</t>
  </si>
  <si>
    <t>Solanum lasiophyllum Dunal ex Poir.</t>
  </si>
  <si>
    <t>Solanum linearifolium Geras. ex Symon</t>
  </si>
  <si>
    <t>Solanum linnaeanum Hepper &amp; P.-M.L.Jaeger</t>
  </si>
  <si>
    <t>Solanum lithophilum F.Muell.</t>
  </si>
  <si>
    <t>Solanum lobatum A.R.Bean</t>
  </si>
  <si>
    <t>Solanum lycopersicum L.</t>
  </si>
  <si>
    <t>Solanum marginatum L.f.</t>
  </si>
  <si>
    <t>Solanum mauritianum Scop.</t>
  </si>
  <si>
    <t>Solanum melongena L.</t>
  </si>
  <si>
    <t>Solanum nigrum L.</t>
  </si>
  <si>
    <t>Solanum oligacanthum F.Muell.</t>
  </si>
  <si>
    <t>Solanum opacum A.Braun &amp; Bouche</t>
  </si>
  <si>
    <t>Solanum osteocarpum A.R.Bean</t>
  </si>
  <si>
    <t>Solanum petrophilum F.Muell.</t>
  </si>
  <si>
    <t>Solanum physalifolium Rusby var. nitidibaccatum (Bitter)Edmonds</t>
  </si>
  <si>
    <t>Solanum pseudocapsicum L.</t>
  </si>
  <si>
    <t>Solanum quadriloculatum F.Muell.</t>
  </si>
  <si>
    <t>Solanum retroflexum Dunal</t>
  </si>
  <si>
    <t>Solanum rostratum Dunal</t>
  </si>
  <si>
    <t>Solanum scabrum Mill.</t>
  </si>
  <si>
    <t>Solanum simile F.Muell.</t>
  </si>
  <si>
    <t>Solanum sturtianum F.Muell.</t>
  </si>
  <si>
    <t>Solanum symonii H.Eichler</t>
  </si>
  <si>
    <t>Solanum triflorum Nutt.</t>
  </si>
  <si>
    <t>Solanum villosum Mill.</t>
  </si>
  <si>
    <t>Soleirolia soleirolii (Req.)Dandy</t>
  </si>
  <si>
    <t>Solenogyne dominii L.G.Adams</t>
  </si>
  <si>
    <t>Solidago canadensis L.</t>
  </si>
  <si>
    <t>Soliva sessilis Ruiz &amp; Pav.</t>
  </si>
  <si>
    <t>Sonchus asper (L.)Hill</t>
  </si>
  <si>
    <t>Sonchus hydrophilus Boulos</t>
  </si>
  <si>
    <t>Sonchus oleraceus L.</t>
  </si>
  <si>
    <t>Sorbus aucuparia L.</t>
  </si>
  <si>
    <t>Sorghum bicolor (L.)Moench</t>
  </si>
  <si>
    <t>Sorghum halepense (L.)Pers.</t>
  </si>
  <si>
    <t>Sorghum X almum Parodi</t>
  </si>
  <si>
    <t>Sparaxis bulbifera (L.)Ker Gawl.</t>
  </si>
  <si>
    <t>Sparaxis tricolor (Schneev.)Ker Gawl.</t>
  </si>
  <si>
    <t>Sparaxis villosa (Burm.f.)Goldblatt</t>
  </si>
  <si>
    <t>Spartina X townsendii H.Groves &amp; J.Groves</t>
  </si>
  <si>
    <t>Spartium junceum L.</t>
  </si>
  <si>
    <t>Spergula arvensis L.</t>
  </si>
  <si>
    <t>Spergularia bocconei (Scheele)Graebn.</t>
  </si>
  <si>
    <t>Spergularia brevifolia (Bartl.)Walp.</t>
  </si>
  <si>
    <t>Spergularia diandroides L.G.Adams</t>
  </si>
  <si>
    <t>Spergularia marina (L.)Griseb.</t>
  </si>
  <si>
    <t>Spergularia media (L.)C.Presl</t>
  </si>
  <si>
    <t>Spergularia rubra (L.)J. &amp; C.Presl</t>
  </si>
  <si>
    <t>Spergularia tasmanica (Kindb.)L.G.Adams</t>
  </si>
  <si>
    <t>Spergularia villosa (Pers.)Cambess.</t>
  </si>
  <si>
    <t>Sphaeranthus indicus L.</t>
  </si>
  <si>
    <t>Sphaerolobium minus Labill.</t>
  </si>
  <si>
    <t>Sphaeromorphaea littoralis (Retz.)A.R.Bean</t>
  </si>
  <si>
    <t>Sphenopus divaricatus (Gouan)Rchb.</t>
  </si>
  <si>
    <t>Spinifex hirsutus Labill.</t>
  </si>
  <si>
    <t>Spinifex longifolius R.Br.</t>
  </si>
  <si>
    <t>Spiraea cantoniensis Lour.</t>
  </si>
  <si>
    <t>Spiraea vanhouttei (Briot)Zabel</t>
  </si>
  <si>
    <t>Spiraea X sanssouciana K.Koch</t>
  </si>
  <si>
    <t>Spiranthes australis (R.Br.)Lindl.</t>
  </si>
  <si>
    <t>Spiranthes elytra D.L.Jones &amp; R.J.Bates</t>
  </si>
  <si>
    <t>Spirodela punctata (G.Mey.)C.H.Thomps.</t>
  </si>
  <si>
    <t>Sporobolus actinocladus (F.Muell.)F.Muell.</t>
  </si>
  <si>
    <t>Sporobolus africanus (Poir.)Robyns &amp; Tournay</t>
  </si>
  <si>
    <t>Sporobolus australasicus Domin</t>
  </si>
  <si>
    <t>Sporobolus caroli Mez</t>
  </si>
  <si>
    <t>Sporobolus creber De Nardi</t>
  </si>
  <si>
    <t>Sporobolus elongatus R.Br. var. elongatus</t>
  </si>
  <si>
    <t>Sporobolus virginicus (L.)Kunth</t>
  </si>
  <si>
    <t>Sprengelia incarnata Sm.</t>
  </si>
  <si>
    <t>Spyridium bifidum (F.Muell.)F.Muell. ex Benth. ssp. bifidum</t>
  </si>
  <si>
    <t>Spyridium bifidum (F.Muell.)F.Muell. ex Benth. ssp. wanillae Kellermann &amp; W.R.Barker</t>
  </si>
  <si>
    <t>Spyridium bifidum</t>
  </si>
  <si>
    <t>Spyridium bracteatum</t>
  </si>
  <si>
    <t>A32844</t>
  </si>
  <si>
    <t>Spyridium bracteatum Kellermann &amp; W.R.Barker</t>
  </si>
  <si>
    <t>Spyridium coactilifolium Reissek</t>
  </si>
  <si>
    <t>Spyridium coalitum Kellermann &amp; W.R.Barker</t>
  </si>
  <si>
    <t>Spyridium daphnoides (Reissek) Kellermann</t>
  </si>
  <si>
    <t>Spyridium eriocephalum</t>
  </si>
  <si>
    <t>A32836</t>
  </si>
  <si>
    <t>Spyridium eriocephalum Fenzl</t>
  </si>
  <si>
    <t>Spyridium erymnocladum W.R.Barker</t>
  </si>
  <si>
    <t>Spyridium glabrisepalum</t>
  </si>
  <si>
    <t>glabrisepalum</t>
  </si>
  <si>
    <t>EN B1ab(i,ii,iii,v)+2ab(I,ii,iii,v), updated V to E, Apr 2007 / PJL 27 May 2022: added '*' to indicate inferred status</t>
  </si>
  <si>
    <t>Spyridium halmaturinum (F.Muell.)F.Muell. ex Benth.</t>
  </si>
  <si>
    <t>Spyridium latifolium</t>
  </si>
  <si>
    <t>Broad-leaf Heath Spyridium</t>
  </si>
  <si>
    <t>C32837</t>
  </si>
  <si>
    <t>Spyridium latifolium Kellermann</t>
  </si>
  <si>
    <t>Spyridium leucopogon (F.Muell. ex Reissek)F.Muell.</t>
  </si>
  <si>
    <t>Spyridium nitidum N.A.Wakef.</t>
  </si>
  <si>
    <t>Spyridium parvifolium (Hook.)Benth. ex F.Muell.</t>
  </si>
  <si>
    <t>Spyridium phlebophyllum (F.Muell.)F.Muell.</t>
  </si>
  <si>
    <t>Spyridium phylicoides Reissek</t>
  </si>
  <si>
    <t>Spyridium scabridum (Tate)Kellermann &amp; W.R.Barker</t>
  </si>
  <si>
    <t>Spyridium stenophyllum (Reissek)Kellermann &amp; W.R.Barker ssp. renovatum Kellermann &amp; W.R.Barker</t>
  </si>
  <si>
    <t>Spyridium stenophyllum (Reissek)Kellermann &amp; W.R.Barker ssp. stenophyllum</t>
  </si>
  <si>
    <t>Spyridium subochreatum (F.Muell)Reissek</t>
  </si>
  <si>
    <t>W32843</t>
  </si>
  <si>
    <t>Spyridium thymifolium Reissek</t>
  </si>
  <si>
    <t>Spyridium tricolor W.R.Barker &amp; Rye</t>
  </si>
  <si>
    <t>Spyridium vexilliferum (Hook.)Reissek</t>
  </si>
  <si>
    <t>Spyridium waterhousei F.Muell.</t>
  </si>
  <si>
    <t>Stachys arvensis (L.)L.</t>
  </si>
  <si>
    <t>Stachys byzantina C.Koch</t>
  </si>
  <si>
    <t>Stachys germanica L.</t>
  </si>
  <si>
    <t>Stackhousia annua W.R.Barker</t>
  </si>
  <si>
    <t>Stackhousia aspericocca</t>
  </si>
  <si>
    <t>Stackhousia aspericocca Schuch. ssp. Cylindrical inflorescence (W.R.Barker 1418) W.R.Barker</t>
  </si>
  <si>
    <t>Stackhousia aspericocca Schuch. ssp. One-sided inflorescence (W.R.Barker 697) W.R.Barker</t>
  </si>
  <si>
    <t>Stackhousia clementii Domin</t>
  </si>
  <si>
    <t>Stackhousia megaloptera F.Muell.</t>
  </si>
  <si>
    <t>Stackhousia monogyna Labill.</t>
  </si>
  <si>
    <t>Stackhousia muricata Lindl.</t>
  </si>
  <si>
    <t>Stackhousia muricata Lindl. ssp. Annual (W.R.Barker 2172) W.R.Barker</t>
  </si>
  <si>
    <t>Stackhousia muricata Lindl. ssp. Perennial (W.R.Barker 3641) W.R.Barker</t>
  </si>
  <si>
    <t>Stackhousia spathulata Sieber ex Spreng.</t>
  </si>
  <si>
    <t>Stackhousia subterranea W.R.Barker</t>
  </si>
  <si>
    <t>Stapelia gigantea N.E.Br.</t>
  </si>
  <si>
    <t>Stellaria angustifolia</t>
  </si>
  <si>
    <t>Stellaria angustifolia Hook. ssp. angustifolia</t>
  </si>
  <si>
    <t>Stellaria filiformis (Benth.)Mattf.</t>
  </si>
  <si>
    <t>Stellaria flaccida Hook.</t>
  </si>
  <si>
    <t>Stellaria graminea L.</t>
  </si>
  <si>
    <t>Stellaria media (L.)Vill.</t>
  </si>
  <si>
    <t>Stellaria multiflora</t>
  </si>
  <si>
    <t>Stellaria multiflora Hook. ssp. collaris C.H.Mill. &amp; J.G.West</t>
  </si>
  <si>
    <t>Stellaria multiflora Hook. ssp. multiflora</t>
  </si>
  <si>
    <t>Stellaria multiflora Hook. ssp. nebulosa C.H.Mill. &amp; J.G.West</t>
  </si>
  <si>
    <t>Stellaria pallida (Dumort.)Crep.</t>
  </si>
  <si>
    <t>Stellaria pungens Brongn.</t>
  </si>
  <si>
    <t>Stemodia florulenta W.R.Barker</t>
  </si>
  <si>
    <t>Stemodia glabella W.R.Barker</t>
  </si>
  <si>
    <t>Stemodia sp. Haegii (J.Z.Weber 9055) W.R.Barker</t>
  </si>
  <si>
    <t>Stemodia viscosa Roxb.</t>
  </si>
  <si>
    <t>Stenanthemum arens K.Thiele</t>
  </si>
  <si>
    <t>Stenanthemum leucophractum (Schltdl.)Reissek</t>
  </si>
  <si>
    <t>Stenanthemum notiale Rye ssp. notiale</t>
  </si>
  <si>
    <t>Stenanthera conostephioides Sond.</t>
  </si>
  <si>
    <t>Stenopetalum anfractum E.A.Shaw</t>
  </si>
  <si>
    <t>Stenopetalum decipiens E.A.Shaw</t>
  </si>
  <si>
    <t>Stenopetalum lineare R.Br. ex DC.</t>
  </si>
  <si>
    <t>Stenopetalum nutans F.Muell.</t>
  </si>
  <si>
    <t>Stenopetalum saxatile Keighery</t>
  </si>
  <si>
    <t>Stenopetalum sphaerocarpum F.Muell.</t>
  </si>
  <si>
    <t>Stenopetalum velutinum F.Muell.</t>
  </si>
  <si>
    <t>Stenotaphrum secundatum (Walter)Kuntze</t>
  </si>
  <si>
    <t>Sternbergia lutea (L.)Ker Gawl. ex Spreng.</t>
  </si>
  <si>
    <t>Streptoglossa adscendens (Benth.)Dunlop</t>
  </si>
  <si>
    <t>Streptoglossa bubakii (Domin)Dunlop</t>
  </si>
  <si>
    <t>Streptoglossa cylindriceps (J.M.Black)Dunlop</t>
  </si>
  <si>
    <t>Streptoglossa decurrens (DC.)Dunlop</t>
  </si>
  <si>
    <t>Streptoglossa liatroides (Turcz.)Dunlop</t>
  </si>
  <si>
    <t>Stuartina hamata Philipson</t>
  </si>
  <si>
    <t>Stuartina muelleri Sond.</t>
  </si>
  <si>
    <t>Stylidium armeria (Labill.)Labill. ssp. armeria</t>
  </si>
  <si>
    <t>Stylidium beaugleholei J.H.Willis</t>
  </si>
  <si>
    <t>Stylidium calcaratum R.Br.</t>
  </si>
  <si>
    <t>Stylidium desertorum Carlq.</t>
  </si>
  <si>
    <t>Stylidium despectum R.Br.</t>
  </si>
  <si>
    <t>Stylidium ecorne (F.Muell. ex F.L.Erickson &amp; J.H.Willis)P.G.Farrell &amp; S.H.James</t>
  </si>
  <si>
    <t>Stylidium graminifolium Sw.</t>
  </si>
  <si>
    <t>Stylidium inaequipetalum J.M.Black</t>
  </si>
  <si>
    <t>Stylidium perpusillum Hook.f.</t>
  </si>
  <si>
    <t>Stylidium tepperianum (F.Muell.)Mildbr.</t>
  </si>
  <si>
    <t>Stypandra glauca R.Br.</t>
  </si>
  <si>
    <t>Styphelia adscendens R.Br.</t>
  </si>
  <si>
    <t>Styphelia clelandii (Cheel)J.H.Willis</t>
  </si>
  <si>
    <t>Styphelia cordifolia (Lindl.)F.Muell.</t>
  </si>
  <si>
    <t>Styphelia ericoides Sm.</t>
  </si>
  <si>
    <t>Styphelia exarrhena (F.Muell.)F.Muell.</t>
  </si>
  <si>
    <t>Styphelia foliosa (Sond.)Hislop, Crayn &amp; Puente-Lel.</t>
  </si>
  <si>
    <t>Styphelia humifusa (Cav.)Pers.</t>
  </si>
  <si>
    <t>Styphelia rufa (Lindl.)F.Muell.</t>
  </si>
  <si>
    <t>Styphelia woodsii (F.Muell.)F.Muell.</t>
  </si>
  <si>
    <t>Suaeda aegyptiaca (Hasselq.)M.Zohary</t>
  </si>
  <si>
    <t>Suaeda australis (R.Br.)Moq.</t>
  </si>
  <si>
    <t>Suaeda baccifera Pall.</t>
  </si>
  <si>
    <t>Swainsona acuticarinata (A.T.Lee)Joy Thomps.</t>
  </si>
  <si>
    <t>Swainsona adenophylla J.M.Black</t>
  </si>
  <si>
    <t>Swainsona affinis (A.T.Lee)Joy Thomps.</t>
  </si>
  <si>
    <t>Swainsona behriana F.Muell. ex J.M.Black</t>
  </si>
  <si>
    <t>Swainsona burkittii F.Muell. ex Benth.</t>
  </si>
  <si>
    <t>Swainsona campestris J.M.Black</t>
  </si>
  <si>
    <t>Swainsona campylantha F.Muell.</t>
  </si>
  <si>
    <t>Swainsona canescens (Benth.)F.Muell.</t>
  </si>
  <si>
    <t>Swainsona colutoides F.Muell.</t>
  </si>
  <si>
    <t>Swainsona dictyocarpa J.M.Black</t>
  </si>
  <si>
    <t>Swainsona disjuncta Joy Thomps.</t>
  </si>
  <si>
    <t>Swainsona eremaea Joy Thomps.</t>
  </si>
  <si>
    <t>Swainsona extrajacens Joy Thomps.</t>
  </si>
  <si>
    <t>Swainsona fissimontana J.M.Black</t>
  </si>
  <si>
    <t>Swainsona flavicarinata J.M.Black</t>
  </si>
  <si>
    <t>Swainsona formosa (G.Don)Joy Thomps.</t>
  </si>
  <si>
    <t>Swainsona fuscoviridis Joy Thomps.</t>
  </si>
  <si>
    <t>Swainsona greyana Lindl.</t>
  </si>
  <si>
    <t>Swainsona kingii F.Muell.</t>
  </si>
  <si>
    <t>Swainsona laxa R.Br.</t>
  </si>
  <si>
    <t>Swainsona leeana J.Z.Weber</t>
  </si>
  <si>
    <t>Swainsona lessertiifolia DC.</t>
  </si>
  <si>
    <t>Swainsona microcalyx J.M.Black</t>
  </si>
  <si>
    <t>Swainsona microphylla A.Gray</t>
  </si>
  <si>
    <t>Swainsona minutiflora A.T.Lee</t>
  </si>
  <si>
    <t>Swainsona murrayana Wawra</t>
  </si>
  <si>
    <t>Swainsona oligophylla F.Muell. ex Benth.</t>
  </si>
  <si>
    <t>Swainsona oliveri F.Muell.</t>
  </si>
  <si>
    <t>Swainsona oroboides F.Muell. ex Benth.</t>
  </si>
  <si>
    <t>Swainsona phacoides Benth.</t>
  </si>
  <si>
    <t>Swainsona procumbens (F.Muell.)F.Muell.</t>
  </si>
  <si>
    <t>Swainsona purpurea (A.T.Lee)Joy Thomps.</t>
  </si>
  <si>
    <t>Swainsona pyrophila Joy Thomps.</t>
  </si>
  <si>
    <t>Swainsona reticulata J.M.Black</t>
  </si>
  <si>
    <t>Swainsona rostrata Joy Thomps.</t>
  </si>
  <si>
    <t>Swainsona sericea (A.T.Lee)H.Eichler</t>
  </si>
  <si>
    <t>Swainsona stipularis F.Muell.</t>
  </si>
  <si>
    <t>Swainsona swainsonioides (Benth.)A.T.Lee ex J.M.Black</t>
  </si>
  <si>
    <t>Swainsona tenuis E.Pritz.</t>
  </si>
  <si>
    <t>Swainsona tephrotricha F.Muell.</t>
  </si>
  <si>
    <t>Swainsona unifoliolata F.Muell.</t>
  </si>
  <si>
    <t>Swainsona vestita Joy Thomps.</t>
  </si>
  <si>
    <t>Swainsona villosa J.M.Black</t>
  </si>
  <si>
    <t>Swainsona viridis J.M.Black</t>
  </si>
  <si>
    <t>Symphoricarpos albus (L.)S.F.Blake</t>
  </si>
  <si>
    <t>Symphoricarpos orbiculatus Moench.</t>
  </si>
  <si>
    <t>Symphyotrichum subulatum (Michx.)G.L.Nesom</t>
  </si>
  <si>
    <t>Synaptantha tillaeacea (F.Muell.)Hook.f.</t>
  </si>
  <si>
    <t>Synaptantha tillaeacea (F.Muell.)Hook.f. var. hispidula Halford</t>
  </si>
  <si>
    <t>Synaptantha tillaeacea (F.Muell.)Hook.f. var. tillaeacea</t>
  </si>
  <si>
    <t>Synostemon rhytidospermus (F.Muell. ex Mull.Arg.)I.Telford &amp; Pruesapan</t>
  </si>
  <si>
    <t>Synostemon rigens (F.Muell.)Airy Shaw</t>
  </si>
  <si>
    <t>Synostemon trachyspermus (F.Muell.)I.Telford &amp; Pruesapan</t>
  </si>
  <si>
    <t>Syzygium australe (H.L.Wendl. ex Link)B.Hyland</t>
  </si>
  <si>
    <t>Taeniatherum caput-medusae (L.)Nevski</t>
  </si>
  <si>
    <t>Tagetes erecta L.</t>
  </si>
  <si>
    <t>Tagetes minuta L.</t>
  </si>
  <si>
    <t>Talinum paniculatum (Jacq.)Gaertn.</t>
  </si>
  <si>
    <t>Tamarix aphylla (L.)H.Karst.</t>
  </si>
  <si>
    <t>Tamarix parviflora DC.</t>
  </si>
  <si>
    <t>Tamarix ramosissima Ledeb.</t>
  </si>
  <si>
    <t>Tanacetum parthenium (L.)Sch.Bip.</t>
  </si>
  <si>
    <t>Tanacetum vulgare L.</t>
  </si>
  <si>
    <t>Taraxacum cygnorum Hand.-Mazz.</t>
  </si>
  <si>
    <t>Taraxacum gracilens Dahlst.</t>
  </si>
  <si>
    <t>Taraxacum hepaticolor Soest</t>
  </si>
  <si>
    <t>Taraxacum multidentatum Soest</t>
  </si>
  <si>
    <t>Taraxacum ohritense Sonck</t>
  </si>
  <si>
    <t>Taraxacum retzii Soest</t>
  </si>
  <si>
    <t>Taraxacum sect. Hamata H.Ollg.</t>
  </si>
  <si>
    <t>Tecoma capensis (Thunb.)Lindl.</t>
  </si>
  <si>
    <t>Tecoma guarume DC.</t>
  </si>
  <si>
    <t>Tecoma stans (L.)Juss. ex Kunth</t>
  </si>
  <si>
    <t>Tecticornia arbuscula (R.Br.)K.A.Sheph. &amp; Paul G.Wilson</t>
  </si>
  <si>
    <t>Tecticornia calyptrata (Paul G.Wilson)K.A.Sheph. &amp; Paul G.Wilson</t>
  </si>
  <si>
    <t>Tecticornia cupuliformis (Paul G.Wilson)K.A.Sheph. &amp; Paul G.Wilson</t>
  </si>
  <si>
    <t>Tecticornia disarticulata (Paul G.Wilson)K.A.Sheph. &amp; Paul G.Wilson</t>
  </si>
  <si>
    <t>Tecticornia flabelliformis (Paul G.Wilson)K.A.Sheph. &amp; Paul G.Wilson</t>
  </si>
  <si>
    <t>Tecticornia fontinalis (Paul G.Wilson)K.A.Sheph. &amp; Paul G.Wilson</t>
  </si>
  <si>
    <t>Tecticornia halocnemoides</t>
  </si>
  <si>
    <t>Tecticornia halocnemoides (Nees)K.A.Sheph. &amp; Paul G.Wilson ssp. halocnemoides</t>
  </si>
  <si>
    <t>Tecticornia halocnemoides (Nees)K.A.Sheph. &amp; Paul G.Wilson ssp. longispicata (Paul G.Wilson)K.A.Sheph. &amp; Paul G.Wilson</t>
  </si>
  <si>
    <t>Tecticornia halocnemoides (Nees)K.A.Sheph. &amp; Paul G.Wilson ssp. tenuis (Paul G.Wilson)K.A.Sheph. &amp; Paul G.Wilson</t>
  </si>
  <si>
    <t>Tecticornia indica</t>
  </si>
  <si>
    <t>Tecticornia indica (Willd.)K.A.Sheph. &amp; Paul G.Wilson ssp. bidens (Nees)K.A.Sheph. &amp; Paul G.Wilson</t>
  </si>
  <si>
    <t>Tecticornia indica (Willd.)K.A.Sheph. &amp; Paul G.Wilson ssp. leiostachya (Benth.)K.A.Sheph. &amp; Paul G.Wilson</t>
  </si>
  <si>
    <t>Tecticornia laevigata K.A.Sheph.</t>
  </si>
  <si>
    <t>Tecticornia lepidosperma (Paul G.Wilson)K.A.Sheph. &amp; Paul G.Wilson</t>
  </si>
  <si>
    <t>Tecticornia lylei (Ewart &amp; Jean White)K.A.Sheph. &amp; Paul G.Wilson</t>
  </si>
  <si>
    <t>Tecticornia medullosa (Paul G.Wilson)K.A.Sheph. &amp; Paul G.Wilson</t>
  </si>
  <si>
    <t>Tecticornia moniliformis (Paul G.Wilson)K.A.Sheph. &amp; Paul G.Wilson</t>
  </si>
  <si>
    <t>Tecticornia nitida (Paul G.Wilson)K.A.Sheph. &amp; Paul G.Wilson</t>
  </si>
  <si>
    <t>Tecticornia pergranulata</t>
  </si>
  <si>
    <t>Tecticornia pergranulata (J.M.Black)K.A.Sheph. &amp; Paul G.Wilson ssp. divaricata (Paul G.Wilson)K.A.Sheph. &amp; Paul G.Wilson</t>
  </si>
  <si>
    <t>Tecticornia pergranulata (J.M.Black)K.A.Sheph. &amp; Paul G.Wilson ssp. elongata (Paul G.Wilson)K.A.Sheph. &amp; Paul G.Wilson</t>
  </si>
  <si>
    <t>Tecticornia pergranulata (J.M.Black)K.A.Sheph. &amp; Paul G.Wilson ssp. pergranulata</t>
  </si>
  <si>
    <t>Tecticornia pluriflora (Paul G.Wilson)K.A. Sheph. &amp; Paul G.Wilson</t>
  </si>
  <si>
    <t>Tecticornia pruinosa (Paulsen)K.A. Sheph. &amp; Paul G.Wilson</t>
  </si>
  <si>
    <t>Tecticornia pterygosperma (J.M.Black)K.A.Sheph. &amp; Paul G.Wilson ssp. denticulata (Paul G.Wilson)K.A.Sheph. &amp; Paul G.Wilson</t>
  </si>
  <si>
    <t>Tecticornia pterygosperma (J.M.Black)K.A.Sheph. &amp; Paul G.Wilson ssp. pterygosperma</t>
  </si>
  <si>
    <t>Tecticornia sp. Dennys Crossing (K.A.Sheph. &amp; J.English KS552)</t>
  </si>
  <si>
    <t>U32834</t>
  </si>
  <si>
    <t>sp. Dennys Crossing (K.A.Sheph. &amp; J.English KS552)</t>
  </si>
  <si>
    <t>Tecticornia sp. Dennys Crossing (K.A.Sheph. &amp; J.English KS552) WA Herbarium</t>
  </si>
  <si>
    <t>Tecticornia syncarpa (Paul G.Wilson)K.A.Sheph. &amp; Paul G.Wilson</t>
  </si>
  <si>
    <t>Tecticornia tenuis (Benth.)K.A.Sheph. &amp; Paul G.Wilson</t>
  </si>
  <si>
    <t>Tecticornia triandra (F.Muell.)K.A.Sheph. &amp; Paul G.Wilson</t>
  </si>
  <si>
    <t>Tecticornia undulata (Paul G.Wilson)K.A.Sheph. &amp; Paul G.Wilson</t>
  </si>
  <si>
    <t>Tecticornia verrucosa Paul G.Wilson</t>
  </si>
  <si>
    <t>Templetonia aculeata (F.Muell.)Benth.</t>
  </si>
  <si>
    <t>Templetonia battii F.Muell.</t>
  </si>
  <si>
    <t>Templetonia egena (F.Muell.)Benth.</t>
  </si>
  <si>
    <t>Templetonia incrassata I.Thomps.</t>
  </si>
  <si>
    <t>Templetonia retusa (Vent.)R.Br.</t>
  </si>
  <si>
    <t>Templetonia rossii (F.Muell.)I.Thomps.</t>
  </si>
  <si>
    <t>Templetonia stenophylla (F.Muell.)J.M.Black</t>
  </si>
  <si>
    <t>Tephrocactus articulatus (Pfeiff.)Backeb.</t>
  </si>
  <si>
    <t>Tephrosia sabulosa</t>
  </si>
  <si>
    <t>G32839</t>
  </si>
  <si>
    <t>sabulosa</t>
  </si>
  <si>
    <t>Tephrosia sabulosa R.Butcher</t>
  </si>
  <si>
    <t>Tephrosia sp. Balcanoona Creek (K.Alcock AQ457802) Qld Herbarium</t>
  </si>
  <si>
    <t>Tephrosia sp. Central (P.K.Latz 17037)</t>
  </si>
  <si>
    <t>Q32840</t>
  </si>
  <si>
    <t>sp. Central (P.K.Latz 17037)</t>
  </si>
  <si>
    <t>Tephrosia sp. Central (P.K.Latz 17037) WA Herbarium</t>
  </si>
  <si>
    <t>Tephrosia sp. deserts (J.R.Maconochie 1403)</t>
  </si>
  <si>
    <t>S32841</t>
  </si>
  <si>
    <t>sp. deserts (J.R.Maconochie 1403)</t>
  </si>
  <si>
    <t>Tephrosia sp. deserts (J.R.Maconochie 1403) WA Herbarium</t>
  </si>
  <si>
    <t>Tephrosia sphaerospora F.Muell.</t>
  </si>
  <si>
    <t>Tetragonia decumbens Mill.</t>
  </si>
  <si>
    <t>Tetragonia eremaea Ostenf.</t>
  </si>
  <si>
    <t>Tetragonia implexicoma (Miq.)Hook.f.</t>
  </si>
  <si>
    <t>Tetragonia moorei M.Gray</t>
  </si>
  <si>
    <t>Tetragonia tetragonoides (Pall.)Kuntze</t>
  </si>
  <si>
    <t>Tetraria capillaris (F.Muell.)J.M.Black</t>
  </si>
  <si>
    <t>Tetrarrhena acuminata R.Br.</t>
  </si>
  <si>
    <t>Tetrarrhena distichophylla (Labill.)R.Br.</t>
  </si>
  <si>
    <t>Tetrarrhena juncea R.Br.</t>
  </si>
  <si>
    <t>Tetrarrhena turfosa N.G.Walsh</t>
  </si>
  <si>
    <t>Tetratheca ciliata Lindl.</t>
  </si>
  <si>
    <t>Tetratheca halmaturina J.M.Black</t>
  </si>
  <si>
    <t>Tetratheca insularis Joy Thomps.</t>
  </si>
  <si>
    <t>Tetratheca pilosa Labill.</t>
  </si>
  <si>
    <t>Teucrium albicaule Toelken</t>
  </si>
  <si>
    <t>Teucrium corymbosum R.Br.</t>
  </si>
  <si>
    <t>Teucrium grandiusculum</t>
  </si>
  <si>
    <t>Teucrium grandiusculum F.Muell. &amp; Tate ssp. grandiusculum</t>
  </si>
  <si>
    <t>Teucrium grandiusculum F.Muell. &amp; Tate ssp. pilosum Toelken</t>
  </si>
  <si>
    <t>Teucrium racemosum R.Br.</t>
  </si>
  <si>
    <t>Teucrium reidii Toelken &amp; D.Dean Cunn.</t>
  </si>
  <si>
    <t>Teucrium sessiliflorum Benth.</t>
  </si>
  <si>
    <t>Teucrium teucriiflorum (F.Muell.)Kattari &amp; Salamaki</t>
  </si>
  <si>
    <t>Thelionema caespitosum (R.Br.)R.J.F.Hend.</t>
  </si>
  <si>
    <t>Thelymitra abrupta R.J.Bates</t>
  </si>
  <si>
    <t>Thelymitra albiflora Jeanes</t>
  </si>
  <si>
    <t>Thelymitra alcockiae D.L.Jones ex Jeanes</t>
  </si>
  <si>
    <t>Thelymitra antennifera (Lindl.)Hook.f.</t>
  </si>
  <si>
    <t>Thelymitra arenaria Lindl.</t>
  </si>
  <si>
    <t>Thelymitra aristata Lindl.</t>
  </si>
  <si>
    <t>Thelymitra aristata s.str. Lindl.</t>
  </si>
  <si>
    <t>Thelymitra azurea R.S.Rogers</t>
  </si>
  <si>
    <t>Thelymitra batesii Jeanes</t>
  </si>
  <si>
    <t>Thelymitra benthamiana Rchb.f.</t>
  </si>
  <si>
    <t>Thelymitra bracteata J.Z.Weber ex Jeanes</t>
  </si>
  <si>
    <t>Thelymitra brevifolia Jeanes</t>
  </si>
  <si>
    <t>Thelymitra carnea R.Br.</t>
  </si>
  <si>
    <t>Thelymitra circumsepta Fitzg.</t>
  </si>
  <si>
    <t>Thelymitra crenulata R.J.Bates</t>
  </si>
  <si>
    <t>Thelymitra cyanapicata Jeanes</t>
  </si>
  <si>
    <t>Thelymitra cyanea (Lindl.)Benth.</t>
  </si>
  <si>
    <t>Thelymitra epipactoides F.Muell.</t>
  </si>
  <si>
    <t>Thelymitra exigua Jeanes</t>
  </si>
  <si>
    <t>Thelymitra flexuosa Endl.</t>
  </si>
  <si>
    <t>Thelymitra glaucophylla R.J.Bates ex Jeanes</t>
  </si>
  <si>
    <t>Thelymitra grandiflora Fitzg.</t>
  </si>
  <si>
    <t>Thelymitra hiemalis D.L.Jones &amp; M.A.Clem.</t>
  </si>
  <si>
    <t>Thelymitra holmesii Nicholls</t>
  </si>
  <si>
    <t>Thelymitra hygrophila R.J.Bates</t>
  </si>
  <si>
    <t>Thelymitra inflata Jeanes</t>
  </si>
  <si>
    <t>Thelymitra ixioides Sm. ex Sw.</t>
  </si>
  <si>
    <t>Thelymitra ixioides s.str. Sm. ex Sw.</t>
  </si>
  <si>
    <t>Thelymitra juncifolia Lindl.</t>
  </si>
  <si>
    <t>Thelymitra latifolia R.J.Bates</t>
  </si>
  <si>
    <t>Thelymitra lucida Jeanes</t>
  </si>
  <si>
    <t>Thelymitra luteocilium Fitzg.</t>
  </si>
  <si>
    <t>Thelymitra malvina M.A.Clem., D.L.Jones &amp; Molloy</t>
  </si>
  <si>
    <t>Thelymitra matthewsii Cheeseman</t>
  </si>
  <si>
    <t>Thelymitra megcalyptra Fitzg.</t>
  </si>
  <si>
    <t>Thelymitra nuda R.Br.</t>
  </si>
  <si>
    <t>Thelymitra occidentalis Jeanes</t>
  </si>
  <si>
    <t>Thelymitra odora R.J.Bates</t>
  </si>
  <si>
    <t>Warning: Conservation status data auto-copied from parent of taxonomic split &amp; needs assessment.</t>
  </si>
  <si>
    <t>PJL 14 Sep 2023: Added CR status under EPBC following advice per email from Angela Duffy 12 Sep 2023.</t>
  </si>
  <si>
    <t>Thelymitra orientalis R.J.Bates</t>
  </si>
  <si>
    <t>Thelymitra pallidifructus R.J.Bates</t>
  </si>
  <si>
    <t>Thelymitra pauciflora R.Br.</t>
  </si>
  <si>
    <t>Thelymitra peniculata Jeanes</t>
  </si>
  <si>
    <t>Thelymitra rubra Fitzg.</t>
  </si>
  <si>
    <t>Thelymitra rubricaulis R.J.Bates</t>
  </si>
  <si>
    <t>Thelymitra X chasmogama R.S.Rogers</t>
  </si>
  <si>
    <t>Thelymitra X irregularis Nicholls</t>
  </si>
  <si>
    <t>Thelymitra X macmillanii F.Muell.</t>
  </si>
  <si>
    <t>Thelymitra X merraniae Nicholls</t>
  </si>
  <si>
    <t>Thelymitra X truncata R.S.Rogers</t>
  </si>
  <si>
    <t>Themeda triandra Forssk.</t>
  </si>
  <si>
    <t>Thinopyrum elongatum (Host)D.R.Dewey</t>
  </si>
  <si>
    <t>Thinopyrum junceiforme (A.Love &amp; D.Love)A.Love</t>
  </si>
  <si>
    <t>Thlaspi arvense L.</t>
  </si>
  <si>
    <t>Thomasia petalocalyx F.Muell.</t>
  </si>
  <si>
    <t>Threlkeldia diffusa R.Br.</t>
  </si>
  <si>
    <t>Threlkeldia inchoata (J.M.Black)J.M.Black</t>
  </si>
  <si>
    <t>Thryptomene biseriata J.W.Green</t>
  </si>
  <si>
    <t>Thryptomene elliottii F.Muell.</t>
  </si>
  <si>
    <t>Thryptomene ericaea F.Muell.</t>
  </si>
  <si>
    <t>Thryptomene longifolia J.W.Green</t>
  </si>
  <si>
    <t>Thryptomene micrantha Hook.f.</t>
  </si>
  <si>
    <t>Thryptomene urceolaris F.Muell.</t>
  </si>
  <si>
    <t>Thuja plicata Donn ex D.Don</t>
  </si>
  <si>
    <t>Thunbergia alata Bojer ex Sims</t>
  </si>
  <si>
    <t>Thymelaea passerina (L.)Coss. &amp; Germ.</t>
  </si>
  <si>
    <t>Thymus vulgaris L.</t>
  </si>
  <si>
    <t>Thyridia repens (R.Br.)W.R.Barker &amp; Beardsley</t>
  </si>
  <si>
    <t>Thyridolepis mitchelliana (Nees)S.T.Blake</t>
  </si>
  <si>
    <t>Thyridolepis multiculmis (Pilg.)S.T.Blake</t>
  </si>
  <si>
    <t>Thyridolepis xerophila (Domin)S.T.Blake</t>
  </si>
  <si>
    <t>Thysanotus baueri R.Br.</t>
  </si>
  <si>
    <t>Thysanotus exfimbriatus Sirisena, Conran &amp; T.D.Macfarl.</t>
  </si>
  <si>
    <t>Thysanotus exiliflorus F.Muell.</t>
  </si>
  <si>
    <t>Thysanotus fractiflexus Brittan</t>
  </si>
  <si>
    <t>Thysanotus nudicaulis Brittan</t>
  </si>
  <si>
    <t>Thysanotus patersonii R.Br.</t>
  </si>
  <si>
    <t>Thysanotus racemoides Sirisena, T.D.Macfarl. &amp; Conran</t>
  </si>
  <si>
    <t>Thysanotus tenellus Endl.</t>
  </si>
  <si>
    <t>Thysanotus tuberosus</t>
  </si>
  <si>
    <t>Thysanotus tuberosus R.Br. ssp. parviflorus (Benth.)Brittan</t>
  </si>
  <si>
    <t>Thysanotus tuberosus R.Br. ssp. tuberosus</t>
  </si>
  <si>
    <t>Thysanotus wangariensis Brittan</t>
  </si>
  <si>
    <t>Tietkensia corrickiae P.S.Short</t>
  </si>
  <si>
    <t>Tilia europaea L.</t>
  </si>
  <si>
    <t>Todea barbara (L.)T.Moore</t>
  </si>
  <si>
    <t>Tolpis barbata (L.)Gaertn.</t>
  </si>
  <si>
    <t>Tordylium apulum L.</t>
  </si>
  <si>
    <t>Torilis arvensis (Huds.)Link</t>
  </si>
  <si>
    <t>Torilis nodosa (L.)Gaertn.</t>
  </si>
  <si>
    <t>Trachelium caeruleum L.</t>
  </si>
  <si>
    <t>Trachyandra divaricata (Jacq.)Kunth</t>
  </si>
  <si>
    <t>Trachymene bialata (Domin)B.L.Burtt</t>
  </si>
  <si>
    <t>Trachymene ceratocarpa (W.Fitzg.)Keighery &amp; Rye</t>
  </si>
  <si>
    <t>Trachymene cyanopetala (F.Muell.)Benth.</t>
  </si>
  <si>
    <t>Trachymene glaucifolia (F.Muell.)Benth.</t>
  </si>
  <si>
    <t>Trachymene ornata (Endl.)Druce</t>
  </si>
  <si>
    <t>Trachymene pilosa Sm.</t>
  </si>
  <si>
    <t>Trachymene thysanocarpa J.M.Hart</t>
  </si>
  <si>
    <t>Tradescantia cerinthoides Kunth</t>
  </si>
  <si>
    <t>Tradescantia crassula Link &amp; Otto</t>
  </si>
  <si>
    <t>Tradescantia fluminensis Vell.</t>
  </si>
  <si>
    <t>Tragopogon brevirostris DC. ssp. longifolius (Heldr. &amp; Sartori ex Boiss.)I.Richardson</t>
  </si>
  <si>
    <t>Tragopogon hybridus L.</t>
  </si>
  <si>
    <t>Tragopogon porrifolius L.</t>
  </si>
  <si>
    <t>Tragus australianus S.T.Blake</t>
  </si>
  <si>
    <t>Trianthema pilosum F.Muell.</t>
  </si>
  <si>
    <t>Trianthema triquetrum Willd.</t>
  </si>
  <si>
    <t>Tribolium acutiflorum (Nees)Renvoize</t>
  </si>
  <si>
    <t>Tribolium obliterum (Hemsl.)Renvoize</t>
  </si>
  <si>
    <t>Tribulus astrocarpus F.Muell.</t>
  </si>
  <si>
    <t>Tribulus eichlerianus K.L.Wilson</t>
  </si>
  <si>
    <t>Tribulus hystrix R.Br.</t>
  </si>
  <si>
    <t>Tribulus macrocarpus F.Muell. ex Benth.</t>
  </si>
  <si>
    <t>Tribulus micrococcus Domin</t>
  </si>
  <si>
    <t>Tribulus minutus Leichh. ex Benth.</t>
  </si>
  <si>
    <t>Tribulus terrestris L.</t>
  </si>
  <si>
    <t>Trichanthodium skirrophorum Sond. &amp; F.Muell. ex Sond.</t>
  </si>
  <si>
    <t>Trichodesma zeylanicum (Burm.f.)R.Br. var. zeylanicum</t>
  </si>
  <si>
    <t>Tricoryne elatior R.Br.</t>
  </si>
  <si>
    <t>Tricoryne tenella R.Br.</t>
  </si>
  <si>
    <t>Tricostularia pauciflora (F.Muell.)Benth.</t>
  </si>
  <si>
    <t>Trifolium angustifolium L.</t>
  </si>
  <si>
    <t>Trifolium arvense L. var. arvense</t>
  </si>
  <si>
    <t>Trifolium campestre Schreb.</t>
  </si>
  <si>
    <t>Trifolium cernuum Brot.</t>
  </si>
  <si>
    <t>Trifolium cherleri L.</t>
  </si>
  <si>
    <t>Trifolium dubium Sibth.</t>
  </si>
  <si>
    <t>Trifolium fragiferum</t>
  </si>
  <si>
    <t>Trifolium fragiferum L. var. fragiferum</t>
  </si>
  <si>
    <t>Trifolium glomeratum L.</t>
  </si>
  <si>
    <t>Trifolium hirtum All.</t>
  </si>
  <si>
    <t>Trifolium incarnatum L. var. incarnatum</t>
  </si>
  <si>
    <t>Trifolium lappaceum L.</t>
  </si>
  <si>
    <t>Trifolium micranthum Viv.</t>
  </si>
  <si>
    <t>Trifolium nigrescens Viv.</t>
  </si>
  <si>
    <t>Trifolium ornithopodioides L.</t>
  </si>
  <si>
    <t>Trifolium pilulare Boiss.</t>
  </si>
  <si>
    <t>Trifolium repens L.</t>
  </si>
  <si>
    <t>Trifolium resupinatum</t>
  </si>
  <si>
    <t>Trifolium resupinatum L. var. majus Boiss.</t>
  </si>
  <si>
    <t>Trifolium resupinatum L. var. resupinatum</t>
  </si>
  <si>
    <t>Trifolium rubens L.</t>
  </si>
  <si>
    <t>Trifolium scabrum L.</t>
  </si>
  <si>
    <t>Trifolium squamosum L.</t>
  </si>
  <si>
    <t>Trifolium stellatum L.</t>
  </si>
  <si>
    <t>Trifolium striatum L.</t>
  </si>
  <si>
    <t>Trifolium strictum L.</t>
  </si>
  <si>
    <t>Trifolium subterraneum L.</t>
  </si>
  <si>
    <t>Trifolium suffocatum L.</t>
  </si>
  <si>
    <t>Trifolium tomentosum L.</t>
  </si>
  <si>
    <t>Trifolium vesiculosum Savi var. vesiculosum</t>
  </si>
  <si>
    <t>Triglochin hexagona J.M.Black</t>
  </si>
  <si>
    <t>Triglochin isingiana (J.M.Black)Aston</t>
  </si>
  <si>
    <t>Triglochin longicarpa (Ostenf.)Aston</t>
  </si>
  <si>
    <t>Triglochin minutissima F.Muell.</t>
  </si>
  <si>
    <t>Triglochin mucronata R.Br.</t>
  </si>
  <si>
    <t>Triglochin nana F.Muell.</t>
  </si>
  <si>
    <t>Triglochin sp. A Flora of Australia (G.J.Keighery 2477) Aston</t>
  </si>
  <si>
    <t>Triglochin striata Ruiz &amp; Pav.</t>
  </si>
  <si>
    <t>Triglochin turrifera Ewart</t>
  </si>
  <si>
    <t>Trigonella monspeliaca L.</t>
  </si>
  <si>
    <t>Trigonella suavissima Lindl.</t>
  </si>
  <si>
    <t>Triodia basedowii E.Pritz.</t>
  </si>
  <si>
    <t>Triodia compacta (N.T.Burb.)S.W.L.Jacobs</t>
  </si>
  <si>
    <t>Triodia helmsii (C.E.Hubb.)Lazarides</t>
  </si>
  <si>
    <t>Triodia irritans R.Br.</t>
  </si>
  <si>
    <t>Triodia lanata J.M.Black</t>
  </si>
  <si>
    <t>Triodia lanigera Domin</t>
  </si>
  <si>
    <t>Triodia longiceps J.M.Black</t>
  </si>
  <si>
    <t>Triodia melvillei (C.E.Hubb.)Lazarides</t>
  </si>
  <si>
    <t>Triodia pungens R.Br.</t>
  </si>
  <si>
    <t>Triodia scariosa N.T.Burb.</t>
  </si>
  <si>
    <t>Triodia schinzii (Henrard)Lazarides</t>
  </si>
  <si>
    <t>Tripogonella loliiformis (F.Muell.)P.M.Peterson &amp; Romasch.</t>
  </si>
  <si>
    <t>Triptilodiscus pygmaeus Turcz.</t>
  </si>
  <si>
    <t>Triraphis mollis R.Br.</t>
  </si>
  <si>
    <t>Trithuria australis (Diels)D.D.Sokoloff, Remizowa, T.D.Macfarl. &amp; Rudall</t>
  </si>
  <si>
    <t>Trithuria submersa Hook.f.</t>
  </si>
  <si>
    <t>Triticum aestivum L.</t>
  </si>
  <si>
    <t>Tritonia crocata (L.)Ker Gawl.</t>
  </si>
  <si>
    <t>Tritonia gladiolaris (Lam.)Goldblatt &amp; J.C.Manning</t>
  </si>
  <si>
    <t>Tritonia squalida (Aiton)Ker Gawl.</t>
  </si>
  <si>
    <t>Tropaeolum majus L.</t>
  </si>
  <si>
    <t>Trymalium wayi F.Muell. &amp; Tate</t>
  </si>
  <si>
    <t>Tulbaghia violacea Harvey</t>
  </si>
  <si>
    <t>Typha domingensis Pers.</t>
  </si>
  <si>
    <t>Typha orientalis C.Presl</t>
  </si>
  <si>
    <t>Typhonium alismifolium F.Muell.</t>
  </si>
  <si>
    <t>Ulex europaeus L.</t>
  </si>
  <si>
    <t>Ulmus glabra Huds.</t>
  </si>
  <si>
    <t>Ulmus minor Mill.</t>
  </si>
  <si>
    <t>Ulmus parvifolia Jacq.</t>
  </si>
  <si>
    <t>Ulmus X hollandica Mill.</t>
  </si>
  <si>
    <t>Uranthoecium truncatum (Maiden &amp; Betche)Stapf</t>
  </si>
  <si>
    <t>Urochloa gilesii (Benth.)Hughes var. gilesii</t>
  </si>
  <si>
    <t>Urochloa gilesii (Benth.)Hughes var. notochthona (Domin)B.K.Simon</t>
  </si>
  <si>
    <t>Urochloa mosambicensis (Hack.) Dandy</t>
  </si>
  <si>
    <t>Urochloa panicoides P.Beauv. var. panicoides</t>
  </si>
  <si>
    <t>Urochloa piligera (F.Muell. ex Benth.)R.D.Webster</t>
  </si>
  <si>
    <t>Urochloa praetervisa (Domin)Hughes</t>
  </si>
  <si>
    <t>Urospermum dalechampii (L.)Scop. ex F.W.Schmidt</t>
  </si>
  <si>
    <t>Urospermum picroides (L.)Scop. ex F.W.Schmidt</t>
  </si>
  <si>
    <t>Ursinia anthemoides (L.)Poir.</t>
  </si>
  <si>
    <t>Urtica incisa Poir.</t>
  </si>
  <si>
    <t>Urtica urens L.</t>
  </si>
  <si>
    <t>Utricularia australis R.Br.</t>
  </si>
  <si>
    <t>Utricularia barkeri R.W.Jobson</t>
  </si>
  <si>
    <t>Utricularia beaugleholei Gassin</t>
  </si>
  <si>
    <t>Utricularia dichotoma Labill.</t>
  </si>
  <si>
    <t>Utricularia fenshamii R.W.Jobson</t>
  </si>
  <si>
    <t>Utricularia gibba L.</t>
  </si>
  <si>
    <t>Utricularia lateriflora R.Br.</t>
  </si>
  <si>
    <t>Utricularia tenella R.Br.</t>
  </si>
  <si>
    <t>Utricularia violacea R.Br.</t>
  </si>
  <si>
    <t>Vaccaria hispanica (Mill.)Rauschert</t>
  </si>
  <si>
    <t>Vachellia farnesiana (L.)Wight &amp; Arn.</t>
  </si>
  <si>
    <t>Vachellia nilotica (L.)Delile ssp. indica (Benth.)Kyal. &amp; Boatwr.</t>
  </si>
  <si>
    <t>Valerianella discoidea (L.)Loisel.</t>
  </si>
  <si>
    <t>Valerianella eriocarpa Desv.</t>
  </si>
  <si>
    <t>Vallisneria australis S.W.L.Jacobs &amp; D.H.Les</t>
  </si>
  <si>
    <t>Vellereophyton dealbatum (Thunb.)Hilliard &amp; B.L.Burtt</t>
  </si>
  <si>
    <t>Verbascum creticum (L.)Cav.</t>
  </si>
  <si>
    <t>Verbascum thapsus L. ssp. thapsus</t>
  </si>
  <si>
    <t>Verbascum virgatum Stokes</t>
  </si>
  <si>
    <t>Verbena bonariensis L.</t>
  </si>
  <si>
    <t>Verbena incompta P.W.Michael</t>
  </si>
  <si>
    <t>Verbena officinalis L.</t>
  </si>
  <si>
    <t>Verbena rigida Spreng.</t>
  </si>
  <si>
    <t>Verbena supina</t>
  </si>
  <si>
    <t>Verbena supina L. var. erecta (Moldenke)Munir</t>
  </si>
  <si>
    <t>Verbena supina L. var. supina</t>
  </si>
  <si>
    <t>Verbesina encelioides (Cav.)Benth. &amp; Hook.f. ex A.Gray var. encelioides</t>
  </si>
  <si>
    <t>Veronica anagallis-aquatica L.</t>
  </si>
  <si>
    <t>Veronica arvensis L.</t>
  </si>
  <si>
    <t>Veronica calycina R.Br.</t>
  </si>
  <si>
    <t>Veronica catenata Pennell</t>
  </si>
  <si>
    <t>Veronica decorosa F.Muell.</t>
  </si>
  <si>
    <t>Veronica derwentiana Andrews ssp. anisodonta (B.G.Briggs &amp; Ehrend.)B.G.Briggs</t>
  </si>
  <si>
    <t>Veronica derwentiana Andrews ssp. derwentiana</t>
  </si>
  <si>
    <t>Veronica derwentiana Andrews ssp. homalodonta (B.G.Briggs &amp; Ehrend.)B.G.Briggs</t>
  </si>
  <si>
    <t>Veronica gracilis R.Br.</t>
  </si>
  <si>
    <t>Veronica hederifolia L.</t>
  </si>
  <si>
    <t>Veronica hillebrandii F.Muell.</t>
  </si>
  <si>
    <t>Veronica parnkalliana J.M.Black</t>
  </si>
  <si>
    <t>Veronica parviflora Vahl</t>
  </si>
  <si>
    <t>Veronica peregrina L. ssp. xalapensis (Kunth)Pennell</t>
  </si>
  <si>
    <t>Veronica persica Poir.</t>
  </si>
  <si>
    <t>Veronica plebeia R.Br.</t>
  </si>
  <si>
    <t>Veronica speciosa R.Cunn. ex A.Cunn.</t>
  </si>
  <si>
    <t>Veronica subtilis B.G.Briggs &amp; Ehrend.</t>
  </si>
  <si>
    <t>Viburnum tinus L.</t>
  </si>
  <si>
    <t>Vicia cracca L.</t>
  </si>
  <si>
    <t>Vicia hirsuta (L.)Gray</t>
  </si>
  <si>
    <t>Vicia monantha Retz.</t>
  </si>
  <si>
    <t>Vicia monantha Retz. ssp. monantha</t>
  </si>
  <si>
    <t>Vicia monantha Retz. ssp. triflora (Ten.)B.L.Burtt &amp; P.Lewis</t>
  </si>
  <si>
    <t>Vicia sativa</t>
  </si>
  <si>
    <t>Vicia sativa L. ssp. cordata (Wulfen ex Hoppe)Batt.</t>
  </si>
  <si>
    <t>Vicia sativa L. ssp. nigra (L.)Ehrh.</t>
  </si>
  <si>
    <t>Vicia sativa L. ssp. sativa</t>
  </si>
  <si>
    <t>Vicia tetrasperma (L.)Schreb.</t>
  </si>
  <si>
    <t>Russian Vetch</t>
  </si>
  <si>
    <t>Vicia villosa Roth ssp. eriocarpa (Hausskn.)P.W.Ball</t>
  </si>
  <si>
    <t>Vigna lanceolata Benth. var. latifolia C.T.White</t>
  </si>
  <si>
    <t>Viminaria juncea (Schrad. &amp; J.C.Wendl.)Hoffmanns.</t>
  </si>
  <si>
    <t>Vinca major L.</t>
  </si>
  <si>
    <t>Vincetoxicum barbatum</t>
  </si>
  <si>
    <t>Bearded Tylophora</t>
  </si>
  <si>
    <t>A33360</t>
  </si>
  <si>
    <t>Vincetoxicum</t>
  </si>
  <si>
    <t>barbatum</t>
  </si>
  <si>
    <t>Vincetoxicum barbatum (R.Br.) Kuntze</t>
  </si>
  <si>
    <t>Vincetoxicum lineare</t>
  </si>
  <si>
    <t>Vincetoxicum lineare (Decne.)Meve &amp; Liede</t>
  </si>
  <si>
    <t>Viola betonicifolia Sm. ssp. betonicifolia</t>
  </si>
  <si>
    <t>Viola betonicifolia Sm. ssp. novaguineensis D.Moore</t>
  </si>
  <si>
    <t>Viola cleistogamoides (L.G.Adams)Seppelt</t>
  </si>
  <si>
    <t>Viola eminens K.R.Thiele &amp; Prober</t>
  </si>
  <si>
    <t>Viola hederacea Labill.</t>
  </si>
  <si>
    <t>Viola odorata L.</t>
  </si>
  <si>
    <t>Viola sieberiana Spreng.</t>
  </si>
  <si>
    <t>Viola X wittrockiana Gams.</t>
  </si>
  <si>
    <t>Vitis vinifera L.</t>
  </si>
  <si>
    <t>Vittadinia arida N.T.Burb.</t>
  </si>
  <si>
    <t>Vittadinia australasica</t>
  </si>
  <si>
    <t>Vittadinia australasica (Turcz.)N.T.Burb. var. australasica</t>
  </si>
  <si>
    <t>Vittadinia australasica (Turcz.)N.T.Burb. var. oricola N.T.Burb.</t>
  </si>
  <si>
    <t>Vittadinia australasica (Turcz.)N.T.Burb. var. subglabra N.T.Burb.</t>
  </si>
  <si>
    <t>Vittadinia blackii N.T.Burb.</t>
  </si>
  <si>
    <t>Vittadinia cervicularis N.T.Burb. var. cervicularis</t>
  </si>
  <si>
    <t>Vittadinia condyloides N.T.Burb.</t>
  </si>
  <si>
    <t>Vittadinia cuneata</t>
  </si>
  <si>
    <t>Vittadinia cuneata DC. var. cuneata</t>
  </si>
  <si>
    <t>Vittadinia cuneata DC. var. morrisii N.T.Burb.</t>
  </si>
  <si>
    <t>Vittadinia cuneata DC. var. murrayensis N.T.Burb.</t>
  </si>
  <si>
    <t>Vittadinia dissecta (Benth.)N.T.Burb. var. hirta N.T.Burb.</t>
  </si>
  <si>
    <t>Vittadinia eremaea N.T.Burb.</t>
  </si>
  <si>
    <t>Vittadinia gracilis (Hook.f.)N.T.Burb.</t>
  </si>
  <si>
    <t>Vittadinia megacephala (F.Muell. ex Benth.)J.M.Black</t>
  </si>
  <si>
    <t>Vittadinia nullarborensis N.T.Burb.</t>
  </si>
  <si>
    <t>Vittadinia pterochaeta (F.Muell. ex Benth.)J.M.Black</t>
  </si>
  <si>
    <t>Vittadinia pustulata N.T.Burb.</t>
  </si>
  <si>
    <t>Vittadinia sulcata N.T.Burb.</t>
  </si>
  <si>
    <t>Vulpia bromoides (L.)Gray</t>
  </si>
  <si>
    <t>Vulpia ciliata Dumort.</t>
  </si>
  <si>
    <t>Vulpia muralis (Kunth)Nees</t>
  </si>
  <si>
    <t>Vulpia myuros</t>
  </si>
  <si>
    <t>Vulpia myuros (L.)C.C.Gmelin f. megalura (Nutt.)Stace &amp; R.Cotton</t>
  </si>
  <si>
    <t>Vulpia myuros (L.)C.C.Gmelin f. myuros</t>
  </si>
  <si>
    <t>Wachendorfia thyrsiflora Burm.</t>
  </si>
  <si>
    <t>Wahlenbergia aridicola P.J.Sm.</t>
  </si>
  <si>
    <t>Wahlenbergia communis Carolin</t>
  </si>
  <si>
    <t>Wahlenbergia fluminalis (J.M.Black)E.Wimm. ex H.Eichler</t>
  </si>
  <si>
    <t>Wahlenbergia gracilenta Lothian</t>
  </si>
  <si>
    <t>Wahlenbergia gracilis (G.Forst.)A.DC.</t>
  </si>
  <si>
    <t>Wahlenbergia gymnoclada Lothian</t>
  </si>
  <si>
    <t>Wahlenbergia littoricola P.J.Sm.</t>
  </si>
  <si>
    <t>Wahlenbergia luteola P.J.Sm.</t>
  </si>
  <si>
    <t>Wahlenbergia multicaulis Benth.</t>
  </si>
  <si>
    <t>Wahlenbergia preissii de Vriese</t>
  </si>
  <si>
    <t>Wahlenbergia queenslandica Carolin ex P.J.Sm.</t>
  </si>
  <si>
    <t>Wahlenbergia stricta (R.Br.)Sweet ssp. stricta</t>
  </si>
  <si>
    <t>Wahlenbergia tumidifructa P.J.Sm.</t>
  </si>
  <si>
    <t>Waitzia acuminata Steetz var. acuminata</t>
  </si>
  <si>
    <t>Waitzia fitzgibbonii (F.Muell.)X.Weber &amp; Schmidt-Leb.</t>
  </si>
  <si>
    <t>Walwhalleya jacobsiana R.D.B.Whalley &amp; J.J.Bruhl</t>
  </si>
  <si>
    <t>Walwhalleya proluta (F.Muell.)Wills &amp; J.J.Bruhl</t>
  </si>
  <si>
    <t>Washingtonia robusta</t>
  </si>
  <si>
    <t>Mexican Fan Palm</t>
  </si>
  <si>
    <t>Z33331</t>
  </si>
  <si>
    <t>Washingtonia robusta H.Wendl</t>
  </si>
  <si>
    <t>Watsonia borbonica (Pourr.)Goldblatt</t>
  </si>
  <si>
    <t>Watsonia marginata (L.f.)Ker Gawl.</t>
  </si>
  <si>
    <t>Watsonia meriana</t>
  </si>
  <si>
    <t>Watsonia meriana (L.)Mill. var. bulbillifera (J.W.Mathews &amp; L.Bolus)D.A.Cooke</t>
  </si>
  <si>
    <t>Watsonia meriana (L.)Mill. var. meriana</t>
  </si>
  <si>
    <t>Westringia dampieri R.Br.</t>
  </si>
  <si>
    <t>Westringia eremicola A.Cunn. ex Benth.</t>
  </si>
  <si>
    <t>Westringia rigida R.Br.</t>
  </si>
  <si>
    <t>Wigandia urens (Ruiz &amp; Pav.)Kunth var. caracasana (Kunth)D.N.Gibson</t>
  </si>
  <si>
    <t>Wilsonia backhousei Hook.f.</t>
  </si>
  <si>
    <t>Wilsonia humilis R.Br.</t>
  </si>
  <si>
    <t>Wilsonia rotundifolia Hook.</t>
  </si>
  <si>
    <t>Wisteria sinensis (Sims)DC.</t>
  </si>
  <si>
    <t>Withania somnifera (L.)Dunal</t>
  </si>
  <si>
    <t>Wolffia angusta Landolt</t>
  </si>
  <si>
    <t>Wolffia australiana (Benth.)Hartog &amp; Plas</t>
  </si>
  <si>
    <t>Wurmbea australis (R.J.Bates)R.J.Bates</t>
  </si>
  <si>
    <t>Wurmbea biglandulosa (R.Br.)T.D.Macfarl. ssp. flindersica R.J.Bates</t>
  </si>
  <si>
    <t>Wurmbea centralis T.D.Macfarl.</t>
  </si>
  <si>
    <t>Wurmbea citrina (R.J.Bates)R.J.Bates</t>
  </si>
  <si>
    <t>Wurmbea decumbens R.J.Bates</t>
  </si>
  <si>
    <t>Wurmbea deserticola T.D.Macfarl.</t>
  </si>
  <si>
    <t>Wurmbea dioica</t>
  </si>
  <si>
    <t>Wurmbea dioica (R.Br.)F.Muell. ssp. brevifolia R.J.Bates</t>
  </si>
  <si>
    <t>Wurmbea dioica (R.Br.)F.Muell. ssp. dioica</t>
  </si>
  <si>
    <t>Wurmbea dioica (R.Br.)F.Muell. ssp. lacunaria R.J.Bates</t>
  </si>
  <si>
    <t>Wurmbea latifolia T.D.Macfarl. ssp. latifolia</t>
  </si>
  <si>
    <t>Wurmbea latifolia T.D.Macfarl. ssp. vanessae R.J.Bates</t>
  </si>
  <si>
    <t>Wurmbea nilpinna R.J.Bates</t>
  </si>
  <si>
    <t>Wurmbea sinora Macfarlane</t>
  </si>
  <si>
    <t>Wurmbea stellata R.J.Bates</t>
  </si>
  <si>
    <t>Wurmbea uniflora (R.Br.)T.D.Macfarl.</t>
  </si>
  <si>
    <t>X Glossadenia tutelata (R.S.Rogers)Kellermann</t>
  </si>
  <si>
    <t>Xanthium spinosum L.</t>
  </si>
  <si>
    <t>Xanthorrhoea australis R.Br.</t>
  </si>
  <si>
    <t>Xanthorrhoea caespitosa Bedford</t>
  </si>
  <si>
    <t>Xanthorrhoea minor R.Br. ssp. lutea Bedford</t>
  </si>
  <si>
    <t>Xanthorrhoea quadrangulata F.Muell.</t>
  </si>
  <si>
    <t>Xanthorrhoea semiplana</t>
  </si>
  <si>
    <t>Xanthorrhoea semiplana F.Muell. ssp. semiplana</t>
  </si>
  <si>
    <t>Xanthorrhoea semiplana F.Muell. ssp. tateana (F.Muell.)Bedford</t>
  </si>
  <si>
    <t>Xanthorrhoea thorntonii Tate</t>
  </si>
  <si>
    <t>Xanthosia huegelii (Benth.)Steud.</t>
  </si>
  <si>
    <t>Xanthosia leiophylla Klatt</t>
  </si>
  <si>
    <t>Xanthosia tasmanica Domin</t>
  </si>
  <si>
    <t>Xerochrysum bracteatum (Vent.)Tzvelev</t>
  </si>
  <si>
    <t>Xerothamnella parvifolia C.T.White</t>
  </si>
  <si>
    <t>Xyris operculata Labill.</t>
  </si>
  <si>
    <t>Yakirra australiensis (Domin)Lazarides &amp; R.D.Webster var. australiensis</t>
  </si>
  <si>
    <t>Yucca gloriosa L.</t>
  </si>
  <si>
    <t>Zaleya galericulata (Melville)H.Eichler ssp. australis (Melville)S.W.L.Jacobs</t>
  </si>
  <si>
    <t>Zaluzianskya divaricata (Thunb.)Walp.</t>
  </si>
  <si>
    <t>Zannichellia palustris L.</t>
  </si>
  <si>
    <t>Zantedeschia aethiopica (L.)Spreng.</t>
  </si>
  <si>
    <t>Zieria veronicea (F.Muell.)Benth. ssp. insularis J.A.Armstr.</t>
  </si>
  <si>
    <t>Zieria veronicea (F.Muell.)Benth. ssp. veronicea</t>
  </si>
  <si>
    <t>Zinnia elegans Jacq.</t>
  </si>
  <si>
    <t>Zostera muelleri Irmisch ex Asch. ssp. capricorni (Asch.)S.W.L.Jacobs</t>
  </si>
  <si>
    <t>Zostera muelleri Irmisch ex Asch. ssp. mucronata (Hartog)S.W.L.Jacobs</t>
  </si>
  <si>
    <t>Zostera muelleri Irmisch ex Asch. ssp. muelleri</t>
  </si>
  <si>
    <t>Zostera muelleri</t>
  </si>
  <si>
    <t>Zostera muelleri Irmisch ex Asch. var. Estuarine (E.L.Robertson 13 Oct 1981) E.L.Robertson</t>
  </si>
  <si>
    <t>Zostera tasmanica G.Martens ex Asch.</t>
  </si>
  <si>
    <t>Zoysia macrantha Desv. ssp. walshii Night.</t>
  </si>
  <si>
    <t>Zygochloa paradoxa (R.Br.)S.T.Blake</t>
  </si>
  <si>
    <t>Gilgai</t>
  </si>
  <si>
    <t>SEB Offset Calculations</t>
  </si>
  <si>
    <t>Ponts of gain/ha</t>
  </si>
  <si>
    <t>Insert Photopoint Photo</t>
  </si>
  <si>
    <t>SEB Points Provided Calculations</t>
  </si>
  <si>
    <t>Assessment of SEB site - On ground</t>
  </si>
  <si>
    <t>What is the risk of decline or loss of vegetation in the next 20 years?</t>
  </si>
  <si>
    <t>Has stock grazing been absent from the site for 10 or more years (and cannot be introduced without approval from the NVC)?</t>
  </si>
  <si>
    <t>There are no, or only very minimal, threats identified that would result in the decline of the vegetation condition (excluding threats beyond the control of the SEB offset provider such as climate change).</t>
  </si>
  <si>
    <t>Is the land subject to legally binding obligations (contractual or legislated) that provide an existing level of protection for the native vegetation (e.g. restricts the use of the land or prevents the vegetation from being harmed) that is additional to the protections provided by the Native Vegetation Act 1991?</t>
  </si>
  <si>
    <t xml:space="preserve">Will the proposed SEB area be subject to management actions that are clearly and significantly in excess of the standard requirements as set out in the SEB Policy? </t>
  </si>
  <si>
    <t>Will fencing be installed (in excess of the standard stock exclusion fencing) in order to exclude introduced species or excessive herbivory by native and introduced fauna?</t>
  </si>
  <si>
    <t>Will intensive and substantial management of threatened flora or fauna be undertaken which is not required in association with the proposed clearance for which the SEB is being provided?</t>
  </si>
  <si>
    <t>Are the proposed management actions and their scale of impact already required by duty of care or legislation?</t>
  </si>
  <si>
    <r>
      <t xml:space="preserve">Only minimal management actions have been committed to in the proposed SEB management plan, such as minimal control of species declared for control under the </t>
    </r>
    <r>
      <rPr>
        <i/>
        <sz val="10"/>
        <color theme="1"/>
        <rFont val="Arial"/>
        <family val="2"/>
      </rPr>
      <t>Landscapes SA Act 2019</t>
    </r>
    <r>
      <rPr>
        <sz val="10"/>
        <color theme="1"/>
        <rFont val="Arial"/>
        <family val="2"/>
      </rPr>
      <t xml:space="preserve">. </t>
    </r>
  </si>
  <si>
    <t>Are the management interventions practically difficult to achieve or is the recovery of the vegetation likely to be inhibited in some way?</t>
  </si>
  <si>
    <t>In relation to sites requiring substantial revegetation, is it highly likely that a good outcome will be achieved?</t>
  </si>
  <si>
    <t>Does the applicant (or site manager/contractor) have significant experience and capability with sufficient resources in delivering habitat reconstruction (revegetation) projects?</t>
  </si>
  <si>
    <t xml:space="preserve">Future Negative UBS Score </t>
  </si>
  <si>
    <t>Future Positive UBS Score</t>
  </si>
  <si>
    <t>UBS Gain Score</t>
  </si>
  <si>
    <t>Estimate of SEB Points provided</t>
  </si>
  <si>
    <t>Is the applicant proposing novel management actions and the outcomes are uncertain? Are there other issues that pose serious risks to the delivery of the offset that are not already addressed by the above questions?</t>
  </si>
  <si>
    <t>Species</t>
  </si>
  <si>
    <t>Property Name</t>
  </si>
  <si>
    <t xml:space="preserve">Threatened Flora Species - Recorded or Observed 
</t>
  </si>
  <si>
    <t>Total Payment Required</t>
  </si>
  <si>
    <t>Total SEB Points Required</t>
  </si>
  <si>
    <t>SEB Points Required</t>
  </si>
  <si>
    <t>Approximate SEB hectares required</t>
  </si>
  <si>
    <t>Management Cost ($/ha)</t>
  </si>
  <si>
    <t>Are there management issues, beyond the control of the SEB offset provider, that are technically or practically difficult to address preventing them from being managed to their fullest possible extent (e.g. weed infestations within difficult to access terrain)?</t>
  </si>
  <si>
    <t xml:space="preserve">Are there physical or environmental constraints which are likely to significantly impede the rehabilitation of vegetation and slow the rate of recovery? This may include compacted soils or altered soil chemistry (e.g. high nutrients/salinity issues) where the issue will continue or increase, significant erosion that cannot be controlled without impacting native vegetation or extensive die-back or plant diseases. </t>
  </si>
  <si>
    <t>SEB Uplift Factor</t>
  </si>
  <si>
    <t>Past record</t>
  </si>
  <si>
    <t xml:space="preserve">Introduced Fauna - Recorded or Observed 
</t>
  </si>
  <si>
    <t xml:space="preserve">Introduced Flora Species - Recorded or Observed 
</t>
  </si>
  <si>
    <t>Is the land subject to zoning or a dedication that is generally restrictive of development activities (e.g. conservation zone, recreation or open space zoning or crown land dedication)?</t>
  </si>
  <si>
    <t>Will a very high standard of revegetation be conducted, including the establishment of a very high proportion of the species diversity which would be expected within the relevant vegetation community, and all strata (which should be present) represented including grasses, sedges, herbs and ground cover plants?</t>
  </si>
  <si>
    <t>Answer these questions when assessing a site within a proposed SEB area</t>
  </si>
  <si>
    <r>
      <t xml:space="preserve">Are there other risk factors which make the outcome uncertain? </t>
    </r>
    <r>
      <rPr>
        <b/>
        <i/>
        <sz val="10"/>
        <color rgb="FFFF0000"/>
        <rFont val="Arial"/>
        <family val="2"/>
      </rPr>
      <t>NVB assessment only</t>
    </r>
  </si>
  <si>
    <t>This is an estimate only and will be subject to review and verification by the Native Vegetation Council.</t>
  </si>
  <si>
    <t>If you answered 'yes' to any question, provide justification in the Data Report</t>
  </si>
  <si>
    <t>Likelihood of Achieving the Outcome</t>
  </si>
  <si>
    <t>Likely Improvement Due to Management</t>
  </si>
  <si>
    <t>Likely % Loss</t>
  </si>
  <si>
    <t>Refer to the SEB Guide (section on 'Adjust the SEB Points of Gain') for more information</t>
  </si>
  <si>
    <t>SEB points of gain/ha Factor</t>
  </si>
  <si>
    <t>Tick if Yes</t>
  </si>
  <si>
    <t>added 23/8/2024</t>
  </si>
  <si>
    <t xml:space="preserve">Rangelands Assessment Scoresheet </t>
  </si>
  <si>
    <t>(Insert Full Name/s)</t>
  </si>
  <si>
    <t>(for a proposed clearance site assessment)</t>
  </si>
  <si>
    <t>WEED OF NATIONAL SIGNIFICANCE</t>
  </si>
  <si>
    <t>Abutilon cryptopetalum</t>
  </si>
  <si>
    <t>Abutilon fraseri (Hook.)Hook. ex Walp. ssp. diplotrichum (F.Muell. ex Schltdl.)R.M.Barker</t>
  </si>
  <si>
    <t>Abutilon malvifolium</t>
  </si>
  <si>
    <t>malvifolium</t>
  </si>
  <si>
    <t>Abutilon malvifolium (Benth.)J.M.Black</t>
  </si>
  <si>
    <t>Acacia penninervis var. penninervis</t>
  </si>
  <si>
    <t xml:space="preserve">var. penninervis    </t>
  </si>
  <si>
    <t>Acacia penninervis Sieber ex DC. var. penninervis</t>
  </si>
  <si>
    <t>Acacia ulicifolia</t>
  </si>
  <si>
    <t>Q33392</t>
  </si>
  <si>
    <t>Acacia ulicifolia (Salib.)Court</t>
  </si>
  <si>
    <t>Althenia cylindrocarpa (Korn. ex Mull.Berol.)Asch.</t>
  </si>
  <si>
    <t>Amaranthus graecizans ssp. silvestris</t>
  </si>
  <si>
    <t xml:space="preserve">ssp. silvestris    </t>
  </si>
  <si>
    <t>Amaranthus graecizans L. ssp. silvestris (Vill.)Brenan</t>
  </si>
  <si>
    <t>Amphibolis antarctica (Labill.)Sond. &amp; Asch.</t>
  </si>
  <si>
    <t>Anigozanthos flavidus Redoute</t>
  </si>
  <si>
    <t>Argentipallium obtusifolium (F.Muell. &amp; Sond.)Paul G.Wilson</t>
  </si>
  <si>
    <t>Asparagus asparagoides (L.)W.Wright</t>
  </si>
  <si>
    <t>Asparagus asparagoides (L.)W.Wright f. Western Cape (R.Taplin 1133)</t>
  </si>
  <si>
    <t>E*</t>
  </si>
  <si>
    <t>Astrebla pectinata (Lindl.)F.Muell. ex Benth.</t>
  </si>
  <si>
    <t>Z33391</t>
  </si>
  <si>
    <t>Atriplex stipitata ssp. miscella</t>
  </si>
  <si>
    <t>M33390</t>
  </si>
  <si>
    <t xml:space="preserve">ssp. miscella    </t>
  </si>
  <si>
    <t>Atriplex stipitata Benth. ssp. miscella N.G.Walsh &amp; Sluiter</t>
  </si>
  <si>
    <t>Atriplex stipitata ssp. stipitata</t>
  </si>
  <si>
    <t>C33389</t>
  </si>
  <si>
    <t xml:space="preserve">ssp. stipitata    </t>
  </si>
  <si>
    <t>Atriplex stipitata Benth. ssp. stipitata</t>
  </si>
  <si>
    <t>R*</t>
  </si>
  <si>
    <t>Avena sterilis L. ssp. ludoviciana (Durieu)Nyman</t>
  </si>
  <si>
    <t>Babiana stricta (Aiton)Ker Gawl.</t>
  </si>
  <si>
    <t>Beta vulgaris L. ssp. maritima (L.)Arcang.</t>
  </si>
  <si>
    <t>Betula pendula Roth</t>
  </si>
  <si>
    <t>G33399</t>
  </si>
  <si>
    <t>V*</t>
  </si>
  <si>
    <t>Calothamnus quadrifidus ssp. angustifolius</t>
  </si>
  <si>
    <t>S33393</t>
  </si>
  <si>
    <t>Calothamnus</t>
  </si>
  <si>
    <t xml:space="preserve">ssp. angustifolius    </t>
  </si>
  <si>
    <t>Calothamnus quadrifidus  ssp. angustifolius (Ewart)A.S.George &amp; N.Gibson</t>
  </si>
  <si>
    <t>Calotis scabiosifolia Sond. &amp; F.Muell. var. scabiosifolia</t>
  </si>
  <si>
    <t>Campsis radicans (L.)Seem. ex Bureau</t>
  </si>
  <si>
    <t>Carex bichenoviana Boott</t>
  </si>
  <si>
    <t>Cenchrus pennisetiformis Hochst. &amp; Steud.</t>
  </si>
  <si>
    <t>Clematis leptophylla (F.Muell. ex Benth.)H.Eichler</t>
  </si>
  <si>
    <t>Colocasia esculenta</t>
  </si>
  <si>
    <t>W33395</t>
  </si>
  <si>
    <t>Colocasia</t>
  </si>
  <si>
    <t>Colocasia esculenta (L.)Schott</t>
  </si>
  <si>
    <t>Corybas diemenicus (Lindl.)Rupp &amp; Nichols</t>
  </si>
  <si>
    <t>Cotoneaster X watereri</t>
  </si>
  <si>
    <t>Cotoneaster X watereri Excell</t>
  </si>
  <si>
    <t>Cryptandra hispidula Reissek &amp; F.Muell.</t>
  </si>
  <si>
    <t>Cylindropuntia fulgida (Engelm.)F.M.Knuth var. mamillata (A.Schott ex Engelm.)Backeb.</t>
  </si>
  <si>
    <t>Cymbopogon ambiguus (Hack.)A.Camus</t>
  </si>
  <si>
    <t>Dampiera ramosa Rajput &amp; Carolin</t>
  </si>
  <si>
    <t>Dovyalis afra</t>
  </si>
  <si>
    <t>Dovyalis afra (Hook.f. &amp; Harv.)Warb.</t>
  </si>
  <si>
    <t>Drosera peltata</t>
  </si>
  <si>
    <t>peltata</t>
  </si>
  <si>
    <t>Drosera peltata Thunb.</t>
  </si>
  <si>
    <t>Dysphania ambrosioides (L.)Mosyakin &amp; Clemants</t>
  </si>
  <si>
    <t>Dysphania simulans F.Muell. &amp; Tate</t>
  </si>
  <si>
    <t>Epilobium billardiereanum ssp.</t>
  </si>
  <si>
    <t>billardiereanum</t>
  </si>
  <si>
    <t>Epilobium billardiereanum</t>
  </si>
  <si>
    <t>Epilobium billardiereanum ssp. billardiereanum</t>
  </si>
  <si>
    <t xml:space="preserve">ssp. billardiereanum    </t>
  </si>
  <si>
    <t>Epilobium billardiereanum Ser. ssp. billardiereanum</t>
  </si>
  <si>
    <t>Epilobium billardiereanum ssp. cinereum</t>
  </si>
  <si>
    <t>Epilobium billardiereanum Ser. ssp. cinereum (A.Rich.)P.H.Raven &amp; Engelhorn</t>
  </si>
  <si>
    <t>Epilobium billardiereanum ssp. intermedium</t>
  </si>
  <si>
    <t>Erica afra</t>
  </si>
  <si>
    <t>Erica afra L.</t>
  </si>
  <si>
    <t>Erica cruenta Aiton</t>
  </si>
  <si>
    <t>Erica nivalis</t>
  </si>
  <si>
    <t>nivalis</t>
  </si>
  <si>
    <t>Erica nivalis Lodd.</t>
  </si>
  <si>
    <t>Erica X darleyensis</t>
  </si>
  <si>
    <t>Erica X darleyensis Bean</t>
  </si>
  <si>
    <t>Erodium cicutarium (L.)L'Her.</t>
  </si>
  <si>
    <t>Erodium moschatum (L.)L'Her.</t>
  </si>
  <si>
    <t>Eryngium paludosum (C.Moore)P.W.Michael</t>
  </si>
  <si>
    <t>Erysimum X cheiri</t>
  </si>
  <si>
    <t>Erysimum X cheiri (L.)Crantz</t>
  </si>
  <si>
    <t>Eucalyptus bicostata Maiden, Blakely &amp; Simmonds</t>
  </si>
  <si>
    <t>Eucalyptus diversifolia Bonpl. ssp. hesperia I.J.Wright &amp; Ladiges</t>
  </si>
  <si>
    <t>Eucalyptus globulus Labill.</t>
  </si>
  <si>
    <t>Eucalyptus ovata Labill. ssp. grandiflora (Maiden)D.Nicolle</t>
  </si>
  <si>
    <t>Euchiton japonicus (Thunb.)Holoub</t>
  </si>
  <si>
    <t>Euclidium syriacum (L.)W.T.Aiton</t>
  </si>
  <si>
    <t>Euploca cunninghamii</t>
  </si>
  <si>
    <t>Euploca</t>
  </si>
  <si>
    <t>Euploca cunninghamii (Benth.)M.W.Frohl. &amp; M.W.Chase</t>
  </si>
  <si>
    <t>Euploca filaginoides</t>
  </si>
  <si>
    <t>Euploca filaginoides (Benth.)M.W.Frohl. &amp; M.W.Chase</t>
  </si>
  <si>
    <t>Euploca glabella</t>
  </si>
  <si>
    <t>Euploca glabella (R.Br.)M.W.Frohl. &amp; M.W.Chase</t>
  </si>
  <si>
    <t>Euploca inexplicita</t>
  </si>
  <si>
    <t>inexplicita</t>
  </si>
  <si>
    <t>Euploca inexplicita (Craven)M.W.Frohl. &amp; M.W.Chase</t>
  </si>
  <si>
    <t>Euploca moorei</t>
  </si>
  <si>
    <t>Euploca moorei (Craven)M.W.Frohl. &amp; M.W.Chase</t>
  </si>
  <si>
    <t>Euploca pachyphylla</t>
  </si>
  <si>
    <t>pachyphylla</t>
  </si>
  <si>
    <t>Euploca pachyphylla (Craven)M.W.Frohl. &amp; M.W.Chase</t>
  </si>
  <si>
    <t>Euploca tanythrix</t>
  </si>
  <si>
    <t>Euploca tanythrix (Craven)M.W.Frohl. &amp; M.W.Chase</t>
  </si>
  <si>
    <t>Geranium pyrenaicum Burm.f. ssp. pyrenaicum</t>
  </si>
  <si>
    <t>Goodenia calcarata (F.Muell.)F.Muell.</t>
  </si>
  <si>
    <t>Grevillea manglesii Pepin ssp. manglesii</t>
  </si>
  <si>
    <t>Hakea petiolaris ssp. trichophylla</t>
  </si>
  <si>
    <t>C33397</t>
  </si>
  <si>
    <t xml:space="preserve">ssp. trichophylla    </t>
  </si>
  <si>
    <t>Hakea petiolaris  ssp. trichophylla Haegi</t>
  </si>
  <si>
    <t>Hedera algeriensis Rantonnet ex C.Morren</t>
  </si>
  <si>
    <t>Hedera hibernica Poit.</t>
  </si>
  <si>
    <t>Imperata cylindrica (L.)P.Beauv.</t>
  </si>
  <si>
    <t>Lagenophora sublyrata (Cass.)A.R.Bean &amp; Jian Wang ter</t>
  </si>
  <si>
    <t>Lagunaria patersonia</t>
  </si>
  <si>
    <t>patersonia</t>
  </si>
  <si>
    <t>Lagunaria patersonia (Andrews)G.Don</t>
  </si>
  <si>
    <t>Lepidobolus drapetocoleus F.Muell. ex Benth.</t>
  </si>
  <si>
    <t>Leptospermum coriaceum (F.Muell.)Cheel</t>
  </si>
  <si>
    <t>Limonium diffusum (Pourr.)Kuntze</t>
  </si>
  <si>
    <t>Limosella curdieana F.Muell.</t>
  </si>
  <si>
    <t>Lupinus polyphyllus Lindl.</t>
  </si>
  <si>
    <t>Maireana appressa (Benth.)Paul G.Wilson</t>
  </si>
  <si>
    <t>Matthiola incana (L.)Aiton</t>
  </si>
  <si>
    <t>Minuria gardneri</t>
  </si>
  <si>
    <t>U33394</t>
  </si>
  <si>
    <t>Minuria gardneri Lander &amp; R.Barry</t>
  </si>
  <si>
    <t>Moenchia erecta (L.)Gaertn., B.Mey. &amp; Scherb.</t>
  </si>
  <si>
    <t>Muehlenbeckia diclina</t>
  </si>
  <si>
    <t>Muehlenbeckia diclina (F.Muell.)F.Muell.</t>
  </si>
  <si>
    <t>Oenothera curtiflora W.L.Wagner &amp; Hoch</t>
  </si>
  <si>
    <t>Olearia erubescens (Sieber ex Spreng.)Dippel</t>
  </si>
  <si>
    <t>Opuntia leucotricha</t>
  </si>
  <si>
    <t>U03854</t>
  </si>
  <si>
    <t>Opuntia leucotricha DC.</t>
  </si>
  <si>
    <t>Opuntia robusta H.L.Wendl. ex Pfeiff.</t>
  </si>
  <si>
    <t>Opuntia rufida</t>
  </si>
  <si>
    <t>A33396</t>
  </si>
  <si>
    <t>rufida</t>
  </si>
  <si>
    <t>Opuntia rufida Engelm.</t>
  </si>
  <si>
    <t>Ornithopus sativus Brot.</t>
  </si>
  <si>
    <t>Oxalis bifurca G.Lodd.</t>
  </si>
  <si>
    <t>Oxalis brasiliensis G.Lodd. ex Drapiez</t>
  </si>
  <si>
    <t>Oxalis caprina Thunb.</t>
  </si>
  <si>
    <t>Pelargonium capitatum (L.)L'Her.</t>
  </si>
  <si>
    <t>Pelargonium littorale Huegel ex Endl.</t>
  </si>
  <si>
    <t>Pelargonium peltatum (L.)L'Her.</t>
  </si>
  <si>
    <t>Phoenix canariensis H.Wildpret</t>
  </si>
  <si>
    <t>Pittosporum angustifolium G.Lodd.</t>
  </si>
  <si>
    <t>Polypogon lutosus</t>
  </si>
  <si>
    <t>lutosus</t>
  </si>
  <si>
    <t>Polypogon lutosus (Poir.) Hitchc.</t>
  </si>
  <si>
    <t>Potamogeton tricarinatus F.Muell. &amp; A.Benn.</t>
  </si>
  <si>
    <t>Prunus avium (L.)L.</t>
  </si>
  <si>
    <t>Prunus domestica L. ssp. insititia (L.)Bonnier &amp; Layens</t>
  </si>
  <si>
    <t>Prunus persica var. nucipersica</t>
  </si>
  <si>
    <t xml:space="preserve">var. nucipersica    </t>
  </si>
  <si>
    <t>Prunus persica (L.)Batsch var. nucipersica (Suckow)C.K.Schneid.</t>
  </si>
  <si>
    <t>Psydrax ammophila (S.Moore)S.T.Reynolds &amp; R.J.F.Hend.</t>
  </si>
  <si>
    <t>Psydrax latifolia (F.Muell. ex Benth.)S.T.Reynolds &amp; R.J.F.Hend.</t>
  </si>
  <si>
    <t>Pterocaulon sphacelatum (Labill.)Benth. ex F.Muell.</t>
  </si>
  <si>
    <t>Pterostylis planulata D.L.Jones &amp; M.A.Clem.</t>
  </si>
  <si>
    <t>Ptilotus incanus (R.Br.)Poir</t>
  </si>
  <si>
    <t>Pyracantha rogersiana (A.B.Jacks.)Bean</t>
  </si>
  <si>
    <t>Retama raetam (Forssk.)Webb &amp; Berthel</t>
  </si>
  <si>
    <t>Rhodanthe moschata (A.Cunn. ex DC.)Paul G. Wilson</t>
  </si>
  <si>
    <t>Rhodanthe stuartiana (Sond. &amp; F.Muell.)Paul G.Wilson</t>
  </si>
  <si>
    <t>Rinzia ericaea (F.Muell. ex Benth.)Rye ssp. ericaea</t>
  </si>
  <si>
    <t>Rinzia ericaea (F.Muell. ex Benth.)Rye ssp. insularis Rye</t>
  </si>
  <si>
    <t>Rosa luciae Franch. &amp; Rochebr. ex Crep.</t>
  </si>
  <si>
    <t>Rosa X bifera Poir.</t>
  </si>
  <si>
    <t>Rumex acetosella L.</t>
  </si>
  <si>
    <t>Sabulina mediterranea</t>
  </si>
  <si>
    <t>Sabulina</t>
  </si>
  <si>
    <t>Sabulina mediterranea (Ledeb. ex Link)Rchb.</t>
  </si>
  <si>
    <t>Salix X fragilis</t>
  </si>
  <si>
    <t>Salix X fragilis L.</t>
  </si>
  <si>
    <t>Salsola australis R.Br.</t>
  </si>
  <si>
    <t>Sanguisorba minor</t>
  </si>
  <si>
    <t>Sanguisorba minor Scop.</t>
  </si>
  <si>
    <t>Sarcozona praecox (F.Muell.)S.T.Blake</t>
  </si>
  <si>
    <t>Schenkia australis -- Schenkia clementii</t>
  </si>
  <si>
    <t>Schenkia australis (R.Br.)G.Mans. -- Schenkia clementii (Domin)G.Mans</t>
  </si>
  <si>
    <t>Schoenus deformis (R.Br.)Poir.</t>
  </si>
  <si>
    <t>Schoenus nanus (Nees ex Lehm.)Benth.</t>
  </si>
  <si>
    <t>Schoenus nitens (R.Br.)Poir.</t>
  </si>
  <si>
    <t>Sclerolaena lanicuspis (F.Muell.)F.Muell. ex Benth.</t>
  </si>
  <si>
    <t>Senecio behrianus Sond. &amp; F.Muell.</t>
  </si>
  <si>
    <t>Senecio productus I.Thomps. ssp. productus</t>
  </si>
  <si>
    <t>Senna artemisioides ssp. X petiolaris</t>
  </si>
  <si>
    <t>Senna artemisioides (Gaudich. ex DC.)Randell ssp. X petiolaris Randell</t>
  </si>
  <si>
    <t>Sida sp. Golden calyces glabrous fruit (H.N.Foote 32)</t>
  </si>
  <si>
    <t>sp. Golden calyces glabrous fruit (H.N.Foote 32)</t>
  </si>
  <si>
    <t>Sida sp. Golden calyces glabrous fruit (H.N.Foote 32) R.M.Barker</t>
  </si>
  <si>
    <t>Sida sp. Huckitta (P.K.Latz 12592)</t>
  </si>
  <si>
    <t>sp. Huckitta (P.K.Latz 12592)</t>
  </si>
  <si>
    <t>Sida sp. Huckitta (P.K.Latz 12592) R.M.Barker</t>
  </si>
  <si>
    <t>Silene aegyptiaca</t>
  </si>
  <si>
    <t>Silene aegyptiaca (L.)L.</t>
  </si>
  <si>
    <t>Solanum centrale X Solanum orbiculatum Dunal ex Poir.</t>
  </si>
  <si>
    <t>Solanum orbiculatum Dunal ex Poir. ssp. macrophyllum Symon</t>
  </si>
  <si>
    <t>Solanum orbiculatum Dunal ex Poir. ssp. orbiculatum</t>
  </si>
  <si>
    <t>Solanum pallidifolium A.R.Bean</t>
  </si>
  <si>
    <t>Soliva anthemifolia (Juss.)Sweet</t>
  </si>
  <si>
    <t>Spergularia diandra (Guss.)Heldr.</t>
  </si>
  <si>
    <t>Sporobolus blakei De Nardi ex B.K.Simon</t>
  </si>
  <si>
    <t>Sporobolus mitchellii (Trin.)C.E.Hubb.</t>
  </si>
  <si>
    <t>Spyridium fontis-woodii (F.Muell.)Kellermannn &amp; W.R.Barker</t>
  </si>
  <si>
    <t>Spyridium glabrisepalum (J.M.Black)Kellermann &amp; C.Clowes</t>
  </si>
  <si>
    <t>Stellaria angustifolia Hook. ssp. tenella (Benth.)C.H.Mill. &amp; J.G.West</t>
  </si>
  <si>
    <t>Synostemon ramosissimus F.Muell.</t>
  </si>
  <si>
    <t>Taraxacum khatoonae Abedin</t>
  </si>
  <si>
    <t>EPBC changed from VU to EN on 4 Sep. 2024.</t>
  </si>
  <si>
    <t>Themeda avenacea (F.Muell.)Lugger</t>
  </si>
  <si>
    <t>Trifolium pratense</t>
  </si>
  <si>
    <t>Trifolium pratense L.</t>
  </si>
  <si>
    <t>Triglochin trichophora Nees</t>
  </si>
  <si>
    <t>Valerianella muricata (Steven ex M.Bieb.)W.H.Baxter</t>
  </si>
  <si>
    <t>Vulpia fasciculata (Forssk.)Fritsch</t>
  </si>
  <si>
    <t>Washingtonia filifera (T.Moore &amp; Mast.)de Bary</t>
  </si>
  <si>
    <t>Xanthium strumarium L.</t>
  </si>
  <si>
    <t>Required field all for DEW staff and consultants.</t>
  </si>
  <si>
    <t xml:space="preserve">DEW projects select approved or refer to  Instructions </t>
  </si>
  <si>
    <t>Samphire Thornbill or Slender-billed Thornbill (Gulf St Vincent)</t>
  </si>
  <si>
    <t>Dark-spined Blind Snake</t>
  </si>
  <si>
    <t>Prong-snouted Blind Snake</t>
  </si>
  <si>
    <t>Desert Blind Snake</t>
  </si>
  <si>
    <t>Anthochaera sp.</t>
  </si>
  <si>
    <t>Aphelocephala sp.</t>
  </si>
  <si>
    <t>Apus sp.</t>
  </si>
  <si>
    <t>Q10208</t>
  </si>
  <si>
    <t>Ardea sp.</t>
  </si>
  <si>
    <t>Axis axis</t>
  </si>
  <si>
    <t>Chital</t>
  </si>
  <si>
    <t>Axis</t>
  </si>
  <si>
    <t>axis</t>
  </si>
  <si>
    <t>Erxleben, 1777</t>
  </si>
  <si>
    <t>Calamanthus sp.</t>
  </si>
  <si>
    <t>C10385</t>
  </si>
  <si>
    <t>Calidris melanotos x ferruginea</t>
  </si>
  <si>
    <t>Cox's Sandpiper</t>
  </si>
  <si>
    <t>melanotos x ferruginea</t>
  </si>
  <si>
    <t>Cox?s Sandpiper (C. paramelanotos Parker, 1982) has been confirmed genetically by Christidis et al. (1996) to be a hybrid between C. melanotos and C. ferruginea.</t>
  </si>
  <si>
    <t>Parker, 1982</t>
  </si>
  <si>
    <t>Calidris sp.</t>
  </si>
  <si>
    <t>Cervus timorensis</t>
  </si>
  <si>
    <t>Rusa Deer</t>
  </si>
  <si>
    <t>timorensis</t>
  </si>
  <si>
    <t>Blainville, 1822</t>
  </si>
  <si>
    <t>Cervus unicolor</t>
  </si>
  <si>
    <t>Sambar</t>
  </si>
  <si>
    <t>unicolor</t>
  </si>
  <si>
    <t>Kerr, 1792</t>
  </si>
  <si>
    <t>Chlamydera sp.</t>
  </si>
  <si>
    <t>Cincloramphus sp.</t>
  </si>
  <si>
    <t>Y10408</t>
  </si>
  <si>
    <t>Circus sp.</t>
  </si>
  <si>
    <t>Y10212</t>
  </si>
  <si>
    <t>Coracina sp.</t>
  </si>
  <si>
    <t>C10333</t>
  </si>
  <si>
    <t>Ravens, Crows</t>
  </si>
  <si>
    <t>Ctenotus schomburgkii (revised)</t>
  </si>
  <si>
    <t>schomburgkii (revised)</t>
  </si>
  <si>
    <t>Wandering Albatross (complex)</t>
  </si>
  <si>
    <t>DIOMEDEIDAE sp.</t>
  </si>
  <si>
    <t>Albatrosses</t>
  </si>
  <si>
    <t>A15524</t>
  </si>
  <si>
    <t>Elanus sp.</t>
  </si>
  <si>
    <t>K10213</t>
  </si>
  <si>
    <t>Eopsaltria sp.</t>
  </si>
  <si>
    <t>Epthianura sp.</t>
  </si>
  <si>
    <t>Eudyptes sp.</t>
  </si>
  <si>
    <t>C10289</t>
  </si>
  <si>
    <t>Eurostopodus sp.</t>
  </si>
  <si>
    <t>G10431</t>
  </si>
  <si>
    <t>Falco sp.</t>
  </si>
  <si>
    <t>E10238</t>
  </si>
  <si>
    <t>Gallus gallus</t>
  </si>
  <si>
    <t>Red Junglefowl</t>
  </si>
  <si>
    <t>Gallus</t>
  </si>
  <si>
    <t>gallus</t>
  </si>
  <si>
    <t>Tree Dtella (complex)</t>
  </si>
  <si>
    <t>Geopelia sp.</t>
  </si>
  <si>
    <t>A10296</t>
  </si>
  <si>
    <t>Haematopus sp.</t>
  </si>
  <si>
    <t>HIRUNDINIDAE sp.</t>
  </si>
  <si>
    <t>Swallow/Martin spp.</t>
  </si>
  <si>
    <t>Y15456</t>
  </si>
  <si>
    <t>Hirundo sp.</t>
  </si>
  <si>
    <t>S10357</t>
  </si>
  <si>
    <t>Hylacola sp.</t>
  </si>
  <si>
    <t>Heathwrens</t>
  </si>
  <si>
    <t>Y10388</t>
  </si>
  <si>
    <t>Larus sp.</t>
  </si>
  <si>
    <t>C10245</t>
  </si>
  <si>
    <t>Rabbit or Hare</t>
  </si>
  <si>
    <t>Lewinia pectoralis pectoralis</t>
  </si>
  <si>
    <t>Lewinia</t>
  </si>
  <si>
    <t>Lichenostomus sp.</t>
  </si>
  <si>
    <t>K10089</t>
  </si>
  <si>
    <t>Central Ranges Rock Skink</t>
  </si>
  <si>
    <t>Liopholis personata</t>
  </si>
  <si>
    <t>Flinders Ranges Rock Skink</t>
  </si>
  <si>
    <t>S07109</t>
  </si>
  <si>
    <t>Macronectes sp.</t>
  </si>
  <si>
    <t>Yellow-throated Miner (complex)</t>
  </si>
  <si>
    <t>Melithreptus sp.</t>
  </si>
  <si>
    <t>U10374</t>
  </si>
  <si>
    <t>Southern Bent-winged Bat</t>
  </si>
  <si>
    <t>The subspecies M. o. bassanii Southern Bent-winged Bat is the only taxon found in SA and is nationally listed as CR and in SA as E. See Introduction for an explanation of the taxonomic decision to change from M. schreibersii.</t>
  </si>
  <si>
    <t>Myiagra sp.</t>
  </si>
  <si>
    <t>Ninox sp.</t>
  </si>
  <si>
    <t>Pachycephala sp.</t>
  </si>
  <si>
    <t>Petroica sp.</t>
  </si>
  <si>
    <t>Phalacrocorax sp.</t>
  </si>
  <si>
    <t>C10253</t>
  </si>
  <si>
    <t>Platalea sp.</t>
  </si>
  <si>
    <t>Polytelis sp.</t>
  </si>
  <si>
    <t>Z10427</t>
  </si>
  <si>
    <t>Poodytes sp.</t>
  </si>
  <si>
    <t>Grassbirds</t>
  </si>
  <si>
    <t>U11926</t>
  </si>
  <si>
    <t>Extinct Giant Malleefowl</t>
  </si>
  <si>
    <t>Strap-snouted Brown Snake</t>
  </si>
  <si>
    <t>Psophodes sp.</t>
  </si>
  <si>
    <t>Sericornis sp.</t>
  </si>
  <si>
    <t>U10390</t>
  </si>
  <si>
    <t>Stercorarius sp.</t>
  </si>
  <si>
    <t>E10246</t>
  </si>
  <si>
    <t>Sterna sp.</t>
  </si>
  <si>
    <t>G10247</t>
  </si>
  <si>
    <t>Listed as Vulnerable at species level - effective 5/03/2025</t>
  </si>
  <si>
    <t>Stipiturus sp.</t>
  </si>
  <si>
    <t>Emuwrens</t>
  </si>
  <si>
    <t>STRIGIFORMES sp.</t>
  </si>
  <si>
    <t>Owls</t>
  </si>
  <si>
    <t>K15457</t>
  </si>
  <si>
    <t>Order level</t>
  </si>
  <si>
    <t>Suta gouldii</t>
  </si>
  <si>
    <t>Gould's Hooded Snake</t>
  </si>
  <si>
    <t>Threskiornis sp.</t>
  </si>
  <si>
    <t>Lined Earless Dragon (complex)</t>
  </si>
  <si>
    <t>Vanellus sp.</t>
  </si>
  <si>
    <t>AGD84</t>
  </si>
  <si>
    <t>Pelodryas caerulea</t>
  </si>
  <si>
    <t>Pelodryas</t>
  </si>
  <si>
    <t>Rawlinsonia calliscelis</t>
  </si>
  <si>
    <t>Rawlinsonia</t>
  </si>
  <si>
    <t>Ranoidea cyclorhyncha</t>
  </si>
  <si>
    <t>Ranoidea</t>
  </si>
  <si>
    <t>Rawlinsonia ewingii</t>
  </si>
  <si>
    <t>Pengilleyia peronii</t>
  </si>
  <si>
    <t>Pengilleyia</t>
  </si>
  <si>
    <t>Ranoidea raniformis</t>
  </si>
  <si>
    <t>Ranoidea raniformis major</t>
  </si>
  <si>
    <t>Ranoidea raniformis raniformis</t>
  </si>
  <si>
    <t>Colleeneremia rubella</t>
  </si>
  <si>
    <t>Colleeneremia</t>
  </si>
  <si>
    <t>Rawlinsonia sibilus</t>
  </si>
  <si>
    <t>Antechinomys auritus</t>
  </si>
  <si>
    <t>A07232</t>
  </si>
  <si>
    <t>Dodd, 2025</t>
  </si>
  <si>
    <t>Antechinomys spenceri</t>
  </si>
  <si>
    <t>C07233</t>
  </si>
  <si>
    <t xml:space="preserve">Annual Flora Species - Recorded or Observed 
</t>
  </si>
  <si>
    <t>Listed as VU on 06/02/2026. JK 18/02/2026</t>
  </si>
  <si>
    <t>JK 16/06/2025 Advise from Lily Mackintosh, EPBC status change from VU to E.
16 Jul 00</t>
  </si>
  <si>
    <t>Canna X orchiodes</t>
  </si>
  <si>
    <t>Orchid-flowered Canna</t>
  </si>
  <si>
    <t>W33415</t>
  </si>
  <si>
    <t>orchiodes</t>
  </si>
  <si>
    <t>Canna X orchiodes L.H.Bailey</t>
  </si>
  <si>
    <t>VU*</t>
  </si>
  <si>
    <t>Epilobium billardiereanum Ser. ssp. intermedium P.H.Raven &amp; Engelhorn</t>
  </si>
  <si>
    <t>Euphorbia characias ssp. wulfenii</t>
  </si>
  <si>
    <t>A33416</t>
  </si>
  <si>
    <t>characias</t>
  </si>
  <si>
    <t xml:space="preserve">ssp. wulfenii    </t>
  </si>
  <si>
    <t>Euphorbia characias L. ssp. wulfenii (Hoppe ex W.D.J.Koch)Radcl.-Sm.</t>
  </si>
  <si>
    <t>M33410</t>
  </si>
  <si>
    <t>Exocarpos capnodioides</t>
  </si>
  <si>
    <t>Z33411</t>
  </si>
  <si>
    <t>capnodioides</t>
  </si>
  <si>
    <t>Exocarpos capnodioides Lepschi</t>
  </si>
  <si>
    <t>Ferraria crispa</t>
  </si>
  <si>
    <t>Ferraria crispa Burm.</t>
  </si>
  <si>
    <t>Isolepis multicaulis</t>
  </si>
  <si>
    <t>Isolepis multicaulis Schltdl.</t>
  </si>
  <si>
    <t>EN*</t>
  </si>
  <si>
    <t>Leuzea repens</t>
  </si>
  <si>
    <t>Leuzea</t>
  </si>
  <si>
    <t>Leuzea repens (L.)D.J.N.Hind</t>
  </si>
  <si>
    <t>Listed E from 06/02/2026. JK 14/02/2026</t>
  </si>
  <si>
    <t>Orobanche minor Sm.</t>
  </si>
  <si>
    <t>Pomax ammophila</t>
  </si>
  <si>
    <t>U33414</t>
  </si>
  <si>
    <t>Pomax ammophila Ngugi</t>
  </si>
  <si>
    <t>S33413</t>
  </si>
  <si>
    <t>Listed as CR on 06/02/2026. JK 18/02/2026</t>
  </si>
  <si>
    <t>EX*</t>
  </si>
  <si>
    <t>FAMILY NOT ASSIGNED -ANGIOSPERM</t>
  </si>
  <si>
    <t>Unidentified alien sp.</t>
  </si>
  <si>
    <t>A32316</t>
  </si>
  <si>
    <t>Unidentified alien</t>
  </si>
  <si>
    <t>Unidentified native sp.</t>
  </si>
  <si>
    <t>W32315</t>
  </si>
  <si>
    <t>Unidentified native</t>
  </si>
  <si>
    <t>COMMONNAME</t>
  </si>
  <si>
    <t>KI subspecies, Tachyglossus aculeatus multiaculeatus, is rated EN</t>
  </si>
  <si>
    <t>KI subspecies, Tachyglossus aculeatus multiaculeatus, is rated E</t>
  </si>
  <si>
    <t>Subspecies Antechinus minimus maritimus listed as VU</t>
  </si>
  <si>
    <t>Subspecies Antechinus minimus maritimus listed as E</t>
  </si>
  <si>
    <t>Long-eared Kultarr</t>
  </si>
  <si>
    <t>Gibber Kultarr</t>
  </si>
  <si>
    <t>I. o. nauticus listed as VU &amp; I. o. obesulus listed as EN</t>
  </si>
  <si>
    <t>Two SA subspecies, I. o. nauticus &amp; I. o. obesulus listed as V</t>
  </si>
  <si>
    <t>speices level listed as E</t>
  </si>
  <si>
    <t>species level rated as E.</t>
  </si>
  <si>
    <t>Petaurus notatus</t>
  </si>
  <si>
    <t>Krefft's Glider</t>
  </si>
  <si>
    <t>S07629</t>
  </si>
  <si>
    <t>notatus</t>
  </si>
  <si>
    <t>Cremona et al. 2021 confirmed three distinct species within P. breviceps sensu lato. SA records referrable to P. notatus.</t>
  </si>
  <si>
    <t>Peters, 1859</t>
  </si>
  <si>
    <t>listed as Petaurus breviceps</t>
  </si>
  <si>
    <t>Acrobates frontalis</t>
  </si>
  <si>
    <t>Broad-toed Feather-tailed Glider</t>
  </si>
  <si>
    <t>M07190</t>
  </si>
  <si>
    <t>De Vis, 1887</t>
  </si>
  <si>
    <t>Listed as A. pygmaeus. Species split.</t>
  </si>
  <si>
    <t>Narrow-toed Feather-tailed Glider</t>
  </si>
  <si>
    <t>C07189</t>
  </si>
  <si>
    <t>species level Bettongia lesueur listed as E</t>
  </si>
  <si>
    <t>multiple subspecies rated</t>
  </si>
  <si>
    <t>Canis familiaris</t>
  </si>
  <si>
    <t>familiaris</t>
  </si>
  <si>
    <t>There is taxonomic agreement that the dingo is an ancient type of domestic dog that has the scientific name Canis familiaris. The dingo is not more genetically distinct than any other ancient dog variety. It should be considered as a population.</t>
  </si>
  <si>
    <t>Canis familiaris (Dingo)</t>
  </si>
  <si>
    <t>familiaris (Dingo)</t>
  </si>
  <si>
    <t>Population concept</t>
  </si>
  <si>
    <t>Canis familiaris (Feral Dog)</t>
  </si>
  <si>
    <t>familiaris (Feral Dog)</t>
  </si>
  <si>
    <t>OTARIIDAE sp.</t>
  </si>
  <si>
    <t>M15862</t>
  </si>
  <si>
    <t>DELPHINIDAE sp.</t>
  </si>
  <si>
    <t>G15915</t>
  </si>
  <si>
    <t>DELPHININAE sp.</t>
  </si>
  <si>
    <t>A15892</t>
  </si>
  <si>
    <t>DELPHININAE</t>
  </si>
  <si>
    <t>Dama dama</t>
  </si>
  <si>
    <t>Dama</t>
  </si>
  <si>
    <t>KI subspecies, D. n. baudinianus, is listed as EX</t>
  </si>
  <si>
    <t>KI subspecies, D. n. baudinianus, is listed as E (considered extinct)</t>
  </si>
  <si>
    <t>VU listing July 2019 at species level, H. caudacutus</t>
  </si>
  <si>
    <t>Rare at species level Climacteris affinis</t>
  </si>
  <si>
    <t>Rated as rare at species level, Climacteris affinis</t>
  </si>
  <si>
    <t>Multiple subspecies listed</t>
  </si>
  <si>
    <t>Listed at species level A. modestus</t>
  </si>
  <si>
    <t>listed at the species level A. modestus</t>
  </si>
  <si>
    <t>listed at species level, A. modestus</t>
  </si>
  <si>
    <t>Listed at species level, A. modestus</t>
  </si>
  <si>
    <t>Listed at species level. Concept has been split - rating needs review.</t>
  </si>
  <si>
    <t>Black, Wilson, Pedler, McGregor &amp; Joseph, 2020</t>
  </si>
  <si>
    <t>mulitple subspecies listed at different levels</t>
  </si>
  <si>
    <t>subspecies Anthochaera chrysoptera halmaturina listed as VU</t>
  </si>
  <si>
    <t>subsp. Lichenostomus cratitius occidentalis listed as R</t>
  </si>
  <si>
    <t>Manorina melanotis listed as EN</t>
  </si>
  <si>
    <t>Manorina flavigula melanotis listed as E</t>
  </si>
  <si>
    <t>Melithreptus brevirostris magnirostris listed as EN</t>
  </si>
  <si>
    <t>N. l. thomasi listed as EN</t>
  </si>
  <si>
    <t>Acanthiza lineata whitei listed as VU</t>
  </si>
  <si>
    <t>listed at species level A. leucopsis Date effective 31-Mar-2023.</t>
  </si>
  <si>
    <t>Listed at species level. G. fusca</t>
  </si>
  <si>
    <t>Listed at the species level. G. fusca</t>
  </si>
  <si>
    <t>Hylacola cauta halmaturina listed as VU</t>
  </si>
  <si>
    <t>multiple subspecies listed</t>
  </si>
  <si>
    <t>Hylacola pyrrhopygia parkeri listed as EN</t>
  </si>
  <si>
    <t>listed at species level P. squatarola (Date effective 05-Jan-2024)</t>
  </si>
  <si>
    <t>SA subspecies listed as EN</t>
  </si>
  <si>
    <t>Cinclosoma punctatum anachoreta listed as CR</t>
  </si>
  <si>
    <t>Strepera graculina ashbyi listed as E</t>
  </si>
  <si>
    <t>Strepera versicolor plumbea listed as E</t>
  </si>
  <si>
    <t>Listed at species level, Arenaria interpres 05-Jan-2024</t>
  </si>
  <si>
    <t>listed 10/5/2016 as EN. VU effective 5/1/2024</t>
  </si>
  <si>
    <t>Calidris canutus rogersi listed as E</t>
  </si>
  <si>
    <t>Listed at species level, C. canutus</t>
  </si>
  <si>
    <t>Listed at species level C. canutus</t>
  </si>
  <si>
    <t>Limosa lapponica baueri listed as R</t>
  </si>
  <si>
    <t>Listed at species level Endangered (Date effective 05-Jan-2024)</t>
  </si>
  <si>
    <t>Listed at species level C. melanorhamphos</t>
  </si>
  <si>
    <t>listed at the species level C. melanorhamphos</t>
  </si>
  <si>
    <t>M. c. cucullata listed as R</t>
  </si>
  <si>
    <t>M. f. fascinans listed as R</t>
  </si>
  <si>
    <t>Zosterops sp.</t>
  </si>
  <si>
    <t>Z. l. halmaturina listed as EN</t>
  </si>
  <si>
    <t>Listed at species level, Z. lunulata</t>
  </si>
  <si>
    <t>listed at species level as rare S. bella</t>
  </si>
  <si>
    <t>listed at species level as rare, S. bella</t>
  </si>
  <si>
    <t>Diomedea exulans rated as VU</t>
  </si>
  <si>
    <t>Diomedea exulans rated as V</t>
  </si>
  <si>
    <t>Listed as VU at species level T. bulleri</t>
  </si>
  <si>
    <t>Listed as species level in the Act as V</t>
  </si>
  <si>
    <t>T.c.cauta &amp; T.c.steadi listed as VU</t>
  </si>
  <si>
    <t>T. c. cauta listed as V</t>
  </si>
  <si>
    <t>Thalassarche sp.</t>
  </si>
  <si>
    <t>Y15756</t>
  </si>
  <si>
    <t>PROCELLARIIDAE sp.</t>
  </si>
  <si>
    <t>W15883</t>
  </si>
  <si>
    <t xml:space="preserve">Previously two subspecies recognised; now treated as monotypic (Portelli 2016). Given the English name White-winged Petrel by Gould (1865), the species was known as such in Australia until Hindwood and Serventy (1941) advocated the use of Gould's Petrel, </t>
  </si>
  <si>
    <t>PHALACROCORACIDAE sp.</t>
  </si>
  <si>
    <t>C15841</t>
  </si>
  <si>
    <t>C.b. graptogyne listed as EN</t>
  </si>
  <si>
    <t>C.b. graptogyne listed as E</t>
  </si>
  <si>
    <t>transferred from EN to CR effective from 5 September 2025</t>
  </si>
  <si>
    <t>P. e. melanopterus listed as VU date effective: 8-Dec-21</t>
  </si>
  <si>
    <t>Broad-shelled Turtle</t>
  </si>
  <si>
    <t>ineligible for listing ? effective 4 August 2025</t>
  </si>
  <si>
    <t>Common Marbled Gecko</t>
  </si>
  <si>
    <t>Southern Rock Gehyra</t>
  </si>
  <si>
    <t>Centralian Gehyra</t>
  </si>
  <si>
    <t>Central Ranges Rock Gehyra</t>
  </si>
  <si>
    <t>Robust Tree Gehyra</t>
  </si>
  <si>
    <t>Western Tree Gehyra (revised)</t>
  </si>
  <si>
    <t>Eastern Tree Gehyra</t>
  </si>
  <si>
    <t>Centralian Knob-tailed Gecko</t>
  </si>
  <si>
    <t>Inland Velvet Gecko</t>
  </si>
  <si>
    <t>effective from 5 September 2025</t>
  </si>
  <si>
    <t>Rusty-topped Delma</t>
  </si>
  <si>
    <t>Striped Delma</t>
  </si>
  <si>
    <t>Burton's Legless Lizard</t>
  </si>
  <si>
    <t>Bronzeback</t>
  </si>
  <si>
    <t>Inland Snake-eye Skink</t>
  </si>
  <si>
    <t>Pale Snake-eye Skink</t>
  </si>
  <si>
    <t>Ragged Snake-eye Skink</t>
  </si>
  <si>
    <t>Bright snake-eyed skink</t>
  </si>
  <si>
    <t>Pinstriped Ctenotus</t>
  </si>
  <si>
    <t>Blue-tailed Ctenotus</t>
  </si>
  <si>
    <t>Centralian Coppertail Ctenotus</t>
  </si>
  <si>
    <t>Leopard Ctenotus</t>
  </si>
  <si>
    <t>Coarse-sand Ctenotus</t>
  </si>
  <si>
    <t>Formerly considered conspecific with C. spaldingi. Prates et al. 2023 show this is unlikely. C. spaldingi now considered only in Northern Aus.</t>
  </si>
  <si>
    <t>Bight Crevice Skink</t>
  </si>
  <si>
    <t>Tree Skink</t>
  </si>
  <si>
    <t>Western Narrow-banded Sandswimmer</t>
  </si>
  <si>
    <t>Southwestern Earless Skink</t>
  </si>
  <si>
    <t>Southeastern Slider</t>
  </si>
  <si>
    <t>Southwestern Four-toed Slider</t>
  </si>
  <si>
    <t>Z11983</t>
  </si>
  <si>
    <t>L. arenicola and the L. microtis subspecies synonymised with L. microtis (Farquhar et al 2024)</t>
  </si>
  <si>
    <t>Liopholis aputja</t>
  </si>
  <si>
    <t>G07235</t>
  </si>
  <si>
    <t>aputja</t>
  </si>
  <si>
    <t>Farquhar, Mulder, Russell, Haines &amp; Chapple, 2024</t>
  </si>
  <si>
    <t>Black-striped Desert Skink</t>
  </si>
  <si>
    <t>Common Dwarf Skink</t>
  </si>
  <si>
    <t>effective from 6 February 2026</t>
  </si>
  <si>
    <t>Tawny Dragon</t>
  </si>
  <si>
    <t>Central Military Dragon</t>
  </si>
  <si>
    <t>Nobbi Dragon</t>
  </si>
  <si>
    <t>Diporiphora winneckei</t>
  </si>
  <si>
    <t>winneckei</t>
  </si>
  <si>
    <t>Pygmy Desert Goanna</t>
  </si>
  <si>
    <t>South-western Carpet Python</t>
  </si>
  <si>
    <t>Narrow-banded Shovel-nosed Snake</t>
  </si>
  <si>
    <t>Southern Shovel-nosed Snake</t>
  </si>
  <si>
    <t>Nankivell, Maryan, Bush &amp; Hutchinson, 2023</t>
  </si>
  <si>
    <t>Blacksoil Whipsnake</t>
  </si>
  <si>
    <t>De Vis' Banded Snake</t>
  </si>
  <si>
    <t>Orange-naped Snake</t>
  </si>
  <si>
    <t>Black-naped Burrowing Snake</t>
  </si>
  <si>
    <t>Western Brown Snake</t>
  </si>
  <si>
    <t>Ringed Brown Snake</t>
  </si>
  <si>
    <t>Monk Snake</t>
  </si>
  <si>
    <t>Suta spectabilis</t>
  </si>
  <si>
    <t>Little Red Tree Frog</t>
  </si>
  <si>
    <t>Eastern Water-holding Frog</t>
  </si>
  <si>
    <t>Litoria (complex) sp.</t>
  </si>
  <si>
    <t>Litoria (complex)</t>
  </si>
  <si>
    <t>Emerald-spotted Tree Frog</t>
  </si>
  <si>
    <t>Southern Bell Frog (MM)</t>
  </si>
  <si>
    <t>South Australian Tree Frog</t>
  </si>
  <si>
    <t>Beeping Froglet</t>
  </si>
  <si>
    <t>Clicking Froglet</t>
  </si>
  <si>
    <t>Tasmanian Smooth Froglet</t>
  </si>
  <si>
    <t>Brown Broodfrog</t>
  </si>
  <si>
    <t>Central Ranges Broodfrog</t>
  </si>
  <si>
    <t>Southern Broodfrog</t>
  </si>
  <si>
    <t>Chubby Toadlet</t>
  </si>
  <si>
    <t>Eastern Banjo Frog</t>
  </si>
  <si>
    <t>Barking Marsh Frog</t>
  </si>
  <si>
    <t>Painted Trilling Frog</t>
  </si>
  <si>
    <t>Desert Trilling Frog</t>
  </si>
  <si>
    <t>Centralian Burrowing Frog</t>
  </si>
  <si>
    <t>(SEB Policy 1 Sept 2024; Scoresheet updated 1 July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</si>
</sst>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6" formatCode="&quot;$&quot;#,##0;[Red]\-&quot;$&quot;#,##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quot;$&quot;#,##0.00"/>
    <numFmt numFmtId="165" formatCode="0.0"/>
    <numFmt numFmtId="166" formatCode="d/mm/yyyy;@"/>
    <numFmt numFmtId="167" formatCode="0.000"/>
    <numFmt numFmtId="168" formatCode="&quot;$&quot;#,##0"/>
  </numFmts>
  <fonts count="72"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1"/>
      <name val="Arial"/>
      <family val="2"/>
    </font>
    <font>
      <sz val="8"/>
      <color theme="1"/>
      <name val="Arial"/>
      <family val="2"/>
    </font>
    <font>
      <sz val="9"/>
      <color theme="1"/>
      <name val="Arial"/>
      <family val="2"/>
    </font>
    <font>
      <b/>
      <sz val="9"/>
      <color theme="1"/>
      <name val="Arial"/>
      <family val="2"/>
    </font>
    <font>
      <b/>
      <sz val="14"/>
      <color theme="1"/>
      <name val="Times New Roman"/>
      <family val="1"/>
    </font>
    <font>
      <vertAlign val="superscript"/>
      <sz val="10"/>
      <color theme="1"/>
      <name val="Arial"/>
      <family val="2"/>
    </font>
    <font>
      <i/>
      <sz val="10"/>
      <color theme="1"/>
      <name val="Arial"/>
      <family val="2"/>
    </font>
    <font>
      <sz val="7"/>
      <color theme="1"/>
      <name val="Arial"/>
      <family val="2"/>
    </font>
    <font>
      <b/>
      <sz val="7"/>
      <color theme="1"/>
      <name val="Arial"/>
      <family val="2"/>
    </font>
    <font>
      <b/>
      <sz val="10"/>
      <color theme="1"/>
      <name val="Times New Roman"/>
      <family val="1"/>
    </font>
    <font>
      <b/>
      <sz val="12"/>
      <color theme="1"/>
      <name val="Arial"/>
      <family val="2"/>
    </font>
    <font>
      <b/>
      <sz val="14"/>
      <color theme="1"/>
      <name val="Arial"/>
      <family val="2"/>
    </font>
    <font>
      <b/>
      <sz val="16"/>
      <color theme="1"/>
      <name val="Arial"/>
      <family val="2"/>
    </font>
    <font>
      <b/>
      <sz val="10"/>
      <name val="Arial"/>
      <family val="2"/>
    </font>
    <font>
      <sz val="11"/>
      <color theme="1"/>
      <name val="Arial"/>
      <family val="2"/>
    </font>
    <font>
      <sz val="12"/>
      <color theme="1"/>
      <name val="Arial"/>
      <family val="2"/>
    </font>
    <font>
      <b/>
      <sz val="11"/>
      <color theme="1"/>
      <name val="Arial"/>
      <family val="2"/>
    </font>
    <font>
      <sz val="10"/>
      <color theme="7" tint="0.79995117038483843"/>
      <name val="Arial"/>
      <family val="2"/>
    </font>
    <font>
      <sz val="10"/>
      <color theme="0"/>
      <name val="Arial"/>
      <family val="2"/>
    </font>
    <font>
      <i/>
      <sz val="9"/>
      <color theme="1"/>
      <name val="Arial"/>
      <family val="2"/>
    </font>
    <font>
      <sz val="9"/>
      <color theme="0"/>
      <name val="Arial"/>
      <family val="2"/>
    </font>
    <font>
      <sz val="10"/>
      <color theme="7" tint="0.79998168889431442"/>
      <name val="Arial"/>
      <family val="2"/>
    </font>
    <font>
      <sz val="10"/>
      <color rgb="FFFF0000"/>
      <name val="Arial"/>
      <family val="2"/>
    </font>
    <font>
      <sz val="10"/>
      <color theme="0" tint="-0.249977111117893"/>
      <name val="Arial"/>
      <family val="2"/>
    </font>
    <font>
      <b/>
      <sz val="11"/>
      <color theme="1"/>
      <name val="Calibri"/>
      <family val="2"/>
      <scheme val="minor"/>
    </font>
    <font>
      <b/>
      <sz val="9"/>
      <color theme="1"/>
      <name val="Calibri"/>
      <family val="2"/>
      <scheme val="minor"/>
    </font>
    <font>
      <b/>
      <sz val="11"/>
      <name val="Calibri"/>
      <family val="2"/>
      <scheme val="minor"/>
    </font>
    <font>
      <sz val="9"/>
      <color theme="1"/>
      <name val="Calibri"/>
      <family val="2"/>
      <scheme val="minor"/>
    </font>
    <font>
      <sz val="8"/>
      <color theme="1"/>
      <name val="Calibri"/>
      <family val="2"/>
      <scheme val="minor"/>
    </font>
    <font>
      <b/>
      <sz val="14"/>
      <color theme="1"/>
      <name val="Calibri"/>
      <family val="2"/>
      <scheme val="minor"/>
    </font>
    <font>
      <sz val="12"/>
      <color theme="1"/>
      <name val="Calibri"/>
      <family val="2"/>
      <scheme val="minor"/>
    </font>
    <font>
      <b/>
      <sz val="12"/>
      <color theme="1"/>
      <name val="Calibri"/>
      <family val="2"/>
      <scheme val="minor"/>
    </font>
    <font>
      <b/>
      <sz val="10"/>
      <color theme="7" tint="0.79998168889431442"/>
      <name val="Arial"/>
      <family val="2"/>
    </font>
    <font>
      <u/>
      <sz val="10"/>
      <color theme="1"/>
      <name val="Arial"/>
      <family val="2"/>
    </font>
    <font>
      <sz val="10"/>
      <color theme="0" tint="-4.9958800012207406E-2"/>
      <name val="Arial"/>
      <family val="2"/>
    </font>
    <font>
      <b/>
      <u/>
      <sz val="10"/>
      <color theme="1"/>
      <name val="Arial"/>
      <family val="2"/>
    </font>
    <font>
      <b/>
      <sz val="10"/>
      <color theme="1"/>
      <name val="Calibri"/>
      <family val="2"/>
      <scheme val="minor"/>
    </font>
    <font>
      <sz val="10"/>
      <color indexed="8"/>
      <name val="Arial"/>
      <family val="2"/>
    </font>
    <font>
      <sz val="11"/>
      <color indexed="8"/>
      <name val="Calibri"/>
      <family val="2"/>
    </font>
    <font>
      <b/>
      <i/>
      <sz val="8"/>
      <color indexed="18"/>
      <name val="Arial"/>
      <family val="2"/>
    </font>
    <font>
      <sz val="8"/>
      <name val="Arial"/>
      <family val="2"/>
    </font>
    <font>
      <sz val="10"/>
      <name val="MS Sans Serif"/>
    </font>
    <font>
      <u/>
      <sz val="10"/>
      <color theme="10"/>
      <name val="Arial"/>
      <family val="2"/>
    </font>
    <font>
      <sz val="11"/>
      <color theme="1"/>
      <name val="Calibri"/>
      <family val="2"/>
    </font>
    <font>
      <b/>
      <sz val="10"/>
      <color theme="1"/>
      <name val="Segoe UI"/>
      <family val="2"/>
    </font>
    <font>
      <sz val="10"/>
      <color theme="1"/>
      <name val="Segoe UI"/>
      <family val="2"/>
    </font>
    <font>
      <sz val="7"/>
      <color theme="1"/>
      <name val="Times New Roman"/>
      <family val="1"/>
    </font>
    <font>
      <sz val="10"/>
      <color rgb="FF000000"/>
      <name val="Segoe UI"/>
      <family val="2"/>
    </font>
    <font>
      <b/>
      <sz val="15"/>
      <color theme="1"/>
      <name val="Arial"/>
      <family val="2"/>
    </font>
    <font>
      <sz val="11"/>
      <name val="Arial"/>
      <family val="2"/>
    </font>
    <font>
      <b/>
      <i/>
      <sz val="11"/>
      <color theme="1"/>
      <name val="Arial"/>
      <family val="2"/>
    </font>
    <font>
      <b/>
      <i/>
      <sz val="10"/>
      <color theme="1"/>
      <name val="Arial"/>
      <family val="2"/>
    </font>
    <font>
      <sz val="10"/>
      <color theme="1"/>
      <name val="Calibri"/>
      <family val="2"/>
      <scheme val="minor"/>
    </font>
    <font>
      <sz val="10"/>
      <name val="Calibri"/>
      <family val="2"/>
      <scheme val="minor"/>
    </font>
    <font>
      <i/>
      <sz val="10"/>
      <name val="Calibri"/>
      <family val="2"/>
      <scheme val="minor"/>
    </font>
    <font>
      <sz val="10"/>
      <color theme="0"/>
      <name val="Calibri"/>
      <family val="2"/>
      <scheme val="minor"/>
    </font>
    <font>
      <b/>
      <i/>
      <sz val="10"/>
      <color rgb="FFFF0000"/>
      <name val="Arial"/>
      <family val="2"/>
    </font>
    <font>
      <sz val="9"/>
      <name val="Calibri"/>
      <family val="2"/>
      <scheme val="minor"/>
    </font>
    <font>
      <i/>
      <sz val="9"/>
      <name val="Calibri"/>
      <family val="2"/>
      <scheme val="minor"/>
    </font>
    <font>
      <sz val="11"/>
      <name val="Calibri"/>
      <family val="2"/>
      <scheme val="minor"/>
    </font>
    <font>
      <sz val="9"/>
      <color indexed="81"/>
      <name val="Tahoma"/>
      <family val="2"/>
    </font>
    <font>
      <sz val="8"/>
      <color indexed="81"/>
      <name val="Tahoma"/>
      <family val="2"/>
    </font>
    <font>
      <b/>
      <sz val="11"/>
      <color indexed="8"/>
      <name val="Calibri"/>
      <family val="2"/>
    </font>
  </fonts>
  <fills count="25">
    <fill>
      <patternFill patternType="none"/>
    </fill>
    <fill>
      <patternFill patternType="gray125"/>
    </fill>
    <fill>
      <patternFill patternType="solid">
        <fgColor theme="0"/>
        <bgColor indexed="64"/>
      </patternFill>
    </fill>
    <fill>
      <patternFill patternType="solid">
        <fgColor theme="7" tint="0.79992065187536243"/>
        <bgColor indexed="64"/>
      </patternFill>
    </fill>
    <fill>
      <patternFill patternType="solid">
        <fgColor theme="0" tint="-0.14993743705557422"/>
        <bgColor indexed="64"/>
      </patternFill>
    </fill>
    <fill>
      <patternFill patternType="solid">
        <fgColor theme="0" tint="-4.992828150273141E-2"/>
        <bgColor indexed="64"/>
      </patternFill>
    </fill>
    <fill>
      <patternFill patternType="solid">
        <fgColor theme="0" tint="-4.9958800012207406E-2"/>
        <bgColor indexed="64"/>
      </patternFill>
    </fill>
    <fill>
      <patternFill patternType="solid">
        <fgColor theme="0" tint="-0.14996795556505021"/>
        <bgColor indexed="64"/>
      </patternFill>
    </fill>
    <fill>
      <patternFill patternType="solid">
        <fgColor theme="7" tint="0.79995117038483843"/>
        <bgColor indexed="64"/>
      </patternFill>
    </fill>
    <fill>
      <patternFill patternType="solid">
        <fgColor theme="7" tint="0.79985961485641044"/>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FFFFCC"/>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indexed="22"/>
        <bgColor indexed="64"/>
      </patternFill>
    </fill>
    <fill>
      <patternFill patternType="solid">
        <fgColor indexed="51"/>
        <bgColor indexed="64"/>
      </patternFill>
    </fill>
    <fill>
      <patternFill patternType="solid">
        <fgColor rgb="FFD9D9D9"/>
        <bgColor indexed="64"/>
      </patternFill>
    </fill>
    <fill>
      <patternFill patternType="solid">
        <fgColor indexed="22"/>
        <bgColor indexed="0"/>
      </patternFill>
    </fill>
    <fill>
      <patternFill patternType="solid">
        <fgColor theme="7" tint="0.79998168889431442"/>
        <bgColor rgb="FF000000"/>
      </patternFill>
    </fill>
    <fill>
      <patternFill patternType="solid">
        <fgColor rgb="FFFFFFCC"/>
        <bgColor indexed="64"/>
      </patternFill>
    </fill>
  </fills>
  <borders count="87">
    <border>
      <left/>
      <right/>
      <top/>
      <bottom/>
      <diagonal/>
    </border>
    <border>
      <left/>
      <right/>
      <top style="medium">
        <color auto="1"/>
      </top>
      <bottom/>
      <diagonal/>
    </border>
    <border>
      <left/>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hair">
        <color auto="1"/>
      </top>
      <bottom style="hair">
        <color auto="1"/>
      </bottom>
      <diagonal/>
    </border>
    <border>
      <left style="thin">
        <color auto="1"/>
      </left>
      <right/>
      <top/>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bottom/>
      <diagonal/>
    </border>
    <border>
      <left/>
      <right/>
      <top style="thin">
        <color auto="1"/>
      </top>
      <bottom style="thin">
        <color auto="1"/>
      </bottom>
      <diagonal/>
    </border>
    <border>
      <left/>
      <right style="thin">
        <color auto="1"/>
      </right>
      <top/>
      <bottom style="thin">
        <color auto="1"/>
      </bottom>
      <diagonal/>
    </border>
    <border>
      <left/>
      <right style="medium">
        <color auto="1"/>
      </right>
      <top style="medium">
        <color auto="1"/>
      </top>
      <bottom/>
      <diagonal/>
    </border>
    <border>
      <left style="thin">
        <color auto="1"/>
      </left>
      <right/>
      <top/>
      <bottom style="thin">
        <color auto="1"/>
      </bottom>
      <diagonal/>
    </border>
    <border>
      <left/>
      <right style="thin">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style="thin">
        <color auto="1"/>
      </left>
      <right style="thin">
        <color auto="1"/>
      </right>
      <top/>
      <bottom/>
      <diagonal/>
    </border>
    <border>
      <left/>
      <right style="medium">
        <color auto="1"/>
      </right>
      <top/>
      <bottom style="thin">
        <color indexed="64"/>
      </bottom>
      <diagonal/>
    </border>
    <border>
      <left style="thin">
        <color rgb="FFB2B2B2"/>
      </left>
      <right style="thin">
        <color rgb="FFB2B2B2"/>
      </right>
      <top style="thin">
        <color rgb="FFB2B2B2"/>
      </top>
      <bottom style="thin">
        <color rgb="FFB2B2B2"/>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double">
        <color auto="1"/>
      </right>
      <top style="thin">
        <color indexed="64"/>
      </top>
      <bottom style="thin">
        <color indexed="64"/>
      </bottom>
      <diagonal/>
    </border>
    <border>
      <left style="double">
        <color auto="1"/>
      </left>
      <right style="medium">
        <color indexed="64"/>
      </right>
      <top style="thin">
        <color indexed="64"/>
      </top>
      <bottom style="thin">
        <color indexed="64"/>
      </bottom>
      <diagonal/>
    </border>
    <border>
      <left style="medium">
        <color indexed="64"/>
      </left>
      <right style="thin">
        <color indexed="64"/>
      </right>
      <top/>
      <bottom/>
      <diagonal/>
    </border>
    <border>
      <left style="double">
        <color auto="1"/>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auto="1"/>
      </right>
      <top style="thin">
        <color indexed="64"/>
      </top>
      <bottom style="medium">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rgb="FFB2B2B2"/>
      </left>
      <right/>
      <top/>
      <bottom style="thin">
        <color rgb="FFB2B2B2"/>
      </bottom>
      <diagonal/>
    </border>
    <border>
      <left/>
      <right/>
      <top/>
      <bottom style="thin">
        <color rgb="FFB2B2B2"/>
      </bottom>
      <diagonal/>
    </border>
    <border>
      <left style="thin">
        <color auto="1"/>
      </left>
      <right style="thin">
        <color auto="1"/>
      </right>
      <top style="medium">
        <color indexed="64"/>
      </top>
      <bottom style="thin">
        <color auto="1"/>
      </bottom>
      <diagonal/>
    </border>
    <border>
      <left/>
      <right style="thin">
        <color auto="1"/>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ck">
        <color indexed="64"/>
      </bottom>
      <diagonal/>
    </border>
    <border>
      <left style="medium">
        <color indexed="64"/>
      </left>
      <right style="medium">
        <color indexed="64"/>
      </right>
      <top/>
      <bottom style="thick">
        <color indexed="64"/>
      </bottom>
      <diagonal/>
    </border>
    <border>
      <left/>
      <right style="medium">
        <color indexed="64"/>
      </right>
      <top/>
      <bottom style="thick">
        <color indexed="64"/>
      </bottom>
      <diagonal/>
    </border>
    <border>
      <left/>
      <right/>
      <top style="medium">
        <color indexed="64"/>
      </top>
      <bottom style="thin">
        <color rgb="FFB2B2B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medium">
        <color auto="1"/>
      </right>
      <top/>
      <bottom/>
      <diagonal/>
    </border>
    <border>
      <left/>
      <right style="medium">
        <color auto="1"/>
      </right>
      <top style="thin">
        <color auto="1"/>
      </top>
      <bottom/>
      <diagonal/>
    </border>
    <border>
      <left style="medium">
        <color indexed="64"/>
      </left>
      <right style="medium">
        <color indexed="64"/>
      </right>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2"/>
      </left>
      <right style="thin">
        <color theme="2"/>
      </right>
      <top/>
      <bottom style="thin">
        <color theme="2"/>
      </bottom>
      <diagonal/>
    </border>
    <border>
      <left style="thin">
        <color theme="2"/>
      </left>
      <right style="thin">
        <color theme="2"/>
      </right>
      <top style="thin">
        <color theme="2"/>
      </top>
      <bottom style="thin">
        <color theme="2"/>
      </bottom>
      <diagonal/>
    </border>
  </borders>
  <cellStyleXfs count="12">
    <xf numFmtId="0" fontId="0" fillId="0" borderId="0"/>
    <xf numFmtId="9"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0" fontId="7" fillId="0" borderId="0"/>
    <xf numFmtId="0" fontId="7" fillId="13" borderId="25" applyNumberFormat="0" applyFont="0" applyAlignment="0" applyProtection="0"/>
    <xf numFmtId="0" fontId="51" fillId="0" borderId="0" applyNumberFormat="0" applyFill="0" applyBorder="0" applyAlignment="0" applyProtection="0"/>
    <xf numFmtId="0" fontId="50" fillId="0" borderId="0"/>
    <xf numFmtId="0" fontId="4" fillId="0" borderId="0"/>
    <xf numFmtId="0" fontId="46" fillId="0" borderId="0"/>
  </cellStyleXfs>
  <cellXfs count="839">
    <xf numFmtId="0" fontId="0" fillId="0" borderId="0" xfId="0"/>
    <xf numFmtId="0" fontId="0" fillId="0" borderId="0" xfId="0" applyBorder="1"/>
    <xf numFmtId="0" fontId="0" fillId="0" borderId="0" xfId="0" applyFont="1" applyBorder="1"/>
    <xf numFmtId="0" fontId="9" fillId="0" borderId="0" xfId="0" applyFont="1"/>
    <xf numFmtId="0" fontId="0" fillId="0" borderId="0" xfId="0" applyAlignment="1">
      <alignment horizontal="center"/>
    </xf>
    <xf numFmtId="0" fontId="9" fillId="0" borderId="0" xfId="0" applyFont="1" applyBorder="1"/>
    <xf numFmtId="0" fontId="9" fillId="0" borderId="1" xfId="0" applyFont="1" applyBorder="1"/>
    <xf numFmtId="0" fontId="9" fillId="0" borderId="2" xfId="0" applyFont="1" applyBorder="1"/>
    <xf numFmtId="0" fontId="0" fillId="0" borderId="5" xfId="0" applyBorder="1"/>
    <xf numFmtId="0" fontId="9" fillId="0" borderId="5" xfId="0" applyFont="1" applyBorder="1"/>
    <xf numFmtId="0" fontId="0" fillId="0" borderId="0" xfId="0" applyFill="1"/>
    <xf numFmtId="0" fontId="9" fillId="0" borderId="4" xfId="0" applyFont="1" applyBorder="1"/>
    <xf numFmtId="0" fontId="0" fillId="0" borderId="4" xfId="0" applyBorder="1"/>
    <xf numFmtId="0" fontId="9" fillId="0" borderId="0" xfId="0" applyFont="1" applyFill="1" applyBorder="1"/>
    <xf numFmtId="0" fontId="0" fillId="0" borderId="0" xfId="0" applyBorder="1" applyAlignment="1">
      <alignment horizontal="center"/>
    </xf>
    <xf numFmtId="0" fontId="0" fillId="0" borderId="13" xfId="0" applyBorder="1" applyAlignment="1">
      <alignment horizontal="center"/>
    </xf>
    <xf numFmtId="0" fontId="0" fillId="0" borderId="17" xfId="0" applyBorder="1"/>
    <xf numFmtId="0" fontId="0" fillId="0" borderId="13" xfId="0" applyBorder="1"/>
    <xf numFmtId="0" fontId="11" fillId="0" borderId="6" xfId="0" applyFont="1" applyBorder="1" applyAlignment="1">
      <alignment horizontal="left" vertical="top"/>
    </xf>
    <xf numFmtId="0" fontId="11" fillId="0" borderId="6" xfId="0" applyFont="1" applyBorder="1" applyAlignment="1">
      <alignment vertical="top"/>
    </xf>
    <xf numFmtId="2" fontId="0" fillId="0" borderId="0" xfId="0" applyNumberFormat="1" applyBorder="1"/>
    <xf numFmtId="0" fontId="19" fillId="0" borderId="0" xfId="0" applyFont="1" applyBorder="1" applyAlignment="1">
      <alignment horizontal="left"/>
    </xf>
    <xf numFmtId="0" fontId="20" fillId="0" borderId="0" xfId="0" applyFont="1" applyBorder="1" applyAlignment="1">
      <alignment horizontal="left"/>
    </xf>
    <xf numFmtId="0" fontId="0" fillId="0" borderId="13" xfId="0" applyFill="1" applyBorder="1" applyAlignment="1">
      <alignment horizontal="center"/>
    </xf>
    <xf numFmtId="0" fontId="9" fillId="0" borderId="15" xfId="0" applyFont="1" applyBorder="1" applyAlignment="1">
      <alignment horizontal="right"/>
    </xf>
    <xf numFmtId="0" fontId="0" fillId="0" borderId="3" xfId="0" applyFill="1" applyBorder="1"/>
    <xf numFmtId="0" fontId="11" fillId="0" borderId="0" xfId="0" applyFont="1" applyBorder="1" applyAlignment="1">
      <alignment horizontal="left" vertical="top" indent="1"/>
    </xf>
    <xf numFmtId="0" fontId="11" fillId="0" borderId="17" xfId="0" applyFont="1" applyBorder="1" applyAlignment="1">
      <alignment horizontal="left" vertical="top"/>
    </xf>
    <xf numFmtId="0" fontId="11" fillId="0" borderId="13" xfId="0" applyFont="1" applyBorder="1" applyAlignment="1">
      <alignment horizontal="center" vertical="top" wrapText="1"/>
    </xf>
    <xf numFmtId="0" fontId="0" fillId="0" borderId="7" xfId="0" applyFont="1" applyFill="1" applyBorder="1" applyAlignment="1">
      <alignment horizontal="center" vertical="center" wrapText="1"/>
    </xf>
    <xf numFmtId="0" fontId="18" fillId="0" borderId="7" xfId="0" applyFont="1" applyBorder="1" applyAlignment="1">
      <alignment horizontal="left" vertical="center"/>
    </xf>
    <xf numFmtId="0" fontId="0" fillId="0" borderId="7" xfId="0" applyFont="1" applyBorder="1" applyAlignment="1">
      <alignment vertical="center"/>
    </xf>
    <xf numFmtId="0" fontId="0" fillId="0" borderId="6" xfId="0" applyFont="1" applyBorder="1" applyAlignment="1">
      <alignment vertical="center"/>
    </xf>
    <xf numFmtId="0" fontId="0" fillId="0" borderId="0" xfId="0" applyFont="1" applyFill="1" applyBorder="1" applyAlignment="1">
      <alignment horizontal="center" vertical="center" wrapText="1"/>
    </xf>
    <xf numFmtId="0" fontId="14" fillId="0" borderId="0" xfId="0" applyFont="1" applyBorder="1" applyAlignment="1">
      <alignment vertical="center"/>
    </xf>
    <xf numFmtId="0" fontId="9" fillId="0" borderId="0" xfId="0" applyFont="1" applyBorder="1" applyAlignment="1">
      <alignment vertical="center"/>
    </xf>
    <xf numFmtId="0" fontId="14" fillId="0" borderId="0" xfId="0" applyFont="1" applyBorder="1" applyAlignment="1">
      <alignment horizontal="left" vertical="center"/>
    </xf>
    <xf numFmtId="0" fontId="0" fillId="0" borderId="0" xfId="0" applyFont="1" applyBorder="1" applyAlignment="1">
      <alignment vertical="center"/>
    </xf>
    <xf numFmtId="0" fontId="0" fillId="0" borderId="3" xfId="0" applyFont="1" applyBorder="1" applyAlignment="1">
      <alignment vertical="center"/>
    </xf>
    <xf numFmtId="0" fontId="0" fillId="0" borderId="3" xfId="0" applyFont="1" applyFill="1" applyBorder="1" applyAlignment="1">
      <alignment horizontal="center" vertical="center" wrapText="1"/>
    </xf>
    <xf numFmtId="0" fontId="0" fillId="0" borderId="3" xfId="0" applyFont="1" applyFill="1" applyBorder="1" applyAlignment="1">
      <alignment vertical="center" wrapText="1"/>
    </xf>
    <xf numFmtId="0" fontId="0" fillId="5" borderId="7" xfId="0" applyFill="1" applyBorder="1"/>
    <xf numFmtId="0" fontId="0" fillId="5" borderId="6" xfId="0" applyFill="1" applyBorder="1"/>
    <xf numFmtId="0" fontId="0" fillId="5" borderId="0" xfId="0" applyFill="1" applyBorder="1"/>
    <xf numFmtId="0" fontId="0" fillId="5" borderId="0" xfId="0" applyFill="1" applyBorder="1" applyAlignment="1"/>
    <xf numFmtId="0" fontId="9" fillId="5" borderId="0" xfId="0" applyFont="1" applyFill="1" applyBorder="1"/>
    <xf numFmtId="0" fontId="0" fillId="5" borderId="0" xfId="0" applyFill="1" applyBorder="1" applyAlignment="1">
      <alignment horizontal="center"/>
    </xf>
    <xf numFmtId="0" fontId="16" fillId="5" borderId="0" xfId="0" applyFont="1" applyFill="1" applyBorder="1" applyAlignment="1"/>
    <xf numFmtId="0" fontId="11" fillId="5" borderId="0" xfId="0" applyFont="1" applyFill="1" applyBorder="1" applyAlignment="1">
      <alignment horizontal="left"/>
    </xf>
    <xf numFmtId="0" fontId="11" fillId="5" borderId="0" xfId="0" applyFont="1" applyFill="1" applyBorder="1" applyAlignment="1"/>
    <xf numFmtId="0" fontId="0" fillId="5" borderId="3" xfId="0" applyFill="1" applyBorder="1"/>
    <xf numFmtId="0" fontId="9" fillId="5" borderId="6" xfId="0" applyFont="1" applyFill="1" applyBorder="1"/>
    <xf numFmtId="0" fontId="0" fillId="5" borderId="6" xfId="0" applyFill="1" applyBorder="1" applyAlignment="1">
      <alignment horizontal="center"/>
    </xf>
    <xf numFmtId="0" fontId="12" fillId="5" borderId="6" xfId="0" applyFont="1" applyFill="1" applyBorder="1" applyAlignment="1"/>
    <xf numFmtId="0" fontId="12" fillId="5" borderId="0" xfId="0" applyFont="1" applyFill="1" applyBorder="1" applyAlignment="1"/>
    <xf numFmtId="0" fontId="15" fillId="5" borderId="6" xfId="0" applyFont="1" applyFill="1" applyBorder="1" applyAlignment="1">
      <alignment horizontal="center"/>
    </xf>
    <xf numFmtId="0" fontId="15" fillId="5" borderId="0" xfId="0" applyFont="1" applyFill="1" applyBorder="1" applyAlignment="1">
      <alignment horizontal="center"/>
    </xf>
    <xf numFmtId="0" fontId="11" fillId="5" borderId="6" xfId="0" applyFont="1" applyFill="1" applyBorder="1" applyAlignment="1">
      <alignment horizontal="center"/>
    </xf>
    <xf numFmtId="0" fontId="11" fillId="5" borderId="0" xfId="0" applyFont="1" applyFill="1" applyBorder="1" applyAlignment="1">
      <alignment horizontal="center"/>
    </xf>
    <xf numFmtId="0" fontId="11" fillId="5" borderId="6" xfId="0" applyFont="1" applyFill="1" applyBorder="1" applyAlignment="1"/>
    <xf numFmtId="0" fontId="9" fillId="5" borderId="0" xfId="0" applyFont="1" applyFill="1" applyBorder="1" applyAlignment="1">
      <alignment horizontal="center"/>
    </xf>
    <xf numFmtId="0" fontId="11" fillId="5" borderId="3" xfId="0" applyFont="1" applyFill="1" applyBorder="1" applyAlignment="1">
      <alignment vertical="top"/>
    </xf>
    <xf numFmtId="0" fontId="0" fillId="5" borderId="3" xfId="0" applyFill="1" applyBorder="1" applyAlignment="1">
      <alignment horizontal="center"/>
    </xf>
    <xf numFmtId="0" fontId="9" fillId="5" borderId="13" xfId="0" applyFont="1" applyFill="1" applyBorder="1" applyAlignment="1">
      <alignment horizontal="right"/>
    </xf>
    <xf numFmtId="0" fontId="9" fillId="5" borderId="0" xfId="0" applyFont="1" applyFill="1" applyBorder="1" applyAlignment="1">
      <alignment vertical="top" wrapText="1"/>
    </xf>
    <xf numFmtId="0" fontId="23" fillId="4" borderId="21" xfId="0" applyFont="1" applyFill="1" applyBorder="1" applyAlignment="1">
      <alignment horizontal="left" vertical="top"/>
    </xf>
    <xf numFmtId="0" fontId="0" fillId="5" borderId="15" xfId="0" applyFill="1" applyBorder="1" applyAlignment="1">
      <alignment horizontal="center"/>
    </xf>
    <xf numFmtId="0" fontId="0" fillId="0" borderId="6" xfId="0" applyBorder="1" applyAlignment="1">
      <alignment vertical="center"/>
    </xf>
    <xf numFmtId="0" fontId="0" fillId="0" borderId="17" xfId="0" applyFont="1" applyBorder="1" applyAlignment="1">
      <alignment vertical="center"/>
    </xf>
    <xf numFmtId="0" fontId="0" fillId="0" borderId="3" xfId="0" applyFill="1" applyBorder="1" applyAlignment="1"/>
    <xf numFmtId="0" fontId="0" fillId="4" borderId="7" xfId="0" applyFill="1" applyBorder="1"/>
    <xf numFmtId="0" fontId="0" fillId="4" borderId="0" xfId="0" applyFill="1" applyBorder="1" applyAlignment="1">
      <alignment horizontal="center"/>
    </xf>
    <xf numFmtId="0" fontId="0" fillId="6" borderId="17" xfId="0" applyFill="1" applyBorder="1"/>
    <xf numFmtId="0" fontId="0" fillId="6" borderId="3" xfId="0" applyFill="1" applyBorder="1"/>
    <xf numFmtId="0" fontId="0" fillId="6" borderId="6" xfId="0" applyFill="1" applyBorder="1"/>
    <xf numFmtId="0" fontId="0" fillId="6" borderId="0" xfId="0" applyFill="1" applyBorder="1"/>
    <xf numFmtId="0" fontId="9" fillId="0" borderId="0" xfId="0" applyFont="1" applyFill="1" applyBorder="1" applyAlignment="1">
      <alignment horizontal="left"/>
    </xf>
    <xf numFmtId="14" fontId="0" fillId="2" borderId="0" xfId="0" applyNumberFormat="1" applyFont="1" applyFill="1" applyBorder="1" applyAlignment="1">
      <alignment horizontal="left"/>
    </xf>
    <xf numFmtId="0" fontId="8" fillId="0" borderId="4" xfId="0" applyFont="1" applyBorder="1"/>
    <xf numFmtId="0" fontId="8" fillId="0" borderId="9" xfId="0" applyFont="1" applyBorder="1"/>
    <xf numFmtId="0" fontId="0" fillId="2" borderId="0" xfId="0" applyFont="1" applyFill="1" applyBorder="1" applyAlignment="1">
      <alignment horizontal="left"/>
    </xf>
    <xf numFmtId="1" fontId="0" fillId="0" borderId="4" xfId="0" applyNumberFormat="1" applyBorder="1"/>
    <xf numFmtId="0" fontId="0" fillId="0" borderId="7" xfId="0" applyFill="1" applyBorder="1" applyAlignment="1"/>
    <xf numFmtId="0" fontId="0" fillId="5" borderId="7" xfId="0" applyFill="1" applyBorder="1" applyAlignment="1"/>
    <xf numFmtId="0" fontId="0" fillId="4" borderId="0" xfId="0" applyFill="1" applyBorder="1" applyAlignment="1"/>
    <xf numFmtId="0" fontId="25" fillId="4" borderId="20" xfId="0" applyFont="1" applyFill="1" applyBorder="1" applyAlignment="1"/>
    <xf numFmtId="0" fontId="0" fillId="4" borderId="2" xfId="0" applyFill="1" applyBorder="1" applyAlignment="1"/>
    <xf numFmtId="0" fontId="25" fillId="4" borderId="22" xfId="0" applyFont="1" applyFill="1" applyBorder="1" applyAlignment="1"/>
    <xf numFmtId="0" fontId="0" fillId="4" borderId="16" xfId="0" applyFill="1" applyBorder="1" applyAlignment="1"/>
    <xf numFmtId="0" fontId="0" fillId="0" borderId="0" xfId="0" applyBorder="1" applyAlignment="1"/>
    <xf numFmtId="0" fontId="0" fillId="0" borderId="0" xfId="0" applyFill="1" applyBorder="1" applyAlignment="1"/>
    <xf numFmtId="0" fontId="0" fillId="0" borderId="7" xfId="0" applyFont="1" applyBorder="1" applyAlignment="1"/>
    <xf numFmtId="0" fontId="0" fillId="0" borderId="7" xfId="0" applyFont="1" applyFill="1" applyBorder="1" applyAlignment="1"/>
    <xf numFmtId="0" fontId="0" fillId="0" borderId="23" xfId="0" applyFont="1" applyFill="1" applyBorder="1"/>
    <xf numFmtId="0" fontId="28" fillId="5" borderId="7" xfId="0" applyFont="1" applyFill="1" applyBorder="1" applyAlignment="1"/>
    <xf numFmtId="0" fontId="0" fillId="12" borderId="0" xfId="0" applyFill="1" applyBorder="1"/>
    <xf numFmtId="0" fontId="0" fillId="12" borderId="0" xfId="0" applyFill="1" applyBorder="1" applyAlignment="1"/>
    <xf numFmtId="0" fontId="8" fillId="0" borderId="0" xfId="0" applyFont="1" applyBorder="1"/>
    <xf numFmtId="0" fontId="27" fillId="0" borderId="0" xfId="0" applyFont="1"/>
    <xf numFmtId="0" fontId="27" fillId="0" borderId="0" xfId="0" applyFont="1" applyBorder="1"/>
    <xf numFmtId="0" fontId="29" fillId="0" borderId="0" xfId="0" applyFont="1" applyBorder="1" applyAlignment="1">
      <alignment vertical="top" wrapText="1"/>
    </xf>
    <xf numFmtId="0" fontId="0" fillId="0" borderId="9" xfId="0" applyBorder="1"/>
    <xf numFmtId="0" fontId="0" fillId="12" borderId="13" xfId="0" applyFill="1" applyBorder="1"/>
    <xf numFmtId="0" fontId="8" fillId="0" borderId="11" xfId="0" applyFont="1" applyBorder="1"/>
    <xf numFmtId="0" fontId="8" fillId="0" borderId="7" xfId="0" applyFont="1" applyBorder="1"/>
    <xf numFmtId="0" fontId="28" fillId="5" borderId="0" xfId="0" applyFont="1" applyFill="1" applyBorder="1" applyAlignment="1">
      <alignment horizontal="left"/>
    </xf>
    <xf numFmtId="0" fontId="28" fillId="5" borderId="17" xfId="0" applyFont="1" applyFill="1" applyBorder="1"/>
    <xf numFmtId="2" fontId="0" fillId="5" borderId="7" xfId="0" applyNumberFormat="1" applyFill="1" applyBorder="1"/>
    <xf numFmtId="0" fontId="0" fillId="12" borderId="6" xfId="0" applyFill="1" applyBorder="1"/>
    <xf numFmtId="0" fontId="0" fillId="12" borderId="6" xfId="0" applyFill="1" applyBorder="1" applyAlignment="1"/>
    <xf numFmtId="0" fontId="10" fillId="12" borderId="7" xfId="0" applyFont="1" applyFill="1" applyBorder="1"/>
    <xf numFmtId="0" fontId="10" fillId="5" borderId="0" xfId="0" applyFont="1" applyFill="1" applyBorder="1"/>
    <xf numFmtId="0" fontId="10" fillId="6" borderId="0" xfId="0" applyFont="1" applyFill="1" applyBorder="1"/>
    <xf numFmtId="0" fontId="9" fillId="7" borderId="7" xfId="0" applyFont="1" applyFill="1" applyBorder="1" applyAlignment="1">
      <alignment horizontal="left" vertical="center"/>
    </xf>
    <xf numFmtId="0" fontId="30" fillId="12" borderId="7" xfId="0" applyFont="1" applyFill="1" applyBorder="1"/>
    <xf numFmtId="0" fontId="0" fillId="0" borderId="7" xfId="0" applyBorder="1" applyAlignment="1"/>
    <xf numFmtId="0" fontId="0" fillId="0" borderId="3" xfId="0" applyBorder="1" applyAlignment="1"/>
    <xf numFmtId="0" fontId="9" fillId="5" borderId="7" xfId="0" applyFont="1" applyFill="1" applyBorder="1" applyAlignment="1">
      <alignment vertical="top" wrapText="1"/>
    </xf>
    <xf numFmtId="0" fontId="15" fillId="0" borderId="6" xfId="0" applyFont="1" applyBorder="1" applyAlignment="1">
      <alignment vertical="center"/>
    </xf>
    <xf numFmtId="0" fontId="0" fillId="0" borderId="6" xfId="0" applyFont="1" applyFill="1" applyBorder="1" applyAlignment="1"/>
    <xf numFmtId="0" fontId="11" fillId="4" borderId="23" xfId="0" applyFont="1" applyFill="1" applyBorder="1" applyAlignment="1"/>
    <xf numFmtId="0" fontId="11" fillId="4" borderId="6" xfId="0" applyFont="1" applyFill="1" applyBorder="1" applyAlignment="1"/>
    <xf numFmtId="0" fontId="32" fillId="10" borderId="13" xfId="0" applyFont="1" applyFill="1" applyBorder="1"/>
    <xf numFmtId="0" fontId="11" fillId="10" borderId="6" xfId="0" applyFont="1" applyFill="1" applyBorder="1" applyAlignment="1"/>
    <xf numFmtId="0" fontId="0" fillId="10" borderId="0" xfId="0" applyFill="1" applyBorder="1" applyAlignment="1"/>
    <xf numFmtId="0" fontId="28" fillId="10" borderId="6" xfId="0" applyFont="1" applyFill="1" applyBorder="1" applyAlignment="1">
      <alignment vertical="top"/>
    </xf>
    <xf numFmtId="0" fontId="0" fillId="10" borderId="13" xfId="0" applyFill="1" applyBorder="1"/>
    <xf numFmtId="0" fontId="0" fillId="0" borderId="0" xfId="0" applyFill="1" applyBorder="1" applyAlignment="1">
      <alignment horizontal="center"/>
    </xf>
    <xf numFmtId="0" fontId="0" fillId="0" borderId="3" xfId="0" applyFill="1" applyBorder="1" applyAlignment="1">
      <alignment horizontal="center"/>
    </xf>
    <xf numFmtId="0" fontId="0" fillId="0" borderId="15" xfId="0" applyFill="1" applyBorder="1"/>
    <xf numFmtId="0" fontId="12" fillId="4" borderId="6" xfId="0" applyFont="1" applyFill="1" applyBorder="1"/>
    <xf numFmtId="0" fontId="0" fillId="4" borderId="0" xfId="0" applyFill="1" applyBorder="1"/>
    <xf numFmtId="0" fontId="0" fillId="4" borderId="13" xfId="0" applyFill="1" applyBorder="1"/>
    <xf numFmtId="0" fontId="0" fillId="12" borderId="3" xfId="0" applyFill="1" applyBorder="1"/>
    <xf numFmtId="0" fontId="0" fillId="12" borderId="15" xfId="0" applyFill="1" applyBorder="1"/>
    <xf numFmtId="0" fontId="21" fillId="5" borderId="0" xfId="0" applyFont="1" applyFill="1" applyBorder="1" applyAlignment="1">
      <alignment horizontal="left" vertical="top"/>
    </xf>
    <xf numFmtId="0" fontId="21" fillId="5" borderId="6" xfId="0" applyFont="1" applyFill="1" applyBorder="1" applyAlignment="1">
      <alignment horizontal="left" vertical="top"/>
    </xf>
    <xf numFmtId="0" fontId="11" fillId="0" borderId="17" xfId="0" applyFont="1" applyBorder="1"/>
    <xf numFmtId="0" fontId="12" fillId="0" borderId="15" xfId="0" applyFont="1" applyBorder="1" applyAlignment="1">
      <alignment horizontal="right"/>
    </xf>
    <xf numFmtId="0" fontId="12" fillId="12" borderId="7" xfId="0" applyFont="1" applyFill="1" applyBorder="1" applyAlignment="1">
      <alignment horizontal="left" vertical="top"/>
    </xf>
    <xf numFmtId="0" fontId="0" fillId="12" borderId="7" xfId="0" applyFill="1" applyBorder="1" applyAlignment="1">
      <alignment horizontal="center"/>
    </xf>
    <xf numFmtId="0" fontId="11" fillId="12" borderId="0" xfId="0" applyFont="1" applyFill="1" applyBorder="1" applyAlignment="1">
      <alignment horizontal="left" vertical="top"/>
    </xf>
    <xf numFmtId="0" fontId="0" fillId="12" borderId="0" xfId="0" applyFill="1" applyBorder="1" applyAlignment="1">
      <alignment horizontal="center"/>
    </xf>
    <xf numFmtId="0" fontId="0" fillId="12" borderId="13" xfId="0" applyFill="1" applyBorder="1" applyAlignment="1">
      <alignment horizontal="center"/>
    </xf>
    <xf numFmtId="0" fontId="9" fillId="12" borderId="0" xfId="0" applyFont="1" applyFill="1" applyBorder="1" applyAlignment="1">
      <alignment horizontal="right"/>
    </xf>
    <xf numFmtId="0" fontId="31" fillId="12" borderId="13" xfId="0" applyFont="1" applyFill="1" applyBorder="1" applyAlignment="1">
      <alignment horizontal="center"/>
    </xf>
    <xf numFmtId="0" fontId="7" fillId="0" borderId="0" xfId="6"/>
    <xf numFmtId="0" fontId="7" fillId="0" borderId="2" xfId="6" applyBorder="1"/>
    <xf numFmtId="0" fontId="7" fillId="0" borderId="21" xfId="6" applyBorder="1"/>
    <xf numFmtId="0" fontId="7" fillId="14" borderId="0" xfId="6" applyFill="1" applyBorder="1"/>
    <xf numFmtId="0" fontId="7" fillId="0" borderId="29" xfId="6" applyBorder="1"/>
    <xf numFmtId="0" fontId="7" fillId="14" borderId="0" xfId="6" applyFill="1"/>
    <xf numFmtId="2" fontId="0" fillId="13" borderId="25" xfId="7" applyNumberFormat="1" applyFont="1"/>
    <xf numFmtId="0" fontId="7" fillId="0" borderId="20" xfId="6" applyBorder="1"/>
    <xf numFmtId="0" fontId="7" fillId="0" borderId="31" xfId="6" applyBorder="1"/>
    <xf numFmtId="0" fontId="7" fillId="0" borderId="0" xfId="6" applyAlignment="1">
      <alignment horizontal="center"/>
    </xf>
    <xf numFmtId="0" fontId="7" fillId="14" borderId="0" xfId="6" applyFill="1" applyAlignment="1"/>
    <xf numFmtId="0" fontId="0" fillId="13" borderId="25" xfId="7" applyFont="1"/>
    <xf numFmtId="0" fontId="7" fillId="0" borderId="28" xfId="6" applyBorder="1"/>
    <xf numFmtId="0" fontId="7" fillId="0" borderId="27" xfId="6" applyBorder="1"/>
    <xf numFmtId="0" fontId="7" fillId="0" borderId="26" xfId="6" applyBorder="1"/>
    <xf numFmtId="0" fontId="7" fillId="0" borderId="0" xfId="6" applyBorder="1"/>
    <xf numFmtId="0" fontId="38" fillId="0" borderId="35" xfId="6" applyFont="1" applyBorder="1"/>
    <xf numFmtId="0" fontId="39" fillId="0" borderId="36" xfId="6" applyFont="1" applyBorder="1"/>
    <xf numFmtId="0" fontId="39" fillId="0" borderId="37" xfId="6" applyFont="1" applyBorder="1"/>
    <xf numFmtId="0" fontId="39" fillId="0" borderId="38" xfId="6" applyFont="1" applyBorder="1"/>
    <xf numFmtId="0" fontId="39" fillId="0" borderId="0" xfId="6" applyFont="1" applyBorder="1"/>
    <xf numFmtId="0" fontId="39" fillId="0" borderId="39" xfId="6" applyFont="1" applyBorder="1"/>
    <xf numFmtId="0" fontId="40" fillId="0" borderId="34" xfId="6" applyFont="1" applyBorder="1" applyAlignment="1">
      <alignment horizontal="center" vertical="center"/>
    </xf>
    <xf numFmtId="0" fontId="39" fillId="16" borderId="44" xfId="6" applyFont="1" applyFill="1" applyBorder="1"/>
    <xf numFmtId="0" fontId="39" fillId="16" borderId="4" xfId="6" applyFont="1" applyFill="1" applyBorder="1" applyAlignment="1">
      <alignment horizontal="center"/>
    </xf>
    <xf numFmtId="0" fontId="39" fillId="16" borderId="46" xfId="6" applyFont="1" applyFill="1" applyBorder="1" applyAlignment="1">
      <alignment horizontal="center"/>
    </xf>
    <xf numFmtId="0" fontId="39" fillId="16" borderId="47" xfId="6" applyFont="1" applyFill="1" applyBorder="1" applyAlignment="1">
      <alignment horizontal="center"/>
    </xf>
    <xf numFmtId="0" fontId="39" fillId="17" borderId="48" xfId="6" applyFont="1" applyFill="1" applyBorder="1"/>
    <xf numFmtId="0" fontId="39" fillId="17" borderId="4" xfId="6" applyFont="1" applyFill="1" applyBorder="1" applyAlignment="1">
      <alignment horizontal="center"/>
    </xf>
    <xf numFmtId="0" fontId="39" fillId="17" borderId="46" xfId="6" applyFont="1" applyFill="1" applyBorder="1" applyAlignment="1">
      <alignment horizontal="center"/>
    </xf>
    <xf numFmtId="0" fontId="39" fillId="17" borderId="47" xfId="6" applyFont="1" applyFill="1" applyBorder="1" applyAlignment="1">
      <alignment horizontal="center"/>
    </xf>
    <xf numFmtId="0" fontId="39" fillId="18" borderId="50" xfId="6" applyFont="1" applyFill="1" applyBorder="1"/>
    <xf numFmtId="0" fontId="39" fillId="18" borderId="51" xfId="6" applyFont="1" applyFill="1" applyBorder="1" applyAlignment="1">
      <alignment horizontal="center"/>
    </xf>
    <xf numFmtId="0" fontId="39" fillId="18" borderId="32" xfId="6" applyFont="1" applyFill="1" applyBorder="1" applyAlignment="1">
      <alignment horizontal="center"/>
    </xf>
    <xf numFmtId="0" fontId="39" fillId="18" borderId="53" xfId="6" applyFont="1" applyFill="1" applyBorder="1" applyAlignment="1">
      <alignment horizontal="center"/>
    </xf>
    <xf numFmtId="0" fontId="7" fillId="0" borderId="54" xfId="6" applyBorder="1"/>
    <xf numFmtId="0" fontId="39" fillId="0" borderId="55" xfId="6" applyFont="1" applyBorder="1"/>
    <xf numFmtId="0" fontId="39" fillId="0" borderId="56" xfId="6" applyFont="1" applyBorder="1"/>
    <xf numFmtId="0" fontId="7" fillId="0" borderId="22" xfId="6" applyBorder="1"/>
    <xf numFmtId="0" fontId="7" fillId="0" borderId="16" xfId="6" applyBorder="1"/>
    <xf numFmtId="0" fontId="28" fillId="2" borderId="17" xfId="0" applyFont="1" applyFill="1" applyBorder="1" applyAlignment="1">
      <alignment vertical="top"/>
    </xf>
    <xf numFmtId="0" fontId="0" fillId="10" borderId="31" xfId="0" applyFill="1" applyBorder="1" applyAlignment="1"/>
    <xf numFmtId="0" fontId="0" fillId="12" borderId="17" xfId="0" applyFill="1" applyBorder="1"/>
    <xf numFmtId="0" fontId="0" fillId="12" borderId="17" xfId="0" applyFill="1" applyBorder="1" applyAlignment="1"/>
    <xf numFmtId="0" fontId="0" fillId="12" borderId="7" xfId="0" applyFill="1" applyBorder="1" applyAlignment="1">
      <alignment vertical="top" wrapText="1"/>
    </xf>
    <xf numFmtId="0" fontId="0" fillId="12" borderId="13" xfId="0" applyFill="1" applyBorder="1" applyAlignment="1"/>
    <xf numFmtId="0" fontId="0" fillId="12" borderId="17" xfId="0" applyFill="1" applyBorder="1" applyAlignment="1">
      <alignment wrapText="1"/>
    </xf>
    <xf numFmtId="0" fontId="30" fillId="12" borderId="15" xfId="0" applyFont="1" applyFill="1" applyBorder="1" applyAlignment="1"/>
    <xf numFmtId="0" fontId="0" fillId="12" borderId="7" xfId="0" applyFill="1" applyBorder="1"/>
    <xf numFmtId="0" fontId="7" fillId="0" borderId="0" xfId="6" applyFill="1" applyBorder="1"/>
    <xf numFmtId="0" fontId="7" fillId="0" borderId="0" xfId="6" applyFill="1" applyBorder="1" applyAlignment="1">
      <alignment horizontal="center"/>
    </xf>
    <xf numFmtId="0" fontId="7" fillId="0" borderId="0" xfId="6" applyFill="1" applyBorder="1" applyAlignment="1"/>
    <xf numFmtId="0" fontId="0" fillId="0" borderId="0" xfId="7" applyFont="1" applyFill="1" applyBorder="1"/>
    <xf numFmtId="2" fontId="0" fillId="0" borderId="0" xfId="7" applyNumberFormat="1" applyFont="1" applyFill="1" applyBorder="1"/>
    <xf numFmtId="0" fontId="7" fillId="0" borderId="0" xfId="6" applyBorder="1" applyAlignment="1">
      <alignment horizontal="center"/>
    </xf>
    <xf numFmtId="0" fontId="7" fillId="14" borderId="0" xfId="6" applyFill="1" applyBorder="1" applyAlignment="1"/>
    <xf numFmtId="0" fontId="0" fillId="13" borderId="0" xfId="7" applyFont="1" applyBorder="1"/>
    <xf numFmtId="0" fontId="0" fillId="6" borderId="13" xfId="0" applyFill="1" applyBorder="1"/>
    <xf numFmtId="0" fontId="0" fillId="0" borderId="0" xfId="0" applyFill="1" applyBorder="1" applyAlignment="1">
      <alignment horizontal="center" vertical="center"/>
    </xf>
    <xf numFmtId="0" fontId="6" fillId="14" borderId="0" xfId="6" applyFont="1" applyFill="1" applyBorder="1"/>
    <xf numFmtId="1" fontId="9" fillId="0" borderId="0" xfId="0" applyNumberFormat="1" applyFont="1" applyBorder="1"/>
    <xf numFmtId="1" fontId="0" fillId="0" borderId="0" xfId="0" applyNumberFormat="1" applyBorder="1"/>
    <xf numFmtId="1" fontId="0" fillId="0" borderId="8" xfId="0" applyNumberFormat="1" applyBorder="1"/>
    <xf numFmtId="166" fontId="0" fillId="0" borderId="0" xfId="0" applyNumberFormat="1"/>
    <xf numFmtId="0" fontId="48" fillId="19" borderId="59" xfId="0" applyFont="1" applyFill="1" applyBorder="1" applyAlignment="1">
      <alignment vertical="top" wrapText="1"/>
    </xf>
    <xf numFmtId="0" fontId="48" fillId="0" borderId="59" xfId="0" applyFont="1" applyBorder="1" applyAlignment="1">
      <alignment vertical="top" wrapText="1"/>
    </xf>
    <xf numFmtId="167" fontId="48" fillId="19" borderId="59" xfId="0" applyNumberFormat="1" applyFont="1" applyFill="1" applyBorder="1" applyAlignment="1">
      <alignment vertical="top" wrapText="1"/>
    </xf>
    <xf numFmtId="166" fontId="48" fillId="19" borderId="59" xfId="0" applyNumberFormat="1" applyFont="1" applyFill="1" applyBorder="1" applyAlignment="1">
      <alignment vertical="top" wrapText="1"/>
    </xf>
    <xf numFmtId="49" fontId="48" fillId="0" borderId="59" xfId="0" applyNumberFormat="1" applyFont="1" applyBorder="1" applyAlignment="1">
      <alignment vertical="top" wrapText="1"/>
    </xf>
    <xf numFmtId="49" fontId="48" fillId="0" borderId="61" xfId="0" applyNumberFormat="1" applyFont="1" applyBorder="1" applyAlignment="1">
      <alignment vertical="top" wrapText="1"/>
    </xf>
    <xf numFmtId="0" fontId="48" fillId="0" borderId="41" xfId="0" applyFont="1" applyBorder="1" applyAlignment="1">
      <alignment vertical="top" wrapText="1"/>
    </xf>
    <xf numFmtId="0" fontId="49" fillId="19" borderId="23" xfId="0" applyFont="1" applyFill="1" applyBorder="1" applyAlignment="1">
      <alignment vertical="top" wrapText="1"/>
    </xf>
    <xf numFmtId="0" fontId="49" fillId="0" borderId="23" xfId="0" applyFont="1" applyBorder="1" applyAlignment="1">
      <alignment vertical="top" wrapText="1"/>
    </xf>
    <xf numFmtId="167" fontId="49" fillId="19" borderId="23" xfId="0" applyNumberFormat="1" applyFont="1" applyFill="1" applyBorder="1" applyAlignment="1">
      <alignment vertical="top" wrapText="1"/>
    </xf>
    <xf numFmtId="0" fontId="49" fillId="20" borderId="23" xfId="0" applyFont="1" applyFill="1" applyBorder="1" applyAlignment="1">
      <alignment vertical="top" wrapText="1"/>
    </xf>
    <xf numFmtId="166" fontId="49" fillId="19" borderId="23" xfId="0" applyNumberFormat="1" applyFont="1" applyFill="1" applyBorder="1" applyAlignment="1">
      <alignment vertical="top" wrapText="1"/>
    </xf>
    <xf numFmtId="0" fontId="49" fillId="0" borderId="0" xfId="0" applyFont="1" applyAlignment="1">
      <alignment vertical="top" wrapText="1"/>
    </xf>
    <xf numFmtId="6" fontId="52" fillId="0" borderId="0" xfId="0" applyNumberFormat="1" applyFont="1"/>
    <xf numFmtId="0" fontId="53" fillId="21" borderId="27" xfId="0" applyFont="1" applyFill="1" applyBorder="1" applyAlignment="1">
      <alignment vertical="center"/>
    </xf>
    <xf numFmtId="0" fontId="53" fillId="21" borderId="34" xfId="0" applyFont="1" applyFill="1" applyBorder="1" applyAlignment="1">
      <alignment vertical="center"/>
    </xf>
    <xf numFmtId="0" fontId="53" fillId="21" borderId="26" xfId="0" applyFont="1" applyFill="1" applyBorder="1" applyAlignment="1">
      <alignment vertical="center"/>
    </xf>
    <xf numFmtId="0" fontId="54" fillId="0" borderId="20" xfId="0" applyFont="1" applyBorder="1" applyAlignment="1">
      <alignment horizontal="left" vertical="center" indent="2"/>
    </xf>
    <xf numFmtId="0" fontId="54" fillId="0" borderId="30" xfId="0" applyFont="1" applyBorder="1" applyAlignment="1">
      <alignment vertical="center"/>
    </xf>
    <xf numFmtId="0" fontId="54" fillId="0" borderId="31" xfId="0" applyFont="1" applyBorder="1" applyAlignment="1">
      <alignment horizontal="center" vertical="center"/>
    </xf>
    <xf numFmtId="0" fontId="56" fillId="0" borderId="31" xfId="0" applyFont="1" applyBorder="1" applyAlignment="1">
      <alignment horizontal="center" vertical="center"/>
    </xf>
    <xf numFmtId="0" fontId="54" fillId="0" borderId="67" xfId="0" applyFont="1" applyBorder="1" applyAlignment="1">
      <alignment horizontal="left" vertical="center" indent="2"/>
    </xf>
    <xf numFmtId="0" fontId="54" fillId="0" borderId="68" xfId="0" applyFont="1" applyBorder="1" applyAlignment="1">
      <alignment vertical="center"/>
    </xf>
    <xf numFmtId="0" fontId="56" fillId="0" borderId="69" xfId="0" applyFont="1" applyBorder="1" applyAlignment="1">
      <alignment horizontal="center" vertical="center"/>
    </xf>
    <xf numFmtId="0" fontId="0" fillId="0" borderId="66" xfId="0" applyBorder="1"/>
    <xf numFmtId="0" fontId="8" fillId="0" borderId="66" xfId="0" applyFont="1" applyFill="1" applyBorder="1"/>
    <xf numFmtId="0" fontId="9" fillId="0" borderId="66" xfId="0" applyFont="1" applyBorder="1"/>
    <xf numFmtId="0" fontId="0" fillId="0" borderId="4" xfId="0" applyBorder="1" applyAlignment="1">
      <alignment horizontal="left" vertical="center"/>
    </xf>
    <xf numFmtId="0" fontId="4" fillId="0" borderId="0" xfId="10"/>
    <xf numFmtId="14" fontId="4" fillId="0" borderId="0" xfId="10" applyNumberFormat="1"/>
    <xf numFmtId="0" fontId="0" fillId="2" borderId="4" xfId="0" applyFont="1" applyFill="1" applyBorder="1" applyAlignment="1">
      <alignment horizontal="left" vertical="center" wrapText="1"/>
    </xf>
    <xf numFmtId="0" fontId="25" fillId="10" borderId="63" xfId="0" applyFont="1" applyFill="1" applyBorder="1" applyProtection="1">
      <protection hidden="1"/>
    </xf>
    <xf numFmtId="0" fontId="23" fillId="10" borderId="65" xfId="0" applyFont="1" applyFill="1" applyBorder="1" applyProtection="1">
      <protection hidden="1"/>
    </xf>
    <xf numFmtId="0" fontId="23" fillId="0" borderId="0" xfId="0" applyFont="1"/>
    <xf numFmtId="0" fontId="23" fillId="2" borderId="65" xfId="0" applyFont="1" applyFill="1" applyBorder="1" applyProtection="1">
      <protection hidden="1"/>
    </xf>
    <xf numFmtId="0" fontId="23" fillId="2" borderId="6" xfId="0" applyFont="1" applyFill="1" applyBorder="1" applyProtection="1">
      <protection hidden="1"/>
    </xf>
    <xf numFmtId="0" fontId="23" fillId="2" borderId="0" xfId="0" applyFont="1" applyFill="1" applyProtection="1">
      <protection hidden="1"/>
    </xf>
    <xf numFmtId="168" fontId="23" fillId="11" borderId="66" xfId="0" applyNumberFormat="1" applyFont="1" applyFill="1" applyBorder="1" applyProtection="1">
      <protection locked="0" hidden="1"/>
    </xf>
    <xf numFmtId="0" fontId="0" fillId="10" borderId="3" xfId="0" applyFill="1" applyBorder="1" applyProtection="1">
      <protection hidden="1"/>
    </xf>
    <xf numFmtId="0" fontId="0" fillId="10" borderId="15" xfId="0" applyFill="1" applyBorder="1" applyProtection="1">
      <protection hidden="1"/>
    </xf>
    <xf numFmtId="0" fontId="23" fillId="2" borderId="14" xfId="0" applyFont="1" applyFill="1" applyBorder="1" applyProtection="1">
      <protection hidden="1"/>
    </xf>
    <xf numFmtId="0" fontId="23" fillId="10" borderId="14" xfId="0" applyFont="1" applyFill="1" applyBorder="1" applyProtection="1">
      <protection hidden="1"/>
    </xf>
    <xf numFmtId="2" fontId="0" fillId="0" borderId="0" xfId="0" applyNumberFormat="1" applyFill="1" applyBorder="1"/>
    <xf numFmtId="2" fontId="9" fillId="0" borderId="0" xfId="0" applyNumberFormat="1" applyFont="1" applyFill="1" applyBorder="1"/>
    <xf numFmtId="0" fontId="0" fillId="0" borderId="0" xfId="0" applyFill="1" applyBorder="1"/>
    <xf numFmtId="0" fontId="8" fillId="0" borderId="0" xfId="0" applyFont="1" applyFill="1" applyBorder="1"/>
    <xf numFmtId="0" fontId="0" fillId="0" borderId="0" xfId="0" applyFont="1" applyFill="1" applyBorder="1"/>
    <xf numFmtId="0" fontId="0" fillId="0" borderId="0" xfId="0" applyFont="1" applyFill="1" applyBorder="1" applyAlignment="1">
      <alignment vertical="top" wrapText="1"/>
    </xf>
    <xf numFmtId="0" fontId="22" fillId="0" borderId="0" xfId="0" applyFont="1" applyFill="1" applyBorder="1"/>
    <xf numFmtId="0" fontId="30" fillId="0" borderId="0" xfId="0" applyFont="1" applyFill="1" applyBorder="1"/>
    <xf numFmtId="0" fontId="43" fillId="0" borderId="0" xfId="0" applyFont="1" applyFill="1" applyBorder="1"/>
    <xf numFmtId="0" fontId="0" fillId="0" borderId="0" xfId="0" applyFill="1" applyBorder="1" applyAlignment="1">
      <alignment vertical="center"/>
    </xf>
    <xf numFmtId="2" fontId="0" fillId="0" borderId="0" xfId="0" applyNumberFormat="1" applyFont="1" applyFill="1" applyBorder="1"/>
    <xf numFmtId="0" fontId="9" fillId="0" borderId="0" xfId="0" applyFont="1" applyFill="1" applyBorder="1" applyAlignment="1">
      <alignment vertical="center"/>
    </xf>
    <xf numFmtId="0" fontId="0" fillId="12" borderId="64" xfId="0" applyFill="1" applyBorder="1"/>
    <xf numFmtId="0" fontId="0" fillId="10" borderId="65" xfId="0" applyFill="1" applyBorder="1" applyAlignment="1" applyProtection="1">
      <alignment horizontal="right"/>
      <protection hidden="1"/>
    </xf>
    <xf numFmtId="0" fontId="0" fillId="10" borderId="65" xfId="0" applyFill="1" applyBorder="1" applyAlignment="1" applyProtection="1">
      <alignment horizontal="right" vertical="center"/>
      <protection hidden="1"/>
    </xf>
    <xf numFmtId="0" fontId="9" fillId="7" borderId="64" xfId="0" applyFont="1" applyFill="1" applyBorder="1" applyAlignment="1">
      <alignment horizontal="left" vertical="center"/>
    </xf>
    <xf numFmtId="0" fontId="23" fillId="10" borderId="64" xfId="0" applyFont="1" applyFill="1" applyBorder="1" applyProtection="1">
      <protection hidden="1"/>
    </xf>
    <xf numFmtId="0" fontId="0" fillId="10" borderId="65" xfId="0" applyFill="1" applyBorder="1" applyProtection="1">
      <protection hidden="1"/>
    </xf>
    <xf numFmtId="0" fontId="0" fillId="2" borderId="65" xfId="0" applyFill="1" applyBorder="1" applyProtection="1">
      <protection hidden="1"/>
    </xf>
    <xf numFmtId="0" fontId="0" fillId="12" borderId="6" xfId="0" applyFill="1" applyBorder="1" applyProtection="1">
      <protection hidden="1"/>
    </xf>
    <xf numFmtId="0" fontId="0" fillId="12" borderId="64" xfId="0" applyFill="1" applyBorder="1" applyAlignment="1" applyProtection="1">
      <alignment wrapText="1"/>
      <protection hidden="1"/>
    </xf>
    <xf numFmtId="0" fontId="0" fillId="12" borderId="65" xfId="0" applyFill="1" applyBorder="1" applyProtection="1">
      <protection hidden="1"/>
    </xf>
    <xf numFmtId="0" fontId="0" fillId="10" borderId="64" xfId="0" applyFill="1" applyBorder="1" applyProtection="1">
      <protection hidden="1"/>
    </xf>
    <xf numFmtId="2" fontId="0" fillId="2" borderId="0" xfId="0" applyNumberFormat="1" applyFill="1"/>
    <xf numFmtId="0" fontId="0" fillId="2" borderId="6" xfId="0" applyFill="1" applyBorder="1" applyProtection="1">
      <protection hidden="1"/>
    </xf>
    <xf numFmtId="0" fontId="0" fillId="12" borderId="13" xfId="0" applyFill="1" applyBorder="1" applyProtection="1">
      <protection hidden="1"/>
    </xf>
    <xf numFmtId="0" fontId="0" fillId="2" borderId="13" xfId="0" applyFill="1" applyBorder="1" applyProtection="1">
      <protection hidden="1"/>
    </xf>
    <xf numFmtId="0" fontId="0" fillId="2" borderId="66" xfId="0" applyFill="1" applyBorder="1"/>
    <xf numFmtId="0" fontId="61" fillId="0" borderId="0" xfId="6" applyFont="1" applyFill="1" applyBorder="1"/>
    <xf numFmtId="0" fontId="61" fillId="0" borderId="0" xfId="6" applyFont="1" applyBorder="1"/>
    <xf numFmtId="0" fontId="61" fillId="0" borderId="0" xfId="6" applyFont="1"/>
    <xf numFmtId="0" fontId="37" fillId="12" borderId="66" xfId="6" applyFont="1" applyFill="1" applyBorder="1" applyAlignment="1">
      <alignment horizontal="center" vertical="center" wrapText="1"/>
    </xf>
    <xf numFmtId="0" fontId="57" fillId="12" borderId="63" xfId="0" applyFont="1" applyFill="1" applyBorder="1" applyAlignment="1">
      <alignment horizontal="left"/>
    </xf>
    <xf numFmtId="0" fontId="57" fillId="12" borderId="64" xfId="0" applyFont="1" applyFill="1" applyBorder="1" applyAlignment="1">
      <alignment horizontal="left"/>
    </xf>
    <xf numFmtId="0" fontId="23" fillId="12" borderId="64" xfId="0" applyFont="1" applyFill="1" applyBorder="1" applyAlignment="1">
      <alignment horizontal="left"/>
    </xf>
    <xf numFmtId="0" fontId="57" fillId="12" borderId="65" xfId="0" applyFont="1" applyFill="1" applyBorder="1" applyAlignment="1">
      <alignment horizontal="left"/>
    </xf>
    <xf numFmtId="0" fontId="61" fillId="6" borderId="18" xfId="0" applyFont="1" applyFill="1" applyBorder="1" applyAlignment="1">
      <alignment horizontal="center"/>
    </xf>
    <xf numFmtId="0" fontId="61" fillId="0" borderId="0" xfId="0" applyFont="1"/>
    <xf numFmtId="0" fontId="61" fillId="6" borderId="13" xfId="0" applyFont="1" applyFill="1" applyBorder="1" applyAlignment="1">
      <alignment horizontal="center"/>
    </xf>
    <xf numFmtId="0" fontId="45" fillId="4" borderId="17" xfId="0" applyFont="1" applyFill="1" applyBorder="1"/>
    <xf numFmtId="0" fontId="62" fillId="0" borderId="10" xfId="0" applyFont="1" applyBorder="1" applyAlignment="1">
      <alignment vertical="top"/>
    </xf>
    <xf numFmtId="0" fontId="62" fillId="0" borderId="9" xfId="0" applyFont="1" applyBorder="1" applyAlignment="1">
      <alignment vertical="top"/>
    </xf>
    <xf numFmtId="0" fontId="61" fillId="0" borderId="0" xfId="0" applyFont="1" applyAlignment="1">
      <alignment vertical="top"/>
    </xf>
    <xf numFmtId="0" fontId="62" fillId="10" borderId="0" xfId="0" applyFont="1" applyFill="1" applyBorder="1" applyAlignment="1">
      <alignment vertical="top"/>
    </xf>
    <xf numFmtId="0" fontId="64" fillId="10" borderId="0" xfId="0" applyFont="1" applyFill="1" applyAlignment="1">
      <alignment vertical="top"/>
    </xf>
    <xf numFmtId="0" fontId="64" fillId="0" borderId="0" xfId="0" applyFont="1" applyAlignment="1">
      <alignment vertical="top"/>
    </xf>
    <xf numFmtId="0" fontId="62" fillId="0" borderId="4" xfId="0" applyFont="1" applyBorder="1" applyAlignment="1">
      <alignment vertical="top"/>
    </xf>
    <xf numFmtId="0" fontId="61" fillId="0" borderId="0" xfId="0" applyFont="1" applyAlignment="1"/>
    <xf numFmtId="0" fontId="61" fillId="0" borderId="0" xfId="0" applyFont="1" applyFill="1" applyAlignment="1">
      <alignment horizontal="left" vertical="top"/>
    </xf>
    <xf numFmtId="0" fontId="21" fillId="10" borderId="72" xfId="0" applyFont="1" applyFill="1" applyBorder="1" applyAlignment="1" applyProtection="1">
      <alignment vertical="top"/>
      <protection hidden="1"/>
    </xf>
    <xf numFmtId="0" fontId="21" fillId="10" borderId="73" xfId="0" applyFont="1" applyFill="1" applyBorder="1" applyAlignment="1" applyProtection="1">
      <alignment vertical="top"/>
      <protection hidden="1"/>
    </xf>
    <xf numFmtId="0" fontId="21" fillId="2" borderId="0" xfId="0" applyFont="1" applyFill="1" applyBorder="1" applyAlignment="1" applyProtection="1">
      <alignment vertical="top"/>
      <protection hidden="1"/>
    </xf>
    <xf numFmtId="0" fontId="0" fillId="2" borderId="0" xfId="0" applyFill="1" applyBorder="1" applyProtection="1">
      <protection hidden="1"/>
    </xf>
    <xf numFmtId="0" fontId="58" fillId="0" borderId="66" xfId="0" applyFont="1" applyBorder="1" applyProtection="1"/>
    <xf numFmtId="2" fontId="23" fillId="0" borderId="66" xfId="0" applyNumberFormat="1" applyFont="1" applyBorder="1" applyProtection="1"/>
    <xf numFmtId="0" fontId="25" fillId="10" borderId="63" xfId="0" applyFont="1" applyFill="1" applyBorder="1" applyProtection="1"/>
    <xf numFmtId="0" fontId="58" fillId="2" borderId="63" xfId="0" applyFont="1" applyFill="1" applyBorder="1" applyProtection="1"/>
    <xf numFmtId="0" fontId="23" fillId="2" borderId="63" xfId="0" applyFont="1" applyFill="1" applyBorder="1" applyProtection="1"/>
    <xf numFmtId="0" fontId="23" fillId="2" borderId="66" xfId="0" applyFont="1" applyFill="1" applyBorder="1" applyProtection="1"/>
    <xf numFmtId="0" fontId="58" fillId="2" borderId="66" xfId="0" applyFont="1" applyFill="1" applyBorder="1" applyProtection="1"/>
    <xf numFmtId="0" fontId="23" fillId="2" borderId="63" xfId="0" applyFont="1" applyFill="1" applyBorder="1" applyAlignment="1" applyProtection="1">
      <alignment vertical="top"/>
    </xf>
    <xf numFmtId="0" fontId="21" fillId="10" borderId="71" xfId="0" applyFont="1" applyFill="1" applyBorder="1" applyAlignment="1" applyProtection="1">
      <alignment vertical="top"/>
    </xf>
    <xf numFmtId="0" fontId="21" fillId="10" borderId="17" xfId="0" applyFont="1" applyFill="1" applyBorder="1" applyAlignment="1" applyProtection="1">
      <alignment vertical="top"/>
    </xf>
    <xf numFmtId="165" fontId="23" fillId="11" borderId="66" xfId="0" applyNumberFormat="1" applyFont="1" applyFill="1" applyBorder="1" applyProtection="1">
      <protection locked="0"/>
    </xf>
    <xf numFmtId="0" fontId="23" fillId="23" borderId="66" xfId="0" applyFont="1" applyFill="1" applyBorder="1" applyAlignment="1" applyProtection="1">
      <alignment vertical="top" wrapText="1"/>
      <protection locked="0"/>
    </xf>
    <xf numFmtId="0" fontId="23" fillId="11" borderId="66" xfId="0" applyFont="1" applyFill="1" applyBorder="1" applyAlignment="1" applyProtection="1">
      <alignment vertical="top" wrapText="1"/>
      <protection locked="0"/>
    </xf>
    <xf numFmtId="0" fontId="23" fillId="11" borderId="13" xfId="0" applyFont="1" applyFill="1" applyBorder="1" applyProtection="1">
      <protection locked="0"/>
    </xf>
    <xf numFmtId="0" fontId="23" fillId="11" borderId="66" xfId="0" applyFont="1" applyFill="1" applyBorder="1" applyProtection="1">
      <protection locked="0"/>
    </xf>
    <xf numFmtId="0" fontId="23" fillId="10" borderId="64" xfId="0" applyFont="1" applyFill="1" applyBorder="1" applyProtection="1"/>
    <xf numFmtId="0" fontId="0" fillId="10" borderId="64" xfId="0" applyFill="1" applyBorder="1" applyProtection="1"/>
    <xf numFmtId="2" fontId="0" fillId="10" borderId="64" xfId="1" applyNumberFormat="1" applyFont="1" applyFill="1" applyBorder="1" applyProtection="1"/>
    <xf numFmtId="0" fontId="0" fillId="0" borderId="66" xfId="0" applyBorder="1" applyProtection="1"/>
    <xf numFmtId="0" fontId="0" fillId="2" borderId="6" xfId="0" applyFill="1" applyBorder="1" applyProtection="1"/>
    <xf numFmtId="0" fontId="0" fillId="0" borderId="13" xfId="0" applyBorder="1" applyProtection="1"/>
    <xf numFmtId="2" fontId="0" fillId="10" borderId="64" xfId="0" applyNumberFormat="1" applyFill="1" applyBorder="1" applyProtection="1"/>
    <xf numFmtId="0" fontId="58" fillId="10" borderId="63" xfId="0" applyFont="1" applyFill="1" applyBorder="1" applyAlignment="1" applyProtection="1">
      <alignment vertical="center"/>
    </xf>
    <xf numFmtId="0" fontId="23" fillId="10" borderId="65" xfId="0" applyFont="1" applyFill="1" applyBorder="1" applyProtection="1"/>
    <xf numFmtId="0" fontId="23" fillId="10" borderId="63" xfId="0" applyFont="1" applyFill="1" applyBorder="1" applyAlignment="1" applyProtection="1">
      <alignment vertical="center"/>
    </xf>
    <xf numFmtId="0" fontId="23" fillId="12" borderId="7" xfId="0" applyFont="1" applyFill="1" applyBorder="1" applyProtection="1"/>
    <xf numFmtId="0" fontId="23" fillId="12" borderId="13" xfId="0" applyFont="1" applyFill="1" applyBorder="1" applyProtection="1"/>
    <xf numFmtId="0" fontId="0" fillId="11" borderId="66" xfId="0" applyFill="1" applyBorder="1" applyProtection="1">
      <protection locked="0"/>
    </xf>
    <xf numFmtId="0" fontId="23" fillId="2" borderId="64" xfId="0" applyFont="1" applyFill="1" applyBorder="1" applyProtection="1">
      <protection hidden="1"/>
    </xf>
    <xf numFmtId="168" fontId="23" fillId="0" borderId="66" xfId="0" applyNumberFormat="1" applyFont="1" applyBorder="1" applyProtection="1"/>
    <xf numFmtId="0" fontId="15" fillId="12" borderId="6" xfId="0" applyFont="1" applyFill="1" applyBorder="1" applyAlignment="1" applyProtection="1">
      <alignment horizontal="left" vertical="center"/>
      <protection hidden="1"/>
    </xf>
    <xf numFmtId="0" fontId="15" fillId="12" borderId="17" xfId="0" applyFont="1" applyFill="1" applyBorder="1" applyAlignment="1" applyProtection="1">
      <alignment horizontal="left" vertical="center"/>
      <protection hidden="1"/>
    </xf>
    <xf numFmtId="0" fontId="0" fillId="12" borderId="3" xfId="0" applyFill="1" applyBorder="1" applyProtection="1">
      <protection hidden="1"/>
    </xf>
    <xf numFmtId="0" fontId="0" fillId="12" borderId="15" xfId="0" applyFill="1" applyBorder="1" applyProtection="1">
      <protection hidden="1"/>
    </xf>
    <xf numFmtId="0" fontId="52" fillId="0" borderId="0" xfId="6" applyFont="1"/>
    <xf numFmtId="0" fontId="52" fillId="0" borderId="0" xfId="0" applyFont="1"/>
    <xf numFmtId="0" fontId="2" fillId="0" borderId="0" xfId="6" applyFont="1" applyFill="1" applyBorder="1"/>
    <xf numFmtId="0" fontId="62" fillId="0" borderId="65" xfId="0" applyFont="1" applyBorder="1" applyAlignment="1">
      <alignment vertical="top"/>
    </xf>
    <xf numFmtId="0" fontId="63" fillId="0" borderId="0" xfId="0" applyFont="1" applyFill="1" applyBorder="1" applyAlignment="1" applyProtection="1">
      <alignment horizontal="left" vertical="top" wrapText="1"/>
      <protection locked="0"/>
    </xf>
    <xf numFmtId="0" fontId="62" fillId="0" borderId="0" xfId="0" applyFont="1" applyBorder="1" applyAlignment="1">
      <alignment vertical="top"/>
    </xf>
    <xf numFmtId="0" fontId="62" fillId="11" borderId="0" xfId="0" applyFont="1" applyFill="1" applyBorder="1" applyAlignment="1" applyProtection="1">
      <alignment vertical="top"/>
      <protection locked="0"/>
    </xf>
    <xf numFmtId="0" fontId="62" fillId="0" borderId="66" xfId="0" applyFont="1" applyBorder="1" applyAlignment="1">
      <alignment vertical="top"/>
    </xf>
    <xf numFmtId="0" fontId="0" fillId="12" borderId="64" xfId="0" applyFont="1" applyFill="1" applyBorder="1" applyAlignment="1">
      <alignment horizontal="left"/>
    </xf>
    <xf numFmtId="0" fontId="0" fillId="0" borderId="17" xfId="0" applyBorder="1" applyAlignment="1"/>
    <xf numFmtId="0" fontId="0" fillId="0" borderId="15" xfId="0" applyBorder="1" applyAlignment="1"/>
    <xf numFmtId="0" fontId="9" fillId="0" borderId="66" xfId="0" applyFont="1" applyFill="1" applyBorder="1" applyAlignment="1">
      <alignment horizontal="left"/>
    </xf>
    <xf numFmtId="0" fontId="9" fillId="0" borderId="66" xfId="0" applyFont="1" applyFill="1" applyBorder="1"/>
    <xf numFmtId="0" fontId="9" fillId="0" borderId="17" xfId="0" applyFont="1" applyFill="1" applyBorder="1"/>
    <xf numFmtId="0" fontId="9" fillId="0" borderId="74" xfId="0" applyFont="1" applyFill="1" applyBorder="1" applyAlignment="1">
      <alignment horizontal="left"/>
    </xf>
    <xf numFmtId="0" fontId="0" fillId="0" borderId="8" xfId="0" applyFill="1" applyBorder="1"/>
    <xf numFmtId="0" fontId="0" fillId="12" borderId="73" xfId="0" applyFill="1" applyBorder="1" applyAlignment="1">
      <alignment horizontal="center"/>
    </xf>
    <xf numFmtId="0" fontId="12" fillId="4" borderId="71" xfId="0" applyFont="1" applyFill="1" applyBorder="1"/>
    <xf numFmtId="0" fontId="0" fillId="4" borderId="73" xfId="0" applyFill="1" applyBorder="1"/>
    <xf numFmtId="0" fontId="0" fillId="3" borderId="66" xfId="0" applyFill="1" applyBorder="1" applyAlignment="1" applyProtection="1">
      <alignment horizontal="center"/>
      <protection locked="0"/>
    </xf>
    <xf numFmtId="0" fontId="0" fillId="0" borderId="66" xfId="0" applyFill="1" applyBorder="1" applyAlignment="1">
      <alignment horizontal="center"/>
    </xf>
    <xf numFmtId="0" fontId="0" fillId="3" borderId="66" xfId="0" applyNumberFormat="1" applyFill="1" applyBorder="1" applyAlignment="1" applyProtection="1">
      <alignment horizontal="center"/>
      <protection locked="0"/>
    </xf>
    <xf numFmtId="0" fontId="0" fillId="3" borderId="66" xfId="0" applyFont="1" applyFill="1" applyBorder="1" applyAlignment="1" applyProtection="1">
      <alignment horizontal="center" wrapText="1"/>
      <protection locked="0"/>
    </xf>
    <xf numFmtId="0" fontId="12" fillId="4" borderId="71" xfId="0" applyFont="1" applyFill="1" applyBorder="1" applyAlignment="1">
      <alignment horizontal="left" vertical="top"/>
    </xf>
    <xf numFmtId="0" fontId="0" fillId="4" borderId="73" xfId="0" applyFill="1" applyBorder="1" applyAlignment="1">
      <alignment horizontal="center"/>
    </xf>
    <xf numFmtId="0" fontId="8" fillId="2" borderId="66" xfId="0" applyFont="1" applyFill="1" applyBorder="1" applyAlignment="1">
      <alignment horizontal="center"/>
    </xf>
    <xf numFmtId="0" fontId="8" fillId="0" borderId="66" xfId="0" applyFont="1" applyFill="1" applyBorder="1" applyAlignment="1">
      <alignment horizontal="center"/>
    </xf>
    <xf numFmtId="0" fontId="0" fillId="0" borderId="66" xfId="0" applyFont="1" applyFill="1" applyBorder="1" applyAlignment="1">
      <alignment horizontal="center" wrapText="1"/>
    </xf>
    <xf numFmtId="0" fontId="0" fillId="5" borderId="65" xfId="0" applyFill="1" applyBorder="1"/>
    <xf numFmtId="0" fontId="9" fillId="4" borderId="66" xfId="0" applyFont="1" applyFill="1" applyBorder="1" applyAlignment="1"/>
    <xf numFmtId="0" fontId="0" fillId="4" borderId="65" xfId="0" applyFill="1" applyBorder="1" applyAlignment="1">
      <alignment horizontal="center"/>
    </xf>
    <xf numFmtId="0" fontId="9" fillId="2" borderId="66" xfId="0" applyFont="1" applyFill="1" applyBorder="1" applyAlignment="1">
      <alignment horizontal="center"/>
    </xf>
    <xf numFmtId="0" fontId="33" fillId="4" borderId="66" xfId="0" applyFont="1" applyFill="1" applyBorder="1"/>
    <xf numFmtId="0" fontId="33" fillId="10" borderId="66" xfId="0" applyFont="1" applyFill="1" applyBorder="1" applyAlignment="1">
      <alignment horizontal="left" vertical="top"/>
    </xf>
    <xf numFmtId="0" fontId="33" fillId="4" borderId="66" xfId="0" applyFont="1" applyFill="1" applyBorder="1" applyAlignment="1"/>
    <xf numFmtId="0" fontId="33" fillId="4" borderId="66" xfId="0" applyFont="1" applyFill="1" applyBorder="1" applyAlignment="1">
      <alignment vertical="top"/>
    </xf>
    <xf numFmtId="0" fontId="61" fillId="6" borderId="73" xfId="0" applyFont="1" applyFill="1" applyBorder="1" applyAlignment="1">
      <alignment horizontal="center"/>
    </xf>
    <xf numFmtId="0" fontId="45" fillId="4" borderId="3" xfId="0" applyFont="1" applyFill="1" applyBorder="1"/>
    <xf numFmtId="0" fontId="33" fillId="4" borderId="63" xfId="0" applyFont="1" applyFill="1" applyBorder="1"/>
    <xf numFmtId="0" fontId="33" fillId="4" borderId="63" xfId="0" applyFont="1" applyFill="1" applyBorder="1" applyAlignment="1">
      <alignment vertical="top"/>
    </xf>
    <xf numFmtId="0" fontId="62" fillId="0" borderId="64" xfId="0" applyFont="1" applyBorder="1" applyAlignment="1">
      <alignment vertical="top"/>
    </xf>
    <xf numFmtId="0" fontId="21" fillId="5" borderId="71" xfId="0" applyFont="1" applyFill="1" applyBorder="1" applyAlignment="1">
      <alignment vertical="top"/>
    </xf>
    <xf numFmtId="0" fontId="0" fillId="5" borderId="73" xfId="0" applyFill="1" applyBorder="1"/>
    <xf numFmtId="0" fontId="9" fillId="10" borderId="71" xfId="0" applyFont="1" applyFill="1" applyBorder="1"/>
    <xf numFmtId="0" fontId="9" fillId="10" borderId="66" xfId="0" applyFont="1" applyFill="1" applyBorder="1" applyAlignment="1">
      <alignment horizontal="right" vertical="top" wrapText="1"/>
    </xf>
    <xf numFmtId="0" fontId="9" fillId="0" borderId="63" xfId="0" applyFont="1" applyFill="1" applyBorder="1" applyAlignment="1"/>
    <xf numFmtId="0" fontId="0" fillId="0" borderId="64" xfId="0" applyFill="1" applyBorder="1" applyAlignment="1"/>
    <xf numFmtId="0" fontId="0" fillId="0" borderId="64" xfId="0" applyFill="1" applyBorder="1" applyAlignment="1">
      <alignment vertical="top" wrapText="1"/>
    </xf>
    <xf numFmtId="0" fontId="9" fillId="0" borderId="64" xfId="0" applyFont="1" applyFill="1" applyBorder="1" applyAlignment="1">
      <alignment vertical="top" wrapText="1"/>
    </xf>
    <xf numFmtId="0" fontId="9" fillId="0" borderId="65" xfId="0" applyFont="1" applyFill="1" applyBorder="1" applyAlignment="1">
      <alignment vertical="top" wrapText="1"/>
    </xf>
    <xf numFmtId="0" fontId="0" fillId="12" borderId="74" xfId="0" applyFill="1" applyBorder="1" applyAlignment="1">
      <alignment vertical="top"/>
    </xf>
    <xf numFmtId="0" fontId="0" fillId="12" borderId="64" xfId="0" applyFill="1" applyBorder="1" applyAlignment="1">
      <alignment vertical="top" wrapText="1"/>
    </xf>
    <xf numFmtId="0" fontId="30" fillId="12" borderId="65" xfId="0" applyFont="1" applyFill="1" applyBorder="1" applyAlignment="1"/>
    <xf numFmtId="0" fontId="9" fillId="12" borderId="74" xfId="0" applyFont="1" applyFill="1" applyBorder="1" applyAlignment="1"/>
    <xf numFmtId="0" fontId="0" fillId="12" borderId="64" xfId="0" applyFill="1" applyBorder="1" applyAlignment="1"/>
    <xf numFmtId="0" fontId="0" fillId="12" borderId="73" xfId="0" applyFill="1" applyBorder="1" applyAlignment="1"/>
    <xf numFmtId="0" fontId="30" fillId="11" borderId="66" xfId="0" applyFont="1" applyFill="1" applyBorder="1" applyAlignment="1" applyProtection="1">
      <alignment vertical="top" wrapText="1"/>
      <protection locked="0"/>
    </xf>
    <xf numFmtId="0" fontId="0" fillId="12" borderId="74" xfId="0" applyFill="1" applyBorder="1" applyAlignment="1">
      <alignment wrapText="1"/>
    </xf>
    <xf numFmtId="0" fontId="15" fillId="12" borderId="64" xfId="0" applyFont="1" applyFill="1" applyBorder="1" applyAlignment="1"/>
    <xf numFmtId="0" fontId="0" fillId="12" borderId="74" xfId="0" applyFont="1" applyFill="1" applyBorder="1" applyAlignment="1">
      <alignment vertical="top"/>
    </xf>
    <xf numFmtId="0" fontId="0" fillId="12" borderId="73" xfId="0" applyFill="1" applyBorder="1"/>
    <xf numFmtId="0" fontId="0" fillId="12" borderId="66" xfId="0" applyFont="1" applyFill="1" applyBorder="1" applyAlignment="1">
      <alignment vertical="top" wrapText="1"/>
    </xf>
    <xf numFmtId="0" fontId="0" fillId="2" borderId="64" xfId="0" applyFill="1" applyBorder="1"/>
    <xf numFmtId="2" fontId="8" fillId="2" borderId="65" xfId="0" applyNumberFormat="1" applyFont="1" applyFill="1" applyBorder="1" applyAlignment="1">
      <alignment horizontal="center"/>
    </xf>
    <xf numFmtId="0" fontId="19" fillId="12" borderId="63" xfId="0" applyFont="1" applyFill="1" applyBorder="1"/>
    <xf numFmtId="0" fontId="0" fillId="12" borderId="65" xfId="0" applyFill="1" applyBorder="1"/>
    <xf numFmtId="2" fontId="9" fillId="0" borderId="66" xfId="0" applyNumberFormat="1" applyFont="1" applyBorder="1" applyAlignment="1">
      <alignment horizontal="center"/>
    </xf>
    <xf numFmtId="0" fontId="0" fillId="5" borderId="71" xfId="0" applyFill="1" applyBorder="1"/>
    <xf numFmtId="0" fontId="0" fillId="5" borderId="13" xfId="0" applyFill="1" applyBorder="1"/>
    <xf numFmtId="0" fontId="9" fillId="5" borderId="13" xfId="0" applyFont="1" applyFill="1" applyBorder="1"/>
    <xf numFmtId="0" fontId="0" fillId="5" borderId="13" xfId="0" applyFill="1" applyBorder="1" applyAlignment="1">
      <alignment horizontal="center"/>
    </xf>
    <xf numFmtId="0" fontId="9" fillId="5" borderId="13" xfId="0" applyFont="1" applyFill="1" applyBorder="1" applyAlignment="1"/>
    <xf numFmtId="0" fontId="0" fillId="6" borderId="15" xfId="0" applyFill="1" applyBorder="1"/>
    <xf numFmtId="0" fontId="9" fillId="5" borderId="73" xfId="0" applyFont="1" applyFill="1" applyBorder="1" applyAlignment="1">
      <alignment vertical="top" wrapText="1"/>
    </xf>
    <xf numFmtId="0" fontId="12" fillId="4" borderId="63" xfId="0" applyFont="1" applyFill="1" applyBorder="1"/>
    <xf numFmtId="0" fontId="0" fillId="4" borderId="64" xfId="0" applyFill="1" applyBorder="1"/>
    <xf numFmtId="0" fontId="13" fillId="4" borderId="64" xfId="0" applyFont="1" applyFill="1" applyBorder="1" applyAlignment="1">
      <alignment horizontal="left"/>
    </xf>
    <xf numFmtId="0" fontId="12" fillId="4" borderId="64" xfId="0" applyFont="1" applyFill="1" applyBorder="1"/>
    <xf numFmtId="0" fontId="9" fillId="4" borderId="66" xfId="0" applyFont="1" applyFill="1" applyBorder="1" applyAlignment="1">
      <alignment horizontal="center"/>
    </xf>
    <xf numFmtId="0" fontId="0" fillId="0" borderId="71" xfId="0" applyFont="1" applyBorder="1" applyAlignment="1">
      <alignment vertical="center"/>
    </xf>
    <xf numFmtId="0" fontId="26" fillId="3" borderId="66" xfId="0" applyFont="1" applyFill="1" applyBorder="1" applyAlignment="1" applyProtection="1">
      <alignment horizontal="center" vertical="center" wrapText="1"/>
      <protection locked="0"/>
    </xf>
    <xf numFmtId="0" fontId="26" fillId="3" borderId="66" xfId="0" applyFont="1" applyFill="1" applyBorder="1" applyAlignment="1" applyProtection="1">
      <alignment horizontal="center" vertical="center"/>
      <protection locked="0"/>
    </xf>
    <xf numFmtId="0" fontId="28" fillId="5" borderId="71" xfId="0" applyFont="1" applyFill="1" applyBorder="1" applyAlignment="1"/>
    <xf numFmtId="0" fontId="9" fillId="5" borderId="73" xfId="0" applyFont="1" applyFill="1" applyBorder="1" applyAlignment="1">
      <alignment horizontal="right"/>
    </xf>
    <xf numFmtId="0" fontId="9" fillId="4" borderId="63" xfId="0" applyFont="1" applyFill="1" applyBorder="1" applyAlignment="1"/>
    <xf numFmtId="0" fontId="0" fillId="4" borderId="64" xfId="0" applyFont="1" applyFill="1" applyBorder="1" applyAlignment="1">
      <alignment horizontal="center" vertical="top" wrapText="1"/>
    </xf>
    <xf numFmtId="0" fontId="14" fillId="4" borderId="64" xfId="0" applyFont="1" applyFill="1" applyBorder="1" applyAlignment="1">
      <alignment horizontal="left"/>
    </xf>
    <xf numFmtId="0" fontId="0" fillId="4" borderId="65" xfId="0" applyFont="1" applyFill="1" applyBorder="1"/>
    <xf numFmtId="0" fontId="9" fillId="4" borderId="66" xfId="0" applyFont="1" applyFill="1" applyBorder="1" applyAlignment="1">
      <alignment horizontal="center" vertical="top" wrapText="1"/>
    </xf>
    <xf numFmtId="0" fontId="0" fillId="0" borderId="63" xfId="0" applyFont="1" applyBorder="1" applyAlignment="1">
      <alignment vertical="center"/>
    </xf>
    <xf numFmtId="0" fontId="0" fillId="0" borderId="64" xfId="0" applyFont="1" applyFill="1" applyBorder="1" applyAlignment="1">
      <alignment horizontal="center" vertical="top" wrapText="1"/>
    </xf>
    <xf numFmtId="0" fontId="14" fillId="0" borderId="64" xfId="0" applyFont="1" applyBorder="1"/>
    <xf numFmtId="0" fontId="0" fillId="0" borderId="65" xfId="0" applyFont="1" applyBorder="1"/>
    <xf numFmtId="0" fontId="0" fillId="2" borderId="66" xfId="0" applyFont="1" applyFill="1" applyBorder="1" applyAlignment="1">
      <alignment horizontal="right" wrapText="1"/>
    </xf>
    <xf numFmtId="0" fontId="0" fillId="0" borderId="63" xfId="0" applyFont="1" applyFill="1" applyBorder="1" applyAlignment="1">
      <alignment vertical="center"/>
    </xf>
    <xf numFmtId="0" fontId="14" fillId="0" borderId="64" xfId="0" applyFont="1" applyFill="1" applyBorder="1"/>
    <xf numFmtId="0" fontId="0" fillId="2" borderId="66" xfId="0" applyFont="1" applyFill="1" applyBorder="1" applyAlignment="1">
      <alignment horizontal="right"/>
    </xf>
    <xf numFmtId="0" fontId="8" fillId="0" borderId="63" xfId="0" applyFont="1" applyBorder="1" applyAlignment="1">
      <alignment vertical="center"/>
    </xf>
    <xf numFmtId="0" fontId="14" fillId="0" borderId="64" xfId="0" applyFont="1" applyBorder="1" applyAlignment="1">
      <alignment horizontal="left"/>
    </xf>
    <xf numFmtId="0" fontId="0" fillId="2" borderId="66" xfId="0" applyFill="1" applyBorder="1" applyAlignment="1">
      <alignment horizontal="right"/>
    </xf>
    <xf numFmtId="0" fontId="0" fillId="0" borderId="64" xfId="0" applyFont="1" applyBorder="1"/>
    <xf numFmtId="0" fontId="9" fillId="0" borderId="66" xfId="0" applyFont="1" applyFill="1" applyBorder="1" applyAlignment="1">
      <alignment vertical="top" wrapText="1"/>
    </xf>
    <xf numFmtId="0" fontId="0" fillId="4" borderId="64" xfId="0" applyFont="1" applyFill="1" applyBorder="1" applyAlignment="1"/>
    <xf numFmtId="0" fontId="9" fillId="4" borderId="65" xfId="0" applyFont="1" applyFill="1" applyBorder="1" applyAlignment="1"/>
    <xf numFmtId="0" fontId="15" fillId="0" borderId="63" xfId="0" applyFont="1" applyBorder="1" applyAlignment="1"/>
    <xf numFmtId="0" fontId="0" fillId="0" borderId="65" xfId="0" applyBorder="1" applyAlignment="1"/>
    <xf numFmtId="0" fontId="0" fillId="0" borderId="63" xfId="0" applyFont="1" applyBorder="1" applyAlignment="1"/>
    <xf numFmtId="0" fontId="0" fillId="0" borderId="64" xfId="0" applyFont="1" applyBorder="1" applyAlignment="1"/>
    <xf numFmtId="0" fontId="14" fillId="0" borderId="64" xfId="0" applyFont="1" applyFill="1" applyBorder="1" applyAlignment="1"/>
    <xf numFmtId="0" fontId="0" fillId="0" borderId="65" xfId="0" applyFont="1" applyFill="1" applyBorder="1" applyAlignment="1">
      <alignment vertical="top" wrapText="1"/>
    </xf>
    <xf numFmtId="0" fontId="0" fillId="2" borderId="66" xfId="0" applyFont="1" applyFill="1" applyBorder="1" applyAlignment="1">
      <alignment horizontal="right" vertical="top" wrapText="1"/>
    </xf>
    <xf numFmtId="0" fontId="0" fillId="0" borderId="64" xfId="0" applyFont="1" applyFill="1" applyBorder="1" applyAlignment="1"/>
    <xf numFmtId="0" fontId="0" fillId="0" borderId="65" xfId="0" applyFont="1" applyFill="1" applyBorder="1" applyAlignment="1"/>
    <xf numFmtId="0" fontId="14" fillId="0" borderId="64" xfId="0" applyFont="1" applyFill="1" applyBorder="1" applyAlignment="1">
      <alignment horizontal="left"/>
    </xf>
    <xf numFmtId="0" fontId="0" fillId="0" borderId="65" xfId="0" applyFill="1" applyBorder="1" applyAlignment="1"/>
    <xf numFmtId="0" fontId="0" fillId="0" borderId="71" xfId="0" applyFont="1" applyBorder="1" applyAlignment="1"/>
    <xf numFmtId="0" fontId="9" fillId="0" borderId="66" xfId="0" applyFont="1" applyBorder="1" applyAlignment="1"/>
    <xf numFmtId="0" fontId="0" fillId="0" borderId="66" xfId="0" applyBorder="1" applyAlignment="1"/>
    <xf numFmtId="0" fontId="9" fillId="2" borderId="66" xfId="0" applyFont="1" applyFill="1" applyBorder="1" applyAlignment="1">
      <alignment horizontal="center" vertical="top" wrapText="1"/>
    </xf>
    <xf numFmtId="0" fontId="0" fillId="0" borderId="71" xfId="0" applyBorder="1" applyAlignment="1"/>
    <xf numFmtId="0" fontId="0" fillId="0" borderId="73" xfId="0" applyFill="1" applyBorder="1" applyAlignment="1"/>
    <xf numFmtId="0" fontId="21" fillId="5" borderId="71" xfId="0" applyFont="1" applyFill="1" applyBorder="1" applyAlignment="1">
      <alignment horizontal="left" vertical="center"/>
    </xf>
    <xf numFmtId="0" fontId="9" fillId="5" borderId="76" xfId="0" applyFont="1" applyFill="1" applyBorder="1" applyAlignment="1"/>
    <xf numFmtId="0" fontId="9" fillId="7" borderId="63" xfId="0" applyFont="1" applyFill="1" applyBorder="1" applyAlignment="1"/>
    <xf numFmtId="0" fontId="0" fillId="4" borderId="64" xfId="0" applyFill="1" applyBorder="1" applyAlignment="1"/>
    <xf numFmtId="0" fontId="0" fillId="7" borderId="65" xfId="0" applyFill="1" applyBorder="1" applyAlignment="1">
      <alignment horizontal="left"/>
    </xf>
    <xf numFmtId="0" fontId="9" fillId="7" borderId="63" xfId="0" applyFont="1" applyFill="1" applyBorder="1" applyAlignment="1">
      <alignment horizontal="left"/>
    </xf>
    <xf numFmtId="0" fontId="0" fillId="7" borderId="73" xfId="0" applyFill="1" applyBorder="1" applyAlignment="1">
      <alignment horizontal="center" vertical="center"/>
    </xf>
    <xf numFmtId="0" fontId="0" fillId="11" borderId="66" xfId="0" applyFill="1" applyBorder="1" applyAlignment="1" applyProtection="1">
      <protection locked="0" hidden="1"/>
    </xf>
    <xf numFmtId="0" fontId="0" fillId="11" borderId="66" xfId="0" applyFill="1" applyBorder="1" applyAlignment="1" applyProtection="1">
      <alignment horizontal="left" vertical="center"/>
      <protection locked="0" hidden="1"/>
    </xf>
    <xf numFmtId="0" fontId="0" fillId="7" borderId="65" xfId="0" applyFill="1" applyBorder="1" applyAlignment="1">
      <alignment horizontal="left" vertical="center"/>
    </xf>
    <xf numFmtId="2" fontId="0" fillId="0" borderId="13" xfId="0" applyNumberFormat="1" applyFill="1" applyBorder="1"/>
    <xf numFmtId="0" fontId="0" fillId="0" borderId="13" xfId="0" applyFill="1" applyBorder="1" applyProtection="1">
      <protection locked="0"/>
    </xf>
    <xf numFmtId="164" fontId="9" fillId="0" borderId="13" xfId="0" applyNumberFormat="1" applyFont="1" applyFill="1" applyBorder="1"/>
    <xf numFmtId="0" fontId="23" fillId="4" borderId="22" xfId="0" applyFont="1" applyFill="1" applyBorder="1" applyAlignment="1">
      <alignment vertical="center"/>
    </xf>
    <xf numFmtId="0" fontId="0" fillId="4" borderId="1" xfId="0" applyFill="1" applyBorder="1" applyAlignment="1"/>
    <xf numFmtId="0" fontId="10" fillId="4" borderId="16" xfId="0" applyFont="1" applyFill="1" applyBorder="1" applyAlignment="1"/>
    <xf numFmtId="0" fontId="0" fillId="4" borderId="31" xfId="0" applyFill="1" applyBorder="1" applyAlignment="1"/>
    <xf numFmtId="2" fontId="0" fillId="0" borderId="34" xfId="0" applyNumberFormat="1" applyFill="1" applyBorder="1" applyAlignment="1"/>
    <xf numFmtId="0" fontId="22" fillId="5" borderId="24" xfId="0" applyFont="1" applyFill="1" applyBorder="1" applyAlignment="1">
      <alignment horizontal="center"/>
    </xf>
    <xf numFmtId="0" fontId="9" fillId="12" borderId="6" xfId="0" applyFont="1" applyFill="1" applyBorder="1" applyAlignment="1">
      <alignment horizontal="left" vertical="top"/>
    </xf>
    <xf numFmtId="2" fontId="22" fillId="12" borderId="0" xfId="0" applyNumberFormat="1" applyFont="1" applyFill="1" applyBorder="1" applyAlignment="1">
      <alignment horizontal="center" vertical="center"/>
    </xf>
    <xf numFmtId="2" fontId="9" fillId="0" borderId="78" xfId="0" applyNumberFormat="1" applyFont="1" applyBorder="1" applyAlignment="1">
      <alignment horizontal="center"/>
    </xf>
    <xf numFmtId="2" fontId="22" fillId="2" borderId="79" xfId="0" applyNumberFormat="1" applyFont="1" applyFill="1" applyBorder="1" applyAlignment="1">
      <alignment horizontal="center"/>
    </xf>
    <xf numFmtId="2" fontId="9" fillId="2" borderId="32" xfId="0" applyNumberFormat="1" applyFont="1" applyFill="1" applyBorder="1" applyAlignment="1">
      <alignment horizontal="center" vertical="top" wrapText="1"/>
    </xf>
    <xf numFmtId="0" fontId="0" fillId="0" borderId="73" xfId="0" applyBorder="1"/>
    <xf numFmtId="0" fontId="9" fillId="4" borderId="60" xfId="0" applyFont="1" applyFill="1" applyBorder="1" applyAlignment="1"/>
    <xf numFmtId="0" fontId="9" fillId="4" borderId="65" xfId="0" applyFont="1" applyFill="1" applyBorder="1" applyAlignment="1">
      <alignment vertical="top" wrapText="1"/>
    </xf>
    <xf numFmtId="0" fontId="9" fillId="4" borderId="80" xfId="0" applyFont="1" applyFill="1" applyBorder="1" applyAlignment="1">
      <alignment vertical="top" wrapText="1"/>
    </xf>
    <xf numFmtId="0" fontId="23" fillId="2" borderId="71" xfId="0" applyFont="1" applyFill="1" applyBorder="1" applyProtection="1"/>
    <xf numFmtId="0" fontId="23" fillId="2" borderId="7" xfId="0" applyFont="1" applyFill="1" applyBorder="1" applyProtection="1">
      <protection hidden="1"/>
    </xf>
    <xf numFmtId="0" fontId="23" fillId="2" borderId="73" xfId="0" applyFont="1" applyFill="1" applyBorder="1" applyProtection="1">
      <protection hidden="1"/>
    </xf>
    <xf numFmtId="0" fontId="58" fillId="2" borderId="74" xfId="0" applyFont="1" applyFill="1" applyBorder="1" applyProtection="1"/>
    <xf numFmtId="2" fontId="23" fillId="12" borderId="74" xfId="0" applyNumberFormat="1" applyFont="1" applyFill="1" applyBorder="1" applyProtection="1"/>
    <xf numFmtId="0" fontId="19" fillId="10" borderId="27" xfId="0" applyFont="1" applyFill="1" applyBorder="1" applyAlignment="1" applyProtection="1">
      <alignment vertical="center"/>
    </xf>
    <xf numFmtId="0" fontId="24" fillId="10" borderId="28" xfId="0" applyFont="1" applyFill="1" applyBorder="1" applyAlignment="1" applyProtection="1">
      <alignment vertical="center"/>
      <protection hidden="1"/>
    </xf>
    <xf numFmtId="0" fontId="24" fillId="10" borderId="81" xfId="0" applyFont="1" applyFill="1" applyBorder="1" applyAlignment="1" applyProtection="1">
      <alignment vertical="center"/>
      <protection hidden="1"/>
    </xf>
    <xf numFmtId="0" fontId="21" fillId="12" borderId="71" xfId="0" applyFont="1" applyFill="1" applyBorder="1" applyAlignment="1" applyProtection="1">
      <alignment vertical="top"/>
    </xf>
    <xf numFmtId="0" fontId="21" fillId="12" borderId="7" xfId="0" applyFont="1" applyFill="1" applyBorder="1" applyAlignment="1" applyProtection="1">
      <alignment vertical="top"/>
    </xf>
    <xf numFmtId="0" fontId="21" fillId="12" borderId="73" xfId="0" applyFont="1" applyFill="1" applyBorder="1" applyAlignment="1" applyProtection="1">
      <alignment vertical="top"/>
      <protection hidden="1"/>
    </xf>
    <xf numFmtId="0" fontId="19" fillId="5" borderId="6" xfId="0" applyFont="1" applyFill="1" applyBorder="1" applyAlignment="1" applyProtection="1">
      <alignment vertical="top"/>
      <protection hidden="1"/>
    </xf>
    <xf numFmtId="0" fontId="21" fillId="12" borderId="0" xfId="0" applyFont="1" applyFill="1" applyBorder="1" applyAlignment="1" applyProtection="1">
      <alignment vertical="top"/>
      <protection hidden="1"/>
    </xf>
    <xf numFmtId="0" fontId="21" fillId="12" borderId="13" xfId="0" applyFont="1" applyFill="1" applyBorder="1" applyAlignment="1" applyProtection="1">
      <alignment vertical="top"/>
      <protection hidden="1"/>
    </xf>
    <xf numFmtId="0" fontId="9" fillId="5" borderId="6" xfId="0" applyFont="1" applyFill="1" applyBorder="1" applyAlignment="1" applyProtection="1">
      <alignment vertical="top"/>
      <protection hidden="1"/>
    </xf>
    <xf numFmtId="0" fontId="21" fillId="5" borderId="0" xfId="0" applyFont="1" applyFill="1" applyBorder="1" applyAlignment="1" applyProtection="1">
      <alignment vertical="top"/>
      <protection hidden="1"/>
    </xf>
    <xf numFmtId="0" fontId="21" fillId="5" borderId="13" xfId="0" applyFont="1" applyFill="1" applyBorder="1" applyAlignment="1" applyProtection="1">
      <alignment vertical="top"/>
      <protection hidden="1"/>
    </xf>
    <xf numFmtId="0" fontId="0" fillId="2" borderId="0" xfId="0" applyFill="1" applyBorder="1" applyProtection="1"/>
    <xf numFmtId="0" fontId="0" fillId="12" borderId="0" xfId="0" applyFill="1" applyBorder="1" applyProtection="1">
      <protection hidden="1"/>
    </xf>
    <xf numFmtId="0" fontId="0" fillId="12" borderId="0" xfId="0" applyFill="1" applyBorder="1" applyAlignment="1" applyProtection="1">
      <alignment wrapText="1"/>
      <protection hidden="1"/>
    </xf>
    <xf numFmtId="0" fontId="0" fillId="12" borderId="0" xfId="0" applyFill="1" applyBorder="1" applyProtection="1"/>
    <xf numFmtId="0" fontId="23" fillId="12" borderId="73" xfId="0" applyFont="1" applyFill="1" applyBorder="1" applyProtection="1"/>
    <xf numFmtId="0" fontId="23" fillId="12" borderId="0" xfId="0" applyFont="1" applyFill="1" applyBorder="1" applyProtection="1"/>
    <xf numFmtId="0" fontId="19" fillId="10" borderId="63" xfId="0" applyFont="1" applyFill="1" applyBorder="1" applyAlignment="1" applyProtection="1">
      <alignment vertical="center"/>
    </xf>
    <xf numFmtId="0" fontId="24" fillId="10" borderId="64" xfId="0" applyFont="1" applyFill="1" applyBorder="1" applyAlignment="1" applyProtection="1">
      <alignment vertical="center"/>
    </xf>
    <xf numFmtId="0" fontId="24" fillId="10" borderId="65" xfId="0" applyFont="1" applyFill="1" applyBorder="1" applyAlignment="1" applyProtection="1">
      <alignment vertical="center"/>
    </xf>
    <xf numFmtId="2" fontId="19" fillId="0" borderId="66" xfId="0" applyNumberFormat="1" applyFont="1" applyBorder="1" applyAlignment="1" applyProtection="1">
      <alignment vertical="center"/>
      <protection hidden="1"/>
    </xf>
    <xf numFmtId="0" fontId="7" fillId="0" borderId="0" xfId="6" applyProtection="1">
      <protection locked="0"/>
    </xf>
    <xf numFmtId="0" fontId="11" fillId="12" borderId="64" xfId="0" applyFont="1" applyFill="1" applyBorder="1" applyAlignment="1">
      <alignment horizontal="left"/>
    </xf>
    <xf numFmtId="0" fontId="66" fillId="11" borderId="8" xfId="6" applyFont="1" applyFill="1" applyBorder="1" applyProtection="1">
      <protection locked="0"/>
    </xf>
    <xf numFmtId="0" fontId="36" fillId="15" borderId="8" xfId="6" applyFont="1" applyFill="1" applyBorder="1"/>
    <xf numFmtId="0" fontId="36" fillId="2" borderId="8" xfId="6" applyFont="1" applyFill="1" applyBorder="1" applyProtection="1">
      <protection hidden="1"/>
    </xf>
    <xf numFmtId="0" fontId="36" fillId="2" borderId="8" xfId="6" applyFont="1" applyFill="1" applyBorder="1" applyAlignment="1">
      <alignment horizontal="center"/>
    </xf>
    <xf numFmtId="0" fontId="36" fillId="15" borderId="8" xfId="6" applyFont="1" applyFill="1" applyBorder="1" applyAlignment="1">
      <alignment horizontal="center"/>
    </xf>
    <xf numFmtId="0" fontId="36" fillId="11" borderId="8" xfId="6" applyFont="1" applyFill="1" applyBorder="1" applyProtection="1">
      <protection locked="0"/>
    </xf>
    <xf numFmtId="0" fontId="36" fillId="11" borderId="8" xfId="6" applyFont="1" applyFill="1" applyBorder="1" applyAlignment="1">
      <alignment horizontal="center"/>
    </xf>
    <xf numFmtId="0" fontId="36" fillId="11" borderId="0" xfId="6" applyFont="1" applyFill="1" applyBorder="1" applyAlignment="1">
      <alignment horizontal="center"/>
    </xf>
    <xf numFmtId="0" fontId="36" fillId="11" borderId="8" xfId="6" applyFont="1" applyFill="1" applyBorder="1" applyAlignment="1" applyProtection="1">
      <alignment horizontal="center"/>
      <protection locked="0"/>
    </xf>
    <xf numFmtId="0" fontId="36" fillId="11" borderId="29" xfId="6" applyFont="1" applyFill="1" applyBorder="1"/>
    <xf numFmtId="0" fontId="36" fillId="14" borderId="0" xfId="6" quotePrefix="1" applyFont="1" applyFill="1" applyAlignment="1">
      <alignment horizontal="center"/>
    </xf>
    <xf numFmtId="0" fontId="36" fillId="14" borderId="0" xfId="6" applyFont="1" applyFill="1"/>
    <xf numFmtId="0" fontId="11" fillId="13" borderId="57" xfId="7" applyFont="1" applyBorder="1"/>
    <xf numFmtId="2" fontId="11" fillId="2" borderId="30" xfId="7" applyNumberFormat="1" applyFont="1" applyFill="1" applyBorder="1"/>
    <xf numFmtId="0" fontId="66" fillId="11" borderId="66" xfId="6" applyFont="1" applyFill="1" applyBorder="1" applyProtection="1">
      <protection locked="0"/>
    </xf>
    <xf numFmtId="0" fontId="36" fillId="2" borderId="66" xfId="6" applyFont="1" applyFill="1" applyBorder="1" applyAlignment="1">
      <alignment horizontal="center"/>
    </xf>
    <xf numFmtId="0" fontId="36" fillId="15" borderId="66" xfId="6" applyFont="1" applyFill="1" applyBorder="1" applyAlignment="1">
      <alignment horizontal="center"/>
    </xf>
    <xf numFmtId="0" fontId="36" fillId="11" borderId="66" xfId="6" applyFont="1" applyFill="1" applyBorder="1" applyProtection="1">
      <protection locked="0"/>
    </xf>
    <xf numFmtId="0" fontId="36" fillId="11" borderId="66" xfId="6" applyFont="1" applyFill="1" applyBorder="1" applyAlignment="1">
      <alignment horizontal="center"/>
    </xf>
    <xf numFmtId="0" fontId="36" fillId="11" borderId="1" xfId="6" applyFont="1" applyFill="1" applyBorder="1" applyAlignment="1">
      <alignment horizontal="center"/>
    </xf>
    <xf numFmtId="0" fontId="36" fillId="11" borderId="66" xfId="6" applyFont="1" applyFill="1" applyBorder="1" applyAlignment="1" applyProtection="1">
      <alignment horizontal="center"/>
      <protection locked="0"/>
    </xf>
    <xf numFmtId="2" fontId="11" fillId="0" borderId="6" xfId="7" applyNumberFormat="1" applyFont="1" applyFill="1" applyBorder="1"/>
    <xf numFmtId="0" fontId="36" fillId="11" borderId="70" xfId="6" applyFont="1" applyFill="1" applyBorder="1" applyAlignment="1">
      <alignment horizontal="center"/>
    </xf>
    <xf numFmtId="0" fontId="36" fillId="14" borderId="58" xfId="6" quotePrefix="1" applyFont="1" applyFill="1" applyBorder="1" applyAlignment="1">
      <alignment horizontal="center"/>
    </xf>
    <xf numFmtId="0" fontId="36" fillId="14" borderId="58" xfId="6" applyFont="1" applyFill="1" applyBorder="1"/>
    <xf numFmtId="0" fontId="66" fillId="11" borderId="8" xfId="0" applyFont="1" applyFill="1" applyBorder="1" applyAlignment="1" applyProtection="1">
      <alignment vertical="top"/>
      <protection locked="0"/>
    </xf>
    <xf numFmtId="0" fontId="66" fillId="11" borderId="19" xfId="0" applyFont="1" applyFill="1" applyBorder="1" applyAlignment="1" applyProtection="1">
      <alignment vertical="top"/>
      <protection locked="0"/>
    </xf>
    <xf numFmtId="0" fontId="66" fillId="11" borderId="23" xfId="0" applyFont="1" applyFill="1" applyBorder="1" applyAlignment="1" applyProtection="1">
      <alignment vertical="top"/>
      <protection locked="0"/>
    </xf>
    <xf numFmtId="0" fontId="66" fillId="11" borderId="75" xfId="0" applyFont="1" applyFill="1" applyBorder="1" applyAlignment="1" applyProtection="1">
      <alignment vertical="top"/>
      <protection locked="0"/>
    </xf>
    <xf numFmtId="0" fontId="66" fillId="11" borderId="17" xfId="0" applyFont="1" applyFill="1" applyBorder="1" applyAlignment="1" applyProtection="1">
      <alignment vertical="top"/>
      <protection locked="0"/>
    </xf>
    <xf numFmtId="0" fontId="66" fillId="11" borderId="66" xfId="0" applyFont="1" applyFill="1" applyBorder="1" applyAlignment="1" applyProtection="1">
      <alignment vertical="top"/>
      <protection locked="0"/>
    </xf>
    <xf numFmtId="0" fontId="66" fillId="11" borderId="6" xfId="0" applyFont="1" applyFill="1" applyBorder="1" applyAlignment="1" applyProtection="1">
      <alignment vertical="top"/>
      <protection locked="0"/>
    </xf>
    <xf numFmtId="0" fontId="66" fillId="0" borderId="66" xfId="0" applyFont="1" applyBorder="1" applyAlignment="1">
      <alignment vertical="top"/>
    </xf>
    <xf numFmtId="0" fontId="66" fillId="11" borderId="63" xfId="0" applyFont="1" applyFill="1" applyBorder="1" applyAlignment="1" applyProtection="1">
      <alignment vertical="top"/>
      <protection locked="0"/>
    </xf>
    <xf numFmtId="0" fontId="67" fillId="11" borderId="8" xfId="0" applyFont="1" applyFill="1" applyBorder="1" applyAlignment="1" applyProtection="1">
      <alignment vertical="top"/>
      <protection locked="0"/>
    </xf>
    <xf numFmtId="0" fontId="68" fillId="0" borderId="0" xfId="0" applyFont="1"/>
    <xf numFmtId="166" fontId="68" fillId="0" borderId="0" xfId="0" applyNumberFormat="1" applyFont="1"/>
    <xf numFmtId="14" fontId="68" fillId="0" borderId="0" xfId="0" applyNumberFormat="1" applyFont="1"/>
    <xf numFmtId="0" fontId="67" fillId="11" borderId="66" xfId="0" applyFont="1" applyFill="1" applyBorder="1" applyAlignment="1" applyProtection="1">
      <alignment vertical="top"/>
      <protection locked="0"/>
    </xf>
    <xf numFmtId="0" fontId="71" fillId="22" borderId="83" xfId="11" applyFont="1" applyFill="1" applyBorder="1" applyAlignment="1">
      <alignment horizontal="left" vertical="top"/>
    </xf>
    <xf numFmtId="0" fontId="71" fillId="22" borderId="84" xfId="11" applyFont="1" applyFill="1" applyBorder="1" applyAlignment="1">
      <alignment horizontal="left" vertical="top"/>
    </xf>
    <xf numFmtId="14" fontId="71" fillId="22" borderId="84" xfId="11" applyNumberFormat="1" applyFont="1" applyFill="1" applyBorder="1" applyAlignment="1">
      <alignment horizontal="left" vertical="top"/>
    </xf>
    <xf numFmtId="0" fontId="52" fillId="0" borderId="85" xfId="0" applyFont="1" applyBorder="1" applyAlignment="1">
      <alignment horizontal="left" vertical="top"/>
    </xf>
    <xf numFmtId="0" fontId="47" fillId="0" borderId="85" xfId="11" applyFont="1" applyBorder="1" applyAlignment="1">
      <alignment horizontal="left" vertical="top"/>
    </xf>
    <xf numFmtId="14" fontId="47" fillId="0" borderId="85" xfId="11" applyNumberFormat="1" applyFont="1" applyBorder="1" applyAlignment="1">
      <alignment horizontal="left" vertical="top"/>
    </xf>
    <xf numFmtId="0" fontId="52" fillId="0" borderId="86" xfId="0" applyFont="1" applyBorder="1" applyAlignment="1">
      <alignment horizontal="left" vertical="top"/>
    </xf>
    <xf numFmtId="0" fontId="47" fillId="0" borderId="86" xfId="11" applyFont="1" applyBorder="1" applyAlignment="1">
      <alignment horizontal="left" vertical="top"/>
    </xf>
    <xf numFmtId="14" fontId="47" fillId="0" borderId="86" xfId="11" applyNumberFormat="1" applyFont="1" applyBorder="1" applyAlignment="1">
      <alignment horizontal="left" vertical="top"/>
    </xf>
    <xf numFmtId="14" fontId="52" fillId="0" borderId="86" xfId="0" applyNumberFormat="1" applyFont="1" applyBorder="1" applyAlignment="1">
      <alignment horizontal="left" vertical="top"/>
    </xf>
    <xf numFmtId="0" fontId="47" fillId="0" borderId="0" xfId="11" applyFont="1" applyAlignment="1">
      <alignment horizontal="left" vertical="top"/>
    </xf>
    <xf numFmtId="14" fontId="47" fillId="0" borderId="0" xfId="11" applyNumberFormat="1" applyFont="1" applyAlignment="1">
      <alignment horizontal="left" vertical="top"/>
    </xf>
    <xf numFmtId="0" fontId="35" fillId="0" borderId="0" xfId="0" applyFont="1" applyAlignment="1">
      <alignment wrapText="1"/>
    </xf>
    <xf numFmtId="14" fontId="35" fillId="0" borderId="0" xfId="0" applyNumberFormat="1" applyFont="1" applyAlignment="1">
      <alignment wrapText="1"/>
    </xf>
    <xf numFmtId="166" fontId="68" fillId="0" borderId="0" xfId="0" applyNumberFormat="1" applyFont="1" applyAlignment="1">
      <alignment wrapText="1"/>
    </xf>
    <xf numFmtId="0" fontId="1" fillId="0" borderId="0" xfId="0" applyFont="1"/>
    <xf numFmtId="166" fontId="1" fillId="0" borderId="0" xfId="0" applyNumberFormat="1" applyFont="1"/>
    <xf numFmtId="14" fontId="1" fillId="0" borderId="0" xfId="0" applyNumberFormat="1" applyFont="1"/>
    <xf numFmtId="166" fontId="1" fillId="0" borderId="0" xfId="0" applyNumberFormat="1" applyFont="1" applyAlignment="1">
      <alignment wrapText="1"/>
    </xf>
    <xf numFmtId="0" fontId="21" fillId="5" borderId="71" xfId="0" applyFont="1" applyFill="1" applyBorder="1" applyAlignment="1">
      <alignment horizontal="left" vertical="top"/>
    </xf>
    <xf numFmtId="0" fontId="21" fillId="5" borderId="7" xfId="0" applyFont="1" applyFill="1" applyBorder="1" applyAlignment="1">
      <alignment horizontal="left" vertical="top"/>
    </xf>
    <xf numFmtId="0" fontId="0" fillId="9" borderId="66" xfId="0" applyFont="1" applyFill="1" applyBorder="1" applyAlignment="1" applyProtection="1">
      <alignment horizontal="left"/>
      <protection locked="0"/>
    </xf>
    <xf numFmtId="0" fontId="0" fillId="3" borderId="66" xfId="0" applyFont="1" applyFill="1" applyBorder="1" applyAlignment="1" applyProtection="1">
      <protection locked="0"/>
    </xf>
    <xf numFmtId="0" fontId="0" fillId="0" borderId="66" xfId="0" applyBorder="1" applyAlignment="1" applyProtection="1">
      <protection locked="0"/>
    </xf>
    <xf numFmtId="14" fontId="0" fillId="3" borderId="4" xfId="0" applyNumberFormat="1" applyFont="1" applyFill="1" applyBorder="1" applyAlignment="1" applyProtection="1">
      <alignment horizontal="left"/>
      <protection locked="0"/>
    </xf>
    <xf numFmtId="0" fontId="0" fillId="3" borderId="4" xfId="0" applyFont="1" applyFill="1" applyBorder="1" applyAlignment="1" applyProtection="1">
      <alignment horizontal="left"/>
      <protection locked="0"/>
    </xf>
    <xf numFmtId="0" fontId="0" fillId="3" borderId="66" xfId="0" applyFont="1" applyFill="1" applyBorder="1" applyProtection="1">
      <protection locked="0"/>
    </xf>
    <xf numFmtId="0" fontId="0" fillId="11" borderId="12" xfId="0" applyFont="1" applyFill="1" applyBorder="1" applyAlignment="1" applyProtection="1">
      <alignment horizontal="center" vertical="center"/>
      <protection locked="0"/>
    </xf>
    <xf numFmtId="0" fontId="0" fillId="11" borderId="7" xfId="0" applyFont="1" applyFill="1" applyBorder="1" applyAlignment="1" applyProtection="1">
      <alignment horizontal="center" vertical="center"/>
      <protection locked="0"/>
    </xf>
    <xf numFmtId="0" fontId="0" fillId="11" borderId="18" xfId="0" applyFont="1" applyFill="1" applyBorder="1" applyAlignment="1" applyProtection="1">
      <alignment horizontal="center" vertical="center"/>
      <protection locked="0"/>
    </xf>
    <xf numFmtId="0" fontId="0" fillId="11" borderId="6" xfId="0" applyFont="1" applyFill="1" applyBorder="1" applyAlignment="1" applyProtection="1">
      <alignment horizontal="center" vertical="center"/>
      <protection locked="0"/>
    </xf>
    <xf numFmtId="0" fontId="0" fillId="11" borderId="0" xfId="0" applyFont="1" applyFill="1" applyBorder="1" applyAlignment="1" applyProtection="1">
      <alignment horizontal="center" vertical="center"/>
      <protection locked="0"/>
    </xf>
    <xf numFmtId="0" fontId="0" fillId="11" borderId="13" xfId="0" applyFont="1" applyFill="1" applyBorder="1" applyAlignment="1" applyProtection="1">
      <alignment horizontal="center" vertical="center"/>
      <protection locked="0"/>
    </xf>
    <xf numFmtId="0" fontId="0" fillId="0" borderId="6" xfId="0" applyBorder="1" applyAlignment="1" applyProtection="1">
      <protection locked="0"/>
    </xf>
    <xf numFmtId="0" fontId="0" fillId="0" borderId="0" xfId="0" applyAlignment="1" applyProtection="1">
      <protection locked="0"/>
    </xf>
    <xf numFmtId="0" fontId="0" fillId="0" borderId="13" xfId="0" applyBorder="1" applyAlignment="1" applyProtection="1">
      <protection locked="0"/>
    </xf>
    <xf numFmtId="0" fontId="0" fillId="0" borderId="17" xfId="0" applyBorder="1" applyAlignment="1" applyProtection="1">
      <protection locked="0"/>
    </xf>
    <xf numFmtId="0" fontId="0" fillId="0" borderId="3" xfId="0" applyBorder="1" applyAlignment="1" applyProtection="1">
      <protection locked="0"/>
    </xf>
    <xf numFmtId="0" fontId="0" fillId="0" borderId="15" xfId="0" applyBorder="1" applyAlignment="1" applyProtection="1">
      <protection locked="0"/>
    </xf>
    <xf numFmtId="0" fontId="0" fillId="3" borderId="7" xfId="0" applyFont="1" applyFill="1" applyBorder="1" applyAlignment="1" applyProtection="1">
      <alignment horizontal="left" vertical="top" wrapText="1"/>
      <protection locked="0" hidden="1"/>
    </xf>
    <xf numFmtId="0" fontId="0" fillId="3" borderId="18" xfId="0" applyFont="1" applyFill="1" applyBorder="1" applyAlignment="1" applyProtection="1">
      <alignment horizontal="left" vertical="top" wrapText="1"/>
      <protection locked="0" hidden="1"/>
    </xf>
    <xf numFmtId="0" fontId="0" fillId="0" borderId="3" xfId="0" applyBorder="1" applyAlignment="1" applyProtection="1">
      <alignment vertical="top" wrapText="1"/>
      <protection locked="0" hidden="1"/>
    </xf>
    <xf numFmtId="0" fontId="0" fillId="0" borderId="15" xfId="0" applyBorder="1" applyAlignment="1" applyProtection="1">
      <alignment vertical="top" wrapText="1"/>
      <protection locked="0" hidden="1"/>
    </xf>
    <xf numFmtId="0" fontId="5" fillId="0" borderId="0" xfId="6" applyFont="1" applyBorder="1" applyAlignment="1">
      <alignment horizontal="center" textRotation="90"/>
    </xf>
    <xf numFmtId="2" fontId="33" fillId="24" borderId="66" xfId="7" applyNumberFormat="1" applyFont="1" applyFill="1" applyBorder="1" applyAlignment="1">
      <alignment horizontal="center" vertical="center" textRotation="90" wrapText="1"/>
    </xf>
    <xf numFmtId="0" fontId="33" fillId="12" borderId="66" xfId="6" applyFont="1" applyFill="1" applyBorder="1" applyAlignment="1">
      <alignment horizontal="center" vertical="center" wrapText="1"/>
    </xf>
    <xf numFmtId="0" fontId="7" fillId="12" borderId="66" xfId="6" applyFill="1" applyBorder="1" applyAlignment="1">
      <alignment horizontal="center" vertical="center" wrapText="1"/>
    </xf>
    <xf numFmtId="0" fontId="33" fillId="12" borderId="66" xfId="6" applyFont="1" applyFill="1" applyBorder="1" applyAlignment="1">
      <alignment textRotation="90" wrapText="1"/>
    </xf>
    <xf numFmtId="0" fontId="9" fillId="12" borderId="66" xfId="0" applyFont="1" applyFill="1" applyBorder="1" applyAlignment="1">
      <alignment horizontal="center" vertical="center" wrapText="1"/>
    </xf>
    <xf numFmtId="0" fontId="33" fillId="12" borderId="65" xfId="6" applyFont="1" applyFill="1" applyBorder="1" applyAlignment="1">
      <alignment horizontal="center" vertical="center" wrapText="1"/>
    </xf>
    <xf numFmtId="0" fontId="7" fillId="12" borderId="65" xfId="6" applyFill="1" applyBorder="1" applyAlignment="1">
      <alignment horizontal="center" vertical="center" wrapText="1"/>
    </xf>
    <xf numFmtId="0" fontId="33" fillId="12" borderId="66" xfId="6" applyFont="1" applyFill="1" applyBorder="1" applyAlignment="1">
      <alignment horizontal="center" textRotation="90" wrapText="1"/>
    </xf>
    <xf numFmtId="0" fontId="33" fillId="12" borderId="66" xfId="7" applyFont="1" applyFill="1" applyBorder="1" applyAlignment="1">
      <alignment textRotation="90" wrapText="1"/>
    </xf>
    <xf numFmtId="0" fontId="33" fillId="12" borderId="66" xfId="6" applyFont="1" applyFill="1" applyBorder="1" applyAlignment="1">
      <alignment horizontal="center" vertical="center" textRotation="90" wrapText="1"/>
    </xf>
    <xf numFmtId="0" fontId="33" fillId="14" borderId="22" xfId="6" applyFont="1" applyFill="1" applyBorder="1" applyAlignment="1">
      <alignment horizontal="center" vertical="center"/>
    </xf>
    <xf numFmtId="0" fontId="33" fillId="14" borderId="21" xfId="6" applyFont="1" applyFill="1" applyBorder="1" applyAlignment="1">
      <alignment horizontal="center" vertical="center"/>
    </xf>
    <xf numFmtId="0" fontId="33" fillId="14" borderId="20" xfId="6" applyFont="1" applyFill="1" applyBorder="1" applyAlignment="1">
      <alignment horizontal="center" vertical="center"/>
    </xf>
    <xf numFmtId="0" fontId="45" fillId="12" borderId="66" xfId="6" applyFont="1" applyFill="1" applyBorder="1" applyAlignment="1">
      <alignment horizontal="center" vertical="center"/>
    </xf>
    <xf numFmtId="0" fontId="33" fillId="12" borderId="66" xfId="6" applyFont="1" applyFill="1" applyBorder="1" applyAlignment="1">
      <alignment horizontal="center" vertical="center"/>
    </xf>
    <xf numFmtId="0" fontId="7" fillId="12" borderId="66" xfId="6" applyFill="1" applyBorder="1" applyAlignment="1">
      <alignment horizontal="center" textRotation="90"/>
    </xf>
    <xf numFmtId="0" fontId="40" fillId="2" borderId="40" xfId="6" applyFont="1" applyFill="1" applyBorder="1" applyAlignment="1">
      <alignment horizontal="center" vertical="center"/>
    </xf>
    <xf numFmtId="0" fontId="40" fillId="2" borderId="41" xfId="6" applyFont="1" applyFill="1" applyBorder="1" applyAlignment="1">
      <alignment horizontal="center" vertical="center"/>
    </xf>
    <xf numFmtId="0" fontId="40" fillId="2" borderId="42" xfId="6" applyFont="1" applyFill="1" applyBorder="1" applyAlignment="1">
      <alignment horizontal="center" vertical="center"/>
    </xf>
    <xf numFmtId="0" fontId="40" fillId="2" borderId="43" xfId="6" applyFont="1" applyFill="1" applyBorder="1" applyAlignment="1">
      <alignment horizontal="center" vertical="center"/>
    </xf>
    <xf numFmtId="0" fontId="39" fillId="2" borderId="45" xfId="6" applyFont="1" applyFill="1" applyBorder="1" applyAlignment="1">
      <alignment horizontal="center" vertical="center"/>
    </xf>
    <xf numFmtId="0" fontId="39" fillId="0" borderId="49" xfId="6" applyFont="1" applyBorder="1" applyAlignment="1">
      <alignment horizontal="center" vertical="center"/>
    </xf>
    <xf numFmtId="0" fontId="39" fillId="0" borderId="33" xfId="6" applyFont="1" applyBorder="1" applyAlignment="1">
      <alignment horizontal="center" vertical="center"/>
    </xf>
    <xf numFmtId="0" fontId="39" fillId="2" borderId="11" xfId="6" applyFont="1" applyFill="1" applyBorder="1" applyAlignment="1">
      <alignment horizontal="center" vertical="center"/>
    </xf>
    <xf numFmtId="0" fontId="39" fillId="0" borderId="23" xfId="6" applyFont="1" applyBorder="1" applyAlignment="1">
      <alignment horizontal="center" vertical="center"/>
    </xf>
    <xf numFmtId="0" fontId="39" fillId="0" borderId="52" xfId="6" applyFont="1" applyBorder="1" applyAlignment="1">
      <alignment horizontal="center" vertical="center"/>
    </xf>
    <xf numFmtId="0" fontId="40" fillId="4" borderId="66" xfId="0" applyFont="1" applyFill="1" applyBorder="1" applyAlignment="1">
      <alignment horizontal="left" vertical="top" wrapText="1"/>
    </xf>
    <xf numFmtId="0" fontId="40" fillId="4" borderId="66" xfId="0" applyFont="1" applyFill="1" applyBorder="1" applyAlignment="1">
      <alignment horizontal="left" vertical="top"/>
    </xf>
    <xf numFmtId="0" fontId="33" fillId="4" borderId="66" xfId="0" applyFont="1" applyFill="1" applyBorder="1" applyAlignment="1">
      <alignment horizontal="left" vertical="top" wrapText="1"/>
    </xf>
    <xf numFmtId="0" fontId="3" fillId="10" borderId="66" xfId="0" applyFont="1" applyFill="1" applyBorder="1" applyAlignment="1">
      <alignment horizontal="center" vertical="top"/>
    </xf>
    <xf numFmtId="0" fontId="33" fillId="4" borderId="18" xfId="0" applyFont="1" applyFill="1" applyBorder="1" applyAlignment="1">
      <alignment vertical="top" wrapText="1"/>
    </xf>
    <xf numFmtId="0" fontId="3" fillId="0" borderId="13" xfId="0" applyFont="1" applyBorder="1" applyAlignment="1">
      <alignment vertical="top" wrapText="1"/>
    </xf>
    <xf numFmtId="0" fontId="3" fillId="10" borderId="7" xfId="0" applyFont="1" applyFill="1" applyBorder="1" applyAlignment="1">
      <alignment horizontal="center"/>
    </xf>
    <xf numFmtId="0" fontId="3" fillId="10" borderId="73" xfId="0" applyFont="1" applyFill="1" applyBorder="1" applyAlignment="1">
      <alignment horizontal="center"/>
    </xf>
    <xf numFmtId="0" fontId="3" fillId="10" borderId="0" xfId="0" applyFont="1" applyFill="1" applyBorder="1" applyAlignment="1">
      <alignment horizontal="center"/>
    </xf>
    <xf numFmtId="0" fontId="3" fillId="10" borderId="13" xfId="0" applyFont="1" applyFill="1" applyBorder="1" applyAlignment="1">
      <alignment horizontal="center"/>
    </xf>
    <xf numFmtId="0" fontId="33" fillId="4" borderId="18" xfId="0" applyFont="1" applyFill="1" applyBorder="1" applyAlignment="1">
      <alignment wrapText="1"/>
    </xf>
    <xf numFmtId="0" fontId="3" fillId="0" borderId="13" xfId="0" applyFont="1" applyBorder="1" applyAlignment="1">
      <alignment wrapText="1"/>
    </xf>
    <xf numFmtId="0" fontId="3" fillId="0" borderId="15" xfId="0" applyFont="1" applyBorder="1" applyAlignment="1">
      <alignment wrapText="1"/>
    </xf>
    <xf numFmtId="0" fontId="38" fillId="4" borderId="66" xfId="0" applyFont="1" applyFill="1" applyBorder="1" applyAlignment="1">
      <alignment horizontal="left" vertical="top" wrapText="1"/>
    </xf>
    <xf numFmtId="0" fontId="38" fillId="4" borderId="66" xfId="0" applyFont="1" applyFill="1" applyBorder="1" applyAlignment="1">
      <alignment horizontal="left" vertical="top"/>
    </xf>
    <xf numFmtId="0" fontId="3" fillId="10" borderId="66" xfId="0" applyFont="1" applyFill="1" applyBorder="1" applyAlignment="1">
      <alignment horizontal="center"/>
    </xf>
    <xf numFmtId="0" fontId="3" fillId="10" borderId="63" xfId="0" applyFont="1" applyFill="1" applyBorder="1" applyAlignment="1">
      <alignment horizontal="center"/>
    </xf>
    <xf numFmtId="0" fontId="33" fillId="4" borderId="66" xfId="0" applyFont="1" applyFill="1" applyBorder="1" applyAlignment="1">
      <alignment wrapText="1"/>
    </xf>
    <xf numFmtId="0" fontId="3" fillId="0" borderId="66" xfId="0" applyFont="1" applyBorder="1" applyAlignment="1">
      <alignment wrapText="1"/>
    </xf>
    <xf numFmtId="0" fontId="3" fillId="10" borderId="63" xfId="0" applyFont="1" applyFill="1" applyBorder="1" applyAlignment="1">
      <alignment horizontal="center" vertical="top"/>
    </xf>
    <xf numFmtId="0" fontId="33" fillId="4" borderId="66" xfId="0" applyFont="1" applyFill="1" applyBorder="1" applyAlignment="1">
      <alignment vertical="top" wrapText="1"/>
    </xf>
    <xf numFmtId="0" fontId="3" fillId="0" borderId="66" xfId="0" applyFont="1" applyBorder="1" applyAlignment="1">
      <alignment vertical="top" wrapText="1"/>
    </xf>
    <xf numFmtId="0" fontId="0" fillId="8" borderId="71" xfId="0" applyFill="1" applyBorder="1" applyAlignment="1" applyProtection="1">
      <alignment horizontal="center" vertical="center"/>
      <protection locked="0"/>
    </xf>
    <xf numFmtId="0" fontId="0" fillId="8" borderId="7" xfId="0" applyFill="1" applyBorder="1" applyAlignment="1" applyProtection="1">
      <alignment horizontal="center" vertical="center"/>
      <protection locked="0"/>
    </xf>
    <xf numFmtId="0" fontId="0" fillId="8" borderId="73" xfId="0" applyFill="1" applyBorder="1" applyAlignment="1" applyProtection="1">
      <alignment horizontal="center" vertical="center"/>
      <protection locked="0"/>
    </xf>
    <xf numFmtId="0" fontId="0" fillId="8" borderId="6" xfId="0" applyFill="1" applyBorder="1" applyAlignment="1" applyProtection="1">
      <alignment horizontal="center" vertical="center"/>
      <protection locked="0"/>
    </xf>
    <xf numFmtId="0" fontId="0" fillId="8" borderId="0" xfId="0" applyFill="1" applyBorder="1" applyAlignment="1" applyProtection="1">
      <alignment horizontal="center" vertical="center"/>
      <protection locked="0"/>
    </xf>
    <xf numFmtId="0" fontId="0" fillId="8" borderId="13" xfId="0" applyFill="1" applyBorder="1" applyAlignment="1" applyProtection="1">
      <alignment horizontal="center" vertical="center"/>
      <protection locked="0"/>
    </xf>
    <xf numFmtId="0" fontId="0" fillId="8" borderId="17" xfId="0" applyFill="1" applyBorder="1" applyAlignment="1" applyProtection="1">
      <alignment horizontal="center" vertical="center"/>
      <protection locked="0"/>
    </xf>
    <xf numFmtId="0" fontId="0" fillId="8" borderId="3" xfId="0" applyFill="1" applyBorder="1" applyAlignment="1" applyProtection="1">
      <alignment horizontal="center" vertical="center"/>
      <protection locked="0"/>
    </xf>
    <xf numFmtId="0" fontId="0" fillId="8" borderId="15" xfId="0" applyFill="1" applyBorder="1" applyAlignment="1" applyProtection="1">
      <alignment horizontal="center" vertical="center"/>
      <protection locked="0"/>
    </xf>
    <xf numFmtId="0" fontId="0" fillId="0" borderId="71" xfId="0" applyFill="1" applyBorder="1" applyAlignment="1">
      <alignment vertical="top" wrapText="1"/>
    </xf>
    <xf numFmtId="0" fontId="0" fillId="0" borderId="73" xfId="0" applyFill="1" applyBorder="1" applyAlignment="1">
      <alignment vertical="top" wrapText="1"/>
    </xf>
    <xf numFmtId="0" fontId="0" fillId="0" borderId="17" xfId="0" applyFill="1" applyBorder="1" applyAlignment="1">
      <alignment vertical="top" wrapText="1"/>
    </xf>
    <xf numFmtId="0" fontId="0" fillId="0" borderId="15" xfId="0" applyFill="1" applyBorder="1" applyAlignment="1">
      <alignment vertical="top" wrapText="1"/>
    </xf>
    <xf numFmtId="0" fontId="9" fillId="0" borderId="74"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0" fillId="3" borderId="63" xfId="0" applyFont="1" applyFill="1" applyBorder="1" applyAlignment="1" applyProtection="1">
      <alignment horizontal="left" vertical="center"/>
      <protection locked="0"/>
    </xf>
    <xf numFmtId="0" fontId="0" fillId="0" borderId="64" xfId="0" applyBorder="1" applyAlignment="1" applyProtection="1">
      <alignment horizontal="left" vertical="center"/>
      <protection locked="0"/>
    </xf>
    <xf numFmtId="0" fontId="9" fillId="10" borderId="66" xfId="0" applyFont="1" applyFill="1" applyBorder="1" applyAlignment="1">
      <alignment horizontal="left" vertical="center"/>
    </xf>
    <xf numFmtId="0" fontId="0" fillId="0" borderId="66" xfId="0" applyBorder="1" applyAlignment="1">
      <alignment horizontal="left" vertical="center"/>
    </xf>
    <xf numFmtId="0" fontId="0" fillId="0" borderId="65" xfId="0" applyBorder="1" applyAlignment="1" applyProtection="1">
      <alignment horizontal="left" vertical="center"/>
      <protection locked="0"/>
    </xf>
    <xf numFmtId="0" fontId="30" fillId="11" borderId="74" xfId="0" applyFont="1" applyFill="1" applyBorder="1" applyAlignment="1" applyProtection="1">
      <protection locked="0"/>
    </xf>
    <xf numFmtId="0" fontId="30" fillId="11" borderId="8" xfId="0" applyFont="1" applyFill="1" applyBorder="1" applyAlignment="1" applyProtection="1">
      <protection locked="0"/>
    </xf>
    <xf numFmtId="0" fontId="22" fillId="0" borderId="74" xfId="0" applyFont="1" applyBorder="1" applyAlignment="1">
      <alignment horizontal="center" vertical="center" wrapText="1"/>
    </xf>
    <xf numFmtId="0" fontId="22" fillId="0" borderId="8" xfId="0" applyFont="1" applyBorder="1" applyAlignment="1">
      <alignment horizontal="center" vertical="center" wrapText="1"/>
    </xf>
    <xf numFmtId="0" fontId="9" fillId="0" borderId="71" xfId="0" applyFont="1" applyFill="1" applyBorder="1" applyAlignment="1">
      <alignment horizontal="center" vertical="center" wrapText="1"/>
    </xf>
    <xf numFmtId="0" fontId="9" fillId="0" borderId="73"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22" fillId="0" borderId="71" xfId="0" applyFont="1" applyFill="1" applyBorder="1" applyAlignment="1">
      <alignment horizontal="center" vertical="center" wrapText="1"/>
    </xf>
    <xf numFmtId="0" fontId="9" fillId="0" borderId="73" xfId="0" applyFont="1" applyBorder="1" applyAlignment="1">
      <alignment horizontal="center" vertical="center" wrapText="1"/>
    </xf>
    <xf numFmtId="0" fontId="22" fillId="0" borderId="6" xfId="0" applyFont="1" applyFill="1" applyBorder="1" applyAlignment="1">
      <alignment horizontal="center" vertical="center" wrapText="1"/>
    </xf>
    <xf numFmtId="0" fontId="9" fillId="0" borderId="13" xfId="0" applyFont="1" applyBorder="1" applyAlignment="1">
      <alignment horizontal="center" vertical="center" wrapText="1"/>
    </xf>
    <xf numFmtId="0" fontId="30" fillId="11" borderId="66" xfId="0" applyFont="1" applyFill="1" applyBorder="1" applyAlignment="1" applyProtection="1">
      <alignment vertical="top" wrapText="1"/>
      <protection locked="0"/>
    </xf>
    <xf numFmtId="0" fontId="30" fillId="0" borderId="66" xfId="0" applyFont="1" applyBorder="1" applyAlignment="1" applyProtection="1">
      <alignment vertical="top" wrapText="1"/>
      <protection locked="0"/>
    </xf>
    <xf numFmtId="0" fontId="9" fillId="0" borderId="73" xfId="0" applyFont="1" applyBorder="1" applyAlignment="1">
      <alignment wrapText="1"/>
    </xf>
    <xf numFmtId="0" fontId="9" fillId="0" borderId="15" xfId="0" applyFont="1" applyBorder="1" applyAlignment="1">
      <alignment wrapText="1"/>
    </xf>
    <xf numFmtId="0" fontId="0" fillId="0" borderId="73" xfId="0" applyBorder="1" applyAlignment="1"/>
    <xf numFmtId="0" fontId="0" fillId="0" borderId="17" xfId="0" applyBorder="1" applyAlignment="1"/>
    <xf numFmtId="0" fontId="0" fillId="0" borderId="15" xfId="0" applyBorder="1" applyAlignment="1"/>
    <xf numFmtId="0" fontId="0" fillId="10" borderId="71" xfId="0" applyFill="1" applyBorder="1" applyAlignment="1">
      <alignment vertical="top"/>
    </xf>
    <xf numFmtId="0" fontId="0" fillId="10" borderId="73" xfId="0" applyFill="1" applyBorder="1" applyAlignment="1">
      <alignment vertical="top"/>
    </xf>
    <xf numFmtId="0" fontId="0" fillId="10" borderId="17" xfId="0" applyFill="1" applyBorder="1" applyAlignment="1">
      <alignment vertical="top"/>
    </xf>
    <xf numFmtId="0" fontId="0" fillId="10" borderId="15" xfId="0" applyFill="1" applyBorder="1" applyAlignment="1">
      <alignment vertical="top"/>
    </xf>
    <xf numFmtId="2" fontId="24" fillId="0" borderId="77" xfId="0" applyNumberFormat="1" applyFont="1" applyFill="1" applyBorder="1" applyAlignment="1"/>
    <xf numFmtId="0" fontId="0" fillId="0" borderId="30" xfId="0" applyBorder="1" applyAlignment="1"/>
    <xf numFmtId="0" fontId="0" fillId="11" borderId="63" xfId="0" applyFont="1" applyFill="1" applyBorder="1" applyAlignment="1" applyProtection="1">
      <alignment horizontal="left" vertical="top" wrapText="1"/>
      <protection locked="0"/>
    </xf>
    <xf numFmtId="0" fontId="0" fillId="0" borderId="65" xfId="0" applyBorder="1" applyAlignment="1" applyProtection="1">
      <alignment vertical="top" wrapText="1"/>
      <protection locked="0"/>
    </xf>
    <xf numFmtId="0" fontId="0" fillId="11" borderId="63" xfId="0" applyFill="1" applyBorder="1" applyAlignment="1" applyProtection="1">
      <alignment vertical="top" wrapText="1"/>
      <protection locked="0"/>
    </xf>
    <xf numFmtId="0" fontId="0" fillId="0" borderId="64" xfId="0" applyBorder="1" applyAlignment="1" applyProtection="1">
      <alignment vertical="top" wrapText="1"/>
      <protection locked="0"/>
    </xf>
    <xf numFmtId="0" fontId="0" fillId="3" borderId="63" xfId="0" applyFont="1" applyFill="1" applyBorder="1" applyAlignment="1" applyProtection="1">
      <protection locked="0"/>
    </xf>
    <xf numFmtId="0" fontId="0" fillId="3" borderId="64" xfId="0" applyFont="1" applyFill="1" applyBorder="1" applyAlignment="1" applyProtection="1">
      <protection locked="0"/>
    </xf>
    <xf numFmtId="0" fontId="0" fillId="3" borderId="65" xfId="0" applyFont="1" applyFill="1" applyBorder="1" applyAlignment="1" applyProtection="1">
      <protection locked="0"/>
    </xf>
    <xf numFmtId="0" fontId="0" fillId="11" borderId="66" xfId="0" applyFont="1" applyFill="1" applyBorder="1" applyAlignment="1" applyProtection="1">
      <alignment horizontal="left" vertical="top" wrapText="1"/>
      <protection locked="0"/>
    </xf>
    <xf numFmtId="0" fontId="0" fillId="11" borderId="66" xfId="0" applyFill="1" applyBorder="1" applyAlignment="1" applyProtection="1">
      <alignment vertical="top" wrapText="1"/>
      <protection locked="0"/>
    </xf>
    <xf numFmtId="0" fontId="22" fillId="0" borderId="63" xfId="0" applyFont="1" applyFill="1" applyBorder="1" applyAlignment="1"/>
    <xf numFmtId="0" fontId="22" fillId="0" borderId="64" xfId="0" applyFont="1" applyFill="1" applyBorder="1" applyAlignment="1"/>
    <xf numFmtId="0" fontId="22" fillId="0" borderId="65" xfId="0" applyFont="1" applyFill="1" applyBorder="1" applyAlignment="1"/>
    <xf numFmtId="0" fontId="9" fillId="0" borderId="63" xfId="0" applyFont="1" applyFill="1" applyBorder="1" applyAlignment="1">
      <alignment vertical="top" wrapText="1"/>
    </xf>
    <xf numFmtId="0" fontId="9" fillId="0" borderId="65" xfId="0" applyFont="1" applyFill="1" applyBorder="1" applyAlignment="1">
      <alignment vertical="top" wrapText="1"/>
    </xf>
    <xf numFmtId="0" fontId="41" fillId="11" borderId="74" xfId="0" applyFont="1" applyFill="1" applyBorder="1" applyAlignment="1" applyProtection="1">
      <alignment horizontal="left" vertical="top"/>
      <protection locked="0"/>
    </xf>
    <xf numFmtId="0" fontId="41" fillId="11" borderId="8" xfId="0" applyFont="1" applyFill="1" applyBorder="1" applyAlignment="1" applyProtection="1">
      <alignment horizontal="left" vertical="top"/>
      <protection locked="0"/>
    </xf>
    <xf numFmtId="0" fontId="30" fillId="11" borderId="74" xfId="0" applyFont="1" applyFill="1" applyBorder="1" applyAlignment="1" applyProtection="1">
      <alignment horizontal="left" vertical="top" wrapText="1"/>
      <protection locked="0"/>
    </xf>
    <xf numFmtId="0" fontId="30" fillId="11" borderId="8" xfId="0" applyFont="1" applyFill="1" applyBorder="1" applyAlignment="1" applyProtection="1">
      <alignment horizontal="left" vertical="top" wrapText="1"/>
      <protection locked="0"/>
    </xf>
    <xf numFmtId="0" fontId="0" fillId="10" borderId="71" xfId="0" applyFont="1" applyFill="1" applyBorder="1" applyAlignment="1">
      <alignment vertical="top" wrapText="1"/>
    </xf>
    <xf numFmtId="0" fontId="0" fillId="10" borderId="73" xfId="0" applyFont="1" applyFill="1" applyBorder="1" applyAlignment="1">
      <alignment vertical="top" wrapText="1"/>
    </xf>
    <xf numFmtId="0" fontId="0" fillId="10" borderId="17" xfId="0" applyFont="1" applyFill="1" applyBorder="1" applyAlignment="1">
      <alignment vertical="top" wrapText="1"/>
    </xf>
    <xf numFmtId="0" fontId="0" fillId="10" borderId="15" xfId="0" applyFont="1" applyFill="1" applyBorder="1" applyAlignment="1">
      <alignment vertical="top" wrapText="1"/>
    </xf>
    <xf numFmtId="0" fontId="30" fillId="11" borderId="71" xfId="0" applyFont="1" applyFill="1" applyBorder="1" applyAlignment="1" applyProtection="1">
      <protection locked="0"/>
    </xf>
    <xf numFmtId="0" fontId="30" fillId="11" borderId="73" xfId="0" applyFont="1" applyFill="1" applyBorder="1" applyAlignment="1" applyProtection="1">
      <protection locked="0"/>
    </xf>
    <xf numFmtId="0" fontId="30" fillId="11" borderId="17" xfId="0" applyFont="1" applyFill="1" applyBorder="1" applyAlignment="1" applyProtection="1">
      <protection locked="0"/>
    </xf>
    <xf numFmtId="0" fontId="30" fillId="11" borderId="15" xfId="0" applyFont="1" applyFill="1" applyBorder="1" applyAlignment="1" applyProtection="1">
      <protection locked="0"/>
    </xf>
    <xf numFmtId="16" fontId="0" fillId="0" borderId="71" xfId="0" applyNumberFormat="1" applyFont="1" applyFill="1" applyBorder="1" applyAlignment="1">
      <alignment horizontal="left" vertical="top" wrapText="1"/>
    </xf>
    <xf numFmtId="16" fontId="0" fillId="0" borderId="73" xfId="0" applyNumberFormat="1" applyFont="1" applyFill="1" applyBorder="1" applyAlignment="1">
      <alignment horizontal="left" vertical="top" wrapText="1"/>
    </xf>
    <xf numFmtId="16" fontId="0" fillId="0" borderId="17" xfId="0" applyNumberFormat="1" applyFont="1" applyFill="1" applyBorder="1" applyAlignment="1">
      <alignment horizontal="left" vertical="top" wrapText="1"/>
    </xf>
    <xf numFmtId="16" fontId="0" fillId="0" borderId="15" xfId="0" applyNumberFormat="1" applyFont="1" applyFill="1" applyBorder="1" applyAlignment="1">
      <alignment horizontal="left" vertical="top" wrapText="1"/>
    </xf>
    <xf numFmtId="0" fontId="22" fillId="0" borderId="73" xfId="0" applyFont="1" applyFill="1" applyBorder="1" applyAlignment="1">
      <alignment horizontal="center" vertical="center" wrapText="1"/>
    </xf>
    <xf numFmtId="0" fontId="22" fillId="0" borderId="17"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0" fillId="11" borderId="7" xfId="0" applyFill="1" applyBorder="1" applyAlignment="1" applyProtection="1">
      <alignment horizontal="left" vertical="top" wrapText="1"/>
      <protection locked="0"/>
    </xf>
    <xf numFmtId="0" fontId="0" fillId="11" borderId="73" xfId="0" applyFill="1" applyBorder="1" applyAlignment="1" applyProtection="1">
      <alignment horizontal="left" vertical="top" wrapText="1"/>
      <protection locked="0"/>
    </xf>
    <xf numFmtId="0" fontId="0" fillId="11" borderId="0" xfId="0" applyFill="1" applyBorder="1" applyAlignment="1" applyProtection="1">
      <alignment horizontal="left" vertical="top" wrapText="1"/>
      <protection locked="0"/>
    </xf>
    <xf numFmtId="0" fontId="0" fillId="11" borderId="13" xfId="0" applyFill="1" applyBorder="1" applyAlignment="1" applyProtection="1">
      <alignment horizontal="left" vertical="top" wrapText="1"/>
      <protection locked="0"/>
    </xf>
    <xf numFmtId="0" fontId="0" fillId="11" borderId="3" xfId="0" applyFill="1" applyBorder="1" applyAlignment="1" applyProtection="1">
      <alignment horizontal="left" vertical="top" wrapText="1"/>
      <protection locked="0"/>
    </xf>
    <xf numFmtId="0" fontId="0" fillId="11" borderId="15" xfId="0" applyFill="1" applyBorder="1" applyAlignment="1" applyProtection="1">
      <alignment horizontal="left" vertical="top" wrapText="1"/>
      <protection locked="0"/>
    </xf>
    <xf numFmtId="0" fontId="0" fillId="11" borderId="7" xfId="0" applyFont="1" applyFill="1" applyBorder="1" applyAlignment="1" applyProtection="1">
      <alignment horizontal="left"/>
      <protection locked="0"/>
    </xf>
    <xf numFmtId="0" fontId="0" fillId="11" borderId="73" xfId="0" applyFont="1" applyFill="1" applyBorder="1" applyAlignment="1" applyProtection="1">
      <protection locked="0"/>
    </xf>
    <xf numFmtId="0" fontId="9" fillId="4" borderId="63" xfId="0" applyFont="1" applyFill="1" applyBorder="1" applyAlignment="1">
      <alignment vertical="top" wrapText="1"/>
    </xf>
    <xf numFmtId="0" fontId="9" fillId="4" borderId="64" xfId="0" applyFont="1" applyFill="1" applyBorder="1" applyAlignment="1">
      <alignment vertical="top" wrapText="1"/>
    </xf>
    <xf numFmtId="0" fontId="9" fillId="4" borderId="65" xfId="0" applyFont="1" applyFill="1" applyBorder="1" applyAlignment="1">
      <alignment vertical="top" wrapText="1"/>
    </xf>
    <xf numFmtId="0" fontId="30" fillId="11" borderId="74" xfId="0" applyFont="1" applyFill="1" applyBorder="1" applyAlignment="1" applyProtection="1">
      <alignment vertical="top" wrapText="1"/>
      <protection locked="0"/>
    </xf>
    <xf numFmtId="0" fontId="30" fillId="11" borderId="8" xfId="0" applyFont="1" applyFill="1" applyBorder="1" applyAlignment="1" applyProtection="1">
      <alignment vertical="top" wrapText="1"/>
      <protection locked="0"/>
    </xf>
    <xf numFmtId="0" fontId="30" fillId="11" borderId="71" xfId="0" applyFont="1" applyFill="1" applyBorder="1" applyAlignment="1" applyProtection="1">
      <alignment vertical="top" wrapText="1"/>
      <protection locked="0"/>
    </xf>
    <xf numFmtId="0" fontId="30" fillId="11" borderId="17" xfId="0" applyFont="1" applyFill="1" applyBorder="1" applyAlignment="1" applyProtection="1">
      <alignment vertical="top" wrapText="1"/>
      <protection locked="0"/>
    </xf>
    <xf numFmtId="0" fontId="30" fillId="11" borderId="73" xfId="0" applyFont="1" applyFill="1" applyBorder="1" applyAlignment="1" applyProtection="1">
      <alignment vertical="top" wrapText="1"/>
      <protection locked="0"/>
    </xf>
    <xf numFmtId="0" fontId="30" fillId="11" borderId="6" xfId="0" applyFont="1" applyFill="1" applyBorder="1" applyAlignment="1" applyProtection="1">
      <alignment vertical="top" wrapText="1"/>
      <protection locked="0"/>
    </xf>
    <xf numFmtId="0" fontId="30" fillId="11" borderId="13" xfId="0" applyFont="1" applyFill="1" applyBorder="1" applyAlignment="1" applyProtection="1">
      <alignment vertical="top" wrapText="1"/>
      <protection locked="0"/>
    </xf>
    <xf numFmtId="0" fontId="30" fillId="11" borderId="15" xfId="0" applyFont="1" applyFill="1" applyBorder="1" applyAlignment="1" applyProtection="1">
      <alignment vertical="top" wrapText="1"/>
      <protection locked="0"/>
    </xf>
    <xf numFmtId="0" fontId="11" fillId="5" borderId="71" xfId="0" applyFont="1" applyFill="1" applyBorder="1" applyAlignment="1">
      <alignment horizontal="right" vertical="top"/>
    </xf>
    <xf numFmtId="0" fontId="11" fillId="5" borderId="7" xfId="0" applyFont="1" applyFill="1" applyBorder="1" applyAlignment="1">
      <alignment horizontal="right" vertical="top"/>
    </xf>
    <xf numFmtId="0" fontId="11" fillId="5" borderId="73" xfId="0" applyFont="1" applyFill="1" applyBorder="1" applyAlignment="1">
      <alignment horizontal="right" vertical="top"/>
    </xf>
    <xf numFmtId="0" fontId="28" fillId="2" borderId="71" xfId="0" applyFont="1" applyFill="1" applyBorder="1" applyAlignment="1">
      <alignment vertical="top" wrapText="1"/>
    </xf>
    <xf numFmtId="0" fontId="15" fillId="2" borderId="73" xfId="0" applyFont="1" applyFill="1" applyBorder="1" applyAlignment="1"/>
    <xf numFmtId="0" fontId="15" fillId="2" borderId="6" xfId="0" applyFont="1" applyFill="1" applyBorder="1" applyAlignment="1"/>
    <xf numFmtId="0" fontId="15" fillId="2" borderId="13" xfId="0" applyFont="1" applyFill="1" applyBorder="1" applyAlignment="1"/>
    <xf numFmtId="0" fontId="15" fillId="2" borderId="17" xfId="0" applyFont="1" applyFill="1" applyBorder="1" applyAlignment="1"/>
    <xf numFmtId="0" fontId="15" fillId="2" borderId="15" xfId="0" applyFont="1" applyFill="1" applyBorder="1" applyAlignment="1"/>
    <xf numFmtId="0" fontId="0" fillId="0" borderId="6" xfId="0" applyFill="1" applyBorder="1" applyAlignment="1">
      <alignment vertical="top" wrapText="1"/>
    </xf>
    <xf numFmtId="0" fontId="0" fillId="0" borderId="13" xfId="0" applyFill="1" applyBorder="1" applyAlignment="1">
      <alignment vertical="top" wrapText="1"/>
    </xf>
    <xf numFmtId="0" fontId="9" fillId="0" borderId="65" xfId="0" applyFont="1" applyBorder="1" applyAlignment="1"/>
    <xf numFmtId="0" fontId="9" fillId="0" borderId="63" xfId="0" applyFont="1" applyFill="1" applyBorder="1" applyAlignment="1"/>
    <xf numFmtId="0" fontId="9" fillId="0" borderId="64" xfId="0" applyFont="1" applyFill="1" applyBorder="1" applyAlignment="1"/>
    <xf numFmtId="0" fontId="9" fillId="10" borderId="71" xfId="0" applyFont="1" applyFill="1" applyBorder="1" applyAlignment="1">
      <alignment wrapText="1"/>
    </xf>
    <xf numFmtId="0" fontId="9" fillId="10" borderId="7" xfId="0" applyFont="1" applyFill="1" applyBorder="1" applyAlignment="1">
      <alignment wrapText="1"/>
    </xf>
    <xf numFmtId="0" fontId="0" fillId="0" borderId="73" xfId="0" applyBorder="1" applyAlignment="1">
      <alignment wrapText="1"/>
    </xf>
    <xf numFmtId="0" fontId="9" fillId="10" borderId="17" xfId="0" applyFont="1" applyFill="1" applyBorder="1" applyAlignment="1">
      <alignment wrapText="1"/>
    </xf>
    <xf numFmtId="0" fontId="9" fillId="10" borderId="3" xfId="0" applyFont="1" applyFill="1" applyBorder="1" applyAlignment="1">
      <alignment wrapText="1"/>
    </xf>
    <xf numFmtId="0" fontId="0" fillId="0" borderId="15" xfId="0" applyBorder="1" applyAlignment="1">
      <alignment wrapText="1"/>
    </xf>
    <xf numFmtId="0" fontId="0" fillId="0" borderId="63" xfId="0" applyFill="1" applyBorder="1" applyAlignment="1">
      <alignment wrapText="1"/>
    </xf>
    <xf numFmtId="0" fontId="0" fillId="0" borderId="64" xfId="0" applyBorder="1" applyAlignment="1">
      <alignment wrapText="1"/>
    </xf>
    <xf numFmtId="0" fontId="0" fillId="0" borderId="65" xfId="0" applyBorder="1" applyAlignment="1">
      <alignment wrapText="1"/>
    </xf>
    <xf numFmtId="0" fontId="0" fillId="0" borderId="63" xfId="0" applyFont="1" applyFill="1" applyBorder="1" applyAlignment="1"/>
    <xf numFmtId="0" fontId="0" fillId="0" borderId="64" xfId="0" applyBorder="1" applyAlignment="1"/>
    <xf numFmtId="0" fontId="0" fillId="0" borderId="65" xfId="0" applyBorder="1" applyAlignment="1"/>
    <xf numFmtId="0" fontId="30" fillId="11" borderId="23" xfId="0" applyFont="1" applyFill="1" applyBorder="1" applyAlignment="1" applyProtection="1">
      <protection locked="0"/>
    </xf>
    <xf numFmtId="0" fontId="30" fillId="11" borderId="23" xfId="0" applyFont="1" applyFill="1" applyBorder="1" applyAlignment="1" applyProtection="1">
      <alignment vertical="top" wrapText="1"/>
      <protection locked="0"/>
    </xf>
    <xf numFmtId="0" fontId="11" fillId="5" borderId="71" xfId="0" applyFont="1" applyFill="1" applyBorder="1" applyAlignment="1">
      <alignment horizontal="right"/>
    </xf>
    <xf numFmtId="0" fontId="11" fillId="5" borderId="7" xfId="0" applyFont="1" applyFill="1" applyBorder="1" applyAlignment="1">
      <alignment horizontal="right"/>
    </xf>
    <xf numFmtId="0" fontId="11" fillId="5" borderId="73" xfId="0" applyFont="1" applyFill="1" applyBorder="1" applyAlignment="1">
      <alignment horizontal="right"/>
    </xf>
    <xf numFmtId="0" fontId="9" fillId="4" borderId="63" xfId="0" applyFont="1" applyFill="1" applyBorder="1" applyAlignment="1">
      <alignment horizontal="left" vertical="top"/>
    </xf>
    <xf numFmtId="0" fontId="9" fillId="4" borderId="64" xfId="0" applyFont="1" applyFill="1" applyBorder="1" applyAlignment="1">
      <alignment horizontal="left" vertical="top"/>
    </xf>
    <xf numFmtId="0" fontId="9" fillId="4" borderId="65" xfId="0" applyFont="1" applyFill="1" applyBorder="1" applyAlignment="1">
      <alignment horizontal="left" vertical="top"/>
    </xf>
    <xf numFmtId="165" fontId="9" fillId="0" borderId="63" xfId="0" applyNumberFormat="1" applyFont="1" applyFill="1" applyBorder="1" applyAlignment="1">
      <alignment vertical="top" wrapText="1"/>
    </xf>
    <xf numFmtId="165" fontId="9" fillId="0" borderId="65" xfId="0" applyNumberFormat="1" applyFont="1" applyBorder="1" applyAlignment="1"/>
    <xf numFmtId="0" fontId="9" fillId="0" borderId="17" xfId="0" applyFont="1" applyBorder="1" applyAlignment="1">
      <alignment horizontal="center" vertical="center" wrapText="1"/>
    </xf>
    <xf numFmtId="0" fontId="30" fillId="11" borderId="63" xfId="0" applyFont="1" applyFill="1" applyBorder="1" applyAlignment="1" applyProtection="1">
      <alignment vertical="top" wrapText="1"/>
      <protection locked="0"/>
    </xf>
    <xf numFmtId="0" fontId="30" fillId="11" borderId="65" xfId="0" applyFont="1" applyFill="1" applyBorder="1" applyAlignment="1" applyProtection="1">
      <alignment vertical="top" wrapText="1"/>
      <protection locked="0"/>
    </xf>
    <xf numFmtId="0" fontId="0" fillId="0" borderId="64" xfId="0" applyFill="1" applyBorder="1" applyAlignment="1">
      <alignment wrapText="1"/>
    </xf>
    <xf numFmtId="0" fontId="9" fillId="2" borderId="63" xfId="0" applyFont="1" applyFill="1" applyBorder="1" applyAlignment="1">
      <alignment horizontal="left" vertical="top" wrapText="1"/>
    </xf>
    <xf numFmtId="0" fontId="9" fillId="0" borderId="64" xfId="0" applyFont="1" applyBorder="1" applyAlignment="1">
      <alignment horizontal="left"/>
    </xf>
    <xf numFmtId="2" fontId="0" fillId="2" borderId="63" xfId="0" applyNumberFormat="1" applyFill="1" applyBorder="1" applyAlignment="1"/>
    <xf numFmtId="0" fontId="9" fillId="0" borderId="65" xfId="0" applyFont="1" applyBorder="1" applyAlignment="1">
      <alignment vertical="top" wrapText="1"/>
    </xf>
    <xf numFmtId="0" fontId="0" fillId="11" borderId="65" xfId="0" applyFill="1" applyBorder="1" applyAlignment="1" applyProtection="1">
      <alignment vertical="top" wrapText="1"/>
      <protection locked="0"/>
    </xf>
    <xf numFmtId="0" fontId="30" fillId="11" borderId="63" xfId="0" applyFont="1" applyFill="1" applyBorder="1" applyAlignment="1" applyProtection="1">
      <alignment wrapText="1"/>
      <protection locked="0"/>
    </xf>
    <xf numFmtId="0" fontId="30" fillId="11" borderId="65" xfId="0" applyFont="1" applyFill="1" applyBorder="1" applyAlignment="1" applyProtection="1">
      <alignment wrapText="1"/>
      <protection locked="0"/>
    </xf>
    <xf numFmtId="0" fontId="30" fillId="11" borderId="63" xfId="0" applyFont="1" applyFill="1" applyBorder="1" applyAlignment="1" applyProtection="1">
      <protection locked="0"/>
    </xf>
    <xf numFmtId="0" fontId="30" fillId="11" borderId="65" xfId="0" applyFont="1" applyFill="1" applyBorder="1" applyAlignment="1" applyProtection="1">
      <protection locked="0"/>
    </xf>
    <xf numFmtId="0" fontId="0" fillId="0" borderId="63" xfId="0" applyFont="1" applyFill="1" applyBorder="1" applyAlignment="1">
      <alignment vertical="top"/>
    </xf>
    <xf numFmtId="0" fontId="22" fillId="2" borderId="66" xfId="0" applyFont="1" applyFill="1" applyBorder="1" applyAlignment="1">
      <alignment horizontal="center" vertical="center" wrapText="1"/>
    </xf>
    <xf numFmtId="0" fontId="22" fillId="2" borderId="66" xfId="0" applyFont="1" applyFill="1" applyBorder="1" applyAlignment="1">
      <alignment horizontal="center" vertical="center"/>
    </xf>
    <xf numFmtId="0" fontId="8" fillId="2" borderId="66" xfId="0" applyFont="1" applyFill="1" applyBorder="1" applyAlignment="1">
      <alignment vertical="top" wrapText="1"/>
    </xf>
    <xf numFmtId="0" fontId="8" fillId="2" borderId="66" xfId="0" applyFont="1" applyFill="1" applyBorder="1" applyAlignment="1"/>
    <xf numFmtId="0" fontId="8" fillId="2" borderId="66" xfId="0" applyFont="1" applyFill="1" applyBorder="1" applyAlignment="1">
      <alignment wrapText="1"/>
    </xf>
    <xf numFmtId="0" fontId="9" fillId="0" borderId="63" xfId="0" applyFont="1" applyFill="1" applyBorder="1" applyAlignment="1">
      <alignment horizontal="left" vertical="top" wrapText="1"/>
    </xf>
    <xf numFmtId="0" fontId="9" fillId="0" borderId="65" xfId="0" applyFont="1" applyBorder="1" applyAlignment="1">
      <alignment horizontal="left"/>
    </xf>
    <xf numFmtId="0" fontId="9" fillId="10" borderId="63" xfId="0" applyFont="1" applyFill="1" applyBorder="1" applyAlignment="1">
      <alignment wrapText="1"/>
    </xf>
    <xf numFmtId="0" fontId="0" fillId="10" borderId="64" xfId="0" applyFont="1" applyFill="1" applyBorder="1" applyAlignment="1">
      <alignment wrapText="1"/>
    </xf>
    <xf numFmtId="0" fontId="9" fillId="10" borderId="63" xfId="0" applyFont="1" applyFill="1" applyBorder="1" applyAlignment="1"/>
    <xf numFmtId="0" fontId="9" fillId="10" borderId="64" xfId="0" applyFont="1" applyFill="1" applyBorder="1" applyAlignment="1"/>
    <xf numFmtId="49" fontId="48" fillId="19" borderId="61" xfId="0" applyNumberFormat="1" applyFont="1" applyFill="1" applyBorder="1" applyAlignment="1">
      <alignment horizontal="center" vertical="top" wrapText="1"/>
    </xf>
    <xf numFmtId="49" fontId="48" fillId="19" borderId="41" xfId="0" applyNumberFormat="1" applyFont="1" applyFill="1" applyBorder="1" applyAlignment="1">
      <alignment horizontal="center" vertical="top" wrapText="1"/>
    </xf>
    <xf numFmtId="49" fontId="48" fillId="19" borderId="62" xfId="0" applyNumberFormat="1" applyFont="1" applyFill="1" applyBorder="1" applyAlignment="1">
      <alignment horizontal="center" vertical="top" wrapText="1"/>
    </xf>
    <xf numFmtId="0" fontId="0" fillId="0" borderId="63" xfId="0" applyBorder="1" applyAlignment="1" applyProtection="1">
      <alignment wrapText="1"/>
    </xf>
    <xf numFmtId="0" fontId="0" fillId="0" borderId="64" xfId="0" applyBorder="1" applyAlignment="1" applyProtection="1">
      <alignment wrapText="1"/>
    </xf>
    <xf numFmtId="0" fontId="0" fillId="0" borderId="65" xfId="0" applyBorder="1" applyAlignment="1" applyProtection="1">
      <alignment wrapText="1"/>
    </xf>
    <xf numFmtId="0" fontId="0" fillId="0" borderId="66" xfId="0" applyBorder="1" applyAlignment="1">
      <alignment wrapText="1"/>
    </xf>
    <xf numFmtId="0" fontId="60" fillId="0" borderId="63" xfId="0" applyFont="1" applyBorder="1" applyAlignment="1">
      <alignment wrapText="1"/>
    </xf>
    <xf numFmtId="0" fontId="0" fillId="0" borderId="17" xfId="0" applyBorder="1" applyAlignment="1">
      <alignment wrapText="1"/>
    </xf>
    <xf numFmtId="0" fontId="0" fillId="0" borderId="3" xfId="0" applyBorder="1" applyAlignment="1">
      <alignment wrapText="1"/>
    </xf>
    <xf numFmtId="0" fontId="0" fillId="0" borderId="63" xfId="0" applyBorder="1" applyAlignment="1">
      <alignment wrapText="1"/>
    </xf>
    <xf numFmtId="0" fontId="60" fillId="0" borderId="63" xfId="0" quotePrefix="1" applyFont="1" applyBorder="1" applyAlignment="1">
      <alignment wrapText="1"/>
    </xf>
    <xf numFmtId="0" fontId="0" fillId="0" borderId="63" xfId="0" applyBorder="1" applyAlignment="1" applyProtection="1">
      <alignment wrapText="1"/>
      <protection hidden="1"/>
    </xf>
    <xf numFmtId="0" fontId="0" fillId="0" borderId="64" xfId="0" applyBorder="1" applyAlignment="1" applyProtection="1">
      <alignment wrapText="1"/>
      <protection hidden="1"/>
    </xf>
    <xf numFmtId="0" fontId="0" fillId="0" borderId="65" xfId="0" applyBorder="1" applyAlignment="1" applyProtection="1">
      <alignment wrapText="1"/>
      <protection hidden="1"/>
    </xf>
    <xf numFmtId="0" fontId="60" fillId="0" borderId="63" xfId="0" applyFont="1" applyBorder="1" applyAlignment="1" applyProtection="1">
      <alignment wrapText="1"/>
      <protection hidden="1"/>
    </xf>
    <xf numFmtId="0" fontId="60" fillId="0" borderId="64" xfId="0" applyFont="1" applyBorder="1" applyAlignment="1" applyProtection="1">
      <alignment wrapText="1"/>
      <protection hidden="1"/>
    </xf>
    <xf numFmtId="0" fontId="60" fillId="2" borderId="63" xfId="0" applyFont="1" applyFill="1" applyBorder="1" applyAlignment="1" applyProtection="1">
      <alignment wrapText="1"/>
    </xf>
    <xf numFmtId="0" fontId="0" fillId="2" borderId="64" xfId="0" applyFill="1" applyBorder="1" applyAlignment="1" applyProtection="1">
      <alignment wrapText="1"/>
    </xf>
    <xf numFmtId="0" fontId="0" fillId="2" borderId="65" xfId="0" applyFill="1" applyBorder="1" applyAlignment="1" applyProtection="1">
      <alignment wrapText="1"/>
    </xf>
    <xf numFmtId="0" fontId="59" fillId="2" borderId="63" xfId="0" applyFont="1" applyFill="1" applyBorder="1" applyProtection="1"/>
    <xf numFmtId="0" fontId="23" fillId="2" borderId="64" xfId="0" applyFont="1" applyFill="1" applyBorder="1" applyProtection="1"/>
    <xf numFmtId="0" fontId="0" fillId="0" borderId="71" xfId="0" applyBorder="1" applyAlignment="1">
      <alignment wrapText="1"/>
    </xf>
    <xf numFmtId="0" fontId="0" fillId="0" borderId="7" xfId="0" applyBorder="1" applyAlignment="1">
      <alignment wrapText="1"/>
    </xf>
    <xf numFmtId="0" fontId="47" fillId="0" borderId="0" xfId="11" applyFont="1" applyBorder="1" applyAlignment="1">
      <alignment horizontal="left" vertical="top"/>
    </xf>
    <xf numFmtId="0" fontId="52" fillId="0" borderId="86" xfId="0" applyFont="1" applyBorder="1"/>
    <xf numFmtId="0" fontId="52" fillId="0" borderId="86" xfId="6" applyFont="1" applyBorder="1"/>
    <xf numFmtId="0" fontId="66" fillId="0" borderId="8" xfId="0" applyFont="1" applyBorder="1" applyAlignment="1" applyProtection="1">
      <alignment vertical="top"/>
      <protection hidden="1"/>
    </xf>
    <xf numFmtId="0" fontId="62" fillId="0" borderId="66" xfId="0" applyFont="1" applyBorder="1" applyAlignment="1" applyProtection="1">
      <alignment vertical="top"/>
      <protection hidden="1"/>
    </xf>
    <xf numFmtId="164" fontId="23" fillId="0" borderId="66" xfId="0" applyNumberFormat="1" applyFont="1" applyBorder="1" applyProtection="1">
      <protection hidden="1"/>
    </xf>
    <xf numFmtId="164" fontId="23" fillId="0" borderId="74" xfId="0" applyNumberFormat="1" applyFont="1" applyBorder="1" applyProtection="1">
      <protection hidden="1"/>
    </xf>
    <xf numFmtId="164" fontId="19" fillId="0" borderId="82" xfId="0" applyNumberFormat="1" applyFont="1" applyBorder="1" applyAlignment="1" applyProtection="1">
      <alignment vertical="center"/>
      <protection hidden="1"/>
    </xf>
    <xf numFmtId="2" fontId="19" fillId="0" borderId="82" xfId="0" applyNumberFormat="1" applyFont="1" applyBorder="1" applyAlignment="1" applyProtection="1">
      <alignment vertical="center"/>
      <protection hidden="1"/>
    </xf>
  </cellXfs>
  <cellStyles count="12">
    <cellStyle name="Comma" xfId="4" xr:uid="{00000000-0005-0000-0000-000000000000}"/>
    <cellStyle name="Comma [0]" xfId="5" xr:uid="{00000000-0005-0000-0000-000001000000}"/>
    <cellStyle name="Currency" xfId="2" xr:uid="{00000000-0005-0000-0000-000002000000}"/>
    <cellStyle name="Currency [0]" xfId="3" xr:uid="{00000000-0005-0000-0000-000003000000}"/>
    <cellStyle name="Hyperlink 2" xfId="8" xr:uid="{00000000-0005-0000-0000-000004000000}"/>
    <cellStyle name="Normal" xfId="0" builtinId="0"/>
    <cellStyle name="Normal 2" xfId="6" xr:uid="{00000000-0005-0000-0000-000006000000}"/>
    <cellStyle name="Normal 3" xfId="10" xr:uid="{00000000-0005-0000-0000-000007000000}"/>
    <cellStyle name="Normal 4" xfId="9" xr:uid="{00000000-0005-0000-0000-000008000000}"/>
    <cellStyle name="Normal_Sheet1" xfId="11" xr:uid="{00000000-0005-0000-0000-000009000000}"/>
    <cellStyle name="Note 2" xfId="7" xr:uid="{00000000-0005-0000-0000-00000A000000}"/>
    <cellStyle name="Percent" xfId="1" xr:uid="{00000000-0005-0000-0000-00000B000000}"/>
  </cellStyles>
  <dxfs count="3">
    <dxf>
      <font>
        <strike/>
        <color rgb="FFFF0000"/>
      </font>
    </dxf>
    <dxf>
      <fill>
        <patternFill>
          <bgColor theme="0" tint="-4.9989318521683403E-2"/>
        </patternFill>
      </fill>
    </dxf>
    <dxf>
      <font>
        <b val="0"/>
        <i/>
        <color rgb="FFFF0000"/>
      </font>
      <fill>
        <patternFill>
          <bgColor theme="0" tint="-4.9989318521683403E-2"/>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200"/>
              <a:t>Low                            Medium</a:t>
            </a:r>
            <a:r>
              <a:rPr lang="en-AU" sz="1200" baseline="0"/>
              <a:t>                          High</a:t>
            </a:r>
            <a:r>
              <a:rPr lang="en-AU" sz="1200"/>
              <a:t> </a:t>
            </a:r>
          </a:p>
        </c:rich>
      </c:tx>
      <c:layout>
        <c:manualLayout>
          <c:xMode val="edge"/>
          <c:yMode val="edge"/>
          <c:x val="0.39514573986236512"/>
          <c:y val="1.578900411988024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4210315345562794"/>
          <c:y val="5.8183480310899628E-2"/>
          <c:w val="0.57526130005075604"/>
          <c:h val="0.90833269792030269"/>
        </c:manualLayout>
      </c:layout>
      <c:barChart>
        <c:barDir val="bar"/>
        <c:grouping val="stacked"/>
        <c:varyColors val="0"/>
        <c:ser>
          <c:idx val="0"/>
          <c:order val="0"/>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C9E3-484E-B91A-0664305D7A00}"/>
              </c:ext>
            </c:extLst>
          </c:dPt>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Scores'!$E$47:$E$52</c:f>
              <c:numCache>
                <c:formatCode>General</c:formatCode>
                <c:ptCount val="6"/>
                <c:pt idx="0">
                  <c:v>0.23749999999999999</c:v>
                </c:pt>
                <c:pt idx="1">
                  <c:v>0.5</c:v>
                </c:pt>
                <c:pt idx="2">
                  <c:v>0.5</c:v>
                </c:pt>
                <c:pt idx="3">
                  <c:v>0</c:v>
                </c:pt>
                <c:pt idx="4">
                  <c:v>0.5</c:v>
                </c:pt>
                <c:pt idx="5">
                  <c:v>0</c:v>
                </c:pt>
              </c:numCache>
            </c:numRef>
          </c:val>
          <c:extLst>
            <c:ext xmlns:c16="http://schemas.microsoft.com/office/drawing/2014/chart" uri="{C3380CC4-5D6E-409C-BE32-E72D297353CC}">
              <c16:uniqueId val="{00000002-C9E3-484E-B91A-0664305D7A00}"/>
            </c:ext>
          </c:extLst>
        </c:ser>
        <c:ser>
          <c:idx val="1"/>
          <c:order val="1"/>
          <c:spPr>
            <a:solidFill>
              <a:schemeClr val="bg1"/>
            </a:solidFill>
            <a:ln>
              <a:solidFill>
                <a:schemeClr val="tx1">
                  <a:lumMod val="15000"/>
                  <a:lumOff val="85000"/>
                </a:schemeClr>
              </a:solidFill>
            </a:ln>
            <a:effectLst/>
          </c:spPr>
          <c:invertIfNegative val="0"/>
          <c:cat>
            <c:strRef>
              <c:f>'Site - Scores'!$D$47:$D$52</c:f>
              <c:strCache>
                <c:ptCount val="6"/>
                <c:pt idx="0">
                  <c:v>Vegetation Condition Score</c:v>
                </c:pt>
                <c:pt idx="1">
                  <c:v>Biotic Disturbance Indicator</c:v>
                </c:pt>
                <c:pt idx="2">
                  <c:v>Physical Disturbance Indicator</c:v>
                </c:pt>
                <c:pt idx="3">
                  <c:v>Vegetation Stratum Score</c:v>
                </c:pt>
                <c:pt idx="4">
                  <c:v>Introduced Plant Species Score</c:v>
                </c:pt>
                <c:pt idx="5">
                  <c:v>Vegetation Utilisation Score</c:v>
                </c:pt>
              </c:strCache>
            </c:strRef>
          </c:cat>
          <c:val>
            <c:numRef>
              <c:f>'Site - Scores'!$F$47:$F$52</c:f>
              <c:numCache>
                <c:formatCode>General</c:formatCode>
                <c:ptCount val="6"/>
                <c:pt idx="0">
                  <c:v>0.76249999999999996</c:v>
                </c:pt>
                <c:pt idx="1">
                  <c:v>0.5</c:v>
                </c:pt>
                <c:pt idx="2">
                  <c:v>0.5</c:v>
                </c:pt>
                <c:pt idx="3">
                  <c:v>1</c:v>
                </c:pt>
                <c:pt idx="4">
                  <c:v>0.5</c:v>
                </c:pt>
                <c:pt idx="5">
                  <c:v>0</c:v>
                </c:pt>
              </c:numCache>
            </c:numRef>
          </c:val>
          <c:extLst>
            <c:ext xmlns:c16="http://schemas.microsoft.com/office/drawing/2014/chart" uri="{C3380CC4-5D6E-409C-BE32-E72D297353CC}">
              <c16:uniqueId val="{00000003-C9E3-484E-B91A-0664305D7A00}"/>
            </c:ext>
          </c:extLst>
        </c:ser>
        <c:dLbls>
          <c:showLegendKey val="0"/>
          <c:showVal val="0"/>
          <c:showCatName val="0"/>
          <c:showSerName val="0"/>
          <c:showPercent val="0"/>
          <c:showBubbleSize val="0"/>
        </c:dLbls>
        <c:gapWidth val="150"/>
        <c:overlap val="100"/>
        <c:axId val="334914160"/>
        <c:axId val="334913768"/>
      </c:barChart>
      <c:catAx>
        <c:axId val="334914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4913768"/>
        <c:crosses val="autoZero"/>
        <c:auto val="1"/>
        <c:lblAlgn val="ctr"/>
        <c:lblOffset val="100"/>
        <c:noMultiLvlLbl val="0"/>
      </c:catAx>
      <c:valAx>
        <c:axId val="334913768"/>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3349141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N$3" lockText="1" noThreeD="1"/>
</file>

<file path=xl/ctrlProps/ctrlProp10.xml><?xml version="1.0" encoding="utf-8"?>
<formControlPr xmlns="http://schemas.microsoft.com/office/spreadsheetml/2009/9/main" objectType="CheckBox" fmlaLink="$D$11" lockText="1" noThreeD="1"/>
</file>

<file path=xl/ctrlProps/ctrlProp11.xml><?xml version="1.0" encoding="utf-8"?>
<formControlPr xmlns="http://schemas.microsoft.com/office/spreadsheetml/2009/9/main" objectType="CheckBox" fmlaLink="$E$11" lockText="1" noThreeD="1"/>
</file>

<file path=xl/ctrlProps/ctrlProp12.xml><?xml version="1.0" encoding="utf-8"?>
<formControlPr xmlns="http://schemas.microsoft.com/office/spreadsheetml/2009/9/main" objectType="CheckBox" fmlaLink="$C$17" lockText="1" noThreeD="1"/>
</file>

<file path=xl/ctrlProps/ctrlProp13.xml><?xml version="1.0" encoding="utf-8"?>
<formControlPr xmlns="http://schemas.microsoft.com/office/spreadsheetml/2009/9/main" objectType="CheckBox" fmlaLink="$D$17" lockText="1" noThreeD="1"/>
</file>

<file path=xl/ctrlProps/ctrlProp14.xml><?xml version="1.0" encoding="utf-8"?>
<formControlPr xmlns="http://schemas.microsoft.com/office/spreadsheetml/2009/9/main" objectType="CheckBox" fmlaLink="$E$17" lockText="1" noThreeD="1"/>
</file>

<file path=xl/ctrlProps/ctrlProp15.xml><?xml version="1.0" encoding="utf-8"?>
<formControlPr xmlns="http://schemas.microsoft.com/office/spreadsheetml/2009/9/main" objectType="CheckBox" fmlaLink="$C$19" lockText="1" noThreeD="1"/>
</file>

<file path=xl/ctrlProps/ctrlProp16.xml><?xml version="1.0" encoding="utf-8"?>
<formControlPr xmlns="http://schemas.microsoft.com/office/spreadsheetml/2009/9/main" objectType="CheckBox" fmlaLink="$D$19" lockText="1" noThreeD="1"/>
</file>

<file path=xl/ctrlProps/ctrlProp17.xml><?xml version="1.0" encoding="utf-8"?>
<formControlPr xmlns="http://schemas.microsoft.com/office/spreadsheetml/2009/9/main" objectType="CheckBox" fmlaLink="$E$19" lockText="1" noThreeD="1"/>
</file>

<file path=xl/ctrlProps/ctrlProp18.xml><?xml version="1.0" encoding="utf-8"?>
<formControlPr xmlns="http://schemas.microsoft.com/office/spreadsheetml/2009/9/main" objectType="CheckBox" fmlaLink="$C$21" lockText="1" noThreeD="1"/>
</file>

<file path=xl/ctrlProps/ctrlProp19.xml><?xml version="1.0" encoding="utf-8"?>
<formControlPr xmlns="http://schemas.microsoft.com/office/spreadsheetml/2009/9/main" objectType="CheckBox" fmlaLink="$D$21" lockText="1" noThreeD="1"/>
</file>

<file path=xl/ctrlProps/ctrlProp2.xml><?xml version="1.0" encoding="utf-8"?>
<formControlPr xmlns="http://schemas.microsoft.com/office/spreadsheetml/2009/9/main" objectType="CheckBox" fmlaLink="$N$4" lockText="1" noThreeD="1"/>
</file>

<file path=xl/ctrlProps/ctrlProp20.xml><?xml version="1.0" encoding="utf-8"?>
<formControlPr xmlns="http://schemas.microsoft.com/office/spreadsheetml/2009/9/main" objectType="CheckBox" fmlaLink="$E$21" lockText="1" noThreeD="1"/>
</file>

<file path=xl/ctrlProps/ctrlProp21.xml><?xml version="1.0" encoding="utf-8"?>
<formControlPr xmlns="http://schemas.microsoft.com/office/spreadsheetml/2009/9/main" objectType="CheckBox" fmlaLink="$D$28" lockText="1" noThreeD="1"/>
</file>

<file path=xl/ctrlProps/ctrlProp22.xml><?xml version="1.0" encoding="utf-8"?>
<formControlPr xmlns="http://schemas.microsoft.com/office/spreadsheetml/2009/9/main" objectType="CheckBox" fmlaLink="$D$29" lockText="1" noThreeD="1"/>
</file>

<file path=xl/ctrlProps/ctrlProp23.xml><?xml version="1.0" encoding="utf-8"?>
<formControlPr xmlns="http://schemas.microsoft.com/office/spreadsheetml/2009/9/main" objectType="CheckBox" fmlaLink="$D$30" lockText="1" noThreeD="1"/>
</file>

<file path=xl/ctrlProps/ctrlProp24.xml><?xml version="1.0" encoding="utf-8"?>
<formControlPr xmlns="http://schemas.microsoft.com/office/spreadsheetml/2009/9/main" objectType="CheckBox" fmlaLink="$D$31" lockText="1" noThreeD="1"/>
</file>

<file path=xl/ctrlProps/ctrlProp25.xml><?xml version="1.0" encoding="utf-8"?>
<formControlPr xmlns="http://schemas.microsoft.com/office/spreadsheetml/2009/9/main" objectType="CheckBox" fmlaLink="$E$28" lockText="1" noThreeD="1"/>
</file>

<file path=xl/ctrlProps/ctrlProp26.xml><?xml version="1.0" encoding="utf-8"?>
<formControlPr xmlns="http://schemas.microsoft.com/office/spreadsheetml/2009/9/main" objectType="CheckBox" fmlaLink="$E$29" lockText="1" noThreeD="1"/>
</file>

<file path=xl/ctrlProps/ctrlProp27.xml><?xml version="1.0" encoding="utf-8"?>
<formControlPr xmlns="http://schemas.microsoft.com/office/spreadsheetml/2009/9/main" objectType="CheckBox" fmlaLink="$E$30" lockText="1" noThreeD="1"/>
</file>

<file path=xl/ctrlProps/ctrlProp28.xml><?xml version="1.0" encoding="utf-8"?>
<formControlPr xmlns="http://schemas.microsoft.com/office/spreadsheetml/2009/9/main" objectType="CheckBox" fmlaLink="$E$31" lockText="1" noThreeD="1"/>
</file>

<file path=xl/ctrlProps/ctrlProp29.xml><?xml version="1.0" encoding="utf-8"?>
<formControlPr xmlns="http://schemas.microsoft.com/office/spreadsheetml/2009/9/main" objectType="CheckBox" fmlaLink="$E$36" lockText="1" noThreeD="1"/>
</file>

<file path=xl/ctrlProps/ctrlProp3.xml><?xml version="1.0" encoding="utf-8"?>
<formControlPr xmlns="http://schemas.microsoft.com/office/spreadsheetml/2009/9/main" objectType="CheckBox" fmlaLink="$N$5" lockText="1" noThreeD="1"/>
</file>

<file path=xl/ctrlProps/ctrlProp30.xml><?xml version="1.0" encoding="utf-8"?>
<formControlPr xmlns="http://schemas.microsoft.com/office/spreadsheetml/2009/9/main" objectType="CheckBox" fmlaLink="$E$37" lockText="1" noThreeD="1"/>
</file>

<file path=xl/ctrlProps/ctrlProp31.xml><?xml version="1.0" encoding="utf-8"?>
<formControlPr xmlns="http://schemas.microsoft.com/office/spreadsheetml/2009/9/main" objectType="CheckBox" fmlaLink="$E$38" lockText="1" noThreeD="1"/>
</file>

<file path=xl/ctrlProps/ctrlProp4.xml><?xml version="1.0" encoding="utf-8"?>
<formControlPr xmlns="http://schemas.microsoft.com/office/spreadsheetml/2009/9/main" objectType="CheckBox" fmlaLink="$N$6" lockText="1" noThreeD="1"/>
</file>

<file path=xl/ctrlProps/ctrlProp5.xml><?xml version="1.0" encoding="utf-8"?>
<formControlPr xmlns="http://schemas.microsoft.com/office/spreadsheetml/2009/9/main" objectType="CheckBox" fmlaLink="$N$7" lockText="1" noThreeD="1"/>
</file>

<file path=xl/ctrlProps/ctrlProp6.xml><?xml version="1.0" encoding="utf-8"?>
<formControlPr xmlns="http://schemas.microsoft.com/office/spreadsheetml/2009/9/main" objectType="CheckBox" fmlaLink="$C$9" lockText="1" noThreeD="1"/>
</file>

<file path=xl/ctrlProps/ctrlProp7.xml><?xml version="1.0" encoding="utf-8"?>
<formControlPr xmlns="http://schemas.microsoft.com/office/spreadsheetml/2009/9/main" objectType="CheckBox" fmlaLink="$D$9" lockText="1" noThreeD="1"/>
</file>

<file path=xl/ctrlProps/ctrlProp8.xml><?xml version="1.0" encoding="utf-8"?>
<formControlPr xmlns="http://schemas.microsoft.com/office/spreadsheetml/2009/9/main" objectType="CheckBox" fmlaLink="$E$9" lockText="1" noThreeD="1"/>
</file>

<file path=xl/ctrlProps/ctrlProp9.xml><?xml version="1.0" encoding="utf-8"?>
<formControlPr xmlns="http://schemas.microsoft.com/office/spreadsheetml/2009/9/main" objectType="CheckBox" fmlaLink="$C$11"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355600</xdr:colOff>
          <xdr:row>2</xdr:row>
          <xdr:rowOff>12700</xdr:rowOff>
        </xdr:from>
        <xdr:to>
          <xdr:col>13</xdr:col>
          <xdr:colOff>565150</xdr:colOff>
          <xdr:row>3</xdr:row>
          <xdr:rowOff>12700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6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355600</xdr:colOff>
          <xdr:row>3</xdr:row>
          <xdr:rowOff>12700</xdr:rowOff>
        </xdr:from>
        <xdr:to>
          <xdr:col>13</xdr:col>
          <xdr:colOff>565150</xdr:colOff>
          <xdr:row>4</xdr:row>
          <xdr:rowOff>12700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6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355600</xdr:colOff>
          <xdr:row>4</xdr:row>
          <xdr:rowOff>12700</xdr:rowOff>
        </xdr:from>
        <xdr:to>
          <xdr:col>13</xdr:col>
          <xdr:colOff>565150</xdr:colOff>
          <xdr:row>5</xdr:row>
          <xdr:rowOff>12700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6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355600</xdr:colOff>
          <xdr:row>5</xdr:row>
          <xdr:rowOff>12700</xdr:rowOff>
        </xdr:from>
        <xdr:to>
          <xdr:col>13</xdr:col>
          <xdr:colOff>565150</xdr:colOff>
          <xdr:row>6</xdr:row>
          <xdr:rowOff>12700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355600</xdr:colOff>
          <xdr:row>6</xdr:row>
          <xdr:rowOff>12700</xdr:rowOff>
        </xdr:from>
        <xdr:to>
          <xdr:col>13</xdr:col>
          <xdr:colOff>565150</xdr:colOff>
          <xdr:row>7</xdr:row>
          <xdr:rowOff>12700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absolute">
    <xdr:from>
      <xdr:col>0</xdr:col>
      <xdr:colOff>542925</xdr:colOff>
      <xdr:row>45</xdr:row>
      <xdr:rowOff>57016</xdr:rowOff>
    </xdr:from>
    <xdr:to>
      <xdr:col>6</xdr:col>
      <xdr:colOff>419100</xdr:colOff>
      <xdr:row>59</xdr:row>
      <xdr:rowOff>3582</xdr:rowOff>
    </xdr:to>
    <xdr:graphicFrame macro="">
      <xdr:nvGraphicFramePr>
        <xdr:cNvPr id="7" name="Chart 6">
          <a:extLst>
            <a:ext uri="{FF2B5EF4-FFF2-40B4-BE49-F238E27FC236}">
              <a16:creationId xmlns:a16="http://schemas.microsoft.com/office/drawing/2014/main" id="{00000000-0008-0000-06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190500</xdr:colOff>
          <xdr:row>8</xdr:row>
          <xdr:rowOff>69850</xdr:rowOff>
        </xdr:from>
        <xdr:to>
          <xdr:col>2</xdr:col>
          <xdr:colOff>431800</xdr:colOff>
          <xdr:row>9</xdr:row>
          <xdr:rowOff>165100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8</xdr:row>
          <xdr:rowOff>69850</xdr:rowOff>
        </xdr:from>
        <xdr:to>
          <xdr:col>3</xdr:col>
          <xdr:colOff>469900</xdr:colOff>
          <xdr:row>9</xdr:row>
          <xdr:rowOff>184150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8</xdr:row>
          <xdr:rowOff>50800</xdr:rowOff>
        </xdr:from>
        <xdr:to>
          <xdr:col>4</xdr:col>
          <xdr:colOff>450850</xdr:colOff>
          <xdr:row>9</xdr:row>
          <xdr:rowOff>184150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xdr:row>
          <xdr:rowOff>69850</xdr:rowOff>
        </xdr:from>
        <xdr:to>
          <xdr:col>2</xdr:col>
          <xdr:colOff>431800</xdr:colOff>
          <xdr:row>11</xdr:row>
          <xdr:rowOff>76200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10</xdr:row>
          <xdr:rowOff>69850</xdr:rowOff>
        </xdr:from>
        <xdr:to>
          <xdr:col>3</xdr:col>
          <xdr:colOff>431800</xdr:colOff>
          <xdr:row>11</xdr:row>
          <xdr:rowOff>76200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10</xdr:row>
          <xdr:rowOff>69850</xdr:rowOff>
        </xdr:from>
        <xdr:to>
          <xdr:col>4</xdr:col>
          <xdr:colOff>431800</xdr:colOff>
          <xdr:row>11</xdr:row>
          <xdr:rowOff>76200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16</xdr:row>
          <xdr:rowOff>69850</xdr:rowOff>
        </xdr:from>
        <xdr:to>
          <xdr:col>2</xdr:col>
          <xdr:colOff>431800</xdr:colOff>
          <xdr:row>17</xdr:row>
          <xdr:rowOff>107950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16</xdr:row>
          <xdr:rowOff>69850</xdr:rowOff>
        </xdr:from>
        <xdr:to>
          <xdr:col>3</xdr:col>
          <xdr:colOff>431800</xdr:colOff>
          <xdr:row>17</xdr:row>
          <xdr:rowOff>107950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xdr:row>
          <xdr:rowOff>69850</xdr:rowOff>
        </xdr:from>
        <xdr:to>
          <xdr:col>4</xdr:col>
          <xdr:colOff>431800</xdr:colOff>
          <xdr:row>17</xdr:row>
          <xdr:rowOff>107950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xdr:row>
          <xdr:rowOff>69850</xdr:rowOff>
        </xdr:from>
        <xdr:to>
          <xdr:col>2</xdr:col>
          <xdr:colOff>431800</xdr:colOff>
          <xdr:row>19</xdr:row>
          <xdr:rowOff>114300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18</xdr:row>
          <xdr:rowOff>69850</xdr:rowOff>
        </xdr:from>
        <xdr:to>
          <xdr:col>3</xdr:col>
          <xdr:colOff>431800</xdr:colOff>
          <xdr:row>19</xdr:row>
          <xdr:rowOff>114300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18</xdr:row>
          <xdr:rowOff>69850</xdr:rowOff>
        </xdr:from>
        <xdr:to>
          <xdr:col>4</xdr:col>
          <xdr:colOff>431800</xdr:colOff>
          <xdr:row>19</xdr:row>
          <xdr:rowOff>114300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xdr:row>
          <xdr:rowOff>0</xdr:rowOff>
        </xdr:from>
        <xdr:to>
          <xdr:col>2</xdr:col>
          <xdr:colOff>431800</xdr:colOff>
          <xdr:row>22</xdr:row>
          <xdr:rowOff>31750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203200</xdr:colOff>
          <xdr:row>21</xdr:row>
          <xdr:rowOff>0</xdr:rowOff>
        </xdr:from>
        <xdr:to>
          <xdr:col>3</xdr:col>
          <xdr:colOff>450850</xdr:colOff>
          <xdr:row>22</xdr:row>
          <xdr:rowOff>31750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152400</xdr:rowOff>
        </xdr:from>
        <xdr:to>
          <xdr:col>4</xdr:col>
          <xdr:colOff>431800</xdr:colOff>
          <xdr:row>22</xdr:row>
          <xdr:rowOff>31750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6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26</xdr:row>
          <xdr:rowOff>184150</xdr:rowOff>
        </xdr:from>
        <xdr:to>
          <xdr:col>3</xdr:col>
          <xdr:colOff>419100</xdr:colOff>
          <xdr:row>28</xdr:row>
          <xdr:rowOff>12700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6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27</xdr:row>
          <xdr:rowOff>165100</xdr:rowOff>
        </xdr:from>
        <xdr:to>
          <xdr:col>3</xdr:col>
          <xdr:colOff>419100</xdr:colOff>
          <xdr:row>29</xdr:row>
          <xdr:rowOff>31750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6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28</xdr:row>
          <xdr:rowOff>146050</xdr:rowOff>
        </xdr:from>
        <xdr:to>
          <xdr:col>3</xdr:col>
          <xdr:colOff>419100</xdr:colOff>
          <xdr:row>30</xdr:row>
          <xdr:rowOff>31750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6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29</xdr:row>
          <xdr:rowOff>146050</xdr:rowOff>
        </xdr:from>
        <xdr:to>
          <xdr:col>3</xdr:col>
          <xdr:colOff>419100</xdr:colOff>
          <xdr:row>31</xdr:row>
          <xdr:rowOff>12700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6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26</xdr:row>
          <xdr:rowOff>184150</xdr:rowOff>
        </xdr:from>
        <xdr:to>
          <xdr:col>4</xdr:col>
          <xdr:colOff>431800</xdr:colOff>
          <xdr:row>28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6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165100</xdr:rowOff>
        </xdr:from>
        <xdr:to>
          <xdr:col>4</xdr:col>
          <xdr:colOff>431800</xdr:colOff>
          <xdr:row>29</xdr:row>
          <xdr:rowOff>31750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6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28</xdr:row>
          <xdr:rowOff>146050</xdr:rowOff>
        </xdr:from>
        <xdr:to>
          <xdr:col>4</xdr:col>
          <xdr:colOff>431800</xdr:colOff>
          <xdr:row>30</xdr:row>
          <xdr:rowOff>31750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6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29</xdr:row>
          <xdr:rowOff>152400</xdr:rowOff>
        </xdr:from>
        <xdr:to>
          <xdr:col>4</xdr:col>
          <xdr:colOff>431800</xdr:colOff>
          <xdr:row>31</xdr:row>
          <xdr:rowOff>31750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6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34</xdr:row>
          <xdr:rowOff>184150</xdr:rowOff>
        </xdr:from>
        <xdr:to>
          <xdr:col>4</xdr:col>
          <xdr:colOff>412750</xdr:colOff>
          <xdr:row>36</xdr:row>
          <xdr:rowOff>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6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35</xdr:row>
          <xdr:rowOff>184150</xdr:rowOff>
        </xdr:from>
        <xdr:to>
          <xdr:col>4</xdr:col>
          <xdr:colOff>412750</xdr:colOff>
          <xdr:row>37</xdr:row>
          <xdr:rowOff>31750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6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184150</xdr:colOff>
          <xdr:row>36</xdr:row>
          <xdr:rowOff>152400</xdr:rowOff>
        </xdr:from>
        <xdr:to>
          <xdr:col>4</xdr:col>
          <xdr:colOff>412750</xdr:colOff>
          <xdr:row>38</xdr:row>
          <xdr:rowOff>31750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6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NativeVeg&amp;Bio/Staff/ZFewster/SEB%20review%20docs/Revised%20scoresheets/Bushland%20Assessment%20Scoresheet_MAY%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ock"/>
      <sheetName val="Site - Flora Sp."/>
      <sheetName val="Site - Fauna Sp"/>
      <sheetName val="Site - Scores"/>
      <sheetName val="Clearance Assessment Summary"/>
      <sheetName val="SEB Assessment Summary"/>
      <sheetName val="Flora"/>
      <sheetName val="Fauna"/>
      <sheetName val="Benchmark"/>
      <sheetName val="Weed Threat rating"/>
      <sheetName val="Miscellaneous"/>
      <sheetName val="BDBSA Fauna"/>
      <sheetName val="BDBSA Flora"/>
    </sheetNames>
    <sheetDataSet>
      <sheetData sheetId="0"/>
      <sheetData sheetId="1"/>
      <sheetData sheetId="2"/>
      <sheetData sheetId="3">
        <row r="6">
          <cell r="B6">
            <v>1</v>
          </cell>
        </row>
      </sheetData>
      <sheetData sheetId="4"/>
      <sheetData sheetId="5"/>
      <sheetData sheetId="6">
        <row r="2">
          <cell r="D2" t="str">
            <v>Abies pinsapo</v>
          </cell>
        </row>
      </sheetData>
      <sheetData sheetId="7">
        <row r="2">
          <cell r="E2" t="str">
            <v>Acanthagenys rufogularis</v>
          </cell>
        </row>
      </sheetData>
      <sheetData sheetId="8"/>
      <sheetData sheetId="9">
        <row r="2">
          <cell r="B2" t="str">
            <v>Abutilon theophrasti</v>
          </cell>
        </row>
        <row r="3">
          <cell r="B3" t="str">
            <v>Acacia baileyana</v>
          </cell>
        </row>
        <row r="4">
          <cell r="B4" t="str">
            <v>Acacia cyclops</v>
          </cell>
        </row>
        <row r="5">
          <cell r="B5" t="str">
            <v>Acacia decurrens</v>
          </cell>
        </row>
        <row r="6">
          <cell r="B6" t="str">
            <v>Acacia longifolia ssp longifolia</v>
          </cell>
        </row>
        <row r="7">
          <cell r="B7" t="str">
            <v>Acacia longifolia ssp sophorae</v>
          </cell>
        </row>
        <row r="8">
          <cell r="B8" t="str">
            <v>Acacia mearnsii</v>
          </cell>
        </row>
        <row r="9">
          <cell r="B9" t="str">
            <v>Acacia saligna</v>
          </cell>
        </row>
        <row r="10">
          <cell r="B10" t="str">
            <v>Acetosella vulgaris</v>
          </cell>
        </row>
        <row r="11">
          <cell r="B11" t="str">
            <v>Aeonium arboreum</v>
          </cell>
        </row>
        <row r="12">
          <cell r="B12" t="str">
            <v>Agave americana</v>
          </cell>
        </row>
        <row r="13">
          <cell r="B13" t="str">
            <v>Agrostis gigantea</v>
          </cell>
        </row>
        <row r="14">
          <cell r="B14" t="str">
            <v>Ailanthus altissima</v>
          </cell>
        </row>
        <row r="15">
          <cell r="B15" t="str">
            <v>Aira spp.</v>
          </cell>
        </row>
        <row r="16">
          <cell r="B16" t="str">
            <v>Allium ampeloprasum</v>
          </cell>
        </row>
        <row r="17">
          <cell r="B17" t="str">
            <v>Allium triquetrum</v>
          </cell>
        </row>
        <row r="18">
          <cell r="B18" t="str">
            <v>Allium vineale</v>
          </cell>
        </row>
        <row r="19">
          <cell r="B19" t="str">
            <v>Aloe arborescens</v>
          </cell>
        </row>
        <row r="20">
          <cell r="B20" t="str">
            <v>Alyssum linifolium</v>
          </cell>
        </row>
        <row r="21">
          <cell r="B21" t="str">
            <v>Ammophila arenaria</v>
          </cell>
        </row>
        <row r="22">
          <cell r="B22" t="str">
            <v>Amsinckia spp.</v>
          </cell>
        </row>
        <row r="23">
          <cell r="B23" t="str">
            <v>Anagallis arvensis</v>
          </cell>
        </row>
        <row r="24">
          <cell r="B24" t="str">
            <v>Anagallis minima</v>
          </cell>
        </row>
        <row r="25">
          <cell r="B25" t="str">
            <v>Anthoxanthum odoratum</v>
          </cell>
        </row>
        <row r="26">
          <cell r="B26" t="str">
            <v>Apium graveolens</v>
          </cell>
        </row>
        <row r="27">
          <cell r="B27" t="str">
            <v>Aptenia cordifolia</v>
          </cell>
        </row>
        <row r="28">
          <cell r="B28" t="str">
            <v>Arbutus unedo</v>
          </cell>
        </row>
        <row r="29">
          <cell r="B29" t="str">
            <v>Arctotheca calendula</v>
          </cell>
        </row>
        <row r="30">
          <cell r="B30" t="str">
            <v>Arctotheca populifolia</v>
          </cell>
        </row>
        <row r="31">
          <cell r="B31" t="str">
            <v>Arctotis stoechadifolia</v>
          </cell>
        </row>
        <row r="32">
          <cell r="B32" t="str">
            <v>Arenaria leptoclados</v>
          </cell>
        </row>
        <row r="33">
          <cell r="B33" t="str">
            <v>Argyranthemum frutescens ssp.</v>
          </cell>
        </row>
        <row r="34">
          <cell r="B34" t="str">
            <v>Arundo donax</v>
          </cell>
        </row>
        <row r="35">
          <cell r="B35" t="str">
            <v>Asparagus asparagoides</v>
          </cell>
        </row>
        <row r="36">
          <cell r="B36" t="str">
            <v>Asparagus declinatus</v>
          </cell>
        </row>
        <row r="37">
          <cell r="B37" t="str">
            <v>Asparagus densiflorus</v>
          </cell>
        </row>
        <row r="38">
          <cell r="B38" t="str">
            <v>Asparagus officinalis</v>
          </cell>
        </row>
        <row r="39">
          <cell r="B39" t="str">
            <v>Asparagus sp.</v>
          </cell>
        </row>
        <row r="40">
          <cell r="B40" t="str">
            <v>Asphodelus fistulosus</v>
          </cell>
        </row>
        <row r="41">
          <cell r="B41" t="str">
            <v>Aster subulatus</v>
          </cell>
        </row>
        <row r="42">
          <cell r="B42" t="str">
            <v>Asteriscus spinosus</v>
          </cell>
        </row>
        <row r="43">
          <cell r="B43" t="str">
            <v>Atriplex prostrata</v>
          </cell>
        </row>
        <row r="44">
          <cell r="B44" t="str">
            <v>Avellinia michelii</v>
          </cell>
        </row>
        <row r="45">
          <cell r="B45" t="str">
            <v>Avena spp.</v>
          </cell>
        </row>
        <row r="46">
          <cell r="B46" t="str">
            <v>Babiana stricta</v>
          </cell>
        </row>
        <row r="47">
          <cell r="B47" t="str">
            <v>Bartsia trixago</v>
          </cell>
        </row>
        <row r="48">
          <cell r="B48" t="str">
            <v>Batrachium trichophyllum</v>
          </cell>
        </row>
        <row r="49">
          <cell r="B49" t="str">
            <v>Berula erecta</v>
          </cell>
        </row>
        <row r="50">
          <cell r="B50" t="str">
            <v>Beta vulgaris ssp maritima</v>
          </cell>
        </row>
        <row r="51">
          <cell r="B51" t="str">
            <v>Billardiera heterophylla</v>
          </cell>
        </row>
        <row r="52">
          <cell r="B52" t="str">
            <v>Brachypodium distachyon</v>
          </cell>
        </row>
        <row r="53">
          <cell r="B53" t="str">
            <v>Brassica spp.</v>
          </cell>
        </row>
        <row r="54">
          <cell r="B54" t="str">
            <v>Briza maxima</v>
          </cell>
        </row>
        <row r="55">
          <cell r="B55" t="str">
            <v>Briza minor</v>
          </cell>
        </row>
        <row r="56">
          <cell r="B56" t="str">
            <v>Briza spp.</v>
          </cell>
        </row>
        <row r="57">
          <cell r="B57" t="str">
            <v>Bromus catharticus</v>
          </cell>
        </row>
        <row r="58">
          <cell r="B58" t="str">
            <v>Bromus diandrus</v>
          </cell>
        </row>
        <row r="59">
          <cell r="B59" t="str">
            <v>Bromus hordeaceus ssp. hordeaceus</v>
          </cell>
        </row>
        <row r="60">
          <cell r="B60" t="str">
            <v>Bromus madritensis</v>
          </cell>
        </row>
        <row r="61">
          <cell r="B61" t="str">
            <v>Bromus rigidus</v>
          </cell>
        </row>
        <row r="62">
          <cell r="B62" t="str">
            <v>Bromus rubens</v>
          </cell>
        </row>
        <row r="63">
          <cell r="B63" t="str">
            <v>Bromus sp.</v>
          </cell>
        </row>
        <row r="64">
          <cell r="B64" t="str">
            <v>Buglossoides arvensis</v>
          </cell>
        </row>
        <row r="65">
          <cell r="B65" t="str">
            <v>Bupleurum semicompositum</v>
          </cell>
        </row>
        <row r="66">
          <cell r="B66" t="str">
            <v>Cakile maritima ssp. maritima</v>
          </cell>
        </row>
        <row r="67">
          <cell r="B67" t="str">
            <v>Callitriche stagnalis</v>
          </cell>
        </row>
        <row r="68">
          <cell r="B68" t="str">
            <v>Capsella bursa-pastoris</v>
          </cell>
        </row>
        <row r="69">
          <cell r="B69" t="str">
            <v>Cardamine hirsuta</v>
          </cell>
        </row>
        <row r="70">
          <cell r="B70" t="str">
            <v>Carduus sp.</v>
          </cell>
        </row>
        <row r="71">
          <cell r="B71" t="str">
            <v>Carduus tenuiflorus</v>
          </cell>
        </row>
        <row r="72">
          <cell r="B72" t="str">
            <v>Carex divisa</v>
          </cell>
        </row>
        <row r="73">
          <cell r="B73" t="str">
            <v>Carpobrotus chilensis</v>
          </cell>
        </row>
        <row r="74">
          <cell r="B74" t="str">
            <v>Carpobrotus edulis ssp. edulis</v>
          </cell>
        </row>
        <row r="75">
          <cell r="B75" t="str">
            <v>Carrichtera annua</v>
          </cell>
        </row>
        <row r="76">
          <cell r="B76" t="str">
            <v>Carthamus lanatus</v>
          </cell>
        </row>
        <row r="77">
          <cell r="B77" t="str">
            <v>Carthamus leucocaulos</v>
          </cell>
        </row>
        <row r="78">
          <cell r="B78" t="str">
            <v>Casuarina glauca</v>
          </cell>
        </row>
        <row r="79">
          <cell r="B79" t="str">
            <v>Catapodium rigidum</v>
          </cell>
        </row>
        <row r="80">
          <cell r="B80" t="str">
            <v>Cenchrus ciliaris</v>
          </cell>
        </row>
        <row r="81">
          <cell r="B81" t="str">
            <v>Cenchrus incertus</v>
          </cell>
        </row>
        <row r="82">
          <cell r="B82" t="str">
            <v>Cenchrus longispinus</v>
          </cell>
        </row>
        <row r="83">
          <cell r="B83" t="str">
            <v>Centaurea calcitrapa</v>
          </cell>
        </row>
        <row r="84">
          <cell r="B84" t="str">
            <v>Centaurea melitensis</v>
          </cell>
        </row>
        <row r="85">
          <cell r="B85" t="str">
            <v>Centaurium erythraea</v>
          </cell>
        </row>
        <row r="86">
          <cell r="B86" t="str">
            <v>Centaurium sp.</v>
          </cell>
        </row>
        <row r="87">
          <cell r="B87" t="str">
            <v>Centaurium tenuiflorum</v>
          </cell>
        </row>
        <row r="88">
          <cell r="B88" t="str">
            <v>Cerastium balearicum</v>
          </cell>
        </row>
        <row r="89">
          <cell r="B89" t="str">
            <v>Cerastium glomeratum</v>
          </cell>
        </row>
        <row r="90">
          <cell r="B90" t="str">
            <v>Cerastium sp.</v>
          </cell>
        </row>
        <row r="91">
          <cell r="B91" t="str">
            <v>Chamaecytisus palmensis</v>
          </cell>
        </row>
        <row r="92">
          <cell r="B92" t="str">
            <v>Chasmanthe floribunda var. floribunda</v>
          </cell>
        </row>
        <row r="93">
          <cell r="B93" t="str">
            <v>Chenopodium album</v>
          </cell>
        </row>
        <row r="94">
          <cell r="B94" t="str">
            <v>Chenopodium glaucum</v>
          </cell>
        </row>
        <row r="95">
          <cell r="B95" t="str">
            <v>Chenopodium murale</v>
          </cell>
        </row>
        <row r="96">
          <cell r="B96" t="str">
            <v>Chenopodium sp.</v>
          </cell>
        </row>
        <row r="97">
          <cell r="B97" t="str">
            <v>Chloris gayana</v>
          </cell>
        </row>
        <row r="98">
          <cell r="B98" t="str">
            <v>Chondrilla juncea</v>
          </cell>
        </row>
        <row r="99">
          <cell r="B99" t="str">
            <v>Chrysanthemoides monilifera ssp. monilifera</v>
          </cell>
        </row>
        <row r="100">
          <cell r="B100" t="str">
            <v>Cirsium vulgare</v>
          </cell>
        </row>
        <row r="101">
          <cell r="B101" t="str">
            <v>Citrullus lanatus</v>
          </cell>
        </row>
        <row r="102">
          <cell r="B102" t="str">
            <v>Coleonema pulchellum</v>
          </cell>
        </row>
        <row r="103">
          <cell r="B103" t="str">
            <v>Conium maculatum</v>
          </cell>
        </row>
        <row r="104">
          <cell r="B104" t="str">
            <v>Convolvulus arvensis</v>
          </cell>
        </row>
        <row r="105">
          <cell r="B105" t="str">
            <v>Conyza sp.</v>
          </cell>
        </row>
        <row r="106">
          <cell r="B106" t="str">
            <v>Coprosma repens</v>
          </cell>
        </row>
        <row r="107">
          <cell r="B107" t="str">
            <v>Cotoneaster spp.</v>
          </cell>
        </row>
        <row r="108">
          <cell r="B108" t="str">
            <v>Cotyledon orbiculata var.</v>
          </cell>
        </row>
        <row r="109">
          <cell r="B109" t="str">
            <v>Crassula alata var. alata</v>
          </cell>
        </row>
        <row r="110">
          <cell r="B110" t="str">
            <v>Crassula natans var. minus</v>
          </cell>
        </row>
        <row r="111">
          <cell r="B111" t="str">
            <v>Crataegus spp.</v>
          </cell>
        </row>
        <row r="112">
          <cell r="B112" t="str">
            <v>Crepis  spp.</v>
          </cell>
        </row>
        <row r="113">
          <cell r="B113" t="str">
            <v>Cuscuta campestris</v>
          </cell>
        </row>
        <row r="114">
          <cell r="B114" t="str">
            <v>Cynara cardunculus ssp. flavescens</v>
          </cell>
        </row>
        <row r="115">
          <cell r="B115" t="str">
            <v xml:space="preserve">Cynodon dactylon var. </v>
          </cell>
        </row>
        <row r="116">
          <cell r="B116" t="str">
            <v>Cynosurus echinatus</v>
          </cell>
        </row>
        <row r="117">
          <cell r="B117" t="str">
            <v>Cyperus tenellus</v>
          </cell>
        </row>
        <row r="118">
          <cell r="B118" t="str">
            <v>Cytisus scoparius</v>
          </cell>
        </row>
        <row r="119">
          <cell r="B119" t="str">
            <v>Dactylis glomerata</v>
          </cell>
        </row>
        <row r="120">
          <cell r="B120" t="str">
            <v>Datura spp.</v>
          </cell>
        </row>
        <row r="121">
          <cell r="B121" t="str">
            <v>Delairea odorata</v>
          </cell>
        </row>
        <row r="122">
          <cell r="B122" t="str">
            <v>Diplotaxis muralis var. muralis</v>
          </cell>
        </row>
        <row r="123">
          <cell r="B123" t="str">
            <v>Diplotaxis tenuifolia</v>
          </cell>
        </row>
        <row r="124">
          <cell r="B124" t="str">
            <v>Dipogon lignosus</v>
          </cell>
        </row>
        <row r="125">
          <cell r="B125" t="str">
            <v>Disa bracteata</v>
          </cell>
        </row>
        <row r="126">
          <cell r="B126" t="str">
            <v>Dischisma arenarium</v>
          </cell>
        </row>
        <row r="127">
          <cell r="B127" t="str">
            <v>Dittrichia graveolens</v>
          </cell>
        </row>
        <row r="128">
          <cell r="B128" t="str">
            <v>Echinochloa crus-galli</v>
          </cell>
        </row>
        <row r="129">
          <cell r="B129" t="str">
            <v>Echium plantagineum</v>
          </cell>
        </row>
        <row r="130">
          <cell r="B130" t="str">
            <v>Ehrharta calycina</v>
          </cell>
        </row>
        <row r="131">
          <cell r="B131" t="str">
            <v>Ehrharta longiflora</v>
          </cell>
        </row>
        <row r="132">
          <cell r="B132" t="str">
            <v>Ehrharta villosa var. maxima</v>
          </cell>
        </row>
        <row r="133">
          <cell r="B133" t="str">
            <v>Emex australis</v>
          </cell>
        </row>
        <row r="134">
          <cell r="B134" t="str">
            <v>Eragrostis curvula</v>
          </cell>
        </row>
        <row r="135">
          <cell r="B135" t="str">
            <v>Erica spp.</v>
          </cell>
        </row>
        <row r="136">
          <cell r="B136" t="str">
            <v>Erodium spp.</v>
          </cell>
        </row>
        <row r="137">
          <cell r="B137" t="str">
            <v>Euphorbia paralias</v>
          </cell>
        </row>
        <row r="138">
          <cell r="B138" t="str">
            <v>Euphorbia peplus</v>
          </cell>
        </row>
        <row r="139">
          <cell r="B139" t="str">
            <v>Euphorbia terracina</v>
          </cell>
        </row>
        <row r="140">
          <cell r="B140" t="str">
            <v>Euryops abrotanifolius</v>
          </cell>
        </row>
        <row r="141">
          <cell r="B141" t="str">
            <v>Ferraria crispa ssp. crispa</v>
          </cell>
        </row>
        <row r="142">
          <cell r="B142" t="str">
            <v>Festuca arundinacea</v>
          </cell>
        </row>
        <row r="143">
          <cell r="B143" t="str">
            <v>Festuca pratensis</v>
          </cell>
        </row>
        <row r="144">
          <cell r="B144" t="str">
            <v>Ficus carica</v>
          </cell>
        </row>
        <row r="145">
          <cell r="B145" t="str">
            <v>Foeniculum vulgare</v>
          </cell>
        </row>
        <row r="146">
          <cell r="B146" t="str">
            <v>Fraxinus angustifolia ssp. angustifolia</v>
          </cell>
        </row>
        <row r="147">
          <cell r="B147" t="str">
            <v>Freesia cultivar</v>
          </cell>
        </row>
        <row r="148">
          <cell r="B148" t="str">
            <v>Fumaria spp.</v>
          </cell>
        </row>
        <row r="149">
          <cell r="B149" t="str">
            <v>Galenia pubescens var. pubescens</v>
          </cell>
        </row>
        <row r="150">
          <cell r="B150" t="str">
            <v>Galenia secunda</v>
          </cell>
        </row>
        <row r="151">
          <cell r="B151" t="str">
            <v>Galium aparine</v>
          </cell>
        </row>
        <row r="152">
          <cell r="B152" t="str">
            <v>Galium divaricatum</v>
          </cell>
        </row>
        <row r="153">
          <cell r="B153" t="str">
            <v>Galium murale</v>
          </cell>
        </row>
        <row r="154">
          <cell r="B154" t="str">
            <v>Galium tricornutum</v>
          </cell>
        </row>
        <row r="155">
          <cell r="B155" t="str">
            <v>Gastridium phleoides</v>
          </cell>
        </row>
        <row r="156">
          <cell r="B156" t="str">
            <v>Gazania linearis</v>
          </cell>
        </row>
        <row r="157">
          <cell r="B157" t="str">
            <v>Gazania rigens</v>
          </cell>
        </row>
        <row r="158">
          <cell r="B158" t="str">
            <v>Gazania sp.</v>
          </cell>
        </row>
        <row r="159">
          <cell r="B159" t="str">
            <v>Genista monspessulana</v>
          </cell>
        </row>
        <row r="160">
          <cell r="B160" t="str">
            <v>Geranium dissectum</v>
          </cell>
        </row>
        <row r="161">
          <cell r="B161" t="str">
            <v>Geranium molle var. molle</v>
          </cell>
        </row>
        <row r="162">
          <cell r="B162" t="str">
            <v>Gladiolus spp.</v>
          </cell>
        </row>
        <row r="163">
          <cell r="B163" t="str">
            <v>Glycyrrhiza glabra</v>
          </cell>
        </row>
        <row r="164">
          <cell r="B164" t="str">
            <v>Gomphocarpus cancellatus</v>
          </cell>
        </row>
        <row r="165">
          <cell r="B165" t="str">
            <v>Hainardia cylindrica</v>
          </cell>
        </row>
        <row r="166">
          <cell r="B166" t="str">
            <v>Hakea laurina</v>
          </cell>
        </row>
        <row r="167">
          <cell r="B167" t="str">
            <v>Hedera helix ssp. helix</v>
          </cell>
        </row>
        <row r="168">
          <cell r="B168" t="str">
            <v>Hedypnois rhagadioloides ssp.</v>
          </cell>
        </row>
        <row r="169">
          <cell r="B169" t="str">
            <v>Heliotropium curassavicum</v>
          </cell>
        </row>
        <row r="170">
          <cell r="B170" t="str">
            <v>Heliotropium europaeum</v>
          </cell>
        </row>
        <row r="171">
          <cell r="B171" t="str">
            <v>Heliotropium supinum</v>
          </cell>
        </row>
        <row r="172">
          <cell r="B172" t="str">
            <v>Helminthotheca echioides</v>
          </cell>
        </row>
        <row r="173">
          <cell r="B173" t="str">
            <v>Hirschfeldia incana</v>
          </cell>
        </row>
        <row r="174">
          <cell r="B174" t="str">
            <v>Holcus lanatus</v>
          </cell>
        </row>
        <row r="175">
          <cell r="B175" t="str">
            <v>Hordeum sp.</v>
          </cell>
        </row>
        <row r="176">
          <cell r="B176" t="str">
            <v>Hornungia procumbens</v>
          </cell>
        </row>
        <row r="177">
          <cell r="B177" t="str">
            <v>Hyparrhenia hirta</v>
          </cell>
        </row>
        <row r="178">
          <cell r="B178" t="str">
            <v>Hypericum perforatum</v>
          </cell>
        </row>
        <row r="179">
          <cell r="B179" t="str">
            <v>Hypochaeris glabra</v>
          </cell>
        </row>
        <row r="180">
          <cell r="B180" t="str">
            <v>Hypochaeris radicata</v>
          </cell>
        </row>
        <row r="181">
          <cell r="B181" t="str">
            <v>Ipomoea indica</v>
          </cell>
        </row>
        <row r="182">
          <cell r="B182" t="str">
            <v>Iris germanica</v>
          </cell>
        </row>
        <row r="183">
          <cell r="B183" t="str">
            <v>Iris sp.</v>
          </cell>
        </row>
        <row r="184">
          <cell r="B184" t="str">
            <v>Isolepis marginata</v>
          </cell>
        </row>
        <row r="185">
          <cell r="B185" t="str">
            <v>Ixia sp.</v>
          </cell>
        </row>
        <row r="186">
          <cell r="B186" t="str">
            <v>Juncus acutus</v>
          </cell>
        </row>
        <row r="187">
          <cell r="B187" t="str">
            <v>Juncus articulatus</v>
          </cell>
        </row>
        <row r="188">
          <cell r="B188" t="str">
            <v>Juncus capitatus</v>
          </cell>
        </row>
        <row r="189">
          <cell r="B189" t="str">
            <v>Juncus effusus</v>
          </cell>
        </row>
        <row r="190">
          <cell r="B190" t="str">
            <v>Kickxia elatine ssp. crinita</v>
          </cell>
        </row>
        <row r="191">
          <cell r="B191" t="str">
            <v>Lactuca serriola forma.</v>
          </cell>
        </row>
        <row r="192">
          <cell r="B192" t="str">
            <v>Lagunaria patersonii</v>
          </cell>
        </row>
        <row r="193">
          <cell r="B193" t="str">
            <v>Lagurus ovatus</v>
          </cell>
        </row>
        <row r="194">
          <cell r="B194" t="str">
            <v>Lamarckia aurea</v>
          </cell>
        </row>
        <row r="195">
          <cell r="B195" t="str">
            <v>Lathyrus latifolius</v>
          </cell>
        </row>
        <row r="196">
          <cell r="B196" t="str">
            <v>Lathyrus tingitanus</v>
          </cell>
        </row>
        <row r="197">
          <cell r="B197" t="str">
            <v>Lavandula stoechas ssp. stoechas</v>
          </cell>
        </row>
        <row r="198">
          <cell r="B198" t="str">
            <v>Leontodon taraxacoides ssp. taraxacoides</v>
          </cell>
        </row>
        <row r="199">
          <cell r="B199" t="str">
            <v>Lepidium africanum</v>
          </cell>
        </row>
        <row r="200">
          <cell r="B200" t="str">
            <v>Lepidium sp.</v>
          </cell>
        </row>
        <row r="201">
          <cell r="B201" t="str">
            <v>Leptospermum laevigatum</v>
          </cell>
        </row>
        <row r="202">
          <cell r="B202" t="str">
            <v>Limonium sp.</v>
          </cell>
        </row>
        <row r="203">
          <cell r="B203" t="str">
            <v>Linum strictum ssp. strictum</v>
          </cell>
        </row>
        <row r="204">
          <cell r="B204" t="str">
            <v>Linum trigynum</v>
          </cell>
        </row>
        <row r="205">
          <cell r="B205" t="str">
            <v>Logfia gallica</v>
          </cell>
        </row>
        <row r="206">
          <cell r="B206" t="str">
            <v>Lolium sp.</v>
          </cell>
        </row>
        <row r="207">
          <cell r="B207" t="str">
            <v>Lotus sp.</v>
          </cell>
        </row>
        <row r="208">
          <cell r="B208" t="str">
            <v>Lotus subbiflorus</v>
          </cell>
        </row>
        <row r="209">
          <cell r="B209" t="str">
            <v>Lotus uliginosus</v>
          </cell>
        </row>
        <row r="210">
          <cell r="B210" t="str">
            <v>Ludwigia peploides ssp. montevidensis</v>
          </cell>
        </row>
        <row r="211">
          <cell r="B211" t="str">
            <v>Lupinus cosentinii</v>
          </cell>
        </row>
        <row r="212">
          <cell r="B212" t="str">
            <v>Lycium ferocissimum</v>
          </cell>
        </row>
        <row r="213">
          <cell r="B213" t="str">
            <v>Malva parviflora</v>
          </cell>
        </row>
        <row r="214">
          <cell r="B214" t="str">
            <v>Marrubium vulgare</v>
          </cell>
        </row>
        <row r="215">
          <cell r="B215" t="str">
            <v>Matthiola incana</v>
          </cell>
        </row>
        <row r="216">
          <cell r="B216" t="str">
            <v>Medicago spp.</v>
          </cell>
        </row>
        <row r="217">
          <cell r="B217" t="str">
            <v>Melaleuca armillaris ssp. armillaris</v>
          </cell>
        </row>
        <row r="218">
          <cell r="B218" t="str">
            <v>Melianthus comosus</v>
          </cell>
        </row>
        <row r="219">
          <cell r="B219" t="str">
            <v>Melianthus major</v>
          </cell>
        </row>
        <row r="220">
          <cell r="B220" t="str">
            <v>Melilotus indicus</v>
          </cell>
        </row>
        <row r="221">
          <cell r="B221" t="str">
            <v>Mentha sp.</v>
          </cell>
        </row>
        <row r="222">
          <cell r="B222" t="str">
            <v>Mentha pulegium</v>
          </cell>
        </row>
        <row r="223">
          <cell r="B223" t="str">
            <v>Mentha spicata</v>
          </cell>
        </row>
        <row r="224">
          <cell r="B224" t="str">
            <v>Mentha X piperita var. citrata</v>
          </cell>
        </row>
        <row r="225">
          <cell r="B225" t="str">
            <v>Mesembryanthemum crystallinum</v>
          </cell>
        </row>
        <row r="226">
          <cell r="B226" t="str">
            <v>Mesembryanthemum nodiflorum</v>
          </cell>
        </row>
        <row r="227">
          <cell r="B227" t="str">
            <v>Minuartia mediterranea</v>
          </cell>
        </row>
        <row r="228">
          <cell r="B228" t="str">
            <v>Moenchia erecta</v>
          </cell>
        </row>
        <row r="229">
          <cell r="B229" t="str">
            <v>Monoculus monstrosus</v>
          </cell>
        </row>
        <row r="230">
          <cell r="B230" t="str">
            <v>Moraea flaccida</v>
          </cell>
        </row>
        <row r="231">
          <cell r="B231" t="str">
            <v>Moraea miniata</v>
          </cell>
        </row>
        <row r="232">
          <cell r="B232" t="str">
            <v>Moraea setifolia</v>
          </cell>
        </row>
        <row r="233">
          <cell r="B233" t="str">
            <v>Muraltia heisteria</v>
          </cell>
        </row>
        <row r="234">
          <cell r="B234" t="str">
            <v>Myosotis discolor ssp. discolor</v>
          </cell>
        </row>
        <row r="235">
          <cell r="B235" t="str">
            <v>Narcissus tazetta</v>
          </cell>
        </row>
        <row r="236">
          <cell r="B236" t="str">
            <v>Nassella leucotricha</v>
          </cell>
        </row>
        <row r="237">
          <cell r="B237" t="str">
            <v>Nassella neesiana</v>
          </cell>
        </row>
        <row r="238">
          <cell r="B238" t="str">
            <v>Neatostema apulum</v>
          </cell>
        </row>
        <row r="239">
          <cell r="B239" t="str">
            <v>Nicotiana glauca</v>
          </cell>
        </row>
        <row r="240">
          <cell r="B240" t="str">
            <v>Oenothera stricta ssp. stricta</v>
          </cell>
        </row>
        <row r="241">
          <cell r="B241" t="str">
            <v>Olea europaea ssp.</v>
          </cell>
        </row>
        <row r="242">
          <cell r="B242" t="str">
            <v>Oncosiphon suffruticosum</v>
          </cell>
        </row>
        <row r="243">
          <cell r="B243" t="str">
            <v>Onopordum acanthium</v>
          </cell>
        </row>
        <row r="244">
          <cell r="B244" t="str">
            <v>Onopordum acaulon</v>
          </cell>
        </row>
        <row r="245">
          <cell r="B245" t="str">
            <v>Opuntia sp.</v>
          </cell>
        </row>
        <row r="246">
          <cell r="B246" t="str">
            <v>Orobanche minor</v>
          </cell>
        </row>
        <row r="247">
          <cell r="B247" t="str">
            <v>Orobanche ramosa</v>
          </cell>
        </row>
        <row r="248">
          <cell r="B248" t="str">
            <v>Orobanche sp.</v>
          </cell>
        </row>
        <row r="249">
          <cell r="B249" t="str">
            <v>Oxalis corniculata ssp. corniculata</v>
          </cell>
        </row>
        <row r="250">
          <cell r="B250" t="str">
            <v>Oxalis pes-caprae</v>
          </cell>
        </row>
        <row r="251">
          <cell r="B251" t="str">
            <v>Oxalis purpurea</v>
          </cell>
        </row>
        <row r="252">
          <cell r="B252" t="str">
            <v>Papaver spp.</v>
          </cell>
        </row>
        <row r="253">
          <cell r="B253" t="str">
            <v>Parapholis incurva</v>
          </cell>
        </row>
        <row r="254">
          <cell r="B254" t="str">
            <v>Parentucellia latifolia</v>
          </cell>
        </row>
        <row r="255">
          <cell r="B255" t="str">
            <v>Parentucellia viscosa</v>
          </cell>
        </row>
        <row r="256">
          <cell r="B256" t="str">
            <v>Paspalum dilatatum</v>
          </cell>
        </row>
        <row r="257">
          <cell r="B257" t="str">
            <v>Paspalum distichum</v>
          </cell>
        </row>
        <row r="258">
          <cell r="B258" t="str">
            <v>Paspalum vaginatum</v>
          </cell>
        </row>
        <row r="259">
          <cell r="B259" t="str">
            <v>Pennisetum clandestinum</v>
          </cell>
        </row>
        <row r="260">
          <cell r="B260" t="str">
            <v>Pennisetum macrourum</v>
          </cell>
        </row>
        <row r="261">
          <cell r="B261" t="str">
            <v>Pennisetum setaceum</v>
          </cell>
        </row>
        <row r="262">
          <cell r="B262" t="str">
            <v>Pennisetum villosum</v>
          </cell>
        </row>
        <row r="263">
          <cell r="B263" t="str">
            <v>Pentaschistis airoides</v>
          </cell>
        </row>
        <row r="264">
          <cell r="B264" t="str">
            <v>Pentaschistis pallida</v>
          </cell>
        </row>
        <row r="265">
          <cell r="B265" t="str">
            <v>Petrorhagia spp.</v>
          </cell>
        </row>
        <row r="266">
          <cell r="B266" t="str">
            <v>Phalaris sp.</v>
          </cell>
        </row>
        <row r="267">
          <cell r="B267" t="str">
            <v>Phyla canescens</v>
          </cell>
        </row>
        <row r="268">
          <cell r="B268" t="str">
            <v>Phyllopodium cordatum</v>
          </cell>
        </row>
        <row r="269">
          <cell r="B269" t="str">
            <v>Pinus halepensis</v>
          </cell>
        </row>
        <row r="270">
          <cell r="B270" t="str">
            <v>Pinus radiata</v>
          </cell>
        </row>
        <row r="271">
          <cell r="B271" t="str">
            <v>Piptatherum miliaceum</v>
          </cell>
        </row>
        <row r="272">
          <cell r="B272" t="str">
            <v>Pittosporum undulatum</v>
          </cell>
        </row>
        <row r="273">
          <cell r="B273" t="str">
            <v>Plantago bellardii</v>
          </cell>
        </row>
        <row r="274">
          <cell r="B274" t="str">
            <v>Plantago coronopus ssp.</v>
          </cell>
        </row>
        <row r="275">
          <cell r="B275" t="str">
            <v>Plantago lanceolata var.</v>
          </cell>
        </row>
        <row r="276">
          <cell r="B276" t="str">
            <v>Plantago sp.</v>
          </cell>
        </row>
        <row r="277">
          <cell r="B277" t="str">
            <v>Poa annua</v>
          </cell>
        </row>
        <row r="278">
          <cell r="B278" t="str">
            <v>Poa bulbosa</v>
          </cell>
        </row>
        <row r="279">
          <cell r="B279" t="str">
            <v>Poa pratensis</v>
          </cell>
        </row>
        <row r="280">
          <cell r="B280" t="str">
            <v>Poa sp.</v>
          </cell>
        </row>
        <row r="281">
          <cell r="B281" t="str">
            <v>Polycarena rariflora</v>
          </cell>
        </row>
        <row r="282">
          <cell r="B282" t="str">
            <v>Polycarpon tetraphyllum</v>
          </cell>
        </row>
        <row r="283">
          <cell r="B283" t="str">
            <v>Polygala monspeliaca</v>
          </cell>
        </row>
        <row r="284">
          <cell r="B284" t="str">
            <v>Polygala myrtifolia</v>
          </cell>
        </row>
        <row r="285">
          <cell r="B285" t="str">
            <v>Polygonum aviculare</v>
          </cell>
        </row>
        <row r="286">
          <cell r="B286" t="str">
            <v>Polypogon maritimus</v>
          </cell>
        </row>
        <row r="287">
          <cell r="B287" t="str">
            <v>Polypogon monspeliensis</v>
          </cell>
        </row>
        <row r="288">
          <cell r="B288" t="str">
            <v>Polypogon viridis</v>
          </cell>
        </row>
        <row r="289">
          <cell r="B289" t="str">
            <v>Populus alba</v>
          </cell>
        </row>
        <row r="290">
          <cell r="B290" t="str">
            <v>Populus sp.</v>
          </cell>
        </row>
        <row r="291">
          <cell r="B291" t="str">
            <v>Psilocaulon granulicaule</v>
          </cell>
        </row>
        <row r="292">
          <cell r="B292" t="str">
            <v>Puccinellia ciliata</v>
          </cell>
        </row>
        <row r="293">
          <cell r="B293" t="str">
            <v>Puccinellia distans</v>
          </cell>
        </row>
        <row r="294">
          <cell r="B294" t="str">
            <v>Puccinellia fasciculata</v>
          </cell>
        </row>
        <row r="295">
          <cell r="B295" t="str">
            <v>Ranunculus repens</v>
          </cell>
        </row>
        <row r="296">
          <cell r="B296" t="str">
            <v>Raphanus raphanistrum</v>
          </cell>
        </row>
        <row r="297">
          <cell r="B297" t="str">
            <v>Rapistrum rugosum ssp. rugosum</v>
          </cell>
        </row>
        <row r="298">
          <cell r="B298" t="str">
            <v>Reichardia tingitana</v>
          </cell>
        </row>
        <row r="299">
          <cell r="B299" t="str">
            <v>Reseda lutea</v>
          </cell>
        </row>
        <row r="300">
          <cell r="B300" t="str">
            <v>Reseda luteola</v>
          </cell>
        </row>
        <row r="301">
          <cell r="B301" t="str">
            <v>Reseda sp.</v>
          </cell>
        </row>
        <row r="302">
          <cell r="B302" t="str">
            <v>Retama raetam</v>
          </cell>
        </row>
        <row r="303">
          <cell r="B303" t="str">
            <v>Rhamnus alaternus</v>
          </cell>
        </row>
        <row r="304">
          <cell r="B304" t="str">
            <v>Ricinus communis</v>
          </cell>
        </row>
        <row r="305">
          <cell r="B305" t="str">
            <v>Romulea minutiflora</v>
          </cell>
        </row>
        <row r="306">
          <cell r="B306" t="str">
            <v>Romulea rosea var. australis</v>
          </cell>
        </row>
        <row r="307">
          <cell r="B307" t="str">
            <v>Romulea sp.</v>
          </cell>
        </row>
        <row r="308">
          <cell r="B308" t="str">
            <v>Rorippa nasturtium-aquaticum</v>
          </cell>
        </row>
        <row r="309">
          <cell r="B309" t="str">
            <v>Rosa canina</v>
          </cell>
        </row>
        <row r="310">
          <cell r="B310" t="str">
            <v>Rosa rubiginosa</v>
          </cell>
        </row>
        <row r="311">
          <cell r="B311" t="str">
            <v>Rostraria cristata</v>
          </cell>
        </row>
        <row r="312">
          <cell r="B312" t="str">
            <v>Rostraria pumila</v>
          </cell>
        </row>
        <row r="313">
          <cell r="B313" t="str">
            <v>Rubus spp.</v>
          </cell>
        </row>
        <row r="314">
          <cell r="B314" t="str">
            <v>Rumex conglomeratus</v>
          </cell>
        </row>
        <row r="315">
          <cell r="B315" t="str">
            <v>Rumex crispus</v>
          </cell>
        </row>
        <row r="316">
          <cell r="B316" t="str">
            <v>Rumex sp.</v>
          </cell>
        </row>
        <row r="317">
          <cell r="B317" t="str">
            <v>Sagina apetala</v>
          </cell>
        </row>
        <row r="318">
          <cell r="B318" t="str">
            <v>Sagina maritima</v>
          </cell>
        </row>
        <row r="319">
          <cell r="B319" t="str">
            <v>Salix sp.</v>
          </cell>
        </row>
        <row r="320">
          <cell r="B320" t="str">
            <v>Salvia verbenaca var.</v>
          </cell>
        </row>
        <row r="321">
          <cell r="B321" t="str">
            <v>Scabiosa atropurpurea</v>
          </cell>
        </row>
        <row r="322">
          <cell r="B322" t="str">
            <v>Schinus molle</v>
          </cell>
        </row>
        <row r="323">
          <cell r="B323" t="str">
            <v>Schismus barbatus</v>
          </cell>
        </row>
        <row r="324">
          <cell r="B324" t="str">
            <v>Senecio angulatus</v>
          </cell>
        </row>
        <row r="325">
          <cell r="B325" t="str">
            <v>Senecio elegans</v>
          </cell>
        </row>
        <row r="326">
          <cell r="B326" t="str">
            <v>Senecio pterophorus</v>
          </cell>
        </row>
        <row r="327">
          <cell r="B327" t="str">
            <v>Senecio vulgaris</v>
          </cell>
        </row>
        <row r="328">
          <cell r="B328" t="str">
            <v>Sherardia arvensis</v>
          </cell>
        </row>
        <row r="329">
          <cell r="B329" t="str">
            <v>Silene spp.</v>
          </cell>
        </row>
        <row r="330">
          <cell r="B330" t="str">
            <v>Silybum marianum</v>
          </cell>
        </row>
        <row r="331">
          <cell r="B331" t="str">
            <v>Sisymbrium spp.</v>
          </cell>
        </row>
        <row r="332">
          <cell r="B332" t="str">
            <v>Solanum aviculare</v>
          </cell>
        </row>
        <row r="333">
          <cell r="B333" t="str">
            <v>Solanum elaeagnifolium</v>
          </cell>
        </row>
        <row r="334">
          <cell r="B334" t="str">
            <v>Solanum linnaeanum</v>
          </cell>
        </row>
        <row r="335">
          <cell r="B335" t="str">
            <v>Solanum nigrum</v>
          </cell>
        </row>
        <row r="336">
          <cell r="B336" t="str">
            <v>Sonchus arvensis</v>
          </cell>
        </row>
        <row r="337">
          <cell r="B337" t="str">
            <v>Sonchus asper ssp.</v>
          </cell>
        </row>
        <row r="338">
          <cell r="B338" t="str">
            <v xml:space="preserve">Sonchus oleraceus </v>
          </cell>
        </row>
        <row r="339">
          <cell r="B339" t="str">
            <v>Sonchus sp.</v>
          </cell>
        </row>
        <row r="340">
          <cell r="B340" t="str">
            <v>Sparaxis bulbifera</v>
          </cell>
        </row>
        <row r="341">
          <cell r="B341" t="str">
            <v>Sparaxis sp.</v>
          </cell>
        </row>
        <row r="342">
          <cell r="B342" t="str">
            <v>Sparaxis tricolor</v>
          </cell>
        </row>
        <row r="343">
          <cell r="B343" t="str">
            <v>Spartium junceum</v>
          </cell>
        </row>
        <row r="344">
          <cell r="B344" t="str">
            <v>Spergularia spp.</v>
          </cell>
        </row>
        <row r="345">
          <cell r="B345" t="str">
            <v>Sporobolus africanus</v>
          </cell>
        </row>
        <row r="346">
          <cell r="B346" t="str">
            <v>Sporobolus virginicus</v>
          </cell>
        </row>
        <row r="347">
          <cell r="B347" t="str">
            <v>Stachys arvensis</v>
          </cell>
        </row>
        <row r="348">
          <cell r="B348" t="str">
            <v>Stellaria media</v>
          </cell>
        </row>
        <row r="349">
          <cell r="B349" t="str">
            <v>Stenotaphrum secundatum</v>
          </cell>
        </row>
        <row r="350">
          <cell r="B350" t="str">
            <v>Suaeda aegyptiaca</v>
          </cell>
        </row>
        <row r="351">
          <cell r="B351" t="str">
            <v>Suaeda baccifera</v>
          </cell>
        </row>
        <row r="352">
          <cell r="B352" t="str">
            <v>Tamarix aphylla</v>
          </cell>
        </row>
        <row r="353">
          <cell r="B353" t="str">
            <v>Taraxacum officinale</v>
          </cell>
        </row>
        <row r="354">
          <cell r="B354" t="str">
            <v>Thinopyrum elongatum</v>
          </cell>
        </row>
        <row r="355">
          <cell r="B355" t="str">
            <v>Thinopyrum junceiforme</v>
          </cell>
        </row>
        <row r="356">
          <cell r="B356" t="str">
            <v>Trachyandra divaricata</v>
          </cell>
        </row>
        <row r="357">
          <cell r="B357" t="str">
            <v>Tragopogon porrifolius</v>
          </cell>
        </row>
        <row r="358">
          <cell r="B358" t="str">
            <v>Tribulus terrestris</v>
          </cell>
        </row>
        <row r="359">
          <cell r="B359" t="str">
            <v>Trifolium spp.</v>
          </cell>
        </row>
        <row r="360">
          <cell r="B360" t="str">
            <v>Tripteris clandestina</v>
          </cell>
        </row>
        <row r="361">
          <cell r="B361" t="str">
            <v>Tritonia squalida</v>
          </cell>
        </row>
        <row r="362">
          <cell r="B362" t="str">
            <v>Tropaeolum majus</v>
          </cell>
        </row>
        <row r="363">
          <cell r="B363" t="str">
            <v>Ulex europaeus</v>
          </cell>
        </row>
        <row r="364">
          <cell r="B364" t="str">
            <v>Urospermum picroides</v>
          </cell>
        </row>
        <row r="365">
          <cell r="B365" t="str">
            <v>Urtica urens</v>
          </cell>
        </row>
        <row r="366">
          <cell r="B366" t="str">
            <v>Vellereophyton dealbatum</v>
          </cell>
        </row>
        <row r="367">
          <cell r="B367" t="str">
            <v>Verbascum virgatum</v>
          </cell>
        </row>
        <row r="368">
          <cell r="B368" t="str">
            <v>Verbena supina var.</v>
          </cell>
        </row>
        <row r="369">
          <cell r="B369" t="str">
            <v>Vicia spp.</v>
          </cell>
        </row>
        <row r="370">
          <cell r="B370" t="str">
            <v>Vinca major</v>
          </cell>
        </row>
        <row r="371">
          <cell r="B371" t="str">
            <v>Vulpia spp.</v>
          </cell>
        </row>
        <row r="372">
          <cell r="B372" t="str">
            <v>Watsonia meriana var. bulbillifera</v>
          </cell>
        </row>
        <row r="373">
          <cell r="B373" t="str">
            <v>Watsonia sp.</v>
          </cell>
        </row>
        <row r="374">
          <cell r="B374" t="str">
            <v>Xanthium californicum</v>
          </cell>
        </row>
        <row r="375">
          <cell r="B375" t="str">
            <v>Xanthium spinosum</v>
          </cell>
        </row>
        <row r="376">
          <cell r="B376" t="str">
            <v>Zaluzianskya divaricata</v>
          </cell>
        </row>
        <row r="377">
          <cell r="B377" t="str">
            <v>Zantedeschia aethiopica</v>
          </cell>
        </row>
      </sheetData>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8" Type="http://schemas.openxmlformats.org/officeDocument/2006/relationships/ctrlProp" Target="../ctrlProps/ctrlProp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ANT61"/>
  <sheetViews>
    <sheetView showGridLines="0" tabSelected="1" view="pageBreakPreview" topLeftCell="A41" zoomScaleNormal="100" zoomScaleSheetLayoutView="100" workbookViewId="0">
      <selection activeCell="H16" sqref="H16"/>
    </sheetView>
  </sheetViews>
  <sheetFormatPr defaultColWidth="9.1796875" defaultRowHeight="12.5" x14ac:dyDescent="0.25"/>
  <cols>
    <col min="1" max="1" width="20" customWidth="1"/>
    <col min="2" max="2" width="20.81640625" customWidth="1"/>
    <col min="3" max="3" width="11.453125" customWidth="1"/>
    <col min="4" max="4" width="1.81640625" customWidth="1"/>
    <col min="5" max="5" width="22" customWidth="1"/>
    <col min="6" max="6" width="16.453125" customWidth="1"/>
    <col min="7" max="7" width="9.453125" customWidth="1"/>
    <col min="8" max="8" width="41.1796875" customWidth="1"/>
    <col min="9" max="9" width="10.54296875" customWidth="1"/>
  </cols>
  <sheetData>
    <row r="1" spans="1:1060" x14ac:dyDescent="0.25">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row>
    <row r="2" spans="1:1060" ht="18.75" customHeight="1" x14ac:dyDescent="0.4">
      <c r="A2" s="284" t="s">
        <v>34242</v>
      </c>
      <c r="B2" s="285"/>
      <c r="C2" s="285"/>
      <c r="D2" s="516" t="s">
        <v>34847</v>
      </c>
      <c r="E2" s="347"/>
      <c r="F2" s="286"/>
      <c r="G2" s="287"/>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1060" ht="15" customHeight="1" x14ac:dyDescent="0.25">
      <c r="A3" s="10"/>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row>
    <row r="4" spans="1:1060" s="6" customFormat="1" ht="15" customHeight="1" x14ac:dyDescent="0.3">
      <c r="A4" s="350" t="s">
        <v>23966</v>
      </c>
      <c r="B4" s="577"/>
      <c r="C4" s="577"/>
      <c r="D4" s="76"/>
      <c r="E4" s="353" t="s">
        <v>17</v>
      </c>
      <c r="F4" s="595"/>
      <c r="G4" s="596"/>
      <c r="H4" s="5"/>
      <c r="I4" s="1"/>
      <c r="J4" s="5"/>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row>
    <row r="5" spans="1:1060" s="7" customFormat="1" ht="15" customHeight="1" x14ac:dyDescent="0.3">
      <c r="A5" s="236" t="s">
        <v>24542</v>
      </c>
      <c r="B5" s="578"/>
      <c r="C5" s="579"/>
      <c r="D5" s="76"/>
      <c r="E5" s="354" t="s">
        <v>34243</v>
      </c>
      <c r="F5" s="597"/>
      <c r="G5" s="598"/>
      <c r="H5" s="5"/>
      <c r="I5" s="1"/>
      <c r="J5" s="5"/>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row>
    <row r="6" spans="1:1060" ht="15" customHeight="1" x14ac:dyDescent="0.3">
      <c r="A6" s="351" t="s">
        <v>23736</v>
      </c>
      <c r="B6" s="582"/>
      <c r="C6" s="582"/>
      <c r="D6" s="76"/>
      <c r="E6" s="352" t="s">
        <v>16</v>
      </c>
      <c r="F6" s="580"/>
      <c r="G6" s="581"/>
      <c r="H6" s="13"/>
      <c r="I6" s="20"/>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row>
    <row r="7" spans="1:1060" ht="15" customHeight="1" x14ac:dyDescent="0.3">
      <c r="A7" s="351" t="s">
        <v>34216</v>
      </c>
      <c r="B7" s="578"/>
      <c r="C7" s="579"/>
      <c r="D7" s="76"/>
      <c r="E7" s="13"/>
      <c r="F7" s="77"/>
      <c r="G7" s="80"/>
      <c r="H7" s="13"/>
      <c r="I7" s="20"/>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row>
    <row r="8" spans="1:1060" ht="15" customHeight="1" x14ac:dyDescent="0.3">
      <c r="D8" s="76"/>
      <c r="E8" s="13"/>
      <c r="F8" s="77"/>
      <c r="G8" s="80"/>
      <c r="H8" s="13"/>
      <c r="I8" s="20"/>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row>
    <row r="9" spans="1:1060" s="2" customFormat="1" ht="15" customHeight="1" x14ac:dyDescent="0.4">
      <c r="A9" s="21" t="s">
        <v>4</v>
      </c>
      <c r="B9" s="22"/>
      <c r="C9" s="22"/>
      <c r="D9" s="22"/>
      <c r="E9" s="22"/>
      <c r="F9" s="22"/>
      <c r="G9" s="22"/>
    </row>
    <row r="10" spans="1:1060" s="1" customFormat="1" ht="15" customHeight="1" x14ac:dyDescent="0.25">
      <c r="A10" s="583" t="s">
        <v>18</v>
      </c>
      <c r="B10" s="584"/>
      <c r="C10" s="584"/>
      <c r="D10" s="584"/>
      <c r="E10" s="584"/>
      <c r="F10" s="584"/>
      <c r="G10" s="585"/>
    </row>
    <row r="11" spans="1:1060" s="1" customFormat="1" ht="15" customHeight="1" x14ac:dyDescent="0.25">
      <c r="A11" s="586"/>
      <c r="B11" s="587"/>
      <c r="C11" s="587"/>
      <c r="D11" s="587"/>
      <c r="E11" s="587"/>
      <c r="F11" s="587"/>
      <c r="G11" s="588"/>
    </row>
    <row r="12" spans="1:1060" s="1" customFormat="1" ht="16.5" customHeight="1" x14ac:dyDescent="0.25">
      <c r="A12" s="586"/>
      <c r="B12" s="587"/>
      <c r="C12" s="587"/>
      <c r="D12" s="587"/>
      <c r="E12" s="587"/>
      <c r="F12" s="587"/>
      <c r="G12" s="588"/>
    </row>
    <row r="13" spans="1:1060" s="1" customFormat="1" ht="15" customHeight="1" x14ac:dyDescent="0.25">
      <c r="A13" s="586"/>
      <c r="B13" s="587"/>
      <c r="C13" s="587"/>
      <c r="D13" s="587"/>
      <c r="E13" s="587"/>
      <c r="F13" s="587"/>
      <c r="G13" s="588"/>
    </row>
    <row r="14" spans="1:1060" s="1" customFormat="1" ht="15" customHeight="1" x14ac:dyDescent="0.25">
      <c r="A14" s="586"/>
      <c r="B14" s="587"/>
      <c r="C14" s="587"/>
      <c r="D14" s="587"/>
      <c r="E14" s="587"/>
      <c r="F14" s="587"/>
      <c r="G14" s="588"/>
    </row>
    <row r="15" spans="1:1060" s="1" customFormat="1" ht="15" customHeight="1" x14ac:dyDescent="0.25">
      <c r="A15" s="586"/>
      <c r="B15" s="587"/>
      <c r="C15" s="587"/>
      <c r="D15" s="587"/>
      <c r="E15" s="587"/>
      <c r="F15" s="587"/>
      <c r="G15" s="588"/>
    </row>
    <row r="16" spans="1:1060" s="1" customFormat="1" ht="15" customHeight="1" x14ac:dyDescent="0.25">
      <c r="A16" s="586"/>
      <c r="B16" s="587"/>
      <c r="C16" s="587"/>
      <c r="D16" s="587"/>
      <c r="E16" s="587"/>
      <c r="F16" s="587"/>
      <c r="G16" s="588"/>
    </row>
    <row r="17" spans="1:7" s="1" customFormat="1" ht="15" customHeight="1" x14ac:dyDescent="0.25">
      <c r="A17" s="586"/>
      <c r="B17" s="587"/>
      <c r="C17" s="587"/>
      <c r="D17" s="587"/>
      <c r="E17" s="587"/>
      <c r="F17" s="587"/>
      <c r="G17" s="588"/>
    </row>
    <row r="18" spans="1:7" s="1" customFormat="1" ht="15" customHeight="1" x14ac:dyDescent="0.25">
      <c r="A18" s="586"/>
      <c r="B18" s="587"/>
      <c r="C18" s="587"/>
      <c r="D18" s="587"/>
      <c r="E18" s="587"/>
      <c r="F18" s="587"/>
      <c r="G18" s="588"/>
    </row>
    <row r="19" spans="1:7" s="1" customFormat="1" ht="15" customHeight="1" x14ac:dyDescent="0.25">
      <c r="A19" s="586"/>
      <c r="B19" s="587"/>
      <c r="C19" s="587"/>
      <c r="D19" s="587"/>
      <c r="E19" s="587"/>
      <c r="F19" s="587"/>
      <c r="G19" s="588"/>
    </row>
    <row r="20" spans="1:7" s="1" customFormat="1" ht="15" customHeight="1" x14ac:dyDescent="0.25">
      <c r="A20" s="586"/>
      <c r="B20" s="587"/>
      <c r="C20" s="587"/>
      <c r="D20" s="587"/>
      <c r="E20" s="587"/>
      <c r="F20" s="587"/>
      <c r="G20" s="588"/>
    </row>
    <row r="21" spans="1:7" s="1" customFormat="1" ht="15" customHeight="1" x14ac:dyDescent="0.25">
      <c r="A21" s="586"/>
      <c r="B21" s="587"/>
      <c r="C21" s="587"/>
      <c r="D21" s="587"/>
      <c r="E21" s="587"/>
      <c r="F21" s="587"/>
      <c r="G21" s="588"/>
    </row>
    <row r="22" spans="1:7" s="1" customFormat="1" ht="15" customHeight="1" x14ac:dyDescent="0.25">
      <c r="A22" s="586"/>
      <c r="B22" s="587"/>
      <c r="C22" s="587"/>
      <c r="D22" s="587"/>
      <c r="E22" s="587"/>
      <c r="F22" s="587"/>
      <c r="G22" s="588"/>
    </row>
    <row r="23" spans="1:7" s="1" customFormat="1" ht="15" customHeight="1" x14ac:dyDescent="0.25">
      <c r="A23" s="586"/>
      <c r="B23" s="587"/>
      <c r="C23" s="587"/>
      <c r="D23" s="587"/>
      <c r="E23" s="587"/>
      <c r="F23" s="587"/>
      <c r="G23" s="588"/>
    </row>
    <row r="24" spans="1:7" s="1" customFormat="1" ht="15" customHeight="1" x14ac:dyDescent="0.25">
      <c r="A24" s="586"/>
      <c r="B24" s="587"/>
      <c r="C24" s="587"/>
      <c r="D24" s="587"/>
      <c r="E24" s="587"/>
      <c r="F24" s="587"/>
      <c r="G24" s="588"/>
    </row>
    <row r="25" spans="1:7" s="1" customFormat="1" ht="15" customHeight="1" x14ac:dyDescent="0.25">
      <c r="A25" s="586"/>
      <c r="B25" s="587"/>
      <c r="C25" s="587"/>
      <c r="D25" s="587"/>
      <c r="E25" s="587"/>
      <c r="F25" s="587"/>
      <c r="G25" s="588"/>
    </row>
    <row r="26" spans="1:7" s="1" customFormat="1" ht="15" customHeight="1" x14ac:dyDescent="0.25">
      <c r="A26" s="586"/>
      <c r="B26" s="587"/>
      <c r="C26" s="587"/>
      <c r="D26" s="587"/>
      <c r="E26" s="587"/>
      <c r="F26" s="587"/>
      <c r="G26" s="588"/>
    </row>
    <row r="27" spans="1:7" s="1" customFormat="1" ht="15" customHeight="1" x14ac:dyDescent="0.25">
      <c r="A27" s="586"/>
      <c r="B27" s="587"/>
      <c r="C27" s="587"/>
      <c r="D27" s="587"/>
      <c r="E27" s="587"/>
      <c r="F27" s="587"/>
      <c r="G27" s="588"/>
    </row>
    <row r="28" spans="1:7" s="1" customFormat="1" ht="15" customHeight="1" x14ac:dyDescent="0.25">
      <c r="A28" s="586"/>
      <c r="B28" s="587"/>
      <c r="C28" s="587"/>
      <c r="D28" s="587"/>
      <c r="E28" s="587"/>
      <c r="F28" s="587"/>
      <c r="G28" s="588"/>
    </row>
    <row r="29" spans="1:7" s="1" customFormat="1" ht="15" customHeight="1" x14ac:dyDescent="0.25">
      <c r="A29" s="586"/>
      <c r="B29" s="587"/>
      <c r="C29" s="587"/>
      <c r="D29" s="587"/>
      <c r="E29" s="587"/>
      <c r="F29" s="587"/>
      <c r="G29" s="588"/>
    </row>
    <row r="30" spans="1:7" s="1" customFormat="1" ht="15" customHeight="1" x14ac:dyDescent="0.25">
      <c r="A30" s="586"/>
      <c r="B30" s="587"/>
      <c r="C30" s="587"/>
      <c r="D30" s="587"/>
      <c r="E30" s="587"/>
      <c r="F30" s="587"/>
      <c r="G30" s="588"/>
    </row>
    <row r="31" spans="1:7" s="1" customFormat="1" ht="15" customHeight="1" x14ac:dyDescent="0.25">
      <c r="A31" s="586"/>
      <c r="B31" s="587"/>
      <c r="C31" s="587"/>
      <c r="D31" s="587"/>
      <c r="E31" s="587"/>
      <c r="F31" s="587"/>
      <c r="G31" s="588"/>
    </row>
    <row r="32" spans="1:7" s="1" customFormat="1" ht="15" customHeight="1" x14ac:dyDescent="0.25">
      <c r="A32" s="586"/>
      <c r="B32" s="587"/>
      <c r="C32" s="587"/>
      <c r="D32" s="587"/>
      <c r="E32" s="587"/>
      <c r="F32" s="587"/>
      <c r="G32" s="588"/>
    </row>
    <row r="33" spans="1:7" s="1" customFormat="1" ht="15" customHeight="1" x14ac:dyDescent="0.25">
      <c r="A33" s="586"/>
      <c r="B33" s="587"/>
      <c r="C33" s="587"/>
      <c r="D33" s="587"/>
      <c r="E33" s="587"/>
      <c r="F33" s="587"/>
      <c r="G33" s="588"/>
    </row>
    <row r="34" spans="1:7" s="1" customFormat="1" ht="15" customHeight="1" x14ac:dyDescent="0.25">
      <c r="A34" s="586"/>
      <c r="B34" s="587"/>
      <c r="C34" s="587"/>
      <c r="D34" s="587"/>
      <c r="E34" s="587"/>
      <c r="F34" s="587"/>
      <c r="G34" s="588"/>
    </row>
    <row r="35" spans="1:7" s="1" customFormat="1" ht="12.75" customHeight="1" x14ac:dyDescent="0.25">
      <c r="A35" s="589"/>
      <c r="B35" s="590"/>
      <c r="C35" s="590"/>
      <c r="D35" s="590"/>
      <c r="E35" s="590"/>
      <c r="F35" s="590"/>
      <c r="G35" s="591"/>
    </row>
    <row r="36" spans="1:7" s="1" customFormat="1" ht="14.25" customHeight="1" x14ac:dyDescent="0.25">
      <c r="A36" s="592"/>
      <c r="B36" s="593"/>
      <c r="C36" s="593"/>
      <c r="D36" s="593"/>
      <c r="E36" s="593"/>
      <c r="F36" s="593"/>
      <c r="G36" s="594"/>
    </row>
    <row r="37" spans="1:7" s="1" customFormat="1" ht="12.75" customHeight="1" x14ac:dyDescent="0.25">
      <c r="D37" s="127"/>
      <c r="E37" s="25"/>
      <c r="F37" s="128"/>
      <c r="G37" s="129"/>
    </row>
    <row r="38" spans="1:7" s="1" customFormat="1" ht="15" hidden="1" customHeight="1" x14ac:dyDescent="0.25">
      <c r="D38" s="46"/>
      <c r="E38" s="19"/>
      <c r="F38" s="14"/>
      <c r="G38" s="28"/>
    </row>
    <row r="39" spans="1:7" s="1" customFormat="1" ht="24" customHeight="1" x14ac:dyDescent="0.25">
      <c r="A39" s="575" t="s">
        <v>14</v>
      </c>
      <c r="B39" s="576"/>
      <c r="C39" s="576"/>
      <c r="D39" s="41"/>
      <c r="E39" s="139"/>
      <c r="F39" s="140"/>
      <c r="G39" s="355"/>
    </row>
    <row r="40" spans="1:7" s="1" customFormat="1" ht="14.25" customHeight="1" x14ac:dyDescent="0.25">
      <c r="A40" s="136"/>
      <c r="B40" s="135"/>
      <c r="C40" s="135"/>
      <c r="D40" s="43"/>
      <c r="E40" s="141"/>
      <c r="F40" s="142"/>
      <c r="G40" s="143"/>
    </row>
    <row r="41" spans="1:7" s="1" customFormat="1" ht="13.5" customHeight="1" x14ac:dyDescent="0.3">
      <c r="A41" s="356" t="s">
        <v>23733</v>
      </c>
      <c r="B41" s="357"/>
      <c r="C41" s="358"/>
      <c r="D41" s="43"/>
      <c r="E41" s="141"/>
      <c r="F41" s="144"/>
      <c r="G41" s="145"/>
    </row>
    <row r="42" spans="1:7" s="1" customFormat="1" ht="15.75" customHeight="1" x14ac:dyDescent="0.25">
      <c r="A42" s="137" t="s">
        <v>23734</v>
      </c>
      <c r="B42" s="138"/>
      <c r="C42" s="359">
        <f>IF(C41=1,0.01,IF(C41=2,0.03,IF(C41&gt;=2,0.06,0)))</f>
        <v>0</v>
      </c>
      <c r="D42" s="46"/>
      <c r="E42" s="133"/>
      <c r="F42" s="133"/>
      <c r="G42" s="134"/>
    </row>
    <row r="43" spans="1:7" ht="15" customHeight="1" x14ac:dyDescent="0.25">
      <c r="A43" s="108"/>
      <c r="B43" s="95"/>
      <c r="C43" s="95"/>
      <c r="D43" s="46"/>
      <c r="E43" s="130" t="s">
        <v>23729</v>
      </c>
      <c r="F43" s="131"/>
      <c r="G43" s="132"/>
    </row>
    <row r="44" spans="1:7" ht="15" customHeight="1" x14ac:dyDescent="0.25">
      <c r="A44" s="356" t="s">
        <v>23732</v>
      </c>
      <c r="B44" s="70"/>
      <c r="C44" s="360"/>
      <c r="D44" s="46"/>
      <c r="E44" s="120" t="s">
        <v>23737</v>
      </c>
      <c r="F44" s="71"/>
      <c r="G44" s="122"/>
    </row>
    <row r="45" spans="1:7" ht="15" customHeight="1" x14ac:dyDescent="0.25">
      <c r="A45" s="18" t="s">
        <v>23738</v>
      </c>
      <c r="B45" s="1"/>
      <c r="C45" s="15"/>
      <c r="D45" s="46"/>
      <c r="E45" s="123" t="s">
        <v>23743</v>
      </c>
      <c r="F45" s="124"/>
      <c r="G45" s="361"/>
    </row>
    <row r="46" spans="1:7" ht="15" customHeight="1" x14ac:dyDescent="0.25">
      <c r="A46" s="18" t="s">
        <v>23739</v>
      </c>
      <c r="B46" s="1"/>
      <c r="C46" s="17"/>
      <c r="D46" s="46"/>
      <c r="E46" s="125" t="s">
        <v>23727</v>
      </c>
      <c r="F46" s="124"/>
      <c r="G46" s="126"/>
    </row>
    <row r="47" spans="1:7" ht="15" customHeight="1" x14ac:dyDescent="0.3">
      <c r="A47" s="27" t="s">
        <v>23742</v>
      </c>
      <c r="B47" s="24"/>
      <c r="C47" s="359">
        <f>IF(C44="",0,IF(C44&lt;10,0,IF(AND(C44&gt;=10,C44&lt;100),0.01,IF(AND(C44&gt;=100,C44&lt;500),0.02,IF(AND(C44&gt;=500,C44&lt;1000),0.03,IF(AND(C44&gt;=1000,C44&lt;2000),0.04,IF(AND(C44&gt;=2000,C44&lt;=5000),0.05,IF(C44&gt;5000,0.06))))))))</f>
        <v>0</v>
      </c>
      <c r="D47" s="46"/>
      <c r="E47" s="121" t="s">
        <v>23744</v>
      </c>
      <c r="F47" s="71"/>
      <c r="G47" s="358"/>
    </row>
    <row r="48" spans="1:7" ht="15" customHeight="1" x14ac:dyDescent="0.25">
      <c r="A48" s="108"/>
      <c r="B48" s="95"/>
      <c r="C48" s="95"/>
      <c r="D48" s="46"/>
      <c r="E48" s="125" t="s">
        <v>23728</v>
      </c>
      <c r="F48" s="124"/>
      <c r="G48" s="126"/>
    </row>
    <row r="49" spans="1:8" ht="15" customHeight="1" x14ac:dyDescent="0.25">
      <c r="A49" s="362" t="s">
        <v>23726</v>
      </c>
      <c r="B49" s="363"/>
      <c r="C49" s="364" t="str">
        <f>IF(B6="","",VLOOKUP(B6,Miscellaneous!B32:I97,8,FALSE))</f>
        <v/>
      </c>
      <c r="D49" s="46"/>
      <c r="E49" s="121" t="s">
        <v>23731</v>
      </c>
      <c r="F49" s="71"/>
      <c r="G49" s="358"/>
    </row>
    <row r="50" spans="1:8" ht="15" customHeight="1" x14ac:dyDescent="0.25">
      <c r="A50" s="18" t="s">
        <v>23740</v>
      </c>
      <c r="B50" s="14"/>
      <c r="C50" s="23"/>
      <c r="D50" s="46"/>
      <c r="E50" s="125" t="s">
        <v>23730</v>
      </c>
      <c r="F50" s="124"/>
      <c r="G50" s="126"/>
    </row>
    <row r="51" spans="1:8" ht="15" customHeight="1" x14ac:dyDescent="0.3">
      <c r="A51" s="27" t="s">
        <v>23741</v>
      </c>
      <c r="B51" s="24"/>
      <c r="C51" s="365">
        <f>IF(C49="",0,IF(C49&lt;=2,0.05,IF(AND(C49&gt;2,C49&lt;=5),0.04,IF(AND(C49&gt;5,C49&lt;=10),0.03,IF(AND(C49&gt;10,C49&lt;=25),0.02,IF(C49&gt;25,0.01))))))</f>
        <v>0</v>
      </c>
      <c r="D51" s="46"/>
      <c r="E51" s="16"/>
      <c r="F51" s="24" t="s">
        <v>15</v>
      </c>
      <c r="G51" s="366">
        <f>IF(G45="Yes",0.08,IF(G47="Yes",0.05,IF(G49="Yes",0.02,0)))</f>
        <v>0</v>
      </c>
    </row>
    <row r="52" spans="1:8" ht="15" customHeight="1" x14ac:dyDescent="0.3">
      <c r="A52" s="42"/>
      <c r="B52" s="43"/>
      <c r="C52" s="43"/>
      <c r="D52" s="105"/>
      <c r="E52" s="61"/>
      <c r="F52" s="62"/>
      <c r="G52" s="367"/>
    </row>
    <row r="53" spans="1:8" ht="15" customHeight="1" x14ac:dyDescent="0.3">
      <c r="A53" s="106" t="s">
        <v>23735</v>
      </c>
      <c r="B53" s="50"/>
      <c r="C53" s="50"/>
      <c r="D53" s="66"/>
      <c r="E53" s="368" t="s">
        <v>23724</v>
      </c>
      <c r="F53" s="369"/>
      <c r="G53" s="370">
        <f>1+SUM(C42+C47+C51+G51)</f>
        <v>1</v>
      </c>
    </row>
    <row r="54" spans="1:8" ht="15" customHeight="1" x14ac:dyDescent="0.25">
      <c r="D54" s="14"/>
    </row>
    <row r="55" spans="1:8" ht="15" customHeight="1" x14ac:dyDescent="0.25">
      <c r="A55" s="26"/>
      <c r="B55" s="1"/>
      <c r="C55" s="1"/>
      <c r="D55" s="14"/>
      <c r="H55" s="26"/>
    </row>
    <row r="56" spans="1:8" ht="15" customHeight="1" x14ac:dyDescent="0.25"/>
    <row r="57" spans="1:8" ht="15" customHeight="1" x14ac:dyDescent="0.25"/>
    <row r="58" spans="1:8" ht="15" customHeight="1" x14ac:dyDescent="0.25"/>
    <row r="59" spans="1:8" ht="15" customHeight="1" x14ac:dyDescent="0.25"/>
    <row r="60" spans="1:8" ht="15.65" customHeight="1" x14ac:dyDescent="0.25"/>
    <row r="61" spans="1:8" ht="15.65" customHeight="1" x14ac:dyDescent="0.25"/>
  </sheetData>
  <sheetProtection algorithmName="SHA-512" hashValue="eSkFBXOh3kdAdc3iEdOC6ge8qmYGksXvbOvMSj1islIwVgMT9PsrFsc3cxFEEGD0SDEhmIZh6Lf/dVX1s+heZQ==" saltValue="rdLGX7bGq5AJ44TxQBsGWg==" spinCount="100000" sheet="1" scenarios="1" formatCells="0" formatColumns="0" formatRows="0"/>
  <mergeCells count="8">
    <mergeCell ref="A39:C39"/>
    <mergeCell ref="B4:C4"/>
    <mergeCell ref="B5:C5"/>
    <mergeCell ref="F6:G6"/>
    <mergeCell ref="B6:C6"/>
    <mergeCell ref="A10:G36"/>
    <mergeCell ref="B7:C7"/>
    <mergeCell ref="F4:G5"/>
  </mergeCells>
  <pageMargins left="0.15748031496063" right="0.15748031496063" top="0.15748031496063" bottom="0.15748031496063" header="0.31496062992126" footer="0.31496062992126"/>
  <pageSetup paperSize="9" scale="9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Miscellaneous!$A$3:$A$4</xm:f>
          </x14:formula1>
          <xm:sqref>B5</xm:sqref>
        </x14:dataValidation>
        <x14:dataValidation type="list" allowBlank="1" showInputMessage="1" showErrorMessage="1" xr:uid="{00000000-0002-0000-0000-000001000000}">
          <x14:formula1>
            <xm:f>Miscellaneous!$E$3:$E$4</xm:f>
          </x14:formula1>
          <xm:sqref>G45 G47 G49</xm:sqref>
        </x14:dataValidation>
        <x14:dataValidation type="list" allowBlank="1" showInputMessage="1" showErrorMessage="1" xr:uid="{00000000-0002-0000-0000-000002000000}">
          <x14:formula1>
            <xm:f>Miscellaneous!$B$32:$B$97</xm:f>
          </x14:formula1>
          <xm:sqref>B6:C6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20"/>
  <sheetViews>
    <sheetView topLeftCell="A5" zoomScaleNormal="100" zoomScaleSheetLayoutView="100" workbookViewId="0">
      <selection activeCell="J13" sqref="J13"/>
    </sheetView>
  </sheetViews>
  <sheetFormatPr defaultRowHeight="12.5" x14ac:dyDescent="0.25"/>
  <cols>
    <col min="1" max="1" width="3.54296875" customWidth="1"/>
    <col min="6" max="6" width="25.7265625" customWidth="1"/>
    <col min="9" max="9" width="9.1796875" customWidth="1"/>
  </cols>
  <sheetData>
    <row r="1" spans="1:7" ht="24.75" customHeight="1" x14ac:dyDescent="0.25">
      <c r="A1" s="313" t="s">
        <v>34193</v>
      </c>
      <c r="B1" s="301"/>
      <c r="C1" s="301"/>
      <c r="D1" s="301"/>
      <c r="E1" s="301"/>
      <c r="F1" s="302"/>
    </row>
    <row r="2" spans="1:7" ht="24.75" customHeight="1" x14ac:dyDescent="0.25">
      <c r="A2" s="314" t="s">
        <v>34244</v>
      </c>
      <c r="B2" s="248"/>
      <c r="C2" s="248"/>
      <c r="D2" s="248"/>
      <c r="E2" s="248"/>
      <c r="F2" s="249"/>
    </row>
    <row r="3" spans="1:7" s="10" customFormat="1" ht="24.75" customHeight="1" x14ac:dyDescent="0.25">
      <c r="A3" s="303"/>
      <c r="B3" s="304"/>
      <c r="C3" s="304"/>
      <c r="D3" s="304"/>
      <c r="E3" s="304"/>
      <c r="F3" s="304"/>
      <c r="G3" s="254"/>
    </row>
    <row r="4" spans="1:7" s="243" customFormat="1" ht="15" customHeight="1" x14ac:dyDescent="0.3">
      <c r="A4" s="307" t="s">
        <v>34220</v>
      </c>
      <c r="B4" s="268"/>
      <c r="C4" s="268"/>
      <c r="D4" s="268"/>
      <c r="E4" s="268"/>
      <c r="F4" s="242"/>
    </row>
    <row r="5" spans="1:7" s="243" customFormat="1" ht="15" customHeight="1" x14ac:dyDescent="0.3">
      <c r="A5" s="311" t="s">
        <v>23718</v>
      </c>
      <c r="B5" s="250"/>
      <c r="C5" s="250"/>
      <c r="D5" s="250"/>
      <c r="E5" s="244"/>
      <c r="F5" s="315"/>
    </row>
    <row r="6" spans="1:7" s="243" customFormat="1" ht="15" customHeight="1" x14ac:dyDescent="0.3">
      <c r="A6" s="312" t="s">
        <v>23722</v>
      </c>
      <c r="B6" s="250"/>
      <c r="C6" s="250"/>
      <c r="D6" s="250"/>
      <c r="E6" s="244"/>
      <c r="F6" s="316"/>
    </row>
    <row r="7" spans="1:7" s="243" customFormat="1" ht="15" customHeight="1" x14ac:dyDescent="0.3">
      <c r="A7" s="312" t="s">
        <v>23723</v>
      </c>
      <c r="B7" s="250"/>
      <c r="C7" s="250"/>
      <c r="D7" s="250"/>
      <c r="E7" s="244"/>
      <c r="F7" s="317"/>
    </row>
    <row r="8" spans="1:7" s="243" customFormat="1" ht="15" customHeight="1" thickBot="1" x14ac:dyDescent="0.35">
      <c r="A8" s="491" t="s">
        <v>34225</v>
      </c>
      <c r="B8" s="489"/>
      <c r="C8" s="489"/>
      <c r="D8" s="489"/>
      <c r="E8" s="490"/>
      <c r="F8" s="492">
        <v>1.1000000000000001</v>
      </c>
    </row>
    <row r="9" spans="1:7" s="243" customFormat="1" ht="23.25" customHeight="1" thickBot="1" x14ac:dyDescent="0.35">
      <c r="A9" s="493" t="s">
        <v>34219</v>
      </c>
      <c r="B9" s="494"/>
      <c r="C9" s="494"/>
      <c r="D9" s="494"/>
      <c r="E9" s="495"/>
      <c r="F9" s="838">
        <f>(('Site - Scores'!N35*F5)+(('Site - Scores'!N35*F5)*F6)-(('Site - Scores'!N35*F5)*F7))*F8</f>
        <v>0</v>
      </c>
    </row>
    <row r="10" spans="1:7" s="243" customFormat="1" ht="24.75" customHeight="1" x14ac:dyDescent="0.3">
      <c r="A10" s="245"/>
      <c r="B10" s="246"/>
      <c r="C10" s="246"/>
      <c r="D10" s="246"/>
      <c r="E10" s="246"/>
      <c r="F10" s="246"/>
    </row>
    <row r="11" spans="1:7" s="243" customFormat="1" ht="15" customHeight="1" x14ac:dyDescent="0.3">
      <c r="A11" s="307" t="s">
        <v>27786</v>
      </c>
      <c r="B11" s="251"/>
      <c r="C11" s="251"/>
      <c r="D11" s="251"/>
      <c r="E11" s="251"/>
      <c r="F11" s="242"/>
    </row>
    <row r="12" spans="1:7" s="243" customFormat="1" ht="15" customHeight="1" x14ac:dyDescent="0.3">
      <c r="A12" s="308" t="s">
        <v>34239</v>
      </c>
      <c r="B12" s="250"/>
      <c r="C12" s="250"/>
      <c r="D12" s="250"/>
      <c r="E12" s="244"/>
      <c r="F12" s="305">
        <v>6.5</v>
      </c>
    </row>
    <row r="13" spans="1:7" s="243" customFormat="1" ht="15" customHeight="1" x14ac:dyDescent="0.3">
      <c r="A13" s="308" t="s">
        <v>34221</v>
      </c>
      <c r="B13" s="250"/>
      <c r="C13" s="250"/>
      <c r="D13" s="250"/>
      <c r="E13" s="244"/>
      <c r="F13" s="306">
        <f>F9/F12</f>
        <v>0</v>
      </c>
    </row>
    <row r="14" spans="1:7" s="243" customFormat="1" ht="15" customHeight="1" x14ac:dyDescent="0.3">
      <c r="A14" s="308" t="s">
        <v>34222</v>
      </c>
      <c r="B14" s="333"/>
      <c r="C14" s="333"/>
      <c r="D14" s="333"/>
      <c r="E14" s="244"/>
      <c r="F14" s="334">
        <v>26450</v>
      </c>
    </row>
    <row r="15" spans="1:7" s="243" customFormat="1" ht="15" customHeight="1" x14ac:dyDescent="0.3">
      <c r="A15" s="309" t="s">
        <v>27787</v>
      </c>
      <c r="B15" s="250"/>
      <c r="C15" s="250"/>
      <c r="D15" s="250"/>
      <c r="E15" s="244"/>
      <c r="F15" s="318"/>
    </row>
    <row r="16" spans="1:7" s="243" customFormat="1" ht="15" customHeight="1" x14ac:dyDescent="0.3">
      <c r="A16" s="310" t="s">
        <v>23</v>
      </c>
      <c r="B16" s="250"/>
      <c r="C16" s="250"/>
      <c r="D16" s="250"/>
      <c r="E16" s="244"/>
      <c r="F16" s="319"/>
    </row>
    <row r="17" spans="1:6" s="243" customFormat="1" ht="15" hidden="1" customHeight="1" x14ac:dyDescent="0.3">
      <c r="A17" s="309" t="s">
        <v>27788</v>
      </c>
      <c r="B17" s="250"/>
      <c r="C17" s="250"/>
      <c r="D17" s="250"/>
      <c r="E17" s="244"/>
      <c r="F17" s="247"/>
    </row>
    <row r="18" spans="1:6" s="243" customFormat="1" ht="15" customHeight="1" x14ac:dyDescent="0.3">
      <c r="A18" s="309" t="s">
        <v>27789</v>
      </c>
      <c r="B18" s="250"/>
      <c r="C18" s="250"/>
      <c r="D18" s="250"/>
      <c r="E18" s="244"/>
      <c r="F18" s="835">
        <f>(F9/F12)*((F14*F15*(F16/1000))+(F17))</f>
        <v>0</v>
      </c>
    </row>
    <row r="19" spans="1:6" s="243" customFormat="1" ht="15" customHeight="1" thickBot="1" x14ac:dyDescent="0.35">
      <c r="A19" s="488" t="s">
        <v>27790</v>
      </c>
      <c r="B19" s="489"/>
      <c r="C19" s="489"/>
      <c r="D19" s="489"/>
      <c r="E19" s="490"/>
      <c r="F19" s="836">
        <f>(F18/100*5)*0.1+(F18/100*5)</f>
        <v>0</v>
      </c>
    </row>
    <row r="20" spans="1:6" s="243" customFormat="1" ht="20.25" customHeight="1" thickBot="1" x14ac:dyDescent="0.35">
      <c r="A20" s="493" t="s">
        <v>34218</v>
      </c>
      <c r="B20" s="494"/>
      <c r="C20" s="494"/>
      <c r="D20" s="494"/>
      <c r="E20" s="495"/>
      <c r="F20" s="837">
        <f>F18+F19</f>
        <v>0</v>
      </c>
    </row>
  </sheetData>
  <sheetProtection algorithmName="SHA-512" hashValue="T+hS9nJnIjy2zlCEOzuDk7KDH7Lbg+U8+9RLhXyr6F3GkKtiXakCXfUyt+5u43FhJ1ODWJtEu8ZFOj5UPoXD9g==" saltValue="CaruWFDDL3+FX4sLGdh2GQ==" spinCount="100000" sheet="1" formatColumns="0" formatRows="0"/>
  <pageMargins left="0.25" right="0.25" top="0.75" bottom="0.75" header="0.3" footer="0.3"/>
  <pageSetup paperSize="9" scale="80" orientation="portrait" r:id="rId1"/>
  <headerFooter>
    <oddHeader>&amp;C&amp;"Arial"&amp;12&amp;KA80000 OFFICIAL&amp;1#_x000D_</oddHeader>
  </headerFooter>
  <colBreaks count="1" manualBreakCount="1">
    <brk id="6" max="1048575" man="1"/>
  </colBreak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900-000000000000}">
          <x14:formula1>
            <xm:f>Miscellaneous!$I$10:$I$14</xm:f>
          </x14:formula1>
          <xm:sqref>F15</xm:sqref>
        </x14:dataValidation>
        <x14:dataValidation type="list" allowBlank="1" showInputMessage="1" showErrorMessage="1" xr:uid="{00000000-0002-0000-0900-000001000000}">
          <x14:formula1>
            <xm:f>Miscellaneous!$G$12:$G$15</xm:f>
          </x14:formula1>
          <xm:sqref>F7</xm:sqref>
        </x14:dataValidation>
        <x14:dataValidation type="list" allowBlank="1" showInputMessage="1" showErrorMessage="1" xr:uid="{00000000-0002-0000-0900-000002000000}">
          <x14:formula1>
            <xm:f>Miscellaneous!$F$12:$F$14</xm:f>
          </x14:formula1>
          <xm:sqref>F6</xm:sqref>
        </x14:dataValidation>
        <x14:dataValidation type="list" allowBlank="1" showInputMessage="1" showErrorMessage="1" xr:uid="{00000000-0002-0000-0900-000003000000}">
          <x14:formula1>
            <xm:f>Miscellaneous!$E$12:$E$14</xm:f>
          </x14:formula1>
          <xm:sqref>F5</xm:sqref>
        </x14:dataValidation>
        <x14:dataValidation type="list" allowBlank="1" showInputMessage="1" showErrorMessage="1" xr:uid="{00000000-0002-0000-0900-000004000000}">
          <x14:formula1>
            <xm:f>Miscellaneous!$L$16:$L$19</xm:f>
          </x14:formula1>
          <xm:sqref>F8</xm:sqref>
        </x14:dataValidation>
        <x14:dataValidation type="list" allowBlank="1" showInputMessage="1" showErrorMessage="1" xr:uid="{00000000-0002-0000-0900-000005000000}">
          <x14:formula1>
            <xm:f>Miscellaneous!$V$5:$V$9</xm:f>
          </x14:formula1>
          <xm:sqref>F12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M40"/>
  <sheetViews>
    <sheetView zoomScaleNormal="100" zoomScaleSheetLayoutView="100" workbookViewId="0">
      <selection activeCell="P10" sqref="P10"/>
    </sheetView>
  </sheetViews>
  <sheetFormatPr defaultRowHeight="12.5" x14ac:dyDescent="0.25"/>
  <cols>
    <col min="1" max="1" width="3.54296875" customWidth="1"/>
    <col min="6" max="6" width="14.26953125" customWidth="1"/>
    <col min="9" max="9" width="29.453125" customWidth="1"/>
    <col min="10" max="10" width="9" customWidth="1"/>
    <col min="11" max="12" width="0" hidden="1" customWidth="1"/>
    <col min="13" max="13" width="9.1796875" hidden="1" customWidth="1"/>
  </cols>
  <sheetData>
    <row r="1" spans="1:13" ht="24.75" customHeight="1" x14ac:dyDescent="0.25">
      <c r="A1" s="496" t="s">
        <v>34196</v>
      </c>
      <c r="B1" s="497"/>
      <c r="C1" s="497"/>
      <c r="D1" s="497"/>
      <c r="E1" s="497"/>
      <c r="F1" s="497"/>
      <c r="G1" s="497"/>
      <c r="H1" s="497"/>
      <c r="I1" s="497"/>
      <c r="J1" s="498"/>
    </row>
    <row r="2" spans="1:13" ht="18" customHeight="1" x14ac:dyDescent="0.25">
      <c r="A2" s="499" t="s">
        <v>34231</v>
      </c>
      <c r="B2" s="500"/>
      <c r="C2" s="500"/>
      <c r="D2" s="500"/>
      <c r="E2" s="500"/>
      <c r="F2" s="500"/>
      <c r="G2" s="500"/>
      <c r="H2" s="500"/>
      <c r="I2" s="500"/>
      <c r="J2" s="501"/>
    </row>
    <row r="3" spans="1:13" ht="18.75" customHeight="1" x14ac:dyDescent="0.25">
      <c r="A3" s="502" t="s">
        <v>34238</v>
      </c>
      <c r="B3" s="503"/>
      <c r="C3" s="503"/>
      <c r="D3" s="503"/>
      <c r="E3" s="503"/>
      <c r="F3" s="503"/>
      <c r="G3" s="503"/>
      <c r="H3" s="503"/>
      <c r="I3" s="503"/>
      <c r="J3" s="504"/>
    </row>
    <row r="4" spans="1:13" ht="14" x14ac:dyDescent="0.3">
      <c r="A4" s="307" t="s">
        <v>34197</v>
      </c>
      <c r="B4" s="320"/>
      <c r="C4" s="320"/>
      <c r="D4" s="320"/>
      <c r="E4" s="320"/>
      <c r="F4" s="320"/>
      <c r="G4" s="320"/>
      <c r="H4" s="320"/>
      <c r="I4" s="320"/>
      <c r="J4" s="269"/>
    </row>
    <row r="5" spans="1:13" ht="14" x14ac:dyDescent="0.3">
      <c r="A5" s="826" t="s">
        <v>34198</v>
      </c>
      <c r="B5" s="827"/>
      <c r="C5" s="827"/>
      <c r="D5" s="827"/>
      <c r="E5" s="827"/>
      <c r="F5" s="827"/>
      <c r="G5" s="827"/>
      <c r="H5" s="827"/>
      <c r="I5" s="827"/>
      <c r="J5" s="270"/>
    </row>
    <row r="6" spans="1:13" ht="27.75" customHeight="1" x14ac:dyDescent="0.25">
      <c r="A6" s="271"/>
      <c r="B6" s="812" t="s">
        <v>34199</v>
      </c>
      <c r="C6" s="812"/>
      <c r="D6" s="812"/>
      <c r="E6" s="812"/>
      <c r="F6" s="812"/>
      <c r="G6" s="812"/>
      <c r="H6" s="812"/>
      <c r="I6" s="812"/>
      <c r="J6" s="332"/>
      <c r="M6">
        <f>IF(J6="Yes",1,0)</f>
        <v>0</v>
      </c>
    </row>
    <row r="7" spans="1:13" ht="25.5" customHeight="1" x14ac:dyDescent="0.25">
      <c r="A7" s="271"/>
      <c r="B7" s="812" t="s">
        <v>34229</v>
      </c>
      <c r="C7" s="812"/>
      <c r="D7" s="812"/>
      <c r="E7" s="812"/>
      <c r="F7" s="812"/>
      <c r="G7" s="812"/>
      <c r="H7" s="812"/>
      <c r="I7" s="812"/>
      <c r="J7" s="332"/>
      <c r="M7">
        <f t="shared" ref="M7:M8" si="0">IF(J7="Yes",1,0)</f>
        <v>0</v>
      </c>
    </row>
    <row r="8" spans="1:13" ht="27" customHeight="1" x14ac:dyDescent="0.25">
      <c r="A8" s="271"/>
      <c r="B8" s="812" t="s">
        <v>34200</v>
      </c>
      <c r="C8" s="812"/>
      <c r="D8" s="812"/>
      <c r="E8" s="812"/>
      <c r="F8" s="812"/>
      <c r="G8" s="812"/>
      <c r="H8" s="812"/>
      <c r="I8" s="812"/>
      <c r="J8" s="332"/>
      <c r="M8">
        <f t="shared" si="0"/>
        <v>0</v>
      </c>
    </row>
    <row r="9" spans="1:13" ht="41.25" customHeight="1" x14ac:dyDescent="0.25">
      <c r="A9" s="271"/>
      <c r="B9" s="828" t="s">
        <v>34201</v>
      </c>
      <c r="C9" s="829"/>
      <c r="D9" s="829"/>
      <c r="E9" s="829"/>
      <c r="F9" s="829"/>
      <c r="G9" s="829"/>
      <c r="H9" s="829"/>
      <c r="I9" s="761"/>
      <c r="J9" s="332"/>
      <c r="M9">
        <f>IF(J9="Yes",2,0)</f>
        <v>0</v>
      </c>
    </row>
    <row r="10" spans="1:13" ht="11.25" customHeight="1" x14ac:dyDescent="0.25">
      <c r="A10" s="271"/>
      <c r="B10" s="272"/>
      <c r="C10" s="272"/>
      <c r="D10" s="272"/>
      <c r="E10" s="272"/>
      <c r="F10" s="272"/>
      <c r="G10" s="272"/>
      <c r="H10" s="272"/>
      <c r="I10" s="272"/>
      <c r="J10" s="273"/>
    </row>
    <row r="11" spans="1:13" ht="14" x14ac:dyDescent="0.3">
      <c r="A11" s="307" t="s">
        <v>34237</v>
      </c>
      <c r="B11" s="321"/>
      <c r="C11" s="321"/>
      <c r="D11" s="321"/>
      <c r="E11" s="321"/>
      <c r="F11" s="321"/>
      <c r="G11" s="321"/>
      <c r="H11" s="321"/>
      <c r="I11" s="322">
        <f>IF(J11="Standard",(((80-'Site - Scores'!J35)*0.000875)+0.005),IF(J11="Low",(((80-'Site - Scores'!J35)*0.0004375)),IF(J11="Very low",(0),(((80-'Site - Scores'!J35)*0.000875)+0.005))))</f>
        <v>0.06</v>
      </c>
      <c r="J11" s="323" t="str">
        <f>IF((M6+M7+M8+M9)&gt;=2,"Very Low",(IF((M6+M7+M8+M9)&gt;=1,"Low","Standard")))</f>
        <v>Standard</v>
      </c>
      <c r="M11" s="275">
        <f>IF(J11="Standard",(((80-'Site - Scores'!J35)*0.000875)+0.005),IF(J11="Low",(((80-'Site - Scores'!J35)*0.0004375)),IF(J11="Very low",(0),(((80-'Site - Scores'!J35)*0.000875)+0.005))))</f>
        <v>0.06</v>
      </c>
    </row>
    <row r="12" spans="1:13" ht="9" customHeight="1" x14ac:dyDescent="0.25">
      <c r="A12" s="324"/>
      <c r="B12" s="505"/>
      <c r="C12" s="505"/>
      <c r="D12" s="505"/>
      <c r="E12" s="505"/>
      <c r="F12" s="505"/>
      <c r="G12" s="505"/>
      <c r="H12" s="505"/>
      <c r="I12" s="505"/>
      <c r="J12" s="325"/>
    </row>
    <row r="13" spans="1:13" ht="27" customHeight="1" x14ac:dyDescent="0.3">
      <c r="A13" s="823" t="s">
        <v>34202</v>
      </c>
      <c r="B13" s="824"/>
      <c r="C13" s="824"/>
      <c r="D13" s="824"/>
      <c r="E13" s="824"/>
      <c r="F13" s="824"/>
      <c r="G13" s="824"/>
      <c r="H13" s="824"/>
      <c r="I13" s="824"/>
      <c r="J13" s="825"/>
    </row>
    <row r="14" spans="1:13" ht="38.25" customHeight="1" x14ac:dyDescent="0.25">
      <c r="A14" s="271"/>
      <c r="B14" s="812" t="s">
        <v>34230</v>
      </c>
      <c r="C14" s="812"/>
      <c r="D14" s="812"/>
      <c r="E14" s="812"/>
      <c r="F14" s="812"/>
      <c r="G14" s="812"/>
      <c r="H14" s="812"/>
      <c r="I14" s="812"/>
      <c r="J14" s="332"/>
      <c r="M14">
        <f>IF(J14="Yes",1,0)</f>
        <v>0</v>
      </c>
    </row>
    <row r="15" spans="1:13" ht="25.5" customHeight="1" x14ac:dyDescent="0.25">
      <c r="A15" s="271"/>
      <c r="B15" s="812" t="s">
        <v>34203</v>
      </c>
      <c r="C15" s="812"/>
      <c r="D15" s="812"/>
      <c r="E15" s="812"/>
      <c r="F15" s="812"/>
      <c r="G15" s="812"/>
      <c r="H15" s="812"/>
      <c r="I15" s="812"/>
      <c r="J15" s="332"/>
      <c r="M15">
        <f>IF(J15="Yes",1,0)</f>
        <v>0</v>
      </c>
    </row>
    <row r="16" spans="1:13" ht="27" customHeight="1" x14ac:dyDescent="0.25">
      <c r="A16" s="271"/>
      <c r="B16" s="812" t="s">
        <v>34204</v>
      </c>
      <c r="C16" s="812"/>
      <c r="D16" s="812"/>
      <c r="E16" s="812"/>
      <c r="F16" s="812"/>
      <c r="G16" s="812"/>
      <c r="H16" s="812"/>
      <c r="I16" s="812"/>
      <c r="J16" s="332"/>
      <c r="M16">
        <f>IF(J16="Yes",1,0)</f>
        <v>0</v>
      </c>
    </row>
    <row r="17" spans="1:13" ht="10.5" customHeight="1" x14ac:dyDescent="0.25">
      <c r="A17" s="271"/>
      <c r="B17" s="506"/>
      <c r="C17" s="506"/>
      <c r="D17" s="506"/>
      <c r="E17" s="506"/>
      <c r="F17" s="506"/>
      <c r="G17" s="506"/>
      <c r="H17" s="506"/>
      <c r="I17" s="506"/>
      <c r="J17" s="277"/>
    </row>
    <row r="18" spans="1:13" ht="12.75" customHeight="1" x14ac:dyDescent="0.3">
      <c r="A18" s="813" t="s">
        <v>34205</v>
      </c>
      <c r="B18" s="766"/>
      <c r="C18" s="766"/>
      <c r="D18" s="766"/>
      <c r="E18" s="766"/>
      <c r="F18" s="766"/>
      <c r="G18" s="766"/>
      <c r="H18" s="766"/>
      <c r="I18" s="766"/>
      <c r="J18" s="767"/>
    </row>
    <row r="19" spans="1:13" ht="27" customHeight="1" x14ac:dyDescent="0.3">
      <c r="A19" s="271"/>
      <c r="B19" s="814" t="s">
        <v>34206</v>
      </c>
      <c r="C19" s="815"/>
      <c r="D19" s="815"/>
      <c r="E19" s="815"/>
      <c r="F19" s="815"/>
      <c r="G19" s="815"/>
      <c r="H19" s="815"/>
      <c r="I19" s="764"/>
      <c r="J19" s="332"/>
      <c r="M19">
        <f>IF(J19="Yes",1,0)</f>
        <v>0</v>
      </c>
    </row>
    <row r="20" spans="1:13" ht="9.75" customHeight="1" x14ac:dyDescent="0.25">
      <c r="A20" s="271"/>
      <c r="B20" s="506"/>
      <c r="C20" s="506"/>
      <c r="D20" s="506"/>
      <c r="E20" s="506"/>
      <c r="F20" s="506"/>
      <c r="G20" s="506"/>
      <c r="H20" s="506"/>
      <c r="I20" s="506"/>
      <c r="J20" s="277"/>
    </row>
    <row r="21" spans="1:13" ht="24.75" customHeight="1" x14ac:dyDescent="0.3">
      <c r="A21" s="813" t="s">
        <v>34207</v>
      </c>
      <c r="B21" s="766"/>
      <c r="C21" s="766"/>
      <c r="D21" s="766"/>
      <c r="E21" s="766"/>
      <c r="F21" s="766"/>
      <c r="G21" s="766"/>
      <c r="H21" s="766"/>
      <c r="I21" s="766"/>
      <c r="J21" s="767"/>
    </row>
    <row r="22" spans="1:13" ht="39" customHeight="1" x14ac:dyDescent="0.25">
      <c r="A22" s="271"/>
      <c r="B22" s="816" t="s">
        <v>34223</v>
      </c>
      <c r="C22" s="766"/>
      <c r="D22" s="766"/>
      <c r="E22" s="766"/>
      <c r="F22" s="766"/>
      <c r="G22" s="766"/>
      <c r="H22" s="766"/>
      <c r="I22" s="767"/>
      <c r="J22" s="332"/>
      <c r="M22">
        <f>IF(J22="Yes",1,0)</f>
        <v>0</v>
      </c>
    </row>
    <row r="23" spans="1:13" ht="51" customHeight="1" x14ac:dyDescent="0.25">
      <c r="A23" s="271"/>
      <c r="B23" s="816" t="s">
        <v>34224</v>
      </c>
      <c r="C23" s="766"/>
      <c r="D23" s="766"/>
      <c r="E23" s="766"/>
      <c r="F23" s="766"/>
      <c r="G23" s="766"/>
      <c r="H23" s="766"/>
      <c r="I23" s="767"/>
      <c r="J23" s="332"/>
      <c r="M23">
        <f>IF(J23="Yes",1,0)</f>
        <v>0</v>
      </c>
    </row>
    <row r="24" spans="1:13" ht="10.5" customHeight="1" x14ac:dyDescent="0.25">
      <c r="A24" s="271"/>
      <c r="B24" s="507"/>
      <c r="C24" s="507"/>
      <c r="D24" s="507"/>
      <c r="E24" s="507"/>
      <c r="F24" s="507"/>
      <c r="G24" s="507"/>
      <c r="H24" s="507"/>
      <c r="I24" s="507"/>
      <c r="J24" s="277"/>
    </row>
    <row r="25" spans="1:13" ht="14" x14ac:dyDescent="0.3">
      <c r="A25" s="307" t="s">
        <v>34236</v>
      </c>
      <c r="B25" s="321"/>
      <c r="C25" s="321"/>
      <c r="D25" s="321"/>
      <c r="E25" s="321"/>
      <c r="F25" s="321"/>
      <c r="G25" s="321"/>
      <c r="H25" s="321"/>
      <c r="I25" s="326">
        <f>IF(J25="Standard",(((80-'Site - Scores'!J35)*0.2)),IF(J25="Low",(((80-'Site - Scores'!J35)*0.1)),IF(J25="High",(((80-'Site - Scores'!J35)*0.25)),(((80-'Site - Scores'!J35)*0.2)))))</f>
        <v>12.2</v>
      </c>
      <c r="J25" s="323" t="str">
        <f>IF((M25)&gt;=1,"High",(IF((M25)&lt;0,"Low","Standard")))</f>
        <v>Standard</v>
      </c>
      <c r="M25">
        <f>M14+M15+M16-M19-M22-M23</f>
        <v>0</v>
      </c>
    </row>
    <row r="26" spans="1:13" ht="7.5" customHeight="1" x14ac:dyDescent="0.25">
      <c r="A26" s="276"/>
      <c r="B26" s="304"/>
      <c r="C26" s="304"/>
      <c r="D26" s="304"/>
      <c r="E26" s="304"/>
      <c r="F26" s="304"/>
      <c r="G26" s="304"/>
      <c r="H26" s="304"/>
      <c r="I26" s="304"/>
      <c r="J26" s="278"/>
    </row>
    <row r="27" spans="1:13" ht="13" x14ac:dyDescent="0.3">
      <c r="A27" s="817" t="s">
        <v>34208</v>
      </c>
      <c r="B27" s="766"/>
      <c r="C27" s="766"/>
      <c r="D27" s="766"/>
      <c r="E27" s="766"/>
      <c r="F27" s="766"/>
      <c r="G27" s="766"/>
      <c r="H27" s="766"/>
      <c r="I27" s="766"/>
      <c r="J27" s="767"/>
    </row>
    <row r="28" spans="1:13" ht="26.25" customHeight="1" x14ac:dyDescent="0.25">
      <c r="A28" s="271"/>
      <c r="B28" s="818" t="s">
        <v>34209</v>
      </c>
      <c r="C28" s="819"/>
      <c r="D28" s="819"/>
      <c r="E28" s="819"/>
      <c r="F28" s="819"/>
      <c r="G28" s="819"/>
      <c r="H28" s="819"/>
      <c r="I28" s="820"/>
      <c r="J28" s="332"/>
      <c r="M28">
        <f>IF(J28="Yes",1,0)</f>
        <v>0</v>
      </c>
    </row>
    <row r="29" spans="1:13" ht="9.75" customHeight="1" x14ac:dyDescent="0.25">
      <c r="A29" s="271"/>
      <c r="B29" s="506"/>
      <c r="C29" s="506"/>
      <c r="D29" s="506"/>
      <c r="E29" s="506"/>
      <c r="F29" s="506"/>
      <c r="G29" s="506"/>
      <c r="H29" s="506"/>
      <c r="I29" s="506"/>
      <c r="J29" s="277"/>
    </row>
    <row r="30" spans="1:13" ht="13" x14ac:dyDescent="0.3">
      <c r="A30" s="821" t="s">
        <v>34232</v>
      </c>
      <c r="B30" s="822"/>
      <c r="C30" s="822"/>
      <c r="D30" s="822"/>
      <c r="E30" s="822"/>
      <c r="F30" s="822"/>
      <c r="G30" s="822"/>
      <c r="H30" s="822"/>
      <c r="I30" s="822"/>
      <c r="J30" s="820"/>
    </row>
    <row r="31" spans="1:13" ht="25.5" customHeight="1" x14ac:dyDescent="0.25">
      <c r="A31" s="271"/>
      <c r="B31" s="809" t="s">
        <v>34214</v>
      </c>
      <c r="C31" s="810"/>
      <c r="D31" s="810"/>
      <c r="E31" s="810"/>
      <c r="F31" s="810"/>
      <c r="G31" s="810"/>
      <c r="H31" s="810"/>
      <c r="I31" s="811"/>
      <c r="J31" s="279"/>
      <c r="M31">
        <f t="shared" ref="M31" si="1">IF(J31="Yes",1,0)</f>
        <v>0</v>
      </c>
    </row>
    <row r="32" spans="1:13" ht="9.75" customHeight="1" x14ac:dyDescent="0.25">
      <c r="A32" s="271"/>
      <c r="B32" s="508"/>
      <c r="C32" s="508"/>
      <c r="D32" s="508"/>
      <c r="E32" s="508"/>
      <c r="F32" s="508"/>
      <c r="G32" s="508"/>
      <c r="H32" s="508"/>
      <c r="I32" s="508"/>
      <c r="J32" s="277"/>
    </row>
    <row r="33" spans="1:13" ht="14" x14ac:dyDescent="0.3">
      <c r="A33" s="241" t="s">
        <v>34235</v>
      </c>
      <c r="B33" s="274"/>
      <c r="C33" s="274"/>
      <c r="D33" s="274"/>
      <c r="E33" s="274"/>
      <c r="F33" s="274"/>
      <c r="G33" s="274"/>
      <c r="H33" s="274"/>
      <c r="I33" s="322">
        <f>IF(J33="Standard",(0.1+('Site - Scores'!J35*0.01)),IF(J33="Low",(0.05+('Site - Scores'!J35*0.005)),IF(J33="High",(0.2+('Site - Scores'!J35*0.00875)),(0.1+('Site - Scores'!J35*0.01)))))</f>
        <v>0.28999999999999998</v>
      </c>
      <c r="J33" s="323" t="str">
        <f>IF((M33)&gt;=1,"High",(IF((M33)&lt;0,"Low","Standard")))</f>
        <v>Standard</v>
      </c>
      <c r="M33">
        <f>M28-M31</f>
        <v>0</v>
      </c>
    </row>
    <row r="34" spans="1:13" ht="6" customHeight="1" x14ac:dyDescent="0.25">
      <c r="A34" s="276"/>
      <c r="B34" s="304"/>
      <c r="C34" s="304"/>
      <c r="D34" s="304"/>
      <c r="E34" s="304"/>
      <c r="F34" s="304"/>
      <c r="G34" s="304"/>
      <c r="H34" s="304"/>
      <c r="I34" s="304"/>
      <c r="J34" s="278"/>
    </row>
    <row r="35" spans="1:13" s="243" customFormat="1" ht="14" x14ac:dyDescent="0.3">
      <c r="A35" s="327" t="s">
        <v>34210</v>
      </c>
      <c r="B35" s="320"/>
      <c r="C35" s="320"/>
      <c r="D35" s="320"/>
      <c r="E35" s="328"/>
      <c r="F35" s="306">
        <f>'Site - Scores'!N34-('Site - Scores'!J36*'Site - Scores'!J34*('Site - Scores'!J35*'SEB Assessment Summary'!I11))</f>
        <v>17.86</v>
      </c>
      <c r="G35" s="330"/>
      <c r="H35" s="330"/>
      <c r="I35" s="330"/>
      <c r="J35" s="509"/>
    </row>
    <row r="36" spans="1:13" s="243" customFormat="1" ht="14" x14ac:dyDescent="0.3">
      <c r="A36" s="327" t="s">
        <v>34211</v>
      </c>
      <c r="B36" s="320"/>
      <c r="C36" s="320"/>
      <c r="D36" s="320"/>
      <c r="E36" s="328"/>
      <c r="F36" s="306">
        <f>('Site - Scores'!J34*('Site - Scores'!J35+(I25*I33))*'Site - Scores'!J36)</f>
        <v>22.54</v>
      </c>
      <c r="G36" s="510"/>
      <c r="H36" s="510"/>
      <c r="I36" s="510"/>
      <c r="J36" s="331"/>
    </row>
    <row r="37" spans="1:13" s="243" customFormat="1" ht="14" x14ac:dyDescent="0.3">
      <c r="A37" s="329" t="s">
        <v>34212</v>
      </c>
      <c r="B37" s="320"/>
      <c r="C37" s="320"/>
      <c r="D37" s="320"/>
      <c r="E37" s="328"/>
      <c r="F37" s="306">
        <f>F36-F35</f>
        <v>4.68</v>
      </c>
      <c r="G37" s="510"/>
      <c r="H37" s="510"/>
      <c r="I37" s="510"/>
      <c r="J37" s="331"/>
    </row>
    <row r="38" spans="1:13" s="243" customFormat="1" ht="21.75" customHeight="1" x14ac:dyDescent="0.3">
      <c r="A38" s="511" t="s">
        <v>34213</v>
      </c>
      <c r="B38" s="512"/>
      <c r="C38" s="512"/>
      <c r="D38" s="512"/>
      <c r="E38" s="513"/>
      <c r="F38" s="514">
        <f>F37*'Site - Scores'!G2</f>
        <v>0</v>
      </c>
      <c r="G38" s="510"/>
      <c r="H38" s="510"/>
      <c r="I38" s="510"/>
      <c r="J38" s="331"/>
    </row>
    <row r="39" spans="1:13" ht="16.5" customHeight="1" x14ac:dyDescent="0.25">
      <c r="A39" s="335" t="s">
        <v>34233</v>
      </c>
      <c r="B39" s="506"/>
      <c r="C39" s="506"/>
      <c r="D39" s="506"/>
      <c r="E39" s="506"/>
      <c r="F39" s="506"/>
      <c r="G39" s="506"/>
      <c r="H39" s="506"/>
      <c r="I39" s="506"/>
      <c r="J39" s="277"/>
    </row>
    <row r="40" spans="1:13" ht="13" x14ac:dyDescent="0.25">
      <c r="A40" s="336" t="s">
        <v>34234</v>
      </c>
      <c r="B40" s="337"/>
      <c r="C40" s="337"/>
      <c r="D40" s="337"/>
      <c r="E40" s="337"/>
      <c r="F40" s="337"/>
      <c r="G40" s="337"/>
      <c r="H40" s="337"/>
      <c r="I40" s="337"/>
      <c r="J40" s="338"/>
    </row>
  </sheetData>
  <sheetProtection algorithmName="SHA-512" hashValue="m4vfzd/TFPcvMuc+8SeicCkd5H0Jp2POXOhUCBnuwFG8LwGspkwEGQa8sfno95igi/JeSYOoMuSyecUsMQqeRw==" saltValue="Wvg6PZBNVcZ838GQuZbpMg==" spinCount="100000" sheet="1" formatColumns="0" formatRows="0"/>
  <mergeCells count="18">
    <mergeCell ref="A13:J13"/>
    <mergeCell ref="A5:I5"/>
    <mergeCell ref="B6:I6"/>
    <mergeCell ref="B7:I7"/>
    <mergeCell ref="B8:I8"/>
    <mergeCell ref="B9:I9"/>
    <mergeCell ref="B31:I31"/>
    <mergeCell ref="B14:I14"/>
    <mergeCell ref="B15:I15"/>
    <mergeCell ref="B16:I16"/>
    <mergeCell ref="A18:J18"/>
    <mergeCell ref="B19:I19"/>
    <mergeCell ref="A21:J21"/>
    <mergeCell ref="B22:I22"/>
    <mergeCell ref="B23:I23"/>
    <mergeCell ref="A27:J27"/>
    <mergeCell ref="B28:I28"/>
    <mergeCell ref="A30:J30"/>
  </mergeCells>
  <pageMargins left="0.25" right="0.25" top="0.75" bottom="0.75" header="0.3" footer="0.3"/>
  <pageSetup paperSize="9" scale="80" orientation="portrait" r:id="rId1"/>
  <headerFooter>
    <oddHeader>&amp;C&amp;"Arial"&amp;12&amp;KA80000 OFFICIAL&amp;1#_x000D_</oddHeader>
  </headerFooter>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0000000}">
          <x14:formula1>
            <xm:f>Miscellaneous!$L$10:$L$11</xm:f>
          </x14:formula1>
          <xm:sqref>J6:J9 J14:J16 J19 J22:J23 J28 J31</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7C424-E8E3-4C3C-ABD9-A6D1A1829899}">
  <sheetPr codeName="Sheet1"/>
  <dimension ref="A1:F99"/>
  <sheetViews>
    <sheetView view="pageBreakPreview" zoomScale="130" zoomScaleNormal="100" zoomScaleSheetLayoutView="130" workbookViewId="0">
      <selection activeCell="J10" sqref="J10"/>
    </sheetView>
  </sheetViews>
  <sheetFormatPr defaultRowHeight="12.5" x14ac:dyDescent="0.25"/>
  <cols>
    <col min="1" max="1" width="23.453125" customWidth="1"/>
    <col min="2" max="2" width="21.54296875" customWidth="1"/>
    <col min="4" max="4" width="6.26953125" customWidth="1"/>
    <col min="5" max="5" width="10.54296875" customWidth="1"/>
  </cols>
  <sheetData>
    <row r="1" spans="1:6" x14ac:dyDescent="0.25">
      <c r="A1" s="626" t="s">
        <v>34618</v>
      </c>
      <c r="B1" s="626"/>
      <c r="C1" s="628" t="s">
        <v>27</v>
      </c>
      <c r="D1" s="628"/>
      <c r="E1" s="629"/>
      <c r="F1" s="629"/>
    </row>
    <row r="2" spans="1:6" ht="24.65" customHeight="1" x14ac:dyDescent="0.25">
      <c r="A2" s="626"/>
      <c r="B2" s="626"/>
      <c r="C2" s="628"/>
      <c r="D2" s="628"/>
      <c r="E2" s="629"/>
      <c r="F2" s="629"/>
    </row>
    <row r="3" spans="1:6" ht="14.5" x14ac:dyDescent="0.25">
      <c r="A3" s="372" t="s">
        <v>30</v>
      </c>
      <c r="B3" s="374" t="s">
        <v>28</v>
      </c>
      <c r="C3" s="374" t="s">
        <v>2</v>
      </c>
      <c r="D3" s="374" t="s">
        <v>3</v>
      </c>
      <c r="E3" s="374" t="s">
        <v>23704</v>
      </c>
      <c r="F3" s="374" t="s">
        <v>13</v>
      </c>
    </row>
    <row r="4" spans="1:6" x14ac:dyDescent="0.25">
      <c r="A4" s="555"/>
      <c r="B4" s="549" t="str">
        <f>IF(A4="","",(VLOOKUP(A4,Flora!$D$2:$Q$6183,2,FALSE)))</f>
        <v/>
      </c>
      <c r="C4" s="549" t="str">
        <f>IF(A4="","",(IF(LEN(VLOOKUP(A4,Flora!$D$2:$Q$6183,10,FALSE))=0,"",VLOOKUP(A4,Flora!$D$2:$Q$6183,10,FALSE))))</f>
        <v/>
      </c>
      <c r="D4" s="549" t="str">
        <f>IF(A4="","",(IF(LEN(VLOOKUP(A4,Flora!$D$2:$Q$6183,8,FALSE))=0,"",(VLOOKUP(A4,Flora!$D$2:$Q$6183,8,FALSE)))))</f>
        <v/>
      </c>
      <c r="E4" s="547"/>
      <c r="F4" s="547"/>
    </row>
    <row r="5" spans="1:6" x14ac:dyDescent="0.25">
      <c r="A5" s="555"/>
      <c r="B5" s="549" t="str">
        <f>IF(A5="","",(VLOOKUP(A5,Flora!$D$2:$Q$6183,2,FALSE)))</f>
        <v/>
      </c>
      <c r="C5" s="549" t="str">
        <f>IF(A5="","",(IF(LEN(VLOOKUP(A5,Flora!$D$2:$Q$6183,10,FALSE))=0,"",VLOOKUP(A5,Flora!$D$2:$Q$6183,10,FALSE))))</f>
        <v/>
      </c>
      <c r="D5" s="549" t="str">
        <f>IF(A5="","",(IF(LEN(VLOOKUP(A5,Flora!$D$2:$Q$6183,8,FALSE))=0,"",(VLOOKUP(A5,Flora!$D$2:$Q$6183,8,FALSE)))))</f>
        <v/>
      </c>
      <c r="E5" s="547"/>
      <c r="F5" s="547"/>
    </row>
    <row r="6" spans="1:6" x14ac:dyDescent="0.25">
      <c r="A6" s="555"/>
      <c r="B6" s="549" t="str">
        <f>IF(A6="","",(VLOOKUP(A6,Flora!$D$2:$Q$6183,2,FALSE)))</f>
        <v/>
      </c>
      <c r="C6" s="549" t="str">
        <f>IF(A6="","",(IF(LEN(VLOOKUP(A6,Flora!$D$2:$Q$6183,10,FALSE))=0,"",VLOOKUP(A6,Flora!$D$2:$Q$6183,10,FALSE))))</f>
        <v/>
      </c>
      <c r="D6" s="549" t="str">
        <f>IF(A6="","",(IF(LEN(VLOOKUP(A6,Flora!$D$2:$Q$6183,8,FALSE))=0,"",(VLOOKUP(A6,Flora!$D$2:$Q$6183,8,FALSE)))))</f>
        <v/>
      </c>
      <c r="E6" s="547"/>
      <c r="F6" s="547"/>
    </row>
    <row r="7" spans="1:6" x14ac:dyDescent="0.25">
      <c r="A7" s="555"/>
      <c r="B7" s="549" t="str">
        <f>IF(A7="","",(VLOOKUP(A7,Flora!$D$2:$Q$6183,2,FALSE)))</f>
        <v/>
      </c>
      <c r="C7" s="549" t="str">
        <f>IF(A7="","",(IF(LEN(VLOOKUP(A7,Flora!$D$2:$Q$6183,10,FALSE))=0,"",VLOOKUP(A7,Flora!$D$2:$Q$6183,10,FALSE))))</f>
        <v/>
      </c>
      <c r="D7" s="549" t="str">
        <f>IF(A7="","",(IF(LEN(VLOOKUP(A7,Flora!$D$2:$Q$6183,8,FALSE))=0,"",(VLOOKUP(A7,Flora!$D$2:$Q$6183,8,FALSE)))))</f>
        <v/>
      </c>
      <c r="E7" s="547"/>
      <c r="F7" s="547"/>
    </row>
    <row r="8" spans="1:6" x14ac:dyDescent="0.25">
      <c r="A8" s="555"/>
      <c r="B8" s="549" t="str">
        <f>IF(A8="","",(VLOOKUP(A8,Flora!$D$2:$Q$6183,2,FALSE)))</f>
        <v/>
      </c>
      <c r="C8" s="549" t="str">
        <f>IF(A8="","",(IF(LEN(VLOOKUP(A8,Flora!$D$2:$Q$6183,10,FALSE))=0,"",VLOOKUP(A8,Flora!$D$2:$Q$6183,10,FALSE))))</f>
        <v/>
      </c>
      <c r="D8" s="549" t="str">
        <f>IF(A8="","",(IF(LEN(VLOOKUP(A8,Flora!$D$2:$Q$6183,8,FALSE))=0,"",(VLOOKUP(A8,Flora!$D$2:$Q$6183,8,FALSE)))))</f>
        <v/>
      </c>
      <c r="E8" s="547"/>
      <c r="F8" s="547"/>
    </row>
    <row r="9" spans="1:6" x14ac:dyDescent="0.25">
      <c r="A9" s="555"/>
      <c r="B9" s="549" t="str">
        <f>IF(A9="","",(VLOOKUP(A9,Flora!$D$2:$Q$6183,2,FALSE)))</f>
        <v/>
      </c>
      <c r="C9" s="549" t="str">
        <f>IF(A9="","",(IF(LEN(VLOOKUP(A9,Flora!$D$2:$Q$6183,10,FALSE))=0,"",VLOOKUP(A9,Flora!$D$2:$Q$6183,10,FALSE))))</f>
        <v/>
      </c>
      <c r="D9" s="549" t="str">
        <f>IF(A9="","",(IF(LEN(VLOOKUP(A9,Flora!$D$2:$Q$6183,8,FALSE))=0,"",(VLOOKUP(A9,Flora!$D$2:$Q$6183,8,FALSE)))))</f>
        <v/>
      </c>
      <c r="E9" s="547"/>
      <c r="F9" s="547"/>
    </row>
    <row r="10" spans="1:6" x14ac:dyDescent="0.25">
      <c r="A10" s="555"/>
      <c r="B10" s="549" t="str">
        <f>IF(A10="","",(VLOOKUP(A10,Flora!$D$2:$Q$6183,2,FALSE)))</f>
        <v/>
      </c>
      <c r="C10" s="549" t="str">
        <f>IF(A10="","",(IF(LEN(VLOOKUP(A10,Flora!$D$2:$Q$6183,10,FALSE))=0,"",VLOOKUP(A10,Flora!$D$2:$Q$6183,10,FALSE))))</f>
        <v/>
      </c>
      <c r="D10" s="549" t="str">
        <f>IF(A10="","",(IF(LEN(VLOOKUP(A10,Flora!$D$2:$Q$6183,8,FALSE))=0,"",(VLOOKUP(A10,Flora!$D$2:$Q$6183,8,FALSE)))))</f>
        <v/>
      </c>
      <c r="E10" s="547"/>
      <c r="F10" s="547"/>
    </row>
    <row r="11" spans="1:6" x14ac:dyDescent="0.25">
      <c r="A11" s="555"/>
      <c r="B11" s="549" t="str">
        <f>IF(A11="","",(VLOOKUP(A11,Flora!$D$2:$Q$6183,2,FALSE)))</f>
        <v/>
      </c>
      <c r="C11" s="549" t="str">
        <f>IF(A11="","",(IF(LEN(VLOOKUP(A11,Flora!$D$2:$Q$6183,10,FALSE))=0,"",VLOOKUP(A11,Flora!$D$2:$Q$6183,10,FALSE))))</f>
        <v/>
      </c>
      <c r="D11" s="549" t="str">
        <f>IF(A11="","",(IF(LEN(VLOOKUP(A11,Flora!$D$2:$Q$6183,8,FALSE))=0,"",(VLOOKUP(A11,Flora!$D$2:$Q$6183,8,FALSE)))))</f>
        <v/>
      </c>
      <c r="E11" s="547"/>
      <c r="F11" s="547"/>
    </row>
    <row r="12" spans="1:6" x14ac:dyDescent="0.25">
      <c r="A12" s="555"/>
      <c r="B12" s="549" t="str">
        <f>IF(A12="","",(VLOOKUP(A12,Flora!$D$2:$Q$6183,2,FALSE)))</f>
        <v/>
      </c>
      <c r="C12" s="549" t="str">
        <f>IF(A12="","",(IF(LEN(VLOOKUP(A12,Flora!$D$2:$Q$6183,10,FALSE))=0,"",VLOOKUP(A12,Flora!$D$2:$Q$6183,10,FALSE))))</f>
        <v/>
      </c>
      <c r="D12" s="549" t="str">
        <f>IF(A12="","",(IF(LEN(VLOOKUP(A12,Flora!$D$2:$Q$6183,8,FALSE))=0,"",(VLOOKUP(A12,Flora!$D$2:$Q$6183,8,FALSE)))))</f>
        <v/>
      </c>
      <c r="E12" s="547"/>
      <c r="F12" s="547"/>
    </row>
    <row r="13" spans="1:6" x14ac:dyDescent="0.25">
      <c r="A13" s="555"/>
      <c r="B13" s="549" t="str">
        <f>IF(A13="","",(VLOOKUP(A13,Flora!$D$2:$Q$6183,2,FALSE)))</f>
        <v/>
      </c>
      <c r="C13" s="549" t="str">
        <f>IF(A13="","",(IF(LEN(VLOOKUP(A13,Flora!$D$2:$Q$6183,10,FALSE))=0,"",VLOOKUP(A13,Flora!$D$2:$Q$6183,10,FALSE))))</f>
        <v/>
      </c>
      <c r="D13" s="549" t="str">
        <f>IF(A13="","",(IF(LEN(VLOOKUP(A13,Flora!$D$2:$Q$6183,8,FALSE))=0,"",(VLOOKUP(A13,Flora!$D$2:$Q$6183,8,FALSE)))))</f>
        <v/>
      </c>
      <c r="E13" s="547"/>
      <c r="F13" s="547"/>
    </row>
    <row r="14" spans="1:6" x14ac:dyDescent="0.25">
      <c r="A14" s="555"/>
      <c r="B14" s="549" t="str">
        <f>IF(A14="","",(VLOOKUP(A14,Flora!$D$2:$Q$6183,2,FALSE)))</f>
        <v/>
      </c>
      <c r="C14" s="549" t="str">
        <f>IF(A14="","",(IF(LEN(VLOOKUP(A14,Flora!$D$2:$Q$6183,10,FALSE))=0,"",VLOOKUP(A14,Flora!$D$2:$Q$6183,10,FALSE))))</f>
        <v/>
      </c>
      <c r="D14" s="549" t="str">
        <f>IF(A14="","",(IF(LEN(VLOOKUP(A14,Flora!$D$2:$Q$6183,8,FALSE))=0,"",(VLOOKUP(A14,Flora!$D$2:$Q$6183,8,FALSE)))))</f>
        <v/>
      </c>
      <c r="E14" s="547"/>
      <c r="F14" s="547"/>
    </row>
    <row r="15" spans="1:6" x14ac:dyDescent="0.25">
      <c r="A15" s="555"/>
      <c r="B15" s="549" t="str">
        <f>IF(A15="","",(VLOOKUP(A15,Flora!$D$2:$Q$6183,2,FALSE)))</f>
        <v/>
      </c>
      <c r="C15" s="549" t="str">
        <f>IF(A15="","",(IF(LEN(VLOOKUP(A15,Flora!$D$2:$Q$6183,10,FALSE))=0,"",VLOOKUP(A15,Flora!$D$2:$Q$6183,10,FALSE))))</f>
        <v/>
      </c>
      <c r="D15" s="549" t="str">
        <f>IF(A15="","",(IF(LEN(VLOOKUP(A15,Flora!$D$2:$Q$6183,8,FALSE))=0,"",(VLOOKUP(A15,Flora!$D$2:$Q$6183,8,FALSE)))))</f>
        <v/>
      </c>
      <c r="E15" s="547"/>
      <c r="F15" s="547"/>
    </row>
    <row r="16" spans="1:6" x14ac:dyDescent="0.25">
      <c r="A16" s="555"/>
      <c r="B16" s="549" t="str">
        <f>IF(A16="","",(VLOOKUP(A16,Flora!$D$2:$Q$6183,2,FALSE)))</f>
        <v/>
      </c>
      <c r="C16" s="549" t="str">
        <f>IF(A16="","",(IF(LEN(VLOOKUP(A16,Flora!$D$2:$Q$6183,10,FALSE))=0,"",VLOOKUP(A16,Flora!$D$2:$Q$6183,10,FALSE))))</f>
        <v/>
      </c>
      <c r="D16" s="549" t="str">
        <f>IF(A16="","",(IF(LEN(VLOOKUP(A16,Flora!$D$2:$Q$6183,8,FALSE))=0,"",(VLOOKUP(A16,Flora!$D$2:$Q$6183,8,FALSE)))))</f>
        <v/>
      </c>
      <c r="E16" s="547"/>
      <c r="F16" s="547"/>
    </row>
    <row r="17" spans="1:6" x14ac:dyDescent="0.25">
      <c r="A17" s="555"/>
      <c r="B17" s="549" t="str">
        <f>IF(A17="","",(VLOOKUP(A17,Flora!$D$2:$Q$6183,2,FALSE)))</f>
        <v/>
      </c>
      <c r="C17" s="549" t="str">
        <f>IF(A17="","",(IF(LEN(VLOOKUP(A17,Flora!$D$2:$Q$6183,10,FALSE))=0,"",VLOOKUP(A17,Flora!$D$2:$Q$6183,10,FALSE))))</f>
        <v/>
      </c>
      <c r="D17" s="549" t="str">
        <f>IF(A17="","",(IF(LEN(VLOOKUP(A17,Flora!$D$2:$Q$6183,8,FALSE))=0,"",(VLOOKUP(A17,Flora!$D$2:$Q$6183,8,FALSE)))))</f>
        <v/>
      </c>
      <c r="E17" s="547"/>
      <c r="F17" s="547"/>
    </row>
    <row r="18" spans="1:6" x14ac:dyDescent="0.25">
      <c r="A18" s="555"/>
      <c r="B18" s="549" t="str">
        <f>IF(A18="","",(VLOOKUP(A18,Flora!$D$2:$Q$6183,2,FALSE)))</f>
        <v/>
      </c>
      <c r="C18" s="549" t="str">
        <f>IF(A18="","",(IF(LEN(VLOOKUP(A18,Flora!$D$2:$Q$6183,10,FALSE))=0,"",VLOOKUP(A18,Flora!$D$2:$Q$6183,10,FALSE))))</f>
        <v/>
      </c>
      <c r="D18" s="549" t="str">
        <f>IF(A18="","",(IF(LEN(VLOOKUP(A18,Flora!$D$2:$Q$6183,8,FALSE))=0,"",(VLOOKUP(A18,Flora!$D$2:$Q$6183,8,FALSE)))))</f>
        <v/>
      </c>
      <c r="E18" s="547"/>
      <c r="F18" s="547"/>
    </row>
    <row r="19" spans="1:6" x14ac:dyDescent="0.25">
      <c r="A19" s="555"/>
      <c r="B19" s="549" t="str">
        <f>IF(A19="","",(VLOOKUP(A19,Flora!$D$2:$Q$6183,2,FALSE)))</f>
        <v/>
      </c>
      <c r="C19" s="549" t="str">
        <f>IF(A19="","",(IF(LEN(VLOOKUP(A19,Flora!$D$2:$Q$6183,10,FALSE))=0,"",VLOOKUP(A19,Flora!$D$2:$Q$6183,10,FALSE))))</f>
        <v/>
      </c>
      <c r="D19" s="549" t="str">
        <f>IF(A19="","",(IF(LEN(VLOOKUP(A19,Flora!$D$2:$Q$6183,8,FALSE))=0,"",(VLOOKUP(A19,Flora!$D$2:$Q$6183,8,FALSE)))))</f>
        <v/>
      </c>
      <c r="E19" s="547"/>
      <c r="F19" s="547"/>
    </row>
    <row r="20" spans="1:6" x14ac:dyDescent="0.25">
      <c r="A20" s="555"/>
      <c r="B20" s="549" t="str">
        <f>IF(A20="","",(VLOOKUP(A20,Flora!$D$2:$Q$6183,2,FALSE)))</f>
        <v/>
      </c>
      <c r="C20" s="549" t="str">
        <f>IF(A20="","",(IF(LEN(VLOOKUP(A20,Flora!$D$2:$Q$6183,10,FALSE))=0,"",VLOOKUP(A20,Flora!$D$2:$Q$6183,10,FALSE))))</f>
        <v/>
      </c>
      <c r="D20" s="549" t="str">
        <f>IF(A20="","",(IF(LEN(VLOOKUP(A20,Flora!$D$2:$Q$6183,8,FALSE))=0,"",(VLOOKUP(A20,Flora!$D$2:$Q$6183,8,FALSE)))))</f>
        <v/>
      </c>
      <c r="E20" s="547"/>
      <c r="F20" s="547"/>
    </row>
    <row r="21" spans="1:6" x14ac:dyDescent="0.25">
      <c r="A21" s="555"/>
      <c r="B21" s="549" t="str">
        <f>IF(A21="","",(VLOOKUP(A21,Flora!$D$2:$Q$6183,2,FALSE)))</f>
        <v/>
      </c>
      <c r="C21" s="549" t="str">
        <f>IF(A21="","",(IF(LEN(VLOOKUP(A21,Flora!$D$2:$Q$6183,10,FALSE))=0,"",VLOOKUP(A21,Flora!$D$2:$Q$6183,10,FALSE))))</f>
        <v/>
      </c>
      <c r="D21" s="549" t="str">
        <f>IF(A21="","",(IF(LEN(VLOOKUP(A21,Flora!$D$2:$Q$6183,8,FALSE))=0,"",(VLOOKUP(A21,Flora!$D$2:$Q$6183,8,FALSE)))))</f>
        <v/>
      </c>
      <c r="E21" s="547"/>
      <c r="F21" s="547"/>
    </row>
    <row r="22" spans="1:6" x14ac:dyDescent="0.25">
      <c r="A22" s="555"/>
      <c r="B22" s="549" t="str">
        <f>IF(A22="","",(VLOOKUP(A22,Flora!$D$2:$Q$6183,2,FALSE)))</f>
        <v/>
      </c>
      <c r="C22" s="549" t="str">
        <f>IF(A22="","",(IF(LEN(VLOOKUP(A22,Flora!$D$2:$Q$6183,10,FALSE))=0,"",VLOOKUP(A22,Flora!$D$2:$Q$6183,10,FALSE))))</f>
        <v/>
      </c>
      <c r="D22" s="549" t="str">
        <f>IF(A22="","",(IF(LEN(VLOOKUP(A22,Flora!$D$2:$Q$6183,8,FALSE))=0,"",(VLOOKUP(A22,Flora!$D$2:$Q$6183,8,FALSE)))))</f>
        <v/>
      </c>
      <c r="E22" s="547"/>
      <c r="F22" s="547"/>
    </row>
    <row r="23" spans="1:6" x14ac:dyDescent="0.25">
      <c r="A23" s="555"/>
      <c r="B23" s="549" t="str">
        <f>IF(A23="","",(VLOOKUP(A23,Flora!$D$2:$Q$6183,2,FALSE)))</f>
        <v/>
      </c>
      <c r="C23" s="549" t="str">
        <f>IF(A23="","",(IF(LEN(VLOOKUP(A23,Flora!$D$2:$Q$6183,10,FALSE))=0,"",VLOOKUP(A23,Flora!$D$2:$Q$6183,10,FALSE))))</f>
        <v/>
      </c>
      <c r="D23" s="549" t="str">
        <f>IF(A23="","",(IF(LEN(VLOOKUP(A23,Flora!$D$2:$Q$6183,8,FALSE))=0,"",(VLOOKUP(A23,Flora!$D$2:$Q$6183,8,FALSE)))))</f>
        <v/>
      </c>
      <c r="E23" s="547"/>
      <c r="F23" s="547"/>
    </row>
    <row r="24" spans="1:6" x14ac:dyDescent="0.25">
      <c r="A24" s="555"/>
      <c r="B24" s="549" t="str">
        <f>IF(A24="","",(VLOOKUP(A24,Flora!$D$2:$Q$6183,2,FALSE)))</f>
        <v/>
      </c>
      <c r="C24" s="549" t="str">
        <f>IF(A24="","",(IF(LEN(VLOOKUP(A24,Flora!$D$2:$Q$6183,10,FALSE))=0,"",VLOOKUP(A24,Flora!$D$2:$Q$6183,10,FALSE))))</f>
        <v/>
      </c>
      <c r="D24" s="549" t="str">
        <f>IF(A24="","",(IF(LEN(VLOOKUP(A24,Flora!$D$2:$Q$6183,8,FALSE))=0,"",(VLOOKUP(A24,Flora!$D$2:$Q$6183,8,FALSE)))))</f>
        <v/>
      </c>
      <c r="E24" s="547"/>
      <c r="F24" s="547"/>
    </row>
    <row r="25" spans="1:6" x14ac:dyDescent="0.25">
      <c r="A25" s="555"/>
      <c r="B25" s="549" t="str">
        <f>IF(A25="","",(VLOOKUP(A25,Flora!$D$2:$Q$6183,2,FALSE)))</f>
        <v/>
      </c>
      <c r="C25" s="549" t="str">
        <f>IF(A25="","",(IF(LEN(VLOOKUP(A25,Flora!$D$2:$Q$6183,10,FALSE))=0,"",VLOOKUP(A25,Flora!$D$2:$Q$6183,10,FALSE))))</f>
        <v/>
      </c>
      <c r="D25" s="549" t="str">
        <f>IF(A25="","",(IF(LEN(VLOOKUP(A25,Flora!$D$2:$Q$6183,8,FALSE))=0,"",(VLOOKUP(A25,Flora!$D$2:$Q$6183,8,FALSE)))))</f>
        <v/>
      </c>
      <c r="E25" s="547"/>
      <c r="F25" s="547"/>
    </row>
    <row r="26" spans="1:6" x14ac:dyDescent="0.25">
      <c r="A26" s="555"/>
      <c r="B26" s="549" t="str">
        <f>IF(A26="","",(VLOOKUP(A26,Flora!$D$2:$Q$6183,2,FALSE)))</f>
        <v/>
      </c>
      <c r="C26" s="549" t="str">
        <f>IF(A26="","",(IF(LEN(VLOOKUP(A26,Flora!$D$2:$Q$6183,10,FALSE))=0,"",VLOOKUP(A26,Flora!$D$2:$Q$6183,10,FALSE))))</f>
        <v/>
      </c>
      <c r="D26" s="549" t="str">
        <f>IF(A26="","",(IF(LEN(VLOOKUP(A26,Flora!$D$2:$Q$6183,8,FALSE))=0,"",(VLOOKUP(A26,Flora!$D$2:$Q$6183,8,FALSE)))))</f>
        <v/>
      </c>
      <c r="E26" s="547"/>
      <c r="F26" s="547"/>
    </row>
    <row r="27" spans="1:6" x14ac:dyDescent="0.25">
      <c r="A27" s="555"/>
      <c r="B27" s="549" t="str">
        <f>IF(A27="","",(VLOOKUP(A27,Flora!$D$2:$Q$6183,2,FALSE)))</f>
        <v/>
      </c>
      <c r="C27" s="549" t="str">
        <f>IF(A27="","",(IF(LEN(VLOOKUP(A27,Flora!$D$2:$Q$6183,10,FALSE))=0,"",VLOOKUP(A27,Flora!$D$2:$Q$6183,10,FALSE))))</f>
        <v/>
      </c>
      <c r="D27" s="549" t="str">
        <f>IF(A27="","",(IF(LEN(VLOOKUP(A27,Flora!$D$2:$Q$6183,8,FALSE))=0,"",(VLOOKUP(A27,Flora!$D$2:$Q$6183,8,FALSE)))))</f>
        <v/>
      </c>
      <c r="E27" s="547"/>
      <c r="F27" s="547"/>
    </row>
    <row r="28" spans="1:6" x14ac:dyDescent="0.25">
      <c r="A28" s="555"/>
      <c r="B28" s="549" t="str">
        <f>IF(A28="","",(VLOOKUP(A28,Flora!$D$2:$Q$6183,2,FALSE)))</f>
        <v/>
      </c>
      <c r="C28" s="549" t="str">
        <f>IF(A28="","",(IF(LEN(VLOOKUP(A28,Flora!$D$2:$Q$6183,10,FALSE))=0,"",VLOOKUP(A28,Flora!$D$2:$Q$6183,10,FALSE))))</f>
        <v/>
      </c>
      <c r="D28" s="549" t="str">
        <f>IF(A28="","",(IF(LEN(VLOOKUP(A28,Flora!$D$2:$Q$6183,8,FALSE))=0,"",(VLOOKUP(A28,Flora!$D$2:$Q$6183,8,FALSE)))))</f>
        <v/>
      </c>
      <c r="E28" s="547"/>
      <c r="F28" s="547"/>
    </row>
    <row r="29" spans="1:6" x14ac:dyDescent="0.25">
      <c r="A29" s="555"/>
      <c r="B29" s="549" t="str">
        <f>IF(A29="","",(VLOOKUP(A29,Flora!$D$2:$Q$6183,2,FALSE)))</f>
        <v/>
      </c>
      <c r="C29" s="549" t="str">
        <f>IF(A29="","",(IF(LEN(VLOOKUP(A29,Flora!$D$2:$Q$6183,10,FALSE))=0,"",VLOOKUP(A29,Flora!$D$2:$Q$6183,10,FALSE))))</f>
        <v/>
      </c>
      <c r="D29" s="549" t="str">
        <f>IF(A29="","",(IF(LEN(VLOOKUP(A29,Flora!$D$2:$Q$6183,8,FALSE))=0,"",(VLOOKUP(A29,Flora!$D$2:$Q$6183,8,FALSE)))))</f>
        <v/>
      </c>
      <c r="E29" s="547"/>
      <c r="F29" s="547"/>
    </row>
    <row r="30" spans="1:6" x14ac:dyDescent="0.25">
      <c r="A30" s="555"/>
      <c r="B30" s="549" t="str">
        <f>IF(A30="","",(VLOOKUP(A30,Flora!$D$2:$Q$6183,2,FALSE)))</f>
        <v/>
      </c>
      <c r="C30" s="549" t="str">
        <f>IF(A30="","",(IF(LEN(VLOOKUP(A30,Flora!$D$2:$Q$6183,10,FALSE))=0,"",VLOOKUP(A30,Flora!$D$2:$Q$6183,10,FALSE))))</f>
        <v/>
      </c>
      <c r="D30" s="549" t="str">
        <f>IF(A30="","",(IF(LEN(VLOOKUP(A30,Flora!$D$2:$Q$6183,8,FALSE))=0,"",(VLOOKUP(A30,Flora!$D$2:$Q$6183,8,FALSE)))))</f>
        <v/>
      </c>
      <c r="E30" s="547"/>
      <c r="F30" s="547"/>
    </row>
    <row r="31" spans="1:6" x14ac:dyDescent="0.25">
      <c r="A31" s="555"/>
      <c r="B31" s="549" t="str">
        <f>IF(A31="","",(VLOOKUP(A31,Flora!$D$2:$Q$6183,2,FALSE)))</f>
        <v/>
      </c>
      <c r="C31" s="549" t="str">
        <f>IF(A31="","",(IF(LEN(VLOOKUP(A31,Flora!$D$2:$Q$6183,10,FALSE))=0,"",VLOOKUP(A31,Flora!$D$2:$Q$6183,10,FALSE))))</f>
        <v/>
      </c>
      <c r="D31" s="549" t="str">
        <f>IF(A31="","",(IF(LEN(VLOOKUP(A31,Flora!$D$2:$Q$6183,8,FALSE))=0,"",(VLOOKUP(A31,Flora!$D$2:$Q$6183,8,FALSE)))))</f>
        <v/>
      </c>
      <c r="E31" s="547"/>
      <c r="F31" s="547"/>
    </row>
    <row r="32" spans="1:6" x14ac:dyDescent="0.25">
      <c r="A32" s="555"/>
      <c r="B32" s="549" t="str">
        <f>IF(A32="","",(VLOOKUP(A32,Flora!$D$2:$Q$6183,2,FALSE)))</f>
        <v/>
      </c>
      <c r="C32" s="549" t="str">
        <f>IF(A32="","",(IF(LEN(VLOOKUP(A32,Flora!$D$2:$Q$6183,10,FALSE))=0,"",VLOOKUP(A32,Flora!$D$2:$Q$6183,10,FALSE))))</f>
        <v/>
      </c>
      <c r="D32" s="549" t="str">
        <f>IF(A32="","",(IF(LEN(VLOOKUP(A32,Flora!$D$2:$Q$6183,8,FALSE))=0,"",(VLOOKUP(A32,Flora!$D$2:$Q$6183,8,FALSE)))))</f>
        <v/>
      </c>
      <c r="E32" s="547"/>
      <c r="F32" s="547"/>
    </row>
    <row r="33" spans="1:6" x14ac:dyDescent="0.25">
      <c r="A33" s="555"/>
      <c r="B33" s="549" t="str">
        <f>IF(A33="","",(VLOOKUP(A33,Flora!$D$2:$Q$6183,2,FALSE)))</f>
        <v/>
      </c>
      <c r="C33" s="549" t="str">
        <f>IF(A33="","",(IF(LEN(VLOOKUP(A33,Flora!$D$2:$Q$6183,10,FALSE))=0,"",VLOOKUP(A33,Flora!$D$2:$Q$6183,10,FALSE))))</f>
        <v/>
      </c>
      <c r="D33" s="549" t="str">
        <f>IF(A33="","",(IF(LEN(VLOOKUP(A33,Flora!$D$2:$Q$6183,8,FALSE))=0,"",(VLOOKUP(A33,Flora!$D$2:$Q$6183,8,FALSE)))))</f>
        <v/>
      </c>
      <c r="E33" s="547"/>
      <c r="F33" s="547"/>
    </row>
    <row r="34" spans="1:6" x14ac:dyDescent="0.25">
      <c r="A34" s="555"/>
      <c r="B34" s="549" t="str">
        <f>IF(A34="","",(VLOOKUP(A34,Flora!$D$2:$Q$6183,2,FALSE)))</f>
        <v/>
      </c>
      <c r="C34" s="549" t="str">
        <f>IF(A34="","",(IF(LEN(VLOOKUP(A34,Flora!$D$2:$Q$6183,10,FALSE))=0,"",VLOOKUP(A34,Flora!$D$2:$Q$6183,10,FALSE))))</f>
        <v/>
      </c>
      <c r="D34" s="549" t="str">
        <f>IF(A34="","",(IF(LEN(VLOOKUP(A34,Flora!$D$2:$Q$6183,8,FALSE))=0,"",(VLOOKUP(A34,Flora!$D$2:$Q$6183,8,FALSE)))))</f>
        <v/>
      </c>
      <c r="E34" s="547"/>
      <c r="F34" s="547"/>
    </row>
    <row r="35" spans="1:6" x14ac:dyDescent="0.25">
      <c r="A35" s="555"/>
      <c r="B35" s="549" t="str">
        <f>IF(A35="","",(VLOOKUP(A35,Flora!$D$2:$Q$6183,2,FALSE)))</f>
        <v/>
      </c>
      <c r="C35" s="549" t="str">
        <f>IF(A35="","",(IF(LEN(VLOOKUP(A35,Flora!$D$2:$Q$6183,10,FALSE))=0,"",VLOOKUP(A35,Flora!$D$2:$Q$6183,10,FALSE))))</f>
        <v/>
      </c>
      <c r="D35" s="549" t="str">
        <f>IF(A35="","",(IF(LEN(VLOOKUP(A35,Flora!$D$2:$Q$6183,8,FALSE))=0,"",(VLOOKUP(A35,Flora!$D$2:$Q$6183,8,FALSE)))))</f>
        <v/>
      </c>
      <c r="E35" s="547"/>
      <c r="F35" s="547"/>
    </row>
    <row r="36" spans="1:6" x14ac:dyDescent="0.25">
      <c r="A36" s="555"/>
      <c r="B36" s="549" t="str">
        <f>IF(A36="","",(VLOOKUP(A36,Flora!$D$2:$Q$6183,2,FALSE)))</f>
        <v/>
      </c>
      <c r="C36" s="549" t="str">
        <f>IF(A36="","",(IF(LEN(VLOOKUP(A36,Flora!$D$2:$Q$6183,10,FALSE))=0,"",VLOOKUP(A36,Flora!$D$2:$Q$6183,10,FALSE))))</f>
        <v/>
      </c>
      <c r="D36" s="549" t="str">
        <f>IF(A36="","",(IF(LEN(VLOOKUP(A36,Flora!$D$2:$Q$6183,8,FALSE))=0,"",(VLOOKUP(A36,Flora!$D$2:$Q$6183,8,FALSE)))))</f>
        <v/>
      </c>
      <c r="E36" s="547"/>
      <c r="F36" s="547"/>
    </row>
    <row r="37" spans="1:6" x14ac:dyDescent="0.25">
      <c r="A37" s="555"/>
      <c r="B37" s="549" t="str">
        <f>IF(A37="","",(VLOOKUP(A37,Flora!$D$2:$Q$6183,2,FALSE)))</f>
        <v/>
      </c>
      <c r="C37" s="549" t="str">
        <f>IF(A37="","",(IF(LEN(VLOOKUP(A37,Flora!$D$2:$Q$6183,10,FALSE))=0,"",VLOOKUP(A37,Flora!$D$2:$Q$6183,10,FALSE))))</f>
        <v/>
      </c>
      <c r="D37" s="549" t="str">
        <f>IF(A37="","",(IF(LEN(VLOOKUP(A37,Flora!$D$2:$Q$6183,8,FALSE))=0,"",(VLOOKUP(A37,Flora!$D$2:$Q$6183,8,FALSE)))))</f>
        <v/>
      </c>
      <c r="E37" s="547"/>
      <c r="F37" s="547"/>
    </row>
    <row r="38" spans="1:6" x14ac:dyDescent="0.25">
      <c r="A38" s="555"/>
      <c r="B38" s="549" t="str">
        <f>IF(A38="","",(VLOOKUP(A38,Flora!$D$2:$Q$6183,2,FALSE)))</f>
        <v/>
      </c>
      <c r="C38" s="549" t="str">
        <f>IF(A38="","",(IF(LEN(VLOOKUP(A38,Flora!$D$2:$Q$6183,10,FALSE))=0,"",VLOOKUP(A38,Flora!$D$2:$Q$6183,10,FALSE))))</f>
        <v/>
      </c>
      <c r="D38" s="549" t="str">
        <f>IF(A38="","",(IF(LEN(VLOOKUP(A38,Flora!$D$2:$Q$6183,8,FALSE))=0,"",(VLOOKUP(A38,Flora!$D$2:$Q$6183,8,FALSE)))))</f>
        <v/>
      </c>
      <c r="E38" s="547"/>
      <c r="F38" s="547"/>
    </row>
    <row r="39" spans="1:6" x14ac:dyDescent="0.25">
      <c r="A39" s="555"/>
      <c r="B39" s="549" t="str">
        <f>IF(A39="","",(VLOOKUP(A39,Flora!$D$2:$Q$6183,2,FALSE)))</f>
        <v/>
      </c>
      <c r="C39" s="549" t="str">
        <f>IF(A39="","",(IF(LEN(VLOOKUP(A39,Flora!$D$2:$Q$6183,10,FALSE))=0,"",VLOOKUP(A39,Flora!$D$2:$Q$6183,10,FALSE))))</f>
        <v/>
      </c>
      <c r="D39" s="549" t="str">
        <f>IF(A39="","",(IF(LEN(VLOOKUP(A39,Flora!$D$2:$Q$6183,8,FALSE))=0,"",(VLOOKUP(A39,Flora!$D$2:$Q$6183,8,FALSE)))))</f>
        <v/>
      </c>
      <c r="E39" s="547"/>
      <c r="F39" s="547"/>
    </row>
    <row r="40" spans="1:6" x14ac:dyDescent="0.25">
      <c r="A40" s="555"/>
      <c r="B40" s="549" t="str">
        <f>IF(A40="","",(VLOOKUP(A40,Flora!$D$2:$Q$6183,2,FALSE)))</f>
        <v/>
      </c>
      <c r="C40" s="549" t="str">
        <f>IF(A40="","",(IF(LEN(VLOOKUP(A40,Flora!$D$2:$Q$6183,10,FALSE))=0,"",VLOOKUP(A40,Flora!$D$2:$Q$6183,10,FALSE))))</f>
        <v/>
      </c>
      <c r="D40" s="549" t="str">
        <f>IF(A40="","",(IF(LEN(VLOOKUP(A40,Flora!$D$2:$Q$6183,8,FALSE))=0,"",(VLOOKUP(A40,Flora!$D$2:$Q$6183,8,FALSE)))))</f>
        <v/>
      </c>
      <c r="E40" s="547"/>
      <c r="F40" s="547"/>
    </row>
    <row r="41" spans="1:6" x14ac:dyDescent="0.25">
      <c r="A41" s="555"/>
      <c r="B41" s="549" t="str">
        <f>IF(A41="","",(VLOOKUP(A41,Flora!$D$2:$Q$6183,2,FALSE)))</f>
        <v/>
      </c>
      <c r="C41" s="549" t="str">
        <f>IF(A41="","",(IF(LEN(VLOOKUP(A41,Flora!$D$2:$Q$6183,10,FALSE))=0,"",VLOOKUP(A41,Flora!$D$2:$Q$6183,10,FALSE))))</f>
        <v/>
      </c>
      <c r="D41" s="549" t="str">
        <f>IF(A41="","",(IF(LEN(VLOOKUP(A41,Flora!$D$2:$Q$6183,8,FALSE))=0,"",(VLOOKUP(A41,Flora!$D$2:$Q$6183,8,FALSE)))))</f>
        <v/>
      </c>
      <c r="E41" s="547"/>
      <c r="F41" s="547"/>
    </row>
    <row r="42" spans="1:6" x14ac:dyDescent="0.25">
      <c r="A42" s="555"/>
      <c r="B42" s="549" t="str">
        <f>IF(A42="","",(VLOOKUP(A42,Flora!$D$2:$Q$6183,2,FALSE)))</f>
        <v/>
      </c>
      <c r="C42" s="549" t="str">
        <f>IF(A42="","",(IF(LEN(VLOOKUP(A42,Flora!$D$2:$Q$6183,10,FALSE))=0,"",VLOOKUP(A42,Flora!$D$2:$Q$6183,10,FALSE))))</f>
        <v/>
      </c>
      <c r="D42" s="549" t="str">
        <f>IF(A42="","",(IF(LEN(VLOOKUP(A42,Flora!$D$2:$Q$6183,8,FALSE))=0,"",(VLOOKUP(A42,Flora!$D$2:$Q$6183,8,FALSE)))))</f>
        <v/>
      </c>
      <c r="E42" s="547"/>
      <c r="F42" s="547"/>
    </row>
    <row r="43" spans="1:6" x14ac:dyDescent="0.25">
      <c r="A43" s="555"/>
      <c r="B43" s="549" t="str">
        <f>IF(A43="","",(VLOOKUP(A43,Flora!$D$2:$Q$6183,2,FALSE)))</f>
        <v/>
      </c>
      <c r="C43" s="549" t="str">
        <f>IF(A43="","",(IF(LEN(VLOOKUP(A43,Flora!$D$2:$Q$6183,10,FALSE))=0,"",VLOOKUP(A43,Flora!$D$2:$Q$6183,10,FALSE))))</f>
        <v/>
      </c>
      <c r="D43" s="549" t="str">
        <f>IF(A43="","",(IF(LEN(VLOOKUP(A43,Flora!$D$2:$Q$6183,8,FALSE))=0,"",(VLOOKUP(A43,Flora!$D$2:$Q$6183,8,FALSE)))))</f>
        <v/>
      </c>
      <c r="E43" s="547"/>
      <c r="F43" s="547"/>
    </row>
    <row r="44" spans="1:6" x14ac:dyDescent="0.25">
      <c r="A44" s="555"/>
      <c r="B44" s="549" t="str">
        <f>IF(A44="","",(VLOOKUP(A44,Flora!$D$2:$Q$6183,2,FALSE)))</f>
        <v/>
      </c>
      <c r="C44" s="549" t="str">
        <f>IF(A44="","",(IF(LEN(VLOOKUP(A44,Flora!$D$2:$Q$6183,10,FALSE))=0,"",VLOOKUP(A44,Flora!$D$2:$Q$6183,10,FALSE))))</f>
        <v/>
      </c>
      <c r="D44" s="549" t="str">
        <f>IF(A44="","",(IF(LEN(VLOOKUP(A44,Flora!$D$2:$Q$6183,8,FALSE))=0,"",(VLOOKUP(A44,Flora!$D$2:$Q$6183,8,FALSE)))))</f>
        <v/>
      </c>
      <c r="E44" s="547"/>
      <c r="F44" s="547"/>
    </row>
    <row r="45" spans="1:6" x14ac:dyDescent="0.25">
      <c r="A45" s="555"/>
      <c r="B45" s="549" t="str">
        <f>IF(A45="","",(VLOOKUP(A45,Flora!$D$2:$Q$6183,2,FALSE)))</f>
        <v/>
      </c>
      <c r="C45" s="549" t="str">
        <f>IF(A45="","",(IF(LEN(VLOOKUP(A45,Flora!$D$2:$Q$6183,10,FALSE))=0,"",VLOOKUP(A45,Flora!$D$2:$Q$6183,10,FALSE))))</f>
        <v/>
      </c>
      <c r="D45" s="549" t="str">
        <f>IF(A45="","",(IF(LEN(VLOOKUP(A45,Flora!$D$2:$Q$6183,8,FALSE))=0,"",(VLOOKUP(A45,Flora!$D$2:$Q$6183,8,FALSE)))))</f>
        <v/>
      </c>
      <c r="E45" s="547"/>
      <c r="F45" s="547"/>
    </row>
    <row r="46" spans="1:6" x14ac:dyDescent="0.25">
      <c r="A46" s="555"/>
      <c r="B46" s="549" t="str">
        <f>IF(A46="","",(VLOOKUP(A46,Flora!$D$2:$Q$6183,2,FALSE)))</f>
        <v/>
      </c>
      <c r="C46" s="549" t="str">
        <f>IF(A46="","",(IF(LEN(VLOOKUP(A46,Flora!$D$2:$Q$6183,10,FALSE))=0,"",VLOOKUP(A46,Flora!$D$2:$Q$6183,10,FALSE))))</f>
        <v/>
      </c>
      <c r="D46" s="549" t="str">
        <f>IF(A46="","",(IF(LEN(VLOOKUP(A46,Flora!$D$2:$Q$6183,8,FALSE))=0,"",(VLOOKUP(A46,Flora!$D$2:$Q$6183,8,FALSE)))))</f>
        <v/>
      </c>
      <c r="E46" s="547"/>
      <c r="F46" s="547"/>
    </row>
    <row r="47" spans="1:6" x14ac:dyDescent="0.25">
      <c r="A47" s="555"/>
      <c r="B47" s="549" t="str">
        <f>IF(A47="","",(VLOOKUP(A47,Flora!$D$2:$Q$6183,2,FALSE)))</f>
        <v/>
      </c>
      <c r="C47" s="549" t="str">
        <f>IF(A47="","",(IF(LEN(VLOOKUP(A47,Flora!$D$2:$Q$6183,10,FALSE))=0,"",VLOOKUP(A47,Flora!$D$2:$Q$6183,10,FALSE))))</f>
        <v/>
      </c>
      <c r="D47" s="549" t="str">
        <f>IF(A47="","",(IF(LEN(VLOOKUP(A47,Flora!$D$2:$Q$6183,8,FALSE))=0,"",(VLOOKUP(A47,Flora!$D$2:$Q$6183,8,FALSE)))))</f>
        <v/>
      </c>
      <c r="E47" s="547"/>
      <c r="F47" s="547"/>
    </row>
    <row r="48" spans="1:6" x14ac:dyDescent="0.25">
      <c r="A48" s="555"/>
      <c r="B48" s="549" t="str">
        <f>IF(A48="","",(VLOOKUP(A48,Flora!$D$2:$Q$6183,2,FALSE)))</f>
        <v/>
      </c>
      <c r="C48" s="549" t="str">
        <f>IF(A48="","",(IF(LEN(VLOOKUP(A48,Flora!$D$2:$Q$6183,10,FALSE))=0,"",VLOOKUP(A48,Flora!$D$2:$Q$6183,10,FALSE))))</f>
        <v/>
      </c>
      <c r="D48" s="549" t="str">
        <f>IF(A48="","",(IF(LEN(VLOOKUP(A48,Flora!$D$2:$Q$6183,8,FALSE))=0,"",(VLOOKUP(A48,Flora!$D$2:$Q$6183,8,FALSE)))))</f>
        <v/>
      </c>
      <c r="E48" s="547"/>
      <c r="F48" s="547"/>
    </row>
    <row r="49" spans="1:6" x14ac:dyDescent="0.25">
      <c r="A49" s="555"/>
      <c r="B49" s="549" t="str">
        <f>IF(A49="","",(VLOOKUP(A49,Flora!$D$2:$Q$6183,2,FALSE)))</f>
        <v/>
      </c>
      <c r="C49" s="549" t="str">
        <f>IF(A49="","",(IF(LEN(VLOOKUP(A49,Flora!$D$2:$Q$6183,10,FALSE))=0,"",VLOOKUP(A49,Flora!$D$2:$Q$6183,10,FALSE))))</f>
        <v/>
      </c>
      <c r="D49" s="549" t="str">
        <f>IF(A49="","",(IF(LEN(VLOOKUP(A49,Flora!$D$2:$Q$6183,8,FALSE))=0,"",(VLOOKUP(A49,Flora!$D$2:$Q$6183,8,FALSE)))))</f>
        <v/>
      </c>
      <c r="E49" s="547"/>
      <c r="F49" s="547"/>
    </row>
    <row r="50" spans="1:6" x14ac:dyDescent="0.25">
      <c r="A50" s="555"/>
      <c r="B50" s="549" t="str">
        <f>IF(A50="","",(VLOOKUP(A50,Flora!$D$2:$Q$6183,2,FALSE)))</f>
        <v/>
      </c>
      <c r="C50" s="549" t="str">
        <f>IF(A50="","",(IF(LEN(VLOOKUP(A50,Flora!$D$2:$Q$6183,10,FALSE))=0,"",VLOOKUP(A50,Flora!$D$2:$Q$6183,10,FALSE))))</f>
        <v/>
      </c>
      <c r="D50" s="549" t="str">
        <f>IF(A50="","",(IF(LEN(VLOOKUP(A50,Flora!$D$2:$Q$6183,8,FALSE))=0,"",(VLOOKUP(A50,Flora!$D$2:$Q$6183,8,FALSE)))))</f>
        <v/>
      </c>
      <c r="E50" s="547"/>
      <c r="F50" s="547"/>
    </row>
    <row r="51" spans="1:6" x14ac:dyDescent="0.25">
      <c r="A51" s="555"/>
      <c r="B51" s="549" t="str">
        <f>IF(A51="","",(VLOOKUP(A51,Flora!$D$2:$Q$6183,2,FALSE)))</f>
        <v/>
      </c>
      <c r="C51" s="549" t="str">
        <f>IF(A51="","",(IF(LEN(VLOOKUP(A51,Flora!$D$2:$Q$6183,10,FALSE))=0,"",VLOOKUP(A51,Flora!$D$2:$Q$6183,10,FALSE))))</f>
        <v/>
      </c>
      <c r="D51" s="549" t="str">
        <f>IF(A51="","",(IF(LEN(VLOOKUP(A51,Flora!$D$2:$Q$6183,8,FALSE))=0,"",(VLOOKUP(A51,Flora!$D$2:$Q$6183,8,FALSE)))))</f>
        <v/>
      </c>
      <c r="E51" s="547"/>
      <c r="F51" s="547"/>
    </row>
    <row r="52" spans="1:6" x14ac:dyDescent="0.25">
      <c r="A52" s="555"/>
      <c r="B52" s="549" t="str">
        <f>IF(A52="","",(VLOOKUP(A52,Flora!$D$2:$Q$6183,2,FALSE)))</f>
        <v/>
      </c>
      <c r="C52" s="549" t="str">
        <f>IF(A52="","",(IF(LEN(VLOOKUP(A52,Flora!$D$2:$Q$6183,10,FALSE))=0,"",VLOOKUP(A52,Flora!$D$2:$Q$6183,10,FALSE))))</f>
        <v/>
      </c>
      <c r="D52" s="549" t="str">
        <f>IF(A52="","",(IF(LEN(VLOOKUP(A52,Flora!$D$2:$Q$6183,8,FALSE))=0,"",(VLOOKUP(A52,Flora!$D$2:$Q$6183,8,FALSE)))))</f>
        <v/>
      </c>
      <c r="E52" s="547"/>
      <c r="F52" s="547"/>
    </row>
    <row r="53" spans="1:6" x14ac:dyDescent="0.25">
      <c r="A53" s="555"/>
      <c r="B53" s="549" t="str">
        <f>IF(A53="","",(VLOOKUP(A53,Flora!$D$2:$Q$6183,2,FALSE)))</f>
        <v/>
      </c>
      <c r="C53" s="549" t="str">
        <f>IF(A53="","",(IF(LEN(VLOOKUP(A53,Flora!$D$2:$Q$6183,10,FALSE))=0,"",VLOOKUP(A53,Flora!$D$2:$Q$6183,10,FALSE))))</f>
        <v/>
      </c>
      <c r="D53" s="549" t="str">
        <f>IF(A53="","",(IF(LEN(VLOOKUP(A53,Flora!$D$2:$Q$6183,8,FALSE))=0,"",(VLOOKUP(A53,Flora!$D$2:$Q$6183,8,FALSE)))))</f>
        <v/>
      </c>
      <c r="E53" s="547"/>
      <c r="F53" s="547"/>
    </row>
    <row r="54" spans="1:6" x14ac:dyDescent="0.25">
      <c r="A54" s="555"/>
      <c r="B54" s="549" t="str">
        <f>IF(A54="","",(VLOOKUP(A54,Flora!$D$2:$Q$6183,2,FALSE)))</f>
        <v/>
      </c>
      <c r="C54" s="549" t="str">
        <f>IF(A54="","",(IF(LEN(VLOOKUP(A54,Flora!$D$2:$Q$6183,10,FALSE))=0,"",VLOOKUP(A54,Flora!$D$2:$Q$6183,10,FALSE))))</f>
        <v/>
      </c>
      <c r="D54" s="549" t="str">
        <f>IF(A54="","",(IF(LEN(VLOOKUP(A54,Flora!$D$2:$Q$6183,8,FALSE))=0,"",(VLOOKUP(A54,Flora!$D$2:$Q$6183,8,FALSE)))))</f>
        <v/>
      </c>
      <c r="E54" s="547"/>
      <c r="F54" s="547"/>
    </row>
    <row r="55" spans="1:6" x14ac:dyDescent="0.25">
      <c r="A55" s="555"/>
      <c r="B55" s="549" t="str">
        <f>IF(A55="","",(VLOOKUP(A55,Flora!$D$2:$Q$6183,2,FALSE)))</f>
        <v/>
      </c>
      <c r="C55" s="549" t="str">
        <f>IF(A55="","",(IF(LEN(VLOOKUP(A55,Flora!$D$2:$Q$6183,10,FALSE))=0,"",VLOOKUP(A55,Flora!$D$2:$Q$6183,10,FALSE))))</f>
        <v/>
      </c>
      <c r="D55" s="549" t="str">
        <f>IF(A55="","",(IF(LEN(VLOOKUP(A55,Flora!$D$2:$Q$6183,8,FALSE))=0,"",(VLOOKUP(A55,Flora!$D$2:$Q$6183,8,FALSE)))))</f>
        <v/>
      </c>
      <c r="E55" s="547"/>
      <c r="F55" s="547"/>
    </row>
    <row r="56" spans="1:6" x14ac:dyDescent="0.25">
      <c r="A56" s="555"/>
      <c r="B56" s="549" t="str">
        <f>IF(A56="","",(VLOOKUP(A56,Flora!$D$2:$Q$6183,2,FALSE)))</f>
        <v/>
      </c>
      <c r="C56" s="549" t="str">
        <f>IF(A56="","",(IF(LEN(VLOOKUP(A56,Flora!$D$2:$Q$6183,10,FALSE))=0,"",VLOOKUP(A56,Flora!$D$2:$Q$6183,10,FALSE))))</f>
        <v/>
      </c>
      <c r="D56" s="549" t="str">
        <f>IF(A56="","",(IF(LEN(VLOOKUP(A56,Flora!$D$2:$Q$6183,8,FALSE))=0,"",(VLOOKUP(A56,Flora!$D$2:$Q$6183,8,FALSE)))))</f>
        <v/>
      </c>
      <c r="E56" s="547"/>
      <c r="F56" s="547"/>
    </row>
    <row r="57" spans="1:6" hidden="1" x14ac:dyDescent="0.25">
      <c r="A57" s="555"/>
      <c r="B57" s="549" t="str">
        <f>IF(A57="","",(VLOOKUP(A57,Flora!$D$2:$Q$6183,2,FALSE)))</f>
        <v/>
      </c>
      <c r="C57" s="549" t="str">
        <f>IF(A57="","",(IF(LEN(VLOOKUP(A57,Flora!$D$2:$Q$6183,10,FALSE))=0,"",VLOOKUP(A57,Flora!$D$2:$Q$6183,10,FALSE))))</f>
        <v/>
      </c>
      <c r="D57" s="549" t="str">
        <f>IF(A57="","",(IF(LEN(VLOOKUP(A57,Flora!$D$2:$Q$6183,8,FALSE))=0,"",(VLOOKUP(A57,Flora!$D$2:$Q$6183,8,FALSE)))))</f>
        <v/>
      </c>
      <c r="E57" s="547"/>
      <c r="F57" s="547"/>
    </row>
    <row r="58" spans="1:6" hidden="1" x14ac:dyDescent="0.25">
      <c r="A58" s="555"/>
      <c r="B58" s="549" t="str">
        <f>IF(A58="","",(VLOOKUP(A58,Flora!$D$2:$Q$6183,2,FALSE)))</f>
        <v/>
      </c>
      <c r="C58" s="549" t="str">
        <f>IF(A58="","",(IF(LEN(VLOOKUP(A58,Flora!$D$2:$Q$6183,10,FALSE))=0,"",VLOOKUP(A58,Flora!$D$2:$Q$6183,10,FALSE))))</f>
        <v/>
      </c>
      <c r="D58" s="549" t="str">
        <f>IF(A58="","",(IF(LEN(VLOOKUP(A58,Flora!$D$2:$Q$6183,8,FALSE))=0,"",(VLOOKUP(A58,Flora!$D$2:$Q$6183,8,FALSE)))))</f>
        <v/>
      </c>
      <c r="E58" s="547"/>
      <c r="F58" s="547"/>
    </row>
    <row r="59" spans="1:6" hidden="1" x14ac:dyDescent="0.25">
      <c r="A59" s="555"/>
      <c r="B59" s="549" t="str">
        <f>IF(A59="","",(VLOOKUP(A59,Flora!$D$2:$Q$6183,2,FALSE)))</f>
        <v/>
      </c>
      <c r="C59" s="549" t="str">
        <f>IF(A59="","",(IF(LEN(VLOOKUP(A59,Flora!$D$2:$Q$6183,10,FALSE))=0,"",VLOOKUP(A59,Flora!$D$2:$Q$6183,10,FALSE))))</f>
        <v/>
      </c>
      <c r="D59" s="549" t="str">
        <f>IF(A59="","",(IF(LEN(VLOOKUP(A59,Flora!$D$2:$Q$6183,8,FALSE))=0,"",(VLOOKUP(A59,Flora!$D$2:$Q$6183,8,FALSE)))))</f>
        <v/>
      </c>
      <c r="E59" s="547"/>
      <c r="F59" s="547"/>
    </row>
    <row r="60" spans="1:6" hidden="1" x14ac:dyDescent="0.25">
      <c r="A60" s="555"/>
      <c r="B60" s="549" t="str">
        <f>IF(A60="","",(VLOOKUP(A60,Flora!$D$2:$Q$6183,2,FALSE)))</f>
        <v/>
      </c>
      <c r="C60" s="549" t="str">
        <f>IF(A60="","",(IF(LEN(VLOOKUP(A60,Flora!$D$2:$Q$6183,10,FALSE))=0,"",VLOOKUP(A60,Flora!$D$2:$Q$6183,10,FALSE))))</f>
        <v/>
      </c>
      <c r="D60" s="549" t="str">
        <f>IF(A60="","",(IF(LEN(VLOOKUP(A60,Flora!$D$2:$Q$6183,8,FALSE))=0,"",(VLOOKUP(A60,Flora!$D$2:$Q$6183,8,FALSE)))))</f>
        <v/>
      </c>
      <c r="E60" s="547"/>
      <c r="F60" s="547"/>
    </row>
    <row r="61" spans="1:6" hidden="1" x14ac:dyDescent="0.25">
      <c r="A61" s="555"/>
      <c r="B61" s="549" t="str">
        <f>IF(A61="","",(VLOOKUP(A61,Flora!$D$2:$Q$6183,2,FALSE)))</f>
        <v/>
      </c>
      <c r="C61" s="549" t="str">
        <f>IF(A61="","",(IF(LEN(VLOOKUP(A61,Flora!$D$2:$Q$6183,10,FALSE))=0,"",VLOOKUP(A61,Flora!$D$2:$Q$6183,10,FALSE))))</f>
        <v/>
      </c>
      <c r="D61" s="549" t="str">
        <f>IF(A61="","",(IF(LEN(VLOOKUP(A61,Flora!$D$2:$Q$6183,8,FALSE))=0,"",(VLOOKUP(A61,Flora!$D$2:$Q$6183,8,FALSE)))))</f>
        <v/>
      </c>
      <c r="E61" s="547"/>
      <c r="F61" s="547"/>
    </row>
    <row r="62" spans="1:6" hidden="1" x14ac:dyDescent="0.25">
      <c r="A62" s="555"/>
      <c r="B62" s="549" t="str">
        <f>IF(A62="","",(VLOOKUP(A62,Flora!$D$2:$Q$6183,2,FALSE)))</f>
        <v/>
      </c>
      <c r="C62" s="549" t="str">
        <f>IF(A62="","",(IF(LEN(VLOOKUP(A62,Flora!$D$2:$Q$6183,10,FALSE))=0,"",VLOOKUP(A62,Flora!$D$2:$Q$6183,10,FALSE))))</f>
        <v/>
      </c>
      <c r="D62" s="549" t="str">
        <f>IF(A62="","",(IF(LEN(VLOOKUP(A62,Flora!$D$2:$Q$6183,8,FALSE))=0,"",(VLOOKUP(A62,Flora!$D$2:$Q$6183,8,FALSE)))))</f>
        <v/>
      </c>
      <c r="E62" s="547"/>
      <c r="F62" s="547"/>
    </row>
    <row r="63" spans="1:6" hidden="1" x14ac:dyDescent="0.25">
      <c r="A63" s="555"/>
      <c r="B63" s="549" t="str">
        <f>IF(A63="","",(VLOOKUP(A63,Flora!$D$2:$Q$6183,2,FALSE)))</f>
        <v/>
      </c>
      <c r="C63" s="549" t="str">
        <f>IF(A63="","",(IF(LEN(VLOOKUP(A63,Flora!$D$2:$Q$6183,10,FALSE))=0,"",VLOOKUP(A63,Flora!$D$2:$Q$6183,10,FALSE))))</f>
        <v/>
      </c>
      <c r="D63" s="549" t="str">
        <f>IF(A63="","",(IF(LEN(VLOOKUP(A63,Flora!$D$2:$Q$6183,8,FALSE))=0,"",(VLOOKUP(A63,Flora!$D$2:$Q$6183,8,FALSE)))))</f>
        <v/>
      </c>
      <c r="E63" s="547"/>
      <c r="F63" s="547"/>
    </row>
    <row r="64" spans="1:6" hidden="1" x14ac:dyDescent="0.25">
      <c r="A64" s="555"/>
      <c r="B64" s="549" t="str">
        <f>IF(A64="","",(VLOOKUP(A64,Flora!$D$2:$Q$6183,2,FALSE)))</f>
        <v/>
      </c>
      <c r="C64" s="549" t="str">
        <f>IF(A64="","",(IF(LEN(VLOOKUP(A64,Flora!$D$2:$Q$6183,10,FALSE))=0,"",VLOOKUP(A64,Flora!$D$2:$Q$6183,10,FALSE))))</f>
        <v/>
      </c>
      <c r="D64" s="549" t="str">
        <f>IF(A64="","",(IF(LEN(VLOOKUP(A64,Flora!$D$2:$Q$6183,8,FALSE))=0,"",(VLOOKUP(A64,Flora!$D$2:$Q$6183,8,FALSE)))))</f>
        <v/>
      </c>
      <c r="E64" s="547"/>
      <c r="F64" s="547"/>
    </row>
    <row r="65" spans="1:6" hidden="1" x14ac:dyDescent="0.25">
      <c r="A65" s="555"/>
      <c r="B65" s="549" t="str">
        <f>IF(A65="","",(VLOOKUP(A65,Flora!$D$2:$Q$6183,2,FALSE)))</f>
        <v/>
      </c>
      <c r="C65" s="549" t="str">
        <f>IF(A65="","",(IF(LEN(VLOOKUP(A65,Flora!$D$2:$Q$6183,10,FALSE))=0,"",VLOOKUP(A65,Flora!$D$2:$Q$6183,10,FALSE))))</f>
        <v/>
      </c>
      <c r="D65" s="549" t="str">
        <f>IF(A65="","",(IF(LEN(VLOOKUP(A65,Flora!$D$2:$Q$6183,8,FALSE))=0,"",(VLOOKUP(A65,Flora!$D$2:$Q$6183,8,FALSE)))))</f>
        <v/>
      </c>
      <c r="E65" s="547"/>
      <c r="F65" s="547"/>
    </row>
    <row r="66" spans="1:6" hidden="1" x14ac:dyDescent="0.25">
      <c r="A66" s="555"/>
      <c r="B66" s="549" t="str">
        <f>IF(A66="","",(VLOOKUP(A66,Flora!$D$2:$Q$6183,2,FALSE)))</f>
        <v/>
      </c>
      <c r="C66" s="549" t="str">
        <f>IF(A66="","",(IF(LEN(VLOOKUP(A66,Flora!$D$2:$Q$6183,10,FALSE))=0,"",VLOOKUP(A66,Flora!$D$2:$Q$6183,10,FALSE))))</f>
        <v/>
      </c>
      <c r="D66" s="549" t="str">
        <f>IF(A66="","",(IF(LEN(VLOOKUP(A66,Flora!$D$2:$Q$6183,8,FALSE))=0,"",(VLOOKUP(A66,Flora!$D$2:$Q$6183,8,FALSE)))))</f>
        <v/>
      </c>
      <c r="E66" s="547"/>
      <c r="F66" s="547"/>
    </row>
    <row r="67" spans="1:6" hidden="1" x14ac:dyDescent="0.25">
      <c r="A67" s="555"/>
      <c r="B67" s="549" t="str">
        <f>IF(A67="","",(VLOOKUP(A67,Flora!$D$2:$Q$6183,2,FALSE)))</f>
        <v/>
      </c>
      <c r="C67" s="549" t="str">
        <f>IF(A67="","",(IF(LEN(VLOOKUP(A67,Flora!$D$2:$Q$6183,10,FALSE))=0,"",VLOOKUP(A67,Flora!$D$2:$Q$6183,10,FALSE))))</f>
        <v/>
      </c>
      <c r="D67" s="549" t="str">
        <f>IF(A67="","",(IF(LEN(VLOOKUP(A67,Flora!$D$2:$Q$6183,8,FALSE))=0,"",(VLOOKUP(A67,Flora!$D$2:$Q$6183,8,FALSE)))))</f>
        <v/>
      </c>
      <c r="E67" s="547"/>
      <c r="F67" s="547"/>
    </row>
    <row r="68" spans="1:6" hidden="1" x14ac:dyDescent="0.25">
      <c r="A68" s="555"/>
      <c r="B68" s="549" t="str">
        <f>IF(A68="","",(VLOOKUP(A68,Flora!$D$2:$Q$6183,2,FALSE)))</f>
        <v/>
      </c>
      <c r="C68" s="549" t="str">
        <f>IF(A68="","",(IF(LEN(VLOOKUP(A68,Flora!$D$2:$Q$6183,10,FALSE))=0,"",VLOOKUP(A68,Flora!$D$2:$Q$6183,10,FALSE))))</f>
        <v/>
      </c>
      <c r="D68" s="549" t="str">
        <f>IF(A68="","",(IF(LEN(VLOOKUP(A68,Flora!$D$2:$Q$6183,8,FALSE))=0,"",(VLOOKUP(A68,Flora!$D$2:$Q$6183,8,FALSE)))))</f>
        <v/>
      </c>
      <c r="E68" s="547"/>
      <c r="F68" s="547"/>
    </row>
    <row r="69" spans="1:6" hidden="1" x14ac:dyDescent="0.25">
      <c r="A69" s="555"/>
      <c r="B69" s="549" t="str">
        <f>IF(A69="","",(VLOOKUP(A69,Flora!$D$2:$Q$6183,2,FALSE)))</f>
        <v/>
      </c>
      <c r="C69" s="549" t="str">
        <f>IF(A69="","",(IF(LEN(VLOOKUP(A69,Flora!$D$2:$Q$6183,10,FALSE))=0,"",VLOOKUP(A69,Flora!$D$2:$Q$6183,10,FALSE))))</f>
        <v/>
      </c>
      <c r="D69" s="549" t="str">
        <f>IF(A69="","",(IF(LEN(VLOOKUP(A69,Flora!$D$2:$Q$6183,8,FALSE))=0,"",(VLOOKUP(A69,Flora!$D$2:$Q$6183,8,FALSE)))))</f>
        <v/>
      </c>
      <c r="E69" s="547"/>
      <c r="F69" s="547"/>
    </row>
    <row r="70" spans="1:6" hidden="1" x14ac:dyDescent="0.25">
      <c r="A70" s="555"/>
      <c r="B70" s="549" t="str">
        <f>IF(A70="","",(VLOOKUP(A70,Flora!$D$2:$Q$6183,2,FALSE)))</f>
        <v/>
      </c>
      <c r="C70" s="549" t="str">
        <f>IF(A70="","",(IF(LEN(VLOOKUP(A70,Flora!$D$2:$Q$6183,10,FALSE))=0,"",VLOOKUP(A70,Flora!$D$2:$Q$6183,10,FALSE))))</f>
        <v/>
      </c>
      <c r="D70" s="549" t="str">
        <f>IF(A70="","",(IF(LEN(VLOOKUP(A70,Flora!$D$2:$Q$6183,8,FALSE))=0,"",(VLOOKUP(A70,Flora!$D$2:$Q$6183,8,FALSE)))))</f>
        <v/>
      </c>
      <c r="E70" s="547"/>
      <c r="F70" s="547"/>
    </row>
    <row r="71" spans="1:6" hidden="1" x14ac:dyDescent="0.25">
      <c r="A71" s="555"/>
      <c r="B71" s="549" t="str">
        <f>IF(A71="","",(VLOOKUP(A71,Flora!$D$2:$Q$6183,2,FALSE)))</f>
        <v/>
      </c>
      <c r="C71" s="549" t="str">
        <f>IF(A71="","",(IF(LEN(VLOOKUP(A71,Flora!$D$2:$Q$6183,10,FALSE))=0,"",VLOOKUP(A71,Flora!$D$2:$Q$6183,10,FALSE))))</f>
        <v/>
      </c>
      <c r="D71" s="549" t="str">
        <f>IF(A71="","",(IF(LEN(VLOOKUP(A71,Flora!$D$2:$Q$6183,8,FALSE))=0,"",(VLOOKUP(A71,Flora!$D$2:$Q$6183,8,FALSE)))))</f>
        <v/>
      </c>
      <c r="E71" s="547"/>
      <c r="F71" s="547"/>
    </row>
    <row r="72" spans="1:6" hidden="1" x14ac:dyDescent="0.25">
      <c r="A72" s="555"/>
      <c r="B72" s="549" t="str">
        <f>IF(A72="","",(VLOOKUP(A72,Flora!$D$2:$Q$6183,2,FALSE)))</f>
        <v/>
      </c>
      <c r="C72" s="549" t="str">
        <f>IF(A72="","",(IF(LEN(VLOOKUP(A72,Flora!$D$2:$Q$6183,10,FALSE))=0,"",VLOOKUP(A72,Flora!$D$2:$Q$6183,10,FALSE))))</f>
        <v/>
      </c>
      <c r="D72" s="549" t="str">
        <f>IF(A72="","",(IF(LEN(VLOOKUP(A72,Flora!$D$2:$Q$6183,8,FALSE))=0,"",(VLOOKUP(A72,Flora!$D$2:$Q$6183,8,FALSE)))))</f>
        <v/>
      </c>
      <c r="E72" s="547"/>
      <c r="F72" s="547"/>
    </row>
    <row r="73" spans="1:6" hidden="1" x14ac:dyDescent="0.25">
      <c r="A73" s="555"/>
      <c r="B73" s="549" t="str">
        <f>IF(A73="","",(VLOOKUP(A73,Flora!$D$2:$Q$6183,2,FALSE)))</f>
        <v/>
      </c>
      <c r="C73" s="549" t="str">
        <f>IF(A73="","",(IF(LEN(VLOOKUP(A73,Flora!$D$2:$Q$6183,10,FALSE))=0,"",VLOOKUP(A73,Flora!$D$2:$Q$6183,10,FALSE))))</f>
        <v/>
      </c>
      <c r="D73" s="549" t="str">
        <f>IF(A73="","",(IF(LEN(VLOOKUP(A73,Flora!$D$2:$Q$6183,8,FALSE))=0,"",(VLOOKUP(A73,Flora!$D$2:$Q$6183,8,FALSE)))))</f>
        <v/>
      </c>
      <c r="E73" s="547"/>
      <c r="F73" s="547"/>
    </row>
    <row r="74" spans="1:6" hidden="1" x14ac:dyDescent="0.25">
      <c r="A74" s="555"/>
      <c r="B74" s="549" t="str">
        <f>IF(A74="","",(VLOOKUP(A74,Flora!$D$2:$Q$6183,2,FALSE)))</f>
        <v/>
      </c>
      <c r="C74" s="549" t="str">
        <f>IF(A74="","",(IF(LEN(VLOOKUP(A74,Flora!$D$2:$Q$6183,10,FALSE))=0,"",VLOOKUP(A74,Flora!$D$2:$Q$6183,10,FALSE))))</f>
        <v/>
      </c>
      <c r="D74" s="549" t="str">
        <f>IF(A74="","",(IF(LEN(VLOOKUP(A74,Flora!$D$2:$Q$6183,8,FALSE))=0,"",(VLOOKUP(A74,Flora!$D$2:$Q$6183,8,FALSE)))))</f>
        <v/>
      </c>
      <c r="E74" s="547"/>
      <c r="F74" s="547"/>
    </row>
    <row r="75" spans="1:6" hidden="1" x14ac:dyDescent="0.25">
      <c r="A75" s="555"/>
      <c r="B75" s="549" t="str">
        <f>IF(A75="","",(VLOOKUP(A75,Flora!$D$2:$Q$6183,2,FALSE)))</f>
        <v/>
      </c>
      <c r="C75" s="549" t="str">
        <f>IF(A75="","",(IF(LEN(VLOOKUP(A75,Flora!$D$2:$Q$6183,10,FALSE))=0,"",VLOOKUP(A75,Flora!$D$2:$Q$6183,10,FALSE))))</f>
        <v/>
      </c>
      <c r="D75" s="549" t="str">
        <f>IF(A75="","",(IF(LEN(VLOOKUP(A75,Flora!$D$2:$Q$6183,8,FALSE))=0,"",(VLOOKUP(A75,Flora!$D$2:$Q$6183,8,FALSE)))))</f>
        <v/>
      </c>
      <c r="E75" s="547"/>
      <c r="F75" s="547"/>
    </row>
    <row r="76" spans="1:6" hidden="1" x14ac:dyDescent="0.25">
      <c r="A76" s="555"/>
      <c r="B76" s="549" t="str">
        <f>IF(A76="","",(VLOOKUP(A76,Flora!$D$2:$Q$6183,2,FALSE)))</f>
        <v/>
      </c>
      <c r="C76" s="549" t="str">
        <f>IF(A76="","",(IF(LEN(VLOOKUP(A76,Flora!$D$2:$Q$6183,10,FALSE))=0,"",VLOOKUP(A76,Flora!$D$2:$Q$6183,10,FALSE))))</f>
        <v/>
      </c>
      <c r="D76" s="549" t="str">
        <f>IF(A76="","",(IF(LEN(VLOOKUP(A76,Flora!$D$2:$Q$6183,8,FALSE))=0,"",(VLOOKUP(A76,Flora!$D$2:$Q$6183,8,FALSE)))))</f>
        <v/>
      </c>
      <c r="E76" s="547"/>
      <c r="F76" s="547"/>
    </row>
    <row r="77" spans="1:6" hidden="1" x14ac:dyDescent="0.25">
      <c r="A77" s="555"/>
      <c r="B77" s="549" t="str">
        <f>IF(A77="","",(VLOOKUP(A77,Flora!$D$2:$Q$6183,2,FALSE)))</f>
        <v/>
      </c>
      <c r="C77" s="549" t="str">
        <f>IF(A77="","",(IF(LEN(VLOOKUP(A77,Flora!$D$2:$Q$6183,10,FALSE))=0,"",VLOOKUP(A77,Flora!$D$2:$Q$6183,10,FALSE))))</f>
        <v/>
      </c>
      <c r="D77" s="549" t="str">
        <f>IF(A77="","",(IF(LEN(VLOOKUP(A77,Flora!$D$2:$Q$6183,8,FALSE))=0,"",(VLOOKUP(A77,Flora!$D$2:$Q$6183,8,FALSE)))))</f>
        <v/>
      </c>
      <c r="E77" s="547"/>
      <c r="F77" s="547"/>
    </row>
    <row r="78" spans="1:6" hidden="1" x14ac:dyDescent="0.25">
      <c r="A78" s="555"/>
      <c r="B78" s="549" t="str">
        <f>IF(A78="","",(VLOOKUP(A78,Flora!$D$2:$Q$6183,2,FALSE)))</f>
        <v/>
      </c>
      <c r="C78" s="549" t="str">
        <f>IF(A78="","",(IF(LEN(VLOOKUP(A78,Flora!$D$2:$Q$6183,10,FALSE))=0,"",VLOOKUP(A78,Flora!$D$2:$Q$6183,10,FALSE))))</f>
        <v/>
      </c>
      <c r="D78" s="549" t="str">
        <f>IF(A78="","",(IF(LEN(VLOOKUP(A78,Flora!$D$2:$Q$6183,8,FALSE))=0,"",(VLOOKUP(A78,Flora!$D$2:$Q$6183,8,FALSE)))))</f>
        <v/>
      </c>
      <c r="E78" s="547"/>
      <c r="F78" s="547"/>
    </row>
    <row r="79" spans="1:6" hidden="1" x14ac:dyDescent="0.25">
      <c r="A79" s="555"/>
      <c r="B79" s="549" t="str">
        <f>IF(A79="","",(VLOOKUP(A79,Flora!$D$2:$Q$6183,2,FALSE)))</f>
        <v/>
      </c>
      <c r="C79" s="549" t="str">
        <f>IF(A79="","",(IF(LEN(VLOOKUP(A79,Flora!$D$2:$Q$6183,10,FALSE))=0,"",VLOOKUP(A79,Flora!$D$2:$Q$6183,10,FALSE))))</f>
        <v/>
      </c>
      <c r="D79" s="549" t="str">
        <f>IF(A79="","",(IF(LEN(VLOOKUP(A79,Flora!$D$2:$Q$6183,8,FALSE))=0,"",(VLOOKUP(A79,Flora!$D$2:$Q$6183,8,FALSE)))))</f>
        <v/>
      </c>
      <c r="E79" s="547"/>
      <c r="F79" s="547"/>
    </row>
    <row r="80" spans="1:6" hidden="1" x14ac:dyDescent="0.25">
      <c r="A80" s="555"/>
      <c r="B80" s="549" t="str">
        <f>IF(A80="","",(VLOOKUP(A80,Flora!$D$2:$Q$6183,2,FALSE)))</f>
        <v/>
      </c>
      <c r="C80" s="549" t="str">
        <f>IF(A80="","",(IF(LEN(VLOOKUP(A80,Flora!$D$2:$Q$6183,10,FALSE))=0,"",VLOOKUP(A80,Flora!$D$2:$Q$6183,10,FALSE))))</f>
        <v/>
      </c>
      <c r="D80" s="549" t="str">
        <f>IF(A80="","",(IF(LEN(VLOOKUP(A80,Flora!$D$2:$Q$6183,8,FALSE))=0,"",(VLOOKUP(A80,Flora!$D$2:$Q$6183,8,FALSE)))))</f>
        <v/>
      </c>
      <c r="E80" s="547"/>
      <c r="F80" s="547"/>
    </row>
    <row r="81" spans="1:6" hidden="1" x14ac:dyDescent="0.25">
      <c r="A81" s="555"/>
      <c r="B81" s="549" t="str">
        <f>IF(A81="","",(VLOOKUP(A81,Flora!$D$2:$Q$6183,2,FALSE)))</f>
        <v/>
      </c>
      <c r="C81" s="549" t="str">
        <f>IF(A81="","",(IF(LEN(VLOOKUP(A81,Flora!$D$2:$Q$6183,10,FALSE))=0,"",VLOOKUP(A81,Flora!$D$2:$Q$6183,10,FALSE))))</f>
        <v/>
      </c>
      <c r="D81" s="549" t="str">
        <f>IF(A81="","",(IF(LEN(VLOOKUP(A81,Flora!$D$2:$Q$6183,8,FALSE))=0,"",(VLOOKUP(A81,Flora!$D$2:$Q$6183,8,FALSE)))))</f>
        <v/>
      </c>
      <c r="E81" s="547"/>
      <c r="F81" s="547"/>
    </row>
    <row r="82" spans="1:6" hidden="1" x14ac:dyDescent="0.25">
      <c r="A82" s="555"/>
      <c r="B82" s="549" t="str">
        <f>IF(A82="","",(VLOOKUP(A82,Flora!$D$2:$Q$6183,2,FALSE)))</f>
        <v/>
      </c>
      <c r="C82" s="549" t="str">
        <f>IF(A82="","",(IF(LEN(VLOOKUP(A82,Flora!$D$2:$Q$6183,10,FALSE))=0,"",VLOOKUP(A82,Flora!$D$2:$Q$6183,10,FALSE))))</f>
        <v/>
      </c>
      <c r="D82" s="549" t="str">
        <f>IF(A82="","",(IF(LEN(VLOOKUP(A82,Flora!$D$2:$Q$6183,8,FALSE))=0,"",(VLOOKUP(A82,Flora!$D$2:$Q$6183,8,FALSE)))))</f>
        <v/>
      </c>
      <c r="E82" s="547"/>
      <c r="F82" s="547"/>
    </row>
    <row r="83" spans="1:6" hidden="1" x14ac:dyDescent="0.25">
      <c r="A83" s="555"/>
      <c r="B83" s="549" t="str">
        <f>IF(A83="","",(VLOOKUP(A83,Flora!$D$2:$Q$6183,2,FALSE)))</f>
        <v/>
      </c>
      <c r="C83" s="549" t="str">
        <f>IF(A83="","",(IF(LEN(VLOOKUP(A83,Flora!$D$2:$Q$6183,10,FALSE))=0,"",VLOOKUP(A83,Flora!$D$2:$Q$6183,10,FALSE))))</f>
        <v/>
      </c>
      <c r="D83" s="549" t="str">
        <f>IF(A83="","",(IF(LEN(VLOOKUP(A83,Flora!$D$2:$Q$6183,8,FALSE))=0,"",(VLOOKUP(A83,Flora!$D$2:$Q$6183,8,FALSE)))))</f>
        <v/>
      </c>
      <c r="E83" s="547"/>
      <c r="F83" s="547"/>
    </row>
    <row r="84" spans="1:6" hidden="1" x14ac:dyDescent="0.25">
      <c r="A84" s="555"/>
      <c r="B84" s="549" t="str">
        <f>IF(A84="","",(VLOOKUP(A84,Flora!$D$2:$Q$6183,2,FALSE)))</f>
        <v/>
      </c>
      <c r="C84" s="549" t="str">
        <f>IF(A84="","",(IF(LEN(VLOOKUP(A84,Flora!$D$2:$Q$6183,10,FALSE))=0,"",VLOOKUP(A84,Flora!$D$2:$Q$6183,10,FALSE))))</f>
        <v/>
      </c>
      <c r="D84" s="549" t="str">
        <f>IF(A84="","",(IF(LEN(VLOOKUP(A84,Flora!$D$2:$Q$6183,8,FALSE))=0,"",(VLOOKUP(A84,Flora!$D$2:$Q$6183,8,FALSE)))))</f>
        <v/>
      </c>
      <c r="E84" s="547"/>
      <c r="F84" s="547"/>
    </row>
    <row r="85" spans="1:6" hidden="1" x14ac:dyDescent="0.25">
      <c r="A85" s="555"/>
      <c r="B85" s="549" t="str">
        <f>IF(A85="","",(VLOOKUP(A85,Flora!$D$2:$Q$6183,2,FALSE)))</f>
        <v/>
      </c>
      <c r="C85" s="549" t="str">
        <f>IF(A85="","",(IF(LEN(VLOOKUP(A85,Flora!$D$2:$Q$6183,10,FALSE))=0,"",VLOOKUP(A85,Flora!$D$2:$Q$6183,10,FALSE))))</f>
        <v/>
      </c>
      <c r="D85" s="549" t="str">
        <f>IF(A85="","",(IF(LEN(VLOOKUP(A85,Flora!$D$2:$Q$6183,8,FALSE))=0,"",(VLOOKUP(A85,Flora!$D$2:$Q$6183,8,FALSE)))))</f>
        <v/>
      </c>
      <c r="E85" s="547"/>
      <c r="F85" s="547"/>
    </row>
    <row r="86" spans="1:6" hidden="1" x14ac:dyDescent="0.25">
      <c r="A86" s="555"/>
      <c r="B86" s="549" t="str">
        <f>IF(A86="","",(VLOOKUP(A86,Flora!$D$2:$Q$6183,2,FALSE)))</f>
        <v/>
      </c>
      <c r="C86" s="549" t="str">
        <f>IF(A86="","",(IF(LEN(VLOOKUP(A86,Flora!$D$2:$Q$6183,10,FALSE))=0,"",VLOOKUP(A86,Flora!$D$2:$Q$6183,10,FALSE))))</f>
        <v/>
      </c>
      <c r="D86" s="549" t="str">
        <f>IF(A86="","",(IF(LEN(VLOOKUP(A86,Flora!$D$2:$Q$6183,8,FALSE))=0,"",(VLOOKUP(A86,Flora!$D$2:$Q$6183,8,FALSE)))))</f>
        <v/>
      </c>
      <c r="E86" s="547"/>
      <c r="F86" s="547"/>
    </row>
    <row r="87" spans="1:6" hidden="1" x14ac:dyDescent="0.25">
      <c r="A87" s="555"/>
      <c r="B87" s="549" t="str">
        <f>IF(A87="","",(VLOOKUP(A87,Flora!$D$2:$Q$6183,2,FALSE)))</f>
        <v/>
      </c>
      <c r="C87" s="549" t="str">
        <f>IF(A87="","",(IF(LEN(VLOOKUP(A87,Flora!$D$2:$Q$6183,10,FALSE))=0,"",VLOOKUP(A87,Flora!$D$2:$Q$6183,10,FALSE))))</f>
        <v/>
      </c>
      <c r="D87" s="549" t="str">
        <f>IF(A87="","",(IF(LEN(VLOOKUP(A87,Flora!$D$2:$Q$6183,8,FALSE))=0,"",(VLOOKUP(A87,Flora!$D$2:$Q$6183,8,FALSE)))))</f>
        <v/>
      </c>
      <c r="E87" s="547"/>
      <c r="F87" s="547"/>
    </row>
    <row r="88" spans="1:6" hidden="1" x14ac:dyDescent="0.25">
      <c r="A88" s="555"/>
      <c r="B88" s="549" t="str">
        <f>IF(A88="","",(VLOOKUP(A88,Flora!$D$2:$Q$6183,2,FALSE)))</f>
        <v/>
      </c>
      <c r="C88" s="549" t="str">
        <f>IF(A88="","",(IF(LEN(VLOOKUP(A88,Flora!$D$2:$Q$6183,10,FALSE))=0,"",VLOOKUP(A88,Flora!$D$2:$Q$6183,10,FALSE))))</f>
        <v/>
      </c>
      <c r="D88" s="549" t="str">
        <f>IF(A88="","",(IF(LEN(VLOOKUP(A88,Flora!$D$2:$Q$6183,8,FALSE))=0,"",(VLOOKUP(A88,Flora!$D$2:$Q$6183,8,FALSE)))))</f>
        <v/>
      </c>
      <c r="E88" s="547"/>
      <c r="F88" s="547"/>
    </row>
    <row r="89" spans="1:6" hidden="1" x14ac:dyDescent="0.25">
      <c r="A89" s="555"/>
      <c r="B89" s="549" t="str">
        <f>IF(A89="","",(VLOOKUP(A89,Flora!$D$2:$Q$6183,2,FALSE)))</f>
        <v/>
      </c>
      <c r="C89" s="549" t="str">
        <f>IF(A89="","",(IF(LEN(VLOOKUP(A89,Flora!$D$2:$Q$6183,10,FALSE))=0,"",VLOOKUP(A89,Flora!$D$2:$Q$6183,10,FALSE))))</f>
        <v/>
      </c>
      <c r="D89" s="549" t="str">
        <f>IF(A89="","",(IF(LEN(VLOOKUP(A89,Flora!$D$2:$Q$6183,8,FALSE))=0,"",(VLOOKUP(A89,Flora!$D$2:$Q$6183,8,FALSE)))))</f>
        <v/>
      </c>
      <c r="E89" s="547"/>
      <c r="F89" s="547"/>
    </row>
    <row r="90" spans="1:6" hidden="1" x14ac:dyDescent="0.25">
      <c r="A90" s="555"/>
      <c r="B90" s="549" t="str">
        <f>IF(A90="","",(VLOOKUP(A90,Flora!$D$2:$Q$6183,2,FALSE)))</f>
        <v/>
      </c>
      <c r="C90" s="549" t="str">
        <f>IF(A90="","",(IF(LEN(VLOOKUP(A90,Flora!$D$2:$Q$6183,10,FALSE))=0,"",VLOOKUP(A90,Flora!$D$2:$Q$6183,10,FALSE))))</f>
        <v/>
      </c>
      <c r="D90" s="549" t="str">
        <f>IF(A90="","",(IF(LEN(VLOOKUP(A90,Flora!$D$2:$Q$6183,8,FALSE))=0,"",(VLOOKUP(A90,Flora!$D$2:$Q$6183,8,FALSE)))))</f>
        <v/>
      </c>
      <c r="E90" s="547"/>
      <c r="F90" s="547"/>
    </row>
    <row r="91" spans="1:6" hidden="1" x14ac:dyDescent="0.25">
      <c r="A91" s="555"/>
      <c r="B91" s="549" t="str">
        <f>IF(A91="","",(VLOOKUP(A91,Flora!$D$2:$Q$6183,2,FALSE)))</f>
        <v/>
      </c>
      <c r="C91" s="549" t="str">
        <f>IF(A91="","",(IF(LEN(VLOOKUP(A91,Flora!$D$2:$Q$6183,10,FALSE))=0,"",VLOOKUP(A91,Flora!$D$2:$Q$6183,10,FALSE))))</f>
        <v/>
      </c>
      <c r="D91" s="549" t="str">
        <f>IF(A91="","",(IF(LEN(VLOOKUP(A91,Flora!$D$2:$Q$6183,8,FALSE))=0,"",(VLOOKUP(A91,Flora!$D$2:$Q$6183,8,FALSE)))))</f>
        <v/>
      </c>
      <c r="E91" s="547"/>
      <c r="F91" s="547"/>
    </row>
    <row r="92" spans="1:6" hidden="1" x14ac:dyDescent="0.25">
      <c r="A92" s="555"/>
      <c r="B92" s="549" t="str">
        <f>IF(A92="","",(VLOOKUP(A92,Flora!$D$2:$Q$6183,2,FALSE)))</f>
        <v/>
      </c>
      <c r="C92" s="549" t="str">
        <f>IF(A92="","",(IF(LEN(VLOOKUP(A92,Flora!$D$2:$Q$6183,10,FALSE))=0,"",VLOOKUP(A92,Flora!$D$2:$Q$6183,10,FALSE))))</f>
        <v/>
      </c>
      <c r="D92" s="549" t="str">
        <f>IF(A92="","",(IF(LEN(VLOOKUP(A92,Flora!$D$2:$Q$6183,8,FALSE))=0,"",(VLOOKUP(A92,Flora!$D$2:$Q$6183,8,FALSE)))))</f>
        <v/>
      </c>
      <c r="E92" s="547"/>
      <c r="F92" s="547"/>
    </row>
    <row r="93" spans="1:6" hidden="1" x14ac:dyDescent="0.25">
      <c r="A93" s="555"/>
      <c r="B93" s="549" t="str">
        <f>IF(A93="","",(VLOOKUP(A93,Flora!$D$2:$Q$6183,2,FALSE)))</f>
        <v/>
      </c>
      <c r="C93" s="549" t="str">
        <f>IF(A93="","",(IF(LEN(VLOOKUP(A93,Flora!$D$2:$Q$6183,10,FALSE))=0,"",VLOOKUP(A93,Flora!$D$2:$Q$6183,10,FALSE))))</f>
        <v/>
      </c>
      <c r="D93" s="549" t="str">
        <f>IF(A93="","",(IF(LEN(VLOOKUP(A93,Flora!$D$2:$Q$6183,8,FALSE))=0,"",(VLOOKUP(A93,Flora!$D$2:$Q$6183,8,FALSE)))))</f>
        <v/>
      </c>
      <c r="E93" s="547"/>
      <c r="F93" s="547"/>
    </row>
    <row r="94" spans="1:6" hidden="1" x14ac:dyDescent="0.25">
      <c r="A94" s="555"/>
      <c r="B94" s="549" t="str">
        <f>IF(A94="","",(VLOOKUP(A94,Flora!$D$2:$Q$6183,2,FALSE)))</f>
        <v/>
      </c>
      <c r="C94" s="549" t="str">
        <f>IF(A94="","",(IF(LEN(VLOOKUP(A94,Flora!$D$2:$Q$6183,10,FALSE))=0,"",VLOOKUP(A94,Flora!$D$2:$Q$6183,10,FALSE))))</f>
        <v/>
      </c>
      <c r="D94" s="549" t="str">
        <f>IF(A94="","",(IF(LEN(VLOOKUP(A94,Flora!$D$2:$Q$6183,8,FALSE))=0,"",(VLOOKUP(A94,Flora!$D$2:$Q$6183,8,FALSE)))))</f>
        <v/>
      </c>
      <c r="E94" s="547"/>
      <c r="F94" s="547"/>
    </row>
    <row r="95" spans="1:6" hidden="1" x14ac:dyDescent="0.25">
      <c r="A95" s="555"/>
      <c r="B95" s="549" t="str">
        <f>IF(A95="","",(VLOOKUP(A95,Flora!$D$2:$Q$6183,2,FALSE)))</f>
        <v/>
      </c>
      <c r="C95" s="549" t="str">
        <f>IF(A95="","",(IF(LEN(VLOOKUP(A95,Flora!$D$2:$Q$6183,10,FALSE))=0,"",VLOOKUP(A95,Flora!$D$2:$Q$6183,10,FALSE))))</f>
        <v/>
      </c>
      <c r="D95" s="549" t="str">
        <f>IF(A95="","",(IF(LEN(VLOOKUP(A95,Flora!$D$2:$Q$6183,8,FALSE))=0,"",(VLOOKUP(A95,Flora!$D$2:$Q$6183,8,FALSE)))))</f>
        <v/>
      </c>
      <c r="E95" s="547"/>
      <c r="F95" s="547"/>
    </row>
    <row r="96" spans="1:6" hidden="1" x14ac:dyDescent="0.25">
      <c r="A96" s="555"/>
      <c r="B96" s="549" t="str">
        <f>IF(A96="","",(VLOOKUP(A96,Flora!$D$2:$Q$6183,2,FALSE)))</f>
        <v/>
      </c>
      <c r="C96" s="549" t="str">
        <f>IF(A96="","",(IF(LEN(VLOOKUP(A96,Flora!$D$2:$Q$6183,10,FALSE))=0,"",VLOOKUP(A96,Flora!$D$2:$Q$6183,10,FALSE))))</f>
        <v/>
      </c>
      <c r="D96" s="549" t="str">
        <f>IF(A96="","",(IF(LEN(VLOOKUP(A96,Flora!$D$2:$Q$6183,8,FALSE))=0,"",(VLOOKUP(A96,Flora!$D$2:$Q$6183,8,FALSE)))))</f>
        <v/>
      </c>
      <c r="E96" s="547"/>
      <c r="F96" s="547"/>
    </row>
    <row r="97" spans="1:6" hidden="1" x14ac:dyDescent="0.25">
      <c r="A97" s="555"/>
      <c r="B97" s="549" t="str">
        <f>IF(A97="","",(VLOOKUP(A97,Flora!$D$2:$Q$6183,2,FALSE)))</f>
        <v/>
      </c>
      <c r="C97" s="549" t="str">
        <f>IF(A97="","",(IF(LEN(VLOOKUP(A97,Flora!$D$2:$Q$6183,10,FALSE))=0,"",VLOOKUP(A97,Flora!$D$2:$Q$6183,10,FALSE))))</f>
        <v/>
      </c>
      <c r="D97" s="549" t="str">
        <f>IF(A97="","",(IF(LEN(VLOOKUP(A97,Flora!$D$2:$Q$6183,8,FALSE))=0,"",(VLOOKUP(A97,Flora!$D$2:$Q$6183,8,FALSE)))))</f>
        <v/>
      </c>
      <c r="E97" s="547"/>
      <c r="F97" s="547"/>
    </row>
    <row r="98" spans="1:6" hidden="1" x14ac:dyDescent="0.25">
      <c r="A98" s="555"/>
      <c r="B98" s="549" t="str">
        <f>IF(A98="","",(VLOOKUP(A98,Flora!$D$2:$Q$6183,2,FALSE)))</f>
        <v/>
      </c>
      <c r="C98" s="549" t="str">
        <f>IF(A98="","",(IF(LEN(VLOOKUP(A98,Flora!$D$2:$Q$6183,10,FALSE))=0,"",VLOOKUP(A98,Flora!$D$2:$Q$6183,10,FALSE))))</f>
        <v/>
      </c>
      <c r="D98" s="549" t="str">
        <f>IF(A98="","",(IF(LEN(VLOOKUP(A98,Flora!$D$2:$Q$6183,8,FALSE))=0,"",(VLOOKUP(A98,Flora!$D$2:$Q$6183,8,FALSE)))))</f>
        <v/>
      </c>
      <c r="E98" s="547"/>
      <c r="F98" s="547"/>
    </row>
    <row r="99" spans="1:6" hidden="1" x14ac:dyDescent="0.25">
      <c r="A99" s="555"/>
      <c r="B99" s="549" t="str">
        <f>IF(A99="","",(VLOOKUP(A99,Flora!$D$2:$Q$6183,2,FALSE)))</f>
        <v/>
      </c>
      <c r="C99" s="549" t="str">
        <f>IF(A99="","",(IF(LEN(VLOOKUP(A99,Flora!$D$2:$Q$6183,10,FALSE))=0,"",VLOOKUP(A99,Flora!$D$2:$Q$6183,10,FALSE))))</f>
        <v/>
      </c>
      <c r="D99" s="549" t="str">
        <f>IF(A99="","",(IF(LEN(VLOOKUP(A99,Flora!$D$2:$Q$6183,8,FALSE))=0,"",(VLOOKUP(A99,Flora!$D$2:$Q$6183,8,FALSE)))))</f>
        <v/>
      </c>
      <c r="E99" s="547"/>
      <c r="F99" s="547"/>
    </row>
  </sheetData>
  <sheetProtection algorithmName="SHA-512" hashValue="owaYuP5/L6MN39sjVvl1QRzFcarwIoh+vpYMxBoQTolTdEPttJVlyZTJ4XjjTRfmSaXiygnh3xkq5F2EoVG04Q==" saltValue="qDpiAUiVkx77EOliXf6wSA==" spinCount="100000" sheet="1" objects="1" scenarios="1" formatRows="0"/>
  <mergeCells count="3">
    <mergeCell ref="A1:B2"/>
    <mergeCell ref="C1:D2"/>
    <mergeCell ref="E1:F2"/>
  </mergeCells>
  <pageMargins left="0.7" right="0.7" top="0.75" bottom="0.75" header="0.3" footer="0.3"/>
  <pageSetup paperSize="9" orientation="portrait" horizontalDpi="300" verticalDpi="30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B482C6E1-A0D4-4039-B78F-BF913F5D8FF1}">
          <x14:formula1>
            <xm:f>Miscellaneous!$O$10</xm:f>
          </x14:formula1>
          <xm:sqref>F4:F99</xm:sqref>
        </x14:dataValidation>
        <x14:dataValidation type="list" allowBlank="1" showInputMessage="1" showErrorMessage="1" xr:uid="{EC39C8AA-5964-4A1F-A267-AE618252D373}">
          <x14:formula1>
            <xm:f>Miscellaneous!$N$10</xm:f>
          </x14:formula1>
          <xm:sqref>E4:E99</xm:sqref>
        </x14:dataValidation>
        <x14:dataValidation type="list" allowBlank="1" showInputMessage="1" showErrorMessage="1" xr:uid="{6117E20C-5C2E-4A91-BCD4-260F7443B878}">
          <x14:formula1>
            <xm:f>Flora!$D$2:$D$6183</xm:f>
          </x14:formula1>
          <xm:sqref>A4:A99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1"/>
  <dimension ref="A1:S6183"/>
  <sheetViews>
    <sheetView workbookViewId="0">
      <selection activeCell="D23" sqref="D23"/>
    </sheetView>
  </sheetViews>
  <sheetFormatPr defaultColWidth="9.1796875" defaultRowHeight="14.5" x14ac:dyDescent="0.35"/>
  <cols>
    <col min="1" max="1" width="38.1796875" style="238" bestFit="1" customWidth="1"/>
    <col min="2" max="2" width="15.1796875" style="238" bestFit="1" customWidth="1"/>
    <col min="3" max="3" width="21.1796875" style="238" bestFit="1" customWidth="1"/>
    <col min="4" max="4" width="78.7265625" style="238" bestFit="1" customWidth="1"/>
    <col min="5" max="5" width="38" style="238" bestFit="1" customWidth="1"/>
    <col min="6" max="6" width="9.453125" style="238" bestFit="1" customWidth="1"/>
    <col min="7" max="7" width="21.54296875" style="238" bestFit="1" customWidth="1"/>
    <col min="8" max="8" width="46.7265625" style="238" bestFit="1" customWidth="1"/>
    <col min="9" max="9" width="47.7265625" style="238" bestFit="1" customWidth="1"/>
    <col min="10" max="10" width="12.54296875" style="238" bestFit="1" customWidth="1"/>
    <col min="11" max="11" width="16.453125" style="238" bestFit="1" customWidth="1"/>
    <col min="12" max="12" width="57.54296875" style="238" customWidth="1"/>
    <col min="13" max="13" width="16.453125" style="238" bestFit="1" customWidth="1"/>
    <col min="14" max="14" width="81.1796875" style="238" customWidth="1"/>
    <col min="15" max="15" width="32.26953125" style="238" bestFit="1" customWidth="1"/>
    <col min="16" max="16" width="34.81640625" style="238" bestFit="1" customWidth="1"/>
    <col min="17" max="17" width="23" style="239" bestFit="1" customWidth="1"/>
    <col min="18" max="18" width="35.26953125" style="239" bestFit="1" customWidth="1"/>
    <col min="19" max="19" width="134" style="238" bestFit="1" customWidth="1"/>
    <col min="20" max="16384" width="9.1796875" style="238"/>
  </cols>
  <sheetData>
    <row r="1" spans="1:19" ht="15" thickBot="1" x14ac:dyDescent="0.4">
      <c r="A1" s="556" t="s">
        <v>31</v>
      </c>
      <c r="B1" s="557" t="s">
        <v>32</v>
      </c>
      <c r="C1" s="557" t="s">
        <v>33</v>
      </c>
      <c r="D1" s="557" t="s">
        <v>39</v>
      </c>
      <c r="E1" s="557" t="s">
        <v>34</v>
      </c>
      <c r="F1" s="557" t="s">
        <v>35</v>
      </c>
      <c r="G1" s="557" t="s">
        <v>36</v>
      </c>
      <c r="H1" s="557" t="s">
        <v>37</v>
      </c>
      <c r="I1" s="557" t="s">
        <v>38</v>
      </c>
      <c r="J1" s="557" t="s">
        <v>40</v>
      </c>
      <c r="K1" s="557" t="s">
        <v>25855</v>
      </c>
      <c r="L1" s="557" t="s">
        <v>28680</v>
      </c>
      <c r="M1" s="557" t="s">
        <v>41</v>
      </c>
      <c r="N1" s="557" t="s">
        <v>42</v>
      </c>
      <c r="O1" s="558" t="s">
        <v>34245</v>
      </c>
      <c r="P1" s="558" t="s">
        <v>28681</v>
      </c>
      <c r="Q1" s="557" t="s">
        <v>27871</v>
      </c>
      <c r="R1" s="557" t="s">
        <v>27872</v>
      </c>
      <c r="S1" s="558" t="s">
        <v>28682</v>
      </c>
    </row>
    <row r="2" spans="1:19" x14ac:dyDescent="0.35">
      <c r="A2" s="559">
        <v>6052</v>
      </c>
      <c r="B2" s="560" t="s">
        <v>398</v>
      </c>
      <c r="C2" s="560" t="s">
        <v>399</v>
      </c>
      <c r="D2" s="560" t="s">
        <v>23996</v>
      </c>
      <c r="E2" s="560" t="s">
        <v>23997</v>
      </c>
      <c r="F2" s="560" t="s">
        <v>23998</v>
      </c>
      <c r="G2" s="560" t="s">
        <v>23999</v>
      </c>
      <c r="H2" s="560" t="s">
        <v>24000</v>
      </c>
      <c r="I2" s="560" t="s">
        <v>26690</v>
      </c>
      <c r="J2" s="560" t="s">
        <v>109</v>
      </c>
      <c r="K2" s="560" t="s">
        <v>24001</v>
      </c>
      <c r="L2" s="560" t="s">
        <v>24001</v>
      </c>
      <c r="M2" s="560" t="s">
        <v>24001</v>
      </c>
      <c r="N2" s="560" t="s">
        <v>24001</v>
      </c>
      <c r="O2" s="561" t="s">
        <v>24001</v>
      </c>
      <c r="P2" s="561" t="s">
        <v>24001</v>
      </c>
      <c r="Q2" s="561">
        <v>42520</v>
      </c>
      <c r="R2" s="561"/>
      <c r="S2" s="561" t="s">
        <v>28683</v>
      </c>
    </row>
    <row r="3" spans="1:19" x14ac:dyDescent="0.35">
      <c r="A3" s="562">
        <v>3238</v>
      </c>
      <c r="B3" s="563" t="s">
        <v>484</v>
      </c>
      <c r="C3" s="563" t="s">
        <v>8118</v>
      </c>
      <c r="D3" s="563" t="s">
        <v>34246</v>
      </c>
      <c r="E3" s="563" t="s">
        <v>8123</v>
      </c>
      <c r="F3" s="563" t="s">
        <v>8124</v>
      </c>
      <c r="G3" s="563" t="s">
        <v>8120</v>
      </c>
      <c r="H3" s="563" t="s">
        <v>8121</v>
      </c>
      <c r="I3" s="563" t="s">
        <v>26690</v>
      </c>
      <c r="J3" s="563" t="s">
        <v>24001</v>
      </c>
      <c r="K3" s="563" t="s">
        <v>24001</v>
      </c>
      <c r="L3" s="563" t="s">
        <v>24001</v>
      </c>
      <c r="M3" s="563" t="s">
        <v>24001</v>
      </c>
      <c r="N3" s="563" t="s">
        <v>24001</v>
      </c>
      <c r="O3" s="564" t="s">
        <v>24001</v>
      </c>
      <c r="P3" s="564" t="s">
        <v>24001</v>
      </c>
      <c r="Q3" s="564">
        <v>38769</v>
      </c>
      <c r="R3" s="564">
        <v>45530.543217592603</v>
      </c>
      <c r="S3" s="564" t="s">
        <v>28684</v>
      </c>
    </row>
    <row r="4" spans="1:19" x14ac:dyDescent="0.35">
      <c r="A4" s="559">
        <v>3239</v>
      </c>
      <c r="B4" s="563" t="s">
        <v>484</v>
      </c>
      <c r="C4" s="563" t="s">
        <v>8118</v>
      </c>
      <c r="D4" s="563" t="s">
        <v>8122</v>
      </c>
      <c r="E4" s="563" t="s">
        <v>24001</v>
      </c>
      <c r="F4" s="563" t="s">
        <v>8119</v>
      </c>
      <c r="G4" s="563" t="s">
        <v>8120</v>
      </c>
      <c r="H4" s="563" t="s">
        <v>8121</v>
      </c>
      <c r="I4" s="563" t="s">
        <v>26691</v>
      </c>
      <c r="J4" s="563" t="s">
        <v>24001</v>
      </c>
      <c r="K4" s="563" t="s">
        <v>24001</v>
      </c>
      <c r="L4" s="563" t="s">
        <v>24001</v>
      </c>
      <c r="M4" s="563" t="s">
        <v>24001</v>
      </c>
      <c r="N4" s="563" t="s">
        <v>24001</v>
      </c>
      <c r="O4" s="564" t="s">
        <v>24001</v>
      </c>
      <c r="P4" s="564" t="s">
        <v>24001</v>
      </c>
      <c r="Q4" s="564">
        <v>38775</v>
      </c>
      <c r="R4" s="564"/>
      <c r="S4" s="564" t="s">
        <v>28684</v>
      </c>
    </row>
    <row r="5" spans="1:19" x14ac:dyDescent="0.35">
      <c r="A5" s="559">
        <v>3240</v>
      </c>
      <c r="B5" s="563" t="s">
        <v>484</v>
      </c>
      <c r="C5" s="563" t="s">
        <v>8118</v>
      </c>
      <c r="D5" s="563" t="s">
        <v>8126</v>
      </c>
      <c r="E5" s="563" t="s">
        <v>8123</v>
      </c>
      <c r="F5" s="563" t="s">
        <v>8125</v>
      </c>
      <c r="G5" s="563" t="s">
        <v>8120</v>
      </c>
      <c r="H5" s="563" t="s">
        <v>8121</v>
      </c>
      <c r="I5" s="563" t="s">
        <v>27039</v>
      </c>
      <c r="J5" s="563" t="s">
        <v>24001</v>
      </c>
      <c r="K5" s="563" t="s">
        <v>24001</v>
      </c>
      <c r="L5" s="563" t="s">
        <v>24001</v>
      </c>
      <c r="M5" s="563" t="s">
        <v>24001</v>
      </c>
      <c r="N5" s="563" t="s">
        <v>24001</v>
      </c>
      <c r="O5" s="564" t="s">
        <v>24001</v>
      </c>
      <c r="P5" s="564" t="s">
        <v>24001</v>
      </c>
      <c r="Q5" s="564">
        <v>38769</v>
      </c>
      <c r="R5" s="564"/>
      <c r="S5" s="564" t="s">
        <v>28685</v>
      </c>
    </row>
    <row r="6" spans="1:19" x14ac:dyDescent="0.35">
      <c r="A6" s="562">
        <v>3241</v>
      </c>
      <c r="B6" s="563" t="s">
        <v>484</v>
      </c>
      <c r="C6" s="563" t="s">
        <v>8118</v>
      </c>
      <c r="D6" s="563" t="s">
        <v>8129</v>
      </c>
      <c r="E6" s="563" t="s">
        <v>24001</v>
      </c>
      <c r="F6" s="563" t="s">
        <v>8127</v>
      </c>
      <c r="G6" s="563" t="s">
        <v>8120</v>
      </c>
      <c r="H6" s="563" t="s">
        <v>8128</v>
      </c>
      <c r="I6" s="563" t="s">
        <v>26691</v>
      </c>
      <c r="J6" s="563" t="s">
        <v>24001</v>
      </c>
      <c r="K6" s="563" t="s">
        <v>24001</v>
      </c>
      <c r="L6" s="563" t="s">
        <v>24001</v>
      </c>
      <c r="M6" s="563" t="s">
        <v>24001</v>
      </c>
      <c r="N6" s="563" t="s">
        <v>24001</v>
      </c>
      <c r="O6" s="564" t="s">
        <v>24001</v>
      </c>
      <c r="P6" s="564" t="s">
        <v>24001</v>
      </c>
      <c r="Q6" s="564">
        <v>35522</v>
      </c>
      <c r="R6" s="564"/>
      <c r="S6" s="564" t="s">
        <v>28686</v>
      </c>
    </row>
    <row r="7" spans="1:19" x14ac:dyDescent="0.35">
      <c r="A7" s="559">
        <v>3242</v>
      </c>
      <c r="B7" s="563" t="s">
        <v>484</v>
      </c>
      <c r="C7" s="563" t="s">
        <v>8118</v>
      </c>
      <c r="D7" s="563" t="s">
        <v>8132</v>
      </c>
      <c r="E7" s="563" t="s">
        <v>8130</v>
      </c>
      <c r="F7" s="563" t="s">
        <v>8131</v>
      </c>
      <c r="G7" s="563" t="s">
        <v>8120</v>
      </c>
      <c r="H7" s="563" t="s">
        <v>8128</v>
      </c>
      <c r="I7" s="563" t="s">
        <v>27040</v>
      </c>
      <c r="J7" s="563" t="s">
        <v>24001</v>
      </c>
      <c r="K7" s="563" t="s">
        <v>24001</v>
      </c>
      <c r="L7" s="563" t="s">
        <v>24001</v>
      </c>
      <c r="M7" s="563" t="s">
        <v>24001</v>
      </c>
      <c r="N7" s="563" t="s">
        <v>24001</v>
      </c>
      <c r="O7" s="564" t="s">
        <v>24001</v>
      </c>
      <c r="P7" s="564" t="s">
        <v>24001</v>
      </c>
      <c r="Q7" s="564">
        <v>35522</v>
      </c>
      <c r="R7" s="564"/>
      <c r="S7" s="564" t="s">
        <v>34247</v>
      </c>
    </row>
    <row r="8" spans="1:19" x14ac:dyDescent="0.35">
      <c r="A8" s="559">
        <v>3243</v>
      </c>
      <c r="B8" s="563" t="s">
        <v>484</v>
      </c>
      <c r="C8" s="563" t="s">
        <v>8118</v>
      </c>
      <c r="D8" s="563" t="s">
        <v>8134</v>
      </c>
      <c r="E8" s="563" t="s">
        <v>8130</v>
      </c>
      <c r="F8" s="563" t="s">
        <v>8133</v>
      </c>
      <c r="G8" s="563" t="s">
        <v>8120</v>
      </c>
      <c r="H8" s="563" t="s">
        <v>8128</v>
      </c>
      <c r="I8" s="563" t="s">
        <v>27041</v>
      </c>
      <c r="J8" s="563" t="s">
        <v>24001</v>
      </c>
      <c r="K8" s="563" t="s">
        <v>24001</v>
      </c>
      <c r="L8" s="563" t="s">
        <v>24001</v>
      </c>
      <c r="M8" s="563" t="s">
        <v>24001</v>
      </c>
      <c r="N8" s="563" t="s">
        <v>24001</v>
      </c>
      <c r="O8" s="564" t="s">
        <v>24001</v>
      </c>
      <c r="P8" s="564" t="s">
        <v>24001</v>
      </c>
      <c r="Q8" s="564">
        <v>35522</v>
      </c>
      <c r="R8" s="564"/>
      <c r="S8" s="564" t="s">
        <v>28687</v>
      </c>
    </row>
    <row r="9" spans="1:19" x14ac:dyDescent="0.35">
      <c r="A9" s="562">
        <v>3244</v>
      </c>
      <c r="B9" s="563" t="s">
        <v>484</v>
      </c>
      <c r="C9" s="563" t="s">
        <v>8118</v>
      </c>
      <c r="D9" s="563" t="s">
        <v>24543</v>
      </c>
      <c r="E9" s="563" t="s">
        <v>24544</v>
      </c>
      <c r="F9" s="563" t="s">
        <v>24545</v>
      </c>
      <c r="G9" s="563" t="s">
        <v>8120</v>
      </c>
      <c r="H9" s="563" t="s">
        <v>3619</v>
      </c>
      <c r="I9" s="563" t="s">
        <v>26690</v>
      </c>
      <c r="J9" s="563" t="s">
        <v>109</v>
      </c>
      <c r="K9" s="563" t="s">
        <v>24001</v>
      </c>
      <c r="L9" s="563" t="s">
        <v>24001</v>
      </c>
      <c r="M9" s="563" t="s">
        <v>24001</v>
      </c>
      <c r="N9" s="563" t="s">
        <v>24001</v>
      </c>
      <c r="O9" s="564" t="s">
        <v>24001</v>
      </c>
      <c r="P9" s="564" t="s">
        <v>24001</v>
      </c>
      <c r="Q9" s="564">
        <v>43111</v>
      </c>
      <c r="R9" s="564"/>
      <c r="S9" s="564" t="s">
        <v>28688</v>
      </c>
    </row>
    <row r="10" spans="1:19" x14ac:dyDescent="0.35">
      <c r="A10" s="559">
        <v>3245</v>
      </c>
      <c r="B10" s="563" t="s">
        <v>484</v>
      </c>
      <c r="C10" s="563" t="s">
        <v>8118</v>
      </c>
      <c r="D10" s="563" t="s">
        <v>8137</v>
      </c>
      <c r="E10" s="563" t="s">
        <v>8135</v>
      </c>
      <c r="F10" s="563" t="s">
        <v>8136</v>
      </c>
      <c r="G10" s="563" t="s">
        <v>8120</v>
      </c>
      <c r="H10" s="563" t="s">
        <v>7122</v>
      </c>
      <c r="I10" s="563" t="s">
        <v>26690</v>
      </c>
      <c r="J10" s="563" t="s">
        <v>24001</v>
      </c>
      <c r="K10" s="563" t="s">
        <v>24001</v>
      </c>
      <c r="L10" s="563" t="s">
        <v>24001</v>
      </c>
      <c r="M10" s="563" t="s">
        <v>24001</v>
      </c>
      <c r="N10" s="563" t="s">
        <v>24001</v>
      </c>
      <c r="O10" s="564" t="s">
        <v>24001</v>
      </c>
      <c r="P10" s="564" t="s">
        <v>24001</v>
      </c>
      <c r="Q10" s="564">
        <v>33148</v>
      </c>
      <c r="R10" s="564"/>
      <c r="S10" s="564" t="s">
        <v>28689</v>
      </c>
    </row>
    <row r="11" spans="1:19" x14ac:dyDescent="0.35">
      <c r="A11" s="559">
        <v>3246</v>
      </c>
      <c r="B11" s="563" t="s">
        <v>484</v>
      </c>
      <c r="C11" s="563" t="s">
        <v>8118</v>
      </c>
      <c r="D11" s="563" t="s">
        <v>8141</v>
      </c>
      <c r="E11" s="563" t="s">
        <v>8138</v>
      </c>
      <c r="F11" s="563" t="s">
        <v>8139</v>
      </c>
      <c r="G11" s="563" t="s">
        <v>8120</v>
      </c>
      <c r="H11" s="563" t="s">
        <v>8140</v>
      </c>
      <c r="I11" s="563" t="s">
        <v>26690</v>
      </c>
      <c r="J11" s="563" t="s">
        <v>24001</v>
      </c>
      <c r="K11" s="563" t="s">
        <v>24001</v>
      </c>
      <c r="L11" s="563" t="s">
        <v>24001</v>
      </c>
      <c r="M11" s="563" t="s">
        <v>24001</v>
      </c>
      <c r="N11" s="563" t="s">
        <v>24001</v>
      </c>
      <c r="O11" s="564" t="s">
        <v>24001</v>
      </c>
      <c r="P11" s="564" t="s">
        <v>24001</v>
      </c>
      <c r="Q11" s="564">
        <v>33148</v>
      </c>
      <c r="R11" s="564"/>
      <c r="S11" s="564" t="s">
        <v>28690</v>
      </c>
    </row>
    <row r="12" spans="1:19" x14ac:dyDescent="0.35">
      <c r="A12" s="562">
        <v>3247</v>
      </c>
      <c r="B12" s="563" t="s">
        <v>484</v>
      </c>
      <c r="C12" s="563" t="s">
        <v>8118</v>
      </c>
      <c r="D12" s="563" t="s">
        <v>8145</v>
      </c>
      <c r="E12" s="563" t="s">
        <v>8142</v>
      </c>
      <c r="F12" s="563" t="s">
        <v>8143</v>
      </c>
      <c r="G12" s="563" t="s">
        <v>8120</v>
      </c>
      <c r="H12" s="563" t="s">
        <v>8144</v>
      </c>
      <c r="I12" s="563" t="s">
        <v>26690</v>
      </c>
      <c r="J12" s="563" t="s">
        <v>24001</v>
      </c>
      <c r="K12" s="563" t="s">
        <v>24001</v>
      </c>
      <c r="L12" s="563" t="s">
        <v>24001</v>
      </c>
      <c r="M12" s="563" t="s">
        <v>24001</v>
      </c>
      <c r="N12" s="563" t="s">
        <v>24001</v>
      </c>
      <c r="O12" s="564" t="s">
        <v>24001</v>
      </c>
      <c r="P12" s="564" t="s">
        <v>24001</v>
      </c>
      <c r="Q12" s="564">
        <v>33148</v>
      </c>
      <c r="R12" s="564"/>
      <c r="S12" s="564" t="s">
        <v>28691</v>
      </c>
    </row>
    <row r="13" spans="1:19" x14ac:dyDescent="0.35">
      <c r="A13" s="559">
        <v>3248</v>
      </c>
      <c r="B13" s="563" t="s">
        <v>484</v>
      </c>
      <c r="C13" s="563" t="s">
        <v>8118</v>
      </c>
      <c r="D13" s="563" t="s">
        <v>34248</v>
      </c>
      <c r="E13" s="563" t="s">
        <v>8146</v>
      </c>
      <c r="F13" s="563" t="s">
        <v>8147</v>
      </c>
      <c r="G13" s="563" t="s">
        <v>8120</v>
      </c>
      <c r="H13" s="563" t="s">
        <v>34249</v>
      </c>
      <c r="I13" s="563" t="s">
        <v>26690</v>
      </c>
      <c r="J13" s="563" t="s">
        <v>24001</v>
      </c>
      <c r="K13" s="563" t="s">
        <v>24001</v>
      </c>
      <c r="L13" s="563" t="s">
        <v>24001</v>
      </c>
      <c r="M13" s="563" t="s">
        <v>24001</v>
      </c>
      <c r="N13" s="563" t="s">
        <v>24001</v>
      </c>
      <c r="O13" s="564" t="s">
        <v>24001</v>
      </c>
      <c r="P13" s="564" t="s">
        <v>24001</v>
      </c>
      <c r="Q13" s="564">
        <v>33148</v>
      </c>
      <c r="R13" s="564">
        <v>45712.539571759298</v>
      </c>
      <c r="S13" s="564" t="s">
        <v>34250</v>
      </c>
    </row>
    <row r="14" spans="1:19" x14ac:dyDescent="0.35">
      <c r="A14" s="559">
        <v>3249</v>
      </c>
      <c r="B14" s="563" t="s">
        <v>484</v>
      </c>
      <c r="C14" s="563" t="s">
        <v>8118</v>
      </c>
      <c r="D14" s="563" t="s">
        <v>8150</v>
      </c>
      <c r="E14" s="563" t="s">
        <v>8138</v>
      </c>
      <c r="F14" s="563" t="s">
        <v>8148</v>
      </c>
      <c r="G14" s="563" t="s">
        <v>8120</v>
      </c>
      <c r="H14" s="563" t="s">
        <v>8149</v>
      </c>
      <c r="I14" s="563" t="s">
        <v>26690</v>
      </c>
      <c r="J14" s="563" t="s">
        <v>24001</v>
      </c>
      <c r="K14" s="563" t="s">
        <v>24001</v>
      </c>
      <c r="L14" s="563" t="s">
        <v>24001</v>
      </c>
      <c r="M14" s="563" t="s">
        <v>24001</v>
      </c>
      <c r="N14" s="563" t="s">
        <v>24001</v>
      </c>
      <c r="O14" s="564" t="s">
        <v>24001</v>
      </c>
      <c r="P14" s="564" t="s">
        <v>24001</v>
      </c>
      <c r="Q14" s="564">
        <v>33148</v>
      </c>
      <c r="R14" s="564"/>
      <c r="S14" s="564" t="s">
        <v>28692</v>
      </c>
    </row>
    <row r="15" spans="1:19" x14ac:dyDescent="0.35">
      <c r="A15" s="562">
        <v>3250</v>
      </c>
      <c r="B15" s="563" t="s">
        <v>484</v>
      </c>
      <c r="C15" s="563" t="s">
        <v>8118</v>
      </c>
      <c r="D15" s="563" t="s">
        <v>24002</v>
      </c>
      <c r="E15" s="563" t="s">
        <v>24001</v>
      </c>
      <c r="F15" s="563" t="s">
        <v>8155</v>
      </c>
      <c r="G15" s="563" t="s">
        <v>8120</v>
      </c>
      <c r="H15" s="563" t="s">
        <v>8153</v>
      </c>
      <c r="I15" s="563" t="s">
        <v>27042</v>
      </c>
      <c r="J15" s="563" t="s">
        <v>24001</v>
      </c>
      <c r="K15" s="563" t="s">
        <v>34277</v>
      </c>
      <c r="L15" s="563" t="s">
        <v>27717</v>
      </c>
      <c r="M15" s="563" t="s">
        <v>24001</v>
      </c>
      <c r="N15" s="563" t="s">
        <v>24001</v>
      </c>
      <c r="O15" s="564" t="s">
        <v>24001</v>
      </c>
      <c r="P15" s="564" t="s">
        <v>24001</v>
      </c>
      <c r="Q15" s="564">
        <v>33148</v>
      </c>
      <c r="R15" s="564">
        <v>42975.678333333301</v>
      </c>
      <c r="S15" s="564" t="s">
        <v>28693</v>
      </c>
    </row>
    <row r="16" spans="1:19" x14ac:dyDescent="0.35">
      <c r="A16" s="559">
        <v>3251</v>
      </c>
      <c r="B16" s="563" t="s">
        <v>484</v>
      </c>
      <c r="C16" s="563" t="s">
        <v>8118</v>
      </c>
      <c r="D16" s="563" t="s">
        <v>8154</v>
      </c>
      <c r="E16" s="563" t="s">
        <v>8151</v>
      </c>
      <c r="F16" s="563" t="s">
        <v>8152</v>
      </c>
      <c r="G16" s="563" t="s">
        <v>8120</v>
      </c>
      <c r="H16" s="563" t="s">
        <v>8153</v>
      </c>
      <c r="I16" s="563" t="s">
        <v>26753</v>
      </c>
      <c r="J16" s="563" t="s">
        <v>24001</v>
      </c>
      <c r="K16" s="563" t="s">
        <v>24001</v>
      </c>
      <c r="L16" s="563" t="s">
        <v>24001</v>
      </c>
      <c r="M16" s="563" t="s">
        <v>24001</v>
      </c>
      <c r="N16" s="563" t="s">
        <v>24001</v>
      </c>
      <c r="O16" s="564" t="s">
        <v>24001</v>
      </c>
      <c r="P16" s="564" t="s">
        <v>24001</v>
      </c>
      <c r="Q16" s="564">
        <v>33148</v>
      </c>
      <c r="R16" s="564"/>
      <c r="S16" s="564" t="s">
        <v>28694</v>
      </c>
    </row>
    <row r="17" spans="1:19" x14ac:dyDescent="0.35">
      <c r="A17" s="559">
        <v>3252</v>
      </c>
      <c r="B17" s="563" t="s">
        <v>484</v>
      </c>
      <c r="C17" s="563" t="s">
        <v>8118</v>
      </c>
      <c r="D17" s="563" t="s">
        <v>8159</v>
      </c>
      <c r="E17" s="563" t="s">
        <v>8156</v>
      </c>
      <c r="F17" s="563" t="s">
        <v>8157</v>
      </c>
      <c r="G17" s="563" t="s">
        <v>8120</v>
      </c>
      <c r="H17" s="563" t="s">
        <v>8158</v>
      </c>
      <c r="I17" s="563" t="s">
        <v>26690</v>
      </c>
      <c r="J17" s="563" t="s">
        <v>109</v>
      </c>
      <c r="K17" s="563" t="s">
        <v>24001</v>
      </c>
      <c r="L17" s="563" t="s">
        <v>24001</v>
      </c>
      <c r="M17" s="563" t="s">
        <v>24001</v>
      </c>
      <c r="N17" s="563" t="s">
        <v>24001</v>
      </c>
      <c r="O17" s="564" t="s">
        <v>24001</v>
      </c>
      <c r="P17" s="564" t="s">
        <v>24001</v>
      </c>
      <c r="Q17" s="564">
        <v>42025</v>
      </c>
      <c r="R17" s="564"/>
      <c r="S17" s="564" t="s">
        <v>28695</v>
      </c>
    </row>
    <row r="18" spans="1:19" x14ac:dyDescent="0.35">
      <c r="A18" s="562">
        <v>3253</v>
      </c>
      <c r="B18" s="563" t="s">
        <v>484</v>
      </c>
      <c r="C18" s="563" t="s">
        <v>8118</v>
      </c>
      <c r="D18" s="563" t="s">
        <v>8162</v>
      </c>
      <c r="E18" s="563" t="s">
        <v>8160</v>
      </c>
      <c r="F18" s="563" t="s">
        <v>8161</v>
      </c>
      <c r="G18" s="563" t="s">
        <v>8120</v>
      </c>
      <c r="H18" s="563" t="s">
        <v>55</v>
      </c>
      <c r="I18" s="563" t="s">
        <v>26690</v>
      </c>
      <c r="J18" s="563" t="s">
        <v>24001</v>
      </c>
      <c r="K18" s="563" t="s">
        <v>24001</v>
      </c>
      <c r="L18" s="563" t="s">
        <v>24001</v>
      </c>
      <c r="M18" s="563" t="s">
        <v>24001</v>
      </c>
      <c r="N18" s="563" t="s">
        <v>24001</v>
      </c>
      <c r="O18" s="564" t="s">
        <v>24001</v>
      </c>
      <c r="P18" s="564" t="s">
        <v>24001</v>
      </c>
      <c r="Q18" s="564">
        <v>33148</v>
      </c>
      <c r="R18" s="564"/>
      <c r="S18" s="564" t="s">
        <v>8162</v>
      </c>
    </row>
    <row r="19" spans="1:19" x14ac:dyDescent="0.35">
      <c r="A19" s="559">
        <v>3254</v>
      </c>
      <c r="B19" s="563" t="s">
        <v>484</v>
      </c>
      <c r="C19" s="563" t="s">
        <v>8118</v>
      </c>
      <c r="D19" s="563" t="s">
        <v>8165</v>
      </c>
      <c r="E19" s="563" t="s">
        <v>24001</v>
      </c>
      <c r="F19" s="563" t="s">
        <v>8163</v>
      </c>
      <c r="G19" s="563" t="s">
        <v>8120</v>
      </c>
      <c r="H19" s="563" t="s">
        <v>8164</v>
      </c>
      <c r="I19" s="563" t="s">
        <v>26690</v>
      </c>
      <c r="J19" s="563" t="s">
        <v>24001</v>
      </c>
      <c r="K19" s="563" t="s">
        <v>24001</v>
      </c>
      <c r="L19" s="563" t="s">
        <v>24001</v>
      </c>
      <c r="M19" s="563" t="s">
        <v>24001</v>
      </c>
      <c r="N19" s="563" t="s">
        <v>24001</v>
      </c>
      <c r="O19" s="564" t="s">
        <v>24001</v>
      </c>
      <c r="P19" s="564" t="s">
        <v>24001</v>
      </c>
      <c r="Q19" s="564">
        <v>38412</v>
      </c>
      <c r="R19" s="564"/>
      <c r="S19" s="564" t="s">
        <v>28696</v>
      </c>
    </row>
    <row r="20" spans="1:19" x14ac:dyDescent="0.35">
      <c r="A20" s="559">
        <v>3255</v>
      </c>
      <c r="B20" s="563" t="s">
        <v>484</v>
      </c>
      <c r="C20" s="563" t="s">
        <v>8118</v>
      </c>
      <c r="D20" s="563" t="s">
        <v>8169</v>
      </c>
      <c r="E20" s="563" t="s">
        <v>8166</v>
      </c>
      <c r="F20" s="563" t="s">
        <v>8167</v>
      </c>
      <c r="G20" s="563" t="s">
        <v>8120</v>
      </c>
      <c r="H20" s="563" t="s">
        <v>8168</v>
      </c>
      <c r="I20" s="563" t="s">
        <v>26690</v>
      </c>
      <c r="J20" s="563" t="s">
        <v>109</v>
      </c>
      <c r="K20" s="563" t="s">
        <v>24001</v>
      </c>
      <c r="L20" s="563" t="s">
        <v>24001</v>
      </c>
      <c r="M20" s="563" t="s">
        <v>24001</v>
      </c>
      <c r="N20" s="563" t="s">
        <v>24001</v>
      </c>
      <c r="O20" s="564" t="s">
        <v>24001</v>
      </c>
      <c r="P20" s="564" t="s">
        <v>24001</v>
      </c>
      <c r="Q20" s="564">
        <v>33148</v>
      </c>
      <c r="R20" s="564"/>
      <c r="S20" s="564" t="s">
        <v>28697</v>
      </c>
    </row>
    <row r="21" spans="1:19" x14ac:dyDescent="0.35">
      <c r="A21" s="562">
        <v>1799</v>
      </c>
      <c r="B21" s="563" t="s">
        <v>484</v>
      </c>
      <c r="C21" s="563" t="s">
        <v>28698</v>
      </c>
      <c r="D21" s="563" t="s">
        <v>4939</v>
      </c>
      <c r="E21" s="563" t="s">
        <v>4935</v>
      </c>
      <c r="F21" s="563" t="s">
        <v>4936</v>
      </c>
      <c r="G21" s="563" t="s">
        <v>4937</v>
      </c>
      <c r="H21" s="563" t="s">
        <v>4938</v>
      </c>
      <c r="I21" s="563" t="s">
        <v>26876</v>
      </c>
      <c r="J21" s="563" t="s">
        <v>24001</v>
      </c>
      <c r="K21" s="563" t="s">
        <v>24001</v>
      </c>
      <c r="L21" s="563" t="s">
        <v>24001</v>
      </c>
      <c r="M21" s="563" t="s">
        <v>24001</v>
      </c>
      <c r="N21" s="563" t="s">
        <v>24001</v>
      </c>
      <c r="O21" s="564" t="s">
        <v>24001</v>
      </c>
      <c r="P21" s="564" t="s">
        <v>24001</v>
      </c>
      <c r="Q21" s="564">
        <v>33148</v>
      </c>
      <c r="R21" s="564">
        <v>38385</v>
      </c>
      <c r="S21" s="564" t="s">
        <v>28699</v>
      </c>
    </row>
    <row r="22" spans="1:19" x14ac:dyDescent="0.35">
      <c r="A22" s="559">
        <v>1800</v>
      </c>
      <c r="B22" s="563" t="s">
        <v>484</v>
      </c>
      <c r="C22" s="563" t="s">
        <v>28698</v>
      </c>
      <c r="D22" s="563" t="s">
        <v>4943</v>
      </c>
      <c r="E22" s="563" t="s">
        <v>4940</v>
      </c>
      <c r="F22" s="563" t="s">
        <v>4941</v>
      </c>
      <c r="G22" s="563" t="s">
        <v>4937</v>
      </c>
      <c r="H22" s="563" t="s">
        <v>4942</v>
      </c>
      <c r="I22" s="563" t="s">
        <v>26690</v>
      </c>
      <c r="J22" s="563" t="s">
        <v>24001</v>
      </c>
      <c r="K22" s="563" t="s">
        <v>24001</v>
      </c>
      <c r="L22" s="563" t="s">
        <v>24001</v>
      </c>
      <c r="M22" s="563" t="s">
        <v>24001</v>
      </c>
      <c r="N22" s="563" t="s">
        <v>24001</v>
      </c>
      <c r="O22" s="564" t="s">
        <v>24001</v>
      </c>
      <c r="P22" s="564" t="s">
        <v>24001</v>
      </c>
      <c r="Q22" s="564">
        <v>33148</v>
      </c>
      <c r="R22" s="564"/>
      <c r="S22" s="564" t="s">
        <v>28700</v>
      </c>
    </row>
    <row r="23" spans="1:19" x14ac:dyDescent="0.35">
      <c r="A23" s="559">
        <v>1801</v>
      </c>
      <c r="B23" s="563" t="s">
        <v>484</v>
      </c>
      <c r="C23" s="563" t="s">
        <v>28698</v>
      </c>
      <c r="D23" s="563" t="s">
        <v>4946</v>
      </c>
      <c r="E23" s="563" t="s">
        <v>24001</v>
      </c>
      <c r="F23" s="563" t="s">
        <v>4944</v>
      </c>
      <c r="G23" s="563" t="s">
        <v>4937</v>
      </c>
      <c r="H23" s="563" t="s">
        <v>4945</v>
      </c>
      <c r="I23" s="563" t="s">
        <v>26690</v>
      </c>
      <c r="J23" s="563" t="s">
        <v>24001</v>
      </c>
      <c r="K23" s="563" t="s">
        <v>24001</v>
      </c>
      <c r="L23" s="563" t="s">
        <v>24001</v>
      </c>
      <c r="M23" s="563" t="s">
        <v>24001</v>
      </c>
      <c r="N23" s="563" t="s">
        <v>24001</v>
      </c>
      <c r="O23" s="564" t="s">
        <v>24001</v>
      </c>
      <c r="P23" s="564" t="s">
        <v>24001</v>
      </c>
      <c r="Q23" s="564">
        <v>38432</v>
      </c>
      <c r="R23" s="564"/>
      <c r="S23" s="564" t="s">
        <v>28701</v>
      </c>
    </row>
    <row r="24" spans="1:19" x14ac:dyDescent="0.35">
      <c r="A24" s="562">
        <v>1802</v>
      </c>
      <c r="B24" s="563" t="s">
        <v>484</v>
      </c>
      <c r="C24" s="563" t="s">
        <v>28698</v>
      </c>
      <c r="D24" s="563" t="s">
        <v>24546</v>
      </c>
      <c r="E24" s="563" t="s">
        <v>24547</v>
      </c>
      <c r="F24" s="563" t="s">
        <v>24548</v>
      </c>
      <c r="G24" s="563" t="s">
        <v>4937</v>
      </c>
      <c r="H24" s="563" t="s">
        <v>13756</v>
      </c>
      <c r="I24" s="563" t="s">
        <v>26690</v>
      </c>
      <c r="J24" s="563" t="s">
        <v>109</v>
      </c>
      <c r="K24" s="563" t="s">
        <v>24001</v>
      </c>
      <c r="L24" s="563" t="s">
        <v>24001</v>
      </c>
      <c r="M24" s="563" t="s">
        <v>24001</v>
      </c>
      <c r="N24" s="563" t="s">
        <v>24001</v>
      </c>
      <c r="O24" s="564" t="s">
        <v>24001</v>
      </c>
      <c r="P24" s="564" t="s">
        <v>24001</v>
      </c>
      <c r="Q24" s="564">
        <v>43410</v>
      </c>
      <c r="R24" s="564"/>
      <c r="S24" s="564" t="s">
        <v>28702</v>
      </c>
    </row>
    <row r="25" spans="1:19" x14ac:dyDescent="0.35">
      <c r="A25" s="559">
        <v>1803</v>
      </c>
      <c r="B25" s="563" t="s">
        <v>484</v>
      </c>
      <c r="C25" s="563" t="s">
        <v>28698</v>
      </c>
      <c r="D25" s="563" t="s">
        <v>4950</v>
      </c>
      <c r="E25" s="563" t="s">
        <v>4947</v>
      </c>
      <c r="F25" s="563" t="s">
        <v>4948</v>
      </c>
      <c r="G25" s="563" t="s">
        <v>4937</v>
      </c>
      <c r="H25" s="563" t="s">
        <v>4949</v>
      </c>
      <c r="I25" s="563" t="s">
        <v>26690</v>
      </c>
      <c r="J25" s="563" t="s">
        <v>24001</v>
      </c>
      <c r="K25" s="563" t="s">
        <v>62</v>
      </c>
      <c r="L25" s="563" t="s">
        <v>24001</v>
      </c>
      <c r="M25" s="563" t="s">
        <v>24001</v>
      </c>
      <c r="N25" s="563" t="s">
        <v>24001</v>
      </c>
      <c r="O25" s="564" t="s">
        <v>24001</v>
      </c>
      <c r="P25" s="564" t="s">
        <v>24001</v>
      </c>
      <c r="Q25" s="564">
        <v>33148</v>
      </c>
      <c r="R25" s="564"/>
      <c r="S25" s="564" t="s">
        <v>28703</v>
      </c>
    </row>
    <row r="26" spans="1:19" x14ac:dyDescent="0.35">
      <c r="A26" s="559">
        <v>1804</v>
      </c>
      <c r="B26" s="563" t="s">
        <v>484</v>
      </c>
      <c r="C26" s="563" t="s">
        <v>28698</v>
      </c>
      <c r="D26" s="563" t="s">
        <v>4953</v>
      </c>
      <c r="E26" s="563" t="s">
        <v>24001</v>
      </c>
      <c r="F26" s="563" t="s">
        <v>4951</v>
      </c>
      <c r="G26" s="563" t="s">
        <v>4937</v>
      </c>
      <c r="H26" s="563" t="s">
        <v>4952</v>
      </c>
      <c r="I26" s="563" t="s">
        <v>26690</v>
      </c>
      <c r="J26" s="563" t="s">
        <v>24001</v>
      </c>
      <c r="K26" s="563" t="s">
        <v>62</v>
      </c>
      <c r="L26" s="563" t="s">
        <v>24001</v>
      </c>
      <c r="M26" s="563" t="s">
        <v>24001</v>
      </c>
      <c r="N26" s="563" t="s">
        <v>24001</v>
      </c>
      <c r="O26" s="564" t="s">
        <v>24001</v>
      </c>
      <c r="P26" s="564" t="s">
        <v>24001</v>
      </c>
      <c r="Q26" s="564">
        <v>36231</v>
      </c>
      <c r="R26" s="564"/>
      <c r="S26" s="564" t="s">
        <v>28704</v>
      </c>
    </row>
    <row r="27" spans="1:19" x14ac:dyDescent="0.35">
      <c r="A27" s="562">
        <v>1805</v>
      </c>
      <c r="B27" s="563" t="s">
        <v>484</v>
      </c>
      <c r="C27" s="563" t="s">
        <v>28698</v>
      </c>
      <c r="D27" s="563" t="s">
        <v>4956</v>
      </c>
      <c r="E27" s="563" t="s">
        <v>24001</v>
      </c>
      <c r="F27" s="563" t="s">
        <v>4954</v>
      </c>
      <c r="G27" s="563" t="s">
        <v>4937</v>
      </c>
      <c r="H27" s="563" t="s">
        <v>4955</v>
      </c>
      <c r="I27" s="563" t="s">
        <v>26690</v>
      </c>
      <c r="J27" s="563" t="s">
        <v>24001</v>
      </c>
      <c r="K27" s="563" t="s">
        <v>24001</v>
      </c>
      <c r="L27" s="563" t="s">
        <v>24001</v>
      </c>
      <c r="M27" s="563" t="s">
        <v>24001</v>
      </c>
      <c r="N27" s="563" t="s">
        <v>24001</v>
      </c>
      <c r="O27" s="564" t="s">
        <v>24001</v>
      </c>
      <c r="P27" s="564" t="s">
        <v>24001</v>
      </c>
      <c r="Q27" s="564">
        <v>35214</v>
      </c>
      <c r="R27" s="564">
        <v>38413</v>
      </c>
      <c r="S27" s="564" t="s">
        <v>28705</v>
      </c>
    </row>
    <row r="28" spans="1:19" x14ac:dyDescent="0.35">
      <c r="A28" s="559">
        <v>1806</v>
      </c>
      <c r="B28" s="563" t="s">
        <v>484</v>
      </c>
      <c r="C28" s="563" t="s">
        <v>28698</v>
      </c>
      <c r="D28" s="563" t="s">
        <v>4960</v>
      </c>
      <c r="E28" s="563" t="s">
        <v>4957</v>
      </c>
      <c r="F28" s="563" t="s">
        <v>4958</v>
      </c>
      <c r="G28" s="563" t="s">
        <v>4937</v>
      </c>
      <c r="H28" s="563" t="s">
        <v>4959</v>
      </c>
      <c r="I28" s="563" t="s">
        <v>26877</v>
      </c>
      <c r="J28" s="563" t="s">
        <v>24001</v>
      </c>
      <c r="K28" s="563" t="s">
        <v>24001</v>
      </c>
      <c r="L28" s="563" t="s">
        <v>24001</v>
      </c>
      <c r="M28" s="563" t="s">
        <v>24001</v>
      </c>
      <c r="N28" s="563" t="s">
        <v>24001</v>
      </c>
      <c r="O28" s="564" t="s">
        <v>24001</v>
      </c>
      <c r="P28" s="564" t="s">
        <v>24001</v>
      </c>
      <c r="Q28" s="564">
        <v>33148</v>
      </c>
      <c r="R28" s="564">
        <v>34050</v>
      </c>
      <c r="S28" s="564" t="s">
        <v>28706</v>
      </c>
    </row>
    <row r="29" spans="1:19" x14ac:dyDescent="0.35">
      <c r="A29" s="559">
        <v>1807</v>
      </c>
      <c r="B29" s="563" t="s">
        <v>484</v>
      </c>
      <c r="C29" s="563" t="s">
        <v>28698</v>
      </c>
      <c r="D29" s="563" t="s">
        <v>4963</v>
      </c>
      <c r="E29" s="563" t="s">
        <v>24001</v>
      </c>
      <c r="F29" s="563" t="s">
        <v>4961</v>
      </c>
      <c r="G29" s="563" t="s">
        <v>4937</v>
      </c>
      <c r="H29" s="563" t="s">
        <v>4962</v>
      </c>
      <c r="I29" s="563" t="s">
        <v>26690</v>
      </c>
      <c r="J29" s="563" t="s">
        <v>24001</v>
      </c>
      <c r="K29" s="563" t="s">
        <v>24001</v>
      </c>
      <c r="L29" s="563" t="s">
        <v>24001</v>
      </c>
      <c r="M29" s="563" t="s">
        <v>24001</v>
      </c>
      <c r="N29" s="563" t="s">
        <v>24001</v>
      </c>
      <c r="O29" s="564" t="s">
        <v>24001</v>
      </c>
      <c r="P29" s="564" t="s">
        <v>24001</v>
      </c>
      <c r="Q29" s="564">
        <v>33148</v>
      </c>
      <c r="R29" s="564">
        <v>34235</v>
      </c>
      <c r="S29" s="564" t="s">
        <v>4963</v>
      </c>
    </row>
    <row r="30" spans="1:19" x14ac:dyDescent="0.35">
      <c r="A30" s="562">
        <v>1808</v>
      </c>
      <c r="B30" s="563" t="s">
        <v>484</v>
      </c>
      <c r="C30" s="563" t="s">
        <v>28698</v>
      </c>
      <c r="D30" s="563" t="s">
        <v>4967</v>
      </c>
      <c r="E30" s="563" t="s">
        <v>4964</v>
      </c>
      <c r="F30" s="563" t="s">
        <v>4965</v>
      </c>
      <c r="G30" s="563" t="s">
        <v>4937</v>
      </c>
      <c r="H30" s="563" t="s">
        <v>4966</v>
      </c>
      <c r="I30" s="563" t="s">
        <v>26690</v>
      </c>
      <c r="J30" s="563" t="s">
        <v>24001</v>
      </c>
      <c r="K30" s="563" t="s">
        <v>24001</v>
      </c>
      <c r="L30" s="563" t="s">
        <v>24001</v>
      </c>
      <c r="M30" s="563" t="s">
        <v>24001</v>
      </c>
      <c r="N30" s="563" t="s">
        <v>24001</v>
      </c>
      <c r="O30" s="564" t="s">
        <v>24001</v>
      </c>
      <c r="P30" s="564" t="s">
        <v>24001</v>
      </c>
      <c r="Q30" s="564">
        <v>35095</v>
      </c>
      <c r="R30" s="564"/>
      <c r="S30" s="564" t="s">
        <v>4967</v>
      </c>
    </row>
    <row r="31" spans="1:19" x14ac:dyDescent="0.35">
      <c r="A31" s="559">
        <v>1809</v>
      </c>
      <c r="B31" s="563" t="s">
        <v>484</v>
      </c>
      <c r="C31" s="563" t="s">
        <v>28698</v>
      </c>
      <c r="D31" s="563" t="s">
        <v>4969</v>
      </c>
      <c r="E31" s="563" t="s">
        <v>4964</v>
      </c>
      <c r="F31" s="563" t="s">
        <v>24549</v>
      </c>
      <c r="G31" s="563" t="s">
        <v>4937</v>
      </c>
      <c r="H31" s="563" t="s">
        <v>4968</v>
      </c>
      <c r="I31" s="563" t="s">
        <v>26878</v>
      </c>
      <c r="J31" s="563" t="s">
        <v>24001</v>
      </c>
      <c r="K31" s="563" t="s">
        <v>24001</v>
      </c>
      <c r="L31" s="563" t="s">
        <v>24001</v>
      </c>
      <c r="M31" s="563" t="s">
        <v>24001</v>
      </c>
      <c r="N31" s="563" t="s">
        <v>24001</v>
      </c>
      <c r="O31" s="564" t="s">
        <v>24001</v>
      </c>
      <c r="P31" s="564" t="s">
        <v>24001</v>
      </c>
      <c r="Q31" s="564">
        <v>43434</v>
      </c>
      <c r="R31" s="564"/>
      <c r="S31" s="564" t="s">
        <v>28707</v>
      </c>
    </row>
    <row r="32" spans="1:19" x14ac:dyDescent="0.35">
      <c r="A32" s="559">
        <v>1810</v>
      </c>
      <c r="B32" s="563" t="s">
        <v>484</v>
      </c>
      <c r="C32" s="563" t="s">
        <v>28698</v>
      </c>
      <c r="D32" s="563" t="s">
        <v>4972</v>
      </c>
      <c r="E32" s="563" t="s">
        <v>4970</v>
      </c>
      <c r="F32" s="563" t="s">
        <v>4971</v>
      </c>
      <c r="G32" s="563" t="s">
        <v>4937</v>
      </c>
      <c r="H32" s="563" t="s">
        <v>4968</v>
      </c>
      <c r="I32" s="563" t="s">
        <v>26879</v>
      </c>
      <c r="J32" s="563" t="s">
        <v>24001</v>
      </c>
      <c r="K32" s="563" t="s">
        <v>24001</v>
      </c>
      <c r="L32" s="563" t="s">
        <v>24001</v>
      </c>
      <c r="M32" s="563" t="s">
        <v>24001</v>
      </c>
      <c r="N32" s="563" t="s">
        <v>24001</v>
      </c>
      <c r="O32" s="564" t="s">
        <v>24001</v>
      </c>
      <c r="P32" s="564" t="s">
        <v>24001</v>
      </c>
      <c r="Q32" s="564">
        <v>38434</v>
      </c>
      <c r="R32" s="564"/>
      <c r="S32" s="564" t="s">
        <v>28708</v>
      </c>
    </row>
    <row r="33" spans="1:19" x14ac:dyDescent="0.35">
      <c r="A33" s="562">
        <v>1811</v>
      </c>
      <c r="B33" s="563" t="s">
        <v>484</v>
      </c>
      <c r="C33" s="563" t="s">
        <v>28698</v>
      </c>
      <c r="D33" s="563" t="s">
        <v>4976</v>
      </c>
      <c r="E33" s="563" t="s">
        <v>24001</v>
      </c>
      <c r="F33" s="563" t="s">
        <v>4975</v>
      </c>
      <c r="G33" s="563" t="s">
        <v>4937</v>
      </c>
      <c r="H33" s="563" t="s">
        <v>4968</v>
      </c>
      <c r="I33" s="563" t="s">
        <v>26850</v>
      </c>
      <c r="J33" s="563" t="s">
        <v>24001</v>
      </c>
      <c r="K33" s="563" t="s">
        <v>24001</v>
      </c>
      <c r="L33" s="563" t="s">
        <v>24001</v>
      </c>
      <c r="M33" s="563" t="s">
        <v>24001</v>
      </c>
      <c r="N33" s="563" t="s">
        <v>24001</v>
      </c>
      <c r="O33" s="564" t="s">
        <v>24001</v>
      </c>
      <c r="P33" s="564" t="s">
        <v>24001</v>
      </c>
      <c r="Q33" s="564">
        <v>38434</v>
      </c>
      <c r="R33" s="564"/>
      <c r="S33" s="564" t="s">
        <v>28709</v>
      </c>
    </row>
    <row r="34" spans="1:19" x14ac:dyDescent="0.35">
      <c r="A34" s="559">
        <v>1812</v>
      </c>
      <c r="B34" s="563" t="s">
        <v>484</v>
      </c>
      <c r="C34" s="563" t="s">
        <v>28698</v>
      </c>
      <c r="D34" s="563" t="s">
        <v>24550</v>
      </c>
      <c r="E34" s="563" t="s">
        <v>24001</v>
      </c>
      <c r="F34" s="563" t="s">
        <v>4979</v>
      </c>
      <c r="G34" s="563" t="s">
        <v>4937</v>
      </c>
      <c r="H34" s="563" t="s">
        <v>4968</v>
      </c>
      <c r="I34" s="563" t="s">
        <v>26690</v>
      </c>
      <c r="J34" s="563" t="s">
        <v>24001</v>
      </c>
      <c r="K34" s="563" t="s">
        <v>24001</v>
      </c>
      <c r="L34" s="563" t="s">
        <v>24001</v>
      </c>
      <c r="M34" s="563" t="s">
        <v>24001</v>
      </c>
      <c r="N34" s="563" t="s">
        <v>24001</v>
      </c>
      <c r="O34" s="564" t="s">
        <v>24001</v>
      </c>
      <c r="P34" s="564" t="s">
        <v>24001</v>
      </c>
      <c r="Q34" s="564">
        <v>35649</v>
      </c>
      <c r="R34" s="564">
        <v>38692</v>
      </c>
      <c r="S34" s="564" t="s">
        <v>28710</v>
      </c>
    </row>
    <row r="35" spans="1:19" x14ac:dyDescent="0.35">
      <c r="A35" s="559">
        <v>1813</v>
      </c>
      <c r="B35" s="563" t="s">
        <v>484</v>
      </c>
      <c r="C35" s="563" t="s">
        <v>28698</v>
      </c>
      <c r="D35" s="563" t="s">
        <v>24551</v>
      </c>
      <c r="E35" s="563" t="s">
        <v>24552</v>
      </c>
      <c r="F35" s="563" t="s">
        <v>4978</v>
      </c>
      <c r="G35" s="563" t="s">
        <v>4937</v>
      </c>
      <c r="H35" s="563" t="s">
        <v>24553</v>
      </c>
      <c r="I35" s="563" t="s">
        <v>26690</v>
      </c>
      <c r="J35" s="563" t="s">
        <v>24001</v>
      </c>
      <c r="K35" s="563" t="s">
        <v>24001</v>
      </c>
      <c r="L35" s="563" t="s">
        <v>24001</v>
      </c>
      <c r="M35" s="563" t="s">
        <v>24001</v>
      </c>
      <c r="N35" s="563" t="s">
        <v>24001</v>
      </c>
      <c r="O35" s="564" t="s">
        <v>24001</v>
      </c>
      <c r="P35" s="564" t="s">
        <v>24001</v>
      </c>
      <c r="Q35" s="564">
        <v>38434</v>
      </c>
      <c r="R35" s="564">
        <v>43434.366909722201</v>
      </c>
      <c r="S35" s="564" t="s">
        <v>28711</v>
      </c>
    </row>
    <row r="36" spans="1:19" x14ac:dyDescent="0.35">
      <c r="A36" s="562">
        <v>1814</v>
      </c>
      <c r="B36" s="563" t="s">
        <v>484</v>
      </c>
      <c r="C36" s="563" t="s">
        <v>28698</v>
      </c>
      <c r="D36" s="563" t="s">
        <v>4983</v>
      </c>
      <c r="E36" s="563" t="s">
        <v>4980</v>
      </c>
      <c r="F36" s="563" t="s">
        <v>4981</v>
      </c>
      <c r="G36" s="563" t="s">
        <v>4937</v>
      </c>
      <c r="H36" s="563" t="s">
        <v>4982</v>
      </c>
      <c r="I36" s="563" t="s">
        <v>26690</v>
      </c>
      <c r="J36" s="563" t="s">
        <v>24001</v>
      </c>
      <c r="K36" s="563" t="s">
        <v>50</v>
      </c>
      <c r="L36" s="563" t="s">
        <v>27609</v>
      </c>
      <c r="M36" s="563" t="s">
        <v>899</v>
      </c>
      <c r="N36" s="563" t="s">
        <v>28712</v>
      </c>
      <c r="O36" s="564" t="s">
        <v>24001</v>
      </c>
      <c r="P36" s="564" t="s">
        <v>24001</v>
      </c>
      <c r="Q36" s="564">
        <v>33148</v>
      </c>
      <c r="R36" s="564"/>
      <c r="S36" s="564" t="s">
        <v>28713</v>
      </c>
    </row>
    <row r="37" spans="1:19" x14ac:dyDescent="0.35">
      <c r="A37" s="559">
        <v>1815</v>
      </c>
      <c r="B37" s="563" t="s">
        <v>484</v>
      </c>
      <c r="C37" s="563" t="s">
        <v>28698</v>
      </c>
      <c r="D37" s="563" t="s">
        <v>4987</v>
      </c>
      <c r="E37" s="563" t="s">
        <v>4984</v>
      </c>
      <c r="F37" s="563" t="s">
        <v>4985</v>
      </c>
      <c r="G37" s="563" t="s">
        <v>4937</v>
      </c>
      <c r="H37" s="563" t="s">
        <v>4986</v>
      </c>
      <c r="I37" s="563" t="s">
        <v>26690</v>
      </c>
      <c r="J37" s="563" t="s">
        <v>24001</v>
      </c>
      <c r="K37" s="563" t="s">
        <v>24001</v>
      </c>
      <c r="L37" s="563" t="s">
        <v>24001</v>
      </c>
      <c r="M37" s="563" t="s">
        <v>24001</v>
      </c>
      <c r="N37" s="563" t="s">
        <v>24001</v>
      </c>
      <c r="O37" s="564" t="s">
        <v>24001</v>
      </c>
      <c r="P37" s="564" t="s">
        <v>24001</v>
      </c>
      <c r="Q37" s="564">
        <v>33148</v>
      </c>
      <c r="R37" s="564"/>
      <c r="S37" s="564" t="s">
        <v>28714</v>
      </c>
    </row>
    <row r="38" spans="1:19" x14ac:dyDescent="0.35">
      <c r="A38" s="559">
        <v>1816</v>
      </c>
      <c r="B38" s="563" t="s">
        <v>484</v>
      </c>
      <c r="C38" s="563" t="s">
        <v>28698</v>
      </c>
      <c r="D38" s="563" t="s">
        <v>4989</v>
      </c>
      <c r="E38" s="563" t="s">
        <v>24001</v>
      </c>
      <c r="F38" s="563" t="s">
        <v>4988</v>
      </c>
      <c r="G38" s="563" t="s">
        <v>4937</v>
      </c>
      <c r="H38" s="563" t="s">
        <v>4986</v>
      </c>
      <c r="I38" s="563" t="s">
        <v>26690</v>
      </c>
      <c r="J38" s="563" t="s">
        <v>24001</v>
      </c>
      <c r="K38" s="563" t="s">
        <v>24001</v>
      </c>
      <c r="L38" s="563" t="s">
        <v>24001</v>
      </c>
      <c r="M38" s="563" t="s">
        <v>24001</v>
      </c>
      <c r="N38" s="563" t="s">
        <v>24001</v>
      </c>
      <c r="O38" s="564" t="s">
        <v>24001</v>
      </c>
      <c r="P38" s="564" t="s">
        <v>24001</v>
      </c>
      <c r="Q38" s="564">
        <v>36958</v>
      </c>
      <c r="R38" s="564">
        <v>38692</v>
      </c>
      <c r="S38" s="564" t="s">
        <v>28715</v>
      </c>
    </row>
    <row r="39" spans="1:19" x14ac:dyDescent="0.35">
      <c r="A39" s="562">
        <v>1817</v>
      </c>
      <c r="B39" s="563" t="s">
        <v>484</v>
      </c>
      <c r="C39" s="563" t="s">
        <v>28698</v>
      </c>
      <c r="D39" s="563" t="s">
        <v>4993</v>
      </c>
      <c r="E39" s="563" t="s">
        <v>4990</v>
      </c>
      <c r="F39" s="563" t="s">
        <v>4991</v>
      </c>
      <c r="G39" s="563" t="s">
        <v>4937</v>
      </c>
      <c r="H39" s="563" t="s">
        <v>4992</v>
      </c>
      <c r="I39" s="563" t="s">
        <v>26690</v>
      </c>
      <c r="J39" s="563" t="s">
        <v>24001</v>
      </c>
      <c r="K39" s="563" t="s">
        <v>24001</v>
      </c>
      <c r="L39" s="563" t="s">
        <v>24001</v>
      </c>
      <c r="M39" s="563" t="s">
        <v>24001</v>
      </c>
      <c r="N39" s="563" t="s">
        <v>24001</v>
      </c>
      <c r="O39" s="564" t="s">
        <v>24001</v>
      </c>
      <c r="P39" s="564" t="s">
        <v>24001</v>
      </c>
      <c r="Q39" s="564">
        <v>38434</v>
      </c>
      <c r="R39" s="564"/>
      <c r="S39" s="564" t="s">
        <v>28716</v>
      </c>
    </row>
    <row r="40" spans="1:19" x14ac:dyDescent="0.35">
      <c r="A40" s="559">
        <v>1818</v>
      </c>
      <c r="B40" s="563" t="s">
        <v>484</v>
      </c>
      <c r="C40" s="563" t="s">
        <v>28698</v>
      </c>
      <c r="D40" s="563" t="s">
        <v>4997</v>
      </c>
      <c r="E40" s="563" t="s">
        <v>4994</v>
      </c>
      <c r="F40" s="563" t="s">
        <v>4995</v>
      </c>
      <c r="G40" s="563" t="s">
        <v>4937</v>
      </c>
      <c r="H40" s="563" t="s">
        <v>4996</v>
      </c>
      <c r="I40" s="563" t="s">
        <v>26690</v>
      </c>
      <c r="J40" s="563" t="s">
        <v>109</v>
      </c>
      <c r="K40" s="563" t="s">
        <v>24001</v>
      </c>
      <c r="L40" s="563" t="s">
        <v>24001</v>
      </c>
      <c r="M40" s="563" t="s">
        <v>24001</v>
      </c>
      <c r="N40" s="563" t="s">
        <v>24001</v>
      </c>
      <c r="O40" s="564" t="s">
        <v>24001</v>
      </c>
      <c r="P40" s="564" t="s">
        <v>24001</v>
      </c>
      <c r="Q40" s="564">
        <v>33148</v>
      </c>
      <c r="R40" s="564"/>
      <c r="S40" s="564" t="s">
        <v>28717</v>
      </c>
    </row>
    <row r="41" spans="1:19" x14ac:dyDescent="0.35">
      <c r="A41" s="559">
        <v>1819</v>
      </c>
      <c r="B41" s="563" t="s">
        <v>484</v>
      </c>
      <c r="C41" s="563" t="s">
        <v>28698</v>
      </c>
      <c r="D41" s="563" t="s">
        <v>5001</v>
      </c>
      <c r="E41" s="563" t="s">
        <v>4998</v>
      </c>
      <c r="F41" s="563" t="s">
        <v>4999</v>
      </c>
      <c r="G41" s="563" t="s">
        <v>4937</v>
      </c>
      <c r="H41" s="563" t="s">
        <v>5000</v>
      </c>
      <c r="I41" s="563" t="s">
        <v>26690</v>
      </c>
      <c r="J41" s="563" t="s">
        <v>24001</v>
      </c>
      <c r="K41" s="563" t="s">
        <v>62</v>
      </c>
      <c r="L41" s="563" t="s">
        <v>27604</v>
      </c>
      <c r="M41" s="563" t="s">
        <v>24001</v>
      </c>
      <c r="N41" s="563" t="s">
        <v>24001</v>
      </c>
      <c r="O41" s="564" t="s">
        <v>24001</v>
      </c>
      <c r="P41" s="564" t="s">
        <v>24001</v>
      </c>
      <c r="Q41" s="564">
        <v>33148</v>
      </c>
      <c r="R41" s="564"/>
      <c r="S41" s="564" t="s">
        <v>28718</v>
      </c>
    </row>
    <row r="42" spans="1:19" x14ac:dyDescent="0.35">
      <c r="A42" s="562">
        <v>1820</v>
      </c>
      <c r="B42" s="563" t="s">
        <v>484</v>
      </c>
      <c r="C42" s="563" t="s">
        <v>28698</v>
      </c>
      <c r="D42" s="563" t="s">
        <v>5005</v>
      </c>
      <c r="E42" s="563" t="s">
        <v>5002</v>
      </c>
      <c r="F42" s="563" t="s">
        <v>5003</v>
      </c>
      <c r="G42" s="563" t="s">
        <v>4937</v>
      </c>
      <c r="H42" s="563" t="s">
        <v>5004</v>
      </c>
      <c r="I42" s="563" t="s">
        <v>26690</v>
      </c>
      <c r="J42" s="563" t="s">
        <v>24001</v>
      </c>
      <c r="K42" s="563" t="s">
        <v>24001</v>
      </c>
      <c r="L42" s="563" t="s">
        <v>24001</v>
      </c>
      <c r="M42" s="563" t="s">
        <v>24001</v>
      </c>
      <c r="N42" s="563" t="s">
        <v>24001</v>
      </c>
      <c r="O42" s="564" t="s">
        <v>24001</v>
      </c>
      <c r="P42" s="564" t="s">
        <v>24001</v>
      </c>
      <c r="Q42" s="564">
        <v>33148</v>
      </c>
      <c r="R42" s="564"/>
      <c r="S42" s="564" t="s">
        <v>28719</v>
      </c>
    </row>
    <row r="43" spans="1:19" x14ac:dyDescent="0.35">
      <c r="A43" s="559">
        <v>1821</v>
      </c>
      <c r="B43" s="563" t="s">
        <v>484</v>
      </c>
      <c r="C43" s="563" t="s">
        <v>28698</v>
      </c>
      <c r="D43" s="563" t="s">
        <v>5008</v>
      </c>
      <c r="E43" s="563" t="s">
        <v>5009</v>
      </c>
      <c r="F43" s="563" t="s">
        <v>5006</v>
      </c>
      <c r="G43" s="563" t="s">
        <v>4937</v>
      </c>
      <c r="H43" s="563" t="s">
        <v>5007</v>
      </c>
      <c r="I43" s="563" t="s">
        <v>26691</v>
      </c>
      <c r="J43" s="563" t="s">
        <v>24001</v>
      </c>
      <c r="K43" s="563" t="s">
        <v>24001</v>
      </c>
      <c r="L43" s="563" t="s">
        <v>24001</v>
      </c>
      <c r="M43" s="563" t="s">
        <v>24001</v>
      </c>
      <c r="N43" s="563" t="s">
        <v>24001</v>
      </c>
      <c r="O43" s="564" t="s">
        <v>24001</v>
      </c>
      <c r="P43" s="564" t="s">
        <v>24001</v>
      </c>
      <c r="Q43" s="564">
        <v>40021</v>
      </c>
      <c r="R43" s="564"/>
      <c r="S43" s="564" t="s">
        <v>28720</v>
      </c>
    </row>
    <row r="44" spans="1:19" x14ac:dyDescent="0.35">
      <c r="A44" s="559">
        <v>1822</v>
      </c>
      <c r="B44" s="563" t="s">
        <v>484</v>
      </c>
      <c r="C44" s="563" t="s">
        <v>28698</v>
      </c>
      <c r="D44" s="563" t="s">
        <v>5011</v>
      </c>
      <c r="E44" s="563" t="s">
        <v>5009</v>
      </c>
      <c r="F44" s="563" t="s">
        <v>5010</v>
      </c>
      <c r="G44" s="563" t="s">
        <v>4937</v>
      </c>
      <c r="H44" s="563" t="s">
        <v>5007</v>
      </c>
      <c r="I44" s="563" t="s">
        <v>26880</v>
      </c>
      <c r="J44" s="563" t="s">
        <v>24001</v>
      </c>
      <c r="K44" s="563" t="s">
        <v>24001</v>
      </c>
      <c r="L44" s="563" t="s">
        <v>24001</v>
      </c>
      <c r="M44" s="563" t="s">
        <v>24001</v>
      </c>
      <c r="N44" s="563" t="s">
        <v>24001</v>
      </c>
      <c r="O44" s="564" t="s">
        <v>24001</v>
      </c>
      <c r="P44" s="564" t="s">
        <v>24001</v>
      </c>
      <c r="Q44" s="564">
        <v>39748</v>
      </c>
      <c r="R44" s="564"/>
      <c r="S44" s="564" t="s">
        <v>28721</v>
      </c>
    </row>
    <row r="45" spans="1:19" x14ac:dyDescent="0.35">
      <c r="A45" s="562">
        <v>1823</v>
      </c>
      <c r="B45" s="563" t="s">
        <v>484</v>
      </c>
      <c r="C45" s="563" t="s">
        <v>28698</v>
      </c>
      <c r="D45" s="563" t="s">
        <v>5013</v>
      </c>
      <c r="E45" s="563" t="s">
        <v>5009</v>
      </c>
      <c r="F45" s="563" t="s">
        <v>5012</v>
      </c>
      <c r="G45" s="563" t="s">
        <v>4937</v>
      </c>
      <c r="H45" s="563" t="s">
        <v>5007</v>
      </c>
      <c r="I45" s="563" t="s">
        <v>26881</v>
      </c>
      <c r="J45" s="563" t="s">
        <v>24001</v>
      </c>
      <c r="K45" s="563" t="s">
        <v>24001</v>
      </c>
      <c r="L45" s="563" t="s">
        <v>24001</v>
      </c>
      <c r="M45" s="563" t="s">
        <v>24001</v>
      </c>
      <c r="N45" s="563" t="s">
        <v>24001</v>
      </c>
      <c r="O45" s="564" t="s">
        <v>24001</v>
      </c>
      <c r="P45" s="564" t="s">
        <v>24001</v>
      </c>
      <c r="Q45" s="564">
        <v>39748</v>
      </c>
      <c r="R45" s="564"/>
      <c r="S45" s="564" t="s">
        <v>28722</v>
      </c>
    </row>
    <row r="46" spans="1:19" x14ac:dyDescent="0.35">
      <c r="A46" s="559">
        <v>1824</v>
      </c>
      <c r="B46" s="563" t="s">
        <v>484</v>
      </c>
      <c r="C46" s="563" t="s">
        <v>28698</v>
      </c>
      <c r="D46" s="563" t="s">
        <v>5017</v>
      </c>
      <c r="E46" s="563" t="s">
        <v>5014</v>
      </c>
      <c r="F46" s="563" t="s">
        <v>5015</v>
      </c>
      <c r="G46" s="563" t="s">
        <v>4937</v>
      </c>
      <c r="H46" s="563" t="s">
        <v>5016</v>
      </c>
      <c r="I46" s="563" t="s">
        <v>26690</v>
      </c>
      <c r="J46" s="563" t="s">
        <v>24001</v>
      </c>
      <c r="K46" s="563" t="s">
        <v>24001</v>
      </c>
      <c r="L46" s="563" t="s">
        <v>24001</v>
      </c>
      <c r="M46" s="563" t="s">
        <v>24001</v>
      </c>
      <c r="N46" s="563" t="s">
        <v>24001</v>
      </c>
      <c r="O46" s="564" t="s">
        <v>24001</v>
      </c>
      <c r="P46" s="564" t="s">
        <v>24001</v>
      </c>
      <c r="Q46" s="564">
        <v>33148</v>
      </c>
      <c r="R46" s="564"/>
      <c r="S46" s="564" t="s">
        <v>28723</v>
      </c>
    </row>
    <row r="47" spans="1:19" x14ac:dyDescent="0.35">
      <c r="A47" s="559">
        <v>1825</v>
      </c>
      <c r="B47" s="563" t="s">
        <v>484</v>
      </c>
      <c r="C47" s="563" t="s">
        <v>28698</v>
      </c>
      <c r="D47" s="563" t="s">
        <v>5021</v>
      </c>
      <c r="E47" s="563" t="s">
        <v>5018</v>
      </c>
      <c r="F47" s="563" t="s">
        <v>5019</v>
      </c>
      <c r="G47" s="563" t="s">
        <v>4937</v>
      </c>
      <c r="H47" s="563" t="s">
        <v>5020</v>
      </c>
      <c r="I47" s="563" t="s">
        <v>26690</v>
      </c>
      <c r="J47" s="563" t="s">
        <v>24001</v>
      </c>
      <c r="K47" s="563" t="s">
        <v>24001</v>
      </c>
      <c r="L47" s="563" t="s">
        <v>24001</v>
      </c>
      <c r="M47" s="563" t="s">
        <v>24001</v>
      </c>
      <c r="N47" s="563" t="s">
        <v>24001</v>
      </c>
      <c r="O47" s="564" t="s">
        <v>24001</v>
      </c>
      <c r="P47" s="564" t="s">
        <v>24001</v>
      </c>
      <c r="Q47" s="564">
        <v>38385</v>
      </c>
      <c r="R47" s="564"/>
      <c r="S47" s="564" t="s">
        <v>28724</v>
      </c>
    </row>
    <row r="48" spans="1:19" x14ac:dyDescent="0.35">
      <c r="A48" s="562">
        <v>1826</v>
      </c>
      <c r="B48" s="563" t="s">
        <v>484</v>
      </c>
      <c r="C48" s="563" t="s">
        <v>28698</v>
      </c>
      <c r="D48" s="563" t="s">
        <v>5025</v>
      </c>
      <c r="E48" s="563" t="s">
        <v>5022</v>
      </c>
      <c r="F48" s="563" t="s">
        <v>5023</v>
      </c>
      <c r="G48" s="563" t="s">
        <v>4937</v>
      </c>
      <c r="H48" s="563" t="s">
        <v>5024</v>
      </c>
      <c r="I48" s="563" t="s">
        <v>26690</v>
      </c>
      <c r="J48" s="563" t="s">
        <v>24001</v>
      </c>
      <c r="K48" s="563" t="s">
        <v>24001</v>
      </c>
      <c r="L48" s="563" t="s">
        <v>24001</v>
      </c>
      <c r="M48" s="563" t="s">
        <v>24001</v>
      </c>
      <c r="N48" s="563" t="s">
        <v>24001</v>
      </c>
      <c r="O48" s="564" t="s">
        <v>24001</v>
      </c>
      <c r="P48" s="564" t="s">
        <v>24001</v>
      </c>
      <c r="Q48" s="564">
        <v>33148</v>
      </c>
      <c r="R48" s="564"/>
      <c r="S48" s="564" t="s">
        <v>28725</v>
      </c>
    </row>
    <row r="49" spans="1:19" x14ac:dyDescent="0.35">
      <c r="A49" s="559">
        <v>1827</v>
      </c>
      <c r="B49" s="563" t="s">
        <v>484</v>
      </c>
      <c r="C49" s="563" t="s">
        <v>28698</v>
      </c>
      <c r="D49" s="563" t="s">
        <v>24554</v>
      </c>
      <c r="E49" s="563" t="s">
        <v>24555</v>
      </c>
      <c r="F49" s="563" t="s">
        <v>24556</v>
      </c>
      <c r="G49" s="563" t="s">
        <v>4937</v>
      </c>
      <c r="H49" s="563" t="s">
        <v>24557</v>
      </c>
      <c r="I49" s="563" t="s">
        <v>26690</v>
      </c>
      <c r="J49" s="563" t="s">
        <v>24001</v>
      </c>
      <c r="K49" s="563" t="s">
        <v>24001</v>
      </c>
      <c r="L49" s="563" t="s">
        <v>24001</v>
      </c>
      <c r="M49" s="563" t="s">
        <v>24001</v>
      </c>
      <c r="N49" s="563" t="s">
        <v>24001</v>
      </c>
      <c r="O49" s="564" t="s">
        <v>24001</v>
      </c>
      <c r="P49" s="564" t="s">
        <v>24001</v>
      </c>
      <c r="Q49" s="564">
        <v>43431</v>
      </c>
      <c r="R49" s="564"/>
      <c r="S49" s="564" t="s">
        <v>28726</v>
      </c>
    </row>
    <row r="50" spans="1:19" x14ac:dyDescent="0.35">
      <c r="A50" s="559">
        <v>1828</v>
      </c>
      <c r="B50" s="563" t="s">
        <v>484</v>
      </c>
      <c r="C50" s="563" t="s">
        <v>28698</v>
      </c>
      <c r="D50" s="563" t="s">
        <v>5029</v>
      </c>
      <c r="E50" s="563" t="s">
        <v>5026</v>
      </c>
      <c r="F50" s="563" t="s">
        <v>5027</v>
      </c>
      <c r="G50" s="563" t="s">
        <v>4937</v>
      </c>
      <c r="H50" s="563" t="s">
        <v>5028</v>
      </c>
      <c r="I50" s="563" t="s">
        <v>26690</v>
      </c>
      <c r="J50" s="563" t="s">
        <v>24001</v>
      </c>
      <c r="K50" s="563" t="s">
        <v>24001</v>
      </c>
      <c r="L50" s="563" t="s">
        <v>24001</v>
      </c>
      <c r="M50" s="563" t="s">
        <v>24001</v>
      </c>
      <c r="N50" s="563" t="s">
        <v>24001</v>
      </c>
      <c r="O50" s="564" t="s">
        <v>24001</v>
      </c>
      <c r="P50" s="564" t="s">
        <v>24001</v>
      </c>
      <c r="Q50" s="564">
        <v>38432</v>
      </c>
      <c r="R50" s="564"/>
      <c r="S50" s="564" t="s">
        <v>28727</v>
      </c>
    </row>
    <row r="51" spans="1:19" x14ac:dyDescent="0.35">
      <c r="A51" s="562">
        <v>1829</v>
      </c>
      <c r="B51" s="563" t="s">
        <v>484</v>
      </c>
      <c r="C51" s="563" t="s">
        <v>28698</v>
      </c>
      <c r="D51" s="563" t="s">
        <v>5033</v>
      </c>
      <c r="E51" s="563" t="s">
        <v>5030</v>
      </c>
      <c r="F51" s="563" t="s">
        <v>5031</v>
      </c>
      <c r="G51" s="563" t="s">
        <v>4937</v>
      </c>
      <c r="H51" s="563" t="s">
        <v>5032</v>
      </c>
      <c r="I51" s="563" t="s">
        <v>26690</v>
      </c>
      <c r="J51" s="563" t="s">
        <v>24001</v>
      </c>
      <c r="K51" s="563" t="s">
        <v>24001</v>
      </c>
      <c r="L51" s="563" t="s">
        <v>24001</v>
      </c>
      <c r="M51" s="563" t="s">
        <v>24001</v>
      </c>
      <c r="N51" s="563" t="s">
        <v>24001</v>
      </c>
      <c r="O51" s="564" t="s">
        <v>24001</v>
      </c>
      <c r="P51" s="564" t="s">
        <v>24001</v>
      </c>
      <c r="Q51" s="564">
        <v>33148</v>
      </c>
      <c r="R51" s="564"/>
      <c r="S51" s="564" t="s">
        <v>28728</v>
      </c>
    </row>
    <row r="52" spans="1:19" x14ac:dyDescent="0.35">
      <c r="A52" s="559">
        <v>1830</v>
      </c>
      <c r="B52" s="563" t="s">
        <v>484</v>
      </c>
      <c r="C52" s="563" t="s">
        <v>28698</v>
      </c>
      <c r="D52" s="563" t="s">
        <v>5037</v>
      </c>
      <c r="E52" s="563" t="s">
        <v>5034</v>
      </c>
      <c r="F52" s="563" t="s">
        <v>5035</v>
      </c>
      <c r="G52" s="563" t="s">
        <v>4937</v>
      </c>
      <c r="H52" s="563" t="s">
        <v>5036</v>
      </c>
      <c r="I52" s="563" t="s">
        <v>26690</v>
      </c>
      <c r="J52" s="563" t="s">
        <v>24001</v>
      </c>
      <c r="K52" s="563" t="s">
        <v>24001</v>
      </c>
      <c r="L52" s="563" t="s">
        <v>24001</v>
      </c>
      <c r="M52" s="563" t="s">
        <v>24001</v>
      </c>
      <c r="N52" s="563" t="s">
        <v>24001</v>
      </c>
      <c r="O52" s="564" t="s">
        <v>24001</v>
      </c>
      <c r="P52" s="564" t="s">
        <v>24001</v>
      </c>
      <c r="Q52" s="564">
        <v>33148</v>
      </c>
      <c r="R52" s="564"/>
      <c r="S52" s="564" t="s">
        <v>28729</v>
      </c>
    </row>
    <row r="53" spans="1:19" x14ac:dyDescent="0.35">
      <c r="A53" s="559">
        <v>1831</v>
      </c>
      <c r="B53" s="563" t="s">
        <v>484</v>
      </c>
      <c r="C53" s="563" t="s">
        <v>28698</v>
      </c>
      <c r="D53" s="563" t="s">
        <v>24558</v>
      </c>
      <c r="E53" s="563" t="s">
        <v>24559</v>
      </c>
      <c r="F53" s="563" t="s">
        <v>24560</v>
      </c>
      <c r="G53" s="563" t="s">
        <v>4937</v>
      </c>
      <c r="H53" s="563" t="s">
        <v>8345</v>
      </c>
      <c r="I53" s="563" t="s">
        <v>26690</v>
      </c>
      <c r="J53" s="563" t="s">
        <v>109</v>
      </c>
      <c r="K53" s="563" t="s">
        <v>24001</v>
      </c>
      <c r="L53" s="563" t="s">
        <v>24001</v>
      </c>
      <c r="M53" s="563" t="s">
        <v>24001</v>
      </c>
      <c r="N53" s="563" t="s">
        <v>24001</v>
      </c>
      <c r="O53" s="564" t="s">
        <v>24001</v>
      </c>
      <c r="P53" s="564" t="s">
        <v>24001</v>
      </c>
      <c r="Q53" s="564">
        <v>43431</v>
      </c>
      <c r="R53" s="564"/>
      <c r="S53" s="564" t="s">
        <v>28730</v>
      </c>
    </row>
    <row r="54" spans="1:19" x14ac:dyDescent="0.35">
      <c r="A54" s="562">
        <v>1832</v>
      </c>
      <c r="B54" s="563" t="s">
        <v>484</v>
      </c>
      <c r="C54" s="563" t="s">
        <v>28698</v>
      </c>
      <c r="D54" s="563" t="s">
        <v>5041</v>
      </c>
      <c r="E54" s="563" t="s">
        <v>5038</v>
      </c>
      <c r="F54" s="563" t="s">
        <v>5039</v>
      </c>
      <c r="G54" s="563" t="s">
        <v>4937</v>
      </c>
      <c r="H54" s="563" t="s">
        <v>5040</v>
      </c>
      <c r="I54" s="563" t="s">
        <v>26690</v>
      </c>
      <c r="J54" s="563" t="s">
        <v>24001</v>
      </c>
      <c r="K54" s="563" t="s">
        <v>154</v>
      </c>
      <c r="L54" s="563" t="s">
        <v>27610</v>
      </c>
      <c r="M54" s="563" t="s">
        <v>899</v>
      </c>
      <c r="N54" s="563" t="s">
        <v>28712</v>
      </c>
      <c r="O54" s="564" t="s">
        <v>24001</v>
      </c>
      <c r="P54" s="564" t="s">
        <v>24001</v>
      </c>
      <c r="Q54" s="564">
        <v>33148</v>
      </c>
      <c r="R54" s="564">
        <v>38383</v>
      </c>
      <c r="S54" s="564" t="s">
        <v>28731</v>
      </c>
    </row>
    <row r="55" spans="1:19" x14ac:dyDescent="0.35">
      <c r="A55" s="559">
        <v>1833</v>
      </c>
      <c r="B55" s="563" t="s">
        <v>484</v>
      </c>
      <c r="C55" s="563" t="s">
        <v>28698</v>
      </c>
      <c r="D55" s="563" t="s">
        <v>5043</v>
      </c>
      <c r="E55" s="563" t="s">
        <v>5018</v>
      </c>
      <c r="F55" s="563" t="s">
        <v>5042</v>
      </c>
      <c r="G55" s="563" t="s">
        <v>4937</v>
      </c>
      <c r="H55" s="563" t="s">
        <v>2677</v>
      </c>
      <c r="I55" s="563" t="s">
        <v>26690</v>
      </c>
      <c r="J55" s="563" t="s">
        <v>24001</v>
      </c>
      <c r="K55" s="563" t="s">
        <v>24001</v>
      </c>
      <c r="L55" s="563" t="s">
        <v>24001</v>
      </c>
      <c r="M55" s="563" t="s">
        <v>24001</v>
      </c>
      <c r="N55" s="563" t="s">
        <v>24001</v>
      </c>
      <c r="O55" s="564" t="s">
        <v>24001</v>
      </c>
      <c r="P55" s="564" t="s">
        <v>24001</v>
      </c>
      <c r="Q55" s="564">
        <v>38385</v>
      </c>
      <c r="R55" s="564"/>
      <c r="S55" s="564" t="s">
        <v>28732</v>
      </c>
    </row>
    <row r="56" spans="1:19" x14ac:dyDescent="0.35">
      <c r="A56" s="559">
        <v>1834</v>
      </c>
      <c r="B56" s="563" t="s">
        <v>484</v>
      </c>
      <c r="C56" s="563" t="s">
        <v>28698</v>
      </c>
      <c r="D56" s="563" t="s">
        <v>5047</v>
      </c>
      <c r="E56" s="563" t="s">
        <v>5044</v>
      </c>
      <c r="F56" s="563" t="s">
        <v>5045</v>
      </c>
      <c r="G56" s="563" t="s">
        <v>4937</v>
      </c>
      <c r="H56" s="563" t="s">
        <v>5046</v>
      </c>
      <c r="I56" s="563" t="s">
        <v>26690</v>
      </c>
      <c r="J56" s="563" t="s">
        <v>24001</v>
      </c>
      <c r="K56" s="563" t="s">
        <v>24001</v>
      </c>
      <c r="L56" s="563" t="s">
        <v>24001</v>
      </c>
      <c r="M56" s="563" t="s">
        <v>24001</v>
      </c>
      <c r="N56" s="563" t="s">
        <v>24001</v>
      </c>
      <c r="O56" s="564" t="s">
        <v>24001</v>
      </c>
      <c r="P56" s="564" t="s">
        <v>24001</v>
      </c>
      <c r="Q56" s="564">
        <v>33148</v>
      </c>
      <c r="R56" s="564"/>
      <c r="S56" s="564" t="s">
        <v>28733</v>
      </c>
    </row>
    <row r="57" spans="1:19" x14ac:dyDescent="0.35">
      <c r="A57" s="562">
        <v>1835</v>
      </c>
      <c r="B57" s="563" t="s">
        <v>484</v>
      </c>
      <c r="C57" s="563" t="s">
        <v>28698</v>
      </c>
      <c r="D57" s="563" t="s">
        <v>5051</v>
      </c>
      <c r="E57" s="563" t="s">
        <v>5048</v>
      </c>
      <c r="F57" s="563" t="s">
        <v>5049</v>
      </c>
      <c r="G57" s="563" t="s">
        <v>4937</v>
      </c>
      <c r="H57" s="563" t="s">
        <v>5050</v>
      </c>
      <c r="I57" s="563" t="s">
        <v>26690</v>
      </c>
      <c r="J57" s="563" t="s">
        <v>24001</v>
      </c>
      <c r="K57" s="563" t="s">
        <v>154</v>
      </c>
      <c r="L57" s="563" t="s">
        <v>27611</v>
      </c>
      <c r="M57" s="563" t="s">
        <v>24001</v>
      </c>
      <c r="N57" s="563" t="s">
        <v>24001</v>
      </c>
      <c r="O57" s="564" t="s">
        <v>24001</v>
      </c>
      <c r="P57" s="564" t="s">
        <v>24001</v>
      </c>
      <c r="Q57" s="564">
        <v>33148</v>
      </c>
      <c r="R57" s="564"/>
      <c r="S57" s="564" t="s">
        <v>28734</v>
      </c>
    </row>
    <row r="58" spans="1:19" x14ac:dyDescent="0.35">
      <c r="A58" s="559">
        <v>1836</v>
      </c>
      <c r="B58" s="563" t="s">
        <v>484</v>
      </c>
      <c r="C58" s="563" t="s">
        <v>28698</v>
      </c>
      <c r="D58" s="563" t="s">
        <v>5055</v>
      </c>
      <c r="E58" s="563" t="s">
        <v>5052</v>
      </c>
      <c r="F58" s="563" t="s">
        <v>5053</v>
      </c>
      <c r="G58" s="563" t="s">
        <v>4937</v>
      </c>
      <c r="H58" s="563" t="s">
        <v>5054</v>
      </c>
      <c r="I58" s="563" t="s">
        <v>26690</v>
      </c>
      <c r="J58" s="563" t="s">
        <v>24001</v>
      </c>
      <c r="K58" s="563" t="s">
        <v>24001</v>
      </c>
      <c r="L58" s="563" t="s">
        <v>24001</v>
      </c>
      <c r="M58" s="563" t="s">
        <v>24001</v>
      </c>
      <c r="N58" s="563" t="s">
        <v>24001</v>
      </c>
      <c r="O58" s="564" t="s">
        <v>24001</v>
      </c>
      <c r="P58" s="564" t="s">
        <v>24001</v>
      </c>
      <c r="Q58" s="564">
        <v>33148</v>
      </c>
      <c r="R58" s="564"/>
      <c r="S58" s="564" t="s">
        <v>28735</v>
      </c>
    </row>
    <row r="59" spans="1:19" x14ac:dyDescent="0.35">
      <c r="A59" s="559">
        <v>1837</v>
      </c>
      <c r="B59" s="563" t="s">
        <v>484</v>
      </c>
      <c r="C59" s="563" t="s">
        <v>28698</v>
      </c>
      <c r="D59" s="563" t="s">
        <v>5059</v>
      </c>
      <c r="E59" s="563" t="s">
        <v>5056</v>
      </c>
      <c r="F59" s="563" t="s">
        <v>5057</v>
      </c>
      <c r="G59" s="563" t="s">
        <v>4937</v>
      </c>
      <c r="H59" s="563" t="s">
        <v>5058</v>
      </c>
      <c r="I59" s="563" t="s">
        <v>26690</v>
      </c>
      <c r="J59" s="563" t="s">
        <v>24001</v>
      </c>
      <c r="K59" s="563" t="s">
        <v>50</v>
      </c>
      <c r="L59" s="563" t="s">
        <v>24001</v>
      </c>
      <c r="M59" s="563" t="s">
        <v>531</v>
      </c>
      <c r="N59" s="563" t="s">
        <v>28712</v>
      </c>
      <c r="O59" s="564" t="s">
        <v>24001</v>
      </c>
      <c r="P59" s="564" t="s">
        <v>24001</v>
      </c>
      <c r="Q59" s="564">
        <v>33148</v>
      </c>
      <c r="R59" s="564"/>
      <c r="S59" s="564" t="s">
        <v>28736</v>
      </c>
    </row>
    <row r="60" spans="1:19" x14ac:dyDescent="0.35">
      <c r="A60" s="562">
        <v>1838</v>
      </c>
      <c r="B60" s="563" t="s">
        <v>484</v>
      </c>
      <c r="C60" s="563" t="s">
        <v>28698</v>
      </c>
      <c r="D60" s="563" t="s">
        <v>5063</v>
      </c>
      <c r="E60" s="563" t="s">
        <v>5060</v>
      </c>
      <c r="F60" s="563" t="s">
        <v>5061</v>
      </c>
      <c r="G60" s="563" t="s">
        <v>4937</v>
      </c>
      <c r="H60" s="563" t="s">
        <v>5062</v>
      </c>
      <c r="I60" s="563" t="s">
        <v>26690</v>
      </c>
      <c r="J60" s="563" t="s">
        <v>24001</v>
      </c>
      <c r="K60" s="563" t="s">
        <v>24001</v>
      </c>
      <c r="L60" s="563" t="s">
        <v>24001</v>
      </c>
      <c r="M60" s="563" t="s">
        <v>24001</v>
      </c>
      <c r="N60" s="563" t="s">
        <v>24001</v>
      </c>
      <c r="O60" s="564" t="s">
        <v>24001</v>
      </c>
      <c r="P60" s="564" t="s">
        <v>24001</v>
      </c>
      <c r="Q60" s="564">
        <v>33960</v>
      </c>
      <c r="R60" s="564"/>
      <c r="S60" s="564" t="s">
        <v>28737</v>
      </c>
    </row>
    <row r="61" spans="1:19" x14ac:dyDescent="0.35">
      <c r="A61" s="559">
        <v>1839</v>
      </c>
      <c r="B61" s="563" t="s">
        <v>484</v>
      </c>
      <c r="C61" s="563" t="s">
        <v>28698</v>
      </c>
      <c r="D61" s="563" t="s">
        <v>5066</v>
      </c>
      <c r="E61" s="563" t="s">
        <v>24001</v>
      </c>
      <c r="F61" s="563" t="s">
        <v>5064</v>
      </c>
      <c r="G61" s="563" t="s">
        <v>4937</v>
      </c>
      <c r="H61" s="563" t="s">
        <v>5065</v>
      </c>
      <c r="I61" s="563" t="s">
        <v>26690</v>
      </c>
      <c r="J61" s="563" t="s">
        <v>24001</v>
      </c>
      <c r="K61" s="563" t="s">
        <v>24001</v>
      </c>
      <c r="L61" s="563" t="s">
        <v>24001</v>
      </c>
      <c r="M61" s="563" t="s">
        <v>24001</v>
      </c>
      <c r="N61" s="563" t="s">
        <v>24001</v>
      </c>
      <c r="O61" s="564" t="s">
        <v>24001</v>
      </c>
      <c r="P61" s="564" t="s">
        <v>24001</v>
      </c>
      <c r="Q61" s="564">
        <v>34261</v>
      </c>
      <c r="R61" s="564"/>
      <c r="S61" s="564" t="s">
        <v>5066</v>
      </c>
    </row>
    <row r="62" spans="1:19" x14ac:dyDescent="0.35">
      <c r="A62" s="559">
        <v>1840</v>
      </c>
      <c r="B62" s="563" t="s">
        <v>484</v>
      </c>
      <c r="C62" s="563" t="s">
        <v>28698</v>
      </c>
      <c r="D62" s="563" t="s">
        <v>5070</v>
      </c>
      <c r="E62" s="563" t="s">
        <v>5067</v>
      </c>
      <c r="F62" s="563" t="s">
        <v>5068</v>
      </c>
      <c r="G62" s="563" t="s">
        <v>4937</v>
      </c>
      <c r="H62" s="563" t="s">
        <v>5069</v>
      </c>
      <c r="I62" s="563" t="s">
        <v>26690</v>
      </c>
      <c r="J62" s="563" t="s">
        <v>24001</v>
      </c>
      <c r="K62" s="563" t="s">
        <v>24001</v>
      </c>
      <c r="L62" s="563" t="s">
        <v>24001</v>
      </c>
      <c r="M62" s="563" t="s">
        <v>24001</v>
      </c>
      <c r="N62" s="563" t="s">
        <v>24001</v>
      </c>
      <c r="O62" s="564" t="s">
        <v>24001</v>
      </c>
      <c r="P62" s="564" t="s">
        <v>24001</v>
      </c>
      <c r="Q62" s="564">
        <v>33148</v>
      </c>
      <c r="R62" s="564"/>
      <c r="S62" s="564" t="s">
        <v>28738</v>
      </c>
    </row>
    <row r="63" spans="1:19" x14ac:dyDescent="0.35">
      <c r="A63" s="562">
        <v>1841</v>
      </c>
      <c r="B63" s="563" t="s">
        <v>484</v>
      </c>
      <c r="C63" s="563" t="s">
        <v>28698</v>
      </c>
      <c r="D63" s="563" t="s">
        <v>5074</v>
      </c>
      <c r="E63" s="563" t="s">
        <v>5071</v>
      </c>
      <c r="F63" s="563" t="s">
        <v>5072</v>
      </c>
      <c r="G63" s="563" t="s">
        <v>4937</v>
      </c>
      <c r="H63" s="563" t="s">
        <v>5073</v>
      </c>
      <c r="I63" s="563" t="s">
        <v>26882</v>
      </c>
      <c r="J63" s="563" t="s">
        <v>24001</v>
      </c>
      <c r="K63" s="563" t="s">
        <v>24001</v>
      </c>
      <c r="L63" s="563" t="s">
        <v>24001</v>
      </c>
      <c r="M63" s="563" t="s">
        <v>24001</v>
      </c>
      <c r="N63" s="563" t="s">
        <v>24001</v>
      </c>
      <c r="O63" s="564" t="s">
        <v>24001</v>
      </c>
      <c r="P63" s="564" t="s">
        <v>24001</v>
      </c>
      <c r="Q63" s="564">
        <v>33148</v>
      </c>
      <c r="R63" s="564">
        <v>38385</v>
      </c>
      <c r="S63" s="564" t="s">
        <v>28739</v>
      </c>
    </row>
    <row r="64" spans="1:19" x14ac:dyDescent="0.35">
      <c r="A64" s="559">
        <v>1842</v>
      </c>
      <c r="B64" s="563" t="s">
        <v>484</v>
      </c>
      <c r="C64" s="563" t="s">
        <v>28698</v>
      </c>
      <c r="D64" s="563" t="s">
        <v>5078</v>
      </c>
      <c r="E64" s="563" t="s">
        <v>5075</v>
      </c>
      <c r="F64" s="563" t="s">
        <v>5076</v>
      </c>
      <c r="G64" s="563" t="s">
        <v>4937</v>
      </c>
      <c r="H64" s="563" t="s">
        <v>5077</v>
      </c>
      <c r="I64" s="563" t="s">
        <v>26883</v>
      </c>
      <c r="J64" s="563" t="s">
        <v>109</v>
      </c>
      <c r="K64" s="563" t="s">
        <v>24001</v>
      </c>
      <c r="L64" s="563" t="s">
        <v>24001</v>
      </c>
      <c r="M64" s="563" t="s">
        <v>24001</v>
      </c>
      <c r="N64" s="563" t="s">
        <v>24001</v>
      </c>
      <c r="O64" s="564" t="s">
        <v>24001</v>
      </c>
      <c r="P64" s="564" t="s">
        <v>24001</v>
      </c>
      <c r="Q64" s="564">
        <v>33148</v>
      </c>
      <c r="R64" s="564">
        <v>38412</v>
      </c>
      <c r="S64" s="564" t="s">
        <v>28740</v>
      </c>
    </row>
    <row r="65" spans="1:19" x14ac:dyDescent="0.35">
      <c r="A65" s="559">
        <v>1843</v>
      </c>
      <c r="B65" s="563" t="s">
        <v>484</v>
      </c>
      <c r="C65" s="563" t="s">
        <v>28698</v>
      </c>
      <c r="D65" s="563" t="s">
        <v>5081</v>
      </c>
      <c r="E65" s="563" t="s">
        <v>5079</v>
      </c>
      <c r="F65" s="563" t="s">
        <v>5080</v>
      </c>
      <c r="G65" s="563" t="s">
        <v>4937</v>
      </c>
      <c r="H65" s="563" t="s">
        <v>925</v>
      </c>
      <c r="I65" s="563" t="s">
        <v>26690</v>
      </c>
      <c r="J65" s="563" t="s">
        <v>109</v>
      </c>
      <c r="K65" s="563" t="s">
        <v>24001</v>
      </c>
      <c r="L65" s="563" t="s">
        <v>24001</v>
      </c>
      <c r="M65" s="563" t="s">
        <v>24001</v>
      </c>
      <c r="N65" s="563" t="s">
        <v>24001</v>
      </c>
      <c r="O65" s="564" t="s">
        <v>24001</v>
      </c>
      <c r="P65" s="564" t="s">
        <v>24001</v>
      </c>
      <c r="Q65" s="564">
        <v>33148</v>
      </c>
      <c r="R65" s="564"/>
      <c r="S65" s="564" t="s">
        <v>28741</v>
      </c>
    </row>
    <row r="66" spans="1:19" x14ac:dyDescent="0.35">
      <c r="A66" s="562">
        <v>1844</v>
      </c>
      <c r="B66" s="563" t="s">
        <v>484</v>
      </c>
      <c r="C66" s="563" t="s">
        <v>28698</v>
      </c>
      <c r="D66" s="563" t="s">
        <v>5085</v>
      </c>
      <c r="E66" s="563" t="s">
        <v>5082</v>
      </c>
      <c r="F66" s="563" t="s">
        <v>5083</v>
      </c>
      <c r="G66" s="563" t="s">
        <v>4937</v>
      </c>
      <c r="H66" s="563" t="s">
        <v>5084</v>
      </c>
      <c r="I66" s="563" t="s">
        <v>26690</v>
      </c>
      <c r="J66" s="563" t="s">
        <v>24001</v>
      </c>
      <c r="K66" s="563" t="s">
        <v>24001</v>
      </c>
      <c r="L66" s="563" t="s">
        <v>24001</v>
      </c>
      <c r="M66" s="563" t="s">
        <v>24001</v>
      </c>
      <c r="N66" s="563" t="s">
        <v>24001</v>
      </c>
      <c r="O66" s="564" t="s">
        <v>24001</v>
      </c>
      <c r="P66" s="564" t="s">
        <v>24001</v>
      </c>
      <c r="Q66" s="564">
        <v>38385</v>
      </c>
      <c r="R66" s="564"/>
      <c r="S66" s="564" t="s">
        <v>28742</v>
      </c>
    </row>
    <row r="67" spans="1:19" x14ac:dyDescent="0.35">
      <c r="A67" s="559">
        <v>1845</v>
      </c>
      <c r="B67" s="563" t="s">
        <v>484</v>
      </c>
      <c r="C67" s="563" t="s">
        <v>28698</v>
      </c>
      <c r="D67" s="563" t="s">
        <v>5089</v>
      </c>
      <c r="E67" s="563" t="s">
        <v>5086</v>
      </c>
      <c r="F67" s="563" t="s">
        <v>5087</v>
      </c>
      <c r="G67" s="563" t="s">
        <v>4937</v>
      </c>
      <c r="H67" s="563" t="s">
        <v>5088</v>
      </c>
      <c r="I67" s="563" t="s">
        <v>26690</v>
      </c>
      <c r="J67" s="563" t="s">
        <v>24001</v>
      </c>
      <c r="K67" s="563" t="s">
        <v>62</v>
      </c>
      <c r="L67" s="563" t="s">
        <v>24001</v>
      </c>
      <c r="M67" s="563" t="s">
        <v>24001</v>
      </c>
      <c r="N67" s="563" t="s">
        <v>24001</v>
      </c>
      <c r="O67" s="564" t="s">
        <v>24001</v>
      </c>
      <c r="P67" s="564" t="s">
        <v>24001</v>
      </c>
      <c r="Q67" s="564">
        <v>33148</v>
      </c>
      <c r="R67" s="564"/>
      <c r="S67" s="564" t="s">
        <v>28743</v>
      </c>
    </row>
    <row r="68" spans="1:19" x14ac:dyDescent="0.35">
      <c r="A68" s="559">
        <v>1846</v>
      </c>
      <c r="B68" s="563" t="s">
        <v>484</v>
      </c>
      <c r="C68" s="563" t="s">
        <v>28698</v>
      </c>
      <c r="D68" s="563" t="s">
        <v>24561</v>
      </c>
      <c r="E68" s="563" t="s">
        <v>24001</v>
      </c>
      <c r="F68" s="563" t="s">
        <v>24562</v>
      </c>
      <c r="G68" s="563" t="s">
        <v>4937</v>
      </c>
      <c r="H68" s="563" t="s">
        <v>5088</v>
      </c>
      <c r="I68" s="563" t="s">
        <v>26690</v>
      </c>
      <c r="J68" s="563" t="s">
        <v>24001</v>
      </c>
      <c r="K68" s="563" t="s">
        <v>24001</v>
      </c>
      <c r="L68" s="563" t="s">
        <v>24001</v>
      </c>
      <c r="M68" s="563" t="s">
        <v>24001</v>
      </c>
      <c r="N68" s="563" t="s">
        <v>24001</v>
      </c>
      <c r="O68" s="564" t="s">
        <v>24001</v>
      </c>
      <c r="P68" s="564" t="s">
        <v>24001</v>
      </c>
      <c r="Q68" s="564">
        <v>35380</v>
      </c>
      <c r="R68" s="564">
        <v>38692</v>
      </c>
      <c r="S68" s="564" t="s">
        <v>28744</v>
      </c>
    </row>
    <row r="69" spans="1:19" x14ac:dyDescent="0.35">
      <c r="A69" s="562">
        <v>1847</v>
      </c>
      <c r="B69" s="563" t="s">
        <v>484</v>
      </c>
      <c r="C69" s="563" t="s">
        <v>28698</v>
      </c>
      <c r="D69" s="563" t="s">
        <v>24563</v>
      </c>
      <c r="E69" s="563" t="s">
        <v>24564</v>
      </c>
      <c r="F69" s="563" t="s">
        <v>5145</v>
      </c>
      <c r="G69" s="563" t="s">
        <v>4937</v>
      </c>
      <c r="H69" s="563" t="s">
        <v>24565</v>
      </c>
      <c r="I69" s="563" t="s">
        <v>26690</v>
      </c>
      <c r="J69" s="563" t="s">
        <v>24001</v>
      </c>
      <c r="K69" s="563" t="s">
        <v>24001</v>
      </c>
      <c r="L69" s="563" t="s">
        <v>24001</v>
      </c>
      <c r="M69" s="563" t="s">
        <v>24001</v>
      </c>
      <c r="N69" s="563" t="s">
        <v>24001</v>
      </c>
      <c r="O69" s="564" t="s">
        <v>24001</v>
      </c>
      <c r="P69" s="564" t="s">
        <v>24001</v>
      </c>
      <c r="Q69" s="564">
        <v>38432</v>
      </c>
      <c r="R69" s="564">
        <v>43431.629143518498</v>
      </c>
      <c r="S69" s="564" t="s">
        <v>28745</v>
      </c>
    </row>
    <row r="70" spans="1:19" x14ac:dyDescent="0.35">
      <c r="A70" s="559">
        <v>1848</v>
      </c>
      <c r="B70" s="563" t="s">
        <v>484</v>
      </c>
      <c r="C70" s="563" t="s">
        <v>28698</v>
      </c>
      <c r="D70" s="563" t="s">
        <v>5093</v>
      </c>
      <c r="E70" s="563" t="s">
        <v>5090</v>
      </c>
      <c r="F70" s="563" t="s">
        <v>5091</v>
      </c>
      <c r="G70" s="563" t="s">
        <v>4937</v>
      </c>
      <c r="H70" s="563" t="s">
        <v>5092</v>
      </c>
      <c r="I70" s="563" t="s">
        <v>26690</v>
      </c>
      <c r="J70" s="563" t="s">
        <v>24001</v>
      </c>
      <c r="K70" s="563" t="s">
        <v>24001</v>
      </c>
      <c r="L70" s="563" t="s">
        <v>24001</v>
      </c>
      <c r="M70" s="563" t="s">
        <v>24001</v>
      </c>
      <c r="N70" s="563" t="s">
        <v>24001</v>
      </c>
      <c r="O70" s="564" t="s">
        <v>24001</v>
      </c>
      <c r="P70" s="564" t="s">
        <v>24001</v>
      </c>
      <c r="Q70" s="564">
        <v>33148</v>
      </c>
      <c r="R70" s="564">
        <v>38432</v>
      </c>
      <c r="S70" s="564" t="s">
        <v>28746</v>
      </c>
    </row>
    <row r="71" spans="1:19" x14ac:dyDescent="0.35">
      <c r="A71" s="559">
        <v>1849</v>
      </c>
      <c r="B71" s="563" t="s">
        <v>484</v>
      </c>
      <c r="C71" s="563" t="s">
        <v>28698</v>
      </c>
      <c r="D71" s="563" t="s">
        <v>5096</v>
      </c>
      <c r="E71" s="563" t="s">
        <v>5094</v>
      </c>
      <c r="F71" s="563" t="s">
        <v>5095</v>
      </c>
      <c r="G71" s="563" t="s">
        <v>4937</v>
      </c>
      <c r="H71" s="563" t="s">
        <v>3241</v>
      </c>
      <c r="I71" s="563" t="s">
        <v>26690</v>
      </c>
      <c r="J71" s="563" t="s">
        <v>109</v>
      </c>
      <c r="K71" s="563" t="s">
        <v>24001</v>
      </c>
      <c r="L71" s="563" t="s">
        <v>24001</v>
      </c>
      <c r="M71" s="563" t="s">
        <v>24001</v>
      </c>
      <c r="N71" s="563" t="s">
        <v>24001</v>
      </c>
      <c r="O71" s="564" t="s">
        <v>24001</v>
      </c>
      <c r="P71" s="564" t="s">
        <v>24001</v>
      </c>
      <c r="Q71" s="564">
        <v>41472</v>
      </c>
      <c r="R71" s="564"/>
      <c r="S71" s="564" t="s">
        <v>28747</v>
      </c>
    </row>
    <row r="72" spans="1:19" x14ac:dyDescent="0.35">
      <c r="A72" s="562">
        <v>1850</v>
      </c>
      <c r="B72" s="563" t="s">
        <v>484</v>
      </c>
      <c r="C72" s="563" t="s">
        <v>28698</v>
      </c>
      <c r="D72" s="563" t="s">
        <v>5100</v>
      </c>
      <c r="E72" s="563" t="s">
        <v>5097</v>
      </c>
      <c r="F72" s="563" t="s">
        <v>5098</v>
      </c>
      <c r="G72" s="563" t="s">
        <v>4937</v>
      </c>
      <c r="H72" s="563" t="s">
        <v>5099</v>
      </c>
      <c r="I72" s="563" t="s">
        <v>26690</v>
      </c>
      <c r="J72" s="563" t="s">
        <v>24001</v>
      </c>
      <c r="K72" s="563" t="s">
        <v>50</v>
      </c>
      <c r="L72" s="563" t="s">
        <v>24001</v>
      </c>
      <c r="M72" s="563" t="s">
        <v>531</v>
      </c>
      <c r="N72" s="563" t="s">
        <v>28712</v>
      </c>
      <c r="O72" s="564" t="s">
        <v>24001</v>
      </c>
      <c r="P72" s="564" t="s">
        <v>24001</v>
      </c>
      <c r="Q72" s="564">
        <v>33148</v>
      </c>
      <c r="R72" s="564"/>
      <c r="S72" s="564" t="s">
        <v>28748</v>
      </c>
    </row>
    <row r="73" spans="1:19" x14ac:dyDescent="0.35">
      <c r="A73" s="559">
        <v>1851</v>
      </c>
      <c r="B73" s="563" t="s">
        <v>484</v>
      </c>
      <c r="C73" s="563" t="s">
        <v>28698</v>
      </c>
      <c r="D73" s="563" t="s">
        <v>24566</v>
      </c>
      <c r="E73" s="563" t="s">
        <v>24001</v>
      </c>
      <c r="F73" s="563" t="s">
        <v>24567</v>
      </c>
      <c r="G73" s="563" t="s">
        <v>4937</v>
      </c>
      <c r="H73" s="563" t="s">
        <v>16962</v>
      </c>
      <c r="I73" s="563" t="s">
        <v>26884</v>
      </c>
      <c r="J73" s="563" t="s">
        <v>24001</v>
      </c>
      <c r="K73" s="563" t="s">
        <v>24001</v>
      </c>
      <c r="L73" s="563" t="s">
        <v>24001</v>
      </c>
      <c r="M73" s="563" t="s">
        <v>24001</v>
      </c>
      <c r="N73" s="563" t="s">
        <v>24001</v>
      </c>
      <c r="O73" s="564" t="s">
        <v>24001</v>
      </c>
      <c r="P73" s="564" t="s">
        <v>24001</v>
      </c>
      <c r="Q73" s="564">
        <v>43430</v>
      </c>
      <c r="R73" s="564"/>
      <c r="S73" s="564" t="s">
        <v>28749</v>
      </c>
    </row>
    <row r="74" spans="1:19" x14ac:dyDescent="0.35">
      <c r="A74" s="559">
        <v>1852</v>
      </c>
      <c r="B74" s="563" t="s">
        <v>484</v>
      </c>
      <c r="C74" s="563" t="s">
        <v>28698</v>
      </c>
      <c r="D74" s="563" t="s">
        <v>5104</v>
      </c>
      <c r="E74" s="563" t="s">
        <v>5101</v>
      </c>
      <c r="F74" s="563" t="s">
        <v>5102</v>
      </c>
      <c r="G74" s="563" t="s">
        <v>4937</v>
      </c>
      <c r="H74" s="563" t="s">
        <v>5103</v>
      </c>
      <c r="I74" s="563" t="s">
        <v>26690</v>
      </c>
      <c r="J74" s="563" t="s">
        <v>24001</v>
      </c>
      <c r="K74" s="563" t="s">
        <v>62</v>
      </c>
      <c r="L74" s="563" t="s">
        <v>24001</v>
      </c>
      <c r="M74" s="563" t="s">
        <v>24001</v>
      </c>
      <c r="N74" s="563" t="s">
        <v>24001</v>
      </c>
      <c r="O74" s="564" t="s">
        <v>24001</v>
      </c>
      <c r="P74" s="564" t="s">
        <v>24001</v>
      </c>
      <c r="Q74" s="564">
        <v>33148</v>
      </c>
      <c r="R74" s="564"/>
      <c r="S74" s="564" t="s">
        <v>28750</v>
      </c>
    </row>
    <row r="75" spans="1:19" x14ac:dyDescent="0.35">
      <c r="A75" s="562">
        <v>1853</v>
      </c>
      <c r="B75" s="563" t="s">
        <v>484</v>
      </c>
      <c r="C75" s="563" t="s">
        <v>28698</v>
      </c>
      <c r="D75" s="563" t="s">
        <v>5108</v>
      </c>
      <c r="E75" s="563" t="s">
        <v>5105</v>
      </c>
      <c r="F75" s="563" t="s">
        <v>5106</v>
      </c>
      <c r="G75" s="563" t="s">
        <v>4937</v>
      </c>
      <c r="H75" s="563" t="s">
        <v>5107</v>
      </c>
      <c r="I75" s="563" t="s">
        <v>26690</v>
      </c>
      <c r="J75" s="563" t="s">
        <v>24001</v>
      </c>
      <c r="K75" s="563" t="s">
        <v>24001</v>
      </c>
      <c r="L75" s="563" t="s">
        <v>24001</v>
      </c>
      <c r="M75" s="563" t="s">
        <v>24001</v>
      </c>
      <c r="N75" s="563" t="s">
        <v>24001</v>
      </c>
      <c r="O75" s="564" t="s">
        <v>24001</v>
      </c>
      <c r="P75" s="564" t="s">
        <v>24001</v>
      </c>
      <c r="Q75" s="564">
        <v>33148</v>
      </c>
      <c r="R75" s="564"/>
      <c r="S75" s="564" t="s">
        <v>28751</v>
      </c>
    </row>
    <row r="76" spans="1:19" x14ac:dyDescent="0.35">
      <c r="A76" s="559">
        <v>1854</v>
      </c>
      <c r="B76" s="563" t="s">
        <v>484</v>
      </c>
      <c r="C76" s="563" t="s">
        <v>28698</v>
      </c>
      <c r="D76" s="563" t="s">
        <v>5111</v>
      </c>
      <c r="E76" s="563" t="s">
        <v>5026</v>
      </c>
      <c r="F76" s="563" t="s">
        <v>5109</v>
      </c>
      <c r="G76" s="563" t="s">
        <v>4937</v>
      </c>
      <c r="H76" s="563" t="s">
        <v>5110</v>
      </c>
      <c r="I76" s="563" t="s">
        <v>26690</v>
      </c>
      <c r="J76" s="563" t="s">
        <v>24001</v>
      </c>
      <c r="K76" s="563" t="s">
        <v>24001</v>
      </c>
      <c r="L76" s="563" t="s">
        <v>24001</v>
      </c>
      <c r="M76" s="563" t="s">
        <v>24001</v>
      </c>
      <c r="N76" s="563" t="s">
        <v>24001</v>
      </c>
      <c r="O76" s="564" t="s">
        <v>24001</v>
      </c>
      <c r="P76" s="564" t="s">
        <v>24001</v>
      </c>
      <c r="Q76" s="564">
        <v>38432</v>
      </c>
      <c r="R76" s="564"/>
      <c r="S76" s="564" t="s">
        <v>28752</v>
      </c>
    </row>
    <row r="77" spans="1:19" x14ac:dyDescent="0.35">
      <c r="A77" s="559">
        <v>1855</v>
      </c>
      <c r="B77" s="563" t="s">
        <v>484</v>
      </c>
      <c r="C77" s="563" t="s">
        <v>28698</v>
      </c>
      <c r="D77" s="563" t="s">
        <v>5115</v>
      </c>
      <c r="E77" s="563" t="s">
        <v>5112</v>
      </c>
      <c r="F77" s="563" t="s">
        <v>5113</v>
      </c>
      <c r="G77" s="563" t="s">
        <v>4937</v>
      </c>
      <c r="H77" s="563" t="s">
        <v>5114</v>
      </c>
      <c r="I77" s="563" t="s">
        <v>26690</v>
      </c>
      <c r="J77" s="563" t="s">
        <v>24001</v>
      </c>
      <c r="K77" s="563" t="s">
        <v>24001</v>
      </c>
      <c r="L77" s="563" t="s">
        <v>24001</v>
      </c>
      <c r="M77" s="563" t="s">
        <v>24001</v>
      </c>
      <c r="N77" s="563" t="s">
        <v>24001</v>
      </c>
      <c r="O77" s="564" t="s">
        <v>24001</v>
      </c>
      <c r="P77" s="564" t="s">
        <v>24001</v>
      </c>
      <c r="Q77" s="564">
        <v>33148</v>
      </c>
      <c r="R77" s="564"/>
      <c r="S77" s="564" t="s">
        <v>28753</v>
      </c>
    </row>
    <row r="78" spans="1:19" x14ac:dyDescent="0.35">
      <c r="A78" s="562">
        <v>1856</v>
      </c>
      <c r="B78" s="563" t="s">
        <v>484</v>
      </c>
      <c r="C78" s="563" t="s">
        <v>28698</v>
      </c>
      <c r="D78" s="563" t="s">
        <v>5118</v>
      </c>
      <c r="E78" s="563" t="s">
        <v>24001</v>
      </c>
      <c r="F78" s="563" t="s">
        <v>5116</v>
      </c>
      <c r="G78" s="563" t="s">
        <v>4937</v>
      </c>
      <c r="H78" s="563" t="s">
        <v>5117</v>
      </c>
      <c r="I78" s="563" t="s">
        <v>26690</v>
      </c>
      <c r="J78" s="563" t="s">
        <v>109</v>
      </c>
      <c r="K78" s="563" t="s">
        <v>24001</v>
      </c>
      <c r="L78" s="563" t="s">
        <v>24001</v>
      </c>
      <c r="M78" s="563" t="s">
        <v>24001</v>
      </c>
      <c r="N78" s="563" t="s">
        <v>24001</v>
      </c>
      <c r="O78" s="564" t="s">
        <v>24001</v>
      </c>
      <c r="P78" s="564" t="s">
        <v>24001</v>
      </c>
      <c r="Q78" s="564">
        <v>38755</v>
      </c>
      <c r="R78" s="564"/>
      <c r="S78" s="564" t="s">
        <v>28754</v>
      </c>
    </row>
    <row r="79" spans="1:19" x14ac:dyDescent="0.35">
      <c r="A79" s="559">
        <v>1857</v>
      </c>
      <c r="B79" s="563" t="s">
        <v>484</v>
      </c>
      <c r="C79" s="563" t="s">
        <v>28698</v>
      </c>
      <c r="D79" s="563" t="s">
        <v>5121</v>
      </c>
      <c r="E79" s="563" t="s">
        <v>24001</v>
      </c>
      <c r="F79" s="563" t="s">
        <v>5119</v>
      </c>
      <c r="G79" s="563" t="s">
        <v>4937</v>
      </c>
      <c r="H79" s="563" t="s">
        <v>5120</v>
      </c>
      <c r="I79" s="563" t="s">
        <v>26690</v>
      </c>
      <c r="J79" s="563" t="s">
        <v>109</v>
      </c>
      <c r="K79" s="563" t="s">
        <v>24001</v>
      </c>
      <c r="L79" s="563" t="s">
        <v>24001</v>
      </c>
      <c r="M79" s="563" t="s">
        <v>24001</v>
      </c>
      <c r="N79" s="563" t="s">
        <v>24001</v>
      </c>
      <c r="O79" s="564" t="s">
        <v>24001</v>
      </c>
      <c r="P79" s="564" t="s">
        <v>24001</v>
      </c>
      <c r="Q79" s="564">
        <v>38756</v>
      </c>
      <c r="R79" s="564"/>
      <c r="S79" s="564" t="s">
        <v>28755</v>
      </c>
    </row>
    <row r="80" spans="1:19" x14ac:dyDescent="0.35">
      <c r="A80" s="559">
        <v>1858</v>
      </c>
      <c r="B80" s="563" t="s">
        <v>484</v>
      </c>
      <c r="C80" s="563" t="s">
        <v>28698</v>
      </c>
      <c r="D80" s="563" t="s">
        <v>24568</v>
      </c>
      <c r="E80" s="563" t="s">
        <v>24569</v>
      </c>
      <c r="F80" s="563" t="s">
        <v>24570</v>
      </c>
      <c r="G80" s="563" t="s">
        <v>4937</v>
      </c>
      <c r="H80" s="563" t="s">
        <v>24571</v>
      </c>
      <c r="I80" s="563" t="s">
        <v>26690</v>
      </c>
      <c r="J80" s="563" t="s">
        <v>24001</v>
      </c>
      <c r="K80" s="563" t="s">
        <v>24001</v>
      </c>
      <c r="L80" s="563" t="s">
        <v>24001</v>
      </c>
      <c r="M80" s="563" t="s">
        <v>24001</v>
      </c>
      <c r="N80" s="563" t="s">
        <v>24001</v>
      </c>
      <c r="O80" s="564" t="s">
        <v>24001</v>
      </c>
      <c r="P80" s="564" t="s">
        <v>24001</v>
      </c>
      <c r="Q80" s="564">
        <v>43431</v>
      </c>
      <c r="R80" s="564"/>
      <c r="S80" s="564" t="s">
        <v>28756</v>
      </c>
    </row>
    <row r="81" spans="1:19" x14ac:dyDescent="0.35">
      <c r="A81" s="562">
        <v>1859</v>
      </c>
      <c r="B81" s="563" t="s">
        <v>484</v>
      </c>
      <c r="C81" s="563" t="s">
        <v>28698</v>
      </c>
      <c r="D81" s="563" t="s">
        <v>26885</v>
      </c>
      <c r="E81" s="563" t="s">
        <v>5122</v>
      </c>
      <c r="F81" s="563" t="s">
        <v>5123</v>
      </c>
      <c r="G81" s="563" t="s">
        <v>4937</v>
      </c>
      <c r="H81" s="563" t="s">
        <v>5124</v>
      </c>
      <c r="I81" s="563" t="s">
        <v>26886</v>
      </c>
      <c r="J81" s="563" t="s">
        <v>24001</v>
      </c>
      <c r="K81" s="563" t="s">
        <v>50</v>
      </c>
      <c r="L81" s="563" t="s">
        <v>24001</v>
      </c>
      <c r="M81" s="563" t="s">
        <v>24001</v>
      </c>
      <c r="N81" s="563" t="s">
        <v>24001</v>
      </c>
      <c r="O81" s="564" t="s">
        <v>24001</v>
      </c>
      <c r="P81" s="564" t="s">
        <v>24001</v>
      </c>
      <c r="Q81" s="564">
        <v>34051</v>
      </c>
      <c r="R81" s="564">
        <v>44375.596990740698</v>
      </c>
      <c r="S81" s="564" t="s">
        <v>28757</v>
      </c>
    </row>
    <row r="82" spans="1:19" x14ac:dyDescent="0.35">
      <c r="A82" s="559">
        <v>1860</v>
      </c>
      <c r="B82" s="563" t="s">
        <v>484</v>
      </c>
      <c r="C82" s="563" t="s">
        <v>28698</v>
      </c>
      <c r="D82" s="563" t="s">
        <v>5128</v>
      </c>
      <c r="E82" s="563" t="s">
        <v>5125</v>
      </c>
      <c r="F82" s="563" t="s">
        <v>5126</v>
      </c>
      <c r="G82" s="563" t="s">
        <v>4937</v>
      </c>
      <c r="H82" s="563" t="s">
        <v>5127</v>
      </c>
      <c r="I82" s="563" t="s">
        <v>26690</v>
      </c>
      <c r="J82" s="563" t="s">
        <v>24001</v>
      </c>
      <c r="K82" s="563" t="s">
        <v>62</v>
      </c>
      <c r="L82" s="563" t="s">
        <v>24001</v>
      </c>
      <c r="M82" s="563" t="s">
        <v>24001</v>
      </c>
      <c r="N82" s="563" t="s">
        <v>24001</v>
      </c>
      <c r="O82" s="564" t="s">
        <v>24001</v>
      </c>
      <c r="P82" s="564" t="s">
        <v>24001</v>
      </c>
      <c r="Q82" s="564">
        <v>33148</v>
      </c>
      <c r="R82" s="564"/>
      <c r="S82" s="564" t="s">
        <v>28758</v>
      </c>
    </row>
    <row r="83" spans="1:19" x14ac:dyDescent="0.35">
      <c r="A83" s="559">
        <v>1861</v>
      </c>
      <c r="B83" s="563" t="s">
        <v>484</v>
      </c>
      <c r="C83" s="563" t="s">
        <v>28698</v>
      </c>
      <c r="D83" s="563" t="s">
        <v>5132</v>
      </c>
      <c r="E83" s="563" t="s">
        <v>5129</v>
      </c>
      <c r="F83" s="563" t="s">
        <v>5130</v>
      </c>
      <c r="G83" s="563" t="s">
        <v>4937</v>
      </c>
      <c r="H83" s="563" t="s">
        <v>5131</v>
      </c>
      <c r="I83" s="563" t="s">
        <v>26690</v>
      </c>
      <c r="J83" s="563" t="s">
        <v>24001</v>
      </c>
      <c r="K83" s="563" t="s">
        <v>24001</v>
      </c>
      <c r="L83" s="563" t="s">
        <v>24001</v>
      </c>
      <c r="M83" s="563" t="s">
        <v>24001</v>
      </c>
      <c r="N83" s="563" t="s">
        <v>24001</v>
      </c>
      <c r="O83" s="564" t="s">
        <v>24001</v>
      </c>
      <c r="P83" s="564" t="s">
        <v>24001</v>
      </c>
      <c r="Q83" s="564">
        <v>33148</v>
      </c>
      <c r="R83" s="564"/>
      <c r="S83" s="564" t="s">
        <v>28759</v>
      </c>
    </row>
    <row r="84" spans="1:19" x14ac:dyDescent="0.35">
      <c r="A84" s="562">
        <v>1862</v>
      </c>
      <c r="B84" s="563" t="s">
        <v>484</v>
      </c>
      <c r="C84" s="563" t="s">
        <v>28698</v>
      </c>
      <c r="D84" s="563" t="s">
        <v>5136</v>
      </c>
      <c r="E84" s="563" t="s">
        <v>5133</v>
      </c>
      <c r="F84" s="563" t="s">
        <v>5134</v>
      </c>
      <c r="G84" s="563" t="s">
        <v>4937</v>
      </c>
      <c r="H84" s="563" t="s">
        <v>5135</v>
      </c>
      <c r="I84" s="563" t="s">
        <v>26690</v>
      </c>
      <c r="J84" s="563" t="s">
        <v>24001</v>
      </c>
      <c r="K84" s="563" t="s">
        <v>24001</v>
      </c>
      <c r="L84" s="563" t="s">
        <v>24001</v>
      </c>
      <c r="M84" s="563" t="s">
        <v>24001</v>
      </c>
      <c r="N84" s="563" t="s">
        <v>24001</v>
      </c>
      <c r="O84" s="564" t="s">
        <v>24001</v>
      </c>
      <c r="P84" s="564" t="s">
        <v>24001</v>
      </c>
      <c r="Q84" s="564">
        <v>33148</v>
      </c>
      <c r="R84" s="564"/>
      <c r="S84" s="564" t="s">
        <v>28760</v>
      </c>
    </row>
    <row r="85" spans="1:19" x14ac:dyDescent="0.35">
      <c r="A85" s="559">
        <v>1863</v>
      </c>
      <c r="B85" s="563" t="s">
        <v>484</v>
      </c>
      <c r="C85" s="563" t="s">
        <v>28698</v>
      </c>
      <c r="D85" s="563" t="s">
        <v>5140</v>
      </c>
      <c r="E85" s="563" t="s">
        <v>5137</v>
      </c>
      <c r="F85" s="563" t="s">
        <v>5138</v>
      </c>
      <c r="G85" s="563" t="s">
        <v>4937</v>
      </c>
      <c r="H85" s="563" t="s">
        <v>5139</v>
      </c>
      <c r="I85" s="563" t="s">
        <v>26690</v>
      </c>
      <c r="J85" s="563" t="s">
        <v>24001</v>
      </c>
      <c r="K85" s="563" t="s">
        <v>50</v>
      </c>
      <c r="L85" s="563" t="s">
        <v>24001</v>
      </c>
      <c r="M85" s="563" t="s">
        <v>899</v>
      </c>
      <c r="N85" s="563" t="s">
        <v>28712</v>
      </c>
      <c r="O85" s="564" t="s">
        <v>24001</v>
      </c>
      <c r="P85" s="564" t="s">
        <v>24001</v>
      </c>
      <c r="Q85" s="564">
        <v>33148</v>
      </c>
      <c r="R85" s="564"/>
      <c r="S85" s="564" t="s">
        <v>28761</v>
      </c>
    </row>
    <row r="86" spans="1:19" x14ac:dyDescent="0.35">
      <c r="A86" s="559">
        <v>1864</v>
      </c>
      <c r="B86" s="563" t="s">
        <v>484</v>
      </c>
      <c r="C86" s="563" t="s">
        <v>28698</v>
      </c>
      <c r="D86" s="563" t="s">
        <v>28762</v>
      </c>
      <c r="E86" s="563" t="s">
        <v>28763</v>
      </c>
      <c r="F86" s="563" t="s">
        <v>28764</v>
      </c>
      <c r="G86" s="563" t="s">
        <v>4937</v>
      </c>
      <c r="H86" s="563" t="s">
        <v>28765</v>
      </c>
      <c r="I86" s="563" t="s">
        <v>26690</v>
      </c>
      <c r="J86" s="563" t="s">
        <v>109</v>
      </c>
      <c r="K86" s="563" t="s">
        <v>24001</v>
      </c>
      <c r="L86" s="563" t="s">
        <v>24001</v>
      </c>
      <c r="M86" s="563" t="s">
        <v>24001</v>
      </c>
      <c r="N86" s="563" t="s">
        <v>24001</v>
      </c>
      <c r="O86" s="564" t="s">
        <v>24001</v>
      </c>
      <c r="P86" s="564" t="s">
        <v>24001</v>
      </c>
      <c r="Q86" s="564">
        <v>45058</v>
      </c>
      <c r="R86" s="564"/>
      <c r="S86" s="564" t="s">
        <v>28766</v>
      </c>
    </row>
    <row r="87" spans="1:19" x14ac:dyDescent="0.35">
      <c r="A87" s="562">
        <v>1865</v>
      </c>
      <c r="B87" s="563" t="s">
        <v>484</v>
      </c>
      <c r="C87" s="563" t="s">
        <v>28698</v>
      </c>
      <c r="D87" s="563" t="s">
        <v>5144</v>
      </c>
      <c r="E87" s="563" t="s">
        <v>5141</v>
      </c>
      <c r="F87" s="563" t="s">
        <v>5142</v>
      </c>
      <c r="G87" s="563" t="s">
        <v>4937</v>
      </c>
      <c r="H87" s="563" t="s">
        <v>5143</v>
      </c>
      <c r="I87" s="563" t="s">
        <v>26690</v>
      </c>
      <c r="J87" s="563" t="s">
        <v>24001</v>
      </c>
      <c r="K87" s="563" t="s">
        <v>62</v>
      </c>
      <c r="L87" s="563" t="s">
        <v>27604</v>
      </c>
      <c r="M87" s="563" t="s">
        <v>24001</v>
      </c>
      <c r="N87" s="563" t="s">
        <v>24001</v>
      </c>
      <c r="O87" s="564" t="s">
        <v>24001</v>
      </c>
      <c r="P87" s="564" t="s">
        <v>24001</v>
      </c>
      <c r="Q87" s="564">
        <v>33148</v>
      </c>
      <c r="R87" s="564"/>
      <c r="S87" s="564" t="s">
        <v>28767</v>
      </c>
    </row>
    <row r="88" spans="1:19" x14ac:dyDescent="0.35">
      <c r="A88" s="559">
        <v>1866</v>
      </c>
      <c r="B88" s="563" t="s">
        <v>484</v>
      </c>
      <c r="C88" s="563" t="s">
        <v>28698</v>
      </c>
      <c r="D88" s="563" t="s">
        <v>5148</v>
      </c>
      <c r="E88" s="563" t="s">
        <v>5146</v>
      </c>
      <c r="F88" s="563" t="s">
        <v>5147</v>
      </c>
      <c r="G88" s="563" t="s">
        <v>4937</v>
      </c>
      <c r="H88" s="563" t="s">
        <v>1246</v>
      </c>
      <c r="I88" s="563" t="s">
        <v>26690</v>
      </c>
      <c r="J88" s="563" t="s">
        <v>24001</v>
      </c>
      <c r="K88" s="563" t="s">
        <v>62</v>
      </c>
      <c r="L88" s="563" t="s">
        <v>24001</v>
      </c>
      <c r="M88" s="563" t="s">
        <v>24001</v>
      </c>
      <c r="N88" s="563" t="s">
        <v>24001</v>
      </c>
      <c r="O88" s="564" t="s">
        <v>24001</v>
      </c>
      <c r="P88" s="564" t="s">
        <v>24001</v>
      </c>
      <c r="Q88" s="564">
        <v>33148</v>
      </c>
      <c r="R88" s="564"/>
      <c r="S88" s="564" t="s">
        <v>28768</v>
      </c>
    </row>
    <row r="89" spans="1:19" x14ac:dyDescent="0.35">
      <c r="A89" s="559">
        <v>1867</v>
      </c>
      <c r="B89" s="563" t="s">
        <v>484</v>
      </c>
      <c r="C89" s="563" t="s">
        <v>28698</v>
      </c>
      <c r="D89" s="563" t="s">
        <v>5152</v>
      </c>
      <c r="E89" s="563" t="s">
        <v>5149</v>
      </c>
      <c r="F89" s="563" t="s">
        <v>5150</v>
      </c>
      <c r="G89" s="563" t="s">
        <v>4937</v>
      </c>
      <c r="H89" s="563" t="s">
        <v>5151</v>
      </c>
      <c r="I89" s="563" t="s">
        <v>26690</v>
      </c>
      <c r="J89" s="563" t="s">
        <v>24001</v>
      </c>
      <c r="K89" s="563" t="s">
        <v>24001</v>
      </c>
      <c r="L89" s="563" t="s">
        <v>24001</v>
      </c>
      <c r="M89" s="563" t="s">
        <v>24001</v>
      </c>
      <c r="N89" s="563" t="s">
        <v>24001</v>
      </c>
      <c r="O89" s="564" t="s">
        <v>24001</v>
      </c>
      <c r="P89" s="564" t="s">
        <v>24001</v>
      </c>
      <c r="Q89" s="564">
        <v>33148</v>
      </c>
      <c r="R89" s="564"/>
      <c r="S89" s="564" t="s">
        <v>28769</v>
      </c>
    </row>
    <row r="90" spans="1:19" x14ac:dyDescent="0.35">
      <c r="A90" s="562">
        <v>1868</v>
      </c>
      <c r="B90" s="563" t="s">
        <v>484</v>
      </c>
      <c r="C90" s="563" t="s">
        <v>28698</v>
      </c>
      <c r="D90" s="563" t="s">
        <v>5156</v>
      </c>
      <c r="E90" s="563" t="s">
        <v>5153</v>
      </c>
      <c r="F90" s="563" t="s">
        <v>5154</v>
      </c>
      <c r="G90" s="563" t="s">
        <v>4937</v>
      </c>
      <c r="H90" s="563" t="s">
        <v>5155</v>
      </c>
      <c r="I90" s="563" t="s">
        <v>26690</v>
      </c>
      <c r="J90" s="563" t="s">
        <v>24001</v>
      </c>
      <c r="K90" s="563" t="s">
        <v>24001</v>
      </c>
      <c r="L90" s="563" t="s">
        <v>24001</v>
      </c>
      <c r="M90" s="563" t="s">
        <v>24001</v>
      </c>
      <c r="N90" s="563" t="s">
        <v>24001</v>
      </c>
      <c r="O90" s="564" t="s">
        <v>24001</v>
      </c>
      <c r="P90" s="564" t="s">
        <v>24001</v>
      </c>
      <c r="Q90" s="564">
        <v>34716</v>
      </c>
      <c r="R90" s="564">
        <v>38385</v>
      </c>
      <c r="S90" s="564" t="s">
        <v>28770</v>
      </c>
    </row>
    <row r="91" spans="1:19" x14ac:dyDescent="0.35">
      <c r="A91" s="559">
        <v>1869</v>
      </c>
      <c r="B91" s="563" t="s">
        <v>484</v>
      </c>
      <c r="C91" s="563" t="s">
        <v>28698</v>
      </c>
      <c r="D91" s="563" t="s">
        <v>5159</v>
      </c>
      <c r="E91" s="563" t="s">
        <v>24001</v>
      </c>
      <c r="F91" s="563" t="s">
        <v>5157</v>
      </c>
      <c r="G91" s="563" t="s">
        <v>4937</v>
      </c>
      <c r="H91" s="563" t="s">
        <v>5158</v>
      </c>
      <c r="I91" s="563" t="s">
        <v>26690</v>
      </c>
      <c r="J91" s="563" t="s">
        <v>24001</v>
      </c>
      <c r="K91" s="563" t="s">
        <v>24001</v>
      </c>
      <c r="L91" s="563" t="s">
        <v>24001</v>
      </c>
      <c r="M91" s="563" t="s">
        <v>24001</v>
      </c>
      <c r="N91" s="563" t="s">
        <v>24001</v>
      </c>
      <c r="O91" s="564" t="s">
        <v>24001</v>
      </c>
      <c r="P91" s="564" t="s">
        <v>24001</v>
      </c>
      <c r="Q91" s="564">
        <v>33148</v>
      </c>
      <c r="R91" s="564"/>
      <c r="S91" s="564" t="s">
        <v>5159</v>
      </c>
    </row>
    <row r="92" spans="1:19" x14ac:dyDescent="0.35">
      <c r="A92" s="559">
        <v>1870</v>
      </c>
      <c r="B92" s="563" t="s">
        <v>484</v>
      </c>
      <c r="C92" s="563" t="s">
        <v>28698</v>
      </c>
      <c r="D92" s="563" t="s">
        <v>5162</v>
      </c>
      <c r="E92" s="563" t="s">
        <v>5038</v>
      </c>
      <c r="F92" s="563" t="s">
        <v>5160</v>
      </c>
      <c r="G92" s="563" t="s">
        <v>4937</v>
      </c>
      <c r="H92" s="563" t="s">
        <v>5161</v>
      </c>
      <c r="I92" s="563" t="s">
        <v>26690</v>
      </c>
      <c r="J92" s="563" t="s">
        <v>24001</v>
      </c>
      <c r="K92" s="563" t="s">
        <v>24001</v>
      </c>
      <c r="L92" s="563" t="s">
        <v>24001</v>
      </c>
      <c r="M92" s="563" t="s">
        <v>24001</v>
      </c>
      <c r="N92" s="563" t="s">
        <v>24001</v>
      </c>
      <c r="O92" s="564" t="s">
        <v>24001</v>
      </c>
      <c r="P92" s="564" t="s">
        <v>24001</v>
      </c>
      <c r="Q92" s="564">
        <v>33148</v>
      </c>
      <c r="R92" s="564">
        <v>38383</v>
      </c>
      <c r="S92" s="564" t="s">
        <v>28771</v>
      </c>
    </row>
    <row r="93" spans="1:19" x14ac:dyDescent="0.35">
      <c r="A93" s="562">
        <v>1871</v>
      </c>
      <c r="B93" s="563" t="s">
        <v>484</v>
      </c>
      <c r="C93" s="563" t="s">
        <v>28698</v>
      </c>
      <c r="D93" s="563" t="s">
        <v>5166</v>
      </c>
      <c r="E93" s="563" t="s">
        <v>5163</v>
      </c>
      <c r="F93" s="563" t="s">
        <v>5164</v>
      </c>
      <c r="G93" s="563" t="s">
        <v>4937</v>
      </c>
      <c r="H93" s="563" t="s">
        <v>5165</v>
      </c>
      <c r="I93" s="563" t="s">
        <v>26690</v>
      </c>
      <c r="J93" s="563" t="s">
        <v>24001</v>
      </c>
      <c r="K93" s="563" t="s">
        <v>62</v>
      </c>
      <c r="L93" s="563" t="s">
        <v>24001</v>
      </c>
      <c r="M93" s="563" t="s">
        <v>24001</v>
      </c>
      <c r="N93" s="563" t="s">
        <v>24001</v>
      </c>
      <c r="O93" s="564" t="s">
        <v>24001</v>
      </c>
      <c r="P93" s="564" t="s">
        <v>24001</v>
      </c>
      <c r="Q93" s="564">
        <v>33148</v>
      </c>
      <c r="R93" s="564"/>
      <c r="S93" s="564" t="s">
        <v>28772</v>
      </c>
    </row>
    <row r="94" spans="1:19" x14ac:dyDescent="0.35">
      <c r="A94" s="559">
        <v>1872</v>
      </c>
      <c r="B94" s="563" t="s">
        <v>484</v>
      </c>
      <c r="C94" s="563" t="s">
        <v>28698</v>
      </c>
      <c r="D94" s="563" t="s">
        <v>5169</v>
      </c>
      <c r="E94" s="563" t="s">
        <v>24001</v>
      </c>
      <c r="F94" s="563" t="s">
        <v>5167</v>
      </c>
      <c r="G94" s="563" t="s">
        <v>4937</v>
      </c>
      <c r="H94" s="563" t="s">
        <v>5168</v>
      </c>
      <c r="I94" s="563" t="s">
        <v>26690</v>
      </c>
      <c r="J94" s="563" t="s">
        <v>24001</v>
      </c>
      <c r="K94" s="563" t="s">
        <v>62</v>
      </c>
      <c r="L94" s="563" t="s">
        <v>24001</v>
      </c>
      <c r="M94" s="563" t="s">
        <v>24001</v>
      </c>
      <c r="N94" s="563" t="s">
        <v>24001</v>
      </c>
      <c r="O94" s="564" t="s">
        <v>24001</v>
      </c>
      <c r="P94" s="564" t="s">
        <v>24001</v>
      </c>
      <c r="Q94" s="564">
        <v>38432</v>
      </c>
      <c r="R94" s="564"/>
      <c r="S94" s="564" t="s">
        <v>28773</v>
      </c>
    </row>
    <row r="95" spans="1:19" x14ac:dyDescent="0.35">
      <c r="A95" s="559">
        <v>1873</v>
      </c>
      <c r="B95" s="563" t="s">
        <v>484</v>
      </c>
      <c r="C95" s="563" t="s">
        <v>28698</v>
      </c>
      <c r="D95" s="563" t="s">
        <v>5173</v>
      </c>
      <c r="E95" s="563" t="s">
        <v>5170</v>
      </c>
      <c r="F95" s="563" t="s">
        <v>5171</v>
      </c>
      <c r="G95" s="563" t="s">
        <v>4937</v>
      </c>
      <c r="H95" s="563" t="s">
        <v>5172</v>
      </c>
      <c r="I95" s="563" t="s">
        <v>26690</v>
      </c>
      <c r="J95" s="563" t="s">
        <v>24001</v>
      </c>
      <c r="K95" s="563" t="s">
        <v>62</v>
      </c>
      <c r="L95" s="563" t="s">
        <v>24001</v>
      </c>
      <c r="M95" s="563" t="s">
        <v>24001</v>
      </c>
      <c r="N95" s="563" t="s">
        <v>24001</v>
      </c>
      <c r="O95" s="564" t="s">
        <v>24001</v>
      </c>
      <c r="P95" s="564" t="s">
        <v>24001</v>
      </c>
      <c r="Q95" s="564">
        <v>33148</v>
      </c>
      <c r="R95" s="564"/>
      <c r="S95" s="564" t="s">
        <v>28774</v>
      </c>
    </row>
    <row r="96" spans="1:19" x14ac:dyDescent="0.35">
      <c r="A96" s="562">
        <v>1874</v>
      </c>
      <c r="B96" s="563" t="s">
        <v>484</v>
      </c>
      <c r="C96" s="563" t="s">
        <v>28698</v>
      </c>
      <c r="D96" s="563" t="s">
        <v>5176</v>
      </c>
      <c r="E96" s="563" t="s">
        <v>24001</v>
      </c>
      <c r="F96" s="563" t="s">
        <v>5174</v>
      </c>
      <c r="G96" s="563" t="s">
        <v>4937</v>
      </c>
      <c r="H96" s="563" t="s">
        <v>5175</v>
      </c>
      <c r="I96" s="563" t="s">
        <v>26690</v>
      </c>
      <c r="J96" s="563" t="s">
        <v>109</v>
      </c>
      <c r="K96" s="563" t="s">
        <v>24001</v>
      </c>
      <c r="L96" s="563" t="s">
        <v>24001</v>
      </c>
      <c r="M96" s="563" t="s">
        <v>24001</v>
      </c>
      <c r="N96" s="563" t="s">
        <v>24001</v>
      </c>
      <c r="O96" s="564" t="s">
        <v>24001</v>
      </c>
      <c r="P96" s="564" t="s">
        <v>24001</v>
      </c>
      <c r="Q96" s="564">
        <v>38432</v>
      </c>
      <c r="R96" s="564"/>
      <c r="S96" s="564" t="s">
        <v>28775</v>
      </c>
    </row>
    <row r="97" spans="1:19" x14ac:dyDescent="0.35">
      <c r="A97" s="559">
        <v>1875</v>
      </c>
      <c r="B97" s="563" t="s">
        <v>484</v>
      </c>
      <c r="C97" s="563" t="s">
        <v>28698</v>
      </c>
      <c r="D97" s="563" t="s">
        <v>5179</v>
      </c>
      <c r="E97" s="563" t="s">
        <v>5177</v>
      </c>
      <c r="F97" s="563" t="s">
        <v>5178</v>
      </c>
      <c r="G97" s="563" t="s">
        <v>4937</v>
      </c>
      <c r="H97" s="563" t="s">
        <v>3212</v>
      </c>
      <c r="I97" s="563" t="s">
        <v>26690</v>
      </c>
      <c r="J97" s="563" t="s">
        <v>24001</v>
      </c>
      <c r="K97" s="563" t="s">
        <v>62</v>
      </c>
      <c r="L97" s="563" t="s">
        <v>27604</v>
      </c>
      <c r="M97" s="563" t="s">
        <v>24001</v>
      </c>
      <c r="N97" s="563" t="s">
        <v>5180</v>
      </c>
      <c r="O97" s="564" t="s">
        <v>24001</v>
      </c>
      <c r="P97" s="564" t="s">
        <v>24001</v>
      </c>
      <c r="Q97" s="564">
        <v>33148</v>
      </c>
      <c r="R97" s="564"/>
      <c r="S97" s="564" t="s">
        <v>28776</v>
      </c>
    </row>
    <row r="98" spans="1:19" x14ac:dyDescent="0.35">
      <c r="A98" s="559">
        <v>1876</v>
      </c>
      <c r="B98" s="563" t="s">
        <v>484</v>
      </c>
      <c r="C98" s="563" t="s">
        <v>28698</v>
      </c>
      <c r="D98" s="563" t="s">
        <v>5183</v>
      </c>
      <c r="E98" s="563" t="s">
        <v>24001</v>
      </c>
      <c r="F98" s="563" t="s">
        <v>5181</v>
      </c>
      <c r="G98" s="563" t="s">
        <v>4937</v>
      </c>
      <c r="H98" s="563" t="s">
        <v>5182</v>
      </c>
      <c r="I98" s="563" t="s">
        <v>26690</v>
      </c>
      <c r="J98" s="563" t="s">
        <v>24001</v>
      </c>
      <c r="K98" s="563" t="s">
        <v>24001</v>
      </c>
      <c r="L98" s="563" t="s">
        <v>24001</v>
      </c>
      <c r="M98" s="563" t="s">
        <v>24001</v>
      </c>
      <c r="N98" s="563" t="s">
        <v>24001</v>
      </c>
      <c r="O98" s="564" t="s">
        <v>24001</v>
      </c>
      <c r="P98" s="564" t="s">
        <v>24001</v>
      </c>
      <c r="Q98" s="564">
        <v>38762</v>
      </c>
      <c r="R98" s="564"/>
      <c r="S98" s="564" t="s">
        <v>28777</v>
      </c>
    </row>
    <row r="99" spans="1:19" x14ac:dyDescent="0.35">
      <c r="A99" s="562">
        <v>1877</v>
      </c>
      <c r="B99" s="563" t="s">
        <v>484</v>
      </c>
      <c r="C99" s="563" t="s">
        <v>28698</v>
      </c>
      <c r="D99" s="563" t="s">
        <v>24572</v>
      </c>
      <c r="E99" s="563" t="s">
        <v>24573</v>
      </c>
      <c r="F99" s="563" t="s">
        <v>4977</v>
      </c>
      <c r="G99" s="563" t="s">
        <v>4937</v>
      </c>
      <c r="H99" s="563" t="s">
        <v>24574</v>
      </c>
      <c r="I99" s="563" t="s">
        <v>26690</v>
      </c>
      <c r="J99" s="563" t="s">
        <v>24001</v>
      </c>
      <c r="K99" s="563" t="s">
        <v>24001</v>
      </c>
      <c r="L99" s="563" t="s">
        <v>24001</v>
      </c>
      <c r="M99" s="563" t="s">
        <v>24001</v>
      </c>
      <c r="N99" s="563" t="s">
        <v>24001</v>
      </c>
      <c r="O99" s="564" t="s">
        <v>24001</v>
      </c>
      <c r="P99" s="564" t="s">
        <v>24001</v>
      </c>
      <c r="Q99" s="564">
        <v>38434</v>
      </c>
      <c r="R99" s="564">
        <v>43434.409120370401</v>
      </c>
      <c r="S99" s="564" t="s">
        <v>28778</v>
      </c>
    </row>
    <row r="100" spans="1:19" x14ac:dyDescent="0.35">
      <c r="A100" s="559">
        <v>1878</v>
      </c>
      <c r="B100" s="563" t="s">
        <v>484</v>
      </c>
      <c r="C100" s="563" t="s">
        <v>28698</v>
      </c>
      <c r="D100" s="563" t="s">
        <v>5187</v>
      </c>
      <c r="E100" s="563" t="s">
        <v>5184</v>
      </c>
      <c r="F100" s="563" t="s">
        <v>5185</v>
      </c>
      <c r="G100" s="563" t="s">
        <v>4937</v>
      </c>
      <c r="H100" s="563" t="s">
        <v>5186</v>
      </c>
      <c r="I100" s="563" t="s">
        <v>26690</v>
      </c>
      <c r="J100" s="563" t="s">
        <v>24001</v>
      </c>
      <c r="K100" s="563" t="s">
        <v>62</v>
      </c>
      <c r="L100" s="563" t="s">
        <v>24001</v>
      </c>
      <c r="M100" s="563" t="s">
        <v>24001</v>
      </c>
      <c r="N100" s="563" t="s">
        <v>24001</v>
      </c>
      <c r="O100" s="564" t="s">
        <v>24001</v>
      </c>
      <c r="P100" s="564" t="s">
        <v>24001</v>
      </c>
      <c r="Q100" s="564">
        <v>33148</v>
      </c>
      <c r="R100" s="564"/>
      <c r="S100" s="564" t="s">
        <v>28779</v>
      </c>
    </row>
    <row r="101" spans="1:19" x14ac:dyDescent="0.35">
      <c r="A101" s="559">
        <v>1879</v>
      </c>
      <c r="B101" s="563" t="s">
        <v>484</v>
      </c>
      <c r="C101" s="563" t="s">
        <v>28698</v>
      </c>
      <c r="D101" s="563" t="s">
        <v>5191</v>
      </c>
      <c r="E101" s="563" t="s">
        <v>5188</v>
      </c>
      <c r="F101" s="563" t="s">
        <v>5189</v>
      </c>
      <c r="G101" s="563" t="s">
        <v>4937</v>
      </c>
      <c r="H101" s="563" t="s">
        <v>5190</v>
      </c>
      <c r="I101" s="563" t="s">
        <v>26690</v>
      </c>
      <c r="J101" s="563" t="s">
        <v>24001</v>
      </c>
      <c r="K101" s="563" t="s">
        <v>62</v>
      </c>
      <c r="L101" s="563" t="s">
        <v>24001</v>
      </c>
      <c r="M101" s="563" t="s">
        <v>24001</v>
      </c>
      <c r="N101" s="563" t="s">
        <v>24001</v>
      </c>
      <c r="O101" s="564" t="s">
        <v>24001</v>
      </c>
      <c r="P101" s="564" t="s">
        <v>24001</v>
      </c>
      <c r="Q101" s="564">
        <v>33148</v>
      </c>
      <c r="R101" s="564"/>
      <c r="S101" s="564" t="s">
        <v>28780</v>
      </c>
    </row>
    <row r="102" spans="1:19" x14ac:dyDescent="0.35">
      <c r="A102" s="562">
        <v>1880</v>
      </c>
      <c r="B102" s="563" t="s">
        <v>484</v>
      </c>
      <c r="C102" s="563" t="s">
        <v>28698</v>
      </c>
      <c r="D102" s="563" t="s">
        <v>24575</v>
      </c>
      <c r="E102" s="563" t="s">
        <v>24576</v>
      </c>
      <c r="F102" s="563" t="s">
        <v>24577</v>
      </c>
      <c r="G102" s="563" t="s">
        <v>4937</v>
      </c>
      <c r="H102" s="563" t="s">
        <v>24578</v>
      </c>
      <c r="I102" s="563" t="s">
        <v>26690</v>
      </c>
      <c r="J102" s="563" t="s">
        <v>109</v>
      </c>
      <c r="K102" s="563" t="s">
        <v>24001</v>
      </c>
      <c r="L102" s="563" t="s">
        <v>24001</v>
      </c>
      <c r="M102" s="563" t="s">
        <v>24001</v>
      </c>
      <c r="N102" s="563" t="s">
        <v>24001</v>
      </c>
      <c r="O102" s="564" t="s">
        <v>24001</v>
      </c>
      <c r="P102" s="564" t="s">
        <v>24001</v>
      </c>
      <c r="Q102" s="564">
        <v>43431</v>
      </c>
      <c r="R102" s="564"/>
      <c r="S102" s="564" t="s">
        <v>28781</v>
      </c>
    </row>
    <row r="103" spans="1:19" x14ac:dyDescent="0.35">
      <c r="A103" s="559">
        <v>1881</v>
      </c>
      <c r="B103" s="563" t="s">
        <v>484</v>
      </c>
      <c r="C103" s="563" t="s">
        <v>28698</v>
      </c>
      <c r="D103" s="563" t="s">
        <v>5195</v>
      </c>
      <c r="E103" s="563" t="s">
        <v>5192</v>
      </c>
      <c r="F103" s="563" t="s">
        <v>5193</v>
      </c>
      <c r="G103" s="563" t="s">
        <v>4937</v>
      </c>
      <c r="H103" s="563" t="s">
        <v>5194</v>
      </c>
      <c r="I103" s="563" t="s">
        <v>26690</v>
      </c>
      <c r="J103" s="563" t="s">
        <v>24001</v>
      </c>
      <c r="K103" s="563" t="s">
        <v>24001</v>
      </c>
      <c r="L103" s="563" t="s">
        <v>24001</v>
      </c>
      <c r="M103" s="563" t="s">
        <v>24001</v>
      </c>
      <c r="N103" s="563" t="s">
        <v>24001</v>
      </c>
      <c r="O103" s="564" t="s">
        <v>24001</v>
      </c>
      <c r="P103" s="564" t="s">
        <v>24001</v>
      </c>
      <c r="Q103" s="564">
        <v>33148</v>
      </c>
      <c r="R103" s="564"/>
      <c r="S103" s="564" t="s">
        <v>28782</v>
      </c>
    </row>
    <row r="104" spans="1:19" x14ac:dyDescent="0.35">
      <c r="A104" s="559">
        <v>1882</v>
      </c>
      <c r="B104" s="563" t="s">
        <v>484</v>
      </c>
      <c r="C104" s="563" t="s">
        <v>28698</v>
      </c>
      <c r="D104" s="563" t="s">
        <v>5198</v>
      </c>
      <c r="E104" s="563" t="s">
        <v>24001</v>
      </c>
      <c r="F104" s="563" t="s">
        <v>5196</v>
      </c>
      <c r="G104" s="563" t="s">
        <v>4937</v>
      </c>
      <c r="H104" s="563" t="s">
        <v>5197</v>
      </c>
      <c r="I104" s="563" t="s">
        <v>26690</v>
      </c>
      <c r="J104" s="563" t="s">
        <v>24001</v>
      </c>
      <c r="K104" s="563" t="s">
        <v>62</v>
      </c>
      <c r="L104" s="563" t="s">
        <v>24001</v>
      </c>
      <c r="M104" s="563" t="s">
        <v>899</v>
      </c>
      <c r="N104" s="563" t="s">
        <v>5199</v>
      </c>
      <c r="O104" s="564" t="s">
        <v>24001</v>
      </c>
      <c r="P104" s="564" t="s">
        <v>24001</v>
      </c>
      <c r="Q104" s="564">
        <v>38432</v>
      </c>
      <c r="R104" s="564"/>
      <c r="S104" s="564" t="s">
        <v>28783</v>
      </c>
    </row>
    <row r="105" spans="1:19" x14ac:dyDescent="0.35">
      <c r="A105" s="562">
        <v>1883</v>
      </c>
      <c r="B105" s="563" t="s">
        <v>484</v>
      </c>
      <c r="C105" s="563" t="s">
        <v>28698</v>
      </c>
      <c r="D105" s="563" t="s">
        <v>5203</v>
      </c>
      <c r="E105" s="563" t="s">
        <v>5200</v>
      </c>
      <c r="F105" s="563" t="s">
        <v>5201</v>
      </c>
      <c r="G105" s="563" t="s">
        <v>4937</v>
      </c>
      <c r="H105" s="563" t="s">
        <v>5202</v>
      </c>
      <c r="I105" s="563" t="s">
        <v>26690</v>
      </c>
      <c r="J105" s="563" t="s">
        <v>24001</v>
      </c>
      <c r="K105" s="563" t="s">
        <v>24001</v>
      </c>
      <c r="L105" s="563" t="s">
        <v>24001</v>
      </c>
      <c r="M105" s="563" t="s">
        <v>24001</v>
      </c>
      <c r="N105" s="563" t="s">
        <v>24001</v>
      </c>
      <c r="O105" s="564" t="s">
        <v>24001</v>
      </c>
      <c r="P105" s="564" t="s">
        <v>24001</v>
      </c>
      <c r="Q105" s="564">
        <v>33148</v>
      </c>
      <c r="R105" s="564"/>
      <c r="S105" s="564" t="s">
        <v>28784</v>
      </c>
    </row>
    <row r="106" spans="1:19" x14ac:dyDescent="0.35">
      <c r="A106" s="559">
        <v>1884</v>
      </c>
      <c r="B106" s="563" t="s">
        <v>484</v>
      </c>
      <c r="C106" s="563" t="s">
        <v>28698</v>
      </c>
      <c r="D106" s="563" t="s">
        <v>5206</v>
      </c>
      <c r="E106" s="563" t="s">
        <v>24001</v>
      </c>
      <c r="F106" s="563" t="s">
        <v>5204</v>
      </c>
      <c r="G106" s="563" t="s">
        <v>4937</v>
      </c>
      <c r="H106" s="563" t="s">
        <v>5205</v>
      </c>
      <c r="I106" s="563" t="s">
        <v>26690</v>
      </c>
      <c r="J106" s="563" t="s">
        <v>24001</v>
      </c>
      <c r="K106" s="563" t="s">
        <v>24001</v>
      </c>
      <c r="L106" s="563" t="s">
        <v>24001</v>
      </c>
      <c r="M106" s="563" t="s">
        <v>24001</v>
      </c>
      <c r="N106" s="563" t="s">
        <v>24001</v>
      </c>
      <c r="O106" s="564" t="s">
        <v>24001</v>
      </c>
      <c r="P106" s="564" t="s">
        <v>24001</v>
      </c>
      <c r="Q106" s="564">
        <v>33667</v>
      </c>
      <c r="R106" s="564"/>
      <c r="S106" s="564" t="s">
        <v>5206</v>
      </c>
    </row>
    <row r="107" spans="1:19" x14ac:dyDescent="0.35">
      <c r="A107" s="559">
        <v>1885</v>
      </c>
      <c r="B107" s="563" t="s">
        <v>484</v>
      </c>
      <c r="C107" s="563" t="s">
        <v>28698</v>
      </c>
      <c r="D107" s="563" t="s">
        <v>5210</v>
      </c>
      <c r="E107" s="563" t="s">
        <v>5207</v>
      </c>
      <c r="F107" s="563" t="s">
        <v>5208</v>
      </c>
      <c r="G107" s="563" t="s">
        <v>4937</v>
      </c>
      <c r="H107" s="563" t="s">
        <v>5209</v>
      </c>
      <c r="I107" s="563" t="s">
        <v>26690</v>
      </c>
      <c r="J107" s="563" t="s">
        <v>24001</v>
      </c>
      <c r="K107" s="563" t="s">
        <v>24001</v>
      </c>
      <c r="L107" s="563" t="s">
        <v>24001</v>
      </c>
      <c r="M107" s="563" t="s">
        <v>24001</v>
      </c>
      <c r="N107" s="563" t="s">
        <v>24001</v>
      </c>
      <c r="O107" s="564" t="s">
        <v>24001</v>
      </c>
      <c r="P107" s="564" t="s">
        <v>24001</v>
      </c>
      <c r="Q107" s="564">
        <v>33960</v>
      </c>
      <c r="R107" s="564">
        <v>33960</v>
      </c>
      <c r="S107" s="564" t="s">
        <v>28785</v>
      </c>
    </row>
    <row r="108" spans="1:19" x14ac:dyDescent="0.35">
      <c r="A108" s="562">
        <v>1886</v>
      </c>
      <c r="B108" s="563" t="s">
        <v>484</v>
      </c>
      <c r="C108" s="563" t="s">
        <v>28698</v>
      </c>
      <c r="D108" s="563" t="s">
        <v>5214</v>
      </c>
      <c r="E108" s="563" t="s">
        <v>5211</v>
      </c>
      <c r="F108" s="563" t="s">
        <v>5212</v>
      </c>
      <c r="G108" s="563" t="s">
        <v>4937</v>
      </c>
      <c r="H108" s="563" t="s">
        <v>5213</v>
      </c>
      <c r="I108" s="563" t="s">
        <v>26690</v>
      </c>
      <c r="J108" s="563" t="s">
        <v>24001</v>
      </c>
      <c r="K108" s="563" t="s">
        <v>62</v>
      </c>
      <c r="L108" s="563" t="s">
        <v>24001</v>
      </c>
      <c r="M108" s="563" t="s">
        <v>24001</v>
      </c>
      <c r="N108" s="563" t="s">
        <v>24001</v>
      </c>
      <c r="O108" s="564" t="s">
        <v>24001</v>
      </c>
      <c r="P108" s="564" t="s">
        <v>24001</v>
      </c>
      <c r="Q108" s="564">
        <v>33148</v>
      </c>
      <c r="R108" s="564"/>
      <c r="S108" s="564" t="s">
        <v>28786</v>
      </c>
    </row>
    <row r="109" spans="1:19" x14ac:dyDescent="0.35">
      <c r="A109" s="559">
        <v>1887</v>
      </c>
      <c r="B109" s="563" t="s">
        <v>484</v>
      </c>
      <c r="C109" s="563" t="s">
        <v>28698</v>
      </c>
      <c r="D109" s="563" t="s">
        <v>5218</v>
      </c>
      <c r="E109" s="563" t="s">
        <v>5215</v>
      </c>
      <c r="F109" s="563" t="s">
        <v>5216</v>
      </c>
      <c r="G109" s="563" t="s">
        <v>4937</v>
      </c>
      <c r="H109" s="563" t="s">
        <v>5217</v>
      </c>
      <c r="I109" s="563" t="s">
        <v>26690</v>
      </c>
      <c r="J109" s="563" t="s">
        <v>24001</v>
      </c>
      <c r="K109" s="563" t="s">
        <v>62</v>
      </c>
      <c r="L109" s="563" t="s">
        <v>24001</v>
      </c>
      <c r="M109" s="563" t="s">
        <v>24001</v>
      </c>
      <c r="N109" s="563" t="s">
        <v>24001</v>
      </c>
      <c r="O109" s="564" t="s">
        <v>24001</v>
      </c>
      <c r="P109" s="564" t="s">
        <v>24001</v>
      </c>
      <c r="Q109" s="564">
        <v>33148</v>
      </c>
      <c r="R109" s="564"/>
      <c r="S109" s="564" t="s">
        <v>28787</v>
      </c>
    </row>
    <row r="110" spans="1:19" x14ac:dyDescent="0.35">
      <c r="A110" s="559">
        <v>1888</v>
      </c>
      <c r="B110" s="563" t="s">
        <v>484</v>
      </c>
      <c r="C110" s="563" t="s">
        <v>28698</v>
      </c>
      <c r="D110" s="563" t="s">
        <v>5222</v>
      </c>
      <c r="E110" s="563" t="s">
        <v>5219</v>
      </c>
      <c r="F110" s="563" t="s">
        <v>5220</v>
      </c>
      <c r="G110" s="563" t="s">
        <v>4937</v>
      </c>
      <c r="H110" s="563" t="s">
        <v>5221</v>
      </c>
      <c r="I110" s="563" t="s">
        <v>26691</v>
      </c>
      <c r="J110" s="563" t="s">
        <v>24001</v>
      </c>
      <c r="K110" s="563" t="s">
        <v>24001</v>
      </c>
      <c r="L110" s="563" t="s">
        <v>24001</v>
      </c>
      <c r="M110" s="563" t="s">
        <v>24001</v>
      </c>
      <c r="N110" s="563" t="s">
        <v>24001</v>
      </c>
      <c r="O110" s="564" t="s">
        <v>24001</v>
      </c>
      <c r="P110" s="564" t="s">
        <v>24001</v>
      </c>
      <c r="Q110" s="564">
        <v>33148</v>
      </c>
      <c r="R110" s="564">
        <v>38392</v>
      </c>
      <c r="S110" s="564" t="s">
        <v>28788</v>
      </c>
    </row>
    <row r="111" spans="1:19" x14ac:dyDescent="0.35">
      <c r="A111" s="562">
        <v>1889</v>
      </c>
      <c r="B111" s="563" t="s">
        <v>484</v>
      </c>
      <c r="C111" s="563" t="s">
        <v>28698</v>
      </c>
      <c r="D111" s="563" t="s">
        <v>5224</v>
      </c>
      <c r="E111" s="563" t="s">
        <v>5219</v>
      </c>
      <c r="F111" s="563" t="s">
        <v>5223</v>
      </c>
      <c r="G111" s="563" t="s">
        <v>4937</v>
      </c>
      <c r="H111" s="563" t="s">
        <v>5221</v>
      </c>
      <c r="I111" s="563" t="s">
        <v>26887</v>
      </c>
      <c r="J111" s="563" t="s">
        <v>109</v>
      </c>
      <c r="K111" s="563" t="s">
        <v>24001</v>
      </c>
      <c r="L111" s="563" t="s">
        <v>24001</v>
      </c>
      <c r="M111" s="563" t="s">
        <v>24001</v>
      </c>
      <c r="N111" s="563" t="s">
        <v>24001</v>
      </c>
      <c r="O111" s="564" t="s">
        <v>24001</v>
      </c>
      <c r="P111" s="564" t="s">
        <v>24001</v>
      </c>
      <c r="Q111" s="564">
        <v>33148</v>
      </c>
      <c r="R111" s="564">
        <v>38385</v>
      </c>
      <c r="S111" s="564" t="s">
        <v>28789</v>
      </c>
    </row>
    <row r="112" spans="1:19" x14ac:dyDescent="0.35">
      <c r="A112" s="559">
        <v>1890</v>
      </c>
      <c r="B112" s="563" t="s">
        <v>484</v>
      </c>
      <c r="C112" s="563" t="s">
        <v>28698</v>
      </c>
      <c r="D112" s="563" t="s">
        <v>5227</v>
      </c>
      <c r="E112" s="563" t="s">
        <v>5225</v>
      </c>
      <c r="F112" s="563" t="s">
        <v>5226</v>
      </c>
      <c r="G112" s="563" t="s">
        <v>4937</v>
      </c>
      <c r="H112" s="563" t="s">
        <v>5221</v>
      </c>
      <c r="I112" s="563" t="s">
        <v>26888</v>
      </c>
      <c r="J112" s="563" t="s">
        <v>24001</v>
      </c>
      <c r="K112" s="563" t="s">
        <v>24001</v>
      </c>
      <c r="L112" s="563" t="s">
        <v>24001</v>
      </c>
      <c r="M112" s="563" t="s">
        <v>24001</v>
      </c>
      <c r="N112" s="563" t="s">
        <v>24001</v>
      </c>
      <c r="O112" s="564" t="s">
        <v>24001</v>
      </c>
      <c r="P112" s="564" t="s">
        <v>24001</v>
      </c>
      <c r="Q112" s="564">
        <v>33148</v>
      </c>
      <c r="R112" s="564">
        <v>38385</v>
      </c>
      <c r="S112" s="564" t="s">
        <v>28790</v>
      </c>
    </row>
    <row r="113" spans="1:19" x14ac:dyDescent="0.35">
      <c r="A113" s="559">
        <v>1891</v>
      </c>
      <c r="B113" s="563" t="s">
        <v>484</v>
      </c>
      <c r="C113" s="563" t="s">
        <v>28698</v>
      </c>
      <c r="D113" s="563" t="s">
        <v>24579</v>
      </c>
      <c r="E113" s="563" t="s">
        <v>24580</v>
      </c>
      <c r="F113" s="563" t="s">
        <v>4974</v>
      </c>
      <c r="G113" s="563" t="s">
        <v>4937</v>
      </c>
      <c r="H113" s="563" t="s">
        <v>24581</v>
      </c>
      <c r="I113" s="563" t="s">
        <v>26690</v>
      </c>
      <c r="J113" s="563" t="s">
        <v>24001</v>
      </c>
      <c r="K113" s="563" t="s">
        <v>24001</v>
      </c>
      <c r="L113" s="563" t="s">
        <v>24001</v>
      </c>
      <c r="M113" s="563" t="s">
        <v>24001</v>
      </c>
      <c r="N113" s="563" t="s">
        <v>24001</v>
      </c>
      <c r="O113" s="564" t="s">
        <v>24001</v>
      </c>
      <c r="P113" s="564" t="s">
        <v>24001</v>
      </c>
      <c r="Q113" s="564">
        <v>38434</v>
      </c>
      <c r="R113" s="564">
        <v>43433.604016203702</v>
      </c>
      <c r="S113" s="564" t="s">
        <v>28791</v>
      </c>
    </row>
    <row r="114" spans="1:19" x14ac:dyDescent="0.35">
      <c r="A114" s="562">
        <v>1892</v>
      </c>
      <c r="B114" s="563" t="s">
        <v>484</v>
      </c>
      <c r="C114" s="563" t="s">
        <v>28698</v>
      </c>
      <c r="D114" s="563" t="s">
        <v>5231</v>
      </c>
      <c r="E114" s="563" t="s">
        <v>5228</v>
      </c>
      <c r="F114" s="563" t="s">
        <v>5229</v>
      </c>
      <c r="G114" s="563" t="s">
        <v>4937</v>
      </c>
      <c r="H114" s="563" t="s">
        <v>5230</v>
      </c>
      <c r="I114" s="563" t="s">
        <v>26690</v>
      </c>
      <c r="J114" s="563" t="s">
        <v>24001</v>
      </c>
      <c r="K114" s="563" t="s">
        <v>24001</v>
      </c>
      <c r="L114" s="563" t="s">
        <v>24001</v>
      </c>
      <c r="M114" s="563" t="s">
        <v>24001</v>
      </c>
      <c r="N114" s="563" t="s">
        <v>24001</v>
      </c>
      <c r="O114" s="564" t="s">
        <v>24001</v>
      </c>
      <c r="P114" s="564" t="s">
        <v>24001</v>
      </c>
      <c r="Q114" s="564">
        <v>33148</v>
      </c>
      <c r="R114" s="564"/>
      <c r="S114" s="564" t="s">
        <v>28792</v>
      </c>
    </row>
    <row r="115" spans="1:19" x14ac:dyDescent="0.35">
      <c r="A115" s="559">
        <v>1893</v>
      </c>
      <c r="B115" s="563" t="s">
        <v>484</v>
      </c>
      <c r="C115" s="563" t="s">
        <v>28698</v>
      </c>
      <c r="D115" s="563" t="s">
        <v>5235</v>
      </c>
      <c r="E115" s="563" t="s">
        <v>5232</v>
      </c>
      <c r="F115" s="563" t="s">
        <v>5233</v>
      </c>
      <c r="G115" s="563" t="s">
        <v>4937</v>
      </c>
      <c r="H115" s="563" t="s">
        <v>5234</v>
      </c>
      <c r="I115" s="563" t="s">
        <v>26690</v>
      </c>
      <c r="J115" s="563" t="s">
        <v>24001</v>
      </c>
      <c r="K115" s="563" t="s">
        <v>24001</v>
      </c>
      <c r="L115" s="563" t="s">
        <v>24001</v>
      </c>
      <c r="M115" s="563" t="s">
        <v>24001</v>
      </c>
      <c r="N115" s="563" t="s">
        <v>24001</v>
      </c>
      <c r="O115" s="564" t="s">
        <v>24001</v>
      </c>
      <c r="P115" s="564" t="s">
        <v>24001</v>
      </c>
      <c r="Q115" s="564">
        <v>33148</v>
      </c>
      <c r="R115" s="564"/>
      <c r="S115" s="564" t="s">
        <v>28793</v>
      </c>
    </row>
    <row r="116" spans="1:19" x14ac:dyDescent="0.35">
      <c r="A116" s="559">
        <v>1894</v>
      </c>
      <c r="B116" s="563" t="s">
        <v>484</v>
      </c>
      <c r="C116" s="563" t="s">
        <v>28698</v>
      </c>
      <c r="D116" s="563" t="s">
        <v>5239</v>
      </c>
      <c r="E116" s="563" t="s">
        <v>5236</v>
      </c>
      <c r="F116" s="563" t="s">
        <v>5237</v>
      </c>
      <c r="G116" s="563" t="s">
        <v>4937</v>
      </c>
      <c r="H116" s="563" t="s">
        <v>5238</v>
      </c>
      <c r="I116" s="563" t="s">
        <v>26690</v>
      </c>
      <c r="J116" s="563" t="s">
        <v>24001</v>
      </c>
      <c r="K116" s="563" t="s">
        <v>24001</v>
      </c>
      <c r="L116" s="563" t="s">
        <v>24001</v>
      </c>
      <c r="M116" s="563" t="s">
        <v>24001</v>
      </c>
      <c r="N116" s="563" t="s">
        <v>24001</v>
      </c>
      <c r="O116" s="564" t="s">
        <v>24001</v>
      </c>
      <c r="P116" s="564" t="s">
        <v>24001</v>
      </c>
      <c r="Q116" s="564">
        <v>33148</v>
      </c>
      <c r="R116" s="564"/>
      <c r="S116" s="564" t="s">
        <v>28794</v>
      </c>
    </row>
    <row r="117" spans="1:19" x14ac:dyDescent="0.35">
      <c r="A117" s="562">
        <v>1895</v>
      </c>
      <c r="B117" s="563" t="s">
        <v>484</v>
      </c>
      <c r="C117" s="563" t="s">
        <v>28698</v>
      </c>
      <c r="D117" s="563" t="s">
        <v>5242</v>
      </c>
      <c r="E117" s="563" t="s">
        <v>5082</v>
      </c>
      <c r="F117" s="563" t="s">
        <v>5240</v>
      </c>
      <c r="G117" s="563" t="s">
        <v>4937</v>
      </c>
      <c r="H117" s="563" t="s">
        <v>5241</v>
      </c>
      <c r="I117" s="563" t="s">
        <v>26690</v>
      </c>
      <c r="J117" s="563" t="s">
        <v>24001</v>
      </c>
      <c r="K117" s="563" t="s">
        <v>24001</v>
      </c>
      <c r="L117" s="563" t="s">
        <v>24001</v>
      </c>
      <c r="M117" s="563" t="s">
        <v>24001</v>
      </c>
      <c r="N117" s="563" t="s">
        <v>24001</v>
      </c>
      <c r="O117" s="564" t="s">
        <v>24001</v>
      </c>
      <c r="P117" s="564" t="s">
        <v>24001</v>
      </c>
      <c r="Q117" s="564">
        <v>38385</v>
      </c>
      <c r="R117" s="564"/>
      <c r="S117" s="564" t="s">
        <v>28795</v>
      </c>
    </row>
    <row r="118" spans="1:19" x14ac:dyDescent="0.35">
      <c r="A118" s="559">
        <v>1896</v>
      </c>
      <c r="B118" s="563" t="s">
        <v>484</v>
      </c>
      <c r="C118" s="563" t="s">
        <v>28698</v>
      </c>
      <c r="D118" s="563" t="s">
        <v>5246</v>
      </c>
      <c r="E118" s="563" t="s">
        <v>5243</v>
      </c>
      <c r="F118" s="563" t="s">
        <v>5244</v>
      </c>
      <c r="G118" s="563" t="s">
        <v>4937</v>
      </c>
      <c r="H118" s="563" t="s">
        <v>5245</v>
      </c>
      <c r="I118" s="563" t="s">
        <v>26690</v>
      </c>
      <c r="J118" s="563" t="s">
        <v>24001</v>
      </c>
      <c r="K118" s="563" t="s">
        <v>154</v>
      </c>
      <c r="L118" s="563" t="s">
        <v>27612</v>
      </c>
      <c r="M118" s="563" t="s">
        <v>899</v>
      </c>
      <c r="N118" s="563" t="s">
        <v>28712</v>
      </c>
      <c r="O118" s="564" t="s">
        <v>24001</v>
      </c>
      <c r="P118" s="564" t="s">
        <v>24001</v>
      </c>
      <c r="Q118" s="564">
        <v>33148</v>
      </c>
      <c r="R118" s="564"/>
      <c r="S118" s="564" t="s">
        <v>28796</v>
      </c>
    </row>
    <row r="119" spans="1:19" x14ac:dyDescent="0.35">
      <c r="A119" s="559">
        <v>1897</v>
      </c>
      <c r="B119" s="563" t="s">
        <v>484</v>
      </c>
      <c r="C119" s="563" t="s">
        <v>28698</v>
      </c>
      <c r="D119" s="563" t="s">
        <v>5250</v>
      </c>
      <c r="E119" s="563" t="s">
        <v>5247</v>
      </c>
      <c r="F119" s="563" t="s">
        <v>5248</v>
      </c>
      <c r="G119" s="563" t="s">
        <v>4937</v>
      </c>
      <c r="H119" s="563" t="s">
        <v>5249</v>
      </c>
      <c r="I119" s="563" t="s">
        <v>26690</v>
      </c>
      <c r="J119" s="563" t="s">
        <v>24001</v>
      </c>
      <c r="K119" s="563" t="s">
        <v>24001</v>
      </c>
      <c r="L119" s="563" t="s">
        <v>24001</v>
      </c>
      <c r="M119" s="563" t="s">
        <v>24001</v>
      </c>
      <c r="N119" s="563" t="s">
        <v>24001</v>
      </c>
      <c r="O119" s="564" t="s">
        <v>24001</v>
      </c>
      <c r="P119" s="564" t="s">
        <v>24001</v>
      </c>
      <c r="Q119" s="564">
        <v>33148</v>
      </c>
      <c r="R119" s="564"/>
      <c r="S119" s="564" t="s">
        <v>28797</v>
      </c>
    </row>
    <row r="120" spans="1:19" x14ac:dyDescent="0.35">
      <c r="A120" s="562">
        <v>1898</v>
      </c>
      <c r="B120" s="563" t="s">
        <v>484</v>
      </c>
      <c r="C120" s="563" t="s">
        <v>28698</v>
      </c>
      <c r="D120" s="563" t="s">
        <v>5253</v>
      </c>
      <c r="E120" s="563" t="s">
        <v>5251</v>
      </c>
      <c r="F120" s="563" t="s">
        <v>5252</v>
      </c>
      <c r="G120" s="563" t="s">
        <v>4937</v>
      </c>
      <c r="H120" s="563" t="s">
        <v>2463</v>
      </c>
      <c r="I120" s="563" t="s">
        <v>26690</v>
      </c>
      <c r="J120" s="563" t="s">
        <v>24001</v>
      </c>
      <c r="K120" s="563" t="s">
        <v>24001</v>
      </c>
      <c r="L120" s="563" t="s">
        <v>24001</v>
      </c>
      <c r="M120" s="563" t="s">
        <v>24001</v>
      </c>
      <c r="N120" s="563" t="s">
        <v>24001</v>
      </c>
      <c r="O120" s="564" t="s">
        <v>24001</v>
      </c>
      <c r="P120" s="564" t="s">
        <v>24001</v>
      </c>
      <c r="Q120" s="564">
        <v>33148</v>
      </c>
      <c r="R120" s="564"/>
      <c r="S120" s="564" t="s">
        <v>28798</v>
      </c>
    </row>
    <row r="121" spans="1:19" x14ac:dyDescent="0.35">
      <c r="A121" s="559">
        <v>1899</v>
      </c>
      <c r="B121" s="563" t="s">
        <v>484</v>
      </c>
      <c r="C121" s="563" t="s">
        <v>28698</v>
      </c>
      <c r="D121" s="563" t="s">
        <v>5255</v>
      </c>
      <c r="E121" s="563" t="s">
        <v>24001</v>
      </c>
      <c r="F121" s="563" t="s">
        <v>5254</v>
      </c>
      <c r="G121" s="563" t="s">
        <v>4937</v>
      </c>
      <c r="H121" s="563" t="s">
        <v>2463</v>
      </c>
      <c r="I121" s="563" t="s">
        <v>26690</v>
      </c>
      <c r="J121" s="563" t="s">
        <v>24001</v>
      </c>
      <c r="K121" s="563" t="s">
        <v>24001</v>
      </c>
      <c r="L121" s="563" t="s">
        <v>24001</v>
      </c>
      <c r="M121" s="563" t="s">
        <v>24001</v>
      </c>
      <c r="N121" s="563" t="s">
        <v>24001</v>
      </c>
      <c r="O121" s="564" t="s">
        <v>24001</v>
      </c>
      <c r="P121" s="564" t="s">
        <v>24001</v>
      </c>
      <c r="Q121" s="564">
        <v>34145</v>
      </c>
      <c r="R121" s="564">
        <v>38692</v>
      </c>
      <c r="S121" s="564" t="s">
        <v>28799</v>
      </c>
    </row>
    <row r="122" spans="1:19" x14ac:dyDescent="0.35">
      <c r="A122" s="559">
        <v>1900</v>
      </c>
      <c r="B122" s="563" t="s">
        <v>484</v>
      </c>
      <c r="C122" s="563" t="s">
        <v>28698</v>
      </c>
      <c r="D122" s="563" t="s">
        <v>5258</v>
      </c>
      <c r="E122" s="563" t="s">
        <v>5256</v>
      </c>
      <c r="F122" s="563" t="s">
        <v>24582</v>
      </c>
      <c r="G122" s="563" t="s">
        <v>4937</v>
      </c>
      <c r="H122" s="563" t="s">
        <v>5257</v>
      </c>
      <c r="I122" s="563" t="s">
        <v>26690</v>
      </c>
      <c r="J122" s="563" t="s">
        <v>24001</v>
      </c>
      <c r="K122" s="563" t="s">
        <v>24001</v>
      </c>
      <c r="L122" s="563" t="s">
        <v>24001</v>
      </c>
      <c r="M122" s="563" t="s">
        <v>24001</v>
      </c>
      <c r="N122" s="563" t="s">
        <v>24001</v>
      </c>
      <c r="O122" s="564" t="s">
        <v>24001</v>
      </c>
      <c r="P122" s="564" t="s">
        <v>24001</v>
      </c>
      <c r="Q122" s="564">
        <v>43433</v>
      </c>
      <c r="R122" s="564"/>
      <c r="S122" s="564" t="s">
        <v>28800</v>
      </c>
    </row>
    <row r="123" spans="1:19" x14ac:dyDescent="0.35">
      <c r="A123" s="562">
        <v>1901</v>
      </c>
      <c r="B123" s="563" t="s">
        <v>484</v>
      </c>
      <c r="C123" s="563" t="s">
        <v>28698</v>
      </c>
      <c r="D123" s="563" t="s">
        <v>5261</v>
      </c>
      <c r="E123" s="563" t="s">
        <v>5259</v>
      </c>
      <c r="F123" s="563" t="s">
        <v>5260</v>
      </c>
      <c r="G123" s="563" t="s">
        <v>4937</v>
      </c>
      <c r="H123" s="563" t="s">
        <v>759</v>
      </c>
      <c r="I123" s="563" t="s">
        <v>26690</v>
      </c>
      <c r="J123" s="563" t="s">
        <v>24001</v>
      </c>
      <c r="K123" s="563" t="s">
        <v>62</v>
      </c>
      <c r="L123" s="563" t="s">
        <v>24001</v>
      </c>
      <c r="M123" s="563" t="s">
        <v>24001</v>
      </c>
      <c r="N123" s="563" t="s">
        <v>24001</v>
      </c>
      <c r="O123" s="564" t="s">
        <v>24001</v>
      </c>
      <c r="P123" s="564" t="s">
        <v>24001</v>
      </c>
      <c r="Q123" s="564">
        <v>33148</v>
      </c>
      <c r="R123" s="564"/>
      <c r="S123" s="564" t="s">
        <v>28801</v>
      </c>
    </row>
    <row r="124" spans="1:19" x14ac:dyDescent="0.35">
      <c r="A124" s="559">
        <v>1902</v>
      </c>
      <c r="B124" s="563" t="s">
        <v>484</v>
      </c>
      <c r="C124" s="563" t="s">
        <v>28698</v>
      </c>
      <c r="D124" s="563" t="s">
        <v>5265</v>
      </c>
      <c r="E124" s="563" t="s">
        <v>5262</v>
      </c>
      <c r="F124" s="563" t="s">
        <v>5263</v>
      </c>
      <c r="G124" s="563" t="s">
        <v>4937</v>
      </c>
      <c r="H124" s="563" t="s">
        <v>5264</v>
      </c>
      <c r="I124" s="563" t="s">
        <v>26690</v>
      </c>
      <c r="J124" s="563" t="s">
        <v>24001</v>
      </c>
      <c r="K124" s="563" t="s">
        <v>62</v>
      </c>
      <c r="L124" s="563" t="s">
        <v>24001</v>
      </c>
      <c r="M124" s="563" t="s">
        <v>24001</v>
      </c>
      <c r="N124" s="563" t="s">
        <v>24001</v>
      </c>
      <c r="O124" s="564" t="s">
        <v>24001</v>
      </c>
      <c r="P124" s="564" t="s">
        <v>24001</v>
      </c>
      <c r="Q124" s="564">
        <v>33148</v>
      </c>
      <c r="R124" s="564"/>
      <c r="S124" s="564" t="s">
        <v>28802</v>
      </c>
    </row>
    <row r="125" spans="1:19" x14ac:dyDescent="0.35">
      <c r="A125" s="559">
        <v>1903</v>
      </c>
      <c r="B125" s="563" t="s">
        <v>484</v>
      </c>
      <c r="C125" s="563" t="s">
        <v>28698</v>
      </c>
      <c r="D125" s="563" t="s">
        <v>24583</v>
      </c>
      <c r="E125" s="563" t="s">
        <v>24584</v>
      </c>
      <c r="F125" s="563" t="s">
        <v>24585</v>
      </c>
      <c r="G125" s="563" t="s">
        <v>4937</v>
      </c>
      <c r="H125" s="563" t="s">
        <v>24586</v>
      </c>
      <c r="I125" s="563" t="s">
        <v>26690</v>
      </c>
      <c r="J125" s="563" t="s">
        <v>24001</v>
      </c>
      <c r="K125" s="563" t="s">
        <v>24001</v>
      </c>
      <c r="L125" s="563" t="s">
        <v>24001</v>
      </c>
      <c r="M125" s="563" t="s">
        <v>24001</v>
      </c>
      <c r="N125" s="563" t="s">
        <v>24001</v>
      </c>
      <c r="O125" s="564" t="s">
        <v>24001</v>
      </c>
      <c r="P125" s="564" t="s">
        <v>24001</v>
      </c>
      <c r="Q125" s="564">
        <v>43433</v>
      </c>
      <c r="R125" s="564"/>
      <c r="S125" s="564" t="s">
        <v>28803</v>
      </c>
    </row>
    <row r="126" spans="1:19" x14ac:dyDescent="0.35">
      <c r="A126" s="562">
        <v>1904</v>
      </c>
      <c r="B126" s="563" t="s">
        <v>484</v>
      </c>
      <c r="C126" s="563" t="s">
        <v>28698</v>
      </c>
      <c r="D126" s="563" t="s">
        <v>5269</v>
      </c>
      <c r="E126" s="563" t="s">
        <v>5266</v>
      </c>
      <c r="F126" s="563" t="s">
        <v>5267</v>
      </c>
      <c r="G126" s="563" t="s">
        <v>4937</v>
      </c>
      <c r="H126" s="563" t="s">
        <v>5268</v>
      </c>
      <c r="I126" s="563" t="s">
        <v>26690</v>
      </c>
      <c r="J126" s="563" t="s">
        <v>24001</v>
      </c>
      <c r="K126" s="563" t="s">
        <v>24001</v>
      </c>
      <c r="L126" s="563" t="s">
        <v>24001</v>
      </c>
      <c r="M126" s="563" t="s">
        <v>24001</v>
      </c>
      <c r="N126" s="563" t="s">
        <v>24001</v>
      </c>
      <c r="O126" s="564" t="s">
        <v>24001</v>
      </c>
      <c r="P126" s="564" t="s">
        <v>24001</v>
      </c>
      <c r="Q126" s="564">
        <v>33148</v>
      </c>
      <c r="R126" s="564"/>
      <c r="S126" s="564" t="s">
        <v>28804</v>
      </c>
    </row>
    <row r="127" spans="1:19" x14ac:dyDescent="0.35">
      <c r="A127" s="559">
        <v>1905</v>
      </c>
      <c r="B127" s="563" t="s">
        <v>484</v>
      </c>
      <c r="C127" s="563" t="s">
        <v>28698</v>
      </c>
      <c r="D127" s="563" t="s">
        <v>5272</v>
      </c>
      <c r="E127" s="563" t="s">
        <v>24001</v>
      </c>
      <c r="F127" s="563" t="s">
        <v>5270</v>
      </c>
      <c r="G127" s="563" t="s">
        <v>4937</v>
      </c>
      <c r="H127" s="563" t="s">
        <v>5271</v>
      </c>
      <c r="I127" s="563" t="s">
        <v>26757</v>
      </c>
      <c r="J127" s="563" t="s">
        <v>24001</v>
      </c>
      <c r="K127" s="563" t="s">
        <v>62</v>
      </c>
      <c r="L127" s="563" t="s">
        <v>24001</v>
      </c>
      <c r="M127" s="563" t="s">
        <v>24001</v>
      </c>
      <c r="N127" s="563" t="s">
        <v>24001</v>
      </c>
      <c r="O127" s="564" t="s">
        <v>24001</v>
      </c>
      <c r="P127" s="564" t="s">
        <v>24001</v>
      </c>
      <c r="Q127" s="564">
        <v>33148</v>
      </c>
      <c r="R127" s="564">
        <v>34050</v>
      </c>
      <c r="S127" s="564" t="s">
        <v>28805</v>
      </c>
    </row>
    <row r="128" spans="1:19" x14ac:dyDescent="0.35">
      <c r="A128" s="559">
        <v>1906</v>
      </c>
      <c r="B128" s="563" t="s">
        <v>484</v>
      </c>
      <c r="C128" s="563" t="s">
        <v>28698</v>
      </c>
      <c r="D128" s="563" t="s">
        <v>5276</v>
      </c>
      <c r="E128" s="563" t="s">
        <v>5273</v>
      </c>
      <c r="F128" s="563" t="s">
        <v>5274</v>
      </c>
      <c r="G128" s="563" t="s">
        <v>4937</v>
      </c>
      <c r="H128" s="563" t="s">
        <v>5275</v>
      </c>
      <c r="I128" s="563" t="s">
        <v>26690</v>
      </c>
      <c r="J128" s="563" t="s">
        <v>24001</v>
      </c>
      <c r="K128" s="563" t="s">
        <v>24001</v>
      </c>
      <c r="L128" s="563" t="s">
        <v>24001</v>
      </c>
      <c r="M128" s="563" t="s">
        <v>24001</v>
      </c>
      <c r="N128" s="563" t="s">
        <v>24001</v>
      </c>
      <c r="O128" s="564" t="s">
        <v>24001</v>
      </c>
      <c r="P128" s="564" t="s">
        <v>24001</v>
      </c>
      <c r="Q128" s="564">
        <v>38635</v>
      </c>
      <c r="R128" s="564"/>
      <c r="S128" s="564" t="s">
        <v>28806</v>
      </c>
    </row>
    <row r="129" spans="1:19" x14ac:dyDescent="0.35">
      <c r="A129" s="562">
        <v>1907</v>
      </c>
      <c r="B129" s="563" t="s">
        <v>484</v>
      </c>
      <c r="C129" s="563" t="s">
        <v>28698</v>
      </c>
      <c r="D129" s="563" t="s">
        <v>5279</v>
      </c>
      <c r="E129" s="563" t="s">
        <v>5277</v>
      </c>
      <c r="F129" s="563" t="s">
        <v>5278</v>
      </c>
      <c r="G129" s="563" t="s">
        <v>4937</v>
      </c>
      <c r="H129" s="563" t="s">
        <v>847</v>
      </c>
      <c r="I129" s="563" t="s">
        <v>26690</v>
      </c>
      <c r="J129" s="563" t="s">
        <v>24001</v>
      </c>
      <c r="K129" s="563" t="s">
        <v>24001</v>
      </c>
      <c r="L129" s="563" t="s">
        <v>24001</v>
      </c>
      <c r="M129" s="563" t="s">
        <v>24001</v>
      </c>
      <c r="N129" s="563" t="s">
        <v>24001</v>
      </c>
      <c r="O129" s="564" t="s">
        <v>24001</v>
      </c>
      <c r="P129" s="564" t="s">
        <v>24001</v>
      </c>
      <c r="Q129" s="564">
        <v>33148</v>
      </c>
      <c r="R129" s="564"/>
      <c r="S129" s="564" t="s">
        <v>28807</v>
      </c>
    </row>
    <row r="130" spans="1:19" x14ac:dyDescent="0.35">
      <c r="A130" s="559">
        <v>1908</v>
      </c>
      <c r="B130" s="563" t="s">
        <v>484</v>
      </c>
      <c r="C130" s="563" t="s">
        <v>28698</v>
      </c>
      <c r="D130" s="563" t="s">
        <v>5283</v>
      </c>
      <c r="E130" s="563" t="s">
        <v>5280</v>
      </c>
      <c r="F130" s="563" t="s">
        <v>5281</v>
      </c>
      <c r="G130" s="563" t="s">
        <v>4937</v>
      </c>
      <c r="H130" s="563" t="s">
        <v>5282</v>
      </c>
      <c r="I130" s="563" t="s">
        <v>26690</v>
      </c>
      <c r="J130" s="563" t="s">
        <v>24001</v>
      </c>
      <c r="K130" s="563" t="s">
        <v>24001</v>
      </c>
      <c r="L130" s="563" t="s">
        <v>24001</v>
      </c>
      <c r="M130" s="563" t="s">
        <v>24001</v>
      </c>
      <c r="N130" s="563" t="s">
        <v>24001</v>
      </c>
      <c r="O130" s="564" t="s">
        <v>24001</v>
      </c>
      <c r="P130" s="564" t="s">
        <v>24001</v>
      </c>
      <c r="Q130" s="564">
        <v>33148</v>
      </c>
      <c r="R130" s="564"/>
      <c r="S130" s="564" t="s">
        <v>28808</v>
      </c>
    </row>
    <row r="131" spans="1:19" x14ac:dyDescent="0.35">
      <c r="A131" s="559">
        <v>1909</v>
      </c>
      <c r="B131" s="563" t="s">
        <v>484</v>
      </c>
      <c r="C131" s="563" t="s">
        <v>28698</v>
      </c>
      <c r="D131" s="563" t="s">
        <v>5287</v>
      </c>
      <c r="E131" s="563" t="s">
        <v>5284</v>
      </c>
      <c r="F131" s="563" t="s">
        <v>5285</v>
      </c>
      <c r="G131" s="563" t="s">
        <v>4937</v>
      </c>
      <c r="H131" s="563" t="s">
        <v>5286</v>
      </c>
      <c r="I131" s="563" t="s">
        <v>26690</v>
      </c>
      <c r="J131" s="563" t="s">
        <v>24001</v>
      </c>
      <c r="K131" s="563" t="s">
        <v>24001</v>
      </c>
      <c r="L131" s="563" t="s">
        <v>24001</v>
      </c>
      <c r="M131" s="563" t="s">
        <v>24001</v>
      </c>
      <c r="N131" s="563" t="s">
        <v>24001</v>
      </c>
      <c r="O131" s="564" t="s">
        <v>24001</v>
      </c>
      <c r="P131" s="564" t="s">
        <v>24001</v>
      </c>
      <c r="Q131" s="564">
        <v>33148</v>
      </c>
      <c r="R131" s="564"/>
      <c r="S131" s="564" t="s">
        <v>28809</v>
      </c>
    </row>
    <row r="132" spans="1:19" x14ac:dyDescent="0.35">
      <c r="A132" s="562">
        <v>1910</v>
      </c>
      <c r="B132" s="563" t="s">
        <v>484</v>
      </c>
      <c r="C132" s="563" t="s">
        <v>28698</v>
      </c>
      <c r="D132" s="563" t="s">
        <v>5292</v>
      </c>
      <c r="E132" s="563" t="s">
        <v>5289</v>
      </c>
      <c r="F132" s="563" t="s">
        <v>5290</v>
      </c>
      <c r="G132" s="563" t="s">
        <v>4937</v>
      </c>
      <c r="H132" s="563" t="s">
        <v>5291</v>
      </c>
      <c r="I132" s="563" t="s">
        <v>26690</v>
      </c>
      <c r="J132" s="563" t="s">
        <v>24001</v>
      </c>
      <c r="K132" s="563" t="s">
        <v>24001</v>
      </c>
      <c r="L132" s="563" t="s">
        <v>24001</v>
      </c>
      <c r="M132" s="563" t="s">
        <v>24001</v>
      </c>
      <c r="N132" s="563" t="s">
        <v>24001</v>
      </c>
      <c r="O132" s="564" t="s">
        <v>24001</v>
      </c>
      <c r="P132" s="564" t="s">
        <v>24001</v>
      </c>
      <c r="Q132" s="564">
        <v>33148</v>
      </c>
      <c r="R132" s="564"/>
      <c r="S132" s="564" t="s">
        <v>28810</v>
      </c>
    </row>
    <row r="133" spans="1:19" x14ac:dyDescent="0.35">
      <c r="A133" s="559">
        <v>1911</v>
      </c>
      <c r="B133" s="563" t="s">
        <v>484</v>
      </c>
      <c r="C133" s="563" t="s">
        <v>28698</v>
      </c>
      <c r="D133" s="563" t="s">
        <v>5296</v>
      </c>
      <c r="E133" s="563" t="s">
        <v>5293</v>
      </c>
      <c r="F133" s="563" t="s">
        <v>5294</v>
      </c>
      <c r="G133" s="563" t="s">
        <v>4937</v>
      </c>
      <c r="H133" s="563" t="s">
        <v>5295</v>
      </c>
      <c r="I133" s="563" t="s">
        <v>26690</v>
      </c>
      <c r="J133" s="563" t="s">
        <v>24001</v>
      </c>
      <c r="K133" s="563" t="s">
        <v>24001</v>
      </c>
      <c r="L133" s="563" t="s">
        <v>24001</v>
      </c>
      <c r="M133" s="563" t="s">
        <v>24001</v>
      </c>
      <c r="N133" s="563" t="s">
        <v>24001</v>
      </c>
      <c r="O133" s="564" t="s">
        <v>24001</v>
      </c>
      <c r="P133" s="564" t="s">
        <v>24001</v>
      </c>
      <c r="Q133" s="564">
        <v>33148</v>
      </c>
      <c r="R133" s="564"/>
      <c r="S133" s="564" t="s">
        <v>28811</v>
      </c>
    </row>
    <row r="134" spans="1:19" x14ac:dyDescent="0.35">
      <c r="A134" s="559">
        <v>1912</v>
      </c>
      <c r="B134" s="563" t="s">
        <v>484</v>
      </c>
      <c r="C134" s="563" t="s">
        <v>28698</v>
      </c>
      <c r="D134" s="563" t="s">
        <v>5300</v>
      </c>
      <c r="E134" s="563" t="s">
        <v>5297</v>
      </c>
      <c r="F134" s="563" t="s">
        <v>5298</v>
      </c>
      <c r="G134" s="563" t="s">
        <v>4937</v>
      </c>
      <c r="H134" s="563" t="s">
        <v>5299</v>
      </c>
      <c r="I134" s="563" t="s">
        <v>26690</v>
      </c>
      <c r="J134" s="563" t="s">
        <v>24001</v>
      </c>
      <c r="K134" s="563" t="s">
        <v>24001</v>
      </c>
      <c r="L134" s="563" t="s">
        <v>24001</v>
      </c>
      <c r="M134" s="563" t="s">
        <v>24001</v>
      </c>
      <c r="N134" s="563" t="s">
        <v>24001</v>
      </c>
      <c r="O134" s="564" t="s">
        <v>24001</v>
      </c>
      <c r="P134" s="564" t="s">
        <v>24001</v>
      </c>
      <c r="Q134" s="564">
        <v>33148</v>
      </c>
      <c r="R134" s="564"/>
      <c r="S134" s="564" t="s">
        <v>28812</v>
      </c>
    </row>
    <row r="135" spans="1:19" x14ac:dyDescent="0.35">
      <c r="A135" s="562">
        <v>1913</v>
      </c>
      <c r="B135" s="563" t="s">
        <v>484</v>
      </c>
      <c r="C135" s="563" t="s">
        <v>28698</v>
      </c>
      <c r="D135" s="563" t="s">
        <v>5304</v>
      </c>
      <c r="E135" s="563" t="s">
        <v>5301</v>
      </c>
      <c r="F135" s="563" t="s">
        <v>5302</v>
      </c>
      <c r="G135" s="563" t="s">
        <v>4937</v>
      </c>
      <c r="H135" s="563" t="s">
        <v>5303</v>
      </c>
      <c r="I135" s="563" t="s">
        <v>26690</v>
      </c>
      <c r="J135" s="563" t="s">
        <v>24001</v>
      </c>
      <c r="K135" s="563" t="s">
        <v>24001</v>
      </c>
      <c r="L135" s="563" t="s">
        <v>24001</v>
      </c>
      <c r="M135" s="563" t="s">
        <v>24001</v>
      </c>
      <c r="N135" s="563" t="s">
        <v>24001</v>
      </c>
      <c r="O135" s="564" t="s">
        <v>24001</v>
      </c>
      <c r="P135" s="564" t="s">
        <v>24001</v>
      </c>
      <c r="Q135" s="564">
        <v>33148</v>
      </c>
      <c r="R135" s="564"/>
      <c r="S135" s="564" t="s">
        <v>28813</v>
      </c>
    </row>
    <row r="136" spans="1:19" x14ac:dyDescent="0.35">
      <c r="A136" s="559">
        <v>1914</v>
      </c>
      <c r="B136" s="563" t="s">
        <v>484</v>
      </c>
      <c r="C136" s="563" t="s">
        <v>28698</v>
      </c>
      <c r="D136" s="563" t="s">
        <v>5308</v>
      </c>
      <c r="E136" s="563" t="s">
        <v>5305</v>
      </c>
      <c r="F136" s="563" t="s">
        <v>5306</v>
      </c>
      <c r="G136" s="563" t="s">
        <v>4937</v>
      </c>
      <c r="H136" s="563" t="s">
        <v>5307</v>
      </c>
      <c r="I136" s="563" t="s">
        <v>26690</v>
      </c>
      <c r="J136" s="563" t="s">
        <v>24001</v>
      </c>
      <c r="K136" s="563" t="s">
        <v>24001</v>
      </c>
      <c r="L136" s="563" t="s">
        <v>24001</v>
      </c>
      <c r="M136" s="563" t="s">
        <v>24001</v>
      </c>
      <c r="N136" s="563" t="s">
        <v>24001</v>
      </c>
      <c r="O136" s="564" t="s">
        <v>24001</v>
      </c>
      <c r="P136" s="564" t="s">
        <v>24001</v>
      </c>
      <c r="Q136" s="564">
        <v>33148</v>
      </c>
      <c r="R136" s="564"/>
      <c r="S136" s="564" t="s">
        <v>28814</v>
      </c>
    </row>
    <row r="137" spans="1:19" x14ac:dyDescent="0.35">
      <c r="A137" s="559">
        <v>1915</v>
      </c>
      <c r="B137" s="563" t="s">
        <v>484</v>
      </c>
      <c r="C137" s="563" t="s">
        <v>28698</v>
      </c>
      <c r="D137" s="563" t="s">
        <v>5312</v>
      </c>
      <c r="E137" s="563" t="s">
        <v>5309</v>
      </c>
      <c r="F137" s="563" t="s">
        <v>5310</v>
      </c>
      <c r="G137" s="563" t="s">
        <v>4937</v>
      </c>
      <c r="H137" s="563" t="s">
        <v>5311</v>
      </c>
      <c r="I137" s="563" t="s">
        <v>26690</v>
      </c>
      <c r="J137" s="563" t="s">
        <v>24001</v>
      </c>
      <c r="K137" s="563" t="s">
        <v>24001</v>
      </c>
      <c r="L137" s="563" t="s">
        <v>24001</v>
      </c>
      <c r="M137" s="563" t="s">
        <v>24001</v>
      </c>
      <c r="N137" s="563" t="s">
        <v>24001</v>
      </c>
      <c r="O137" s="564" t="s">
        <v>24001</v>
      </c>
      <c r="P137" s="564" t="s">
        <v>24001</v>
      </c>
      <c r="Q137" s="564">
        <v>34438</v>
      </c>
      <c r="R137" s="564"/>
      <c r="S137" s="564" t="s">
        <v>5312</v>
      </c>
    </row>
    <row r="138" spans="1:19" x14ac:dyDescent="0.35">
      <c r="A138" s="562">
        <v>1916</v>
      </c>
      <c r="B138" s="563" t="s">
        <v>484</v>
      </c>
      <c r="C138" s="563" t="s">
        <v>28698</v>
      </c>
      <c r="D138" s="563" t="s">
        <v>5314</v>
      </c>
      <c r="E138" s="563" t="s">
        <v>4973</v>
      </c>
      <c r="F138" s="563" t="s">
        <v>24587</v>
      </c>
      <c r="G138" s="563" t="s">
        <v>4937</v>
      </c>
      <c r="H138" s="563" t="s">
        <v>5313</v>
      </c>
      <c r="I138" s="563" t="s">
        <v>26690</v>
      </c>
      <c r="J138" s="563" t="s">
        <v>24001</v>
      </c>
      <c r="K138" s="563" t="s">
        <v>24001</v>
      </c>
      <c r="L138" s="563" t="s">
        <v>24001</v>
      </c>
      <c r="M138" s="563" t="s">
        <v>24001</v>
      </c>
      <c r="N138" s="563" t="s">
        <v>24001</v>
      </c>
      <c r="O138" s="564" t="s">
        <v>24001</v>
      </c>
      <c r="P138" s="564" t="s">
        <v>24001</v>
      </c>
      <c r="Q138" s="564">
        <v>43433</v>
      </c>
      <c r="R138" s="564"/>
      <c r="S138" s="564" t="s">
        <v>28815</v>
      </c>
    </row>
    <row r="139" spans="1:19" x14ac:dyDescent="0.35">
      <c r="A139" s="559">
        <v>1917</v>
      </c>
      <c r="B139" s="563" t="s">
        <v>484</v>
      </c>
      <c r="C139" s="563" t="s">
        <v>28698</v>
      </c>
      <c r="D139" s="563" t="s">
        <v>5317</v>
      </c>
      <c r="E139" s="563" t="s">
        <v>5315</v>
      </c>
      <c r="F139" s="563" t="s">
        <v>5316</v>
      </c>
      <c r="G139" s="563" t="s">
        <v>4937</v>
      </c>
      <c r="H139" s="563" t="s">
        <v>624</v>
      </c>
      <c r="I139" s="563" t="s">
        <v>26690</v>
      </c>
      <c r="J139" s="563" t="s">
        <v>24001</v>
      </c>
      <c r="K139" s="563" t="s">
        <v>154</v>
      </c>
      <c r="L139" s="563" t="s">
        <v>24001</v>
      </c>
      <c r="M139" s="563" t="s">
        <v>24001</v>
      </c>
      <c r="N139" s="563" t="s">
        <v>24001</v>
      </c>
      <c r="O139" s="564" t="s">
        <v>24001</v>
      </c>
      <c r="P139" s="564" t="s">
        <v>24001</v>
      </c>
      <c r="Q139" s="564">
        <v>34051</v>
      </c>
      <c r="R139" s="564"/>
      <c r="S139" s="564" t="s">
        <v>28816</v>
      </c>
    </row>
    <row r="140" spans="1:19" x14ac:dyDescent="0.35">
      <c r="A140" s="559">
        <v>1918</v>
      </c>
      <c r="B140" s="563" t="s">
        <v>484</v>
      </c>
      <c r="C140" s="563" t="s">
        <v>28698</v>
      </c>
      <c r="D140" s="563" t="s">
        <v>34251</v>
      </c>
      <c r="E140" s="563" t="s">
        <v>26889</v>
      </c>
      <c r="F140" s="563" t="s">
        <v>26890</v>
      </c>
      <c r="G140" s="563" t="s">
        <v>4937</v>
      </c>
      <c r="H140" s="563" t="s">
        <v>26891</v>
      </c>
      <c r="I140" s="563" t="s">
        <v>34252</v>
      </c>
      <c r="J140" s="563" t="s">
        <v>109</v>
      </c>
      <c r="K140" s="563" t="s">
        <v>24001</v>
      </c>
      <c r="L140" s="563" t="s">
        <v>24001</v>
      </c>
      <c r="M140" s="563" t="s">
        <v>24001</v>
      </c>
      <c r="N140" s="563" t="s">
        <v>24001</v>
      </c>
      <c r="O140" s="564" t="s">
        <v>24001</v>
      </c>
      <c r="P140" s="564" t="s">
        <v>24001</v>
      </c>
      <c r="Q140" s="564">
        <v>44343</v>
      </c>
      <c r="R140" s="564">
        <v>45712.5937037037</v>
      </c>
      <c r="S140" s="564" t="s">
        <v>34253</v>
      </c>
    </row>
    <row r="141" spans="1:19" x14ac:dyDescent="0.35">
      <c r="A141" s="562">
        <v>1919</v>
      </c>
      <c r="B141" s="563" t="s">
        <v>484</v>
      </c>
      <c r="C141" s="563" t="s">
        <v>28698</v>
      </c>
      <c r="D141" s="563" t="s">
        <v>5321</v>
      </c>
      <c r="E141" s="563" t="s">
        <v>5318</v>
      </c>
      <c r="F141" s="563" t="s">
        <v>5319</v>
      </c>
      <c r="G141" s="563" t="s">
        <v>4937</v>
      </c>
      <c r="H141" s="563" t="s">
        <v>5320</v>
      </c>
      <c r="I141" s="563" t="s">
        <v>26690</v>
      </c>
      <c r="J141" s="563" t="s">
        <v>24001</v>
      </c>
      <c r="K141" s="563" t="s">
        <v>62</v>
      </c>
      <c r="L141" s="563" t="s">
        <v>24001</v>
      </c>
      <c r="M141" s="563" t="s">
        <v>899</v>
      </c>
      <c r="N141" s="563" t="s">
        <v>28712</v>
      </c>
      <c r="O141" s="564" t="s">
        <v>24001</v>
      </c>
      <c r="P141" s="564" t="s">
        <v>24001</v>
      </c>
      <c r="Q141" s="564">
        <v>33148</v>
      </c>
      <c r="R141" s="564"/>
      <c r="S141" s="564" t="s">
        <v>28817</v>
      </c>
    </row>
    <row r="142" spans="1:19" x14ac:dyDescent="0.35">
      <c r="A142" s="559">
        <v>1920</v>
      </c>
      <c r="B142" s="563" t="s">
        <v>484</v>
      </c>
      <c r="C142" s="563" t="s">
        <v>28698</v>
      </c>
      <c r="D142" s="563" t="s">
        <v>5325</v>
      </c>
      <c r="E142" s="563" t="s">
        <v>5322</v>
      </c>
      <c r="F142" s="563" t="s">
        <v>5323</v>
      </c>
      <c r="G142" s="563" t="s">
        <v>4937</v>
      </c>
      <c r="H142" s="563" t="s">
        <v>5324</v>
      </c>
      <c r="I142" s="563" t="s">
        <v>26690</v>
      </c>
      <c r="J142" s="563" t="s">
        <v>24001</v>
      </c>
      <c r="K142" s="563" t="s">
        <v>50</v>
      </c>
      <c r="L142" s="563" t="s">
        <v>24001</v>
      </c>
      <c r="M142" s="563" t="s">
        <v>531</v>
      </c>
      <c r="N142" s="563" t="s">
        <v>28712</v>
      </c>
      <c r="O142" s="564" t="s">
        <v>24001</v>
      </c>
      <c r="P142" s="564" t="s">
        <v>24001</v>
      </c>
      <c r="Q142" s="564">
        <v>33148</v>
      </c>
      <c r="R142" s="564"/>
      <c r="S142" s="564" t="s">
        <v>28818</v>
      </c>
    </row>
    <row r="143" spans="1:19" x14ac:dyDescent="0.35">
      <c r="A143" s="559">
        <v>1921</v>
      </c>
      <c r="B143" s="563" t="s">
        <v>484</v>
      </c>
      <c r="C143" s="563" t="s">
        <v>28698</v>
      </c>
      <c r="D143" s="563" t="s">
        <v>5329</v>
      </c>
      <c r="E143" s="563" t="s">
        <v>5326</v>
      </c>
      <c r="F143" s="563" t="s">
        <v>5327</v>
      </c>
      <c r="G143" s="563" t="s">
        <v>4937</v>
      </c>
      <c r="H143" s="563" t="s">
        <v>5328</v>
      </c>
      <c r="I143" s="563" t="s">
        <v>26690</v>
      </c>
      <c r="J143" s="563" t="s">
        <v>109</v>
      </c>
      <c r="K143" s="563" t="s">
        <v>24001</v>
      </c>
      <c r="L143" s="563" t="s">
        <v>24001</v>
      </c>
      <c r="M143" s="563" t="s">
        <v>24001</v>
      </c>
      <c r="N143" s="563" t="s">
        <v>24001</v>
      </c>
      <c r="O143" s="564" t="s">
        <v>24001</v>
      </c>
      <c r="P143" s="564" t="s">
        <v>24001</v>
      </c>
      <c r="Q143" s="564">
        <v>33148</v>
      </c>
      <c r="R143" s="564"/>
      <c r="S143" s="564" t="s">
        <v>28819</v>
      </c>
    </row>
    <row r="144" spans="1:19" x14ac:dyDescent="0.35">
      <c r="A144" s="562">
        <v>1922</v>
      </c>
      <c r="B144" s="563" t="s">
        <v>484</v>
      </c>
      <c r="C144" s="563" t="s">
        <v>28698</v>
      </c>
      <c r="D144" s="563" t="s">
        <v>5333</v>
      </c>
      <c r="E144" s="563" t="s">
        <v>5330</v>
      </c>
      <c r="F144" s="563" t="s">
        <v>5331</v>
      </c>
      <c r="G144" s="563" t="s">
        <v>4937</v>
      </c>
      <c r="H144" s="563" t="s">
        <v>5332</v>
      </c>
      <c r="I144" s="563" t="s">
        <v>26690</v>
      </c>
      <c r="J144" s="563" t="s">
        <v>24001</v>
      </c>
      <c r="K144" s="563" t="s">
        <v>50</v>
      </c>
      <c r="L144" s="563" t="s">
        <v>27613</v>
      </c>
      <c r="M144" s="563" t="s">
        <v>899</v>
      </c>
      <c r="N144" s="563" t="s">
        <v>5334</v>
      </c>
      <c r="O144" s="564" t="s">
        <v>24001</v>
      </c>
      <c r="P144" s="564" t="s">
        <v>24001</v>
      </c>
      <c r="Q144" s="564">
        <v>33148</v>
      </c>
      <c r="R144" s="564"/>
      <c r="S144" s="564" t="s">
        <v>28820</v>
      </c>
    </row>
    <row r="145" spans="1:19" x14ac:dyDescent="0.35">
      <c r="A145" s="559">
        <v>1923</v>
      </c>
      <c r="B145" s="563" t="s">
        <v>484</v>
      </c>
      <c r="C145" s="563" t="s">
        <v>28698</v>
      </c>
      <c r="D145" s="563" t="s">
        <v>5338</v>
      </c>
      <c r="E145" s="563" t="s">
        <v>5335</v>
      </c>
      <c r="F145" s="563" t="s">
        <v>5336</v>
      </c>
      <c r="G145" s="563" t="s">
        <v>4937</v>
      </c>
      <c r="H145" s="563" t="s">
        <v>5337</v>
      </c>
      <c r="I145" s="563" t="s">
        <v>26690</v>
      </c>
      <c r="J145" s="563" t="s">
        <v>24001</v>
      </c>
      <c r="K145" s="563" t="s">
        <v>24001</v>
      </c>
      <c r="L145" s="563" t="s">
        <v>24001</v>
      </c>
      <c r="M145" s="563" t="s">
        <v>24001</v>
      </c>
      <c r="N145" s="563" t="s">
        <v>24001</v>
      </c>
      <c r="O145" s="564" t="s">
        <v>24001</v>
      </c>
      <c r="P145" s="564" t="s">
        <v>24001</v>
      </c>
      <c r="Q145" s="564">
        <v>33148</v>
      </c>
      <c r="R145" s="564"/>
      <c r="S145" s="564" t="s">
        <v>28821</v>
      </c>
    </row>
    <row r="146" spans="1:19" x14ac:dyDescent="0.35">
      <c r="A146" s="559">
        <v>1924</v>
      </c>
      <c r="B146" s="563" t="s">
        <v>484</v>
      </c>
      <c r="C146" s="563" t="s">
        <v>28698</v>
      </c>
      <c r="D146" s="563" t="s">
        <v>5342</v>
      </c>
      <c r="E146" s="563" t="s">
        <v>5339</v>
      </c>
      <c r="F146" s="563" t="s">
        <v>5340</v>
      </c>
      <c r="G146" s="563" t="s">
        <v>4937</v>
      </c>
      <c r="H146" s="563" t="s">
        <v>5341</v>
      </c>
      <c r="I146" s="563" t="s">
        <v>26690</v>
      </c>
      <c r="J146" s="563" t="s">
        <v>24001</v>
      </c>
      <c r="K146" s="563" t="s">
        <v>24001</v>
      </c>
      <c r="L146" s="563" t="s">
        <v>24001</v>
      </c>
      <c r="M146" s="563" t="s">
        <v>24001</v>
      </c>
      <c r="N146" s="563" t="s">
        <v>24001</v>
      </c>
      <c r="O146" s="564" t="s">
        <v>24001</v>
      </c>
      <c r="P146" s="564" t="s">
        <v>24001</v>
      </c>
      <c r="Q146" s="564">
        <v>33148</v>
      </c>
      <c r="R146" s="564"/>
      <c r="S146" s="564" t="s">
        <v>28822</v>
      </c>
    </row>
    <row r="147" spans="1:19" x14ac:dyDescent="0.35">
      <c r="A147" s="562">
        <v>1925</v>
      </c>
      <c r="B147" s="563" t="s">
        <v>484</v>
      </c>
      <c r="C147" s="563" t="s">
        <v>28698</v>
      </c>
      <c r="D147" s="563" t="s">
        <v>5346</v>
      </c>
      <c r="E147" s="563" t="s">
        <v>5343</v>
      </c>
      <c r="F147" s="563" t="s">
        <v>5344</v>
      </c>
      <c r="G147" s="563" t="s">
        <v>4937</v>
      </c>
      <c r="H147" s="563" t="s">
        <v>5345</v>
      </c>
      <c r="I147" s="563" t="s">
        <v>26690</v>
      </c>
      <c r="J147" s="563" t="s">
        <v>24001</v>
      </c>
      <c r="K147" s="563" t="s">
        <v>24001</v>
      </c>
      <c r="L147" s="563" t="s">
        <v>24001</v>
      </c>
      <c r="M147" s="563" t="s">
        <v>24001</v>
      </c>
      <c r="N147" s="563" t="s">
        <v>24001</v>
      </c>
      <c r="O147" s="564" t="s">
        <v>24001</v>
      </c>
      <c r="P147" s="564" t="s">
        <v>24001</v>
      </c>
      <c r="Q147" s="564">
        <v>34235</v>
      </c>
      <c r="R147" s="564">
        <v>39846</v>
      </c>
      <c r="S147" s="564" t="s">
        <v>28823</v>
      </c>
    </row>
    <row r="148" spans="1:19" x14ac:dyDescent="0.35">
      <c r="A148" s="559">
        <v>1926</v>
      </c>
      <c r="B148" s="563" t="s">
        <v>484</v>
      </c>
      <c r="C148" s="563" t="s">
        <v>28698</v>
      </c>
      <c r="D148" s="563" t="s">
        <v>5349</v>
      </c>
      <c r="E148" s="563" t="s">
        <v>24001</v>
      </c>
      <c r="F148" s="563" t="s">
        <v>5347</v>
      </c>
      <c r="G148" s="563" t="s">
        <v>4937</v>
      </c>
      <c r="H148" s="563" t="s">
        <v>5348</v>
      </c>
      <c r="I148" s="563" t="s">
        <v>26690</v>
      </c>
      <c r="J148" s="563" t="s">
        <v>24001</v>
      </c>
      <c r="K148" s="563" t="s">
        <v>24001</v>
      </c>
      <c r="L148" s="563" t="s">
        <v>24001</v>
      </c>
      <c r="M148" s="563" t="s">
        <v>24001</v>
      </c>
      <c r="N148" s="563" t="s">
        <v>24001</v>
      </c>
      <c r="O148" s="564" t="s">
        <v>24001</v>
      </c>
      <c r="P148" s="564" t="s">
        <v>24001</v>
      </c>
      <c r="Q148" s="564">
        <v>38420</v>
      </c>
      <c r="R148" s="564">
        <v>39846</v>
      </c>
      <c r="S148" s="564" t="s">
        <v>5349</v>
      </c>
    </row>
    <row r="149" spans="1:19" x14ac:dyDescent="0.35">
      <c r="A149" s="559">
        <v>1927</v>
      </c>
      <c r="B149" s="563" t="s">
        <v>484</v>
      </c>
      <c r="C149" s="563" t="s">
        <v>28698</v>
      </c>
      <c r="D149" s="563" t="s">
        <v>5353</v>
      </c>
      <c r="E149" s="563" t="s">
        <v>5350</v>
      </c>
      <c r="F149" s="563" t="s">
        <v>5351</v>
      </c>
      <c r="G149" s="563" t="s">
        <v>4937</v>
      </c>
      <c r="H149" s="563" t="s">
        <v>5352</v>
      </c>
      <c r="I149" s="563" t="s">
        <v>26690</v>
      </c>
      <c r="J149" s="563" t="s">
        <v>24001</v>
      </c>
      <c r="K149" s="563" t="s">
        <v>24001</v>
      </c>
      <c r="L149" s="563" t="s">
        <v>24001</v>
      </c>
      <c r="M149" s="563" t="s">
        <v>24001</v>
      </c>
      <c r="N149" s="563" t="s">
        <v>24001</v>
      </c>
      <c r="O149" s="564" t="s">
        <v>24001</v>
      </c>
      <c r="P149" s="564" t="s">
        <v>24001</v>
      </c>
      <c r="Q149" s="564">
        <v>33148</v>
      </c>
      <c r="R149" s="564"/>
      <c r="S149" s="564" t="s">
        <v>28824</v>
      </c>
    </row>
    <row r="150" spans="1:19" x14ac:dyDescent="0.35">
      <c r="A150" s="562">
        <v>1928</v>
      </c>
      <c r="B150" s="563" t="s">
        <v>484</v>
      </c>
      <c r="C150" s="563" t="s">
        <v>28698</v>
      </c>
      <c r="D150" s="563" t="s">
        <v>24588</v>
      </c>
      <c r="E150" s="563" t="s">
        <v>24589</v>
      </c>
      <c r="F150" s="563" t="s">
        <v>24590</v>
      </c>
      <c r="G150" s="563" t="s">
        <v>4937</v>
      </c>
      <c r="H150" s="563" t="s">
        <v>24591</v>
      </c>
      <c r="I150" s="563" t="s">
        <v>26690</v>
      </c>
      <c r="J150" s="563" t="s">
        <v>24001</v>
      </c>
      <c r="K150" s="563" t="s">
        <v>24001</v>
      </c>
      <c r="L150" s="563" t="s">
        <v>24001</v>
      </c>
      <c r="M150" s="563" t="s">
        <v>24001</v>
      </c>
      <c r="N150" s="563" t="s">
        <v>24001</v>
      </c>
      <c r="O150" s="564" t="s">
        <v>24001</v>
      </c>
      <c r="P150" s="564" t="s">
        <v>24001</v>
      </c>
      <c r="Q150" s="564">
        <v>43433</v>
      </c>
      <c r="R150" s="564"/>
      <c r="S150" s="564" t="s">
        <v>28825</v>
      </c>
    </row>
    <row r="151" spans="1:19" x14ac:dyDescent="0.35">
      <c r="A151" s="559">
        <v>1929</v>
      </c>
      <c r="B151" s="563" t="s">
        <v>484</v>
      </c>
      <c r="C151" s="563" t="s">
        <v>28698</v>
      </c>
      <c r="D151" s="563" t="s">
        <v>5357</v>
      </c>
      <c r="E151" s="563" t="s">
        <v>5354</v>
      </c>
      <c r="F151" s="563" t="s">
        <v>5355</v>
      </c>
      <c r="G151" s="563" t="s">
        <v>4937</v>
      </c>
      <c r="H151" s="563" t="s">
        <v>5356</v>
      </c>
      <c r="I151" s="563" t="s">
        <v>26892</v>
      </c>
      <c r="J151" s="563" t="s">
        <v>109</v>
      </c>
      <c r="K151" s="563" t="s">
        <v>24001</v>
      </c>
      <c r="L151" s="563" t="s">
        <v>24001</v>
      </c>
      <c r="M151" s="563" t="s">
        <v>24001</v>
      </c>
      <c r="N151" s="563" t="s">
        <v>24001</v>
      </c>
      <c r="O151" s="564" t="s">
        <v>24001</v>
      </c>
      <c r="P151" s="564" t="s">
        <v>24001</v>
      </c>
      <c r="Q151" s="564">
        <v>33148</v>
      </c>
      <c r="R151" s="564">
        <v>38385</v>
      </c>
      <c r="S151" s="564" t="s">
        <v>28826</v>
      </c>
    </row>
    <row r="152" spans="1:19" x14ac:dyDescent="0.35">
      <c r="A152" s="559">
        <v>1930</v>
      </c>
      <c r="B152" s="563" t="s">
        <v>484</v>
      </c>
      <c r="C152" s="563" t="s">
        <v>28698</v>
      </c>
      <c r="D152" s="563" t="s">
        <v>5361</v>
      </c>
      <c r="E152" s="563" t="s">
        <v>5358</v>
      </c>
      <c r="F152" s="563" t="s">
        <v>5359</v>
      </c>
      <c r="G152" s="563" t="s">
        <v>4937</v>
      </c>
      <c r="H152" s="563" t="s">
        <v>5360</v>
      </c>
      <c r="I152" s="563" t="s">
        <v>26690</v>
      </c>
      <c r="J152" s="563" t="s">
        <v>24001</v>
      </c>
      <c r="K152" s="563" t="s">
        <v>24001</v>
      </c>
      <c r="L152" s="563" t="s">
        <v>24001</v>
      </c>
      <c r="M152" s="563" t="s">
        <v>24001</v>
      </c>
      <c r="N152" s="563" t="s">
        <v>24001</v>
      </c>
      <c r="O152" s="564" t="s">
        <v>24001</v>
      </c>
      <c r="P152" s="564" t="s">
        <v>24001</v>
      </c>
      <c r="Q152" s="564">
        <v>33148</v>
      </c>
      <c r="R152" s="564"/>
      <c r="S152" s="564" t="s">
        <v>28827</v>
      </c>
    </row>
    <row r="153" spans="1:19" x14ac:dyDescent="0.35">
      <c r="A153" s="562">
        <v>1931</v>
      </c>
      <c r="B153" s="563" t="s">
        <v>484</v>
      </c>
      <c r="C153" s="563" t="s">
        <v>28698</v>
      </c>
      <c r="D153" s="563" t="s">
        <v>5365</v>
      </c>
      <c r="E153" s="563" t="s">
        <v>5362</v>
      </c>
      <c r="F153" s="563" t="s">
        <v>5363</v>
      </c>
      <c r="G153" s="563" t="s">
        <v>4937</v>
      </c>
      <c r="H153" s="563" t="s">
        <v>5364</v>
      </c>
      <c r="I153" s="563" t="s">
        <v>26690</v>
      </c>
      <c r="J153" s="563" t="s">
        <v>24001</v>
      </c>
      <c r="K153" s="563" t="s">
        <v>62</v>
      </c>
      <c r="L153" s="563" t="s">
        <v>27604</v>
      </c>
      <c r="M153" s="563" t="s">
        <v>24001</v>
      </c>
      <c r="N153" s="563" t="s">
        <v>24001</v>
      </c>
      <c r="O153" s="564" t="s">
        <v>24001</v>
      </c>
      <c r="P153" s="564" t="s">
        <v>24001</v>
      </c>
      <c r="Q153" s="564">
        <v>33148</v>
      </c>
      <c r="R153" s="564"/>
      <c r="S153" s="564" t="s">
        <v>28828</v>
      </c>
    </row>
    <row r="154" spans="1:19" x14ac:dyDescent="0.35">
      <c r="A154" s="559">
        <v>1932</v>
      </c>
      <c r="B154" s="563" t="s">
        <v>484</v>
      </c>
      <c r="C154" s="563" t="s">
        <v>28698</v>
      </c>
      <c r="D154" s="563" t="s">
        <v>28829</v>
      </c>
      <c r="E154" s="563" t="s">
        <v>5367</v>
      </c>
      <c r="F154" s="563" t="s">
        <v>28830</v>
      </c>
      <c r="G154" s="563" t="s">
        <v>4937</v>
      </c>
      <c r="H154" s="563" t="s">
        <v>5366</v>
      </c>
      <c r="I154" s="563" t="s">
        <v>26753</v>
      </c>
      <c r="J154" s="563" t="s">
        <v>24001</v>
      </c>
      <c r="K154" s="563" t="s">
        <v>24001</v>
      </c>
      <c r="L154" s="563" t="s">
        <v>24001</v>
      </c>
      <c r="M154" s="563" t="s">
        <v>24001</v>
      </c>
      <c r="N154" s="563" t="s">
        <v>24001</v>
      </c>
      <c r="O154" s="564" t="s">
        <v>24001</v>
      </c>
      <c r="P154" s="564" t="s">
        <v>24001</v>
      </c>
      <c r="Q154" s="564">
        <v>38385</v>
      </c>
      <c r="R154" s="564"/>
      <c r="S154" s="564" t="s">
        <v>28831</v>
      </c>
    </row>
    <row r="155" spans="1:19" x14ac:dyDescent="0.35">
      <c r="A155" s="559">
        <v>1933</v>
      </c>
      <c r="B155" s="563" t="s">
        <v>484</v>
      </c>
      <c r="C155" s="563" t="s">
        <v>28698</v>
      </c>
      <c r="D155" s="563" t="s">
        <v>5369</v>
      </c>
      <c r="E155" s="563" t="s">
        <v>5367</v>
      </c>
      <c r="F155" s="563" t="s">
        <v>5368</v>
      </c>
      <c r="G155" s="563" t="s">
        <v>4937</v>
      </c>
      <c r="H155" s="563" t="s">
        <v>5366</v>
      </c>
      <c r="I155" s="563" t="s">
        <v>26893</v>
      </c>
      <c r="J155" s="563" t="s">
        <v>24001</v>
      </c>
      <c r="K155" s="563" t="s">
        <v>24001</v>
      </c>
      <c r="L155" s="563" t="s">
        <v>24001</v>
      </c>
      <c r="M155" s="563" t="s">
        <v>24001</v>
      </c>
      <c r="N155" s="563" t="s">
        <v>24001</v>
      </c>
      <c r="O155" s="564" t="s">
        <v>24001</v>
      </c>
      <c r="P155" s="564" t="s">
        <v>24001</v>
      </c>
      <c r="Q155" s="564">
        <v>38385</v>
      </c>
      <c r="R155" s="564"/>
      <c r="S155" s="564" t="s">
        <v>28832</v>
      </c>
    </row>
    <row r="156" spans="1:19" x14ac:dyDescent="0.35">
      <c r="A156" s="562">
        <v>1934</v>
      </c>
      <c r="B156" s="563" t="s">
        <v>484</v>
      </c>
      <c r="C156" s="563" t="s">
        <v>28698</v>
      </c>
      <c r="D156" s="563" t="s">
        <v>5371</v>
      </c>
      <c r="E156" s="563" t="s">
        <v>5367</v>
      </c>
      <c r="F156" s="563" t="s">
        <v>5370</v>
      </c>
      <c r="G156" s="563" t="s">
        <v>4937</v>
      </c>
      <c r="H156" s="563" t="s">
        <v>5366</v>
      </c>
      <c r="I156" s="563" t="s">
        <v>26894</v>
      </c>
      <c r="J156" s="563" t="s">
        <v>24001</v>
      </c>
      <c r="K156" s="563" t="s">
        <v>24001</v>
      </c>
      <c r="L156" s="563" t="s">
        <v>24001</v>
      </c>
      <c r="M156" s="563" t="s">
        <v>24001</v>
      </c>
      <c r="N156" s="563" t="s">
        <v>24001</v>
      </c>
      <c r="O156" s="564" t="s">
        <v>24001</v>
      </c>
      <c r="P156" s="564" t="s">
        <v>24001</v>
      </c>
      <c r="Q156" s="564">
        <v>38385</v>
      </c>
      <c r="R156" s="564"/>
      <c r="S156" s="564" t="s">
        <v>28833</v>
      </c>
    </row>
    <row r="157" spans="1:19" x14ac:dyDescent="0.35">
      <c r="A157" s="559">
        <v>1935</v>
      </c>
      <c r="B157" s="563" t="s">
        <v>484</v>
      </c>
      <c r="C157" s="563" t="s">
        <v>28698</v>
      </c>
      <c r="D157" s="563" t="s">
        <v>5375</v>
      </c>
      <c r="E157" s="563" t="s">
        <v>5372</v>
      </c>
      <c r="F157" s="563" t="s">
        <v>5373</v>
      </c>
      <c r="G157" s="563" t="s">
        <v>4937</v>
      </c>
      <c r="H157" s="563" t="s">
        <v>5374</v>
      </c>
      <c r="I157" s="563" t="s">
        <v>26690</v>
      </c>
      <c r="J157" s="563" t="s">
        <v>24001</v>
      </c>
      <c r="K157" s="563" t="s">
        <v>24001</v>
      </c>
      <c r="L157" s="563" t="s">
        <v>24001</v>
      </c>
      <c r="M157" s="563" t="s">
        <v>24001</v>
      </c>
      <c r="N157" s="563" t="s">
        <v>24001</v>
      </c>
      <c r="O157" s="564" t="s">
        <v>24001</v>
      </c>
      <c r="P157" s="564" t="s">
        <v>24001</v>
      </c>
      <c r="Q157" s="564">
        <v>34235</v>
      </c>
      <c r="R157" s="564">
        <v>39598</v>
      </c>
      <c r="S157" s="564" t="s">
        <v>28834</v>
      </c>
    </row>
    <row r="158" spans="1:19" x14ac:dyDescent="0.35">
      <c r="A158" s="559">
        <v>1936</v>
      </c>
      <c r="B158" s="563" t="s">
        <v>484</v>
      </c>
      <c r="C158" s="563" t="s">
        <v>28698</v>
      </c>
      <c r="D158" s="563" t="s">
        <v>5379</v>
      </c>
      <c r="E158" s="563" t="s">
        <v>5376</v>
      </c>
      <c r="F158" s="563" t="s">
        <v>5377</v>
      </c>
      <c r="G158" s="563" t="s">
        <v>4937</v>
      </c>
      <c r="H158" s="563" t="s">
        <v>5378</v>
      </c>
      <c r="I158" s="563" t="s">
        <v>26690</v>
      </c>
      <c r="J158" s="563" t="s">
        <v>24001</v>
      </c>
      <c r="K158" s="563" t="s">
        <v>154</v>
      </c>
      <c r="L158" s="563" t="s">
        <v>24001</v>
      </c>
      <c r="M158" s="563" t="s">
        <v>899</v>
      </c>
      <c r="N158" s="563" t="s">
        <v>28712</v>
      </c>
      <c r="O158" s="564" t="s">
        <v>24001</v>
      </c>
      <c r="P158" s="564" t="s">
        <v>24001</v>
      </c>
      <c r="Q158" s="564">
        <v>33148</v>
      </c>
      <c r="R158" s="564"/>
      <c r="S158" s="564" t="s">
        <v>28835</v>
      </c>
    </row>
    <row r="159" spans="1:19" x14ac:dyDescent="0.35">
      <c r="A159" s="562">
        <v>1937</v>
      </c>
      <c r="B159" s="563" t="s">
        <v>484</v>
      </c>
      <c r="C159" s="563" t="s">
        <v>28698</v>
      </c>
      <c r="D159" s="563" t="s">
        <v>5383</v>
      </c>
      <c r="E159" s="563" t="s">
        <v>5380</v>
      </c>
      <c r="F159" s="563" t="s">
        <v>5381</v>
      </c>
      <c r="G159" s="563" t="s">
        <v>4937</v>
      </c>
      <c r="H159" s="563" t="s">
        <v>5382</v>
      </c>
      <c r="I159" s="563" t="s">
        <v>26690</v>
      </c>
      <c r="J159" s="563" t="s">
        <v>24001</v>
      </c>
      <c r="K159" s="563" t="s">
        <v>62</v>
      </c>
      <c r="L159" s="563" t="s">
        <v>24001</v>
      </c>
      <c r="M159" s="563" t="s">
        <v>24001</v>
      </c>
      <c r="N159" s="563" t="s">
        <v>24001</v>
      </c>
      <c r="O159" s="564" t="s">
        <v>24001</v>
      </c>
      <c r="P159" s="564" t="s">
        <v>24001</v>
      </c>
      <c r="Q159" s="564">
        <v>33148</v>
      </c>
      <c r="R159" s="564"/>
      <c r="S159" s="564" t="s">
        <v>28836</v>
      </c>
    </row>
    <row r="160" spans="1:19" x14ac:dyDescent="0.35">
      <c r="A160" s="559">
        <v>1938</v>
      </c>
      <c r="B160" s="563" t="s">
        <v>484</v>
      </c>
      <c r="C160" s="563" t="s">
        <v>28698</v>
      </c>
      <c r="D160" s="563" t="s">
        <v>5387</v>
      </c>
      <c r="E160" s="563" t="s">
        <v>5384</v>
      </c>
      <c r="F160" s="563" t="s">
        <v>5385</v>
      </c>
      <c r="G160" s="563" t="s">
        <v>4937</v>
      </c>
      <c r="H160" s="563" t="s">
        <v>5386</v>
      </c>
      <c r="I160" s="563" t="s">
        <v>26690</v>
      </c>
      <c r="J160" s="563" t="s">
        <v>24001</v>
      </c>
      <c r="K160" s="563" t="s">
        <v>62</v>
      </c>
      <c r="L160" s="563" t="s">
        <v>24001</v>
      </c>
      <c r="M160" s="563" t="s">
        <v>24001</v>
      </c>
      <c r="N160" s="563" t="s">
        <v>24001</v>
      </c>
      <c r="O160" s="564" t="s">
        <v>24001</v>
      </c>
      <c r="P160" s="564" t="s">
        <v>24001</v>
      </c>
      <c r="Q160" s="564">
        <v>33148</v>
      </c>
      <c r="R160" s="564"/>
      <c r="S160" s="564" t="s">
        <v>28837</v>
      </c>
    </row>
    <row r="161" spans="1:19" x14ac:dyDescent="0.35">
      <c r="A161" s="559">
        <v>1939</v>
      </c>
      <c r="B161" s="563" t="s">
        <v>484</v>
      </c>
      <c r="C161" s="563" t="s">
        <v>28698</v>
      </c>
      <c r="D161" s="563" t="s">
        <v>5390</v>
      </c>
      <c r="E161" s="563" t="s">
        <v>5215</v>
      </c>
      <c r="F161" s="563" t="s">
        <v>5388</v>
      </c>
      <c r="G161" s="563" t="s">
        <v>4937</v>
      </c>
      <c r="H161" s="563" t="s">
        <v>5389</v>
      </c>
      <c r="I161" s="563" t="s">
        <v>26690</v>
      </c>
      <c r="J161" s="563" t="s">
        <v>24001</v>
      </c>
      <c r="K161" s="563" t="s">
        <v>24001</v>
      </c>
      <c r="L161" s="563" t="s">
        <v>24001</v>
      </c>
      <c r="M161" s="563" t="s">
        <v>24001</v>
      </c>
      <c r="N161" s="563" t="s">
        <v>24001</v>
      </c>
      <c r="O161" s="564" t="s">
        <v>24001</v>
      </c>
      <c r="P161" s="564" t="s">
        <v>24001</v>
      </c>
      <c r="Q161" s="564">
        <v>33148</v>
      </c>
      <c r="R161" s="564"/>
      <c r="S161" s="564" t="s">
        <v>28838</v>
      </c>
    </row>
    <row r="162" spans="1:19" x14ac:dyDescent="0.35">
      <c r="A162" s="562">
        <v>1940</v>
      </c>
      <c r="B162" s="563" t="s">
        <v>484</v>
      </c>
      <c r="C162" s="563" t="s">
        <v>28698</v>
      </c>
      <c r="D162" s="563" t="s">
        <v>5393</v>
      </c>
      <c r="E162" s="563" t="s">
        <v>5075</v>
      </c>
      <c r="F162" s="563" t="s">
        <v>5391</v>
      </c>
      <c r="G162" s="563" t="s">
        <v>4937</v>
      </c>
      <c r="H162" s="563" t="s">
        <v>5392</v>
      </c>
      <c r="I162" s="563" t="s">
        <v>26690</v>
      </c>
      <c r="J162" s="563" t="s">
        <v>24001</v>
      </c>
      <c r="K162" s="563" t="s">
        <v>24001</v>
      </c>
      <c r="L162" s="563" t="s">
        <v>24001</v>
      </c>
      <c r="M162" s="563" t="s">
        <v>24001</v>
      </c>
      <c r="N162" s="563" t="s">
        <v>24001</v>
      </c>
      <c r="O162" s="564" t="s">
        <v>24001</v>
      </c>
      <c r="P162" s="564" t="s">
        <v>24001</v>
      </c>
      <c r="Q162" s="564">
        <v>33148</v>
      </c>
      <c r="R162" s="564"/>
      <c r="S162" s="564" t="s">
        <v>28839</v>
      </c>
    </row>
    <row r="163" spans="1:19" x14ac:dyDescent="0.35">
      <c r="A163" s="559">
        <v>1941</v>
      </c>
      <c r="B163" s="563" t="s">
        <v>484</v>
      </c>
      <c r="C163" s="563" t="s">
        <v>28698</v>
      </c>
      <c r="D163" s="563" t="s">
        <v>5397</v>
      </c>
      <c r="E163" s="563" t="s">
        <v>5394</v>
      </c>
      <c r="F163" s="563" t="s">
        <v>5395</v>
      </c>
      <c r="G163" s="563" t="s">
        <v>4937</v>
      </c>
      <c r="H163" s="563" t="s">
        <v>5396</v>
      </c>
      <c r="I163" s="563" t="s">
        <v>26690</v>
      </c>
      <c r="J163" s="563" t="s">
        <v>24001</v>
      </c>
      <c r="K163" s="563" t="s">
        <v>24001</v>
      </c>
      <c r="L163" s="563" t="s">
        <v>24001</v>
      </c>
      <c r="M163" s="563" t="s">
        <v>24001</v>
      </c>
      <c r="N163" s="563" t="s">
        <v>24001</v>
      </c>
      <c r="O163" s="564" t="s">
        <v>24001</v>
      </c>
      <c r="P163" s="564" t="s">
        <v>24001</v>
      </c>
      <c r="Q163" s="564">
        <v>33148</v>
      </c>
      <c r="R163" s="564"/>
      <c r="S163" s="564" t="s">
        <v>28840</v>
      </c>
    </row>
    <row r="164" spans="1:19" x14ac:dyDescent="0.35">
      <c r="A164" s="559">
        <v>1942</v>
      </c>
      <c r="B164" s="563" t="s">
        <v>484</v>
      </c>
      <c r="C164" s="563" t="s">
        <v>28698</v>
      </c>
      <c r="D164" s="563" t="s">
        <v>5400</v>
      </c>
      <c r="E164" s="563" t="s">
        <v>5398</v>
      </c>
      <c r="F164" s="563" t="s">
        <v>5399</v>
      </c>
      <c r="G164" s="563" t="s">
        <v>4937</v>
      </c>
      <c r="H164" s="563" t="s">
        <v>4793</v>
      </c>
      <c r="I164" s="563" t="s">
        <v>26690</v>
      </c>
      <c r="J164" s="563" t="s">
        <v>24001</v>
      </c>
      <c r="K164" s="563" t="s">
        <v>24001</v>
      </c>
      <c r="L164" s="563" t="s">
        <v>24001</v>
      </c>
      <c r="M164" s="563" t="s">
        <v>24001</v>
      </c>
      <c r="N164" s="563" t="s">
        <v>24001</v>
      </c>
      <c r="O164" s="564" t="s">
        <v>24001</v>
      </c>
      <c r="P164" s="564" t="s">
        <v>24001</v>
      </c>
      <c r="Q164" s="564">
        <v>33148</v>
      </c>
      <c r="R164" s="564"/>
      <c r="S164" s="564" t="s">
        <v>28841</v>
      </c>
    </row>
    <row r="165" spans="1:19" x14ac:dyDescent="0.35">
      <c r="A165" s="562">
        <v>1943</v>
      </c>
      <c r="B165" s="563" t="s">
        <v>484</v>
      </c>
      <c r="C165" s="563" t="s">
        <v>28698</v>
      </c>
      <c r="D165" s="563" t="s">
        <v>5404</v>
      </c>
      <c r="E165" s="563" t="s">
        <v>5401</v>
      </c>
      <c r="F165" s="563" t="s">
        <v>5402</v>
      </c>
      <c r="G165" s="563" t="s">
        <v>4937</v>
      </c>
      <c r="H165" s="563" t="s">
        <v>5403</v>
      </c>
      <c r="I165" s="563" t="s">
        <v>26690</v>
      </c>
      <c r="J165" s="563" t="s">
        <v>109</v>
      </c>
      <c r="K165" s="563" t="s">
        <v>24001</v>
      </c>
      <c r="L165" s="563" t="s">
        <v>24001</v>
      </c>
      <c r="M165" s="563" t="s">
        <v>24001</v>
      </c>
      <c r="N165" s="563" t="s">
        <v>24001</v>
      </c>
      <c r="O165" s="564" t="s">
        <v>24001</v>
      </c>
      <c r="P165" s="564" t="s">
        <v>24001</v>
      </c>
      <c r="Q165" s="564">
        <v>33148</v>
      </c>
      <c r="R165" s="564"/>
      <c r="S165" s="564" t="s">
        <v>28842</v>
      </c>
    </row>
    <row r="166" spans="1:19" x14ac:dyDescent="0.35">
      <c r="A166" s="559">
        <v>1944</v>
      </c>
      <c r="B166" s="563" t="s">
        <v>484</v>
      </c>
      <c r="C166" s="563" t="s">
        <v>28698</v>
      </c>
      <c r="D166" s="563" t="s">
        <v>5408</v>
      </c>
      <c r="E166" s="563" t="s">
        <v>5405</v>
      </c>
      <c r="F166" s="563" t="s">
        <v>5406</v>
      </c>
      <c r="G166" s="563" t="s">
        <v>4937</v>
      </c>
      <c r="H166" s="563" t="s">
        <v>5407</v>
      </c>
      <c r="I166" s="563" t="s">
        <v>26690</v>
      </c>
      <c r="J166" s="563" t="s">
        <v>109</v>
      </c>
      <c r="K166" s="563" t="s">
        <v>24001</v>
      </c>
      <c r="L166" s="563" t="s">
        <v>24001</v>
      </c>
      <c r="M166" s="563" t="s">
        <v>24001</v>
      </c>
      <c r="N166" s="563" t="s">
        <v>24001</v>
      </c>
      <c r="O166" s="564" t="s">
        <v>24001</v>
      </c>
      <c r="P166" s="564" t="s">
        <v>24001</v>
      </c>
      <c r="Q166" s="564">
        <v>41864</v>
      </c>
      <c r="R166" s="564"/>
      <c r="S166" s="564" t="s">
        <v>28843</v>
      </c>
    </row>
    <row r="167" spans="1:19" x14ac:dyDescent="0.35">
      <c r="A167" s="559">
        <v>1945</v>
      </c>
      <c r="B167" s="563" t="s">
        <v>484</v>
      </c>
      <c r="C167" s="563" t="s">
        <v>28698</v>
      </c>
      <c r="D167" s="563" t="s">
        <v>5412</v>
      </c>
      <c r="E167" s="563" t="s">
        <v>5409</v>
      </c>
      <c r="F167" s="563" t="s">
        <v>5410</v>
      </c>
      <c r="G167" s="563" t="s">
        <v>4937</v>
      </c>
      <c r="H167" s="563" t="s">
        <v>5411</v>
      </c>
      <c r="I167" s="563" t="s">
        <v>26895</v>
      </c>
      <c r="J167" s="563" t="s">
        <v>24001</v>
      </c>
      <c r="K167" s="563" t="s">
        <v>24001</v>
      </c>
      <c r="L167" s="563" t="s">
        <v>24001</v>
      </c>
      <c r="M167" s="563" t="s">
        <v>24001</v>
      </c>
      <c r="N167" s="563" t="s">
        <v>24001</v>
      </c>
      <c r="O167" s="564" t="s">
        <v>24001</v>
      </c>
      <c r="P167" s="564" t="s">
        <v>24001</v>
      </c>
      <c r="Q167" s="564">
        <v>33148</v>
      </c>
      <c r="R167" s="564">
        <v>38385</v>
      </c>
      <c r="S167" s="564" t="s">
        <v>28844</v>
      </c>
    </row>
    <row r="168" spans="1:19" x14ac:dyDescent="0.35">
      <c r="A168" s="562">
        <v>1946</v>
      </c>
      <c r="B168" s="563" t="s">
        <v>484</v>
      </c>
      <c r="C168" s="563" t="s">
        <v>28698</v>
      </c>
      <c r="D168" s="563" t="s">
        <v>5416</v>
      </c>
      <c r="E168" s="563" t="s">
        <v>5413</v>
      </c>
      <c r="F168" s="563" t="s">
        <v>5414</v>
      </c>
      <c r="G168" s="563" t="s">
        <v>4937</v>
      </c>
      <c r="H168" s="563" t="s">
        <v>5415</v>
      </c>
      <c r="I168" s="563" t="s">
        <v>26690</v>
      </c>
      <c r="J168" s="563" t="s">
        <v>24001</v>
      </c>
      <c r="K168" s="563" t="s">
        <v>24001</v>
      </c>
      <c r="L168" s="563" t="s">
        <v>24001</v>
      </c>
      <c r="M168" s="563" t="s">
        <v>24001</v>
      </c>
      <c r="N168" s="563" t="s">
        <v>24001</v>
      </c>
      <c r="O168" s="564" t="s">
        <v>24001</v>
      </c>
      <c r="P168" s="564" t="s">
        <v>24001</v>
      </c>
      <c r="Q168" s="564">
        <v>33148</v>
      </c>
      <c r="R168" s="564">
        <v>38776</v>
      </c>
      <c r="S168" s="564" t="s">
        <v>28845</v>
      </c>
    </row>
    <row r="169" spans="1:19" x14ac:dyDescent="0.35">
      <c r="A169" s="559">
        <v>1947</v>
      </c>
      <c r="B169" s="563" t="s">
        <v>484</v>
      </c>
      <c r="C169" s="563" t="s">
        <v>28698</v>
      </c>
      <c r="D169" s="563" t="s">
        <v>5420</v>
      </c>
      <c r="E169" s="563" t="s">
        <v>5417</v>
      </c>
      <c r="F169" s="563" t="s">
        <v>5418</v>
      </c>
      <c r="G169" s="563" t="s">
        <v>4937</v>
      </c>
      <c r="H169" s="563" t="s">
        <v>5419</v>
      </c>
      <c r="I169" s="563" t="s">
        <v>26690</v>
      </c>
      <c r="J169" s="563" t="s">
        <v>24001</v>
      </c>
      <c r="K169" s="563" t="s">
        <v>24001</v>
      </c>
      <c r="L169" s="563" t="s">
        <v>24001</v>
      </c>
      <c r="M169" s="563" t="s">
        <v>24001</v>
      </c>
      <c r="N169" s="563" t="s">
        <v>24001</v>
      </c>
      <c r="O169" s="564" t="s">
        <v>24001</v>
      </c>
      <c r="P169" s="564" t="s">
        <v>24001</v>
      </c>
      <c r="Q169" s="564">
        <v>33148</v>
      </c>
      <c r="R169" s="564">
        <v>38755</v>
      </c>
      <c r="S169" s="564" t="s">
        <v>28846</v>
      </c>
    </row>
    <row r="170" spans="1:19" x14ac:dyDescent="0.35">
      <c r="A170" s="559">
        <v>1948</v>
      </c>
      <c r="B170" s="563" t="s">
        <v>484</v>
      </c>
      <c r="C170" s="563" t="s">
        <v>28698</v>
      </c>
      <c r="D170" s="563" t="s">
        <v>5423</v>
      </c>
      <c r="E170" s="563" t="s">
        <v>5153</v>
      </c>
      <c r="F170" s="563" t="s">
        <v>5421</v>
      </c>
      <c r="G170" s="563" t="s">
        <v>4937</v>
      </c>
      <c r="H170" s="563" t="s">
        <v>5422</v>
      </c>
      <c r="I170" s="563" t="s">
        <v>26690</v>
      </c>
      <c r="J170" s="563" t="s">
        <v>24001</v>
      </c>
      <c r="K170" s="563" t="s">
        <v>62</v>
      </c>
      <c r="L170" s="563" t="s">
        <v>27598</v>
      </c>
      <c r="M170" s="563" t="s">
        <v>24001</v>
      </c>
      <c r="N170" s="563" t="s">
        <v>24001</v>
      </c>
      <c r="O170" s="564" t="s">
        <v>24001</v>
      </c>
      <c r="P170" s="564" t="s">
        <v>24001</v>
      </c>
      <c r="Q170" s="564">
        <v>34716</v>
      </c>
      <c r="R170" s="564">
        <v>38385</v>
      </c>
      <c r="S170" s="564" t="s">
        <v>28847</v>
      </c>
    </row>
    <row r="171" spans="1:19" x14ac:dyDescent="0.35">
      <c r="A171" s="562">
        <v>1949</v>
      </c>
      <c r="B171" s="563" t="s">
        <v>484</v>
      </c>
      <c r="C171" s="563" t="s">
        <v>28698</v>
      </c>
      <c r="D171" s="563" t="s">
        <v>5426</v>
      </c>
      <c r="E171" s="563" t="s">
        <v>5424</v>
      </c>
      <c r="F171" s="563" t="s">
        <v>5425</v>
      </c>
      <c r="G171" s="563" t="s">
        <v>4937</v>
      </c>
      <c r="H171" s="563" t="s">
        <v>55</v>
      </c>
      <c r="I171" s="563" t="s">
        <v>26690</v>
      </c>
      <c r="J171" s="563" t="s">
        <v>24001</v>
      </c>
      <c r="K171" s="563" t="s">
        <v>24001</v>
      </c>
      <c r="L171" s="563" t="s">
        <v>24001</v>
      </c>
      <c r="M171" s="563" t="s">
        <v>24001</v>
      </c>
      <c r="N171" s="563" t="s">
        <v>24001</v>
      </c>
      <c r="O171" s="564" t="s">
        <v>24001</v>
      </c>
      <c r="P171" s="564" t="s">
        <v>24001</v>
      </c>
      <c r="Q171" s="564">
        <v>33148</v>
      </c>
      <c r="R171" s="564"/>
      <c r="S171" s="564" t="s">
        <v>5426</v>
      </c>
    </row>
    <row r="172" spans="1:19" x14ac:dyDescent="0.35">
      <c r="A172" s="559">
        <v>1950</v>
      </c>
      <c r="B172" s="563" t="s">
        <v>484</v>
      </c>
      <c r="C172" s="563" t="s">
        <v>28698</v>
      </c>
      <c r="D172" s="563" t="s">
        <v>5429</v>
      </c>
      <c r="E172" s="563" t="s">
        <v>24001</v>
      </c>
      <c r="F172" s="563" t="s">
        <v>5427</v>
      </c>
      <c r="G172" s="563" t="s">
        <v>4937</v>
      </c>
      <c r="H172" s="563" t="s">
        <v>5428</v>
      </c>
      <c r="I172" s="563" t="s">
        <v>26690</v>
      </c>
      <c r="J172" s="563" t="s">
        <v>24001</v>
      </c>
      <c r="K172" s="563" t="s">
        <v>24001</v>
      </c>
      <c r="L172" s="563" t="s">
        <v>24001</v>
      </c>
      <c r="M172" s="563" t="s">
        <v>24001</v>
      </c>
      <c r="N172" s="563" t="s">
        <v>24001</v>
      </c>
      <c r="O172" s="564" t="s">
        <v>24001</v>
      </c>
      <c r="P172" s="564" t="s">
        <v>24001</v>
      </c>
      <c r="Q172" s="564">
        <v>38764</v>
      </c>
      <c r="R172" s="564">
        <v>39385</v>
      </c>
      <c r="S172" s="564" t="s">
        <v>28848</v>
      </c>
    </row>
    <row r="173" spans="1:19" x14ac:dyDescent="0.35">
      <c r="A173" s="559">
        <v>1951</v>
      </c>
      <c r="B173" s="563" t="s">
        <v>484</v>
      </c>
      <c r="C173" s="563" t="s">
        <v>28698</v>
      </c>
      <c r="D173" s="563" t="s">
        <v>5433</v>
      </c>
      <c r="E173" s="563" t="s">
        <v>5430</v>
      </c>
      <c r="F173" s="563" t="s">
        <v>5431</v>
      </c>
      <c r="G173" s="563" t="s">
        <v>4937</v>
      </c>
      <c r="H173" s="563" t="s">
        <v>5432</v>
      </c>
      <c r="I173" s="563" t="s">
        <v>26690</v>
      </c>
      <c r="J173" s="563" t="s">
        <v>24001</v>
      </c>
      <c r="K173" s="563" t="s">
        <v>24001</v>
      </c>
      <c r="L173" s="563" t="s">
        <v>24001</v>
      </c>
      <c r="M173" s="563" t="s">
        <v>24001</v>
      </c>
      <c r="N173" s="563" t="s">
        <v>24001</v>
      </c>
      <c r="O173" s="564" t="s">
        <v>24001</v>
      </c>
      <c r="P173" s="564" t="s">
        <v>24001</v>
      </c>
      <c r="Q173" s="564">
        <v>35214</v>
      </c>
      <c r="R173" s="564">
        <v>38412</v>
      </c>
      <c r="S173" s="564" t="s">
        <v>28849</v>
      </c>
    </row>
    <row r="174" spans="1:19" x14ac:dyDescent="0.35">
      <c r="A174" s="562">
        <v>1952</v>
      </c>
      <c r="B174" s="563" t="s">
        <v>484</v>
      </c>
      <c r="C174" s="563" t="s">
        <v>28698</v>
      </c>
      <c r="D174" s="563" t="s">
        <v>5436</v>
      </c>
      <c r="E174" s="563" t="s">
        <v>5434</v>
      </c>
      <c r="F174" s="563" t="s">
        <v>5435</v>
      </c>
      <c r="G174" s="563" t="s">
        <v>4937</v>
      </c>
      <c r="H174" s="563" t="s">
        <v>5432</v>
      </c>
      <c r="I174" s="563" t="s">
        <v>26690</v>
      </c>
      <c r="J174" s="563" t="s">
        <v>24001</v>
      </c>
      <c r="K174" s="563" t="s">
        <v>24001</v>
      </c>
      <c r="L174" s="563" t="s">
        <v>24001</v>
      </c>
      <c r="M174" s="563" t="s">
        <v>24001</v>
      </c>
      <c r="N174" s="563" t="s">
        <v>24001</v>
      </c>
      <c r="O174" s="564" t="s">
        <v>24001</v>
      </c>
      <c r="P174" s="564" t="s">
        <v>24001</v>
      </c>
      <c r="Q174" s="564">
        <v>34688</v>
      </c>
      <c r="R174" s="564">
        <v>38775</v>
      </c>
      <c r="S174" s="564" t="s">
        <v>28850</v>
      </c>
    </row>
    <row r="175" spans="1:19" x14ac:dyDescent="0.35">
      <c r="A175" s="559">
        <v>1953</v>
      </c>
      <c r="B175" s="563" t="s">
        <v>484</v>
      </c>
      <c r="C175" s="563" t="s">
        <v>28698</v>
      </c>
      <c r="D175" s="563" t="s">
        <v>5440</v>
      </c>
      <c r="E175" s="563" t="s">
        <v>5437</v>
      </c>
      <c r="F175" s="563" t="s">
        <v>5438</v>
      </c>
      <c r="G175" s="563" t="s">
        <v>4937</v>
      </c>
      <c r="H175" s="563" t="s">
        <v>5439</v>
      </c>
      <c r="I175" s="563" t="s">
        <v>26690</v>
      </c>
      <c r="J175" s="563" t="s">
        <v>24001</v>
      </c>
      <c r="K175" s="563" t="s">
        <v>50</v>
      </c>
      <c r="L175" s="563" t="s">
        <v>27614</v>
      </c>
      <c r="M175" s="563" t="s">
        <v>531</v>
      </c>
      <c r="N175" s="563" t="s">
        <v>5441</v>
      </c>
      <c r="O175" s="564" t="s">
        <v>24001</v>
      </c>
      <c r="P175" s="564" t="s">
        <v>24001</v>
      </c>
      <c r="Q175" s="564">
        <v>33148</v>
      </c>
      <c r="R175" s="564"/>
      <c r="S175" s="564" t="s">
        <v>28851</v>
      </c>
    </row>
    <row r="176" spans="1:19" x14ac:dyDescent="0.35">
      <c r="A176" s="559">
        <v>1954</v>
      </c>
      <c r="B176" s="563" t="s">
        <v>484</v>
      </c>
      <c r="C176" s="563" t="s">
        <v>28698</v>
      </c>
      <c r="D176" s="563" t="s">
        <v>5444</v>
      </c>
      <c r="E176" s="563" t="s">
        <v>5442</v>
      </c>
      <c r="F176" s="563" t="s">
        <v>5443</v>
      </c>
      <c r="G176" s="563" t="s">
        <v>4937</v>
      </c>
      <c r="H176" s="563" t="s">
        <v>2616</v>
      </c>
      <c r="I176" s="563" t="s">
        <v>26690</v>
      </c>
      <c r="J176" s="563" t="s">
        <v>24001</v>
      </c>
      <c r="K176" s="563" t="s">
        <v>24001</v>
      </c>
      <c r="L176" s="563" t="s">
        <v>24001</v>
      </c>
      <c r="M176" s="563" t="s">
        <v>24001</v>
      </c>
      <c r="N176" s="563" t="s">
        <v>24001</v>
      </c>
      <c r="O176" s="564" t="s">
        <v>24001</v>
      </c>
      <c r="P176" s="564" t="s">
        <v>24001</v>
      </c>
      <c r="Q176" s="564">
        <v>33148</v>
      </c>
      <c r="R176" s="564"/>
      <c r="S176" s="564" t="s">
        <v>28852</v>
      </c>
    </row>
    <row r="177" spans="1:19" x14ac:dyDescent="0.35">
      <c r="A177" s="562">
        <v>1955</v>
      </c>
      <c r="B177" s="563" t="s">
        <v>484</v>
      </c>
      <c r="C177" s="563" t="s">
        <v>28698</v>
      </c>
      <c r="D177" s="563" t="s">
        <v>5447</v>
      </c>
      <c r="E177" s="563" t="s">
        <v>24001</v>
      </c>
      <c r="F177" s="563" t="s">
        <v>5445</v>
      </c>
      <c r="G177" s="563" t="s">
        <v>4937</v>
      </c>
      <c r="H177" s="563" t="s">
        <v>5446</v>
      </c>
      <c r="I177" s="563" t="s">
        <v>26690</v>
      </c>
      <c r="J177" s="563" t="s">
        <v>24001</v>
      </c>
      <c r="K177" s="563" t="s">
        <v>24001</v>
      </c>
      <c r="L177" s="563" t="s">
        <v>27615</v>
      </c>
      <c r="M177" s="563" t="s">
        <v>24001</v>
      </c>
      <c r="N177" s="563" t="s">
        <v>24001</v>
      </c>
      <c r="O177" s="564" t="s">
        <v>24001</v>
      </c>
      <c r="P177" s="564" t="s">
        <v>24001</v>
      </c>
      <c r="Q177" s="564">
        <v>34716</v>
      </c>
      <c r="R177" s="564">
        <v>38412</v>
      </c>
      <c r="S177" s="564" t="s">
        <v>28853</v>
      </c>
    </row>
    <row r="178" spans="1:19" x14ac:dyDescent="0.35">
      <c r="A178" s="559">
        <v>1956</v>
      </c>
      <c r="B178" s="563" t="s">
        <v>484</v>
      </c>
      <c r="C178" s="563" t="s">
        <v>28698</v>
      </c>
      <c r="D178" s="563" t="s">
        <v>5451</v>
      </c>
      <c r="E178" s="563" t="s">
        <v>5448</v>
      </c>
      <c r="F178" s="563" t="s">
        <v>5449</v>
      </c>
      <c r="G178" s="563" t="s">
        <v>4937</v>
      </c>
      <c r="H178" s="563" t="s">
        <v>5450</v>
      </c>
      <c r="I178" s="563" t="s">
        <v>26690</v>
      </c>
      <c r="J178" s="563" t="s">
        <v>24001</v>
      </c>
      <c r="K178" s="563" t="s">
        <v>24001</v>
      </c>
      <c r="L178" s="563" t="s">
        <v>24001</v>
      </c>
      <c r="M178" s="563" t="s">
        <v>24001</v>
      </c>
      <c r="N178" s="563" t="s">
        <v>24001</v>
      </c>
      <c r="O178" s="564" t="s">
        <v>24001</v>
      </c>
      <c r="P178" s="564" t="s">
        <v>24001</v>
      </c>
      <c r="Q178" s="564">
        <v>33148</v>
      </c>
      <c r="R178" s="564"/>
      <c r="S178" s="564" t="s">
        <v>28854</v>
      </c>
    </row>
    <row r="179" spans="1:19" x14ac:dyDescent="0.35">
      <c r="A179" s="559">
        <v>1957</v>
      </c>
      <c r="B179" s="563" t="s">
        <v>484</v>
      </c>
      <c r="C179" s="563" t="s">
        <v>28698</v>
      </c>
      <c r="D179" s="563" t="s">
        <v>5454</v>
      </c>
      <c r="E179" s="563" t="s">
        <v>5452</v>
      </c>
      <c r="F179" s="563" t="s">
        <v>5453</v>
      </c>
      <c r="G179" s="563" t="s">
        <v>4937</v>
      </c>
      <c r="H179" s="563" t="s">
        <v>3290</v>
      </c>
      <c r="I179" s="563" t="s">
        <v>26690</v>
      </c>
      <c r="J179" s="563" t="s">
        <v>24001</v>
      </c>
      <c r="K179" s="563" t="s">
        <v>62</v>
      </c>
      <c r="L179" s="563" t="s">
        <v>24001</v>
      </c>
      <c r="M179" s="563" t="s">
        <v>24001</v>
      </c>
      <c r="N179" s="563" t="s">
        <v>24001</v>
      </c>
      <c r="O179" s="564" t="s">
        <v>24001</v>
      </c>
      <c r="P179" s="564" t="s">
        <v>24001</v>
      </c>
      <c r="Q179" s="564">
        <v>33148</v>
      </c>
      <c r="R179" s="564"/>
      <c r="S179" s="564" t="s">
        <v>28855</v>
      </c>
    </row>
    <row r="180" spans="1:19" x14ac:dyDescent="0.35">
      <c r="A180" s="562">
        <v>1958</v>
      </c>
      <c r="B180" s="563" t="s">
        <v>484</v>
      </c>
      <c r="C180" s="563" t="s">
        <v>28698</v>
      </c>
      <c r="D180" s="563" t="s">
        <v>5458</v>
      </c>
      <c r="E180" s="563" t="s">
        <v>5455</v>
      </c>
      <c r="F180" s="563" t="s">
        <v>5456</v>
      </c>
      <c r="G180" s="563" t="s">
        <v>4937</v>
      </c>
      <c r="H180" s="563" t="s">
        <v>5457</v>
      </c>
      <c r="I180" s="563" t="s">
        <v>26690</v>
      </c>
      <c r="J180" s="563" t="s">
        <v>24001</v>
      </c>
      <c r="K180" s="563" t="s">
        <v>24001</v>
      </c>
      <c r="L180" s="563" t="s">
        <v>24001</v>
      </c>
      <c r="M180" s="563" t="s">
        <v>24001</v>
      </c>
      <c r="N180" s="563" t="s">
        <v>24001</v>
      </c>
      <c r="O180" s="564" t="s">
        <v>24001</v>
      </c>
      <c r="P180" s="564" t="s">
        <v>24001</v>
      </c>
      <c r="Q180" s="564">
        <v>33148</v>
      </c>
      <c r="R180" s="564"/>
      <c r="S180" s="564" t="s">
        <v>28856</v>
      </c>
    </row>
    <row r="181" spans="1:19" x14ac:dyDescent="0.35">
      <c r="A181" s="559">
        <v>1959</v>
      </c>
      <c r="B181" s="563" t="s">
        <v>484</v>
      </c>
      <c r="C181" s="563" t="s">
        <v>28698</v>
      </c>
      <c r="D181" s="563" t="s">
        <v>5462</v>
      </c>
      <c r="E181" s="563" t="s">
        <v>5459</v>
      </c>
      <c r="F181" s="563" t="s">
        <v>5460</v>
      </c>
      <c r="G181" s="563" t="s">
        <v>4937</v>
      </c>
      <c r="H181" s="563" t="s">
        <v>5461</v>
      </c>
      <c r="I181" s="563" t="s">
        <v>26690</v>
      </c>
      <c r="J181" s="563" t="s">
        <v>24001</v>
      </c>
      <c r="K181" s="563" t="s">
        <v>154</v>
      </c>
      <c r="L181" s="563" t="s">
        <v>24001</v>
      </c>
      <c r="M181" s="563" t="s">
        <v>24001</v>
      </c>
      <c r="N181" s="563" t="s">
        <v>24001</v>
      </c>
      <c r="O181" s="564" t="s">
        <v>24001</v>
      </c>
      <c r="P181" s="564" t="s">
        <v>24001</v>
      </c>
      <c r="Q181" s="564">
        <v>33148</v>
      </c>
      <c r="R181" s="564"/>
      <c r="S181" s="564" t="s">
        <v>28857</v>
      </c>
    </row>
    <row r="182" spans="1:19" x14ac:dyDescent="0.35">
      <c r="A182" s="559">
        <v>1960</v>
      </c>
      <c r="B182" s="563" t="s">
        <v>484</v>
      </c>
      <c r="C182" s="563" t="s">
        <v>28698</v>
      </c>
      <c r="D182" s="563" t="s">
        <v>24592</v>
      </c>
      <c r="E182" s="563" t="s">
        <v>24593</v>
      </c>
      <c r="F182" s="563" t="s">
        <v>5288</v>
      </c>
      <c r="G182" s="563" t="s">
        <v>4937</v>
      </c>
      <c r="H182" s="563" t="s">
        <v>24594</v>
      </c>
      <c r="I182" s="563" t="s">
        <v>26690</v>
      </c>
      <c r="J182" s="563" t="s">
        <v>24001</v>
      </c>
      <c r="K182" s="563" t="s">
        <v>24001</v>
      </c>
      <c r="L182" s="563" t="s">
        <v>24001</v>
      </c>
      <c r="M182" s="563" t="s">
        <v>24001</v>
      </c>
      <c r="N182" s="563" t="s">
        <v>24001</v>
      </c>
      <c r="O182" s="564" t="s">
        <v>24001</v>
      </c>
      <c r="P182" s="564" t="s">
        <v>24001</v>
      </c>
      <c r="Q182" s="564">
        <v>33148</v>
      </c>
      <c r="R182" s="564">
        <v>43431.533738425896</v>
      </c>
      <c r="S182" s="564" t="s">
        <v>28858</v>
      </c>
    </row>
    <row r="183" spans="1:19" x14ac:dyDescent="0.35">
      <c r="A183" s="562">
        <v>1961</v>
      </c>
      <c r="B183" s="563" t="s">
        <v>484</v>
      </c>
      <c r="C183" s="563" t="s">
        <v>28698</v>
      </c>
      <c r="D183" s="563" t="s">
        <v>5465</v>
      </c>
      <c r="E183" s="563" t="s">
        <v>5463</v>
      </c>
      <c r="F183" s="563" t="s">
        <v>5464</v>
      </c>
      <c r="G183" s="563" t="s">
        <v>4937</v>
      </c>
      <c r="H183" s="563" t="s">
        <v>3188</v>
      </c>
      <c r="I183" s="563" t="s">
        <v>26690</v>
      </c>
      <c r="J183" s="563" t="s">
        <v>24001</v>
      </c>
      <c r="K183" s="563" t="s">
        <v>62</v>
      </c>
      <c r="L183" s="563" t="s">
        <v>24001</v>
      </c>
      <c r="M183" s="563" t="s">
        <v>24001</v>
      </c>
      <c r="N183" s="563" t="s">
        <v>24001</v>
      </c>
      <c r="O183" s="564" t="s">
        <v>24001</v>
      </c>
      <c r="P183" s="564" t="s">
        <v>24001</v>
      </c>
      <c r="Q183" s="564">
        <v>33148</v>
      </c>
      <c r="R183" s="564"/>
      <c r="S183" s="564" t="s">
        <v>28859</v>
      </c>
    </row>
    <row r="184" spans="1:19" x14ac:dyDescent="0.35">
      <c r="A184" s="559">
        <v>1962</v>
      </c>
      <c r="B184" s="563" t="s">
        <v>484</v>
      </c>
      <c r="C184" s="563" t="s">
        <v>28698</v>
      </c>
      <c r="D184" s="563" t="s">
        <v>5469</v>
      </c>
      <c r="E184" s="563" t="s">
        <v>5466</v>
      </c>
      <c r="F184" s="563" t="s">
        <v>5467</v>
      </c>
      <c r="G184" s="563" t="s">
        <v>4937</v>
      </c>
      <c r="H184" s="563" t="s">
        <v>5468</v>
      </c>
      <c r="I184" s="563" t="s">
        <v>26690</v>
      </c>
      <c r="J184" s="563" t="s">
        <v>24001</v>
      </c>
      <c r="K184" s="563" t="s">
        <v>24001</v>
      </c>
      <c r="L184" s="563" t="s">
        <v>24001</v>
      </c>
      <c r="M184" s="563" t="s">
        <v>24001</v>
      </c>
      <c r="N184" s="563" t="s">
        <v>24001</v>
      </c>
      <c r="O184" s="564" t="s">
        <v>24001</v>
      </c>
      <c r="P184" s="564" t="s">
        <v>24001</v>
      </c>
      <c r="Q184" s="564">
        <v>33148</v>
      </c>
      <c r="R184" s="564"/>
      <c r="S184" s="564" t="s">
        <v>28860</v>
      </c>
    </row>
    <row r="185" spans="1:19" x14ac:dyDescent="0.35">
      <c r="A185" s="559">
        <v>1963</v>
      </c>
      <c r="B185" s="563" t="s">
        <v>484</v>
      </c>
      <c r="C185" s="563" t="s">
        <v>28698</v>
      </c>
      <c r="D185" s="563" t="s">
        <v>5472</v>
      </c>
      <c r="E185" s="563" t="s">
        <v>24001</v>
      </c>
      <c r="F185" s="563" t="s">
        <v>5470</v>
      </c>
      <c r="G185" s="563" t="s">
        <v>4937</v>
      </c>
      <c r="H185" s="563" t="s">
        <v>5471</v>
      </c>
      <c r="I185" s="563" t="s">
        <v>26690</v>
      </c>
      <c r="J185" s="563" t="s">
        <v>24001</v>
      </c>
      <c r="K185" s="563" t="s">
        <v>62</v>
      </c>
      <c r="L185" s="563" t="s">
        <v>24001</v>
      </c>
      <c r="M185" s="563" t="s">
        <v>24001</v>
      </c>
      <c r="N185" s="563" t="s">
        <v>24001</v>
      </c>
      <c r="O185" s="564" t="s">
        <v>24001</v>
      </c>
      <c r="P185" s="564" t="s">
        <v>24001</v>
      </c>
      <c r="Q185" s="564">
        <v>33148</v>
      </c>
      <c r="R185" s="564"/>
      <c r="S185" s="564" t="s">
        <v>28861</v>
      </c>
    </row>
    <row r="186" spans="1:19" x14ac:dyDescent="0.35">
      <c r="A186" s="562">
        <v>1964</v>
      </c>
      <c r="B186" s="563" t="s">
        <v>484</v>
      </c>
      <c r="C186" s="563" t="s">
        <v>28698</v>
      </c>
      <c r="D186" s="563" t="s">
        <v>5476</v>
      </c>
      <c r="E186" s="563" t="s">
        <v>5473</v>
      </c>
      <c r="F186" s="563" t="s">
        <v>5474</v>
      </c>
      <c r="G186" s="563" t="s">
        <v>4937</v>
      </c>
      <c r="H186" s="563" t="s">
        <v>5475</v>
      </c>
      <c r="I186" s="563" t="s">
        <v>26690</v>
      </c>
      <c r="J186" s="563" t="s">
        <v>24001</v>
      </c>
      <c r="K186" s="563" t="s">
        <v>62</v>
      </c>
      <c r="L186" s="563" t="s">
        <v>24001</v>
      </c>
      <c r="M186" s="563" t="s">
        <v>24001</v>
      </c>
      <c r="N186" s="563" t="s">
        <v>24001</v>
      </c>
      <c r="O186" s="564" t="s">
        <v>24001</v>
      </c>
      <c r="P186" s="564" t="s">
        <v>24001</v>
      </c>
      <c r="Q186" s="564">
        <v>33960</v>
      </c>
      <c r="R186" s="564"/>
      <c r="S186" s="564" t="s">
        <v>28862</v>
      </c>
    </row>
    <row r="187" spans="1:19" x14ac:dyDescent="0.35">
      <c r="A187" s="559">
        <v>1965</v>
      </c>
      <c r="B187" s="563" t="s">
        <v>484</v>
      </c>
      <c r="C187" s="563" t="s">
        <v>28698</v>
      </c>
      <c r="D187" s="563" t="s">
        <v>5480</v>
      </c>
      <c r="E187" s="563" t="s">
        <v>5477</v>
      </c>
      <c r="F187" s="563" t="s">
        <v>5478</v>
      </c>
      <c r="G187" s="563" t="s">
        <v>4937</v>
      </c>
      <c r="H187" s="563" t="s">
        <v>5479</v>
      </c>
      <c r="I187" s="563" t="s">
        <v>26690</v>
      </c>
      <c r="J187" s="563" t="s">
        <v>24001</v>
      </c>
      <c r="K187" s="563" t="s">
        <v>24001</v>
      </c>
      <c r="L187" s="563" t="s">
        <v>24001</v>
      </c>
      <c r="M187" s="563" t="s">
        <v>24001</v>
      </c>
      <c r="N187" s="563" t="s">
        <v>24001</v>
      </c>
      <c r="O187" s="564" t="s">
        <v>24001</v>
      </c>
      <c r="P187" s="564" t="s">
        <v>24001</v>
      </c>
      <c r="Q187" s="564">
        <v>33148</v>
      </c>
      <c r="R187" s="564"/>
      <c r="S187" s="564" t="s">
        <v>28863</v>
      </c>
    </row>
    <row r="188" spans="1:19" x14ac:dyDescent="0.35">
      <c r="A188" s="559">
        <v>1966</v>
      </c>
      <c r="B188" s="563" t="s">
        <v>484</v>
      </c>
      <c r="C188" s="563" t="s">
        <v>28698</v>
      </c>
      <c r="D188" s="563" t="s">
        <v>5483</v>
      </c>
      <c r="E188" s="563" t="s">
        <v>24001</v>
      </c>
      <c r="F188" s="563" t="s">
        <v>5481</v>
      </c>
      <c r="G188" s="563" t="s">
        <v>4937</v>
      </c>
      <c r="H188" s="563" t="s">
        <v>5482</v>
      </c>
      <c r="I188" s="563" t="s">
        <v>26690</v>
      </c>
      <c r="J188" s="563" t="s">
        <v>24001</v>
      </c>
      <c r="K188" s="563" t="s">
        <v>62</v>
      </c>
      <c r="L188" s="563" t="s">
        <v>27604</v>
      </c>
      <c r="M188" s="563" t="s">
        <v>24001</v>
      </c>
      <c r="N188" s="563" t="s">
        <v>24001</v>
      </c>
      <c r="O188" s="564" t="s">
        <v>24001</v>
      </c>
      <c r="P188" s="564" t="s">
        <v>24001</v>
      </c>
      <c r="Q188" s="564">
        <v>38432</v>
      </c>
      <c r="R188" s="564"/>
      <c r="S188" s="564" t="s">
        <v>28864</v>
      </c>
    </row>
    <row r="189" spans="1:19" x14ac:dyDescent="0.35">
      <c r="A189" s="562">
        <v>1967</v>
      </c>
      <c r="B189" s="563" t="s">
        <v>484</v>
      </c>
      <c r="C189" s="563" t="s">
        <v>28698</v>
      </c>
      <c r="D189" s="563" t="s">
        <v>5487</v>
      </c>
      <c r="E189" s="563" t="s">
        <v>5484</v>
      </c>
      <c r="F189" s="563" t="s">
        <v>5485</v>
      </c>
      <c r="G189" s="563" t="s">
        <v>4937</v>
      </c>
      <c r="H189" s="563" t="s">
        <v>5486</v>
      </c>
      <c r="I189" s="563" t="s">
        <v>26690</v>
      </c>
      <c r="J189" s="563" t="s">
        <v>24001</v>
      </c>
      <c r="K189" s="563" t="s">
        <v>50</v>
      </c>
      <c r="L189" s="563" t="s">
        <v>24001</v>
      </c>
      <c r="M189" s="563" t="s">
        <v>24001</v>
      </c>
      <c r="N189" s="563" t="s">
        <v>24001</v>
      </c>
      <c r="O189" s="564" t="s">
        <v>24001</v>
      </c>
      <c r="P189" s="564" t="s">
        <v>24001</v>
      </c>
      <c r="Q189" s="564">
        <v>33148</v>
      </c>
      <c r="R189" s="564"/>
      <c r="S189" s="564" t="s">
        <v>28865</v>
      </c>
    </row>
    <row r="190" spans="1:19" x14ac:dyDescent="0.35">
      <c r="A190" s="559">
        <v>1968</v>
      </c>
      <c r="B190" s="563" t="s">
        <v>484</v>
      </c>
      <c r="C190" s="563" t="s">
        <v>28698</v>
      </c>
      <c r="D190" s="563" t="s">
        <v>5490</v>
      </c>
      <c r="E190" s="563" t="s">
        <v>5488</v>
      </c>
      <c r="F190" s="563" t="s">
        <v>5489</v>
      </c>
      <c r="G190" s="563" t="s">
        <v>4937</v>
      </c>
      <c r="H190" s="563" t="s">
        <v>1617</v>
      </c>
      <c r="I190" s="563" t="s">
        <v>26690</v>
      </c>
      <c r="J190" s="563" t="s">
        <v>24001</v>
      </c>
      <c r="K190" s="563" t="s">
        <v>24001</v>
      </c>
      <c r="L190" s="563" t="s">
        <v>24001</v>
      </c>
      <c r="M190" s="563" t="s">
        <v>24001</v>
      </c>
      <c r="N190" s="563" t="s">
        <v>24001</v>
      </c>
      <c r="O190" s="564" t="s">
        <v>24001</v>
      </c>
      <c r="P190" s="564" t="s">
        <v>24001</v>
      </c>
      <c r="Q190" s="564">
        <v>33148</v>
      </c>
      <c r="R190" s="564"/>
      <c r="S190" s="564" t="s">
        <v>28866</v>
      </c>
    </row>
    <row r="191" spans="1:19" x14ac:dyDescent="0.35">
      <c r="A191" s="559">
        <v>1969</v>
      </c>
      <c r="B191" s="563" t="s">
        <v>484</v>
      </c>
      <c r="C191" s="563" t="s">
        <v>28698</v>
      </c>
      <c r="D191" s="563" t="s">
        <v>34254</v>
      </c>
      <c r="E191" s="563" t="s">
        <v>24001</v>
      </c>
      <c r="F191" s="563" t="s">
        <v>34255</v>
      </c>
      <c r="G191" s="563" t="s">
        <v>4937</v>
      </c>
      <c r="H191" s="563" t="s">
        <v>5761</v>
      </c>
      <c r="I191" s="563" t="s">
        <v>26690</v>
      </c>
      <c r="J191" s="563" t="s">
        <v>24001</v>
      </c>
      <c r="K191" s="563" t="s">
        <v>24001</v>
      </c>
      <c r="L191" s="563" t="s">
        <v>24001</v>
      </c>
      <c r="M191" s="563" t="s">
        <v>24001</v>
      </c>
      <c r="N191" s="563" t="s">
        <v>24001</v>
      </c>
      <c r="O191" s="564" t="s">
        <v>24001</v>
      </c>
      <c r="P191" s="564" t="s">
        <v>24001</v>
      </c>
      <c r="Q191" s="564">
        <v>45432</v>
      </c>
      <c r="R191" s="564"/>
      <c r="S191" s="564" t="s">
        <v>34256</v>
      </c>
    </row>
    <row r="192" spans="1:19" x14ac:dyDescent="0.35">
      <c r="A192" s="562">
        <v>1970</v>
      </c>
      <c r="B192" s="563" t="s">
        <v>484</v>
      </c>
      <c r="C192" s="563" t="s">
        <v>28698</v>
      </c>
      <c r="D192" s="563" t="s">
        <v>5494</v>
      </c>
      <c r="E192" s="563" t="s">
        <v>5491</v>
      </c>
      <c r="F192" s="563" t="s">
        <v>5492</v>
      </c>
      <c r="G192" s="563" t="s">
        <v>4937</v>
      </c>
      <c r="H192" s="563" t="s">
        <v>5493</v>
      </c>
      <c r="I192" s="563" t="s">
        <v>26690</v>
      </c>
      <c r="J192" s="563" t="s">
        <v>24001</v>
      </c>
      <c r="K192" s="563" t="s">
        <v>24001</v>
      </c>
      <c r="L192" s="563" t="s">
        <v>24001</v>
      </c>
      <c r="M192" s="563" t="s">
        <v>24001</v>
      </c>
      <c r="N192" s="563" t="s">
        <v>24001</v>
      </c>
      <c r="O192" s="564" t="s">
        <v>24001</v>
      </c>
      <c r="P192" s="564" t="s">
        <v>24001</v>
      </c>
      <c r="Q192" s="564">
        <v>33148</v>
      </c>
      <c r="R192" s="564">
        <v>39598</v>
      </c>
      <c r="S192" s="564" t="s">
        <v>28867</v>
      </c>
    </row>
    <row r="193" spans="1:19" x14ac:dyDescent="0.35">
      <c r="A193" s="559">
        <v>1971</v>
      </c>
      <c r="B193" s="563" t="s">
        <v>484</v>
      </c>
      <c r="C193" s="563" t="s">
        <v>28698</v>
      </c>
      <c r="D193" s="563" t="s">
        <v>5498</v>
      </c>
      <c r="E193" s="563" t="s">
        <v>5495</v>
      </c>
      <c r="F193" s="563" t="s">
        <v>5496</v>
      </c>
      <c r="G193" s="563" t="s">
        <v>4937</v>
      </c>
      <c r="H193" s="563" t="s">
        <v>5497</v>
      </c>
      <c r="I193" s="563" t="s">
        <v>26690</v>
      </c>
      <c r="J193" s="563" t="s">
        <v>24001</v>
      </c>
      <c r="K193" s="563" t="s">
        <v>24001</v>
      </c>
      <c r="L193" s="563" t="s">
        <v>24001</v>
      </c>
      <c r="M193" s="563" t="s">
        <v>24001</v>
      </c>
      <c r="N193" s="563" t="s">
        <v>24001</v>
      </c>
      <c r="O193" s="564" t="s">
        <v>24001</v>
      </c>
      <c r="P193" s="564" t="s">
        <v>24001</v>
      </c>
      <c r="Q193" s="564">
        <v>33148</v>
      </c>
      <c r="R193" s="564"/>
      <c r="S193" s="564" t="s">
        <v>28868</v>
      </c>
    </row>
    <row r="194" spans="1:19" x14ac:dyDescent="0.35">
      <c r="A194" s="559">
        <v>1972</v>
      </c>
      <c r="B194" s="563" t="s">
        <v>484</v>
      </c>
      <c r="C194" s="563" t="s">
        <v>28698</v>
      </c>
      <c r="D194" s="563" t="s">
        <v>5502</v>
      </c>
      <c r="E194" s="563" t="s">
        <v>5499</v>
      </c>
      <c r="F194" s="563" t="s">
        <v>5500</v>
      </c>
      <c r="G194" s="563" t="s">
        <v>4937</v>
      </c>
      <c r="H194" s="563" t="s">
        <v>5501</v>
      </c>
      <c r="I194" s="563" t="s">
        <v>26690</v>
      </c>
      <c r="J194" s="563" t="s">
        <v>24001</v>
      </c>
      <c r="K194" s="563" t="s">
        <v>24001</v>
      </c>
      <c r="L194" s="563" t="s">
        <v>24001</v>
      </c>
      <c r="M194" s="563" t="s">
        <v>24001</v>
      </c>
      <c r="N194" s="563" t="s">
        <v>24001</v>
      </c>
      <c r="O194" s="564" t="s">
        <v>24001</v>
      </c>
      <c r="P194" s="564" t="s">
        <v>24001</v>
      </c>
      <c r="Q194" s="564">
        <v>33148</v>
      </c>
      <c r="R194" s="564"/>
      <c r="S194" s="564" t="s">
        <v>28869</v>
      </c>
    </row>
    <row r="195" spans="1:19" x14ac:dyDescent="0.35">
      <c r="A195" s="562">
        <v>1973</v>
      </c>
      <c r="B195" s="563" t="s">
        <v>484</v>
      </c>
      <c r="C195" s="563" t="s">
        <v>28698</v>
      </c>
      <c r="D195" s="563" t="s">
        <v>5505</v>
      </c>
      <c r="E195" s="563" t="s">
        <v>5503</v>
      </c>
      <c r="F195" s="563" t="s">
        <v>5504</v>
      </c>
      <c r="G195" s="563" t="s">
        <v>4937</v>
      </c>
      <c r="H195" s="563" t="s">
        <v>541</v>
      </c>
      <c r="I195" s="563" t="s">
        <v>26896</v>
      </c>
      <c r="J195" s="563" t="s">
        <v>24001</v>
      </c>
      <c r="K195" s="563" t="s">
        <v>24001</v>
      </c>
      <c r="L195" s="563" t="s">
        <v>24001</v>
      </c>
      <c r="M195" s="563" t="s">
        <v>24001</v>
      </c>
      <c r="N195" s="563" t="s">
        <v>24001</v>
      </c>
      <c r="O195" s="564" t="s">
        <v>24001</v>
      </c>
      <c r="P195" s="564" t="s">
        <v>24001</v>
      </c>
      <c r="Q195" s="564">
        <v>33148</v>
      </c>
      <c r="R195" s="564">
        <v>38385</v>
      </c>
      <c r="S195" s="564" t="s">
        <v>28870</v>
      </c>
    </row>
    <row r="196" spans="1:19" x14ac:dyDescent="0.35">
      <c r="A196" s="559">
        <v>1974</v>
      </c>
      <c r="B196" s="563" t="s">
        <v>484</v>
      </c>
      <c r="C196" s="563" t="s">
        <v>28698</v>
      </c>
      <c r="D196" s="563" t="s">
        <v>24595</v>
      </c>
      <c r="E196" s="563" t="s">
        <v>24596</v>
      </c>
      <c r="F196" s="563" t="s">
        <v>24597</v>
      </c>
      <c r="G196" s="563" t="s">
        <v>4937</v>
      </c>
      <c r="H196" s="563" t="s">
        <v>901</v>
      </c>
      <c r="I196" s="563" t="s">
        <v>26690</v>
      </c>
      <c r="J196" s="563" t="s">
        <v>109</v>
      </c>
      <c r="K196" s="563" t="s">
        <v>24001</v>
      </c>
      <c r="L196" s="563" t="s">
        <v>24001</v>
      </c>
      <c r="M196" s="563" t="s">
        <v>24001</v>
      </c>
      <c r="N196" s="563" t="s">
        <v>24001</v>
      </c>
      <c r="O196" s="564" t="s">
        <v>24001</v>
      </c>
      <c r="P196" s="564" t="s">
        <v>24001</v>
      </c>
      <c r="Q196" s="564">
        <v>43431</v>
      </c>
      <c r="R196" s="564"/>
      <c r="S196" s="564" t="s">
        <v>28871</v>
      </c>
    </row>
    <row r="197" spans="1:19" x14ac:dyDescent="0.35">
      <c r="A197" s="559">
        <v>1975</v>
      </c>
      <c r="B197" s="563" t="s">
        <v>484</v>
      </c>
      <c r="C197" s="563" t="s">
        <v>28698</v>
      </c>
      <c r="D197" s="563" t="s">
        <v>5509</v>
      </c>
      <c r="E197" s="563" t="s">
        <v>5506</v>
      </c>
      <c r="F197" s="563" t="s">
        <v>5507</v>
      </c>
      <c r="G197" s="563" t="s">
        <v>4937</v>
      </c>
      <c r="H197" s="563" t="s">
        <v>5508</v>
      </c>
      <c r="I197" s="563" t="s">
        <v>26691</v>
      </c>
      <c r="J197" s="563" t="s">
        <v>24001</v>
      </c>
      <c r="K197" s="563" t="s">
        <v>24001</v>
      </c>
      <c r="L197" s="563" t="s">
        <v>24001</v>
      </c>
      <c r="M197" s="563" t="s">
        <v>24001</v>
      </c>
      <c r="N197" s="563" t="s">
        <v>24001</v>
      </c>
      <c r="O197" s="564" t="s">
        <v>24001</v>
      </c>
      <c r="P197" s="564" t="s">
        <v>24001</v>
      </c>
      <c r="Q197" s="564">
        <v>33148</v>
      </c>
      <c r="R197" s="564"/>
      <c r="S197" s="564" t="s">
        <v>28872</v>
      </c>
    </row>
    <row r="198" spans="1:19" x14ac:dyDescent="0.35">
      <c r="A198" s="562">
        <v>1976</v>
      </c>
      <c r="B198" s="563" t="s">
        <v>484</v>
      </c>
      <c r="C198" s="563" t="s">
        <v>28698</v>
      </c>
      <c r="D198" s="563" t="s">
        <v>5512</v>
      </c>
      <c r="E198" s="563" t="s">
        <v>5510</v>
      </c>
      <c r="F198" s="563" t="s">
        <v>5511</v>
      </c>
      <c r="G198" s="563" t="s">
        <v>4937</v>
      </c>
      <c r="H198" s="563" t="s">
        <v>5508</v>
      </c>
      <c r="I198" s="563" t="s">
        <v>26897</v>
      </c>
      <c r="J198" s="563" t="s">
        <v>24001</v>
      </c>
      <c r="K198" s="563" t="s">
        <v>24001</v>
      </c>
      <c r="L198" s="563" t="s">
        <v>24001</v>
      </c>
      <c r="M198" s="563" t="s">
        <v>24001</v>
      </c>
      <c r="N198" s="563" t="s">
        <v>24001</v>
      </c>
      <c r="O198" s="564" t="s">
        <v>24001</v>
      </c>
      <c r="P198" s="564" t="s">
        <v>24001</v>
      </c>
      <c r="Q198" s="564">
        <v>33148</v>
      </c>
      <c r="R198" s="564"/>
      <c r="S198" s="564" t="s">
        <v>28873</v>
      </c>
    </row>
    <row r="199" spans="1:19" x14ac:dyDescent="0.35">
      <c r="A199" s="559">
        <v>1977</v>
      </c>
      <c r="B199" s="563" t="s">
        <v>484</v>
      </c>
      <c r="C199" s="563" t="s">
        <v>28698</v>
      </c>
      <c r="D199" s="563" t="s">
        <v>5514</v>
      </c>
      <c r="E199" s="563" t="s">
        <v>5506</v>
      </c>
      <c r="F199" s="563" t="s">
        <v>5513</v>
      </c>
      <c r="G199" s="563" t="s">
        <v>4937</v>
      </c>
      <c r="H199" s="563" t="s">
        <v>5508</v>
      </c>
      <c r="I199" s="563" t="s">
        <v>26898</v>
      </c>
      <c r="J199" s="563" t="s">
        <v>24001</v>
      </c>
      <c r="K199" s="563" t="s">
        <v>24001</v>
      </c>
      <c r="L199" s="563" t="s">
        <v>24001</v>
      </c>
      <c r="M199" s="563" t="s">
        <v>24001</v>
      </c>
      <c r="N199" s="563" t="s">
        <v>24001</v>
      </c>
      <c r="O199" s="564" t="s">
        <v>24001</v>
      </c>
      <c r="P199" s="564" t="s">
        <v>24001</v>
      </c>
      <c r="Q199" s="564">
        <v>33148</v>
      </c>
      <c r="R199" s="564"/>
      <c r="S199" s="564" t="s">
        <v>28874</v>
      </c>
    </row>
    <row r="200" spans="1:19" x14ac:dyDescent="0.35">
      <c r="A200" s="559">
        <v>1978</v>
      </c>
      <c r="B200" s="563" t="s">
        <v>484</v>
      </c>
      <c r="C200" s="563" t="s">
        <v>28698</v>
      </c>
      <c r="D200" s="563" t="s">
        <v>5518</v>
      </c>
      <c r="E200" s="563" t="s">
        <v>5515</v>
      </c>
      <c r="F200" s="563" t="s">
        <v>5516</v>
      </c>
      <c r="G200" s="563" t="s">
        <v>4937</v>
      </c>
      <c r="H200" s="563" t="s">
        <v>5517</v>
      </c>
      <c r="I200" s="563" t="s">
        <v>26690</v>
      </c>
      <c r="J200" s="563" t="s">
        <v>24001</v>
      </c>
      <c r="K200" s="563" t="s">
        <v>24001</v>
      </c>
      <c r="L200" s="563" t="s">
        <v>24001</v>
      </c>
      <c r="M200" s="563" t="s">
        <v>24001</v>
      </c>
      <c r="N200" s="563" t="s">
        <v>24001</v>
      </c>
      <c r="O200" s="564" t="s">
        <v>24001</v>
      </c>
      <c r="P200" s="564" t="s">
        <v>24001</v>
      </c>
      <c r="Q200" s="564">
        <v>33148</v>
      </c>
      <c r="R200" s="564"/>
      <c r="S200" s="564" t="s">
        <v>28875</v>
      </c>
    </row>
    <row r="201" spans="1:19" x14ac:dyDescent="0.35">
      <c r="A201" s="562">
        <v>1979</v>
      </c>
      <c r="B201" s="563" t="s">
        <v>484</v>
      </c>
      <c r="C201" s="563" t="s">
        <v>28698</v>
      </c>
      <c r="D201" s="563" t="s">
        <v>5522</v>
      </c>
      <c r="E201" s="563" t="s">
        <v>5519</v>
      </c>
      <c r="F201" s="563" t="s">
        <v>5520</v>
      </c>
      <c r="G201" s="563" t="s">
        <v>4937</v>
      </c>
      <c r="H201" s="563" t="s">
        <v>5521</v>
      </c>
      <c r="I201" s="563" t="s">
        <v>26690</v>
      </c>
      <c r="J201" s="563" t="s">
        <v>24001</v>
      </c>
      <c r="K201" s="563" t="s">
        <v>50</v>
      </c>
      <c r="L201" s="563" t="s">
        <v>24001</v>
      </c>
      <c r="M201" s="563" t="s">
        <v>531</v>
      </c>
      <c r="N201" s="563" t="s">
        <v>28712</v>
      </c>
      <c r="O201" s="564" t="s">
        <v>24001</v>
      </c>
      <c r="P201" s="564" t="s">
        <v>24001</v>
      </c>
      <c r="Q201" s="564">
        <v>34716</v>
      </c>
      <c r="R201" s="564">
        <v>36881</v>
      </c>
      <c r="S201" s="564" t="s">
        <v>28876</v>
      </c>
    </row>
    <row r="202" spans="1:19" x14ac:dyDescent="0.35">
      <c r="A202" s="559">
        <v>1980</v>
      </c>
      <c r="B202" s="563" t="s">
        <v>484</v>
      </c>
      <c r="C202" s="563" t="s">
        <v>28698</v>
      </c>
      <c r="D202" s="563" t="s">
        <v>5526</v>
      </c>
      <c r="E202" s="563" t="s">
        <v>5523</v>
      </c>
      <c r="F202" s="563" t="s">
        <v>5524</v>
      </c>
      <c r="G202" s="563" t="s">
        <v>4937</v>
      </c>
      <c r="H202" s="563" t="s">
        <v>5525</v>
      </c>
      <c r="I202" s="563" t="s">
        <v>26690</v>
      </c>
      <c r="J202" s="563" t="s">
        <v>24001</v>
      </c>
      <c r="K202" s="563" t="s">
        <v>24001</v>
      </c>
      <c r="L202" s="563" t="s">
        <v>24001</v>
      </c>
      <c r="M202" s="563" t="s">
        <v>24001</v>
      </c>
      <c r="N202" s="563" t="s">
        <v>24001</v>
      </c>
      <c r="O202" s="564" t="s">
        <v>24001</v>
      </c>
      <c r="P202" s="564" t="s">
        <v>24001</v>
      </c>
      <c r="Q202" s="564">
        <v>33148</v>
      </c>
      <c r="R202" s="564"/>
      <c r="S202" s="564" t="s">
        <v>28877</v>
      </c>
    </row>
    <row r="203" spans="1:19" x14ac:dyDescent="0.35">
      <c r="A203" s="559">
        <v>1981</v>
      </c>
      <c r="B203" s="563" t="s">
        <v>484</v>
      </c>
      <c r="C203" s="563" t="s">
        <v>28698</v>
      </c>
      <c r="D203" s="563" t="s">
        <v>5529</v>
      </c>
      <c r="E203" s="563" t="s">
        <v>5434</v>
      </c>
      <c r="F203" s="563" t="s">
        <v>5527</v>
      </c>
      <c r="G203" s="563" t="s">
        <v>4937</v>
      </c>
      <c r="H203" s="563" t="s">
        <v>5528</v>
      </c>
      <c r="I203" s="563" t="s">
        <v>26690</v>
      </c>
      <c r="J203" s="563" t="s">
        <v>24001</v>
      </c>
      <c r="K203" s="563" t="s">
        <v>24001</v>
      </c>
      <c r="L203" s="563" t="s">
        <v>24001</v>
      </c>
      <c r="M203" s="563" t="s">
        <v>24001</v>
      </c>
      <c r="N203" s="563" t="s">
        <v>24001</v>
      </c>
      <c r="O203" s="564" t="s">
        <v>24001</v>
      </c>
      <c r="P203" s="564" t="s">
        <v>24001</v>
      </c>
      <c r="Q203" s="564">
        <v>33148</v>
      </c>
      <c r="R203" s="564">
        <v>38771</v>
      </c>
      <c r="S203" s="564" t="s">
        <v>28878</v>
      </c>
    </row>
    <row r="204" spans="1:19" x14ac:dyDescent="0.35">
      <c r="A204" s="562">
        <v>2378</v>
      </c>
      <c r="B204" s="563" t="s">
        <v>484</v>
      </c>
      <c r="C204" s="563" t="s">
        <v>4617</v>
      </c>
      <c r="D204" s="563" t="s">
        <v>4622</v>
      </c>
      <c r="E204" s="563" t="s">
        <v>4618</v>
      </c>
      <c r="F204" s="563" t="s">
        <v>4619</v>
      </c>
      <c r="G204" s="563" t="s">
        <v>4620</v>
      </c>
      <c r="H204" s="563" t="s">
        <v>4621</v>
      </c>
      <c r="I204" s="563" t="s">
        <v>26690</v>
      </c>
      <c r="J204" s="563" t="s">
        <v>24001</v>
      </c>
      <c r="K204" s="563" t="s">
        <v>24001</v>
      </c>
      <c r="L204" s="563" t="s">
        <v>24001</v>
      </c>
      <c r="M204" s="563" t="s">
        <v>24001</v>
      </c>
      <c r="N204" s="563" t="s">
        <v>24001</v>
      </c>
      <c r="O204" s="564" t="s">
        <v>24001</v>
      </c>
      <c r="P204" s="564" t="s">
        <v>24001</v>
      </c>
      <c r="Q204" s="564">
        <v>38404</v>
      </c>
      <c r="R204" s="564"/>
      <c r="S204" s="564" t="s">
        <v>28879</v>
      </c>
    </row>
    <row r="205" spans="1:19" x14ac:dyDescent="0.35">
      <c r="A205" s="559">
        <v>2379</v>
      </c>
      <c r="B205" s="563" t="s">
        <v>484</v>
      </c>
      <c r="C205" s="563" t="s">
        <v>4617</v>
      </c>
      <c r="D205" s="563" t="s">
        <v>4626</v>
      </c>
      <c r="E205" s="563" t="s">
        <v>4623</v>
      </c>
      <c r="F205" s="563" t="s">
        <v>4624</v>
      </c>
      <c r="G205" s="563" t="s">
        <v>4620</v>
      </c>
      <c r="H205" s="563" t="s">
        <v>4625</v>
      </c>
      <c r="I205" s="563" t="s">
        <v>26690</v>
      </c>
      <c r="J205" s="563" t="s">
        <v>24001</v>
      </c>
      <c r="K205" s="563" t="s">
        <v>24001</v>
      </c>
      <c r="L205" s="563" t="s">
        <v>24001</v>
      </c>
      <c r="M205" s="563" t="s">
        <v>24001</v>
      </c>
      <c r="N205" s="563" t="s">
        <v>24001</v>
      </c>
      <c r="O205" s="564" t="s">
        <v>24001</v>
      </c>
      <c r="P205" s="564" t="s">
        <v>24001</v>
      </c>
      <c r="Q205" s="564">
        <v>33148</v>
      </c>
      <c r="R205" s="564"/>
      <c r="S205" s="564" t="s">
        <v>28880</v>
      </c>
    </row>
    <row r="206" spans="1:19" x14ac:dyDescent="0.35">
      <c r="A206" s="559">
        <v>2380</v>
      </c>
      <c r="B206" s="563" t="s">
        <v>484</v>
      </c>
      <c r="C206" s="563" t="s">
        <v>4617</v>
      </c>
      <c r="D206" s="563" t="s">
        <v>4630</v>
      </c>
      <c r="E206" s="563" t="s">
        <v>4627</v>
      </c>
      <c r="F206" s="563" t="s">
        <v>4628</v>
      </c>
      <c r="G206" s="563" t="s">
        <v>4620</v>
      </c>
      <c r="H206" s="563" t="s">
        <v>4629</v>
      </c>
      <c r="I206" s="563" t="s">
        <v>26690</v>
      </c>
      <c r="J206" s="563" t="s">
        <v>24001</v>
      </c>
      <c r="K206" s="563" t="s">
        <v>24001</v>
      </c>
      <c r="L206" s="563" t="s">
        <v>24001</v>
      </c>
      <c r="M206" s="563" t="s">
        <v>24001</v>
      </c>
      <c r="N206" s="563" t="s">
        <v>24001</v>
      </c>
      <c r="O206" s="564" t="s">
        <v>24001</v>
      </c>
      <c r="P206" s="564" t="s">
        <v>24001</v>
      </c>
      <c r="Q206" s="564">
        <v>38404</v>
      </c>
      <c r="R206" s="564"/>
      <c r="S206" s="564" t="s">
        <v>28881</v>
      </c>
    </row>
    <row r="207" spans="1:19" x14ac:dyDescent="0.35">
      <c r="A207" s="562">
        <v>2381</v>
      </c>
      <c r="B207" s="563" t="s">
        <v>484</v>
      </c>
      <c r="C207" s="563" t="s">
        <v>4617</v>
      </c>
      <c r="D207" s="563" t="s">
        <v>4632</v>
      </c>
      <c r="E207" s="563" t="s">
        <v>4618</v>
      </c>
      <c r="F207" s="563" t="s">
        <v>4631</v>
      </c>
      <c r="G207" s="563" t="s">
        <v>4620</v>
      </c>
      <c r="H207" s="563" t="s">
        <v>55</v>
      </c>
      <c r="I207" s="563" t="s">
        <v>26690</v>
      </c>
      <c r="J207" s="563" t="s">
        <v>24001</v>
      </c>
      <c r="K207" s="563" t="s">
        <v>24001</v>
      </c>
      <c r="L207" s="563" t="s">
        <v>24001</v>
      </c>
      <c r="M207" s="563" t="s">
        <v>24001</v>
      </c>
      <c r="N207" s="563" t="s">
        <v>24001</v>
      </c>
      <c r="O207" s="564" t="s">
        <v>24001</v>
      </c>
      <c r="P207" s="564" t="s">
        <v>24001</v>
      </c>
      <c r="Q207" s="564">
        <v>33148</v>
      </c>
      <c r="R207" s="564"/>
      <c r="S207" s="564" t="s">
        <v>4632</v>
      </c>
    </row>
    <row r="208" spans="1:19" x14ac:dyDescent="0.35">
      <c r="A208" s="559">
        <v>2382</v>
      </c>
      <c r="B208" s="563" t="s">
        <v>484</v>
      </c>
      <c r="C208" s="563" t="s">
        <v>4617</v>
      </c>
      <c r="D208" s="563" t="s">
        <v>4636</v>
      </c>
      <c r="E208" s="563" t="s">
        <v>4633</v>
      </c>
      <c r="F208" s="563" t="s">
        <v>4634</v>
      </c>
      <c r="G208" s="563" t="s">
        <v>4620</v>
      </c>
      <c r="H208" s="563" t="s">
        <v>4635</v>
      </c>
      <c r="I208" s="563" t="s">
        <v>26690</v>
      </c>
      <c r="J208" s="563" t="s">
        <v>24001</v>
      </c>
      <c r="K208" s="563" t="s">
        <v>24001</v>
      </c>
      <c r="L208" s="563" t="s">
        <v>24001</v>
      </c>
      <c r="M208" s="563" t="s">
        <v>24001</v>
      </c>
      <c r="N208" s="563" t="s">
        <v>24001</v>
      </c>
      <c r="O208" s="564" t="s">
        <v>24001</v>
      </c>
      <c r="P208" s="564" t="s">
        <v>24001</v>
      </c>
      <c r="Q208" s="564">
        <v>33148</v>
      </c>
      <c r="R208" s="564">
        <v>38685</v>
      </c>
      <c r="S208" s="564" t="s">
        <v>28882</v>
      </c>
    </row>
    <row r="209" spans="1:19" x14ac:dyDescent="0.35">
      <c r="A209" s="559">
        <v>6148</v>
      </c>
      <c r="B209" s="563" t="s">
        <v>484</v>
      </c>
      <c r="C209" s="563" t="s">
        <v>12314</v>
      </c>
      <c r="D209" s="563" t="s">
        <v>12317</v>
      </c>
      <c r="E209" s="563" t="s">
        <v>24001</v>
      </c>
      <c r="F209" s="563" t="s">
        <v>12315</v>
      </c>
      <c r="G209" s="563" t="s">
        <v>12316</v>
      </c>
      <c r="H209" s="563" t="s">
        <v>55</v>
      </c>
      <c r="I209" s="563" t="s">
        <v>26690</v>
      </c>
      <c r="J209" s="563" t="s">
        <v>24001</v>
      </c>
      <c r="K209" s="563" t="s">
        <v>24001</v>
      </c>
      <c r="L209" s="563" t="s">
        <v>24001</v>
      </c>
      <c r="M209" s="563" t="s">
        <v>24001</v>
      </c>
      <c r="N209" s="563" t="s">
        <v>24001</v>
      </c>
      <c r="O209" s="564" t="s">
        <v>24001</v>
      </c>
      <c r="P209" s="564" t="s">
        <v>24001</v>
      </c>
      <c r="Q209" s="564">
        <v>33148</v>
      </c>
      <c r="R209" s="564"/>
      <c r="S209" s="564" t="s">
        <v>12317</v>
      </c>
    </row>
    <row r="210" spans="1:19" x14ac:dyDescent="0.35">
      <c r="A210" s="562">
        <v>5191</v>
      </c>
      <c r="B210" s="563" t="s">
        <v>484</v>
      </c>
      <c r="C210" s="563" t="s">
        <v>28883</v>
      </c>
      <c r="D210" s="563" t="s">
        <v>13318</v>
      </c>
      <c r="E210" s="563" t="s">
        <v>13314</v>
      </c>
      <c r="F210" s="563" t="s">
        <v>13315</v>
      </c>
      <c r="G210" s="563" t="s">
        <v>13316</v>
      </c>
      <c r="H210" s="563" t="s">
        <v>13317</v>
      </c>
      <c r="I210" s="563" t="s">
        <v>26690</v>
      </c>
      <c r="J210" s="563" t="s">
        <v>24001</v>
      </c>
      <c r="K210" s="563" t="s">
        <v>50</v>
      </c>
      <c r="L210" s="563" t="s">
        <v>27656</v>
      </c>
      <c r="M210" s="563" t="s">
        <v>3595</v>
      </c>
      <c r="N210" s="563" t="s">
        <v>28884</v>
      </c>
      <c r="O210" s="564" t="s">
        <v>24001</v>
      </c>
      <c r="P210" s="564" t="s">
        <v>24001</v>
      </c>
      <c r="Q210" s="564">
        <v>33148</v>
      </c>
      <c r="R210" s="564"/>
      <c r="S210" s="564" t="s">
        <v>28885</v>
      </c>
    </row>
    <row r="211" spans="1:19" x14ac:dyDescent="0.35">
      <c r="A211" s="559">
        <v>4854</v>
      </c>
      <c r="B211" s="563" t="s">
        <v>484</v>
      </c>
      <c r="C211" s="563" t="s">
        <v>12314</v>
      </c>
      <c r="D211" s="563" t="s">
        <v>12322</v>
      </c>
      <c r="E211" s="563" t="s">
        <v>12318</v>
      </c>
      <c r="F211" s="563" t="s">
        <v>12319</v>
      </c>
      <c r="G211" s="563" t="s">
        <v>12320</v>
      </c>
      <c r="H211" s="563" t="s">
        <v>12321</v>
      </c>
      <c r="I211" s="563" t="s">
        <v>26690</v>
      </c>
      <c r="J211" s="563" t="s">
        <v>109</v>
      </c>
      <c r="K211" s="563" t="s">
        <v>24001</v>
      </c>
      <c r="L211" s="563" t="s">
        <v>24001</v>
      </c>
      <c r="M211" s="563" t="s">
        <v>24001</v>
      </c>
      <c r="N211" s="563" t="s">
        <v>24001</v>
      </c>
      <c r="O211" s="564" t="s">
        <v>24001</v>
      </c>
      <c r="P211" s="564" t="s">
        <v>24001</v>
      </c>
      <c r="Q211" s="564">
        <v>33148</v>
      </c>
      <c r="R211" s="564"/>
      <c r="S211" s="564" t="s">
        <v>28886</v>
      </c>
    </row>
    <row r="212" spans="1:19" x14ac:dyDescent="0.35">
      <c r="A212" s="559">
        <v>3136</v>
      </c>
      <c r="B212" s="563" t="s">
        <v>484</v>
      </c>
      <c r="C212" s="563" t="s">
        <v>7761</v>
      </c>
      <c r="D212" s="563" t="s">
        <v>7749</v>
      </c>
      <c r="E212" s="563" t="s">
        <v>7746</v>
      </c>
      <c r="F212" s="563" t="s">
        <v>7747</v>
      </c>
      <c r="G212" s="563" t="s">
        <v>7748</v>
      </c>
      <c r="H212" s="563" t="s">
        <v>6637</v>
      </c>
      <c r="I212" s="563" t="s">
        <v>26690</v>
      </c>
      <c r="J212" s="563" t="s">
        <v>109</v>
      </c>
      <c r="K212" s="563" t="s">
        <v>24001</v>
      </c>
      <c r="L212" s="563" t="s">
        <v>24001</v>
      </c>
      <c r="M212" s="563" t="s">
        <v>24001</v>
      </c>
      <c r="N212" s="563" t="s">
        <v>24001</v>
      </c>
      <c r="O212" s="564" t="s">
        <v>24001</v>
      </c>
      <c r="P212" s="564" t="s">
        <v>24001</v>
      </c>
      <c r="Q212" s="564">
        <v>41661</v>
      </c>
      <c r="R212" s="564"/>
      <c r="S212" s="564" t="s">
        <v>28887</v>
      </c>
    </row>
    <row r="213" spans="1:19" x14ac:dyDescent="0.35">
      <c r="A213" s="562">
        <v>3137</v>
      </c>
      <c r="B213" s="563" t="s">
        <v>484</v>
      </c>
      <c r="C213" s="563" t="s">
        <v>7761</v>
      </c>
      <c r="D213" s="563" t="s">
        <v>7753</v>
      </c>
      <c r="E213" s="563" t="s">
        <v>7750</v>
      </c>
      <c r="F213" s="563" t="s">
        <v>7751</v>
      </c>
      <c r="G213" s="563" t="s">
        <v>7748</v>
      </c>
      <c r="H213" s="563" t="s">
        <v>7752</v>
      </c>
      <c r="I213" s="563" t="s">
        <v>26690</v>
      </c>
      <c r="J213" s="563" t="s">
        <v>109</v>
      </c>
      <c r="K213" s="563" t="s">
        <v>24001</v>
      </c>
      <c r="L213" s="563" t="s">
        <v>24001</v>
      </c>
      <c r="M213" s="563" t="s">
        <v>24001</v>
      </c>
      <c r="N213" s="563" t="s">
        <v>24001</v>
      </c>
      <c r="O213" s="564" t="s">
        <v>24001</v>
      </c>
      <c r="P213" s="564" t="s">
        <v>26697</v>
      </c>
      <c r="Q213" s="564">
        <v>33148</v>
      </c>
      <c r="R213" s="564"/>
      <c r="S213" s="564" t="s">
        <v>28888</v>
      </c>
    </row>
    <row r="214" spans="1:19" x14ac:dyDescent="0.35">
      <c r="A214" s="559">
        <v>3138</v>
      </c>
      <c r="B214" s="563" t="s">
        <v>484</v>
      </c>
      <c r="C214" s="563" t="s">
        <v>7761</v>
      </c>
      <c r="D214" s="563" t="s">
        <v>7757</v>
      </c>
      <c r="E214" s="563" t="s">
        <v>7754</v>
      </c>
      <c r="F214" s="563" t="s">
        <v>7755</v>
      </c>
      <c r="G214" s="563" t="s">
        <v>7748</v>
      </c>
      <c r="H214" s="563" t="s">
        <v>7756</v>
      </c>
      <c r="I214" s="563" t="s">
        <v>26690</v>
      </c>
      <c r="J214" s="563" t="s">
        <v>109</v>
      </c>
      <c r="K214" s="563" t="s">
        <v>24001</v>
      </c>
      <c r="L214" s="563" t="s">
        <v>24001</v>
      </c>
      <c r="M214" s="563" t="s">
        <v>24001</v>
      </c>
      <c r="N214" s="563" t="s">
        <v>24001</v>
      </c>
      <c r="O214" s="564" t="s">
        <v>24001</v>
      </c>
      <c r="P214" s="564" t="s">
        <v>24001</v>
      </c>
      <c r="Q214" s="564">
        <v>33148</v>
      </c>
      <c r="R214" s="564"/>
      <c r="S214" s="564" t="s">
        <v>28889</v>
      </c>
    </row>
    <row r="215" spans="1:19" x14ac:dyDescent="0.35">
      <c r="A215" s="559">
        <v>3139</v>
      </c>
      <c r="B215" s="563" t="s">
        <v>484</v>
      </c>
      <c r="C215" s="563" t="s">
        <v>7761</v>
      </c>
      <c r="D215" s="563" t="s">
        <v>7760</v>
      </c>
      <c r="E215" s="563" t="s">
        <v>7758</v>
      </c>
      <c r="F215" s="563" t="s">
        <v>7759</v>
      </c>
      <c r="G215" s="563" t="s">
        <v>7748</v>
      </c>
      <c r="H215" s="563" t="s">
        <v>55</v>
      </c>
      <c r="I215" s="563" t="s">
        <v>26690</v>
      </c>
      <c r="J215" s="563" t="s">
        <v>109</v>
      </c>
      <c r="K215" s="563" t="s">
        <v>24001</v>
      </c>
      <c r="L215" s="563" t="s">
        <v>24001</v>
      </c>
      <c r="M215" s="563" t="s">
        <v>24001</v>
      </c>
      <c r="N215" s="563" t="s">
        <v>24001</v>
      </c>
      <c r="O215" s="564" t="s">
        <v>24001</v>
      </c>
      <c r="P215" s="564" t="s">
        <v>24001</v>
      </c>
      <c r="Q215" s="564">
        <v>33148</v>
      </c>
      <c r="R215" s="564"/>
      <c r="S215" s="564" t="s">
        <v>7760</v>
      </c>
    </row>
    <row r="216" spans="1:19" x14ac:dyDescent="0.35">
      <c r="A216" s="562">
        <v>6083</v>
      </c>
      <c r="B216" s="563" t="s">
        <v>484</v>
      </c>
      <c r="C216" s="563" t="s">
        <v>1198</v>
      </c>
      <c r="D216" s="563" t="s">
        <v>1203</v>
      </c>
      <c r="E216" s="563" t="s">
        <v>24001</v>
      </c>
      <c r="F216" s="563" t="s">
        <v>1202</v>
      </c>
      <c r="G216" s="563" t="s">
        <v>1201</v>
      </c>
      <c r="H216" s="563" t="s">
        <v>55</v>
      </c>
      <c r="I216" s="563" t="s">
        <v>26690</v>
      </c>
      <c r="J216" s="563" t="s">
        <v>109</v>
      </c>
      <c r="K216" s="563" t="s">
        <v>24001</v>
      </c>
      <c r="L216" s="563" t="s">
        <v>24001</v>
      </c>
      <c r="M216" s="563" t="s">
        <v>24001</v>
      </c>
      <c r="N216" s="563" t="s">
        <v>24001</v>
      </c>
      <c r="O216" s="564" t="s">
        <v>24001</v>
      </c>
      <c r="P216" s="564" t="s">
        <v>24001</v>
      </c>
      <c r="Q216" s="564">
        <v>34303</v>
      </c>
      <c r="R216" s="564"/>
      <c r="S216" s="564" t="s">
        <v>1203</v>
      </c>
    </row>
    <row r="217" spans="1:19" x14ac:dyDescent="0.35">
      <c r="A217" s="559">
        <v>5192</v>
      </c>
      <c r="B217" s="563" t="s">
        <v>484</v>
      </c>
      <c r="C217" s="563" t="s">
        <v>28883</v>
      </c>
      <c r="D217" s="563" t="s">
        <v>13322</v>
      </c>
      <c r="E217" s="563" t="s">
        <v>13319</v>
      </c>
      <c r="F217" s="563" t="s">
        <v>13320</v>
      </c>
      <c r="G217" s="563" t="s">
        <v>13321</v>
      </c>
      <c r="H217" s="563" t="s">
        <v>240</v>
      </c>
      <c r="I217" s="563" t="s">
        <v>26690</v>
      </c>
      <c r="J217" s="563" t="s">
        <v>109</v>
      </c>
      <c r="K217" s="563" t="s">
        <v>24001</v>
      </c>
      <c r="L217" s="563" t="s">
        <v>24001</v>
      </c>
      <c r="M217" s="563" t="s">
        <v>24001</v>
      </c>
      <c r="N217" s="563" t="s">
        <v>24001</v>
      </c>
      <c r="O217" s="564" t="s">
        <v>24001</v>
      </c>
      <c r="P217" s="564" t="s">
        <v>24001</v>
      </c>
      <c r="Q217" s="564">
        <v>38842</v>
      </c>
      <c r="R217" s="564"/>
      <c r="S217" s="564" t="s">
        <v>28890</v>
      </c>
    </row>
    <row r="218" spans="1:19" x14ac:dyDescent="0.35">
      <c r="A218" s="559">
        <v>5193</v>
      </c>
      <c r="B218" s="563" t="s">
        <v>484</v>
      </c>
      <c r="C218" s="563" t="s">
        <v>28883</v>
      </c>
      <c r="D218" s="563" t="s">
        <v>13325</v>
      </c>
      <c r="E218" s="563" t="s">
        <v>13319</v>
      </c>
      <c r="F218" s="563" t="s">
        <v>13323</v>
      </c>
      <c r="G218" s="563" t="s">
        <v>13321</v>
      </c>
      <c r="H218" s="563" t="s">
        <v>13324</v>
      </c>
      <c r="I218" s="563" t="s">
        <v>26690</v>
      </c>
      <c r="J218" s="563" t="s">
        <v>109</v>
      </c>
      <c r="K218" s="563" t="s">
        <v>24001</v>
      </c>
      <c r="L218" s="563" t="s">
        <v>24001</v>
      </c>
      <c r="M218" s="563" t="s">
        <v>24001</v>
      </c>
      <c r="N218" s="563" t="s">
        <v>24001</v>
      </c>
      <c r="O218" s="564" t="s">
        <v>24001</v>
      </c>
      <c r="P218" s="564" t="s">
        <v>24001</v>
      </c>
      <c r="Q218" s="564">
        <v>38842</v>
      </c>
      <c r="R218" s="564"/>
      <c r="S218" s="564" t="s">
        <v>28891</v>
      </c>
    </row>
    <row r="219" spans="1:19" x14ac:dyDescent="0.35">
      <c r="A219" s="562">
        <v>5194</v>
      </c>
      <c r="B219" s="563" t="s">
        <v>484</v>
      </c>
      <c r="C219" s="563" t="s">
        <v>28883</v>
      </c>
      <c r="D219" s="563" t="s">
        <v>13327</v>
      </c>
      <c r="E219" s="563" t="s">
        <v>13319</v>
      </c>
      <c r="F219" s="563" t="s">
        <v>13326</v>
      </c>
      <c r="G219" s="563" t="s">
        <v>13321</v>
      </c>
      <c r="H219" s="563" t="s">
        <v>55</v>
      </c>
      <c r="I219" s="563" t="s">
        <v>26690</v>
      </c>
      <c r="J219" s="563" t="s">
        <v>109</v>
      </c>
      <c r="K219" s="563" t="s">
        <v>24001</v>
      </c>
      <c r="L219" s="563" t="s">
        <v>24001</v>
      </c>
      <c r="M219" s="563" t="s">
        <v>24001</v>
      </c>
      <c r="N219" s="563" t="s">
        <v>24001</v>
      </c>
      <c r="O219" s="564" t="s">
        <v>24001</v>
      </c>
      <c r="P219" s="564" t="s">
        <v>24001</v>
      </c>
      <c r="Q219" s="564">
        <v>33148</v>
      </c>
      <c r="R219" s="564"/>
      <c r="S219" s="564" t="s">
        <v>13327</v>
      </c>
    </row>
    <row r="220" spans="1:19" x14ac:dyDescent="0.35">
      <c r="A220" s="559">
        <v>5195</v>
      </c>
      <c r="B220" s="563" t="s">
        <v>484</v>
      </c>
      <c r="C220" s="563" t="s">
        <v>28883</v>
      </c>
      <c r="D220" s="563" t="s">
        <v>13330</v>
      </c>
      <c r="E220" s="563" t="s">
        <v>13328</v>
      </c>
      <c r="F220" s="563" t="s">
        <v>13329</v>
      </c>
      <c r="G220" s="563" t="s">
        <v>13321</v>
      </c>
      <c r="H220" s="563" t="s">
        <v>2364</v>
      </c>
      <c r="I220" s="563" t="s">
        <v>26690</v>
      </c>
      <c r="J220" s="563" t="s">
        <v>109</v>
      </c>
      <c r="K220" s="563" t="s">
        <v>24001</v>
      </c>
      <c r="L220" s="563" t="s">
        <v>24001</v>
      </c>
      <c r="M220" s="563" t="s">
        <v>24001</v>
      </c>
      <c r="N220" s="563" t="s">
        <v>24001</v>
      </c>
      <c r="O220" s="564" t="s">
        <v>24001</v>
      </c>
      <c r="P220" s="564" t="s">
        <v>24001</v>
      </c>
      <c r="Q220" s="564">
        <v>33148</v>
      </c>
      <c r="R220" s="564"/>
      <c r="S220" s="564" t="s">
        <v>28892</v>
      </c>
    </row>
    <row r="221" spans="1:19" x14ac:dyDescent="0.35">
      <c r="A221" s="559">
        <v>5196</v>
      </c>
      <c r="B221" s="563" t="s">
        <v>484</v>
      </c>
      <c r="C221" s="563" t="s">
        <v>28883</v>
      </c>
      <c r="D221" s="563" t="s">
        <v>13334</v>
      </c>
      <c r="E221" s="563" t="s">
        <v>13331</v>
      </c>
      <c r="F221" s="563" t="s">
        <v>13332</v>
      </c>
      <c r="G221" s="563" t="s">
        <v>13333</v>
      </c>
      <c r="H221" s="563" t="s">
        <v>2790</v>
      </c>
      <c r="I221" s="563" t="s">
        <v>26690</v>
      </c>
      <c r="J221" s="563" t="s">
        <v>24001</v>
      </c>
      <c r="K221" s="563" t="s">
        <v>62</v>
      </c>
      <c r="L221" s="563" t="s">
        <v>24001</v>
      </c>
      <c r="M221" s="563" t="s">
        <v>24001</v>
      </c>
      <c r="N221" s="563" t="s">
        <v>24001</v>
      </c>
      <c r="O221" s="564" t="s">
        <v>24001</v>
      </c>
      <c r="P221" s="564" t="s">
        <v>24001</v>
      </c>
      <c r="Q221" s="564">
        <v>33148</v>
      </c>
      <c r="R221" s="564"/>
      <c r="S221" s="564" t="s">
        <v>28893</v>
      </c>
    </row>
    <row r="222" spans="1:19" x14ac:dyDescent="0.35">
      <c r="A222" s="562">
        <v>114</v>
      </c>
      <c r="B222" s="563" t="s">
        <v>484</v>
      </c>
      <c r="C222" s="563" t="s">
        <v>19195</v>
      </c>
      <c r="D222" s="563" t="s">
        <v>19199</v>
      </c>
      <c r="E222" s="563" t="s">
        <v>19196</v>
      </c>
      <c r="F222" s="563" t="s">
        <v>19197</v>
      </c>
      <c r="G222" s="563" t="s">
        <v>19198</v>
      </c>
      <c r="H222" s="563" t="s">
        <v>2993</v>
      </c>
      <c r="I222" s="563" t="s">
        <v>26690</v>
      </c>
      <c r="J222" s="563" t="s">
        <v>24001</v>
      </c>
      <c r="K222" s="563" t="s">
        <v>24001</v>
      </c>
      <c r="L222" s="563" t="s">
        <v>24001</v>
      </c>
      <c r="M222" s="563" t="s">
        <v>24001</v>
      </c>
      <c r="N222" s="563" t="s">
        <v>24001</v>
      </c>
      <c r="O222" s="564" t="s">
        <v>24001</v>
      </c>
      <c r="P222" s="564" t="s">
        <v>24001</v>
      </c>
      <c r="Q222" s="564">
        <v>38385</v>
      </c>
      <c r="R222" s="564"/>
      <c r="S222" s="564" t="s">
        <v>28894</v>
      </c>
    </row>
    <row r="223" spans="1:19" x14ac:dyDescent="0.35">
      <c r="A223" s="559">
        <v>115</v>
      </c>
      <c r="B223" s="563" t="s">
        <v>484</v>
      </c>
      <c r="C223" s="563" t="s">
        <v>19195</v>
      </c>
      <c r="D223" s="563" t="s">
        <v>19202</v>
      </c>
      <c r="E223" s="563" t="s">
        <v>19200</v>
      </c>
      <c r="F223" s="563" t="s">
        <v>19201</v>
      </c>
      <c r="G223" s="563" t="s">
        <v>19198</v>
      </c>
      <c r="H223" s="563" t="s">
        <v>4016</v>
      </c>
      <c r="I223" s="563" t="s">
        <v>26690</v>
      </c>
      <c r="J223" s="563" t="s">
        <v>24001</v>
      </c>
      <c r="K223" s="563" t="s">
        <v>24001</v>
      </c>
      <c r="L223" s="563" t="s">
        <v>24001</v>
      </c>
      <c r="M223" s="563" t="s">
        <v>24001</v>
      </c>
      <c r="N223" s="563" t="s">
        <v>24001</v>
      </c>
      <c r="O223" s="564" t="s">
        <v>24001</v>
      </c>
      <c r="P223" s="564" t="s">
        <v>24001</v>
      </c>
      <c r="Q223" s="564">
        <v>33148</v>
      </c>
      <c r="R223" s="564">
        <v>33806</v>
      </c>
      <c r="S223" s="564" t="s">
        <v>28895</v>
      </c>
    </row>
    <row r="224" spans="1:19" x14ac:dyDescent="0.35">
      <c r="A224" s="559">
        <v>116</v>
      </c>
      <c r="B224" s="563" t="s">
        <v>484</v>
      </c>
      <c r="C224" s="563" t="s">
        <v>19195</v>
      </c>
      <c r="D224" s="563" t="s">
        <v>19204</v>
      </c>
      <c r="E224" s="563" t="s">
        <v>19200</v>
      </c>
      <c r="F224" s="563" t="s">
        <v>19203</v>
      </c>
      <c r="G224" s="563" t="s">
        <v>19198</v>
      </c>
      <c r="H224" s="563" t="s">
        <v>55</v>
      </c>
      <c r="I224" s="563" t="s">
        <v>26690</v>
      </c>
      <c r="J224" s="563" t="s">
        <v>24001</v>
      </c>
      <c r="K224" s="563" t="s">
        <v>24001</v>
      </c>
      <c r="L224" s="563" t="s">
        <v>24001</v>
      </c>
      <c r="M224" s="563" t="s">
        <v>24001</v>
      </c>
      <c r="N224" s="563" t="s">
        <v>24001</v>
      </c>
      <c r="O224" s="564" t="s">
        <v>24001</v>
      </c>
      <c r="P224" s="564" t="s">
        <v>24001</v>
      </c>
      <c r="Q224" s="564">
        <v>33148</v>
      </c>
      <c r="R224" s="564"/>
      <c r="S224" s="564" t="s">
        <v>19204</v>
      </c>
    </row>
    <row r="225" spans="1:19" x14ac:dyDescent="0.35">
      <c r="A225" s="562">
        <v>4279</v>
      </c>
      <c r="B225" s="563" t="s">
        <v>484</v>
      </c>
      <c r="C225" s="563" t="s">
        <v>10170</v>
      </c>
      <c r="D225" s="563" t="s">
        <v>10243</v>
      </c>
      <c r="E225" s="563" t="s">
        <v>10240</v>
      </c>
      <c r="F225" s="563" t="s">
        <v>10241</v>
      </c>
      <c r="G225" s="563" t="s">
        <v>10242</v>
      </c>
      <c r="H225" s="563" t="s">
        <v>6451</v>
      </c>
      <c r="I225" s="563" t="s">
        <v>26690</v>
      </c>
      <c r="J225" s="563" t="s">
        <v>24001</v>
      </c>
      <c r="K225" s="563" t="s">
        <v>24001</v>
      </c>
      <c r="L225" s="563" t="s">
        <v>24001</v>
      </c>
      <c r="M225" s="563" t="s">
        <v>24001</v>
      </c>
      <c r="N225" s="563" t="s">
        <v>24001</v>
      </c>
      <c r="O225" s="564" t="s">
        <v>24001</v>
      </c>
      <c r="P225" s="564" t="s">
        <v>24001</v>
      </c>
      <c r="Q225" s="564">
        <v>33148</v>
      </c>
      <c r="R225" s="564"/>
      <c r="S225" s="564" t="s">
        <v>28896</v>
      </c>
    </row>
    <row r="226" spans="1:19" x14ac:dyDescent="0.35">
      <c r="A226" s="559">
        <v>4280</v>
      </c>
      <c r="B226" s="563" t="s">
        <v>484</v>
      </c>
      <c r="C226" s="563" t="s">
        <v>10170</v>
      </c>
      <c r="D226" s="563" t="s">
        <v>10246</v>
      </c>
      <c r="E226" s="563" t="s">
        <v>10244</v>
      </c>
      <c r="F226" s="563" t="s">
        <v>10245</v>
      </c>
      <c r="G226" s="563" t="s">
        <v>10242</v>
      </c>
      <c r="H226" s="563" t="s">
        <v>620</v>
      </c>
      <c r="I226" s="563" t="s">
        <v>26690</v>
      </c>
      <c r="J226" s="563" t="s">
        <v>24001</v>
      </c>
      <c r="K226" s="563" t="s">
        <v>24001</v>
      </c>
      <c r="L226" s="563" t="s">
        <v>24001</v>
      </c>
      <c r="M226" s="563" t="s">
        <v>24001</v>
      </c>
      <c r="N226" s="563" t="s">
        <v>24001</v>
      </c>
      <c r="O226" s="564" t="s">
        <v>24001</v>
      </c>
      <c r="P226" s="564" t="s">
        <v>24001</v>
      </c>
      <c r="Q226" s="564">
        <v>33148</v>
      </c>
      <c r="R226" s="564"/>
      <c r="S226" s="564" t="s">
        <v>28897</v>
      </c>
    </row>
    <row r="227" spans="1:19" x14ac:dyDescent="0.35">
      <c r="A227" s="559">
        <v>4281</v>
      </c>
      <c r="B227" s="563" t="s">
        <v>484</v>
      </c>
      <c r="C227" s="563" t="s">
        <v>10170</v>
      </c>
      <c r="D227" s="563" t="s">
        <v>10249</v>
      </c>
      <c r="E227" s="563" t="s">
        <v>10247</v>
      </c>
      <c r="F227" s="563" t="s">
        <v>10248</v>
      </c>
      <c r="G227" s="563" t="s">
        <v>10242</v>
      </c>
      <c r="H227" s="563" t="s">
        <v>620</v>
      </c>
      <c r="I227" s="563" t="s">
        <v>26690</v>
      </c>
      <c r="J227" s="563" t="s">
        <v>24001</v>
      </c>
      <c r="K227" s="563" t="s">
        <v>24001</v>
      </c>
      <c r="L227" s="563" t="s">
        <v>24001</v>
      </c>
      <c r="M227" s="563" t="s">
        <v>24001</v>
      </c>
      <c r="N227" s="563" t="s">
        <v>24001</v>
      </c>
      <c r="O227" s="564" t="s">
        <v>24001</v>
      </c>
      <c r="P227" s="564" t="s">
        <v>24001</v>
      </c>
      <c r="Q227" s="564">
        <v>34688</v>
      </c>
      <c r="R227" s="564">
        <v>38692</v>
      </c>
      <c r="S227" s="564" t="s">
        <v>28898</v>
      </c>
    </row>
    <row r="228" spans="1:19" x14ac:dyDescent="0.35">
      <c r="A228" s="562">
        <v>4282</v>
      </c>
      <c r="B228" s="563" t="s">
        <v>484</v>
      </c>
      <c r="C228" s="563" t="s">
        <v>10170</v>
      </c>
      <c r="D228" s="563" t="s">
        <v>10253</v>
      </c>
      <c r="E228" s="563" t="s">
        <v>10250</v>
      </c>
      <c r="F228" s="563" t="s">
        <v>10251</v>
      </c>
      <c r="G228" s="563" t="s">
        <v>10242</v>
      </c>
      <c r="H228" s="563" t="s">
        <v>10252</v>
      </c>
      <c r="I228" s="563" t="s">
        <v>26690</v>
      </c>
      <c r="J228" s="563" t="s">
        <v>24001</v>
      </c>
      <c r="K228" s="563" t="s">
        <v>24001</v>
      </c>
      <c r="L228" s="563" t="s">
        <v>24001</v>
      </c>
      <c r="M228" s="563" t="s">
        <v>24001</v>
      </c>
      <c r="N228" s="563" t="s">
        <v>24001</v>
      </c>
      <c r="O228" s="564" t="s">
        <v>24001</v>
      </c>
      <c r="P228" s="564" t="s">
        <v>24001</v>
      </c>
      <c r="Q228" s="564">
        <v>33148</v>
      </c>
      <c r="R228" s="564"/>
      <c r="S228" s="564" t="s">
        <v>28899</v>
      </c>
    </row>
    <row r="229" spans="1:19" x14ac:dyDescent="0.35">
      <c r="A229" s="559">
        <v>4283</v>
      </c>
      <c r="B229" s="563" t="s">
        <v>484</v>
      </c>
      <c r="C229" s="563" t="s">
        <v>10170</v>
      </c>
      <c r="D229" s="563" t="s">
        <v>10257</v>
      </c>
      <c r="E229" s="563" t="s">
        <v>10254</v>
      </c>
      <c r="F229" s="563" t="s">
        <v>10255</v>
      </c>
      <c r="G229" s="563" t="s">
        <v>10242</v>
      </c>
      <c r="H229" s="563" t="s">
        <v>10256</v>
      </c>
      <c r="I229" s="563" t="s">
        <v>26690</v>
      </c>
      <c r="J229" s="563" t="s">
        <v>24001</v>
      </c>
      <c r="K229" s="563" t="s">
        <v>24001</v>
      </c>
      <c r="L229" s="563" t="s">
        <v>24001</v>
      </c>
      <c r="M229" s="563" t="s">
        <v>24001</v>
      </c>
      <c r="N229" s="563" t="s">
        <v>24001</v>
      </c>
      <c r="O229" s="564" t="s">
        <v>24001</v>
      </c>
      <c r="P229" s="564" t="s">
        <v>24001</v>
      </c>
      <c r="Q229" s="564">
        <v>33148</v>
      </c>
      <c r="R229" s="564"/>
      <c r="S229" s="564" t="s">
        <v>28900</v>
      </c>
    </row>
    <row r="230" spans="1:19" x14ac:dyDescent="0.35">
      <c r="A230" s="559">
        <v>4284</v>
      </c>
      <c r="B230" s="563" t="s">
        <v>484</v>
      </c>
      <c r="C230" s="563" t="s">
        <v>10170</v>
      </c>
      <c r="D230" s="563" t="s">
        <v>10260</v>
      </c>
      <c r="E230" s="563" t="s">
        <v>10258</v>
      </c>
      <c r="F230" s="563" t="s">
        <v>10259</v>
      </c>
      <c r="G230" s="563" t="s">
        <v>10242</v>
      </c>
      <c r="H230" s="563" t="s">
        <v>800</v>
      </c>
      <c r="I230" s="563" t="s">
        <v>26690</v>
      </c>
      <c r="J230" s="563" t="s">
        <v>24001</v>
      </c>
      <c r="K230" s="563" t="s">
        <v>24001</v>
      </c>
      <c r="L230" s="563" t="s">
        <v>24001</v>
      </c>
      <c r="M230" s="563" t="s">
        <v>24001</v>
      </c>
      <c r="N230" s="563" t="s">
        <v>24001</v>
      </c>
      <c r="O230" s="564" t="s">
        <v>24001</v>
      </c>
      <c r="P230" s="564" t="s">
        <v>24001</v>
      </c>
      <c r="Q230" s="564">
        <v>33148</v>
      </c>
      <c r="R230" s="564"/>
      <c r="S230" s="564" t="s">
        <v>28901</v>
      </c>
    </row>
    <row r="231" spans="1:19" x14ac:dyDescent="0.35">
      <c r="A231" s="562">
        <v>4285</v>
      </c>
      <c r="B231" s="563" t="s">
        <v>484</v>
      </c>
      <c r="C231" s="563" t="s">
        <v>10170</v>
      </c>
      <c r="D231" s="563" t="s">
        <v>10264</v>
      </c>
      <c r="E231" s="563" t="s">
        <v>10261</v>
      </c>
      <c r="F231" s="563" t="s">
        <v>10262</v>
      </c>
      <c r="G231" s="563" t="s">
        <v>10242</v>
      </c>
      <c r="H231" s="563" t="s">
        <v>10263</v>
      </c>
      <c r="I231" s="563" t="s">
        <v>26690</v>
      </c>
      <c r="J231" s="563" t="s">
        <v>24001</v>
      </c>
      <c r="K231" s="563" t="s">
        <v>24001</v>
      </c>
      <c r="L231" s="563" t="s">
        <v>24001</v>
      </c>
      <c r="M231" s="563" t="s">
        <v>24001</v>
      </c>
      <c r="N231" s="563" t="s">
        <v>24001</v>
      </c>
      <c r="O231" s="564" t="s">
        <v>24001</v>
      </c>
      <c r="P231" s="564" t="s">
        <v>24001</v>
      </c>
      <c r="Q231" s="564">
        <v>33148</v>
      </c>
      <c r="R231" s="564"/>
      <c r="S231" s="564" t="s">
        <v>28902</v>
      </c>
    </row>
    <row r="232" spans="1:19" x14ac:dyDescent="0.35">
      <c r="A232" s="559">
        <v>4286</v>
      </c>
      <c r="B232" s="563" t="s">
        <v>484</v>
      </c>
      <c r="C232" s="563" t="s">
        <v>10170</v>
      </c>
      <c r="D232" s="563" t="s">
        <v>10268</v>
      </c>
      <c r="E232" s="563" t="s">
        <v>10265</v>
      </c>
      <c r="F232" s="563" t="s">
        <v>10266</v>
      </c>
      <c r="G232" s="563" t="s">
        <v>10242</v>
      </c>
      <c r="H232" s="563" t="s">
        <v>10267</v>
      </c>
      <c r="I232" s="563" t="s">
        <v>26690</v>
      </c>
      <c r="J232" s="563" t="s">
        <v>24001</v>
      </c>
      <c r="K232" s="563" t="s">
        <v>24001</v>
      </c>
      <c r="L232" s="563" t="s">
        <v>24001</v>
      </c>
      <c r="M232" s="563" t="s">
        <v>24001</v>
      </c>
      <c r="N232" s="563" t="s">
        <v>24001</v>
      </c>
      <c r="O232" s="564" t="s">
        <v>24001</v>
      </c>
      <c r="P232" s="564" t="s">
        <v>24001</v>
      </c>
      <c r="Q232" s="564">
        <v>33148</v>
      </c>
      <c r="R232" s="564"/>
      <c r="S232" s="564" t="s">
        <v>28903</v>
      </c>
    </row>
    <row r="233" spans="1:19" x14ac:dyDescent="0.35">
      <c r="A233" s="559">
        <v>4287</v>
      </c>
      <c r="B233" s="563" t="s">
        <v>484</v>
      </c>
      <c r="C233" s="563" t="s">
        <v>10170</v>
      </c>
      <c r="D233" s="563" t="s">
        <v>10271</v>
      </c>
      <c r="E233" s="563" t="s">
        <v>10269</v>
      </c>
      <c r="F233" s="563" t="s">
        <v>10270</v>
      </c>
      <c r="G233" s="563" t="s">
        <v>10242</v>
      </c>
      <c r="H233" s="563" t="s">
        <v>55</v>
      </c>
      <c r="I233" s="563" t="s">
        <v>26690</v>
      </c>
      <c r="J233" s="563" t="s">
        <v>24001</v>
      </c>
      <c r="K233" s="563" t="s">
        <v>24001</v>
      </c>
      <c r="L233" s="563" t="s">
        <v>24001</v>
      </c>
      <c r="M233" s="563" t="s">
        <v>24001</v>
      </c>
      <c r="N233" s="563" t="s">
        <v>24001</v>
      </c>
      <c r="O233" s="564" t="s">
        <v>24001</v>
      </c>
      <c r="P233" s="564" t="s">
        <v>24001</v>
      </c>
      <c r="Q233" s="564">
        <v>33148</v>
      </c>
      <c r="R233" s="564"/>
      <c r="S233" s="564" t="s">
        <v>10271</v>
      </c>
    </row>
    <row r="234" spans="1:19" x14ac:dyDescent="0.35">
      <c r="A234" s="562">
        <v>5197</v>
      </c>
      <c r="B234" s="563" t="s">
        <v>484</v>
      </c>
      <c r="C234" s="563" t="s">
        <v>28883</v>
      </c>
      <c r="D234" s="563" t="s">
        <v>13339</v>
      </c>
      <c r="E234" s="563" t="s">
        <v>13335</v>
      </c>
      <c r="F234" s="563" t="s">
        <v>13336</v>
      </c>
      <c r="G234" s="563" t="s">
        <v>13337</v>
      </c>
      <c r="H234" s="563" t="s">
        <v>13338</v>
      </c>
      <c r="I234" s="563" t="s">
        <v>26690</v>
      </c>
      <c r="J234" s="563" t="s">
        <v>24001</v>
      </c>
      <c r="K234" s="563" t="s">
        <v>24001</v>
      </c>
      <c r="L234" s="563" t="s">
        <v>24001</v>
      </c>
      <c r="M234" s="563" t="s">
        <v>24001</v>
      </c>
      <c r="N234" s="563" t="s">
        <v>24001</v>
      </c>
      <c r="O234" s="564" t="s">
        <v>24001</v>
      </c>
      <c r="P234" s="564" t="s">
        <v>24001</v>
      </c>
      <c r="Q234" s="564">
        <v>33148</v>
      </c>
      <c r="R234" s="564"/>
      <c r="S234" s="564" t="s">
        <v>28904</v>
      </c>
    </row>
    <row r="235" spans="1:19" x14ac:dyDescent="0.35">
      <c r="A235" s="559">
        <v>5198</v>
      </c>
      <c r="B235" s="563" t="s">
        <v>484</v>
      </c>
      <c r="C235" s="563" t="s">
        <v>28883</v>
      </c>
      <c r="D235" s="563" t="s">
        <v>13344</v>
      </c>
      <c r="E235" s="563" t="s">
        <v>13340</v>
      </c>
      <c r="F235" s="563" t="s">
        <v>13341</v>
      </c>
      <c r="G235" s="563" t="s">
        <v>13342</v>
      </c>
      <c r="H235" s="563" t="s">
        <v>13343</v>
      </c>
      <c r="I235" s="563" t="s">
        <v>26690</v>
      </c>
      <c r="J235" s="563" t="s">
        <v>24001</v>
      </c>
      <c r="K235" s="563" t="s">
        <v>24001</v>
      </c>
      <c r="L235" s="563" t="s">
        <v>24001</v>
      </c>
      <c r="M235" s="563" t="s">
        <v>24001</v>
      </c>
      <c r="N235" s="563" t="s">
        <v>24001</v>
      </c>
      <c r="O235" s="564" t="s">
        <v>24001</v>
      </c>
      <c r="P235" s="564" t="s">
        <v>24001</v>
      </c>
      <c r="Q235" s="564">
        <v>33148</v>
      </c>
      <c r="R235" s="564">
        <v>40605.700532407398</v>
      </c>
      <c r="S235" s="564" t="s">
        <v>28905</v>
      </c>
    </row>
    <row r="236" spans="1:19" x14ac:dyDescent="0.35">
      <c r="A236" s="559">
        <v>1541</v>
      </c>
      <c r="B236" s="563" t="s">
        <v>484</v>
      </c>
      <c r="C236" s="563" t="s">
        <v>727</v>
      </c>
      <c r="D236" s="563" t="s">
        <v>732</v>
      </c>
      <c r="E236" s="563" t="s">
        <v>728</v>
      </c>
      <c r="F236" s="563" t="s">
        <v>729</v>
      </c>
      <c r="G236" s="563" t="s">
        <v>730</v>
      </c>
      <c r="H236" s="563" t="s">
        <v>731</v>
      </c>
      <c r="I236" s="563" t="s">
        <v>26690</v>
      </c>
      <c r="J236" s="563" t="s">
        <v>24001</v>
      </c>
      <c r="K236" s="563" t="s">
        <v>24001</v>
      </c>
      <c r="L236" s="563" t="s">
        <v>24001</v>
      </c>
      <c r="M236" s="563" t="s">
        <v>24001</v>
      </c>
      <c r="N236" s="563" t="s">
        <v>24001</v>
      </c>
      <c r="O236" s="564" t="s">
        <v>24001</v>
      </c>
      <c r="P236" s="564" t="s">
        <v>24001</v>
      </c>
      <c r="Q236" s="564">
        <v>33148</v>
      </c>
      <c r="R236" s="564">
        <v>38385</v>
      </c>
      <c r="S236" s="564" t="s">
        <v>28906</v>
      </c>
    </row>
    <row r="237" spans="1:19" x14ac:dyDescent="0.35">
      <c r="A237" s="562">
        <v>1542</v>
      </c>
      <c r="B237" s="563" t="s">
        <v>484</v>
      </c>
      <c r="C237" s="563" t="s">
        <v>727</v>
      </c>
      <c r="D237" s="563" t="s">
        <v>735</v>
      </c>
      <c r="E237" s="563" t="s">
        <v>733</v>
      </c>
      <c r="F237" s="563" t="s">
        <v>734</v>
      </c>
      <c r="G237" s="563" t="s">
        <v>730</v>
      </c>
      <c r="H237" s="563" t="s">
        <v>55</v>
      </c>
      <c r="I237" s="563" t="s">
        <v>26690</v>
      </c>
      <c r="J237" s="563" t="s">
        <v>24001</v>
      </c>
      <c r="K237" s="563" t="s">
        <v>24001</v>
      </c>
      <c r="L237" s="563" t="s">
        <v>24001</v>
      </c>
      <c r="M237" s="563" t="s">
        <v>24001</v>
      </c>
      <c r="N237" s="563" t="s">
        <v>24001</v>
      </c>
      <c r="O237" s="564" t="s">
        <v>24001</v>
      </c>
      <c r="P237" s="564" t="s">
        <v>24001</v>
      </c>
      <c r="Q237" s="564">
        <v>33148</v>
      </c>
      <c r="R237" s="564"/>
      <c r="S237" s="564" t="s">
        <v>735</v>
      </c>
    </row>
    <row r="238" spans="1:19" x14ac:dyDescent="0.35">
      <c r="A238" s="559">
        <v>1543</v>
      </c>
      <c r="B238" s="563" t="s">
        <v>484</v>
      </c>
      <c r="C238" s="563" t="s">
        <v>727</v>
      </c>
      <c r="D238" s="563" t="s">
        <v>739</v>
      </c>
      <c r="E238" s="563" t="s">
        <v>736</v>
      </c>
      <c r="F238" s="563" t="s">
        <v>737</v>
      </c>
      <c r="G238" s="563" t="s">
        <v>730</v>
      </c>
      <c r="H238" s="563" t="s">
        <v>738</v>
      </c>
      <c r="I238" s="563" t="s">
        <v>26690</v>
      </c>
      <c r="J238" s="563" t="s">
        <v>24001</v>
      </c>
      <c r="K238" s="563" t="s">
        <v>24001</v>
      </c>
      <c r="L238" s="563" t="s">
        <v>24001</v>
      </c>
      <c r="M238" s="563" t="s">
        <v>24001</v>
      </c>
      <c r="N238" s="563" t="s">
        <v>24001</v>
      </c>
      <c r="O238" s="564" t="s">
        <v>24001</v>
      </c>
      <c r="P238" s="564" t="s">
        <v>24001</v>
      </c>
      <c r="Q238" s="564">
        <v>33148</v>
      </c>
      <c r="R238" s="564"/>
      <c r="S238" s="564" t="s">
        <v>28907</v>
      </c>
    </row>
    <row r="239" spans="1:19" x14ac:dyDescent="0.35">
      <c r="A239" s="559">
        <v>5199</v>
      </c>
      <c r="B239" s="563" t="s">
        <v>484</v>
      </c>
      <c r="C239" s="563" t="s">
        <v>28883</v>
      </c>
      <c r="D239" s="563" t="s">
        <v>24003</v>
      </c>
      <c r="E239" s="563" t="s">
        <v>24004</v>
      </c>
      <c r="F239" s="563" t="s">
        <v>24005</v>
      </c>
      <c r="G239" s="563" t="s">
        <v>24006</v>
      </c>
      <c r="H239" s="563" t="s">
        <v>24007</v>
      </c>
      <c r="I239" s="563" t="s">
        <v>26690</v>
      </c>
      <c r="J239" s="563" t="s">
        <v>109</v>
      </c>
      <c r="K239" s="563" t="s">
        <v>24001</v>
      </c>
      <c r="L239" s="563" t="s">
        <v>24001</v>
      </c>
      <c r="M239" s="563" t="s">
        <v>24001</v>
      </c>
      <c r="N239" s="563" t="s">
        <v>24001</v>
      </c>
      <c r="O239" s="564" t="s">
        <v>24001</v>
      </c>
      <c r="P239" s="564" t="s">
        <v>24001</v>
      </c>
      <c r="Q239" s="564">
        <v>42499</v>
      </c>
      <c r="R239" s="564"/>
      <c r="S239" s="564" t="s">
        <v>28908</v>
      </c>
    </row>
    <row r="240" spans="1:19" x14ac:dyDescent="0.35">
      <c r="A240" s="562">
        <v>6004</v>
      </c>
      <c r="B240" s="563" t="s">
        <v>43</v>
      </c>
      <c r="C240" s="563" t="s">
        <v>266</v>
      </c>
      <c r="D240" s="563" t="s">
        <v>220</v>
      </c>
      <c r="E240" s="563" t="s">
        <v>216</v>
      </c>
      <c r="F240" s="563" t="s">
        <v>217</v>
      </c>
      <c r="G240" s="563" t="s">
        <v>218</v>
      </c>
      <c r="H240" s="563" t="s">
        <v>219</v>
      </c>
      <c r="I240" s="563" t="s">
        <v>26690</v>
      </c>
      <c r="J240" s="563" t="s">
        <v>24001</v>
      </c>
      <c r="K240" s="563" t="s">
        <v>24001</v>
      </c>
      <c r="L240" s="563" t="s">
        <v>24001</v>
      </c>
      <c r="M240" s="563" t="s">
        <v>24001</v>
      </c>
      <c r="N240" s="563" t="s">
        <v>24001</v>
      </c>
      <c r="O240" s="564" t="s">
        <v>24001</v>
      </c>
      <c r="P240" s="564" t="s">
        <v>24001</v>
      </c>
      <c r="Q240" s="564">
        <v>33148</v>
      </c>
      <c r="R240" s="564"/>
      <c r="S240" s="564" t="s">
        <v>28909</v>
      </c>
    </row>
    <row r="241" spans="1:19" x14ac:dyDescent="0.35">
      <c r="A241" s="559">
        <v>6005</v>
      </c>
      <c r="B241" s="563" t="s">
        <v>43</v>
      </c>
      <c r="C241" s="563" t="s">
        <v>266</v>
      </c>
      <c r="D241" s="563" t="s">
        <v>224</v>
      </c>
      <c r="E241" s="563" t="s">
        <v>221</v>
      </c>
      <c r="F241" s="563" t="s">
        <v>222</v>
      </c>
      <c r="G241" s="563" t="s">
        <v>218</v>
      </c>
      <c r="H241" s="563" t="s">
        <v>223</v>
      </c>
      <c r="I241" s="563" t="s">
        <v>26690</v>
      </c>
      <c r="J241" s="563" t="s">
        <v>24001</v>
      </c>
      <c r="K241" s="563" t="s">
        <v>154</v>
      </c>
      <c r="L241" s="563" t="s">
        <v>24001</v>
      </c>
      <c r="M241" s="563" t="s">
        <v>24001</v>
      </c>
      <c r="N241" s="563" t="s">
        <v>24001</v>
      </c>
      <c r="O241" s="564" t="s">
        <v>24001</v>
      </c>
      <c r="P241" s="564" t="s">
        <v>24001</v>
      </c>
      <c r="Q241" s="564">
        <v>33148</v>
      </c>
      <c r="R241" s="564"/>
      <c r="S241" s="564" t="s">
        <v>28910</v>
      </c>
    </row>
    <row r="242" spans="1:19" x14ac:dyDescent="0.35">
      <c r="A242" s="559">
        <v>6006</v>
      </c>
      <c r="B242" s="563" t="s">
        <v>43</v>
      </c>
      <c r="C242" s="563" t="s">
        <v>266</v>
      </c>
      <c r="D242" s="563" t="s">
        <v>227</v>
      </c>
      <c r="E242" s="563" t="s">
        <v>225</v>
      </c>
      <c r="F242" s="563" t="s">
        <v>226</v>
      </c>
      <c r="G242" s="563" t="s">
        <v>218</v>
      </c>
      <c r="H242" s="563" t="s">
        <v>55</v>
      </c>
      <c r="I242" s="563" t="s">
        <v>26690</v>
      </c>
      <c r="J242" s="563" t="s">
        <v>24001</v>
      </c>
      <c r="K242" s="563" t="s">
        <v>24001</v>
      </c>
      <c r="L242" s="563" t="s">
        <v>24001</v>
      </c>
      <c r="M242" s="563" t="s">
        <v>24001</v>
      </c>
      <c r="N242" s="563" t="s">
        <v>24001</v>
      </c>
      <c r="O242" s="564" t="s">
        <v>24001</v>
      </c>
      <c r="P242" s="564" t="s">
        <v>24001</v>
      </c>
      <c r="Q242" s="564">
        <v>33148</v>
      </c>
      <c r="R242" s="564"/>
      <c r="S242" s="564" t="s">
        <v>227</v>
      </c>
    </row>
    <row r="243" spans="1:19" x14ac:dyDescent="0.35">
      <c r="A243" s="562">
        <v>1496</v>
      </c>
      <c r="B243" s="563" t="s">
        <v>484</v>
      </c>
      <c r="C243" s="563" t="s">
        <v>3331</v>
      </c>
      <c r="D243" s="563" t="s">
        <v>3335</v>
      </c>
      <c r="E243" s="563" t="s">
        <v>3332</v>
      </c>
      <c r="F243" s="563" t="s">
        <v>3333</v>
      </c>
      <c r="G243" s="563" t="s">
        <v>3334</v>
      </c>
      <c r="H243" s="563" t="s">
        <v>2463</v>
      </c>
      <c r="I243" s="563" t="s">
        <v>26690</v>
      </c>
      <c r="J243" s="563" t="s">
        <v>109</v>
      </c>
      <c r="K243" s="563" t="s">
        <v>24001</v>
      </c>
      <c r="L243" s="563" t="s">
        <v>24001</v>
      </c>
      <c r="M243" s="563" t="s">
        <v>24001</v>
      </c>
      <c r="N243" s="563" t="s">
        <v>24001</v>
      </c>
      <c r="O243" s="564" t="s">
        <v>24001</v>
      </c>
      <c r="P243" s="564" t="s">
        <v>24001</v>
      </c>
      <c r="Q243" s="564">
        <v>33148</v>
      </c>
      <c r="R243" s="564"/>
      <c r="S243" s="564" t="s">
        <v>28911</v>
      </c>
    </row>
    <row r="244" spans="1:19" x14ac:dyDescent="0.35">
      <c r="A244" s="559">
        <v>2701</v>
      </c>
      <c r="B244" s="563" t="s">
        <v>484</v>
      </c>
      <c r="C244" s="563" t="s">
        <v>7168</v>
      </c>
      <c r="D244" s="563" t="s">
        <v>7173</v>
      </c>
      <c r="E244" s="563" t="s">
        <v>7169</v>
      </c>
      <c r="F244" s="563" t="s">
        <v>7170</v>
      </c>
      <c r="G244" s="563" t="s">
        <v>7171</v>
      </c>
      <c r="H244" s="563" t="s">
        <v>7172</v>
      </c>
      <c r="I244" s="563" t="s">
        <v>26690</v>
      </c>
      <c r="J244" s="563" t="s">
        <v>24001</v>
      </c>
      <c r="K244" s="563" t="s">
        <v>24001</v>
      </c>
      <c r="L244" s="563" t="s">
        <v>24001</v>
      </c>
      <c r="M244" s="563" t="s">
        <v>24001</v>
      </c>
      <c r="N244" s="563" t="s">
        <v>24001</v>
      </c>
      <c r="O244" s="564" t="s">
        <v>24001</v>
      </c>
      <c r="P244" s="564" t="s">
        <v>24001</v>
      </c>
      <c r="Q244" s="564">
        <v>38295</v>
      </c>
      <c r="R244" s="564"/>
      <c r="S244" s="564" t="s">
        <v>28912</v>
      </c>
    </row>
    <row r="245" spans="1:19" x14ac:dyDescent="0.35">
      <c r="A245" s="559">
        <v>2702</v>
      </c>
      <c r="B245" s="563" t="s">
        <v>484</v>
      </c>
      <c r="C245" s="563" t="s">
        <v>7168</v>
      </c>
      <c r="D245" s="563" t="s">
        <v>7176</v>
      </c>
      <c r="E245" s="563" t="s">
        <v>7174</v>
      </c>
      <c r="F245" s="563" t="s">
        <v>7175</v>
      </c>
      <c r="G245" s="563" t="s">
        <v>7171</v>
      </c>
      <c r="H245" s="563" t="s">
        <v>55</v>
      </c>
      <c r="I245" s="563" t="s">
        <v>26690</v>
      </c>
      <c r="J245" s="563" t="s">
        <v>24001</v>
      </c>
      <c r="K245" s="563" t="s">
        <v>24001</v>
      </c>
      <c r="L245" s="563" t="s">
        <v>24001</v>
      </c>
      <c r="M245" s="563" t="s">
        <v>24001</v>
      </c>
      <c r="N245" s="563" t="s">
        <v>24001</v>
      </c>
      <c r="O245" s="564" t="s">
        <v>24001</v>
      </c>
      <c r="P245" s="564" t="s">
        <v>24001</v>
      </c>
      <c r="Q245" s="564">
        <v>33148</v>
      </c>
      <c r="R245" s="564"/>
      <c r="S245" s="564" t="s">
        <v>7176</v>
      </c>
    </row>
    <row r="246" spans="1:19" x14ac:dyDescent="0.35">
      <c r="A246" s="562">
        <v>2703</v>
      </c>
      <c r="B246" s="563" t="s">
        <v>484</v>
      </c>
      <c r="C246" s="563" t="s">
        <v>7168</v>
      </c>
      <c r="D246" s="563" t="s">
        <v>7179</v>
      </c>
      <c r="E246" s="563" t="s">
        <v>7177</v>
      </c>
      <c r="F246" s="563" t="s">
        <v>7178</v>
      </c>
      <c r="G246" s="563" t="s">
        <v>7171</v>
      </c>
      <c r="H246" s="563" t="s">
        <v>2364</v>
      </c>
      <c r="I246" s="563" t="s">
        <v>26974</v>
      </c>
      <c r="J246" s="563" t="s">
        <v>24001</v>
      </c>
      <c r="K246" s="563" t="s">
        <v>24001</v>
      </c>
      <c r="L246" s="563" t="s">
        <v>24001</v>
      </c>
      <c r="M246" s="563" t="s">
        <v>24001</v>
      </c>
      <c r="N246" s="563" t="s">
        <v>24001</v>
      </c>
      <c r="O246" s="564" t="s">
        <v>24001</v>
      </c>
      <c r="P246" s="564" t="s">
        <v>24001</v>
      </c>
      <c r="Q246" s="564">
        <v>33148</v>
      </c>
      <c r="R246" s="564">
        <v>40119</v>
      </c>
      <c r="S246" s="564" t="s">
        <v>28913</v>
      </c>
    </row>
    <row r="247" spans="1:19" x14ac:dyDescent="0.35">
      <c r="A247" s="559">
        <v>1982</v>
      </c>
      <c r="B247" s="563" t="s">
        <v>484</v>
      </c>
      <c r="C247" s="563" t="s">
        <v>28698</v>
      </c>
      <c r="D247" s="563" t="s">
        <v>5533</v>
      </c>
      <c r="E247" s="563" t="s">
        <v>24001</v>
      </c>
      <c r="F247" s="563" t="s">
        <v>5530</v>
      </c>
      <c r="G247" s="563" t="s">
        <v>5531</v>
      </c>
      <c r="H247" s="563" t="s">
        <v>5532</v>
      </c>
      <c r="I247" s="563" t="s">
        <v>26690</v>
      </c>
      <c r="J247" s="563" t="s">
        <v>24001</v>
      </c>
      <c r="K247" s="563" t="s">
        <v>24001</v>
      </c>
      <c r="L247" s="563" t="s">
        <v>24001</v>
      </c>
      <c r="M247" s="563" t="s">
        <v>24001</v>
      </c>
      <c r="N247" s="563" t="s">
        <v>24001</v>
      </c>
      <c r="O247" s="564" t="s">
        <v>24001</v>
      </c>
      <c r="P247" s="564" t="s">
        <v>24001</v>
      </c>
      <c r="Q247" s="564">
        <v>33148</v>
      </c>
      <c r="R247" s="564">
        <v>42138.3524652778</v>
      </c>
      <c r="S247" s="564" t="s">
        <v>28914</v>
      </c>
    </row>
    <row r="248" spans="1:19" x14ac:dyDescent="0.35">
      <c r="A248" s="559">
        <v>1662</v>
      </c>
      <c r="B248" s="563" t="s">
        <v>484</v>
      </c>
      <c r="C248" s="563" t="s">
        <v>4383</v>
      </c>
      <c r="D248" s="563" t="s">
        <v>4388</v>
      </c>
      <c r="E248" s="563" t="s">
        <v>4384</v>
      </c>
      <c r="F248" s="563" t="s">
        <v>4385</v>
      </c>
      <c r="G248" s="563" t="s">
        <v>4386</v>
      </c>
      <c r="H248" s="563" t="s">
        <v>4387</v>
      </c>
      <c r="I248" s="563" t="s">
        <v>26690</v>
      </c>
      <c r="J248" s="563" t="s">
        <v>109</v>
      </c>
      <c r="K248" s="563" t="s">
        <v>24001</v>
      </c>
      <c r="L248" s="563" t="s">
        <v>24001</v>
      </c>
      <c r="M248" s="563" t="s">
        <v>24001</v>
      </c>
      <c r="N248" s="563" t="s">
        <v>24001</v>
      </c>
      <c r="O248" s="564" t="s">
        <v>24001</v>
      </c>
      <c r="P248" s="564" t="s">
        <v>24001</v>
      </c>
      <c r="Q248" s="564">
        <v>33148</v>
      </c>
      <c r="R248" s="564"/>
      <c r="S248" s="564" t="s">
        <v>28915</v>
      </c>
    </row>
    <row r="249" spans="1:19" x14ac:dyDescent="0.35">
      <c r="A249" s="562">
        <v>1663</v>
      </c>
      <c r="B249" s="563" t="s">
        <v>484</v>
      </c>
      <c r="C249" s="563" t="s">
        <v>4383</v>
      </c>
      <c r="D249" s="563" t="s">
        <v>4391</v>
      </c>
      <c r="E249" s="563" t="s">
        <v>24001</v>
      </c>
      <c r="F249" s="563" t="s">
        <v>4389</v>
      </c>
      <c r="G249" s="563" t="s">
        <v>4386</v>
      </c>
      <c r="H249" s="563" t="s">
        <v>4390</v>
      </c>
      <c r="I249" s="563" t="s">
        <v>26690</v>
      </c>
      <c r="J249" s="563" t="s">
        <v>109</v>
      </c>
      <c r="K249" s="563" t="s">
        <v>24001</v>
      </c>
      <c r="L249" s="563" t="s">
        <v>24001</v>
      </c>
      <c r="M249" s="563" t="s">
        <v>24001</v>
      </c>
      <c r="N249" s="563" t="s">
        <v>24001</v>
      </c>
      <c r="O249" s="564" t="s">
        <v>24001</v>
      </c>
      <c r="P249" s="564" t="s">
        <v>24001</v>
      </c>
      <c r="Q249" s="564">
        <v>33148</v>
      </c>
      <c r="R249" s="564">
        <v>38385</v>
      </c>
      <c r="S249" s="564" t="s">
        <v>28916</v>
      </c>
    </row>
    <row r="250" spans="1:19" x14ac:dyDescent="0.35">
      <c r="A250" s="559">
        <v>1664</v>
      </c>
      <c r="B250" s="563" t="s">
        <v>484</v>
      </c>
      <c r="C250" s="563" t="s">
        <v>4383</v>
      </c>
      <c r="D250" s="563" t="s">
        <v>4393</v>
      </c>
      <c r="E250" s="563" t="s">
        <v>24001</v>
      </c>
      <c r="F250" s="563" t="s">
        <v>4392</v>
      </c>
      <c r="G250" s="563" t="s">
        <v>4386</v>
      </c>
      <c r="H250" s="563" t="s">
        <v>55</v>
      </c>
      <c r="I250" s="563" t="s">
        <v>26690</v>
      </c>
      <c r="J250" s="563" t="s">
        <v>109</v>
      </c>
      <c r="K250" s="563" t="s">
        <v>24001</v>
      </c>
      <c r="L250" s="563" t="s">
        <v>24001</v>
      </c>
      <c r="M250" s="563" t="s">
        <v>24001</v>
      </c>
      <c r="N250" s="563" t="s">
        <v>24001</v>
      </c>
      <c r="O250" s="564" t="s">
        <v>24001</v>
      </c>
      <c r="P250" s="564" t="s">
        <v>24001</v>
      </c>
      <c r="Q250" s="564">
        <v>33148</v>
      </c>
      <c r="R250" s="564"/>
      <c r="S250" s="564" t="s">
        <v>4393</v>
      </c>
    </row>
    <row r="251" spans="1:19" x14ac:dyDescent="0.35">
      <c r="A251" s="559">
        <v>3782</v>
      </c>
      <c r="B251" s="563" t="s">
        <v>484</v>
      </c>
      <c r="C251" s="563" t="s">
        <v>2950</v>
      </c>
      <c r="D251" s="563" t="s">
        <v>2954</v>
      </c>
      <c r="E251" s="563" t="s">
        <v>24001</v>
      </c>
      <c r="F251" s="563" t="s">
        <v>2951</v>
      </c>
      <c r="G251" s="563" t="s">
        <v>2952</v>
      </c>
      <c r="H251" s="563" t="s">
        <v>2953</v>
      </c>
      <c r="I251" s="563" t="s">
        <v>26690</v>
      </c>
      <c r="J251" s="563" t="s">
        <v>109</v>
      </c>
      <c r="K251" s="563" t="s">
        <v>24001</v>
      </c>
      <c r="L251" s="563" t="s">
        <v>24001</v>
      </c>
      <c r="M251" s="563" t="s">
        <v>24001</v>
      </c>
      <c r="N251" s="563" t="s">
        <v>24001</v>
      </c>
      <c r="O251" s="564" t="s">
        <v>24001</v>
      </c>
      <c r="P251" s="564" t="s">
        <v>24001</v>
      </c>
      <c r="Q251" s="564">
        <v>33148</v>
      </c>
      <c r="R251" s="564"/>
      <c r="S251" s="564" t="s">
        <v>28917</v>
      </c>
    </row>
    <row r="252" spans="1:19" x14ac:dyDescent="0.35">
      <c r="A252" s="562">
        <v>1983</v>
      </c>
      <c r="B252" s="563" t="s">
        <v>484</v>
      </c>
      <c r="C252" s="563" t="s">
        <v>28698</v>
      </c>
      <c r="D252" s="563" t="s">
        <v>5537</v>
      </c>
      <c r="E252" s="563" t="s">
        <v>5534</v>
      </c>
      <c r="F252" s="563" t="s">
        <v>5535</v>
      </c>
      <c r="G252" s="563" t="s">
        <v>5536</v>
      </c>
      <c r="H252" s="563" t="s">
        <v>2878</v>
      </c>
      <c r="I252" s="563" t="s">
        <v>26690</v>
      </c>
      <c r="J252" s="563" t="s">
        <v>24001</v>
      </c>
      <c r="K252" s="563" t="s">
        <v>24001</v>
      </c>
      <c r="L252" s="563" t="s">
        <v>24001</v>
      </c>
      <c r="M252" s="563" t="s">
        <v>24001</v>
      </c>
      <c r="N252" s="563" t="s">
        <v>24001</v>
      </c>
      <c r="O252" s="564" t="s">
        <v>24001</v>
      </c>
      <c r="P252" s="564" t="s">
        <v>24001</v>
      </c>
      <c r="Q252" s="564">
        <v>33148</v>
      </c>
      <c r="R252" s="564"/>
      <c r="S252" s="564" t="s">
        <v>28918</v>
      </c>
    </row>
    <row r="253" spans="1:19" x14ac:dyDescent="0.35">
      <c r="A253" s="559">
        <v>3140</v>
      </c>
      <c r="B253" s="563" t="s">
        <v>484</v>
      </c>
      <c r="C253" s="563" t="s">
        <v>7761</v>
      </c>
      <c r="D253" s="563" t="s">
        <v>7851</v>
      </c>
      <c r="E253" s="563" t="s">
        <v>7847</v>
      </c>
      <c r="F253" s="563" t="s">
        <v>7848</v>
      </c>
      <c r="G253" s="563" t="s">
        <v>7849</v>
      </c>
      <c r="H253" s="563" t="s">
        <v>7850</v>
      </c>
      <c r="I253" s="563" t="s">
        <v>26690</v>
      </c>
      <c r="J253" s="563" t="s">
        <v>109</v>
      </c>
      <c r="K253" s="563" t="s">
        <v>24001</v>
      </c>
      <c r="L253" s="563" t="s">
        <v>24001</v>
      </c>
      <c r="M253" s="563" t="s">
        <v>24001</v>
      </c>
      <c r="N253" s="563" t="s">
        <v>24001</v>
      </c>
      <c r="O253" s="564" t="s">
        <v>24001</v>
      </c>
      <c r="P253" s="564" t="s">
        <v>24001</v>
      </c>
      <c r="Q253" s="564">
        <v>33148</v>
      </c>
      <c r="R253" s="564"/>
      <c r="S253" s="564" t="s">
        <v>28919</v>
      </c>
    </row>
    <row r="254" spans="1:19" x14ac:dyDescent="0.35">
      <c r="A254" s="559">
        <v>563</v>
      </c>
      <c r="B254" s="563" t="s">
        <v>484</v>
      </c>
      <c r="C254" s="563" t="s">
        <v>16173</v>
      </c>
      <c r="D254" s="563" t="s">
        <v>24008</v>
      </c>
      <c r="E254" s="563" t="s">
        <v>24001</v>
      </c>
      <c r="F254" s="563" t="s">
        <v>24009</v>
      </c>
      <c r="G254" s="563" t="s">
        <v>15679</v>
      </c>
      <c r="H254" s="563" t="s">
        <v>1581</v>
      </c>
      <c r="I254" s="563" t="s">
        <v>27439</v>
      </c>
      <c r="J254" s="563" t="s">
        <v>109</v>
      </c>
      <c r="K254" s="563" t="s">
        <v>24001</v>
      </c>
      <c r="L254" s="563" t="s">
        <v>24001</v>
      </c>
      <c r="M254" s="563" t="s">
        <v>24001</v>
      </c>
      <c r="N254" s="563" t="s">
        <v>24001</v>
      </c>
      <c r="O254" s="564" t="s">
        <v>24001</v>
      </c>
      <c r="P254" s="564" t="s">
        <v>24001</v>
      </c>
      <c r="Q254" s="564">
        <v>42786</v>
      </c>
      <c r="R254" s="564"/>
      <c r="S254" s="564" t="s">
        <v>28920</v>
      </c>
    </row>
    <row r="255" spans="1:19" x14ac:dyDescent="0.35">
      <c r="A255" s="562">
        <v>564</v>
      </c>
      <c r="B255" s="563" t="s">
        <v>484</v>
      </c>
      <c r="C255" s="563" t="s">
        <v>16173</v>
      </c>
      <c r="D255" s="563" t="s">
        <v>15680</v>
      </c>
      <c r="E255" s="563" t="s">
        <v>24001</v>
      </c>
      <c r="F255" s="563" t="s">
        <v>15678</v>
      </c>
      <c r="G255" s="563" t="s">
        <v>15679</v>
      </c>
      <c r="H255" s="563" t="s">
        <v>1581</v>
      </c>
      <c r="I255" s="563" t="s">
        <v>26737</v>
      </c>
      <c r="J255" s="563" t="s">
        <v>109</v>
      </c>
      <c r="K255" s="563" t="s">
        <v>24001</v>
      </c>
      <c r="L255" s="563" t="s">
        <v>24001</v>
      </c>
      <c r="M255" s="563" t="s">
        <v>24001</v>
      </c>
      <c r="N255" s="563" t="s">
        <v>24001</v>
      </c>
      <c r="O255" s="564" t="s">
        <v>24001</v>
      </c>
      <c r="P255" s="564" t="s">
        <v>24001</v>
      </c>
      <c r="Q255" s="564">
        <v>38385</v>
      </c>
      <c r="R255" s="564"/>
      <c r="S255" s="564" t="s">
        <v>28921</v>
      </c>
    </row>
    <row r="256" spans="1:19" x14ac:dyDescent="0.35">
      <c r="A256" s="559">
        <v>3168</v>
      </c>
      <c r="B256" s="563" t="s">
        <v>484</v>
      </c>
      <c r="C256" s="563" t="s">
        <v>7435</v>
      </c>
      <c r="D256" s="563" t="s">
        <v>7439</v>
      </c>
      <c r="E256" s="563" t="s">
        <v>24001</v>
      </c>
      <c r="F256" s="563" t="s">
        <v>7436</v>
      </c>
      <c r="G256" s="563" t="s">
        <v>7437</v>
      </c>
      <c r="H256" s="563" t="s">
        <v>7438</v>
      </c>
      <c r="I256" s="563" t="s">
        <v>26690</v>
      </c>
      <c r="J256" s="563" t="s">
        <v>109</v>
      </c>
      <c r="K256" s="563" t="s">
        <v>24001</v>
      </c>
      <c r="L256" s="563" t="s">
        <v>24001</v>
      </c>
      <c r="M256" s="563" t="s">
        <v>24001</v>
      </c>
      <c r="N256" s="563" t="s">
        <v>24001</v>
      </c>
      <c r="O256" s="564" t="s">
        <v>24001</v>
      </c>
      <c r="P256" s="564" t="s">
        <v>24001</v>
      </c>
      <c r="Q256" s="564">
        <v>33148</v>
      </c>
      <c r="R256" s="564"/>
      <c r="S256" s="564" t="s">
        <v>28922</v>
      </c>
    </row>
    <row r="257" spans="1:19" x14ac:dyDescent="0.35">
      <c r="A257" s="559">
        <v>597</v>
      </c>
      <c r="B257" s="563" t="s">
        <v>484</v>
      </c>
      <c r="C257" s="563" t="s">
        <v>28923</v>
      </c>
      <c r="D257" s="563" t="s">
        <v>16153</v>
      </c>
      <c r="E257" s="563" t="s">
        <v>16150</v>
      </c>
      <c r="F257" s="563" t="s">
        <v>16151</v>
      </c>
      <c r="G257" s="563" t="s">
        <v>16152</v>
      </c>
      <c r="H257" s="563" t="s">
        <v>1364</v>
      </c>
      <c r="I257" s="563" t="s">
        <v>26690</v>
      </c>
      <c r="J257" s="563" t="s">
        <v>109</v>
      </c>
      <c r="K257" s="563" t="s">
        <v>24001</v>
      </c>
      <c r="L257" s="563" t="s">
        <v>24001</v>
      </c>
      <c r="M257" s="563" t="s">
        <v>24001</v>
      </c>
      <c r="N257" s="563" t="s">
        <v>24001</v>
      </c>
      <c r="O257" s="564" t="s">
        <v>24001</v>
      </c>
      <c r="P257" s="564" t="s">
        <v>24001</v>
      </c>
      <c r="Q257" s="564">
        <v>38385</v>
      </c>
      <c r="R257" s="564"/>
      <c r="S257" s="564" t="s">
        <v>28924</v>
      </c>
    </row>
    <row r="258" spans="1:19" x14ac:dyDescent="0.35">
      <c r="A258" s="562">
        <v>598</v>
      </c>
      <c r="B258" s="563" t="s">
        <v>484</v>
      </c>
      <c r="C258" s="563" t="s">
        <v>28923</v>
      </c>
      <c r="D258" s="563" t="s">
        <v>24598</v>
      </c>
      <c r="E258" s="563" t="s">
        <v>24599</v>
      </c>
      <c r="F258" s="563" t="s">
        <v>24600</v>
      </c>
      <c r="G258" s="563" t="s">
        <v>16152</v>
      </c>
      <c r="H258" s="563" t="s">
        <v>83</v>
      </c>
      <c r="I258" s="563" t="s">
        <v>26690</v>
      </c>
      <c r="J258" s="563" t="s">
        <v>109</v>
      </c>
      <c r="K258" s="563" t="s">
        <v>24001</v>
      </c>
      <c r="L258" s="563" t="s">
        <v>24001</v>
      </c>
      <c r="M258" s="563" t="s">
        <v>24001</v>
      </c>
      <c r="N258" s="563" t="s">
        <v>24001</v>
      </c>
      <c r="O258" s="564" t="s">
        <v>24001</v>
      </c>
      <c r="P258" s="564" t="s">
        <v>24001</v>
      </c>
      <c r="Q258" s="564">
        <v>43587</v>
      </c>
      <c r="R258" s="564"/>
      <c r="S258" s="564" t="s">
        <v>28925</v>
      </c>
    </row>
    <row r="259" spans="1:19" x14ac:dyDescent="0.35">
      <c r="A259" s="559">
        <v>599</v>
      </c>
      <c r="B259" s="563" t="s">
        <v>484</v>
      </c>
      <c r="C259" s="563" t="s">
        <v>28923</v>
      </c>
      <c r="D259" s="563" t="s">
        <v>16155</v>
      </c>
      <c r="E259" s="563" t="s">
        <v>24001</v>
      </c>
      <c r="F259" s="563" t="s">
        <v>16154</v>
      </c>
      <c r="G259" s="563" t="s">
        <v>16152</v>
      </c>
      <c r="H259" s="563" t="s">
        <v>55</v>
      </c>
      <c r="I259" s="563" t="s">
        <v>26690</v>
      </c>
      <c r="J259" s="563" t="s">
        <v>109</v>
      </c>
      <c r="K259" s="563" t="s">
        <v>24001</v>
      </c>
      <c r="L259" s="563" t="s">
        <v>24001</v>
      </c>
      <c r="M259" s="563" t="s">
        <v>24001</v>
      </c>
      <c r="N259" s="563" t="s">
        <v>24001</v>
      </c>
      <c r="O259" s="564" t="s">
        <v>24001</v>
      </c>
      <c r="P259" s="564" t="s">
        <v>24001</v>
      </c>
      <c r="Q259" s="564">
        <v>33148</v>
      </c>
      <c r="R259" s="564"/>
      <c r="S259" s="564" t="s">
        <v>16155</v>
      </c>
    </row>
    <row r="260" spans="1:19" x14ac:dyDescent="0.35">
      <c r="A260" s="559">
        <v>5200</v>
      </c>
      <c r="B260" s="563" t="s">
        <v>484</v>
      </c>
      <c r="C260" s="563" t="s">
        <v>28883</v>
      </c>
      <c r="D260" s="563" t="s">
        <v>13349</v>
      </c>
      <c r="E260" s="563" t="s">
        <v>13345</v>
      </c>
      <c r="F260" s="563" t="s">
        <v>13346</v>
      </c>
      <c r="G260" s="563" t="s">
        <v>13347</v>
      </c>
      <c r="H260" s="563" t="s">
        <v>13348</v>
      </c>
      <c r="I260" s="563" t="s">
        <v>26690</v>
      </c>
      <c r="J260" s="563" t="s">
        <v>109</v>
      </c>
      <c r="K260" s="563" t="s">
        <v>24001</v>
      </c>
      <c r="L260" s="563" t="s">
        <v>24001</v>
      </c>
      <c r="M260" s="563" t="s">
        <v>24001</v>
      </c>
      <c r="N260" s="563" t="s">
        <v>24001</v>
      </c>
      <c r="O260" s="564" t="s">
        <v>24001</v>
      </c>
      <c r="P260" s="564" t="s">
        <v>24001</v>
      </c>
      <c r="Q260" s="564">
        <v>33148</v>
      </c>
      <c r="R260" s="564"/>
      <c r="S260" s="564" t="s">
        <v>28926</v>
      </c>
    </row>
    <row r="261" spans="1:19" x14ac:dyDescent="0.35">
      <c r="A261" s="562">
        <v>2873</v>
      </c>
      <c r="B261" s="563" t="s">
        <v>484</v>
      </c>
      <c r="C261" s="563" t="s">
        <v>8880</v>
      </c>
      <c r="D261" s="563" t="s">
        <v>27091</v>
      </c>
      <c r="E261" s="563" t="s">
        <v>27092</v>
      </c>
      <c r="F261" s="563" t="s">
        <v>27093</v>
      </c>
      <c r="G261" s="563" t="s">
        <v>27094</v>
      </c>
      <c r="H261" s="563" t="s">
        <v>3918</v>
      </c>
      <c r="I261" s="563" t="s">
        <v>27095</v>
      </c>
      <c r="J261" s="563" t="s">
        <v>109</v>
      </c>
      <c r="K261" s="563" t="s">
        <v>24001</v>
      </c>
      <c r="L261" s="563" t="s">
        <v>24001</v>
      </c>
      <c r="M261" s="563" t="s">
        <v>24001</v>
      </c>
      <c r="N261" s="563" t="s">
        <v>24001</v>
      </c>
      <c r="O261" s="564" t="s">
        <v>24001</v>
      </c>
      <c r="P261" s="564" t="s">
        <v>24001</v>
      </c>
      <c r="Q261" s="564">
        <v>44340</v>
      </c>
      <c r="R261" s="564"/>
      <c r="S261" s="564" t="s">
        <v>28927</v>
      </c>
    </row>
    <row r="262" spans="1:19" x14ac:dyDescent="0.35">
      <c r="A262" s="559">
        <v>3703</v>
      </c>
      <c r="B262" s="563" t="s">
        <v>484</v>
      </c>
      <c r="C262" s="563" t="s">
        <v>1745</v>
      </c>
      <c r="D262" s="563" t="s">
        <v>1750</v>
      </c>
      <c r="E262" s="563" t="s">
        <v>1746</v>
      </c>
      <c r="F262" s="563" t="s">
        <v>1747</v>
      </c>
      <c r="G262" s="563" t="s">
        <v>1748</v>
      </c>
      <c r="H262" s="563" t="s">
        <v>1749</v>
      </c>
      <c r="I262" s="563" t="s">
        <v>26690</v>
      </c>
      <c r="J262" s="563" t="s">
        <v>109</v>
      </c>
      <c r="K262" s="563" t="s">
        <v>24001</v>
      </c>
      <c r="L262" s="563" t="s">
        <v>24001</v>
      </c>
      <c r="M262" s="563" t="s">
        <v>24001</v>
      </c>
      <c r="N262" s="563" t="s">
        <v>24001</v>
      </c>
      <c r="O262" s="564" t="s">
        <v>24001</v>
      </c>
      <c r="P262" s="564" t="s">
        <v>24001</v>
      </c>
      <c r="Q262" s="564">
        <v>33148</v>
      </c>
      <c r="R262" s="564"/>
      <c r="S262" s="564" t="s">
        <v>28928</v>
      </c>
    </row>
    <row r="263" spans="1:19" x14ac:dyDescent="0.35">
      <c r="A263" s="559">
        <v>911</v>
      </c>
      <c r="B263" s="563" t="s">
        <v>484</v>
      </c>
      <c r="C263" s="563" t="s">
        <v>28929</v>
      </c>
      <c r="D263" s="563" t="s">
        <v>16729</v>
      </c>
      <c r="E263" s="563" t="s">
        <v>16726</v>
      </c>
      <c r="F263" s="563" t="s">
        <v>16727</v>
      </c>
      <c r="G263" s="563" t="s">
        <v>16728</v>
      </c>
      <c r="H263" s="563" t="s">
        <v>10017</v>
      </c>
      <c r="I263" s="563" t="s">
        <v>26690</v>
      </c>
      <c r="J263" s="563" t="s">
        <v>109</v>
      </c>
      <c r="K263" s="563" t="s">
        <v>24001</v>
      </c>
      <c r="L263" s="563" t="s">
        <v>24001</v>
      </c>
      <c r="M263" s="563" t="s">
        <v>24001</v>
      </c>
      <c r="N263" s="563" t="s">
        <v>24001</v>
      </c>
      <c r="O263" s="564" t="s">
        <v>24001</v>
      </c>
      <c r="P263" s="564" t="s">
        <v>24001</v>
      </c>
      <c r="Q263" s="564">
        <v>33148</v>
      </c>
      <c r="R263" s="564">
        <v>38509</v>
      </c>
      <c r="S263" s="564" t="s">
        <v>28930</v>
      </c>
    </row>
    <row r="264" spans="1:19" x14ac:dyDescent="0.35">
      <c r="A264" s="562">
        <v>912</v>
      </c>
      <c r="B264" s="563" t="s">
        <v>484</v>
      </c>
      <c r="C264" s="563" t="s">
        <v>28929</v>
      </c>
      <c r="D264" s="563" t="s">
        <v>16732</v>
      </c>
      <c r="E264" s="563" t="s">
        <v>16730</v>
      </c>
      <c r="F264" s="563" t="s">
        <v>16731</v>
      </c>
      <c r="G264" s="563" t="s">
        <v>16728</v>
      </c>
      <c r="H264" s="563" t="s">
        <v>4269</v>
      </c>
      <c r="I264" s="563" t="s">
        <v>26690</v>
      </c>
      <c r="J264" s="563" t="s">
        <v>109</v>
      </c>
      <c r="K264" s="563" t="s">
        <v>24001</v>
      </c>
      <c r="L264" s="563" t="s">
        <v>24001</v>
      </c>
      <c r="M264" s="563" t="s">
        <v>24001</v>
      </c>
      <c r="N264" s="563" t="s">
        <v>24001</v>
      </c>
      <c r="O264" s="564" t="s">
        <v>24001</v>
      </c>
      <c r="P264" s="564" t="s">
        <v>24001</v>
      </c>
      <c r="Q264" s="564">
        <v>33148</v>
      </c>
      <c r="R264" s="564"/>
      <c r="S264" s="564" t="s">
        <v>28931</v>
      </c>
    </row>
    <row r="265" spans="1:19" x14ac:dyDescent="0.35">
      <c r="A265" s="559">
        <v>913</v>
      </c>
      <c r="B265" s="563" t="s">
        <v>484</v>
      </c>
      <c r="C265" s="563" t="s">
        <v>28929</v>
      </c>
      <c r="D265" s="563" t="s">
        <v>16735</v>
      </c>
      <c r="E265" s="563" t="s">
        <v>16733</v>
      </c>
      <c r="F265" s="563" t="s">
        <v>16734</v>
      </c>
      <c r="G265" s="563" t="s">
        <v>16728</v>
      </c>
      <c r="H265" s="563" t="s">
        <v>55</v>
      </c>
      <c r="I265" s="563" t="s">
        <v>26690</v>
      </c>
      <c r="J265" s="563" t="s">
        <v>24001</v>
      </c>
      <c r="K265" s="563" t="s">
        <v>24001</v>
      </c>
      <c r="L265" s="563" t="s">
        <v>24001</v>
      </c>
      <c r="M265" s="563" t="s">
        <v>24001</v>
      </c>
      <c r="N265" s="563" t="s">
        <v>24001</v>
      </c>
      <c r="O265" s="564" t="s">
        <v>24001</v>
      </c>
      <c r="P265" s="564" t="s">
        <v>24001</v>
      </c>
      <c r="Q265" s="564">
        <v>33148</v>
      </c>
      <c r="R265" s="564"/>
      <c r="S265" s="564" t="s">
        <v>16735</v>
      </c>
    </row>
    <row r="266" spans="1:19" x14ac:dyDescent="0.35">
      <c r="A266" s="559">
        <v>914</v>
      </c>
      <c r="B266" s="563" t="s">
        <v>484</v>
      </c>
      <c r="C266" s="563" t="s">
        <v>28929</v>
      </c>
      <c r="D266" s="563" t="s">
        <v>16738</v>
      </c>
      <c r="E266" s="563" t="s">
        <v>24001</v>
      </c>
      <c r="F266" s="563" t="s">
        <v>16736</v>
      </c>
      <c r="G266" s="563" t="s">
        <v>16728</v>
      </c>
      <c r="H266" s="563" t="s">
        <v>16737</v>
      </c>
      <c r="I266" s="563" t="s">
        <v>26690</v>
      </c>
      <c r="J266" s="563" t="s">
        <v>109</v>
      </c>
      <c r="K266" s="563" t="s">
        <v>24001</v>
      </c>
      <c r="L266" s="563" t="s">
        <v>24001</v>
      </c>
      <c r="M266" s="563" t="s">
        <v>24001</v>
      </c>
      <c r="N266" s="563" t="s">
        <v>24001</v>
      </c>
      <c r="O266" s="564" t="s">
        <v>24001</v>
      </c>
      <c r="P266" s="564" t="s">
        <v>24001</v>
      </c>
      <c r="Q266" s="564">
        <v>38510</v>
      </c>
      <c r="R266" s="564"/>
      <c r="S266" s="564" t="s">
        <v>28932</v>
      </c>
    </row>
    <row r="267" spans="1:19" x14ac:dyDescent="0.35">
      <c r="A267" s="562">
        <v>915</v>
      </c>
      <c r="B267" s="563" t="s">
        <v>484</v>
      </c>
      <c r="C267" s="563" t="s">
        <v>28929</v>
      </c>
      <c r="D267" s="563" t="s">
        <v>16741</v>
      </c>
      <c r="E267" s="563" t="s">
        <v>24001</v>
      </c>
      <c r="F267" s="563" t="s">
        <v>16739</v>
      </c>
      <c r="G267" s="563" t="s">
        <v>16728</v>
      </c>
      <c r="H267" s="563" t="s">
        <v>16740</v>
      </c>
      <c r="I267" s="563" t="s">
        <v>26690</v>
      </c>
      <c r="J267" s="563" t="s">
        <v>24001</v>
      </c>
      <c r="K267" s="563" t="s">
        <v>24001</v>
      </c>
      <c r="L267" s="563" t="s">
        <v>24001</v>
      </c>
      <c r="M267" s="563" t="s">
        <v>24001</v>
      </c>
      <c r="N267" s="563" t="s">
        <v>24001</v>
      </c>
      <c r="O267" s="564" t="s">
        <v>24001</v>
      </c>
      <c r="P267" s="564" t="s">
        <v>24001</v>
      </c>
      <c r="Q267" s="564">
        <v>38511</v>
      </c>
      <c r="R267" s="564"/>
      <c r="S267" s="564" t="s">
        <v>28933</v>
      </c>
    </row>
    <row r="268" spans="1:19" x14ac:dyDescent="0.35">
      <c r="A268" s="559">
        <v>3234</v>
      </c>
      <c r="B268" s="563" t="s">
        <v>484</v>
      </c>
      <c r="C268" s="563" t="s">
        <v>7646</v>
      </c>
      <c r="D268" s="563" t="s">
        <v>7651</v>
      </c>
      <c r="E268" s="563" t="s">
        <v>7647</v>
      </c>
      <c r="F268" s="563" t="s">
        <v>7648</v>
      </c>
      <c r="G268" s="563" t="s">
        <v>7649</v>
      </c>
      <c r="H268" s="563" t="s">
        <v>7650</v>
      </c>
      <c r="I268" s="563" t="s">
        <v>26690</v>
      </c>
      <c r="J268" s="563" t="s">
        <v>109</v>
      </c>
      <c r="K268" s="563" t="s">
        <v>24001</v>
      </c>
      <c r="L268" s="563" t="s">
        <v>24001</v>
      </c>
      <c r="M268" s="563" t="s">
        <v>24001</v>
      </c>
      <c r="N268" s="563" t="s">
        <v>24001</v>
      </c>
      <c r="O268" s="564" t="s">
        <v>24001</v>
      </c>
      <c r="P268" s="564" t="s">
        <v>24001</v>
      </c>
      <c r="Q268" s="564">
        <v>33148</v>
      </c>
      <c r="R268" s="564"/>
      <c r="S268" s="564" t="s">
        <v>28934</v>
      </c>
    </row>
    <row r="269" spans="1:19" x14ac:dyDescent="0.35">
      <c r="A269" s="559">
        <v>916</v>
      </c>
      <c r="B269" s="563" t="s">
        <v>484</v>
      </c>
      <c r="C269" s="563" t="s">
        <v>28929</v>
      </c>
      <c r="D269" s="563" t="s">
        <v>16746</v>
      </c>
      <c r="E269" s="563" t="s">
        <v>16742</v>
      </c>
      <c r="F269" s="563" t="s">
        <v>16743</v>
      </c>
      <c r="G269" s="563" t="s">
        <v>16744</v>
      </c>
      <c r="H269" s="563" t="s">
        <v>16745</v>
      </c>
      <c r="I269" s="563" t="s">
        <v>26690</v>
      </c>
      <c r="J269" s="563" t="s">
        <v>109</v>
      </c>
      <c r="K269" s="563" t="s">
        <v>24001</v>
      </c>
      <c r="L269" s="563" t="s">
        <v>24001</v>
      </c>
      <c r="M269" s="563" t="s">
        <v>24001</v>
      </c>
      <c r="N269" s="563" t="s">
        <v>24001</v>
      </c>
      <c r="O269" s="564" t="s">
        <v>24001</v>
      </c>
      <c r="P269" s="564" t="s">
        <v>24001</v>
      </c>
      <c r="Q269" s="564">
        <v>33148</v>
      </c>
      <c r="R269" s="564"/>
      <c r="S269" s="564" t="s">
        <v>28935</v>
      </c>
    </row>
    <row r="270" spans="1:19" x14ac:dyDescent="0.35">
      <c r="A270" s="562">
        <v>917</v>
      </c>
      <c r="B270" s="563" t="s">
        <v>484</v>
      </c>
      <c r="C270" s="563" t="s">
        <v>28929</v>
      </c>
      <c r="D270" s="563" t="s">
        <v>16750</v>
      </c>
      <c r="E270" s="563" t="s">
        <v>16747</v>
      </c>
      <c r="F270" s="563" t="s">
        <v>16748</v>
      </c>
      <c r="G270" s="563" t="s">
        <v>16744</v>
      </c>
      <c r="H270" s="563" t="s">
        <v>16749</v>
      </c>
      <c r="I270" s="563" t="s">
        <v>26690</v>
      </c>
      <c r="J270" s="563" t="s">
        <v>109</v>
      </c>
      <c r="K270" s="563" t="s">
        <v>24001</v>
      </c>
      <c r="L270" s="563" t="s">
        <v>24001</v>
      </c>
      <c r="M270" s="563" t="s">
        <v>24001</v>
      </c>
      <c r="N270" s="563" t="s">
        <v>24001</v>
      </c>
      <c r="O270" s="564" t="s">
        <v>24001</v>
      </c>
      <c r="P270" s="564" t="s">
        <v>24001</v>
      </c>
      <c r="Q270" s="564">
        <v>34234</v>
      </c>
      <c r="R270" s="564">
        <v>34234</v>
      </c>
      <c r="S270" s="564" t="s">
        <v>16750</v>
      </c>
    </row>
    <row r="271" spans="1:19" x14ac:dyDescent="0.35">
      <c r="A271" s="559">
        <v>918</v>
      </c>
      <c r="B271" s="563" t="s">
        <v>484</v>
      </c>
      <c r="C271" s="563" t="s">
        <v>28929</v>
      </c>
      <c r="D271" s="563" t="s">
        <v>16754</v>
      </c>
      <c r="E271" s="563" t="s">
        <v>16751</v>
      </c>
      <c r="F271" s="563" t="s">
        <v>16752</v>
      </c>
      <c r="G271" s="563" t="s">
        <v>16744</v>
      </c>
      <c r="H271" s="563" t="s">
        <v>16753</v>
      </c>
      <c r="I271" s="563" t="s">
        <v>26690</v>
      </c>
      <c r="J271" s="563" t="s">
        <v>109</v>
      </c>
      <c r="K271" s="563" t="s">
        <v>24001</v>
      </c>
      <c r="L271" s="563" t="s">
        <v>24001</v>
      </c>
      <c r="M271" s="563" t="s">
        <v>24001</v>
      </c>
      <c r="N271" s="563" t="s">
        <v>24001</v>
      </c>
      <c r="O271" s="564" t="s">
        <v>24001</v>
      </c>
      <c r="P271" s="564" t="s">
        <v>24001</v>
      </c>
      <c r="Q271" s="564">
        <v>33148</v>
      </c>
      <c r="R271" s="564"/>
      <c r="S271" s="564" t="s">
        <v>28936</v>
      </c>
    </row>
    <row r="272" spans="1:19" x14ac:dyDescent="0.35">
      <c r="A272" s="559">
        <v>919</v>
      </c>
      <c r="B272" s="563" t="s">
        <v>484</v>
      </c>
      <c r="C272" s="563" t="s">
        <v>28929</v>
      </c>
      <c r="D272" s="563" t="s">
        <v>16758</v>
      </c>
      <c r="E272" s="563" t="s">
        <v>16755</v>
      </c>
      <c r="F272" s="563" t="s">
        <v>16756</v>
      </c>
      <c r="G272" s="563" t="s">
        <v>16744</v>
      </c>
      <c r="H272" s="563" t="s">
        <v>16757</v>
      </c>
      <c r="I272" s="563" t="s">
        <v>26690</v>
      </c>
      <c r="J272" s="563" t="s">
        <v>109</v>
      </c>
      <c r="K272" s="563" t="s">
        <v>24001</v>
      </c>
      <c r="L272" s="563" t="s">
        <v>24001</v>
      </c>
      <c r="M272" s="563" t="s">
        <v>24001</v>
      </c>
      <c r="N272" s="563" t="s">
        <v>24001</v>
      </c>
      <c r="O272" s="564" t="s">
        <v>24001</v>
      </c>
      <c r="P272" s="564" t="s">
        <v>24001</v>
      </c>
      <c r="Q272" s="564">
        <v>33148</v>
      </c>
      <c r="R272" s="564">
        <v>38385</v>
      </c>
      <c r="S272" s="564" t="s">
        <v>28937</v>
      </c>
    </row>
    <row r="273" spans="1:19" x14ac:dyDescent="0.35">
      <c r="A273" s="562">
        <v>920</v>
      </c>
      <c r="B273" s="563" t="s">
        <v>484</v>
      </c>
      <c r="C273" s="563" t="s">
        <v>28929</v>
      </c>
      <c r="D273" s="563" t="s">
        <v>16760</v>
      </c>
      <c r="E273" s="563" t="s">
        <v>24001</v>
      </c>
      <c r="F273" s="563" t="s">
        <v>16759</v>
      </c>
      <c r="G273" s="563" t="s">
        <v>16744</v>
      </c>
      <c r="H273" s="563" t="s">
        <v>1581</v>
      </c>
      <c r="I273" s="563" t="s">
        <v>26690</v>
      </c>
      <c r="J273" s="563" t="s">
        <v>109</v>
      </c>
      <c r="K273" s="563" t="s">
        <v>24001</v>
      </c>
      <c r="L273" s="563" t="s">
        <v>24001</v>
      </c>
      <c r="M273" s="563" t="s">
        <v>24001</v>
      </c>
      <c r="N273" s="563" t="s">
        <v>24001</v>
      </c>
      <c r="O273" s="564" t="s">
        <v>24001</v>
      </c>
      <c r="P273" s="564" t="s">
        <v>24001</v>
      </c>
      <c r="Q273" s="564">
        <v>38553</v>
      </c>
      <c r="R273" s="564"/>
      <c r="S273" s="564" t="s">
        <v>28938</v>
      </c>
    </row>
    <row r="274" spans="1:19" x14ac:dyDescent="0.35">
      <c r="A274" s="559">
        <v>921</v>
      </c>
      <c r="B274" s="563" t="s">
        <v>484</v>
      </c>
      <c r="C274" s="563" t="s">
        <v>28929</v>
      </c>
      <c r="D274" s="563" t="s">
        <v>16762</v>
      </c>
      <c r="E274" s="563" t="s">
        <v>16747</v>
      </c>
      <c r="F274" s="563" t="s">
        <v>16761</v>
      </c>
      <c r="G274" s="563" t="s">
        <v>16744</v>
      </c>
      <c r="H274" s="563" t="s">
        <v>55</v>
      </c>
      <c r="I274" s="563" t="s">
        <v>26690</v>
      </c>
      <c r="J274" s="563" t="s">
        <v>109</v>
      </c>
      <c r="K274" s="563" t="s">
        <v>24001</v>
      </c>
      <c r="L274" s="563" t="s">
        <v>24001</v>
      </c>
      <c r="M274" s="563" t="s">
        <v>24001</v>
      </c>
      <c r="N274" s="563" t="s">
        <v>24001</v>
      </c>
      <c r="O274" s="564" t="s">
        <v>24001</v>
      </c>
      <c r="P274" s="564" t="s">
        <v>24001</v>
      </c>
      <c r="Q274" s="564">
        <v>33148</v>
      </c>
      <c r="R274" s="564"/>
      <c r="S274" s="564" t="s">
        <v>16762</v>
      </c>
    </row>
    <row r="275" spans="1:19" x14ac:dyDescent="0.35">
      <c r="A275" s="559">
        <v>6087</v>
      </c>
      <c r="B275" s="563" t="s">
        <v>484</v>
      </c>
      <c r="C275" s="563" t="s">
        <v>1436</v>
      </c>
      <c r="D275" s="563" t="s">
        <v>1440</v>
      </c>
      <c r="E275" s="563" t="s">
        <v>1437</v>
      </c>
      <c r="F275" s="563" t="s">
        <v>1438</v>
      </c>
      <c r="G275" s="563" t="s">
        <v>1439</v>
      </c>
      <c r="H275" s="563" t="s">
        <v>55</v>
      </c>
      <c r="I275" s="563" t="s">
        <v>26690</v>
      </c>
      <c r="J275" s="563" t="s">
        <v>24001</v>
      </c>
      <c r="K275" s="563" t="s">
        <v>24001</v>
      </c>
      <c r="L275" s="563" t="s">
        <v>24001</v>
      </c>
      <c r="M275" s="563" t="s">
        <v>24001</v>
      </c>
      <c r="N275" s="563" t="s">
        <v>24001</v>
      </c>
      <c r="O275" s="564" t="s">
        <v>24001</v>
      </c>
      <c r="P275" s="564" t="s">
        <v>24001</v>
      </c>
      <c r="Q275" s="564">
        <v>33148</v>
      </c>
      <c r="R275" s="564"/>
      <c r="S275" s="564" t="s">
        <v>1440</v>
      </c>
    </row>
    <row r="276" spans="1:19" x14ac:dyDescent="0.35">
      <c r="A276" s="562">
        <v>4141</v>
      </c>
      <c r="B276" s="563" t="s">
        <v>484</v>
      </c>
      <c r="C276" s="563" t="s">
        <v>1436</v>
      </c>
      <c r="D276" s="563" t="s">
        <v>24601</v>
      </c>
      <c r="E276" s="563" t="s">
        <v>1483</v>
      </c>
      <c r="F276" s="563" t="s">
        <v>1484</v>
      </c>
      <c r="G276" s="563" t="s">
        <v>24602</v>
      </c>
      <c r="H276" s="563" t="s">
        <v>1486</v>
      </c>
      <c r="I276" s="563" t="s">
        <v>26690</v>
      </c>
      <c r="J276" s="563" t="s">
        <v>109</v>
      </c>
      <c r="K276" s="563" t="s">
        <v>24001</v>
      </c>
      <c r="L276" s="563" t="s">
        <v>24001</v>
      </c>
      <c r="M276" s="563" t="s">
        <v>24001</v>
      </c>
      <c r="N276" s="563" t="s">
        <v>24001</v>
      </c>
      <c r="O276" s="564" t="s">
        <v>24001</v>
      </c>
      <c r="P276" s="564" t="s">
        <v>24001</v>
      </c>
      <c r="Q276" s="564">
        <v>33148</v>
      </c>
      <c r="R276" s="564">
        <v>43570.384097222202</v>
      </c>
      <c r="S276" s="564" t="s">
        <v>28939</v>
      </c>
    </row>
    <row r="277" spans="1:19" x14ac:dyDescent="0.35">
      <c r="A277" s="559">
        <v>4142</v>
      </c>
      <c r="B277" s="563" t="s">
        <v>484</v>
      </c>
      <c r="C277" s="563" t="s">
        <v>1436</v>
      </c>
      <c r="D277" s="563" t="s">
        <v>24603</v>
      </c>
      <c r="E277" s="563" t="s">
        <v>1485</v>
      </c>
      <c r="F277" s="563" t="s">
        <v>1487</v>
      </c>
      <c r="G277" s="563" t="s">
        <v>24602</v>
      </c>
      <c r="H277" s="563" t="s">
        <v>24604</v>
      </c>
      <c r="I277" s="563" t="s">
        <v>26690</v>
      </c>
      <c r="J277" s="563" t="s">
        <v>109</v>
      </c>
      <c r="K277" s="563" t="s">
        <v>24001</v>
      </c>
      <c r="L277" s="563" t="s">
        <v>24001</v>
      </c>
      <c r="M277" s="563" t="s">
        <v>24001</v>
      </c>
      <c r="N277" s="563" t="s">
        <v>24001</v>
      </c>
      <c r="O277" s="564" t="s">
        <v>24001</v>
      </c>
      <c r="P277" s="564" t="s">
        <v>24001</v>
      </c>
      <c r="Q277" s="564">
        <v>33148</v>
      </c>
      <c r="R277" s="564">
        <v>43570.388680555603</v>
      </c>
      <c r="S277" s="564" t="s">
        <v>28940</v>
      </c>
    </row>
    <row r="278" spans="1:19" x14ac:dyDescent="0.35">
      <c r="A278" s="559">
        <v>4143</v>
      </c>
      <c r="B278" s="563" t="s">
        <v>484</v>
      </c>
      <c r="C278" s="563" t="s">
        <v>1436</v>
      </c>
      <c r="D278" s="563" t="s">
        <v>24605</v>
      </c>
      <c r="E278" s="563" t="s">
        <v>1485</v>
      </c>
      <c r="F278" s="563" t="s">
        <v>1488</v>
      </c>
      <c r="G278" s="563" t="s">
        <v>24602</v>
      </c>
      <c r="H278" s="563" t="s">
        <v>55</v>
      </c>
      <c r="I278" s="563" t="s">
        <v>26690</v>
      </c>
      <c r="J278" s="563" t="s">
        <v>109</v>
      </c>
      <c r="K278" s="563" t="s">
        <v>24001</v>
      </c>
      <c r="L278" s="563" t="s">
        <v>24001</v>
      </c>
      <c r="M278" s="563" t="s">
        <v>24001</v>
      </c>
      <c r="N278" s="563" t="s">
        <v>24001</v>
      </c>
      <c r="O278" s="564" t="s">
        <v>24001</v>
      </c>
      <c r="P278" s="564" t="s">
        <v>24001</v>
      </c>
      <c r="Q278" s="564">
        <v>33148</v>
      </c>
      <c r="R278" s="564">
        <v>43570.395324074103</v>
      </c>
      <c r="S278" s="564" t="s">
        <v>24605</v>
      </c>
    </row>
    <row r="279" spans="1:19" x14ac:dyDescent="0.35">
      <c r="A279" s="562">
        <v>4898</v>
      </c>
      <c r="B279" s="563" t="s">
        <v>484</v>
      </c>
      <c r="C279" s="563" t="s">
        <v>28941</v>
      </c>
      <c r="D279" s="563" t="s">
        <v>11323</v>
      </c>
      <c r="E279" s="563" t="s">
        <v>11320</v>
      </c>
      <c r="F279" s="563" t="s">
        <v>11321</v>
      </c>
      <c r="G279" s="563" t="s">
        <v>11322</v>
      </c>
      <c r="H279" s="563" t="s">
        <v>300</v>
      </c>
      <c r="I279" s="563" t="s">
        <v>27235</v>
      </c>
      <c r="J279" s="563" t="s">
        <v>24001</v>
      </c>
      <c r="K279" s="563" t="s">
        <v>24001</v>
      </c>
      <c r="L279" s="563" t="s">
        <v>24001</v>
      </c>
      <c r="M279" s="563" t="s">
        <v>24001</v>
      </c>
      <c r="N279" s="563" t="s">
        <v>24001</v>
      </c>
      <c r="O279" s="564" t="s">
        <v>24001</v>
      </c>
      <c r="P279" s="564" t="s">
        <v>24001</v>
      </c>
      <c r="Q279" s="564">
        <v>33148</v>
      </c>
      <c r="R279" s="564"/>
      <c r="S279" s="564" t="s">
        <v>11323</v>
      </c>
    </row>
    <row r="280" spans="1:19" x14ac:dyDescent="0.35">
      <c r="A280" s="559">
        <v>4899</v>
      </c>
      <c r="B280" s="563" t="s">
        <v>484</v>
      </c>
      <c r="C280" s="563" t="s">
        <v>28941</v>
      </c>
      <c r="D280" s="563" t="s">
        <v>11325</v>
      </c>
      <c r="E280" s="563" t="s">
        <v>11320</v>
      </c>
      <c r="F280" s="563" t="s">
        <v>11324</v>
      </c>
      <c r="G280" s="563" t="s">
        <v>11322</v>
      </c>
      <c r="H280" s="563" t="s">
        <v>300</v>
      </c>
      <c r="I280" s="563" t="s">
        <v>27236</v>
      </c>
      <c r="J280" s="563" t="s">
        <v>24001</v>
      </c>
      <c r="K280" s="563" t="s">
        <v>24001</v>
      </c>
      <c r="L280" s="563" t="s">
        <v>24001</v>
      </c>
      <c r="M280" s="563" t="s">
        <v>24001</v>
      </c>
      <c r="N280" s="563" t="s">
        <v>24001</v>
      </c>
      <c r="O280" s="564" t="s">
        <v>24001</v>
      </c>
      <c r="P280" s="564" t="s">
        <v>24001</v>
      </c>
      <c r="Q280" s="564">
        <v>33148</v>
      </c>
      <c r="R280" s="564">
        <v>38419</v>
      </c>
      <c r="S280" s="564" t="s">
        <v>28942</v>
      </c>
    </row>
    <row r="281" spans="1:19" x14ac:dyDescent="0.35">
      <c r="A281" s="559">
        <v>4900</v>
      </c>
      <c r="B281" s="563" t="s">
        <v>484</v>
      </c>
      <c r="C281" s="563" t="s">
        <v>28941</v>
      </c>
      <c r="D281" s="563" t="s">
        <v>11328</v>
      </c>
      <c r="E281" s="563" t="s">
        <v>11326</v>
      </c>
      <c r="F281" s="563" t="s">
        <v>11327</v>
      </c>
      <c r="G281" s="563" t="s">
        <v>11322</v>
      </c>
      <c r="H281" s="563" t="s">
        <v>300</v>
      </c>
      <c r="I281" s="563" t="s">
        <v>27237</v>
      </c>
      <c r="J281" s="563" t="s">
        <v>24001</v>
      </c>
      <c r="K281" s="563" t="s">
        <v>24001</v>
      </c>
      <c r="L281" s="563" t="s">
        <v>24001</v>
      </c>
      <c r="M281" s="563" t="s">
        <v>24001</v>
      </c>
      <c r="N281" s="563" t="s">
        <v>24001</v>
      </c>
      <c r="O281" s="564" t="s">
        <v>24001</v>
      </c>
      <c r="P281" s="564" t="s">
        <v>24001</v>
      </c>
      <c r="Q281" s="564">
        <v>33148</v>
      </c>
      <c r="R281" s="564">
        <v>38419</v>
      </c>
      <c r="S281" s="564" t="s">
        <v>28943</v>
      </c>
    </row>
    <row r="282" spans="1:19" x14ac:dyDescent="0.35">
      <c r="A282" s="562">
        <v>4901</v>
      </c>
      <c r="B282" s="563" t="s">
        <v>484</v>
      </c>
      <c r="C282" s="563" t="s">
        <v>28941</v>
      </c>
      <c r="D282" s="563" t="s">
        <v>11332</v>
      </c>
      <c r="E282" s="563" t="s">
        <v>11329</v>
      </c>
      <c r="F282" s="563" t="s">
        <v>11330</v>
      </c>
      <c r="G282" s="563" t="s">
        <v>11322</v>
      </c>
      <c r="H282" s="563" t="s">
        <v>11331</v>
      </c>
      <c r="I282" s="563" t="s">
        <v>26690</v>
      </c>
      <c r="J282" s="563" t="s">
        <v>109</v>
      </c>
      <c r="K282" s="563" t="s">
        <v>24001</v>
      </c>
      <c r="L282" s="563" t="s">
        <v>24001</v>
      </c>
      <c r="M282" s="563" t="s">
        <v>24001</v>
      </c>
      <c r="N282" s="563" t="s">
        <v>24001</v>
      </c>
      <c r="O282" s="564" t="s">
        <v>24001</v>
      </c>
      <c r="P282" s="564" t="s">
        <v>24001</v>
      </c>
      <c r="Q282" s="564">
        <v>33148</v>
      </c>
      <c r="R282" s="564"/>
      <c r="S282" s="564" t="s">
        <v>28944</v>
      </c>
    </row>
    <row r="283" spans="1:19" x14ac:dyDescent="0.35">
      <c r="A283" s="559">
        <v>4902</v>
      </c>
      <c r="B283" s="563" t="s">
        <v>484</v>
      </c>
      <c r="C283" s="563" t="s">
        <v>28941</v>
      </c>
      <c r="D283" s="563" t="s">
        <v>11334</v>
      </c>
      <c r="E283" s="563" t="s">
        <v>11329</v>
      </c>
      <c r="F283" s="563" t="s">
        <v>11333</v>
      </c>
      <c r="G283" s="563" t="s">
        <v>11322</v>
      </c>
      <c r="H283" s="563" t="s">
        <v>55</v>
      </c>
      <c r="I283" s="563" t="s">
        <v>26690</v>
      </c>
      <c r="J283" s="563" t="s">
        <v>24001</v>
      </c>
      <c r="K283" s="563" t="s">
        <v>24001</v>
      </c>
      <c r="L283" s="563" t="s">
        <v>24001</v>
      </c>
      <c r="M283" s="563" t="s">
        <v>24001</v>
      </c>
      <c r="N283" s="563" t="s">
        <v>24001</v>
      </c>
      <c r="O283" s="564" t="s">
        <v>24001</v>
      </c>
      <c r="P283" s="564" t="s">
        <v>24001</v>
      </c>
      <c r="Q283" s="564">
        <v>33148</v>
      </c>
      <c r="R283" s="564"/>
      <c r="S283" s="564" t="s">
        <v>11334</v>
      </c>
    </row>
    <row r="284" spans="1:19" x14ac:dyDescent="0.35">
      <c r="A284" s="559">
        <v>3256</v>
      </c>
      <c r="B284" s="563" t="s">
        <v>484</v>
      </c>
      <c r="C284" s="563" t="s">
        <v>8118</v>
      </c>
      <c r="D284" s="563" t="s">
        <v>8174</v>
      </c>
      <c r="E284" s="563" t="s">
        <v>8170</v>
      </c>
      <c r="F284" s="563" t="s">
        <v>8171</v>
      </c>
      <c r="G284" s="563" t="s">
        <v>8172</v>
      </c>
      <c r="H284" s="563" t="s">
        <v>8173</v>
      </c>
      <c r="I284" s="563" t="s">
        <v>26690</v>
      </c>
      <c r="J284" s="563" t="s">
        <v>109</v>
      </c>
      <c r="K284" s="563" t="s">
        <v>24001</v>
      </c>
      <c r="L284" s="563" t="s">
        <v>24001</v>
      </c>
      <c r="M284" s="563" t="s">
        <v>24001</v>
      </c>
      <c r="N284" s="563" t="s">
        <v>24001</v>
      </c>
      <c r="O284" s="564" t="s">
        <v>24001</v>
      </c>
      <c r="P284" s="564" t="s">
        <v>24001</v>
      </c>
      <c r="Q284" s="564">
        <v>33148</v>
      </c>
      <c r="R284" s="564"/>
      <c r="S284" s="564" t="s">
        <v>28945</v>
      </c>
    </row>
    <row r="285" spans="1:19" x14ac:dyDescent="0.35">
      <c r="A285" s="562">
        <v>3141</v>
      </c>
      <c r="B285" s="563" t="s">
        <v>484</v>
      </c>
      <c r="C285" s="563" t="s">
        <v>7761</v>
      </c>
      <c r="D285" s="563" t="s">
        <v>7766</v>
      </c>
      <c r="E285" s="563" t="s">
        <v>7762</v>
      </c>
      <c r="F285" s="563" t="s">
        <v>7763</v>
      </c>
      <c r="G285" s="563" t="s">
        <v>7764</v>
      </c>
      <c r="H285" s="563" t="s">
        <v>7765</v>
      </c>
      <c r="I285" s="563" t="s">
        <v>27014</v>
      </c>
      <c r="J285" s="563" t="s">
        <v>24001</v>
      </c>
      <c r="K285" s="563" t="s">
        <v>24001</v>
      </c>
      <c r="L285" s="563" t="s">
        <v>24001</v>
      </c>
      <c r="M285" s="563" t="s">
        <v>24001</v>
      </c>
      <c r="N285" s="563" t="s">
        <v>24001</v>
      </c>
      <c r="O285" s="564" t="s">
        <v>24001</v>
      </c>
      <c r="P285" s="564" t="s">
        <v>24001</v>
      </c>
      <c r="Q285" s="564">
        <v>33148</v>
      </c>
      <c r="R285" s="564"/>
      <c r="S285" s="564" t="s">
        <v>28946</v>
      </c>
    </row>
    <row r="286" spans="1:19" x14ac:dyDescent="0.35">
      <c r="A286" s="559">
        <v>1984</v>
      </c>
      <c r="B286" s="563" t="s">
        <v>484</v>
      </c>
      <c r="C286" s="563" t="s">
        <v>28698</v>
      </c>
      <c r="D286" s="563" t="s">
        <v>5542</v>
      </c>
      <c r="E286" s="563" t="s">
        <v>5538</v>
      </c>
      <c r="F286" s="563" t="s">
        <v>5539</v>
      </c>
      <c r="G286" s="563" t="s">
        <v>5540</v>
      </c>
      <c r="H286" s="563" t="s">
        <v>5541</v>
      </c>
      <c r="I286" s="563" t="s">
        <v>26690</v>
      </c>
      <c r="J286" s="563" t="s">
        <v>109</v>
      </c>
      <c r="K286" s="563" t="s">
        <v>24001</v>
      </c>
      <c r="L286" s="563" t="s">
        <v>24001</v>
      </c>
      <c r="M286" s="563" t="s">
        <v>24001</v>
      </c>
      <c r="N286" s="563" t="s">
        <v>24001</v>
      </c>
      <c r="O286" s="564" t="s">
        <v>24001</v>
      </c>
      <c r="P286" s="564" t="s">
        <v>24001</v>
      </c>
      <c r="Q286" s="564">
        <v>33148</v>
      </c>
      <c r="R286" s="564"/>
      <c r="S286" s="564" t="s">
        <v>28947</v>
      </c>
    </row>
    <row r="287" spans="1:19" x14ac:dyDescent="0.35">
      <c r="A287" s="559">
        <v>28</v>
      </c>
      <c r="B287" s="563" t="s">
        <v>484</v>
      </c>
      <c r="C287" s="563" t="s">
        <v>15442</v>
      </c>
      <c r="D287" s="563" t="s">
        <v>15446</v>
      </c>
      <c r="E287" s="563" t="s">
        <v>15443</v>
      </c>
      <c r="F287" s="563" t="s">
        <v>15444</v>
      </c>
      <c r="G287" s="563" t="s">
        <v>15445</v>
      </c>
      <c r="H287" s="563" t="s">
        <v>1103</v>
      </c>
      <c r="I287" s="563" t="s">
        <v>26690</v>
      </c>
      <c r="J287" s="563" t="s">
        <v>109</v>
      </c>
      <c r="K287" s="563" t="s">
        <v>24001</v>
      </c>
      <c r="L287" s="563" t="s">
        <v>24001</v>
      </c>
      <c r="M287" s="563" t="s">
        <v>24001</v>
      </c>
      <c r="N287" s="563" t="s">
        <v>24001</v>
      </c>
      <c r="O287" s="564" t="s">
        <v>24001</v>
      </c>
      <c r="P287" s="564" t="s">
        <v>26697</v>
      </c>
      <c r="Q287" s="564">
        <v>40990</v>
      </c>
      <c r="R287" s="564"/>
      <c r="S287" s="564" t="s">
        <v>28948</v>
      </c>
    </row>
    <row r="288" spans="1:19" x14ac:dyDescent="0.35">
      <c r="A288" s="562">
        <v>29</v>
      </c>
      <c r="B288" s="563" t="s">
        <v>484</v>
      </c>
      <c r="C288" s="563" t="s">
        <v>15442</v>
      </c>
      <c r="D288" s="563" t="s">
        <v>15449</v>
      </c>
      <c r="E288" s="563" t="s">
        <v>15443</v>
      </c>
      <c r="F288" s="563" t="s">
        <v>15447</v>
      </c>
      <c r="G288" s="563" t="s">
        <v>15445</v>
      </c>
      <c r="H288" s="563" t="s">
        <v>15448</v>
      </c>
      <c r="I288" s="563" t="s">
        <v>26690</v>
      </c>
      <c r="J288" s="563" t="s">
        <v>24001</v>
      </c>
      <c r="K288" s="563" t="s">
        <v>24001</v>
      </c>
      <c r="L288" s="563" t="s">
        <v>24001</v>
      </c>
      <c r="M288" s="563" t="s">
        <v>24001</v>
      </c>
      <c r="N288" s="563" t="s">
        <v>24001</v>
      </c>
      <c r="O288" s="564" t="s">
        <v>24001</v>
      </c>
      <c r="P288" s="564" t="s">
        <v>24001</v>
      </c>
      <c r="Q288" s="564">
        <v>40990</v>
      </c>
      <c r="R288" s="564"/>
      <c r="S288" s="564" t="s">
        <v>28949</v>
      </c>
    </row>
    <row r="289" spans="1:19" x14ac:dyDescent="0.35">
      <c r="A289" s="559">
        <v>6159</v>
      </c>
      <c r="B289" s="563" t="s">
        <v>484</v>
      </c>
      <c r="C289" s="563" t="s">
        <v>15442</v>
      </c>
      <c r="D289" s="563" t="s">
        <v>15452</v>
      </c>
      <c r="E289" s="563" t="s">
        <v>24001</v>
      </c>
      <c r="F289" s="563" t="s">
        <v>15450</v>
      </c>
      <c r="G289" s="563" t="s">
        <v>15451</v>
      </c>
      <c r="H289" s="563" t="s">
        <v>55</v>
      </c>
      <c r="I289" s="563" t="s">
        <v>26690</v>
      </c>
      <c r="J289" s="563" t="s">
        <v>24001</v>
      </c>
      <c r="K289" s="563" t="s">
        <v>24001</v>
      </c>
      <c r="L289" s="563" t="s">
        <v>24001</v>
      </c>
      <c r="M289" s="563" t="s">
        <v>24001</v>
      </c>
      <c r="N289" s="563" t="s">
        <v>24001</v>
      </c>
      <c r="O289" s="564" t="s">
        <v>24001</v>
      </c>
      <c r="P289" s="564" t="s">
        <v>24001</v>
      </c>
      <c r="Q289" s="564">
        <v>33148</v>
      </c>
      <c r="R289" s="564"/>
      <c r="S289" s="564" t="s">
        <v>15452</v>
      </c>
    </row>
    <row r="290" spans="1:19" x14ac:dyDescent="0.35">
      <c r="A290" s="559">
        <v>4554</v>
      </c>
      <c r="B290" s="563" t="s">
        <v>484</v>
      </c>
      <c r="C290" s="563" t="s">
        <v>11621</v>
      </c>
      <c r="D290" s="563" t="s">
        <v>24606</v>
      </c>
      <c r="E290" s="563" t="s">
        <v>24001</v>
      </c>
      <c r="F290" s="563" t="s">
        <v>24607</v>
      </c>
      <c r="G290" s="563" t="s">
        <v>24608</v>
      </c>
      <c r="H290" s="563" t="s">
        <v>24609</v>
      </c>
      <c r="I290" s="563" t="s">
        <v>26690</v>
      </c>
      <c r="J290" s="563" t="s">
        <v>109</v>
      </c>
      <c r="K290" s="563" t="s">
        <v>24001</v>
      </c>
      <c r="L290" s="563" t="s">
        <v>24001</v>
      </c>
      <c r="M290" s="563" t="s">
        <v>24001</v>
      </c>
      <c r="N290" s="563" t="s">
        <v>24001</v>
      </c>
      <c r="O290" s="564" t="s">
        <v>24001</v>
      </c>
      <c r="P290" s="564" t="s">
        <v>24001</v>
      </c>
      <c r="Q290" s="564">
        <v>43117</v>
      </c>
      <c r="R290" s="564"/>
      <c r="S290" s="564" t="s">
        <v>28950</v>
      </c>
    </row>
    <row r="291" spans="1:19" x14ac:dyDescent="0.35">
      <c r="A291" s="562">
        <v>5201</v>
      </c>
      <c r="B291" s="563" t="s">
        <v>484</v>
      </c>
      <c r="C291" s="563" t="s">
        <v>28883</v>
      </c>
      <c r="D291" s="563" t="s">
        <v>13354</v>
      </c>
      <c r="E291" s="563" t="s">
        <v>13350</v>
      </c>
      <c r="F291" s="563" t="s">
        <v>13351</v>
      </c>
      <c r="G291" s="563" t="s">
        <v>13352</v>
      </c>
      <c r="H291" s="563" t="s">
        <v>13353</v>
      </c>
      <c r="I291" s="563" t="s">
        <v>26690</v>
      </c>
      <c r="J291" s="563" t="s">
        <v>24001</v>
      </c>
      <c r="K291" s="563" t="s">
        <v>62</v>
      </c>
      <c r="L291" s="563" t="s">
        <v>27591</v>
      </c>
      <c r="M291" s="563" t="s">
        <v>24001</v>
      </c>
      <c r="N291" s="563" t="s">
        <v>24001</v>
      </c>
      <c r="O291" s="564" t="s">
        <v>24001</v>
      </c>
      <c r="P291" s="564" t="s">
        <v>24001</v>
      </c>
      <c r="Q291" s="564">
        <v>33148</v>
      </c>
      <c r="R291" s="564">
        <v>38377</v>
      </c>
      <c r="S291" s="564" t="s">
        <v>28951</v>
      </c>
    </row>
    <row r="292" spans="1:19" x14ac:dyDescent="0.35">
      <c r="A292" s="559">
        <v>5202</v>
      </c>
      <c r="B292" s="563" t="s">
        <v>484</v>
      </c>
      <c r="C292" s="563" t="s">
        <v>28883</v>
      </c>
      <c r="D292" s="563" t="s">
        <v>13358</v>
      </c>
      <c r="E292" s="563" t="s">
        <v>13355</v>
      </c>
      <c r="F292" s="563" t="s">
        <v>13356</v>
      </c>
      <c r="G292" s="563" t="s">
        <v>13352</v>
      </c>
      <c r="H292" s="563" t="s">
        <v>13357</v>
      </c>
      <c r="I292" s="563" t="s">
        <v>26690</v>
      </c>
      <c r="J292" s="563" t="s">
        <v>24001</v>
      </c>
      <c r="K292" s="563" t="s">
        <v>62</v>
      </c>
      <c r="L292" s="563" t="s">
        <v>27591</v>
      </c>
      <c r="M292" s="563" t="s">
        <v>24001</v>
      </c>
      <c r="N292" s="563" t="s">
        <v>24001</v>
      </c>
      <c r="O292" s="564" t="s">
        <v>24001</v>
      </c>
      <c r="P292" s="564" t="s">
        <v>24001</v>
      </c>
      <c r="Q292" s="564">
        <v>33148</v>
      </c>
      <c r="R292" s="564">
        <v>38377</v>
      </c>
      <c r="S292" s="564" t="s">
        <v>28952</v>
      </c>
    </row>
    <row r="293" spans="1:19" x14ac:dyDescent="0.35">
      <c r="A293" s="559">
        <v>565</v>
      </c>
      <c r="B293" s="563" t="s">
        <v>484</v>
      </c>
      <c r="C293" s="563" t="s">
        <v>16173</v>
      </c>
      <c r="D293" s="563" t="s">
        <v>15685</v>
      </c>
      <c r="E293" s="563" t="s">
        <v>15681</v>
      </c>
      <c r="F293" s="563" t="s">
        <v>15682</v>
      </c>
      <c r="G293" s="563" t="s">
        <v>15683</v>
      </c>
      <c r="H293" s="563" t="s">
        <v>15684</v>
      </c>
      <c r="I293" s="563" t="s">
        <v>26690</v>
      </c>
      <c r="J293" s="563" t="s">
        <v>109</v>
      </c>
      <c r="K293" s="563" t="s">
        <v>24001</v>
      </c>
      <c r="L293" s="563" t="s">
        <v>24001</v>
      </c>
      <c r="M293" s="563" t="s">
        <v>24001</v>
      </c>
      <c r="N293" s="563" t="s">
        <v>24001</v>
      </c>
      <c r="O293" s="564" t="s">
        <v>24001</v>
      </c>
      <c r="P293" s="564" t="s">
        <v>24001</v>
      </c>
      <c r="Q293" s="564">
        <v>33148</v>
      </c>
      <c r="R293" s="564"/>
      <c r="S293" s="564" t="s">
        <v>28953</v>
      </c>
    </row>
    <row r="294" spans="1:19" x14ac:dyDescent="0.35">
      <c r="A294" s="562">
        <v>566</v>
      </c>
      <c r="B294" s="563" t="s">
        <v>484</v>
      </c>
      <c r="C294" s="563" t="s">
        <v>16173</v>
      </c>
      <c r="D294" s="563" t="s">
        <v>15688</v>
      </c>
      <c r="E294" s="563" t="s">
        <v>24001</v>
      </c>
      <c r="F294" s="563" t="s">
        <v>15686</v>
      </c>
      <c r="G294" s="563" t="s">
        <v>15683</v>
      </c>
      <c r="H294" s="563" t="s">
        <v>15687</v>
      </c>
      <c r="I294" s="563" t="s">
        <v>26690</v>
      </c>
      <c r="J294" s="563" t="s">
        <v>109</v>
      </c>
      <c r="K294" s="563" t="s">
        <v>24001</v>
      </c>
      <c r="L294" s="563" t="s">
        <v>24001</v>
      </c>
      <c r="M294" s="563" t="s">
        <v>24001</v>
      </c>
      <c r="N294" s="563" t="s">
        <v>24001</v>
      </c>
      <c r="O294" s="564" t="s">
        <v>24001</v>
      </c>
      <c r="P294" s="564" t="s">
        <v>24001</v>
      </c>
      <c r="Q294" s="564">
        <v>38957</v>
      </c>
      <c r="R294" s="564"/>
      <c r="S294" s="564" t="s">
        <v>28954</v>
      </c>
    </row>
    <row r="295" spans="1:19" x14ac:dyDescent="0.35">
      <c r="A295" s="559">
        <v>567</v>
      </c>
      <c r="B295" s="563" t="s">
        <v>484</v>
      </c>
      <c r="C295" s="563" t="s">
        <v>16173</v>
      </c>
      <c r="D295" s="563" t="s">
        <v>15692</v>
      </c>
      <c r="E295" s="563" t="s">
        <v>15689</v>
      </c>
      <c r="F295" s="563" t="s">
        <v>15690</v>
      </c>
      <c r="G295" s="563" t="s">
        <v>15683</v>
      </c>
      <c r="H295" s="563" t="s">
        <v>15691</v>
      </c>
      <c r="I295" s="563" t="s">
        <v>26690</v>
      </c>
      <c r="J295" s="563" t="s">
        <v>109</v>
      </c>
      <c r="K295" s="563" t="s">
        <v>24001</v>
      </c>
      <c r="L295" s="563" t="s">
        <v>24001</v>
      </c>
      <c r="M295" s="563" t="s">
        <v>24001</v>
      </c>
      <c r="N295" s="563" t="s">
        <v>24001</v>
      </c>
      <c r="O295" s="564" t="s">
        <v>24001</v>
      </c>
      <c r="P295" s="564" t="s">
        <v>24001</v>
      </c>
      <c r="Q295" s="564">
        <v>33148</v>
      </c>
      <c r="R295" s="564"/>
      <c r="S295" s="564" t="s">
        <v>28955</v>
      </c>
    </row>
    <row r="296" spans="1:19" x14ac:dyDescent="0.35">
      <c r="A296" s="559">
        <v>568</v>
      </c>
      <c r="B296" s="563" t="s">
        <v>484</v>
      </c>
      <c r="C296" s="563" t="s">
        <v>16173</v>
      </c>
      <c r="D296" s="563" t="s">
        <v>15695</v>
      </c>
      <c r="E296" s="563" t="s">
        <v>15693</v>
      </c>
      <c r="F296" s="563" t="s">
        <v>15694</v>
      </c>
      <c r="G296" s="563" t="s">
        <v>15683</v>
      </c>
      <c r="H296" s="563" t="s">
        <v>1738</v>
      </c>
      <c r="I296" s="563" t="s">
        <v>27440</v>
      </c>
      <c r="J296" s="563" t="s">
        <v>109</v>
      </c>
      <c r="K296" s="563" t="s">
        <v>24001</v>
      </c>
      <c r="L296" s="563" t="s">
        <v>24001</v>
      </c>
      <c r="M296" s="563" t="s">
        <v>24001</v>
      </c>
      <c r="N296" s="563" t="s">
        <v>24001</v>
      </c>
      <c r="O296" s="564" t="s">
        <v>24001</v>
      </c>
      <c r="P296" s="564" t="s">
        <v>24001</v>
      </c>
      <c r="Q296" s="564">
        <v>33148</v>
      </c>
      <c r="R296" s="564"/>
      <c r="S296" s="564" t="s">
        <v>28956</v>
      </c>
    </row>
    <row r="297" spans="1:19" x14ac:dyDescent="0.35">
      <c r="A297" s="562">
        <v>569</v>
      </c>
      <c r="B297" s="563" t="s">
        <v>484</v>
      </c>
      <c r="C297" s="563" t="s">
        <v>16173</v>
      </c>
      <c r="D297" s="563" t="s">
        <v>15698</v>
      </c>
      <c r="E297" s="563" t="s">
        <v>24001</v>
      </c>
      <c r="F297" s="563" t="s">
        <v>15696</v>
      </c>
      <c r="G297" s="563" t="s">
        <v>15683</v>
      </c>
      <c r="H297" s="563" t="s">
        <v>15697</v>
      </c>
      <c r="I297" s="563" t="s">
        <v>26690</v>
      </c>
      <c r="J297" s="563" t="s">
        <v>109</v>
      </c>
      <c r="K297" s="563" t="s">
        <v>24001</v>
      </c>
      <c r="L297" s="563" t="s">
        <v>24001</v>
      </c>
      <c r="M297" s="563" t="s">
        <v>24001</v>
      </c>
      <c r="N297" s="563" t="s">
        <v>24001</v>
      </c>
      <c r="O297" s="564" t="s">
        <v>24001</v>
      </c>
      <c r="P297" s="564" t="s">
        <v>24001</v>
      </c>
      <c r="Q297" s="564">
        <v>33148</v>
      </c>
      <c r="R297" s="564">
        <v>34233</v>
      </c>
      <c r="S297" s="564" t="s">
        <v>28957</v>
      </c>
    </row>
    <row r="298" spans="1:19" x14ac:dyDescent="0.35">
      <c r="A298" s="559">
        <v>570</v>
      </c>
      <c r="B298" s="563" t="s">
        <v>484</v>
      </c>
      <c r="C298" s="563" t="s">
        <v>16173</v>
      </c>
      <c r="D298" s="563" t="s">
        <v>15701</v>
      </c>
      <c r="E298" s="563" t="s">
        <v>24001</v>
      </c>
      <c r="F298" s="563" t="s">
        <v>15699</v>
      </c>
      <c r="G298" s="563" t="s">
        <v>15683</v>
      </c>
      <c r="H298" s="563" t="s">
        <v>15700</v>
      </c>
      <c r="I298" s="563" t="s">
        <v>26691</v>
      </c>
      <c r="J298" s="563" t="s">
        <v>109</v>
      </c>
      <c r="K298" s="563" t="s">
        <v>24001</v>
      </c>
      <c r="L298" s="563" t="s">
        <v>24001</v>
      </c>
      <c r="M298" s="563" t="s">
        <v>24001</v>
      </c>
      <c r="N298" s="563" t="s">
        <v>24001</v>
      </c>
      <c r="O298" s="564" t="s">
        <v>24001</v>
      </c>
      <c r="P298" s="564" t="s">
        <v>24001</v>
      </c>
      <c r="Q298" s="564">
        <v>33148</v>
      </c>
      <c r="R298" s="564"/>
      <c r="S298" s="564" t="s">
        <v>28958</v>
      </c>
    </row>
    <row r="299" spans="1:19" x14ac:dyDescent="0.35">
      <c r="A299" s="559">
        <v>571</v>
      </c>
      <c r="B299" s="563" t="s">
        <v>484</v>
      </c>
      <c r="C299" s="563" t="s">
        <v>16173</v>
      </c>
      <c r="D299" s="563" t="s">
        <v>15703</v>
      </c>
      <c r="E299" s="563" t="s">
        <v>24001</v>
      </c>
      <c r="F299" s="563" t="s">
        <v>15702</v>
      </c>
      <c r="G299" s="563" t="s">
        <v>15683</v>
      </c>
      <c r="H299" s="563" t="s">
        <v>15700</v>
      </c>
      <c r="I299" s="563" t="s">
        <v>27441</v>
      </c>
      <c r="J299" s="563" t="s">
        <v>109</v>
      </c>
      <c r="K299" s="563" t="s">
        <v>24001</v>
      </c>
      <c r="L299" s="563" t="s">
        <v>24001</v>
      </c>
      <c r="M299" s="563" t="s">
        <v>24001</v>
      </c>
      <c r="N299" s="563" t="s">
        <v>24001</v>
      </c>
      <c r="O299" s="564" t="s">
        <v>24001</v>
      </c>
      <c r="P299" s="564" t="s">
        <v>24001</v>
      </c>
      <c r="Q299" s="564">
        <v>33148</v>
      </c>
      <c r="R299" s="564"/>
      <c r="S299" s="564" t="s">
        <v>28959</v>
      </c>
    </row>
    <row r="300" spans="1:19" x14ac:dyDescent="0.35">
      <c r="A300" s="562">
        <v>572</v>
      </c>
      <c r="B300" s="563" t="s">
        <v>484</v>
      </c>
      <c r="C300" s="563" t="s">
        <v>16173</v>
      </c>
      <c r="D300" s="563" t="s">
        <v>15706</v>
      </c>
      <c r="E300" s="563" t="s">
        <v>15704</v>
      </c>
      <c r="F300" s="563" t="s">
        <v>15705</v>
      </c>
      <c r="G300" s="563" t="s">
        <v>15683</v>
      </c>
      <c r="H300" s="563" t="s">
        <v>15700</v>
      </c>
      <c r="I300" s="563" t="s">
        <v>27442</v>
      </c>
      <c r="J300" s="563" t="s">
        <v>109</v>
      </c>
      <c r="K300" s="563" t="s">
        <v>24001</v>
      </c>
      <c r="L300" s="563" t="s">
        <v>24001</v>
      </c>
      <c r="M300" s="563" t="s">
        <v>24001</v>
      </c>
      <c r="N300" s="563" t="s">
        <v>24001</v>
      </c>
      <c r="O300" s="564" t="s">
        <v>24001</v>
      </c>
      <c r="P300" s="564" t="s">
        <v>24001</v>
      </c>
      <c r="Q300" s="564">
        <v>33148</v>
      </c>
      <c r="R300" s="564"/>
      <c r="S300" s="564" t="s">
        <v>28960</v>
      </c>
    </row>
    <row r="301" spans="1:19" x14ac:dyDescent="0.35">
      <c r="A301" s="559">
        <v>573</v>
      </c>
      <c r="B301" s="563" t="s">
        <v>484</v>
      </c>
      <c r="C301" s="563" t="s">
        <v>16173</v>
      </c>
      <c r="D301" s="563" t="s">
        <v>15708</v>
      </c>
      <c r="E301" s="563" t="s">
        <v>24001</v>
      </c>
      <c r="F301" s="563" t="s">
        <v>15707</v>
      </c>
      <c r="G301" s="563" t="s">
        <v>15683</v>
      </c>
      <c r="H301" s="563" t="s">
        <v>55</v>
      </c>
      <c r="I301" s="563" t="s">
        <v>26690</v>
      </c>
      <c r="J301" s="563" t="s">
        <v>109</v>
      </c>
      <c r="K301" s="563" t="s">
        <v>24001</v>
      </c>
      <c r="L301" s="563" t="s">
        <v>24001</v>
      </c>
      <c r="M301" s="563" t="s">
        <v>24001</v>
      </c>
      <c r="N301" s="563" t="s">
        <v>24001</v>
      </c>
      <c r="O301" s="564" t="s">
        <v>24001</v>
      </c>
      <c r="P301" s="564" t="s">
        <v>24001</v>
      </c>
      <c r="Q301" s="564">
        <v>33148</v>
      </c>
      <c r="R301" s="564"/>
      <c r="S301" s="564" t="s">
        <v>15708</v>
      </c>
    </row>
    <row r="302" spans="1:19" x14ac:dyDescent="0.35">
      <c r="A302" s="559">
        <v>574</v>
      </c>
      <c r="B302" s="563" t="s">
        <v>484</v>
      </c>
      <c r="C302" s="563" t="s">
        <v>16173</v>
      </c>
      <c r="D302" s="563" t="s">
        <v>15712</v>
      </c>
      <c r="E302" s="563" t="s">
        <v>15709</v>
      </c>
      <c r="F302" s="563" t="s">
        <v>15710</v>
      </c>
      <c r="G302" s="563" t="s">
        <v>15683</v>
      </c>
      <c r="H302" s="563" t="s">
        <v>15711</v>
      </c>
      <c r="I302" s="563" t="s">
        <v>26690</v>
      </c>
      <c r="J302" s="563" t="s">
        <v>109</v>
      </c>
      <c r="K302" s="563" t="s">
        <v>24001</v>
      </c>
      <c r="L302" s="563" t="s">
        <v>24001</v>
      </c>
      <c r="M302" s="563" t="s">
        <v>24001</v>
      </c>
      <c r="N302" s="563" t="s">
        <v>24001</v>
      </c>
      <c r="O302" s="564" t="s">
        <v>24001</v>
      </c>
      <c r="P302" s="564" t="s">
        <v>24001</v>
      </c>
      <c r="Q302" s="564">
        <v>33148</v>
      </c>
      <c r="R302" s="564"/>
      <c r="S302" s="564" t="s">
        <v>28961</v>
      </c>
    </row>
    <row r="303" spans="1:19" x14ac:dyDescent="0.35">
      <c r="A303" s="562">
        <v>575</v>
      </c>
      <c r="B303" s="563" t="s">
        <v>484</v>
      </c>
      <c r="C303" s="563" t="s">
        <v>16173</v>
      </c>
      <c r="D303" s="563" t="s">
        <v>15716</v>
      </c>
      <c r="E303" s="563" t="s">
        <v>15713</v>
      </c>
      <c r="F303" s="563" t="s">
        <v>15714</v>
      </c>
      <c r="G303" s="563" t="s">
        <v>15683</v>
      </c>
      <c r="H303" s="563" t="s">
        <v>15715</v>
      </c>
      <c r="I303" s="563" t="s">
        <v>26690</v>
      </c>
      <c r="J303" s="563" t="s">
        <v>109</v>
      </c>
      <c r="K303" s="563" t="s">
        <v>24001</v>
      </c>
      <c r="L303" s="563" t="s">
        <v>24001</v>
      </c>
      <c r="M303" s="563" t="s">
        <v>24001</v>
      </c>
      <c r="N303" s="563" t="s">
        <v>24001</v>
      </c>
      <c r="O303" s="564" t="s">
        <v>24001</v>
      </c>
      <c r="P303" s="564" t="s">
        <v>26697</v>
      </c>
      <c r="Q303" s="564">
        <v>33148</v>
      </c>
      <c r="R303" s="564"/>
      <c r="S303" s="564" t="s">
        <v>28962</v>
      </c>
    </row>
    <row r="304" spans="1:19" x14ac:dyDescent="0.35">
      <c r="A304" s="559">
        <v>2563</v>
      </c>
      <c r="B304" s="563" t="s">
        <v>484</v>
      </c>
      <c r="C304" s="563" t="s">
        <v>485</v>
      </c>
      <c r="D304" s="563" t="s">
        <v>490</v>
      </c>
      <c r="E304" s="563" t="s">
        <v>486</v>
      </c>
      <c r="F304" s="563" t="s">
        <v>487</v>
      </c>
      <c r="G304" s="563" t="s">
        <v>488</v>
      </c>
      <c r="H304" s="563" t="s">
        <v>489</v>
      </c>
      <c r="I304" s="563" t="s">
        <v>26690</v>
      </c>
      <c r="J304" s="563" t="s">
        <v>24001</v>
      </c>
      <c r="K304" s="563" t="s">
        <v>24001</v>
      </c>
      <c r="L304" s="563" t="s">
        <v>24001</v>
      </c>
      <c r="M304" s="563" t="s">
        <v>24001</v>
      </c>
      <c r="N304" s="563" t="s">
        <v>24001</v>
      </c>
      <c r="O304" s="564" t="s">
        <v>24001</v>
      </c>
      <c r="P304" s="564" t="s">
        <v>24001</v>
      </c>
      <c r="Q304" s="564">
        <v>33148</v>
      </c>
      <c r="R304" s="564"/>
      <c r="S304" s="564" t="s">
        <v>28963</v>
      </c>
    </row>
    <row r="305" spans="1:19" x14ac:dyDescent="0.35">
      <c r="A305" s="559">
        <v>2564</v>
      </c>
      <c r="B305" s="563" t="s">
        <v>484</v>
      </c>
      <c r="C305" s="563" t="s">
        <v>485</v>
      </c>
      <c r="D305" s="563" t="s">
        <v>494</v>
      </c>
      <c r="E305" s="563" t="s">
        <v>491</v>
      </c>
      <c r="F305" s="563" t="s">
        <v>492</v>
      </c>
      <c r="G305" s="563" t="s">
        <v>488</v>
      </c>
      <c r="H305" s="563" t="s">
        <v>493</v>
      </c>
      <c r="I305" s="563" t="s">
        <v>26690</v>
      </c>
      <c r="J305" s="563" t="s">
        <v>24001</v>
      </c>
      <c r="K305" s="563" t="s">
        <v>24001</v>
      </c>
      <c r="L305" s="563" t="s">
        <v>24001</v>
      </c>
      <c r="M305" s="563" t="s">
        <v>24001</v>
      </c>
      <c r="N305" s="563" t="s">
        <v>24001</v>
      </c>
      <c r="O305" s="564" t="s">
        <v>24001</v>
      </c>
      <c r="P305" s="564" t="s">
        <v>24001</v>
      </c>
      <c r="Q305" s="564">
        <v>33148</v>
      </c>
      <c r="R305" s="564"/>
      <c r="S305" s="564" t="s">
        <v>28964</v>
      </c>
    </row>
    <row r="306" spans="1:19" x14ac:dyDescent="0.35">
      <c r="A306" s="562">
        <v>2565</v>
      </c>
      <c r="B306" s="563" t="s">
        <v>484</v>
      </c>
      <c r="C306" s="563" t="s">
        <v>485</v>
      </c>
      <c r="D306" s="563" t="s">
        <v>498</v>
      </c>
      <c r="E306" s="563" t="s">
        <v>495</v>
      </c>
      <c r="F306" s="563" t="s">
        <v>496</v>
      </c>
      <c r="G306" s="563" t="s">
        <v>488</v>
      </c>
      <c r="H306" s="563" t="s">
        <v>497</v>
      </c>
      <c r="I306" s="563" t="s">
        <v>26690</v>
      </c>
      <c r="J306" s="563" t="s">
        <v>24001</v>
      </c>
      <c r="K306" s="563" t="s">
        <v>24001</v>
      </c>
      <c r="L306" s="563" t="s">
        <v>24001</v>
      </c>
      <c r="M306" s="563" t="s">
        <v>24001</v>
      </c>
      <c r="N306" s="563" t="s">
        <v>24001</v>
      </c>
      <c r="O306" s="564" t="s">
        <v>24001</v>
      </c>
      <c r="P306" s="564" t="s">
        <v>24001</v>
      </c>
      <c r="Q306" s="564">
        <v>33148</v>
      </c>
      <c r="R306" s="564"/>
      <c r="S306" s="564" t="s">
        <v>28965</v>
      </c>
    </row>
    <row r="307" spans="1:19" x14ac:dyDescent="0.35">
      <c r="A307" s="559">
        <v>2566</v>
      </c>
      <c r="B307" s="563" t="s">
        <v>484</v>
      </c>
      <c r="C307" s="563" t="s">
        <v>485</v>
      </c>
      <c r="D307" s="563" t="s">
        <v>502</v>
      </c>
      <c r="E307" s="563" t="s">
        <v>499</v>
      </c>
      <c r="F307" s="563" t="s">
        <v>500</v>
      </c>
      <c r="G307" s="563" t="s">
        <v>488</v>
      </c>
      <c r="H307" s="563" t="s">
        <v>501</v>
      </c>
      <c r="I307" s="563" t="s">
        <v>26691</v>
      </c>
      <c r="J307" s="563" t="s">
        <v>24001</v>
      </c>
      <c r="K307" s="563" t="s">
        <v>24001</v>
      </c>
      <c r="L307" s="563" t="s">
        <v>24001</v>
      </c>
      <c r="M307" s="563" t="s">
        <v>24001</v>
      </c>
      <c r="N307" s="563" t="s">
        <v>24001</v>
      </c>
      <c r="O307" s="564" t="s">
        <v>24001</v>
      </c>
      <c r="P307" s="564" t="s">
        <v>24001</v>
      </c>
      <c r="Q307" s="564">
        <v>33148</v>
      </c>
      <c r="R307" s="564"/>
      <c r="S307" s="564" t="s">
        <v>28966</v>
      </c>
    </row>
    <row r="308" spans="1:19" x14ac:dyDescent="0.35">
      <c r="A308" s="559">
        <v>2567</v>
      </c>
      <c r="B308" s="563" t="s">
        <v>484</v>
      </c>
      <c r="C308" s="563" t="s">
        <v>485</v>
      </c>
      <c r="D308" s="563" t="s">
        <v>504</v>
      </c>
      <c r="E308" s="563" t="s">
        <v>499</v>
      </c>
      <c r="F308" s="563" t="s">
        <v>503</v>
      </c>
      <c r="G308" s="563" t="s">
        <v>488</v>
      </c>
      <c r="H308" s="563" t="s">
        <v>501</v>
      </c>
      <c r="I308" s="563" t="s">
        <v>26699</v>
      </c>
      <c r="J308" s="563" t="s">
        <v>24001</v>
      </c>
      <c r="K308" s="563" t="s">
        <v>24001</v>
      </c>
      <c r="L308" s="563" t="s">
        <v>24001</v>
      </c>
      <c r="M308" s="563" t="s">
        <v>24001</v>
      </c>
      <c r="N308" s="563" t="s">
        <v>24001</v>
      </c>
      <c r="O308" s="564" t="s">
        <v>24001</v>
      </c>
      <c r="P308" s="564" t="s">
        <v>24001</v>
      </c>
      <c r="Q308" s="564">
        <v>33148</v>
      </c>
      <c r="R308" s="564"/>
      <c r="S308" s="564" t="s">
        <v>28967</v>
      </c>
    </row>
    <row r="309" spans="1:19" x14ac:dyDescent="0.35">
      <c r="A309" s="562">
        <v>2568</v>
      </c>
      <c r="B309" s="563" t="s">
        <v>484</v>
      </c>
      <c r="C309" s="563" t="s">
        <v>485</v>
      </c>
      <c r="D309" s="563" t="s">
        <v>506</v>
      </c>
      <c r="E309" s="563" t="s">
        <v>499</v>
      </c>
      <c r="F309" s="563" t="s">
        <v>505</v>
      </c>
      <c r="G309" s="563" t="s">
        <v>488</v>
      </c>
      <c r="H309" s="563" t="s">
        <v>501</v>
      </c>
      <c r="I309" s="563" t="s">
        <v>26700</v>
      </c>
      <c r="J309" s="563" t="s">
        <v>24001</v>
      </c>
      <c r="K309" s="563" t="s">
        <v>24001</v>
      </c>
      <c r="L309" s="563" t="s">
        <v>24001</v>
      </c>
      <c r="M309" s="563" t="s">
        <v>24001</v>
      </c>
      <c r="N309" s="563" t="s">
        <v>24001</v>
      </c>
      <c r="O309" s="564" t="s">
        <v>24001</v>
      </c>
      <c r="P309" s="564" t="s">
        <v>24001</v>
      </c>
      <c r="Q309" s="564">
        <v>33148</v>
      </c>
      <c r="R309" s="564"/>
      <c r="S309" s="564" t="s">
        <v>28968</v>
      </c>
    </row>
    <row r="310" spans="1:19" x14ac:dyDescent="0.35">
      <c r="A310" s="559">
        <v>2569</v>
      </c>
      <c r="B310" s="563" t="s">
        <v>484</v>
      </c>
      <c r="C310" s="563" t="s">
        <v>485</v>
      </c>
      <c r="D310" s="563" t="s">
        <v>510</v>
      </c>
      <c r="E310" s="563" t="s">
        <v>507</v>
      </c>
      <c r="F310" s="563" t="s">
        <v>508</v>
      </c>
      <c r="G310" s="563" t="s">
        <v>488</v>
      </c>
      <c r="H310" s="563" t="s">
        <v>509</v>
      </c>
      <c r="I310" s="563" t="s">
        <v>26691</v>
      </c>
      <c r="J310" s="563" t="s">
        <v>24001</v>
      </c>
      <c r="K310" s="563" t="s">
        <v>24001</v>
      </c>
      <c r="L310" s="563" t="s">
        <v>24001</v>
      </c>
      <c r="M310" s="563" t="s">
        <v>24001</v>
      </c>
      <c r="N310" s="563" t="s">
        <v>24001</v>
      </c>
      <c r="O310" s="564" t="s">
        <v>24001</v>
      </c>
      <c r="P310" s="564" t="s">
        <v>24001</v>
      </c>
      <c r="Q310" s="564">
        <v>33148</v>
      </c>
      <c r="R310" s="564"/>
      <c r="S310" s="564" t="s">
        <v>28969</v>
      </c>
    </row>
    <row r="311" spans="1:19" x14ac:dyDescent="0.35">
      <c r="A311" s="559">
        <v>2570</v>
      </c>
      <c r="B311" s="563" t="s">
        <v>484</v>
      </c>
      <c r="C311" s="563" t="s">
        <v>485</v>
      </c>
      <c r="D311" s="563" t="s">
        <v>513</v>
      </c>
      <c r="E311" s="563" t="s">
        <v>511</v>
      </c>
      <c r="F311" s="563" t="s">
        <v>512</v>
      </c>
      <c r="G311" s="563" t="s">
        <v>488</v>
      </c>
      <c r="H311" s="563" t="s">
        <v>509</v>
      </c>
      <c r="I311" s="563" t="s">
        <v>26701</v>
      </c>
      <c r="J311" s="563" t="s">
        <v>24001</v>
      </c>
      <c r="K311" s="563" t="s">
        <v>24001</v>
      </c>
      <c r="L311" s="563" t="s">
        <v>24001</v>
      </c>
      <c r="M311" s="563" t="s">
        <v>24001</v>
      </c>
      <c r="N311" s="563" t="s">
        <v>24001</v>
      </c>
      <c r="O311" s="564" t="s">
        <v>24001</v>
      </c>
      <c r="P311" s="564" t="s">
        <v>24001</v>
      </c>
      <c r="Q311" s="564">
        <v>33148</v>
      </c>
      <c r="R311" s="564"/>
      <c r="S311" s="564" t="s">
        <v>28970</v>
      </c>
    </row>
    <row r="312" spans="1:19" x14ac:dyDescent="0.35">
      <c r="A312" s="562">
        <v>2571</v>
      </c>
      <c r="B312" s="563" t="s">
        <v>484</v>
      </c>
      <c r="C312" s="563" t="s">
        <v>485</v>
      </c>
      <c r="D312" s="563" t="s">
        <v>515</v>
      </c>
      <c r="E312" s="563" t="s">
        <v>507</v>
      </c>
      <c r="F312" s="563" t="s">
        <v>514</v>
      </c>
      <c r="G312" s="563" t="s">
        <v>488</v>
      </c>
      <c r="H312" s="563" t="s">
        <v>509</v>
      </c>
      <c r="I312" s="563" t="s">
        <v>26702</v>
      </c>
      <c r="J312" s="563" t="s">
        <v>24001</v>
      </c>
      <c r="K312" s="563" t="s">
        <v>24001</v>
      </c>
      <c r="L312" s="563" t="s">
        <v>24001</v>
      </c>
      <c r="M312" s="563" t="s">
        <v>24001</v>
      </c>
      <c r="N312" s="563" t="s">
        <v>24001</v>
      </c>
      <c r="O312" s="564" t="s">
        <v>24001</v>
      </c>
      <c r="P312" s="564" t="s">
        <v>24001</v>
      </c>
      <c r="Q312" s="564">
        <v>33148</v>
      </c>
      <c r="R312" s="564"/>
      <c r="S312" s="564" t="s">
        <v>28971</v>
      </c>
    </row>
    <row r="313" spans="1:19" x14ac:dyDescent="0.35">
      <c r="A313" s="559">
        <v>2572</v>
      </c>
      <c r="B313" s="563" t="s">
        <v>484</v>
      </c>
      <c r="C313" s="563" t="s">
        <v>485</v>
      </c>
      <c r="D313" s="563" t="s">
        <v>518</v>
      </c>
      <c r="E313" s="563" t="s">
        <v>516</v>
      </c>
      <c r="F313" s="563" t="s">
        <v>517</v>
      </c>
      <c r="G313" s="563" t="s">
        <v>488</v>
      </c>
      <c r="H313" s="563" t="s">
        <v>509</v>
      </c>
      <c r="I313" s="563" t="s">
        <v>26703</v>
      </c>
      <c r="J313" s="563" t="s">
        <v>24001</v>
      </c>
      <c r="K313" s="563" t="s">
        <v>24001</v>
      </c>
      <c r="L313" s="563" t="s">
        <v>24001</v>
      </c>
      <c r="M313" s="563" t="s">
        <v>24001</v>
      </c>
      <c r="N313" s="563" t="s">
        <v>24001</v>
      </c>
      <c r="O313" s="564" t="s">
        <v>24001</v>
      </c>
      <c r="P313" s="564" t="s">
        <v>24001</v>
      </c>
      <c r="Q313" s="564">
        <v>33148</v>
      </c>
      <c r="R313" s="564"/>
      <c r="S313" s="564" t="s">
        <v>28972</v>
      </c>
    </row>
    <row r="314" spans="1:19" x14ac:dyDescent="0.35">
      <c r="A314" s="559">
        <v>2573</v>
      </c>
      <c r="B314" s="563" t="s">
        <v>484</v>
      </c>
      <c r="C314" s="563" t="s">
        <v>485</v>
      </c>
      <c r="D314" s="563" t="s">
        <v>522</v>
      </c>
      <c r="E314" s="563" t="s">
        <v>519</v>
      </c>
      <c r="F314" s="563" t="s">
        <v>520</v>
      </c>
      <c r="G314" s="563" t="s">
        <v>488</v>
      </c>
      <c r="H314" s="563" t="s">
        <v>521</v>
      </c>
      <c r="I314" s="563" t="s">
        <v>26690</v>
      </c>
      <c r="J314" s="563" t="s">
        <v>24001</v>
      </c>
      <c r="K314" s="563" t="s">
        <v>24001</v>
      </c>
      <c r="L314" s="563" t="s">
        <v>24001</v>
      </c>
      <c r="M314" s="563" t="s">
        <v>24001</v>
      </c>
      <c r="N314" s="563" t="s">
        <v>24001</v>
      </c>
      <c r="O314" s="564" t="s">
        <v>24001</v>
      </c>
      <c r="P314" s="564" t="s">
        <v>24001</v>
      </c>
      <c r="Q314" s="564">
        <v>33148</v>
      </c>
      <c r="R314" s="564"/>
      <c r="S314" s="564" t="s">
        <v>28973</v>
      </c>
    </row>
    <row r="315" spans="1:19" x14ac:dyDescent="0.35">
      <c r="A315" s="562">
        <v>2574</v>
      </c>
      <c r="B315" s="563" t="s">
        <v>484</v>
      </c>
      <c r="C315" s="563" t="s">
        <v>485</v>
      </c>
      <c r="D315" s="563" t="s">
        <v>526</v>
      </c>
      <c r="E315" s="563" t="s">
        <v>523</v>
      </c>
      <c r="F315" s="563" t="s">
        <v>524</v>
      </c>
      <c r="G315" s="563" t="s">
        <v>488</v>
      </c>
      <c r="H315" s="563" t="s">
        <v>525</v>
      </c>
      <c r="I315" s="563" t="s">
        <v>26690</v>
      </c>
      <c r="J315" s="563" t="s">
        <v>24001</v>
      </c>
      <c r="K315" s="563" t="s">
        <v>24001</v>
      </c>
      <c r="L315" s="563" t="s">
        <v>24001</v>
      </c>
      <c r="M315" s="563" t="s">
        <v>24001</v>
      </c>
      <c r="N315" s="563" t="s">
        <v>24001</v>
      </c>
      <c r="O315" s="564" t="s">
        <v>24001</v>
      </c>
      <c r="P315" s="564" t="s">
        <v>24001</v>
      </c>
      <c r="Q315" s="564">
        <v>33148</v>
      </c>
      <c r="R315" s="564"/>
      <c r="S315" s="564" t="s">
        <v>28974</v>
      </c>
    </row>
    <row r="316" spans="1:19" x14ac:dyDescent="0.35">
      <c r="A316" s="559">
        <v>2575</v>
      </c>
      <c r="B316" s="563" t="s">
        <v>484</v>
      </c>
      <c r="C316" s="563" t="s">
        <v>485</v>
      </c>
      <c r="D316" s="563" t="s">
        <v>530</v>
      </c>
      <c r="E316" s="563" t="s">
        <v>527</v>
      </c>
      <c r="F316" s="563" t="s">
        <v>528</v>
      </c>
      <c r="G316" s="563" t="s">
        <v>488</v>
      </c>
      <c r="H316" s="563" t="s">
        <v>529</v>
      </c>
      <c r="I316" s="563" t="s">
        <v>26690</v>
      </c>
      <c r="J316" s="563" t="s">
        <v>24001</v>
      </c>
      <c r="K316" s="563" t="s">
        <v>50</v>
      </c>
      <c r="L316" s="563" t="s">
        <v>27593</v>
      </c>
      <c r="M316" s="563" t="s">
        <v>531</v>
      </c>
      <c r="N316" s="563" t="s">
        <v>28884</v>
      </c>
      <c r="O316" s="564" t="s">
        <v>24001</v>
      </c>
      <c r="P316" s="564" t="s">
        <v>24001</v>
      </c>
      <c r="Q316" s="564">
        <v>33148</v>
      </c>
      <c r="R316" s="564"/>
      <c r="S316" s="564" t="s">
        <v>28975</v>
      </c>
    </row>
    <row r="317" spans="1:19" x14ac:dyDescent="0.35">
      <c r="A317" s="559">
        <v>2576</v>
      </c>
      <c r="B317" s="563" t="s">
        <v>484</v>
      </c>
      <c r="C317" s="563" t="s">
        <v>485</v>
      </c>
      <c r="D317" s="563" t="s">
        <v>534</v>
      </c>
      <c r="E317" s="563" t="s">
        <v>532</v>
      </c>
      <c r="F317" s="563" t="s">
        <v>533</v>
      </c>
      <c r="G317" s="563" t="s">
        <v>488</v>
      </c>
      <c r="H317" s="563" t="s">
        <v>55</v>
      </c>
      <c r="I317" s="563" t="s">
        <v>26690</v>
      </c>
      <c r="J317" s="563" t="s">
        <v>24001</v>
      </c>
      <c r="K317" s="563" t="s">
        <v>24001</v>
      </c>
      <c r="L317" s="563" t="s">
        <v>24001</v>
      </c>
      <c r="M317" s="563" t="s">
        <v>24001</v>
      </c>
      <c r="N317" s="563" t="s">
        <v>24001</v>
      </c>
      <c r="O317" s="564" t="s">
        <v>24001</v>
      </c>
      <c r="P317" s="564" t="s">
        <v>24001</v>
      </c>
      <c r="Q317" s="564">
        <v>33148</v>
      </c>
      <c r="R317" s="564"/>
      <c r="S317" s="564" t="s">
        <v>534</v>
      </c>
    </row>
    <row r="318" spans="1:19" x14ac:dyDescent="0.35">
      <c r="A318" s="562">
        <v>2577</v>
      </c>
      <c r="B318" s="563" t="s">
        <v>484</v>
      </c>
      <c r="C318" s="563" t="s">
        <v>485</v>
      </c>
      <c r="D318" s="563" t="s">
        <v>538</v>
      </c>
      <c r="E318" s="563" t="s">
        <v>535</v>
      </c>
      <c r="F318" s="563" t="s">
        <v>536</v>
      </c>
      <c r="G318" s="563" t="s">
        <v>488</v>
      </c>
      <c r="H318" s="563" t="s">
        <v>537</v>
      </c>
      <c r="I318" s="563" t="s">
        <v>26690</v>
      </c>
      <c r="J318" s="563" t="s">
        <v>24001</v>
      </c>
      <c r="K318" s="563" t="s">
        <v>24001</v>
      </c>
      <c r="L318" s="563" t="s">
        <v>24001</v>
      </c>
      <c r="M318" s="563" t="s">
        <v>24001</v>
      </c>
      <c r="N318" s="563" t="s">
        <v>24001</v>
      </c>
      <c r="O318" s="564" t="s">
        <v>24001</v>
      </c>
      <c r="P318" s="564" t="s">
        <v>24001</v>
      </c>
      <c r="Q318" s="564">
        <v>33148</v>
      </c>
      <c r="R318" s="564"/>
      <c r="S318" s="564" t="s">
        <v>28976</v>
      </c>
    </row>
    <row r="319" spans="1:19" x14ac:dyDescent="0.35">
      <c r="A319" s="559">
        <v>2578</v>
      </c>
      <c r="B319" s="563" t="s">
        <v>484</v>
      </c>
      <c r="C319" s="563" t="s">
        <v>485</v>
      </c>
      <c r="D319" s="563" t="s">
        <v>542</v>
      </c>
      <c r="E319" s="563" t="s">
        <v>539</v>
      </c>
      <c r="F319" s="563" t="s">
        <v>540</v>
      </c>
      <c r="G319" s="563" t="s">
        <v>488</v>
      </c>
      <c r="H319" s="563" t="s">
        <v>541</v>
      </c>
      <c r="I319" s="563" t="s">
        <v>26690</v>
      </c>
      <c r="J319" s="563" t="s">
        <v>24001</v>
      </c>
      <c r="K319" s="563" t="s">
        <v>24001</v>
      </c>
      <c r="L319" s="563" t="s">
        <v>24001</v>
      </c>
      <c r="M319" s="563" t="s">
        <v>24001</v>
      </c>
      <c r="N319" s="563" t="s">
        <v>24001</v>
      </c>
      <c r="O319" s="564" t="s">
        <v>24001</v>
      </c>
      <c r="P319" s="564" t="s">
        <v>24001</v>
      </c>
      <c r="Q319" s="564">
        <v>33148</v>
      </c>
      <c r="R319" s="564"/>
      <c r="S319" s="564" t="s">
        <v>28977</v>
      </c>
    </row>
    <row r="320" spans="1:19" x14ac:dyDescent="0.35">
      <c r="A320" s="559">
        <v>2581</v>
      </c>
      <c r="B320" s="563" t="s">
        <v>484</v>
      </c>
      <c r="C320" s="563" t="s">
        <v>613</v>
      </c>
      <c r="D320" s="563" t="s">
        <v>617</v>
      </c>
      <c r="E320" s="563" t="s">
        <v>614</v>
      </c>
      <c r="F320" s="563" t="s">
        <v>615</v>
      </c>
      <c r="G320" s="563" t="s">
        <v>616</v>
      </c>
      <c r="H320" s="563" t="s">
        <v>315</v>
      </c>
      <c r="I320" s="563" t="s">
        <v>26707</v>
      </c>
      <c r="J320" s="563" t="s">
        <v>109</v>
      </c>
      <c r="K320" s="563" t="s">
        <v>24001</v>
      </c>
      <c r="L320" s="563" t="s">
        <v>24001</v>
      </c>
      <c r="M320" s="563" t="s">
        <v>24001</v>
      </c>
      <c r="N320" s="563" t="s">
        <v>24001</v>
      </c>
      <c r="O320" s="564" t="s">
        <v>24001</v>
      </c>
      <c r="P320" s="564" t="s">
        <v>24001</v>
      </c>
      <c r="Q320" s="564">
        <v>38841</v>
      </c>
      <c r="R320" s="564">
        <v>41296.505127314798</v>
      </c>
      <c r="S320" s="564" t="s">
        <v>28978</v>
      </c>
    </row>
    <row r="321" spans="1:19" x14ac:dyDescent="0.35">
      <c r="A321" s="562">
        <v>2582</v>
      </c>
      <c r="B321" s="563" t="s">
        <v>484</v>
      </c>
      <c r="C321" s="563" t="s">
        <v>613</v>
      </c>
      <c r="D321" s="563" t="s">
        <v>621</v>
      </c>
      <c r="E321" s="563" t="s">
        <v>618</v>
      </c>
      <c r="F321" s="563" t="s">
        <v>619</v>
      </c>
      <c r="G321" s="563" t="s">
        <v>616</v>
      </c>
      <c r="H321" s="563" t="s">
        <v>620</v>
      </c>
      <c r="I321" s="563" t="s">
        <v>26690</v>
      </c>
      <c r="J321" s="563" t="s">
        <v>109</v>
      </c>
      <c r="K321" s="563" t="s">
        <v>24001</v>
      </c>
      <c r="L321" s="563" t="s">
        <v>24001</v>
      </c>
      <c r="M321" s="563" t="s">
        <v>24001</v>
      </c>
      <c r="N321" s="563" t="s">
        <v>24001</v>
      </c>
      <c r="O321" s="564" t="s">
        <v>24001</v>
      </c>
      <c r="P321" s="564" t="s">
        <v>24001</v>
      </c>
      <c r="Q321" s="564">
        <v>41170</v>
      </c>
      <c r="R321" s="564"/>
      <c r="S321" s="564" t="s">
        <v>28979</v>
      </c>
    </row>
    <row r="322" spans="1:19" x14ac:dyDescent="0.35">
      <c r="A322" s="559">
        <v>514</v>
      </c>
      <c r="B322" s="563" t="s">
        <v>484</v>
      </c>
      <c r="C322" s="563" t="s">
        <v>28980</v>
      </c>
      <c r="D322" s="563" t="s">
        <v>15719</v>
      </c>
      <c r="E322" s="563" t="s">
        <v>24001</v>
      </c>
      <c r="F322" s="563" t="s">
        <v>15717</v>
      </c>
      <c r="G322" s="563" t="s">
        <v>15718</v>
      </c>
      <c r="H322" s="563" t="s">
        <v>5623</v>
      </c>
      <c r="I322" s="563" t="s">
        <v>26690</v>
      </c>
      <c r="J322" s="563" t="s">
        <v>109</v>
      </c>
      <c r="K322" s="563" t="s">
        <v>24001</v>
      </c>
      <c r="L322" s="563" t="s">
        <v>24001</v>
      </c>
      <c r="M322" s="563" t="s">
        <v>24001</v>
      </c>
      <c r="N322" s="563" t="s">
        <v>24001</v>
      </c>
      <c r="O322" s="564" t="s">
        <v>24001</v>
      </c>
      <c r="P322" s="564" t="s">
        <v>24001</v>
      </c>
      <c r="Q322" s="564">
        <v>33148</v>
      </c>
      <c r="R322" s="564"/>
      <c r="S322" s="564" t="s">
        <v>28981</v>
      </c>
    </row>
    <row r="323" spans="1:19" x14ac:dyDescent="0.35">
      <c r="A323" s="559">
        <v>515</v>
      </c>
      <c r="B323" s="563" t="s">
        <v>484</v>
      </c>
      <c r="C323" s="563" t="s">
        <v>28980</v>
      </c>
      <c r="D323" s="563" t="s">
        <v>15721</v>
      </c>
      <c r="E323" s="563" t="s">
        <v>24001</v>
      </c>
      <c r="F323" s="563" t="s">
        <v>15720</v>
      </c>
      <c r="G323" s="563" t="s">
        <v>15718</v>
      </c>
      <c r="H323" s="563" t="s">
        <v>1954</v>
      </c>
      <c r="I323" s="563" t="s">
        <v>26690</v>
      </c>
      <c r="J323" s="563" t="s">
        <v>109</v>
      </c>
      <c r="K323" s="563" t="s">
        <v>24001</v>
      </c>
      <c r="L323" s="563" t="s">
        <v>24001</v>
      </c>
      <c r="M323" s="563" t="s">
        <v>24001</v>
      </c>
      <c r="N323" s="563" t="s">
        <v>24001</v>
      </c>
      <c r="O323" s="564" t="s">
        <v>24001</v>
      </c>
      <c r="P323" s="564" t="s">
        <v>24001</v>
      </c>
      <c r="Q323" s="564">
        <v>40729</v>
      </c>
      <c r="R323" s="564"/>
      <c r="S323" s="564" t="s">
        <v>28982</v>
      </c>
    </row>
    <row r="324" spans="1:19" x14ac:dyDescent="0.35">
      <c r="A324" s="562">
        <v>516</v>
      </c>
      <c r="B324" s="563" t="s">
        <v>484</v>
      </c>
      <c r="C324" s="563" t="s">
        <v>28980</v>
      </c>
      <c r="D324" s="563" t="s">
        <v>15724</v>
      </c>
      <c r="E324" s="563" t="s">
        <v>15722</v>
      </c>
      <c r="F324" s="563" t="s">
        <v>15723</v>
      </c>
      <c r="G324" s="563" t="s">
        <v>15718</v>
      </c>
      <c r="H324" s="563" t="s">
        <v>7289</v>
      </c>
      <c r="I324" s="563" t="s">
        <v>26690</v>
      </c>
      <c r="J324" s="563" t="s">
        <v>109</v>
      </c>
      <c r="K324" s="563" t="s">
        <v>24001</v>
      </c>
      <c r="L324" s="563" t="s">
        <v>24001</v>
      </c>
      <c r="M324" s="563" t="s">
        <v>24001</v>
      </c>
      <c r="N324" s="563" t="s">
        <v>24001</v>
      </c>
      <c r="O324" s="564" t="s">
        <v>24001</v>
      </c>
      <c r="P324" s="564" t="s">
        <v>24001</v>
      </c>
      <c r="Q324" s="564">
        <v>33148</v>
      </c>
      <c r="R324" s="564">
        <v>39455</v>
      </c>
      <c r="S324" s="564" t="s">
        <v>28983</v>
      </c>
    </row>
    <row r="325" spans="1:19" x14ac:dyDescent="0.35">
      <c r="A325" s="559">
        <v>517</v>
      </c>
      <c r="B325" s="563" t="s">
        <v>484</v>
      </c>
      <c r="C325" s="563" t="s">
        <v>28980</v>
      </c>
      <c r="D325" s="563" t="s">
        <v>15726</v>
      </c>
      <c r="E325" s="563" t="s">
        <v>15718</v>
      </c>
      <c r="F325" s="563" t="s">
        <v>15725</v>
      </c>
      <c r="G325" s="563" t="s">
        <v>15718</v>
      </c>
      <c r="H325" s="563" t="s">
        <v>55</v>
      </c>
      <c r="I325" s="563" t="s">
        <v>26690</v>
      </c>
      <c r="J325" s="563" t="s">
        <v>109</v>
      </c>
      <c r="K325" s="563" t="s">
        <v>24001</v>
      </c>
      <c r="L325" s="563" t="s">
        <v>24001</v>
      </c>
      <c r="M325" s="563" t="s">
        <v>24001</v>
      </c>
      <c r="N325" s="563" t="s">
        <v>24001</v>
      </c>
      <c r="O325" s="564" t="s">
        <v>24001</v>
      </c>
      <c r="P325" s="564" t="s">
        <v>24001</v>
      </c>
      <c r="Q325" s="564">
        <v>33148</v>
      </c>
      <c r="R325" s="564"/>
      <c r="S325" s="564" t="s">
        <v>15726</v>
      </c>
    </row>
    <row r="326" spans="1:19" x14ac:dyDescent="0.35">
      <c r="A326" s="559">
        <v>518</v>
      </c>
      <c r="B326" s="563" t="s">
        <v>484</v>
      </c>
      <c r="C326" s="563" t="s">
        <v>28980</v>
      </c>
      <c r="D326" s="563" t="s">
        <v>24610</v>
      </c>
      <c r="E326" s="563" t="s">
        <v>24611</v>
      </c>
      <c r="F326" s="563" t="s">
        <v>24612</v>
      </c>
      <c r="G326" s="563" t="s">
        <v>24613</v>
      </c>
      <c r="H326" s="563" t="s">
        <v>13529</v>
      </c>
      <c r="I326" s="563" t="s">
        <v>27354</v>
      </c>
      <c r="J326" s="563" t="s">
        <v>109</v>
      </c>
      <c r="K326" s="563" t="s">
        <v>24001</v>
      </c>
      <c r="L326" s="563" t="s">
        <v>24001</v>
      </c>
      <c r="M326" s="563" t="s">
        <v>24001</v>
      </c>
      <c r="N326" s="563" t="s">
        <v>24001</v>
      </c>
      <c r="O326" s="564" t="s">
        <v>24001</v>
      </c>
      <c r="P326" s="564" t="s">
        <v>24001</v>
      </c>
      <c r="Q326" s="564">
        <v>43587</v>
      </c>
      <c r="R326" s="564">
        <v>43587.753194444398</v>
      </c>
      <c r="S326" s="564" t="s">
        <v>28984</v>
      </c>
    </row>
    <row r="327" spans="1:19" x14ac:dyDescent="0.35">
      <c r="A327" s="562">
        <v>922</v>
      </c>
      <c r="B327" s="563" t="s">
        <v>484</v>
      </c>
      <c r="C327" s="563" t="s">
        <v>28929</v>
      </c>
      <c r="D327" s="563" t="s">
        <v>16767</v>
      </c>
      <c r="E327" s="563" t="s">
        <v>16763</v>
      </c>
      <c r="F327" s="563" t="s">
        <v>16764</v>
      </c>
      <c r="G327" s="563" t="s">
        <v>16765</v>
      </c>
      <c r="H327" s="563" t="s">
        <v>16766</v>
      </c>
      <c r="I327" s="563" t="s">
        <v>26690</v>
      </c>
      <c r="J327" s="563" t="s">
        <v>109</v>
      </c>
      <c r="K327" s="563" t="s">
        <v>24001</v>
      </c>
      <c r="L327" s="563" t="s">
        <v>24001</v>
      </c>
      <c r="M327" s="563" t="s">
        <v>24001</v>
      </c>
      <c r="N327" s="563" t="s">
        <v>24001</v>
      </c>
      <c r="O327" s="564" t="s">
        <v>24001</v>
      </c>
      <c r="P327" s="564" t="s">
        <v>24001</v>
      </c>
      <c r="Q327" s="564">
        <v>38419</v>
      </c>
      <c r="R327" s="564"/>
      <c r="S327" s="564" t="s">
        <v>28985</v>
      </c>
    </row>
    <row r="328" spans="1:19" x14ac:dyDescent="0.35">
      <c r="A328" s="559">
        <v>923</v>
      </c>
      <c r="B328" s="563" t="s">
        <v>484</v>
      </c>
      <c r="C328" s="563" t="s">
        <v>28929</v>
      </c>
      <c r="D328" s="563" t="s">
        <v>16770</v>
      </c>
      <c r="E328" s="563" t="s">
        <v>16763</v>
      </c>
      <c r="F328" s="563" t="s">
        <v>16768</v>
      </c>
      <c r="G328" s="563" t="s">
        <v>16765</v>
      </c>
      <c r="H328" s="563" t="s">
        <v>16769</v>
      </c>
      <c r="I328" s="563" t="s">
        <v>26690</v>
      </c>
      <c r="J328" s="563" t="s">
        <v>109</v>
      </c>
      <c r="K328" s="563" t="s">
        <v>24001</v>
      </c>
      <c r="L328" s="563" t="s">
        <v>24001</v>
      </c>
      <c r="M328" s="563" t="s">
        <v>24001</v>
      </c>
      <c r="N328" s="563" t="s">
        <v>24001</v>
      </c>
      <c r="O328" s="564" t="s">
        <v>24001</v>
      </c>
      <c r="P328" s="564" t="s">
        <v>24001</v>
      </c>
      <c r="Q328" s="564">
        <v>38419</v>
      </c>
      <c r="R328" s="564"/>
      <c r="S328" s="564" t="s">
        <v>28986</v>
      </c>
    </row>
    <row r="329" spans="1:19" x14ac:dyDescent="0.35">
      <c r="A329" s="559">
        <v>924</v>
      </c>
      <c r="B329" s="563" t="s">
        <v>484</v>
      </c>
      <c r="C329" s="563" t="s">
        <v>28929</v>
      </c>
      <c r="D329" s="563" t="s">
        <v>16774</v>
      </c>
      <c r="E329" s="563" t="s">
        <v>16771</v>
      </c>
      <c r="F329" s="563" t="s">
        <v>16772</v>
      </c>
      <c r="G329" s="563" t="s">
        <v>16765</v>
      </c>
      <c r="H329" s="563" t="s">
        <v>16773</v>
      </c>
      <c r="I329" s="563" t="s">
        <v>26690</v>
      </c>
      <c r="J329" s="563" t="s">
        <v>109</v>
      </c>
      <c r="K329" s="563" t="s">
        <v>24001</v>
      </c>
      <c r="L329" s="563" t="s">
        <v>24001</v>
      </c>
      <c r="M329" s="563" t="s">
        <v>24001</v>
      </c>
      <c r="N329" s="563" t="s">
        <v>24001</v>
      </c>
      <c r="O329" s="564" t="s">
        <v>24001</v>
      </c>
      <c r="P329" s="564" t="s">
        <v>24001</v>
      </c>
      <c r="Q329" s="564">
        <v>33148</v>
      </c>
      <c r="R329" s="564"/>
      <c r="S329" s="564" t="s">
        <v>28987</v>
      </c>
    </row>
    <row r="330" spans="1:19" x14ac:dyDescent="0.35">
      <c r="A330" s="562">
        <v>925</v>
      </c>
      <c r="B330" s="563" t="s">
        <v>484</v>
      </c>
      <c r="C330" s="563" t="s">
        <v>28929</v>
      </c>
      <c r="D330" s="563" t="s">
        <v>16777</v>
      </c>
      <c r="E330" s="563" t="s">
        <v>16775</v>
      </c>
      <c r="F330" s="563" t="s">
        <v>16776</v>
      </c>
      <c r="G330" s="563" t="s">
        <v>16765</v>
      </c>
      <c r="H330" s="563" t="s">
        <v>1358</v>
      </c>
      <c r="I330" s="563" t="s">
        <v>26690</v>
      </c>
      <c r="J330" s="563" t="s">
        <v>109</v>
      </c>
      <c r="K330" s="563" t="s">
        <v>24001</v>
      </c>
      <c r="L330" s="563" t="s">
        <v>24001</v>
      </c>
      <c r="M330" s="563" t="s">
        <v>24001</v>
      </c>
      <c r="N330" s="563" t="s">
        <v>24001</v>
      </c>
      <c r="O330" s="564" t="s">
        <v>24001</v>
      </c>
      <c r="P330" s="564" t="s">
        <v>24001</v>
      </c>
      <c r="Q330" s="564">
        <v>33148</v>
      </c>
      <c r="R330" s="564"/>
      <c r="S330" s="564" t="s">
        <v>28988</v>
      </c>
    </row>
    <row r="331" spans="1:19" x14ac:dyDescent="0.35">
      <c r="A331" s="559">
        <v>926</v>
      </c>
      <c r="B331" s="563" t="s">
        <v>484</v>
      </c>
      <c r="C331" s="563" t="s">
        <v>28929</v>
      </c>
      <c r="D331" s="563" t="s">
        <v>16780</v>
      </c>
      <c r="E331" s="563" t="s">
        <v>16778</v>
      </c>
      <c r="F331" s="563" t="s">
        <v>16779</v>
      </c>
      <c r="G331" s="563" t="s">
        <v>16765</v>
      </c>
      <c r="H331" s="563" t="s">
        <v>55</v>
      </c>
      <c r="I331" s="563" t="s">
        <v>26690</v>
      </c>
      <c r="J331" s="563" t="s">
        <v>109</v>
      </c>
      <c r="K331" s="563" t="s">
        <v>24001</v>
      </c>
      <c r="L331" s="563" t="s">
        <v>24001</v>
      </c>
      <c r="M331" s="563" t="s">
        <v>24001</v>
      </c>
      <c r="N331" s="563" t="s">
        <v>24001</v>
      </c>
      <c r="O331" s="564" t="s">
        <v>24001</v>
      </c>
      <c r="P331" s="564" t="s">
        <v>24001</v>
      </c>
      <c r="Q331" s="564">
        <v>33148</v>
      </c>
      <c r="R331" s="564"/>
      <c r="S331" s="564" t="s">
        <v>16780</v>
      </c>
    </row>
    <row r="332" spans="1:19" x14ac:dyDescent="0.35">
      <c r="A332" s="559">
        <v>4886</v>
      </c>
      <c r="B332" s="563" t="s">
        <v>484</v>
      </c>
      <c r="C332" s="563" t="s">
        <v>11215</v>
      </c>
      <c r="D332" s="563" t="s">
        <v>11218</v>
      </c>
      <c r="E332" s="563" t="s">
        <v>24001</v>
      </c>
      <c r="F332" s="563" t="s">
        <v>11216</v>
      </c>
      <c r="G332" s="563" t="s">
        <v>11217</v>
      </c>
      <c r="H332" s="563" t="s">
        <v>8973</v>
      </c>
      <c r="I332" s="563" t="s">
        <v>26690</v>
      </c>
      <c r="J332" s="563" t="s">
        <v>109</v>
      </c>
      <c r="K332" s="563" t="s">
        <v>24001</v>
      </c>
      <c r="L332" s="563" t="s">
        <v>24001</v>
      </c>
      <c r="M332" s="563" t="s">
        <v>24001</v>
      </c>
      <c r="N332" s="563" t="s">
        <v>24001</v>
      </c>
      <c r="O332" s="564" t="s">
        <v>24001</v>
      </c>
      <c r="P332" s="564" t="s">
        <v>24001</v>
      </c>
      <c r="Q332" s="564">
        <v>33148</v>
      </c>
      <c r="R332" s="564">
        <v>38769</v>
      </c>
      <c r="S332" s="564" t="s">
        <v>28989</v>
      </c>
    </row>
    <row r="333" spans="1:19" x14ac:dyDescent="0.35">
      <c r="A333" s="562">
        <v>92</v>
      </c>
      <c r="B333" s="563" t="s">
        <v>484</v>
      </c>
      <c r="C333" s="563" t="s">
        <v>28990</v>
      </c>
      <c r="D333" s="563" t="s">
        <v>28991</v>
      </c>
      <c r="E333" s="563" t="s">
        <v>28992</v>
      </c>
      <c r="F333" s="563" t="s">
        <v>15727</v>
      </c>
      <c r="G333" s="563" t="s">
        <v>15728</v>
      </c>
      <c r="H333" s="563" t="s">
        <v>11540</v>
      </c>
      <c r="I333" s="563" t="s">
        <v>26690</v>
      </c>
      <c r="J333" s="563" t="s">
        <v>109</v>
      </c>
      <c r="K333" s="563" t="s">
        <v>24001</v>
      </c>
      <c r="L333" s="563" t="s">
        <v>24001</v>
      </c>
      <c r="M333" s="563" t="s">
        <v>24001</v>
      </c>
      <c r="N333" s="563" t="s">
        <v>24001</v>
      </c>
      <c r="O333" s="564" t="s">
        <v>24001</v>
      </c>
      <c r="P333" s="564" t="s">
        <v>24001</v>
      </c>
      <c r="Q333" s="564">
        <v>38432</v>
      </c>
      <c r="R333" s="564">
        <v>44897.432361111103</v>
      </c>
      <c r="S333" s="564" t="s">
        <v>28993</v>
      </c>
    </row>
    <row r="334" spans="1:19" x14ac:dyDescent="0.35">
      <c r="A334" s="559">
        <v>93</v>
      </c>
      <c r="B334" s="563" t="s">
        <v>484</v>
      </c>
      <c r="C334" s="563" t="s">
        <v>28990</v>
      </c>
      <c r="D334" s="563" t="s">
        <v>27443</v>
      </c>
      <c r="E334" s="563" t="s">
        <v>27444</v>
      </c>
      <c r="F334" s="563" t="s">
        <v>27445</v>
      </c>
      <c r="G334" s="563" t="s">
        <v>15728</v>
      </c>
      <c r="H334" s="563" t="s">
        <v>27446</v>
      </c>
      <c r="I334" s="563" t="s">
        <v>26690</v>
      </c>
      <c r="J334" s="563" t="s">
        <v>109</v>
      </c>
      <c r="K334" s="563" t="s">
        <v>24001</v>
      </c>
      <c r="L334" s="563" t="s">
        <v>24001</v>
      </c>
      <c r="M334" s="563" t="s">
        <v>24001</v>
      </c>
      <c r="N334" s="563" t="s">
        <v>24001</v>
      </c>
      <c r="O334" s="564" t="s">
        <v>24001</v>
      </c>
      <c r="P334" s="564" t="s">
        <v>24001</v>
      </c>
      <c r="Q334" s="564">
        <v>44585</v>
      </c>
      <c r="R334" s="564"/>
      <c r="S334" s="564" t="s">
        <v>28994</v>
      </c>
    </row>
    <row r="335" spans="1:19" x14ac:dyDescent="0.35">
      <c r="A335" s="559">
        <v>3783</v>
      </c>
      <c r="B335" s="563" t="s">
        <v>484</v>
      </c>
      <c r="C335" s="563" t="s">
        <v>2950</v>
      </c>
      <c r="D335" s="563" t="s">
        <v>2958</v>
      </c>
      <c r="E335" s="563" t="s">
        <v>2955</v>
      </c>
      <c r="F335" s="563" t="s">
        <v>2956</v>
      </c>
      <c r="G335" s="563" t="s">
        <v>2957</v>
      </c>
      <c r="H335" s="563" t="s">
        <v>1984</v>
      </c>
      <c r="I335" s="563" t="s">
        <v>26690</v>
      </c>
      <c r="J335" s="563" t="s">
        <v>24001</v>
      </c>
      <c r="K335" s="563" t="s">
        <v>24001</v>
      </c>
      <c r="L335" s="563" t="s">
        <v>24001</v>
      </c>
      <c r="M335" s="563" t="s">
        <v>24001</v>
      </c>
      <c r="N335" s="563" t="s">
        <v>24001</v>
      </c>
      <c r="O335" s="564" t="s">
        <v>24001</v>
      </c>
      <c r="P335" s="564" t="s">
        <v>24001</v>
      </c>
      <c r="Q335" s="564">
        <v>33148</v>
      </c>
      <c r="R335" s="564"/>
      <c r="S335" s="564" t="s">
        <v>28995</v>
      </c>
    </row>
    <row r="336" spans="1:19" x14ac:dyDescent="0.35">
      <c r="A336" s="562">
        <v>3784</v>
      </c>
      <c r="B336" s="563" t="s">
        <v>484</v>
      </c>
      <c r="C336" s="563" t="s">
        <v>2950</v>
      </c>
      <c r="D336" s="563" t="s">
        <v>2962</v>
      </c>
      <c r="E336" s="563" t="s">
        <v>2959</v>
      </c>
      <c r="F336" s="563" t="s">
        <v>2960</v>
      </c>
      <c r="G336" s="563" t="s">
        <v>2957</v>
      </c>
      <c r="H336" s="563" t="s">
        <v>2961</v>
      </c>
      <c r="I336" s="563" t="s">
        <v>26690</v>
      </c>
      <c r="J336" s="563" t="s">
        <v>24001</v>
      </c>
      <c r="K336" s="563" t="s">
        <v>24001</v>
      </c>
      <c r="L336" s="563" t="s">
        <v>24001</v>
      </c>
      <c r="M336" s="563" t="s">
        <v>24001</v>
      </c>
      <c r="N336" s="563" t="s">
        <v>24001</v>
      </c>
      <c r="O336" s="564" t="s">
        <v>24001</v>
      </c>
      <c r="P336" s="564" t="s">
        <v>24001</v>
      </c>
      <c r="Q336" s="564">
        <v>41942</v>
      </c>
      <c r="R336" s="564"/>
      <c r="S336" s="564" t="s">
        <v>28996</v>
      </c>
    </row>
    <row r="337" spans="1:19" x14ac:dyDescent="0.35">
      <c r="A337" s="559">
        <v>3785</v>
      </c>
      <c r="B337" s="563" t="s">
        <v>484</v>
      </c>
      <c r="C337" s="563" t="s">
        <v>2950</v>
      </c>
      <c r="D337" s="563" t="s">
        <v>2966</v>
      </c>
      <c r="E337" s="563" t="s">
        <v>2963</v>
      </c>
      <c r="F337" s="563" t="s">
        <v>2964</v>
      </c>
      <c r="G337" s="563" t="s">
        <v>2957</v>
      </c>
      <c r="H337" s="563" t="s">
        <v>2965</v>
      </c>
      <c r="I337" s="563" t="s">
        <v>26690</v>
      </c>
      <c r="J337" s="563" t="s">
        <v>24001</v>
      </c>
      <c r="K337" s="563" t="s">
        <v>24001</v>
      </c>
      <c r="L337" s="563" t="s">
        <v>24001</v>
      </c>
      <c r="M337" s="563" t="s">
        <v>24001</v>
      </c>
      <c r="N337" s="563" t="s">
        <v>24001</v>
      </c>
      <c r="O337" s="564" t="s">
        <v>24001</v>
      </c>
      <c r="P337" s="564" t="s">
        <v>24001</v>
      </c>
      <c r="Q337" s="564">
        <v>41942</v>
      </c>
      <c r="R337" s="564"/>
      <c r="S337" s="564" t="s">
        <v>28997</v>
      </c>
    </row>
    <row r="338" spans="1:19" x14ac:dyDescent="0.35">
      <c r="A338" s="559">
        <v>3786</v>
      </c>
      <c r="B338" s="563" t="s">
        <v>484</v>
      </c>
      <c r="C338" s="563" t="s">
        <v>2950</v>
      </c>
      <c r="D338" s="563" t="s">
        <v>2970</v>
      </c>
      <c r="E338" s="563" t="s">
        <v>2967</v>
      </c>
      <c r="F338" s="563" t="s">
        <v>2968</v>
      </c>
      <c r="G338" s="563" t="s">
        <v>2957</v>
      </c>
      <c r="H338" s="563" t="s">
        <v>2969</v>
      </c>
      <c r="I338" s="563" t="s">
        <v>26690</v>
      </c>
      <c r="J338" s="563" t="s">
        <v>24001</v>
      </c>
      <c r="K338" s="563" t="s">
        <v>24001</v>
      </c>
      <c r="L338" s="563" t="s">
        <v>24001</v>
      </c>
      <c r="M338" s="563" t="s">
        <v>24001</v>
      </c>
      <c r="N338" s="563" t="s">
        <v>24001</v>
      </c>
      <c r="O338" s="564" t="s">
        <v>24001</v>
      </c>
      <c r="P338" s="564" t="s">
        <v>24001</v>
      </c>
      <c r="Q338" s="564">
        <v>33148</v>
      </c>
      <c r="R338" s="564"/>
      <c r="S338" s="564" t="s">
        <v>28998</v>
      </c>
    </row>
    <row r="339" spans="1:19" x14ac:dyDescent="0.35">
      <c r="A339" s="562">
        <v>3787</v>
      </c>
      <c r="B339" s="563" t="s">
        <v>484</v>
      </c>
      <c r="C339" s="563" t="s">
        <v>2950</v>
      </c>
      <c r="D339" s="563" t="s">
        <v>2973</v>
      </c>
      <c r="E339" s="563" t="s">
        <v>2971</v>
      </c>
      <c r="F339" s="563" t="s">
        <v>2972</v>
      </c>
      <c r="G339" s="563" t="s">
        <v>2957</v>
      </c>
      <c r="H339" s="563" t="s">
        <v>1875</v>
      </c>
      <c r="I339" s="563" t="s">
        <v>26690</v>
      </c>
      <c r="J339" s="563" t="s">
        <v>109</v>
      </c>
      <c r="K339" s="563" t="s">
        <v>24001</v>
      </c>
      <c r="L339" s="563" t="s">
        <v>24001</v>
      </c>
      <c r="M339" s="563" t="s">
        <v>24001</v>
      </c>
      <c r="N339" s="563" t="s">
        <v>24001</v>
      </c>
      <c r="O339" s="564" t="s">
        <v>24001</v>
      </c>
      <c r="P339" s="564" t="s">
        <v>26697</v>
      </c>
      <c r="Q339" s="564">
        <v>33148</v>
      </c>
      <c r="R339" s="564"/>
      <c r="S339" s="564" t="s">
        <v>28999</v>
      </c>
    </row>
    <row r="340" spans="1:19" x14ac:dyDescent="0.35">
      <c r="A340" s="559">
        <v>3788</v>
      </c>
      <c r="B340" s="563" t="s">
        <v>484</v>
      </c>
      <c r="C340" s="563" t="s">
        <v>2950</v>
      </c>
      <c r="D340" s="563" t="s">
        <v>2976</v>
      </c>
      <c r="E340" s="563" t="s">
        <v>2974</v>
      </c>
      <c r="F340" s="563" t="s">
        <v>2975</v>
      </c>
      <c r="G340" s="563" t="s">
        <v>2957</v>
      </c>
      <c r="H340" s="563" t="s">
        <v>55</v>
      </c>
      <c r="I340" s="563" t="s">
        <v>26690</v>
      </c>
      <c r="J340" s="563" t="s">
        <v>24001</v>
      </c>
      <c r="K340" s="563" t="s">
        <v>24001</v>
      </c>
      <c r="L340" s="563" t="s">
        <v>24001</v>
      </c>
      <c r="M340" s="563" t="s">
        <v>24001</v>
      </c>
      <c r="N340" s="563" t="s">
        <v>24001</v>
      </c>
      <c r="O340" s="564" t="s">
        <v>24001</v>
      </c>
      <c r="P340" s="564" t="s">
        <v>24001</v>
      </c>
      <c r="Q340" s="564">
        <v>33148</v>
      </c>
      <c r="R340" s="564"/>
      <c r="S340" s="564" t="s">
        <v>2976</v>
      </c>
    </row>
    <row r="341" spans="1:19" x14ac:dyDescent="0.35">
      <c r="A341" s="559">
        <v>3789</v>
      </c>
      <c r="B341" s="563" t="s">
        <v>484</v>
      </c>
      <c r="C341" s="563" t="s">
        <v>2950</v>
      </c>
      <c r="D341" s="563" t="s">
        <v>2979</v>
      </c>
      <c r="E341" s="563" t="s">
        <v>24001</v>
      </c>
      <c r="F341" s="563" t="s">
        <v>2977</v>
      </c>
      <c r="G341" s="563" t="s">
        <v>2957</v>
      </c>
      <c r="H341" s="563" t="s">
        <v>2978</v>
      </c>
      <c r="I341" s="563" t="s">
        <v>26690</v>
      </c>
      <c r="J341" s="563" t="s">
        <v>24001</v>
      </c>
      <c r="K341" s="563" t="s">
        <v>24001</v>
      </c>
      <c r="L341" s="563" t="s">
        <v>24001</v>
      </c>
      <c r="M341" s="563" t="s">
        <v>24001</v>
      </c>
      <c r="N341" s="563" t="s">
        <v>24001</v>
      </c>
      <c r="O341" s="564" t="s">
        <v>24001</v>
      </c>
      <c r="P341" s="564" t="s">
        <v>24001</v>
      </c>
      <c r="Q341" s="564">
        <v>34723</v>
      </c>
      <c r="R341" s="564">
        <v>37299</v>
      </c>
      <c r="S341" s="564" t="s">
        <v>2979</v>
      </c>
    </row>
    <row r="342" spans="1:19" x14ac:dyDescent="0.35">
      <c r="A342" s="562">
        <v>3790</v>
      </c>
      <c r="B342" s="563" t="s">
        <v>484</v>
      </c>
      <c r="C342" s="563" t="s">
        <v>2950</v>
      </c>
      <c r="D342" s="563" t="s">
        <v>2982</v>
      </c>
      <c r="E342" s="563" t="s">
        <v>2963</v>
      </c>
      <c r="F342" s="563" t="s">
        <v>2980</v>
      </c>
      <c r="G342" s="563" t="s">
        <v>2957</v>
      </c>
      <c r="H342" s="563" t="s">
        <v>2981</v>
      </c>
      <c r="I342" s="563" t="s">
        <v>26690</v>
      </c>
      <c r="J342" s="563" t="s">
        <v>24001</v>
      </c>
      <c r="K342" s="563" t="s">
        <v>24001</v>
      </c>
      <c r="L342" s="563" t="s">
        <v>24001</v>
      </c>
      <c r="M342" s="563" t="s">
        <v>24001</v>
      </c>
      <c r="N342" s="563" t="s">
        <v>24001</v>
      </c>
      <c r="O342" s="564" t="s">
        <v>24001</v>
      </c>
      <c r="P342" s="564" t="s">
        <v>24001</v>
      </c>
      <c r="Q342" s="564">
        <v>41942</v>
      </c>
      <c r="R342" s="564"/>
      <c r="S342" s="564" t="s">
        <v>29000</v>
      </c>
    </row>
    <row r="343" spans="1:19" x14ac:dyDescent="0.35">
      <c r="A343" s="559">
        <v>3257</v>
      </c>
      <c r="B343" s="563" t="s">
        <v>484</v>
      </c>
      <c r="C343" s="563" t="s">
        <v>8118</v>
      </c>
      <c r="D343" s="563" t="s">
        <v>8178</v>
      </c>
      <c r="E343" s="563" t="s">
        <v>8175</v>
      </c>
      <c r="F343" s="563" t="s">
        <v>8176</v>
      </c>
      <c r="G343" s="563" t="s">
        <v>8177</v>
      </c>
      <c r="H343" s="563" t="s">
        <v>300</v>
      </c>
      <c r="I343" s="563" t="s">
        <v>26690</v>
      </c>
      <c r="J343" s="563" t="s">
        <v>24001</v>
      </c>
      <c r="K343" s="563" t="s">
        <v>154</v>
      </c>
      <c r="L343" s="563" t="s">
        <v>27627</v>
      </c>
      <c r="M343" s="563" t="s">
        <v>24001</v>
      </c>
      <c r="N343" s="563" t="s">
        <v>24001</v>
      </c>
      <c r="O343" s="564" t="s">
        <v>24001</v>
      </c>
      <c r="P343" s="564" t="s">
        <v>24001</v>
      </c>
      <c r="Q343" s="564">
        <v>33148</v>
      </c>
      <c r="R343" s="564"/>
      <c r="S343" s="564" t="s">
        <v>29001</v>
      </c>
    </row>
    <row r="344" spans="1:19" x14ac:dyDescent="0.35">
      <c r="A344" s="559">
        <v>63</v>
      </c>
      <c r="B344" s="563" t="s">
        <v>484</v>
      </c>
      <c r="C344" s="563" t="s">
        <v>15548</v>
      </c>
      <c r="D344" s="563" t="s">
        <v>24614</v>
      </c>
      <c r="E344" s="563" t="s">
        <v>15638</v>
      </c>
      <c r="F344" s="563" t="s">
        <v>15639</v>
      </c>
      <c r="G344" s="563" t="s">
        <v>24615</v>
      </c>
      <c r="H344" s="563" t="s">
        <v>300</v>
      </c>
      <c r="I344" s="563" t="s">
        <v>26690</v>
      </c>
      <c r="J344" s="563" t="s">
        <v>24001</v>
      </c>
      <c r="K344" s="563" t="s">
        <v>24001</v>
      </c>
      <c r="L344" s="563" t="s">
        <v>24001</v>
      </c>
      <c r="M344" s="563" t="s">
        <v>24001</v>
      </c>
      <c r="N344" s="563" t="s">
        <v>24001</v>
      </c>
      <c r="O344" s="564" t="s">
        <v>24001</v>
      </c>
      <c r="P344" s="564" t="s">
        <v>24001</v>
      </c>
      <c r="Q344" s="564">
        <v>33148</v>
      </c>
      <c r="R344" s="564">
        <v>43108.649085648103</v>
      </c>
      <c r="S344" s="564" t="s">
        <v>29002</v>
      </c>
    </row>
    <row r="345" spans="1:19" x14ac:dyDescent="0.35">
      <c r="A345" s="562">
        <v>64</v>
      </c>
      <c r="B345" s="563" t="s">
        <v>484</v>
      </c>
      <c r="C345" s="563" t="s">
        <v>15548</v>
      </c>
      <c r="D345" s="563" t="s">
        <v>24616</v>
      </c>
      <c r="E345" s="563" t="s">
        <v>15641</v>
      </c>
      <c r="F345" s="563" t="s">
        <v>15642</v>
      </c>
      <c r="G345" s="563" t="s">
        <v>24615</v>
      </c>
      <c r="H345" s="563" t="s">
        <v>15643</v>
      </c>
      <c r="I345" s="563" t="s">
        <v>26690</v>
      </c>
      <c r="J345" s="563" t="s">
        <v>24001</v>
      </c>
      <c r="K345" s="563" t="s">
        <v>24001</v>
      </c>
      <c r="L345" s="563" t="s">
        <v>24001</v>
      </c>
      <c r="M345" s="563" t="s">
        <v>24001</v>
      </c>
      <c r="N345" s="563" t="s">
        <v>24001</v>
      </c>
      <c r="O345" s="564" t="s">
        <v>24001</v>
      </c>
      <c r="P345" s="564" t="s">
        <v>24001</v>
      </c>
      <c r="Q345" s="564">
        <v>33148</v>
      </c>
      <c r="R345" s="564">
        <v>43108.652025463001</v>
      </c>
      <c r="S345" s="564" t="s">
        <v>29003</v>
      </c>
    </row>
    <row r="346" spans="1:19" x14ac:dyDescent="0.35">
      <c r="A346" s="559">
        <v>65</v>
      </c>
      <c r="B346" s="563" t="s">
        <v>484</v>
      </c>
      <c r="C346" s="563" t="s">
        <v>15548</v>
      </c>
      <c r="D346" s="563" t="s">
        <v>24617</v>
      </c>
      <c r="E346" s="563" t="s">
        <v>15644</v>
      </c>
      <c r="F346" s="563" t="s">
        <v>15645</v>
      </c>
      <c r="G346" s="563" t="s">
        <v>24615</v>
      </c>
      <c r="H346" s="563" t="s">
        <v>15646</v>
      </c>
      <c r="I346" s="563" t="s">
        <v>26690</v>
      </c>
      <c r="J346" s="563" t="s">
        <v>24001</v>
      </c>
      <c r="K346" s="563" t="s">
        <v>24001</v>
      </c>
      <c r="L346" s="563" t="s">
        <v>24001</v>
      </c>
      <c r="M346" s="563" t="s">
        <v>24001</v>
      </c>
      <c r="N346" s="563" t="s">
        <v>24001</v>
      </c>
      <c r="O346" s="564" t="s">
        <v>24001</v>
      </c>
      <c r="P346" s="564" t="s">
        <v>24001</v>
      </c>
      <c r="Q346" s="564">
        <v>33148</v>
      </c>
      <c r="R346" s="564">
        <v>43108.653310185196</v>
      </c>
      <c r="S346" s="564" t="s">
        <v>34257</v>
      </c>
    </row>
    <row r="347" spans="1:19" x14ac:dyDescent="0.35">
      <c r="A347" s="559">
        <v>66</v>
      </c>
      <c r="B347" s="563" t="s">
        <v>484</v>
      </c>
      <c r="C347" s="563" t="s">
        <v>15548</v>
      </c>
      <c r="D347" s="563" t="s">
        <v>24618</v>
      </c>
      <c r="E347" s="563" t="s">
        <v>15647</v>
      </c>
      <c r="F347" s="563" t="s">
        <v>15648</v>
      </c>
      <c r="G347" s="563" t="s">
        <v>24615</v>
      </c>
      <c r="H347" s="563" t="s">
        <v>1964</v>
      </c>
      <c r="I347" s="563" t="s">
        <v>26690</v>
      </c>
      <c r="J347" s="563" t="s">
        <v>24001</v>
      </c>
      <c r="K347" s="563" t="s">
        <v>24001</v>
      </c>
      <c r="L347" s="563" t="s">
        <v>24001</v>
      </c>
      <c r="M347" s="563" t="s">
        <v>24001</v>
      </c>
      <c r="N347" s="563" t="s">
        <v>24001</v>
      </c>
      <c r="O347" s="564" t="s">
        <v>24001</v>
      </c>
      <c r="P347" s="564" t="s">
        <v>24001</v>
      </c>
      <c r="Q347" s="564">
        <v>33148</v>
      </c>
      <c r="R347" s="564">
        <v>43108.655856481499</v>
      </c>
      <c r="S347" s="564" t="s">
        <v>29004</v>
      </c>
    </row>
    <row r="348" spans="1:19" x14ac:dyDescent="0.35">
      <c r="A348" s="562">
        <v>67</v>
      </c>
      <c r="B348" s="563" t="s">
        <v>484</v>
      </c>
      <c r="C348" s="563" t="s">
        <v>15548</v>
      </c>
      <c r="D348" s="563" t="s">
        <v>27437</v>
      </c>
      <c r="E348" s="563" t="s">
        <v>15649</v>
      </c>
      <c r="F348" s="563" t="s">
        <v>15650</v>
      </c>
      <c r="G348" s="563" t="s">
        <v>24615</v>
      </c>
      <c r="H348" s="563" t="s">
        <v>27438</v>
      </c>
      <c r="I348" s="563" t="s">
        <v>26690</v>
      </c>
      <c r="J348" s="563" t="s">
        <v>24001</v>
      </c>
      <c r="K348" s="563" t="s">
        <v>24001</v>
      </c>
      <c r="L348" s="563" t="s">
        <v>24001</v>
      </c>
      <c r="M348" s="563" t="s">
        <v>24001</v>
      </c>
      <c r="N348" s="563" t="s">
        <v>24001</v>
      </c>
      <c r="O348" s="564" t="s">
        <v>24001</v>
      </c>
      <c r="P348" s="564" t="s">
        <v>24001</v>
      </c>
      <c r="Q348" s="564">
        <v>33148</v>
      </c>
      <c r="R348" s="564">
        <v>44301.420787037001</v>
      </c>
      <c r="S348" s="564" t="s">
        <v>29005</v>
      </c>
    </row>
    <row r="349" spans="1:19" x14ac:dyDescent="0.35">
      <c r="A349" s="559">
        <v>68</v>
      </c>
      <c r="B349" s="563" t="s">
        <v>484</v>
      </c>
      <c r="C349" s="563" t="s">
        <v>15548</v>
      </c>
      <c r="D349" s="563" t="s">
        <v>24619</v>
      </c>
      <c r="E349" s="563" t="s">
        <v>15651</v>
      </c>
      <c r="F349" s="563" t="s">
        <v>15652</v>
      </c>
      <c r="G349" s="563" t="s">
        <v>24615</v>
      </c>
      <c r="H349" s="563" t="s">
        <v>1153</v>
      </c>
      <c r="I349" s="563" t="s">
        <v>26690</v>
      </c>
      <c r="J349" s="563" t="s">
        <v>24001</v>
      </c>
      <c r="K349" s="563" t="s">
        <v>24001</v>
      </c>
      <c r="L349" s="563" t="s">
        <v>24001</v>
      </c>
      <c r="M349" s="563" t="s">
        <v>24001</v>
      </c>
      <c r="N349" s="563" t="s">
        <v>24001</v>
      </c>
      <c r="O349" s="564" t="s">
        <v>24001</v>
      </c>
      <c r="P349" s="564" t="s">
        <v>24001</v>
      </c>
      <c r="Q349" s="564">
        <v>33148</v>
      </c>
      <c r="R349" s="564">
        <v>43108.667314814797</v>
      </c>
      <c r="S349" s="564" t="s">
        <v>29006</v>
      </c>
    </row>
    <row r="350" spans="1:19" x14ac:dyDescent="0.35">
      <c r="A350" s="559">
        <v>2874</v>
      </c>
      <c r="B350" s="563" t="s">
        <v>484</v>
      </c>
      <c r="C350" s="563" t="s">
        <v>8880</v>
      </c>
      <c r="D350" s="563" t="s">
        <v>8884</v>
      </c>
      <c r="E350" s="563" t="s">
        <v>24001</v>
      </c>
      <c r="F350" s="563" t="s">
        <v>8881</v>
      </c>
      <c r="G350" s="563" t="s">
        <v>8882</v>
      </c>
      <c r="H350" s="563" t="s">
        <v>8883</v>
      </c>
      <c r="I350" s="563" t="s">
        <v>26691</v>
      </c>
      <c r="J350" s="563" t="s">
        <v>24001</v>
      </c>
      <c r="K350" s="563" t="s">
        <v>24001</v>
      </c>
      <c r="L350" s="563" t="s">
        <v>24001</v>
      </c>
      <c r="M350" s="563" t="s">
        <v>24001</v>
      </c>
      <c r="N350" s="563" t="s">
        <v>24001</v>
      </c>
      <c r="O350" s="564" t="s">
        <v>24001</v>
      </c>
      <c r="P350" s="564" t="s">
        <v>24001</v>
      </c>
      <c r="Q350" s="564">
        <v>38384</v>
      </c>
      <c r="R350" s="564"/>
      <c r="S350" s="564" t="s">
        <v>29007</v>
      </c>
    </row>
    <row r="351" spans="1:19" x14ac:dyDescent="0.35">
      <c r="A351" s="562">
        <v>2875</v>
      </c>
      <c r="B351" s="563" t="s">
        <v>484</v>
      </c>
      <c r="C351" s="563" t="s">
        <v>8880</v>
      </c>
      <c r="D351" s="563" t="s">
        <v>8887</v>
      </c>
      <c r="E351" s="563" t="s">
        <v>8885</v>
      </c>
      <c r="F351" s="563" t="s">
        <v>8886</v>
      </c>
      <c r="G351" s="563" t="s">
        <v>8882</v>
      </c>
      <c r="H351" s="563" t="s">
        <v>8883</v>
      </c>
      <c r="I351" s="563" t="s">
        <v>27096</v>
      </c>
      <c r="J351" s="563" t="s">
        <v>24001</v>
      </c>
      <c r="K351" s="563" t="s">
        <v>24001</v>
      </c>
      <c r="L351" s="563" t="s">
        <v>24001</v>
      </c>
      <c r="M351" s="563" t="s">
        <v>24001</v>
      </c>
      <c r="N351" s="563" t="s">
        <v>24001</v>
      </c>
      <c r="O351" s="564" t="s">
        <v>24001</v>
      </c>
      <c r="P351" s="564" t="s">
        <v>24001</v>
      </c>
      <c r="Q351" s="564">
        <v>38384</v>
      </c>
      <c r="R351" s="564"/>
      <c r="S351" s="564" t="s">
        <v>29008</v>
      </c>
    </row>
    <row r="352" spans="1:19" x14ac:dyDescent="0.35">
      <c r="A352" s="559">
        <v>2876</v>
      </c>
      <c r="B352" s="563" t="s">
        <v>484</v>
      </c>
      <c r="C352" s="563" t="s">
        <v>8880</v>
      </c>
      <c r="D352" s="563" t="s">
        <v>8889</v>
      </c>
      <c r="E352" s="563" t="s">
        <v>8885</v>
      </c>
      <c r="F352" s="563" t="s">
        <v>8888</v>
      </c>
      <c r="G352" s="563" t="s">
        <v>8882</v>
      </c>
      <c r="H352" s="563" t="s">
        <v>8883</v>
      </c>
      <c r="I352" s="563" t="s">
        <v>27097</v>
      </c>
      <c r="J352" s="563" t="s">
        <v>24001</v>
      </c>
      <c r="K352" s="563" t="s">
        <v>24001</v>
      </c>
      <c r="L352" s="563" t="s">
        <v>24001</v>
      </c>
      <c r="M352" s="563" t="s">
        <v>24001</v>
      </c>
      <c r="N352" s="563" t="s">
        <v>24001</v>
      </c>
      <c r="O352" s="564" t="s">
        <v>24001</v>
      </c>
      <c r="P352" s="564" t="s">
        <v>24001</v>
      </c>
      <c r="Q352" s="564">
        <v>38384</v>
      </c>
      <c r="R352" s="564"/>
      <c r="S352" s="564" t="s">
        <v>29009</v>
      </c>
    </row>
    <row r="353" spans="1:19" x14ac:dyDescent="0.35">
      <c r="A353" s="559">
        <v>3258</v>
      </c>
      <c r="B353" s="563" t="s">
        <v>484</v>
      </c>
      <c r="C353" s="563" t="s">
        <v>8118</v>
      </c>
      <c r="D353" s="563" t="s">
        <v>8183</v>
      </c>
      <c r="E353" s="563" t="s">
        <v>8179</v>
      </c>
      <c r="F353" s="563" t="s">
        <v>8180</v>
      </c>
      <c r="G353" s="563" t="s">
        <v>8181</v>
      </c>
      <c r="H353" s="563" t="s">
        <v>8182</v>
      </c>
      <c r="I353" s="563" t="s">
        <v>26690</v>
      </c>
      <c r="J353" s="563" t="s">
        <v>24001</v>
      </c>
      <c r="K353" s="563" t="s">
        <v>24001</v>
      </c>
      <c r="L353" s="563" t="s">
        <v>24001</v>
      </c>
      <c r="M353" s="563" t="s">
        <v>24001</v>
      </c>
      <c r="N353" s="563" t="s">
        <v>24001</v>
      </c>
      <c r="O353" s="564" t="s">
        <v>24001</v>
      </c>
      <c r="P353" s="564" t="s">
        <v>24001</v>
      </c>
      <c r="Q353" s="564">
        <v>33148</v>
      </c>
      <c r="R353" s="564"/>
      <c r="S353" s="564" t="s">
        <v>29010</v>
      </c>
    </row>
    <row r="354" spans="1:19" x14ac:dyDescent="0.35">
      <c r="A354" s="562">
        <v>3259</v>
      </c>
      <c r="B354" s="563" t="s">
        <v>484</v>
      </c>
      <c r="C354" s="563" t="s">
        <v>8118</v>
      </c>
      <c r="D354" s="563" t="s">
        <v>8186</v>
      </c>
      <c r="E354" s="563" t="s">
        <v>8184</v>
      </c>
      <c r="F354" s="563" t="s">
        <v>8194</v>
      </c>
      <c r="G354" s="563" t="s">
        <v>8181</v>
      </c>
      <c r="H354" s="563" t="s">
        <v>806</v>
      </c>
      <c r="I354" s="563" t="s">
        <v>26690</v>
      </c>
      <c r="J354" s="563" t="s">
        <v>24001</v>
      </c>
      <c r="K354" s="563" t="s">
        <v>24001</v>
      </c>
      <c r="L354" s="563" t="s">
        <v>24001</v>
      </c>
      <c r="M354" s="563" t="s">
        <v>24001</v>
      </c>
      <c r="N354" s="563" t="s">
        <v>24001</v>
      </c>
      <c r="O354" s="564" t="s">
        <v>24001</v>
      </c>
      <c r="P354" s="564" t="s">
        <v>24001</v>
      </c>
      <c r="Q354" s="564">
        <v>42206</v>
      </c>
      <c r="R354" s="564">
        <v>45316.656284722201</v>
      </c>
      <c r="S354" s="564" t="s">
        <v>29011</v>
      </c>
    </row>
    <row r="355" spans="1:19" x14ac:dyDescent="0.35">
      <c r="A355" s="559">
        <v>3260</v>
      </c>
      <c r="B355" s="563" t="s">
        <v>484</v>
      </c>
      <c r="C355" s="563" t="s">
        <v>8118</v>
      </c>
      <c r="D355" s="563" t="s">
        <v>29012</v>
      </c>
      <c r="E355" s="563" t="s">
        <v>24001</v>
      </c>
      <c r="F355" s="563" t="s">
        <v>8193</v>
      </c>
      <c r="G355" s="563" t="s">
        <v>8181</v>
      </c>
      <c r="H355" s="563" t="s">
        <v>29013</v>
      </c>
      <c r="I355" s="563" t="s">
        <v>26690</v>
      </c>
      <c r="J355" s="563" t="s">
        <v>24001</v>
      </c>
      <c r="K355" s="563" t="s">
        <v>24001</v>
      </c>
      <c r="L355" s="563" t="s">
        <v>24001</v>
      </c>
      <c r="M355" s="563" t="s">
        <v>24001</v>
      </c>
      <c r="N355" s="563" t="s">
        <v>24001</v>
      </c>
      <c r="O355" s="564" t="s">
        <v>24001</v>
      </c>
      <c r="P355" s="564" t="s">
        <v>24001</v>
      </c>
      <c r="Q355" s="564">
        <v>42206</v>
      </c>
      <c r="R355" s="564">
        <v>45316.628101851798</v>
      </c>
      <c r="S355" s="564" t="s">
        <v>29014</v>
      </c>
    </row>
    <row r="356" spans="1:19" x14ac:dyDescent="0.35">
      <c r="A356" s="559">
        <v>3261</v>
      </c>
      <c r="B356" s="563" t="s">
        <v>484</v>
      </c>
      <c r="C356" s="563" t="s">
        <v>8118</v>
      </c>
      <c r="D356" s="563" t="s">
        <v>8190</v>
      </c>
      <c r="E356" s="563" t="s">
        <v>8187</v>
      </c>
      <c r="F356" s="563" t="s">
        <v>8188</v>
      </c>
      <c r="G356" s="563" t="s">
        <v>8181</v>
      </c>
      <c r="H356" s="563" t="s">
        <v>8189</v>
      </c>
      <c r="I356" s="563" t="s">
        <v>26690</v>
      </c>
      <c r="J356" s="563" t="s">
        <v>24001</v>
      </c>
      <c r="K356" s="563" t="s">
        <v>24001</v>
      </c>
      <c r="L356" s="563" t="s">
        <v>24001</v>
      </c>
      <c r="M356" s="563" t="s">
        <v>24001</v>
      </c>
      <c r="N356" s="563" t="s">
        <v>24001</v>
      </c>
      <c r="O356" s="564" t="s">
        <v>24001</v>
      </c>
      <c r="P356" s="564" t="s">
        <v>24001</v>
      </c>
      <c r="Q356" s="564">
        <v>33148</v>
      </c>
      <c r="R356" s="564">
        <v>42206.706284722197</v>
      </c>
      <c r="S356" s="564" t="s">
        <v>29015</v>
      </c>
    </row>
    <row r="357" spans="1:19" x14ac:dyDescent="0.35">
      <c r="A357" s="562">
        <v>3262</v>
      </c>
      <c r="B357" s="563" t="s">
        <v>484</v>
      </c>
      <c r="C357" s="563" t="s">
        <v>8118</v>
      </c>
      <c r="D357" s="563" t="s">
        <v>8192</v>
      </c>
      <c r="E357" s="563" t="s">
        <v>24001</v>
      </c>
      <c r="F357" s="563" t="s">
        <v>8191</v>
      </c>
      <c r="G357" s="563" t="s">
        <v>8181</v>
      </c>
      <c r="H357" s="563" t="s">
        <v>55</v>
      </c>
      <c r="I357" s="563" t="s">
        <v>26690</v>
      </c>
      <c r="J357" s="563" t="s">
        <v>24001</v>
      </c>
      <c r="K357" s="563" t="s">
        <v>24001</v>
      </c>
      <c r="L357" s="563" t="s">
        <v>24001</v>
      </c>
      <c r="M357" s="563" t="s">
        <v>24001</v>
      </c>
      <c r="N357" s="563" t="s">
        <v>24001</v>
      </c>
      <c r="O357" s="564" t="s">
        <v>24001</v>
      </c>
      <c r="P357" s="564" t="s">
        <v>24001</v>
      </c>
      <c r="Q357" s="564">
        <v>33148</v>
      </c>
      <c r="R357" s="564"/>
      <c r="S357" s="564" t="s">
        <v>8192</v>
      </c>
    </row>
    <row r="358" spans="1:19" x14ac:dyDescent="0.35">
      <c r="A358" s="559">
        <v>3263</v>
      </c>
      <c r="B358" s="563" t="s">
        <v>484</v>
      </c>
      <c r="C358" s="563" t="s">
        <v>8118</v>
      </c>
      <c r="D358" s="563" t="s">
        <v>29016</v>
      </c>
      <c r="E358" s="563" t="s">
        <v>8184</v>
      </c>
      <c r="F358" s="563" t="s">
        <v>8185</v>
      </c>
      <c r="G358" s="563" t="s">
        <v>8181</v>
      </c>
      <c r="H358" s="563" t="s">
        <v>29017</v>
      </c>
      <c r="I358" s="563" t="s">
        <v>26690</v>
      </c>
      <c r="J358" s="563" t="s">
        <v>24001</v>
      </c>
      <c r="K358" s="563" t="s">
        <v>24001</v>
      </c>
      <c r="L358" s="563" t="s">
        <v>24001</v>
      </c>
      <c r="M358" s="563" t="s">
        <v>24001</v>
      </c>
      <c r="N358" s="563" t="s">
        <v>24001</v>
      </c>
      <c r="O358" s="564" t="s">
        <v>24001</v>
      </c>
      <c r="P358" s="564" t="s">
        <v>24001</v>
      </c>
      <c r="Q358" s="564">
        <v>42206</v>
      </c>
      <c r="R358" s="564">
        <v>45316.643159722204</v>
      </c>
      <c r="S358" s="564" t="s">
        <v>29018</v>
      </c>
    </row>
    <row r="359" spans="1:19" x14ac:dyDescent="0.35">
      <c r="A359" s="559">
        <v>3420</v>
      </c>
      <c r="B359" s="563" t="s">
        <v>484</v>
      </c>
      <c r="C359" s="563" t="s">
        <v>29019</v>
      </c>
      <c r="D359" s="563" t="s">
        <v>3803</v>
      </c>
      <c r="E359" s="563" t="s">
        <v>3799</v>
      </c>
      <c r="F359" s="563" t="s">
        <v>3800</v>
      </c>
      <c r="G359" s="563" t="s">
        <v>3801</v>
      </c>
      <c r="H359" s="563" t="s">
        <v>3802</v>
      </c>
      <c r="I359" s="563" t="s">
        <v>26690</v>
      </c>
      <c r="J359" s="563" t="s">
        <v>109</v>
      </c>
      <c r="K359" s="563" t="s">
        <v>24001</v>
      </c>
      <c r="L359" s="563" t="s">
        <v>24001</v>
      </c>
      <c r="M359" s="563" t="s">
        <v>24001</v>
      </c>
      <c r="N359" s="563" t="s">
        <v>24001</v>
      </c>
      <c r="O359" s="564" t="s">
        <v>24001</v>
      </c>
      <c r="P359" s="564" t="s">
        <v>24001</v>
      </c>
      <c r="Q359" s="564">
        <v>33148</v>
      </c>
      <c r="R359" s="564"/>
      <c r="S359" s="564" t="s">
        <v>29020</v>
      </c>
    </row>
    <row r="360" spans="1:19" x14ac:dyDescent="0.35">
      <c r="A360" s="562">
        <v>3421</v>
      </c>
      <c r="B360" s="563" t="s">
        <v>484</v>
      </c>
      <c r="C360" s="563" t="s">
        <v>29019</v>
      </c>
      <c r="D360" s="563" t="s">
        <v>3807</v>
      </c>
      <c r="E360" s="563" t="s">
        <v>3804</v>
      </c>
      <c r="F360" s="563" t="s">
        <v>3805</v>
      </c>
      <c r="G360" s="563" t="s">
        <v>3801</v>
      </c>
      <c r="H360" s="563" t="s">
        <v>3806</v>
      </c>
      <c r="I360" s="563" t="s">
        <v>26690</v>
      </c>
      <c r="J360" s="563" t="s">
        <v>109</v>
      </c>
      <c r="K360" s="563" t="s">
        <v>24001</v>
      </c>
      <c r="L360" s="563" t="s">
        <v>24001</v>
      </c>
      <c r="M360" s="563" t="s">
        <v>24001</v>
      </c>
      <c r="N360" s="563" t="s">
        <v>24001</v>
      </c>
      <c r="O360" s="564" t="s">
        <v>24001</v>
      </c>
      <c r="P360" s="564" t="s">
        <v>24001</v>
      </c>
      <c r="Q360" s="564">
        <v>33148</v>
      </c>
      <c r="R360" s="564"/>
      <c r="S360" s="564" t="s">
        <v>29021</v>
      </c>
    </row>
    <row r="361" spans="1:19" x14ac:dyDescent="0.35">
      <c r="A361" s="559">
        <v>3422</v>
      </c>
      <c r="B361" s="563" t="s">
        <v>484</v>
      </c>
      <c r="C361" s="563" t="s">
        <v>29019</v>
      </c>
      <c r="D361" s="563" t="s">
        <v>3809</v>
      </c>
      <c r="E361" s="563" t="s">
        <v>3801</v>
      </c>
      <c r="F361" s="563" t="s">
        <v>3808</v>
      </c>
      <c r="G361" s="563" t="s">
        <v>3801</v>
      </c>
      <c r="H361" s="563" t="s">
        <v>55</v>
      </c>
      <c r="I361" s="563" t="s">
        <v>26690</v>
      </c>
      <c r="J361" s="563" t="s">
        <v>109</v>
      </c>
      <c r="K361" s="563" t="s">
        <v>24001</v>
      </c>
      <c r="L361" s="563" t="s">
        <v>24001</v>
      </c>
      <c r="M361" s="563" t="s">
        <v>24001</v>
      </c>
      <c r="N361" s="563" t="s">
        <v>24001</v>
      </c>
      <c r="O361" s="564" t="s">
        <v>24001</v>
      </c>
      <c r="P361" s="564" t="s">
        <v>24001</v>
      </c>
      <c r="Q361" s="564">
        <v>33148</v>
      </c>
      <c r="R361" s="564"/>
      <c r="S361" s="564" t="s">
        <v>3809</v>
      </c>
    </row>
    <row r="362" spans="1:19" x14ac:dyDescent="0.35">
      <c r="A362" s="559">
        <v>4431</v>
      </c>
      <c r="B362" s="563" t="s">
        <v>484</v>
      </c>
      <c r="C362" s="563" t="s">
        <v>10615</v>
      </c>
      <c r="D362" s="563" t="s">
        <v>10620</v>
      </c>
      <c r="E362" s="563" t="s">
        <v>10616</v>
      </c>
      <c r="F362" s="563" t="s">
        <v>10617</v>
      </c>
      <c r="G362" s="563" t="s">
        <v>10618</v>
      </c>
      <c r="H362" s="563" t="s">
        <v>10619</v>
      </c>
      <c r="I362" s="563" t="s">
        <v>26690</v>
      </c>
      <c r="J362" s="563" t="s">
        <v>24001</v>
      </c>
      <c r="K362" s="563" t="s">
        <v>24001</v>
      </c>
      <c r="L362" s="563" t="s">
        <v>24001</v>
      </c>
      <c r="M362" s="563" t="s">
        <v>24001</v>
      </c>
      <c r="N362" s="563" t="s">
        <v>24001</v>
      </c>
      <c r="O362" s="564" t="s">
        <v>24001</v>
      </c>
      <c r="P362" s="564" t="s">
        <v>24001</v>
      </c>
      <c r="Q362" s="564">
        <v>33148</v>
      </c>
      <c r="R362" s="564"/>
      <c r="S362" s="564" t="s">
        <v>29022</v>
      </c>
    </row>
    <row r="363" spans="1:19" x14ac:dyDescent="0.35">
      <c r="A363" s="562">
        <v>6090</v>
      </c>
      <c r="B363" s="563" t="s">
        <v>484</v>
      </c>
      <c r="C363" s="563" t="s">
        <v>2950</v>
      </c>
      <c r="D363" s="563" t="s">
        <v>2985</v>
      </c>
      <c r="E363" s="563" t="s">
        <v>24001</v>
      </c>
      <c r="F363" s="563" t="s">
        <v>2983</v>
      </c>
      <c r="G363" s="563" t="s">
        <v>2984</v>
      </c>
      <c r="H363" s="563" t="s">
        <v>55</v>
      </c>
      <c r="I363" s="563" t="s">
        <v>26690</v>
      </c>
      <c r="J363" s="563" t="s">
        <v>24001</v>
      </c>
      <c r="K363" s="563" t="s">
        <v>24001</v>
      </c>
      <c r="L363" s="563" t="s">
        <v>24001</v>
      </c>
      <c r="M363" s="563" t="s">
        <v>24001</v>
      </c>
      <c r="N363" s="563" t="s">
        <v>24001</v>
      </c>
      <c r="O363" s="564" t="s">
        <v>24001</v>
      </c>
      <c r="P363" s="564" t="s">
        <v>24001</v>
      </c>
      <c r="Q363" s="564">
        <v>33148</v>
      </c>
      <c r="R363" s="564"/>
      <c r="S363" s="564" t="s">
        <v>2985</v>
      </c>
    </row>
    <row r="364" spans="1:19" x14ac:dyDescent="0.35">
      <c r="A364" s="559">
        <v>3791</v>
      </c>
      <c r="B364" s="563" t="s">
        <v>484</v>
      </c>
      <c r="C364" s="563" t="s">
        <v>2950</v>
      </c>
      <c r="D364" s="563" t="s">
        <v>2990</v>
      </c>
      <c r="E364" s="563" t="s">
        <v>2986</v>
      </c>
      <c r="F364" s="563" t="s">
        <v>2987</v>
      </c>
      <c r="G364" s="563" t="s">
        <v>2988</v>
      </c>
      <c r="H364" s="563" t="s">
        <v>2989</v>
      </c>
      <c r="I364" s="563" t="s">
        <v>26690</v>
      </c>
      <c r="J364" s="563" t="s">
        <v>109</v>
      </c>
      <c r="K364" s="563" t="s">
        <v>24001</v>
      </c>
      <c r="L364" s="563" t="s">
        <v>24001</v>
      </c>
      <c r="M364" s="563" t="s">
        <v>24001</v>
      </c>
      <c r="N364" s="563" t="s">
        <v>24001</v>
      </c>
      <c r="O364" s="564" t="s">
        <v>24001</v>
      </c>
      <c r="P364" s="564" t="s">
        <v>24001</v>
      </c>
      <c r="Q364" s="564">
        <v>33148</v>
      </c>
      <c r="R364" s="564"/>
      <c r="S364" s="564" t="s">
        <v>29023</v>
      </c>
    </row>
    <row r="365" spans="1:19" x14ac:dyDescent="0.35">
      <c r="A365" s="559">
        <v>3792</v>
      </c>
      <c r="B365" s="563" t="s">
        <v>484</v>
      </c>
      <c r="C365" s="563" t="s">
        <v>2950</v>
      </c>
      <c r="D365" s="563" t="s">
        <v>2994</v>
      </c>
      <c r="E365" s="563" t="s">
        <v>2991</v>
      </c>
      <c r="F365" s="563" t="s">
        <v>2992</v>
      </c>
      <c r="G365" s="563" t="s">
        <v>2988</v>
      </c>
      <c r="H365" s="563" t="s">
        <v>2993</v>
      </c>
      <c r="I365" s="563" t="s">
        <v>26690</v>
      </c>
      <c r="J365" s="563" t="s">
        <v>109</v>
      </c>
      <c r="K365" s="563" t="s">
        <v>24001</v>
      </c>
      <c r="L365" s="563" t="s">
        <v>24001</v>
      </c>
      <c r="M365" s="563" t="s">
        <v>24001</v>
      </c>
      <c r="N365" s="563" t="s">
        <v>24001</v>
      </c>
      <c r="O365" s="564" t="s">
        <v>24001</v>
      </c>
      <c r="P365" s="564" t="s">
        <v>24001</v>
      </c>
      <c r="Q365" s="564">
        <v>33148</v>
      </c>
      <c r="R365" s="564"/>
      <c r="S365" s="564" t="s">
        <v>29024</v>
      </c>
    </row>
    <row r="366" spans="1:19" x14ac:dyDescent="0.35">
      <c r="A366" s="562">
        <v>3793</v>
      </c>
      <c r="B366" s="563" t="s">
        <v>484</v>
      </c>
      <c r="C366" s="563" t="s">
        <v>2950</v>
      </c>
      <c r="D366" s="563" t="s">
        <v>2997</v>
      </c>
      <c r="E366" s="563" t="s">
        <v>24001</v>
      </c>
      <c r="F366" s="563" t="s">
        <v>2995</v>
      </c>
      <c r="G366" s="563" t="s">
        <v>2988</v>
      </c>
      <c r="H366" s="563" t="s">
        <v>2996</v>
      </c>
      <c r="I366" s="563" t="s">
        <v>26690</v>
      </c>
      <c r="J366" s="563" t="s">
        <v>24001</v>
      </c>
      <c r="K366" s="563" t="s">
        <v>24001</v>
      </c>
      <c r="L366" s="563" t="s">
        <v>24001</v>
      </c>
      <c r="M366" s="563" t="s">
        <v>24001</v>
      </c>
      <c r="N366" s="563" t="s">
        <v>24001</v>
      </c>
      <c r="O366" s="564" t="s">
        <v>24001</v>
      </c>
      <c r="P366" s="564" t="s">
        <v>24001</v>
      </c>
      <c r="Q366" s="564">
        <v>38567</v>
      </c>
      <c r="R366" s="564">
        <v>40009</v>
      </c>
      <c r="S366" s="564" t="s">
        <v>29025</v>
      </c>
    </row>
    <row r="367" spans="1:19" x14ac:dyDescent="0.35">
      <c r="A367" s="559">
        <v>3794</v>
      </c>
      <c r="B367" s="563" t="s">
        <v>484</v>
      </c>
      <c r="C367" s="563" t="s">
        <v>2950</v>
      </c>
      <c r="D367" s="563" t="s">
        <v>3001</v>
      </c>
      <c r="E367" s="563" t="s">
        <v>2998</v>
      </c>
      <c r="F367" s="563" t="s">
        <v>2999</v>
      </c>
      <c r="G367" s="563" t="s">
        <v>2988</v>
      </c>
      <c r="H367" s="563" t="s">
        <v>3000</v>
      </c>
      <c r="I367" s="563" t="s">
        <v>26690</v>
      </c>
      <c r="J367" s="563" t="s">
        <v>109</v>
      </c>
      <c r="K367" s="563" t="s">
        <v>24001</v>
      </c>
      <c r="L367" s="563" t="s">
        <v>24001</v>
      </c>
      <c r="M367" s="563" t="s">
        <v>24001</v>
      </c>
      <c r="N367" s="563" t="s">
        <v>24001</v>
      </c>
      <c r="O367" s="564" t="s">
        <v>24001</v>
      </c>
      <c r="P367" s="564" t="s">
        <v>24001</v>
      </c>
      <c r="Q367" s="564">
        <v>33148</v>
      </c>
      <c r="R367" s="564"/>
      <c r="S367" s="564" t="s">
        <v>29026</v>
      </c>
    </row>
    <row r="368" spans="1:19" x14ac:dyDescent="0.35">
      <c r="A368" s="559">
        <v>3795</v>
      </c>
      <c r="B368" s="563" t="s">
        <v>484</v>
      </c>
      <c r="C368" s="563" t="s">
        <v>2950</v>
      </c>
      <c r="D368" s="563" t="s">
        <v>3005</v>
      </c>
      <c r="E368" s="563" t="s">
        <v>3002</v>
      </c>
      <c r="F368" s="563" t="s">
        <v>3003</v>
      </c>
      <c r="G368" s="563" t="s">
        <v>2988</v>
      </c>
      <c r="H368" s="563" t="s">
        <v>3004</v>
      </c>
      <c r="I368" s="563" t="s">
        <v>26690</v>
      </c>
      <c r="J368" s="563" t="s">
        <v>24001</v>
      </c>
      <c r="K368" s="563" t="s">
        <v>24001</v>
      </c>
      <c r="L368" s="563" t="s">
        <v>24001</v>
      </c>
      <c r="M368" s="563" t="s">
        <v>24001</v>
      </c>
      <c r="N368" s="563" t="s">
        <v>24001</v>
      </c>
      <c r="O368" s="564" t="s">
        <v>24001</v>
      </c>
      <c r="P368" s="564" t="s">
        <v>24001</v>
      </c>
      <c r="Q368" s="564">
        <v>38567</v>
      </c>
      <c r="R368" s="564"/>
      <c r="S368" s="564" t="s">
        <v>29027</v>
      </c>
    </row>
    <row r="369" spans="1:19" x14ac:dyDescent="0.35">
      <c r="A369" s="562">
        <v>3796</v>
      </c>
      <c r="B369" s="563" t="s">
        <v>484</v>
      </c>
      <c r="C369" s="563" t="s">
        <v>2950</v>
      </c>
      <c r="D369" s="563" t="s">
        <v>3009</v>
      </c>
      <c r="E369" s="563" t="s">
        <v>3006</v>
      </c>
      <c r="F369" s="563" t="s">
        <v>3007</v>
      </c>
      <c r="G369" s="563" t="s">
        <v>2988</v>
      </c>
      <c r="H369" s="563" t="s">
        <v>3008</v>
      </c>
      <c r="I369" s="563" t="s">
        <v>26690</v>
      </c>
      <c r="J369" s="563" t="s">
        <v>109</v>
      </c>
      <c r="K369" s="563" t="s">
        <v>24001</v>
      </c>
      <c r="L369" s="563" t="s">
        <v>24001</v>
      </c>
      <c r="M369" s="563" t="s">
        <v>24001</v>
      </c>
      <c r="N369" s="563" t="s">
        <v>24001</v>
      </c>
      <c r="O369" s="564" t="s">
        <v>24001</v>
      </c>
      <c r="P369" s="564" t="s">
        <v>24001</v>
      </c>
      <c r="Q369" s="564">
        <v>33148</v>
      </c>
      <c r="R369" s="564"/>
      <c r="S369" s="564" t="s">
        <v>29028</v>
      </c>
    </row>
    <row r="370" spans="1:19" x14ac:dyDescent="0.35">
      <c r="A370" s="559">
        <v>3797</v>
      </c>
      <c r="B370" s="563" t="s">
        <v>484</v>
      </c>
      <c r="C370" s="563" t="s">
        <v>2950</v>
      </c>
      <c r="D370" s="563" t="s">
        <v>34258</v>
      </c>
      <c r="E370" s="563" t="s">
        <v>3010</v>
      </c>
      <c r="F370" s="563" t="s">
        <v>3011</v>
      </c>
      <c r="G370" s="563" t="s">
        <v>2988</v>
      </c>
      <c r="H370" s="563" t="s">
        <v>3012</v>
      </c>
      <c r="I370" s="563" t="s">
        <v>34259</v>
      </c>
      <c r="J370" s="563" t="s">
        <v>109</v>
      </c>
      <c r="K370" s="563" t="s">
        <v>24001</v>
      </c>
      <c r="L370" s="563" t="s">
        <v>24001</v>
      </c>
      <c r="M370" s="563" t="s">
        <v>24001</v>
      </c>
      <c r="N370" s="563" t="s">
        <v>24001</v>
      </c>
      <c r="O370" s="564" t="s">
        <v>24001</v>
      </c>
      <c r="P370" s="564" t="s">
        <v>24001</v>
      </c>
      <c r="Q370" s="564">
        <v>33148</v>
      </c>
      <c r="R370" s="564">
        <v>45712.550509259301</v>
      </c>
      <c r="S370" s="564" t="s">
        <v>34260</v>
      </c>
    </row>
    <row r="371" spans="1:19" x14ac:dyDescent="0.35">
      <c r="A371" s="559">
        <v>3798</v>
      </c>
      <c r="B371" s="563" t="s">
        <v>484</v>
      </c>
      <c r="C371" s="563" t="s">
        <v>2950</v>
      </c>
      <c r="D371" s="563" t="s">
        <v>3016</v>
      </c>
      <c r="E371" s="563" t="s">
        <v>3013</v>
      </c>
      <c r="F371" s="563" t="s">
        <v>3014</v>
      </c>
      <c r="G371" s="563" t="s">
        <v>2988</v>
      </c>
      <c r="H371" s="563" t="s">
        <v>3015</v>
      </c>
      <c r="I371" s="563" t="s">
        <v>26690</v>
      </c>
      <c r="J371" s="563" t="s">
        <v>24001</v>
      </c>
      <c r="K371" s="563" t="s">
        <v>24001</v>
      </c>
      <c r="L371" s="563" t="s">
        <v>24001</v>
      </c>
      <c r="M371" s="563" t="s">
        <v>24001</v>
      </c>
      <c r="N371" s="563" t="s">
        <v>24001</v>
      </c>
      <c r="O371" s="564" t="s">
        <v>24001</v>
      </c>
      <c r="P371" s="564" t="s">
        <v>24001</v>
      </c>
      <c r="Q371" s="564">
        <v>33148</v>
      </c>
      <c r="R371" s="564"/>
      <c r="S371" s="564" t="s">
        <v>29029</v>
      </c>
    </row>
    <row r="372" spans="1:19" x14ac:dyDescent="0.35">
      <c r="A372" s="562">
        <v>3799</v>
      </c>
      <c r="B372" s="563" t="s">
        <v>484</v>
      </c>
      <c r="C372" s="563" t="s">
        <v>2950</v>
      </c>
      <c r="D372" s="563" t="s">
        <v>3020</v>
      </c>
      <c r="E372" s="563" t="s">
        <v>3017</v>
      </c>
      <c r="F372" s="563" t="s">
        <v>3018</v>
      </c>
      <c r="G372" s="563" t="s">
        <v>2988</v>
      </c>
      <c r="H372" s="563" t="s">
        <v>3019</v>
      </c>
      <c r="I372" s="563" t="s">
        <v>26690</v>
      </c>
      <c r="J372" s="563" t="s">
        <v>109</v>
      </c>
      <c r="K372" s="563" t="s">
        <v>24001</v>
      </c>
      <c r="L372" s="563" t="s">
        <v>24001</v>
      </c>
      <c r="M372" s="563" t="s">
        <v>24001</v>
      </c>
      <c r="N372" s="563" t="s">
        <v>24001</v>
      </c>
      <c r="O372" s="564" t="s">
        <v>24001</v>
      </c>
      <c r="P372" s="564" t="s">
        <v>24001</v>
      </c>
      <c r="Q372" s="564">
        <v>33148</v>
      </c>
      <c r="R372" s="564"/>
      <c r="S372" s="564" t="s">
        <v>29030</v>
      </c>
    </row>
    <row r="373" spans="1:19" x14ac:dyDescent="0.35">
      <c r="A373" s="559">
        <v>3800</v>
      </c>
      <c r="B373" s="563" t="s">
        <v>484</v>
      </c>
      <c r="C373" s="563" t="s">
        <v>2950</v>
      </c>
      <c r="D373" s="563" t="s">
        <v>3024</v>
      </c>
      <c r="E373" s="563" t="s">
        <v>3021</v>
      </c>
      <c r="F373" s="563" t="s">
        <v>3022</v>
      </c>
      <c r="G373" s="563" t="s">
        <v>2988</v>
      </c>
      <c r="H373" s="563" t="s">
        <v>3023</v>
      </c>
      <c r="I373" s="563" t="s">
        <v>26690</v>
      </c>
      <c r="J373" s="563" t="s">
        <v>24001</v>
      </c>
      <c r="K373" s="563" t="s">
        <v>24001</v>
      </c>
      <c r="L373" s="563" t="s">
        <v>24001</v>
      </c>
      <c r="M373" s="563" t="s">
        <v>24001</v>
      </c>
      <c r="N373" s="563" t="s">
        <v>24001</v>
      </c>
      <c r="O373" s="564" t="s">
        <v>24001</v>
      </c>
      <c r="P373" s="564" t="s">
        <v>24001</v>
      </c>
      <c r="Q373" s="564">
        <v>33148</v>
      </c>
      <c r="R373" s="564"/>
      <c r="S373" s="564" t="s">
        <v>29031</v>
      </c>
    </row>
    <row r="374" spans="1:19" x14ac:dyDescent="0.35">
      <c r="A374" s="559">
        <v>3801</v>
      </c>
      <c r="B374" s="563" t="s">
        <v>484</v>
      </c>
      <c r="C374" s="563" t="s">
        <v>2950</v>
      </c>
      <c r="D374" s="563" t="s">
        <v>29032</v>
      </c>
      <c r="E374" s="563" t="s">
        <v>3026</v>
      </c>
      <c r="F374" s="563" t="s">
        <v>29033</v>
      </c>
      <c r="G374" s="563" t="s">
        <v>2988</v>
      </c>
      <c r="H374" s="563" t="s">
        <v>3025</v>
      </c>
      <c r="I374" s="563" t="s">
        <v>26690</v>
      </c>
      <c r="J374" s="563" t="s">
        <v>24001</v>
      </c>
      <c r="K374" s="563" t="s">
        <v>24001</v>
      </c>
      <c r="L374" s="563" t="s">
        <v>24001</v>
      </c>
      <c r="M374" s="563" t="s">
        <v>24001</v>
      </c>
      <c r="N374" s="563" t="s">
        <v>24001</v>
      </c>
      <c r="O374" s="564" t="s">
        <v>24001</v>
      </c>
      <c r="P374" s="564" t="s">
        <v>24001</v>
      </c>
      <c r="Q374" s="564">
        <v>44917</v>
      </c>
      <c r="R374" s="564"/>
      <c r="S374" s="564" t="s">
        <v>29034</v>
      </c>
    </row>
    <row r="375" spans="1:19" x14ac:dyDescent="0.35">
      <c r="A375" s="562">
        <v>3802</v>
      </c>
      <c r="B375" s="563" t="s">
        <v>484</v>
      </c>
      <c r="C375" s="563" t="s">
        <v>2950</v>
      </c>
      <c r="D375" s="563" t="s">
        <v>3028</v>
      </c>
      <c r="E375" s="563" t="s">
        <v>3002</v>
      </c>
      <c r="F375" s="563" t="s">
        <v>3027</v>
      </c>
      <c r="G375" s="563" t="s">
        <v>2988</v>
      </c>
      <c r="H375" s="563" t="s">
        <v>759</v>
      </c>
      <c r="I375" s="563" t="s">
        <v>26690</v>
      </c>
      <c r="J375" s="563" t="s">
        <v>24001</v>
      </c>
      <c r="K375" s="563" t="s">
        <v>24001</v>
      </c>
      <c r="L375" s="563" t="s">
        <v>24001</v>
      </c>
      <c r="M375" s="563" t="s">
        <v>24001</v>
      </c>
      <c r="N375" s="563" t="s">
        <v>24001</v>
      </c>
      <c r="O375" s="564" t="s">
        <v>24001</v>
      </c>
      <c r="P375" s="564" t="s">
        <v>24001</v>
      </c>
      <c r="Q375" s="564">
        <v>38567</v>
      </c>
      <c r="R375" s="564"/>
      <c r="S375" s="564" t="s">
        <v>29035</v>
      </c>
    </row>
    <row r="376" spans="1:19" x14ac:dyDescent="0.35">
      <c r="A376" s="559">
        <v>3803</v>
      </c>
      <c r="B376" s="563" t="s">
        <v>484</v>
      </c>
      <c r="C376" s="563" t="s">
        <v>2950</v>
      </c>
      <c r="D376" s="563" t="s">
        <v>3032</v>
      </c>
      <c r="E376" s="563" t="s">
        <v>3029</v>
      </c>
      <c r="F376" s="563" t="s">
        <v>3030</v>
      </c>
      <c r="G376" s="563" t="s">
        <v>2988</v>
      </c>
      <c r="H376" s="563" t="s">
        <v>3031</v>
      </c>
      <c r="I376" s="563" t="s">
        <v>26690</v>
      </c>
      <c r="J376" s="563" t="s">
        <v>109</v>
      </c>
      <c r="K376" s="563" t="s">
        <v>24001</v>
      </c>
      <c r="L376" s="563" t="s">
        <v>24001</v>
      </c>
      <c r="M376" s="563" t="s">
        <v>24001</v>
      </c>
      <c r="N376" s="563" t="s">
        <v>24001</v>
      </c>
      <c r="O376" s="564" t="s">
        <v>24001</v>
      </c>
      <c r="P376" s="564" t="s">
        <v>24001</v>
      </c>
      <c r="Q376" s="564">
        <v>33148</v>
      </c>
      <c r="R376" s="564"/>
      <c r="S376" s="564" t="s">
        <v>29036</v>
      </c>
    </row>
    <row r="377" spans="1:19" x14ac:dyDescent="0.35">
      <c r="A377" s="559">
        <v>3804</v>
      </c>
      <c r="B377" s="563" t="s">
        <v>484</v>
      </c>
      <c r="C377" s="563" t="s">
        <v>2950</v>
      </c>
      <c r="D377" s="563" t="s">
        <v>3036</v>
      </c>
      <c r="E377" s="563" t="s">
        <v>3033</v>
      </c>
      <c r="F377" s="563" t="s">
        <v>3034</v>
      </c>
      <c r="G377" s="563" t="s">
        <v>2988</v>
      </c>
      <c r="H377" s="563" t="s">
        <v>3035</v>
      </c>
      <c r="I377" s="563" t="s">
        <v>26690</v>
      </c>
      <c r="J377" s="563" t="s">
        <v>109</v>
      </c>
      <c r="K377" s="563" t="s">
        <v>24001</v>
      </c>
      <c r="L377" s="563" t="s">
        <v>24001</v>
      </c>
      <c r="M377" s="563" t="s">
        <v>24001</v>
      </c>
      <c r="N377" s="563" t="s">
        <v>24001</v>
      </c>
      <c r="O377" s="564" t="s">
        <v>24001</v>
      </c>
      <c r="P377" s="564" t="s">
        <v>24001</v>
      </c>
      <c r="Q377" s="564">
        <v>33148</v>
      </c>
      <c r="R377" s="564"/>
      <c r="S377" s="564" t="s">
        <v>29037</v>
      </c>
    </row>
    <row r="378" spans="1:19" x14ac:dyDescent="0.35">
      <c r="A378" s="562">
        <v>3805</v>
      </c>
      <c r="B378" s="563" t="s">
        <v>484</v>
      </c>
      <c r="C378" s="563" t="s">
        <v>2950</v>
      </c>
      <c r="D378" s="563" t="s">
        <v>3040</v>
      </c>
      <c r="E378" s="563" t="s">
        <v>3037</v>
      </c>
      <c r="F378" s="563" t="s">
        <v>3038</v>
      </c>
      <c r="G378" s="563" t="s">
        <v>2988</v>
      </c>
      <c r="H378" s="563" t="s">
        <v>3039</v>
      </c>
      <c r="I378" s="563" t="s">
        <v>26690</v>
      </c>
      <c r="J378" s="563" t="s">
        <v>109</v>
      </c>
      <c r="K378" s="563" t="s">
        <v>24001</v>
      </c>
      <c r="L378" s="563" t="s">
        <v>24001</v>
      </c>
      <c r="M378" s="563" t="s">
        <v>24001</v>
      </c>
      <c r="N378" s="563" t="s">
        <v>24001</v>
      </c>
      <c r="O378" s="564" t="s">
        <v>24001</v>
      </c>
      <c r="P378" s="564" t="s">
        <v>24001</v>
      </c>
      <c r="Q378" s="564">
        <v>33148</v>
      </c>
      <c r="R378" s="564"/>
      <c r="S378" s="564" t="s">
        <v>29038</v>
      </c>
    </row>
    <row r="379" spans="1:19" x14ac:dyDescent="0.35">
      <c r="A379" s="559">
        <v>3806</v>
      </c>
      <c r="B379" s="563" t="s">
        <v>484</v>
      </c>
      <c r="C379" s="563" t="s">
        <v>2950</v>
      </c>
      <c r="D379" s="563" t="s">
        <v>3042</v>
      </c>
      <c r="E379" s="563" t="s">
        <v>3010</v>
      </c>
      <c r="F379" s="563" t="s">
        <v>3041</v>
      </c>
      <c r="G379" s="563" t="s">
        <v>2988</v>
      </c>
      <c r="H379" s="563" t="s">
        <v>55</v>
      </c>
      <c r="I379" s="563" t="s">
        <v>26690</v>
      </c>
      <c r="J379" s="563" t="s">
        <v>24001</v>
      </c>
      <c r="K379" s="563" t="s">
        <v>24001</v>
      </c>
      <c r="L379" s="563" t="s">
        <v>24001</v>
      </c>
      <c r="M379" s="563" t="s">
        <v>24001</v>
      </c>
      <c r="N379" s="563" t="s">
        <v>24001</v>
      </c>
      <c r="O379" s="564" t="s">
        <v>24001</v>
      </c>
      <c r="P379" s="564" t="s">
        <v>24001</v>
      </c>
      <c r="Q379" s="564">
        <v>33148</v>
      </c>
      <c r="R379" s="564"/>
      <c r="S379" s="564" t="s">
        <v>3042</v>
      </c>
    </row>
    <row r="380" spans="1:19" x14ac:dyDescent="0.35">
      <c r="A380" s="559">
        <v>3807</v>
      </c>
      <c r="B380" s="563" t="s">
        <v>484</v>
      </c>
      <c r="C380" s="563" t="s">
        <v>2950</v>
      </c>
      <c r="D380" s="563" t="s">
        <v>3046</v>
      </c>
      <c r="E380" s="563" t="s">
        <v>3043</v>
      </c>
      <c r="F380" s="563" t="s">
        <v>3044</v>
      </c>
      <c r="G380" s="563" t="s">
        <v>2988</v>
      </c>
      <c r="H380" s="563" t="s">
        <v>3045</v>
      </c>
      <c r="I380" s="563" t="s">
        <v>26690</v>
      </c>
      <c r="J380" s="563" t="s">
        <v>109</v>
      </c>
      <c r="K380" s="563" t="s">
        <v>24001</v>
      </c>
      <c r="L380" s="563" t="s">
        <v>24001</v>
      </c>
      <c r="M380" s="563" t="s">
        <v>24001</v>
      </c>
      <c r="N380" s="563" t="s">
        <v>24001</v>
      </c>
      <c r="O380" s="564" t="s">
        <v>24001</v>
      </c>
      <c r="P380" s="564" t="s">
        <v>24001</v>
      </c>
      <c r="Q380" s="564">
        <v>33148</v>
      </c>
      <c r="R380" s="564"/>
      <c r="S380" s="564" t="s">
        <v>29039</v>
      </c>
    </row>
    <row r="381" spans="1:19" x14ac:dyDescent="0.35">
      <c r="A381" s="562">
        <v>6165</v>
      </c>
      <c r="B381" s="563" t="s">
        <v>484</v>
      </c>
      <c r="C381" s="563" t="s">
        <v>16173</v>
      </c>
      <c r="D381" s="563" t="s">
        <v>16176</v>
      </c>
      <c r="E381" s="563" t="s">
        <v>24001</v>
      </c>
      <c r="F381" s="563" t="s">
        <v>16174</v>
      </c>
      <c r="G381" s="563" t="s">
        <v>16175</v>
      </c>
      <c r="H381" s="563" t="s">
        <v>55</v>
      </c>
      <c r="I381" s="563" t="s">
        <v>26690</v>
      </c>
      <c r="J381" s="563" t="s">
        <v>24001</v>
      </c>
      <c r="K381" s="563" t="s">
        <v>24001</v>
      </c>
      <c r="L381" s="563" t="s">
        <v>24001</v>
      </c>
      <c r="M381" s="563" t="s">
        <v>24001</v>
      </c>
      <c r="N381" s="563" t="s">
        <v>24001</v>
      </c>
      <c r="O381" s="564" t="s">
        <v>24001</v>
      </c>
      <c r="P381" s="564" t="s">
        <v>24001</v>
      </c>
      <c r="Q381" s="564">
        <v>33148</v>
      </c>
      <c r="R381" s="564"/>
      <c r="S381" s="564" t="s">
        <v>16176</v>
      </c>
    </row>
    <row r="382" spans="1:19" x14ac:dyDescent="0.35">
      <c r="A382" s="559">
        <v>576</v>
      </c>
      <c r="B382" s="563" t="s">
        <v>484</v>
      </c>
      <c r="C382" s="563" t="s">
        <v>16173</v>
      </c>
      <c r="D382" s="563" t="s">
        <v>16181</v>
      </c>
      <c r="E382" s="563" t="s">
        <v>16177</v>
      </c>
      <c r="F382" s="563" t="s">
        <v>16178</v>
      </c>
      <c r="G382" s="563" t="s">
        <v>16179</v>
      </c>
      <c r="H382" s="563" t="s">
        <v>16180</v>
      </c>
      <c r="I382" s="563" t="s">
        <v>26690</v>
      </c>
      <c r="J382" s="563" t="s">
        <v>109</v>
      </c>
      <c r="K382" s="563" t="s">
        <v>24001</v>
      </c>
      <c r="L382" s="563" t="s">
        <v>24001</v>
      </c>
      <c r="M382" s="563" t="s">
        <v>24001</v>
      </c>
      <c r="N382" s="563" t="s">
        <v>24001</v>
      </c>
      <c r="O382" s="564" t="s">
        <v>24001</v>
      </c>
      <c r="P382" s="564" t="s">
        <v>24001</v>
      </c>
      <c r="Q382" s="564">
        <v>33148</v>
      </c>
      <c r="R382" s="564"/>
      <c r="S382" s="564" t="s">
        <v>29040</v>
      </c>
    </row>
    <row r="383" spans="1:19" x14ac:dyDescent="0.35">
      <c r="A383" s="559">
        <v>5203</v>
      </c>
      <c r="B383" s="563" t="s">
        <v>484</v>
      </c>
      <c r="C383" s="563" t="s">
        <v>28883</v>
      </c>
      <c r="D383" s="563" t="s">
        <v>24010</v>
      </c>
      <c r="E383" s="563" t="s">
        <v>24011</v>
      </c>
      <c r="F383" s="563" t="s">
        <v>24012</v>
      </c>
      <c r="G383" s="563" t="s">
        <v>13360</v>
      </c>
      <c r="H383" s="563" t="s">
        <v>24013</v>
      </c>
      <c r="I383" s="563" t="s">
        <v>26690</v>
      </c>
      <c r="J383" s="563" t="s">
        <v>109</v>
      </c>
      <c r="K383" s="563" t="s">
        <v>24001</v>
      </c>
      <c r="L383" s="563" t="s">
        <v>24001</v>
      </c>
      <c r="M383" s="563" t="s">
        <v>24001</v>
      </c>
      <c r="N383" s="563" t="s">
        <v>24001</v>
      </c>
      <c r="O383" s="564" t="s">
        <v>24001</v>
      </c>
      <c r="P383" s="564" t="s">
        <v>24001</v>
      </c>
      <c r="Q383" s="564">
        <v>42318</v>
      </c>
      <c r="R383" s="564"/>
      <c r="S383" s="564" t="s">
        <v>29041</v>
      </c>
    </row>
    <row r="384" spans="1:19" x14ac:dyDescent="0.35">
      <c r="A384" s="562">
        <v>5204</v>
      </c>
      <c r="B384" s="563" t="s">
        <v>484</v>
      </c>
      <c r="C384" s="563" t="s">
        <v>28883</v>
      </c>
      <c r="D384" s="563" t="s">
        <v>24014</v>
      </c>
      <c r="E384" s="563" t="s">
        <v>24015</v>
      </c>
      <c r="F384" s="563" t="s">
        <v>24016</v>
      </c>
      <c r="G384" s="563" t="s">
        <v>13360</v>
      </c>
      <c r="H384" s="563" t="s">
        <v>17543</v>
      </c>
      <c r="I384" s="563" t="s">
        <v>26690</v>
      </c>
      <c r="J384" s="563" t="s">
        <v>109</v>
      </c>
      <c r="K384" s="563" t="s">
        <v>24001</v>
      </c>
      <c r="L384" s="563" t="s">
        <v>24001</v>
      </c>
      <c r="M384" s="563" t="s">
        <v>24001</v>
      </c>
      <c r="N384" s="563" t="s">
        <v>24001</v>
      </c>
      <c r="O384" s="564" t="s">
        <v>24001</v>
      </c>
      <c r="P384" s="564" t="s">
        <v>24001</v>
      </c>
      <c r="Q384" s="564">
        <v>42319</v>
      </c>
      <c r="R384" s="564"/>
      <c r="S384" s="564" t="s">
        <v>29042</v>
      </c>
    </row>
    <row r="385" spans="1:19" x14ac:dyDescent="0.35">
      <c r="A385" s="559">
        <v>5205</v>
      </c>
      <c r="B385" s="563" t="s">
        <v>484</v>
      </c>
      <c r="C385" s="563" t="s">
        <v>28883</v>
      </c>
      <c r="D385" s="563" t="s">
        <v>13362</v>
      </c>
      <c r="E385" s="563" t="s">
        <v>13359</v>
      </c>
      <c r="F385" s="563" t="s">
        <v>24017</v>
      </c>
      <c r="G385" s="563" t="s">
        <v>13360</v>
      </c>
      <c r="H385" s="563" t="s">
        <v>13361</v>
      </c>
      <c r="I385" s="563" t="s">
        <v>26690</v>
      </c>
      <c r="J385" s="563" t="s">
        <v>109</v>
      </c>
      <c r="K385" s="563" t="s">
        <v>24001</v>
      </c>
      <c r="L385" s="563" t="s">
        <v>24001</v>
      </c>
      <c r="M385" s="563" t="s">
        <v>24001</v>
      </c>
      <c r="N385" s="563" t="s">
        <v>24001</v>
      </c>
      <c r="O385" s="564" t="s">
        <v>24001</v>
      </c>
      <c r="P385" s="564" t="s">
        <v>26697</v>
      </c>
      <c r="Q385" s="564">
        <v>42318</v>
      </c>
      <c r="R385" s="564"/>
      <c r="S385" s="564" t="s">
        <v>29043</v>
      </c>
    </row>
    <row r="386" spans="1:19" x14ac:dyDescent="0.35">
      <c r="A386" s="559">
        <v>5206</v>
      </c>
      <c r="B386" s="563" t="s">
        <v>484</v>
      </c>
      <c r="C386" s="563" t="s">
        <v>28883</v>
      </c>
      <c r="D386" s="563" t="s">
        <v>13365</v>
      </c>
      <c r="E386" s="563" t="s">
        <v>13363</v>
      </c>
      <c r="F386" s="563" t="s">
        <v>13364</v>
      </c>
      <c r="G386" s="563" t="s">
        <v>13360</v>
      </c>
      <c r="H386" s="563" t="s">
        <v>55</v>
      </c>
      <c r="I386" s="563" t="s">
        <v>26690</v>
      </c>
      <c r="J386" s="563" t="s">
        <v>109</v>
      </c>
      <c r="K386" s="563" t="s">
        <v>24001</v>
      </c>
      <c r="L386" s="563" t="s">
        <v>24001</v>
      </c>
      <c r="M386" s="563" t="s">
        <v>24001</v>
      </c>
      <c r="N386" s="563" t="s">
        <v>24001</v>
      </c>
      <c r="O386" s="564" t="s">
        <v>24001</v>
      </c>
      <c r="P386" s="564" t="s">
        <v>24001</v>
      </c>
      <c r="Q386" s="564">
        <v>33148</v>
      </c>
      <c r="R386" s="564"/>
      <c r="S386" s="564" t="s">
        <v>13365</v>
      </c>
    </row>
    <row r="387" spans="1:19" x14ac:dyDescent="0.35">
      <c r="A387" s="562">
        <v>5207</v>
      </c>
      <c r="B387" s="563" t="s">
        <v>484</v>
      </c>
      <c r="C387" s="563" t="s">
        <v>28883</v>
      </c>
      <c r="D387" s="563" t="s">
        <v>13368</v>
      </c>
      <c r="E387" s="563" t="s">
        <v>13366</v>
      </c>
      <c r="F387" s="563" t="s">
        <v>13367</v>
      </c>
      <c r="G387" s="563" t="s">
        <v>13360</v>
      </c>
      <c r="H387" s="563" t="s">
        <v>1532</v>
      </c>
      <c r="I387" s="563" t="s">
        <v>26690</v>
      </c>
      <c r="J387" s="563" t="s">
        <v>109</v>
      </c>
      <c r="K387" s="563" t="s">
        <v>24001</v>
      </c>
      <c r="L387" s="563" t="s">
        <v>24001</v>
      </c>
      <c r="M387" s="563" t="s">
        <v>24001</v>
      </c>
      <c r="N387" s="563" t="s">
        <v>24001</v>
      </c>
      <c r="O387" s="564" t="s">
        <v>24001</v>
      </c>
      <c r="P387" s="564" t="s">
        <v>26697</v>
      </c>
      <c r="Q387" s="564">
        <v>33148</v>
      </c>
      <c r="R387" s="564"/>
      <c r="S387" s="564" t="s">
        <v>29044</v>
      </c>
    </row>
    <row r="388" spans="1:19" x14ac:dyDescent="0.35">
      <c r="A388" s="559">
        <v>2383</v>
      </c>
      <c r="B388" s="563" t="s">
        <v>484</v>
      </c>
      <c r="C388" s="563" t="s">
        <v>4617</v>
      </c>
      <c r="D388" s="563" t="s">
        <v>4640</v>
      </c>
      <c r="E388" s="563" t="s">
        <v>24001</v>
      </c>
      <c r="F388" s="563" t="s">
        <v>4637</v>
      </c>
      <c r="G388" s="563" t="s">
        <v>4638</v>
      </c>
      <c r="H388" s="563" t="s">
        <v>4639</v>
      </c>
      <c r="I388" s="563" t="s">
        <v>26690</v>
      </c>
      <c r="J388" s="563" t="s">
        <v>109</v>
      </c>
      <c r="K388" s="563" t="s">
        <v>24001</v>
      </c>
      <c r="L388" s="563" t="s">
        <v>24001</v>
      </c>
      <c r="M388" s="563" t="s">
        <v>24001</v>
      </c>
      <c r="N388" s="563" t="s">
        <v>24001</v>
      </c>
      <c r="O388" s="564" t="s">
        <v>24001</v>
      </c>
      <c r="P388" s="564" t="s">
        <v>24001</v>
      </c>
      <c r="Q388" s="564">
        <v>38775</v>
      </c>
      <c r="R388" s="564"/>
      <c r="S388" s="564" t="s">
        <v>29045</v>
      </c>
    </row>
    <row r="389" spans="1:19" x14ac:dyDescent="0.35">
      <c r="A389" s="559">
        <v>2842</v>
      </c>
      <c r="B389" s="563" t="s">
        <v>484</v>
      </c>
      <c r="C389" s="563" t="s">
        <v>8850</v>
      </c>
      <c r="D389" s="563" t="s">
        <v>8854</v>
      </c>
      <c r="E389" s="563" t="s">
        <v>8851</v>
      </c>
      <c r="F389" s="563" t="s">
        <v>8852</v>
      </c>
      <c r="G389" s="563" t="s">
        <v>8853</v>
      </c>
      <c r="H389" s="563" t="s">
        <v>1998</v>
      </c>
      <c r="I389" s="563" t="s">
        <v>26690</v>
      </c>
      <c r="J389" s="563" t="s">
        <v>24001</v>
      </c>
      <c r="K389" s="563" t="s">
        <v>24001</v>
      </c>
      <c r="L389" s="563" t="s">
        <v>24001</v>
      </c>
      <c r="M389" s="563" t="s">
        <v>24001</v>
      </c>
      <c r="N389" s="563" t="s">
        <v>24001</v>
      </c>
      <c r="O389" s="564" t="s">
        <v>24001</v>
      </c>
      <c r="P389" s="564" t="s">
        <v>24001</v>
      </c>
      <c r="Q389" s="564">
        <v>33148</v>
      </c>
      <c r="R389" s="564">
        <v>34074</v>
      </c>
      <c r="S389" s="564" t="s">
        <v>29046</v>
      </c>
    </row>
    <row r="390" spans="1:19" x14ac:dyDescent="0.35">
      <c r="A390" s="562">
        <v>5915</v>
      </c>
      <c r="B390" s="563" t="s">
        <v>484</v>
      </c>
      <c r="C390" s="563" t="s">
        <v>29047</v>
      </c>
      <c r="D390" s="563" t="s">
        <v>9903</v>
      </c>
      <c r="E390" s="563" t="s">
        <v>9900</v>
      </c>
      <c r="F390" s="563" t="s">
        <v>9901</v>
      </c>
      <c r="G390" s="563" t="s">
        <v>9902</v>
      </c>
      <c r="H390" s="563" t="s">
        <v>7038</v>
      </c>
      <c r="I390" s="563" t="s">
        <v>26690</v>
      </c>
      <c r="J390" s="563" t="s">
        <v>109</v>
      </c>
      <c r="K390" s="563" t="s">
        <v>24001</v>
      </c>
      <c r="L390" s="563" t="s">
        <v>24001</v>
      </c>
      <c r="M390" s="563" t="s">
        <v>24001</v>
      </c>
      <c r="N390" s="563" t="s">
        <v>24001</v>
      </c>
      <c r="O390" s="564" t="s">
        <v>24001</v>
      </c>
      <c r="P390" s="564" t="s">
        <v>24001</v>
      </c>
      <c r="Q390" s="564">
        <v>33148</v>
      </c>
      <c r="R390" s="564"/>
      <c r="S390" s="564" t="s">
        <v>29048</v>
      </c>
    </row>
    <row r="391" spans="1:19" x14ac:dyDescent="0.35">
      <c r="A391" s="559">
        <v>5208</v>
      </c>
      <c r="B391" s="563" t="s">
        <v>484</v>
      </c>
      <c r="C391" s="563" t="s">
        <v>28883</v>
      </c>
      <c r="D391" s="563" t="s">
        <v>13371</v>
      </c>
      <c r="E391" s="563" t="s">
        <v>13369</v>
      </c>
      <c r="F391" s="563" t="s">
        <v>13370</v>
      </c>
      <c r="G391" s="563" t="s">
        <v>13369</v>
      </c>
      <c r="H391" s="563" t="s">
        <v>4207</v>
      </c>
      <c r="I391" s="563" t="s">
        <v>26690</v>
      </c>
      <c r="J391" s="563" t="s">
        <v>109</v>
      </c>
      <c r="K391" s="563" t="s">
        <v>24001</v>
      </c>
      <c r="L391" s="563" t="s">
        <v>24001</v>
      </c>
      <c r="M391" s="563" t="s">
        <v>24001</v>
      </c>
      <c r="N391" s="563" t="s">
        <v>24001</v>
      </c>
      <c r="O391" s="564" t="s">
        <v>24001</v>
      </c>
      <c r="P391" s="564" t="s">
        <v>24001</v>
      </c>
      <c r="Q391" s="564">
        <v>33148</v>
      </c>
      <c r="R391" s="564"/>
      <c r="S391" s="564" t="s">
        <v>29049</v>
      </c>
    </row>
    <row r="392" spans="1:19" x14ac:dyDescent="0.35">
      <c r="A392" s="559">
        <v>927</v>
      </c>
      <c r="B392" s="563" t="s">
        <v>484</v>
      </c>
      <c r="C392" s="563" t="s">
        <v>28929</v>
      </c>
      <c r="D392" s="563" t="s">
        <v>16784</v>
      </c>
      <c r="E392" s="563" t="s">
        <v>16781</v>
      </c>
      <c r="F392" s="563" t="s">
        <v>16782</v>
      </c>
      <c r="G392" s="563" t="s">
        <v>16783</v>
      </c>
      <c r="H392" s="563" t="s">
        <v>5720</v>
      </c>
      <c r="I392" s="563" t="s">
        <v>26690</v>
      </c>
      <c r="J392" s="563" t="s">
        <v>109</v>
      </c>
      <c r="K392" s="563" t="s">
        <v>24001</v>
      </c>
      <c r="L392" s="563" t="s">
        <v>24001</v>
      </c>
      <c r="M392" s="563" t="s">
        <v>24001</v>
      </c>
      <c r="N392" s="563" t="s">
        <v>24001</v>
      </c>
      <c r="O392" s="564" t="s">
        <v>24001</v>
      </c>
      <c r="P392" s="564" t="s">
        <v>24001</v>
      </c>
      <c r="Q392" s="564">
        <v>33148</v>
      </c>
      <c r="R392" s="564"/>
      <c r="S392" s="564" t="s">
        <v>29050</v>
      </c>
    </row>
    <row r="393" spans="1:19" x14ac:dyDescent="0.35">
      <c r="A393" s="562">
        <v>2704</v>
      </c>
      <c r="B393" s="563" t="s">
        <v>484</v>
      </c>
      <c r="C393" s="563" t="s">
        <v>7168</v>
      </c>
      <c r="D393" s="563" t="s">
        <v>7184</v>
      </c>
      <c r="E393" s="563" t="s">
        <v>7180</v>
      </c>
      <c r="F393" s="563" t="s">
        <v>7181</v>
      </c>
      <c r="G393" s="563" t="s">
        <v>7182</v>
      </c>
      <c r="H393" s="563" t="s">
        <v>7183</v>
      </c>
      <c r="I393" s="563" t="s">
        <v>26975</v>
      </c>
      <c r="J393" s="563" t="s">
        <v>24001</v>
      </c>
      <c r="K393" s="563" t="s">
        <v>24001</v>
      </c>
      <c r="L393" s="563" t="s">
        <v>24001</v>
      </c>
      <c r="M393" s="563" t="s">
        <v>24001</v>
      </c>
      <c r="N393" s="563" t="s">
        <v>24001</v>
      </c>
      <c r="O393" s="564" t="s">
        <v>24001</v>
      </c>
      <c r="P393" s="564" t="s">
        <v>24001</v>
      </c>
      <c r="Q393" s="564">
        <v>33148</v>
      </c>
      <c r="R393" s="564">
        <v>33960</v>
      </c>
      <c r="S393" s="564" t="s">
        <v>29051</v>
      </c>
    </row>
    <row r="394" spans="1:19" x14ac:dyDescent="0.35">
      <c r="A394" s="559">
        <v>89</v>
      </c>
      <c r="B394" s="563" t="s">
        <v>484</v>
      </c>
      <c r="C394" s="563" t="s">
        <v>15662</v>
      </c>
      <c r="D394" s="563" t="s">
        <v>15666</v>
      </c>
      <c r="E394" s="563" t="s">
        <v>15663</v>
      </c>
      <c r="F394" s="563" t="s">
        <v>15664</v>
      </c>
      <c r="G394" s="563" t="s">
        <v>15665</v>
      </c>
      <c r="H394" s="563" t="s">
        <v>171</v>
      </c>
      <c r="I394" s="563" t="s">
        <v>26690</v>
      </c>
      <c r="J394" s="563" t="s">
        <v>24001</v>
      </c>
      <c r="K394" s="563" t="s">
        <v>24001</v>
      </c>
      <c r="L394" s="563" t="s">
        <v>24001</v>
      </c>
      <c r="M394" s="563" t="s">
        <v>24001</v>
      </c>
      <c r="N394" s="563" t="s">
        <v>24001</v>
      </c>
      <c r="O394" s="564" t="s">
        <v>24001</v>
      </c>
      <c r="P394" s="564" t="s">
        <v>24001</v>
      </c>
      <c r="Q394" s="564">
        <v>33148</v>
      </c>
      <c r="R394" s="564"/>
      <c r="S394" s="564" t="s">
        <v>34261</v>
      </c>
    </row>
    <row r="395" spans="1:19" x14ac:dyDescent="0.35">
      <c r="A395" s="559">
        <v>90</v>
      </c>
      <c r="B395" s="563" t="s">
        <v>484</v>
      </c>
      <c r="C395" s="563" t="s">
        <v>15662</v>
      </c>
      <c r="D395" s="563" t="s">
        <v>15670</v>
      </c>
      <c r="E395" s="563" t="s">
        <v>15667</v>
      </c>
      <c r="F395" s="563" t="s">
        <v>15668</v>
      </c>
      <c r="G395" s="563" t="s">
        <v>15665</v>
      </c>
      <c r="H395" s="563" t="s">
        <v>15669</v>
      </c>
      <c r="I395" s="563" t="s">
        <v>26690</v>
      </c>
      <c r="J395" s="563" t="s">
        <v>24001</v>
      </c>
      <c r="K395" s="563" t="s">
        <v>24001</v>
      </c>
      <c r="L395" s="563" t="s">
        <v>24001</v>
      </c>
      <c r="M395" s="563" t="s">
        <v>24001</v>
      </c>
      <c r="N395" s="563" t="s">
        <v>24001</v>
      </c>
      <c r="O395" s="564" t="s">
        <v>24001</v>
      </c>
      <c r="P395" s="564" t="s">
        <v>24001</v>
      </c>
      <c r="Q395" s="564">
        <v>33148</v>
      </c>
      <c r="R395" s="564"/>
      <c r="S395" s="564" t="s">
        <v>29052</v>
      </c>
    </row>
    <row r="396" spans="1:19" x14ac:dyDescent="0.35">
      <c r="A396" s="562">
        <v>91</v>
      </c>
      <c r="B396" s="563" t="s">
        <v>484</v>
      </c>
      <c r="C396" s="563" t="s">
        <v>15662</v>
      </c>
      <c r="D396" s="563" t="s">
        <v>15672</v>
      </c>
      <c r="E396" s="563" t="s">
        <v>15663</v>
      </c>
      <c r="F396" s="563" t="s">
        <v>15671</v>
      </c>
      <c r="G396" s="563" t="s">
        <v>15665</v>
      </c>
      <c r="H396" s="563" t="s">
        <v>55</v>
      </c>
      <c r="I396" s="563" t="s">
        <v>26690</v>
      </c>
      <c r="J396" s="563" t="s">
        <v>24001</v>
      </c>
      <c r="K396" s="563" t="s">
        <v>24001</v>
      </c>
      <c r="L396" s="563" t="s">
        <v>24001</v>
      </c>
      <c r="M396" s="563" t="s">
        <v>24001</v>
      </c>
      <c r="N396" s="563" t="s">
        <v>24001</v>
      </c>
      <c r="O396" s="564" t="s">
        <v>24001</v>
      </c>
      <c r="P396" s="564" t="s">
        <v>24001</v>
      </c>
      <c r="Q396" s="564">
        <v>33148</v>
      </c>
      <c r="R396" s="564"/>
      <c r="S396" s="564" t="s">
        <v>15672</v>
      </c>
    </row>
    <row r="397" spans="1:19" x14ac:dyDescent="0.35">
      <c r="A397" s="559">
        <v>928</v>
      </c>
      <c r="B397" s="563" t="s">
        <v>484</v>
      </c>
      <c r="C397" s="563" t="s">
        <v>28929</v>
      </c>
      <c r="D397" s="563" t="s">
        <v>16789</v>
      </c>
      <c r="E397" s="563" t="s">
        <v>16785</v>
      </c>
      <c r="F397" s="563" t="s">
        <v>16786</v>
      </c>
      <c r="G397" s="563" t="s">
        <v>16787</v>
      </c>
      <c r="H397" s="563" t="s">
        <v>16788</v>
      </c>
      <c r="I397" s="563" t="s">
        <v>26690</v>
      </c>
      <c r="J397" s="563" t="s">
        <v>24001</v>
      </c>
      <c r="K397" s="563" t="s">
        <v>62</v>
      </c>
      <c r="L397" s="563" t="s">
        <v>24001</v>
      </c>
      <c r="M397" s="563" t="s">
        <v>24001</v>
      </c>
      <c r="N397" s="563" t="s">
        <v>24001</v>
      </c>
      <c r="O397" s="564" t="s">
        <v>24001</v>
      </c>
      <c r="P397" s="564" t="s">
        <v>24001</v>
      </c>
      <c r="Q397" s="564">
        <v>33148</v>
      </c>
      <c r="R397" s="564"/>
      <c r="S397" s="564" t="s">
        <v>29053</v>
      </c>
    </row>
    <row r="398" spans="1:19" x14ac:dyDescent="0.35">
      <c r="A398" s="559">
        <v>929</v>
      </c>
      <c r="B398" s="563" t="s">
        <v>484</v>
      </c>
      <c r="C398" s="563" t="s">
        <v>28929</v>
      </c>
      <c r="D398" s="563" t="s">
        <v>24018</v>
      </c>
      <c r="E398" s="563" t="s">
        <v>24019</v>
      </c>
      <c r="F398" s="563" t="s">
        <v>24020</v>
      </c>
      <c r="G398" s="563" t="s">
        <v>16787</v>
      </c>
      <c r="H398" s="563" t="s">
        <v>19016</v>
      </c>
      <c r="I398" s="563" t="s">
        <v>26690</v>
      </c>
      <c r="J398" s="563" t="s">
        <v>24001</v>
      </c>
      <c r="K398" s="563" t="s">
        <v>24001</v>
      </c>
      <c r="L398" s="563" t="s">
        <v>24001</v>
      </c>
      <c r="M398" s="563" t="s">
        <v>899</v>
      </c>
      <c r="N398" s="563" t="s">
        <v>24001</v>
      </c>
      <c r="O398" s="564" t="s">
        <v>24001</v>
      </c>
      <c r="P398" s="564" t="s">
        <v>24001</v>
      </c>
      <c r="Q398" s="564">
        <v>42417</v>
      </c>
      <c r="R398" s="564"/>
      <c r="S398" s="564" t="s">
        <v>29054</v>
      </c>
    </row>
    <row r="399" spans="1:19" x14ac:dyDescent="0.35">
      <c r="A399" s="562">
        <v>930</v>
      </c>
      <c r="B399" s="563" t="s">
        <v>484</v>
      </c>
      <c r="C399" s="563" t="s">
        <v>28929</v>
      </c>
      <c r="D399" s="563" t="s">
        <v>16793</v>
      </c>
      <c r="E399" s="563" t="s">
        <v>16790</v>
      </c>
      <c r="F399" s="563" t="s">
        <v>16791</v>
      </c>
      <c r="G399" s="563" t="s">
        <v>16787</v>
      </c>
      <c r="H399" s="563" t="s">
        <v>16792</v>
      </c>
      <c r="I399" s="563" t="s">
        <v>26690</v>
      </c>
      <c r="J399" s="563" t="s">
        <v>24001</v>
      </c>
      <c r="K399" s="563" t="s">
        <v>62</v>
      </c>
      <c r="L399" s="563" t="s">
        <v>24001</v>
      </c>
      <c r="M399" s="563" t="s">
        <v>24001</v>
      </c>
      <c r="N399" s="563" t="s">
        <v>24001</v>
      </c>
      <c r="O399" s="564" t="s">
        <v>24001</v>
      </c>
      <c r="P399" s="564" t="s">
        <v>24001</v>
      </c>
      <c r="Q399" s="564">
        <v>33148</v>
      </c>
      <c r="R399" s="564"/>
      <c r="S399" s="564" t="s">
        <v>29055</v>
      </c>
    </row>
    <row r="400" spans="1:19" x14ac:dyDescent="0.35">
      <c r="A400" s="559">
        <v>931</v>
      </c>
      <c r="B400" s="563" t="s">
        <v>484</v>
      </c>
      <c r="C400" s="563" t="s">
        <v>28929</v>
      </c>
      <c r="D400" s="563" t="s">
        <v>16796</v>
      </c>
      <c r="E400" s="563" t="s">
        <v>24001</v>
      </c>
      <c r="F400" s="563" t="s">
        <v>16794</v>
      </c>
      <c r="G400" s="563" t="s">
        <v>16787</v>
      </c>
      <c r="H400" s="563" t="s">
        <v>16795</v>
      </c>
      <c r="I400" s="563" t="s">
        <v>26690</v>
      </c>
      <c r="J400" s="563" t="s">
        <v>24001</v>
      </c>
      <c r="K400" s="563" t="s">
        <v>24001</v>
      </c>
      <c r="L400" s="563" t="s">
        <v>24001</v>
      </c>
      <c r="M400" s="563" t="s">
        <v>24001</v>
      </c>
      <c r="N400" s="563" t="s">
        <v>24001</v>
      </c>
      <c r="O400" s="564" t="s">
        <v>24001</v>
      </c>
      <c r="P400" s="564" t="s">
        <v>24001</v>
      </c>
      <c r="Q400" s="564">
        <v>38553</v>
      </c>
      <c r="R400" s="564"/>
      <c r="S400" s="564" t="s">
        <v>29056</v>
      </c>
    </row>
    <row r="401" spans="1:19" x14ac:dyDescent="0.35">
      <c r="A401" s="559">
        <v>932</v>
      </c>
      <c r="B401" s="563" t="s">
        <v>484</v>
      </c>
      <c r="C401" s="563" t="s">
        <v>28929</v>
      </c>
      <c r="D401" s="563" t="s">
        <v>16800</v>
      </c>
      <c r="E401" s="563" t="s">
        <v>16797</v>
      </c>
      <c r="F401" s="563" t="s">
        <v>16798</v>
      </c>
      <c r="G401" s="563" t="s">
        <v>16787</v>
      </c>
      <c r="H401" s="563" t="s">
        <v>16799</v>
      </c>
      <c r="I401" s="563" t="s">
        <v>26690</v>
      </c>
      <c r="J401" s="563" t="s">
        <v>24001</v>
      </c>
      <c r="K401" s="563" t="s">
        <v>24001</v>
      </c>
      <c r="L401" s="563" t="s">
        <v>24001</v>
      </c>
      <c r="M401" s="563" t="s">
        <v>24001</v>
      </c>
      <c r="N401" s="563" t="s">
        <v>24001</v>
      </c>
      <c r="O401" s="564" t="s">
        <v>24001</v>
      </c>
      <c r="P401" s="564" t="s">
        <v>24001</v>
      </c>
      <c r="Q401" s="564">
        <v>33148</v>
      </c>
      <c r="R401" s="564"/>
      <c r="S401" s="564" t="s">
        <v>29057</v>
      </c>
    </row>
    <row r="402" spans="1:19" x14ac:dyDescent="0.35">
      <c r="A402" s="562">
        <v>933</v>
      </c>
      <c r="B402" s="563" t="s">
        <v>484</v>
      </c>
      <c r="C402" s="563" t="s">
        <v>28929</v>
      </c>
      <c r="D402" s="563" t="s">
        <v>16803</v>
      </c>
      <c r="E402" s="563" t="s">
        <v>24001</v>
      </c>
      <c r="F402" s="563" t="s">
        <v>16801</v>
      </c>
      <c r="G402" s="563" t="s">
        <v>16787</v>
      </c>
      <c r="H402" s="563" t="s">
        <v>16802</v>
      </c>
      <c r="I402" s="563" t="s">
        <v>26690</v>
      </c>
      <c r="J402" s="563" t="s">
        <v>24001</v>
      </c>
      <c r="K402" s="563" t="s">
        <v>24001</v>
      </c>
      <c r="L402" s="563" t="s">
        <v>24001</v>
      </c>
      <c r="M402" s="563" t="s">
        <v>24001</v>
      </c>
      <c r="N402" s="563" t="s">
        <v>24001</v>
      </c>
      <c r="O402" s="564" t="s">
        <v>24001</v>
      </c>
      <c r="P402" s="564" t="s">
        <v>24001</v>
      </c>
      <c r="Q402" s="564">
        <v>38553</v>
      </c>
      <c r="R402" s="564"/>
      <c r="S402" s="564" t="s">
        <v>29058</v>
      </c>
    </row>
    <row r="403" spans="1:19" x14ac:dyDescent="0.35">
      <c r="A403" s="559">
        <v>934</v>
      </c>
      <c r="B403" s="563" t="s">
        <v>484</v>
      </c>
      <c r="C403" s="563" t="s">
        <v>28929</v>
      </c>
      <c r="D403" s="563" t="s">
        <v>16806</v>
      </c>
      <c r="E403" s="563" t="s">
        <v>16804</v>
      </c>
      <c r="F403" s="563" t="s">
        <v>16805</v>
      </c>
      <c r="G403" s="563" t="s">
        <v>16787</v>
      </c>
      <c r="H403" s="563" t="s">
        <v>10922</v>
      </c>
      <c r="I403" s="563" t="s">
        <v>26690</v>
      </c>
      <c r="J403" s="563" t="s">
        <v>24001</v>
      </c>
      <c r="K403" s="563" t="s">
        <v>62</v>
      </c>
      <c r="L403" s="563" t="s">
        <v>24001</v>
      </c>
      <c r="M403" s="563" t="s">
        <v>24001</v>
      </c>
      <c r="N403" s="563" t="s">
        <v>24001</v>
      </c>
      <c r="O403" s="564" t="s">
        <v>24001</v>
      </c>
      <c r="P403" s="564" t="s">
        <v>24001</v>
      </c>
      <c r="Q403" s="564">
        <v>33148</v>
      </c>
      <c r="R403" s="564"/>
      <c r="S403" s="564" t="s">
        <v>29059</v>
      </c>
    </row>
    <row r="404" spans="1:19" x14ac:dyDescent="0.35">
      <c r="A404" s="559">
        <v>935</v>
      </c>
      <c r="B404" s="563" t="s">
        <v>484</v>
      </c>
      <c r="C404" s="563" t="s">
        <v>28929</v>
      </c>
      <c r="D404" s="563" t="s">
        <v>16809</v>
      </c>
      <c r="E404" s="563" t="s">
        <v>24001</v>
      </c>
      <c r="F404" s="563" t="s">
        <v>16807</v>
      </c>
      <c r="G404" s="563" t="s">
        <v>16787</v>
      </c>
      <c r="H404" s="563" t="s">
        <v>16808</v>
      </c>
      <c r="I404" s="563" t="s">
        <v>26690</v>
      </c>
      <c r="J404" s="563" t="s">
        <v>24001</v>
      </c>
      <c r="K404" s="563" t="s">
        <v>24001</v>
      </c>
      <c r="L404" s="563" t="s">
        <v>24001</v>
      </c>
      <c r="M404" s="563" t="s">
        <v>24001</v>
      </c>
      <c r="N404" s="563" t="s">
        <v>24001</v>
      </c>
      <c r="O404" s="564" t="s">
        <v>24001</v>
      </c>
      <c r="P404" s="564" t="s">
        <v>24001</v>
      </c>
      <c r="Q404" s="564">
        <v>38419</v>
      </c>
      <c r="R404" s="564"/>
      <c r="S404" s="564" t="s">
        <v>29060</v>
      </c>
    </row>
    <row r="405" spans="1:19" x14ac:dyDescent="0.35">
      <c r="A405" s="562">
        <v>936</v>
      </c>
      <c r="B405" s="563" t="s">
        <v>484</v>
      </c>
      <c r="C405" s="563" t="s">
        <v>28929</v>
      </c>
      <c r="D405" s="563" t="s">
        <v>16812</v>
      </c>
      <c r="E405" s="563" t="s">
        <v>16810</v>
      </c>
      <c r="F405" s="563" t="s">
        <v>16811</v>
      </c>
      <c r="G405" s="563" t="s">
        <v>16787</v>
      </c>
      <c r="H405" s="563" t="s">
        <v>55</v>
      </c>
      <c r="I405" s="563" t="s">
        <v>26690</v>
      </c>
      <c r="J405" s="563" t="s">
        <v>24001</v>
      </c>
      <c r="K405" s="563" t="s">
        <v>24001</v>
      </c>
      <c r="L405" s="563" t="s">
        <v>24001</v>
      </c>
      <c r="M405" s="563" t="s">
        <v>24001</v>
      </c>
      <c r="N405" s="563" t="s">
        <v>24001</v>
      </c>
      <c r="O405" s="564" t="s">
        <v>24001</v>
      </c>
      <c r="P405" s="564" t="s">
        <v>24001</v>
      </c>
      <c r="Q405" s="564">
        <v>33148</v>
      </c>
      <c r="R405" s="564"/>
      <c r="S405" s="564" t="s">
        <v>16812</v>
      </c>
    </row>
    <row r="406" spans="1:19" x14ac:dyDescent="0.35">
      <c r="A406" s="559">
        <v>937</v>
      </c>
      <c r="B406" s="563" t="s">
        <v>484</v>
      </c>
      <c r="C406" s="563" t="s">
        <v>28929</v>
      </c>
      <c r="D406" s="563" t="s">
        <v>16817</v>
      </c>
      <c r="E406" s="563" t="s">
        <v>16813</v>
      </c>
      <c r="F406" s="563" t="s">
        <v>16814</v>
      </c>
      <c r="G406" s="563" t="s">
        <v>16815</v>
      </c>
      <c r="H406" s="563" t="s">
        <v>16816</v>
      </c>
      <c r="I406" s="563" t="s">
        <v>27483</v>
      </c>
      <c r="J406" s="563" t="s">
        <v>24001</v>
      </c>
      <c r="K406" s="563" t="s">
        <v>24001</v>
      </c>
      <c r="L406" s="563" t="s">
        <v>24001</v>
      </c>
      <c r="M406" s="563" t="s">
        <v>24001</v>
      </c>
      <c r="N406" s="563" t="s">
        <v>24001</v>
      </c>
      <c r="O406" s="564" t="s">
        <v>24001</v>
      </c>
      <c r="P406" s="564" t="s">
        <v>24001</v>
      </c>
      <c r="Q406" s="564">
        <v>33148</v>
      </c>
      <c r="R406" s="564">
        <v>34095</v>
      </c>
      <c r="S406" s="564" t="s">
        <v>29061</v>
      </c>
    </row>
    <row r="407" spans="1:19" x14ac:dyDescent="0.35">
      <c r="A407" s="559">
        <v>938</v>
      </c>
      <c r="B407" s="563" t="s">
        <v>484</v>
      </c>
      <c r="C407" s="563" t="s">
        <v>28929</v>
      </c>
      <c r="D407" s="563" t="s">
        <v>16820</v>
      </c>
      <c r="E407" s="563" t="s">
        <v>16818</v>
      </c>
      <c r="F407" s="563" t="s">
        <v>16819</v>
      </c>
      <c r="G407" s="563" t="s">
        <v>16815</v>
      </c>
      <c r="H407" s="563" t="s">
        <v>55</v>
      </c>
      <c r="I407" s="563" t="s">
        <v>26690</v>
      </c>
      <c r="J407" s="563" t="s">
        <v>24001</v>
      </c>
      <c r="K407" s="563" t="s">
        <v>24001</v>
      </c>
      <c r="L407" s="563" t="s">
        <v>24001</v>
      </c>
      <c r="M407" s="563" t="s">
        <v>24001</v>
      </c>
      <c r="N407" s="563" t="s">
        <v>24001</v>
      </c>
      <c r="O407" s="564" t="s">
        <v>24001</v>
      </c>
      <c r="P407" s="564" t="s">
        <v>24001</v>
      </c>
      <c r="Q407" s="564">
        <v>33148</v>
      </c>
      <c r="R407" s="564"/>
      <c r="S407" s="564" t="s">
        <v>16820</v>
      </c>
    </row>
    <row r="408" spans="1:19" x14ac:dyDescent="0.35">
      <c r="A408" s="562">
        <v>939</v>
      </c>
      <c r="B408" s="563" t="s">
        <v>484</v>
      </c>
      <c r="C408" s="563" t="s">
        <v>28929</v>
      </c>
      <c r="D408" s="563" t="s">
        <v>16823</v>
      </c>
      <c r="E408" s="563" t="s">
        <v>16821</v>
      </c>
      <c r="F408" s="563" t="s">
        <v>16822</v>
      </c>
      <c r="G408" s="563" t="s">
        <v>16815</v>
      </c>
      <c r="H408" s="563" t="s">
        <v>1075</v>
      </c>
      <c r="I408" s="563" t="s">
        <v>26690</v>
      </c>
      <c r="J408" s="563" t="s">
        <v>24001</v>
      </c>
      <c r="K408" s="563" t="s">
        <v>24001</v>
      </c>
      <c r="L408" s="563" t="s">
        <v>24001</v>
      </c>
      <c r="M408" s="563" t="s">
        <v>24001</v>
      </c>
      <c r="N408" s="563" t="s">
        <v>24001</v>
      </c>
      <c r="O408" s="564" t="s">
        <v>24001</v>
      </c>
      <c r="P408" s="564" t="s">
        <v>24001</v>
      </c>
      <c r="Q408" s="564">
        <v>33148</v>
      </c>
      <c r="R408" s="564">
        <v>40350.5133796296</v>
      </c>
      <c r="S408" s="564" t="s">
        <v>29062</v>
      </c>
    </row>
    <row r="409" spans="1:19" x14ac:dyDescent="0.35">
      <c r="A409" s="559">
        <v>4449</v>
      </c>
      <c r="B409" s="563" t="s">
        <v>484</v>
      </c>
      <c r="C409" s="563" t="s">
        <v>11038</v>
      </c>
      <c r="D409" s="563" t="s">
        <v>11042</v>
      </c>
      <c r="E409" s="563" t="s">
        <v>11039</v>
      </c>
      <c r="F409" s="563" t="s">
        <v>11040</v>
      </c>
      <c r="G409" s="563" t="s">
        <v>11041</v>
      </c>
      <c r="H409" s="563" t="s">
        <v>7520</v>
      </c>
      <c r="I409" s="563" t="s">
        <v>26690</v>
      </c>
      <c r="J409" s="563" t="s">
        <v>109</v>
      </c>
      <c r="K409" s="563" t="s">
        <v>24001</v>
      </c>
      <c r="L409" s="563" t="s">
        <v>24001</v>
      </c>
      <c r="M409" s="563" t="s">
        <v>24001</v>
      </c>
      <c r="N409" s="563" t="s">
        <v>24001</v>
      </c>
      <c r="O409" s="564" t="s">
        <v>24001</v>
      </c>
      <c r="P409" s="564" t="s">
        <v>26697</v>
      </c>
      <c r="Q409" s="564">
        <v>33148</v>
      </c>
      <c r="R409" s="564"/>
      <c r="S409" s="564" t="s">
        <v>29063</v>
      </c>
    </row>
    <row r="410" spans="1:19" x14ac:dyDescent="0.35">
      <c r="A410" s="559">
        <v>4450</v>
      </c>
      <c r="B410" s="563" t="s">
        <v>484</v>
      </c>
      <c r="C410" s="563" t="s">
        <v>11038</v>
      </c>
      <c r="D410" s="563" t="s">
        <v>11046</v>
      </c>
      <c r="E410" s="563" t="s">
        <v>11043</v>
      </c>
      <c r="F410" s="563" t="s">
        <v>11044</v>
      </c>
      <c r="G410" s="563" t="s">
        <v>11041</v>
      </c>
      <c r="H410" s="563" t="s">
        <v>11045</v>
      </c>
      <c r="I410" s="563" t="s">
        <v>26690</v>
      </c>
      <c r="J410" s="563" t="s">
        <v>109</v>
      </c>
      <c r="K410" s="563" t="s">
        <v>24001</v>
      </c>
      <c r="L410" s="563" t="s">
        <v>24001</v>
      </c>
      <c r="M410" s="563" t="s">
        <v>24001</v>
      </c>
      <c r="N410" s="563" t="s">
        <v>24001</v>
      </c>
      <c r="O410" s="564" t="s">
        <v>24001</v>
      </c>
      <c r="P410" s="564" t="s">
        <v>26697</v>
      </c>
      <c r="Q410" s="564">
        <v>33148</v>
      </c>
      <c r="R410" s="564"/>
      <c r="S410" s="564" t="s">
        <v>29064</v>
      </c>
    </row>
    <row r="411" spans="1:19" x14ac:dyDescent="0.35">
      <c r="A411" s="562">
        <v>4451</v>
      </c>
      <c r="B411" s="563" t="s">
        <v>484</v>
      </c>
      <c r="C411" s="563" t="s">
        <v>11038</v>
      </c>
      <c r="D411" s="563" t="s">
        <v>11049</v>
      </c>
      <c r="E411" s="563" t="s">
        <v>11047</v>
      </c>
      <c r="F411" s="563" t="s">
        <v>11048</v>
      </c>
      <c r="G411" s="563" t="s">
        <v>11041</v>
      </c>
      <c r="H411" s="563" t="s">
        <v>55</v>
      </c>
      <c r="I411" s="563" t="s">
        <v>26690</v>
      </c>
      <c r="J411" s="563" t="s">
        <v>109</v>
      </c>
      <c r="K411" s="563" t="s">
        <v>24001</v>
      </c>
      <c r="L411" s="563" t="s">
        <v>24001</v>
      </c>
      <c r="M411" s="563" t="s">
        <v>24001</v>
      </c>
      <c r="N411" s="563" t="s">
        <v>24001</v>
      </c>
      <c r="O411" s="564" t="s">
        <v>24001</v>
      </c>
      <c r="P411" s="564" t="s">
        <v>24001</v>
      </c>
      <c r="Q411" s="564">
        <v>33148</v>
      </c>
      <c r="R411" s="564"/>
      <c r="S411" s="564" t="s">
        <v>11049</v>
      </c>
    </row>
    <row r="412" spans="1:19" x14ac:dyDescent="0.35">
      <c r="A412" s="559">
        <v>3599</v>
      </c>
      <c r="B412" s="563" t="s">
        <v>484</v>
      </c>
      <c r="C412" s="563" t="s">
        <v>1114</v>
      </c>
      <c r="D412" s="563" t="s">
        <v>1119</v>
      </c>
      <c r="E412" s="563" t="s">
        <v>1115</v>
      </c>
      <c r="F412" s="563" t="s">
        <v>1116</v>
      </c>
      <c r="G412" s="563" t="s">
        <v>1117</v>
      </c>
      <c r="H412" s="563" t="s">
        <v>1118</v>
      </c>
      <c r="I412" s="563" t="s">
        <v>26690</v>
      </c>
      <c r="J412" s="563" t="s">
        <v>24001</v>
      </c>
      <c r="K412" s="563" t="s">
        <v>24001</v>
      </c>
      <c r="L412" s="563" t="s">
        <v>24001</v>
      </c>
      <c r="M412" s="563" t="s">
        <v>24001</v>
      </c>
      <c r="N412" s="563" t="s">
        <v>24001</v>
      </c>
      <c r="O412" s="564" t="s">
        <v>24001</v>
      </c>
      <c r="P412" s="564" t="s">
        <v>24001</v>
      </c>
      <c r="Q412" s="564">
        <v>33148</v>
      </c>
      <c r="R412" s="564"/>
      <c r="S412" s="564" t="s">
        <v>29065</v>
      </c>
    </row>
    <row r="413" spans="1:19" x14ac:dyDescent="0.35">
      <c r="A413" s="559">
        <v>3600</v>
      </c>
      <c r="B413" s="563" t="s">
        <v>484</v>
      </c>
      <c r="C413" s="563" t="s">
        <v>1114</v>
      </c>
      <c r="D413" s="563" t="s">
        <v>1123</v>
      </c>
      <c r="E413" s="563" t="s">
        <v>1120</v>
      </c>
      <c r="F413" s="563" t="s">
        <v>1121</v>
      </c>
      <c r="G413" s="563" t="s">
        <v>1117</v>
      </c>
      <c r="H413" s="563" t="s">
        <v>1122</v>
      </c>
      <c r="I413" s="563" t="s">
        <v>26736</v>
      </c>
      <c r="J413" s="563" t="s">
        <v>24001</v>
      </c>
      <c r="K413" s="563" t="s">
        <v>24001</v>
      </c>
      <c r="L413" s="563" t="s">
        <v>24001</v>
      </c>
      <c r="M413" s="563" t="s">
        <v>24001</v>
      </c>
      <c r="N413" s="563" t="s">
        <v>24001</v>
      </c>
      <c r="O413" s="564" t="s">
        <v>24001</v>
      </c>
      <c r="P413" s="564" t="s">
        <v>24001</v>
      </c>
      <c r="Q413" s="564">
        <v>33148</v>
      </c>
      <c r="R413" s="564">
        <v>38272</v>
      </c>
      <c r="S413" s="564" t="s">
        <v>29066</v>
      </c>
    </row>
    <row r="414" spans="1:19" x14ac:dyDescent="0.35">
      <c r="A414" s="562">
        <v>3601</v>
      </c>
      <c r="B414" s="563" t="s">
        <v>484</v>
      </c>
      <c r="C414" s="563" t="s">
        <v>1114</v>
      </c>
      <c r="D414" s="563" t="s">
        <v>1127</v>
      </c>
      <c r="E414" s="563" t="s">
        <v>1124</v>
      </c>
      <c r="F414" s="563" t="s">
        <v>1125</v>
      </c>
      <c r="G414" s="563" t="s">
        <v>1117</v>
      </c>
      <c r="H414" s="563" t="s">
        <v>1126</v>
      </c>
      <c r="I414" s="563" t="s">
        <v>26690</v>
      </c>
      <c r="J414" s="563" t="s">
        <v>24001</v>
      </c>
      <c r="K414" s="563" t="s">
        <v>24001</v>
      </c>
      <c r="L414" s="563" t="s">
        <v>24001</v>
      </c>
      <c r="M414" s="563" t="s">
        <v>24001</v>
      </c>
      <c r="N414" s="563" t="s">
        <v>24001</v>
      </c>
      <c r="O414" s="564" t="s">
        <v>24001</v>
      </c>
      <c r="P414" s="564" t="s">
        <v>24001</v>
      </c>
      <c r="Q414" s="564">
        <v>33148</v>
      </c>
      <c r="R414" s="564">
        <v>38278</v>
      </c>
      <c r="S414" s="564" t="s">
        <v>29067</v>
      </c>
    </row>
    <row r="415" spans="1:19" x14ac:dyDescent="0.35">
      <c r="A415" s="559">
        <v>3602</v>
      </c>
      <c r="B415" s="563" t="s">
        <v>484</v>
      </c>
      <c r="C415" s="563" t="s">
        <v>1114</v>
      </c>
      <c r="D415" s="563" t="s">
        <v>1131</v>
      </c>
      <c r="E415" s="563" t="s">
        <v>1128</v>
      </c>
      <c r="F415" s="563" t="s">
        <v>1129</v>
      </c>
      <c r="G415" s="563" t="s">
        <v>1117</v>
      </c>
      <c r="H415" s="563" t="s">
        <v>1130</v>
      </c>
      <c r="I415" s="563" t="s">
        <v>26737</v>
      </c>
      <c r="J415" s="563" t="s">
        <v>24001</v>
      </c>
      <c r="K415" s="563" t="s">
        <v>24001</v>
      </c>
      <c r="L415" s="563" t="s">
        <v>24001</v>
      </c>
      <c r="M415" s="563" t="s">
        <v>24001</v>
      </c>
      <c r="N415" s="563" t="s">
        <v>24001</v>
      </c>
      <c r="O415" s="564" t="s">
        <v>24001</v>
      </c>
      <c r="P415" s="564" t="s">
        <v>24001</v>
      </c>
      <c r="Q415" s="564">
        <v>33148</v>
      </c>
      <c r="R415" s="564">
        <v>41060.709143518499</v>
      </c>
      <c r="S415" s="564" t="s">
        <v>29068</v>
      </c>
    </row>
    <row r="416" spans="1:19" x14ac:dyDescent="0.35">
      <c r="A416" s="559">
        <v>3603</v>
      </c>
      <c r="B416" s="563" t="s">
        <v>484</v>
      </c>
      <c r="C416" s="563" t="s">
        <v>1114</v>
      </c>
      <c r="D416" s="563" t="s">
        <v>1135</v>
      </c>
      <c r="E416" s="563" t="s">
        <v>1132</v>
      </c>
      <c r="F416" s="563" t="s">
        <v>1133</v>
      </c>
      <c r="G416" s="563" t="s">
        <v>1117</v>
      </c>
      <c r="H416" s="563" t="s">
        <v>1134</v>
      </c>
      <c r="I416" s="563" t="s">
        <v>26738</v>
      </c>
      <c r="J416" s="563" t="s">
        <v>24001</v>
      </c>
      <c r="K416" s="563" t="s">
        <v>24001</v>
      </c>
      <c r="L416" s="563" t="s">
        <v>24001</v>
      </c>
      <c r="M416" s="563" t="s">
        <v>24001</v>
      </c>
      <c r="N416" s="563" t="s">
        <v>24001</v>
      </c>
      <c r="O416" s="564" t="s">
        <v>24001</v>
      </c>
      <c r="P416" s="564" t="s">
        <v>24001</v>
      </c>
      <c r="Q416" s="564">
        <v>33148</v>
      </c>
      <c r="R416" s="564"/>
      <c r="S416" s="564" t="s">
        <v>29069</v>
      </c>
    </row>
    <row r="417" spans="1:19" x14ac:dyDescent="0.35">
      <c r="A417" s="562">
        <v>3604</v>
      </c>
      <c r="B417" s="563" t="s">
        <v>484</v>
      </c>
      <c r="C417" s="563" t="s">
        <v>1114</v>
      </c>
      <c r="D417" s="563" t="s">
        <v>1139</v>
      </c>
      <c r="E417" s="563" t="s">
        <v>1136</v>
      </c>
      <c r="F417" s="563" t="s">
        <v>1137</v>
      </c>
      <c r="G417" s="563" t="s">
        <v>1117</v>
      </c>
      <c r="H417" s="563" t="s">
        <v>1138</v>
      </c>
      <c r="I417" s="563" t="s">
        <v>26690</v>
      </c>
      <c r="J417" s="563" t="s">
        <v>24001</v>
      </c>
      <c r="K417" s="563" t="s">
        <v>24001</v>
      </c>
      <c r="L417" s="563" t="s">
        <v>24001</v>
      </c>
      <c r="M417" s="563" t="s">
        <v>24001</v>
      </c>
      <c r="N417" s="563" t="s">
        <v>24001</v>
      </c>
      <c r="O417" s="564" t="s">
        <v>24001</v>
      </c>
      <c r="P417" s="564" t="s">
        <v>24001</v>
      </c>
      <c r="Q417" s="564">
        <v>33148</v>
      </c>
      <c r="R417" s="564"/>
      <c r="S417" s="564" t="s">
        <v>29070</v>
      </c>
    </row>
    <row r="418" spans="1:19" x14ac:dyDescent="0.35">
      <c r="A418" s="559">
        <v>3605</v>
      </c>
      <c r="B418" s="563" t="s">
        <v>484</v>
      </c>
      <c r="C418" s="563" t="s">
        <v>1114</v>
      </c>
      <c r="D418" s="563" t="s">
        <v>1143</v>
      </c>
      <c r="E418" s="563" t="s">
        <v>1140</v>
      </c>
      <c r="F418" s="563" t="s">
        <v>1141</v>
      </c>
      <c r="G418" s="563" t="s">
        <v>1117</v>
      </c>
      <c r="H418" s="563" t="s">
        <v>1142</v>
      </c>
      <c r="I418" s="563" t="s">
        <v>26690</v>
      </c>
      <c r="J418" s="563" t="s">
        <v>24001</v>
      </c>
      <c r="K418" s="563" t="s">
        <v>24001</v>
      </c>
      <c r="L418" s="563" t="s">
        <v>24001</v>
      </c>
      <c r="M418" s="563" t="s">
        <v>24001</v>
      </c>
      <c r="N418" s="563" t="s">
        <v>24001</v>
      </c>
      <c r="O418" s="564" t="s">
        <v>24001</v>
      </c>
      <c r="P418" s="564" t="s">
        <v>24001</v>
      </c>
      <c r="Q418" s="564">
        <v>33148</v>
      </c>
      <c r="R418" s="564"/>
      <c r="S418" s="564" t="s">
        <v>29071</v>
      </c>
    </row>
    <row r="419" spans="1:19" x14ac:dyDescent="0.35">
      <c r="A419" s="559">
        <v>3606</v>
      </c>
      <c r="B419" s="563" t="s">
        <v>484</v>
      </c>
      <c r="C419" s="563" t="s">
        <v>1114</v>
      </c>
      <c r="D419" s="563" t="s">
        <v>1147</v>
      </c>
      <c r="E419" s="563" t="s">
        <v>1144</v>
      </c>
      <c r="F419" s="563" t="s">
        <v>1145</v>
      </c>
      <c r="G419" s="563" t="s">
        <v>1117</v>
      </c>
      <c r="H419" s="563" t="s">
        <v>1146</v>
      </c>
      <c r="I419" s="563" t="s">
        <v>26739</v>
      </c>
      <c r="J419" s="563" t="s">
        <v>24001</v>
      </c>
      <c r="K419" s="563" t="s">
        <v>24001</v>
      </c>
      <c r="L419" s="563" t="s">
        <v>24001</v>
      </c>
      <c r="M419" s="563" t="s">
        <v>24001</v>
      </c>
      <c r="N419" s="563" t="s">
        <v>24001</v>
      </c>
      <c r="O419" s="564" t="s">
        <v>24001</v>
      </c>
      <c r="P419" s="564" t="s">
        <v>24001</v>
      </c>
      <c r="Q419" s="564">
        <v>33148</v>
      </c>
      <c r="R419" s="564">
        <v>38278</v>
      </c>
      <c r="S419" s="564" t="s">
        <v>29072</v>
      </c>
    </row>
    <row r="420" spans="1:19" x14ac:dyDescent="0.35">
      <c r="A420" s="562">
        <v>3607</v>
      </c>
      <c r="B420" s="563" t="s">
        <v>484</v>
      </c>
      <c r="C420" s="563" t="s">
        <v>1114</v>
      </c>
      <c r="D420" s="563" t="s">
        <v>1150</v>
      </c>
      <c r="E420" s="563" t="s">
        <v>1148</v>
      </c>
      <c r="F420" s="563" t="s">
        <v>1149</v>
      </c>
      <c r="G420" s="563" t="s">
        <v>1117</v>
      </c>
      <c r="H420" s="563" t="s">
        <v>624</v>
      </c>
      <c r="I420" s="563" t="s">
        <v>26740</v>
      </c>
      <c r="J420" s="563" t="s">
        <v>24001</v>
      </c>
      <c r="K420" s="563" t="s">
        <v>24001</v>
      </c>
      <c r="L420" s="563" t="s">
        <v>24001</v>
      </c>
      <c r="M420" s="563" t="s">
        <v>24001</v>
      </c>
      <c r="N420" s="563" t="s">
        <v>24001</v>
      </c>
      <c r="O420" s="564" t="s">
        <v>24001</v>
      </c>
      <c r="P420" s="564" t="s">
        <v>24001</v>
      </c>
      <c r="Q420" s="564">
        <v>33148</v>
      </c>
      <c r="R420" s="564">
        <v>38278</v>
      </c>
      <c r="S420" s="564" t="s">
        <v>29073</v>
      </c>
    </row>
    <row r="421" spans="1:19" x14ac:dyDescent="0.35">
      <c r="A421" s="559">
        <v>3608</v>
      </c>
      <c r="B421" s="563" t="s">
        <v>484</v>
      </c>
      <c r="C421" s="563" t="s">
        <v>1114</v>
      </c>
      <c r="D421" s="563" t="s">
        <v>1154</v>
      </c>
      <c r="E421" s="563" t="s">
        <v>1151</v>
      </c>
      <c r="F421" s="563" t="s">
        <v>1152</v>
      </c>
      <c r="G421" s="563" t="s">
        <v>1117</v>
      </c>
      <c r="H421" s="563" t="s">
        <v>1153</v>
      </c>
      <c r="I421" s="563" t="s">
        <v>26690</v>
      </c>
      <c r="J421" s="563" t="s">
        <v>24001</v>
      </c>
      <c r="K421" s="563" t="s">
        <v>24001</v>
      </c>
      <c r="L421" s="563" t="s">
        <v>24001</v>
      </c>
      <c r="M421" s="563" t="s">
        <v>24001</v>
      </c>
      <c r="N421" s="563" t="s">
        <v>24001</v>
      </c>
      <c r="O421" s="564" t="s">
        <v>24001</v>
      </c>
      <c r="P421" s="564" t="s">
        <v>24001</v>
      </c>
      <c r="Q421" s="564">
        <v>33148</v>
      </c>
      <c r="R421" s="564"/>
      <c r="S421" s="564" t="s">
        <v>29074</v>
      </c>
    </row>
    <row r="422" spans="1:19" x14ac:dyDescent="0.35">
      <c r="A422" s="559">
        <v>3609</v>
      </c>
      <c r="B422" s="563" t="s">
        <v>484</v>
      </c>
      <c r="C422" s="563" t="s">
        <v>1114</v>
      </c>
      <c r="D422" s="563" t="s">
        <v>1158</v>
      </c>
      <c r="E422" s="563" t="s">
        <v>1155</v>
      </c>
      <c r="F422" s="563" t="s">
        <v>1156</v>
      </c>
      <c r="G422" s="563" t="s">
        <v>1117</v>
      </c>
      <c r="H422" s="563" t="s">
        <v>1157</v>
      </c>
      <c r="I422" s="563" t="s">
        <v>26741</v>
      </c>
      <c r="J422" s="563" t="s">
        <v>24001</v>
      </c>
      <c r="K422" s="563" t="s">
        <v>24001</v>
      </c>
      <c r="L422" s="563" t="s">
        <v>24001</v>
      </c>
      <c r="M422" s="563" t="s">
        <v>24001</v>
      </c>
      <c r="N422" s="563" t="s">
        <v>24001</v>
      </c>
      <c r="O422" s="564" t="s">
        <v>24001</v>
      </c>
      <c r="P422" s="564" t="s">
        <v>24001</v>
      </c>
      <c r="Q422" s="564">
        <v>33148</v>
      </c>
      <c r="R422" s="564"/>
      <c r="S422" s="564" t="s">
        <v>29075</v>
      </c>
    </row>
    <row r="423" spans="1:19" x14ac:dyDescent="0.35">
      <c r="A423" s="562">
        <v>3610</v>
      </c>
      <c r="B423" s="563" t="s">
        <v>484</v>
      </c>
      <c r="C423" s="563" t="s">
        <v>1114</v>
      </c>
      <c r="D423" s="563" t="s">
        <v>1162</v>
      </c>
      <c r="E423" s="563" t="s">
        <v>1159</v>
      </c>
      <c r="F423" s="563" t="s">
        <v>1160</v>
      </c>
      <c r="G423" s="563" t="s">
        <v>1117</v>
      </c>
      <c r="H423" s="563" t="s">
        <v>1161</v>
      </c>
      <c r="I423" s="563" t="s">
        <v>26742</v>
      </c>
      <c r="J423" s="563" t="s">
        <v>24001</v>
      </c>
      <c r="K423" s="563" t="s">
        <v>24001</v>
      </c>
      <c r="L423" s="563" t="s">
        <v>24001</v>
      </c>
      <c r="M423" s="563" t="s">
        <v>24001</v>
      </c>
      <c r="N423" s="563" t="s">
        <v>24001</v>
      </c>
      <c r="O423" s="564" t="s">
        <v>24001</v>
      </c>
      <c r="P423" s="564" t="s">
        <v>24001</v>
      </c>
      <c r="Q423" s="564">
        <v>33148</v>
      </c>
      <c r="R423" s="564">
        <v>38278</v>
      </c>
      <c r="S423" s="564" t="s">
        <v>29076</v>
      </c>
    </row>
    <row r="424" spans="1:19" x14ac:dyDescent="0.35">
      <c r="A424" s="559">
        <v>3611</v>
      </c>
      <c r="B424" s="563" t="s">
        <v>484</v>
      </c>
      <c r="C424" s="563" t="s">
        <v>1114</v>
      </c>
      <c r="D424" s="563" t="s">
        <v>1164</v>
      </c>
      <c r="E424" s="563" t="s">
        <v>5</v>
      </c>
      <c r="F424" s="563" t="s">
        <v>1163</v>
      </c>
      <c r="G424" s="563" t="s">
        <v>1117</v>
      </c>
      <c r="H424" s="563" t="s">
        <v>55</v>
      </c>
      <c r="I424" s="563" t="s">
        <v>26690</v>
      </c>
      <c r="J424" s="563" t="s">
        <v>24001</v>
      </c>
      <c r="K424" s="563" t="s">
        <v>24001</v>
      </c>
      <c r="L424" s="563" t="s">
        <v>24001</v>
      </c>
      <c r="M424" s="563" t="s">
        <v>24001</v>
      </c>
      <c r="N424" s="563" t="s">
        <v>24001</v>
      </c>
      <c r="O424" s="564" t="s">
        <v>24001</v>
      </c>
      <c r="P424" s="564" t="s">
        <v>24001</v>
      </c>
      <c r="Q424" s="564">
        <v>33148</v>
      </c>
      <c r="R424" s="564"/>
      <c r="S424" s="564" t="s">
        <v>1164</v>
      </c>
    </row>
    <row r="425" spans="1:19" x14ac:dyDescent="0.35">
      <c r="A425" s="559">
        <v>4233</v>
      </c>
      <c r="B425" s="563" t="s">
        <v>484</v>
      </c>
      <c r="C425" s="563" t="s">
        <v>29077</v>
      </c>
      <c r="D425" s="563" t="s">
        <v>1628</v>
      </c>
      <c r="E425" s="563" t="s">
        <v>1624</v>
      </c>
      <c r="F425" s="563" t="s">
        <v>1625</v>
      </c>
      <c r="G425" s="563" t="s">
        <v>1626</v>
      </c>
      <c r="H425" s="563" t="s">
        <v>1627</v>
      </c>
      <c r="I425" s="563" t="s">
        <v>26690</v>
      </c>
      <c r="J425" s="563" t="s">
        <v>24001</v>
      </c>
      <c r="K425" s="563" t="s">
        <v>24001</v>
      </c>
      <c r="L425" s="563" t="s">
        <v>24001</v>
      </c>
      <c r="M425" s="563" t="s">
        <v>24001</v>
      </c>
      <c r="N425" s="563" t="s">
        <v>24001</v>
      </c>
      <c r="O425" s="564" t="s">
        <v>24001</v>
      </c>
      <c r="P425" s="564" t="s">
        <v>24001</v>
      </c>
      <c r="Q425" s="564">
        <v>33148</v>
      </c>
      <c r="R425" s="564"/>
      <c r="S425" s="564" t="s">
        <v>29078</v>
      </c>
    </row>
    <row r="426" spans="1:19" x14ac:dyDescent="0.35">
      <c r="A426" s="562">
        <v>5209</v>
      </c>
      <c r="B426" s="563" t="s">
        <v>484</v>
      </c>
      <c r="C426" s="563" t="s">
        <v>28883</v>
      </c>
      <c r="D426" s="563" t="s">
        <v>13375</v>
      </c>
      <c r="E426" s="563" t="s">
        <v>24001</v>
      </c>
      <c r="F426" s="563" t="s">
        <v>13372</v>
      </c>
      <c r="G426" s="563" t="s">
        <v>13373</v>
      </c>
      <c r="H426" s="563" t="s">
        <v>13374</v>
      </c>
      <c r="I426" s="563" t="s">
        <v>26690</v>
      </c>
      <c r="J426" s="563" t="s">
        <v>109</v>
      </c>
      <c r="K426" s="563" t="s">
        <v>24001</v>
      </c>
      <c r="L426" s="563" t="s">
        <v>24001</v>
      </c>
      <c r="M426" s="563" t="s">
        <v>24001</v>
      </c>
      <c r="N426" s="563" t="s">
        <v>24001</v>
      </c>
      <c r="O426" s="564" t="s">
        <v>24001</v>
      </c>
      <c r="P426" s="564" t="s">
        <v>24001</v>
      </c>
      <c r="Q426" s="564">
        <v>33148</v>
      </c>
      <c r="R426" s="564"/>
      <c r="S426" s="564" t="s">
        <v>29079</v>
      </c>
    </row>
    <row r="427" spans="1:19" x14ac:dyDescent="0.35">
      <c r="A427" s="559">
        <v>6128</v>
      </c>
      <c r="B427" s="563" t="s">
        <v>484</v>
      </c>
      <c r="C427" s="563" t="s">
        <v>10376</v>
      </c>
      <c r="D427" s="563" t="s">
        <v>10383</v>
      </c>
      <c r="E427" s="563" t="s">
        <v>24001</v>
      </c>
      <c r="F427" s="563" t="s">
        <v>10382</v>
      </c>
      <c r="G427" s="563" t="s">
        <v>10379</v>
      </c>
      <c r="H427" s="563" t="s">
        <v>55</v>
      </c>
      <c r="I427" s="563" t="s">
        <v>26690</v>
      </c>
      <c r="J427" s="563" t="s">
        <v>109</v>
      </c>
      <c r="K427" s="563" t="s">
        <v>24001</v>
      </c>
      <c r="L427" s="563" t="s">
        <v>24001</v>
      </c>
      <c r="M427" s="563" t="s">
        <v>24001</v>
      </c>
      <c r="N427" s="563" t="s">
        <v>24001</v>
      </c>
      <c r="O427" s="564" t="s">
        <v>24001</v>
      </c>
      <c r="P427" s="564" t="s">
        <v>24001</v>
      </c>
      <c r="Q427" s="564">
        <v>33148</v>
      </c>
      <c r="R427" s="564"/>
      <c r="S427" s="564" t="s">
        <v>10383</v>
      </c>
    </row>
    <row r="428" spans="1:19" x14ac:dyDescent="0.35">
      <c r="A428" s="559">
        <v>1985</v>
      </c>
      <c r="B428" s="563" t="s">
        <v>484</v>
      </c>
      <c r="C428" s="563" t="s">
        <v>28698</v>
      </c>
      <c r="D428" s="563" t="s">
        <v>5546</v>
      </c>
      <c r="E428" s="563" t="s">
        <v>24001</v>
      </c>
      <c r="F428" s="563" t="s">
        <v>5543</v>
      </c>
      <c r="G428" s="563" t="s">
        <v>5544</v>
      </c>
      <c r="H428" s="563" t="s">
        <v>5545</v>
      </c>
      <c r="I428" s="563" t="s">
        <v>26690</v>
      </c>
      <c r="J428" s="563" t="s">
        <v>109</v>
      </c>
      <c r="K428" s="563" t="s">
        <v>24001</v>
      </c>
      <c r="L428" s="563" t="s">
        <v>24001</v>
      </c>
      <c r="M428" s="563" t="s">
        <v>24001</v>
      </c>
      <c r="N428" s="563" t="s">
        <v>24001</v>
      </c>
      <c r="O428" s="564" t="s">
        <v>24001</v>
      </c>
      <c r="P428" s="564" t="s">
        <v>24001</v>
      </c>
      <c r="Q428" s="564">
        <v>33960</v>
      </c>
      <c r="R428" s="564"/>
      <c r="S428" s="564" t="s">
        <v>29080</v>
      </c>
    </row>
    <row r="429" spans="1:19" x14ac:dyDescent="0.35">
      <c r="A429" s="562">
        <v>4452</v>
      </c>
      <c r="B429" s="563" t="s">
        <v>484</v>
      </c>
      <c r="C429" s="563" t="s">
        <v>11038</v>
      </c>
      <c r="D429" s="563" t="s">
        <v>11053</v>
      </c>
      <c r="E429" s="563" t="s">
        <v>11050</v>
      </c>
      <c r="F429" s="563" t="s">
        <v>11051</v>
      </c>
      <c r="G429" s="563" t="s">
        <v>11052</v>
      </c>
      <c r="H429" s="563" t="s">
        <v>1945</v>
      </c>
      <c r="I429" s="563" t="s">
        <v>26690</v>
      </c>
      <c r="J429" s="563" t="s">
        <v>109</v>
      </c>
      <c r="K429" s="563" t="s">
        <v>24001</v>
      </c>
      <c r="L429" s="563" t="s">
        <v>24001</v>
      </c>
      <c r="M429" s="563" t="s">
        <v>24001</v>
      </c>
      <c r="N429" s="563" t="s">
        <v>24001</v>
      </c>
      <c r="O429" s="564" t="s">
        <v>24001</v>
      </c>
      <c r="P429" s="564" t="s">
        <v>24001</v>
      </c>
      <c r="Q429" s="564">
        <v>33148</v>
      </c>
      <c r="R429" s="564">
        <v>38419</v>
      </c>
      <c r="S429" s="564" t="s">
        <v>29081</v>
      </c>
    </row>
    <row r="430" spans="1:19" x14ac:dyDescent="0.35">
      <c r="A430" s="559">
        <v>4453</v>
      </c>
      <c r="B430" s="563" t="s">
        <v>484</v>
      </c>
      <c r="C430" s="563" t="s">
        <v>11038</v>
      </c>
      <c r="D430" s="563" t="s">
        <v>11057</v>
      </c>
      <c r="E430" s="563" t="s">
        <v>11054</v>
      </c>
      <c r="F430" s="563" t="s">
        <v>11055</v>
      </c>
      <c r="G430" s="563" t="s">
        <v>11052</v>
      </c>
      <c r="H430" s="563" t="s">
        <v>11056</v>
      </c>
      <c r="I430" s="563" t="s">
        <v>26690</v>
      </c>
      <c r="J430" s="563" t="s">
        <v>109</v>
      </c>
      <c r="K430" s="563" t="s">
        <v>24001</v>
      </c>
      <c r="L430" s="563" t="s">
        <v>24001</v>
      </c>
      <c r="M430" s="563" t="s">
        <v>24001</v>
      </c>
      <c r="N430" s="563" t="s">
        <v>24001</v>
      </c>
      <c r="O430" s="564" t="s">
        <v>24001</v>
      </c>
      <c r="P430" s="564" t="s">
        <v>24001</v>
      </c>
      <c r="Q430" s="564">
        <v>33148</v>
      </c>
      <c r="R430" s="564"/>
      <c r="S430" s="564" t="s">
        <v>29082</v>
      </c>
    </row>
    <row r="431" spans="1:19" x14ac:dyDescent="0.35">
      <c r="A431" s="559">
        <v>4454</v>
      </c>
      <c r="B431" s="563" t="s">
        <v>484</v>
      </c>
      <c r="C431" s="563" t="s">
        <v>11038</v>
      </c>
      <c r="D431" s="563" t="s">
        <v>11059</v>
      </c>
      <c r="E431" s="563" t="s">
        <v>24001</v>
      </c>
      <c r="F431" s="563" t="s">
        <v>11058</v>
      </c>
      <c r="G431" s="563" t="s">
        <v>11052</v>
      </c>
      <c r="H431" s="563" t="s">
        <v>55</v>
      </c>
      <c r="I431" s="563" t="s">
        <v>26690</v>
      </c>
      <c r="J431" s="563" t="s">
        <v>109</v>
      </c>
      <c r="K431" s="563" t="s">
        <v>24001</v>
      </c>
      <c r="L431" s="563" t="s">
        <v>24001</v>
      </c>
      <c r="M431" s="563" t="s">
        <v>24001</v>
      </c>
      <c r="N431" s="563" t="s">
        <v>24001</v>
      </c>
      <c r="O431" s="564" t="s">
        <v>24001</v>
      </c>
      <c r="P431" s="564" t="s">
        <v>24001</v>
      </c>
      <c r="Q431" s="564">
        <v>33148</v>
      </c>
      <c r="R431" s="564"/>
      <c r="S431" s="564" t="s">
        <v>11059</v>
      </c>
    </row>
    <row r="432" spans="1:19" x14ac:dyDescent="0.35">
      <c r="A432" s="562">
        <v>3264</v>
      </c>
      <c r="B432" s="563" t="s">
        <v>484</v>
      </c>
      <c r="C432" s="563" t="s">
        <v>8118</v>
      </c>
      <c r="D432" s="563" t="s">
        <v>8443</v>
      </c>
      <c r="E432" s="563" t="s">
        <v>8439</v>
      </c>
      <c r="F432" s="563" t="s">
        <v>8440</v>
      </c>
      <c r="G432" s="563" t="s">
        <v>8441</v>
      </c>
      <c r="H432" s="563" t="s">
        <v>8442</v>
      </c>
      <c r="I432" s="563" t="s">
        <v>26690</v>
      </c>
      <c r="J432" s="563" t="s">
        <v>24001</v>
      </c>
      <c r="K432" s="563" t="s">
        <v>24001</v>
      </c>
      <c r="L432" s="563" t="s">
        <v>24001</v>
      </c>
      <c r="M432" s="563" t="s">
        <v>24001</v>
      </c>
      <c r="N432" s="563" t="s">
        <v>24001</v>
      </c>
      <c r="O432" s="564" t="s">
        <v>24001</v>
      </c>
      <c r="P432" s="564" t="s">
        <v>24001</v>
      </c>
      <c r="Q432" s="564">
        <v>33148</v>
      </c>
      <c r="R432" s="564">
        <v>42130.645254629599</v>
      </c>
      <c r="S432" s="564" t="s">
        <v>29083</v>
      </c>
    </row>
    <row r="433" spans="1:19" x14ac:dyDescent="0.35">
      <c r="A433" s="559">
        <v>3265</v>
      </c>
      <c r="B433" s="563" t="s">
        <v>484</v>
      </c>
      <c r="C433" s="563" t="s">
        <v>8118</v>
      </c>
      <c r="D433" s="563" t="s">
        <v>8447</v>
      </c>
      <c r="E433" s="563" t="s">
        <v>8444</v>
      </c>
      <c r="F433" s="563" t="s">
        <v>8445</v>
      </c>
      <c r="G433" s="563" t="s">
        <v>8441</v>
      </c>
      <c r="H433" s="563" t="s">
        <v>8446</v>
      </c>
      <c r="I433" s="563" t="s">
        <v>26690</v>
      </c>
      <c r="J433" s="563" t="s">
        <v>24001</v>
      </c>
      <c r="K433" s="563" t="s">
        <v>50</v>
      </c>
      <c r="L433" s="563" t="s">
        <v>27629</v>
      </c>
      <c r="M433" s="563" t="s">
        <v>24001</v>
      </c>
      <c r="N433" s="563" t="s">
        <v>24001</v>
      </c>
      <c r="O433" s="564" t="s">
        <v>24001</v>
      </c>
      <c r="P433" s="564" t="s">
        <v>24001</v>
      </c>
      <c r="Q433" s="564">
        <v>39017</v>
      </c>
      <c r="R433" s="564">
        <v>42130.623194444401</v>
      </c>
      <c r="S433" s="564" t="s">
        <v>29084</v>
      </c>
    </row>
    <row r="434" spans="1:19" x14ac:dyDescent="0.35">
      <c r="A434" s="559">
        <v>3266</v>
      </c>
      <c r="B434" s="563" t="s">
        <v>484</v>
      </c>
      <c r="C434" s="563" t="s">
        <v>8118</v>
      </c>
      <c r="D434" s="563" t="s">
        <v>8449</v>
      </c>
      <c r="E434" s="563" t="s">
        <v>8444</v>
      </c>
      <c r="F434" s="563" t="s">
        <v>8448</v>
      </c>
      <c r="G434" s="563" t="s">
        <v>8441</v>
      </c>
      <c r="H434" s="563" t="s">
        <v>2790</v>
      </c>
      <c r="I434" s="563" t="s">
        <v>26690</v>
      </c>
      <c r="J434" s="563" t="s">
        <v>24001</v>
      </c>
      <c r="K434" s="563" t="s">
        <v>24001</v>
      </c>
      <c r="L434" s="563" t="s">
        <v>24001</v>
      </c>
      <c r="M434" s="563" t="s">
        <v>24001</v>
      </c>
      <c r="N434" s="563" t="s">
        <v>24001</v>
      </c>
      <c r="O434" s="564" t="s">
        <v>24001</v>
      </c>
      <c r="P434" s="564" t="s">
        <v>24001</v>
      </c>
      <c r="Q434" s="564">
        <v>39017</v>
      </c>
      <c r="R434" s="564">
        <v>42130.618796296301</v>
      </c>
      <c r="S434" s="564" t="s">
        <v>29085</v>
      </c>
    </row>
    <row r="435" spans="1:19" x14ac:dyDescent="0.35">
      <c r="A435" s="562">
        <v>5210</v>
      </c>
      <c r="B435" s="563" t="s">
        <v>484</v>
      </c>
      <c r="C435" s="563" t="s">
        <v>28883</v>
      </c>
      <c r="D435" s="563" t="s">
        <v>13380</v>
      </c>
      <c r="E435" s="563" t="s">
        <v>13376</v>
      </c>
      <c r="F435" s="563" t="s">
        <v>13377</v>
      </c>
      <c r="G435" s="563" t="s">
        <v>13378</v>
      </c>
      <c r="H435" s="563" t="s">
        <v>13379</v>
      </c>
      <c r="I435" s="563" t="s">
        <v>26690</v>
      </c>
      <c r="J435" s="563" t="s">
        <v>24001</v>
      </c>
      <c r="K435" s="563" t="s">
        <v>24001</v>
      </c>
      <c r="L435" s="563" t="s">
        <v>24001</v>
      </c>
      <c r="M435" s="563" t="s">
        <v>24001</v>
      </c>
      <c r="N435" s="563" t="s">
        <v>24001</v>
      </c>
      <c r="O435" s="564" t="s">
        <v>24001</v>
      </c>
      <c r="P435" s="564" t="s">
        <v>24001</v>
      </c>
      <c r="Q435" s="564">
        <v>33148</v>
      </c>
      <c r="R435" s="564">
        <v>34079</v>
      </c>
      <c r="S435" s="564" t="s">
        <v>29086</v>
      </c>
    </row>
    <row r="436" spans="1:19" x14ac:dyDescent="0.35">
      <c r="A436" s="559">
        <v>5211</v>
      </c>
      <c r="B436" s="563" t="s">
        <v>484</v>
      </c>
      <c r="C436" s="563" t="s">
        <v>28883</v>
      </c>
      <c r="D436" s="563" t="s">
        <v>13383</v>
      </c>
      <c r="E436" s="563" t="s">
        <v>13381</v>
      </c>
      <c r="F436" s="563" t="s">
        <v>13382</v>
      </c>
      <c r="G436" s="563" t="s">
        <v>13378</v>
      </c>
      <c r="H436" s="563" t="s">
        <v>10497</v>
      </c>
      <c r="I436" s="563" t="s">
        <v>26690</v>
      </c>
      <c r="J436" s="563" t="s">
        <v>24001</v>
      </c>
      <c r="K436" s="563" t="s">
        <v>24001</v>
      </c>
      <c r="L436" s="563" t="s">
        <v>24001</v>
      </c>
      <c r="M436" s="563" t="s">
        <v>24001</v>
      </c>
      <c r="N436" s="563" t="s">
        <v>24001</v>
      </c>
      <c r="O436" s="564" t="s">
        <v>24001</v>
      </c>
      <c r="P436" s="564" t="s">
        <v>24001</v>
      </c>
      <c r="Q436" s="564">
        <v>33148</v>
      </c>
      <c r="R436" s="564">
        <v>34079</v>
      </c>
      <c r="S436" s="564" t="s">
        <v>29087</v>
      </c>
    </row>
    <row r="437" spans="1:19" x14ac:dyDescent="0.35">
      <c r="A437" s="559">
        <v>5212</v>
      </c>
      <c r="B437" s="563" t="s">
        <v>484</v>
      </c>
      <c r="C437" s="563" t="s">
        <v>28883</v>
      </c>
      <c r="D437" s="563" t="s">
        <v>13386</v>
      </c>
      <c r="E437" s="563" t="s">
        <v>13384</v>
      </c>
      <c r="F437" s="563" t="s">
        <v>13385</v>
      </c>
      <c r="G437" s="563" t="s">
        <v>13378</v>
      </c>
      <c r="H437" s="563" t="s">
        <v>55</v>
      </c>
      <c r="I437" s="563" t="s">
        <v>26690</v>
      </c>
      <c r="J437" s="563" t="s">
        <v>24001</v>
      </c>
      <c r="K437" s="563" t="s">
        <v>24001</v>
      </c>
      <c r="L437" s="563" t="s">
        <v>24001</v>
      </c>
      <c r="M437" s="563" t="s">
        <v>24001</v>
      </c>
      <c r="N437" s="563" t="s">
        <v>24001</v>
      </c>
      <c r="O437" s="564" t="s">
        <v>24001</v>
      </c>
      <c r="P437" s="564" t="s">
        <v>24001</v>
      </c>
      <c r="Q437" s="564">
        <v>34303</v>
      </c>
      <c r="R437" s="564"/>
      <c r="S437" s="564" t="s">
        <v>13386</v>
      </c>
    </row>
    <row r="438" spans="1:19" x14ac:dyDescent="0.35">
      <c r="A438" s="562">
        <v>1497</v>
      </c>
      <c r="B438" s="563" t="s">
        <v>484</v>
      </c>
      <c r="C438" s="563" t="s">
        <v>3331</v>
      </c>
      <c r="D438" s="563" t="s">
        <v>3339</v>
      </c>
      <c r="E438" s="563" t="s">
        <v>24001</v>
      </c>
      <c r="F438" s="563" t="s">
        <v>3336</v>
      </c>
      <c r="G438" s="563" t="s">
        <v>3337</v>
      </c>
      <c r="H438" s="563" t="s">
        <v>3338</v>
      </c>
      <c r="I438" s="563" t="s">
        <v>26690</v>
      </c>
      <c r="J438" s="563" t="s">
        <v>109</v>
      </c>
      <c r="K438" s="563" t="s">
        <v>24001</v>
      </c>
      <c r="L438" s="563" t="s">
        <v>24001</v>
      </c>
      <c r="M438" s="563" t="s">
        <v>24001</v>
      </c>
      <c r="N438" s="563" t="s">
        <v>24001</v>
      </c>
      <c r="O438" s="564" t="s">
        <v>24001</v>
      </c>
      <c r="P438" s="564" t="s">
        <v>24001</v>
      </c>
      <c r="Q438" s="564">
        <v>38839</v>
      </c>
      <c r="R438" s="564"/>
      <c r="S438" s="564" t="s">
        <v>29088</v>
      </c>
    </row>
    <row r="439" spans="1:19" x14ac:dyDescent="0.35">
      <c r="A439" s="559">
        <v>5916</v>
      </c>
      <c r="B439" s="563" t="s">
        <v>484</v>
      </c>
      <c r="C439" s="563" t="s">
        <v>29047</v>
      </c>
      <c r="D439" s="563" t="s">
        <v>9906</v>
      </c>
      <c r="E439" s="563" t="s">
        <v>24001</v>
      </c>
      <c r="F439" s="563" t="s">
        <v>9904</v>
      </c>
      <c r="G439" s="563" t="s">
        <v>9905</v>
      </c>
      <c r="H439" s="563" t="s">
        <v>5683</v>
      </c>
      <c r="I439" s="563" t="s">
        <v>26690</v>
      </c>
      <c r="J439" s="563" t="s">
        <v>109</v>
      </c>
      <c r="K439" s="563" t="s">
        <v>24001</v>
      </c>
      <c r="L439" s="563" t="s">
        <v>24001</v>
      </c>
      <c r="M439" s="563" t="s">
        <v>24001</v>
      </c>
      <c r="N439" s="563" t="s">
        <v>24001</v>
      </c>
      <c r="O439" s="564" t="s">
        <v>24001</v>
      </c>
      <c r="P439" s="564" t="s">
        <v>24001</v>
      </c>
      <c r="Q439" s="564">
        <v>33148</v>
      </c>
      <c r="R439" s="564"/>
      <c r="S439" s="564" t="s">
        <v>29089</v>
      </c>
    </row>
    <row r="440" spans="1:19" x14ac:dyDescent="0.35">
      <c r="A440" s="559">
        <v>5213</v>
      </c>
      <c r="B440" s="563" t="s">
        <v>484</v>
      </c>
      <c r="C440" s="563" t="s">
        <v>28883</v>
      </c>
      <c r="D440" s="563" t="s">
        <v>13391</v>
      </c>
      <c r="E440" s="563" t="s">
        <v>13387</v>
      </c>
      <c r="F440" s="563" t="s">
        <v>13388</v>
      </c>
      <c r="G440" s="563" t="s">
        <v>13389</v>
      </c>
      <c r="H440" s="563" t="s">
        <v>13390</v>
      </c>
      <c r="I440" s="563" t="s">
        <v>26690</v>
      </c>
      <c r="J440" s="563" t="s">
        <v>24001</v>
      </c>
      <c r="K440" s="563" t="s">
        <v>24001</v>
      </c>
      <c r="L440" s="563" t="s">
        <v>24001</v>
      </c>
      <c r="M440" s="563" t="s">
        <v>24001</v>
      </c>
      <c r="N440" s="563" t="s">
        <v>24001</v>
      </c>
      <c r="O440" s="564" t="s">
        <v>24001</v>
      </c>
      <c r="P440" s="564" t="s">
        <v>24001</v>
      </c>
      <c r="Q440" s="564">
        <v>33148</v>
      </c>
      <c r="R440" s="564"/>
      <c r="S440" s="564" t="s">
        <v>29090</v>
      </c>
    </row>
    <row r="441" spans="1:19" x14ac:dyDescent="0.35">
      <c r="A441" s="562">
        <v>5214</v>
      </c>
      <c r="B441" s="563" t="s">
        <v>484</v>
      </c>
      <c r="C441" s="563" t="s">
        <v>28883</v>
      </c>
      <c r="D441" s="563" t="s">
        <v>13394</v>
      </c>
      <c r="E441" s="563" t="s">
        <v>24001</v>
      </c>
      <c r="F441" s="563" t="s">
        <v>13392</v>
      </c>
      <c r="G441" s="563" t="s">
        <v>13389</v>
      </c>
      <c r="H441" s="563" t="s">
        <v>13393</v>
      </c>
      <c r="I441" s="563" t="s">
        <v>26690</v>
      </c>
      <c r="J441" s="563" t="s">
        <v>24001</v>
      </c>
      <c r="K441" s="563" t="s">
        <v>24001</v>
      </c>
      <c r="L441" s="563" t="s">
        <v>24001</v>
      </c>
      <c r="M441" s="563" t="s">
        <v>24001</v>
      </c>
      <c r="N441" s="563" t="s">
        <v>24001</v>
      </c>
      <c r="O441" s="564" t="s">
        <v>24001</v>
      </c>
      <c r="P441" s="564" t="s">
        <v>24001</v>
      </c>
      <c r="Q441" s="564">
        <v>33148</v>
      </c>
      <c r="R441" s="564"/>
      <c r="S441" s="564" t="s">
        <v>29091</v>
      </c>
    </row>
    <row r="442" spans="1:19" x14ac:dyDescent="0.35">
      <c r="A442" s="559">
        <v>5215</v>
      </c>
      <c r="B442" s="563" t="s">
        <v>484</v>
      </c>
      <c r="C442" s="563" t="s">
        <v>28883</v>
      </c>
      <c r="D442" s="563" t="s">
        <v>13398</v>
      </c>
      <c r="E442" s="563" t="s">
        <v>13395</v>
      </c>
      <c r="F442" s="563" t="s">
        <v>13396</v>
      </c>
      <c r="G442" s="563" t="s">
        <v>13389</v>
      </c>
      <c r="H442" s="563" t="s">
        <v>13397</v>
      </c>
      <c r="I442" s="563" t="s">
        <v>26690</v>
      </c>
      <c r="J442" s="563" t="s">
        <v>24001</v>
      </c>
      <c r="K442" s="563" t="s">
        <v>24001</v>
      </c>
      <c r="L442" s="563" t="s">
        <v>24001</v>
      </c>
      <c r="M442" s="563" t="s">
        <v>24001</v>
      </c>
      <c r="N442" s="563" t="s">
        <v>24001</v>
      </c>
      <c r="O442" s="564" t="s">
        <v>24001</v>
      </c>
      <c r="P442" s="564" t="s">
        <v>24001</v>
      </c>
      <c r="Q442" s="564">
        <v>33148</v>
      </c>
      <c r="R442" s="564">
        <v>33917</v>
      </c>
      <c r="S442" s="564" t="s">
        <v>29092</v>
      </c>
    </row>
    <row r="443" spans="1:19" x14ac:dyDescent="0.35">
      <c r="A443" s="559">
        <v>5216</v>
      </c>
      <c r="B443" s="563" t="s">
        <v>484</v>
      </c>
      <c r="C443" s="563" t="s">
        <v>28883</v>
      </c>
      <c r="D443" s="563" t="s">
        <v>13402</v>
      </c>
      <c r="E443" s="563" t="s">
        <v>13399</v>
      </c>
      <c r="F443" s="563" t="s">
        <v>13400</v>
      </c>
      <c r="G443" s="563" t="s">
        <v>13389</v>
      </c>
      <c r="H443" s="563" t="s">
        <v>13401</v>
      </c>
      <c r="I443" s="563" t="s">
        <v>26690</v>
      </c>
      <c r="J443" s="563" t="s">
        <v>24001</v>
      </c>
      <c r="K443" s="563" t="s">
        <v>24001</v>
      </c>
      <c r="L443" s="563" t="s">
        <v>24001</v>
      </c>
      <c r="M443" s="563" t="s">
        <v>24001</v>
      </c>
      <c r="N443" s="563" t="s">
        <v>24001</v>
      </c>
      <c r="O443" s="564" t="s">
        <v>24001</v>
      </c>
      <c r="P443" s="564" t="s">
        <v>24001</v>
      </c>
      <c r="Q443" s="564">
        <v>33148</v>
      </c>
      <c r="R443" s="564"/>
      <c r="S443" s="564" t="s">
        <v>29093</v>
      </c>
    </row>
    <row r="444" spans="1:19" x14ac:dyDescent="0.35">
      <c r="A444" s="562">
        <v>5217</v>
      </c>
      <c r="B444" s="563" t="s">
        <v>484</v>
      </c>
      <c r="C444" s="563" t="s">
        <v>28883</v>
      </c>
      <c r="D444" s="563" t="s">
        <v>13404</v>
      </c>
      <c r="E444" s="563" t="s">
        <v>24001</v>
      </c>
      <c r="F444" s="563" t="s">
        <v>13403</v>
      </c>
      <c r="G444" s="563" t="s">
        <v>13389</v>
      </c>
      <c r="H444" s="563" t="s">
        <v>55</v>
      </c>
      <c r="I444" s="563" t="s">
        <v>26690</v>
      </c>
      <c r="J444" s="563" t="s">
        <v>24001</v>
      </c>
      <c r="K444" s="563" t="s">
        <v>24001</v>
      </c>
      <c r="L444" s="563" t="s">
        <v>24001</v>
      </c>
      <c r="M444" s="563" t="s">
        <v>24001</v>
      </c>
      <c r="N444" s="563" t="s">
        <v>24001</v>
      </c>
      <c r="O444" s="564" t="s">
        <v>24001</v>
      </c>
      <c r="P444" s="564" t="s">
        <v>24001</v>
      </c>
      <c r="Q444" s="564">
        <v>33148</v>
      </c>
      <c r="R444" s="564"/>
      <c r="S444" s="564" t="s">
        <v>13404</v>
      </c>
    </row>
    <row r="445" spans="1:19" x14ac:dyDescent="0.35">
      <c r="A445" s="559">
        <v>5218</v>
      </c>
      <c r="B445" s="563" t="s">
        <v>484</v>
      </c>
      <c r="C445" s="563" t="s">
        <v>28883</v>
      </c>
      <c r="D445" s="563" t="s">
        <v>13408</v>
      </c>
      <c r="E445" s="563" t="s">
        <v>13405</v>
      </c>
      <c r="F445" s="563" t="s">
        <v>13406</v>
      </c>
      <c r="G445" s="563" t="s">
        <v>13389</v>
      </c>
      <c r="H445" s="563" t="s">
        <v>13407</v>
      </c>
      <c r="I445" s="563" t="s">
        <v>26690</v>
      </c>
      <c r="J445" s="563" t="s">
        <v>24001</v>
      </c>
      <c r="K445" s="563" t="s">
        <v>24001</v>
      </c>
      <c r="L445" s="563" t="s">
        <v>24001</v>
      </c>
      <c r="M445" s="563" t="s">
        <v>24001</v>
      </c>
      <c r="N445" s="563" t="s">
        <v>24001</v>
      </c>
      <c r="O445" s="564" t="s">
        <v>24001</v>
      </c>
      <c r="P445" s="564" t="s">
        <v>24001</v>
      </c>
      <c r="Q445" s="564">
        <v>33148</v>
      </c>
      <c r="R445" s="564"/>
      <c r="S445" s="564" t="s">
        <v>29094</v>
      </c>
    </row>
    <row r="446" spans="1:19" x14ac:dyDescent="0.35">
      <c r="A446" s="559">
        <v>2877</v>
      </c>
      <c r="B446" s="563" t="s">
        <v>484</v>
      </c>
      <c r="C446" s="563" t="s">
        <v>8880</v>
      </c>
      <c r="D446" s="563" t="s">
        <v>8893</v>
      </c>
      <c r="E446" s="563" t="s">
        <v>8890</v>
      </c>
      <c r="F446" s="563" t="s">
        <v>8891</v>
      </c>
      <c r="G446" s="563" t="s">
        <v>8892</v>
      </c>
      <c r="H446" s="563" t="s">
        <v>2692</v>
      </c>
      <c r="I446" s="563" t="s">
        <v>27098</v>
      </c>
      <c r="J446" s="563" t="s">
        <v>109</v>
      </c>
      <c r="K446" s="563" t="s">
        <v>24001</v>
      </c>
      <c r="L446" s="563" t="s">
        <v>24001</v>
      </c>
      <c r="M446" s="563" t="s">
        <v>24001</v>
      </c>
      <c r="N446" s="563" t="s">
        <v>24001</v>
      </c>
      <c r="O446" s="564" t="s">
        <v>24001</v>
      </c>
      <c r="P446" s="564" t="s">
        <v>24001</v>
      </c>
      <c r="Q446" s="564">
        <v>41208</v>
      </c>
      <c r="R446" s="564">
        <v>41208.490497685198</v>
      </c>
      <c r="S446" s="564" t="s">
        <v>29095</v>
      </c>
    </row>
    <row r="447" spans="1:19" x14ac:dyDescent="0.35">
      <c r="A447" s="562">
        <v>2878</v>
      </c>
      <c r="B447" s="563" t="s">
        <v>484</v>
      </c>
      <c r="C447" s="563" t="s">
        <v>8880</v>
      </c>
      <c r="D447" s="563" t="s">
        <v>8896</v>
      </c>
      <c r="E447" s="563" t="s">
        <v>8894</v>
      </c>
      <c r="F447" s="563" t="s">
        <v>8895</v>
      </c>
      <c r="G447" s="563" t="s">
        <v>8892</v>
      </c>
      <c r="H447" s="563" t="s">
        <v>5120</v>
      </c>
      <c r="I447" s="563" t="s">
        <v>26690</v>
      </c>
      <c r="J447" s="563" t="s">
        <v>109</v>
      </c>
      <c r="K447" s="563" t="s">
        <v>24001</v>
      </c>
      <c r="L447" s="563" t="s">
        <v>24001</v>
      </c>
      <c r="M447" s="563" t="s">
        <v>24001</v>
      </c>
      <c r="N447" s="563" t="s">
        <v>24001</v>
      </c>
      <c r="O447" s="564" t="s">
        <v>24001</v>
      </c>
      <c r="P447" s="564" t="s">
        <v>24001</v>
      </c>
      <c r="Q447" s="564">
        <v>41208</v>
      </c>
      <c r="R447" s="564"/>
      <c r="S447" s="564" t="s">
        <v>29096</v>
      </c>
    </row>
    <row r="448" spans="1:19" x14ac:dyDescent="0.35">
      <c r="A448" s="559">
        <v>681</v>
      </c>
      <c r="B448" s="563" t="s">
        <v>484</v>
      </c>
      <c r="C448" s="563" t="s">
        <v>16164</v>
      </c>
      <c r="D448" s="563" t="s">
        <v>16168</v>
      </c>
      <c r="E448" s="563" t="s">
        <v>29097</v>
      </c>
      <c r="F448" s="563" t="s">
        <v>16165</v>
      </c>
      <c r="G448" s="563" t="s">
        <v>16166</v>
      </c>
      <c r="H448" s="563" t="s">
        <v>16167</v>
      </c>
      <c r="I448" s="563" t="s">
        <v>26690</v>
      </c>
      <c r="J448" s="563" t="s">
        <v>109</v>
      </c>
      <c r="K448" s="563" t="s">
        <v>24001</v>
      </c>
      <c r="L448" s="563" t="s">
        <v>24001</v>
      </c>
      <c r="M448" s="563" t="s">
        <v>24001</v>
      </c>
      <c r="N448" s="563" t="s">
        <v>24001</v>
      </c>
      <c r="O448" s="564" t="s">
        <v>24001</v>
      </c>
      <c r="P448" s="564" t="s">
        <v>24001</v>
      </c>
      <c r="Q448" s="564">
        <v>40941</v>
      </c>
      <c r="R448" s="564"/>
      <c r="S448" s="564" t="s">
        <v>34262</v>
      </c>
    </row>
    <row r="449" spans="1:19" x14ac:dyDescent="0.35">
      <c r="A449" s="559">
        <v>3267</v>
      </c>
      <c r="B449" s="563" t="s">
        <v>484</v>
      </c>
      <c r="C449" s="563" t="s">
        <v>8118</v>
      </c>
      <c r="D449" s="563" t="s">
        <v>29098</v>
      </c>
      <c r="E449" s="563" t="s">
        <v>29099</v>
      </c>
      <c r="F449" s="563" t="s">
        <v>29100</v>
      </c>
      <c r="G449" s="563" t="s">
        <v>29101</v>
      </c>
      <c r="H449" s="563" t="s">
        <v>29102</v>
      </c>
      <c r="I449" s="563" t="s">
        <v>26690</v>
      </c>
      <c r="J449" s="563" t="s">
        <v>109</v>
      </c>
      <c r="K449" s="563" t="s">
        <v>24001</v>
      </c>
      <c r="L449" s="563" t="s">
        <v>24001</v>
      </c>
      <c r="M449" s="563" t="s">
        <v>24001</v>
      </c>
      <c r="N449" s="563" t="s">
        <v>24001</v>
      </c>
      <c r="O449" s="564" t="s">
        <v>24001</v>
      </c>
      <c r="P449" s="564" t="s">
        <v>24001</v>
      </c>
      <c r="Q449" s="564">
        <v>44974</v>
      </c>
      <c r="R449" s="564"/>
      <c r="S449" s="564" t="s">
        <v>29103</v>
      </c>
    </row>
    <row r="450" spans="1:19" x14ac:dyDescent="0.35">
      <c r="A450" s="562">
        <v>6007</v>
      </c>
      <c r="B450" s="563" t="s">
        <v>43</v>
      </c>
      <c r="C450" s="563" t="s">
        <v>266</v>
      </c>
      <c r="D450" s="563" t="s">
        <v>232</v>
      </c>
      <c r="E450" s="563" t="s">
        <v>228</v>
      </c>
      <c r="F450" s="563" t="s">
        <v>229</v>
      </c>
      <c r="G450" s="563" t="s">
        <v>230</v>
      </c>
      <c r="H450" s="563" t="s">
        <v>231</v>
      </c>
      <c r="I450" s="563" t="s">
        <v>26690</v>
      </c>
      <c r="J450" s="563" t="s">
        <v>24001</v>
      </c>
      <c r="K450" s="563" t="s">
        <v>62</v>
      </c>
      <c r="L450" s="563" t="s">
        <v>24001</v>
      </c>
      <c r="M450" s="563" t="s">
        <v>24001</v>
      </c>
      <c r="N450" s="563" t="s">
        <v>24001</v>
      </c>
      <c r="O450" s="564" t="s">
        <v>24001</v>
      </c>
      <c r="P450" s="564" t="s">
        <v>24001</v>
      </c>
      <c r="Q450" s="564">
        <v>33148</v>
      </c>
      <c r="R450" s="564"/>
      <c r="S450" s="564" t="s">
        <v>29104</v>
      </c>
    </row>
    <row r="451" spans="1:19" x14ac:dyDescent="0.35">
      <c r="A451" s="559">
        <v>4226</v>
      </c>
      <c r="B451" s="563" t="s">
        <v>484</v>
      </c>
      <c r="C451" s="563" t="s">
        <v>1740</v>
      </c>
      <c r="D451" s="563" t="s">
        <v>1744</v>
      </c>
      <c r="E451" s="563" t="s">
        <v>1741</v>
      </c>
      <c r="F451" s="563" t="s">
        <v>1742</v>
      </c>
      <c r="G451" s="563" t="s">
        <v>1743</v>
      </c>
      <c r="H451" s="563" t="s">
        <v>1442</v>
      </c>
      <c r="I451" s="563" t="s">
        <v>26690</v>
      </c>
      <c r="J451" s="563" t="s">
        <v>109</v>
      </c>
      <c r="K451" s="563" t="s">
        <v>24001</v>
      </c>
      <c r="L451" s="563" t="s">
        <v>24001</v>
      </c>
      <c r="M451" s="563" t="s">
        <v>24001</v>
      </c>
      <c r="N451" s="563" t="s">
        <v>24001</v>
      </c>
      <c r="O451" s="564" t="s">
        <v>24620</v>
      </c>
      <c r="P451" s="564" t="s">
        <v>26697</v>
      </c>
      <c r="Q451" s="564">
        <v>33148</v>
      </c>
      <c r="R451" s="564"/>
      <c r="S451" s="564" t="s">
        <v>29105</v>
      </c>
    </row>
    <row r="452" spans="1:19" x14ac:dyDescent="0.35">
      <c r="A452" s="559">
        <v>5219</v>
      </c>
      <c r="B452" s="563" t="s">
        <v>484</v>
      </c>
      <c r="C452" s="563" t="s">
        <v>28883</v>
      </c>
      <c r="D452" s="563" t="s">
        <v>13412</v>
      </c>
      <c r="E452" s="563" t="s">
        <v>13409</v>
      </c>
      <c r="F452" s="563" t="s">
        <v>13410</v>
      </c>
      <c r="G452" s="563" t="s">
        <v>13411</v>
      </c>
      <c r="H452" s="563" t="s">
        <v>1945</v>
      </c>
      <c r="I452" s="563" t="s">
        <v>26690</v>
      </c>
      <c r="J452" s="563" t="s">
        <v>109</v>
      </c>
      <c r="K452" s="563" t="s">
        <v>24001</v>
      </c>
      <c r="L452" s="563" t="s">
        <v>24001</v>
      </c>
      <c r="M452" s="563" t="s">
        <v>24001</v>
      </c>
      <c r="N452" s="563" t="s">
        <v>24001</v>
      </c>
      <c r="O452" s="564" t="s">
        <v>24001</v>
      </c>
      <c r="P452" s="564" t="s">
        <v>24001</v>
      </c>
      <c r="Q452" s="564">
        <v>33148</v>
      </c>
      <c r="R452" s="564"/>
      <c r="S452" s="564" t="s">
        <v>29106</v>
      </c>
    </row>
    <row r="453" spans="1:19" x14ac:dyDescent="0.35">
      <c r="A453" s="562">
        <v>5220</v>
      </c>
      <c r="B453" s="563" t="s">
        <v>484</v>
      </c>
      <c r="C453" s="563" t="s">
        <v>28883</v>
      </c>
      <c r="D453" s="563" t="s">
        <v>13416</v>
      </c>
      <c r="E453" s="563" t="s">
        <v>13413</v>
      </c>
      <c r="F453" s="563" t="s">
        <v>13414</v>
      </c>
      <c r="G453" s="563" t="s">
        <v>13411</v>
      </c>
      <c r="H453" s="563" t="s">
        <v>13415</v>
      </c>
      <c r="I453" s="563" t="s">
        <v>26690</v>
      </c>
      <c r="J453" s="563" t="s">
        <v>109</v>
      </c>
      <c r="K453" s="563" t="s">
        <v>24001</v>
      </c>
      <c r="L453" s="563" t="s">
        <v>24001</v>
      </c>
      <c r="M453" s="563" t="s">
        <v>24001</v>
      </c>
      <c r="N453" s="563" t="s">
        <v>24001</v>
      </c>
      <c r="O453" s="564" t="s">
        <v>24001</v>
      </c>
      <c r="P453" s="564" t="s">
        <v>24001</v>
      </c>
      <c r="Q453" s="564">
        <v>33148</v>
      </c>
      <c r="R453" s="564"/>
      <c r="S453" s="564" t="s">
        <v>29107</v>
      </c>
    </row>
    <row r="454" spans="1:19" x14ac:dyDescent="0.35">
      <c r="A454" s="559">
        <v>5221</v>
      </c>
      <c r="B454" s="563" t="s">
        <v>484</v>
      </c>
      <c r="C454" s="563" t="s">
        <v>28883</v>
      </c>
      <c r="D454" s="563" t="s">
        <v>13419</v>
      </c>
      <c r="E454" s="563" t="s">
        <v>13417</v>
      </c>
      <c r="F454" s="563" t="s">
        <v>13418</v>
      </c>
      <c r="G454" s="563" t="s">
        <v>13411</v>
      </c>
      <c r="H454" s="563" t="s">
        <v>55</v>
      </c>
      <c r="I454" s="563" t="s">
        <v>26690</v>
      </c>
      <c r="J454" s="563" t="s">
        <v>109</v>
      </c>
      <c r="K454" s="563" t="s">
        <v>24001</v>
      </c>
      <c r="L454" s="563" t="s">
        <v>24001</v>
      </c>
      <c r="M454" s="563" t="s">
        <v>24001</v>
      </c>
      <c r="N454" s="563" t="s">
        <v>24001</v>
      </c>
      <c r="O454" s="564" t="s">
        <v>24001</v>
      </c>
      <c r="P454" s="564" t="s">
        <v>24001</v>
      </c>
      <c r="Q454" s="564">
        <v>33148</v>
      </c>
      <c r="R454" s="564"/>
      <c r="S454" s="564" t="s">
        <v>13419</v>
      </c>
    </row>
    <row r="455" spans="1:19" x14ac:dyDescent="0.35">
      <c r="A455" s="559">
        <v>4555</v>
      </c>
      <c r="B455" s="563" t="s">
        <v>484</v>
      </c>
      <c r="C455" s="563" t="s">
        <v>11621</v>
      </c>
      <c r="D455" s="563" t="s">
        <v>11625</v>
      </c>
      <c r="E455" s="563" t="s">
        <v>11622</v>
      </c>
      <c r="F455" s="563" t="s">
        <v>11623</v>
      </c>
      <c r="G455" s="563" t="s">
        <v>11624</v>
      </c>
      <c r="H455" s="563" t="s">
        <v>1984</v>
      </c>
      <c r="I455" s="563" t="s">
        <v>26690</v>
      </c>
      <c r="J455" s="563" t="s">
        <v>24001</v>
      </c>
      <c r="K455" s="563" t="s">
        <v>62</v>
      </c>
      <c r="L455" s="563" t="s">
        <v>27642</v>
      </c>
      <c r="M455" s="563" t="s">
        <v>24001</v>
      </c>
      <c r="N455" s="563" t="s">
        <v>24001</v>
      </c>
      <c r="O455" s="564" t="s">
        <v>24001</v>
      </c>
      <c r="P455" s="564" t="s">
        <v>24001</v>
      </c>
      <c r="Q455" s="564">
        <v>33148</v>
      </c>
      <c r="R455" s="564"/>
      <c r="S455" s="564" t="s">
        <v>29108</v>
      </c>
    </row>
    <row r="456" spans="1:19" x14ac:dyDescent="0.35">
      <c r="A456" s="562">
        <v>4556</v>
      </c>
      <c r="B456" s="563" t="s">
        <v>484</v>
      </c>
      <c r="C456" s="563" t="s">
        <v>11621</v>
      </c>
      <c r="D456" s="563" t="s">
        <v>11629</v>
      </c>
      <c r="E456" s="563" t="s">
        <v>11626</v>
      </c>
      <c r="F456" s="563" t="s">
        <v>11627</v>
      </c>
      <c r="G456" s="563" t="s">
        <v>11624</v>
      </c>
      <c r="H456" s="563" t="s">
        <v>11628</v>
      </c>
      <c r="I456" s="563" t="s">
        <v>26691</v>
      </c>
      <c r="J456" s="563" t="s">
        <v>24001</v>
      </c>
      <c r="K456" s="563" t="s">
        <v>24001</v>
      </c>
      <c r="L456" s="563" t="s">
        <v>24001</v>
      </c>
      <c r="M456" s="563" t="s">
        <v>24001</v>
      </c>
      <c r="N456" s="563" t="s">
        <v>24001</v>
      </c>
      <c r="O456" s="564" t="s">
        <v>24001</v>
      </c>
      <c r="P456" s="564" t="s">
        <v>24001</v>
      </c>
      <c r="Q456" s="564">
        <v>33148</v>
      </c>
      <c r="R456" s="564"/>
      <c r="S456" s="564" t="s">
        <v>29109</v>
      </c>
    </row>
    <row r="457" spans="1:19" x14ac:dyDescent="0.35">
      <c r="A457" s="559">
        <v>4557</v>
      </c>
      <c r="B457" s="563" t="s">
        <v>484</v>
      </c>
      <c r="C457" s="563" t="s">
        <v>11621</v>
      </c>
      <c r="D457" s="563" t="s">
        <v>11632</v>
      </c>
      <c r="E457" s="563" t="s">
        <v>11630</v>
      </c>
      <c r="F457" s="563" t="s">
        <v>11631</v>
      </c>
      <c r="G457" s="563" t="s">
        <v>11624</v>
      </c>
      <c r="H457" s="563" t="s">
        <v>11628</v>
      </c>
      <c r="I457" s="563" t="s">
        <v>27255</v>
      </c>
      <c r="J457" s="563" t="s">
        <v>24001</v>
      </c>
      <c r="K457" s="563" t="s">
        <v>62</v>
      </c>
      <c r="L457" s="563" t="s">
        <v>24001</v>
      </c>
      <c r="M457" s="563" t="s">
        <v>24001</v>
      </c>
      <c r="N457" s="563" t="s">
        <v>24001</v>
      </c>
      <c r="O457" s="564" t="s">
        <v>24001</v>
      </c>
      <c r="P457" s="564" t="s">
        <v>24001</v>
      </c>
      <c r="Q457" s="564">
        <v>33148</v>
      </c>
      <c r="R457" s="564"/>
      <c r="S457" s="564" t="s">
        <v>29110</v>
      </c>
    </row>
    <row r="458" spans="1:19" x14ac:dyDescent="0.35">
      <c r="A458" s="559">
        <v>4558</v>
      </c>
      <c r="B458" s="563" t="s">
        <v>484</v>
      </c>
      <c r="C458" s="563" t="s">
        <v>11621</v>
      </c>
      <c r="D458" s="563" t="s">
        <v>11635</v>
      </c>
      <c r="E458" s="563" t="s">
        <v>11633</v>
      </c>
      <c r="F458" s="563" t="s">
        <v>11634</v>
      </c>
      <c r="G458" s="563" t="s">
        <v>11624</v>
      </c>
      <c r="H458" s="563" t="s">
        <v>11628</v>
      </c>
      <c r="I458" s="563" t="s">
        <v>27256</v>
      </c>
      <c r="J458" s="563" t="s">
        <v>24001</v>
      </c>
      <c r="K458" s="563" t="s">
        <v>24001</v>
      </c>
      <c r="L458" s="563" t="s">
        <v>24001</v>
      </c>
      <c r="M458" s="563" t="s">
        <v>24001</v>
      </c>
      <c r="N458" s="563" t="s">
        <v>24001</v>
      </c>
      <c r="O458" s="564" t="s">
        <v>24001</v>
      </c>
      <c r="P458" s="564" t="s">
        <v>24001</v>
      </c>
      <c r="Q458" s="564">
        <v>33148</v>
      </c>
      <c r="R458" s="564"/>
      <c r="S458" s="564" t="s">
        <v>29111</v>
      </c>
    </row>
    <row r="459" spans="1:19" x14ac:dyDescent="0.35">
      <c r="A459" s="562">
        <v>4559</v>
      </c>
      <c r="B459" s="563" t="s">
        <v>484</v>
      </c>
      <c r="C459" s="563" t="s">
        <v>11621</v>
      </c>
      <c r="D459" s="563" t="s">
        <v>11638</v>
      </c>
      <c r="E459" s="563" t="s">
        <v>11636</v>
      </c>
      <c r="F459" s="563" t="s">
        <v>11637</v>
      </c>
      <c r="G459" s="563" t="s">
        <v>11624</v>
      </c>
      <c r="H459" s="563" t="s">
        <v>55</v>
      </c>
      <c r="I459" s="563" t="s">
        <v>26690</v>
      </c>
      <c r="J459" s="563" t="s">
        <v>24001</v>
      </c>
      <c r="K459" s="563" t="s">
        <v>24001</v>
      </c>
      <c r="L459" s="563" t="s">
        <v>24001</v>
      </c>
      <c r="M459" s="563" t="s">
        <v>24001</v>
      </c>
      <c r="N459" s="563" t="s">
        <v>24001</v>
      </c>
      <c r="O459" s="564" t="s">
        <v>24001</v>
      </c>
      <c r="P459" s="564" t="s">
        <v>24001</v>
      </c>
      <c r="Q459" s="564">
        <v>33148</v>
      </c>
      <c r="R459" s="564"/>
      <c r="S459" s="564" t="s">
        <v>11638</v>
      </c>
    </row>
    <row r="460" spans="1:19" x14ac:dyDescent="0.35">
      <c r="A460" s="559">
        <v>940</v>
      </c>
      <c r="B460" s="563" t="s">
        <v>484</v>
      </c>
      <c r="C460" s="563" t="s">
        <v>28929</v>
      </c>
      <c r="D460" s="563" t="s">
        <v>24621</v>
      </c>
      <c r="E460" s="563" t="s">
        <v>16824</v>
      </c>
      <c r="F460" s="563" t="s">
        <v>16825</v>
      </c>
      <c r="G460" s="563" t="s">
        <v>16826</v>
      </c>
      <c r="H460" s="563" t="s">
        <v>24622</v>
      </c>
      <c r="I460" s="563" t="s">
        <v>26760</v>
      </c>
      <c r="J460" s="563" t="s">
        <v>24001</v>
      </c>
      <c r="K460" s="563" t="s">
        <v>24001</v>
      </c>
      <c r="L460" s="563" t="s">
        <v>24001</v>
      </c>
      <c r="M460" s="563" t="s">
        <v>24001</v>
      </c>
      <c r="N460" s="563" t="s">
        <v>24001</v>
      </c>
      <c r="O460" s="564" t="s">
        <v>24001</v>
      </c>
      <c r="P460" s="564" t="s">
        <v>24001</v>
      </c>
      <c r="Q460" s="564">
        <v>38679</v>
      </c>
      <c r="R460" s="564">
        <v>43117.658449074101</v>
      </c>
      <c r="S460" s="564" t="s">
        <v>29112</v>
      </c>
    </row>
    <row r="461" spans="1:19" x14ac:dyDescent="0.35">
      <c r="A461" s="559">
        <v>941</v>
      </c>
      <c r="B461" s="563" t="s">
        <v>484</v>
      </c>
      <c r="C461" s="563" t="s">
        <v>28929</v>
      </c>
      <c r="D461" s="563" t="s">
        <v>16828</v>
      </c>
      <c r="E461" s="563" t="s">
        <v>16824</v>
      </c>
      <c r="F461" s="563" t="s">
        <v>16827</v>
      </c>
      <c r="G461" s="563" t="s">
        <v>16826</v>
      </c>
      <c r="H461" s="563" t="s">
        <v>6271</v>
      </c>
      <c r="I461" s="563" t="s">
        <v>26690</v>
      </c>
      <c r="J461" s="563" t="s">
        <v>24001</v>
      </c>
      <c r="K461" s="563" t="s">
        <v>24001</v>
      </c>
      <c r="L461" s="563" t="s">
        <v>24001</v>
      </c>
      <c r="M461" s="563" t="s">
        <v>24001</v>
      </c>
      <c r="N461" s="563" t="s">
        <v>24001</v>
      </c>
      <c r="O461" s="564" t="s">
        <v>24001</v>
      </c>
      <c r="P461" s="564" t="s">
        <v>24001</v>
      </c>
      <c r="Q461" s="564">
        <v>38679</v>
      </c>
      <c r="R461" s="564">
        <v>41347.434722222199</v>
      </c>
      <c r="S461" s="564" t="s">
        <v>29113</v>
      </c>
    </row>
    <row r="462" spans="1:19" x14ac:dyDescent="0.35">
      <c r="A462" s="562">
        <v>942</v>
      </c>
      <c r="B462" s="563" t="s">
        <v>484</v>
      </c>
      <c r="C462" s="563" t="s">
        <v>28929</v>
      </c>
      <c r="D462" s="563" t="s">
        <v>16833</v>
      </c>
      <c r="E462" s="563" t="s">
        <v>16829</v>
      </c>
      <c r="F462" s="563" t="s">
        <v>16830</v>
      </c>
      <c r="G462" s="563" t="s">
        <v>16831</v>
      </c>
      <c r="H462" s="563" t="s">
        <v>16832</v>
      </c>
      <c r="I462" s="563" t="s">
        <v>26690</v>
      </c>
      <c r="J462" s="563" t="s">
        <v>109</v>
      </c>
      <c r="K462" s="563" t="s">
        <v>24001</v>
      </c>
      <c r="L462" s="563" t="s">
        <v>24001</v>
      </c>
      <c r="M462" s="563" t="s">
        <v>24001</v>
      </c>
      <c r="N462" s="563" t="s">
        <v>24001</v>
      </c>
      <c r="O462" s="564" t="s">
        <v>24001</v>
      </c>
      <c r="P462" s="564" t="s">
        <v>24001</v>
      </c>
      <c r="Q462" s="564">
        <v>41409</v>
      </c>
      <c r="R462" s="564"/>
      <c r="S462" s="564" t="s">
        <v>29114</v>
      </c>
    </row>
    <row r="463" spans="1:19" x14ac:dyDescent="0.35">
      <c r="A463" s="559">
        <v>943</v>
      </c>
      <c r="B463" s="563" t="s">
        <v>484</v>
      </c>
      <c r="C463" s="563" t="s">
        <v>28929</v>
      </c>
      <c r="D463" s="563" t="s">
        <v>16837</v>
      </c>
      <c r="E463" s="563" t="s">
        <v>16834</v>
      </c>
      <c r="F463" s="563" t="s">
        <v>16835</v>
      </c>
      <c r="G463" s="563" t="s">
        <v>16831</v>
      </c>
      <c r="H463" s="563" t="s">
        <v>16836</v>
      </c>
      <c r="I463" s="563" t="s">
        <v>26690</v>
      </c>
      <c r="J463" s="563" t="s">
        <v>109</v>
      </c>
      <c r="K463" s="563" t="s">
        <v>24001</v>
      </c>
      <c r="L463" s="563" t="s">
        <v>24001</v>
      </c>
      <c r="M463" s="563" t="s">
        <v>24001</v>
      </c>
      <c r="N463" s="563" t="s">
        <v>24001</v>
      </c>
      <c r="O463" s="564" t="s">
        <v>24001</v>
      </c>
      <c r="P463" s="564" t="s">
        <v>24001</v>
      </c>
      <c r="Q463" s="564">
        <v>33148</v>
      </c>
      <c r="R463" s="564"/>
      <c r="S463" s="564" t="s">
        <v>29115</v>
      </c>
    </row>
    <row r="464" spans="1:19" x14ac:dyDescent="0.35">
      <c r="A464" s="559">
        <v>1986</v>
      </c>
      <c r="B464" s="563" t="s">
        <v>484</v>
      </c>
      <c r="C464" s="563" t="s">
        <v>28698</v>
      </c>
      <c r="D464" s="563" t="s">
        <v>5550</v>
      </c>
      <c r="E464" s="563" t="s">
        <v>24001</v>
      </c>
      <c r="F464" s="563" t="s">
        <v>5547</v>
      </c>
      <c r="G464" s="563" t="s">
        <v>5548</v>
      </c>
      <c r="H464" s="563" t="s">
        <v>5549</v>
      </c>
      <c r="I464" s="563" t="s">
        <v>26690</v>
      </c>
      <c r="J464" s="563" t="s">
        <v>109</v>
      </c>
      <c r="K464" s="563" t="s">
        <v>24001</v>
      </c>
      <c r="L464" s="563" t="s">
        <v>24001</v>
      </c>
      <c r="M464" s="563" t="s">
        <v>24001</v>
      </c>
      <c r="N464" s="563" t="s">
        <v>24001</v>
      </c>
      <c r="O464" s="564" t="s">
        <v>24001</v>
      </c>
      <c r="P464" s="564" t="s">
        <v>24001</v>
      </c>
      <c r="Q464" s="564">
        <v>33148</v>
      </c>
      <c r="R464" s="564"/>
      <c r="S464" s="564" t="s">
        <v>29116</v>
      </c>
    </row>
    <row r="465" spans="1:19" x14ac:dyDescent="0.35">
      <c r="A465" s="562">
        <v>1987</v>
      </c>
      <c r="B465" s="563" t="s">
        <v>484</v>
      </c>
      <c r="C465" s="563" t="s">
        <v>28698</v>
      </c>
      <c r="D465" s="563" t="s">
        <v>5555</v>
      </c>
      <c r="E465" s="563" t="s">
        <v>5551</v>
      </c>
      <c r="F465" s="563" t="s">
        <v>5552</v>
      </c>
      <c r="G465" s="563" t="s">
        <v>5553</v>
      </c>
      <c r="H465" s="563" t="s">
        <v>5554</v>
      </c>
      <c r="I465" s="563" t="s">
        <v>26690</v>
      </c>
      <c r="J465" s="563" t="s">
        <v>24001</v>
      </c>
      <c r="K465" s="563" t="s">
        <v>24001</v>
      </c>
      <c r="L465" s="563" t="s">
        <v>24001</v>
      </c>
      <c r="M465" s="563" t="s">
        <v>24001</v>
      </c>
      <c r="N465" s="563" t="s">
        <v>24001</v>
      </c>
      <c r="O465" s="564" t="s">
        <v>24001</v>
      </c>
      <c r="P465" s="564" t="s">
        <v>24001</v>
      </c>
      <c r="Q465" s="564">
        <v>33148</v>
      </c>
      <c r="R465" s="564"/>
      <c r="S465" s="564" t="s">
        <v>29117</v>
      </c>
    </row>
    <row r="466" spans="1:19" x14ac:dyDescent="0.35">
      <c r="A466" s="559">
        <v>5222</v>
      </c>
      <c r="B466" s="563" t="s">
        <v>484</v>
      </c>
      <c r="C466" s="563" t="s">
        <v>28883</v>
      </c>
      <c r="D466" s="563" t="s">
        <v>13424</v>
      </c>
      <c r="E466" s="563" t="s">
        <v>13420</v>
      </c>
      <c r="F466" s="563" t="s">
        <v>13421</v>
      </c>
      <c r="G466" s="563" t="s">
        <v>13422</v>
      </c>
      <c r="H466" s="563" t="s">
        <v>13423</v>
      </c>
      <c r="I466" s="563" t="s">
        <v>26690</v>
      </c>
      <c r="J466" s="563" t="s">
        <v>24001</v>
      </c>
      <c r="K466" s="563" t="s">
        <v>24001</v>
      </c>
      <c r="L466" s="563" t="s">
        <v>24001</v>
      </c>
      <c r="M466" s="563" t="s">
        <v>24001</v>
      </c>
      <c r="N466" s="563" t="s">
        <v>24001</v>
      </c>
      <c r="O466" s="564" t="s">
        <v>24001</v>
      </c>
      <c r="P466" s="564" t="s">
        <v>24001</v>
      </c>
      <c r="Q466" s="564">
        <v>33148</v>
      </c>
      <c r="R466" s="564"/>
      <c r="S466" s="564" t="s">
        <v>29118</v>
      </c>
    </row>
    <row r="467" spans="1:19" x14ac:dyDescent="0.35">
      <c r="A467" s="559">
        <v>2384</v>
      </c>
      <c r="B467" s="563" t="s">
        <v>484</v>
      </c>
      <c r="C467" s="563" t="s">
        <v>4617</v>
      </c>
      <c r="D467" s="563" t="s">
        <v>4644</v>
      </c>
      <c r="E467" s="563" t="s">
        <v>4641</v>
      </c>
      <c r="F467" s="563" t="s">
        <v>4642</v>
      </c>
      <c r="G467" s="563" t="s">
        <v>4643</v>
      </c>
      <c r="H467" s="563" t="s">
        <v>1945</v>
      </c>
      <c r="I467" s="563" t="s">
        <v>26690</v>
      </c>
      <c r="J467" s="563" t="s">
        <v>109</v>
      </c>
      <c r="K467" s="563" t="s">
        <v>24001</v>
      </c>
      <c r="L467" s="563" t="s">
        <v>24001</v>
      </c>
      <c r="M467" s="563" t="s">
        <v>24001</v>
      </c>
      <c r="N467" s="563" t="s">
        <v>24001</v>
      </c>
      <c r="O467" s="564" t="s">
        <v>24001</v>
      </c>
      <c r="P467" s="564" t="s">
        <v>24001</v>
      </c>
      <c r="Q467" s="564">
        <v>33148</v>
      </c>
      <c r="R467" s="564"/>
      <c r="S467" s="564" t="s">
        <v>29119</v>
      </c>
    </row>
    <row r="468" spans="1:19" x14ac:dyDescent="0.35">
      <c r="A468" s="562">
        <v>2385</v>
      </c>
      <c r="B468" s="563" t="s">
        <v>484</v>
      </c>
      <c r="C468" s="563" t="s">
        <v>4617</v>
      </c>
      <c r="D468" s="563" t="s">
        <v>4647</v>
      </c>
      <c r="E468" s="563" t="s">
        <v>4645</v>
      </c>
      <c r="F468" s="563" t="s">
        <v>4646</v>
      </c>
      <c r="G468" s="563" t="s">
        <v>4643</v>
      </c>
      <c r="H468" s="563" t="s">
        <v>1627</v>
      </c>
      <c r="I468" s="563" t="s">
        <v>26690</v>
      </c>
      <c r="J468" s="563" t="s">
        <v>24001</v>
      </c>
      <c r="K468" s="563" t="s">
        <v>24001</v>
      </c>
      <c r="L468" s="563" t="s">
        <v>24001</v>
      </c>
      <c r="M468" s="563" t="s">
        <v>24001</v>
      </c>
      <c r="N468" s="563" t="s">
        <v>24001</v>
      </c>
      <c r="O468" s="564" t="s">
        <v>24001</v>
      </c>
      <c r="P468" s="564" t="s">
        <v>24001</v>
      </c>
      <c r="Q468" s="564">
        <v>38771</v>
      </c>
      <c r="R468" s="564"/>
      <c r="S468" s="564" t="s">
        <v>29120</v>
      </c>
    </row>
    <row r="469" spans="1:19" x14ac:dyDescent="0.35">
      <c r="A469" s="559">
        <v>2386</v>
      </c>
      <c r="B469" s="563" t="s">
        <v>484</v>
      </c>
      <c r="C469" s="563" t="s">
        <v>4617</v>
      </c>
      <c r="D469" s="563" t="s">
        <v>4650</v>
      </c>
      <c r="E469" s="563" t="s">
        <v>24001</v>
      </c>
      <c r="F469" s="563" t="s">
        <v>4648</v>
      </c>
      <c r="G469" s="563" t="s">
        <v>4643</v>
      </c>
      <c r="H469" s="563" t="s">
        <v>4649</v>
      </c>
      <c r="I469" s="563" t="s">
        <v>26690</v>
      </c>
      <c r="J469" s="563" t="s">
        <v>109</v>
      </c>
      <c r="K469" s="563" t="s">
        <v>24001</v>
      </c>
      <c r="L469" s="563" t="s">
        <v>24001</v>
      </c>
      <c r="M469" s="563" t="s">
        <v>24001</v>
      </c>
      <c r="N469" s="563" t="s">
        <v>24001</v>
      </c>
      <c r="O469" s="564" t="s">
        <v>24001</v>
      </c>
      <c r="P469" s="564" t="s">
        <v>24001</v>
      </c>
      <c r="Q469" s="564">
        <v>38511</v>
      </c>
      <c r="R469" s="564"/>
      <c r="S469" s="564" t="s">
        <v>29121</v>
      </c>
    </row>
    <row r="470" spans="1:19" x14ac:dyDescent="0.35">
      <c r="A470" s="559">
        <v>2387</v>
      </c>
      <c r="B470" s="563" t="s">
        <v>484</v>
      </c>
      <c r="C470" s="563" t="s">
        <v>4617</v>
      </c>
      <c r="D470" s="563" t="s">
        <v>4653</v>
      </c>
      <c r="E470" s="563" t="s">
        <v>4651</v>
      </c>
      <c r="F470" s="563" t="s">
        <v>4652</v>
      </c>
      <c r="G470" s="563" t="s">
        <v>4643</v>
      </c>
      <c r="H470" s="563" t="s">
        <v>2463</v>
      </c>
      <c r="I470" s="563" t="s">
        <v>26690</v>
      </c>
      <c r="J470" s="563" t="s">
        <v>109</v>
      </c>
      <c r="K470" s="563" t="s">
        <v>24001</v>
      </c>
      <c r="L470" s="563" t="s">
        <v>24001</v>
      </c>
      <c r="M470" s="563" t="s">
        <v>24001</v>
      </c>
      <c r="N470" s="563" t="s">
        <v>24001</v>
      </c>
      <c r="O470" s="564" t="s">
        <v>24001</v>
      </c>
      <c r="P470" s="564" t="s">
        <v>24001</v>
      </c>
      <c r="Q470" s="564">
        <v>33148</v>
      </c>
      <c r="R470" s="564"/>
      <c r="S470" s="564" t="s">
        <v>29122</v>
      </c>
    </row>
    <row r="471" spans="1:19" x14ac:dyDescent="0.35">
      <c r="A471" s="562">
        <v>2388</v>
      </c>
      <c r="B471" s="563" t="s">
        <v>484</v>
      </c>
      <c r="C471" s="563" t="s">
        <v>4617</v>
      </c>
      <c r="D471" s="563" t="s">
        <v>4655</v>
      </c>
      <c r="E471" s="563" t="s">
        <v>4645</v>
      </c>
      <c r="F471" s="563" t="s">
        <v>4654</v>
      </c>
      <c r="G471" s="563" t="s">
        <v>4643</v>
      </c>
      <c r="H471" s="563" t="s">
        <v>1674</v>
      </c>
      <c r="I471" s="563" t="s">
        <v>26690</v>
      </c>
      <c r="J471" s="563" t="s">
        <v>24001</v>
      </c>
      <c r="K471" s="563" t="s">
        <v>24001</v>
      </c>
      <c r="L471" s="563" t="s">
        <v>24001</v>
      </c>
      <c r="M471" s="563" t="s">
        <v>24001</v>
      </c>
      <c r="N471" s="563" t="s">
        <v>24001</v>
      </c>
      <c r="O471" s="564" t="s">
        <v>24001</v>
      </c>
      <c r="P471" s="564" t="s">
        <v>24001</v>
      </c>
      <c r="Q471" s="564">
        <v>38771</v>
      </c>
      <c r="R471" s="564"/>
      <c r="S471" s="564" t="s">
        <v>29123</v>
      </c>
    </row>
    <row r="472" spans="1:19" x14ac:dyDescent="0.35">
      <c r="A472" s="559">
        <v>2389</v>
      </c>
      <c r="B472" s="563" t="s">
        <v>484</v>
      </c>
      <c r="C472" s="563" t="s">
        <v>4617</v>
      </c>
      <c r="D472" s="563" t="s">
        <v>4658</v>
      </c>
      <c r="E472" s="563" t="s">
        <v>4656</v>
      </c>
      <c r="F472" s="563" t="s">
        <v>4657</v>
      </c>
      <c r="G472" s="563" t="s">
        <v>4643</v>
      </c>
      <c r="H472" s="563" t="s">
        <v>55</v>
      </c>
      <c r="I472" s="563" t="s">
        <v>26690</v>
      </c>
      <c r="J472" s="563" t="s">
        <v>24001</v>
      </c>
      <c r="K472" s="563" t="s">
        <v>24001</v>
      </c>
      <c r="L472" s="563" t="s">
        <v>24001</v>
      </c>
      <c r="M472" s="563" t="s">
        <v>24001</v>
      </c>
      <c r="N472" s="563" t="s">
        <v>24001</v>
      </c>
      <c r="O472" s="564" t="s">
        <v>24001</v>
      </c>
      <c r="P472" s="564" t="s">
        <v>24001</v>
      </c>
      <c r="Q472" s="564">
        <v>33148</v>
      </c>
      <c r="R472" s="564"/>
      <c r="S472" s="564" t="s">
        <v>4658</v>
      </c>
    </row>
    <row r="473" spans="1:19" x14ac:dyDescent="0.35">
      <c r="A473" s="559">
        <v>886</v>
      </c>
      <c r="B473" s="563" t="s">
        <v>484</v>
      </c>
      <c r="C473" s="563" t="s">
        <v>16621</v>
      </c>
      <c r="D473" s="563" t="s">
        <v>16679</v>
      </c>
      <c r="E473" s="563" t="s">
        <v>16676</v>
      </c>
      <c r="F473" s="563" t="s">
        <v>16677</v>
      </c>
      <c r="G473" s="563" t="s">
        <v>16678</v>
      </c>
      <c r="H473" s="563" t="s">
        <v>458</v>
      </c>
      <c r="I473" s="563" t="s">
        <v>26690</v>
      </c>
      <c r="J473" s="563" t="s">
        <v>24001</v>
      </c>
      <c r="K473" s="563" t="s">
        <v>24001</v>
      </c>
      <c r="L473" s="563" t="s">
        <v>24001</v>
      </c>
      <c r="M473" s="563" t="s">
        <v>24001</v>
      </c>
      <c r="N473" s="563" t="s">
        <v>24001</v>
      </c>
      <c r="O473" s="564" t="s">
        <v>24001</v>
      </c>
      <c r="P473" s="564" t="s">
        <v>24001</v>
      </c>
      <c r="Q473" s="564">
        <v>33148</v>
      </c>
      <c r="R473" s="564"/>
      <c r="S473" s="564" t="s">
        <v>29124</v>
      </c>
    </row>
    <row r="474" spans="1:19" x14ac:dyDescent="0.35">
      <c r="A474" s="562">
        <v>887</v>
      </c>
      <c r="B474" s="563" t="s">
        <v>484</v>
      </c>
      <c r="C474" s="563" t="s">
        <v>16621</v>
      </c>
      <c r="D474" s="563" t="s">
        <v>16682</v>
      </c>
      <c r="E474" s="563" t="s">
        <v>16680</v>
      </c>
      <c r="F474" s="563" t="s">
        <v>16681</v>
      </c>
      <c r="G474" s="563" t="s">
        <v>16678</v>
      </c>
      <c r="H474" s="563" t="s">
        <v>2141</v>
      </c>
      <c r="I474" s="563" t="s">
        <v>26690</v>
      </c>
      <c r="J474" s="563" t="s">
        <v>24001</v>
      </c>
      <c r="K474" s="563" t="s">
        <v>24001</v>
      </c>
      <c r="L474" s="563" t="s">
        <v>24001</v>
      </c>
      <c r="M474" s="563" t="s">
        <v>24001</v>
      </c>
      <c r="N474" s="563" t="s">
        <v>24001</v>
      </c>
      <c r="O474" s="564" t="s">
        <v>24001</v>
      </c>
      <c r="P474" s="564" t="s">
        <v>24001</v>
      </c>
      <c r="Q474" s="564">
        <v>33148</v>
      </c>
      <c r="R474" s="564"/>
      <c r="S474" s="564" t="s">
        <v>29125</v>
      </c>
    </row>
    <row r="475" spans="1:19" x14ac:dyDescent="0.35">
      <c r="A475" s="559">
        <v>888</v>
      </c>
      <c r="B475" s="563" t="s">
        <v>484</v>
      </c>
      <c r="C475" s="563" t="s">
        <v>16621</v>
      </c>
      <c r="D475" s="563" t="s">
        <v>16684</v>
      </c>
      <c r="E475" s="563" t="s">
        <v>16678</v>
      </c>
      <c r="F475" s="563" t="s">
        <v>16683</v>
      </c>
      <c r="G475" s="563" t="s">
        <v>16678</v>
      </c>
      <c r="H475" s="563" t="s">
        <v>55</v>
      </c>
      <c r="I475" s="563" t="s">
        <v>26690</v>
      </c>
      <c r="J475" s="563" t="s">
        <v>24001</v>
      </c>
      <c r="K475" s="563" t="s">
        <v>24001</v>
      </c>
      <c r="L475" s="563" t="s">
        <v>24001</v>
      </c>
      <c r="M475" s="563" t="s">
        <v>24001</v>
      </c>
      <c r="N475" s="563" t="s">
        <v>24001</v>
      </c>
      <c r="O475" s="564" t="s">
        <v>24001</v>
      </c>
      <c r="P475" s="564" t="s">
        <v>24001</v>
      </c>
      <c r="Q475" s="564">
        <v>33148</v>
      </c>
      <c r="R475" s="564"/>
      <c r="S475" s="564" t="s">
        <v>16684</v>
      </c>
    </row>
    <row r="476" spans="1:19" x14ac:dyDescent="0.35">
      <c r="A476" s="559">
        <v>6126</v>
      </c>
      <c r="B476" s="563" t="s">
        <v>484</v>
      </c>
      <c r="C476" s="563" t="s">
        <v>9899</v>
      </c>
      <c r="D476" s="563" t="s">
        <v>29126</v>
      </c>
      <c r="E476" s="563" t="s">
        <v>10156</v>
      </c>
      <c r="F476" s="563" t="s">
        <v>10157</v>
      </c>
      <c r="G476" s="563" t="s">
        <v>29127</v>
      </c>
      <c r="H476" s="563" t="s">
        <v>55</v>
      </c>
      <c r="I476" s="563" t="s">
        <v>26690</v>
      </c>
      <c r="J476" s="563" t="s">
        <v>24001</v>
      </c>
      <c r="K476" s="563" t="s">
        <v>24001</v>
      </c>
      <c r="L476" s="563" t="s">
        <v>24001</v>
      </c>
      <c r="M476" s="563" t="s">
        <v>24001</v>
      </c>
      <c r="N476" s="563" t="s">
        <v>24001</v>
      </c>
      <c r="O476" s="564" t="s">
        <v>24001</v>
      </c>
      <c r="P476" s="564" t="s">
        <v>24001</v>
      </c>
      <c r="Q476" s="564">
        <v>33148</v>
      </c>
      <c r="R476" s="564">
        <v>45324.6323611111</v>
      </c>
      <c r="S476" s="564" t="s">
        <v>29126</v>
      </c>
    </row>
    <row r="477" spans="1:19" x14ac:dyDescent="0.35">
      <c r="A477" s="562">
        <v>5917</v>
      </c>
      <c r="B477" s="563" t="s">
        <v>484</v>
      </c>
      <c r="C477" s="563" t="s">
        <v>29047</v>
      </c>
      <c r="D477" s="563" t="s">
        <v>9911</v>
      </c>
      <c r="E477" s="563" t="s">
        <v>9907</v>
      </c>
      <c r="F477" s="563" t="s">
        <v>9908</v>
      </c>
      <c r="G477" s="563" t="s">
        <v>9909</v>
      </c>
      <c r="H477" s="563" t="s">
        <v>9910</v>
      </c>
      <c r="I477" s="563" t="s">
        <v>26690</v>
      </c>
      <c r="J477" s="563" t="s">
        <v>24001</v>
      </c>
      <c r="K477" s="563" t="s">
        <v>24001</v>
      </c>
      <c r="L477" s="563" t="s">
        <v>24001</v>
      </c>
      <c r="M477" s="563" t="s">
        <v>24001</v>
      </c>
      <c r="N477" s="563" t="s">
        <v>24001</v>
      </c>
      <c r="O477" s="564" t="s">
        <v>24001</v>
      </c>
      <c r="P477" s="564" t="s">
        <v>24001</v>
      </c>
      <c r="Q477" s="564">
        <v>33148</v>
      </c>
      <c r="R477" s="564"/>
      <c r="S477" s="564" t="s">
        <v>29128</v>
      </c>
    </row>
    <row r="478" spans="1:19" x14ac:dyDescent="0.35">
      <c r="A478" s="559">
        <v>5918</v>
      </c>
      <c r="B478" s="563" t="s">
        <v>484</v>
      </c>
      <c r="C478" s="563" t="s">
        <v>29047</v>
      </c>
      <c r="D478" s="563" t="s">
        <v>9914</v>
      </c>
      <c r="E478" s="563" t="s">
        <v>9912</v>
      </c>
      <c r="F478" s="563" t="s">
        <v>9913</v>
      </c>
      <c r="G478" s="563" t="s">
        <v>9909</v>
      </c>
      <c r="H478" s="563" t="s">
        <v>5683</v>
      </c>
      <c r="I478" s="563" t="s">
        <v>26690</v>
      </c>
      <c r="J478" s="563" t="s">
        <v>109</v>
      </c>
      <c r="K478" s="563" t="s">
        <v>24001</v>
      </c>
      <c r="L478" s="563" t="s">
        <v>24001</v>
      </c>
      <c r="M478" s="563" t="s">
        <v>24001</v>
      </c>
      <c r="N478" s="563" t="s">
        <v>24001</v>
      </c>
      <c r="O478" s="564" t="s">
        <v>24001</v>
      </c>
      <c r="P478" s="564" t="s">
        <v>24001</v>
      </c>
      <c r="Q478" s="564">
        <v>33148</v>
      </c>
      <c r="R478" s="564"/>
      <c r="S478" s="564" t="s">
        <v>29129</v>
      </c>
    </row>
    <row r="479" spans="1:19" x14ac:dyDescent="0.35">
      <c r="A479" s="559">
        <v>5919</v>
      </c>
      <c r="B479" s="563" t="s">
        <v>484</v>
      </c>
      <c r="C479" s="563" t="s">
        <v>29047</v>
      </c>
      <c r="D479" s="563" t="s">
        <v>9918</v>
      </c>
      <c r="E479" s="563" t="s">
        <v>9915</v>
      </c>
      <c r="F479" s="563" t="s">
        <v>9916</v>
      </c>
      <c r="G479" s="563" t="s">
        <v>9909</v>
      </c>
      <c r="H479" s="563" t="s">
        <v>9917</v>
      </c>
      <c r="I479" s="563" t="s">
        <v>26753</v>
      </c>
      <c r="J479" s="563" t="s">
        <v>24001</v>
      </c>
      <c r="K479" s="563" t="s">
        <v>24001</v>
      </c>
      <c r="L479" s="563" t="s">
        <v>24001</v>
      </c>
      <c r="M479" s="563" t="s">
        <v>24001</v>
      </c>
      <c r="N479" s="563" t="s">
        <v>24001</v>
      </c>
      <c r="O479" s="564" t="s">
        <v>24001</v>
      </c>
      <c r="P479" s="564" t="s">
        <v>24001</v>
      </c>
      <c r="Q479" s="564">
        <v>33148</v>
      </c>
      <c r="R479" s="564">
        <v>38398</v>
      </c>
      <c r="S479" s="564" t="s">
        <v>29130</v>
      </c>
    </row>
    <row r="480" spans="1:19" x14ac:dyDescent="0.35">
      <c r="A480" s="562">
        <v>5920</v>
      </c>
      <c r="B480" s="563" t="s">
        <v>484</v>
      </c>
      <c r="C480" s="563" t="s">
        <v>29047</v>
      </c>
      <c r="D480" s="563" t="s">
        <v>9920</v>
      </c>
      <c r="E480" s="563" t="s">
        <v>9915</v>
      </c>
      <c r="F480" s="563" t="s">
        <v>9919</v>
      </c>
      <c r="G480" s="563" t="s">
        <v>9909</v>
      </c>
      <c r="H480" s="563" t="s">
        <v>9917</v>
      </c>
      <c r="I480" s="563" t="s">
        <v>27180</v>
      </c>
      <c r="J480" s="563" t="s">
        <v>24001</v>
      </c>
      <c r="K480" s="563" t="s">
        <v>24001</v>
      </c>
      <c r="L480" s="563" t="s">
        <v>24001</v>
      </c>
      <c r="M480" s="563" t="s">
        <v>24001</v>
      </c>
      <c r="N480" s="563" t="s">
        <v>24001</v>
      </c>
      <c r="O480" s="564" t="s">
        <v>24001</v>
      </c>
      <c r="P480" s="564" t="s">
        <v>24001</v>
      </c>
      <c r="Q480" s="564">
        <v>33148</v>
      </c>
      <c r="R480" s="564">
        <v>38390</v>
      </c>
      <c r="S480" s="564" t="s">
        <v>29131</v>
      </c>
    </row>
    <row r="481" spans="1:19" x14ac:dyDescent="0.35">
      <c r="A481" s="559">
        <v>5921</v>
      </c>
      <c r="B481" s="563" t="s">
        <v>484</v>
      </c>
      <c r="C481" s="563" t="s">
        <v>29047</v>
      </c>
      <c r="D481" s="563" t="s">
        <v>9922</v>
      </c>
      <c r="E481" s="563" t="s">
        <v>9915</v>
      </c>
      <c r="F481" s="563" t="s">
        <v>9921</v>
      </c>
      <c r="G481" s="563" t="s">
        <v>9909</v>
      </c>
      <c r="H481" s="563" t="s">
        <v>9917</v>
      </c>
      <c r="I481" s="563" t="s">
        <v>27181</v>
      </c>
      <c r="J481" s="563" t="s">
        <v>24001</v>
      </c>
      <c r="K481" s="563" t="s">
        <v>24001</v>
      </c>
      <c r="L481" s="563" t="s">
        <v>24001</v>
      </c>
      <c r="M481" s="563" t="s">
        <v>24001</v>
      </c>
      <c r="N481" s="563" t="s">
        <v>24001</v>
      </c>
      <c r="O481" s="564" t="s">
        <v>24001</v>
      </c>
      <c r="P481" s="564" t="s">
        <v>24001</v>
      </c>
      <c r="Q481" s="564">
        <v>33148</v>
      </c>
      <c r="R481" s="564">
        <v>38390</v>
      </c>
      <c r="S481" s="564" t="s">
        <v>29132</v>
      </c>
    </row>
    <row r="482" spans="1:19" x14ac:dyDescent="0.35">
      <c r="A482" s="559">
        <v>5922</v>
      </c>
      <c r="B482" s="563" t="s">
        <v>484</v>
      </c>
      <c r="C482" s="563" t="s">
        <v>29047</v>
      </c>
      <c r="D482" s="563" t="s">
        <v>9924</v>
      </c>
      <c r="E482" s="563" t="s">
        <v>9912</v>
      </c>
      <c r="F482" s="563" t="s">
        <v>9923</v>
      </c>
      <c r="G482" s="563" t="s">
        <v>9909</v>
      </c>
      <c r="H482" s="563" t="s">
        <v>55</v>
      </c>
      <c r="I482" s="563" t="s">
        <v>26690</v>
      </c>
      <c r="J482" s="563" t="s">
        <v>24001</v>
      </c>
      <c r="K482" s="563" t="s">
        <v>24001</v>
      </c>
      <c r="L482" s="563" t="s">
        <v>24001</v>
      </c>
      <c r="M482" s="563" t="s">
        <v>24001</v>
      </c>
      <c r="N482" s="563" t="s">
        <v>24001</v>
      </c>
      <c r="O482" s="564" t="s">
        <v>24001</v>
      </c>
      <c r="P482" s="564" t="s">
        <v>24001</v>
      </c>
      <c r="Q482" s="564">
        <v>33148</v>
      </c>
      <c r="R482" s="564"/>
      <c r="S482" s="564" t="s">
        <v>9924</v>
      </c>
    </row>
    <row r="483" spans="1:19" x14ac:dyDescent="0.35">
      <c r="A483" s="562">
        <v>6133</v>
      </c>
      <c r="B483" s="563" t="s">
        <v>484</v>
      </c>
      <c r="C483" s="563" t="s">
        <v>10615</v>
      </c>
      <c r="D483" s="563" t="s">
        <v>10623</v>
      </c>
      <c r="E483" s="563" t="s">
        <v>24001</v>
      </c>
      <c r="F483" s="563" t="s">
        <v>10621</v>
      </c>
      <c r="G483" s="563" t="s">
        <v>10622</v>
      </c>
      <c r="H483" s="563" t="s">
        <v>55</v>
      </c>
      <c r="I483" s="563" t="s">
        <v>26690</v>
      </c>
      <c r="J483" s="563" t="s">
        <v>24001</v>
      </c>
      <c r="K483" s="563" t="s">
        <v>24001</v>
      </c>
      <c r="L483" s="563" t="s">
        <v>24001</v>
      </c>
      <c r="M483" s="563" t="s">
        <v>24001</v>
      </c>
      <c r="N483" s="563" t="s">
        <v>24001</v>
      </c>
      <c r="O483" s="564" t="s">
        <v>24001</v>
      </c>
      <c r="P483" s="564" t="s">
        <v>24001</v>
      </c>
      <c r="Q483" s="564">
        <v>33148</v>
      </c>
      <c r="R483" s="564"/>
      <c r="S483" s="564" t="s">
        <v>10623</v>
      </c>
    </row>
    <row r="484" spans="1:19" x14ac:dyDescent="0.35">
      <c r="A484" s="559">
        <v>889</v>
      </c>
      <c r="B484" s="563" t="s">
        <v>484</v>
      </c>
      <c r="C484" s="563" t="s">
        <v>16621</v>
      </c>
      <c r="D484" s="563" t="s">
        <v>16625</v>
      </c>
      <c r="E484" s="563" t="s">
        <v>16622</v>
      </c>
      <c r="F484" s="563" t="s">
        <v>16623</v>
      </c>
      <c r="G484" s="563" t="s">
        <v>16624</v>
      </c>
      <c r="H484" s="563" t="s">
        <v>1316</v>
      </c>
      <c r="I484" s="563" t="s">
        <v>26690</v>
      </c>
      <c r="J484" s="563" t="s">
        <v>24001</v>
      </c>
      <c r="K484" s="563" t="s">
        <v>24001</v>
      </c>
      <c r="L484" s="563" t="s">
        <v>24001</v>
      </c>
      <c r="M484" s="563" t="s">
        <v>24001</v>
      </c>
      <c r="N484" s="563" t="s">
        <v>24001</v>
      </c>
      <c r="O484" s="564" t="s">
        <v>24001</v>
      </c>
      <c r="P484" s="564" t="s">
        <v>24001</v>
      </c>
      <c r="Q484" s="564">
        <v>33148</v>
      </c>
      <c r="R484" s="564">
        <v>38383</v>
      </c>
      <c r="S484" s="564" t="s">
        <v>29133</v>
      </c>
    </row>
    <row r="485" spans="1:19" x14ac:dyDescent="0.35">
      <c r="A485" s="559">
        <v>40</v>
      </c>
      <c r="B485" s="563" t="s">
        <v>484</v>
      </c>
      <c r="C485" s="563" t="s">
        <v>15490</v>
      </c>
      <c r="D485" s="563" t="s">
        <v>15495</v>
      </c>
      <c r="E485" s="563" t="s">
        <v>15491</v>
      </c>
      <c r="F485" s="563" t="s">
        <v>15492</v>
      </c>
      <c r="G485" s="563" t="s">
        <v>15493</v>
      </c>
      <c r="H485" s="563" t="s">
        <v>15494</v>
      </c>
      <c r="I485" s="563" t="s">
        <v>26690</v>
      </c>
      <c r="J485" s="563" t="s">
        <v>109</v>
      </c>
      <c r="K485" s="563" t="s">
        <v>24001</v>
      </c>
      <c r="L485" s="563" t="s">
        <v>24001</v>
      </c>
      <c r="M485" s="563" t="s">
        <v>24001</v>
      </c>
      <c r="N485" s="563" t="s">
        <v>24001</v>
      </c>
      <c r="O485" s="564" t="s">
        <v>24001</v>
      </c>
      <c r="P485" s="564" t="s">
        <v>24001</v>
      </c>
      <c r="Q485" s="564">
        <v>33148</v>
      </c>
      <c r="R485" s="564"/>
      <c r="S485" s="564" t="s">
        <v>29134</v>
      </c>
    </row>
    <row r="486" spans="1:19" x14ac:dyDescent="0.35">
      <c r="A486" s="562">
        <v>5223</v>
      </c>
      <c r="B486" s="563" t="s">
        <v>484</v>
      </c>
      <c r="C486" s="563" t="s">
        <v>28883</v>
      </c>
      <c r="D486" s="563" t="s">
        <v>13429</v>
      </c>
      <c r="E486" s="563" t="s">
        <v>13425</v>
      </c>
      <c r="F486" s="563" t="s">
        <v>13426</v>
      </c>
      <c r="G486" s="563" t="s">
        <v>13427</v>
      </c>
      <c r="H486" s="563" t="s">
        <v>13428</v>
      </c>
      <c r="I486" s="563" t="s">
        <v>27348</v>
      </c>
      <c r="J486" s="563" t="s">
        <v>24001</v>
      </c>
      <c r="K486" s="563" t="s">
        <v>24001</v>
      </c>
      <c r="L486" s="563" t="s">
        <v>24001</v>
      </c>
      <c r="M486" s="563" t="s">
        <v>24001</v>
      </c>
      <c r="N486" s="563" t="s">
        <v>24001</v>
      </c>
      <c r="O486" s="564" t="s">
        <v>24001</v>
      </c>
      <c r="P486" s="564" t="s">
        <v>24001</v>
      </c>
      <c r="Q486" s="564">
        <v>33148</v>
      </c>
      <c r="R486" s="564">
        <v>41985.596956018497</v>
      </c>
      <c r="S486" s="564" t="s">
        <v>29135</v>
      </c>
    </row>
    <row r="487" spans="1:19" x14ac:dyDescent="0.35">
      <c r="A487" s="559">
        <v>1498</v>
      </c>
      <c r="B487" s="563" t="s">
        <v>484</v>
      </c>
      <c r="C487" s="563" t="s">
        <v>3331</v>
      </c>
      <c r="D487" s="563" t="s">
        <v>3342</v>
      </c>
      <c r="E487" s="563" t="s">
        <v>24001</v>
      </c>
      <c r="F487" s="563" t="s">
        <v>3340</v>
      </c>
      <c r="G487" s="563" t="s">
        <v>3341</v>
      </c>
      <c r="H487" s="563" t="s">
        <v>55</v>
      </c>
      <c r="I487" s="563" t="s">
        <v>26690</v>
      </c>
      <c r="J487" s="563" t="s">
        <v>109</v>
      </c>
      <c r="K487" s="563" t="s">
        <v>24001</v>
      </c>
      <c r="L487" s="563" t="s">
        <v>24001</v>
      </c>
      <c r="M487" s="563" t="s">
        <v>24001</v>
      </c>
      <c r="N487" s="563" t="s">
        <v>24001</v>
      </c>
      <c r="O487" s="564" t="s">
        <v>24001</v>
      </c>
      <c r="P487" s="564" t="s">
        <v>24001</v>
      </c>
      <c r="Q487" s="564">
        <v>38840</v>
      </c>
      <c r="R487" s="564"/>
      <c r="S487" s="564" t="s">
        <v>3342</v>
      </c>
    </row>
    <row r="488" spans="1:19" x14ac:dyDescent="0.35">
      <c r="A488" s="559">
        <v>3423</v>
      </c>
      <c r="B488" s="563" t="s">
        <v>484</v>
      </c>
      <c r="C488" s="563" t="s">
        <v>29019</v>
      </c>
      <c r="D488" s="563" t="s">
        <v>3814</v>
      </c>
      <c r="E488" s="563" t="s">
        <v>3810</v>
      </c>
      <c r="F488" s="563" t="s">
        <v>3811</v>
      </c>
      <c r="G488" s="563" t="s">
        <v>3812</v>
      </c>
      <c r="H488" s="563" t="s">
        <v>3813</v>
      </c>
      <c r="I488" s="563" t="s">
        <v>26690</v>
      </c>
      <c r="J488" s="563" t="s">
        <v>24001</v>
      </c>
      <c r="K488" s="563" t="s">
        <v>24001</v>
      </c>
      <c r="L488" s="563" t="s">
        <v>24001</v>
      </c>
      <c r="M488" s="563" t="s">
        <v>24001</v>
      </c>
      <c r="N488" s="563" t="s">
        <v>24001</v>
      </c>
      <c r="O488" s="564" t="s">
        <v>24001</v>
      </c>
      <c r="P488" s="564" t="s">
        <v>24001</v>
      </c>
      <c r="Q488" s="564">
        <v>33148</v>
      </c>
      <c r="R488" s="564"/>
      <c r="S488" s="564" t="s">
        <v>29136</v>
      </c>
    </row>
    <row r="489" spans="1:19" x14ac:dyDescent="0.35">
      <c r="A489" s="562">
        <v>3424</v>
      </c>
      <c r="B489" s="563" t="s">
        <v>484</v>
      </c>
      <c r="C489" s="563" t="s">
        <v>29019</v>
      </c>
      <c r="D489" s="563" t="s">
        <v>3817</v>
      </c>
      <c r="E489" s="563" t="s">
        <v>3815</v>
      </c>
      <c r="F489" s="563" t="s">
        <v>3816</v>
      </c>
      <c r="G489" s="563" t="s">
        <v>3812</v>
      </c>
      <c r="H489" s="563" t="s">
        <v>1716</v>
      </c>
      <c r="I489" s="563" t="s">
        <v>26690</v>
      </c>
      <c r="J489" s="563" t="s">
        <v>24001</v>
      </c>
      <c r="K489" s="563" t="s">
        <v>24001</v>
      </c>
      <c r="L489" s="563" t="s">
        <v>24001</v>
      </c>
      <c r="M489" s="563" t="s">
        <v>24001</v>
      </c>
      <c r="N489" s="563" t="s">
        <v>24001</v>
      </c>
      <c r="O489" s="564" t="s">
        <v>24001</v>
      </c>
      <c r="P489" s="564" t="s">
        <v>24001</v>
      </c>
      <c r="Q489" s="564">
        <v>33148</v>
      </c>
      <c r="R489" s="564"/>
      <c r="S489" s="564" t="s">
        <v>29137</v>
      </c>
    </row>
    <row r="490" spans="1:19" x14ac:dyDescent="0.35">
      <c r="A490" s="559">
        <v>3425</v>
      </c>
      <c r="B490" s="563" t="s">
        <v>484</v>
      </c>
      <c r="C490" s="563" t="s">
        <v>29019</v>
      </c>
      <c r="D490" s="563" t="s">
        <v>3820</v>
      </c>
      <c r="E490" s="563" t="s">
        <v>24001</v>
      </c>
      <c r="F490" s="563" t="s">
        <v>3818</v>
      </c>
      <c r="G490" s="563" t="s">
        <v>3812</v>
      </c>
      <c r="H490" s="563" t="s">
        <v>3819</v>
      </c>
      <c r="I490" s="563" t="s">
        <v>26690</v>
      </c>
      <c r="J490" s="563" t="s">
        <v>24001</v>
      </c>
      <c r="K490" s="563" t="s">
        <v>24001</v>
      </c>
      <c r="L490" s="563" t="s">
        <v>24001</v>
      </c>
      <c r="M490" s="563" t="s">
        <v>24001</v>
      </c>
      <c r="N490" s="563" t="s">
        <v>24001</v>
      </c>
      <c r="O490" s="564" t="s">
        <v>24001</v>
      </c>
      <c r="P490" s="564" t="s">
        <v>24001</v>
      </c>
      <c r="Q490" s="564">
        <v>33148</v>
      </c>
      <c r="R490" s="564"/>
      <c r="S490" s="564" t="s">
        <v>29138</v>
      </c>
    </row>
    <row r="491" spans="1:19" x14ac:dyDescent="0.35">
      <c r="A491" s="559">
        <v>3426</v>
      </c>
      <c r="B491" s="563" t="s">
        <v>484</v>
      </c>
      <c r="C491" s="563" t="s">
        <v>29019</v>
      </c>
      <c r="D491" s="563" t="s">
        <v>3824</v>
      </c>
      <c r="E491" s="563" t="s">
        <v>3821</v>
      </c>
      <c r="F491" s="563" t="s">
        <v>3822</v>
      </c>
      <c r="G491" s="563" t="s">
        <v>3812</v>
      </c>
      <c r="H491" s="563" t="s">
        <v>3823</v>
      </c>
      <c r="I491" s="563" t="s">
        <v>26690</v>
      </c>
      <c r="J491" s="563" t="s">
        <v>24001</v>
      </c>
      <c r="K491" s="563" t="s">
        <v>24001</v>
      </c>
      <c r="L491" s="563" t="s">
        <v>24001</v>
      </c>
      <c r="M491" s="563" t="s">
        <v>24001</v>
      </c>
      <c r="N491" s="563" t="s">
        <v>24001</v>
      </c>
      <c r="O491" s="564" t="s">
        <v>24001</v>
      </c>
      <c r="P491" s="564" t="s">
        <v>24001</v>
      </c>
      <c r="Q491" s="564">
        <v>33148</v>
      </c>
      <c r="R491" s="564"/>
      <c r="S491" s="564" t="s">
        <v>29139</v>
      </c>
    </row>
    <row r="492" spans="1:19" x14ac:dyDescent="0.35">
      <c r="A492" s="562">
        <v>3427</v>
      </c>
      <c r="B492" s="563" t="s">
        <v>484</v>
      </c>
      <c r="C492" s="563" t="s">
        <v>29019</v>
      </c>
      <c r="D492" s="563" t="s">
        <v>3827</v>
      </c>
      <c r="E492" s="563" t="s">
        <v>3825</v>
      </c>
      <c r="F492" s="563" t="s">
        <v>3826</v>
      </c>
      <c r="G492" s="563" t="s">
        <v>3812</v>
      </c>
      <c r="H492" s="563" t="s">
        <v>1859</v>
      </c>
      <c r="I492" s="563" t="s">
        <v>26690</v>
      </c>
      <c r="J492" s="563" t="s">
        <v>24001</v>
      </c>
      <c r="K492" s="563" t="s">
        <v>24001</v>
      </c>
      <c r="L492" s="563" t="s">
        <v>24001</v>
      </c>
      <c r="M492" s="563" t="s">
        <v>24001</v>
      </c>
      <c r="N492" s="563" t="s">
        <v>24001</v>
      </c>
      <c r="O492" s="564" t="s">
        <v>24001</v>
      </c>
      <c r="P492" s="564" t="s">
        <v>24001</v>
      </c>
      <c r="Q492" s="564">
        <v>33148</v>
      </c>
      <c r="R492" s="564"/>
      <c r="S492" s="564" t="s">
        <v>29140</v>
      </c>
    </row>
    <row r="493" spans="1:19" x14ac:dyDescent="0.35">
      <c r="A493" s="559">
        <v>3428</v>
      </c>
      <c r="B493" s="563" t="s">
        <v>484</v>
      </c>
      <c r="C493" s="563" t="s">
        <v>29019</v>
      </c>
      <c r="D493" s="563" t="s">
        <v>3830</v>
      </c>
      <c r="E493" s="563" t="s">
        <v>3828</v>
      </c>
      <c r="F493" s="563" t="s">
        <v>3829</v>
      </c>
      <c r="G493" s="563" t="s">
        <v>3812</v>
      </c>
      <c r="H493" s="563" t="s">
        <v>55</v>
      </c>
      <c r="I493" s="563" t="s">
        <v>26690</v>
      </c>
      <c r="J493" s="563" t="s">
        <v>24001</v>
      </c>
      <c r="K493" s="563" t="s">
        <v>24001</v>
      </c>
      <c r="L493" s="563" t="s">
        <v>24001</v>
      </c>
      <c r="M493" s="563" t="s">
        <v>24001</v>
      </c>
      <c r="N493" s="563" t="s">
        <v>24001</v>
      </c>
      <c r="O493" s="564" t="s">
        <v>24001</v>
      </c>
      <c r="P493" s="564" t="s">
        <v>24001</v>
      </c>
      <c r="Q493" s="564">
        <v>33148</v>
      </c>
      <c r="R493" s="564"/>
      <c r="S493" s="564" t="s">
        <v>3830</v>
      </c>
    </row>
    <row r="494" spans="1:19" x14ac:dyDescent="0.35">
      <c r="A494" s="559">
        <v>3429</v>
      </c>
      <c r="B494" s="563" t="s">
        <v>484</v>
      </c>
      <c r="C494" s="563" t="s">
        <v>29019</v>
      </c>
      <c r="D494" s="563" t="s">
        <v>3834</v>
      </c>
      <c r="E494" s="563" t="s">
        <v>3831</v>
      </c>
      <c r="F494" s="563" t="s">
        <v>3832</v>
      </c>
      <c r="G494" s="563" t="s">
        <v>3812</v>
      </c>
      <c r="H494" s="563" t="s">
        <v>3833</v>
      </c>
      <c r="I494" s="563" t="s">
        <v>26690</v>
      </c>
      <c r="J494" s="563" t="s">
        <v>24001</v>
      </c>
      <c r="K494" s="563" t="s">
        <v>24001</v>
      </c>
      <c r="L494" s="563" t="s">
        <v>24001</v>
      </c>
      <c r="M494" s="563" t="s">
        <v>24001</v>
      </c>
      <c r="N494" s="563" t="s">
        <v>24001</v>
      </c>
      <c r="O494" s="564" t="s">
        <v>24001</v>
      </c>
      <c r="P494" s="564" t="s">
        <v>24001</v>
      </c>
      <c r="Q494" s="564">
        <v>33148</v>
      </c>
      <c r="R494" s="564"/>
      <c r="S494" s="564" t="s">
        <v>29141</v>
      </c>
    </row>
    <row r="495" spans="1:19" x14ac:dyDescent="0.35">
      <c r="A495" s="562">
        <v>6176</v>
      </c>
      <c r="B495" s="562" t="s">
        <v>484</v>
      </c>
      <c r="C495" s="562" t="s">
        <v>18598</v>
      </c>
      <c r="D495" s="562" t="s">
        <v>18601</v>
      </c>
      <c r="E495" s="562" t="s">
        <v>24001</v>
      </c>
      <c r="F495" s="562" t="s">
        <v>18599</v>
      </c>
      <c r="G495" s="562" t="s">
        <v>18600</v>
      </c>
      <c r="H495" s="562" t="s">
        <v>55</v>
      </c>
      <c r="I495" s="562" t="s">
        <v>26690</v>
      </c>
      <c r="J495" s="562" t="s">
        <v>109</v>
      </c>
      <c r="K495" s="562" t="s">
        <v>24001</v>
      </c>
      <c r="L495" s="562" t="s">
        <v>24001</v>
      </c>
      <c r="M495" s="562" t="s">
        <v>24001</v>
      </c>
      <c r="N495" s="562" t="s">
        <v>24001</v>
      </c>
      <c r="O495" s="565" t="s">
        <v>24001</v>
      </c>
      <c r="P495" s="565" t="s">
        <v>24001</v>
      </c>
      <c r="Q495" s="565">
        <v>33148</v>
      </c>
      <c r="R495" s="565"/>
      <c r="S495" s="565" t="s">
        <v>18601</v>
      </c>
    </row>
    <row r="496" spans="1:19" x14ac:dyDescent="0.35">
      <c r="A496" s="559">
        <v>6051</v>
      </c>
      <c r="B496" s="563" t="s">
        <v>398</v>
      </c>
      <c r="C496" s="563" t="s">
        <v>24021</v>
      </c>
      <c r="D496" s="563" t="s">
        <v>24022</v>
      </c>
      <c r="E496" s="563" t="s">
        <v>24023</v>
      </c>
      <c r="F496" s="563" t="s">
        <v>24024</v>
      </c>
      <c r="G496" s="563" t="s">
        <v>24025</v>
      </c>
      <c r="H496" s="563" t="s">
        <v>24026</v>
      </c>
      <c r="I496" s="563" t="s">
        <v>26690</v>
      </c>
      <c r="J496" s="563" t="s">
        <v>109</v>
      </c>
      <c r="K496" s="563" t="s">
        <v>24001</v>
      </c>
      <c r="L496" s="563" t="s">
        <v>24001</v>
      </c>
      <c r="M496" s="563" t="s">
        <v>24001</v>
      </c>
      <c r="N496" s="563" t="s">
        <v>24001</v>
      </c>
      <c r="O496" s="564" t="s">
        <v>24001</v>
      </c>
      <c r="P496" s="564" t="s">
        <v>24001</v>
      </c>
      <c r="Q496" s="564">
        <v>42474</v>
      </c>
      <c r="R496" s="564"/>
      <c r="S496" s="564" t="s">
        <v>29142</v>
      </c>
    </row>
    <row r="497" spans="1:19" x14ac:dyDescent="0.35">
      <c r="A497" s="559">
        <v>4432</v>
      </c>
      <c r="B497" s="563" t="s">
        <v>484</v>
      </c>
      <c r="C497" s="563" t="s">
        <v>10615</v>
      </c>
      <c r="D497" s="563" t="s">
        <v>10643</v>
      </c>
      <c r="E497" s="563" t="s">
        <v>10639</v>
      </c>
      <c r="F497" s="563" t="s">
        <v>10640</v>
      </c>
      <c r="G497" s="563" t="s">
        <v>10641</v>
      </c>
      <c r="H497" s="563" t="s">
        <v>10642</v>
      </c>
      <c r="I497" s="563" t="s">
        <v>26690</v>
      </c>
      <c r="J497" s="563" t="s">
        <v>109</v>
      </c>
      <c r="K497" s="563" t="s">
        <v>24001</v>
      </c>
      <c r="L497" s="563" t="s">
        <v>24001</v>
      </c>
      <c r="M497" s="563" t="s">
        <v>24001</v>
      </c>
      <c r="N497" s="563" t="s">
        <v>24001</v>
      </c>
      <c r="O497" s="564" t="s">
        <v>24001</v>
      </c>
      <c r="P497" s="564" t="s">
        <v>24001</v>
      </c>
      <c r="Q497" s="564">
        <v>33148</v>
      </c>
      <c r="R497" s="564">
        <v>38511</v>
      </c>
      <c r="S497" s="564" t="s">
        <v>29143</v>
      </c>
    </row>
    <row r="498" spans="1:19" x14ac:dyDescent="0.35">
      <c r="A498" s="562">
        <v>4288</v>
      </c>
      <c r="B498" s="563" t="s">
        <v>484</v>
      </c>
      <c r="C498" s="563" t="s">
        <v>10170</v>
      </c>
      <c r="D498" s="563" t="s">
        <v>10175</v>
      </c>
      <c r="E498" s="563" t="s">
        <v>10171</v>
      </c>
      <c r="F498" s="563" t="s">
        <v>10172</v>
      </c>
      <c r="G498" s="563" t="s">
        <v>10173</v>
      </c>
      <c r="H498" s="563" t="s">
        <v>10174</v>
      </c>
      <c r="I498" s="563" t="s">
        <v>26690</v>
      </c>
      <c r="J498" s="563" t="s">
        <v>109</v>
      </c>
      <c r="K498" s="563" t="s">
        <v>24001</v>
      </c>
      <c r="L498" s="563" t="s">
        <v>24001</v>
      </c>
      <c r="M498" s="563" t="s">
        <v>24001</v>
      </c>
      <c r="N498" s="563" t="s">
        <v>24001</v>
      </c>
      <c r="O498" s="564" t="s">
        <v>24001</v>
      </c>
      <c r="P498" s="564" t="s">
        <v>24001</v>
      </c>
      <c r="Q498" s="564">
        <v>33148</v>
      </c>
      <c r="R498" s="564"/>
      <c r="S498" s="564" t="s">
        <v>29144</v>
      </c>
    </row>
    <row r="499" spans="1:19" x14ac:dyDescent="0.35">
      <c r="A499" s="559">
        <v>5224</v>
      </c>
      <c r="B499" s="563" t="s">
        <v>484</v>
      </c>
      <c r="C499" s="563" t="s">
        <v>28883</v>
      </c>
      <c r="D499" s="563" t="s">
        <v>13434</v>
      </c>
      <c r="E499" s="563" t="s">
        <v>13430</v>
      </c>
      <c r="F499" s="563" t="s">
        <v>13431</v>
      </c>
      <c r="G499" s="563" t="s">
        <v>13432</v>
      </c>
      <c r="H499" s="563" t="s">
        <v>13433</v>
      </c>
      <c r="I499" s="563" t="s">
        <v>26690</v>
      </c>
      <c r="J499" s="563" t="s">
        <v>109</v>
      </c>
      <c r="K499" s="563" t="s">
        <v>24001</v>
      </c>
      <c r="L499" s="563" t="s">
        <v>24001</v>
      </c>
      <c r="M499" s="563" t="s">
        <v>24001</v>
      </c>
      <c r="N499" s="563" t="s">
        <v>24001</v>
      </c>
      <c r="O499" s="564" t="s">
        <v>24001</v>
      </c>
      <c r="P499" s="564" t="s">
        <v>24001</v>
      </c>
      <c r="Q499" s="564">
        <v>33148</v>
      </c>
      <c r="R499" s="564"/>
      <c r="S499" s="564" t="s">
        <v>29145</v>
      </c>
    </row>
    <row r="500" spans="1:19" x14ac:dyDescent="0.35">
      <c r="A500" s="559">
        <v>5225</v>
      </c>
      <c r="B500" s="563" t="s">
        <v>484</v>
      </c>
      <c r="C500" s="563" t="s">
        <v>28883</v>
      </c>
      <c r="D500" s="563" t="s">
        <v>13438</v>
      </c>
      <c r="E500" s="563" t="s">
        <v>13435</v>
      </c>
      <c r="F500" s="563" t="s">
        <v>13436</v>
      </c>
      <c r="G500" s="563" t="s">
        <v>13432</v>
      </c>
      <c r="H500" s="563" t="s">
        <v>13437</v>
      </c>
      <c r="I500" s="563" t="s">
        <v>26690</v>
      </c>
      <c r="J500" s="563" t="s">
        <v>109</v>
      </c>
      <c r="K500" s="563" t="s">
        <v>24001</v>
      </c>
      <c r="L500" s="563" t="s">
        <v>24001</v>
      </c>
      <c r="M500" s="563" t="s">
        <v>24001</v>
      </c>
      <c r="N500" s="563" t="s">
        <v>24001</v>
      </c>
      <c r="O500" s="564" t="s">
        <v>24001</v>
      </c>
      <c r="P500" s="564" t="s">
        <v>24001</v>
      </c>
      <c r="Q500" s="564">
        <v>33148</v>
      </c>
      <c r="R500" s="564"/>
      <c r="S500" s="564" t="s">
        <v>29146</v>
      </c>
    </row>
    <row r="501" spans="1:19" x14ac:dyDescent="0.35">
      <c r="A501" s="562">
        <v>5226</v>
      </c>
      <c r="B501" s="563" t="s">
        <v>484</v>
      </c>
      <c r="C501" s="563" t="s">
        <v>28883</v>
      </c>
      <c r="D501" s="563" t="s">
        <v>13440</v>
      </c>
      <c r="E501" s="563" t="s">
        <v>24001</v>
      </c>
      <c r="F501" s="563" t="s">
        <v>13439</v>
      </c>
      <c r="G501" s="563" t="s">
        <v>13432</v>
      </c>
      <c r="H501" s="563" t="s">
        <v>55</v>
      </c>
      <c r="I501" s="563" t="s">
        <v>26690</v>
      </c>
      <c r="J501" s="563" t="s">
        <v>109</v>
      </c>
      <c r="K501" s="563" t="s">
        <v>24001</v>
      </c>
      <c r="L501" s="563" t="s">
        <v>24001</v>
      </c>
      <c r="M501" s="563" t="s">
        <v>24001</v>
      </c>
      <c r="N501" s="563" t="s">
        <v>24001</v>
      </c>
      <c r="O501" s="564" t="s">
        <v>24001</v>
      </c>
      <c r="P501" s="564" t="s">
        <v>24001</v>
      </c>
      <c r="Q501" s="564">
        <v>33148</v>
      </c>
      <c r="R501" s="564"/>
      <c r="S501" s="564" t="s">
        <v>13440</v>
      </c>
    </row>
    <row r="502" spans="1:19" x14ac:dyDescent="0.35">
      <c r="A502" s="559">
        <v>5227</v>
      </c>
      <c r="B502" s="563" t="s">
        <v>484</v>
      </c>
      <c r="C502" s="563" t="s">
        <v>28883</v>
      </c>
      <c r="D502" s="563" t="s">
        <v>13445</v>
      </c>
      <c r="E502" s="563" t="s">
        <v>13441</v>
      </c>
      <c r="F502" s="563" t="s">
        <v>13442</v>
      </c>
      <c r="G502" s="563" t="s">
        <v>13443</v>
      </c>
      <c r="H502" s="563" t="s">
        <v>13444</v>
      </c>
      <c r="I502" s="563" t="s">
        <v>26690</v>
      </c>
      <c r="J502" s="563" t="s">
        <v>109</v>
      </c>
      <c r="K502" s="563" t="s">
        <v>24001</v>
      </c>
      <c r="L502" s="563" t="s">
        <v>24001</v>
      </c>
      <c r="M502" s="563" t="s">
        <v>24001</v>
      </c>
      <c r="N502" s="563" t="s">
        <v>24001</v>
      </c>
      <c r="O502" s="564" t="s">
        <v>24001</v>
      </c>
      <c r="P502" s="564" t="s">
        <v>24001</v>
      </c>
      <c r="Q502" s="564">
        <v>33148</v>
      </c>
      <c r="R502" s="564"/>
      <c r="S502" s="564" t="s">
        <v>29147</v>
      </c>
    </row>
    <row r="503" spans="1:19" x14ac:dyDescent="0.35">
      <c r="A503" s="559">
        <v>3704</v>
      </c>
      <c r="B503" s="563" t="s">
        <v>484</v>
      </c>
      <c r="C503" s="563" t="s">
        <v>1745</v>
      </c>
      <c r="D503" s="563" t="s">
        <v>1755</v>
      </c>
      <c r="E503" s="563" t="s">
        <v>1751</v>
      </c>
      <c r="F503" s="563" t="s">
        <v>1752</v>
      </c>
      <c r="G503" s="563" t="s">
        <v>1753</v>
      </c>
      <c r="H503" s="563" t="s">
        <v>1754</v>
      </c>
      <c r="I503" s="563" t="s">
        <v>26690</v>
      </c>
      <c r="J503" s="563" t="s">
        <v>109</v>
      </c>
      <c r="K503" s="563" t="s">
        <v>24001</v>
      </c>
      <c r="L503" s="563" t="s">
        <v>24001</v>
      </c>
      <c r="M503" s="563" t="s">
        <v>24001</v>
      </c>
      <c r="N503" s="563" t="s">
        <v>24001</v>
      </c>
      <c r="O503" s="564" t="s">
        <v>24001</v>
      </c>
      <c r="P503" s="564" t="s">
        <v>24001</v>
      </c>
      <c r="Q503" s="564">
        <v>34130</v>
      </c>
      <c r="R503" s="564"/>
      <c r="S503" s="564" t="s">
        <v>29148</v>
      </c>
    </row>
    <row r="504" spans="1:19" x14ac:dyDescent="0.35">
      <c r="A504" s="562">
        <v>1468</v>
      </c>
      <c r="B504" s="563" t="s">
        <v>484</v>
      </c>
      <c r="C504" s="563" t="s">
        <v>3680</v>
      </c>
      <c r="D504" s="563" t="s">
        <v>3685</v>
      </c>
      <c r="E504" s="563" t="s">
        <v>3681</v>
      </c>
      <c r="F504" s="563" t="s">
        <v>3682</v>
      </c>
      <c r="G504" s="563" t="s">
        <v>3683</v>
      </c>
      <c r="H504" s="563" t="s">
        <v>3684</v>
      </c>
      <c r="I504" s="563" t="s">
        <v>26838</v>
      </c>
      <c r="J504" s="563" t="s">
        <v>109</v>
      </c>
      <c r="K504" s="563" t="s">
        <v>24001</v>
      </c>
      <c r="L504" s="563" t="s">
        <v>24001</v>
      </c>
      <c r="M504" s="563" t="s">
        <v>24001</v>
      </c>
      <c r="N504" s="563" t="s">
        <v>24001</v>
      </c>
      <c r="O504" s="564" t="s">
        <v>24001</v>
      </c>
      <c r="P504" s="564" t="s">
        <v>24001</v>
      </c>
      <c r="Q504" s="564">
        <v>33148</v>
      </c>
      <c r="R504" s="564">
        <v>38404</v>
      </c>
      <c r="S504" s="564" t="s">
        <v>29149</v>
      </c>
    </row>
    <row r="505" spans="1:19" x14ac:dyDescent="0.35">
      <c r="A505" s="559">
        <v>2390</v>
      </c>
      <c r="B505" s="563" t="s">
        <v>484</v>
      </c>
      <c r="C505" s="563" t="s">
        <v>4617</v>
      </c>
      <c r="D505" s="563" t="s">
        <v>24027</v>
      </c>
      <c r="E505" s="563" t="s">
        <v>4731</v>
      </c>
      <c r="F505" s="563" t="s">
        <v>4732</v>
      </c>
      <c r="G505" s="563" t="s">
        <v>23698</v>
      </c>
      <c r="H505" s="563" t="s">
        <v>4733</v>
      </c>
      <c r="I505" s="563" t="s">
        <v>26690</v>
      </c>
      <c r="J505" s="563" t="s">
        <v>24001</v>
      </c>
      <c r="K505" s="563" t="s">
        <v>24001</v>
      </c>
      <c r="L505" s="563" t="s">
        <v>24001</v>
      </c>
      <c r="M505" s="563" t="s">
        <v>24001</v>
      </c>
      <c r="N505" s="563" t="s">
        <v>24001</v>
      </c>
      <c r="O505" s="564" t="s">
        <v>24001</v>
      </c>
      <c r="P505" s="564" t="s">
        <v>24001</v>
      </c>
      <c r="Q505" s="564">
        <v>33148</v>
      </c>
      <c r="R505" s="564">
        <v>42317.527152777802</v>
      </c>
      <c r="S505" s="564" t="s">
        <v>29150</v>
      </c>
    </row>
    <row r="506" spans="1:19" x14ac:dyDescent="0.35">
      <c r="A506" s="559">
        <v>5228</v>
      </c>
      <c r="B506" s="563" t="s">
        <v>484</v>
      </c>
      <c r="C506" s="563" t="s">
        <v>28883</v>
      </c>
      <c r="D506" s="563" t="s">
        <v>13450</v>
      </c>
      <c r="E506" s="563" t="s">
        <v>13446</v>
      </c>
      <c r="F506" s="563" t="s">
        <v>13447</v>
      </c>
      <c r="G506" s="563" t="s">
        <v>13448</v>
      </c>
      <c r="H506" s="563" t="s">
        <v>13449</v>
      </c>
      <c r="I506" s="563" t="s">
        <v>26690</v>
      </c>
      <c r="J506" s="563" t="s">
        <v>24001</v>
      </c>
      <c r="K506" s="563" t="s">
        <v>24001</v>
      </c>
      <c r="L506" s="563" t="s">
        <v>24001</v>
      </c>
      <c r="M506" s="563" t="s">
        <v>24001</v>
      </c>
      <c r="N506" s="563" t="s">
        <v>24001</v>
      </c>
      <c r="O506" s="564" t="s">
        <v>24001</v>
      </c>
      <c r="P506" s="564" t="s">
        <v>24001</v>
      </c>
      <c r="Q506" s="564">
        <v>33148</v>
      </c>
      <c r="R506" s="564">
        <v>34079</v>
      </c>
      <c r="S506" s="564" t="s">
        <v>29151</v>
      </c>
    </row>
    <row r="507" spans="1:19" x14ac:dyDescent="0.35">
      <c r="A507" s="562">
        <v>5229</v>
      </c>
      <c r="B507" s="563" t="s">
        <v>484</v>
      </c>
      <c r="C507" s="563" t="s">
        <v>28883</v>
      </c>
      <c r="D507" s="563" t="s">
        <v>13454</v>
      </c>
      <c r="E507" s="563" t="s">
        <v>13451</v>
      </c>
      <c r="F507" s="563" t="s">
        <v>13452</v>
      </c>
      <c r="G507" s="563" t="s">
        <v>13448</v>
      </c>
      <c r="H507" s="563" t="s">
        <v>13453</v>
      </c>
      <c r="I507" s="563" t="s">
        <v>26690</v>
      </c>
      <c r="J507" s="563" t="s">
        <v>24001</v>
      </c>
      <c r="K507" s="563" t="s">
        <v>24001</v>
      </c>
      <c r="L507" s="563" t="s">
        <v>24001</v>
      </c>
      <c r="M507" s="563" t="s">
        <v>24001</v>
      </c>
      <c r="N507" s="563" t="s">
        <v>24001</v>
      </c>
      <c r="O507" s="564" t="s">
        <v>24001</v>
      </c>
      <c r="P507" s="564" t="s">
        <v>24001</v>
      </c>
      <c r="Q507" s="564">
        <v>33148</v>
      </c>
      <c r="R507" s="564">
        <v>34079</v>
      </c>
      <c r="S507" s="564" t="s">
        <v>34263</v>
      </c>
    </row>
    <row r="508" spans="1:19" x14ac:dyDescent="0.35">
      <c r="A508" s="559">
        <v>5230</v>
      </c>
      <c r="B508" s="563" t="s">
        <v>484</v>
      </c>
      <c r="C508" s="563" t="s">
        <v>28883</v>
      </c>
      <c r="D508" s="563" t="s">
        <v>13457</v>
      </c>
      <c r="E508" s="563" t="s">
        <v>13455</v>
      </c>
      <c r="F508" s="563" t="s">
        <v>13456</v>
      </c>
      <c r="G508" s="563" t="s">
        <v>13448</v>
      </c>
      <c r="H508" s="563" t="s">
        <v>55</v>
      </c>
      <c r="I508" s="563" t="s">
        <v>26690</v>
      </c>
      <c r="J508" s="563" t="s">
        <v>24001</v>
      </c>
      <c r="K508" s="563" t="s">
        <v>24001</v>
      </c>
      <c r="L508" s="563" t="s">
        <v>24001</v>
      </c>
      <c r="M508" s="563" t="s">
        <v>24001</v>
      </c>
      <c r="N508" s="563" t="s">
        <v>24001</v>
      </c>
      <c r="O508" s="564" t="s">
        <v>24001</v>
      </c>
      <c r="P508" s="564" t="s">
        <v>24001</v>
      </c>
      <c r="Q508" s="564">
        <v>34303</v>
      </c>
      <c r="R508" s="564"/>
      <c r="S508" s="564" t="s">
        <v>13457</v>
      </c>
    </row>
    <row r="509" spans="1:19" x14ac:dyDescent="0.35">
      <c r="A509" s="559">
        <v>5231</v>
      </c>
      <c r="B509" s="563" t="s">
        <v>484</v>
      </c>
      <c r="C509" s="563" t="s">
        <v>28883</v>
      </c>
      <c r="D509" s="563" t="s">
        <v>13461</v>
      </c>
      <c r="E509" s="563" t="s">
        <v>13458</v>
      </c>
      <c r="F509" s="563" t="s">
        <v>13459</v>
      </c>
      <c r="G509" s="563" t="s">
        <v>13460</v>
      </c>
      <c r="H509" s="563" t="s">
        <v>6014</v>
      </c>
      <c r="I509" s="563" t="s">
        <v>26691</v>
      </c>
      <c r="J509" s="563" t="s">
        <v>109</v>
      </c>
      <c r="K509" s="563" t="s">
        <v>24001</v>
      </c>
      <c r="L509" s="563" t="s">
        <v>24001</v>
      </c>
      <c r="M509" s="563" t="s">
        <v>24001</v>
      </c>
      <c r="N509" s="563" t="s">
        <v>24001</v>
      </c>
      <c r="O509" s="564" t="s">
        <v>24001</v>
      </c>
      <c r="P509" s="564" t="s">
        <v>24001</v>
      </c>
      <c r="Q509" s="564">
        <v>33148</v>
      </c>
      <c r="R509" s="564"/>
      <c r="S509" s="564" t="s">
        <v>29152</v>
      </c>
    </row>
    <row r="510" spans="1:19" x14ac:dyDescent="0.35">
      <c r="A510" s="562">
        <v>5232</v>
      </c>
      <c r="B510" s="563" t="s">
        <v>484</v>
      </c>
      <c r="C510" s="563" t="s">
        <v>28883</v>
      </c>
      <c r="D510" s="563" t="s">
        <v>13464</v>
      </c>
      <c r="E510" s="563" t="s">
        <v>13462</v>
      </c>
      <c r="F510" s="563" t="s">
        <v>13463</v>
      </c>
      <c r="G510" s="563" t="s">
        <v>13460</v>
      </c>
      <c r="H510" s="563" t="s">
        <v>6014</v>
      </c>
      <c r="I510" s="563" t="s">
        <v>27349</v>
      </c>
      <c r="J510" s="563" t="s">
        <v>109</v>
      </c>
      <c r="K510" s="563" t="s">
        <v>24001</v>
      </c>
      <c r="L510" s="563" t="s">
        <v>24001</v>
      </c>
      <c r="M510" s="563" t="s">
        <v>24001</v>
      </c>
      <c r="N510" s="563" t="s">
        <v>24001</v>
      </c>
      <c r="O510" s="564" t="s">
        <v>24001</v>
      </c>
      <c r="P510" s="564" t="s">
        <v>24001</v>
      </c>
      <c r="Q510" s="564">
        <v>33148</v>
      </c>
      <c r="R510" s="564"/>
      <c r="S510" s="564" t="s">
        <v>29153</v>
      </c>
    </row>
    <row r="511" spans="1:19" x14ac:dyDescent="0.35">
      <c r="A511" s="559">
        <v>5233</v>
      </c>
      <c r="B511" s="563" t="s">
        <v>484</v>
      </c>
      <c r="C511" s="563" t="s">
        <v>28883</v>
      </c>
      <c r="D511" s="563" t="s">
        <v>13466</v>
      </c>
      <c r="E511" s="563" t="s">
        <v>13458</v>
      </c>
      <c r="F511" s="563" t="s">
        <v>13465</v>
      </c>
      <c r="G511" s="563" t="s">
        <v>13460</v>
      </c>
      <c r="H511" s="563" t="s">
        <v>6014</v>
      </c>
      <c r="I511" s="563" t="s">
        <v>27350</v>
      </c>
      <c r="J511" s="563" t="s">
        <v>109</v>
      </c>
      <c r="K511" s="563" t="s">
        <v>24001</v>
      </c>
      <c r="L511" s="563" t="s">
        <v>24001</v>
      </c>
      <c r="M511" s="563" t="s">
        <v>24001</v>
      </c>
      <c r="N511" s="563" t="s">
        <v>24001</v>
      </c>
      <c r="O511" s="564" t="s">
        <v>24001</v>
      </c>
      <c r="P511" s="564" t="s">
        <v>24001</v>
      </c>
      <c r="Q511" s="564">
        <v>33148</v>
      </c>
      <c r="R511" s="564"/>
      <c r="S511" s="564" t="s">
        <v>29154</v>
      </c>
    </row>
    <row r="512" spans="1:19" x14ac:dyDescent="0.35">
      <c r="A512" s="559">
        <v>13</v>
      </c>
      <c r="B512" s="563" t="s">
        <v>484</v>
      </c>
      <c r="C512" s="563" t="s">
        <v>18598</v>
      </c>
      <c r="D512" s="563" t="s">
        <v>18605</v>
      </c>
      <c r="E512" s="563" t="s">
        <v>18602</v>
      </c>
      <c r="F512" s="563" t="s">
        <v>18603</v>
      </c>
      <c r="G512" s="563" t="s">
        <v>18604</v>
      </c>
      <c r="H512" s="563" t="s">
        <v>10004</v>
      </c>
      <c r="I512" s="563" t="s">
        <v>26690</v>
      </c>
      <c r="J512" s="563" t="s">
        <v>109</v>
      </c>
      <c r="K512" s="563" t="s">
        <v>24001</v>
      </c>
      <c r="L512" s="563" t="s">
        <v>24001</v>
      </c>
      <c r="M512" s="563" t="s">
        <v>24001</v>
      </c>
      <c r="N512" s="563" t="s">
        <v>24001</v>
      </c>
      <c r="O512" s="564" t="s">
        <v>24001</v>
      </c>
      <c r="P512" s="564" t="s">
        <v>24001</v>
      </c>
      <c r="Q512" s="564">
        <v>33148</v>
      </c>
      <c r="R512" s="564">
        <v>40016</v>
      </c>
      <c r="S512" s="564" t="s">
        <v>29155</v>
      </c>
    </row>
    <row r="513" spans="1:19" x14ac:dyDescent="0.35">
      <c r="A513" s="562">
        <v>944</v>
      </c>
      <c r="B513" s="563" t="s">
        <v>484</v>
      </c>
      <c r="C513" s="563" t="s">
        <v>28929</v>
      </c>
      <c r="D513" s="563" t="s">
        <v>16842</v>
      </c>
      <c r="E513" s="563" t="s">
        <v>16838</v>
      </c>
      <c r="F513" s="563" t="s">
        <v>16839</v>
      </c>
      <c r="G513" s="563" t="s">
        <v>16840</v>
      </c>
      <c r="H513" s="563" t="s">
        <v>16841</v>
      </c>
      <c r="I513" s="563" t="s">
        <v>26690</v>
      </c>
      <c r="J513" s="563" t="s">
        <v>24001</v>
      </c>
      <c r="K513" s="563" t="s">
        <v>24001</v>
      </c>
      <c r="L513" s="563" t="s">
        <v>24001</v>
      </c>
      <c r="M513" s="563" t="s">
        <v>24001</v>
      </c>
      <c r="N513" s="563" t="s">
        <v>24001</v>
      </c>
      <c r="O513" s="564" t="s">
        <v>24001</v>
      </c>
      <c r="P513" s="564" t="s">
        <v>24001</v>
      </c>
      <c r="Q513" s="564">
        <v>33148</v>
      </c>
      <c r="R513" s="564"/>
      <c r="S513" s="564" t="s">
        <v>29156</v>
      </c>
    </row>
    <row r="514" spans="1:19" x14ac:dyDescent="0.35">
      <c r="A514" s="559">
        <v>945</v>
      </c>
      <c r="B514" s="563" t="s">
        <v>484</v>
      </c>
      <c r="C514" s="563" t="s">
        <v>28929</v>
      </c>
      <c r="D514" s="563" t="s">
        <v>16844</v>
      </c>
      <c r="E514" s="563" t="s">
        <v>24001</v>
      </c>
      <c r="F514" s="563" t="s">
        <v>16843</v>
      </c>
      <c r="G514" s="563" t="s">
        <v>16840</v>
      </c>
      <c r="H514" s="563" t="s">
        <v>1836</v>
      </c>
      <c r="I514" s="563" t="s">
        <v>26690</v>
      </c>
      <c r="J514" s="563" t="s">
        <v>24001</v>
      </c>
      <c r="K514" s="563" t="s">
        <v>62</v>
      </c>
      <c r="L514" s="563" t="s">
        <v>24001</v>
      </c>
      <c r="M514" s="563" t="s">
        <v>24001</v>
      </c>
      <c r="N514" s="563" t="s">
        <v>24001</v>
      </c>
      <c r="O514" s="564" t="s">
        <v>24001</v>
      </c>
      <c r="P514" s="564" t="s">
        <v>24001</v>
      </c>
      <c r="Q514" s="564">
        <v>33148</v>
      </c>
      <c r="R514" s="564"/>
      <c r="S514" s="564" t="s">
        <v>29157</v>
      </c>
    </row>
    <row r="515" spans="1:19" x14ac:dyDescent="0.35">
      <c r="A515" s="559">
        <v>946</v>
      </c>
      <c r="B515" s="563" t="s">
        <v>484</v>
      </c>
      <c r="C515" s="563" t="s">
        <v>28929</v>
      </c>
      <c r="D515" s="563" t="s">
        <v>16846</v>
      </c>
      <c r="E515" s="563" t="s">
        <v>24001</v>
      </c>
      <c r="F515" s="563" t="s">
        <v>16845</v>
      </c>
      <c r="G515" s="563" t="s">
        <v>16840</v>
      </c>
      <c r="H515" s="563" t="s">
        <v>300</v>
      </c>
      <c r="I515" s="563" t="s">
        <v>26690</v>
      </c>
      <c r="J515" s="563" t="s">
        <v>24001</v>
      </c>
      <c r="K515" s="563" t="s">
        <v>62</v>
      </c>
      <c r="L515" s="563" t="s">
        <v>24001</v>
      </c>
      <c r="M515" s="563" t="s">
        <v>24001</v>
      </c>
      <c r="N515" s="563" t="s">
        <v>24001</v>
      </c>
      <c r="O515" s="564" t="s">
        <v>24001</v>
      </c>
      <c r="P515" s="564" t="s">
        <v>24001</v>
      </c>
      <c r="Q515" s="564">
        <v>33148</v>
      </c>
      <c r="R515" s="564"/>
      <c r="S515" s="564" t="s">
        <v>29158</v>
      </c>
    </row>
    <row r="516" spans="1:19" x14ac:dyDescent="0.35">
      <c r="A516" s="562">
        <v>947</v>
      </c>
      <c r="B516" s="563" t="s">
        <v>484</v>
      </c>
      <c r="C516" s="563" t="s">
        <v>28929</v>
      </c>
      <c r="D516" s="563" t="s">
        <v>16849</v>
      </c>
      <c r="E516" s="563" t="s">
        <v>16847</v>
      </c>
      <c r="F516" s="563" t="s">
        <v>16848</v>
      </c>
      <c r="G516" s="563" t="s">
        <v>16840</v>
      </c>
      <c r="H516" s="563" t="s">
        <v>6455</v>
      </c>
      <c r="I516" s="563" t="s">
        <v>26690</v>
      </c>
      <c r="J516" s="563" t="s">
        <v>24001</v>
      </c>
      <c r="K516" s="563" t="s">
        <v>24001</v>
      </c>
      <c r="L516" s="563" t="s">
        <v>24001</v>
      </c>
      <c r="M516" s="563" t="s">
        <v>24001</v>
      </c>
      <c r="N516" s="563" t="s">
        <v>24001</v>
      </c>
      <c r="O516" s="564" t="s">
        <v>24001</v>
      </c>
      <c r="P516" s="564" t="s">
        <v>24001</v>
      </c>
      <c r="Q516" s="564">
        <v>33148</v>
      </c>
      <c r="R516" s="564"/>
      <c r="S516" s="564" t="s">
        <v>29159</v>
      </c>
    </row>
    <row r="517" spans="1:19" x14ac:dyDescent="0.35">
      <c r="A517" s="559">
        <v>948</v>
      </c>
      <c r="B517" s="563" t="s">
        <v>484</v>
      </c>
      <c r="C517" s="563" t="s">
        <v>28929</v>
      </c>
      <c r="D517" s="563" t="s">
        <v>16852</v>
      </c>
      <c r="E517" s="563" t="s">
        <v>16850</v>
      </c>
      <c r="F517" s="563" t="s">
        <v>16851</v>
      </c>
      <c r="G517" s="563" t="s">
        <v>16840</v>
      </c>
      <c r="H517" s="563" t="s">
        <v>16076</v>
      </c>
      <c r="I517" s="563" t="s">
        <v>26690</v>
      </c>
      <c r="J517" s="563" t="s">
        <v>24001</v>
      </c>
      <c r="K517" s="563" t="s">
        <v>24001</v>
      </c>
      <c r="L517" s="563" t="s">
        <v>24001</v>
      </c>
      <c r="M517" s="563" t="s">
        <v>24001</v>
      </c>
      <c r="N517" s="563" t="s">
        <v>24001</v>
      </c>
      <c r="O517" s="564" t="s">
        <v>24001</v>
      </c>
      <c r="P517" s="564" t="s">
        <v>24001</v>
      </c>
      <c r="Q517" s="564">
        <v>35550</v>
      </c>
      <c r="R517" s="564">
        <v>35634</v>
      </c>
      <c r="S517" s="564" t="s">
        <v>29160</v>
      </c>
    </row>
    <row r="518" spans="1:19" x14ac:dyDescent="0.35">
      <c r="A518" s="559">
        <v>949</v>
      </c>
      <c r="B518" s="563" t="s">
        <v>484</v>
      </c>
      <c r="C518" s="563" t="s">
        <v>28929</v>
      </c>
      <c r="D518" s="563" t="s">
        <v>16856</v>
      </c>
      <c r="E518" s="563" t="s">
        <v>16853</v>
      </c>
      <c r="F518" s="563" t="s">
        <v>16854</v>
      </c>
      <c r="G518" s="563" t="s">
        <v>16840</v>
      </c>
      <c r="H518" s="563" t="s">
        <v>16855</v>
      </c>
      <c r="I518" s="563" t="s">
        <v>26690</v>
      </c>
      <c r="J518" s="563" t="s">
        <v>24001</v>
      </c>
      <c r="K518" s="563" t="s">
        <v>24001</v>
      </c>
      <c r="L518" s="563" t="s">
        <v>24001</v>
      </c>
      <c r="M518" s="563" t="s">
        <v>24001</v>
      </c>
      <c r="N518" s="563" t="s">
        <v>24001</v>
      </c>
      <c r="O518" s="564" t="s">
        <v>24001</v>
      </c>
      <c r="P518" s="564" t="s">
        <v>24001</v>
      </c>
      <c r="Q518" s="564">
        <v>33148</v>
      </c>
      <c r="R518" s="564"/>
      <c r="S518" s="564" t="s">
        <v>29161</v>
      </c>
    </row>
    <row r="519" spans="1:19" x14ac:dyDescent="0.35">
      <c r="A519" s="562">
        <v>950</v>
      </c>
      <c r="B519" s="563" t="s">
        <v>484</v>
      </c>
      <c r="C519" s="563" t="s">
        <v>28929</v>
      </c>
      <c r="D519" s="563" t="s">
        <v>16860</v>
      </c>
      <c r="E519" s="563" t="s">
        <v>16857</v>
      </c>
      <c r="F519" s="563" t="s">
        <v>16858</v>
      </c>
      <c r="G519" s="563" t="s">
        <v>16840</v>
      </c>
      <c r="H519" s="563" t="s">
        <v>16859</v>
      </c>
      <c r="I519" s="563" t="s">
        <v>26690</v>
      </c>
      <c r="J519" s="563" t="s">
        <v>24001</v>
      </c>
      <c r="K519" s="563" t="s">
        <v>24001</v>
      </c>
      <c r="L519" s="563" t="s">
        <v>24001</v>
      </c>
      <c r="M519" s="563" t="s">
        <v>24001</v>
      </c>
      <c r="N519" s="563" t="s">
        <v>24001</v>
      </c>
      <c r="O519" s="564" t="s">
        <v>24001</v>
      </c>
      <c r="P519" s="564" t="s">
        <v>24001</v>
      </c>
      <c r="Q519" s="564">
        <v>33148</v>
      </c>
      <c r="R519" s="564"/>
      <c r="S519" s="564" t="s">
        <v>29162</v>
      </c>
    </row>
    <row r="520" spans="1:19" x14ac:dyDescent="0.35">
      <c r="A520" s="559">
        <v>951</v>
      </c>
      <c r="B520" s="563" t="s">
        <v>484</v>
      </c>
      <c r="C520" s="563" t="s">
        <v>28929</v>
      </c>
      <c r="D520" s="563" t="s">
        <v>16864</v>
      </c>
      <c r="E520" s="563" t="s">
        <v>16861</v>
      </c>
      <c r="F520" s="563" t="s">
        <v>16862</v>
      </c>
      <c r="G520" s="563" t="s">
        <v>16840</v>
      </c>
      <c r="H520" s="563" t="s">
        <v>16863</v>
      </c>
      <c r="I520" s="563" t="s">
        <v>27484</v>
      </c>
      <c r="J520" s="563" t="s">
        <v>24001</v>
      </c>
      <c r="K520" s="563" t="s">
        <v>24001</v>
      </c>
      <c r="L520" s="563" t="s">
        <v>24001</v>
      </c>
      <c r="M520" s="563" t="s">
        <v>24001</v>
      </c>
      <c r="N520" s="563" t="s">
        <v>24001</v>
      </c>
      <c r="O520" s="564" t="s">
        <v>24001</v>
      </c>
      <c r="P520" s="564" t="s">
        <v>24001</v>
      </c>
      <c r="Q520" s="564">
        <v>33148</v>
      </c>
      <c r="R520" s="564"/>
      <c r="S520" s="564" t="s">
        <v>29163</v>
      </c>
    </row>
    <row r="521" spans="1:19" x14ac:dyDescent="0.35">
      <c r="A521" s="559">
        <v>952</v>
      </c>
      <c r="B521" s="563" t="s">
        <v>484</v>
      </c>
      <c r="C521" s="563" t="s">
        <v>28929</v>
      </c>
      <c r="D521" s="563" t="s">
        <v>16867</v>
      </c>
      <c r="E521" s="563" t="s">
        <v>24001</v>
      </c>
      <c r="F521" s="563" t="s">
        <v>16865</v>
      </c>
      <c r="G521" s="563" t="s">
        <v>16840</v>
      </c>
      <c r="H521" s="563" t="s">
        <v>16866</v>
      </c>
      <c r="I521" s="563" t="s">
        <v>26690</v>
      </c>
      <c r="J521" s="563" t="s">
        <v>24001</v>
      </c>
      <c r="K521" s="563" t="s">
        <v>24001</v>
      </c>
      <c r="L521" s="563" t="s">
        <v>24001</v>
      </c>
      <c r="M521" s="563" t="s">
        <v>24001</v>
      </c>
      <c r="N521" s="563" t="s">
        <v>24001</v>
      </c>
      <c r="O521" s="564" t="s">
        <v>24001</v>
      </c>
      <c r="P521" s="564" t="s">
        <v>24001</v>
      </c>
      <c r="Q521" s="564">
        <v>33148</v>
      </c>
      <c r="R521" s="564"/>
      <c r="S521" s="564" t="s">
        <v>29164</v>
      </c>
    </row>
    <row r="522" spans="1:19" x14ac:dyDescent="0.35">
      <c r="A522" s="562">
        <v>953</v>
      </c>
      <c r="B522" s="563" t="s">
        <v>484</v>
      </c>
      <c r="C522" s="563" t="s">
        <v>28929</v>
      </c>
      <c r="D522" s="563" t="s">
        <v>16871</v>
      </c>
      <c r="E522" s="563" t="s">
        <v>16868</v>
      </c>
      <c r="F522" s="563" t="s">
        <v>16869</v>
      </c>
      <c r="G522" s="563" t="s">
        <v>16840</v>
      </c>
      <c r="H522" s="563" t="s">
        <v>16870</v>
      </c>
      <c r="I522" s="563" t="s">
        <v>27485</v>
      </c>
      <c r="J522" s="563" t="s">
        <v>24001</v>
      </c>
      <c r="K522" s="563" t="s">
        <v>24001</v>
      </c>
      <c r="L522" s="563" t="s">
        <v>24001</v>
      </c>
      <c r="M522" s="563" t="s">
        <v>24001</v>
      </c>
      <c r="N522" s="563" t="s">
        <v>24001</v>
      </c>
      <c r="O522" s="564" t="s">
        <v>24001</v>
      </c>
      <c r="P522" s="564" t="s">
        <v>24001</v>
      </c>
      <c r="Q522" s="564">
        <v>33148</v>
      </c>
      <c r="R522" s="564">
        <v>35634</v>
      </c>
      <c r="S522" s="564" t="s">
        <v>29165</v>
      </c>
    </row>
    <row r="523" spans="1:19" x14ac:dyDescent="0.35">
      <c r="A523" s="559">
        <v>954</v>
      </c>
      <c r="B523" s="563" t="s">
        <v>484</v>
      </c>
      <c r="C523" s="563" t="s">
        <v>28929</v>
      </c>
      <c r="D523" s="563" t="s">
        <v>16874</v>
      </c>
      <c r="E523" s="563" t="s">
        <v>16872</v>
      </c>
      <c r="F523" s="563" t="s">
        <v>16873</v>
      </c>
      <c r="G523" s="563" t="s">
        <v>16840</v>
      </c>
      <c r="H523" s="563" t="s">
        <v>1917</v>
      </c>
      <c r="I523" s="563" t="s">
        <v>26690</v>
      </c>
      <c r="J523" s="563" t="s">
        <v>24001</v>
      </c>
      <c r="K523" s="563" t="s">
        <v>24001</v>
      </c>
      <c r="L523" s="563" t="s">
        <v>24001</v>
      </c>
      <c r="M523" s="563" t="s">
        <v>24001</v>
      </c>
      <c r="N523" s="563" t="s">
        <v>24001</v>
      </c>
      <c r="O523" s="564" t="s">
        <v>24001</v>
      </c>
      <c r="P523" s="564" t="s">
        <v>24001</v>
      </c>
      <c r="Q523" s="564">
        <v>33148</v>
      </c>
      <c r="R523" s="564"/>
      <c r="S523" s="564" t="s">
        <v>29166</v>
      </c>
    </row>
    <row r="524" spans="1:19" x14ac:dyDescent="0.35">
      <c r="A524" s="559">
        <v>955</v>
      </c>
      <c r="B524" s="563" t="s">
        <v>484</v>
      </c>
      <c r="C524" s="563" t="s">
        <v>28929</v>
      </c>
      <c r="D524" s="563" t="s">
        <v>16878</v>
      </c>
      <c r="E524" s="563" t="s">
        <v>16875</v>
      </c>
      <c r="F524" s="563" t="s">
        <v>16876</v>
      </c>
      <c r="G524" s="563" t="s">
        <v>16840</v>
      </c>
      <c r="H524" s="563" t="s">
        <v>16877</v>
      </c>
      <c r="I524" s="563" t="s">
        <v>26690</v>
      </c>
      <c r="J524" s="563" t="s">
        <v>24001</v>
      </c>
      <c r="K524" s="563" t="s">
        <v>24001</v>
      </c>
      <c r="L524" s="563" t="s">
        <v>24001</v>
      </c>
      <c r="M524" s="563" t="s">
        <v>24001</v>
      </c>
      <c r="N524" s="563" t="s">
        <v>24001</v>
      </c>
      <c r="O524" s="564" t="s">
        <v>24001</v>
      </c>
      <c r="P524" s="564" t="s">
        <v>24001</v>
      </c>
      <c r="Q524" s="564">
        <v>33148</v>
      </c>
      <c r="R524" s="564">
        <v>34095</v>
      </c>
      <c r="S524" s="564" t="s">
        <v>29167</v>
      </c>
    </row>
    <row r="525" spans="1:19" x14ac:dyDescent="0.35">
      <c r="A525" s="562">
        <v>956</v>
      </c>
      <c r="B525" s="563" t="s">
        <v>484</v>
      </c>
      <c r="C525" s="563" t="s">
        <v>28929</v>
      </c>
      <c r="D525" s="563" t="s">
        <v>16881</v>
      </c>
      <c r="E525" s="563" t="s">
        <v>16875</v>
      </c>
      <c r="F525" s="563" t="s">
        <v>16879</v>
      </c>
      <c r="G525" s="563" t="s">
        <v>16840</v>
      </c>
      <c r="H525" s="563" t="s">
        <v>16880</v>
      </c>
      <c r="I525" s="563" t="s">
        <v>26690</v>
      </c>
      <c r="J525" s="563" t="s">
        <v>24001</v>
      </c>
      <c r="K525" s="563" t="s">
        <v>24001</v>
      </c>
      <c r="L525" s="563" t="s">
        <v>24001</v>
      </c>
      <c r="M525" s="563" t="s">
        <v>24001</v>
      </c>
      <c r="N525" s="563" t="s">
        <v>24001</v>
      </c>
      <c r="O525" s="564" t="s">
        <v>24001</v>
      </c>
      <c r="P525" s="564" t="s">
        <v>24001</v>
      </c>
      <c r="Q525" s="564">
        <v>33148</v>
      </c>
      <c r="R525" s="564"/>
      <c r="S525" s="564" t="s">
        <v>29168</v>
      </c>
    </row>
    <row r="526" spans="1:19" x14ac:dyDescent="0.35">
      <c r="A526" s="559">
        <v>957</v>
      </c>
      <c r="B526" s="563" t="s">
        <v>484</v>
      </c>
      <c r="C526" s="563" t="s">
        <v>28929</v>
      </c>
      <c r="D526" s="563" t="s">
        <v>16885</v>
      </c>
      <c r="E526" s="563" t="s">
        <v>16882</v>
      </c>
      <c r="F526" s="563" t="s">
        <v>16883</v>
      </c>
      <c r="G526" s="563" t="s">
        <v>16840</v>
      </c>
      <c r="H526" s="563" t="s">
        <v>16884</v>
      </c>
      <c r="I526" s="563" t="s">
        <v>26690</v>
      </c>
      <c r="J526" s="563" t="s">
        <v>24001</v>
      </c>
      <c r="K526" s="563" t="s">
        <v>24001</v>
      </c>
      <c r="L526" s="563" t="s">
        <v>24001</v>
      </c>
      <c r="M526" s="563" t="s">
        <v>24001</v>
      </c>
      <c r="N526" s="563" t="s">
        <v>24001</v>
      </c>
      <c r="O526" s="564" t="s">
        <v>24001</v>
      </c>
      <c r="P526" s="564" t="s">
        <v>24001</v>
      </c>
      <c r="Q526" s="564">
        <v>33148</v>
      </c>
      <c r="R526" s="564">
        <v>34095</v>
      </c>
      <c r="S526" s="564" t="s">
        <v>29169</v>
      </c>
    </row>
    <row r="527" spans="1:19" x14ac:dyDescent="0.35">
      <c r="A527" s="559">
        <v>958</v>
      </c>
      <c r="B527" s="563" t="s">
        <v>484</v>
      </c>
      <c r="C527" s="563" t="s">
        <v>28929</v>
      </c>
      <c r="D527" s="563" t="s">
        <v>16888</v>
      </c>
      <c r="E527" s="563" t="s">
        <v>16886</v>
      </c>
      <c r="F527" s="563" t="s">
        <v>16887</v>
      </c>
      <c r="G527" s="563" t="s">
        <v>16840</v>
      </c>
      <c r="H527" s="563" t="s">
        <v>55</v>
      </c>
      <c r="I527" s="563" t="s">
        <v>26690</v>
      </c>
      <c r="J527" s="563" t="s">
        <v>24001</v>
      </c>
      <c r="K527" s="563" t="s">
        <v>24001</v>
      </c>
      <c r="L527" s="563" t="s">
        <v>24001</v>
      </c>
      <c r="M527" s="563" t="s">
        <v>24001</v>
      </c>
      <c r="N527" s="563" t="s">
        <v>24001</v>
      </c>
      <c r="O527" s="564" t="s">
        <v>24001</v>
      </c>
      <c r="P527" s="564" t="s">
        <v>24001</v>
      </c>
      <c r="Q527" s="564">
        <v>33148</v>
      </c>
      <c r="R527" s="564"/>
      <c r="S527" s="564" t="s">
        <v>16888</v>
      </c>
    </row>
    <row r="528" spans="1:19" x14ac:dyDescent="0.35">
      <c r="A528" s="562">
        <v>959</v>
      </c>
      <c r="B528" s="563" t="s">
        <v>484</v>
      </c>
      <c r="C528" s="563" t="s">
        <v>28929</v>
      </c>
      <c r="D528" s="563" t="s">
        <v>16891</v>
      </c>
      <c r="E528" s="563" t="s">
        <v>16889</v>
      </c>
      <c r="F528" s="563" t="s">
        <v>16890</v>
      </c>
      <c r="G528" s="563" t="s">
        <v>16840</v>
      </c>
      <c r="H528" s="563" t="s">
        <v>10355</v>
      </c>
      <c r="I528" s="563" t="s">
        <v>26690</v>
      </c>
      <c r="J528" s="563" t="s">
        <v>24001</v>
      </c>
      <c r="K528" s="563" t="s">
        <v>24001</v>
      </c>
      <c r="L528" s="563" t="s">
        <v>24001</v>
      </c>
      <c r="M528" s="563" t="s">
        <v>24001</v>
      </c>
      <c r="N528" s="563" t="s">
        <v>24001</v>
      </c>
      <c r="O528" s="564" t="s">
        <v>24001</v>
      </c>
      <c r="P528" s="564" t="s">
        <v>24001</v>
      </c>
      <c r="Q528" s="564">
        <v>33148</v>
      </c>
      <c r="R528" s="564"/>
      <c r="S528" s="564" t="s">
        <v>29170</v>
      </c>
    </row>
    <row r="529" spans="1:19" x14ac:dyDescent="0.35">
      <c r="A529" s="559">
        <v>960</v>
      </c>
      <c r="B529" s="563" t="s">
        <v>484</v>
      </c>
      <c r="C529" s="563" t="s">
        <v>28929</v>
      </c>
      <c r="D529" s="563" t="s">
        <v>16894</v>
      </c>
      <c r="E529" s="563" t="s">
        <v>24001</v>
      </c>
      <c r="F529" s="563" t="s">
        <v>16892</v>
      </c>
      <c r="G529" s="563" t="s">
        <v>16840</v>
      </c>
      <c r="H529" s="563" t="s">
        <v>16893</v>
      </c>
      <c r="I529" s="563" t="s">
        <v>26690</v>
      </c>
      <c r="J529" s="563" t="s">
        <v>109</v>
      </c>
      <c r="K529" s="563" t="s">
        <v>24001</v>
      </c>
      <c r="L529" s="563" t="s">
        <v>24001</v>
      </c>
      <c r="M529" s="563" t="s">
        <v>24001</v>
      </c>
      <c r="N529" s="563" t="s">
        <v>24001</v>
      </c>
      <c r="O529" s="564" t="s">
        <v>24001</v>
      </c>
      <c r="P529" s="564" t="s">
        <v>24001</v>
      </c>
      <c r="Q529" s="564">
        <v>40933</v>
      </c>
      <c r="R529" s="564"/>
      <c r="S529" s="564" t="s">
        <v>29171</v>
      </c>
    </row>
    <row r="530" spans="1:19" x14ac:dyDescent="0.35">
      <c r="A530" s="559">
        <v>3419</v>
      </c>
      <c r="B530" s="563" t="s">
        <v>484</v>
      </c>
      <c r="C530" s="563" t="s">
        <v>29172</v>
      </c>
      <c r="D530" s="563" t="s">
        <v>29173</v>
      </c>
      <c r="E530" s="563" t="s">
        <v>3796</v>
      </c>
      <c r="F530" s="563" t="s">
        <v>3797</v>
      </c>
      <c r="G530" s="563" t="s">
        <v>29174</v>
      </c>
      <c r="H530" s="563" t="s">
        <v>3798</v>
      </c>
      <c r="I530" s="563" t="s">
        <v>26690</v>
      </c>
      <c r="J530" s="563" t="s">
        <v>24001</v>
      </c>
      <c r="K530" s="563" t="s">
        <v>24001</v>
      </c>
      <c r="L530" s="563" t="s">
        <v>24001</v>
      </c>
      <c r="M530" s="563" t="s">
        <v>24001</v>
      </c>
      <c r="N530" s="563" t="s">
        <v>24001</v>
      </c>
      <c r="O530" s="564" t="s">
        <v>24001</v>
      </c>
      <c r="P530" s="564" t="s">
        <v>24001</v>
      </c>
      <c r="Q530" s="564">
        <v>33148</v>
      </c>
      <c r="R530" s="564">
        <v>44728.487337963001</v>
      </c>
      <c r="S530" s="564" t="s">
        <v>29175</v>
      </c>
    </row>
    <row r="531" spans="1:19" x14ac:dyDescent="0.35">
      <c r="A531" s="562">
        <v>961</v>
      </c>
      <c r="B531" s="563" t="s">
        <v>484</v>
      </c>
      <c r="C531" s="563" t="s">
        <v>28929</v>
      </c>
      <c r="D531" s="563" t="s">
        <v>16899</v>
      </c>
      <c r="E531" s="563" t="s">
        <v>16895</v>
      </c>
      <c r="F531" s="563" t="s">
        <v>16896</v>
      </c>
      <c r="G531" s="563" t="s">
        <v>16897</v>
      </c>
      <c r="H531" s="563" t="s">
        <v>16898</v>
      </c>
      <c r="I531" s="563" t="s">
        <v>27486</v>
      </c>
      <c r="J531" s="563" t="s">
        <v>109</v>
      </c>
      <c r="K531" s="563" t="s">
        <v>24001</v>
      </c>
      <c r="L531" s="563" t="s">
        <v>24001</v>
      </c>
      <c r="M531" s="563" t="s">
        <v>24001</v>
      </c>
      <c r="N531" s="563" t="s">
        <v>24001</v>
      </c>
      <c r="O531" s="564" t="s">
        <v>24001</v>
      </c>
      <c r="P531" s="564" t="s">
        <v>24001</v>
      </c>
      <c r="Q531" s="564">
        <v>33148</v>
      </c>
      <c r="R531" s="564">
        <v>34095</v>
      </c>
      <c r="S531" s="564" t="s">
        <v>29176</v>
      </c>
    </row>
    <row r="532" spans="1:19" x14ac:dyDescent="0.35">
      <c r="A532" s="559">
        <v>5234</v>
      </c>
      <c r="B532" s="563" t="s">
        <v>484</v>
      </c>
      <c r="C532" s="563" t="s">
        <v>28883</v>
      </c>
      <c r="D532" s="563" t="s">
        <v>13471</v>
      </c>
      <c r="E532" s="563" t="s">
        <v>13467</v>
      </c>
      <c r="F532" s="563" t="s">
        <v>13468</v>
      </c>
      <c r="G532" s="563" t="s">
        <v>13469</v>
      </c>
      <c r="H532" s="563" t="s">
        <v>13470</v>
      </c>
      <c r="I532" s="563" t="s">
        <v>26690</v>
      </c>
      <c r="J532" s="563" t="s">
        <v>109</v>
      </c>
      <c r="K532" s="563" t="s">
        <v>24001</v>
      </c>
      <c r="L532" s="563" t="s">
        <v>24001</v>
      </c>
      <c r="M532" s="563" t="s">
        <v>24001</v>
      </c>
      <c r="N532" s="563" t="s">
        <v>24001</v>
      </c>
      <c r="O532" s="564" t="s">
        <v>24001</v>
      </c>
      <c r="P532" s="564" t="s">
        <v>24001</v>
      </c>
      <c r="Q532" s="564">
        <v>33148</v>
      </c>
      <c r="R532" s="564"/>
      <c r="S532" s="564" t="s">
        <v>29177</v>
      </c>
    </row>
    <row r="533" spans="1:19" x14ac:dyDescent="0.35">
      <c r="A533" s="559">
        <v>5235</v>
      </c>
      <c r="B533" s="563" t="s">
        <v>484</v>
      </c>
      <c r="C533" s="563" t="s">
        <v>28883</v>
      </c>
      <c r="D533" s="563" t="s">
        <v>13474</v>
      </c>
      <c r="E533" s="563" t="s">
        <v>13472</v>
      </c>
      <c r="F533" s="563" t="s">
        <v>13473</v>
      </c>
      <c r="G533" s="563" t="s">
        <v>13469</v>
      </c>
      <c r="H533" s="563" t="s">
        <v>5623</v>
      </c>
      <c r="I533" s="563" t="s">
        <v>26690</v>
      </c>
      <c r="J533" s="563" t="s">
        <v>109</v>
      </c>
      <c r="K533" s="563" t="s">
        <v>24001</v>
      </c>
      <c r="L533" s="563" t="s">
        <v>24001</v>
      </c>
      <c r="M533" s="563" t="s">
        <v>24001</v>
      </c>
      <c r="N533" s="563" t="s">
        <v>24001</v>
      </c>
      <c r="O533" s="564" t="s">
        <v>24001</v>
      </c>
      <c r="P533" s="564" t="s">
        <v>24001</v>
      </c>
      <c r="Q533" s="564">
        <v>33148</v>
      </c>
      <c r="R533" s="564"/>
      <c r="S533" s="564" t="s">
        <v>29178</v>
      </c>
    </row>
    <row r="534" spans="1:19" x14ac:dyDescent="0.35">
      <c r="A534" s="562">
        <v>5236</v>
      </c>
      <c r="B534" s="563" t="s">
        <v>484</v>
      </c>
      <c r="C534" s="563" t="s">
        <v>28883</v>
      </c>
      <c r="D534" s="563" t="s">
        <v>13477</v>
      </c>
      <c r="E534" s="563" t="s">
        <v>24001</v>
      </c>
      <c r="F534" s="563" t="s">
        <v>13475</v>
      </c>
      <c r="G534" s="563" t="s">
        <v>13469</v>
      </c>
      <c r="H534" s="563" t="s">
        <v>13476</v>
      </c>
      <c r="I534" s="563" t="s">
        <v>26690</v>
      </c>
      <c r="J534" s="563" t="s">
        <v>109</v>
      </c>
      <c r="K534" s="563" t="s">
        <v>24001</v>
      </c>
      <c r="L534" s="563" t="s">
        <v>24001</v>
      </c>
      <c r="M534" s="563" t="s">
        <v>24001</v>
      </c>
      <c r="N534" s="563" t="s">
        <v>24001</v>
      </c>
      <c r="O534" s="564" t="s">
        <v>24001</v>
      </c>
      <c r="P534" s="564" t="s">
        <v>24001</v>
      </c>
      <c r="Q534" s="564">
        <v>40605</v>
      </c>
      <c r="R534" s="564"/>
      <c r="S534" s="564" t="s">
        <v>29179</v>
      </c>
    </row>
    <row r="535" spans="1:19" x14ac:dyDescent="0.35">
      <c r="A535" s="559">
        <v>5237</v>
      </c>
      <c r="B535" s="563" t="s">
        <v>484</v>
      </c>
      <c r="C535" s="563" t="s">
        <v>28883</v>
      </c>
      <c r="D535" s="563" t="s">
        <v>13479</v>
      </c>
      <c r="E535" s="563" t="s">
        <v>13467</v>
      </c>
      <c r="F535" s="563" t="s">
        <v>13478</v>
      </c>
      <c r="G535" s="563" t="s">
        <v>13469</v>
      </c>
      <c r="H535" s="563" t="s">
        <v>55</v>
      </c>
      <c r="I535" s="563" t="s">
        <v>26690</v>
      </c>
      <c r="J535" s="563" t="s">
        <v>109</v>
      </c>
      <c r="K535" s="563" t="s">
        <v>24001</v>
      </c>
      <c r="L535" s="563" t="s">
        <v>24001</v>
      </c>
      <c r="M535" s="563" t="s">
        <v>24001</v>
      </c>
      <c r="N535" s="563" t="s">
        <v>24001</v>
      </c>
      <c r="O535" s="564" t="s">
        <v>24001</v>
      </c>
      <c r="P535" s="564" t="s">
        <v>24001</v>
      </c>
      <c r="Q535" s="564">
        <v>33148</v>
      </c>
      <c r="R535" s="564"/>
      <c r="S535" s="564" t="s">
        <v>13479</v>
      </c>
    </row>
    <row r="536" spans="1:19" x14ac:dyDescent="0.35">
      <c r="A536" s="559">
        <v>600</v>
      </c>
      <c r="B536" s="563" t="s">
        <v>484</v>
      </c>
      <c r="C536" s="563" t="s">
        <v>28923</v>
      </c>
      <c r="D536" s="563" t="s">
        <v>15733</v>
      </c>
      <c r="E536" s="563" t="s">
        <v>15729</v>
      </c>
      <c r="F536" s="563" t="s">
        <v>15730</v>
      </c>
      <c r="G536" s="563" t="s">
        <v>15731</v>
      </c>
      <c r="H536" s="563" t="s">
        <v>15732</v>
      </c>
      <c r="I536" s="563" t="s">
        <v>26690</v>
      </c>
      <c r="J536" s="563" t="s">
        <v>24001</v>
      </c>
      <c r="K536" s="563" t="s">
        <v>24001</v>
      </c>
      <c r="L536" s="563" t="s">
        <v>24001</v>
      </c>
      <c r="M536" s="563" t="s">
        <v>24001</v>
      </c>
      <c r="N536" s="563" t="s">
        <v>24001</v>
      </c>
      <c r="O536" s="564" t="s">
        <v>24001</v>
      </c>
      <c r="P536" s="564" t="s">
        <v>24001</v>
      </c>
      <c r="Q536" s="564">
        <v>33148</v>
      </c>
      <c r="R536" s="564">
        <v>33917</v>
      </c>
      <c r="S536" s="564" t="s">
        <v>29180</v>
      </c>
    </row>
    <row r="537" spans="1:19" x14ac:dyDescent="0.35">
      <c r="A537" s="562">
        <v>601</v>
      </c>
      <c r="B537" s="563" t="s">
        <v>484</v>
      </c>
      <c r="C537" s="563" t="s">
        <v>28923</v>
      </c>
      <c r="D537" s="563" t="s">
        <v>15737</v>
      </c>
      <c r="E537" s="563" t="s">
        <v>15734</v>
      </c>
      <c r="F537" s="563" t="s">
        <v>15735</v>
      </c>
      <c r="G537" s="563" t="s">
        <v>15731</v>
      </c>
      <c r="H537" s="563" t="s">
        <v>15736</v>
      </c>
      <c r="I537" s="563" t="s">
        <v>26690</v>
      </c>
      <c r="J537" s="563" t="s">
        <v>24001</v>
      </c>
      <c r="K537" s="563" t="s">
        <v>154</v>
      </c>
      <c r="L537" s="563" t="s">
        <v>24001</v>
      </c>
      <c r="M537" s="563" t="s">
        <v>24001</v>
      </c>
      <c r="N537" s="563" t="s">
        <v>24001</v>
      </c>
      <c r="O537" s="564" t="s">
        <v>24001</v>
      </c>
      <c r="P537" s="564" t="s">
        <v>24001</v>
      </c>
      <c r="Q537" s="564">
        <v>33148</v>
      </c>
      <c r="R537" s="564"/>
      <c r="S537" s="564" t="s">
        <v>29181</v>
      </c>
    </row>
    <row r="538" spans="1:19" x14ac:dyDescent="0.35">
      <c r="A538" s="559">
        <v>602</v>
      </c>
      <c r="B538" s="563" t="s">
        <v>484</v>
      </c>
      <c r="C538" s="563" t="s">
        <v>28923</v>
      </c>
      <c r="D538" s="563" t="s">
        <v>15740</v>
      </c>
      <c r="E538" s="563" t="s">
        <v>15738</v>
      </c>
      <c r="F538" s="563" t="s">
        <v>15739</v>
      </c>
      <c r="G538" s="563" t="s">
        <v>15731</v>
      </c>
      <c r="H538" s="563" t="s">
        <v>284</v>
      </c>
      <c r="I538" s="563" t="s">
        <v>26690</v>
      </c>
      <c r="J538" s="563" t="s">
        <v>24001</v>
      </c>
      <c r="K538" s="563" t="s">
        <v>24001</v>
      </c>
      <c r="L538" s="563" t="s">
        <v>24001</v>
      </c>
      <c r="M538" s="563" t="s">
        <v>24001</v>
      </c>
      <c r="N538" s="563" t="s">
        <v>24001</v>
      </c>
      <c r="O538" s="564" t="s">
        <v>24001</v>
      </c>
      <c r="P538" s="564" t="s">
        <v>24001</v>
      </c>
      <c r="Q538" s="564">
        <v>33148</v>
      </c>
      <c r="R538" s="564"/>
      <c r="S538" s="564" t="s">
        <v>29182</v>
      </c>
    </row>
    <row r="539" spans="1:19" x14ac:dyDescent="0.35">
      <c r="A539" s="559">
        <v>603</v>
      </c>
      <c r="B539" s="563" t="s">
        <v>484</v>
      </c>
      <c r="C539" s="563" t="s">
        <v>28923</v>
      </c>
      <c r="D539" s="563" t="s">
        <v>15743</v>
      </c>
      <c r="E539" s="563" t="s">
        <v>15741</v>
      </c>
      <c r="F539" s="563" t="s">
        <v>15742</v>
      </c>
      <c r="G539" s="563" t="s">
        <v>15731</v>
      </c>
      <c r="H539" s="563" t="s">
        <v>55</v>
      </c>
      <c r="I539" s="563" t="s">
        <v>26690</v>
      </c>
      <c r="J539" s="563" t="s">
        <v>24001</v>
      </c>
      <c r="K539" s="563" t="s">
        <v>24001</v>
      </c>
      <c r="L539" s="563" t="s">
        <v>24001</v>
      </c>
      <c r="M539" s="563" t="s">
        <v>24001</v>
      </c>
      <c r="N539" s="563" t="s">
        <v>24001</v>
      </c>
      <c r="O539" s="564" t="s">
        <v>24001</v>
      </c>
      <c r="P539" s="564" t="s">
        <v>24001</v>
      </c>
      <c r="Q539" s="564">
        <v>33148</v>
      </c>
      <c r="R539" s="564"/>
      <c r="S539" s="564" t="s">
        <v>15743</v>
      </c>
    </row>
    <row r="540" spans="1:19" x14ac:dyDescent="0.35">
      <c r="A540" s="562">
        <v>604</v>
      </c>
      <c r="B540" s="563" t="s">
        <v>484</v>
      </c>
      <c r="C540" s="563" t="s">
        <v>28923</v>
      </c>
      <c r="D540" s="563" t="s">
        <v>15746</v>
      </c>
      <c r="E540" s="563" t="s">
        <v>15744</v>
      </c>
      <c r="F540" s="563" t="s">
        <v>15745</v>
      </c>
      <c r="G540" s="563" t="s">
        <v>15731</v>
      </c>
      <c r="H540" s="563" t="s">
        <v>4159</v>
      </c>
      <c r="I540" s="563" t="s">
        <v>26690</v>
      </c>
      <c r="J540" s="563" t="s">
        <v>24001</v>
      </c>
      <c r="K540" s="563" t="s">
        <v>24001</v>
      </c>
      <c r="L540" s="563" t="s">
        <v>24001</v>
      </c>
      <c r="M540" s="563" t="s">
        <v>24001</v>
      </c>
      <c r="N540" s="563" t="s">
        <v>24001</v>
      </c>
      <c r="O540" s="564" t="s">
        <v>24001</v>
      </c>
      <c r="P540" s="564" t="s">
        <v>24001</v>
      </c>
      <c r="Q540" s="564">
        <v>33148</v>
      </c>
      <c r="R540" s="564">
        <v>33917</v>
      </c>
      <c r="S540" s="564" t="s">
        <v>29183</v>
      </c>
    </row>
    <row r="541" spans="1:19" x14ac:dyDescent="0.35">
      <c r="A541" s="559">
        <v>14</v>
      </c>
      <c r="B541" s="563" t="s">
        <v>484</v>
      </c>
      <c r="C541" s="563" t="s">
        <v>18598</v>
      </c>
      <c r="D541" s="563" t="s">
        <v>18609</v>
      </c>
      <c r="E541" s="563" t="s">
        <v>18606</v>
      </c>
      <c r="F541" s="563" t="s">
        <v>18607</v>
      </c>
      <c r="G541" s="563" t="s">
        <v>18608</v>
      </c>
      <c r="H541" s="563" t="s">
        <v>11087</v>
      </c>
      <c r="I541" s="563" t="s">
        <v>26690</v>
      </c>
      <c r="J541" s="563" t="s">
        <v>109</v>
      </c>
      <c r="K541" s="563" t="s">
        <v>24001</v>
      </c>
      <c r="L541" s="563" t="s">
        <v>24001</v>
      </c>
      <c r="M541" s="563" t="s">
        <v>24001</v>
      </c>
      <c r="N541" s="563" t="s">
        <v>24001</v>
      </c>
      <c r="O541" s="564" t="s">
        <v>24001</v>
      </c>
      <c r="P541" s="564" t="s">
        <v>24001</v>
      </c>
      <c r="Q541" s="564">
        <v>33148</v>
      </c>
      <c r="R541" s="564"/>
      <c r="S541" s="564" t="s">
        <v>29184</v>
      </c>
    </row>
    <row r="542" spans="1:19" x14ac:dyDescent="0.35">
      <c r="A542" s="559">
        <v>15</v>
      </c>
      <c r="B542" s="563" t="s">
        <v>484</v>
      </c>
      <c r="C542" s="563" t="s">
        <v>18598</v>
      </c>
      <c r="D542" s="563" t="s">
        <v>24625</v>
      </c>
      <c r="E542" s="563" t="s">
        <v>24626</v>
      </c>
      <c r="F542" s="563" t="s">
        <v>24627</v>
      </c>
      <c r="G542" s="563" t="s">
        <v>18608</v>
      </c>
      <c r="H542" s="563" t="s">
        <v>24628</v>
      </c>
      <c r="I542" s="563" t="s">
        <v>26690</v>
      </c>
      <c r="J542" s="563" t="s">
        <v>109</v>
      </c>
      <c r="K542" s="563" t="s">
        <v>24001</v>
      </c>
      <c r="L542" s="563" t="s">
        <v>24001</v>
      </c>
      <c r="M542" s="563" t="s">
        <v>24001</v>
      </c>
      <c r="N542" s="563" t="s">
        <v>24001</v>
      </c>
      <c r="O542" s="564" t="s">
        <v>24001</v>
      </c>
      <c r="P542" s="564" t="s">
        <v>24001</v>
      </c>
      <c r="Q542" s="564">
        <v>43801</v>
      </c>
      <c r="R542" s="564"/>
      <c r="S542" s="564" t="s">
        <v>29185</v>
      </c>
    </row>
    <row r="543" spans="1:19" x14ac:dyDescent="0.35">
      <c r="A543" s="562">
        <v>962</v>
      </c>
      <c r="B543" s="563" t="s">
        <v>484</v>
      </c>
      <c r="C543" s="563" t="s">
        <v>28929</v>
      </c>
      <c r="D543" s="563" t="s">
        <v>16904</v>
      </c>
      <c r="E543" s="563" t="s">
        <v>16900</v>
      </c>
      <c r="F543" s="563" t="s">
        <v>16901</v>
      </c>
      <c r="G543" s="563" t="s">
        <v>16902</v>
      </c>
      <c r="H543" s="563" t="s">
        <v>16903</v>
      </c>
      <c r="I543" s="563" t="s">
        <v>26690</v>
      </c>
      <c r="J543" s="563" t="s">
        <v>109</v>
      </c>
      <c r="K543" s="563" t="s">
        <v>24001</v>
      </c>
      <c r="L543" s="563" t="s">
        <v>24001</v>
      </c>
      <c r="M543" s="563" t="s">
        <v>24001</v>
      </c>
      <c r="N543" s="563" t="s">
        <v>24001</v>
      </c>
      <c r="O543" s="564" t="s">
        <v>24001</v>
      </c>
      <c r="P543" s="564" t="s">
        <v>26697</v>
      </c>
      <c r="Q543" s="564">
        <v>33148</v>
      </c>
      <c r="R543" s="564"/>
      <c r="S543" s="564" t="s">
        <v>29186</v>
      </c>
    </row>
    <row r="544" spans="1:19" x14ac:dyDescent="0.35">
      <c r="A544" s="559">
        <v>6134</v>
      </c>
      <c r="B544" s="563" t="s">
        <v>484</v>
      </c>
      <c r="C544" s="563" t="s">
        <v>10638</v>
      </c>
      <c r="D544" s="563" t="s">
        <v>10647</v>
      </c>
      <c r="E544" s="563" t="s">
        <v>10644</v>
      </c>
      <c r="F544" s="563" t="s">
        <v>10645</v>
      </c>
      <c r="G544" s="563" t="s">
        <v>10646</v>
      </c>
      <c r="H544" s="563" t="s">
        <v>55</v>
      </c>
      <c r="I544" s="563" t="s">
        <v>26690</v>
      </c>
      <c r="J544" s="563" t="s">
        <v>24001</v>
      </c>
      <c r="K544" s="563" t="s">
        <v>24001</v>
      </c>
      <c r="L544" s="563" t="s">
        <v>24001</v>
      </c>
      <c r="M544" s="563" t="s">
        <v>24001</v>
      </c>
      <c r="N544" s="563" t="s">
        <v>24001</v>
      </c>
      <c r="O544" s="564" t="s">
        <v>24001</v>
      </c>
      <c r="P544" s="564" t="s">
        <v>24001</v>
      </c>
      <c r="Q544" s="564">
        <v>33148</v>
      </c>
      <c r="R544" s="564"/>
      <c r="S544" s="564" t="s">
        <v>10647</v>
      </c>
    </row>
    <row r="545" spans="1:19" x14ac:dyDescent="0.35">
      <c r="A545" s="559">
        <v>4433</v>
      </c>
      <c r="B545" s="563" t="s">
        <v>484</v>
      </c>
      <c r="C545" s="563" t="s">
        <v>10615</v>
      </c>
      <c r="D545" s="563" t="s">
        <v>10652</v>
      </c>
      <c r="E545" s="563" t="s">
        <v>10648</v>
      </c>
      <c r="F545" s="563" t="s">
        <v>10649</v>
      </c>
      <c r="G545" s="563" t="s">
        <v>10650</v>
      </c>
      <c r="H545" s="563" t="s">
        <v>10651</v>
      </c>
      <c r="I545" s="563" t="s">
        <v>26690</v>
      </c>
      <c r="J545" s="563" t="s">
        <v>109</v>
      </c>
      <c r="K545" s="563" t="s">
        <v>24001</v>
      </c>
      <c r="L545" s="563" t="s">
        <v>24001</v>
      </c>
      <c r="M545" s="563" t="s">
        <v>24001</v>
      </c>
      <c r="N545" s="563" t="s">
        <v>24001</v>
      </c>
      <c r="O545" s="564" t="s">
        <v>24001</v>
      </c>
      <c r="P545" s="564" t="s">
        <v>24001</v>
      </c>
      <c r="Q545" s="564">
        <v>33148</v>
      </c>
      <c r="R545" s="564"/>
      <c r="S545" s="564" t="s">
        <v>29187</v>
      </c>
    </row>
    <row r="546" spans="1:19" x14ac:dyDescent="0.35">
      <c r="A546" s="562">
        <v>605</v>
      </c>
      <c r="B546" s="563" t="s">
        <v>484</v>
      </c>
      <c r="C546" s="563" t="s">
        <v>28923</v>
      </c>
      <c r="D546" s="563" t="s">
        <v>15751</v>
      </c>
      <c r="E546" s="563" t="s">
        <v>15747</v>
      </c>
      <c r="F546" s="563" t="s">
        <v>15748</v>
      </c>
      <c r="G546" s="563" t="s">
        <v>15749</v>
      </c>
      <c r="H546" s="563" t="s">
        <v>15750</v>
      </c>
      <c r="I546" s="563" t="s">
        <v>26690</v>
      </c>
      <c r="J546" s="563" t="s">
        <v>109</v>
      </c>
      <c r="K546" s="563" t="s">
        <v>24001</v>
      </c>
      <c r="L546" s="563" t="s">
        <v>24001</v>
      </c>
      <c r="M546" s="563" t="s">
        <v>24001</v>
      </c>
      <c r="N546" s="563" t="s">
        <v>24001</v>
      </c>
      <c r="O546" s="564" t="s">
        <v>24001</v>
      </c>
      <c r="P546" s="564" t="s">
        <v>26697</v>
      </c>
      <c r="Q546" s="564">
        <v>33917</v>
      </c>
      <c r="R546" s="564">
        <v>42222.505787037</v>
      </c>
      <c r="S546" s="564" t="s">
        <v>29188</v>
      </c>
    </row>
    <row r="547" spans="1:19" x14ac:dyDescent="0.35">
      <c r="A547" s="559">
        <v>606</v>
      </c>
      <c r="B547" s="563" t="s">
        <v>484</v>
      </c>
      <c r="C547" s="563" t="s">
        <v>28923</v>
      </c>
      <c r="D547" s="563" t="s">
        <v>29189</v>
      </c>
      <c r="E547" s="563" t="s">
        <v>15755</v>
      </c>
      <c r="F547" s="563" t="s">
        <v>15756</v>
      </c>
      <c r="G547" s="563" t="s">
        <v>15749</v>
      </c>
      <c r="H547" s="563" t="s">
        <v>15753</v>
      </c>
      <c r="I547" s="563" t="s">
        <v>26690</v>
      </c>
      <c r="J547" s="563" t="s">
        <v>109</v>
      </c>
      <c r="K547" s="563" t="s">
        <v>24001</v>
      </c>
      <c r="L547" s="563" t="s">
        <v>24001</v>
      </c>
      <c r="M547" s="563" t="s">
        <v>24001</v>
      </c>
      <c r="N547" s="563" t="s">
        <v>24001</v>
      </c>
      <c r="O547" s="564" t="s">
        <v>24620</v>
      </c>
      <c r="P547" s="564" t="s">
        <v>26697</v>
      </c>
      <c r="Q547" s="564">
        <v>39416</v>
      </c>
      <c r="R547" s="564">
        <v>45530.5477777778</v>
      </c>
      <c r="S547" s="564" t="s">
        <v>34264</v>
      </c>
    </row>
    <row r="548" spans="1:19" x14ac:dyDescent="0.35">
      <c r="A548" s="559">
        <v>607</v>
      </c>
      <c r="B548" s="563" t="s">
        <v>484</v>
      </c>
      <c r="C548" s="563" t="s">
        <v>28923</v>
      </c>
      <c r="D548" s="563" t="s">
        <v>15754</v>
      </c>
      <c r="E548" s="563" t="s">
        <v>15755</v>
      </c>
      <c r="F548" s="563" t="s">
        <v>15752</v>
      </c>
      <c r="G548" s="563" t="s">
        <v>15749</v>
      </c>
      <c r="H548" s="563" t="s">
        <v>15753</v>
      </c>
      <c r="I548" s="563" t="s">
        <v>27158</v>
      </c>
      <c r="J548" s="563" t="s">
        <v>109</v>
      </c>
      <c r="K548" s="563" t="s">
        <v>24001</v>
      </c>
      <c r="L548" s="563" t="s">
        <v>24001</v>
      </c>
      <c r="M548" s="563" t="s">
        <v>24001</v>
      </c>
      <c r="N548" s="563" t="s">
        <v>24001</v>
      </c>
      <c r="O548" s="564" t="s">
        <v>24620</v>
      </c>
      <c r="P548" s="564" t="s">
        <v>26697</v>
      </c>
      <c r="Q548" s="564">
        <v>39605</v>
      </c>
      <c r="R548" s="564"/>
      <c r="S548" s="564" t="s">
        <v>29189</v>
      </c>
    </row>
    <row r="549" spans="1:19" x14ac:dyDescent="0.35">
      <c r="A549" s="562">
        <v>608</v>
      </c>
      <c r="B549" s="563" t="s">
        <v>484</v>
      </c>
      <c r="C549" s="563" t="s">
        <v>28923</v>
      </c>
      <c r="D549" s="563" t="s">
        <v>15758</v>
      </c>
      <c r="E549" s="563" t="s">
        <v>15755</v>
      </c>
      <c r="F549" s="563" t="s">
        <v>15757</v>
      </c>
      <c r="G549" s="563" t="s">
        <v>15749</v>
      </c>
      <c r="H549" s="563" t="s">
        <v>15753</v>
      </c>
      <c r="I549" s="563" t="s">
        <v>27447</v>
      </c>
      <c r="J549" s="563" t="s">
        <v>109</v>
      </c>
      <c r="K549" s="563" t="s">
        <v>24001</v>
      </c>
      <c r="L549" s="563" t="s">
        <v>24001</v>
      </c>
      <c r="M549" s="563" t="s">
        <v>24001</v>
      </c>
      <c r="N549" s="563" t="s">
        <v>24001</v>
      </c>
      <c r="O549" s="564" t="s">
        <v>24620</v>
      </c>
      <c r="P549" s="564" t="s">
        <v>24001</v>
      </c>
      <c r="Q549" s="564">
        <v>39416</v>
      </c>
      <c r="R549" s="564"/>
      <c r="S549" s="564" t="s">
        <v>34265</v>
      </c>
    </row>
    <row r="550" spans="1:19" x14ac:dyDescent="0.35">
      <c r="A550" s="559">
        <v>609</v>
      </c>
      <c r="B550" s="563" t="s">
        <v>484</v>
      </c>
      <c r="C550" s="563" t="s">
        <v>28923</v>
      </c>
      <c r="D550" s="563" t="s">
        <v>15761</v>
      </c>
      <c r="E550" s="563" t="s">
        <v>24001</v>
      </c>
      <c r="F550" s="563" t="s">
        <v>15759</v>
      </c>
      <c r="G550" s="563" t="s">
        <v>15749</v>
      </c>
      <c r="H550" s="563" t="s">
        <v>15760</v>
      </c>
      <c r="I550" s="563" t="s">
        <v>26690</v>
      </c>
      <c r="J550" s="563" t="s">
        <v>109</v>
      </c>
      <c r="K550" s="563" t="s">
        <v>24001</v>
      </c>
      <c r="L550" s="563" t="s">
        <v>24001</v>
      </c>
      <c r="M550" s="563" t="s">
        <v>24001</v>
      </c>
      <c r="N550" s="563" t="s">
        <v>24001</v>
      </c>
      <c r="O550" s="564" t="s">
        <v>24620</v>
      </c>
      <c r="P550" s="564" t="s">
        <v>26697</v>
      </c>
      <c r="Q550" s="564">
        <v>33148</v>
      </c>
      <c r="R550" s="564">
        <v>38385</v>
      </c>
      <c r="S550" s="564" t="s">
        <v>29190</v>
      </c>
    </row>
    <row r="551" spans="1:19" x14ac:dyDescent="0.35">
      <c r="A551" s="559">
        <v>610</v>
      </c>
      <c r="B551" s="563" t="s">
        <v>484</v>
      </c>
      <c r="C551" s="563" t="s">
        <v>28923</v>
      </c>
      <c r="D551" s="563" t="s">
        <v>15763</v>
      </c>
      <c r="E551" s="563" t="s">
        <v>15749</v>
      </c>
      <c r="F551" s="563" t="s">
        <v>15762</v>
      </c>
      <c r="G551" s="563" t="s">
        <v>15749</v>
      </c>
      <c r="H551" s="563" t="s">
        <v>3713</v>
      </c>
      <c r="I551" s="563" t="s">
        <v>26690</v>
      </c>
      <c r="J551" s="563" t="s">
        <v>109</v>
      </c>
      <c r="K551" s="563" t="s">
        <v>24001</v>
      </c>
      <c r="L551" s="563" t="s">
        <v>24001</v>
      </c>
      <c r="M551" s="563" t="s">
        <v>24001</v>
      </c>
      <c r="N551" s="563" t="s">
        <v>24001</v>
      </c>
      <c r="O551" s="564" t="s">
        <v>24001</v>
      </c>
      <c r="P551" s="564" t="s">
        <v>24001</v>
      </c>
      <c r="Q551" s="564">
        <v>33148</v>
      </c>
      <c r="R551" s="564"/>
      <c r="S551" s="564" t="s">
        <v>29191</v>
      </c>
    </row>
    <row r="552" spans="1:19" x14ac:dyDescent="0.35">
      <c r="A552" s="562">
        <v>611</v>
      </c>
      <c r="B552" s="563" t="s">
        <v>484</v>
      </c>
      <c r="C552" s="563" t="s">
        <v>28923</v>
      </c>
      <c r="D552" s="563" t="s">
        <v>15767</v>
      </c>
      <c r="E552" s="563" t="s">
        <v>15764</v>
      </c>
      <c r="F552" s="563" t="s">
        <v>15765</v>
      </c>
      <c r="G552" s="563" t="s">
        <v>15749</v>
      </c>
      <c r="H552" s="563" t="s">
        <v>15766</v>
      </c>
      <c r="I552" s="563" t="s">
        <v>26690</v>
      </c>
      <c r="J552" s="563" t="s">
        <v>109</v>
      </c>
      <c r="K552" s="563" t="s">
        <v>24001</v>
      </c>
      <c r="L552" s="563" t="s">
        <v>24001</v>
      </c>
      <c r="M552" s="563" t="s">
        <v>24001</v>
      </c>
      <c r="N552" s="563" t="s">
        <v>24001</v>
      </c>
      <c r="O552" s="564" t="s">
        <v>24620</v>
      </c>
      <c r="P552" s="564" t="s">
        <v>26697</v>
      </c>
      <c r="Q552" s="564">
        <v>33148</v>
      </c>
      <c r="R552" s="564">
        <v>38385</v>
      </c>
      <c r="S552" s="564" t="s">
        <v>29192</v>
      </c>
    </row>
    <row r="553" spans="1:19" x14ac:dyDescent="0.35">
      <c r="A553" s="559">
        <v>612</v>
      </c>
      <c r="B553" s="563" t="s">
        <v>484</v>
      </c>
      <c r="C553" s="563" t="s">
        <v>28923</v>
      </c>
      <c r="D553" s="563" t="s">
        <v>15769</v>
      </c>
      <c r="E553" s="563" t="s">
        <v>24028</v>
      </c>
      <c r="F553" s="563" t="s">
        <v>15768</v>
      </c>
      <c r="G553" s="563" t="s">
        <v>15749</v>
      </c>
      <c r="H553" s="563" t="s">
        <v>4548</v>
      </c>
      <c r="I553" s="563" t="s">
        <v>26690</v>
      </c>
      <c r="J553" s="563" t="s">
        <v>109</v>
      </c>
      <c r="K553" s="563" t="s">
        <v>24001</v>
      </c>
      <c r="L553" s="563" t="s">
        <v>24001</v>
      </c>
      <c r="M553" s="563" t="s">
        <v>24001</v>
      </c>
      <c r="N553" s="563" t="s">
        <v>24001</v>
      </c>
      <c r="O553" s="564" t="s">
        <v>24620</v>
      </c>
      <c r="P553" s="564" t="s">
        <v>26697</v>
      </c>
      <c r="Q553" s="564">
        <v>38392</v>
      </c>
      <c r="R553" s="564"/>
      <c r="S553" s="564" t="s">
        <v>29193</v>
      </c>
    </row>
    <row r="554" spans="1:19" x14ac:dyDescent="0.35">
      <c r="A554" s="559">
        <v>613</v>
      </c>
      <c r="B554" s="563" t="s">
        <v>484</v>
      </c>
      <c r="C554" s="563" t="s">
        <v>28923</v>
      </c>
      <c r="D554" s="563" t="s">
        <v>15771</v>
      </c>
      <c r="E554" s="563" t="s">
        <v>24001</v>
      </c>
      <c r="F554" s="563" t="s">
        <v>15770</v>
      </c>
      <c r="G554" s="563" t="s">
        <v>15749</v>
      </c>
      <c r="H554" s="563" t="s">
        <v>55</v>
      </c>
      <c r="I554" s="563" t="s">
        <v>26690</v>
      </c>
      <c r="J554" s="563" t="s">
        <v>109</v>
      </c>
      <c r="K554" s="563" t="s">
        <v>24001</v>
      </c>
      <c r="L554" s="563" t="s">
        <v>24001</v>
      </c>
      <c r="M554" s="563" t="s">
        <v>24001</v>
      </c>
      <c r="N554" s="563" t="s">
        <v>24001</v>
      </c>
      <c r="O554" s="564" t="s">
        <v>24001</v>
      </c>
      <c r="P554" s="564" t="s">
        <v>24001</v>
      </c>
      <c r="Q554" s="564">
        <v>33148</v>
      </c>
      <c r="R554" s="564">
        <v>38385</v>
      </c>
      <c r="S554" s="564" t="s">
        <v>15771</v>
      </c>
    </row>
    <row r="555" spans="1:19" x14ac:dyDescent="0.35">
      <c r="A555" s="562">
        <v>4344</v>
      </c>
      <c r="B555" s="563" t="s">
        <v>484</v>
      </c>
      <c r="C555" s="563" t="s">
        <v>10695</v>
      </c>
      <c r="D555" s="563" t="s">
        <v>10698</v>
      </c>
      <c r="E555" s="563" t="s">
        <v>24001</v>
      </c>
      <c r="F555" s="563" t="s">
        <v>10696</v>
      </c>
      <c r="G555" s="563" t="s">
        <v>10697</v>
      </c>
      <c r="H555" s="563" t="s">
        <v>1945</v>
      </c>
      <c r="I555" s="563" t="s">
        <v>26690</v>
      </c>
      <c r="J555" s="563" t="s">
        <v>109</v>
      </c>
      <c r="K555" s="563" t="s">
        <v>24001</v>
      </c>
      <c r="L555" s="563" t="s">
        <v>24001</v>
      </c>
      <c r="M555" s="563" t="s">
        <v>24001</v>
      </c>
      <c r="N555" s="563" t="s">
        <v>24001</v>
      </c>
      <c r="O555" s="564" t="s">
        <v>24001</v>
      </c>
      <c r="P555" s="564" t="s">
        <v>24001</v>
      </c>
      <c r="Q555" s="564">
        <v>39953</v>
      </c>
      <c r="R555" s="564"/>
      <c r="S555" s="564" t="s">
        <v>29194</v>
      </c>
    </row>
    <row r="556" spans="1:19" x14ac:dyDescent="0.35">
      <c r="A556" s="559">
        <v>4345</v>
      </c>
      <c r="B556" s="563" t="s">
        <v>484</v>
      </c>
      <c r="C556" s="563" t="s">
        <v>10695</v>
      </c>
      <c r="D556" s="563" t="s">
        <v>10702</v>
      </c>
      <c r="E556" s="563" t="s">
        <v>10699</v>
      </c>
      <c r="F556" s="563" t="s">
        <v>10700</v>
      </c>
      <c r="G556" s="563" t="s">
        <v>10697</v>
      </c>
      <c r="H556" s="563" t="s">
        <v>10701</v>
      </c>
      <c r="I556" s="563" t="s">
        <v>26690</v>
      </c>
      <c r="J556" s="563" t="s">
        <v>24001</v>
      </c>
      <c r="K556" s="563" t="s">
        <v>24001</v>
      </c>
      <c r="L556" s="563" t="s">
        <v>24001</v>
      </c>
      <c r="M556" s="563" t="s">
        <v>24001</v>
      </c>
      <c r="N556" s="563" t="s">
        <v>24001</v>
      </c>
      <c r="O556" s="564" t="s">
        <v>24001</v>
      </c>
      <c r="P556" s="564" t="s">
        <v>24001</v>
      </c>
      <c r="Q556" s="564">
        <v>33148</v>
      </c>
      <c r="R556" s="564"/>
      <c r="S556" s="564" t="s">
        <v>29195</v>
      </c>
    </row>
    <row r="557" spans="1:19" x14ac:dyDescent="0.35">
      <c r="A557" s="559">
        <v>4346</v>
      </c>
      <c r="B557" s="563" t="s">
        <v>484</v>
      </c>
      <c r="C557" s="563" t="s">
        <v>10695</v>
      </c>
      <c r="D557" s="563" t="s">
        <v>10706</v>
      </c>
      <c r="E557" s="563" t="s">
        <v>10703</v>
      </c>
      <c r="F557" s="563" t="s">
        <v>10704</v>
      </c>
      <c r="G557" s="563" t="s">
        <v>10697</v>
      </c>
      <c r="H557" s="563" t="s">
        <v>10705</v>
      </c>
      <c r="I557" s="563" t="s">
        <v>26690</v>
      </c>
      <c r="J557" s="563" t="s">
        <v>24001</v>
      </c>
      <c r="K557" s="563" t="s">
        <v>24001</v>
      </c>
      <c r="L557" s="563" t="s">
        <v>24001</v>
      </c>
      <c r="M557" s="563" t="s">
        <v>24001</v>
      </c>
      <c r="N557" s="563" t="s">
        <v>24001</v>
      </c>
      <c r="O557" s="564" t="s">
        <v>24001</v>
      </c>
      <c r="P557" s="564" t="s">
        <v>24001</v>
      </c>
      <c r="Q557" s="564">
        <v>33148</v>
      </c>
      <c r="R557" s="564"/>
      <c r="S557" s="564" t="s">
        <v>29196</v>
      </c>
    </row>
    <row r="558" spans="1:19" x14ac:dyDescent="0.35">
      <c r="A558" s="562">
        <v>4347</v>
      </c>
      <c r="B558" s="563" t="s">
        <v>484</v>
      </c>
      <c r="C558" s="563" t="s">
        <v>10695</v>
      </c>
      <c r="D558" s="563" t="s">
        <v>10710</v>
      </c>
      <c r="E558" s="563" t="s">
        <v>10707</v>
      </c>
      <c r="F558" s="563" t="s">
        <v>10708</v>
      </c>
      <c r="G558" s="563" t="s">
        <v>10697</v>
      </c>
      <c r="H558" s="563" t="s">
        <v>10709</v>
      </c>
      <c r="I558" s="563" t="s">
        <v>26690</v>
      </c>
      <c r="J558" s="563" t="s">
        <v>24001</v>
      </c>
      <c r="K558" s="563" t="s">
        <v>62</v>
      </c>
      <c r="L558" s="563" t="s">
        <v>24001</v>
      </c>
      <c r="M558" s="563" t="s">
        <v>24001</v>
      </c>
      <c r="N558" s="563" t="s">
        <v>24001</v>
      </c>
      <c r="O558" s="564" t="s">
        <v>24001</v>
      </c>
      <c r="P558" s="564" t="s">
        <v>24001</v>
      </c>
      <c r="Q558" s="564">
        <v>39954</v>
      </c>
      <c r="R558" s="564"/>
      <c r="S558" s="564" t="s">
        <v>29197</v>
      </c>
    </row>
    <row r="559" spans="1:19" x14ac:dyDescent="0.35">
      <c r="A559" s="559">
        <v>4348</v>
      </c>
      <c r="B559" s="563" t="s">
        <v>484</v>
      </c>
      <c r="C559" s="563" t="s">
        <v>10695</v>
      </c>
      <c r="D559" s="563" t="s">
        <v>10713</v>
      </c>
      <c r="E559" s="563" t="s">
        <v>10711</v>
      </c>
      <c r="F559" s="563" t="s">
        <v>10712</v>
      </c>
      <c r="G559" s="563" t="s">
        <v>10697</v>
      </c>
      <c r="H559" s="563" t="s">
        <v>55</v>
      </c>
      <c r="I559" s="563" t="s">
        <v>26690</v>
      </c>
      <c r="J559" s="563" t="s">
        <v>24001</v>
      </c>
      <c r="K559" s="563" t="s">
        <v>24001</v>
      </c>
      <c r="L559" s="563" t="s">
        <v>24001</v>
      </c>
      <c r="M559" s="563" t="s">
        <v>24001</v>
      </c>
      <c r="N559" s="563" t="s">
        <v>24001</v>
      </c>
      <c r="O559" s="564" t="s">
        <v>24001</v>
      </c>
      <c r="P559" s="564" t="s">
        <v>24001</v>
      </c>
      <c r="Q559" s="564">
        <v>33148</v>
      </c>
      <c r="R559" s="564"/>
      <c r="S559" s="564" t="s">
        <v>10713</v>
      </c>
    </row>
    <row r="560" spans="1:19" x14ac:dyDescent="0.35">
      <c r="A560" s="559">
        <v>4349</v>
      </c>
      <c r="B560" s="563" t="s">
        <v>484</v>
      </c>
      <c r="C560" s="563" t="s">
        <v>10695</v>
      </c>
      <c r="D560" s="563" t="s">
        <v>10717</v>
      </c>
      <c r="E560" s="563" t="s">
        <v>10714</v>
      </c>
      <c r="F560" s="563" t="s">
        <v>10715</v>
      </c>
      <c r="G560" s="563" t="s">
        <v>10697</v>
      </c>
      <c r="H560" s="563" t="s">
        <v>10716</v>
      </c>
      <c r="I560" s="563" t="s">
        <v>26690</v>
      </c>
      <c r="J560" s="563" t="s">
        <v>24001</v>
      </c>
      <c r="K560" s="563" t="s">
        <v>34266</v>
      </c>
      <c r="L560" s="563" t="s">
        <v>27638</v>
      </c>
      <c r="M560" s="563" t="s">
        <v>24001</v>
      </c>
      <c r="N560" s="563" t="s">
        <v>24001</v>
      </c>
      <c r="O560" s="564" t="s">
        <v>24001</v>
      </c>
      <c r="P560" s="564" t="s">
        <v>24001</v>
      </c>
      <c r="Q560" s="564">
        <v>33148</v>
      </c>
      <c r="R560" s="564">
        <v>38552</v>
      </c>
      <c r="S560" s="564" t="s">
        <v>29198</v>
      </c>
    </row>
    <row r="561" spans="1:19" x14ac:dyDescent="0.35">
      <c r="A561" s="562">
        <v>4350</v>
      </c>
      <c r="B561" s="563" t="s">
        <v>484</v>
      </c>
      <c r="C561" s="563" t="s">
        <v>10695</v>
      </c>
      <c r="D561" s="563" t="s">
        <v>10720</v>
      </c>
      <c r="E561" s="563" t="s">
        <v>10707</v>
      </c>
      <c r="F561" s="563" t="s">
        <v>10718</v>
      </c>
      <c r="G561" s="563" t="s">
        <v>10697</v>
      </c>
      <c r="H561" s="563" t="s">
        <v>10719</v>
      </c>
      <c r="I561" s="563" t="s">
        <v>26690</v>
      </c>
      <c r="J561" s="563" t="s">
        <v>24001</v>
      </c>
      <c r="K561" s="563" t="s">
        <v>62</v>
      </c>
      <c r="L561" s="563" t="s">
        <v>24001</v>
      </c>
      <c r="M561" s="563" t="s">
        <v>24001</v>
      </c>
      <c r="N561" s="563" t="s">
        <v>24001</v>
      </c>
      <c r="O561" s="564" t="s">
        <v>24001</v>
      </c>
      <c r="P561" s="564" t="s">
        <v>24001</v>
      </c>
      <c r="Q561" s="564">
        <v>39954</v>
      </c>
      <c r="R561" s="564"/>
      <c r="S561" s="564" t="s">
        <v>29199</v>
      </c>
    </row>
    <row r="562" spans="1:19" x14ac:dyDescent="0.35">
      <c r="A562" s="559">
        <v>4351</v>
      </c>
      <c r="B562" s="563" t="s">
        <v>484</v>
      </c>
      <c r="C562" s="563" t="s">
        <v>10695</v>
      </c>
      <c r="D562" s="563" t="s">
        <v>10723</v>
      </c>
      <c r="E562" s="563" t="s">
        <v>10721</v>
      </c>
      <c r="F562" s="563" t="s">
        <v>10722</v>
      </c>
      <c r="G562" s="563" t="s">
        <v>10697</v>
      </c>
      <c r="H562" s="563" t="s">
        <v>1079</v>
      </c>
      <c r="I562" s="563" t="s">
        <v>26690</v>
      </c>
      <c r="J562" s="563" t="s">
        <v>24001</v>
      </c>
      <c r="K562" s="563" t="s">
        <v>62</v>
      </c>
      <c r="L562" s="563" t="s">
        <v>27604</v>
      </c>
      <c r="M562" s="563" t="s">
        <v>24001</v>
      </c>
      <c r="N562" s="563" t="s">
        <v>24001</v>
      </c>
      <c r="O562" s="564" t="s">
        <v>24001</v>
      </c>
      <c r="P562" s="564" t="s">
        <v>24001</v>
      </c>
      <c r="Q562" s="564">
        <v>33148</v>
      </c>
      <c r="R562" s="564"/>
      <c r="S562" s="564" t="s">
        <v>29200</v>
      </c>
    </row>
    <row r="563" spans="1:19" x14ac:dyDescent="0.35">
      <c r="A563" s="559">
        <v>4352</v>
      </c>
      <c r="B563" s="563" t="s">
        <v>484</v>
      </c>
      <c r="C563" s="563" t="s">
        <v>10695</v>
      </c>
      <c r="D563" s="563" t="s">
        <v>10727</v>
      </c>
      <c r="E563" s="563" t="s">
        <v>10724</v>
      </c>
      <c r="F563" s="563" t="s">
        <v>10725</v>
      </c>
      <c r="G563" s="563" t="s">
        <v>10697</v>
      </c>
      <c r="H563" s="563" t="s">
        <v>10726</v>
      </c>
      <c r="I563" s="563" t="s">
        <v>26690</v>
      </c>
      <c r="J563" s="563" t="s">
        <v>24001</v>
      </c>
      <c r="K563" s="563" t="s">
        <v>154</v>
      </c>
      <c r="L563" s="563" t="s">
        <v>24001</v>
      </c>
      <c r="M563" s="563" t="s">
        <v>899</v>
      </c>
      <c r="N563" s="563" t="s">
        <v>34619</v>
      </c>
      <c r="O563" s="564" t="s">
        <v>24001</v>
      </c>
      <c r="P563" s="564" t="s">
        <v>24001</v>
      </c>
      <c r="Q563" s="564">
        <v>38693</v>
      </c>
      <c r="R563" s="564">
        <v>39955</v>
      </c>
      <c r="S563" s="564" t="s">
        <v>29201</v>
      </c>
    </row>
    <row r="564" spans="1:19" x14ac:dyDescent="0.35">
      <c r="A564" s="562">
        <v>4353</v>
      </c>
      <c r="B564" s="563" t="s">
        <v>484</v>
      </c>
      <c r="C564" s="563" t="s">
        <v>10695</v>
      </c>
      <c r="D564" s="563" t="s">
        <v>10730</v>
      </c>
      <c r="E564" s="563" t="s">
        <v>24001</v>
      </c>
      <c r="F564" s="563" t="s">
        <v>10728</v>
      </c>
      <c r="G564" s="563" t="s">
        <v>10697</v>
      </c>
      <c r="H564" s="563" t="s">
        <v>10729</v>
      </c>
      <c r="I564" s="563" t="s">
        <v>26690</v>
      </c>
      <c r="J564" s="563" t="s">
        <v>24001</v>
      </c>
      <c r="K564" s="563" t="s">
        <v>24001</v>
      </c>
      <c r="L564" s="563" t="s">
        <v>24001</v>
      </c>
      <c r="M564" s="563" t="s">
        <v>24001</v>
      </c>
      <c r="N564" s="563" t="s">
        <v>24001</v>
      </c>
      <c r="O564" s="564" t="s">
        <v>24001</v>
      </c>
      <c r="P564" s="564" t="s">
        <v>24001</v>
      </c>
      <c r="Q564" s="564">
        <v>39654</v>
      </c>
      <c r="R564" s="564"/>
      <c r="S564" s="564" t="s">
        <v>29202</v>
      </c>
    </row>
    <row r="565" spans="1:19" x14ac:dyDescent="0.35">
      <c r="A565" s="559">
        <v>519</v>
      </c>
      <c r="B565" s="563" t="s">
        <v>484</v>
      </c>
      <c r="C565" s="563" t="s">
        <v>28980</v>
      </c>
      <c r="D565" s="563" t="s">
        <v>15776</v>
      </c>
      <c r="E565" s="563" t="s">
        <v>15772</v>
      </c>
      <c r="F565" s="563" t="s">
        <v>15773</v>
      </c>
      <c r="G565" s="563" t="s">
        <v>15774</v>
      </c>
      <c r="H565" s="563" t="s">
        <v>15775</v>
      </c>
      <c r="I565" s="563" t="s">
        <v>26690</v>
      </c>
      <c r="J565" s="563" t="s">
        <v>109</v>
      </c>
      <c r="K565" s="563" t="s">
        <v>24001</v>
      </c>
      <c r="L565" s="563" t="s">
        <v>24001</v>
      </c>
      <c r="M565" s="563" t="s">
        <v>24001</v>
      </c>
      <c r="N565" s="563" t="s">
        <v>24001</v>
      </c>
      <c r="O565" s="564" t="s">
        <v>24001</v>
      </c>
      <c r="P565" s="564" t="s">
        <v>24001</v>
      </c>
      <c r="Q565" s="564">
        <v>33148</v>
      </c>
      <c r="R565" s="564"/>
      <c r="S565" s="564" t="s">
        <v>29203</v>
      </c>
    </row>
    <row r="566" spans="1:19" x14ac:dyDescent="0.35">
      <c r="A566" s="559">
        <v>520</v>
      </c>
      <c r="B566" s="563" t="s">
        <v>484</v>
      </c>
      <c r="C566" s="563" t="s">
        <v>28980</v>
      </c>
      <c r="D566" s="563" t="s">
        <v>15778</v>
      </c>
      <c r="E566" s="563" t="s">
        <v>24001</v>
      </c>
      <c r="F566" s="563" t="s">
        <v>15777</v>
      </c>
      <c r="G566" s="563" t="s">
        <v>15774</v>
      </c>
      <c r="H566" s="563" t="s">
        <v>55</v>
      </c>
      <c r="I566" s="563" t="s">
        <v>26690</v>
      </c>
      <c r="J566" s="563" t="s">
        <v>109</v>
      </c>
      <c r="K566" s="563" t="s">
        <v>24001</v>
      </c>
      <c r="L566" s="563" t="s">
        <v>24001</v>
      </c>
      <c r="M566" s="563" t="s">
        <v>24001</v>
      </c>
      <c r="N566" s="563" t="s">
        <v>24001</v>
      </c>
      <c r="O566" s="564" t="s">
        <v>24001</v>
      </c>
      <c r="P566" s="564" t="s">
        <v>24001</v>
      </c>
      <c r="Q566" s="564">
        <v>33148</v>
      </c>
      <c r="R566" s="564"/>
      <c r="S566" s="564" t="s">
        <v>15778</v>
      </c>
    </row>
    <row r="567" spans="1:19" x14ac:dyDescent="0.35">
      <c r="A567" s="562">
        <v>6031</v>
      </c>
      <c r="B567" s="563" t="s">
        <v>43</v>
      </c>
      <c r="C567" s="563" t="s">
        <v>322</v>
      </c>
      <c r="D567" s="563" t="s">
        <v>325</v>
      </c>
      <c r="E567" s="563" t="s">
        <v>24001</v>
      </c>
      <c r="F567" s="563" t="s">
        <v>323</v>
      </c>
      <c r="G567" s="563" t="s">
        <v>324</v>
      </c>
      <c r="H567" s="563" t="s">
        <v>55</v>
      </c>
      <c r="I567" s="563" t="s">
        <v>26690</v>
      </c>
      <c r="J567" s="563" t="s">
        <v>24001</v>
      </c>
      <c r="K567" s="563" t="s">
        <v>24001</v>
      </c>
      <c r="L567" s="563" t="s">
        <v>24001</v>
      </c>
      <c r="M567" s="563" t="s">
        <v>24001</v>
      </c>
      <c r="N567" s="563" t="s">
        <v>24001</v>
      </c>
      <c r="O567" s="564" t="s">
        <v>24001</v>
      </c>
      <c r="P567" s="564" t="s">
        <v>24001</v>
      </c>
      <c r="Q567" s="564">
        <v>33148</v>
      </c>
      <c r="R567" s="564"/>
      <c r="S567" s="564" t="s">
        <v>325</v>
      </c>
    </row>
    <row r="568" spans="1:19" x14ac:dyDescent="0.35">
      <c r="A568" s="559">
        <v>6032</v>
      </c>
      <c r="B568" s="563" t="s">
        <v>43</v>
      </c>
      <c r="C568" s="563" t="s">
        <v>322</v>
      </c>
      <c r="D568" s="563" t="s">
        <v>332</v>
      </c>
      <c r="E568" s="563" t="s">
        <v>329</v>
      </c>
      <c r="F568" s="563" t="s">
        <v>330</v>
      </c>
      <c r="G568" s="563" t="s">
        <v>328</v>
      </c>
      <c r="H568" s="563" t="s">
        <v>331</v>
      </c>
      <c r="I568" s="563" t="s">
        <v>26690</v>
      </c>
      <c r="J568" s="563" t="s">
        <v>24001</v>
      </c>
      <c r="K568" s="563" t="s">
        <v>24001</v>
      </c>
      <c r="L568" s="563" t="s">
        <v>24001</v>
      </c>
      <c r="M568" s="563" t="s">
        <v>24001</v>
      </c>
      <c r="N568" s="563" t="s">
        <v>24001</v>
      </c>
      <c r="O568" s="564" t="s">
        <v>24001</v>
      </c>
      <c r="P568" s="564" t="s">
        <v>24001</v>
      </c>
      <c r="Q568" s="564">
        <v>33148</v>
      </c>
      <c r="R568" s="564"/>
      <c r="S568" s="564" t="s">
        <v>29204</v>
      </c>
    </row>
    <row r="569" spans="1:19" x14ac:dyDescent="0.35">
      <c r="A569" s="559">
        <v>6033</v>
      </c>
      <c r="B569" s="563" t="s">
        <v>43</v>
      </c>
      <c r="C569" s="563" t="s">
        <v>322</v>
      </c>
      <c r="D569" s="563" t="s">
        <v>29205</v>
      </c>
      <c r="E569" s="563" t="s">
        <v>326</v>
      </c>
      <c r="F569" s="563" t="s">
        <v>327</v>
      </c>
      <c r="G569" s="563" t="s">
        <v>328</v>
      </c>
      <c r="H569" s="563" t="s">
        <v>29206</v>
      </c>
      <c r="I569" s="563" t="s">
        <v>26690</v>
      </c>
      <c r="J569" s="563" t="s">
        <v>24001</v>
      </c>
      <c r="K569" s="563" t="s">
        <v>34266</v>
      </c>
      <c r="L569" s="563" t="s">
        <v>29207</v>
      </c>
      <c r="M569" s="563" t="s">
        <v>24001</v>
      </c>
      <c r="N569" s="563" t="s">
        <v>24001</v>
      </c>
      <c r="O569" s="564" t="s">
        <v>24001</v>
      </c>
      <c r="P569" s="564" t="s">
        <v>24001</v>
      </c>
      <c r="Q569" s="564">
        <v>35264</v>
      </c>
      <c r="R569" s="564">
        <v>44729.708298611098</v>
      </c>
      <c r="S569" s="564" t="s">
        <v>29208</v>
      </c>
    </row>
    <row r="570" spans="1:19" x14ac:dyDescent="0.35">
      <c r="A570" s="562">
        <v>6034</v>
      </c>
      <c r="B570" s="563" t="s">
        <v>43</v>
      </c>
      <c r="C570" s="563" t="s">
        <v>322</v>
      </c>
      <c r="D570" s="563" t="s">
        <v>334</v>
      </c>
      <c r="E570" s="563" t="s">
        <v>24001</v>
      </c>
      <c r="F570" s="563" t="s">
        <v>333</v>
      </c>
      <c r="G570" s="563" t="s">
        <v>328</v>
      </c>
      <c r="H570" s="563" t="s">
        <v>55</v>
      </c>
      <c r="I570" s="563" t="s">
        <v>26690</v>
      </c>
      <c r="J570" s="563" t="s">
        <v>24001</v>
      </c>
      <c r="K570" s="563" t="s">
        <v>24001</v>
      </c>
      <c r="L570" s="563" t="s">
        <v>24001</v>
      </c>
      <c r="M570" s="563" t="s">
        <v>24001</v>
      </c>
      <c r="N570" s="563" t="s">
        <v>24001</v>
      </c>
      <c r="O570" s="564" t="s">
        <v>24001</v>
      </c>
      <c r="P570" s="564" t="s">
        <v>24001</v>
      </c>
      <c r="Q570" s="564">
        <v>33148</v>
      </c>
      <c r="R570" s="564"/>
      <c r="S570" s="564" t="s">
        <v>334</v>
      </c>
    </row>
    <row r="571" spans="1:19" x14ac:dyDescent="0.35">
      <c r="A571" s="559">
        <v>6035</v>
      </c>
      <c r="B571" s="563" t="s">
        <v>43</v>
      </c>
      <c r="C571" s="563" t="s">
        <v>322</v>
      </c>
      <c r="D571" s="563" t="s">
        <v>29209</v>
      </c>
      <c r="E571" s="563" t="s">
        <v>339</v>
      </c>
      <c r="F571" s="563" t="s">
        <v>29210</v>
      </c>
      <c r="G571" s="563" t="s">
        <v>328</v>
      </c>
      <c r="H571" s="563" t="s">
        <v>29211</v>
      </c>
      <c r="I571" s="563" t="s">
        <v>26690</v>
      </c>
      <c r="J571" s="563" t="s">
        <v>24001</v>
      </c>
      <c r="K571" s="563" t="s">
        <v>24001</v>
      </c>
      <c r="L571" s="563" t="s">
        <v>24001</v>
      </c>
      <c r="M571" s="563" t="s">
        <v>24001</v>
      </c>
      <c r="N571" s="563" t="s">
        <v>24001</v>
      </c>
      <c r="O571" s="564" t="s">
        <v>24001</v>
      </c>
      <c r="P571" s="564" t="s">
        <v>24001</v>
      </c>
      <c r="Q571" s="564">
        <v>44729</v>
      </c>
      <c r="R571" s="564"/>
      <c r="S571" s="564" t="s">
        <v>29212</v>
      </c>
    </row>
    <row r="572" spans="1:19" x14ac:dyDescent="0.35">
      <c r="A572" s="559">
        <v>6036</v>
      </c>
      <c r="B572" s="563" t="s">
        <v>43</v>
      </c>
      <c r="C572" s="563" t="s">
        <v>322</v>
      </c>
      <c r="D572" s="563" t="s">
        <v>338</v>
      </c>
      <c r="E572" s="563" t="s">
        <v>335</v>
      </c>
      <c r="F572" s="563" t="s">
        <v>336</v>
      </c>
      <c r="G572" s="563" t="s">
        <v>328</v>
      </c>
      <c r="H572" s="563" t="s">
        <v>337</v>
      </c>
      <c r="I572" s="563" t="s">
        <v>26690</v>
      </c>
      <c r="J572" s="563" t="s">
        <v>24001</v>
      </c>
      <c r="K572" s="563" t="s">
        <v>62</v>
      </c>
      <c r="L572" s="563" t="s">
        <v>24001</v>
      </c>
      <c r="M572" s="563" t="s">
        <v>24001</v>
      </c>
      <c r="N572" s="563" t="s">
        <v>24001</v>
      </c>
      <c r="O572" s="564" t="s">
        <v>24001</v>
      </c>
      <c r="P572" s="564" t="s">
        <v>24001</v>
      </c>
      <c r="Q572" s="564">
        <v>33148</v>
      </c>
      <c r="R572" s="564"/>
      <c r="S572" s="564" t="s">
        <v>29213</v>
      </c>
    </row>
    <row r="573" spans="1:19" x14ac:dyDescent="0.35">
      <c r="A573" s="562">
        <v>5238</v>
      </c>
      <c r="B573" s="563" t="s">
        <v>484</v>
      </c>
      <c r="C573" s="563" t="s">
        <v>28883</v>
      </c>
      <c r="D573" s="563" t="s">
        <v>13484</v>
      </c>
      <c r="E573" s="563" t="s">
        <v>13480</v>
      </c>
      <c r="F573" s="563" t="s">
        <v>13481</v>
      </c>
      <c r="G573" s="563" t="s">
        <v>13482</v>
      </c>
      <c r="H573" s="563" t="s">
        <v>13483</v>
      </c>
      <c r="I573" s="563" t="s">
        <v>26690</v>
      </c>
      <c r="J573" s="563" t="s">
        <v>24001</v>
      </c>
      <c r="K573" s="563" t="s">
        <v>24001</v>
      </c>
      <c r="L573" s="563" t="s">
        <v>24001</v>
      </c>
      <c r="M573" s="563" t="s">
        <v>24001</v>
      </c>
      <c r="N573" s="563" t="s">
        <v>24001</v>
      </c>
      <c r="O573" s="564" t="s">
        <v>24001</v>
      </c>
      <c r="P573" s="564" t="s">
        <v>24001</v>
      </c>
      <c r="Q573" s="564">
        <v>41687</v>
      </c>
      <c r="R573" s="564"/>
      <c r="S573" s="564" t="s">
        <v>29214</v>
      </c>
    </row>
    <row r="574" spans="1:19" x14ac:dyDescent="0.35">
      <c r="A574" s="559">
        <v>5239</v>
      </c>
      <c r="B574" s="563" t="s">
        <v>484</v>
      </c>
      <c r="C574" s="563" t="s">
        <v>28883</v>
      </c>
      <c r="D574" s="563" t="s">
        <v>13489</v>
      </c>
      <c r="E574" s="563" t="s">
        <v>13485</v>
      </c>
      <c r="F574" s="563" t="s">
        <v>13486</v>
      </c>
      <c r="G574" s="563" t="s">
        <v>13487</v>
      </c>
      <c r="H574" s="563" t="s">
        <v>13488</v>
      </c>
      <c r="I574" s="563" t="s">
        <v>26690</v>
      </c>
      <c r="J574" s="563" t="s">
        <v>109</v>
      </c>
      <c r="K574" s="563" t="s">
        <v>24001</v>
      </c>
      <c r="L574" s="563" t="s">
        <v>24001</v>
      </c>
      <c r="M574" s="563" t="s">
        <v>24001</v>
      </c>
      <c r="N574" s="563" t="s">
        <v>24001</v>
      </c>
      <c r="O574" s="564" t="s">
        <v>24001</v>
      </c>
      <c r="P574" s="564" t="s">
        <v>24001</v>
      </c>
      <c r="Q574" s="564">
        <v>33148</v>
      </c>
      <c r="R574" s="564">
        <v>38399</v>
      </c>
      <c r="S574" s="564" t="s">
        <v>29215</v>
      </c>
    </row>
    <row r="575" spans="1:19" x14ac:dyDescent="0.35">
      <c r="A575" s="559">
        <v>3169</v>
      </c>
      <c r="B575" s="563" t="s">
        <v>484</v>
      </c>
      <c r="C575" s="563" t="s">
        <v>7435</v>
      </c>
      <c r="D575" s="563" t="s">
        <v>7443</v>
      </c>
      <c r="E575" s="563" t="s">
        <v>7440</v>
      </c>
      <c r="F575" s="563" t="s">
        <v>7441</v>
      </c>
      <c r="G575" s="563" t="s">
        <v>7442</v>
      </c>
      <c r="H575" s="563" t="s">
        <v>843</v>
      </c>
      <c r="I575" s="563" t="s">
        <v>26690</v>
      </c>
      <c r="J575" s="563" t="s">
        <v>24001</v>
      </c>
      <c r="K575" s="563" t="s">
        <v>62</v>
      </c>
      <c r="L575" s="563" t="s">
        <v>24001</v>
      </c>
      <c r="M575" s="563" t="s">
        <v>24001</v>
      </c>
      <c r="N575" s="563" t="s">
        <v>24001</v>
      </c>
      <c r="O575" s="564" t="s">
        <v>24001</v>
      </c>
      <c r="P575" s="564" t="s">
        <v>24001</v>
      </c>
      <c r="Q575" s="564">
        <v>40224</v>
      </c>
      <c r="R575" s="564"/>
      <c r="S575" s="564" t="s">
        <v>29216</v>
      </c>
    </row>
    <row r="576" spans="1:19" x14ac:dyDescent="0.35">
      <c r="A576" s="562">
        <v>3170</v>
      </c>
      <c r="B576" s="563" t="s">
        <v>484</v>
      </c>
      <c r="C576" s="563" t="s">
        <v>7435</v>
      </c>
      <c r="D576" s="563" t="s">
        <v>7447</v>
      </c>
      <c r="E576" s="563" t="s">
        <v>7444</v>
      </c>
      <c r="F576" s="563" t="s">
        <v>7445</v>
      </c>
      <c r="G576" s="563" t="s">
        <v>7442</v>
      </c>
      <c r="H576" s="563" t="s">
        <v>7446</v>
      </c>
      <c r="I576" s="563" t="s">
        <v>26690</v>
      </c>
      <c r="J576" s="563" t="s">
        <v>24001</v>
      </c>
      <c r="K576" s="563" t="s">
        <v>154</v>
      </c>
      <c r="L576" s="563" t="s">
        <v>27608</v>
      </c>
      <c r="M576" s="563" t="s">
        <v>899</v>
      </c>
      <c r="N576" s="563" t="s">
        <v>28712</v>
      </c>
      <c r="O576" s="564" t="s">
        <v>24001</v>
      </c>
      <c r="P576" s="564" t="s">
        <v>24001</v>
      </c>
      <c r="Q576" s="564">
        <v>33148</v>
      </c>
      <c r="R576" s="564"/>
      <c r="S576" s="564" t="s">
        <v>29217</v>
      </c>
    </row>
    <row r="577" spans="1:19" x14ac:dyDescent="0.35">
      <c r="A577" s="559">
        <v>3171</v>
      </c>
      <c r="B577" s="563" t="s">
        <v>484</v>
      </c>
      <c r="C577" s="563" t="s">
        <v>7435</v>
      </c>
      <c r="D577" s="563" t="s">
        <v>7450</v>
      </c>
      <c r="E577" s="563" t="s">
        <v>7448</v>
      </c>
      <c r="F577" s="563" t="s">
        <v>7449</v>
      </c>
      <c r="G577" s="563" t="s">
        <v>7442</v>
      </c>
      <c r="H577" s="563" t="s">
        <v>55</v>
      </c>
      <c r="I577" s="563" t="s">
        <v>26690</v>
      </c>
      <c r="J577" s="563" t="s">
        <v>24001</v>
      </c>
      <c r="K577" s="563" t="s">
        <v>24001</v>
      </c>
      <c r="L577" s="563" t="s">
        <v>24001</v>
      </c>
      <c r="M577" s="563" t="s">
        <v>24001</v>
      </c>
      <c r="N577" s="563" t="s">
        <v>24001</v>
      </c>
      <c r="O577" s="564" t="s">
        <v>24001</v>
      </c>
      <c r="P577" s="564" t="s">
        <v>24001</v>
      </c>
      <c r="Q577" s="564">
        <v>33148</v>
      </c>
      <c r="R577" s="564"/>
      <c r="S577" s="564" t="s">
        <v>7450</v>
      </c>
    </row>
    <row r="578" spans="1:19" x14ac:dyDescent="0.35">
      <c r="A578" s="559">
        <v>1988</v>
      </c>
      <c r="B578" s="563" t="s">
        <v>484</v>
      </c>
      <c r="C578" s="563" t="s">
        <v>28698</v>
      </c>
      <c r="D578" s="563" t="s">
        <v>5560</v>
      </c>
      <c r="E578" s="563" t="s">
        <v>5556</v>
      </c>
      <c r="F578" s="563" t="s">
        <v>5557</v>
      </c>
      <c r="G578" s="563" t="s">
        <v>5558</v>
      </c>
      <c r="H578" s="563" t="s">
        <v>5559</v>
      </c>
      <c r="I578" s="563" t="s">
        <v>26690</v>
      </c>
      <c r="J578" s="563" t="s">
        <v>109</v>
      </c>
      <c r="K578" s="563" t="s">
        <v>24001</v>
      </c>
      <c r="L578" s="563" t="s">
        <v>24001</v>
      </c>
      <c r="M578" s="563" t="s">
        <v>24001</v>
      </c>
      <c r="N578" s="563" t="s">
        <v>24001</v>
      </c>
      <c r="O578" s="564" t="s">
        <v>24001</v>
      </c>
      <c r="P578" s="564" t="s">
        <v>24001</v>
      </c>
      <c r="Q578" s="564">
        <v>33148</v>
      </c>
      <c r="R578" s="564"/>
      <c r="S578" s="564" t="s">
        <v>29218</v>
      </c>
    </row>
    <row r="579" spans="1:19" x14ac:dyDescent="0.35">
      <c r="A579" s="562">
        <v>1989</v>
      </c>
      <c r="B579" s="563" t="s">
        <v>484</v>
      </c>
      <c r="C579" s="563" t="s">
        <v>28698</v>
      </c>
      <c r="D579" s="563" t="s">
        <v>5564</v>
      </c>
      <c r="E579" s="563" t="s">
        <v>5561</v>
      </c>
      <c r="F579" s="563" t="s">
        <v>5562</v>
      </c>
      <c r="G579" s="563" t="s">
        <v>5558</v>
      </c>
      <c r="H579" s="563" t="s">
        <v>5563</v>
      </c>
      <c r="I579" s="563" t="s">
        <v>26690</v>
      </c>
      <c r="J579" s="563" t="s">
        <v>109</v>
      </c>
      <c r="K579" s="563" t="s">
        <v>24001</v>
      </c>
      <c r="L579" s="563" t="s">
        <v>24001</v>
      </c>
      <c r="M579" s="563" t="s">
        <v>24001</v>
      </c>
      <c r="N579" s="563" t="s">
        <v>24001</v>
      </c>
      <c r="O579" s="564" t="s">
        <v>24001</v>
      </c>
      <c r="P579" s="564" t="s">
        <v>24001</v>
      </c>
      <c r="Q579" s="564">
        <v>33148</v>
      </c>
      <c r="R579" s="564"/>
      <c r="S579" s="564" t="s">
        <v>29219</v>
      </c>
    </row>
    <row r="580" spans="1:19" x14ac:dyDescent="0.35">
      <c r="A580" s="559">
        <v>1990</v>
      </c>
      <c r="B580" s="563" t="s">
        <v>484</v>
      </c>
      <c r="C580" s="563" t="s">
        <v>28698</v>
      </c>
      <c r="D580" s="563" t="s">
        <v>5566</v>
      </c>
      <c r="E580" s="563" t="s">
        <v>5556</v>
      </c>
      <c r="F580" s="563" t="s">
        <v>5565</v>
      </c>
      <c r="G580" s="563" t="s">
        <v>5558</v>
      </c>
      <c r="H580" s="563" t="s">
        <v>55</v>
      </c>
      <c r="I580" s="563" t="s">
        <v>26690</v>
      </c>
      <c r="J580" s="563" t="s">
        <v>109</v>
      </c>
      <c r="K580" s="563" t="s">
        <v>24001</v>
      </c>
      <c r="L580" s="563" t="s">
        <v>24001</v>
      </c>
      <c r="M580" s="563" t="s">
        <v>24001</v>
      </c>
      <c r="N580" s="563" t="s">
        <v>24001</v>
      </c>
      <c r="O580" s="564" t="s">
        <v>24001</v>
      </c>
      <c r="P580" s="564" t="s">
        <v>24001</v>
      </c>
      <c r="Q580" s="564">
        <v>33148</v>
      </c>
      <c r="R580" s="564"/>
      <c r="S580" s="564" t="s">
        <v>5566</v>
      </c>
    </row>
    <row r="581" spans="1:19" x14ac:dyDescent="0.35">
      <c r="A581" s="559">
        <v>963</v>
      </c>
      <c r="B581" s="563" t="s">
        <v>484</v>
      </c>
      <c r="C581" s="563" t="s">
        <v>28929</v>
      </c>
      <c r="D581" s="563" t="s">
        <v>16909</v>
      </c>
      <c r="E581" s="563" t="s">
        <v>16905</v>
      </c>
      <c r="F581" s="563" t="s">
        <v>16906</v>
      </c>
      <c r="G581" s="563" t="s">
        <v>16907</v>
      </c>
      <c r="H581" s="563" t="s">
        <v>16908</v>
      </c>
      <c r="I581" s="563" t="s">
        <v>26690</v>
      </c>
      <c r="J581" s="563" t="s">
        <v>24001</v>
      </c>
      <c r="K581" s="563" t="s">
        <v>24001</v>
      </c>
      <c r="L581" s="563" t="s">
        <v>24001</v>
      </c>
      <c r="M581" s="563" t="s">
        <v>24001</v>
      </c>
      <c r="N581" s="563" t="s">
        <v>24001</v>
      </c>
      <c r="O581" s="564" t="s">
        <v>24001</v>
      </c>
      <c r="P581" s="564" t="s">
        <v>24001</v>
      </c>
      <c r="Q581" s="564">
        <v>33148</v>
      </c>
      <c r="R581" s="564"/>
      <c r="S581" s="564" t="s">
        <v>29220</v>
      </c>
    </row>
    <row r="582" spans="1:19" x14ac:dyDescent="0.35">
      <c r="A582" s="562">
        <v>964</v>
      </c>
      <c r="B582" s="563" t="s">
        <v>484</v>
      </c>
      <c r="C582" s="563" t="s">
        <v>28929</v>
      </c>
      <c r="D582" s="563" t="s">
        <v>16912</v>
      </c>
      <c r="E582" s="563" t="s">
        <v>16910</v>
      </c>
      <c r="F582" s="563" t="s">
        <v>16911</v>
      </c>
      <c r="G582" s="563" t="s">
        <v>16907</v>
      </c>
      <c r="H582" s="563" t="s">
        <v>5749</v>
      </c>
      <c r="I582" s="563" t="s">
        <v>26690</v>
      </c>
      <c r="J582" s="563" t="s">
        <v>24001</v>
      </c>
      <c r="K582" s="563" t="s">
        <v>24001</v>
      </c>
      <c r="L582" s="563" t="s">
        <v>24001</v>
      </c>
      <c r="M582" s="563" t="s">
        <v>24001</v>
      </c>
      <c r="N582" s="563" t="s">
        <v>24001</v>
      </c>
      <c r="O582" s="564" t="s">
        <v>24001</v>
      </c>
      <c r="P582" s="564" t="s">
        <v>24001</v>
      </c>
      <c r="Q582" s="564">
        <v>33148</v>
      </c>
      <c r="R582" s="564"/>
      <c r="S582" s="564" t="s">
        <v>34267</v>
      </c>
    </row>
    <row r="583" spans="1:19" x14ac:dyDescent="0.35">
      <c r="A583" s="559">
        <v>965</v>
      </c>
      <c r="B583" s="563" t="s">
        <v>484</v>
      </c>
      <c r="C583" s="563" t="s">
        <v>28929</v>
      </c>
      <c r="D583" s="563" t="s">
        <v>16915</v>
      </c>
      <c r="E583" s="563" t="s">
        <v>16913</v>
      </c>
      <c r="F583" s="563" t="s">
        <v>16914</v>
      </c>
      <c r="G583" s="563" t="s">
        <v>16907</v>
      </c>
      <c r="H583" s="563" t="s">
        <v>55</v>
      </c>
      <c r="I583" s="563" t="s">
        <v>26690</v>
      </c>
      <c r="J583" s="563" t="s">
        <v>24001</v>
      </c>
      <c r="K583" s="563" t="s">
        <v>24001</v>
      </c>
      <c r="L583" s="563" t="s">
        <v>24001</v>
      </c>
      <c r="M583" s="563" t="s">
        <v>24001</v>
      </c>
      <c r="N583" s="563" t="s">
        <v>24001</v>
      </c>
      <c r="O583" s="564" t="s">
        <v>24001</v>
      </c>
      <c r="P583" s="564" t="s">
        <v>24001</v>
      </c>
      <c r="Q583" s="564">
        <v>33148</v>
      </c>
      <c r="R583" s="564"/>
      <c r="S583" s="564" t="s">
        <v>16915</v>
      </c>
    </row>
    <row r="584" spans="1:19" x14ac:dyDescent="0.35">
      <c r="A584" s="559">
        <v>966</v>
      </c>
      <c r="B584" s="563" t="s">
        <v>484</v>
      </c>
      <c r="C584" s="563" t="s">
        <v>28929</v>
      </c>
      <c r="D584" s="563" t="s">
        <v>16918</v>
      </c>
      <c r="E584" s="563" t="s">
        <v>16916</v>
      </c>
      <c r="F584" s="563" t="s">
        <v>16917</v>
      </c>
      <c r="G584" s="563" t="s">
        <v>16907</v>
      </c>
      <c r="H584" s="563" t="s">
        <v>9589</v>
      </c>
      <c r="I584" s="563" t="s">
        <v>26690</v>
      </c>
      <c r="J584" s="563" t="s">
        <v>24001</v>
      </c>
      <c r="K584" s="563" t="s">
        <v>24001</v>
      </c>
      <c r="L584" s="563" t="s">
        <v>24001</v>
      </c>
      <c r="M584" s="563" t="s">
        <v>24001</v>
      </c>
      <c r="N584" s="563" t="s">
        <v>24001</v>
      </c>
      <c r="O584" s="564" t="s">
        <v>24001</v>
      </c>
      <c r="P584" s="564" t="s">
        <v>24001</v>
      </c>
      <c r="Q584" s="564">
        <v>33665</v>
      </c>
      <c r="R584" s="564"/>
      <c r="S584" s="564" t="s">
        <v>29221</v>
      </c>
    </row>
    <row r="585" spans="1:19" x14ac:dyDescent="0.35">
      <c r="A585" s="562">
        <v>3142</v>
      </c>
      <c r="B585" s="563" t="s">
        <v>484</v>
      </c>
      <c r="C585" s="563" t="s">
        <v>7761</v>
      </c>
      <c r="D585" s="563" t="s">
        <v>7771</v>
      </c>
      <c r="E585" s="563" t="s">
        <v>7767</v>
      </c>
      <c r="F585" s="563" t="s">
        <v>7768</v>
      </c>
      <c r="G585" s="563" t="s">
        <v>7769</v>
      </c>
      <c r="H585" s="563" t="s">
        <v>7770</v>
      </c>
      <c r="I585" s="563" t="s">
        <v>26690</v>
      </c>
      <c r="J585" s="563" t="s">
        <v>24001</v>
      </c>
      <c r="K585" s="563" t="s">
        <v>24001</v>
      </c>
      <c r="L585" s="563" t="s">
        <v>24001</v>
      </c>
      <c r="M585" s="563" t="s">
        <v>24001</v>
      </c>
      <c r="N585" s="563" t="s">
        <v>24001</v>
      </c>
      <c r="O585" s="564" t="s">
        <v>24001</v>
      </c>
      <c r="P585" s="564" t="s">
        <v>24001</v>
      </c>
      <c r="Q585" s="564">
        <v>33148</v>
      </c>
      <c r="R585" s="564"/>
      <c r="S585" s="564" t="s">
        <v>29222</v>
      </c>
    </row>
    <row r="586" spans="1:19" x14ac:dyDescent="0.35">
      <c r="A586" s="559">
        <v>3808</v>
      </c>
      <c r="B586" s="563" t="s">
        <v>484</v>
      </c>
      <c r="C586" s="563" t="s">
        <v>2950</v>
      </c>
      <c r="D586" s="563" t="s">
        <v>2019</v>
      </c>
      <c r="E586" s="563" t="s">
        <v>2015</v>
      </c>
      <c r="F586" s="563" t="s">
        <v>2016</v>
      </c>
      <c r="G586" s="563" t="s">
        <v>2017</v>
      </c>
      <c r="H586" s="563" t="s">
        <v>2018</v>
      </c>
      <c r="I586" s="563" t="s">
        <v>26691</v>
      </c>
      <c r="J586" s="563" t="s">
        <v>24001</v>
      </c>
      <c r="K586" s="563" t="s">
        <v>24001</v>
      </c>
      <c r="L586" s="563" t="s">
        <v>24001</v>
      </c>
      <c r="M586" s="563" t="s">
        <v>24001</v>
      </c>
      <c r="N586" s="563" t="s">
        <v>24001</v>
      </c>
      <c r="O586" s="564" t="s">
        <v>24001</v>
      </c>
      <c r="P586" s="564" t="s">
        <v>24001</v>
      </c>
      <c r="Q586" s="564">
        <v>33148</v>
      </c>
      <c r="R586" s="564"/>
      <c r="S586" s="564" t="s">
        <v>29223</v>
      </c>
    </row>
    <row r="587" spans="1:19" x14ac:dyDescent="0.35">
      <c r="A587" s="559">
        <v>3809</v>
      </c>
      <c r="B587" s="563" t="s">
        <v>484</v>
      </c>
      <c r="C587" s="563" t="s">
        <v>2950</v>
      </c>
      <c r="D587" s="563" t="s">
        <v>2021</v>
      </c>
      <c r="E587" s="563" t="s">
        <v>2015</v>
      </c>
      <c r="F587" s="563" t="s">
        <v>2020</v>
      </c>
      <c r="G587" s="563" t="s">
        <v>2017</v>
      </c>
      <c r="H587" s="563" t="s">
        <v>2018</v>
      </c>
      <c r="I587" s="563" t="s">
        <v>26762</v>
      </c>
      <c r="J587" s="563" t="s">
        <v>24001</v>
      </c>
      <c r="K587" s="563" t="s">
        <v>24001</v>
      </c>
      <c r="L587" s="563" t="s">
        <v>24001</v>
      </c>
      <c r="M587" s="563" t="s">
        <v>24001</v>
      </c>
      <c r="N587" s="563" t="s">
        <v>24001</v>
      </c>
      <c r="O587" s="564" t="s">
        <v>24001</v>
      </c>
      <c r="P587" s="564" t="s">
        <v>24001</v>
      </c>
      <c r="Q587" s="564">
        <v>33148</v>
      </c>
      <c r="R587" s="564"/>
      <c r="S587" s="564" t="s">
        <v>29224</v>
      </c>
    </row>
    <row r="588" spans="1:19" x14ac:dyDescent="0.35">
      <c r="A588" s="562">
        <v>3810</v>
      </c>
      <c r="B588" s="563" t="s">
        <v>484</v>
      </c>
      <c r="C588" s="563" t="s">
        <v>2950</v>
      </c>
      <c r="D588" s="563" t="s">
        <v>2023</v>
      </c>
      <c r="E588" s="563" t="s">
        <v>2015</v>
      </c>
      <c r="F588" s="563" t="s">
        <v>2022</v>
      </c>
      <c r="G588" s="563" t="s">
        <v>2017</v>
      </c>
      <c r="H588" s="563" t="s">
        <v>2018</v>
      </c>
      <c r="I588" s="563" t="s">
        <v>26763</v>
      </c>
      <c r="J588" s="563" t="s">
        <v>24001</v>
      </c>
      <c r="K588" s="563" t="s">
        <v>24001</v>
      </c>
      <c r="L588" s="563" t="s">
        <v>24001</v>
      </c>
      <c r="M588" s="563" t="s">
        <v>24001</v>
      </c>
      <c r="N588" s="563" t="s">
        <v>24001</v>
      </c>
      <c r="O588" s="564" t="s">
        <v>24001</v>
      </c>
      <c r="P588" s="564" t="s">
        <v>24001</v>
      </c>
      <c r="Q588" s="564">
        <v>33148</v>
      </c>
      <c r="R588" s="564"/>
      <c r="S588" s="564" t="s">
        <v>29225</v>
      </c>
    </row>
    <row r="589" spans="1:19" x14ac:dyDescent="0.35">
      <c r="A589" s="559">
        <v>3811</v>
      </c>
      <c r="B589" s="563" t="s">
        <v>484</v>
      </c>
      <c r="C589" s="563" t="s">
        <v>2950</v>
      </c>
      <c r="D589" s="563" t="s">
        <v>2026</v>
      </c>
      <c r="E589" s="563" t="s">
        <v>24001</v>
      </c>
      <c r="F589" s="563" t="s">
        <v>2024</v>
      </c>
      <c r="G589" s="563" t="s">
        <v>2017</v>
      </c>
      <c r="H589" s="563" t="s">
        <v>2025</v>
      </c>
      <c r="I589" s="563" t="s">
        <v>26690</v>
      </c>
      <c r="J589" s="563" t="s">
        <v>24001</v>
      </c>
      <c r="K589" s="563" t="s">
        <v>24001</v>
      </c>
      <c r="L589" s="563" t="s">
        <v>24001</v>
      </c>
      <c r="M589" s="563" t="s">
        <v>24001</v>
      </c>
      <c r="N589" s="563" t="s">
        <v>24001</v>
      </c>
      <c r="O589" s="564" t="s">
        <v>24001</v>
      </c>
      <c r="P589" s="564" t="s">
        <v>24001</v>
      </c>
      <c r="Q589" s="564">
        <v>33148</v>
      </c>
      <c r="R589" s="564"/>
      <c r="S589" s="564" t="s">
        <v>29226</v>
      </c>
    </row>
    <row r="590" spans="1:19" x14ac:dyDescent="0.35">
      <c r="A590" s="559">
        <v>3812</v>
      </c>
      <c r="B590" s="563" t="s">
        <v>484</v>
      </c>
      <c r="C590" s="563" t="s">
        <v>2950</v>
      </c>
      <c r="D590" s="563" t="s">
        <v>24629</v>
      </c>
      <c r="E590" s="563" t="s">
        <v>24630</v>
      </c>
      <c r="F590" s="563" t="s">
        <v>24631</v>
      </c>
      <c r="G590" s="563" t="s">
        <v>2017</v>
      </c>
      <c r="H590" s="563" t="s">
        <v>24632</v>
      </c>
      <c r="I590" s="563" t="s">
        <v>26690</v>
      </c>
      <c r="J590" s="563" t="s">
        <v>109</v>
      </c>
      <c r="K590" s="563" t="s">
        <v>24001</v>
      </c>
      <c r="L590" s="563" t="s">
        <v>24001</v>
      </c>
      <c r="M590" s="563" t="s">
        <v>24001</v>
      </c>
      <c r="N590" s="563" t="s">
        <v>24001</v>
      </c>
      <c r="O590" s="564" t="s">
        <v>24001</v>
      </c>
      <c r="P590" s="564" t="s">
        <v>24001</v>
      </c>
      <c r="Q590" s="564">
        <v>43588</v>
      </c>
      <c r="R590" s="564"/>
      <c r="S590" s="564" t="s">
        <v>29227</v>
      </c>
    </row>
    <row r="591" spans="1:19" x14ac:dyDescent="0.35">
      <c r="A591" s="562">
        <v>3813</v>
      </c>
      <c r="B591" s="563" t="s">
        <v>484</v>
      </c>
      <c r="C591" s="563" t="s">
        <v>2950</v>
      </c>
      <c r="D591" s="563" t="s">
        <v>2030</v>
      </c>
      <c r="E591" s="563" t="s">
        <v>2027</v>
      </c>
      <c r="F591" s="563" t="s">
        <v>2028</v>
      </c>
      <c r="G591" s="563" t="s">
        <v>2017</v>
      </c>
      <c r="H591" s="563" t="s">
        <v>2029</v>
      </c>
      <c r="I591" s="563" t="s">
        <v>26690</v>
      </c>
      <c r="J591" s="563" t="s">
        <v>24001</v>
      </c>
      <c r="K591" s="563" t="s">
        <v>24001</v>
      </c>
      <c r="L591" s="563" t="s">
        <v>24001</v>
      </c>
      <c r="M591" s="563" t="s">
        <v>24001</v>
      </c>
      <c r="N591" s="563" t="s">
        <v>24001</v>
      </c>
      <c r="O591" s="564" t="s">
        <v>24001</v>
      </c>
      <c r="P591" s="564" t="s">
        <v>24001</v>
      </c>
      <c r="Q591" s="564">
        <v>33148</v>
      </c>
      <c r="R591" s="564"/>
      <c r="S591" s="564" t="s">
        <v>29228</v>
      </c>
    </row>
    <row r="592" spans="1:19" x14ac:dyDescent="0.35">
      <c r="A592" s="559">
        <v>3814</v>
      </c>
      <c r="B592" s="563" t="s">
        <v>484</v>
      </c>
      <c r="C592" s="563" t="s">
        <v>2950</v>
      </c>
      <c r="D592" s="563" t="s">
        <v>2032</v>
      </c>
      <c r="E592" s="563" t="s">
        <v>24001</v>
      </c>
      <c r="F592" s="563" t="s">
        <v>2031</v>
      </c>
      <c r="G592" s="563" t="s">
        <v>2017</v>
      </c>
      <c r="H592" s="563" t="s">
        <v>1705</v>
      </c>
      <c r="I592" s="563" t="s">
        <v>26690</v>
      </c>
      <c r="J592" s="563" t="s">
        <v>24001</v>
      </c>
      <c r="K592" s="563" t="s">
        <v>62</v>
      </c>
      <c r="L592" s="563" t="s">
        <v>24001</v>
      </c>
      <c r="M592" s="563" t="s">
        <v>24001</v>
      </c>
      <c r="N592" s="563" t="s">
        <v>24001</v>
      </c>
      <c r="O592" s="564" t="s">
        <v>24001</v>
      </c>
      <c r="P592" s="564" t="s">
        <v>24001</v>
      </c>
      <c r="Q592" s="564">
        <v>33148</v>
      </c>
      <c r="R592" s="564"/>
      <c r="S592" s="564" t="s">
        <v>29229</v>
      </c>
    </row>
    <row r="593" spans="1:19" x14ac:dyDescent="0.35">
      <c r="A593" s="559">
        <v>3815</v>
      </c>
      <c r="B593" s="563" t="s">
        <v>484</v>
      </c>
      <c r="C593" s="563" t="s">
        <v>2950</v>
      </c>
      <c r="D593" s="563" t="s">
        <v>2035</v>
      </c>
      <c r="E593" s="563" t="s">
        <v>2033</v>
      </c>
      <c r="F593" s="563" t="s">
        <v>2034</v>
      </c>
      <c r="G593" s="563" t="s">
        <v>2017</v>
      </c>
      <c r="H593" s="563" t="s">
        <v>588</v>
      </c>
      <c r="I593" s="563" t="s">
        <v>26690</v>
      </c>
      <c r="J593" s="563" t="s">
        <v>24001</v>
      </c>
      <c r="K593" s="563" t="s">
        <v>24001</v>
      </c>
      <c r="L593" s="563" t="s">
        <v>24001</v>
      </c>
      <c r="M593" s="563" t="s">
        <v>24001</v>
      </c>
      <c r="N593" s="563" t="s">
        <v>24001</v>
      </c>
      <c r="O593" s="564" t="s">
        <v>24001</v>
      </c>
      <c r="P593" s="564" t="s">
        <v>24001</v>
      </c>
      <c r="Q593" s="564">
        <v>33148</v>
      </c>
      <c r="R593" s="564"/>
      <c r="S593" s="564" t="s">
        <v>29230</v>
      </c>
    </row>
    <row r="594" spans="1:19" x14ac:dyDescent="0.35">
      <c r="A594" s="562">
        <v>3816</v>
      </c>
      <c r="B594" s="563" t="s">
        <v>484</v>
      </c>
      <c r="C594" s="563" t="s">
        <v>2950</v>
      </c>
      <c r="D594" s="563" t="s">
        <v>2037</v>
      </c>
      <c r="E594" s="563" t="s">
        <v>24001</v>
      </c>
      <c r="F594" s="563" t="s">
        <v>2036</v>
      </c>
      <c r="G594" s="563" t="s">
        <v>2017</v>
      </c>
      <c r="H594" s="563" t="s">
        <v>1442</v>
      </c>
      <c r="I594" s="563" t="s">
        <v>26690</v>
      </c>
      <c r="J594" s="563" t="s">
        <v>24001</v>
      </c>
      <c r="K594" s="563" t="s">
        <v>24001</v>
      </c>
      <c r="L594" s="563" t="s">
        <v>24001</v>
      </c>
      <c r="M594" s="563" t="s">
        <v>24001</v>
      </c>
      <c r="N594" s="563" t="s">
        <v>24001</v>
      </c>
      <c r="O594" s="564" t="s">
        <v>24001</v>
      </c>
      <c r="P594" s="564" t="s">
        <v>24001</v>
      </c>
      <c r="Q594" s="564">
        <v>33148</v>
      </c>
      <c r="R594" s="564"/>
      <c r="S594" s="564" t="s">
        <v>29231</v>
      </c>
    </row>
    <row r="595" spans="1:19" x14ac:dyDescent="0.35">
      <c r="A595" s="559">
        <v>3817</v>
      </c>
      <c r="B595" s="563" t="s">
        <v>484</v>
      </c>
      <c r="C595" s="563" t="s">
        <v>2950</v>
      </c>
      <c r="D595" s="563" t="s">
        <v>2040</v>
      </c>
      <c r="E595" s="563" t="s">
        <v>24001</v>
      </c>
      <c r="F595" s="563" t="s">
        <v>2038</v>
      </c>
      <c r="G595" s="563" t="s">
        <v>2017</v>
      </c>
      <c r="H595" s="563" t="s">
        <v>2039</v>
      </c>
      <c r="I595" s="563" t="s">
        <v>26764</v>
      </c>
      <c r="J595" s="563" t="s">
        <v>24001</v>
      </c>
      <c r="K595" s="563" t="s">
        <v>24001</v>
      </c>
      <c r="L595" s="563" t="s">
        <v>24001</v>
      </c>
      <c r="M595" s="563" t="s">
        <v>24001</v>
      </c>
      <c r="N595" s="563" t="s">
        <v>24001</v>
      </c>
      <c r="O595" s="564" t="s">
        <v>24001</v>
      </c>
      <c r="P595" s="564" t="s">
        <v>24001</v>
      </c>
      <c r="Q595" s="564">
        <v>33148</v>
      </c>
      <c r="R595" s="564"/>
      <c r="S595" s="564" t="s">
        <v>29232</v>
      </c>
    </row>
    <row r="596" spans="1:19" x14ac:dyDescent="0.35">
      <c r="A596" s="559">
        <v>3818</v>
      </c>
      <c r="B596" s="563" t="s">
        <v>484</v>
      </c>
      <c r="C596" s="563" t="s">
        <v>2950</v>
      </c>
      <c r="D596" s="563" t="s">
        <v>2042</v>
      </c>
      <c r="E596" s="563" t="s">
        <v>24001</v>
      </c>
      <c r="F596" s="563" t="s">
        <v>2041</v>
      </c>
      <c r="G596" s="563" t="s">
        <v>2017</v>
      </c>
      <c r="H596" s="563" t="s">
        <v>354</v>
      </c>
      <c r="I596" s="563" t="s">
        <v>26690</v>
      </c>
      <c r="J596" s="563" t="s">
        <v>24001</v>
      </c>
      <c r="K596" s="563" t="s">
        <v>24001</v>
      </c>
      <c r="L596" s="563" t="s">
        <v>24001</v>
      </c>
      <c r="M596" s="563" t="s">
        <v>24001</v>
      </c>
      <c r="N596" s="563" t="s">
        <v>24001</v>
      </c>
      <c r="O596" s="564" t="s">
        <v>24001</v>
      </c>
      <c r="P596" s="564" t="s">
        <v>24001</v>
      </c>
      <c r="Q596" s="564">
        <v>33148</v>
      </c>
      <c r="R596" s="564"/>
      <c r="S596" s="564" t="s">
        <v>29233</v>
      </c>
    </row>
    <row r="597" spans="1:19" x14ac:dyDescent="0.35">
      <c r="A597" s="562">
        <v>3819</v>
      </c>
      <c r="B597" s="563" t="s">
        <v>484</v>
      </c>
      <c r="C597" s="563" t="s">
        <v>2950</v>
      </c>
      <c r="D597" s="563" t="s">
        <v>2046</v>
      </c>
      <c r="E597" s="563" t="s">
        <v>2043</v>
      </c>
      <c r="F597" s="563" t="s">
        <v>2044</v>
      </c>
      <c r="G597" s="563" t="s">
        <v>2017</v>
      </c>
      <c r="H597" s="563" t="s">
        <v>2045</v>
      </c>
      <c r="I597" s="563" t="s">
        <v>26690</v>
      </c>
      <c r="J597" s="563" t="s">
        <v>24001</v>
      </c>
      <c r="K597" s="563" t="s">
        <v>24001</v>
      </c>
      <c r="L597" s="563" t="s">
        <v>24001</v>
      </c>
      <c r="M597" s="563" t="s">
        <v>24001</v>
      </c>
      <c r="N597" s="563" t="s">
        <v>24001</v>
      </c>
      <c r="O597" s="564" t="s">
        <v>24001</v>
      </c>
      <c r="P597" s="564" t="s">
        <v>24001</v>
      </c>
      <c r="Q597" s="564">
        <v>33148</v>
      </c>
      <c r="R597" s="564"/>
      <c r="S597" s="564" t="s">
        <v>29234</v>
      </c>
    </row>
    <row r="598" spans="1:19" x14ac:dyDescent="0.35">
      <c r="A598" s="559">
        <v>3820</v>
      </c>
      <c r="B598" s="563" t="s">
        <v>484</v>
      </c>
      <c r="C598" s="563" t="s">
        <v>2950</v>
      </c>
      <c r="D598" s="563" t="s">
        <v>2050</v>
      </c>
      <c r="E598" s="563" t="s">
        <v>2047</v>
      </c>
      <c r="F598" s="563" t="s">
        <v>2048</v>
      </c>
      <c r="G598" s="563" t="s">
        <v>2017</v>
      </c>
      <c r="H598" s="563" t="s">
        <v>2049</v>
      </c>
      <c r="I598" s="563" t="s">
        <v>26690</v>
      </c>
      <c r="J598" s="563" t="s">
        <v>24001</v>
      </c>
      <c r="K598" s="563" t="s">
        <v>62</v>
      </c>
      <c r="L598" s="563" t="s">
        <v>27598</v>
      </c>
      <c r="M598" s="563" t="s">
        <v>24001</v>
      </c>
      <c r="N598" s="563" t="s">
        <v>24001</v>
      </c>
      <c r="O598" s="564" t="s">
        <v>24001</v>
      </c>
      <c r="P598" s="564" t="s">
        <v>24001</v>
      </c>
      <c r="Q598" s="564">
        <v>33148</v>
      </c>
      <c r="R598" s="564"/>
      <c r="S598" s="564" t="s">
        <v>29235</v>
      </c>
    </row>
    <row r="599" spans="1:19" x14ac:dyDescent="0.35">
      <c r="A599" s="559">
        <v>3821</v>
      </c>
      <c r="B599" s="563" t="s">
        <v>484</v>
      </c>
      <c r="C599" s="563" t="s">
        <v>2950</v>
      </c>
      <c r="D599" s="563" t="s">
        <v>2053</v>
      </c>
      <c r="E599" s="563" t="s">
        <v>24001</v>
      </c>
      <c r="F599" s="563" t="s">
        <v>2051</v>
      </c>
      <c r="G599" s="563" t="s">
        <v>2017</v>
      </c>
      <c r="H599" s="563" t="s">
        <v>2052</v>
      </c>
      <c r="I599" s="563" t="s">
        <v>26690</v>
      </c>
      <c r="J599" s="563" t="s">
        <v>24001</v>
      </c>
      <c r="K599" s="563" t="s">
        <v>24001</v>
      </c>
      <c r="L599" s="563" t="s">
        <v>24001</v>
      </c>
      <c r="M599" s="563" t="s">
        <v>24001</v>
      </c>
      <c r="N599" s="563" t="s">
        <v>24001</v>
      </c>
      <c r="O599" s="564" t="s">
        <v>24001</v>
      </c>
      <c r="P599" s="564" t="s">
        <v>24001</v>
      </c>
      <c r="Q599" s="564">
        <v>33148</v>
      </c>
      <c r="R599" s="564"/>
      <c r="S599" s="564" t="s">
        <v>29236</v>
      </c>
    </row>
    <row r="600" spans="1:19" x14ac:dyDescent="0.35">
      <c r="A600" s="562">
        <v>3822</v>
      </c>
      <c r="B600" s="563" t="s">
        <v>484</v>
      </c>
      <c r="C600" s="563" t="s">
        <v>2950</v>
      </c>
      <c r="D600" s="563" t="s">
        <v>2057</v>
      </c>
      <c r="E600" s="563" t="s">
        <v>2054</v>
      </c>
      <c r="F600" s="563" t="s">
        <v>2055</v>
      </c>
      <c r="G600" s="563" t="s">
        <v>2017</v>
      </c>
      <c r="H600" s="563" t="s">
        <v>2056</v>
      </c>
      <c r="I600" s="563" t="s">
        <v>26690</v>
      </c>
      <c r="J600" s="563" t="s">
        <v>24001</v>
      </c>
      <c r="K600" s="563" t="s">
        <v>24001</v>
      </c>
      <c r="L600" s="563" t="s">
        <v>24001</v>
      </c>
      <c r="M600" s="563" t="s">
        <v>24001</v>
      </c>
      <c r="N600" s="563" t="s">
        <v>24001</v>
      </c>
      <c r="O600" s="564" t="s">
        <v>24001</v>
      </c>
      <c r="P600" s="564" t="s">
        <v>24001</v>
      </c>
      <c r="Q600" s="564">
        <v>33148</v>
      </c>
      <c r="R600" s="564"/>
      <c r="S600" s="564" t="s">
        <v>29237</v>
      </c>
    </row>
    <row r="601" spans="1:19" x14ac:dyDescent="0.35">
      <c r="A601" s="559">
        <v>3823</v>
      </c>
      <c r="B601" s="563" t="s">
        <v>484</v>
      </c>
      <c r="C601" s="563" t="s">
        <v>2950</v>
      </c>
      <c r="D601" s="563" t="s">
        <v>2061</v>
      </c>
      <c r="E601" s="563" t="s">
        <v>2058</v>
      </c>
      <c r="F601" s="563" t="s">
        <v>2059</v>
      </c>
      <c r="G601" s="563" t="s">
        <v>2017</v>
      </c>
      <c r="H601" s="563" t="s">
        <v>2060</v>
      </c>
      <c r="I601" s="563" t="s">
        <v>26690</v>
      </c>
      <c r="J601" s="563" t="s">
        <v>24001</v>
      </c>
      <c r="K601" s="563" t="s">
        <v>24001</v>
      </c>
      <c r="L601" s="563" t="s">
        <v>24001</v>
      </c>
      <c r="M601" s="563" t="s">
        <v>24001</v>
      </c>
      <c r="N601" s="563" t="s">
        <v>24001</v>
      </c>
      <c r="O601" s="564" t="s">
        <v>24001</v>
      </c>
      <c r="P601" s="564" t="s">
        <v>24001</v>
      </c>
      <c r="Q601" s="564">
        <v>33148</v>
      </c>
      <c r="R601" s="564"/>
      <c r="S601" s="564" t="s">
        <v>29238</v>
      </c>
    </row>
    <row r="602" spans="1:19" x14ac:dyDescent="0.35">
      <c r="A602" s="559">
        <v>3824</v>
      </c>
      <c r="B602" s="563" t="s">
        <v>484</v>
      </c>
      <c r="C602" s="563" t="s">
        <v>2950</v>
      </c>
      <c r="D602" s="563" t="s">
        <v>2064</v>
      </c>
      <c r="E602" s="563" t="s">
        <v>24001</v>
      </c>
      <c r="F602" s="563" t="s">
        <v>2062</v>
      </c>
      <c r="G602" s="563" t="s">
        <v>2017</v>
      </c>
      <c r="H602" s="563" t="s">
        <v>2063</v>
      </c>
      <c r="I602" s="563" t="s">
        <v>26690</v>
      </c>
      <c r="J602" s="563" t="s">
        <v>24001</v>
      </c>
      <c r="K602" s="563" t="s">
        <v>154</v>
      </c>
      <c r="L602" s="563" t="s">
        <v>24001</v>
      </c>
      <c r="M602" s="563" t="s">
        <v>24001</v>
      </c>
      <c r="N602" s="563" t="s">
        <v>24001</v>
      </c>
      <c r="O602" s="564" t="s">
        <v>24001</v>
      </c>
      <c r="P602" s="564" t="s">
        <v>24001</v>
      </c>
      <c r="Q602" s="564">
        <v>35264</v>
      </c>
      <c r="R602" s="564"/>
      <c r="S602" s="564" t="s">
        <v>29239</v>
      </c>
    </row>
    <row r="603" spans="1:19" x14ac:dyDescent="0.35">
      <c r="A603" s="562">
        <v>3825</v>
      </c>
      <c r="B603" s="563" t="s">
        <v>484</v>
      </c>
      <c r="C603" s="563" t="s">
        <v>2950</v>
      </c>
      <c r="D603" s="563" t="s">
        <v>2068</v>
      </c>
      <c r="E603" s="563" t="s">
        <v>2065</v>
      </c>
      <c r="F603" s="563" t="s">
        <v>2066</v>
      </c>
      <c r="G603" s="563" t="s">
        <v>2017</v>
      </c>
      <c r="H603" s="563" t="s">
        <v>2067</v>
      </c>
      <c r="I603" s="563" t="s">
        <v>26690</v>
      </c>
      <c r="J603" s="563" t="s">
        <v>24001</v>
      </c>
      <c r="K603" s="563" t="s">
        <v>24001</v>
      </c>
      <c r="L603" s="563" t="s">
        <v>24001</v>
      </c>
      <c r="M603" s="563" t="s">
        <v>24001</v>
      </c>
      <c r="N603" s="563" t="s">
        <v>24001</v>
      </c>
      <c r="O603" s="564" t="s">
        <v>24001</v>
      </c>
      <c r="P603" s="564" t="s">
        <v>24001</v>
      </c>
      <c r="Q603" s="564">
        <v>33148</v>
      </c>
      <c r="R603" s="564"/>
      <c r="S603" s="564" t="s">
        <v>29240</v>
      </c>
    </row>
    <row r="604" spans="1:19" x14ac:dyDescent="0.35">
      <c r="A604" s="559">
        <v>3826</v>
      </c>
      <c r="B604" s="563" t="s">
        <v>484</v>
      </c>
      <c r="C604" s="563" t="s">
        <v>2950</v>
      </c>
      <c r="D604" s="563" t="s">
        <v>2071</v>
      </c>
      <c r="E604" s="563" t="s">
        <v>24001</v>
      </c>
      <c r="F604" s="563" t="s">
        <v>2069</v>
      </c>
      <c r="G604" s="563" t="s">
        <v>2017</v>
      </c>
      <c r="H604" s="563" t="s">
        <v>2070</v>
      </c>
      <c r="I604" s="563" t="s">
        <v>26690</v>
      </c>
      <c r="J604" s="563" t="s">
        <v>24001</v>
      </c>
      <c r="K604" s="563" t="s">
        <v>24001</v>
      </c>
      <c r="L604" s="563" t="s">
        <v>24001</v>
      </c>
      <c r="M604" s="563" t="s">
        <v>24001</v>
      </c>
      <c r="N604" s="563" t="s">
        <v>24001</v>
      </c>
      <c r="O604" s="564" t="s">
        <v>24001</v>
      </c>
      <c r="P604" s="564" t="s">
        <v>24001</v>
      </c>
      <c r="Q604" s="564">
        <v>33148</v>
      </c>
      <c r="R604" s="564"/>
      <c r="S604" s="564" t="s">
        <v>29241</v>
      </c>
    </row>
    <row r="605" spans="1:19" x14ac:dyDescent="0.35">
      <c r="A605" s="559">
        <v>3827</v>
      </c>
      <c r="B605" s="563" t="s">
        <v>484</v>
      </c>
      <c r="C605" s="563" t="s">
        <v>2950</v>
      </c>
      <c r="D605" s="563" t="s">
        <v>2075</v>
      </c>
      <c r="E605" s="563" t="s">
        <v>2072</v>
      </c>
      <c r="F605" s="563" t="s">
        <v>2073</v>
      </c>
      <c r="G605" s="563" t="s">
        <v>2017</v>
      </c>
      <c r="H605" s="563" t="s">
        <v>2074</v>
      </c>
      <c r="I605" s="563" t="s">
        <v>26690</v>
      </c>
      <c r="J605" s="563" t="s">
        <v>24001</v>
      </c>
      <c r="K605" s="563" t="s">
        <v>154</v>
      </c>
      <c r="L605" s="563" t="s">
        <v>24001</v>
      </c>
      <c r="M605" s="563" t="s">
        <v>24001</v>
      </c>
      <c r="N605" s="563" t="s">
        <v>24001</v>
      </c>
      <c r="O605" s="564" t="s">
        <v>24001</v>
      </c>
      <c r="P605" s="564" t="s">
        <v>24001</v>
      </c>
      <c r="Q605" s="564">
        <v>33148</v>
      </c>
      <c r="R605" s="564"/>
      <c r="S605" s="564" t="s">
        <v>29242</v>
      </c>
    </row>
    <row r="606" spans="1:19" x14ac:dyDescent="0.35">
      <c r="A606" s="562">
        <v>3828</v>
      </c>
      <c r="B606" s="563" t="s">
        <v>484</v>
      </c>
      <c r="C606" s="563" t="s">
        <v>2950</v>
      </c>
      <c r="D606" s="563" t="s">
        <v>2079</v>
      </c>
      <c r="E606" s="563" t="s">
        <v>2076</v>
      </c>
      <c r="F606" s="563" t="s">
        <v>2077</v>
      </c>
      <c r="G606" s="563" t="s">
        <v>2017</v>
      </c>
      <c r="H606" s="563" t="s">
        <v>2078</v>
      </c>
      <c r="I606" s="563" t="s">
        <v>26690</v>
      </c>
      <c r="J606" s="563" t="s">
        <v>24001</v>
      </c>
      <c r="K606" s="563" t="s">
        <v>24001</v>
      </c>
      <c r="L606" s="563" t="s">
        <v>24001</v>
      </c>
      <c r="M606" s="563" t="s">
        <v>24001</v>
      </c>
      <c r="N606" s="563" t="s">
        <v>24001</v>
      </c>
      <c r="O606" s="564" t="s">
        <v>24001</v>
      </c>
      <c r="P606" s="564" t="s">
        <v>24001</v>
      </c>
      <c r="Q606" s="564">
        <v>33148</v>
      </c>
      <c r="R606" s="564"/>
      <c r="S606" s="564" t="s">
        <v>29243</v>
      </c>
    </row>
    <row r="607" spans="1:19" x14ac:dyDescent="0.35">
      <c r="A607" s="559">
        <v>3829</v>
      </c>
      <c r="B607" s="563" t="s">
        <v>484</v>
      </c>
      <c r="C607" s="563" t="s">
        <v>2950</v>
      </c>
      <c r="D607" s="563" t="s">
        <v>2083</v>
      </c>
      <c r="E607" s="563" t="s">
        <v>2080</v>
      </c>
      <c r="F607" s="563" t="s">
        <v>2081</v>
      </c>
      <c r="G607" s="563" t="s">
        <v>2017</v>
      </c>
      <c r="H607" s="563" t="s">
        <v>2082</v>
      </c>
      <c r="I607" s="563" t="s">
        <v>26690</v>
      </c>
      <c r="J607" s="563" t="s">
        <v>24001</v>
      </c>
      <c r="K607" s="563" t="s">
        <v>24001</v>
      </c>
      <c r="L607" s="563" t="s">
        <v>24001</v>
      </c>
      <c r="M607" s="563" t="s">
        <v>24001</v>
      </c>
      <c r="N607" s="563" t="s">
        <v>24001</v>
      </c>
      <c r="O607" s="564" t="s">
        <v>24001</v>
      </c>
      <c r="P607" s="564" t="s">
        <v>24001</v>
      </c>
      <c r="Q607" s="564">
        <v>33148</v>
      </c>
      <c r="R607" s="564"/>
      <c r="S607" s="564" t="s">
        <v>29244</v>
      </c>
    </row>
    <row r="608" spans="1:19" x14ac:dyDescent="0.35">
      <c r="A608" s="559">
        <v>3830</v>
      </c>
      <c r="B608" s="563" t="s">
        <v>484</v>
      </c>
      <c r="C608" s="563" t="s">
        <v>2950</v>
      </c>
      <c r="D608" s="563" t="s">
        <v>2087</v>
      </c>
      <c r="E608" s="563" t="s">
        <v>2084</v>
      </c>
      <c r="F608" s="563" t="s">
        <v>2085</v>
      </c>
      <c r="G608" s="563" t="s">
        <v>2017</v>
      </c>
      <c r="H608" s="563" t="s">
        <v>2086</v>
      </c>
      <c r="I608" s="563" t="s">
        <v>26691</v>
      </c>
      <c r="J608" s="563" t="s">
        <v>24001</v>
      </c>
      <c r="K608" s="563" t="s">
        <v>24001</v>
      </c>
      <c r="L608" s="563" t="s">
        <v>24001</v>
      </c>
      <c r="M608" s="563" t="s">
        <v>24001</v>
      </c>
      <c r="N608" s="563" t="s">
        <v>24001</v>
      </c>
      <c r="O608" s="564" t="s">
        <v>24001</v>
      </c>
      <c r="P608" s="564" t="s">
        <v>24001</v>
      </c>
      <c r="Q608" s="564">
        <v>33148</v>
      </c>
      <c r="R608" s="564"/>
      <c r="S608" s="564" t="s">
        <v>29245</v>
      </c>
    </row>
    <row r="609" spans="1:19" x14ac:dyDescent="0.35">
      <c r="A609" s="562">
        <v>3831</v>
      </c>
      <c r="B609" s="563" t="s">
        <v>484</v>
      </c>
      <c r="C609" s="563" t="s">
        <v>2950</v>
      </c>
      <c r="D609" s="563" t="s">
        <v>2089</v>
      </c>
      <c r="E609" s="563" t="s">
        <v>2084</v>
      </c>
      <c r="F609" s="563" t="s">
        <v>2088</v>
      </c>
      <c r="G609" s="563" t="s">
        <v>2017</v>
      </c>
      <c r="H609" s="563" t="s">
        <v>2086</v>
      </c>
      <c r="I609" s="563" t="s">
        <v>26765</v>
      </c>
      <c r="J609" s="563" t="s">
        <v>24001</v>
      </c>
      <c r="K609" s="563" t="s">
        <v>24001</v>
      </c>
      <c r="L609" s="563" t="s">
        <v>24001</v>
      </c>
      <c r="M609" s="563" t="s">
        <v>24001</v>
      </c>
      <c r="N609" s="563" t="s">
        <v>24001</v>
      </c>
      <c r="O609" s="564" t="s">
        <v>24001</v>
      </c>
      <c r="P609" s="564" t="s">
        <v>24001</v>
      </c>
      <c r="Q609" s="564">
        <v>33148</v>
      </c>
      <c r="R609" s="564"/>
      <c r="S609" s="564" t="s">
        <v>29246</v>
      </c>
    </row>
    <row r="610" spans="1:19" x14ac:dyDescent="0.35">
      <c r="A610" s="559">
        <v>3832</v>
      </c>
      <c r="B610" s="563" t="s">
        <v>484</v>
      </c>
      <c r="C610" s="563" t="s">
        <v>2950</v>
      </c>
      <c r="D610" s="563" t="s">
        <v>2092</v>
      </c>
      <c r="E610" s="563" t="s">
        <v>2090</v>
      </c>
      <c r="F610" s="563" t="s">
        <v>2091</v>
      </c>
      <c r="G610" s="563" t="s">
        <v>2017</v>
      </c>
      <c r="H610" s="563" t="s">
        <v>2086</v>
      </c>
      <c r="I610" s="563" t="s">
        <v>26766</v>
      </c>
      <c r="J610" s="563" t="s">
        <v>24001</v>
      </c>
      <c r="K610" s="563" t="s">
        <v>24001</v>
      </c>
      <c r="L610" s="563" t="s">
        <v>24001</v>
      </c>
      <c r="M610" s="563" t="s">
        <v>24001</v>
      </c>
      <c r="N610" s="563" t="s">
        <v>24001</v>
      </c>
      <c r="O610" s="564" t="s">
        <v>24001</v>
      </c>
      <c r="P610" s="564" t="s">
        <v>24001</v>
      </c>
      <c r="Q610" s="564">
        <v>33148</v>
      </c>
      <c r="R610" s="564"/>
      <c r="S610" s="564" t="s">
        <v>29247</v>
      </c>
    </row>
    <row r="611" spans="1:19" x14ac:dyDescent="0.35">
      <c r="A611" s="559">
        <v>3833</v>
      </c>
      <c r="B611" s="563" t="s">
        <v>484</v>
      </c>
      <c r="C611" s="563" t="s">
        <v>2950</v>
      </c>
      <c r="D611" s="563" t="s">
        <v>2094</v>
      </c>
      <c r="E611" s="563" t="s">
        <v>2084</v>
      </c>
      <c r="F611" s="563" t="s">
        <v>2093</v>
      </c>
      <c r="G611" s="563" t="s">
        <v>2017</v>
      </c>
      <c r="H611" s="563" t="s">
        <v>2086</v>
      </c>
      <c r="I611" s="563" t="s">
        <v>26767</v>
      </c>
      <c r="J611" s="563" t="s">
        <v>24001</v>
      </c>
      <c r="K611" s="563" t="s">
        <v>24001</v>
      </c>
      <c r="L611" s="563" t="s">
        <v>24001</v>
      </c>
      <c r="M611" s="563" t="s">
        <v>24001</v>
      </c>
      <c r="N611" s="563" t="s">
        <v>24001</v>
      </c>
      <c r="O611" s="564" t="s">
        <v>24001</v>
      </c>
      <c r="P611" s="564" t="s">
        <v>24001</v>
      </c>
      <c r="Q611" s="564">
        <v>33148</v>
      </c>
      <c r="R611" s="564"/>
      <c r="S611" s="564" t="s">
        <v>29248</v>
      </c>
    </row>
    <row r="612" spans="1:19" x14ac:dyDescent="0.35">
      <c r="A612" s="562">
        <v>3834</v>
      </c>
      <c r="B612" s="563" t="s">
        <v>484</v>
      </c>
      <c r="C612" s="563" t="s">
        <v>2950</v>
      </c>
      <c r="D612" s="563" t="s">
        <v>2096</v>
      </c>
      <c r="E612" s="563" t="s">
        <v>2084</v>
      </c>
      <c r="F612" s="563" t="s">
        <v>2095</v>
      </c>
      <c r="G612" s="563" t="s">
        <v>2017</v>
      </c>
      <c r="H612" s="563" t="s">
        <v>2086</v>
      </c>
      <c r="I612" s="563" t="s">
        <v>26768</v>
      </c>
      <c r="J612" s="563" t="s">
        <v>24001</v>
      </c>
      <c r="K612" s="563" t="s">
        <v>24001</v>
      </c>
      <c r="L612" s="563" t="s">
        <v>24001</v>
      </c>
      <c r="M612" s="563" t="s">
        <v>24001</v>
      </c>
      <c r="N612" s="563" t="s">
        <v>24001</v>
      </c>
      <c r="O612" s="564" t="s">
        <v>24001</v>
      </c>
      <c r="P612" s="564" t="s">
        <v>24001</v>
      </c>
      <c r="Q612" s="564">
        <v>33148</v>
      </c>
      <c r="R612" s="564"/>
      <c r="S612" s="564" t="s">
        <v>29249</v>
      </c>
    </row>
    <row r="613" spans="1:19" x14ac:dyDescent="0.35">
      <c r="A613" s="559">
        <v>3835</v>
      </c>
      <c r="B613" s="563" t="s">
        <v>484</v>
      </c>
      <c r="C613" s="563" t="s">
        <v>2950</v>
      </c>
      <c r="D613" s="563" t="s">
        <v>2099</v>
      </c>
      <c r="E613" s="563" t="s">
        <v>24001</v>
      </c>
      <c r="F613" s="563" t="s">
        <v>2097</v>
      </c>
      <c r="G613" s="563" t="s">
        <v>2017</v>
      </c>
      <c r="H613" s="563" t="s">
        <v>2098</v>
      </c>
      <c r="I613" s="563" t="s">
        <v>26690</v>
      </c>
      <c r="J613" s="563" t="s">
        <v>24001</v>
      </c>
      <c r="K613" s="563" t="s">
        <v>24001</v>
      </c>
      <c r="L613" s="563" t="s">
        <v>24001</v>
      </c>
      <c r="M613" s="563" t="s">
        <v>24001</v>
      </c>
      <c r="N613" s="563" t="s">
        <v>24001</v>
      </c>
      <c r="O613" s="564" t="s">
        <v>24001</v>
      </c>
      <c r="P613" s="564" t="s">
        <v>24001</v>
      </c>
      <c r="Q613" s="564">
        <v>33148</v>
      </c>
      <c r="R613" s="564"/>
      <c r="S613" s="564" t="s">
        <v>29250</v>
      </c>
    </row>
    <row r="614" spans="1:19" x14ac:dyDescent="0.35">
      <c r="A614" s="559">
        <v>3836</v>
      </c>
      <c r="B614" s="563" t="s">
        <v>484</v>
      </c>
      <c r="C614" s="563" t="s">
        <v>2950</v>
      </c>
      <c r="D614" s="563" t="s">
        <v>2102</v>
      </c>
      <c r="E614" s="563" t="s">
        <v>24001</v>
      </c>
      <c r="F614" s="563" t="s">
        <v>2100</v>
      </c>
      <c r="G614" s="563" t="s">
        <v>2017</v>
      </c>
      <c r="H614" s="563" t="s">
        <v>2101</v>
      </c>
      <c r="I614" s="563" t="s">
        <v>26690</v>
      </c>
      <c r="J614" s="563" t="s">
        <v>24001</v>
      </c>
      <c r="K614" s="563" t="s">
        <v>24001</v>
      </c>
      <c r="L614" s="563" t="s">
        <v>24001</v>
      </c>
      <c r="M614" s="563" t="s">
        <v>24001</v>
      </c>
      <c r="N614" s="563" t="s">
        <v>24001</v>
      </c>
      <c r="O614" s="564" t="s">
        <v>24001</v>
      </c>
      <c r="P614" s="564" t="s">
        <v>24001</v>
      </c>
      <c r="Q614" s="564">
        <v>33148</v>
      </c>
      <c r="R614" s="564"/>
      <c r="S614" s="564" t="s">
        <v>29251</v>
      </c>
    </row>
    <row r="615" spans="1:19" x14ac:dyDescent="0.35">
      <c r="A615" s="562">
        <v>3837</v>
      </c>
      <c r="B615" s="563" t="s">
        <v>484</v>
      </c>
      <c r="C615" s="563" t="s">
        <v>2950</v>
      </c>
      <c r="D615" s="563" t="s">
        <v>2105</v>
      </c>
      <c r="E615" s="563" t="s">
        <v>24001</v>
      </c>
      <c r="F615" s="563" t="s">
        <v>2103</v>
      </c>
      <c r="G615" s="563" t="s">
        <v>2017</v>
      </c>
      <c r="H615" s="563" t="s">
        <v>2104</v>
      </c>
      <c r="I615" s="563" t="s">
        <v>26690</v>
      </c>
      <c r="J615" s="563" t="s">
        <v>24001</v>
      </c>
      <c r="K615" s="563" t="s">
        <v>154</v>
      </c>
      <c r="L615" s="563" t="s">
        <v>24001</v>
      </c>
      <c r="M615" s="563" t="s">
        <v>24001</v>
      </c>
      <c r="N615" s="563" t="s">
        <v>24001</v>
      </c>
      <c r="O615" s="564" t="s">
        <v>24001</v>
      </c>
      <c r="P615" s="564" t="s">
        <v>24001</v>
      </c>
      <c r="Q615" s="564">
        <v>33148</v>
      </c>
      <c r="R615" s="564"/>
      <c r="S615" s="564" t="s">
        <v>29252</v>
      </c>
    </row>
    <row r="616" spans="1:19" x14ac:dyDescent="0.35">
      <c r="A616" s="559">
        <v>3838</v>
      </c>
      <c r="B616" s="563" t="s">
        <v>484</v>
      </c>
      <c r="C616" s="563" t="s">
        <v>2950</v>
      </c>
      <c r="D616" s="563" t="s">
        <v>2108</v>
      </c>
      <c r="E616" s="563" t="s">
        <v>2106</v>
      </c>
      <c r="F616" s="563" t="s">
        <v>2107</v>
      </c>
      <c r="G616" s="563" t="s">
        <v>2017</v>
      </c>
      <c r="H616" s="563" t="s">
        <v>95</v>
      </c>
      <c r="I616" s="563" t="s">
        <v>26690</v>
      </c>
      <c r="J616" s="563" t="s">
        <v>24001</v>
      </c>
      <c r="K616" s="563" t="s">
        <v>24001</v>
      </c>
      <c r="L616" s="563" t="s">
        <v>24001</v>
      </c>
      <c r="M616" s="563" t="s">
        <v>24001</v>
      </c>
      <c r="N616" s="563" t="s">
        <v>24001</v>
      </c>
      <c r="O616" s="564" t="s">
        <v>24001</v>
      </c>
      <c r="P616" s="564" t="s">
        <v>24001</v>
      </c>
      <c r="Q616" s="564">
        <v>33148</v>
      </c>
      <c r="R616" s="564"/>
      <c r="S616" s="564" t="s">
        <v>29253</v>
      </c>
    </row>
    <row r="617" spans="1:19" x14ac:dyDescent="0.35">
      <c r="A617" s="559">
        <v>3839</v>
      </c>
      <c r="B617" s="563" t="s">
        <v>484</v>
      </c>
      <c r="C617" s="563" t="s">
        <v>2950</v>
      </c>
      <c r="D617" s="563" t="s">
        <v>2112</v>
      </c>
      <c r="E617" s="563" t="s">
        <v>2109</v>
      </c>
      <c r="F617" s="563" t="s">
        <v>2110</v>
      </c>
      <c r="G617" s="563" t="s">
        <v>2017</v>
      </c>
      <c r="H617" s="563" t="s">
        <v>2111</v>
      </c>
      <c r="I617" s="563" t="s">
        <v>26690</v>
      </c>
      <c r="J617" s="563" t="s">
        <v>24001</v>
      </c>
      <c r="K617" s="563" t="s">
        <v>24001</v>
      </c>
      <c r="L617" s="563" t="s">
        <v>24001</v>
      </c>
      <c r="M617" s="563" t="s">
        <v>24001</v>
      </c>
      <c r="N617" s="563" t="s">
        <v>24001</v>
      </c>
      <c r="O617" s="564" t="s">
        <v>24001</v>
      </c>
      <c r="P617" s="564" t="s">
        <v>24001</v>
      </c>
      <c r="Q617" s="564">
        <v>33148</v>
      </c>
      <c r="R617" s="564"/>
      <c r="S617" s="564" t="s">
        <v>29254</v>
      </c>
    </row>
    <row r="618" spans="1:19" x14ac:dyDescent="0.35">
      <c r="A618" s="562">
        <v>3840</v>
      </c>
      <c r="B618" s="563" t="s">
        <v>484</v>
      </c>
      <c r="C618" s="563" t="s">
        <v>2950</v>
      </c>
      <c r="D618" s="563" t="s">
        <v>2116</v>
      </c>
      <c r="E618" s="563" t="s">
        <v>2113</v>
      </c>
      <c r="F618" s="563" t="s">
        <v>2115</v>
      </c>
      <c r="G618" s="563" t="s">
        <v>2017</v>
      </c>
      <c r="H618" s="563" t="s">
        <v>2114</v>
      </c>
      <c r="I618" s="563" t="s">
        <v>26769</v>
      </c>
      <c r="J618" s="563" t="s">
        <v>24001</v>
      </c>
      <c r="K618" s="563" t="s">
        <v>24001</v>
      </c>
      <c r="L618" s="563" t="s">
        <v>24001</v>
      </c>
      <c r="M618" s="563" t="s">
        <v>24001</v>
      </c>
      <c r="N618" s="563" t="s">
        <v>24001</v>
      </c>
      <c r="O618" s="564" t="s">
        <v>24001</v>
      </c>
      <c r="P618" s="564" t="s">
        <v>24001</v>
      </c>
      <c r="Q618" s="564">
        <v>33148</v>
      </c>
      <c r="R618" s="564"/>
      <c r="S618" s="564" t="s">
        <v>29255</v>
      </c>
    </row>
    <row r="619" spans="1:19" x14ac:dyDescent="0.35">
      <c r="A619" s="559">
        <v>3841</v>
      </c>
      <c r="B619" s="563" t="s">
        <v>484</v>
      </c>
      <c r="C619" s="563" t="s">
        <v>2950</v>
      </c>
      <c r="D619" s="563" t="s">
        <v>2119</v>
      </c>
      <c r="E619" s="563" t="s">
        <v>2113</v>
      </c>
      <c r="F619" s="563" t="s">
        <v>2118</v>
      </c>
      <c r="G619" s="563" t="s">
        <v>2017</v>
      </c>
      <c r="H619" s="563" t="s">
        <v>2114</v>
      </c>
      <c r="I619" s="563" t="s">
        <v>26770</v>
      </c>
      <c r="J619" s="563" t="s">
        <v>24001</v>
      </c>
      <c r="K619" s="563" t="s">
        <v>24001</v>
      </c>
      <c r="L619" s="563" t="s">
        <v>24001</v>
      </c>
      <c r="M619" s="563" t="s">
        <v>24001</v>
      </c>
      <c r="N619" s="563" t="s">
        <v>24001</v>
      </c>
      <c r="O619" s="564" t="s">
        <v>24001</v>
      </c>
      <c r="P619" s="564" t="s">
        <v>24001</v>
      </c>
      <c r="Q619" s="564">
        <v>33148</v>
      </c>
      <c r="R619" s="564"/>
      <c r="S619" s="564" t="s">
        <v>29256</v>
      </c>
    </row>
    <row r="620" spans="1:19" x14ac:dyDescent="0.35">
      <c r="A620" s="559">
        <v>3842</v>
      </c>
      <c r="B620" s="563" t="s">
        <v>484</v>
      </c>
      <c r="C620" s="563" t="s">
        <v>2950</v>
      </c>
      <c r="D620" s="563" t="s">
        <v>2122</v>
      </c>
      <c r="E620" s="563" t="s">
        <v>24001</v>
      </c>
      <c r="F620" s="563" t="s">
        <v>2120</v>
      </c>
      <c r="G620" s="563" t="s">
        <v>2017</v>
      </c>
      <c r="H620" s="563" t="s">
        <v>2121</v>
      </c>
      <c r="I620" s="563" t="s">
        <v>26690</v>
      </c>
      <c r="J620" s="563" t="s">
        <v>24001</v>
      </c>
      <c r="K620" s="563" t="s">
        <v>24001</v>
      </c>
      <c r="L620" s="563" t="s">
        <v>24001</v>
      </c>
      <c r="M620" s="563" t="s">
        <v>24001</v>
      </c>
      <c r="N620" s="563" t="s">
        <v>24001</v>
      </c>
      <c r="O620" s="564" t="s">
        <v>24001</v>
      </c>
      <c r="P620" s="564" t="s">
        <v>24001</v>
      </c>
      <c r="Q620" s="564">
        <v>33148</v>
      </c>
      <c r="R620" s="564"/>
      <c r="S620" s="564" t="s">
        <v>29257</v>
      </c>
    </row>
    <row r="621" spans="1:19" x14ac:dyDescent="0.35">
      <c r="A621" s="562">
        <v>3843</v>
      </c>
      <c r="B621" s="563" t="s">
        <v>484</v>
      </c>
      <c r="C621" s="563" t="s">
        <v>2950</v>
      </c>
      <c r="D621" s="563" t="s">
        <v>2125</v>
      </c>
      <c r="E621" s="563" t="s">
        <v>2123</v>
      </c>
      <c r="F621" s="563" t="s">
        <v>2124</v>
      </c>
      <c r="G621" s="563" t="s">
        <v>2017</v>
      </c>
      <c r="H621" s="563" t="s">
        <v>521</v>
      </c>
      <c r="I621" s="563" t="s">
        <v>26691</v>
      </c>
      <c r="J621" s="563" t="s">
        <v>24001</v>
      </c>
      <c r="K621" s="563" t="s">
        <v>24001</v>
      </c>
      <c r="L621" s="563" t="s">
        <v>24001</v>
      </c>
      <c r="M621" s="563" t="s">
        <v>24001</v>
      </c>
      <c r="N621" s="563" t="s">
        <v>24001</v>
      </c>
      <c r="O621" s="564" t="s">
        <v>24001</v>
      </c>
      <c r="P621" s="564" t="s">
        <v>24001</v>
      </c>
      <c r="Q621" s="564">
        <v>33148</v>
      </c>
      <c r="R621" s="564"/>
      <c r="S621" s="564" t="s">
        <v>29258</v>
      </c>
    </row>
    <row r="622" spans="1:19" x14ac:dyDescent="0.35">
      <c r="A622" s="559">
        <v>3844</v>
      </c>
      <c r="B622" s="563" t="s">
        <v>484</v>
      </c>
      <c r="C622" s="563" t="s">
        <v>2950</v>
      </c>
      <c r="D622" s="563" t="s">
        <v>2127</v>
      </c>
      <c r="E622" s="563" t="s">
        <v>2123</v>
      </c>
      <c r="F622" s="563" t="s">
        <v>2126</v>
      </c>
      <c r="G622" s="563" t="s">
        <v>2017</v>
      </c>
      <c r="H622" s="563" t="s">
        <v>521</v>
      </c>
      <c r="I622" s="563" t="s">
        <v>26771</v>
      </c>
      <c r="J622" s="563" t="s">
        <v>24001</v>
      </c>
      <c r="K622" s="563" t="s">
        <v>24001</v>
      </c>
      <c r="L622" s="563" t="s">
        <v>24001</v>
      </c>
      <c r="M622" s="563" t="s">
        <v>24001</v>
      </c>
      <c r="N622" s="563" t="s">
        <v>24001</v>
      </c>
      <c r="O622" s="564" t="s">
        <v>24001</v>
      </c>
      <c r="P622" s="564" t="s">
        <v>24001</v>
      </c>
      <c r="Q622" s="564">
        <v>33148</v>
      </c>
      <c r="R622" s="564"/>
      <c r="S622" s="564" t="s">
        <v>29259</v>
      </c>
    </row>
    <row r="623" spans="1:19" x14ac:dyDescent="0.35">
      <c r="A623" s="559">
        <v>3845</v>
      </c>
      <c r="B623" s="563" t="s">
        <v>484</v>
      </c>
      <c r="C623" s="563" t="s">
        <v>2950</v>
      </c>
      <c r="D623" s="563" t="s">
        <v>2129</v>
      </c>
      <c r="E623" s="563" t="s">
        <v>2123</v>
      </c>
      <c r="F623" s="563" t="s">
        <v>2128</v>
      </c>
      <c r="G623" s="563" t="s">
        <v>2017</v>
      </c>
      <c r="H623" s="563" t="s">
        <v>521</v>
      </c>
      <c r="I623" s="563" t="s">
        <v>26772</v>
      </c>
      <c r="J623" s="563" t="s">
        <v>24001</v>
      </c>
      <c r="K623" s="563" t="s">
        <v>24001</v>
      </c>
      <c r="L623" s="563" t="s">
        <v>24001</v>
      </c>
      <c r="M623" s="563" t="s">
        <v>24001</v>
      </c>
      <c r="N623" s="563" t="s">
        <v>24001</v>
      </c>
      <c r="O623" s="564" t="s">
        <v>24001</v>
      </c>
      <c r="P623" s="564" t="s">
        <v>24001</v>
      </c>
      <c r="Q623" s="564">
        <v>33148</v>
      </c>
      <c r="R623" s="564"/>
      <c r="S623" s="564" t="s">
        <v>29260</v>
      </c>
    </row>
    <row r="624" spans="1:19" x14ac:dyDescent="0.35">
      <c r="A624" s="562">
        <v>3846</v>
      </c>
      <c r="B624" s="563" t="s">
        <v>484</v>
      </c>
      <c r="C624" s="563" t="s">
        <v>2950</v>
      </c>
      <c r="D624" s="563" t="s">
        <v>2132</v>
      </c>
      <c r="E624" s="563" t="s">
        <v>2130</v>
      </c>
      <c r="F624" s="563" t="s">
        <v>2131</v>
      </c>
      <c r="G624" s="563" t="s">
        <v>2017</v>
      </c>
      <c r="H624" s="563" t="s">
        <v>1518</v>
      </c>
      <c r="I624" s="563" t="s">
        <v>26690</v>
      </c>
      <c r="J624" s="563" t="s">
        <v>24001</v>
      </c>
      <c r="K624" s="563" t="s">
        <v>50</v>
      </c>
      <c r="L624" s="563" t="s">
        <v>24001</v>
      </c>
      <c r="M624" s="563" t="s">
        <v>24001</v>
      </c>
      <c r="N624" s="563" t="s">
        <v>24001</v>
      </c>
      <c r="O624" s="564" t="s">
        <v>24001</v>
      </c>
      <c r="P624" s="564" t="s">
        <v>24001</v>
      </c>
      <c r="Q624" s="564">
        <v>33148</v>
      </c>
      <c r="R624" s="564"/>
      <c r="S624" s="564" t="s">
        <v>29261</v>
      </c>
    </row>
    <row r="625" spans="1:19" x14ac:dyDescent="0.35">
      <c r="A625" s="559">
        <v>3847</v>
      </c>
      <c r="B625" s="563" t="s">
        <v>484</v>
      </c>
      <c r="C625" s="563" t="s">
        <v>2950</v>
      </c>
      <c r="D625" s="563" t="s">
        <v>2135</v>
      </c>
      <c r="E625" s="563" t="s">
        <v>2133</v>
      </c>
      <c r="F625" s="563" t="s">
        <v>2134</v>
      </c>
      <c r="G625" s="563" t="s">
        <v>2017</v>
      </c>
      <c r="H625" s="563" t="s">
        <v>973</v>
      </c>
      <c r="I625" s="563" t="s">
        <v>26690</v>
      </c>
      <c r="J625" s="563" t="s">
        <v>109</v>
      </c>
      <c r="K625" s="563" t="s">
        <v>24001</v>
      </c>
      <c r="L625" s="563" t="s">
        <v>24001</v>
      </c>
      <c r="M625" s="563" t="s">
        <v>24001</v>
      </c>
      <c r="N625" s="563" t="s">
        <v>24001</v>
      </c>
      <c r="O625" s="564" t="s">
        <v>24001</v>
      </c>
      <c r="P625" s="564" t="s">
        <v>24001</v>
      </c>
      <c r="Q625" s="564">
        <v>33148</v>
      </c>
      <c r="R625" s="564"/>
      <c r="S625" s="564" t="s">
        <v>29262</v>
      </c>
    </row>
    <row r="626" spans="1:19" x14ac:dyDescent="0.35">
      <c r="A626" s="559">
        <v>3848</v>
      </c>
      <c r="B626" s="563" t="s">
        <v>484</v>
      </c>
      <c r="C626" s="563" t="s">
        <v>2950</v>
      </c>
      <c r="D626" s="563" t="s">
        <v>2138</v>
      </c>
      <c r="E626" s="563" t="s">
        <v>2080</v>
      </c>
      <c r="F626" s="563" t="s">
        <v>2136</v>
      </c>
      <c r="G626" s="563" t="s">
        <v>2017</v>
      </c>
      <c r="H626" s="563" t="s">
        <v>2137</v>
      </c>
      <c r="I626" s="563" t="s">
        <v>26690</v>
      </c>
      <c r="J626" s="563" t="s">
        <v>24001</v>
      </c>
      <c r="K626" s="563" t="s">
        <v>24001</v>
      </c>
      <c r="L626" s="563" t="s">
        <v>24001</v>
      </c>
      <c r="M626" s="563" t="s">
        <v>24001</v>
      </c>
      <c r="N626" s="563" t="s">
        <v>24001</v>
      </c>
      <c r="O626" s="564" t="s">
        <v>24001</v>
      </c>
      <c r="P626" s="564" t="s">
        <v>24001</v>
      </c>
      <c r="Q626" s="564">
        <v>33148</v>
      </c>
      <c r="R626" s="564"/>
      <c r="S626" s="564" t="s">
        <v>29263</v>
      </c>
    </row>
    <row r="627" spans="1:19" x14ac:dyDescent="0.35">
      <c r="A627" s="562">
        <v>3849</v>
      </c>
      <c r="B627" s="563" t="s">
        <v>484</v>
      </c>
      <c r="C627" s="563" t="s">
        <v>2950</v>
      </c>
      <c r="D627" s="563" t="s">
        <v>2142</v>
      </c>
      <c r="E627" s="563" t="s">
        <v>2139</v>
      </c>
      <c r="F627" s="563" t="s">
        <v>2140</v>
      </c>
      <c r="G627" s="563" t="s">
        <v>2017</v>
      </c>
      <c r="H627" s="563" t="s">
        <v>2141</v>
      </c>
      <c r="I627" s="563" t="s">
        <v>26690</v>
      </c>
      <c r="J627" s="563" t="s">
        <v>24001</v>
      </c>
      <c r="K627" s="563" t="s">
        <v>24001</v>
      </c>
      <c r="L627" s="563" t="s">
        <v>24001</v>
      </c>
      <c r="M627" s="563" t="s">
        <v>24001</v>
      </c>
      <c r="N627" s="563" t="s">
        <v>24001</v>
      </c>
      <c r="O627" s="564" t="s">
        <v>24001</v>
      </c>
      <c r="P627" s="564" t="s">
        <v>24001</v>
      </c>
      <c r="Q627" s="564">
        <v>33148</v>
      </c>
      <c r="R627" s="564"/>
      <c r="S627" s="564" t="s">
        <v>29264</v>
      </c>
    </row>
    <row r="628" spans="1:19" x14ac:dyDescent="0.35">
      <c r="A628" s="559">
        <v>3850</v>
      </c>
      <c r="B628" s="563" t="s">
        <v>484</v>
      </c>
      <c r="C628" s="563" t="s">
        <v>2950</v>
      </c>
      <c r="D628" s="563" t="s">
        <v>2145</v>
      </c>
      <c r="E628" s="563" t="s">
        <v>24001</v>
      </c>
      <c r="F628" s="563" t="s">
        <v>2143</v>
      </c>
      <c r="G628" s="563" t="s">
        <v>2017</v>
      </c>
      <c r="H628" s="563" t="s">
        <v>2144</v>
      </c>
      <c r="I628" s="563" t="s">
        <v>26753</v>
      </c>
      <c r="J628" s="563" t="s">
        <v>24001</v>
      </c>
      <c r="K628" s="563" t="s">
        <v>24001</v>
      </c>
      <c r="L628" s="563" t="s">
        <v>24001</v>
      </c>
      <c r="M628" s="563" t="s">
        <v>24001</v>
      </c>
      <c r="N628" s="563" t="s">
        <v>24001</v>
      </c>
      <c r="O628" s="564" t="s">
        <v>24001</v>
      </c>
      <c r="P628" s="564" t="s">
        <v>24001</v>
      </c>
      <c r="Q628" s="564">
        <v>33148</v>
      </c>
      <c r="R628" s="564"/>
      <c r="S628" s="564" t="s">
        <v>29265</v>
      </c>
    </row>
    <row r="629" spans="1:19" x14ac:dyDescent="0.35">
      <c r="A629" s="559">
        <v>3851</v>
      </c>
      <c r="B629" s="563" t="s">
        <v>484</v>
      </c>
      <c r="C629" s="563" t="s">
        <v>2950</v>
      </c>
      <c r="D629" s="563" t="s">
        <v>2147</v>
      </c>
      <c r="E629" s="563" t="s">
        <v>24001</v>
      </c>
      <c r="F629" s="563" t="s">
        <v>2146</v>
      </c>
      <c r="G629" s="563" t="s">
        <v>2017</v>
      </c>
      <c r="H629" s="563" t="s">
        <v>2144</v>
      </c>
      <c r="I629" s="563" t="s">
        <v>26773</v>
      </c>
      <c r="J629" s="563" t="s">
        <v>24001</v>
      </c>
      <c r="K629" s="563" t="s">
        <v>24001</v>
      </c>
      <c r="L629" s="563" t="s">
        <v>24001</v>
      </c>
      <c r="M629" s="563" t="s">
        <v>24001</v>
      </c>
      <c r="N629" s="563" t="s">
        <v>24001</v>
      </c>
      <c r="O629" s="564" t="s">
        <v>24001</v>
      </c>
      <c r="P629" s="564" t="s">
        <v>24001</v>
      </c>
      <c r="Q629" s="564">
        <v>33148</v>
      </c>
      <c r="R629" s="564"/>
      <c r="S629" s="564" t="s">
        <v>29266</v>
      </c>
    </row>
    <row r="630" spans="1:19" x14ac:dyDescent="0.35">
      <c r="A630" s="562">
        <v>3852</v>
      </c>
      <c r="B630" s="563" t="s">
        <v>484</v>
      </c>
      <c r="C630" s="563" t="s">
        <v>2950</v>
      </c>
      <c r="D630" s="563" t="s">
        <v>2149</v>
      </c>
      <c r="E630" s="563" t="s">
        <v>24001</v>
      </c>
      <c r="F630" s="563" t="s">
        <v>2148</v>
      </c>
      <c r="G630" s="563" t="s">
        <v>2017</v>
      </c>
      <c r="H630" s="563" t="s">
        <v>2144</v>
      </c>
      <c r="I630" s="563" t="s">
        <v>26774</v>
      </c>
      <c r="J630" s="563" t="s">
        <v>24001</v>
      </c>
      <c r="K630" s="563" t="s">
        <v>24001</v>
      </c>
      <c r="L630" s="563" t="s">
        <v>24001</v>
      </c>
      <c r="M630" s="563" t="s">
        <v>24001</v>
      </c>
      <c r="N630" s="563" t="s">
        <v>24001</v>
      </c>
      <c r="O630" s="564" t="s">
        <v>24001</v>
      </c>
      <c r="P630" s="564" t="s">
        <v>24001</v>
      </c>
      <c r="Q630" s="564">
        <v>33148</v>
      </c>
      <c r="R630" s="564"/>
      <c r="S630" s="564" t="s">
        <v>29267</v>
      </c>
    </row>
    <row r="631" spans="1:19" x14ac:dyDescent="0.35">
      <c r="A631" s="559">
        <v>3853</v>
      </c>
      <c r="B631" s="563" t="s">
        <v>484</v>
      </c>
      <c r="C631" s="563" t="s">
        <v>2950</v>
      </c>
      <c r="D631" s="563" t="s">
        <v>2153</v>
      </c>
      <c r="E631" s="563" t="s">
        <v>2150</v>
      </c>
      <c r="F631" s="563" t="s">
        <v>2151</v>
      </c>
      <c r="G631" s="563" t="s">
        <v>2017</v>
      </c>
      <c r="H631" s="563" t="s">
        <v>2152</v>
      </c>
      <c r="I631" s="563" t="s">
        <v>26690</v>
      </c>
      <c r="J631" s="563" t="s">
        <v>24001</v>
      </c>
      <c r="K631" s="563" t="s">
        <v>24001</v>
      </c>
      <c r="L631" s="563" t="s">
        <v>24001</v>
      </c>
      <c r="M631" s="563" t="s">
        <v>24001</v>
      </c>
      <c r="N631" s="563" t="s">
        <v>24001</v>
      </c>
      <c r="O631" s="564" t="s">
        <v>24001</v>
      </c>
      <c r="P631" s="564" t="s">
        <v>24001</v>
      </c>
      <c r="Q631" s="564">
        <v>33148</v>
      </c>
      <c r="R631" s="564"/>
      <c r="S631" s="564" t="s">
        <v>29268</v>
      </c>
    </row>
    <row r="632" spans="1:19" x14ac:dyDescent="0.35">
      <c r="A632" s="559">
        <v>3854</v>
      </c>
      <c r="B632" s="563" t="s">
        <v>484</v>
      </c>
      <c r="C632" s="563" t="s">
        <v>2950</v>
      </c>
      <c r="D632" s="563" t="s">
        <v>2157</v>
      </c>
      <c r="E632" s="563" t="s">
        <v>2154</v>
      </c>
      <c r="F632" s="563" t="s">
        <v>2155</v>
      </c>
      <c r="G632" s="563" t="s">
        <v>2017</v>
      </c>
      <c r="H632" s="563" t="s">
        <v>2156</v>
      </c>
      <c r="I632" s="563" t="s">
        <v>26690</v>
      </c>
      <c r="J632" s="563" t="s">
        <v>24001</v>
      </c>
      <c r="K632" s="563" t="s">
        <v>24001</v>
      </c>
      <c r="L632" s="563" t="s">
        <v>24001</v>
      </c>
      <c r="M632" s="563" t="s">
        <v>24001</v>
      </c>
      <c r="N632" s="563" t="s">
        <v>24001</v>
      </c>
      <c r="O632" s="564" t="s">
        <v>24001</v>
      </c>
      <c r="P632" s="564" t="s">
        <v>24001</v>
      </c>
      <c r="Q632" s="564">
        <v>33148</v>
      </c>
      <c r="R632" s="564"/>
      <c r="S632" s="564" t="s">
        <v>29269</v>
      </c>
    </row>
    <row r="633" spans="1:19" x14ac:dyDescent="0.35">
      <c r="A633" s="562">
        <v>3855</v>
      </c>
      <c r="B633" s="563" t="s">
        <v>484</v>
      </c>
      <c r="C633" s="563" t="s">
        <v>2950</v>
      </c>
      <c r="D633" s="563" t="s">
        <v>2161</v>
      </c>
      <c r="E633" s="563" t="s">
        <v>2158</v>
      </c>
      <c r="F633" s="563" t="s">
        <v>2159</v>
      </c>
      <c r="G633" s="563" t="s">
        <v>2017</v>
      </c>
      <c r="H633" s="563" t="s">
        <v>2160</v>
      </c>
      <c r="I633" s="563" t="s">
        <v>26690</v>
      </c>
      <c r="J633" s="563" t="s">
        <v>24001</v>
      </c>
      <c r="K633" s="563" t="s">
        <v>24001</v>
      </c>
      <c r="L633" s="563" t="s">
        <v>24001</v>
      </c>
      <c r="M633" s="563" t="s">
        <v>24001</v>
      </c>
      <c r="N633" s="563" t="s">
        <v>24001</v>
      </c>
      <c r="O633" s="564" t="s">
        <v>24001</v>
      </c>
      <c r="P633" s="564" t="s">
        <v>24001</v>
      </c>
      <c r="Q633" s="564">
        <v>33148</v>
      </c>
      <c r="R633" s="564"/>
      <c r="S633" s="564" t="s">
        <v>29270</v>
      </c>
    </row>
    <row r="634" spans="1:19" x14ac:dyDescent="0.35">
      <c r="A634" s="559">
        <v>3856</v>
      </c>
      <c r="B634" s="563" t="s">
        <v>484</v>
      </c>
      <c r="C634" s="563" t="s">
        <v>2950</v>
      </c>
      <c r="D634" s="563" t="s">
        <v>2164</v>
      </c>
      <c r="E634" s="563" t="s">
        <v>2162</v>
      </c>
      <c r="F634" s="563" t="s">
        <v>2163</v>
      </c>
      <c r="G634" s="563" t="s">
        <v>2017</v>
      </c>
      <c r="H634" s="563" t="s">
        <v>55</v>
      </c>
      <c r="I634" s="563" t="s">
        <v>26690</v>
      </c>
      <c r="J634" s="563" t="s">
        <v>24001</v>
      </c>
      <c r="K634" s="563" t="s">
        <v>24001</v>
      </c>
      <c r="L634" s="563" t="s">
        <v>24001</v>
      </c>
      <c r="M634" s="563" t="s">
        <v>24001</v>
      </c>
      <c r="N634" s="563" t="s">
        <v>24001</v>
      </c>
      <c r="O634" s="564" t="s">
        <v>24001</v>
      </c>
      <c r="P634" s="564" t="s">
        <v>24001</v>
      </c>
      <c r="Q634" s="564">
        <v>33148</v>
      </c>
      <c r="R634" s="564"/>
      <c r="S634" s="564" t="s">
        <v>2164</v>
      </c>
    </row>
    <row r="635" spans="1:19" x14ac:dyDescent="0.35">
      <c r="A635" s="559">
        <v>3857</v>
      </c>
      <c r="B635" s="563" t="s">
        <v>484</v>
      </c>
      <c r="C635" s="563" t="s">
        <v>2950</v>
      </c>
      <c r="D635" s="563" t="s">
        <v>2167</v>
      </c>
      <c r="E635" s="563" t="s">
        <v>2058</v>
      </c>
      <c r="F635" s="563" t="s">
        <v>2165</v>
      </c>
      <c r="G635" s="563" t="s">
        <v>2017</v>
      </c>
      <c r="H635" s="563" t="s">
        <v>2166</v>
      </c>
      <c r="I635" s="563" t="s">
        <v>26690</v>
      </c>
      <c r="J635" s="563" t="s">
        <v>24001</v>
      </c>
      <c r="K635" s="563" t="s">
        <v>24001</v>
      </c>
      <c r="L635" s="563" t="s">
        <v>24001</v>
      </c>
      <c r="M635" s="563" t="s">
        <v>24001</v>
      </c>
      <c r="N635" s="563" t="s">
        <v>24001</v>
      </c>
      <c r="O635" s="564" t="s">
        <v>24001</v>
      </c>
      <c r="P635" s="564" t="s">
        <v>24001</v>
      </c>
      <c r="Q635" s="564">
        <v>33148</v>
      </c>
      <c r="R635" s="564"/>
      <c r="S635" s="564" t="s">
        <v>29271</v>
      </c>
    </row>
    <row r="636" spans="1:19" x14ac:dyDescent="0.35">
      <c r="A636" s="562">
        <v>3858</v>
      </c>
      <c r="B636" s="563" t="s">
        <v>484</v>
      </c>
      <c r="C636" s="563" t="s">
        <v>2950</v>
      </c>
      <c r="D636" s="563" t="s">
        <v>2170</v>
      </c>
      <c r="E636" s="563" t="s">
        <v>24001</v>
      </c>
      <c r="F636" s="563" t="s">
        <v>34268</v>
      </c>
      <c r="G636" s="563" t="s">
        <v>2017</v>
      </c>
      <c r="H636" s="563" t="s">
        <v>2169</v>
      </c>
      <c r="I636" s="563" t="s">
        <v>26690</v>
      </c>
      <c r="J636" s="563" t="s">
        <v>24001</v>
      </c>
      <c r="K636" s="563" t="s">
        <v>24001</v>
      </c>
      <c r="L636" s="563" t="s">
        <v>24001</v>
      </c>
      <c r="M636" s="563" t="s">
        <v>24001</v>
      </c>
      <c r="N636" s="563" t="s">
        <v>24001</v>
      </c>
      <c r="O636" s="564" t="s">
        <v>24001</v>
      </c>
      <c r="P636" s="564" t="s">
        <v>24001</v>
      </c>
      <c r="Q636" s="564">
        <v>45369</v>
      </c>
      <c r="R636" s="564"/>
      <c r="S636" s="564" t="s">
        <v>29272</v>
      </c>
    </row>
    <row r="637" spans="1:19" x14ac:dyDescent="0.35">
      <c r="A637" s="559">
        <v>3859</v>
      </c>
      <c r="B637" s="563" t="s">
        <v>484</v>
      </c>
      <c r="C637" s="563" t="s">
        <v>2950</v>
      </c>
      <c r="D637" s="563" t="s">
        <v>34269</v>
      </c>
      <c r="E637" s="563" t="s">
        <v>2168</v>
      </c>
      <c r="F637" s="563" t="s">
        <v>34270</v>
      </c>
      <c r="G637" s="563" t="s">
        <v>2017</v>
      </c>
      <c r="H637" s="563" t="s">
        <v>2169</v>
      </c>
      <c r="I637" s="563" t="s">
        <v>34271</v>
      </c>
      <c r="J637" s="563" t="s">
        <v>24001</v>
      </c>
      <c r="K637" s="563" t="s">
        <v>24001</v>
      </c>
      <c r="L637" s="563" t="s">
        <v>24001</v>
      </c>
      <c r="M637" s="563" t="s">
        <v>24001</v>
      </c>
      <c r="N637" s="563" t="s">
        <v>24001</v>
      </c>
      <c r="O637" s="564" t="s">
        <v>24001</v>
      </c>
      <c r="P637" s="564" t="s">
        <v>24001</v>
      </c>
      <c r="Q637" s="564">
        <v>45369</v>
      </c>
      <c r="R637" s="564">
        <v>45369.604629629597</v>
      </c>
      <c r="S637" s="564" t="s">
        <v>34272</v>
      </c>
    </row>
    <row r="638" spans="1:19" x14ac:dyDescent="0.35">
      <c r="A638" s="559">
        <v>3860</v>
      </c>
      <c r="B638" s="563" t="s">
        <v>484</v>
      </c>
      <c r="C638" s="563" t="s">
        <v>2950</v>
      </c>
      <c r="D638" s="563" t="s">
        <v>34273</v>
      </c>
      <c r="E638" s="563" t="s">
        <v>2168</v>
      </c>
      <c r="F638" s="563" t="s">
        <v>34274</v>
      </c>
      <c r="G638" s="563" t="s">
        <v>2017</v>
      </c>
      <c r="H638" s="563" t="s">
        <v>2169</v>
      </c>
      <c r="I638" s="563" t="s">
        <v>34275</v>
      </c>
      <c r="J638" s="563" t="s">
        <v>24001</v>
      </c>
      <c r="K638" s="563" t="s">
        <v>24001</v>
      </c>
      <c r="L638" s="563" t="s">
        <v>24001</v>
      </c>
      <c r="M638" s="563" t="s">
        <v>24001</v>
      </c>
      <c r="N638" s="563" t="s">
        <v>24001</v>
      </c>
      <c r="O638" s="564" t="s">
        <v>24001</v>
      </c>
      <c r="P638" s="564" t="s">
        <v>24001</v>
      </c>
      <c r="Q638" s="564">
        <v>45369</v>
      </c>
      <c r="R638" s="564"/>
      <c r="S638" s="564" t="s">
        <v>34276</v>
      </c>
    </row>
    <row r="639" spans="1:19" x14ac:dyDescent="0.35">
      <c r="A639" s="562">
        <v>3861</v>
      </c>
      <c r="B639" s="563" t="s">
        <v>484</v>
      </c>
      <c r="C639" s="563" t="s">
        <v>2950</v>
      </c>
      <c r="D639" s="563" t="s">
        <v>2174</v>
      </c>
      <c r="E639" s="563" t="s">
        <v>2171</v>
      </c>
      <c r="F639" s="563" t="s">
        <v>2172</v>
      </c>
      <c r="G639" s="563" t="s">
        <v>2017</v>
      </c>
      <c r="H639" s="563" t="s">
        <v>2173</v>
      </c>
      <c r="I639" s="563" t="s">
        <v>26690</v>
      </c>
      <c r="J639" s="563" t="s">
        <v>24001</v>
      </c>
      <c r="K639" s="563" t="s">
        <v>24001</v>
      </c>
      <c r="L639" s="563" t="s">
        <v>24001</v>
      </c>
      <c r="M639" s="563" t="s">
        <v>24001</v>
      </c>
      <c r="N639" s="563" t="s">
        <v>24001</v>
      </c>
      <c r="O639" s="564" t="s">
        <v>24001</v>
      </c>
      <c r="P639" s="564" t="s">
        <v>24001</v>
      </c>
      <c r="Q639" s="564">
        <v>33148</v>
      </c>
      <c r="R639" s="564"/>
      <c r="S639" s="564" t="s">
        <v>29273</v>
      </c>
    </row>
    <row r="640" spans="1:19" x14ac:dyDescent="0.35">
      <c r="A640" s="559">
        <v>3862</v>
      </c>
      <c r="B640" s="563" t="s">
        <v>484</v>
      </c>
      <c r="C640" s="563" t="s">
        <v>2950</v>
      </c>
      <c r="D640" s="563" t="s">
        <v>2177</v>
      </c>
      <c r="E640" s="563" t="s">
        <v>24001</v>
      </c>
      <c r="F640" s="563" t="s">
        <v>2175</v>
      </c>
      <c r="G640" s="563" t="s">
        <v>2017</v>
      </c>
      <c r="H640" s="563" t="s">
        <v>2176</v>
      </c>
      <c r="I640" s="563" t="s">
        <v>26690</v>
      </c>
      <c r="J640" s="563" t="s">
        <v>24001</v>
      </c>
      <c r="K640" s="563" t="s">
        <v>24001</v>
      </c>
      <c r="L640" s="563" t="s">
        <v>24001</v>
      </c>
      <c r="M640" s="563" t="s">
        <v>24001</v>
      </c>
      <c r="N640" s="563" t="s">
        <v>24001</v>
      </c>
      <c r="O640" s="564" t="s">
        <v>24001</v>
      </c>
      <c r="P640" s="564" t="s">
        <v>24001</v>
      </c>
      <c r="Q640" s="564">
        <v>33148</v>
      </c>
      <c r="R640" s="564"/>
      <c r="S640" s="564" t="s">
        <v>29274</v>
      </c>
    </row>
    <row r="641" spans="1:19" x14ac:dyDescent="0.35">
      <c r="A641" s="559">
        <v>3863</v>
      </c>
      <c r="B641" s="563" t="s">
        <v>484</v>
      </c>
      <c r="C641" s="563" t="s">
        <v>2950</v>
      </c>
      <c r="D641" s="563" t="s">
        <v>2180</v>
      </c>
      <c r="E641" s="563" t="s">
        <v>2178</v>
      </c>
      <c r="F641" s="563" t="s">
        <v>2179</v>
      </c>
      <c r="G641" s="563" t="s">
        <v>2017</v>
      </c>
      <c r="H641" s="563" t="s">
        <v>1003</v>
      </c>
      <c r="I641" s="563" t="s">
        <v>26690</v>
      </c>
      <c r="J641" s="563" t="s">
        <v>109</v>
      </c>
      <c r="K641" s="563" t="s">
        <v>24001</v>
      </c>
      <c r="L641" s="563" t="s">
        <v>24001</v>
      </c>
      <c r="M641" s="563" t="s">
        <v>24001</v>
      </c>
      <c r="N641" s="563" t="s">
        <v>24001</v>
      </c>
      <c r="O641" s="564" t="s">
        <v>24001</v>
      </c>
      <c r="P641" s="564" t="s">
        <v>24001</v>
      </c>
      <c r="Q641" s="564">
        <v>41409</v>
      </c>
      <c r="R641" s="564"/>
      <c r="S641" s="564" t="s">
        <v>29275</v>
      </c>
    </row>
    <row r="642" spans="1:19" x14ac:dyDescent="0.35">
      <c r="A642" s="562">
        <v>3864</v>
      </c>
      <c r="B642" s="563" t="s">
        <v>484</v>
      </c>
      <c r="C642" s="563" t="s">
        <v>2950</v>
      </c>
      <c r="D642" s="563" t="s">
        <v>2184</v>
      </c>
      <c r="E642" s="563" t="s">
        <v>2181</v>
      </c>
      <c r="F642" s="563" t="s">
        <v>2182</v>
      </c>
      <c r="G642" s="563" t="s">
        <v>2017</v>
      </c>
      <c r="H642" s="563" t="s">
        <v>2183</v>
      </c>
      <c r="I642" s="563" t="s">
        <v>26690</v>
      </c>
      <c r="J642" s="563" t="s">
        <v>24001</v>
      </c>
      <c r="K642" s="563" t="s">
        <v>24001</v>
      </c>
      <c r="L642" s="563" t="s">
        <v>24001</v>
      </c>
      <c r="M642" s="563" t="s">
        <v>24001</v>
      </c>
      <c r="N642" s="563" t="s">
        <v>24001</v>
      </c>
      <c r="O642" s="564" t="s">
        <v>24001</v>
      </c>
      <c r="P642" s="564" t="s">
        <v>24001</v>
      </c>
      <c r="Q642" s="564">
        <v>33148</v>
      </c>
      <c r="R642" s="564"/>
      <c r="S642" s="564" t="s">
        <v>29276</v>
      </c>
    </row>
    <row r="643" spans="1:19" x14ac:dyDescent="0.35">
      <c r="A643" s="559">
        <v>3865</v>
      </c>
      <c r="B643" s="563" t="s">
        <v>484</v>
      </c>
      <c r="C643" s="563" t="s">
        <v>2950</v>
      </c>
      <c r="D643" s="563" t="s">
        <v>2187</v>
      </c>
      <c r="E643" s="563" t="s">
        <v>2185</v>
      </c>
      <c r="F643" s="563" t="s">
        <v>2186</v>
      </c>
      <c r="G643" s="563" t="s">
        <v>2017</v>
      </c>
      <c r="H643" s="563" t="s">
        <v>1206</v>
      </c>
      <c r="I643" s="563" t="s">
        <v>26690</v>
      </c>
      <c r="J643" s="563" t="s">
        <v>24001</v>
      </c>
      <c r="K643" s="563" t="s">
        <v>24001</v>
      </c>
      <c r="L643" s="563" t="s">
        <v>24001</v>
      </c>
      <c r="M643" s="563" t="s">
        <v>24001</v>
      </c>
      <c r="N643" s="563" t="s">
        <v>24001</v>
      </c>
      <c r="O643" s="564" t="s">
        <v>24001</v>
      </c>
      <c r="P643" s="564" t="s">
        <v>24001</v>
      </c>
      <c r="Q643" s="564">
        <v>41172</v>
      </c>
      <c r="R643" s="564"/>
      <c r="S643" s="564" t="s">
        <v>29277</v>
      </c>
    </row>
    <row r="644" spans="1:19" x14ac:dyDescent="0.35">
      <c r="A644" s="559">
        <v>2585</v>
      </c>
      <c r="B644" s="563" t="s">
        <v>484</v>
      </c>
      <c r="C644" s="563" t="s">
        <v>8793</v>
      </c>
      <c r="D644" s="563" t="s">
        <v>8797</v>
      </c>
      <c r="E644" s="563" t="s">
        <v>8794</v>
      </c>
      <c r="F644" s="563" t="s">
        <v>8795</v>
      </c>
      <c r="G644" s="563" t="s">
        <v>8796</v>
      </c>
      <c r="H644" s="563" t="s">
        <v>8572</v>
      </c>
      <c r="I644" s="563" t="s">
        <v>26690</v>
      </c>
      <c r="J644" s="563" t="s">
        <v>24001</v>
      </c>
      <c r="K644" s="563" t="s">
        <v>24001</v>
      </c>
      <c r="L644" s="563" t="s">
        <v>24001</v>
      </c>
      <c r="M644" s="563" t="s">
        <v>24001</v>
      </c>
      <c r="N644" s="563" t="s">
        <v>24001</v>
      </c>
      <c r="O644" s="564" t="s">
        <v>24001</v>
      </c>
      <c r="P644" s="564" t="s">
        <v>24001</v>
      </c>
      <c r="Q644" s="564">
        <v>33148</v>
      </c>
      <c r="R644" s="564">
        <v>39534</v>
      </c>
      <c r="S644" s="564" t="s">
        <v>29278</v>
      </c>
    </row>
    <row r="645" spans="1:19" x14ac:dyDescent="0.35">
      <c r="A645" s="562">
        <v>4234</v>
      </c>
      <c r="B645" s="563" t="s">
        <v>484</v>
      </c>
      <c r="C645" s="563" t="s">
        <v>3193</v>
      </c>
      <c r="D645" s="563" t="s">
        <v>3198</v>
      </c>
      <c r="E645" s="563" t="s">
        <v>3194</v>
      </c>
      <c r="F645" s="563" t="s">
        <v>3195</v>
      </c>
      <c r="G645" s="563" t="s">
        <v>3196</v>
      </c>
      <c r="H645" s="563" t="s">
        <v>3197</v>
      </c>
      <c r="I645" s="563" t="s">
        <v>26690</v>
      </c>
      <c r="J645" s="563" t="s">
        <v>109</v>
      </c>
      <c r="K645" s="563" t="s">
        <v>24001</v>
      </c>
      <c r="L645" s="563" t="s">
        <v>24001</v>
      </c>
      <c r="M645" s="563" t="s">
        <v>24001</v>
      </c>
      <c r="N645" s="563" t="s">
        <v>24001</v>
      </c>
      <c r="O645" s="564" t="s">
        <v>24620</v>
      </c>
      <c r="P645" s="564" t="s">
        <v>26697</v>
      </c>
      <c r="Q645" s="564">
        <v>33148</v>
      </c>
      <c r="R645" s="564">
        <v>38509</v>
      </c>
      <c r="S645" s="564" t="s">
        <v>29279</v>
      </c>
    </row>
    <row r="646" spans="1:19" x14ac:dyDescent="0.35">
      <c r="A646" s="559">
        <v>4235</v>
      </c>
      <c r="B646" s="563" t="s">
        <v>484</v>
      </c>
      <c r="C646" s="563" t="s">
        <v>3193</v>
      </c>
      <c r="D646" s="563" t="s">
        <v>3202</v>
      </c>
      <c r="E646" s="563" t="s">
        <v>3199</v>
      </c>
      <c r="F646" s="563" t="s">
        <v>3200</v>
      </c>
      <c r="G646" s="563" t="s">
        <v>3196</v>
      </c>
      <c r="H646" s="563" t="s">
        <v>3201</v>
      </c>
      <c r="I646" s="563" t="s">
        <v>26690</v>
      </c>
      <c r="J646" s="563" t="s">
        <v>109</v>
      </c>
      <c r="K646" s="563" t="s">
        <v>24001</v>
      </c>
      <c r="L646" s="563" t="s">
        <v>24001</v>
      </c>
      <c r="M646" s="563" t="s">
        <v>24001</v>
      </c>
      <c r="N646" s="563" t="s">
        <v>24001</v>
      </c>
      <c r="O646" s="564" t="s">
        <v>24620</v>
      </c>
      <c r="P646" s="564" t="s">
        <v>26697</v>
      </c>
      <c r="Q646" s="564">
        <v>33148</v>
      </c>
      <c r="R646" s="564">
        <v>38509</v>
      </c>
      <c r="S646" s="564" t="s">
        <v>29280</v>
      </c>
    </row>
    <row r="647" spans="1:19" x14ac:dyDescent="0.35">
      <c r="A647" s="559">
        <v>967</v>
      </c>
      <c r="B647" s="563" t="s">
        <v>484</v>
      </c>
      <c r="C647" s="563" t="s">
        <v>28929</v>
      </c>
      <c r="D647" s="563" t="s">
        <v>16922</v>
      </c>
      <c r="E647" s="563" t="s">
        <v>16919</v>
      </c>
      <c r="F647" s="563" t="s">
        <v>16920</v>
      </c>
      <c r="G647" s="563" t="s">
        <v>16921</v>
      </c>
      <c r="H647" s="563" t="s">
        <v>6078</v>
      </c>
      <c r="I647" s="563" t="s">
        <v>26690</v>
      </c>
      <c r="J647" s="563" t="s">
        <v>24001</v>
      </c>
      <c r="K647" s="563" t="s">
        <v>24001</v>
      </c>
      <c r="L647" s="563" t="s">
        <v>24001</v>
      </c>
      <c r="M647" s="563" t="s">
        <v>24001</v>
      </c>
      <c r="N647" s="563" t="s">
        <v>24001</v>
      </c>
      <c r="O647" s="564" t="s">
        <v>24001</v>
      </c>
      <c r="P647" s="564" t="s">
        <v>24001</v>
      </c>
      <c r="Q647" s="564">
        <v>33148</v>
      </c>
      <c r="R647" s="564">
        <v>34095</v>
      </c>
      <c r="S647" s="564" t="s">
        <v>29281</v>
      </c>
    </row>
    <row r="648" spans="1:19" x14ac:dyDescent="0.35">
      <c r="A648" s="562">
        <v>968</v>
      </c>
      <c r="B648" s="563" t="s">
        <v>484</v>
      </c>
      <c r="C648" s="563" t="s">
        <v>28929</v>
      </c>
      <c r="D648" s="563" t="s">
        <v>16927</v>
      </c>
      <c r="E648" s="563" t="s">
        <v>16923</v>
      </c>
      <c r="F648" s="563" t="s">
        <v>16924</v>
      </c>
      <c r="G648" s="563" t="s">
        <v>16925</v>
      </c>
      <c r="H648" s="563" t="s">
        <v>16926</v>
      </c>
      <c r="I648" s="563" t="s">
        <v>26690</v>
      </c>
      <c r="J648" s="563" t="s">
        <v>24001</v>
      </c>
      <c r="K648" s="563" t="s">
        <v>24001</v>
      </c>
      <c r="L648" s="563" t="s">
        <v>24001</v>
      </c>
      <c r="M648" s="563" t="s">
        <v>24001</v>
      </c>
      <c r="N648" s="563" t="s">
        <v>24001</v>
      </c>
      <c r="O648" s="564" t="s">
        <v>24001</v>
      </c>
      <c r="P648" s="564" t="s">
        <v>24001</v>
      </c>
      <c r="Q648" s="564">
        <v>33148</v>
      </c>
      <c r="R648" s="564">
        <v>38377</v>
      </c>
      <c r="S648" s="564" t="s">
        <v>29282</v>
      </c>
    </row>
    <row r="649" spans="1:19" x14ac:dyDescent="0.35">
      <c r="A649" s="559">
        <v>969</v>
      </c>
      <c r="B649" s="563" t="s">
        <v>484</v>
      </c>
      <c r="C649" s="563" t="s">
        <v>28929</v>
      </c>
      <c r="D649" s="563" t="s">
        <v>16931</v>
      </c>
      <c r="E649" s="563" t="s">
        <v>16928</v>
      </c>
      <c r="F649" s="563" t="s">
        <v>16929</v>
      </c>
      <c r="G649" s="563" t="s">
        <v>16925</v>
      </c>
      <c r="H649" s="563" t="s">
        <v>16930</v>
      </c>
      <c r="I649" s="563" t="s">
        <v>26690</v>
      </c>
      <c r="J649" s="563" t="s">
        <v>24001</v>
      </c>
      <c r="K649" s="563" t="s">
        <v>24001</v>
      </c>
      <c r="L649" s="563" t="s">
        <v>24001</v>
      </c>
      <c r="M649" s="563" t="s">
        <v>24001</v>
      </c>
      <c r="N649" s="563" t="s">
        <v>24001</v>
      </c>
      <c r="O649" s="564" t="s">
        <v>24001</v>
      </c>
      <c r="P649" s="564" t="s">
        <v>24001</v>
      </c>
      <c r="Q649" s="564">
        <v>33148</v>
      </c>
      <c r="R649" s="564">
        <v>38398</v>
      </c>
      <c r="S649" s="564" t="s">
        <v>16931</v>
      </c>
    </row>
    <row r="650" spans="1:19" x14ac:dyDescent="0.35">
      <c r="A650" s="559">
        <v>970</v>
      </c>
      <c r="B650" s="563" t="s">
        <v>484</v>
      </c>
      <c r="C650" s="563" t="s">
        <v>28929</v>
      </c>
      <c r="D650" s="563" t="s">
        <v>16934</v>
      </c>
      <c r="E650" s="563" t="s">
        <v>16928</v>
      </c>
      <c r="F650" s="563" t="s">
        <v>16932</v>
      </c>
      <c r="G650" s="563" t="s">
        <v>16925</v>
      </c>
      <c r="H650" s="563" t="s">
        <v>16933</v>
      </c>
      <c r="I650" s="563" t="s">
        <v>26690</v>
      </c>
      <c r="J650" s="563" t="s">
        <v>24001</v>
      </c>
      <c r="K650" s="563" t="s">
        <v>24001</v>
      </c>
      <c r="L650" s="563" t="s">
        <v>24001</v>
      </c>
      <c r="M650" s="563" t="s">
        <v>24001</v>
      </c>
      <c r="N650" s="563" t="s">
        <v>24001</v>
      </c>
      <c r="O650" s="564" t="s">
        <v>24001</v>
      </c>
      <c r="P650" s="564" t="s">
        <v>24001</v>
      </c>
      <c r="Q650" s="564">
        <v>33148</v>
      </c>
      <c r="R650" s="564">
        <v>38398</v>
      </c>
      <c r="S650" s="564" t="s">
        <v>16934</v>
      </c>
    </row>
    <row r="651" spans="1:19" x14ac:dyDescent="0.35">
      <c r="A651" s="562">
        <v>971</v>
      </c>
      <c r="B651" s="563" t="s">
        <v>484</v>
      </c>
      <c r="C651" s="563" t="s">
        <v>28929</v>
      </c>
      <c r="D651" s="563" t="s">
        <v>16937</v>
      </c>
      <c r="E651" s="563" t="s">
        <v>16935</v>
      </c>
      <c r="F651" s="563" t="s">
        <v>16936</v>
      </c>
      <c r="G651" s="563" t="s">
        <v>16925</v>
      </c>
      <c r="H651" s="563" t="s">
        <v>13517</v>
      </c>
      <c r="I651" s="563" t="s">
        <v>26690</v>
      </c>
      <c r="J651" s="563" t="s">
        <v>24001</v>
      </c>
      <c r="K651" s="563" t="s">
        <v>24001</v>
      </c>
      <c r="L651" s="563" t="s">
        <v>24001</v>
      </c>
      <c r="M651" s="563" t="s">
        <v>24001</v>
      </c>
      <c r="N651" s="563" t="s">
        <v>24001</v>
      </c>
      <c r="O651" s="564" t="s">
        <v>24001</v>
      </c>
      <c r="P651" s="564" t="s">
        <v>24001</v>
      </c>
      <c r="Q651" s="564">
        <v>33148</v>
      </c>
      <c r="R651" s="564">
        <v>38377</v>
      </c>
      <c r="S651" s="564" t="s">
        <v>29283</v>
      </c>
    </row>
    <row r="652" spans="1:19" x14ac:dyDescent="0.35">
      <c r="A652" s="559">
        <v>972</v>
      </c>
      <c r="B652" s="563" t="s">
        <v>484</v>
      </c>
      <c r="C652" s="563" t="s">
        <v>28929</v>
      </c>
      <c r="D652" s="563" t="s">
        <v>16941</v>
      </c>
      <c r="E652" s="563" t="s">
        <v>16938</v>
      </c>
      <c r="F652" s="563" t="s">
        <v>16939</v>
      </c>
      <c r="G652" s="563" t="s">
        <v>16925</v>
      </c>
      <c r="H652" s="563" t="s">
        <v>16940</v>
      </c>
      <c r="I652" s="563" t="s">
        <v>26690</v>
      </c>
      <c r="J652" s="563" t="s">
        <v>24001</v>
      </c>
      <c r="K652" s="563" t="s">
        <v>62</v>
      </c>
      <c r="L652" s="563" t="s">
        <v>24001</v>
      </c>
      <c r="M652" s="563" t="s">
        <v>24001</v>
      </c>
      <c r="N652" s="563" t="s">
        <v>24001</v>
      </c>
      <c r="O652" s="564" t="s">
        <v>24001</v>
      </c>
      <c r="P652" s="564" t="s">
        <v>24001</v>
      </c>
      <c r="Q652" s="564">
        <v>33148</v>
      </c>
      <c r="R652" s="564">
        <v>38377</v>
      </c>
      <c r="S652" s="564" t="s">
        <v>29284</v>
      </c>
    </row>
    <row r="653" spans="1:19" x14ac:dyDescent="0.35">
      <c r="A653" s="559">
        <v>973</v>
      </c>
      <c r="B653" s="563" t="s">
        <v>484</v>
      </c>
      <c r="C653" s="563" t="s">
        <v>28929</v>
      </c>
      <c r="D653" s="563" t="s">
        <v>16945</v>
      </c>
      <c r="E653" s="563" t="s">
        <v>16942</v>
      </c>
      <c r="F653" s="563" t="s">
        <v>16943</v>
      </c>
      <c r="G653" s="563" t="s">
        <v>16925</v>
      </c>
      <c r="H653" s="563" t="s">
        <v>16944</v>
      </c>
      <c r="I653" s="563" t="s">
        <v>26690</v>
      </c>
      <c r="J653" s="563" t="s">
        <v>24001</v>
      </c>
      <c r="K653" s="563" t="s">
        <v>24001</v>
      </c>
      <c r="L653" s="563" t="s">
        <v>24001</v>
      </c>
      <c r="M653" s="563" t="s">
        <v>24001</v>
      </c>
      <c r="N653" s="563" t="s">
        <v>24001</v>
      </c>
      <c r="O653" s="564" t="s">
        <v>24001</v>
      </c>
      <c r="P653" s="564" t="s">
        <v>24001</v>
      </c>
      <c r="Q653" s="564">
        <v>33148</v>
      </c>
      <c r="R653" s="564">
        <v>38377</v>
      </c>
      <c r="S653" s="564" t="s">
        <v>29285</v>
      </c>
    </row>
    <row r="654" spans="1:19" x14ac:dyDescent="0.35">
      <c r="A654" s="562">
        <v>974</v>
      </c>
      <c r="B654" s="563" t="s">
        <v>484</v>
      </c>
      <c r="C654" s="563" t="s">
        <v>28929</v>
      </c>
      <c r="D654" s="563" t="s">
        <v>16948</v>
      </c>
      <c r="E654" s="563" t="s">
        <v>16946</v>
      </c>
      <c r="F654" s="563" t="s">
        <v>16947</v>
      </c>
      <c r="G654" s="563" t="s">
        <v>16925</v>
      </c>
      <c r="H654" s="563" t="s">
        <v>3702</v>
      </c>
      <c r="I654" s="563" t="s">
        <v>26690</v>
      </c>
      <c r="J654" s="563" t="s">
        <v>24001</v>
      </c>
      <c r="K654" s="563" t="s">
        <v>62</v>
      </c>
      <c r="L654" s="563" t="s">
        <v>24001</v>
      </c>
      <c r="M654" s="563" t="s">
        <v>24001</v>
      </c>
      <c r="N654" s="563" t="s">
        <v>24001</v>
      </c>
      <c r="O654" s="564" t="s">
        <v>24001</v>
      </c>
      <c r="P654" s="564" t="s">
        <v>24001</v>
      </c>
      <c r="Q654" s="564">
        <v>33148</v>
      </c>
      <c r="R654" s="564">
        <v>38377</v>
      </c>
      <c r="S654" s="564" t="s">
        <v>29286</v>
      </c>
    </row>
    <row r="655" spans="1:19" x14ac:dyDescent="0.35">
      <c r="A655" s="559">
        <v>975</v>
      </c>
      <c r="B655" s="563" t="s">
        <v>484</v>
      </c>
      <c r="C655" s="563" t="s">
        <v>28929</v>
      </c>
      <c r="D655" s="563" t="s">
        <v>27487</v>
      </c>
      <c r="E655" s="563" t="s">
        <v>27488</v>
      </c>
      <c r="F655" s="563" t="s">
        <v>26637</v>
      </c>
      <c r="G655" s="563" t="s">
        <v>16925</v>
      </c>
      <c r="H655" s="563" t="s">
        <v>27489</v>
      </c>
      <c r="I655" s="563" t="s">
        <v>26690</v>
      </c>
      <c r="J655" s="563" t="s">
        <v>24001</v>
      </c>
      <c r="K655" s="563" t="s">
        <v>24001</v>
      </c>
      <c r="L655" s="563" t="s">
        <v>24001</v>
      </c>
      <c r="M655" s="563" t="s">
        <v>24001</v>
      </c>
      <c r="N655" s="563" t="s">
        <v>24001</v>
      </c>
      <c r="O655" s="564" t="s">
        <v>24001</v>
      </c>
      <c r="P655" s="564" t="s">
        <v>24001</v>
      </c>
      <c r="Q655" s="564">
        <v>38856</v>
      </c>
      <c r="R655" s="564"/>
      <c r="S655" s="564" t="s">
        <v>29287</v>
      </c>
    </row>
    <row r="656" spans="1:19" x14ac:dyDescent="0.35">
      <c r="A656" s="559">
        <v>976</v>
      </c>
      <c r="B656" s="563" t="s">
        <v>484</v>
      </c>
      <c r="C656" s="563" t="s">
        <v>28929</v>
      </c>
      <c r="D656" s="563" t="s">
        <v>16951</v>
      </c>
      <c r="E656" s="563" t="s">
        <v>16949</v>
      </c>
      <c r="F656" s="563" t="s">
        <v>16950</v>
      </c>
      <c r="G656" s="563" t="s">
        <v>16925</v>
      </c>
      <c r="H656" s="563" t="s">
        <v>78</v>
      </c>
      <c r="I656" s="563" t="s">
        <v>26690</v>
      </c>
      <c r="J656" s="563" t="s">
        <v>24001</v>
      </c>
      <c r="K656" s="563" t="s">
        <v>24001</v>
      </c>
      <c r="L656" s="563" t="s">
        <v>24001</v>
      </c>
      <c r="M656" s="563" t="s">
        <v>24001</v>
      </c>
      <c r="N656" s="563" t="s">
        <v>24001</v>
      </c>
      <c r="O656" s="564" t="s">
        <v>24001</v>
      </c>
      <c r="P656" s="564" t="s">
        <v>24001</v>
      </c>
      <c r="Q656" s="564">
        <v>33148</v>
      </c>
      <c r="R656" s="564">
        <v>38377</v>
      </c>
      <c r="S656" s="564" t="s">
        <v>29288</v>
      </c>
    </row>
    <row r="657" spans="1:19" x14ac:dyDescent="0.35">
      <c r="A657" s="562">
        <v>977</v>
      </c>
      <c r="B657" s="563" t="s">
        <v>484</v>
      </c>
      <c r="C657" s="563" t="s">
        <v>28929</v>
      </c>
      <c r="D657" s="563" t="s">
        <v>16953</v>
      </c>
      <c r="E657" s="563" t="s">
        <v>24001</v>
      </c>
      <c r="F657" s="563" t="s">
        <v>16952</v>
      </c>
      <c r="G657" s="563" t="s">
        <v>16925</v>
      </c>
      <c r="H657" s="563" t="s">
        <v>78</v>
      </c>
      <c r="I657" s="563" t="s">
        <v>26690</v>
      </c>
      <c r="J657" s="563" t="s">
        <v>24001</v>
      </c>
      <c r="K657" s="563" t="s">
        <v>24001</v>
      </c>
      <c r="L657" s="563" t="s">
        <v>24001</v>
      </c>
      <c r="M657" s="563" t="s">
        <v>24001</v>
      </c>
      <c r="N657" s="563" t="s">
        <v>24001</v>
      </c>
      <c r="O657" s="564" t="s">
        <v>24001</v>
      </c>
      <c r="P657" s="564" t="s">
        <v>24001</v>
      </c>
      <c r="Q657" s="564">
        <v>39779</v>
      </c>
      <c r="R657" s="564"/>
      <c r="S657" s="564" t="s">
        <v>29289</v>
      </c>
    </row>
    <row r="658" spans="1:19" x14ac:dyDescent="0.35">
      <c r="A658" s="559">
        <v>978</v>
      </c>
      <c r="B658" s="563" t="s">
        <v>484</v>
      </c>
      <c r="C658" s="563" t="s">
        <v>28929</v>
      </c>
      <c r="D658" s="563" t="s">
        <v>16956</v>
      </c>
      <c r="E658" s="563" t="s">
        <v>16954</v>
      </c>
      <c r="F658" s="563" t="s">
        <v>16955</v>
      </c>
      <c r="G658" s="563" t="s">
        <v>16925</v>
      </c>
      <c r="H658" s="563" t="s">
        <v>4621</v>
      </c>
      <c r="I658" s="563" t="s">
        <v>26690</v>
      </c>
      <c r="J658" s="563" t="s">
        <v>24001</v>
      </c>
      <c r="K658" s="563" t="s">
        <v>62</v>
      </c>
      <c r="L658" s="563" t="s">
        <v>24001</v>
      </c>
      <c r="M658" s="563" t="s">
        <v>24001</v>
      </c>
      <c r="N658" s="563" t="s">
        <v>24001</v>
      </c>
      <c r="O658" s="564" t="s">
        <v>24001</v>
      </c>
      <c r="P658" s="564" t="s">
        <v>24001</v>
      </c>
      <c r="Q658" s="564">
        <v>33148</v>
      </c>
      <c r="R658" s="564">
        <v>38377</v>
      </c>
      <c r="S658" s="564" t="s">
        <v>29290</v>
      </c>
    </row>
    <row r="659" spans="1:19" x14ac:dyDescent="0.35">
      <c r="A659" s="559">
        <v>979</v>
      </c>
      <c r="B659" s="563" t="s">
        <v>484</v>
      </c>
      <c r="C659" s="563" t="s">
        <v>28929</v>
      </c>
      <c r="D659" s="563" t="s">
        <v>16959</v>
      </c>
      <c r="E659" s="563" t="s">
        <v>16957</v>
      </c>
      <c r="F659" s="563" t="s">
        <v>16958</v>
      </c>
      <c r="G659" s="563" t="s">
        <v>16925</v>
      </c>
      <c r="H659" s="563" t="s">
        <v>16757</v>
      </c>
      <c r="I659" s="563" t="s">
        <v>26690</v>
      </c>
      <c r="J659" s="563" t="s">
        <v>24001</v>
      </c>
      <c r="K659" s="563" t="s">
        <v>24001</v>
      </c>
      <c r="L659" s="563" t="s">
        <v>24001</v>
      </c>
      <c r="M659" s="563" t="s">
        <v>24001</v>
      </c>
      <c r="N659" s="563" t="s">
        <v>24001</v>
      </c>
      <c r="O659" s="564" t="s">
        <v>24001</v>
      </c>
      <c r="P659" s="564" t="s">
        <v>24001</v>
      </c>
      <c r="Q659" s="564">
        <v>33148</v>
      </c>
      <c r="R659" s="564">
        <v>38377</v>
      </c>
      <c r="S659" s="564" t="s">
        <v>29291</v>
      </c>
    </row>
    <row r="660" spans="1:19" x14ac:dyDescent="0.35">
      <c r="A660" s="562">
        <v>980</v>
      </c>
      <c r="B660" s="563" t="s">
        <v>484</v>
      </c>
      <c r="C660" s="563" t="s">
        <v>28929</v>
      </c>
      <c r="D660" s="563" t="s">
        <v>16963</v>
      </c>
      <c r="E660" s="563" t="s">
        <v>16960</v>
      </c>
      <c r="F660" s="563" t="s">
        <v>16961</v>
      </c>
      <c r="G660" s="563" t="s">
        <v>16925</v>
      </c>
      <c r="H660" s="563" t="s">
        <v>16962</v>
      </c>
      <c r="I660" s="563" t="s">
        <v>26690</v>
      </c>
      <c r="J660" s="563" t="s">
        <v>24001</v>
      </c>
      <c r="K660" s="563" t="s">
        <v>24001</v>
      </c>
      <c r="L660" s="563" t="s">
        <v>24001</v>
      </c>
      <c r="M660" s="563" t="s">
        <v>24001</v>
      </c>
      <c r="N660" s="563" t="s">
        <v>24001</v>
      </c>
      <c r="O660" s="564" t="s">
        <v>24001</v>
      </c>
      <c r="P660" s="564" t="s">
        <v>24001</v>
      </c>
      <c r="Q660" s="564">
        <v>33148</v>
      </c>
      <c r="R660" s="564">
        <v>38377</v>
      </c>
      <c r="S660" s="564" t="s">
        <v>29292</v>
      </c>
    </row>
    <row r="661" spans="1:19" x14ac:dyDescent="0.35">
      <c r="A661" s="559">
        <v>981</v>
      </c>
      <c r="B661" s="563" t="s">
        <v>484</v>
      </c>
      <c r="C661" s="563" t="s">
        <v>28929</v>
      </c>
      <c r="D661" s="563" t="s">
        <v>16965</v>
      </c>
      <c r="E661" s="563" t="s">
        <v>24001</v>
      </c>
      <c r="F661" s="563" t="s">
        <v>16964</v>
      </c>
      <c r="G661" s="563" t="s">
        <v>16925</v>
      </c>
      <c r="H661" s="563" t="s">
        <v>16962</v>
      </c>
      <c r="I661" s="563" t="s">
        <v>26690</v>
      </c>
      <c r="J661" s="563" t="s">
        <v>24001</v>
      </c>
      <c r="K661" s="563" t="s">
        <v>24001</v>
      </c>
      <c r="L661" s="563" t="s">
        <v>24001</v>
      </c>
      <c r="M661" s="563" t="s">
        <v>24001</v>
      </c>
      <c r="N661" s="563" t="s">
        <v>24001</v>
      </c>
      <c r="O661" s="564" t="s">
        <v>24001</v>
      </c>
      <c r="P661" s="564" t="s">
        <v>24001</v>
      </c>
      <c r="Q661" s="564">
        <v>39786</v>
      </c>
      <c r="R661" s="564"/>
      <c r="S661" s="564" t="s">
        <v>29293</v>
      </c>
    </row>
    <row r="662" spans="1:19" x14ac:dyDescent="0.35">
      <c r="A662" s="559">
        <v>982</v>
      </c>
      <c r="B662" s="563" t="s">
        <v>484</v>
      </c>
      <c r="C662" s="563" t="s">
        <v>28929</v>
      </c>
      <c r="D662" s="563" t="s">
        <v>16968</v>
      </c>
      <c r="E662" s="563" t="s">
        <v>24001</v>
      </c>
      <c r="F662" s="563" t="s">
        <v>16966</v>
      </c>
      <c r="G662" s="563" t="s">
        <v>16925</v>
      </c>
      <c r="H662" s="563" t="s">
        <v>16967</v>
      </c>
      <c r="I662" s="563" t="s">
        <v>26690</v>
      </c>
      <c r="J662" s="563" t="s">
        <v>24001</v>
      </c>
      <c r="K662" s="563" t="s">
        <v>24001</v>
      </c>
      <c r="L662" s="563" t="s">
        <v>24001</v>
      </c>
      <c r="M662" s="563" t="s">
        <v>24001</v>
      </c>
      <c r="N662" s="563" t="s">
        <v>24001</v>
      </c>
      <c r="O662" s="564" t="s">
        <v>24001</v>
      </c>
      <c r="P662" s="564" t="s">
        <v>24001</v>
      </c>
      <c r="Q662" s="564">
        <v>41095</v>
      </c>
      <c r="R662" s="564"/>
      <c r="S662" s="564" t="s">
        <v>16968</v>
      </c>
    </row>
    <row r="663" spans="1:19" x14ac:dyDescent="0.35">
      <c r="A663" s="562">
        <v>983</v>
      </c>
      <c r="B663" s="563" t="s">
        <v>484</v>
      </c>
      <c r="C663" s="563" t="s">
        <v>28929</v>
      </c>
      <c r="D663" s="563" t="s">
        <v>16971</v>
      </c>
      <c r="E663" s="563" t="s">
        <v>16969</v>
      </c>
      <c r="F663" s="563" t="s">
        <v>16970</v>
      </c>
      <c r="G663" s="563" t="s">
        <v>16925</v>
      </c>
      <c r="H663" s="563" t="s">
        <v>13566</v>
      </c>
      <c r="I663" s="563" t="s">
        <v>26690</v>
      </c>
      <c r="J663" s="563" t="s">
        <v>24001</v>
      </c>
      <c r="K663" s="563" t="s">
        <v>24001</v>
      </c>
      <c r="L663" s="563" t="s">
        <v>24001</v>
      </c>
      <c r="M663" s="563" t="s">
        <v>24001</v>
      </c>
      <c r="N663" s="563" t="s">
        <v>24001</v>
      </c>
      <c r="O663" s="564" t="s">
        <v>24001</v>
      </c>
      <c r="P663" s="564" t="s">
        <v>24001</v>
      </c>
      <c r="Q663" s="564">
        <v>33148</v>
      </c>
      <c r="R663" s="564">
        <v>38377</v>
      </c>
      <c r="S663" s="564" t="s">
        <v>29294</v>
      </c>
    </row>
    <row r="664" spans="1:19" x14ac:dyDescent="0.35">
      <c r="A664" s="559">
        <v>984</v>
      </c>
      <c r="B664" s="563" t="s">
        <v>484</v>
      </c>
      <c r="C664" s="563" t="s">
        <v>28929</v>
      </c>
      <c r="D664" s="563" t="s">
        <v>16974</v>
      </c>
      <c r="E664" s="563" t="s">
        <v>16972</v>
      </c>
      <c r="F664" s="563" t="s">
        <v>16973</v>
      </c>
      <c r="G664" s="563" t="s">
        <v>16925</v>
      </c>
      <c r="H664" s="563" t="s">
        <v>9734</v>
      </c>
      <c r="I664" s="563" t="s">
        <v>26690</v>
      </c>
      <c r="J664" s="563" t="s">
        <v>24001</v>
      </c>
      <c r="K664" s="563" t="s">
        <v>24001</v>
      </c>
      <c r="L664" s="563" t="s">
        <v>24001</v>
      </c>
      <c r="M664" s="563" t="s">
        <v>24001</v>
      </c>
      <c r="N664" s="563" t="s">
        <v>24001</v>
      </c>
      <c r="O664" s="564" t="s">
        <v>24001</v>
      </c>
      <c r="P664" s="564" t="s">
        <v>24001</v>
      </c>
      <c r="Q664" s="564">
        <v>33148</v>
      </c>
      <c r="R664" s="564">
        <v>38377</v>
      </c>
      <c r="S664" s="564" t="s">
        <v>29295</v>
      </c>
    </row>
    <row r="665" spans="1:19" x14ac:dyDescent="0.35">
      <c r="A665" s="559">
        <v>985</v>
      </c>
      <c r="B665" s="563" t="s">
        <v>484</v>
      </c>
      <c r="C665" s="563" t="s">
        <v>28929</v>
      </c>
      <c r="D665" s="563" t="s">
        <v>16977</v>
      </c>
      <c r="E665" s="563" t="s">
        <v>16975</v>
      </c>
      <c r="F665" s="563" t="s">
        <v>16976</v>
      </c>
      <c r="G665" s="563" t="s">
        <v>16925</v>
      </c>
      <c r="H665" s="563" t="s">
        <v>9532</v>
      </c>
      <c r="I665" s="563" t="s">
        <v>26690</v>
      </c>
      <c r="J665" s="563" t="s">
        <v>24001</v>
      </c>
      <c r="K665" s="563" t="s">
        <v>62</v>
      </c>
      <c r="L665" s="563" t="s">
        <v>24001</v>
      </c>
      <c r="M665" s="563" t="s">
        <v>24001</v>
      </c>
      <c r="N665" s="563" t="s">
        <v>24001</v>
      </c>
      <c r="O665" s="564" t="s">
        <v>24001</v>
      </c>
      <c r="P665" s="564" t="s">
        <v>24001</v>
      </c>
      <c r="Q665" s="564">
        <v>33148</v>
      </c>
      <c r="R665" s="564">
        <v>38377</v>
      </c>
      <c r="S665" s="564" t="s">
        <v>29296</v>
      </c>
    </row>
    <row r="666" spans="1:19" x14ac:dyDescent="0.35">
      <c r="A666" s="562">
        <v>986</v>
      </c>
      <c r="B666" s="563" t="s">
        <v>484</v>
      </c>
      <c r="C666" s="563" t="s">
        <v>28929</v>
      </c>
      <c r="D666" s="563" t="s">
        <v>16981</v>
      </c>
      <c r="E666" s="563" t="s">
        <v>16978</v>
      </c>
      <c r="F666" s="563" t="s">
        <v>16979</v>
      </c>
      <c r="G666" s="563" t="s">
        <v>16925</v>
      </c>
      <c r="H666" s="563" t="s">
        <v>16980</v>
      </c>
      <c r="I666" s="563" t="s">
        <v>26690</v>
      </c>
      <c r="J666" s="563" t="s">
        <v>24001</v>
      </c>
      <c r="K666" s="563" t="s">
        <v>24001</v>
      </c>
      <c r="L666" s="563" t="s">
        <v>24001</v>
      </c>
      <c r="M666" s="563" t="s">
        <v>24001</v>
      </c>
      <c r="N666" s="563" t="s">
        <v>24001</v>
      </c>
      <c r="O666" s="564" t="s">
        <v>24001</v>
      </c>
      <c r="P666" s="564" t="s">
        <v>24001</v>
      </c>
      <c r="Q666" s="564">
        <v>33148</v>
      </c>
      <c r="R666" s="564">
        <v>38377</v>
      </c>
      <c r="S666" s="564" t="s">
        <v>29297</v>
      </c>
    </row>
    <row r="667" spans="1:19" x14ac:dyDescent="0.35">
      <c r="A667" s="559">
        <v>987</v>
      </c>
      <c r="B667" s="563" t="s">
        <v>484</v>
      </c>
      <c r="C667" s="563" t="s">
        <v>28929</v>
      </c>
      <c r="D667" s="563" t="s">
        <v>16983</v>
      </c>
      <c r="E667" s="563" t="s">
        <v>24001</v>
      </c>
      <c r="F667" s="563" t="s">
        <v>16982</v>
      </c>
      <c r="G667" s="563" t="s">
        <v>16925</v>
      </c>
      <c r="H667" s="563" t="s">
        <v>16980</v>
      </c>
      <c r="I667" s="563" t="s">
        <v>26690</v>
      </c>
      <c r="J667" s="563" t="s">
        <v>24001</v>
      </c>
      <c r="K667" s="563" t="s">
        <v>24001</v>
      </c>
      <c r="L667" s="563" t="s">
        <v>24001</v>
      </c>
      <c r="M667" s="563" t="s">
        <v>24001</v>
      </c>
      <c r="N667" s="563" t="s">
        <v>24001</v>
      </c>
      <c r="O667" s="564" t="s">
        <v>24001</v>
      </c>
      <c r="P667" s="564" t="s">
        <v>24001</v>
      </c>
      <c r="Q667" s="564">
        <v>39786</v>
      </c>
      <c r="R667" s="564"/>
      <c r="S667" s="564" t="s">
        <v>29298</v>
      </c>
    </row>
    <row r="668" spans="1:19" x14ac:dyDescent="0.35">
      <c r="A668" s="559">
        <v>988</v>
      </c>
      <c r="B668" s="563" t="s">
        <v>484</v>
      </c>
      <c r="C668" s="563" t="s">
        <v>28929</v>
      </c>
      <c r="D668" s="563" t="s">
        <v>16986</v>
      </c>
      <c r="E668" s="563" t="s">
        <v>24001</v>
      </c>
      <c r="F668" s="563" t="s">
        <v>16984</v>
      </c>
      <c r="G668" s="563" t="s">
        <v>16925</v>
      </c>
      <c r="H668" s="563" t="s">
        <v>16985</v>
      </c>
      <c r="I668" s="563" t="s">
        <v>26690</v>
      </c>
      <c r="J668" s="563" t="s">
        <v>24001</v>
      </c>
      <c r="K668" s="563" t="s">
        <v>24001</v>
      </c>
      <c r="L668" s="563" t="s">
        <v>24001</v>
      </c>
      <c r="M668" s="563" t="s">
        <v>24001</v>
      </c>
      <c r="N668" s="563" t="s">
        <v>24001</v>
      </c>
      <c r="O668" s="564" t="s">
        <v>24001</v>
      </c>
      <c r="P668" s="564" t="s">
        <v>24001</v>
      </c>
      <c r="Q668" s="564">
        <v>34302</v>
      </c>
      <c r="R668" s="564">
        <v>38398</v>
      </c>
      <c r="S668" s="564" t="s">
        <v>16986</v>
      </c>
    </row>
    <row r="669" spans="1:19" x14ac:dyDescent="0.35">
      <c r="A669" s="562">
        <v>989</v>
      </c>
      <c r="B669" s="563" t="s">
        <v>484</v>
      </c>
      <c r="C669" s="563" t="s">
        <v>28929</v>
      </c>
      <c r="D669" s="563" t="s">
        <v>16988</v>
      </c>
      <c r="E669" s="563" t="s">
        <v>24001</v>
      </c>
      <c r="F669" s="563" t="s">
        <v>16987</v>
      </c>
      <c r="G669" s="563" t="s">
        <v>16925</v>
      </c>
      <c r="H669" s="563" t="s">
        <v>2819</v>
      </c>
      <c r="I669" s="563" t="s">
        <v>26690</v>
      </c>
      <c r="J669" s="563" t="s">
        <v>24001</v>
      </c>
      <c r="K669" s="563" t="s">
        <v>24001</v>
      </c>
      <c r="L669" s="563" t="s">
        <v>24001</v>
      </c>
      <c r="M669" s="563" t="s">
        <v>24001</v>
      </c>
      <c r="N669" s="563" t="s">
        <v>24001</v>
      </c>
      <c r="O669" s="564" t="s">
        <v>24001</v>
      </c>
      <c r="P669" s="564" t="s">
        <v>24001</v>
      </c>
      <c r="Q669" s="564">
        <v>33148</v>
      </c>
      <c r="R669" s="564">
        <v>38377</v>
      </c>
      <c r="S669" s="564" t="s">
        <v>29299</v>
      </c>
    </row>
    <row r="670" spans="1:19" x14ac:dyDescent="0.35">
      <c r="A670" s="559">
        <v>990</v>
      </c>
      <c r="B670" s="563" t="s">
        <v>484</v>
      </c>
      <c r="C670" s="563" t="s">
        <v>28929</v>
      </c>
      <c r="D670" s="563" t="s">
        <v>16992</v>
      </c>
      <c r="E670" s="563" t="s">
        <v>16989</v>
      </c>
      <c r="F670" s="563" t="s">
        <v>16990</v>
      </c>
      <c r="G670" s="563" t="s">
        <v>16925</v>
      </c>
      <c r="H670" s="563" t="s">
        <v>16991</v>
      </c>
      <c r="I670" s="563" t="s">
        <v>26690</v>
      </c>
      <c r="J670" s="563" t="s">
        <v>24001</v>
      </c>
      <c r="K670" s="563" t="s">
        <v>24001</v>
      </c>
      <c r="L670" s="563" t="s">
        <v>24001</v>
      </c>
      <c r="M670" s="563" t="s">
        <v>24001</v>
      </c>
      <c r="N670" s="563" t="s">
        <v>24001</v>
      </c>
      <c r="O670" s="564" t="s">
        <v>24001</v>
      </c>
      <c r="P670" s="564" t="s">
        <v>24001</v>
      </c>
      <c r="Q670" s="564">
        <v>33148</v>
      </c>
      <c r="R670" s="564">
        <v>38377</v>
      </c>
      <c r="S670" s="564" t="s">
        <v>29300</v>
      </c>
    </row>
    <row r="671" spans="1:19" x14ac:dyDescent="0.35">
      <c r="A671" s="559">
        <v>991</v>
      </c>
      <c r="B671" s="563" t="s">
        <v>484</v>
      </c>
      <c r="C671" s="563" t="s">
        <v>28929</v>
      </c>
      <c r="D671" s="563" t="s">
        <v>16995</v>
      </c>
      <c r="E671" s="563" t="s">
        <v>16993</v>
      </c>
      <c r="F671" s="563" t="s">
        <v>16994</v>
      </c>
      <c r="G671" s="563" t="s">
        <v>16925</v>
      </c>
      <c r="H671" s="563" t="s">
        <v>12321</v>
      </c>
      <c r="I671" s="563" t="s">
        <v>26690</v>
      </c>
      <c r="J671" s="563" t="s">
        <v>24001</v>
      </c>
      <c r="K671" s="563" t="s">
        <v>24001</v>
      </c>
      <c r="L671" s="563" t="s">
        <v>24001</v>
      </c>
      <c r="M671" s="563" t="s">
        <v>24001</v>
      </c>
      <c r="N671" s="563" t="s">
        <v>24001</v>
      </c>
      <c r="O671" s="564" t="s">
        <v>24001</v>
      </c>
      <c r="P671" s="564" t="s">
        <v>24001</v>
      </c>
      <c r="Q671" s="564">
        <v>33148</v>
      </c>
      <c r="R671" s="564">
        <v>38377</v>
      </c>
      <c r="S671" s="564" t="s">
        <v>29301</v>
      </c>
    </row>
    <row r="672" spans="1:19" x14ac:dyDescent="0.35">
      <c r="A672" s="562">
        <v>992</v>
      </c>
      <c r="B672" s="563" t="s">
        <v>484</v>
      </c>
      <c r="C672" s="563" t="s">
        <v>28929</v>
      </c>
      <c r="D672" s="563" t="s">
        <v>16998</v>
      </c>
      <c r="E672" s="563" t="s">
        <v>16993</v>
      </c>
      <c r="F672" s="563" t="s">
        <v>16996</v>
      </c>
      <c r="G672" s="563" t="s">
        <v>16925</v>
      </c>
      <c r="H672" s="563" t="s">
        <v>16997</v>
      </c>
      <c r="I672" s="563" t="s">
        <v>26690</v>
      </c>
      <c r="J672" s="563" t="s">
        <v>24001</v>
      </c>
      <c r="K672" s="563" t="s">
        <v>24001</v>
      </c>
      <c r="L672" s="563" t="s">
        <v>24001</v>
      </c>
      <c r="M672" s="563" t="s">
        <v>24001</v>
      </c>
      <c r="N672" s="563" t="s">
        <v>24001</v>
      </c>
      <c r="O672" s="564" t="s">
        <v>24001</v>
      </c>
      <c r="P672" s="564" t="s">
        <v>24001</v>
      </c>
      <c r="Q672" s="564">
        <v>33148</v>
      </c>
      <c r="R672" s="564">
        <v>38398</v>
      </c>
      <c r="S672" s="564" t="s">
        <v>16998</v>
      </c>
    </row>
    <row r="673" spans="1:19" x14ac:dyDescent="0.35">
      <c r="A673" s="559">
        <v>993</v>
      </c>
      <c r="B673" s="563" t="s">
        <v>484</v>
      </c>
      <c r="C673" s="563" t="s">
        <v>28929</v>
      </c>
      <c r="D673" s="563" t="s">
        <v>17001</v>
      </c>
      <c r="E673" s="563" t="s">
        <v>16999</v>
      </c>
      <c r="F673" s="563" t="s">
        <v>17000</v>
      </c>
      <c r="G673" s="563" t="s">
        <v>16925</v>
      </c>
      <c r="H673" s="563" t="s">
        <v>95</v>
      </c>
      <c r="I673" s="563" t="s">
        <v>26690</v>
      </c>
      <c r="J673" s="563" t="s">
        <v>24001</v>
      </c>
      <c r="K673" s="563" t="s">
        <v>24001</v>
      </c>
      <c r="L673" s="563" t="s">
        <v>24001</v>
      </c>
      <c r="M673" s="563" t="s">
        <v>24001</v>
      </c>
      <c r="N673" s="563" t="s">
        <v>24001</v>
      </c>
      <c r="O673" s="564" t="s">
        <v>24001</v>
      </c>
      <c r="P673" s="564" t="s">
        <v>24001</v>
      </c>
      <c r="Q673" s="564">
        <v>33148</v>
      </c>
      <c r="R673" s="564">
        <v>38377</v>
      </c>
      <c r="S673" s="564" t="s">
        <v>29302</v>
      </c>
    </row>
    <row r="674" spans="1:19" x14ac:dyDescent="0.35">
      <c r="A674" s="559">
        <v>994</v>
      </c>
      <c r="B674" s="563" t="s">
        <v>484</v>
      </c>
      <c r="C674" s="563" t="s">
        <v>28929</v>
      </c>
      <c r="D674" s="563" t="s">
        <v>17005</v>
      </c>
      <c r="E674" s="563" t="s">
        <v>17002</v>
      </c>
      <c r="F674" s="563" t="s">
        <v>17003</v>
      </c>
      <c r="G674" s="563" t="s">
        <v>16925</v>
      </c>
      <c r="H674" s="563" t="s">
        <v>17004</v>
      </c>
      <c r="I674" s="563" t="s">
        <v>26690</v>
      </c>
      <c r="J674" s="563" t="s">
        <v>24001</v>
      </c>
      <c r="K674" s="563" t="s">
        <v>62</v>
      </c>
      <c r="L674" s="563" t="s">
        <v>24001</v>
      </c>
      <c r="M674" s="563" t="s">
        <v>24001</v>
      </c>
      <c r="N674" s="563" t="s">
        <v>24001</v>
      </c>
      <c r="O674" s="564" t="s">
        <v>24001</v>
      </c>
      <c r="P674" s="564" t="s">
        <v>24001</v>
      </c>
      <c r="Q674" s="564">
        <v>33148</v>
      </c>
      <c r="R674" s="564">
        <v>38377</v>
      </c>
      <c r="S674" s="564" t="s">
        <v>29303</v>
      </c>
    </row>
    <row r="675" spans="1:19" x14ac:dyDescent="0.35">
      <c r="A675" s="562">
        <v>995</v>
      </c>
      <c r="B675" s="563" t="s">
        <v>484</v>
      </c>
      <c r="C675" s="563" t="s">
        <v>28929</v>
      </c>
      <c r="D675" s="563" t="s">
        <v>17009</v>
      </c>
      <c r="E675" s="563" t="s">
        <v>17006</v>
      </c>
      <c r="F675" s="563" t="s">
        <v>17007</v>
      </c>
      <c r="G675" s="563" t="s">
        <v>16925</v>
      </c>
      <c r="H675" s="563" t="s">
        <v>17008</v>
      </c>
      <c r="I675" s="563" t="s">
        <v>26690</v>
      </c>
      <c r="J675" s="563" t="s">
        <v>24001</v>
      </c>
      <c r="K675" s="563" t="s">
        <v>24001</v>
      </c>
      <c r="L675" s="563" t="s">
        <v>24001</v>
      </c>
      <c r="M675" s="563" t="s">
        <v>24001</v>
      </c>
      <c r="N675" s="563" t="s">
        <v>24001</v>
      </c>
      <c r="O675" s="564" t="s">
        <v>24001</v>
      </c>
      <c r="P675" s="564" t="s">
        <v>24001</v>
      </c>
      <c r="Q675" s="564">
        <v>33148</v>
      </c>
      <c r="R675" s="564">
        <v>38377</v>
      </c>
      <c r="S675" s="564" t="s">
        <v>29304</v>
      </c>
    </row>
    <row r="676" spans="1:19" x14ac:dyDescent="0.35">
      <c r="A676" s="559">
        <v>996</v>
      </c>
      <c r="B676" s="563" t="s">
        <v>484</v>
      </c>
      <c r="C676" s="563" t="s">
        <v>28929</v>
      </c>
      <c r="D676" s="563" t="s">
        <v>17012</v>
      </c>
      <c r="E676" s="563" t="s">
        <v>17010</v>
      </c>
      <c r="F676" s="563" t="s">
        <v>17011</v>
      </c>
      <c r="G676" s="563" t="s">
        <v>16925</v>
      </c>
      <c r="H676" s="563" t="s">
        <v>2827</v>
      </c>
      <c r="I676" s="563" t="s">
        <v>26690</v>
      </c>
      <c r="J676" s="563" t="s">
        <v>24001</v>
      </c>
      <c r="K676" s="563" t="s">
        <v>24001</v>
      </c>
      <c r="L676" s="563" t="s">
        <v>24001</v>
      </c>
      <c r="M676" s="563" t="s">
        <v>24001</v>
      </c>
      <c r="N676" s="563" t="s">
        <v>24001</v>
      </c>
      <c r="O676" s="564" t="s">
        <v>24001</v>
      </c>
      <c r="P676" s="564" t="s">
        <v>24001</v>
      </c>
      <c r="Q676" s="564">
        <v>33148</v>
      </c>
      <c r="R676" s="564">
        <v>38377</v>
      </c>
      <c r="S676" s="564" t="s">
        <v>29305</v>
      </c>
    </row>
    <row r="677" spans="1:19" x14ac:dyDescent="0.35">
      <c r="A677" s="559">
        <v>997</v>
      </c>
      <c r="B677" s="563" t="s">
        <v>484</v>
      </c>
      <c r="C677" s="563" t="s">
        <v>28929</v>
      </c>
      <c r="D677" s="563" t="s">
        <v>29306</v>
      </c>
      <c r="E677" s="563" t="s">
        <v>24001</v>
      </c>
      <c r="F677" s="563" t="s">
        <v>17013</v>
      </c>
      <c r="G677" s="563" t="s">
        <v>16925</v>
      </c>
      <c r="H677" s="563" t="s">
        <v>2827</v>
      </c>
      <c r="I677" s="563" t="s">
        <v>26690</v>
      </c>
      <c r="J677" s="563" t="s">
        <v>24001</v>
      </c>
      <c r="K677" s="563" t="s">
        <v>24001</v>
      </c>
      <c r="L677" s="563" t="s">
        <v>24001</v>
      </c>
      <c r="M677" s="563" t="s">
        <v>24001</v>
      </c>
      <c r="N677" s="563" t="s">
        <v>24001</v>
      </c>
      <c r="O677" s="564" t="s">
        <v>24001</v>
      </c>
      <c r="P677" s="564" t="s">
        <v>24001</v>
      </c>
      <c r="Q677" s="564">
        <v>39786</v>
      </c>
      <c r="R677" s="564"/>
      <c r="S677" s="564" t="s">
        <v>29307</v>
      </c>
    </row>
    <row r="678" spans="1:19" x14ac:dyDescent="0.35">
      <c r="A678" s="562">
        <v>998</v>
      </c>
      <c r="B678" s="563" t="s">
        <v>484</v>
      </c>
      <c r="C678" s="563" t="s">
        <v>28929</v>
      </c>
      <c r="D678" s="563" t="s">
        <v>17016</v>
      </c>
      <c r="E678" s="563" t="s">
        <v>17014</v>
      </c>
      <c r="F678" s="563" t="s">
        <v>17015</v>
      </c>
      <c r="G678" s="563" t="s">
        <v>16925</v>
      </c>
      <c r="H678" s="563" t="s">
        <v>970</v>
      </c>
      <c r="I678" s="563" t="s">
        <v>26690</v>
      </c>
      <c r="J678" s="563" t="s">
        <v>24001</v>
      </c>
      <c r="K678" s="563" t="s">
        <v>24001</v>
      </c>
      <c r="L678" s="563" t="s">
        <v>24001</v>
      </c>
      <c r="M678" s="563" t="s">
        <v>24001</v>
      </c>
      <c r="N678" s="563" t="s">
        <v>24001</v>
      </c>
      <c r="O678" s="564" t="s">
        <v>24001</v>
      </c>
      <c r="P678" s="564" t="s">
        <v>24001</v>
      </c>
      <c r="Q678" s="564">
        <v>33148</v>
      </c>
      <c r="R678" s="564">
        <v>38377</v>
      </c>
      <c r="S678" s="564" t="s">
        <v>29308</v>
      </c>
    </row>
    <row r="679" spans="1:19" x14ac:dyDescent="0.35">
      <c r="A679" s="559">
        <v>999</v>
      </c>
      <c r="B679" s="563" t="s">
        <v>484</v>
      </c>
      <c r="C679" s="563" t="s">
        <v>28929</v>
      </c>
      <c r="D679" s="563" t="s">
        <v>17021</v>
      </c>
      <c r="E679" s="563" t="s">
        <v>17018</v>
      </c>
      <c r="F679" s="563" t="s">
        <v>17019</v>
      </c>
      <c r="G679" s="563" t="s">
        <v>16925</v>
      </c>
      <c r="H679" s="563" t="s">
        <v>17020</v>
      </c>
      <c r="I679" s="563" t="s">
        <v>26690</v>
      </c>
      <c r="J679" s="563" t="s">
        <v>24001</v>
      </c>
      <c r="K679" s="563" t="s">
        <v>50</v>
      </c>
      <c r="L679" s="563" t="s">
        <v>24001</v>
      </c>
      <c r="M679" s="563" t="s">
        <v>24001</v>
      </c>
      <c r="N679" s="563" t="s">
        <v>24001</v>
      </c>
      <c r="O679" s="564" t="s">
        <v>24001</v>
      </c>
      <c r="P679" s="564" t="s">
        <v>24001</v>
      </c>
      <c r="Q679" s="564">
        <v>33148</v>
      </c>
      <c r="R679" s="564">
        <v>38377</v>
      </c>
      <c r="S679" s="564" t="s">
        <v>29309</v>
      </c>
    </row>
    <row r="680" spans="1:19" x14ac:dyDescent="0.35">
      <c r="A680" s="559">
        <v>1000</v>
      </c>
      <c r="B680" s="563" t="s">
        <v>484</v>
      </c>
      <c r="C680" s="563" t="s">
        <v>28929</v>
      </c>
      <c r="D680" s="563" t="s">
        <v>17024</v>
      </c>
      <c r="E680" s="563" t="s">
        <v>17022</v>
      </c>
      <c r="F680" s="563" t="s">
        <v>17023</v>
      </c>
      <c r="G680" s="563" t="s">
        <v>16925</v>
      </c>
      <c r="H680" s="563" t="s">
        <v>12845</v>
      </c>
      <c r="I680" s="563" t="s">
        <v>26690</v>
      </c>
      <c r="J680" s="563" t="s">
        <v>24001</v>
      </c>
      <c r="K680" s="563" t="s">
        <v>62</v>
      </c>
      <c r="L680" s="563" t="s">
        <v>24001</v>
      </c>
      <c r="M680" s="563" t="s">
        <v>24001</v>
      </c>
      <c r="N680" s="563" t="s">
        <v>24001</v>
      </c>
      <c r="O680" s="564" t="s">
        <v>24001</v>
      </c>
      <c r="P680" s="564" t="s">
        <v>24001</v>
      </c>
      <c r="Q680" s="564">
        <v>33148</v>
      </c>
      <c r="R680" s="564">
        <v>38377</v>
      </c>
      <c r="S680" s="564" t="s">
        <v>29310</v>
      </c>
    </row>
    <row r="681" spans="1:19" x14ac:dyDescent="0.35">
      <c r="A681" s="562">
        <v>1001</v>
      </c>
      <c r="B681" s="563" t="s">
        <v>484</v>
      </c>
      <c r="C681" s="563" t="s">
        <v>28929</v>
      </c>
      <c r="D681" s="563" t="s">
        <v>17028</v>
      </c>
      <c r="E681" s="563" t="s">
        <v>17025</v>
      </c>
      <c r="F681" s="563" t="s">
        <v>17026</v>
      </c>
      <c r="G681" s="563" t="s">
        <v>16925</v>
      </c>
      <c r="H681" s="563" t="s">
        <v>17027</v>
      </c>
      <c r="I681" s="563" t="s">
        <v>26690</v>
      </c>
      <c r="J681" s="563" t="s">
        <v>24001</v>
      </c>
      <c r="K681" s="563" t="s">
        <v>24001</v>
      </c>
      <c r="L681" s="563" t="s">
        <v>27754</v>
      </c>
      <c r="M681" s="563" t="s">
        <v>24001</v>
      </c>
      <c r="N681" s="563" t="s">
        <v>24001</v>
      </c>
      <c r="O681" s="564" t="s">
        <v>24001</v>
      </c>
      <c r="P681" s="564" t="s">
        <v>24001</v>
      </c>
      <c r="Q681" s="564">
        <v>33148</v>
      </c>
      <c r="R681" s="564">
        <v>38377</v>
      </c>
      <c r="S681" s="564" t="s">
        <v>29311</v>
      </c>
    </row>
    <row r="682" spans="1:19" x14ac:dyDescent="0.35">
      <c r="A682" s="559">
        <v>1002</v>
      </c>
      <c r="B682" s="563" t="s">
        <v>484</v>
      </c>
      <c r="C682" s="563" t="s">
        <v>28929</v>
      </c>
      <c r="D682" s="563" t="s">
        <v>17032</v>
      </c>
      <c r="E682" s="563" t="s">
        <v>17029</v>
      </c>
      <c r="F682" s="563" t="s">
        <v>17030</v>
      </c>
      <c r="G682" s="563" t="s">
        <v>16925</v>
      </c>
      <c r="H682" s="563" t="s">
        <v>17031</v>
      </c>
      <c r="I682" s="563" t="s">
        <v>26690</v>
      </c>
      <c r="J682" s="563" t="s">
        <v>24001</v>
      </c>
      <c r="K682" s="563" t="s">
        <v>24001</v>
      </c>
      <c r="L682" s="563" t="s">
        <v>24001</v>
      </c>
      <c r="M682" s="563" t="s">
        <v>24001</v>
      </c>
      <c r="N682" s="563" t="s">
        <v>24001</v>
      </c>
      <c r="O682" s="564" t="s">
        <v>24001</v>
      </c>
      <c r="P682" s="564" t="s">
        <v>24001</v>
      </c>
      <c r="Q682" s="564">
        <v>33148</v>
      </c>
      <c r="R682" s="564">
        <v>38377</v>
      </c>
      <c r="S682" s="564" t="s">
        <v>29312</v>
      </c>
    </row>
    <row r="683" spans="1:19" x14ac:dyDescent="0.35">
      <c r="A683" s="559">
        <v>1003</v>
      </c>
      <c r="B683" s="563" t="s">
        <v>484</v>
      </c>
      <c r="C683" s="563" t="s">
        <v>28929</v>
      </c>
      <c r="D683" s="563" t="s">
        <v>17035</v>
      </c>
      <c r="E683" s="563" t="s">
        <v>24001</v>
      </c>
      <c r="F683" s="563" t="s">
        <v>17033</v>
      </c>
      <c r="G683" s="563" t="s">
        <v>16925</v>
      </c>
      <c r="H683" s="563" t="s">
        <v>17034</v>
      </c>
      <c r="I683" s="563" t="s">
        <v>26690</v>
      </c>
      <c r="J683" s="563" t="s">
        <v>24001</v>
      </c>
      <c r="K683" s="563" t="s">
        <v>62</v>
      </c>
      <c r="L683" s="563" t="s">
        <v>24001</v>
      </c>
      <c r="M683" s="563" t="s">
        <v>24001</v>
      </c>
      <c r="N683" s="563" t="s">
        <v>24001</v>
      </c>
      <c r="O683" s="564" t="s">
        <v>24001</v>
      </c>
      <c r="P683" s="564" t="s">
        <v>24001</v>
      </c>
      <c r="Q683" s="564">
        <v>33148</v>
      </c>
      <c r="R683" s="564">
        <v>38377</v>
      </c>
      <c r="S683" s="564" t="s">
        <v>29313</v>
      </c>
    </row>
    <row r="684" spans="1:19" x14ac:dyDescent="0.35">
      <c r="A684" s="562">
        <v>1004</v>
      </c>
      <c r="B684" s="563" t="s">
        <v>484</v>
      </c>
      <c r="C684" s="563" t="s">
        <v>28929</v>
      </c>
      <c r="D684" s="563" t="s">
        <v>17038</v>
      </c>
      <c r="E684" s="563" t="s">
        <v>17036</v>
      </c>
      <c r="F684" s="563" t="s">
        <v>17037</v>
      </c>
      <c r="G684" s="563" t="s">
        <v>16925</v>
      </c>
      <c r="H684" s="563" t="s">
        <v>3274</v>
      </c>
      <c r="I684" s="563" t="s">
        <v>26690</v>
      </c>
      <c r="J684" s="563" t="s">
        <v>24001</v>
      </c>
      <c r="K684" s="563" t="s">
        <v>24001</v>
      </c>
      <c r="L684" s="563" t="s">
        <v>24001</v>
      </c>
      <c r="M684" s="563" t="s">
        <v>24001</v>
      </c>
      <c r="N684" s="563" t="s">
        <v>24001</v>
      </c>
      <c r="O684" s="564" t="s">
        <v>24001</v>
      </c>
      <c r="P684" s="564" t="s">
        <v>24001</v>
      </c>
      <c r="Q684" s="564">
        <v>33148</v>
      </c>
      <c r="R684" s="564">
        <v>38377</v>
      </c>
      <c r="S684" s="564" t="s">
        <v>29314</v>
      </c>
    </row>
    <row r="685" spans="1:19" x14ac:dyDescent="0.35">
      <c r="A685" s="559">
        <v>1005</v>
      </c>
      <c r="B685" s="563" t="s">
        <v>484</v>
      </c>
      <c r="C685" s="563" t="s">
        <v>28929</v>
      </c>
      <c r="D685" s="563" t="s">
        <v>17042</v>
      </c>
      <c r="E685" s="563" t="s">
        <v>17039</v>
      </c>
      <c r="F685" s="563" t="s">
        <v>17040</v>
      </c>
      <c r="G685" s="563" t="s">
        <v>16925</v>
      </c>
      <c r="H685" s="563" t="s">
        <v>17041</v>
      </c>
      <c r="I685" s="563" t="s">
        <v>26690</v>
      </c>
      <c r="J685" s="563" t="s">
        <v>24001</v>
      </c>
      <c r="K685" s="563" t="s">
        <v>24001</v>
      </c>
      <c r="L685" s="563" t="s">
        <v>24001</v>
      </c>
      <c r="M685" s="563" t="s">
        <v>24001</v>
      </c>
      <c r="N685" s="563" t="s">
        <v>24001</v>
      </c>
      <c r="O685" s="564" t="s">
        <v>24001</v>
      </c>
      <c r="P685" s="564" t="s">
        <v>24001</v>
      </c>
      <c r="Q685" s="564">
        <v>33148</v>
      </c>
      <c r="R685" s="564">
        <v>38377</v>
      </c>
      <c r="S685" s="564" t="s">
        <v>29315</v>
      </c>
    </row>
    <row r="686" spans="1:19" x14ac:dyDescent="0.35">
      <c r="A686" s="559">
        <v>1006</v>
      </c>
      <c r="B686" s="563" t="s">
        <v>484</v>
      </c>
      <c r="C686" s="563" t="s">
        <v>28929</v>
      </c>
      <c r="D686" s="563" t="s">
        <v>17046</v>
      </c>
      <c r="E686" s="563" t="s">
        <v>17043</v>
      </c>
      <c r="F686" s="563" t="s">
        <v>17044</v>
      </c>
      <c r="G686" s="563" t="s">
        <v>16925</v>
      </c>
      <c r="H686" s="563" t="s">
        <v>17045</v>
      </c>
      <c r="I686" s="563" t="s">
        <v>26690</v>
      </c>
      <c r="J686" s="563" t="s">
        <v>24001</v>
      </c>
      <c r="K686" s="563" t="s">
        <v>24001</v>
      </c>
      <c r="L686" s="563" t="s">
        <v>24001</v>
      </c>
      <c r="M686" s="563" t="s">
        <v>24001</v>
      </c>
      <c r="N686" s="563" t="s">
        <v>24001</v>
      </c>
      <c r="O686" s="564" t="s">
        <v>24001</v>
      </c>
      <c r="P686" s="564" t="s">
        <v>24001</v>
      </c>
      <c r="Q686" s="564">
        <v>33148</v>
      </c>
      <c r="R686" s="564">
        <v>38398</v>
      </c>
      <c r="S686" s="564" t="s">
        <v>17046</v>
      </c>
    </row>
    <row r="687" spans="1:19" x14ac:dyDescent="0.35">
      <c r="A687" s="562">
        <v>1007</v>
      </c>
      <c r="B687" s="563" t="s">
        <v>484</v>
      </c>
      <c r="C687" s="563" t="s">
        <v>28929</v>
      </c>
      <c r="D687" s="563" t="s">
        <v>17049</v>
      </c>
      <c r="E687" s="563" t="s">
        <v>17047</v>
      </c>
      <c r="F687" s="563" t="s">
        <v>17048</v>
      </c>
      <c r="G687" s="563" t="s">
        <v>16925</v>
      </c>
      <c r="H687" s="563" t="s">
        <v>6271</v>
      </c>
      <c r="I687" s="563" t="s">
        <v>26691</v>
      </c>
      <c r="J687" s="563" t="s">
        <v>24001</v>
      </c>
      <c r="K687" s="563" t="s">
        <v>24001</v>
      </c>
      <c r="L687" s="563" t="s">
        <v>24001</v>
      </c>
      <c r="M687" s="563" t="s">
        <v>24001</v>
      </c>
      <c r="N687" s="563" t="s">
        <v>24001</v>
      </c>
      <c r="O687" s="564" t="s">
        <v>24001</v>
      </c>
      <c r="P687" s="564" t="s">
        <v>24001</v>
      </c>
      <c r="Q687" s="564">
        <v>33148</v>
      </c>
      <c r="R687" s="564">
        <v>38398</v>
      </c>
      <c r="S687" s="564" t="s">
        <v>29316</v>
      </c>
    </row>
    <row r="688" spans="1:19" x14ac:dyDescent="0.35">
      <c r="A688" s="559">
        <v>1008</v>
      </c>
      <c r="B688" s="563" t="s">
        <v>484</v>
      </c>
      <c r="C688" s="563" t="s">
        <v>28929</v>
      </c>
      <c r="D688" s="563" t="s">
        <v>17052</v>
      </c>
      <c r="E688" s="563" t="s">
        <v>17050</v>
      </c>
      <c r="F688" s="563" t="s">
        <v>17051</v>
      </c>
      <c r="G688" s="563" t="s">
        <v>16925</v>
      </c>
      <c r="H688" s="563" t="s">
        <v>6271</v>
      </c>
      <c r="I688" s="563" t="s">
        <v>27490</v>
      </c>
      <c r="J688" s="563" t="s">
        <v>24001</v>
      </c>
      <c r="K688" s="563" t="s">
        <v>24001</v>
      </c>
      <c r="L688" s="563" t="s">
        <v>24001</v>
      </c>
      <c r="M688" s="563" t="s">
        <v>24001</v>
      </c>
      <c r="N688" s="563" t="s">
        <v>24001</v>
      </c>
      <c r="O688" s="564" t="s">
        <v>24001</v>
      </c>
      <c r="P688" s="564" t="s">
        <v>24001</v>
      </c>
      <c r="Q688" s="564">
        <v>33148</v>
      </c>
      <c r="R688" s="564">
        <v>38377</v>
      </c>
      <c r="S688" s="564" t="s">
        <v>29317</v>
      </c>
    </row>
    <row r="689" spans="1:19" x14ac:dyDescent="0.35">
      <c r="A689" s="559">
        <v>1009</v>
      </c>
      <c r="B689" s="563" t="s">
        <v>484</v>
      </c>
      <c r="C689" s="563" t="s">
        <v>28929</v>
      </c>
      <c r="D689" s="563" t="s">
        <v>17054</v>
      </c>
      <c r="E689" s="563" t="s">
        <v>17047</v>
      </c>
      <c r="F689" s="563" t="s">
        <v>17053</v>
      </c>
      <c r="G689" s="563" t="s">
        <v>16925</v>
      </c>
      <c r="H689" s="563" t="s">
        <v>6271</v>
      </c>
      <c r="I689" s="563" t="s">
        <v>27491</v>
      </c>
      <c r="J689" s="563" t="s">
        <v>24001</v>
      </c>
      <c r="K689" s="563" t="s">
        <v>24001</v>
      </c>
      <c r="L689" s="563" t="s">
        <v>24001</v>
      </c>
      <c r="M689" s="563" t="s">
        <v>24001</v>
      </c>
      <c r="N689" s="563" t="s">
        <v>24001</v>
      </c>
      <c r="O689" s="564" t="s">
        <v>24001</v>
      </c>
      <c r="P689" s="564" t="s">
        <v>24001</v>
      </c>
      <c r="Q689" s="564">
        <v>33148</v>
      </c>
      <c r="R689" s="564">
        <v>38383</v>
      </c>
      <c r="S689" s="564" t="s">
        <v>29318</v>
      </c>
    </row>
    <row r="690" spans="1:19" x14ac:dyDescent="0.35">
      <c r="A690" s="562">
        <v>1010</v>
      </c>
      <c r="B690" s="563" t="s">
        <v>484</v>
      </c>
      <c r="C690" s="563" t="s">
        <v>28929</v>
      </c>
      <c r="D690" s="563" t="s">
        <v>17057</v>
      </c>
      <c r="E690" s="563" t="s">
        <v>17055</v>
      </c>
      <c r="F690" s="563" t="s">
        <v>17056</v>
      </c>
      <c r="G690" s="563" t="s">
        <v>16925</v>
      </c>
      <c r="H690" s="563" t="s">
        <v>15789</v>
      </c>
      <c r="I690" s="563" t="s">
        <v>26690</v>
      </c>
      <c r="J690" s="563" t="s">
        <v>24001</v>
      </c>
      <c r="K690" s="563" t="s">
        <v>24001</v>
      </c>
      <c r="L690" s="563" t="s">
        <v>24001</v>
      </c>
      <c r="M690" s="563" t="s">
        <v>24001</v>
      </c>
      <c r="N690" s="563" t="s">
        <v>24001</v>
      </c>
      <c r="O690" s="564" t="s">
        <v>24001</v>
      </c>
      <c r="P690" s="564" t="s">
        <v>24001</v>
      </c>
      <c r="Q690" s="564">
        <v>33148</v>
      </c>
      <c r="R690" s="564">
        <v>38383</v>
      </c>
      <c r="S690" s="564" t="s">
        <v>29319</v>
      </c>
    </row>
    <row r="691" spans="1:19" x14ac:dyDescent="0.35">
      <c r="A691" s="559">
        <v>1011</v>
      </c>
      <c r="B691" s="563" t="s">
        <v>484</v>
      </c>
      <c r="C691" s="563" t="s">
        <v>28929</v>
      </c>
      <c r="D691" s="563" t="s">
        <v>17061</v>
      </c>
      <c r="E691" s="563" t="s">
        <v>17058</v>
      </c>
      <c r="F691" s="563" t="s">
        <v>17059</v>
      </c>
      <c r="G691" s="563" t="s">
        <v>16925</v>
      </c>
      <c r="H691" s="563" t="s">
        <v>17060</v>
      </c>
      <c r="I691" s="563" t="s">
        <v>26690</v>
      </c>
      <c r="J691" s="563" t="s">
        <v>24001</v>
      </c>
      <c r="K691" s="563" t="s">
        <v>24001</v>
      </c>
      <c r="L691" s="563" t="s">
        <v>24001</v>
      </c>
      <c r="M691" s="563" t="s">
        <v>24001</v>
      </c>
      <c r="N691" s="563" t="s">
        <v>24001</v>
      </c>
      <c r="O691" s="564" t="s">
        <v>24001</v>
      </c>
      <c r="P691" s="564" t="s">
        <v>24001</v>
      </c>
      <c r="Q691" s="564">
        <v>33148</v>
      </c>
      <c r="R691" s="564">
        <v>38383</v>
      </c>
      <c r="S691" s="564" t="s">
        <v>29320</v>
      </c>
    </row>
    <row r="692" spans="1:19" x14ac:dyDescent="0.35">
      <c r="A692" s="559">
        <v>1012</v>
      </c>
      <c r="B692" s="563" t="s">
        <v>484</v>
      </c>
      <c r="C692" s="563" t="s">
        <v>28929</v>
      </c>
      <c r="D692" s="563" t="s">
        <v>17064</v>
      </c>
      <c r="E692" s="563" t="s">
        <v>17062</v>
      </c>
      <c r="F692" s="563" t="s">
        <v>17063</v>
      </c>
      <c r="G692" s="563" t="s">
        <v>16925</v>
      </c>
      <c r="H692" s="563" t="s">
        <v>55</v>
      </c>
      <c r="I692" s="563" t="s">
        <v>26690</v>
      </c>
      <c r="J692" s="563" t="s">
        <v>24001</v>
      </c>
      <c r="K692" s="563" t="s">
        <v>24001</v>
      </c>
      <c r="L692" s="563" t="s">
        <v>24001</v>
      </c>
      <c r="M692" s="563" t="s">
        <v>24001</v>
      </c>
      <c r="N692" s="563" t="s">
        <v>24001</v>
      </c>
      <c r="O692" s="564" t="s">
        <v>24001</v>
      </c>
      <c r="P692" s="564" t="s">
        <v>24001</v>
      </c>
      <c r="Q692" s="564">
        <v>33148</v>
      </c>
      <c r="R692" s="564">
        <v>38387</v>
      </c>
      <c r="S692" s="564" t="s">
        <v>17064</v>
      </c>
    </row>
    <row r="693" spans="1:19" x14ac:dyDescent="0.35">
      <c r="A693" s="562">
        <v>1013</v>
      </c>
      <c r="B693" s="563" t="s">
        <v>484</v>
      </c>
      <c r="C693" s="563" t="s">
        <v>28929</v>
      </c>
      <c r="D693" s="563" t="s">
        <v>17067</v>
      </c>
      <c r="E693" s="563" t="s">
        <v>16972</v>
      </c>
      <c r="F693" s="563" t="s">
        <v>17065</v>
      </c>
      <c r="G693" s="563" t="s">
        <v>16925</v>
      </c>
      <c r="H693" s="563" t="s">
        <v>17066</v>
      </c>
      <c r="I693" s="563" t="s">
        <v>26690</v>
      </c>
      <c r="J693" s="563" t="s">
        <v>24001</v>
      </c>
      <c r="K693" s="563" t="s">
        <v>24001</v>
      </c>
      <c r="L693" s="563" t="s">
        <v>24001</v>
      </c>
      <c r="M693" s="563" t="s">
        <v>24001</v>
      </c>
      <c r="N693" s="563" t="s">
        <v>24001</v>
      </c>
      <c r="O693" s="564" t="s">
        <v>24001</v>
      </c>
      <c r="P693" s="564" t="s">
        <v>24001</v>
      </c>
      <c r="Q693" s="564">
        <v>33148</v>
      </c>
      <c r="R693" s="564">
        <v>38383</v>
      </c>
      <c r="S693" s="564" t="s">
        <v>29321</v>
      </c>
    </row>
    <row r="694" spans="1:19" x14ac:dyDescent="0.35">
      <c r="A694" s="559">
        <v>1014</v>
      </c>
      <c r="B694" s="563" t="s">
        <v>484</v>
      </c>
      <c r="C694" s="563" t="s">
        <v>28929</v>
      </c>
      <c r="D694" s="563" t="s">
        <v>17070</v>
      </c>
      <c r="E694" s="563" t="s">
        <v>24001</v>
      </c>
      <c r="F694" s="563" t="s">
        <v>17068</v>
      </c>
      <c r="G694" s="563" t="s">
        <v>16925</v>
      </c>
      <c r="H694" s="563" t="s">
        <v>17069</v>
      </c>
      <c r="I694" s="563" t="s">
        <v>26690</v>
      </c>
      <c r="J694" s="563" t="s">
        <v>24001</v>
      </c>
      <c r="K694" s="563" t="s">
        <v>24001</v>
      </c>
      <c r="L694" s="563" t="s">
        <v>24001</v>
      </c>
      <c r="M694" s="563" t="s">
        <v>24001</v>
      </c>
      <c r="N694" s="563" t="s">
        <v>24001</v>
      </c>
      <c r="O694" s="564" t="s">
        <v>24001</v>
      </c>
      <c r="P694" s="564" t="s">
        <v>24001</v>
      </c>
      <c r="Q694" s="564">
        <v>33148</v>
      </c>
      <c r="R694" s="564">
        <v>38383</v>
      </c>
      <c r="S694" s="564" t="s">
        <v>29322</v>
      </c>
    </row>
    <row r="695" spans="1:19" x14ac:dyDescent="0.35">
      <c r="A695" s="559">
        <v>1015</v>
      </c>
      <c r="B695" s="563" t="s">
        <v>484</v>
      </c>
      <c r="C695" s="563" t="s">
        <v>28929</v>
      </c>
      <c r="D695" s="563" t="s">
        <v>17072</v>
      </c>
      <c r="E695" s="563" t="s">
        <v>24001</v>
      </c>
      <c r="F695" s="563" t="s">
        <v>17071</v>
      </c>
      <c r="G695" s="563" t="s">
        <v>16925</v>
      </c>
      <c r="H695" s="563" t="s">
        <v>1532</v>
      </c>
      <c r="I695" s="563" t="s">
        <v>26690</v>
      </c>
      <c r="J695" s="563" t="s">
        <v>24001</v>
      </c>
      <c r="K695" s="563" t="s">
        <v>62</v>
      </c>
      <c r="L695" s="563" t="s">
        <v>24001</v>
      </c>
      <c r="M695" s="563" t="s">
        <v>24001</v>
      </c>
      <c r="N695" s="563" t="s">
        <v>24001</v>
      </c>
      <c r="O695" s="564" t="s">
        <v>24001</v>
      </c>
      <c r="P695" s="564" t="s">
        <v>24001</v>
      </c>
      <c r="Q695" s="564">
        <v>33148</v>
      </c>
      <c r="R695" s="564">
        <v>38383</v>
      </c>
      <c r="S695" s="564" t="s">
        <v>29323</v>
      </c>
    </row>
    <row r="696" spans="1:19" x14ac:dyDescent="0.35">
      <c r="A696" s="562">
        <v>1016</v>
      </c>
      <c r="B696" s="563" t="s">
        <v>484</v>
      </c>
      <c r="C696" s="563" t="s">
        <v>28929</v>
      </c>
      <c r="D696" s="563" t="s">
        <v>17074</v>
      </c>
      <c r="E696" s="563" t="s">
        <v>24001</v>
      </c>
      <c r="F696" s="563" t="s">
        <v>17073</v>
      </c>
      <c r="G696" s="563" t="s">
        <v>16925</v>
      </c>
      <c r="H696" s="563" t="s">
        <v>6292</v>
      </c>
      <c r="I696" s="563" t="s">
        <v>26690</v>
      </c>
      <c r="J696" s="563" t="s">
        <v>24001</v>
      </c>
      <c r="K696" s="563" t="s">
        <v>24001</v>
      </c>
      <c r="L696" s="563" t="s">
        <v>24001</v>
      </c>
      <c r="M696" s="563" t="s">
        <v>24001</v>
      </c>
      <c r="N696" s="563" t="s">
        <v>24001</v>
      </c>
      <c r="O696" s="564" t="s">
        <v>24001</v>
      </c>
      <c r="P696" s="564" t="s">
        <v>24001</v>
      </c>
      <c r="Q696" s="564">
        <v>33148</v>
      </c>
      <c r="R696" s="564">
        <v>38383</v>
      </c>
      <c r="S696" s="564" t="s">
        <v>29324</v>
      </c>
    </row>
    <row r="697" spans="1:19" x14ac:dyDescent="0.35">
      <c r="A697" s="559">
        <v>1017</v>
      </c>
      <c r="B697" s="563" t="s">
        <v>484</v>
      </c>
      <c r="C697" s="563" t="s">
        <v>28929</v>
      </c>
      <c r="D697" s="563" t="s">
        <v>17078</v>
      </c>
      <c r="E697" s="563" t="s">
        <v>17075</v>
      </c>
      <c r="F697" s="563" t="s">
        <v>17076</v>
      </c>
      <c r="G697" s="563" t="s">
        <v>16925</v>
      </c>
      <c r="H697" s="563" t="s">
        <v>17077</v>
      </c>
      <c r="I697" s="563" t="s">
        <v>26690</v>
      </c>
      <c r="J697" s="563" t="s">
        <v>24001</v>
      </c>
      <c r="K697" s="563" t="s">
        <v>62</v>
      </c>
      <c r="L697" s="563" t="s">
        <v>24001</v>
      </c>
      <c r="M697" s="563" t="s">
        <v>24001</v>
      </c>
      <c r="N697" s="563" t="s">
        <v>24001</v>
      </c>
      <c r="O697" s="564" t="s">
        <v>24001</v>
      </c>
      <c r="P697" s="564" t="s">
        <v>24001</v>
      </c>
      <c r="Q697" s="564">
        <v>33148</v>
      </c>
      <c r="R697" s="564">
        <v>38383</v>
      </c>
      <c r="S697" s="564" t="s">
        <v>29325</v>
      </c>
    </row>
    <row r="698" spans="1:19" x14ac:dyDescent="0.35">
      <c r="A698" s="559">
        <v>1018</v>
      </c>
      <c r="B698" s="563" t="s">
        <v>484</v>
      </c>
      <c r="C698" s="563" t="s">
        <v>28929</v>
      </c>
      <c r="D698" s="563" t="s">
        <v>17080</v>
      </c>
      <c r="E698" s="563" t="s">
        <v>24001</v>
      </c>
      <c r="F698" s="563" t="s">
        <v>17079</v>
      </c>
      <c r="G698" s="563" t="s">
        <v>16925</v>
      </c>
      <c r="H698" s="563" t="s">
        <v>11761</v>
      </c>
      <c r="I698" s="563" t="s">
        <v>26690</v>
      </c>
      <c r="J698" s="563" t="s">
        <v>24001</v>
      </c>
      <c r="K698" s="563" t="s">
        <v>24001</v>
      </c>
      <c r="L698" s="563" t="s">
        <v>24001</v>
      </c>
      <c r="M698" s="563" t="s">
        <v>24001</v>
      </c>
      <c r="N698" s="563" t="s">
        <v>24001</v>
      </c>
      <c r="O698" s="564" t="s">
        <v>24001</v>
      </c>
      <c r="P698" s="564" t="s">
        <v>24001</v>
      </c>
      <c r="Q698" s="564">
        <v>33148</v>
      </c>
      <c r="R698" s="564">
        <v>38383</v>
      </c>
      <c r="S698" s="564" t="s">
        <v>29326</v>
      </c>
    </row>
    <row r="699" spans="1:19" x14ac:dyDescent="0.35">
      <c r="A699" s="562">
        <v>1019</v>
      </c>
      <c r="B699" s="563" t="s">
        <v>484</v>
      </c>
      <c r="C699" s="563" t="s">
        <v>28929</v>
      </c>
      <c r="D699" s="563" t="s">
        <v>17083</v>
      </c>
      <c r="E699" s="563" t="s">
        <v>17081</v>
      </c>
      <c r="F699" s="563" t="s">
        <v>29327</v>
      </c>
      <c r="G699" s="563" t="s">
        <v>16925</v>
      </c>
      <c r="H699" s="563" t="s">
        <v>17082</v>
      </c>
      <c r="I699" s="563" t="s">
        <v>26690</v>
      </c>
      <c r="J699" s="563" t="s">
        <v>24001</v>
      </c>
      <c r="K699" s="563" t="s">
        <v>34277</v>
      </c>
      <c r="L699" s="563" t="s">
        <v>29328</v>
      </c>
      <c r="M699" s="563" t="s">
        <v>24001</v>
      </c>
      <c r="N699" s="563" t="s">
        <v>24001</v>
      </c>
      <c r="O699" s="564" t="s">
        <v>24001</v>
      </c>
      <c r="P699" s="564" t="s">
        <v>24001</v>
      </c>
      <c r="Q699" s="564">
        <v>44711</v>
      </c>
      <c r="R699" s="564"/>
      <c r="S699" s="564" t="s">
        <v>29329</v>
      </c>
    </row>
    <row r="700" spans="1:19" x14ac:dyDescent="0.35">
      <c r="A700" s="559">
        <v>1020</v>
      </c>
      <c r="B700" s="563" t="s">
        <v>484</v>
      </c>
      <c r="C700" s="563" t="s">
        <v>28929</v>
      </c>
      <c r="D700" s="563" t="s">
        <v>24633</v>
      </c>
      <c r="E700" s="563" t="s">
        <v>17084</v>
      </c>
      <c r="F700" s="563" t="s">
        <v>17085</v>
      </c>
      <c r="G700" s="563" t="s">
        <v>17084</v>
      </c>
      <c r="H700" s="563" t="s">
        <v>24634</v>
      </c>
      <c r="I700" s="563" t="s">
        <v>26690</v>
      </c>
      <c r="J700" s="563" t="s">
        <v>109</v>
      </c>
      <c r="K700" s="563" t="s">
        <v>24001</v>
      </c>
      <c r="L700" s="563" t="s">
        <v>24001</v>
      </c>
      <c r="M700" s="563" t="s">
        <v>24001</v>
      </c>
      <c r="N700" s="563" t="s">
        <v>24001</v>
      </c>
      <c r="O700" s="564" t="s">
        <v>24001</v>
      </c>
      <c r="P700" s="564" t="s">
        <v>24001</v>
      </c>
      <c r="Q700" s="564">
        <v>33148</v>
      </c>
      <c r="R700" s="564">
        <v>43944.572407407402</v>
      </c>
      <c r="S700" s="564" t="s">
        <v>29330</v>
      </c>
    </row>
    <row r="701" spans="1:19" x14ac:dyDescent="0.35">
      <c r="A701" s="559">
        <v>1021</v>
      </c>
      <c r="B701" s="563" t="s">
        <v>484</v>
      </c>
      <c r="C701" s="563" t="s">
        <v>28929</v>
      </c>
      <c r="D701" s="563" t="s">
        <v>17089</v>
      </c>
      <c r="E701" s="563" t="s">
        <v>17086</v>
      </c>
      <c r="F701" s="563" t="s">
        <v>17087</v>
      </c>
      <c r="G701" s="563" t="s">
        <v>17088</v>
      </c>
      <c r="H701" s="563" t="s">
        <v>12428</v>
      </c>
      <c r="I701" s="563" t="s">
        <v>26690</v>
      </c>
      <c r="J701" s="563" t="s">
        <v>109</v>
      </c>
      <c r="K701" s="563" t="s">
        <v>24001</v>
      </c>
      <c r="L701" s="563" t="s">
        <v>24001</v>
      </c>
      <c r="M701" s="563" t="s">
        <v>24001</v>
      </c>
      <c r="N701" s="563" t="s">
        <v>24001</v>
      </c>
      <c r="O701" s="564" t="s">
        <v>24001</v>
      </c>
      <c r="P701" s="564" t="s">
        <v>24001</v>
      </c>
      <c r="Q701" s="564">
        <v>33148</v>
      </c>
      <c r="R701" s="564"/>
      <c r="S701" s="564" t="s">
        <v>29331</v>
      </c>
    </row>
    <row r="702" spans="1:19" x14ac:dyDescent="0.35">
      <c r="A702" s="562">
        <v>1022</v>
      </c>
      <c r="B702" s="563" t="s">
        <v>484</v>
      </c>
      <c r="C702" s="563" t="s">
        <v>28929</v>
      </c>
      <c r="D702" s="563" t="s">
        <v>17093</v>
      </c>
      <c r="E702" s="563" t="s">
        <v>17090</v>
      </c>
      <c r="F702" s="563" t="s">
        <v>17091</v>
      </c>
      <c r="G702" s="563" t="s">
        <v>17088</v>
      </c>
      <c r="H702" s="563" t="s">
        <v>17092</v>
      </c>
      <c r="I702" s="563" t="s">
        <v>26690</v>
      </c>
      <c r="J702" s="563" t="s">
        <v>109</v>
      </c>
      <c r="K702" s="563" t="s">
        <v>24001</v>
      </c>
      <c r="L702" s="563" t="s">
        <v>24001</v>
      </c>
      <c r="M702" s="563" t="s">
        <v>24001</v>
      </c>
      <c r="N702" s="563" t="s">
        <v>24001</v>
      </c>
      <c r="O702" s="564" t="s">
        <v>24001</v>
      </c>
      <c r="P702" s="564" t="s">
        <v>24001</v>
      </c>
      <c r="Q702" s="564">
        <v>34234</v>
      </c>
      <c r="R702" s="564"/>
      <c r="S702" s="564" t="s">
        <v>17093</v>
      </c>
    </row>
    <row r="703" spans="1:19" x14ac:dyDescent="0.35">
      <c r="A703" s="559">
        <v>1023</v>
      </c>
      <c r="B703" s="563" t="s">
        <v>484</v>
      </c>
      <c r="C703" s="563" t="s">
        <v>28929</v>
      </c>
      <c r="D703" s="563" t="s">
        <v>17096</v>
      </c>
      <c r="E703" s="563" t="s">
        <v>17090</v>
      </c>
      <c r="F703" s="563" t="s">
        <v>17094</v>
      </c>
      <c r="G703" s="563" t="s">
        <v>17088</v>
      </c>
      <c r="H703" s="563" t="s">
        <v>17095</v>
      </c>
      <c r="I703" s="563" t="s">
        <v>26690</v>
      </c>
      <c r="J703" s="563" t="s">
        <v>109</v>
      </c>
      <c r="K703" s="563" t="s">
        <v>24001</v>
      </c>
      <c r="L703" s="563" t="s">
        <v>24001</v>
      </c>
      <c r="M703" s="563" t="s">
        <v>24001</v>
      </c>
      <c r="N703" s="563" t="s">
        <v>24001</v>
      </c>
      <c r="O703" s="564" t="s">
        <v>24001</v>
      </c>
      <c r="P703" s="564" t="s">
        <v>24001</v>
      </c>
      <c r="Q703" s="564">
        <v>33148</v>
      </c>
      <c r="R703" s="564"/>
      <c r="S703" s="564" t="s">
        <v>29332</v>
      </c>
    </row>
    <row r="704" spans="1:19" x14ac:dyDescent="0.35">
      <c r="A704" s="559">
        <v>1024</v>
      </c>
      <c r="B704" s="563" t="s">
        <v>484</v>
      </c>
      <c r="C704" s="563" t="s">
        <v>28929</v>
      </c>
      <c r="D704" s="563" t="s">
        <v>17099</v>
      </c>
      <c r="E704" s="563" t="s">
        <v>17097</v>
      </c>
      <c r="F704" s="563" t="s">
        <v>17098</v>
      </c>
      <c r="G704" s="563" t="s">
        <v>17088</v>
      </c>
      <c r="H704" s="563" t="s">
        <v>678</v>
      </c>
      <c r="I704" s="563" t="s">
        <v>26690</v>
      </c>
      <c r="J704" s="563" t="s">
        <v>109</v>
      </c>
      <c r="K704" s="563" t="s">
        <v>24001</v>
      </c>
      <c r="L704" s="563" t="s">
        <v>24001</v>
      </c>
      <c r="M704" s="563" t="s">
        <v>24001</v>
      </c>
      <c r="N704" s="563" t="s">
        <v>24001</v>
      </c>
      <c r="O704" s="564" t="s">
        <v>24001</v>
      </c>
      <c r="P704" s="564" t="s">
        <v>24001</v>
      </c>
      <c r="Q704" s="564">
        <v>33148</v>
      </c>
      <c r="R704" s="564"/>
      <c r="S704" s="564" t="s">
        <v>29333</v>
      </c>
    </row>
    <row r="705" spans="1:19" x14ac:dyDescent="0.35">
      <c r="A705" s="562">
        <v>1025</v>
      </c>
      <c r="B705" s="563" t="s">
        <v>484</v>
      </c>
      <c r="C705" s="563" t="s">
        <v>28929</v>
      </c>
      <c r="D705" s="563" t="s">
        <v>17102</v>
      </c>
      <c r="E705" s="563" t="s">
        <v>17100</v>
      </c>
      <c r="F705" s="563" t="s">
        <v>17101</v>
      </c>
      <c r="G705" s="563" t="s">
        <v>17088</v>
      </c>
      <c r="H705" s="563" t="s">
        <v>55</v>
      </c>
      <c r="I705" s="563" t="s">
        <v>26690</v>
      </c>
      <c r="J705" s="563" t="s">
        <v>109</v>
      </c>
      <c r="K705" s="563" t="s">
        <v>24001</v>
      </c>
      <c r="L705" s="563" t="s">
        <v>24001</v>
      </c>
      <c r="M705" s="563" t="s">
        <v>24001</v>
      </c>
      <c r="N705" s="563" t="s">
        <v>24001</v>
      </c>
      <c r="O705" s="564" t="s">
        <v>24001</v>
      </c>
      <c r="P705" s="564" t="s">
        <v>24001</v>
      </c>
      <c r="Q705" s="564">
        <v>33148</v>
      </c>
      <c r="R705" s="564"/>
      <c r="S705" s="564" t="s">
        <v>17102</v>
      </c>
    </row>
    <row r="706" spans="1:19" x14ac:dyDescent="0.35">
      <c r="A706" s="559">
        <v>1026</v>
      </c>
      <c r="B706" s="563" t="s">
        <v>484</v>
      </c>
      <c r="C706" s="563" t="s">
        <v>28929</v>
      </c>
      <c r="D706" s="563" t="s">
        <v>17105</v>
      </c>
      <c r="E706" s="563" t="s">
        <v>17090</v>
      </c>
      <c r="F706" s="563" t="s">
        <v>17103</v>
      </c>
      <c r="G706" s="563" t="s">
        <v>17088</v>
      </c>
      <c r="H706" s="563" t="s">
        <v>17104</v>
      </c>
      <c r="I706" s="563" t="s">
        <v>27492</v>
      </c>
      <c r="J706" s="563" t="s">
        <v>109</v>
      </c>
      <c r="K706" s="563" t="s">
        <v>24001</v>
      </c>
      <c r="L706" s="563" t="s">
        <v>24001</v>
      </c>
      <c r="M706" s="563" t="s">
        <v>24001</v>
      </c>
      <c r="N706" s="563" t="s">
        <v>24001</v>
      </c>
      <c r="O706" s="564" t="s">
        <v>24001</v>
      </c>
      <c r="P706" s="564" t="s">
        <v>24001</v>
      </c>
      <c r="Q706" s="564">
        <v>33148</v>
      </c>
      <c r="R706" s="564"/>
      <c r="S706" s="564" t="s">
        <v>34278</v>
      </c>
    </row>
    <row r="707" spans="1:19" x14ac:dyDescent="0.35">
      <c r="A707" s="559">
        <v>4855</v>
      </c>
      <c r="B707" s="563" t="s">
        <v>484</v>
      </c>
      <c r="C707" s="563" t="s">
        <v>12314</v>
      </c>
      <c r="D707" s="563" t="s">
        <v>11259</v>
      </c>
      <c r="E707" s="563" t="s">
        <v>24001</v>
      </c>
      <c r="F707" s="563" t="s">
        <v>11257</v>
      </c>
      <c r="G707" s="563" t="s">
        <v>11258</v>
      </c>
      <c r="H707" s="563" t="s">
        <v>1964</v>
      </c>
      <c r="I707" s="563" t="s">
        <v>27232</v>
      </c>
      <c r="J707" s="563" t="s">
        <v>24001</v>
      </c>
      <c r="K707" s="563" t="s">
        <v>24001</v>
      </c>
      <c r="L707" s="563" t="s">
        <v>24001</v>
      </c>
      <c r="M707" s="563" t="s">
        <v>24001</v>
      </c>
      <c r="N707" s="563" t="s">
        <v>24001</v>
      </c>
      <c r="O707" s="564" t="s">
        <v>24001</v>
      </c>
      <c r="P707" s="564" t="s">
        <v>24001</v>
      </c>
      <c r="Q707" s="564">
        <v>38390</v>
      </c>
      <c r="R707" s="564"/>
      <c r="S707" s="564" t="s">
        <v>29334</v>
      </c>
    </row>
    <row r="708" spans="1:19" x14ac:dyDescent="0.35">
      <c r="A708" s="562">
        <v>4856</v>
      </c>
      <c r="B708" s="563" t="s">
        <v>484</v>
      </c>
      <c r="C708" s="563" t="s">
        <v>12314</v>
      </c>
      <c r="D708" s="563" t="s">
        <v>11262</v>
      </c>
      <c r="E708" s="563" t="s">
        <v>11260</v>
      </c>
      <c r="F708" s="563" t="s">
        <v>11261</v>
      </c>
      <c r="G708" s="563" t="s">
        <v>11258</v>
      </c>
      <c r="H708" s="563" t="s">
        <v>1964</v>
      </c>
      <c r="I708" s="563" t="s">
        <v>27233</v>
      </c>
      <c r="J708" s="563" t="s">
        <v>24001</v>
      </c>
      <c r="K708" s="563" t="s">
        <v>24001</v>
      </c>
      <c r="L708" s="563" t="s">
        <v>24001</v>
      </c>
      <c r="M708" s="563" t="s">
        <v>24001</v>
      </c>
      <c r="N708" s="563" t="s">
        <v>24001</v>
      </c>
      <c r="O708" s="564" t="s">
        <v>24001</v>
      </c>
      <c r="P708" s="564" t="s">
        <v>24001</v>
      </c>
      <c r="Q708" s="564">
        <v>33148</v>
      </c>
      <c r="R708" s="564">
        <v>38390</v>
      </c>
      <c r="S708" s="564" t="s">
        <v>29335</v>
      </c>
    </row>
    <row r="709" spans="1:19" x14ac:dyDescent="0.35">
      <c r="A709" s="559">
        <v>1027</v>
      </c>
      <c r="B709" s="563" t="s">
        <v>484</v>
      </c>
      <c r="C709" s="563" t="s">
        <v>28929</v>
      </c>
      <c r="D709" s="563" t="s">
        <v>17110</v>
      </c>
      <c r="E709" s="563" t="s">
        <v>17106</v>
      </c>
      <c r="F709" s="563" t="s">
        <v>17107</v>
      </c>
      <c r="G709" s="563" t="s">
        <v>17108</v>
      </c>
      <c r="H709" s="563" t="s">
        <v>17109</v>
      </c>
      <c r="I709" s="563" t="s">
        <v>26690</v>
      </c>
      <c r="J709" s="563" t="s">
        <v>109</v>
      </c>
      <c r="K709" s="563" t="s">
        <v>24001</v>
      </c>
      <c r="L709" s="563" t="s">
        <v>24001</v>
      </c>
      <c r="M709" s="563" t="s">
        <v>24001</v>
      </c>
      <c r="N709" s="563" t="s">
        <v>24001</v>
      </c>
      <c r="O709" s="564" t="s">
        <v>24001</v>
      </c>
      <c r="P709" s="564" t="s">
        <v>24001</v>
      </c>
      <c r="Q709" s="564">
        <v>33148</v>
      </c>
      <c r="R709" s="564">
        <v>38446</v>
      </c>
      <c r="S709" s="564" t="s">
        <v>29336</v>
      </c>
    </row>
    <row r="710" spans="1:19" x14ac:dyDescent="0.35">
      <c r="A710" s="559">
        <v>6047</v>
      </c>
      <c r="B710" s="563" t="s">
        <v>43</v>
      </c>
      <c r="C710" s="563" t="s">
        <v>393</v>
      </c>
      <c r="D710" s="563" t="s">
        <v>386</v>
      </c>
      <c r="E710" s="563" t="s">
        <v>382</v>
      </c>
      <c r="F710" s="563" t="s">
        <v>383</v>
      </c>
      <c r="G710" s="563" t="s">
        <v>384</v>
      </c>
      <c r="H710" s="563" t="s">
        <v>385</v>
      </c>
      <c r="I710" s="563" t="s">
        <v>26690</v>
      </c>
      <c r="J710" s="563" t="s">
        <v>24001</v>
      </c>
      <c r="K710" s="563" t="s">
        <v>24001</v>
      </c>
      <c r="L710" s="563" t="s">
        <v>24001</v>
      </c>
      <c r="M710" s="563" t="s">
        <v>24001</v>
      </c>
      <c r="N710" s="563" t="s">
        <v>24001</v>
      </c>
      <c r="O710" s="564" t="s">
        <v>24001</v>
      </c>
      <c r="P710" s="564" t="s">
        <v>24001</v>
      </c>
      <c r="Q710" s="564">
        <v>33148</v>
      </c>
      <c r="R710" s="564"/>
      <c r="S710" s="564" t="s">
        <v>29337</v>
      </c>
    </row>
    <row r="711" spans="1:19" x14ac:dyDescent="0.35">
      <c r="A711" s="562">
        <v>6048</v>
      </c>
      <c r="B711" s="563" t="s">
        <v>43</v>
      </c>
      <c r="C711" s="563" t="s">
        <v>393</v>
      </c>
      <c r="D711" s="563" t="s">
        <v>390</v>
      </c>
      <c r="E711" s="563" t="s">
        <v>387</v>
      </c>
      <c r="F711" s="563" t="s">
        <v>388</v>
      </c>
      <c r="G711" s="563" t="s">
        <v>384</v>
      </c>
      <c r="H711" s="563" t="s">
        <v>389</v>
      </c>
      <c r="I711" s="563" t="s">
        <v>26690</v>
      </c>
      <c r="J711" s="563" t="s">
        <v>24001</v>
      </c>
      <c r="K711" s="563" t="s">
        <v>24001</v>
      </c>
      <c r="L711" s="563" t="s">
        <v>24001</v>
      </c>
      <c r="M711" s="563" t="s">
        <v>24001</v>
      </c>
      <c r="N711" s="563" t="s">
        <v>24001</v>
      </c>
      <c r="O711" s="564" t="s">
        <v>24001</v>
      </c>
      <c r="P711" s="564" t="s">
        <v>24001</v>
      </c>
      <c r="Q711" s="564">
        <v>33148</v>
      </c>
      <c r="R711" s="564">
        <v>42027.623865740701</v>
      </c>
      <c r="S711" s="564" t="s">
        <v>29338</v>
      </c>
    </row>
    <row r="712" spans="1:19" x14ac:dyDescent="0.35">
      <c r="A712" s="559">
        <v>6049</v>
      </c>
      <c r="B712" s="563" t="s">
        <v>43</v>
      </c>
      <c r="C712" s="563" t="s">
        <v>393</v>
      </c>
      <c r="D712" s="563" t="s">
        <v>392</v>
      </c>
      <c r="E712" s="563" t="s">
        <v>384</v>
      </c>
      <c r="F712" s="563" t="s">
        <v>391</v>
      </c>
      <c r="G712" s="563" t="s">
        <v>384</v>
      </c>
      <c r="H712" s="563" t="s">
        <v>55</v>
      </c>
      <c r="I712" s="563" t="s">
        <v>26690</v>
      </c>
      <c r="J712" s="563" t="s">
        <v>24001</v>
      </c>
      <c r="K712" s="563" t="s">
        <v>24001</v>
      </c>
      <c r="L712" s="563" t="s">
        <v>24001</v>
      </c>
      <c r="M712" s="563" t="s">
        <v>24001</v>
      </c>
      <c r="N712" s="563" t="s">
        <v>24001</v>
      </c>
      <c r="O712" s="564" t="s">
        <v>24001</v>
      </c>
      <c r="P712" s="564" t="s">
        <v>24001</v>
      </c>
      <c r="Q712" s="564">
        <v>33148</v>
      </c>
      <c r="R712" s="564"/>
      <c r="S712" s="564" t="s">
        <v>392</v>
      </c>
    </row>
    <row r="713" spans="1:19" x14ac:dyDescent="0.35">
      <c r="A713" s="559">
        <v>448</v>
      </c>
      <c r="B713" s="563" t="s">
        <v>484</v>
      </c>
      <c r="C713" s="563" t="s">
        <v>16255</v>
      </c>
      <c r="D713" s="563" t="s">
        <v>16259</v>
      </c>
      <c r="E713" s="563" t="s">
        <v>16256</v>
      </c>
      <c r="F713" s="563" t="s">
        <v>16257</v>
      </c>
      <c r="G713" s="563" t="s">
        <v>16258</v>
      </c>
      <c r="H713" s="563" t="s">
        <v>3290</v>
      </c>
      <c r="I713" s="563" t="s">
        <v>26690</v>
      </c>
      <c r="J713" s="563" t="s">
        <v>109</v>
      </c>
      <c r="K713" s="563" t="s">
        <v>24001</v>
      </c>
      <c r="L713" s="563" t="s">
        <v>24001</v>
      </c>
      <c r="M713" s="563" t="s">
        <v>24001</v>
      </c>
      <c r="N713" s="563" t="s">
        <v>24001</v>
      </c>
      <c r="O713" s="564" t="s">
        <v>24001</v>
      </c>
      <c r="P713" s="564" t="s">
        <v>24001</v>
      </c>
      <c r="Q713" s="564">
        <v>33148</v>
      </c>
      <c r="R713" s="564"/>
      <c r="S713" s="564" t="s">
        <v>34279</v>
      </c>
    </row>
    <row r="714" spans="1:19" x14ac:dyDescent="0.35">
      <c r="A714" s="562">
        <v>4671</v>
      </c>
      <c r="B714" s="563" t="s">
        <v>484</v>
      </c>
      <c r="C714" s="563" t="s">
        <v>12675</v>
      </c>
      <c r="D714" s="563" t="s">
        <v>11971</v>
      </c>
      <c r="E714" s="563" t="s">
        <v>11967</v>
      </c>
      <c r="F714" s="563" t="s">
        <v>11968</v>
      </c>
      <c r="G714" s="563" t="s">
        <v>11969</v>
      </c>
      <c r="H714" s="563" t="s">
        <v>11970</v>
      </c>
      <c r="I714" s="563" t="s">
        <v>26690</v>
      </c>
      <c r="J714" s="563" t="s">
        <v>109</v>
      </c>
      <c r="K714" s="563" t="s">
        <v>24001</v>
      </c>
      <c r="L714" s="563" t="s">
        <v>24001</v>
      </c>
      <c r="M714" s="563" t="s">
        <v>24001</v>
      </c>
      <c r="N714" s="563" t="s">
        <v>24001</v>
      </c>
      <c r="O714" s="564" t="s">
        <v>24001</v>
      </c>
      <c r="P714" s="564" t="s">
        <v>24001</v>
      </c>
      <c r="Q714" s="564">
        <v>41082</v>
      </c>
      <c r="R714" s="564"/>
      <c r="S714" s="564" t="s">
        <v>29339</v>
      </c>
    </row>
    <row r="715" spans="1:19" x14ac:dyDescent="0.35">
      <c r="A715" s="559">
        <v>6122</v>
      </c>
      <c r="B715" s="563" t="s">
        <v>484</v>
      </c>
      <c r="C715" s="563" t="s">
        <v>8880</v>
      </c>
      <c r="D715" s="563" t="s">
        <v>8904</v>
      </c>
      <c r="E715" s="563" t="s">
        <v>8900</v>
      </c>
      <c r="F715" s="563" t="s">
        <v>8903</v>
      </c>
      <c r="G715" s="563" t="s">
        <v>8900</v>
      </c>
      <c r="H715" s="563" t="s">
        <v>55</v>
      </c>
      <c r="I715" s="563" t="s">
        <v>26690</v>
      </c>
      <c r="J715" s="563" t="s">
        <v>24001</v>
      </c>
      <c r="K715" s="563" t="s">
        <v>24001</v>
      </c>
      <c r="L715" s="563" t="s">
        <v>24001</v>
      </c>
      <c r="M715" s="563" t="s">
        <v>24001</v>
      </c>
      <c r="N715" s="563" t="s">
        <v>24001</v>
      </c>
      <c r="O715" s="564" t="s">
        <v>24001</v>
      </c>
      <c r="P715" s="564" t="s">
        <v>24001</v>
      </c>
      <c r="Q715" s="564">
        <v>33148</v>
      </c>
      <c r="R715" s="564"/>
      <c r="S715" s="564" t="s">
        <v>8904</v>
      </c>
    </row>
    <row r="716" spans="1:19" x14ac:dyDescent="0.35">
      <c r="A716" s="559">
        <v>890</v>
      </c>
      <c r="B716" s="563" t="s">
        <v>484</v>
      </c>
      <c r="C716" s="563" t="s">
        <v>16621</v>
      </c>
      <c r="D716" s="563" t="s">
        <v>16629</v>
      </c>
      <c r="E716" s="563" t="s">
        <v>16626</v>
      </c>
      <c r="F716" s="563" t="s">
        <v>16627</v>
      </c>
      <c r="G716" s="563" t="s">
        <v>16628</v>
      </c>
      <c r="H716" s="563" t="s">
        <v>1846</v>
      </c>
      <c r="I716" s="563" t="s">
        <v>27477</v>
      </c>
      <c r="J716" s="563" t="s">
        <v>24001</v>
      </c>
      <c r="K716" s="563" t="s">
        <v>154</v>
      </c>
      <c r="L716" s="563" t="s">
        <v>27591</v>
      </c>
      <c r="M716" s="563" t="s">
        <v>24001</v>
      </c>
      <c r="N716" s="563" t="s">
        <v>24001</v>
      </c>
      <c r="O716" s="564" t="s">
        <v>24001</v>
      </c>
      <c r="P716" s="564" t="s">
        <v>24001</v>
      </c>
      <c r="Q716" s="564">
        <v>33148</v>
      </c>
      <c r="R716" s="564">
        <v>38391</v>
      </c>
      <c r="S716" s="564" t="s">
        <v>29340</v>
      </c>
    </row>
    <row r="717" spans="1:19" x14ac:dyDescent="0.35">
      <c r="A717" s="562">
        <v>1544</v>
      </c>
      <c r="B717" s="563" t="s">
        <v>484</v>
      </c>
      <c r="C717" s="563" t="s">
        <v>727</v>
      </c>
      <c r="D717" s="563" t="s">
        <v>744</v>
      </c>
      <c r="E717" s="563" t="s">
        <v>740</v>
      </c>
      <c r="F717" s="563" t="s">
        <v>741</v>
      </c>
      <c r="G717" s="563" t="s">
        <v>742</v>
      </c>
      <c r="H717" s="563" t="s">
        <v>743</v>
      </c>
      <c r="I717" s="563" t="s">
        <v>26690</v>
      </c>
      <c r="J717" s="563" t="s">
        <v>109</v>
      </c>
      <c r="K717" s="563" t="s">
        <v>24001</v>
      </c>
      <c r="L717" s="563" t="s">
        <v>24001</v>
      </c>
      <c r="M717" s="563" t="s">
        <v>24001</v>
      </c>
      <c r="N717" s="563" t="s">
        <v>24001</v>
      </c>
      <c r="O717" s="564" t="s">
        <v>24001</v>
      </c>
      <c r="P717" s="564" t="s">
        <v>24001</v>
      </c>
      <c r="Q717" s="564">
        <v>33148</v>
      </c>
      <c r="R717" s="564">
        <v>40031</v>
      </c>
      <c r="S717" s="564" t="s">
        <v>29341</v>
      </c>
    </row>
    <row r="718" spans="1:19" x14ac:dyDescent="0.35">
      <c r="A718" s="559">
        <v>1545</v>
      </c>
      <c r="B718" s="563" t="s">
        <v>484</v>
      </c>
      <c r="C718" s="563" t="s">
        <v>727</v>
      </c>
      <c r="D718" s="563" t="s">
        <v>29342</v>
      </c>
      <c r="E718" s="563" t="s">
        <v>29343</v>
      </c>
      <c r="F718" s="563" t="s">
        <v>29344</v>
      </c>
      <c r="G718" s="563" t="s">
        <v>742</v>
      </c>
      <c r="H718" s="563" t="s">
        <v>23068</v>
      </c>
      <c r="I718" s="563" t="s">
        <v>26690</v>
      </c>
      <c r="J718" s="563" t="s">
        <v>109</v>
      </c>
      <c r="K718" s="563" t="s">
        <v>24001</v>
      </c>
      <c r="L718" s="563" t="s">
        <v>24001</v>
      </c>
      <c r="M718" s="563" t="s">
        <v>24001</v>
      </c>
      <c r="N718" s="563" t="s">
        <v>24001</v>
      </c>
      <c r="O718" s="564" t="s">
        <v>24001</v>
      </c>
      <c r="P718" s="564" t="s">
        <v>24001</v>
      </c>
      <c r="Q718" s="564">
        <v>45051</v>
      </c>
      <c r="R718" s="564"/>
      <c r="S718" s="564" t="s">
        <v>29345</v>
      </c>
    </row>
    <row r="719" spans="1:19" x14ac:dyDescent="0.35">
      <c r="A719" s="559">
        <v>1546</v>
      </c>
      <c r="B719" s="563" t="s">
        <v>484</v>
      </c>
      <c r="C719" s="563" t="s">
        <v>727</v>
      </c>
      <c r="D719" s="563" t="s">
        <v>748</v>
      </c>
      <c r="E719" s="563" t="s">
        <v>745</v>
      </c>
      <c r="F719" s="563" t="s">
        <v>746</v>
      </c>
      <c r="G719" s="563" t="s">
        <v>742</v>
      </c>
      <c r="H719" s="563" t="s">
        <v>747</v>
      </c>
      <c r="I719" s="563" t="s">
        <v>26690</v>
      </c>
      <c r="J719" s="563" t="s">
        <v>24001</v>
      </c>
      <c r="K719" s="563" t="s">
        <v>24001</v>
      </c>
      <c r="L719" s="563" t="s">
        <v>24001</v>
      </c>
      <c r="M719" s="563" t="s">
        <v>24001</v>
      </c>
      <c r="N719" s="563" t="s">
        <v>24001</v>
      </c>
      <c r="O719" s="564" t="s">
        <v>24001</v>
      </c>
      <c r="P719" s="564" t="s">
        <v>24001</v>
      </c>
      <c r="Q719" s="564">
        <v>33148</v>
      </c>
      <c r="R719" s="564"/>
      <c r="S719" s="564" t="s">
        <v>29346</v>
      </c>
    </row>
    <row r="720" spans="1:19" x14ac:dyDescent="0.35">
      <c r="A720" s="562">
        <v>1547</v>
      </c>
      <c r="B720" s="563" t="s">
        <v>484</v>
      </c>
      <c r="C720" s="563" t="s">
        <v>727</v>
      </c>
      <c r="D720" s="563" t="s">
        <v>752</v>
      </c>
      <c r="E720" s="563" t="s">
        <v>749</v>
      </c>
      <c r="F720" s="563" t="s">
        <v>750</v>
      </c>
      <c r="G720" s="563" t="s">
        <v>742</v>
      </c>
      <c r="H720" s="563" t="s">
        <v>751</v>
      </c>
      <c r="I720" s="563" t="s">
        <v>26690</v>
      </c>
      <c r="J720" s="563" t="s">
        <v>24001</v>
      </c>
      <c r="K720" s="563" t="s">
        <v>24001</v>
      </c>
      <c r="L720" s="563" t="s">
        <v>24001</v>
      </c>
      <c r="M720" s="563" t="s">
        <v>24001</v>
      </c>
      <c r="N720" s="563" t="s">
        <v>24001</v>
      </c>
      <c r="O720" s="564" t="s">
        <v>24001</v>
      </c>
      <c r="P720" s="564" t="s">
        <v>24001</v>
      </c>
      <c r="Q720" s="564">
        <v>33148</v>
      </c>
      <c r="R720" s="564"/>
      <c r="S720" s="564" t="s">
        <v>29347</v>
      </c>
    </row>
    <row r="721" spans="1:19" x14ac:dyDescent="0.35">
      <c r="A721" s="559">
        <v>1548</v>
      </c>
      <c r="B721" s="563" t="s">
        <v>484</v>
      </c>
      <c r="C721" s="563" t="s">
        <v>727</v>
      </c>
      <c r="D721" s="563" t="s">
        <v>29348</v>
      </c>
      <c r="E721" s="563" t="s">
        <v>29349</v>
      </c>
      <c r="F721" s="563" t="s">
        <v>29350</v>
      </c>
      <c r="G721" s="563" t="s">
        <v>742</v>
      </c>
      <c r="H721" s="563" t="s">
        <v>29351</v>
      </c>
      <c r="I721" s="563" t="s">
        <v>26690</v>
      </c>
      <c r="J721" s="563" t="s">
        <v>109</v>
      </c>
      <c r="K721" s="563" t="s">
        <v>24001</v>
      </c>
      <c r="L721" s="563" t="s">
        <v>24001</v>
      </c>
      <c r="M721" s="563" t="s">
        <v>24001</v>
      </c>
      <c r="N721" s="563" t="s">
        <v>24001</v>
      </c>
      <c r="O721" s="564" t="s">
        <v>24001</v>
      </c>
      <c r="P721" s="564" t="s">
        <v>24001</v>
      </c>
      <c r="Q721" s="564">
        <v>45134</v>
      </c>
      <c r="R721" s="564"/>
      <c r="S721" s="564" t="s">
        <v>29352</v>
      </c>
    </row>
    <row r="722" spans="1:19" x14ac:dyDescent="0.35">
      <c r="A722" s="559">
        <v>1549</v>
      </c>
      <c r="B722" s="563" t="s">
        <v>484</v>
      </c>
      <c r="C722" s="563" t="s">
        <v>727</v>
      </c>
      <c r="D722" s="563" t="s">
        <v>754</v>
      </c>
      <c r="E722" s="563" t="s">
        <v>742</v>
      </c>
      <c r="F722" s="563" t="s">
        <v>753</v>
      </c>
      <c r="G722" s="563" t="s">
        <v>742</v>
      </c>
      <c r="H722" s="563" t="s">
        <v>55</v>
      </c>
      <c r="I722" s="563" t="s">
        <v>26690</v>
      </c>
      <c r="J722" s="563" t="s">
        <v>24001</v>
      </c>
      <c r="K722" s="563" t="s">
        <v>24001</v>
      </c>
      <c r="L722" s="563" t="s">
        <v>24001</v>
      </c>
      <c r="M722" s="563" t="s">
        <v>24001</v>
      </c>
      <c r="N722" s="563" t="s">
        <v>24001</v>
      </c>
      <c r="O722" s="564" t="s">
        <v>24001</v>
      </c>
      <c r="P722" s="564" t="s">
        <v>24001</v>
      </c>
      <c r="Q722" s="564">
        <v>33148</v>
      </c>
      <c r="R722" s="564"/>
      <c r="S722" s="564" t="s">
        <v>754</v>
      </c>
    </row>
    <row r="723" spans="1:19" x14ac:dyDescent="0.35">
      <c r="A723" s="562">
        <v>1550</v>
      </c>
      <c r="B723" s="563" t="s">
        <v>484</v>
      </c>
      <c r="C723" s="563" t="s">
        <v>727</v>
      </c>
      <c r="D723" s="563" t="s">
        <v>757</v>
      </c>
      <c r="E723" s="563" t="s">
        <v>24001</v>
      </c>
      <c r="F723" s="563" t="s">
        <v>755</v>
      </c>
      <c r="G723" s="563" t="s">
        <v>742</v>
      </c>
      <c r="H723" s="563" t="s">
        <v>756</v>
      </c>
      <c r="I723" s="563" t="s">
        <v>26710</v>
      </c>
      <c r="J723" s="563" t="s">
        <v>109</v>
      </c>
      <c r="K723" s="563" t="s">
        <v>24001</v>
      </c>
      <c r="L723" s="563" t="s">
        <v>24001</v>
      </c>
      <c r="M723" s="563" t="s">
        <v>24001</v>
      </c>
      <c r="N723" s="563" t="s">
        <v>24001</v>
      </c>
      <c r="O723" s="564" t="s">
        <v>24001</v>
      </c>
      <c r="P723" s="564" t="s">
        <v>24001</v>
      </c>
      <c r="Q723" s="564">
        <v>40031</v>
      </c>
      <c r="R723" s="564"/>
      <c r="S723" s="564" t="s">
        <v>29353</v>
      </c>
    </row>
    <row r="724" spans="1:19" x14ac:dyDescent="0.35">
      <c r="A724" s="559">
        <v>3430</v>
      </c>
      <c r="B724" s="563" t="s">
        <v>484</v>
      </c>
      <c r="C724" s="563" t="s">
        <v>29019</v>
      </c>
      <c r="D724" s="563" t="s">
        <v>3839</v>
      </c>
      <c r="E724" s="563" t="s">
        <v>3835</v>
      </c>
      <c r="F724" s="563" t="s">
        <v>3836</v>
      </c>
      <c r="G724" s="563" t="s">
        <v>3837</v>
      </c>
      <c r="H724" s="563" t="s">
        <v>3838</v>
      </c>
      <c r="I724" s="563" t="s">
        <v>26690</v>
      </c>
      <c r="J724" s="563" t="s">
        <v>109</v>
      </c>
      <c r="K724" s="563" t="s">
        <v>24001</v>
      </c>
      <c r="L724" s="563" t="s">
        <v>24001</v>
      </c>
      <c r="M724" s="563" t="s">
        <v>24001</v>
      </c>
      <c r="N724" s="563" t="s">
        <v>24001</v>
      </c>
      <c r="O724" s="564" t="s">
        <v>24001</v>
      </c>
      <c r="P724" s="564" t="s">
        <v>24001</v>
      </c>
      <c r="Q724" s="564">
        <v>33148</v>
      </c>
      <c r="R724" s="564"/>
      <c r="S724" s="564" t="s">
        <v>29354</v>
      </c>
    </row>
    <row r="725" spans="1:19" x14ac:dyDescent="0.35">
      <c r="A725" s="559">
        <v>5240</v>
      </c>
      <c r="B725" s="563" t="s">
        <v>484</v>
      </c>
      <c r="C725" s="563" t="s">
        <v>28883</v>
      </c>
      <c r="D725" s="563" t="s">
        <v>13493</v>
      </c>
      <c r="E725" s="563" t="s">
        <v>24001</v>
      </c>
      <c r="F725" s="563" t="s">
        <v>13490</v>
      </c>
      <c r="G725" s="563" t="s">
        <v>13491</v>
      </c>
      <c r="H725" s="563" t="s">
        <v>13492</v>
      </c>
      <c r="I725" s="563" t="s">
        <v>26690</v>
      </c>
      <c r="J725" s="563" t="s">
        <v>24001</v>
      </c>
      <c r="K725" s="563" t="s">
        <v>62</v>
      </c>
      <c r="L725" s="563" t="s">
        <v>27604</v>
      </c>
      <c r="M725" s="563" t="s">
        <v>24001</v>
      </c>
      <c r="N725" s="563" t="s">
        <v>13494</v>
      </c>
      <c r="O725" s="564" t="s">
        <v>24001</v>
      </c>
      <c r="P725" s="564" t="s">
        <v>24001</v>
      </c>
      <c r="Q725" s="564">
        <v>33148</v>
      </c>
      <c r="R725" s="564"/>
      <c r="S725" s="564" t="s">
        <v>29355</v>
      </c>
    </row>
    <row r="726" spans="1:19" x14ac:dyDescent="0.35">
      <c r="A726" s="562">
        <v>3866</v>
      </c>
      <c r="B726" s="563" t="s">
        <v>484</v>
      </c>
      <c r="C726" s="563" t="s">
        <v>2950</v>
      </c>
      <c r="D726" s="563" t="s">
        <v>2191</v>
      </c>
      <c r="E726" s="563" t="s">
        <v>24001</v>
      </c>
      <c r="F726" s="563" t="s">
        <v>2188</v>
      </c>
      <c r="G726" s="563" t="s">
        <v>2189</v>
      </c>
      <c r="H726" s="563" t="s">
        <v>2190</v>
      </c>
      <c r="I726" s="563" t="s">
        <v>26690</v>
      </c>
      <c r="J726" s="563" t="s">
        <v>109</v>
      </c>
      <c r="K726" s="563" t="s">
        <v>24001</v>
      </c>
      <c r="L726" s="563" t="s">
        <v>24001</v>
      </c>
      <c r="M726" s="563" t="s">
        <v>24001</v>
      </c>
      <c r="N726" s="563" t="s">
        <v>24001</v>
      </c>
      <c r="O726" s="564" t="s">
        <v>24001</v>
      </c>
      <c r="P726" s="564" t="s">
        <v>26697</v>
      </c>
      <c r="Q726" s="564">
        <v>33148</v>
      </c>
      <c r="R726" s="564">
        <v>40463.706354166701</v>
      </c>
      <c r="S726" s="564" t="s">
        <v>29356</v>
      </c>
    </row>
    <row r="727" spans="1:19" x14ac:dyDescent="0.35">
      <c r="A727" s="559">
        <v>2638</v>
      </c>
      <c r="B727" s="563" t="s">
        <v>484</v>
      </c>
      <c r="C727" s="563" t="s">
        <v>4523</v>
      </c>
      <c r="D727" s="563" t="s">
        <v>4516</v>
      </c>
      <c r="E727" s="563" t="s">
        <v>4512</v>
      </c>
      <c r="F727" s="563" t="s">
        <v>4513</v>
      </c>
      <c r="G727" s="563" t="s">
        <v>4514</v>
      </c>
      <c r="H727" s="563" t="s">
        <v>4515</v>
      </c>
      <c r="I727" s="563" t="s">
        <v>26690</v>
      </c>
      <c r="J727" s="563" t="s">
        <v>24001</v>
      </c>
      <c r="K727" s="563" t="s">
        <v>62</v>
      </c>
      <c r="L727" s="563" t="s">
        <v>24001</v>
      </c>
      <c r="M727" s="563" t="s">
        <v>24001</v>
      </c>
      <c r="N727" s="563" t="s">
        <v>24001</v>
      </c>
      <c r="O727" s="564" t="s">
        <v>24001</v>
      </c>
      <c r="P727" s="564" t="s">
        <v>24001</v>
      </c>
      <c r="Q727" s="564">
        <v>33148</v>
      </c>
      <c r="R727" s="564"/>
      <c r="S727" s="564" t="s">
        <v>29357</v>
      </c>
    </row>
    <row r="728" spans="1:19" x14ac:dyDescent="0.35">
      <c r="A728" s="559">
        <v>2639</v>
      </c>
      <c r="B728" s="563" t="s">
        <v>484</v>
      </c>
      <c r="C728" s="563" t="s">
        <v>4523</v>
      </c>
      <c r="D728" s="563" t="s">
        <v>4518</v>
      </c>
      <c r="E728" s="563" t="s">
        <v>24001</v>
      </c>
      <c r="F728" s="563" t="s">
        <v>4517</v>
      </c>
      <c r="G728" s="563" t="s">
        <v>4514</v>
      </c>
      <c r="H728" s="563" t="s">
        <v>3585</v>
      </c>
      <c r="I728" s="563" t="s">
        <v>26690</v>
      </c>
      <c r="J728" s="563" t="s">
        <v>109</v>
      </c>
      <c r="K728" s="563" t="s">
        <v>24001</v>
      </c>
      <c r="L728" s="563" t="s">
        <v>24001</v>
      </c>
      <c r="M728" s="563" t="s">
        <v>24001</v>
      </c>
      <c r="N728" s="563" t="s">
        <v>24001</v>
      </c>
      <c r="O728" s="564" t="s">
        <v>24001</v>
      </c>
      <c r="P728" s="564" t="s">
        <v>24001</v>
      </c>
      <c r="Q728" s="564">
        <v>39136</v>
      </c>
      <c r="R728" s="564"/>
      <c r="S728" s="564" t="s">
        <v>29358</v>
      </c>
    </row>
    <row r="729" spans="1:19" x14ac:dyDescent="0.35">
      <c r="A729" s="562">
        <v>1991</v>
      </c>
      <c r="B729" s="563" t="s">
        <v>484</v>
      </c>
      <c r="C729" s="563" t="s">
        <v>28698</v>
      </c>
      <c r="D729" s="563" t="s">
        <v>5570</v>
      </c>
      <c r="E729" s="563" t="s">
        <v>5567</v>
      </c>
      <c r="F729" s="563" t="s">
        <v>5568</v>
      </c>
      <c r="G729" s="563" t="s">
        <v>5567</v>
      </c>
      <c r="H729" s="563" t="s">
        <v>5569</v>
      </c>
      <c r="I729" s="563" t="s">
        <v>26690</v>
      </c>
      <c r="J729" s="563" t="s">
        <v>24001</v>
      </c>
      <c r="K729" s="563" t="s">
        <v>24001</v>
      </c>
      <c r="L729" s="563" t="s">
        <v>24001</v>
      </c>
      <c r="M729" s="563" t="s">
        <v>24001</v>
      </c>
      <c r="N729" s="563" t="s">
        <v>24001</v>
      </c>
      <c r="O729" s="564" t="s">
        <v>24001</v>
      </c>
      <c r="P729" s="564" t="s">
        <v>24001</v>
      </c>
      <c r="Q729" s="564">
        <v>33148</v>
      </c>
      <c r="R729" s="564">
        <v>38385</v>
      </c>
      <c r="S729" s="564" t="s">
        <v>29359</v>
      </c>
    </row>
    <row r="730" spans="1:19" x14ac:dyDescent="0.35">
      <c r="A730" s="559">
        <v>5018</v>
      </c>
      <c r="B730" s="563" t="s">
        <v>484</v>
      </c>
      <c r="C730" s="563" t="s">
        <v>12363</v>
      </c>
      <c r="D730" s="563" t="s">
        <v>24635</v>
      </c>
      <c r="E730" s="563" t="s">
        <v>12153</v>
      </c>
      <c r="F730" s="563" t="s">
        <v>12154</v>
      </c>
      <c r="G730" s="563" t="s">
        <v>11972</v>
      </c>
      <c r="H730" s="563" t="s">
        <v>1917</v>
      </c>
      <c r="I730" s="563" t="s">
        <v>26690</v>
      </c>
      <c r="J730" s="563" t="s">
        <v>109</v>
      </c>
      <c r="K730" s="563" t="s">
        <v>24001</v>
      </c>
      <c r="L730" s="563" t="s">
        <v>24001</v>
      </c>
      <c r="M730" s="563" t="s">
        <v>24001</v>
      </c>
      <c r="N730" s="563" t="s">
        <v>24001</v>
      </c>
      <c r="O730" s="564" t="s">
        <v>24001</v>
      </c>
      <c r="P730" s="564" t="s">
        <v>24001</v>
      </c>
      <c r="Q730" s="564">
        <v>33148</v>
      </c>
      <c r="R730" s="564">
        <v>43117.487013888902</v>
      </c>
      <c r="S730" s="564" t="s">
        <v>29360</v>
      </c>
    </row>
    <row r="731" spans="1:19" x14ac:dyDescent="0.35">
      <c r="A731" s="559">
        <v>5019</v>
      </c>
      <c r="B731" s="563" t="s">
        <v>484</v>
      </c>
      <c r="C731" s="563" t="s">
        <v>12363</v>
      </c>
      <c r="D731" s="563" t="s">
        <v>24636</v>
      </c>
      <c r="E731" s="563" t="s">
        <v>11972</v>
      </c>
      <c r="F731" s="563" t="s">
        <v>11973</v>
      </c>
      <c r="G731" s="563" t="s">
        <v>11972</v>
      </c>
      <c r="H731" s="563" t="s">
        <v>11975</v>
      </c>
      <c r="I731" s="563" t="s">
        <v>26690</v>
      </c>
      <c r="J731" s="563" t="s">
        <v>109</v>
      </c>
      <c r="K731" s="563" t="s">
        <v>24001</v>
      </c>
      <c r="L731" s="563" t="s">
        <v>24001</v>
      </c>
      <c r="M731" s="563" t="s">
        <v>24001</v>
      </c>
      <c r="N731" s="563" t="s">
        <v>24001</v>
      </c>
      <c r="O731" s="564" t="s">
        <v>24001</v>
      </c>
      <c r="P731" s="564" t="s">
        <v>24001</v>
      </c>
      <c r="Q731" s="564">
        <v>33148</v>
      </c>
      <c r="R731" s="564">
        <v>43117.489837963003</v>
      </c>
      <c r="S731" s="564" t="s">
        <v>29361</v>
      </c>
    </row>
    <row r="732" spans="1:19" x14ac:dyDescent="0.35">
      <c r="A732" s="562">
        <v>5020</v>
      </c>
      <c r="B732" s="563" t="s">
        <v>484</v>
      </c>
      <c r="C732" s="563" t="s">
        <v>12363</v>
      </c>
      <c r="D732" s="563" t="s">
        <v>24637</v>
      </c>
      <c r="E732" s="563" t="s">
        <v>12158</v>
      </c>
      <c r="F732" s="563" t="s">
        <v>12159</v>
      </c>
      <c r="G732" s="563" t="s">
        <v>11972</v>
      </c>
      <c r="H732" s="563" t="s">
        <v>3798</v>
      </c>
      <c r="I732" s="563" t="s">
        <v>26690</v>
      </c>
      <c r="J732" s="563" t="s">
        <v>109</v>
      </c>
      <c r="K732" s="563" t="s">
        <v>24001</v>
      </c>
      <c r="L732" s="563" t="s">
        <v>24001</v>
      </c>
      <c r="M732" s="563" t="s">
        <v>24001</v>
      </c>
      <c r="N732" s="563" t="s">
        <v>24001</v>
      </c>
      <c r="O732" s="564" t="s">
        <v>24001</v>
      </c>
      <c r="P732" s="564" t="s">
        <v>24001</v>
      </c>
      <c r="Q732" s="564">
        <v>33148</v>
      </c>
      <c r="R732" s="564">
        <v>43117.487835648099</v>
      </c>
      <c r="S732" s="564" t="s">
        <v>29362</v>
      </c>
    </row>
    <row r="733" spans="1:19" x14ac:dyDescent="0.35">
      <c r="A733" s="559">
        <v>5241</v>
      </c>
      <c r="B733" s="563" t="s">
        <v>484</v>
      </c>
      <c r="C733" s="563" t="s">
        <v>28883</v>
      </c>
      <c r="D733" s="563" t="s">
        <v>13497</v>
      </c>
      <c r="E733" s="563" t="s">
        <v>24001</v>
      </c>
      <c r="F733" s="563" t="s">
        <v>13495</v>
      </c>
      <c r="G733" s="563" t="s">
        <v>13496</v>
      </c>
      <c r="H733" s="563" t="s">
        <v>8775</v>
      </c>
      <c r="I733" s="563" t="s">
        <v>26690</v>
      </c>
      <c r="J733" s="563" t="s">
        <v>109</v>
      </c>
      <c r="K733" s="563" t="s">
        <v>24001</v>
      </c>
      <c r="L733" s="563" t="s">
        <v>24001</v>
      </c>
      <c r="M733" s="563" t="s">
        <v>24001</v>
      </c>
      <c r="N733" s="563" t="s">
        <v>24001</v>
      </c>
      <c r="O733" s="564" t="s">
        <v>24001</v>
      </c>
      <c r="P733" s="564" t="s">
        <v>24001</v>
      </c>
      <c r="Q733" s="564">
        <v>40239</v>
      </c>
      <c r="R733" s="564"/>
      <c r="S733" s="564" t="s">
        <v>29363</v>
      </c>
    </row>
    <row r="734" spans="1:19" x14ac:dyDescent="0.35">
      <c r="A734" s="559">
        <v>1493</v>
      </c>
      <c r="B734" s="563" t="s">
        <v>484</v>
      </c>
      <c r="C734" s="563" t="s">
        <v>3486</v>
      </c>
      <c r="D734" s="563" t="s">
        <v>3490</v>
      </c>
      <c r="E734" s="563" t="s">
        <v>3487</v>
      </c>
      <c r="F734" s="563" t="s">
        <v>3488</v>
      </c>
      <c r="G734" s="563" t="s">
        <v>3489</v>
      </c>
      <c r="H734" s="563" t="s">
        <v>782</v>
      </c>
      <c r="I734" s="563" t="s">
        <v>26690</v>
      </c>
      <c r="J734" s="563" t="s">
        <v>109</v>
      </c>
      <c r="K734" s="563" t="s">
        <v>24001</v>
      </c>
      <c r="L734" s="563" t="s">
        <v>24001</v>
      </c>
      <c r="M734" s="563" t="s">
        <v>24001</v>
      </c>
      <c r="N734" s="563" t="s">
        <v>24001</v>
      </c>
      <c r="O734" s="564" t="s">
        <v>24001</v>
      </c>
      <c r="P734" s="564" t="s">
        <v>24001</v>
      </c>
      <c r="Q734" s="564">
        <v>33959</v>
      </c>
      <c r="R734" s="564">
        <v>41367.472187500003</v>
      </c>
      <c r="S734" s="564" t="s">
        <v>29364</v>
      </c>
    </row>
    <row r="735" spans="1:19" x14ac:dyDescent="0.35">
      <c r="A735" s="562">
        <v>1494</v>
      </c>
      <c r="B735" s="563" t="s">
        <v>484</v>
      </c>
      <c r="C735" s="563" t="s">
        <v>3486</v>
      </c>
      <c r="D735" s="563" t="s">
        <v>3493</v>
      </c>
      <c r="E735" s="563" t="s">
        <v>24001</v>
      </c>
      <c r="F735" s="563" t="s">
        <v>3491</v>
      </c>
      <c r="G735" s="563" t="s">
        <v>3489</v>
      </c>
      <c r="H735" s="563" t="s">
        <v>3492</v>
      </c>
      <c r="I735" s="563" t="s">
        <v>26690</v>
      </c>
      <c r="J735" s="563" t="s">
        <v>109</v>
      </c>
      <c r="K735" s="563" t="s">
        <v>24001</v>
      </c>
      <c r="L735" s="563" t="s">
        <v>24001</v>
      </c>
      <c r="M735" s="563" t="s">
        <v>24001</v>
      </c>
      <c r="N735" s="563" t="s">
        <v>24001</v>
      </c>
      <c r="O735" s="564" t="s">
        <v>24001</v>
      </c>
      <c r="P735" s="564" t="s">
        <v>24001</v>
      </c>
      <c r="Q735" s="564">
        <v>38841</v>
      </c>
      <c r="R735" s="564"/>
      <c r="S735" s="564" t="s">
        <v>29365</v>
      </c>
    </row>
    <row r="736" spans="1:19" x14ac:dyDescent="0.35">
      <c r="A736" s="559">
        <v>1495</v>
      </c>
      <c r="B736" s="563" t="s">
        <v>484</v>
      </c>
      <c r="C736" s="563" t="s">
        <v>3486</v>
      </c>
      <c r="D736" s="563" t="s">
        <v>3497</v>
      </c>
      <c r="E736" s="563" t="s">
        <v>3494</v>
      </c>
      <c r="F736" s="563" t="s">
        <v>3495</v>
      </c>
      <c r="G736" s="563" t="s">
        <v>3489</v>
      </c>
      <c r="H736" s="563" t="s">
        <v>3496</v>
      </c>
      <c r="I736" s="563" t="s">
        <v>26832</v>
      </c>
      <c r="J736" s="563" t="s">
        <v>109</v>
      </c>
      <c r="K736" s="563" t="s">
        <v>24001</v>
      </c>
      <c r="L736" s="563" t="s">
        <v>24001</v>
      </c>
      <c r="M736" s="563" t="s">
        <v>24001</v>
      </c>
      <c r="N736" s="563" t="s">
        <v>24001</v>
      </c>
      <c r="O736" s="564" t="s">
        <v>24001</v>
      </c>
      <c r="P736" s="564" t="s">
        <v>24001</v>
      </c>
      <c r="Q736" s="564">
        <v>41316</v>
      </c>
      <c r="R736" s="564"/>
      <c r="S736" s="564" t="s">
        <v>29366</v>
      </c>
    </row>
    <row r="737" spans="1:19" x14ac:dyDescent="0.35">
      <c r="A737" s="559">
        <v>2655</v>
      </c>
      <c r="B737" s="563" t="s">
        <v>484</v>
      </c>
      <c r="C737" s="563" t="s">
        <v>8758</v>
      </c>
      <c r="D737" s="563" t="s">
        <v>8763</v>
      </c>
      <c r="E737" s="563" t="s">
        <v>8759</v>
      </c>
      <c r="F737" s="563" t="s">
        <v>8760</v>
      </c>
      <c r="G737" s="563" t="s">
        <v>8761</v>
      </c>
      <c r="H737" s="563" t="s">
        <v>8762</v>
      </c>
      <c r="I737" s="563" t="s">
        <v>26690</v>
      </c>
      <c r="J737" s="563" t="s">
        <v>24001</v>
      </c>
      <c r="K737" s="563" t="s">
        <v>24001</v>
      </c>
      <c r="L737" s="563" t="s">
        <v>24001</v>
      </c>
      <c r="M737" s="563" t="s">
        <v>24001</v>
      </c>
      <c r="N737" s="563" t="s">
        <v>24001</v>
      </c>
      <c r="O737" s="564" t="s">
        <v>24001</v>
      </c>
      <c r="P737" s="564" t="s">
        <v>24001</v>
      </c>
      <c r="Q737" s="564">
        <v>33148</v>
      </c>
      <c r="R737" s="564"/>
      <c r="S737" s="564" t="s">
        <v>29367</v>
      </c>
    </row>
    <row r="738" spans="1:19" x14ac:dyDescent="0.35">
      <c r="A738" s="562">
        <v>2656</v>
      </c>
      <c r="B738" s="563" t="s">
        <v>484</v>
      </c>
      <c r="C738" s="563" t="s">
        <v>8758</v>
      </c>
      <c r="D738" s="563" t="s">
        <v>8766</v>
      </c>
      <c r="E738" s="563" t="s">
        <v>24001</v>
      </c>
      <c r="F738" s="563" t="s">
        <v>8764</v>
      </c>
      <c r="G738" s="563" t="s">
        <v>8761</v>
      </c>
      <c r="H738" s="563" t="s">
        <v>8765</v>
      </c>
      <c r="I738" s="563" t="s">
        <v>26690</v>
      </c>
      <c r="J738" s="563" t="s">
        <v>24001</v>
      </c>
      <c r="K738" s="563" t="s">
        <v>24001</v>
      </c>
      <c r="L738" s="563" t="s">
        <v>24001</v>
      </c>
      <c r="M738" s="563" t="s">
        <v>24001</v>
      </c>
      <c r="N738" s="563" t="s">
        <v>24001</v>
      </c>
      <c r="O738" s="564" t="s">
        <v>24001</v>
      </c>
      <c r="P738" s="564" t="s">
        <v>24001</v>
      </c>
      <c r="Q738" s="564">
        <v>33148</v>
      </c>
      <c r="R738" s="564">
        <v>34074</v>
      </c>
      <c r="S738" s="564" t="s">
        <v>29368</v>
      </c>
    </row>
    <row r="739" spans="1:19" x14ac:dyDescent="0.35">
      <c r="A739" s="559">
        <v>2657</v>
      </c>
      <c r="B739" s="563" t="s">
        <v>484</v>
      </c>
      <c r="C739" s="563" t="s">
        <v>8758</v>
      </c>
      <c r="D739" s="563" t="s">
        <v>8769</v>
      </c>
      <c r="E739" s="563" t="s">
        <v>24001</v>
      </c>
      <c r="F739" s="563" t="s">
        <v>8767</v>
      </c>
      <c r="G739" s="563" t="s">
        <v>8761</v>
      </c>
      <c r="H739" s="563" t="s">
        <v>8768</v>
      </c>
      <c r="I739" s="563" t="s">
        <v>26690</v>
      </c>
      <c r="J739" s="563" t="s">
        <v>24001</v>
      </c>
      <c r="K739" s="563" t="s">
        <v>154</v>
      </c>
      <c r="L739" s="563" t="s">
        <v>24001</v>
      </c>
      <c r="M739" s="563" t="s">
        <v>24001</v>
      </c>
      <c r="N739" s="563" t="s">
        <v>24001</v>
      </c>
      <c r="O739" s="564" t="s">
        <v>24001</v>
      </c>
      <c r="P739" s="564" t="s">
        <v>24001</v>
      </c>
      <c r="Q739" s="564">
        <v>33148</v>
      </c>
      <c r="R739" s="564"/>
      <c r="S739" s="564" t="s">
        <v>29369</v>
      </c>
    </row>
    <row r="740" spans="1:19" x14ac:dyDescent="0.35">
      <c r="A740" s="559">
        <v>2658</v>
      </c>
      <c r="B740" s="563" t="s">
        <v>484</v>
      </c>
      <c r="C740" s="563" t="s">
        <v>8758</v>
      </c>
      <c r="D740" s="563" t="s">
        <v>8772</v>
      </c>
      <c r="E740" s="563" t="s">
        <v>24001</v>
      </c>
      <c r="F740" s="563" t="s">
        <v>8770</v>
      </c>
      <c r="G740" s="563" t="s">
        <v>8761</v>
      </c>
      <c r="H740" s="563" t="s">
        <v>8771</v>
      </c>
      <c r="I740" s="563" t="s">
        <v>26690</v>
      </c>
      <c r="J740" s="563" t="s">
        <v>24001</v>
      </c>
      <c r="K740" s="563" t="s">
        <v>24001</v>
      </c>
      <c r="L740" s="563" t="s">
        <v>24001</v>
      </c>
      <c r="M740" s="563" t="s">
        <v>24001</v>
      </c>
      <c r="N740" s="563" t="s">
        <v>24001</v>
      </c>
      <c r="O740" s="564" t="s">
        <v>24001</v>
      </c>
      <c r="P740" s="564" t="s">
        <v>24001</v>
      </c>
      <c r="Q740" s="564">
        <v>33969</v>
      </c>
      <c r="R740" s="564"/>
      <c r="S740" s="564" t="s">
        <v>29370</v>
      </c>
    </row>
    <row r="741" spans="1:19" x14ac:dyDescent="0.35">
      <c r="A741" s="562">
        <v>2659</v>
      </c>
      <c r="B741" s="563" t="s">
        <v>484</v>
      </c>
      <c r="C741" s="563" t="s">
        <v>8758</v>
      </c>
      <c r="D741" s="563" t="s">
        <v>8776</v>
      </c>
      <c r="E741" s="563" t="s">
        <v>8773</v>
      </c>
      <c r="F741" s="563" t="s">
        <v>8774</v>
      </c>
      <c r="G741" s="563" t="s">
        <v>8761</v>
      </c>
      <c r="H741" s="563" t="s">
        <v>8775</v>
      </c>
      <c r="I741" s="563" t="s">
        <v>26691</v>
      </c>
      <c r="J741" s="563" t="s">
        <v>24001</v>
      </c>
      <c r="K741" s="563" t="s">
        <v>24001</v>
      </c>
      <c r="L741" s="563" t="s">
        <v>24001</v>
      </c>
      <c r="M741" s="563" t="s">
        <v>24001</v>
      </c>
      <c r="N741" s="563" t="s">
        <v>24001</v>
      </c>
      <c r="O741" s="564" t="s">
        <v>24001</v>
      </c>
      <c r="P741" s="564" t="s">
        <v>24001</v>
      </c>
      <c r="Q741" s="564">
        <v>33969</v>
      </c>
      <c r="R741" s="564">
        <v>34288</v>
      </c>
      <c r="S741" s="564" t="s">
        <v>29371</v>
      </c>
    </row>
    <row r="742" spans="1:19" x14ac:dyDescent="0.35">
      <c r="A742" s="559">
        <v>2660</v>
      </c>
      <c r="B742" s="563" t="s">
        <v>484</v>
      </c>
      <c r="C742" s="563" t="s">
        <v>8758</v>
      </c>
      <c r="D742" s="563" t="s">
        <v>8778</v>
      </c>
      <c r="E742" s="563" t="s">
        <v>8773</v>
      </c>
      <c r="F742" s="563" t="s">
        <v>8777</v>
      </c>
      <c r="G742" s="563" t="s">
        <v>8761</v>
      </c>
      <c r="H742" s="563" t="s">
        <v>8775</v>
      </c>
      <c r="I742" s="563" t="s">
        <v>27088</v>
      </c>
      <c r="J742" s="563" t="s">
        <v>24001</v>
      </c>
      <c r="K742" s="563" t="s">
        <v>24001</v>
      </c>
      <c r="L742" s="563" t="s">
        <v>24001</v>
      </c>
      <c r="M742" s="563" t="s">
        <v>24001</v>
      </c>
      <c r="N742" s="563" t="s">
        <v>24001</v>
      </c>
      <c r="O742" s="564" t="s">
        <v>24001</v>
      </c>
      <c r="P742" s="564" t="s">
        <v>24001</v>
      </c>
      <c r="Q742" s="564">
        <v>33148</v>
      </c>
      <c r="R742" s="564"/>
      <c r="S742" s="564" t="s">
        <v>29372</v>
      </c>
    </row>
    <row r="743" spans="1:19" x14ac:dyDescent="0.35">
      <c r="A743" s="559">
        <v>2661</v>
      </c>
      <c r="B743" s="563" t="s">
        <v>484</v>
      </c>
      <c r="C743" s="563" t="s">
        <v>8758</v>
      </c>
      <c r="D743" s="563" t="s">
        <v>8780</v>
      </c>
      <c r="E743" s="563" t="s">
        <v>8773</v>
      </c>
      <c r="F743" s="563" t="s">
        <v>8779</v>
      </c>
      <c r="G743" s="563" t="s">
        <v>8761</v>
      </c>
      <c r="H743" s="563" t="s">
        <v>8775</v>
      </c>
      <c r="I743" s="563" t="s">
        <v>27089</v>
      </c>
      <c r="J743" s="563" t="s">
        <v>24001</v>
      </c>
      <c r="K743" s="563" t="s">
        <v>24001</v>
      </c>
      <c r="L743" s="563" t="s">
        <v>24001</v>
      </c>
      <c r="M743" s="563" t="s">
        <v>24001</v>
      </c>
      <c r="N743" s="563" t="s">
        <v>24001</v>
      </c>
      <c r="O743" s="564" t="s">
        <v>24001</v>
      </c>
      <c r="P743" s="564" t="s">
        <v>24001</v>
      </c>
      <c r="Q743" s="564">
        <v>33148</v>
      </c>
      <c r="R743" s="564">
        <v>33969</v>
      </c>
      <c r="S743" s="564" t="s">
        <v>29373</v>
      </c>
    </row>
    <row r="744" spans="1:19" x14ac:dyDescent="0.35">
      <c r="A744" s="562">
        <v>2662</v>
      </c>
      <c r="B744" s="563" t="s">
        <v>484</v>
      </c>
      <c r="C744" s="563" t="s">
        <v>8758</v>
      </c>
      <c r="D744" s="563" t="s">
        <v>8783</v>
      </c>
      <c r="E744" s="563" t="s">
        <v>8781</v>
      </c>
      <c r="F744" s="563" t="s">
        <v>8782</v>
      </c>
      <c r="G744" s="563" t="s">
        <v>8761</v>
      </c>
      <c r="H744" s="563" t="s">
        <v>55</v>
      </c>
      <c r="I744" s="563" t="s">
        <v>26690</v>
      </c>
      <c r="J744" s="563" t="s">
        <v>24001</v>
      </c>
      <c r="K744" s="563" t="s">
        <v>24001</v>
      </c>
      <c r="L744" s="563" t="s">
        <v>24001</v>
      </c>
      <c r="M744" s="563" t="s">
        <v>24001</v>
      </c>
      <c r="N744" s="563" t="s">
        <v>24001</v>
      </c>
      <c r="O744" s="564" t="s">
        <v>24001</v>
      </c>
      <c r="P744" s="564" t="s">
        <v>24001</v>
      </c>
      <c r="Q744" s="564">
        <v>33148</v>
      </c>
      <c r="R744" s="564"/>
      <c r="S744" s="564" t="s">
        <v>8783</v>
      </c>
    </row>
    <row r="745" spans="1:19" x14ac:dyDescent="0.35">
      <c r="A745" s="559">
        <v>2663</v>
      </c>
      <c r="B745" s="563" t="s">
        <v>484</v>
      </c>
      <c r="C745" s="563" t="s">
        <v>8758</v>
      </c>
      <c r="D745" s="563" t="s">
        <v>8787</v>
      </c>
      <c r="E745" s="563" t="s">
        <v>8784</v>
      </c>
      <c r="F745" s="563" t="s">
        <v>8785</v>
      </c>
      <c r="G745" s="563" t="s">
        <v>8761</v>
      </c>
      <c r="H745" s="563" t="s">
        <v>8786</v>
      </c>
      <c r="I745" s="563" t="s">
        <v>26690</v>
      </c>
      <c r="J745" s="563" t="s">
        <v>24001</v>
      </c>
      <c r="K745" s="563" t="s">
        <v>24001</v>
      </c>
      <c r="L745" s="563" t="s">
        <v>24001</v>
      </c>
      <c r="M745" s="563" t="s">
        <v>24001</v>
      </c>
      <c r="N745" s="563" t="s">
        <v>24001</v>
      </c>
      <c r="O745" s="564" t="s">
        <v>24001</v>
      </c>
      <c r="P745" s="564" t="s">
        <v>24001</v>
      </c>
      <c r="Q745" s="564">
        <v>33148</v>
      </c>
      <c r="R745" s="564"/>
      <c r="S745" s="564" t="s">
        <v>29374</v>
      </c>
    </row>
    <row r="746" spans="1:19" x14ac:dyDescent="0.35">
      <c r="A746" s="559">
        <v>5242</v>
      </c>
      <c r="B746" s="563" t="s">
        <v>484</v>
      </c>
      <c r="C746" s="563" t="s">
        <v>28883</v>
      </c>
      <c r="D746" s="563" t="s">
        <v>13501</v>
      </c>
      <c r="E746" s="563" t="s">
        <v>13498</v>
      </c>
      <c r="F746" s="563" t="s">
        <v>13499</v>
      </c>
      <c r="G746" s="563" t="s">
        <v>13500</v>
      </c>
      <c r="H746" s="563" t="s">
        <v>6267</v>
      </c>
      <c r="I746" s="563" t="s">
        <v>26690</v>
      </c>
      <c r="J746" s="563" t="s">
        <v>109</v>
      </c>
      <c r="K746" s="563" t="s">
        <v>24001</v>
      </c>
      <c r="L746" s="563" t="s">
        <v>24001</v>
      </c>
      <c r="M746" s="563" t="s">
        <v>24001</v>
      </c>
      <c r="N746" s="563" t="s">
        <v>24001</v>
      </c>
      <c r="O746" s="564" t="s">
        <v>24001</v>
      </c>
      <c r="P746" s="564" t="s">
        <v>24001</v>
      </c>
      <c r="Q746" s="564">
        <v>33148</v>
      </c>
      <c r="R746" s="564"/>
      <c r="S746" s="564" t="s">
        <v>29375</v>
      </c>
    </row>
    <row r="747" spans="1:19" x14ac:dyDescent="0.35">
      <c r="A747" s="562">
        <v>2705</v>
      </c>
      <c r="B747" s="563" t="s">
        <v>484</v>
      </c>
      <c r="C747" s="563" t="s">
        <v>7168</v>
      </c>
      <c r="D747" s="563" t="s">
        <v>7189</v>
      </c>
      <c r="E747" s="563" t="s">
        <v>7185</v>
      </c>
      <c r="F747" s="563" t="s">
        <v>7186</v>
      </c>
      <c r="G747" s="563" t="s">
        <v>7187</v>
      </c>
      <c r="H747" s="563" t="s">
        <v>7188</v>
      </c>
      <c r="I747" s="563" t="s">
        <v>26690</v>
      </c>
      <c r="J747" s="563" t="s">
        <v>24001</v>
      </c>
      <c r="K747" s="563" t="s">
        <v>24001</v>
      </c>
      <c r="L747" s="563" t="s">
        <v>24001</v>
      </c>
      <c r="M747" s="563" t="s">
        <v>24001</v>
      </c>
      <c r="N747" s="563" t="s">
        <v>24001</v>
      </c>
      <c r="O747" s="564" t="s">
        <v>24001</v>
      </c>
      <c r="P747" s="564" t="s">
        <v>24001</v>
      </c>
      <c r="Q747" s="564">
        <v>33148</v>
      </c>
      <c r="R747" s="564"/>
      <c r="S747" s="564" t="s">
        <v>29376</v>
      </c>
    </row>
    <row r="748" spans="1:19" x14ac:dyDescent="0.35">
      <c r="A748" s="559">
        <v>2706</v>
      </c>
      <c r="B748" s="563" t="s">
        <v>484</v>
      </c>
      <c r="C748" s="563" t="s">
        <v>7168</v>
      </c>
      <c r="D748" s="563" t="s">
        <v>7191</v>
      </c>
      <c r="E748" s="563" t="s">
        <v>7187</v>
      </c>
      <c r="F748" s="563" t="s">
        <v>7190</v>
      </c>
      <c r="G748" s="563" t="s">
        <v>7187</v>
      </c>
      <c r="H748" s="563" t="s">
        <v>55</v>
      </c>
      <c r="I748" s="563" t="s">
        <v>26690</v>
      </c>
      <c r="J748" s="563" t="s">
        <v>24001</v>
      </c>
      <c r="K748" s="563" t="s">
        <v>24001</v>
      </c>
      <c r="L748" s="563" t="s">
        <v>24001</v>
      </c>
      <c r="M748" s="563" t="s">
        <v>24001</v>
      </c>
      <c r="N748" s="563" t="s">
        <v>24001</v>
      </c>
      <c r="O748" s="564" t="s">
        <v>24001</v>
      </c>
      <c r="P748" s="564" t="s">
        <v>24001</v>
      </c>
      <c r="Q748" s="564">
        <v>33148</v>
      </c>
      <c r="R748" s="564"/>
      <c r="S748" s="564" t="s">
        <v>7191</v>
      </c>
    </row>
    <row r="749" spans="1:19" x14ac:dyDescent="0.35">
      <c r="A749" s="559">
        <v>2707</v>
      </c>
      <c r="B749" s="563" t="s">
        <v>484</v>
      </c>
      <c r="C749" s="563" t="s">
        <v>7168</v>
      </c>
      <c r="D749" s="563" t="s">
        <v>7194</v>
      </c>
      <c r="E749" s="563" t="s">
        <v>7192</v>
      </c>
      <c r="F749" s="563" t="s">
        <v>7193</v>
      </c>
      <c r="G749" s="563" t="s">
        <v>7187</v>
      </c>
      <c r="H749" s="563" t="s">
        <v>1976</v>
      </c>
      <c r="I749" s="563" t="s">
        <v>26729</v>
      </c>
      <c r="J749" s="563" t="s">
        <v>24001</v>
      </c>
      <c r="K749" s="563" t="s">
        <v>24001</v>
      </c>
      <c r="L749" s="563" t="s">
        <v>24001</v>
      </c>
      <c r="M749" s="563" t="s">
        <v>24001</v>
      </c>
      <c r="N749" s="563" t="s">
        <v>24001</v>
      </c>
      <c r="O749" s="564" t="s">
        <v>24001</v>
      </c>
      <c r="P749" s="564" t="s">
        <v>24001</v>
      </c>
      <c r="Q749" s="564">
        <v>33148</v>
      </c>
      <c r="R749" s="564">
        <v>38390</v>
      </c>
      <c r="S749" s="564" t="s">
        <v>29377</v>
      </c>
    </row>
    <row r="750" spans="1:19" x14ac:dyDescent="0.35">
      <c r="A750" s="562">
        <v>5923</v>
      </c>
      <c r="B750" s="563" t="s">
        <v>484</v>
      </c>
      <c r="C750" s="563" t="s">
        <v>29047</v>
      </c>
      <c r="D750" s="563" t="s">
        <v>9928</v>
      </c>
      <c r="E750" s="563" t="s">
        <v>9925</v>
      </c>
      <c r="F750" s="563" t="s">
        <v>9926</v>
      </c>
      <c r="G750" s="563" t="s">
        <v>9927</v>
      </c>
      <c r="H750" s="563" t="s">
        <v>1809</v>
      </c>
      <c r="I750" s="563" t="s">
        <v>26690</v>
      </c>
      <c r="J750" s="563" t="s">
        <v>109</v>
      </c>
      <c r="K750" s="563" t="s">
        <v>24001</v>
      </c>
      <c r="L750" s="563" t="s">
        <v>24001</v>
      </c>
      <c r="M750" s="563" t="s">
        <v>24001</v>
      </c>
      <c r="N750" s="563" t="s">
        <v>24001</v>
      </c>
      <c r="O750" s="564" t="s">
        <v>24001</v>
      </c>
      <c r="P750" s="564" t="s">
        <v>24001</v>
      </c>
      <c r="Q750" s="564">
        <v>33148</v>
      </c>
      <c r="R750" s="564"/>
      <c r="S750" s="564" t="s">
        <v>29378</v>
      </c>
    </row>
    <row r="751" spans="1:19" x14ac:dyDescent="0.35">
      <c r="A751" s="559">
        <v>3867</v>
      </c>
      <c r="B751" s="563" t="s">
        <v>484</v>
      </c>
      <c r="C751" s="563" t="s">
        <v>2950</v>
      </c>
      <c r="D751" s="563" t="s">
        <v>2195</v>
      </c>
      <c r="E751" s="563" t="s">
        <v>2192</v>
      </c>
      <c r="F751" s="563" t="s">
        <v>2193</v>
      </c>
      <c r="G751" s="563" t="s">
        <v>2194</v>
      </c>
      <c r="H751" s="563" t="s">
        <v>1209</v>
      </c>
      <c r="I751" s="563" t="s">
        <v>26775</v>
      </c>
      <c r="J751" s="563" t="s">
        <v>109</v>
      </c>
      <c r="K751" s="563" t="s">
        <v>24001</v>
      </c>
      <c r="L751" s="563" t="s">
        <v>24001</v>
      </c>
      <c r="M751" s="563" t="s">
        <v>24001</v>
      </c>
      <c r="N751" s="563" t="s">
        <v>24001</v>
      </c>
      <c r="O751" s="564" t="s">
        <v>24001</v>
      </c>
      <c r="P751" s="564" t="s">
        <v>24001</v>
      </c>
      <c r="Q751" s="564">
        <v>33148</v>
      </c>
      <c r="R751" s="564"/>
      <c r="S751" s="564" t="s">
        <v>34280</v>
      </c>
    </row>
    <row r="752" spans="1:19" x14ac:dyDescent="0.35">
      <c r="A752" s="559">
        <v>2583</v>
      </c>
      <c r="B752" s="563" t="s">
        <v>484</v>
      </c>
      <c r="C752" s="563" t="s">
        <v>613</v>
      </c>
      <c r="D752" s="563" t="s">
        <v>625</v>
      </c>
      <c r="E752" s="563" t="s">
        <v>24001</v>
      </c>
      <c r="F752" s="563" t="s">
        <v>622</v>
      </c>
      <c r="G752" s="563" t="s">
        <v>623</v>
      </c>
      <c r="H752" s="563" t="s">
        <v>624</v>
      </c>
      <c r="I752" s="563" t="s">
        <v>26690</v>
      </c>
      <c r="J752" s="563" t="s">
        <v>109</v>
      </c>
      <c r="K752" s="563" t="s">
        <v>24001</v>
      </c>
      <c r="L752" s="563" t="s">
        <v>24001</v>
      </c>
      <c r="M752" s="563" t="s">
        <v>24001</v>
      </c>
      <c r="N752" s="563" t="s">
        <v>24001</v>
      </c>
      <c r="O752" s="564" t="s">
        <v>24001</v>
      </c>
      <c r="P752" s="564" t="s">
        <v>24001</v>
      </c>
      <c r="Q752" s="564">
        <v>38841</v>
      </c>
      <c r="R752" s="564"/>
      <c r="S752" s="564" t="s">
        <v>34281</v>
      </c>
    </row>
    <row r="753" spans="1:19" x14ac:dyDescent="0.35">
      <c r="A753" s="562">
        <v>2708</v>
      </c>
      <c r="B753" s="563" t="s">
        <v>484</v>
      </c>
      <c r="C753" s="563" t="s">
        <v>7168</v>
      </c>
      <c r="D753" s="563" t="s">
        <v>7199</v>
      </c>
      <c r="E753" s="563" t="s">
        <v>7195</v>
      </c>
      <c r="F753" s="563" t="s">
        <v>7196</v>
      </c>
      <c r="G753" s="563" t="s">
        <v>7197</v>
      </c>
      <c r="H753" s="563" t="s">
        <v>7198</v>
      </c>
      <c r="I753" s="563" t="s">
        <v>26690</v>
      </c>
      <c r="J753" s="563" t="s">
        <v>24001</v>
      </c>
      <c r="K753" s="563" t="s">
        <v>24001</v>
      </c>
      <c r="L753" s="563" t="s">
        <v>24001</v>
      </c>
      <c r="M753" s="563" t="s">
        <v>24001</v>
      </c>
      <c r="N753" s="563" t="s">
        <v>24001</v>
      </c>
      <c r="O753" s="564" t="s">
        <v>24001</v>
      </c>
      <c r="P753" s="564" t="s">
        <v>24001</v>
      </c>
      <c r="Q753" s="564">
        <v>33148</v>
      </c>
      <c r="R753" s="564"/>
      <c r="S753" s="564" t="s">
        <v>29379</v>
      </c>
    </row>
    <row r="754" spans="1:19" x14ac:dyDescent="0.35">
      <c r="A754" s="559">
        <v>2709</v>
      </c>
      <c r="B754" s="563" t="s">
        <v>484</v>
      </c>
      <c r="C754" s="563" t="s">
        <v>7168</v>
      </c>
      <c r="D754" s="563" t="s">
        <v>7203</v>
      </c>
      <c r="E754" s="563" t="s">
        <v>7200</v>
      </c>
      <c r="F754" s="563" t="s">
        <v>7201</v>
      </c>
      <c r="G754" s="563" t="s">
        <v>7197</v>
      </c>
      <c r="H754" s="563" t="s">
        <v>7202</v>
      </c>
      <c r="I754" s="563" t="s">
        <v>26690</v>
      </c>
      <c r="J754" s="563" t="s">
        <v>24001</v>
      </c>
      <c r="K754" s="563" t="s">
        <v>24001</v>
      </c>
      <c r="L754" s="563" t="s">
        <v>24001</v>
      </c>
      <c r="M754" s="563" t="s">
        <v>24001</v>
      </c>
      <c r="N754" s="563" t="s">
        <v>24001</v>
      </c>
      <c r="O754" s="564" t="s">
        <v>24001</v>
      </c>
      <c r="P754" s="564" t="s">
        <v>24001</v>
      </c>
      <c r="Q754" s="564">
        <v>33148</v>
      </c>
      <c r="R754" s="564"/>
      <c r="S754" s="564" t="s">
        <v>29380</v>
      </c>
    </row>
    <row r="755" spans="1:19" x14ac:dyDescent="0.35">
      <c r="A755" s="559">
        <v>2710</v>
      </c>
      <c r="B755" s="563" t="s">
        <v>484</v>
      </c>
      <c r="C755" s="563" t="s">
        <v>7168</v>
      </c>
      <c r="D755" s="563" t="s">
        <v>7206</v>
      </c>
      <c r="E755" s="563" t="s">
        <v>7204</v>
      </c>
      <c r="F755" s="563" t="s">
        <v>7205</v>
      </c>
      <c r="G755" s="563" t="s">
        <v>7197</v>
      </c>
      <c r="H755" s="563" t="s">
        <v>55</v>
      </c>
      <c r="I755" s="563" t="s">
        <v>26690</v>
      </c>
      <c r="J755" s="563" t="s">
        <v>24001</v>
      </c>
      <c r="K755" s="563" t="s">
        <v>24001</v>
      </c>
      <c r="L755" s="563" t="s">
        <v>24001</v>
      </c>
      <c r="M755" s="563" t="s">
        <v>24001</v>
      </c>
      <c r="N755" s="563" t="s">
        <v>24001</v>
      </c>
      <c r="O755" s="564" t="s">
        <v>24001</v>
      </c>
      <c r="P755" s="564" t="s">
        <v>24001</v>
      </c>
      <c r="Q755" s="564">
        <v>33148</v>
      </c>
      <c r="R755" s="564"/>
      <c r="S755" s="564" t="s">
        <v>7206</v>
      </c>
    </row>
    <row r="756" spans="1:19" x14ac:dyDescent="0.35">
      <c r="A756" s="562">
        <v>2711</v>
      </c>
      <c r="B756" s="563" t="s">
        <v>484</v>
      </c>
      <c r="C756" s="563" t="s">
        <v>7168</v>
      </c>
      <c r="D756" s="563" t="s">
        <v>7210</v>
      </c>
      <c r="E756" s="563" t="s">
        <v>7207</v>
      </c>
      <c r="F756" s="563" t="s">
        <v>7208</v>
      </c>
      <c r="G756" s="563" t="s">
        <v>7197</v>
      </c>
      <c r="H756" s="563" t="s">
        <v>7209</v>
      </c>
      <c r="I756" s="563" t="s">
        <v>26690</v>
      </c>
      <c r="J756" s="563" t="s">
        <v>24001</v>
      </c>
      <c r="K756" s="563" t="s">
        <v>50</v>
      </c>
      <c r="L756" s="563" t="s">
        <v>27619</v>
      </c>
      <c r="M756" s="563" t="s">
        <v>899</v>
      </c>
      <c r="N756" s="563" t="s">
        <v>28712</v>
      </c>
      <c r="O756" s="564" t="s">
        <v>24001</v>
      </c>
      <c r="P756" s="564" t="s">
        <v>24001</v>
      </c>
      <c r="Q756" s="564">
        <v>33148</v>
      </c>
      <c r="R756" s="564"/>
      <c r="S756" s="564" t="s">
        <v>29381</v>
      </c>
    </row>
    <row r="757" spans="1:19" x14ac:dyDescent="0.35">
      <c r="A757" s="559">
        <v>5243</v>
      </c>
      <c r="B757" s="563" t="s">
        <v>484</v>
      </c>
      <c r="C757" s="563" t="s">
        <v>28883</v>
      </c>
      <c r="D757" s="563" t="s">
        <v>29382</v>
      </c>
      <c r="E757" s="563" t="s">
        <v>13506</v>
      </c>
      <c r="F757" s="563" t="s">
        <v>29383</v>
      </c>
      <c r="G757" s="563" t="s">
        <v>13504</v>
      </c>
      <c r="H757" s="563" t="s">
        <v>1612</v>
      </c>
      <c r="I757" s="563" t="s">
        <v>26690</v>
      </c>
      <c r="J757" s="563" t="s">
        <v>109</v>
      </c>
      <c r="K757" s="563" t="s">
        <v>24001</v>
      </c>
      <c r="L757" s="563" t="s">
        <v>24001</v>
      </c>
      <c r="M757" s="563" t="s">
        <v>24001</v>
      </c>
      <c r="N757" s="563" t="s">
        <v>24001</v>
      </c>
      <c r="O757" s="564" t="s">
        <v>24001</v>
      </c>
      <c r="P757" s="564" t="s">
        <v>24001</v>
      </c>
      <c r="Q757" s="564">
        <v>44917</v>
      </c>
      <c r="R757" s="564"/>
      <c r="S757" s="564" t="s">
        <v>29384</v>
      </c>
    </row>
    <row r="758" spans="1:19" x14ac:dyDescent="0.35">
      <c r="A758" s="559">
        <v>5244</v>
      </c>
      <c r="B758" s="563" t="s">
        <v>484</v>
      </c>
      <c r="C758" s="563" t="s">
        <v>28883</v>
      </c>
      <c r="D758" s="563" t="s">
        <v>24029</v>
      </c>
      <c r="E758" s="563" t="s">
        <v>13502</v>
      </c>
      <c r="F758" s="563" t="s">
        <v>13503</v>
      </c>
      <c r="G758" s="563" t="s">
        <v>13504</v>
      </c>
      <c r="H758" s="563" t="s">
        <v>24030</v>
      </c>
      <c r="I758" s="563" t="s">
        <v>27352</v>
      </c>
      <c r="J758" s="563" t="s">
        <v>109</v>
      </c>
      <c r="K758" s="563" t="s">
        <v>24001</v>
      </c>
      <c r="L758" s="563" t="s">
        <v>24001</v>
      </c>
      <c r="M758" s="563" t="s">
        <v>24001</v>
      </c>
      <c r="N758" s="563" t="s">
        <v>24001</v>
      </c>
      <c r="O758" s="564" t="s">
        <v>24001</v>
      </c>
      <c r="P758" s="564" t="s">
        <v>24001</v>
      </c>
      <c r="Q758" s="564">
        <v>41773</v>
      </c>
      <c r="R758" s="564">
        <v>42978.726041666698</v>
      </c>
      <c r="S758" s="564" t="s">
        <v>29385</v>
      </c>
    </row>
    <row r="759" spans="1:19" x14ac:dyDescent="0.35">
      <c r="A759" s="562">
        <v>5924</v>
      </c>
      <c r="B759" s="563" t="s">
        <v>484</v>
      </c>
      <c r="C759" s="563" t="s">
        <v>29047</v>
      </c>
      <c r="D759" s="563" t="s">
        <v>9932</v>
      </c>
      <c r="E759" s="563" t="s">
        <v>9929</v>
      </c>
      <c r="F759" s="563" t="s">
        <v>9930</v>
      </c>
      <c r="G759" s="563" t="s">
        <v>9929</v>
      </c>
      <c r="H759" s="563" t="s">
        <v>9931</v>
      </c>
      <c r="I759" s="563" t="s">
        <v>26690</v>
      </c>
      <c r="J759" s="563" t="s">
        <v>109</v>
      </c>
      <c r="K759" s="563" t="s">
        <v>24001</v>
      </c>
      <c r="L759" s="563" t="s">
        <v>24001</v>
      </c>
      <c r="M759" s="563" t="s">
        <v>24001</v>
      </c>
      <c r="N759" s="563" t="s">
        <v>24001</v>
      </c>
      <c r="O759" s="564" t="s">
        <v>24001</v>
      </c>
      <c r="P759" s="564" t="s">
        <v>26697</v>
      </c>
      <c r="Q759" s="564">
        <v>33148</v>
      </c>
      <c r="R759" s="564"/>
      <c r="S759" s="564" t="s">
        <v>29386</v>
      </c>
    </row>
    <row r="760" spans="1:19" x14ac:dyDescent="0.35">
      <c r="A760" s="559">
        <v>6147</v>
      </c>
      <c r="B760" s="563" t="s">
        <v>484</v>
      </c>
      <c r="C760" s="563" t="s">
        <v>12287</v>
      </c>
      <c r="D760" s="563" t="s">
        <v>12290</v>
      </c>
      <c r="E760" s="563" t="s">
        <v>24001</v>
      </c>
      <c r="F760" s="563" t="s">
        <v>12288</v>
      </c>
      <c r="G760" s="563" t="s">
        <v>12289</v>
      </c>
      <c r="H760" s="563" t="s">
        <v>55</v>
      </c>
      <c r="I760" s="563" t="s">
        <v>26690</v>
      </c>
      <c r="J760" s="563" t="s">
        <v>24001</v>
      </c>
      <c r="K760" s="563" t="s">
        <v>24001</v>
      </c>
      <c r="L760" s="563" t="s">
        <v>24001</v>
      </c>
      <c r="M760" s="563" t="s">
        <v>24001</v>
      </c>
      <c r="N760" s="563" t="s">
        <v>24001</v>
      </c>
      <c r="O760" s="564" t="s">
        <v>24001</v>
      </c>
      <c r="P760" s="564" t="s">
        <v>24001</v>
      </c>
      <c r="Q760" s="564">
        <v>33148</v>
      </c>
      <c r="R760" s="564"/>
      <c r="S760" s="564" t="s">
        <v>12290</v>
      </c>
    </row>
    <row r="761" spans="1:19" x14ac:dyDescent="0.35">
      <c r="A761" s="559">
        <v>5858</v>
      </c>
      <c r="B761" s="563" t="s">
        <v>484</v>
      </c>
      <c r="C761" s="563" t="s">
        <v>4528</v>
      </c>
      <c r="D761" s="563" t="s">
        <v>4532</v>
      </c>
      <c r="E761" s="563" t="s">
        <v>4533</v>
      </c>
      <c r="F761" s="563" t="s">
        <v>4529</v>
      </c>
      <c r="G761" s="563" t="s">
        <v>4530</v>
      </c>
      <c r="H761" s="563" t="s">
        <v>4531</v>
      </c>
      <c r="I761" s="563" t="s">
        <v>26691</v>
      </c>
      <c r="J761" s="563" t="s">
        <v>24001</v>
      </c>
      <c r="K761" s="563" t="s">
        <v>24001</v>
      </c>
      <c r="L761" s="563" t="s">
        <v>24001</v>
      </c>
      <c r="M761" s="563" t="s">
        <v>24001</v>
      </c>
      <c r="N761" s="563" t="s">
        <v>24001</v>
      </c>
      <c r="O761" s="564" t="s">
        <v>24001</v>
      </c>
      <c r="P761" s="564" t="s">
        <v>24001</v>
      </c>
      <c r="Q761" s="564">
        <v>38775</v>
      </c>
      <c r="R761" s="564"/>
      <c r="S761" s="564" t="s">
        <v>29387</v>
      </c>
    </row>
    <row r="762" spans="1:19" x14ac:dyDescent="0.35">
      <c r="A762" s="562">
        <v>5859</v>
      </c>
      <c r="B762" s="563" t="s">
        <v>484</v>
      </c>
      <c r="C762" s="563" t="s">
        <v>4528</v>
      </c>
      <c r="D762" s="563" t="s">
        <v>4535</v>
      </c>
      <c r="E762" s="563" t="s">
        <v>4533</v>
      </c>
      <c r="F762" s="563" t="s">
        <v>4534</v>
      </c>
      <c r="G762" s="563" t="s">
        <v>4530</v>
      </c>
      <c r="H762" s="563" t="s">
        <v>4531</v>
      </c>
      <c r="I762" s="563" t="s">
        <v>26866</v>
      </c>
      <c r="J762" s="563" t="s">
        <v>24001</v>
      </c>
      <c r="K762" s="563" t="s">
        <v>24001</v>
      </c>
      <c r="L762" s="563" t="s">
        <v>24001</v>
      </c>
      <c r="M762" s="563" t="s">
        <v>24001</v>
      </c>
      <c r="N762" s="563" t="s">
        <v>24001</v>
      </c>
      <c r="O762" s="564" t="s">
        <v>24001</v>
      </c>
      <c r="P762" s="564" t="s">
        <v>24001</v>
      </c>
      <c r="Q762" s="564">
        <v>38770</v>
      </c>
      <c r="R762" s="564"/>
      <c r="S762" s="564" t="s">
        <v>29388</v>
      </c>
    </row>
    <row r="763" spans="1:19" x14ac:dyDescent="0.35">
      <c r="A763" s="559">
        <v>5860</v>
      </c>
      <c r="B763" s="563" t="s">
        <v>484</v>
      </c>
      <c r="C763" s="563" t="s">
        <v>4528</v>
      </c>
      <c r="D763" s="563" t="s">
        <v>4537</v>
      </c>
      <c r="E763" s="563" t="s">
        <v>4533</v>
      </c>
      <c r="F763" s="563" t="s">
        <v>4536</v>
      </c>
      <c r="G763" s="563" t="s">
        <v>4530</v>
      </c>
      <c r="H763" s="563" t="s">
        <v>4531</v>
      </c>
      <c r="I763" s="563" t="s">
        <v>26867</v>
      </c>
      <c r="J763" s="563" t="s">
        <v>24001</v>
      </c>
      <c r="K763" s="563" t="s">
        <v>24001</v>
      </c>
      <c r="L763" s="563" t="s">
        <v>24001</v>
      </c>
      <c r="M763" s="563" t="s">
        <v>24001</v>
      </c>
      <c r="N763" s="563" t="s">
        <v>24001</v>
      </c>
      <c r="O763" s="564" t="s">
        <v>24001</v>
      </c>
      <c r="P763" s="564" t="s">
        <v>24001</v>
      </c>
      <c r="Q763" s="564">
        <v>38770</v>
      </c>
      <c r="R763" s="564"/>
      <c r="S763" s="564" t="s">
        <v>29389</v>
      </c>
    </row>
    <row r="764" spans="1:19" x14ac:dyDescent="0.35">
      <c r="A764" s="559">
        <v>5861</v>
      </c>
      <c r="B764" s="563" t="s">
        <v>484</v>
      </c>
      <c r="C764" s="563" t="s">
        <v>4528</v>
      </c>
      <c r="D764" s="563" t="s">
        <v>4541</v>
      </c>
      <c r="E764" s="563" t="s">
        <v>4538</v>
      </c>
      <c r="F764" s="563" t="s">
        <v>4539</v>
      </c>
      <c r="G764" s="563" t="s">
        <v>4530</v>
      </c>
      <c r="H764" s="563" t="s">
        <v>4540</v>
      </c>
      <c r="I764" s="563" t="s">
        <v>26690</v>
      </c>
      <c r="J764" s="563" t="s">
        <v>24001</v>
      </c>
      <c r="K764" s="563" t="s">
        <v>24001</v>
      </c>
      <c r="L764" s="563" t="s">
        <v>24001</v>
      </c>
      <c r="M764" s="563" t="s">
        <v>24001</v>
      </c>
      <c r="N764" s="563" t="s">
        <v>24001</v>
      </c>
      <c r="O764" s="564" t="s">
        <v>24001</v>
      </c>
      <c r="P764" s="564" t="s">
        <v>24001</v>
      </c>
      <c r="Q764" s="564">
        <v>34234</v>
      </c>
      <c r="R764" s="564"/>
      <c r="S764" s="564" t="s">
        <v>4541</v>
      </c>
    </row>
    <row r="765" spans="1:19" x14ac:dyDescent="0.35">
      <c r="A765" s="562">
        <v>5862</v>
      </c>
      <c r="B765" s="563" t="s">
        <v>484</v>
      </c>
      <c r="C765" s="563" t="s">
        <v>4528</v>
      </c>
      <c r="D765" s="563" t="s">
        <v>4545</v>
      </c>
      <c r="E765" s="563" t="s">
        <v>4542</v>
      </c>
      <c r="F765" s="563" t="s">
        <v>4543</v>
      </c>
      <c r="G765" s="563" t="s">
        <v>4530</v>
      </c>
      <c r="H765" s="563" t="s">
        <v>4544</v>
      </c>
      <c r="I765" s="563" t="s">
        <v>26690</v>
      </c>
      <c r="J765" s="563" t="s">
        <v>109</v>
      </c>
      <c r="K765" s="563" t="s">
        <v>24001</v>
      </c>
      <c r="L765" s="563" t="s">
        <v>24001</v>
      </c>
      <c r="M765" s="563" t="s">
        <v>24001</v>
      </c>
      <c r="N765" s="563" t="s">
        <v>24001</v>
      </c>
      <c r="O765" s="564" t="s">
        <v>24001</v>
      </c>
      <c r="P765" s="564" t="s">
        <v>26697</v>
      </c>
      <c r="Q765" s="564">
        <v>33148</v>
      </c>
      <c r="R765" s="564">
        <v>38446</v>
      </c>
      <c r="S765" s="564" t="s">
        <v>29390</v>
      </c>
    </row>
    <row r="766" spans="1:19" x14ac:dyDescent="0.35">
      <c r="A766" s="559">
        <v>5863</v>
      </c>
      <c r="B766" s="563" t="s">
        <v>484</v>
      </c>
      <c r="C766" s="563" t="s">
        <v>4528</v>
      </c>
      <c r="D766" s="563" t="s">
        <v>4549</v>
      </c>
      <c r="E766" s="563" t="s">
        <v>4546</v>
      </c>
      <c r="F766" s="563" t="s">
        <v>4547</v>
      </c>
      <c r="G766" s="563" t="s">
        <v>4530</v>
      </c>
      <c r="H766" s="563" t="s">
        <v>4548</v>
      </c>
      <c r="I766" s="563" t="s">
        <v>26868</v>
      </c>
      <c r="J766" s="563" t="s">
        <v>24001</v>
      </c>
      <c r="K766" s="563" t="s">
        <v>62</v>
      </c>
      <c r="L766" s="563" t="s">
        <v>24001</v>
      </c>
      <c r="M766" s="563" t="s">
        <v>24001</v>
      </c>
      <c r="N766" s="563" t="s">
        <v>24001</v>
      </c>
      <c r="O766" s="564" t="s">
        <v>24001</v>
      </c>
      <c r="P766" s="564" t="s">
        <v>24001</v>
      </c>
      <c r="Q766" s="564">
        <v>33148</v>
      </c>
      <c r="R766" s="564"/>
      <c r="S766" s="564" t="s">
        <v>29391</v>
      </c>
    </row>
    <row r="767" spans="1:19" x14ac:dyDescent="0.35">
      <c r="A767" s="559">
        <v>5864</v>
      </c>
      <c r="B767" s="563" t="s">
        <v>484</v>
      </c>
      <c r="C767" s="563" t="s">
        <v>4528</v>
      </c>
      <c r="D767" s="563" t="s">
        <v>4553</v>
      </c>
      <c r="E767" s="563" t="s">
        <v>4550</v>
      </c>
      <c r="F767" s="563" t="s">
        <v>4551</v>
      </c>
      <c r="G767" s="563" t="s">
        <v>4530</v>
      </c>
      <c r="H767" s="563" t="s">
        <v>4552</v>
      </c>
      <c r="I767" s="563" t="s">
        <v>26690</v>
      </c>
      <c r="J767" s="563" t="s">
        <v>24001</v>
      </c>
      <c r="K767" s="563" t="s">
        <v>24001</v>
      </c>
      <c r="L767" s="563" t="s">
        <v>24001</v>
      </c>
      <c r="M767" s="563" t="s">
        <v>24001</v>
      </c>
      <c r="N767" s="563" t="s">
        <v>24001</v>
      </c>
      <c r="O767" s="564" t="s">
        <v>24001</v>
      </c>
      <c r="P767" s="564" t="s">
        <v>24001</v>
      </c>
      <c r="Q767" s="564">
        <v>33148</v>
      </c>
      <c r="R767" s="564"/>
      <c r="S767" s="564" t="s">
        <v>29392</v>
      </c>
    </row>
    <row r="768" spans="1:19" x14ac:dyDescent="0.35">
      <c r="A768" s="562">
        <v>5865</v>
      </c>
      <c r="B768" s="563" t="s">
        <v>484</v>
      </c>
      <c r="C768" s="563" t="s">
        <v>4528</v>
      </c>
      <c r="D768" s="563" t="s">
        <v>4555</v>
      </c>
      <c r="E768" s="563" t="s">
        <v>4538</v>
      </c>
      <c r="F768" s="563" t="s">
        <v>4554</v>
      </c>
      <c r="G768" s="563" t="s">
        <v>4530</v>
      </c>
      <c r="H768" s="563" t="s">
        <v>55</v>
      </c>
      <c r="I768" s="563" t="s">
        <v>26690</v>
      </c>
      <c r="J768" s="563" t="s">
        <v>24001</v>
      </c>
      <c r="K768" s="563" t="s">
        <v>24001</v>
      </c>
      <c r="L768" s="563" t="s">
        <v>24001</v>
      </c>
      <c r="M768" s="563" t="s">
        <v>24001</v>
      </c>
      <c r="N768" s="563" t="s">
        <v>24001</v>
      </c>
      <c r="O768" s="564" t="s">
        <v>24001</v>
      </c>
      <c r="P768" s="564" t="s">
        <v>24001</v>
      </c>
      <c r="Q768" s="564">
        <v>33148</v>
      </c>
      <c r="R768" s="564"/>
      <c r="S768" s="564" t="s">
        <v>4555</v>
      </c>
    </row>
    <row r="769" spans="1:19" x14ac:dyDescent="0.35">
      <c r="A769" s="559">
        <v>5866</v>
      </c>
      <c r="B769" s="563" t="s">
        <v>484</v>
      </c>
      <c r="C769" s="563" t="s">
        <v>4528</v>
      </c>
      <c r="D769" s="563" t="s">
        <v>4559</v>
      </c>
      <c r="E769" s="563" t="s">
        <v>4556</v>
      </c>
      <c r="F769" s="563" t="s">
        <v>4557</v>
      </c>
      <c r="G769" s="563" t="s">
        <v>4530</v>
      </c>
      <c r="H769" s="563" t="s">
        <v>4558</v>
      </c>
      <c r="I769" s="563" t="s">
        <v>26690</v>
      </c>
      <c r="J769" s="563" t="s">
        <v>24001</v>
      </c>
      <c r="K769" s="563" t="s">
        <v>50</v>
      </c>
      <c r="L769" s="563" t="s">
        <v>27591</v>
      </c>
      <c r="M769" s="563" t="s">
        <v>24001</v>
      </c>
      <c r="N769" s="563" t="s">
        <v>4560</v>
      </c>
      <c r="O769" s="564" t="s">
        <v>24001</v>
      </c>
      <c r="P769" s="564" t="s">
        <v>24001</v>
      </c>
      <c r="Q769" s="564">
        <v>33960</v>
      </c>
      <c r="R769" s="564">
        <v>38412</v>
      </c>
      <c r="S769" s="564" t="s">
        <v>29393</v>
      </c>
    </row>
    <row r="770" spans="1:19" x14ac:dyDescent="0.35">
      <c r="A770" s="559">
        <v>5867</v>
      </c>
      <c r="B770" s="563" t="s">
        <v>484</v>
      </c>
      <c r="C770" s="563" t="s">
        <v>4528</v>
      </c>
      <c r="D770" s="563" t="s">
        <v>4563</v>
      </c>
      <c r="E770" s="563" t="s">
        <v>4561</v>
      </c>
      <c r="F770" s="563" t="s">
        <v>4562</v>
      </c>
      <c r="G770" s="563" t="s">
        <v>4530</v>
      </c>
      <c r="H770" s="563" t="s">
        <v>2798</v>
      </c>
      <c r="I770" s="563" t="s">
        <v>26690</v>
      </c>
      <c r="J770" s="563" t="s">
        <v>24001</v>
      </c>
      <c r="K770" s="563" t="s">
        <v>24001</v>
      </c>
      <c r="L770" s="563" t="s">
        <v>24001</v>
      </c>
      <c r="M770" s="563" t="s">
        <v>24001</v>
      </c>
      <c r="N770" s="563" t="s">
        <v>24001</v>
      </c>
      <c r="O770" s="564" t="s">
        <v>24001</v>
      </c>
      <c r="P770" s="564" t="s">
        <v>24001</v>
      </c>
      <c r="Q770" s="564">
        <v>33148</v>
      </c>
      <c r="R770" s="564"/>
      <c r="S770" s="564" t="s">
        <v>29394</v>
      </c>
    </row>
    <row r="771" spans="1:19" x14ac:dyDescent="0.35">
      <c r="A771" s="562">
        <v>5868</v>
      </c>
      <c r="B771" s="563" t="s">
        <v>484</v>
      </c>
      <c r="C771" s="563" t="s">
        <v>4528</v>
      </c>
      <c r="D771" s="563" t="s">
        <v>4567</v>
      </c>
      <c r="E771" s="563" t="s">
        <v>4564</v>
      </c>
      <c r="F771" s="563" t="s">
        <v>4565</v>
      </c>
      <c r="G771" s="563" t="s">
        <v>4530</v>
      </c>
      <c r="H771" s="563" t="s">
        <v>4566</v>
      </c>
      <c r="I771" s="563" t="s">
        <v>26690</v>
      </c>
      <c r="J771" s="563" t="s">
        <v>24001</v>
      </c>
      <c r="K771" s="563" t="s">
        <v>24001</v>
      </c>
      <c r="L771" s="563" t="s">
        <v>24001</v>
      </c>
      <c r="M771" s="563" t="s">
        <v>24001</v>
      </c>
      <c r="N771" s="563" t="s">
        <v>24001</v>
      </c>
      <c r="O771" s="564" t="s">
        <v>24001</v>
      </c>
      <c r="P771" s="564" t="s">
        <v>24001</v>
      </c>
      <c r="Q771" s="564">
        <v>33148</v>
      </c>
      <c r="R771" s="564"/>
      <c r="S771" s="564" t="s">
        <v>29395</v>
      </c>
    </row>
    <row r="772" spans="1:19" x14ac:dyDescent="0.35">
      <c r="A772" s="559">
        <v>1992</v>
      </c>
      <c r="B772" s="563" t="s">
        <v>484</v>
      </c>
      <c r="C772" s="563" t="s">
        <v>28698</v>
      </c>
      <c r="D772" s="563" t="s">
        <v>5574</v>
      </c>
      <c r="E772" s="563" t="s">
        <v>24001</v>
      </c>
      <c r="F772" s="563" t="s">
        <v>5571</v>
      </c>
      <c r="G772" s="563" t="s">
        <v>5572</v>
      </c>
      <c r="H772" s="563" t="s">
        <v>5573</v>
      </c>
      <c r="I772" s="563" t="s">
        <v>26690</v>
      </c>
      <c r="J772" s="563" t="s">
        <v>109</v>
      </c>
      <c r="K772" s="563" t="s">
        <v>24001</v>
      </c>
      <c r="L772" s="563" t="s">
        <v>24001</v>
      </c>
      <c r="M772" s="563" t="s">
        <v>24001</v>
      </c>
      <c r="N772" s="563" t="s">
        <v>24001</v>
      </c>
      <c r="O772" s="564" t="s">
        <v>24001</v>
      </c>
      <c r="P772" s="564" t="s">
        <v>24001</v>
      </c>
      <c r="Q772" s="564">
        <v>39135</v>
      </c>
      <c r="R772" s="564"/>
      <c r="S772" s="564" t="s">
        <v>29396</v>
      </c>
    </row>
    <row r="773" spans="1:19" x14ac:dyDescent="0.35">
      <c r="A773" s="559">
        <v>4396</v>
      </c>
      <c r="B773" s="563" t="s">
        <v>484</v>
      </c>
      <c r="C773" s="563" t="s">
        <v>10531</v>
      </c>
      <c r="D773" s="563" t="s">
        <v>10535</v>
      </c>
      <c r="E773" s="563" t="s">
        <v>10532</v>
      </c>
      <c r="F773" s="563" t="s">
        <v>10533</v>
      </c>
      <c r="G773" s="563" t="s">
        <v>10534</v>
      </c>
      <c r="H773" s="563" t="s">
        <v>1700</v>
      </c>
      <c r="I773" s="563" t="s">
        <v>26690</v>
      </c>
      <c r="J773" s="563" t="s">
        <v>109</v>
      </c>
      <c r="K773" s="563" t="s">
        <v>24001</v>
      </c>
      <c r="L773" s="563" t="s">
        <v>24001</v>
      </c>
      <c r="M773" s="563" t="s">
        <v>24001</v>
      </c>
      <c r="N773" s="563" t="s">
        <v>24001</v>
      </c>
      <c r="O773" s="564" t="s">
        <v>24001</v>
      </c>
      <c r="P773" s="564" t="s">
        <v>24001</v>
      </c>
      <c r="Q773" s="564">
        <v>33148</v>
      </c>
      <c r="R773" s="564"/>
      <c r="S773" s="564" t="s">
        <v>29397</v>
      </c>
    </row>
    <row r="774" spans="1:19" x14ac:dyDescent="0.35">
      <c r="A774" s="562">
        <v>6018</v>
      </c>
      <c r="B774" s="563" t="s">
        <v>43</v>
      </c>
      <c r="C774" s="563" t="s">
        <v>272</v>
      </c>
      <c r="D774" s="563" t="s">
        <v>276</v>
      </c>
      <c r="E774" s="563" t="s">
        <v>273</v>
      </c>
      <c r="F774" s="563" t="s">
        <v>274</v>
      </c>
      <c r="G774" s="563" t="s">
        <v>275</v>
      </c>
      <c r="H774" s="563" t="s">
        <v>55</v>
      </c>
      <c r="I774" s="563" t="s">
        <v>26690</v>
      </c>
      <c r="J774" s="563" t="s">
        <v>24001</v>
      </c>
      <c r="K774" s="563" t="s">
        <v>24001</v>
      </c>
      <c r="L774" s="563" t="s">
        <v>24001</v>
      </c>
      <c r="M774" s="563" t="s">
        <v>24001</v>
      </c>
      <c r="N774" s="563" t="s">
        <v>24001</v>
      </c>
      <c r="O774" s="564" t="s">
        <v>24001</v>
      </c>
      <c r="P774" s="564" t="s">
        <v>24001</v>
      </c>
      <c r="Q774" s="564">
        <v>33148</v>
      </c>
      <c r="R774" s="564"/>
      <c r="S774" s="564" t="s">
        <v>276</v>
      </c>
    </row>
    <row r="775" spans="1:19" x14ac:dyDescent="0.35">
      <c r="A775" s="559">
        <v>6019</v>
      </c>
      <c r="B775" s="563" t="s">
        <v>43</v>
      </c>
      <c r="C775" s="563" t="s">
        <v>272</v>
      </c>
      <c r="D775" s="563" t="s">
        <v>281</v>
      </c>
      <c r="E775" s="563" t="s">
        <v>277</v>
      </c>
      <c r="F775" s="563" t="s">
        <v>278</v>
      </c>
      <c r="G775" s="563" t="s">
        <v>279</v>
      </c>
      <c r="H775" s="563" t="s">
        <v>280</v>
      </c>
      <c r="I775" s="563" t="s">
        <v>26690</v>
      </c>
      <c r="J775" s="563" t="s">
        <v>24001</v>
      </c>
      <c r="K775" s="563" t="s">
        <v>50</v>
      </c>
      <c r="L775" s="563" t="s">
        <v>24001</v>
      </c>
      <c r="M775" s="563" t="s">
        <v>24001</v>
      </c>
      <c r="N775" s="563" t="s">
        <v>24001</v>
      </c>
      <c r="O775" s="564" t="s">
        <v>24001</v>
      </c>
      <c r="P775" s="564" t="s">
        <v>24001</v>
      </c>
      <c r="Q775" s="564">
        <v>33148</v>
      </c>
      <c r="R775" s="564"/>
      <c r="S775" s="564" t="s">
        <v>29398</v>
      </c>
    </row>
    <row r="776" spans="1:19" x14ac:dyDescent="0.35">
      <c r="A776" s="559">
        <v>6020</v>
      </c>
      <c r="B776" s="563" t="s">
        <v>43</v>
      </c>
      <c r="C776" s="563" t="s">
        <v>272</v>
      </c>
      <c r="D776" s="563" t="s">
        <v>285</v>
      </c>
      <c r="E776" s="563" t="s">
        <v>282</v>
      </c>
      <c r="F776" s="563" t="s">
        <v>283</v>
      </c>
      <c r="G776" s="563" t="s">
        <v>279</v>
      </c>
      <c r="H776" s="563" t="s">
        <v>284</v>
      </c>
      <c r="I776" s="563" t="s">
        <v>26690</v>
      </c>
      <c r="J776" s="563" t="s">
        <v>24001</v>
      </c>
      <c r="K776" s="563" t="s">
        <v>24001</v>
      </c>
      <c r="L776" s="563" t="s">
        <v>24001</v>
      </c>
      <c r="M776" s="563" t="s">
        <v>24001</v>
      </c>
      <c r="N776" s="563" t="s">
        <v>24001</v>
      </c>
      <c r="O776" s="564" t="s">
        <v>24001</v>
      </c>
      <c r="P776" s="564" t="s">
        <v>24001</v>
      </c>
      <c r="Q776" s="564">
        <v>33148</v>
      </c>
      <c r="R776" s="564"/>
      <c r="S776" s="564" t="s">
        <v>29399</v>
      </c>
    </row>
    <row r="777" spans="1:19" x14ac:dyDescent="0.35">
      <c r="A777" s="562">
        <v>6021</v>
      </c>
      <c r="B777" s="563" t="s">
        <v>43</v>
      </c>
      <c r="C777" s="563" t="s">
        <v>272</v>
      </c>
      <c r="D777" s="563" t="s">
        <v>289</v>
      </c>
      <c r="E777" s="563" t="s">
        <v>286</v>
      </c>
      <c r="F777" s="563" t="s">
        <v>287</v>
      </c>
      <c r="G777" s="563" t="s">
        <v>279</v>
      </c>
      <c r="H777" s="563" t="s">
        <v>288</v>
      </c>
      <c r="I777" s="563" t="s">
        <v>26690</v>
      </c>
      <c r="J777" s="563" t="s">
        <v>24001</v>
      </c>
      <c r="K777" s="563" t="s">
        <v>24001</v>
      </c>
      <c r="L777" s="563" t="s">
        <v>24001</v>
      </c>
      <c r="M777" s="563" t="s">
        <v>24001</v>
      </c>
      <c r="N777" s="563" t="s">
        <v>24001</v>
      </c>
      <c r="O777" s="564" t="s">
        <v>24001</v>
      </c>
      <c r="P777" s="564" t="s">
        <v>24001</v>
      </c>
      <c r="Q777" s="564">
        <v>34234</v>
      </c>
      <c r="R777" s="564"/>
      <c r="S777" s="564" t="s">
        <v>289</v>
      </c>
    </row>
    <row r="778" spans="1:19" x14ac:dyDescent="0.35">
      <c r="A778" s="559">
        <v>6022</v>
      </c>
      <c r="B778" s="563" t="s">
        <v>43</v>
      </c>
      <c r="C778" s="563" t="s">
        <v>272</v>
      </c>
      <c r="D778" s="563" t="s">
        <v>292</v>
      </c>
      <c r="E778" s="563" t="s">
        <v>290</v>
      </c>
      <c r="F778" s="563" t="s">
        <v>291</v>
      </c>
      <c r="G778" s="563" t="s">
        <v>279</v>
      </c>
      <c r="H778" s="563" t="s">
        <v>48</v>
      </c>
      <c r="I778" s="563" t="s">
        <v>26690</v>
      </c>
      <c r="J778" s="563" t="s">
        <v>24001</v>
      </c>
      <c r="K778" s="563" t="s">
        <v>62</v>
      </c>
      <c r="L778" s="563" t="s">
        <v>24001</v>
      </c>
      <c r="M778" s="563" t="s">
        <v>24001</v>
      </c>
      <c r="N778" s="563" t="s">
        <v>24001</v>
      </c>
      <c r="O778" s="564" t="s">
        <v>24001</v>
      </c>
      <c r="P778" s="564" t="s">
        <v>24001</v>
      </c>
      <c r="Q778" s="564">
        <v>33148</v>
      </c>
      <c r="R778" s="564"/>
      <c r="S778" s="564" t="s">
        <v>29400</v>
      </c>
    </row>
    <row r="779" spans="1:19" x14ac:dyDescent="0.35">
      <c r="A779" s="559">
        <v>6023</v>
      </c>
      <c r="B779" s="563" t="s">
        <v>43</v>
      </c>
      <c r="C779" s="563" t="s">
        <v>272</v>
      </c>
      <c r="D779" s="563" t="s">
        <v>24638</v>
      </c>
      <c r="E779" s="563" t="s">
        <v>24001</v>
      </c>
      <c r="F779" s="563" t="s">
        <v>299</v>
      </c>
      <c r="G779" s="563" t="s">
        <v>279</v>
      </c>
      <c r="H779" s="563" t="s">
        <v>24639</v>
      </c>
      <c r="I779" s="563" t="s">
        <v>26690</v>
      </c>
      <c r="J779" s="563" t="s">
        <v>24001</v>
      </c>
      <c r="K779" s="563" t="s">
        <v>24001</v>
      </c>
      <c r="L779" s="563" t="s">
        <v>24001</v>
      </c>
      <c r="M779" s="563" t="s">
        <v>24001</v>
      </c>
      <c r="N779" s="563" t="s">
        <v>24001</v>
      </c>
      <c r="O779" s="564" t="s">
        <v>24001</v>
      </c>
      <c r="P779" s="564" t="s">
        <v>24001</v>
      </c>
      <c r="Q779" s="564">
        <v>39609</v>
      </c>
      <c r="R779" s="564">
        <v>43116.653912037</v>
      </c>
      <c r="S779" s="564" t="s">
        <v>29401</v>
      </c>
    </row>
    <row r="780" spans="1:19" x14ac:dyDescent="0.35">
      <c r="A780" s="562">
        <v>6024</v>
      </c>
      <c r="B780" s="563" t="s">
        <v>43</v>
      </c>
      <c r="C780" s="563" t="s">
        <v>272</v>
      </c>
      <c r="D780" s="563" t="s">
        <v>24640</v>
      </c>
      <c r="E780" s="563" t="s">
        <v>301</v>
      </c>
      <c r="F780" s="563" t="s">
        <v>302</v>
      </c>
      <c r="G780" s="563" t="s">
        <v>279</v>
      </c>
      <c r="H780" s="563" t="s">
        <v>4504</v>
      </c>
      <c r="I780" s="563" t="s">
        <v>26690</v>
      </c>
      <c r="J780" s="563" t="s">
        <v>24001</v>
      </c>
      <c r="K780" s="563" t="s">
        <v>50</v>
      </c>
      <c r="L780" s="563" t="s">
        <v>24001</v>
      </c>
      <c r="M780" s="563" t="s">
        <v>24001</v>
      </c>
      <c r="N780" s="563" t="s">
        <v>24001</v>
      </c>
      <c r="O780" s="564" t="s">
        <v>24001</v>
      </c>
      <c r="P780" s="564" t="s">
        <v>24001</v>
      </c>
      <c r="Q780" s="564">
        <v>33148</v>
      </c>
      <c r="R780" s="564">
        <v>43116.6577777778</v>
      </c>
      <c r="S780" s="564" t="s">
        <v>29402</v>
      </c>
    </row>
    <row r="781" spans="1:19" x14ac:dyDescent="0.35">
      <c r="A781" s="559">
        <v>6025</v>
      </c>
      <c r="B781" s="563" t="s">
        <v>43</v>
      </c>
      <c r="C781" s="563" t="s">
        <v>272</v>
      </c>
      <c r="D781" s="563" t="s">
        <v>294</v>
      </c>
      <c r="E781" s="563" t="s">
        <v>286</v>
      </c>
      <c r="F781" s="563" t="s">
        <v>293</v>
      </c>
      <c r="G781" s="563" t="s">
        <v>279</v>
      </c>
      <c r="H781" s="563" t="s">
        <v>55</v>
      </c>
      <c r="I781" s="563" t="s">
        <v>26690</v>
      </c>
      <c r="J781" s="563" t="s">
        <v>24001</v>
      </c>
      <c r="K781" s="563" t="s">
        <v>24001</v>
      </c>
      <c r="L781" s="563" t="s">
        <v>24001</v>
      </c>
      <c r="M781" s="563" t="s">
        <v>24001</v>
      </c>
      <c r="N781" s="563" t="s">
        <v>24001</v>
      </c>
      <c r="O781" s="564" t="s">
        <v>24001</v>
      </c>
      <c r="P781" s="564" t="s">
        <v>24001</v>
      </c>
      <c r="Q781" s="564">
        <v>33148</v>
      </c>
      <c r="R781" s="564"/>
      <c r="S781" s="564" t="s">
        <v>294</v>
      </c>
    </row>
    <row r="782" spans="1:19" x14ac:dyDescent="0.35">
      <c r="A782" s="559">
        <v>6026</v>
      </c>
      <c r="B782" s="563" t="s">
        <v>43</v>
      </c>
      <c r="C782" s="563" t="s">
        <v>272</v>
      </c>
      <c r="D782" s="563" t="s">
        <v>298</v>
      </c>
      <c r="E782" s="563" t="s">
        <v>295</v>
      </c>
      <c r="F782" s="563" t="s">
        <v>296</v>
      </c>
      <c r="G782" s="563" t="s">
        <v>279</v>
      </c>
      <c r="H782" s="563" t="s">
        <v>297</v>
      </c>
      <c r="I782" s="563" t="s">
        <v>26690</v>
      </c>
      <c r="J782" s="563" t="s">
        <v>24001</v>
      </c>
      <c r="K782" s="563" t="s">
        <v>62</v>
      </c>
      <c r="L782" s="563" t="s">
        <v>27591</v>
      </c>
      <c r="M782" s="563" t="s">
        <v>24001</v>
      </c>
      <c r="N782" s="563" t="s">
        <v>24001</v>
      </c>
      <c r="O782" s="564" t="s">
        <v>24001</v>
      </c>
      <c r="P782" s="564" t="s">
        <v>24001</v>
      </c>
      <c r="Q782" s="564">
        <v>33148</v>
      </c>
      <c r="R782" s="564"/>
      <c r="S782" s="564" t="s">
        <v>29403</v>
      </c>
    </row>
    <row r="783" spans="1:19" x14ac:dyDescent="0.35">
      <c r="A783" s="562">
        <v>3431</v>
      </c>
      <c r="B783" s="563" t="s">
        <v>484</v>
      </c>
      <c r="C783" s="563" t="s">
        <v>29019</v>
      </c>
      <c r="D783" s="563" t="s">
        <v>3843</v>
      </c>
      <c r="E783" s="563" t="s">
        <v>3840</v>
      </c>
      <c r="F783" s="563" t="s">
        <v>3841</v>
      </c>
      <c r="G783" s="563" t="s">
        <v>3842</v>
      </c>
      <c r="H783" s="563" t="s">
        <v>448</v>
      </c>
      <c r="I783" s="563" t="s">
        <v>26690</v>
      </c>
      <c r="J783" s="563" t="s">
        <v>24001</v>
      </c>
      <c r="K783" s="563" t="s">
        <v>24001</v>
      </c>
      <c r="L783" s="563" t="s">
        <v>24001</v>
      </c>
      <c r="M783" s="563" t="s">
        <v>24001</v>
      </c>
      <c r="N783" s="563" t="s">
        <v>24001</v>
      </c>
      <c r="O783" s="564" t="s">
        <v>24001</v>
      </c>
      <c r="P783" s="564" t="s">
        <v>24001</v>
      </c>
      <c r="Q783" s="564">
        <v>33148</v>
      </c>
      <c r="R783" s="564"/>
      <c r="S783" s="564" t="s">
        <v>29404</v>
      </c>
    </row>
    <row r="784" spans="1:19" x14ac:dyDescent="0.35">
      <c r="A784" s="559">
        <v>3432</v>
      </c>
      <c r="B784" s="563" t="s">
        <v>484</v>
      </c>
      <c r="C784" s="563" t="s">
        <v>29019</v>
      </c>
      <c r="D784" s="563" t="s">
        <v>3846</v>
      </c>
      <c r="E784" s="563" t="s">
        <v>3844</v>
      </c>
      <c r="F784" s="563" t="s">
        <v>3845</v>
      </c>
      <c r="G784" s="563" t="s">
        <v>3842</v>
      </c>
      <c r="H784" s="563" t="s">
        <v>866</v>
      </c>
      <c r="I784" s="563" t="s">
        <v>26690</v>
      </c>
      <c r="J784" s="563" t="s">
        <v>24001</v>
      </c>
      <c r="K784" s="563" t="s">
        <v>24001</v>
      </c>
      <c r="L784" s="563" t="s">
        <v>24001</v>
      </c>
      <c r="M784" s="563" t="s">
        <v>24001</v>
      </c>
      <c r="N784" s="563" t="s">
        <v>24001</v>
      </c>
      <c r="O784" s="564" t="s">
        <v>24001</v>
      </c>
      <c r="P784" s="564" t="s">
        <v>24001</v>
      </c>
      <c r="Q784" s="564">
        <v>33148</v>
      </c>
      <c r="R784" s="564"/>
      <c r="S784" s="564" t="s">
        <v>29405</v>
      </c>
    </row>
    <row r="785" spans="1:19" x14ac:dyDescent="0.35">
      <c r="A785" s="559">
        <v>3433</v>
      </c>
      <c r="B785" s="563" t="s">
        <v>484</v>
      </c>
      <c r="C785" s="563" t="s">
        <v>29019</v>
      </c>
      <c r="D785" s="563" t="s">
        <v>3848</v>
      </c>
      <c r="E785" s="563" t="s">
        <v>24001</v>
      </c>
      <c r="F785" s="563" t="s">
        <v>3847</v>
      </c>
      <c r="G785" s="563" t="s">
        <v>3842</v>
      </c>
      <c r="H785" s="563" t="s">
        <v>55</v>
      </c>
      <c r="I785" s="563" t="s">
        <v>26690</v>
      </c>
      <c r="J785" s="563" t="s">
        <v>24001</v>
      </c>
      <c r="K785" s="563" t="s">
        <v>24001</v>
      </c>
      <c r="L785" s="563" t="s">
        <v>24001</v>
      </c>
      <c r="M785" s="563" t="s">
        <v>24001</v>
      </c>
      <c r="N785" s="563" t="s">
        <v>24001</v>
      </c>
      <c r="O785" s="564" t="s">
        <v>24001</v>
      </c>
      <c r="P785" s="564" t="s">
        <v>24001</v>
      </c>
      <c r="Q785" s="564">
        <v>33148</v>
      </c>
      <c r="R785" s="564"/>
      <c r="S785" s="564" t="s">
        <v>3848</v>
      </c>
    </row>
    <row r="786" spans="1:19" x14ac:dyDescent="0.35">
      <c r="A786" s="562">
        <v>5245</v>
      </c>
      <c r="B786" s="563" t="s">
        <v>484</v>
      </c>
      <c r="C786" s="563" t="s">
        <v>28883</v>
      </c>
      <c r="D786" s="563" t="s">
        <v>13510</v>
      </c>
      <c r="E786" s="563" t="s">
        <v>13507</v>
      </c>
      <c r="F786" s="563" t="s">
        <v>13508</v>
      </c>
      <c r="G786" s="563" t="s">
        <v>13509</v>
      </c>
      <c r="H786" s="563" t="s">
        <v>78</v>
      </c>
      <c r="I786" s="563" t="s">
        <v>26690</v>
      </c>
      <c r="J786" s="563" t="s">
        <v>24001</v>
      </c>
      <c r="K786" s="563" t="s">
        <v>24001</v>
      </c>
      <c r="L786" s="563" t="s">
        <v>24001</v>
      </c>
      <c r="M786" s="563" t="s">
        <v>24001</v>
      </c>
      <c r="N786" s="563" t="s">
        <v>24001</v>
      </c>
      <c r="O786" s="564" t="s">
        <v>24001</v>
      </c>
      <c r="P786" s="564" t="s">
        <v>24001</v>
      </c>
      <c r="Q786" s="564">
        <v>33148</v>
      </c>
      <c r="R786" s="564"/>
      <c r="S786" s="564" t="s">
        <v>29406</v>
      </c>
    </row>
    <row r="787" spans="1:19" x14ac:dyDescent="0.35">
      <c r="A787" s="559">
        <v>4191</v>
      </c>
      <c r="B787" s="563" t="s">
        <v>484</v>
      </c>
      <c r="C787" s="563" t="s">
        <v>1407</v>
      </c>
      <c r="D787" s="563" t="s">
        <v>1412</v>
      </c>
      <c r="E787" s="563" t="s">
        <v>1408</v>
      </c>
      <c r="F787" s="563" t="s">
        <v>1409</v>
      </c>
      <c r="G787" s="563" t="s">
        <v>1410</v>
      </c>
      <c r="H787" s="563" t="s">
        <v>1411</v>
      </c>
      <c r="I787" s="563" t="s">
        <v>26690</v>
      </c>
      <c r="J787" s="563" t="s">
        <v>24001</v>
      </c>
      <c r="K787" s="563" t="s">
        <v>24001</v>
      </c>
      <c r="L787" s="563" t="s">
        <v>24001</v>
      </c>
      <c r="M787" s="563" t="s">
        <v>24001</v>
      </c>
      <c r="N787" s="563" t="s">
        <v>24001</v>
      </c>
      <c r="O787" s="564" t="s">
        <v>24001</v>
      </c>
      <c r="P787" s="564" t="s">
        <v>24001</v>
      </c>
      <c r="Q787" s="564">
        <v>41893</v>
      </c>
      <c r="R787" s="564"/>
      <c r="S787" s="564" t="s">
        <v>29407</v>
      </c>
    </row>
    <row r="788" spans="1:19" x14ac:dyDescent="0.35">
      <c r="A788" s="559">
        <v>4192</v>
      </c>
      <c r="B788" s="563" t="s">
        <v>484</v>
      </c>
      <c r="C788" s="563" t="s">
        <v>1407</v>
      </c>
      <c r="D788" s="563" t="s">
        <v>1415</v>
      </c>
      <c r="E788" s="563" t="s">
        <v>1408</v>
      </c>
      <c r="F788" s="563" t="s">
        <v>1413</v>
      </c>
      <c r="G788" s="563" t="s">
        <v>1410</v>
      </c>
      <c r="H788" s="563" t="s">
        <v>1414</v>
      </c>
      <c r="I788" s="563" t="s">
        <v>26690</v>
      </c>
      <c r="J788" s="563" t="s">
        <v>24001</v>
      </c>
      <c r="K788" s="563" t="s">
        <v>24001</v>
      </c>
      <c r="L788" s="563" t="s">
        <v>24001</v>
      </c>
      <c r="M788" s="563" t="s">
        <v>24001</v>
      </c>
      <c r="N788" s="563" t="s">
        <v>24001</v>
      </c>
      <c r="O788" s="564" t="s">
        <v>24001</v>
      </c>
      <c r="P788" s="564" t="s">
        <v>24001</v>
      </c>
      <c r="Q788" s="564">
        <v>33148</v>
      </c>
      <c r="R788" s="564"/>
      <c r="S788" s="564" t="s">
        <v>29408</v>
      </c>
    </row>
    <row r="789" spans="1:19" x14ac:dyDescent="0.35">
      <c r="A789" s="562">
        <v>4193</v>
      </c>
      <c r="B789" s="563" t="s">
        <v>484</v>
      </c>
      <c r="C789" s="563" t="s">
        <v>1407</v>
      </c>
      <c r="D789" s="563" t="s">
        <v>1418</v>
      </c>
      <c r="E789" s="563" t="s">
        <v>1408</v>
      </c>
      <c r="F789" s="563" t="s">
        <v>1416</v>
      </c>
      <c r="G789" s="563" t="s">
        <v>1410</v>
      </c>
      <c r="H789" s="563" t="s">
        <v>1417</v>
      </c>
      <c r="I789" s="563" t="s">
        <v>26690</v>
      </c>
      <c r="J789" s="563" t="s">
        <v>24001</v>
      </c>
      <c r="K789" s="563" t="s">
        <v>24001</v>
      </c>
      <c r="L789" s="563" t="s">
        <v>24001</v>
      </c>
      <c r="M789" s="563" t="s">
        <v>24001</v>
      </c>
      <c r="N789" s="563" t="s">
        <v>24001</v>
      </c>
      <c r="O789" s="564" t="s">
        <v>24001</v>
      </c>
      <c r="P789" s="564" t="s">
        <v>24001</v>
      </c>
      <c r="Q789" s="564">
        <v>41893</v>
      </c>
      <c r="R789" s="564"/>
      <c r="S789" s="564" t="s">
        <v>29409</v>
      </c>
    </row>
    <row r="790" spans="1:19" x14ac:dyDescent="0.35">
      <c r="A790" s="559">
        <v>4194</v>
      </c>
      <c r="B790" s="563" t="s">
        <v>484</v>
      </c>
      <c r="C790" s="563" t="s">
        <v>1407</v>
      </c>
      <c r="D790" s="563" t="s">
        <v>1421</v>
      </c>
      <c r="E790" s="563" t="s">
        <v>24001</v>
      </c>
      <c r="F790" s="563" t="s">
        <v>1419</v>
      </c>
      <c r="G790" s="563" t="s">
        <v>1410</v>
      </c>
      <c r="H790" s="563" t="s">
        <v>1420</v>
      </c>
      <c r="I790" s="563" t="s">
        <v>26690</v>
      </c>
      <c r="J790" s="563" t="s">
        <v>24001</v>
      </c>
      <c r="K790" s="563" t="s">
        <v>24001</v>
      </c>
      <c r="L790" s="563" t="s">
        <v>24001</v>
      </c>
      <c r="M790" s="563" t="s">
        <v>24001</v>
      </c>
      <c r="N790" s="563" t="s">
        <v>24001</v>
      </c>
      <c r="O790" s="564" t="s">
        <v>24001</v>
      </c>
      <c r="P790" s="564" t="s">
        <v>24001</v>
      </c>
      <c r="Q790" s="564">
        <v>35649</v>
      </c>
      <c r="R790" s="564"/>
      <c r="S790" s="564" t="s">
        <v>29410</v>
      </c>
    </row>
    <row r="791" spans="1:19" x14ac:dyDescent="0.35">
      <c r="A791" s="559">
        <v>4195</v>
      </c>
      <c r="B791" s="563" t="s">
        <v>484</v>
      </c>
      <c r="C791" s="563" t="s">
        <v>1407</v>
      </c>
      <c r="D791" s="563" t="s">
        <v>1425</v>
      </c>
      <c r="E791" s="563" t="s">
        <v>1422</v>
      </c>
      <c r="F791" s="563" t="s">
        <v>1423</v>
      </c>
      <c r="G791" s="563" t="s">
        <v>1410</v>
      </c>
      <c r="H791" s="563" t="s">
        <v>1424</v>
      </c>
      <c r="I791" s="563" t="s">
        <v>26690</v>
      </c>
      <c r="J791" s="563" t="s">
        <v>24001</v>
      </c>
      <c r="K791" s="563" t="s">
        <v>24001</v>
      </c>
      <c r="L791" s="563" t="s">
        <v>24001</v>
      </c>
      <c r="M791" s="563" t="s">
        <v>24001</v>
      </c>
      <c r="N791" s="563" t="s">
        <v>24001</v>
      </c>
      <c r="O791" s="564" t="s">
        <v>24001</v>
      </c>
      <c r="P791" s="564" t="s">
        <v>24001</v>
      </c>
      <c r="Q791" s="564">
        <v>41893</v>
      </c>
      <c r="R791" s="564"/>
      <c r="S791" s="564" t="s">
        <v>29411</v>
      </c>
    </row>
    <row r="792" spans="1:19" x14ac:dyDescent="0.35">
      <c r="A792" s="562">
        <v>4196</v>
      </c>
      <c r="B792" s="563" t="s">
        <v>484</v>
      </c>
      <c r="C792" s="563" t="s">
        <v>1407</v>
      </c>
      <c r="D792" s="563" t="s">
        <v>1427</v>
      </c>
      <c r="E792" s="563" t="s">
        <v>1408</v>
      </c>
      <c r="F792" s="563" t="s">
        <v>1426</v>
      </c>
      <c r="G792" s="563" t="s">
        <v>1410</v>
      </c>
      <c r="H792" s="563" t="s">
        <v>55</v>
      </c>
      <c r="I792" s="563" t="s">
        <v>26690</v>
      </c>
      <c r="J792" s="563" t="s">
        <v>24001</v>
      </c>
      <c r="K792" s="563" t="s">
        <v>24001</v>
      </c>
      <c r="L792" s="563" t="s">
        <v>24001</v>
      </c>
      <c r="M792" s="563" t="s">
        <v>24001</v>
      </c>
      <c r="N792" s="563" t="s">
        <v>24001</v>
      </c>
      <c r="O792" s="564" t="s">
        <v>24001</v>
      </c>
      <c r="P792" s="564" t="s">
        <v>24001</v>
      </c>
      <c r="Q792" s="564">
        <v>33148</v>
      </c>
      <c r="R792" s="564"/>
      <c r="S792" s="564" t="s">
        <v>1427</v>
      </c>
    </row>
    <row r="793" spans="1:19" x14ac:dyDescent="0.35">
      <c r="A793" s="559">
        <v>723</v>
      </c>
      <c r="B793" s="563" t="s">
        <v>484</v>
      </c>
      <c r="C793" s="563" t="s">
        <v>18666</v>
      </c>
      <c r="D793" s="563" t="s">
        <v>18691</v>
      </c>
      <c r="E793" s="563" t="s">
        <v>18687</v>
      </c>
      <c r="F793" s="563" t="s">
        <v>18688</v>
      </c>
      <c r="G793" s="563" t="s">
        <v>18689</v>
      </c>
      <c r="H793" s="563" t="s">
        <v>18690</v>
      </c>
      <c r="I793" s="563" t="s">
        <v>26690</v>
      </c>
      <c r="J793" s="563" t="s">
        <v>24001</v>
      </c>
      <c r="K793" s="563" t="s">
        <v>24001</v>
      </c>
      <c r="L793" s="563" t="s">
        <v>24001</v>
      </c>
      <c r="M793" s="563" t="s">
        <v>24001</v>
      </c>
      <c r="N793" s="563" t="s">
        <v>24001</v>
      </c>
      <c r="O793" s="564" t="s">
        <v>24001</v>
      </c>
      <c r="P793" s="564" t="s">
        <v>24001</v>
      </c>
      <c r="Q793" s="564">
        <v>33148</v>
      </c>
      <c r="R793" s="564"/>
      <c r="S793" s="564" t="s">
        <v>29412</v>
      </c>
    </row>
    <row r="794" spans="1:19" x14ac:dyDescent="0.35">
      <c r="A794" s="559">
        <v>724</v>
      </c>
      <c r="B794" s="563" t="s">
        <v>484</v>
      </c>
      <c r="C794" s="563" t="s">
        <v>18666</v>
      </c>
      <c r="D794" s="563" t="s">
        <v>18693</v>
      </c>
      <c r="E794" s="563" t="s">
        <v>24001</v>
      </c>
      <c r="F794" s="563" t="s">
        <v>18692</v>
      </c>
      <c r="G794" s="563" t="s">
        <v>18689</v>
      </c>
      <c r="H794" s="563" t="s">
        <v>12841</v>
      </c>
      <c r="I794" s="563" t="s">
        <v>26690</v>
      </c>
      <c r="J794" s="563" t="s">
        <v>109</v>
      </c>
      <c r="K794" s="563" t="s">
        <v>24001</v>
      </c>
      <c r="L794" s="563" t="s">
        <v>24001</v>
      </c>
      <c r="M794" s="563" t="s">
        <v>24001</v>
      </c>
      <c r="N794" s="563" t="s">
        <v>24001</v>
      </c>
      <c r="O794" s="564" t="s">
        <v>24001</v>
      </c>
      <c r="P794" s="564" t="s">
        <v>24001</v>
      </c>
      <c r="Q794" s="564">
        <v>33148</v>
      </c>
      <c r="R794" s="564"/>
      <c r="S794" s="564" t="s">
        <v>29413</v>
      </c>
    </row>
    <row r="795" spans="1:19" x14ac:dyDescent="0.35">
      <c r="A795" s="562">
        <v>725</v>
      </c>
      <c r="B795" s="563" t="s">
        <v>484</v>
      </c>
      <c r="C795" s="563" t="s">
        <v>18666</v>
      </c>
      <c r="D795" s="563" t="s">
        <v>18697</v>
      </c>
      <c r="E795" s="563" t="s">
        <v>18694</v>
      </c>
      <c r="F795" s="563" t="s">
        <v>18695</v>
      </c>
      <c r="G795" s="563" t="s">
        <v>18689</v>
      </c>
      <c r="H795" s="563" t="s">
        <v>18696</v>
      </c>
      <c r="I795" s="563" t="s">
        <v>26690</v>
      </c>
      <c r="J795" s="563" t="s">
        <v>24001</v>
      </c>
      <c r="K795" s="563" t="s">
        <v>24001</v>
      </c>
      <c r="L795" s="563" t="s">
        <v>24001</v>
      </c>
      <c r="M795" s="563" t="s">
        <v>24001</v>
      </c>
      <c r="N795" s="563" t="s">
        <v>24001</v>
      </c>
      <c r="O795" s="564" t="s">
        <v>24001</v>
      </c>
      <c r="P795" s="564" t="s">
        <v>24001</v>
      </c>
      <c r="Q795" s="564">
        <v>33148</v>
      </c>
      <c r="R795" s="564"/>
      <c r="S795" s="564" t="s">
        <v>29414</v>
      </c>
    </row>
    <row r="796" spans="1:19" x14ac:dyDescent="0.35">
      <c r="A796" s="559">
        <v>726</v>
      </c>
      <c r="B796" s="563" t="s">
        <v>484</v>
      </c>
      <c r="C796" s="563" t="s">
        <v>18666</v>
      </c>
      <c r="D796" s="563" t="s">
        <v>18700</v>
      </c>
      <c r="E796" s="563" t="s">
        <v>18698</v>
      </c>
      <c r="F796" s="563" t="s">
        <v>18699</v>
      </c>
      <c r="G796" s="563" t="s">
        <v>18689</v>
      </c>
      <c r="H796" s="563" t="s">
        <v>55</v>
      </c>
      <c r="I796" s="563" t="s">
        <v>26690</v>
      </c>
      <c r="J796" s="563" t="s">
        <v>24001</v>
      </c>
      <c r="K796" s="563" t="s">
        <v>24001</v>
      </c>
      <c r="L796" s="563" t="s">
        <v>24001</v>
      </c>
      <c r="M796" s="563" t="s">
        <v>24001</v>
      </c>
      <c r="N796" s="563" t="s">
        <v>24001</v>
      </c>
      <c r="O796" s="564" t="s">
        <v>24001</v>
      </c>
      <c r="P796" s="564" t="s">
        <v>24001</v>
      </c>
      <c r="Q796" s="564">
        <v>33148</v>
      </c>
      <c r="R796" s="564"/>
      <c r="S796" s="564" t="s">
        <v>18700</v>
      </c>
    </row>
    <row r="797" spans="1:19" x14ac:dyDescent="0.35">
      <c r="A797" s="559">
        <v>4506</v>
      </c>
      <c r="B797" s="563" t="s">
        <v>484</v>
      </c>
      <c r="C797" s="563" t="s">
        <v>10874</v>
      </c>
      <c r="D797" s="563" t="s">
        <v>10877</v>
      </c>
      <c r="E797" s="563" t="s">
        <v>24001</v>
      </c>
      <c r="F797" s="563" t="s">
        <v>10875</v>
      </c>
      <c r="G797" s="563" t="s">
        <v>10876</v>
      </c>
      <c r="H797" s="563" t="s">
        <v>2703</v>
      </c>
      <c r="I797" s="563" t="s">
        <v>26690</v>
      </c>
      <c r="J797" s="563" t="s">
        <v>24001</v>
      </c>
      <c r="K797" s="563" t="s">
        <v>24001</v>
      </c>
      <c r="L797" s="563" t="s">
        <v>24001</v>
      </c>
      <c r="M797" s="563" t="s">
        <v>24001</v>
      </c>
      <c r="N797" s="563" t="s">
        <v>24001</v>
      </c>
      <c r="O797" s="564" t="s">
        <v>24001</v>
      </c>
      <c r="P797" s="564" t="s">
        <v>24001</v>
      </c>
      <c r="Q797" s="564">
        <v>38933</v>
      </c>
      <c r="R797" s="564"/>
      <c r="S797" s="564" t="s">
        <v>29415</v>
      </c>
    </row>
    <row r="798" spans="1:19" x14ac:dyDescent="0.35">
      <c r="A798" s="562">
        <v>4507</v>
      </c>
      <c r="B798" s="563" t="s">
        <v>484</v>
      </c>
      <c r="C798" s="563" t="s">
        <v>10874</v>
      </c>
      <c r="D798" s="563" t="s">
        <v>10879</v>
      </c>
      <c r="E798" s="563" t="s">
        <v>24001</v>
      </c>
      <c r="F798" s="563" t="s">
        <v>10878</v>
      </c>
      <c r="G798" s="563" t="s">
        <v>10876</v>
      </c>
      <c r="H798" s="563" t="s">
        <v>1809</v>
      </c>
      <c r="I798" s="563" t="s">
        <v>26690</v>
      </c>
      <c r="J798" s="563" t="s">
        <v>24001</v>
      </c>
      <c r="K798" s="563" t="s">
        <v>24001</v>
      </c>
      <c r="L798" s="563" t="s">
        <v>24001</v>
      </c>
      <c r="M798" s="563" t="s">
        <v>24001</v>
      </c>
      <c r="N798" s="563" t="s">
        <v>24001</v>
      </c>
      <c r="O798" s="564" t="s">
        <v>24001</v>
      </c>
      <c r="P798" s="564" t="s">
        <v>24001</v>
      </c>
      <c r="Q798" s="564">
        <v>33148</v>
      </c>
      <c r="R798" s="564">
        <v>38933</v>
      </c>
      <c r="S798" s="564" t="s">
        <v>29416</v>
      </c>
    </row>
    <row r="799" spans="1:19" x14ac:dyDescent="0.35">
      <c r="A799" s="559">
        <v>4508</v>
      </c>
      <c r="B799" s="563" t="s">
        <v>484</v>
      </c>
      <c r="C799" s="563" t="s">
        <v>10874</v>
      </c>
      <c r="D799" s="563" t="s">
        <v>10881</v>
      </c>
      <c r="E799" s="563" t="s">
        <v>24001</v>
      </c>
      <c r="F799" s="563" t="s">
        <v>10880</v>
      </c>
      <c r="G799" s="563" t="s">
        <v>10876</v>
      </c>
      <c r="H799" s="563" t="s">
        <v>1968</v>
      </c>
      <c r="I799" s="563" t="s">
        <v>26690</v>
      </c>
      <c r="J799" s="563" t="s">
        <v>24001</v>
      </c>
      <c r="K799" s="563" t="s">
        <v>24001</v>
      </c>
      <c r="L799" s="563" t="s">
        <v>24001</v>
      </c>
      <c r="M799" s="563" t="s">
        <v>24001</v>
      </c>
      <c r="N799" s="563" t="s">
        <v>24001</v>
      </c>
      <c r="O799" s="564" t="s">
        <v>24001</v>
      </c>
      <c r="P799" s="564" t="s">
        <v>24001</v>
      </c>
      <c r="Q799" s="564">
        <v>37551</v>
      </c>
      <c r="R799" s="564"/>
      <c r="S799" s="564" t="s">
        <v>29417</v>
      </c>
    </row>
    <row r="800" spans="1:19" x14ac:dyDescent="0.35">
      <c r="A800" s="559">
        <v>6139</v>
      </c>
      <c r="B800" s="563" t="s">
        <v>484</v>
      </c>
      <c r="C800" s="563" t="s">
        <v>11038</v>
      </c>
      <c r="D800" s="563" t="s">
        <v>11063</v>
      </c>
      <c r="E800" s="563" t="s">
        <v>11060</v>
      </c>
      <c r="F800" s="563" t="s">
        <v>11061</v>
      </c>
      <c r="G800" s="563" t="s">
        <v>11062</v>
      </c>
      <c r="H800" s="563" t="s">
        <v>55</v>
      </c>
      <c r="I800" s="563" t="s">
        <v>26690</v>
      </c>
      <c r="J800" s="563" t="s">
        <v>24001</v>
      </c>
      <c r="K800" s="563" t="s">
        <v>24001</v>
      </c>
      <c r="L800" s="563" t="s">
        <v>24001</v>
      </c>
      <c r="M800" s="563" t="s">
        <v>24001</v>
      </c>
      <c r="N800" s="563" t="s">
        <v>24001</v>
      </c>
      <c r="O800" s="564" t="s">
        <v>24001</v>
      </c>
      <c r="P800" s="564" t="s">
        <v>24001</v>
      </c>
      <c r="Q800" s="564">
        <v>33148</v>
      </c>
      <c r="R800" s="564"/>
      <c r="S800" s="564" t="s">
        <v>11063</v>
      </c>
    </row>
    <row r="801" spans="1:19" x14ac:dyDescent="0.35">
      <c r="A801" s="562">
        <v>4455</v>
      </c>
      <c r="B801" s="563" t="s">
        <v>484</v>
      </c>
      <c r="C801" s="563" t="s">
        <v>11038</v>
      </c>
      <c r="D801" s="563" t="s">
        <v>11067</v>
      </c>
      <c r="E801" s="563" t="s">
        <v>11064</v>
      </c>
      <c r="F801" s="563" t="s">
        <v>11065</v>
      </c>
      <c r="G801" s="563" t="s">
        <v>11066</v>
      </c>
      <c r="H801" s="563" t="s">
        <v>3713</v>
      </c>
      <c r="I801" s="563" t="s">
        <v>26690</v>
      </c>
      <c r="J801" s="563" t="s">
        <v>109</v>
      </c>
      <c r="K801" s="563" t="s">
        <v>24001</v>
      </c>
      <c r="L801" s="563" t="s">
        <v>24001</v>
      </c>
      <c r="M801" s="563" t="s">
        <v>24001</v>
      </c>
      <c r="N801" s="563" t="s">
        <v>24001</v>
      </c>
      <c r="O801" s="564" t="s">
        <v>24001</v>
      </c>
      <c r="P801" s="564" t="s">
        <v>24001</v>
      </c>
      <c r="Q801" s="564">
        <v>33148</v>
      </c>
      <c r="R801" s="564"/>
      <c r="S801" s="564" t="s">
        <v>29418</v>
      </c>
    </row>
    <row r="802" spans="1:19" x14ac:dyDescent="0.35">
      <c r="A802" s="559">
        <v>3172</v>
      </c>
      <c r="B802" s="563" t="s">
        <v>484</v>
      </c>
      <c r="C802" s="563" t="s">
        <v>7435</v>
      </c>
      <c r="D802" s="563" t="s">
        <v>7455</v>
      </c>
      <c r="E802" s="563" t="s">
        <v>7451</v>
      </c>
      <c r="F802" s="563" t="s">
        <v>7452</v>
      </c>
      <c r="G802" s="563" t="s">
        <v>7453</v>
      </c>
      <c r="H802" s="563" t="s">
        <v>7454</v>
      </c>
      <c r="I802" s="563" t="s">
        <v>26990</v>
      </c>
      <c r="J802" s="563" t="s">
        <v>24001</v>
      </c>
      <c r="K802" s="563" t="s">
        <v>24001</v>
      </c>
      <c r="L802" s="563" t="s">
        <v>24001</v>
      </c>
      <c r="M802" s="563" t="s">
        <v>24001</v>
      </c>
      <c r="N802" s="563" t="s">
        <v>24001</v>
      </c>
      <c r="O802" s="564" t="s">
        <v>24001</v>
      </c>
      <c r="P802" s="564" t="s">
        <v>24001</v>
      </c>
      <c r="Q802" s="564">
        <v>33148</v>
      </c>
      <c r="R802" s="564"/>
      <c r="S802" s="564" t="s">
        <v>29419</v>
      </c>
    </row>
    <row r="803" spans="1:19" x14ac:dyDescent="0.35">
      <c r="A803" s="559">
        <v>3173</v>
      </c>
      <c r="B803" s="563" t="s">
        <v>484</v>
      </c>
      <c r="C803" s="563" t="s">
        <v>7435</v>
      </c>
      <c r="D803" s="563" t="s">
        <v>7459</v>
      </c>
      <c r="E803" s="563" t="s">
        <v>7456</v>
      </c>
      <c r="F803" s="563" t="s">
        <v>7457</v>
      </c>
      <c r="G803" s="563" t="s">
        <v>7453</v>
      </c>
      <c r="H803" s="563" t="s">
        <v>7458</v>
      </c>
      <c r="I803" s="563" t="s">
        <v>26690</v>
      </c>
      <c r="J803" s="563" t="s">
        <v>24001</v>
      </c>
      <c r="K803" s="563" t="s">
        <v>24001</v>
      </c>
      <c r="L803" s="563" t="s">
        <v>24001</v>
      </c>
      <c r="M803" s="563" t="s">
        <v>24001</v>
      </c>
      <c r="N803" s="563" t="s">
        <v>24001</v>
      </c>
      <c r="O803" s="564" t="s">
        <v>24001</v>
      </c>
      <c r="P803" s="564" t="s">
        <v>24001</v>
      </c>
      <c r="Q803" s="564">
        <v>33148</v>
      </c>
      <c r="R803" s="564"/>
      <c r="S803" s="564" t="s">
        <v>29420</v>
      </c>
    </row>
    <row r="804" spans="1:19" x14ac:dyDescent="0.35">
      <c r="A804" s="562">
        <v>3174</v>
      </c>
      <c r="B804" s="563" t="s">
        <v>484</v>
      </c>
      <c r="C804" s="563" t="s">
        <v>7435</v>
      </c>
      <c r="D804" s="563" t="s">
        <v>7462</v>
      </c>
      <c r="E804" s="563" t="s">
        <v>7460</v>
      </c>
      <c r="F804" s="563" t="s">
        <v>7461</v>
      </c>
      <c r="G804" s="563" t="s">
        <v>7453</v>
      </c>
      <c r="H804" s="563" t="s">
        <v>1716</v>
      </c>
      <c r="I804" s="563" t="s">
        <v>26690</v>
      </c>
      <c r="J804" s="563" t="s">
        <v>24001</v>
      </c>
      <c r="K804" s="563" t="s">
        <v>24001</v>
      </c>
      <c r="L804" s="563" t="s">
        <v>24001</v>
      </c>
      <c r="M804" s="563" t="s">
        <v>24001</v>
      </c>
      <c r="N804" s="563" t="s">
        <v>24001</v>
      </c>
      <c r="O804" s="564" t="s">
        <v>24001</v>
      </c>
      <c r="P804" s="564" t="s">
        <v>24001</v>
      </c>
      <c r="Q804" s="564">
        <v>33148</v>
      </c>
      <c r="R804" s="564"/>
      <c r="S804" s="564" t="s">
        <v>29421</v>
      </c>
    </row>
    <row r="805" spans="1:19" x14ac:dyDescent="0.35">
      <c r="A805" s="559">
        <v>3175</v>
      </c>
      <c r="B805" s="563" t="s">
        <v>484</v>
      </c>
      <c r="C805" s="563" t="s">
        <v>7435</v>
      </c>
      <c r="D805" s="563" t="s">
        <v>7466</v>
      </c>
      <c r="E805" s="563" t="s">
        <v>7463</v>
      </c>
      <c r="F805" s="563" t="s">
        <v>7464</v>
      </c>
      <c r="G805" s="563" t="s">
        <v>7453</v>
      </c>
      <c r="H805" s="563" t="s">
        <v>7465</v>
      </c>
      <c r="I805" s="563" t="s">
        <v>26724</v>
      </c>
      <c r="J805" s="563" t="s">
        <v>24001</v>
      </c>
      <c r="K805" s="563" t="s">
        <v>24001</v>
      </c>
      <c r="L805" s="563" t="s">
        <v>24001</v>
      </c>
      <c r="M805" s="563" t="s">
        <v>24001</v>
      </c>
      <c r="N805" s="563" t="s">
        <v>24001</v>
      </c>
      <c r="O805" s="564" t="s">
        <v>24001</v>
      </c>
      <c r="P805" s="564" t="s">
        <v>24001</v>
      </c>
      <c r="Q805" s="564">
        <v>33148</v>
      </c>
      <c r="R805" s="564"/>
      <c r="S805" s="564" t="s">
        <v>29422</v>
      </c>
    </row>
    <row r="806" spans="1:19" x14ac:dyDescent="0.35">
      <c r="A806" s="559">
        <v>3176</v>
      </c>
      <c r="B806" s="563" t="s">
        <v>484</v>
      </c>
      <c r="C806" s="563" t="s">
        <v>7435</v>
      </c>
      <c r="D806" s="563" t="s">
        <v>7468</v>
      </c>
      <c r="E806" s="563" t="s">
        <v>7471</v>
      </c>
      <c r="F806" s="563" t="s">
        <v>7467</v>
      </c>
      <c r="G806" s="563" t="s">
        <v>7453</v>
      </c>
      <c r="H806" s="563" t="s">
        <v>2965</v>
      </c>
      <c r="I806" s="563" t="s">
        <v>26753</v>
      </c>
      <c r="J806" s="563" t="s">
        <v>24001</v>
      </c>
      <c r="K806" s="563" t="s">
        <v>24001</v>
      </c>
      <c r="L806" s="563" t="s">
        <v>24001</v>
      </c>
      <c r="M806" s="563" t="s">
        <v>24001</v>
      </c>
      <c r="N806" s="563" t="s">
        <v>24001</v>
      </c>
      <c r="O806" s="564" t="s">
        <v>24001</v>
      </c>
      <c r="P806" s="564" t="s">
        <v>24001</v>
      </c>
      <c r="Q806" s="564">
        <v>38406</v>
      </c>
      <c r="R806" s="564"/>
      <c r="S806" s="564" t="s">
        <v>29423</v>
      </c>
    </row>
    <row r="807" spans="1:19" x14ac:dyDescent="0.35">
      <c r="A807" s="562">
        <v>3177</v>
      </c>
      <c r="B807" s="563" t="s">
        <v>484</v>
      </c>
      <c r="C807" s="563" t="s">
        <v>7435</v>
      </c>
      <c r="D807" s="563" t="s">
        <v>7470</v>
      </c>
      <c r="E807" s="563" t="s">
        <v>7471</v>
      </c>
      <c r="F807" s="563" t="s">
        <v>7469</v>
      </c>
      <c r="G807" s="563" t="s">
        <v>7453</v>
      </c>
      <c r="H807" s="563" t="s">
        <v>2965</v>
      </c>
      <c r="I807" s="563" t="s">
        <v>26991</v>
      </c>
      <c r="J807" s="563" t="s">
        <v>24001</v>
      </c>
      <c r="K807" s="563" t="s">
        <v>62</v>
      </c>
      <c r="L807" s="563" t="s">
        <v>27595</v>
      </c>
      <c r="M807" s="563" t="s">
        <v>24001</v>
      </c>
      <c r="N807" s="563" t="s">
        <v>24001</v>
      </c>
      <c r="O807" s="564" t="s">
        <v>24001</v>
      </c>
      <c r="P807" s="564" t="s">
        <v>24001</v>
      </c>
      <c r="Q807" s="564">
        <v>38406</v>
      </c>
      <c r="R807" s="564"/>
      <c r="S807" s="564" t="s">
        <v>29424</v>
      </c>
    </row>
    <row r="808" spans="1:19" x14ac:dyDescent="0.35">
      <c r="A808" s="559">
        <v>3178</v>
      </c>
      <c r="B808" s="563" t="s">
        <v>484</v>
      </c>
      <c r="C808" s="563" t="s">
        <v>7435</v>
      </c>
      <c r="D808" s="563" t="s">
        <v>7473</v>
      </c>
      <c r="E808" s="563" t="s">
        <v>7471</v>
      </c>
      <c r="F808" s="563" t="s">
        <v>7472</v>
      </c>
      <c r="G808" s="563" t="s">
        <v>7453</v>
      </c>
      <c r="H808" s="563" t="s">
        <v>2965</v>
      </c>
      <c r="I808" s="563" t="s">
        <v>26992</v>
      </c>
      <c r="J808" s="563" t="s">
        <v>24001</v>
      </c>
      <c r="K808" s="563" t="s">
        <v>24001</v>
      </c>
      <c r="L808" s="563" t="s">
        <v>24001</v>
      </c>
      <c r="M808" s="563" t="s">
        <v>24001</v>
      </c>
      <c r="N808" s="563" t="s">
        <v>24001</v>
      </c>
      <c r="O808" s="564" t="s">
        <v>24001</v>
      </c>
      <c r="P808" s="564" t="s">
        <v>24001</v>
      </c>
      <c r="Q808" s="564">
        <v>38405</v>
      </c>
      <c r="R808" s="564"/>
      <c r="S808" s="564" t="s">
        <v>29425</v>
      </c>
    </row>
    <row r="809" spans="1:19" x14ac:dyDescent="0.35">
      <c r="A809" s="559">
        <v>3179</v>
      </c>
      <c r="B809" s="563" t="s">
        <v>484</v>
      </c>
      <c r="C809" s="563" t="s">
        <v>7435</v>
      </c>
      <c r="D809" s="563" t="s">
        <v>7475</v>
      </c>
      <c r="E809" s="563" t="s">
        <v>7471</v>
      </c>
      <c r="F809" s="563" t="s">
        <v>7474</v>
      </c>
      <c r="G809" s="563" t="s">
        <v>7453</v>
      </c>
      <c r="H809" s="563" t="s">
        <v>2965</v>
      </c>
      <c r="I809" s="563" t="s">
        <v>26993</v>
      </c>
      <c r="J809" s="563" t="s">
        <v>24001</v>
      </c>
      <c r="K809" s="563" t="s">
        <v>62</v>
      </c>
      <c r="L809" s="563" t="s">
        <v>27595</v>
      </c>
      <c r="M809" s="563" t="s">
        <v>24001</v>
      </c>
      <c r="N809" s="563" t="s">
        <v>24001</v>
      </c>
      <c r="O809" s="564" t="s">
        <v>24001</v>
      </c>
      <c r="P809" s="564" t="s">
        <v>24001</v>
      </c>
      <c r="Q809" s="564">
        <v>38405</v>
      </c>
      <c r="R809" s="564"/>
      <c r="S809" s="564" t="s">
        <v>29426</v>
      </c>
    </row>
    <row r="810" spans="1:19" x14ac:dyDescent="0.35">
      <c r="A810" s="562">
        <v>3180</v>
      </c>
      <c r="B810" s="563" t="s">
        <v>484</v>
      </c>
      <c r="C810" s="563" t="s">
        <v>7435</v>
      </c>
      <c r="D810" s="563" t="s">
        <v>7478</v>
      </c>
      <c r="E810" s="563" t="s">
        <v>7476</v>
      </c>
      <c r="F810" s="563" t="s">
        <v>7477</v>
      </c>
      <c r="G810" s="563" t="s">
        <v>7453</v>
      </c>
      <c r="H810" s="563" t="s">
        <v>2771</v>
      </c>
      <c r="I810" s="563" t="s">
        <v>26690</v>
      </c>
      <c r="J810" s="563" t="s">
        <v>24001</v>
      </c>
      <c r="K810" s="563" t="s">
        <v>62</v>
      </c>
      <c r="L810" s="563" t="s">
        <v>24001</v>
      </c>
      <c r="M810" s="563" t="s">
        <v>24001</v>
      </c>
      <c r="N810" s="563" t="s">
        <v>24001</v>
      </c>
      <c r="O810" s="564" t="s">
        <v>24001</v>
      </c>
      <c r="P810" s="564" t="s">
        <v>24001</v>
      </c>
      <c r="Q810" s="564">
        <v>33148</v>
      </c>
      <c r="R810" s="564"/>
      <c r="S810" s="564" t="s">
        <v>29427</v>
      </c>
    </row>
    <row r="811" spans="1:19" x14ac:dyDescent="0.35">
      <c r="A811" s="559">
        <v>3181</v>
      </c>
      <c r="B811" s="563" t="s">
        <v>484</v>
      </c>
      <c r="C811" s="563" t="s">
        <v>7435</v>
      </c>
      <c r="D811" s="563" t="s">
        <v>7481</v>
      </c>
      <c r="E811" s="563" t="s">
        <v>7479</v>
      </c>
      <c r="F811" s="563" t="s">
        <v>7480</v>
      </c>
      <c r="G811" s="563" t="s">
        <v>7453</v>
      </c>
      <c r="H811" s="563" t="s">
        <v>1612</v>
      </c>
      <c r="I811" s="563" t="s">
        <v>26994</v>
      </c>
      <c r="J811" s="563" t="s">
        <v>24001</v>
      </c>
      <c r="K811" s="563" t="s">
        <v>62</v>
      </c>
      <c r="L811" s="563" t="s">
        <v>27591</v>
      </c>
      <c r="M811" s="563" t="s">
        <v>24001</v>
      </c>
      <c r="N811" s="563" t="s">
        <v>24001</v>
      </c>
      <c r="O811" s="564" t="s">
        <v>24001</v>
      </c>
      <c r="P811" s="564" t="s">
        <v>24001</v>
      </c>
      <c r="Q811" s="564">
        <v>33148</v>
      </c>
      <c r="R811" s="564">
        <v>38413</v>
      </c>
      <c r="S811" s="564" t="s">
        <v>29428</v>
      </c>
    </row>
    <row r="812" spans="1:19" x14ac:dyDescent="0.35">
      <c r="A812" s="559">
        <v>3182</v>
      </c>
      <c r="B812" s="563" t="s">
        <v>484</v>
      </c>
      <c r="C812" s="563" t="s">
        <v>7435</v>
      </c>
      <c r="D812" s="563" t="s">
        <v>7483</v>
      </c>
      <c r="E812" s="563" t="s">
        <v>7453</v>
      </c>
      <c r="F812" s="563" t="s">
        <v>7482</v>
      </c>
      <c r="G812" s="563" t="s">
        <v>7453</v>
      </c>
      <c r="H812" s="563" t="s">
        <v>55</v>
      </c>
      <c r="I812" s="563" t="s">
        <v>26690</v>
      </c>
      <c r="J812" s="563" t="s">
        <v>24001</v>
      </c>
      <c r="K812" s="563" t="s">
        <v>24001</v>
      </c>
      <c r="L812" s="563" t="s">
        <v>24001</v>
      </c>
      <c r="M812" s="563" t="s">
        <v>24001</v>
      </c>
      <c r="N812" s="563" t="s">
        <v>24001</v>
      </c>
      <c r="O812" s="564" t="s">
        <v>24001</v>
      </c>
      <c r="P812" s="564" t="s">
        <v>24001</v>
      </c>
      <c r="Q812" s="564">
        <v>33148</v>
      </c>
      <c r="R812" s="564"/>
      <c r="S812" s="564" t="s">
        <v>7483</v>
      </c>
    </row>
    <row r="813" spans="1:19" x14ac:dyDescent="0.35">
      <c r="A813" s="562">
        <v>1993</v>
      </c>
      <c r="B813" s="563" t="s">
        <v>484</v>
      </c>
      <c r="C813" s="563" t="s">
        <v>28698</v>
      </c>
      <c r="D813" s="563" t="s">
        <v>5578</v>
      </c>
      <c r="E813" s="563" t="s">
        <v>5575</v>
      </c>
      <c r="F813" s="563" t="s">
        <v>5576</v>
      </c>
      <c r="G813" s="563" t="s">
        <v>5577</v>
      </c>
      <c r="H813" s="563" t="s">
        <v>588</v>
      </c>
      <c r="I813" s="563" t="s">
        <v>26690</v>
      </c>
      <c r="J813" s="563" t="s">
        <v>24001</v>
      </c>
      <c r="K813" s="563" t="s">
        <v>24001</v>
      </c>
      <c r="L813" s="563" t="s">
        <v>24001</v>
      </c>
      <c r="M813" s="563" t="s">
        <v>24001</v>
      </c>
      <c r="N813" s="563" t="s">
        <v>24001</v>
      </c>
      <c r="O813" s="564" t="s">
        <v>24001</v>
      </c>
      <c r="P813" s="564" t="s">
        <v>24001</v>
      </c>
      <c r="Q813" s="564">
        <v>33148</v>
      </c>
      <c r="R813" s="564"/>
      <c r="S813" s="564" t="s">
        <v>29429</v>
      </c>
    </row>
    <row r="814" spans="1:19" x14ac:dyDescent="0.35">
      <c r="A814" s="559">
        <v>1994</v>
      </c>
      <c r="B814" s="563" t="s">
        <v>484</v>
      </c>
      <c r="C814" s="563" t="s">
        <v>28698</v>
      </c>
      <c r="D814" s="563" t="s">
        <v>5580</v>
      </c>
      <c r="E814" s="563" t="s">
        <v>24641</v>
      </c>
      <c r="F814" s="563" t="s">
        <v>5579</v>
      </c>
      <c r="G814" s="563" t="s">
        <v>5577</v>
      </c>
      <c r="H814" s="563" t="s">
        <v>3311</v>
      </c>
      <c r="I814" s="563" t="s">
        <v>26690</v>
      </c>
      <c r="J814" s="563" t="s">
        <v>24001</v>
      </c>
      <c r="K814" s="563" t="s">
        <v>50</v>
      </c>
      <c r="L814" s="563" t="s">
        <v>27724</v>
      </c>
      <c r="M814" s="563" t="s">
        <v>531</v>
      </c>
      <c r="N814" s="563" t="s">
        <v>29430</v>
      </c>
      <c r="O814" s="564" t="s">
        <v>24001</v>
      </c>
      <c r="P814" s="564" t="s">
        <v>24001</v>
      </c>
      <c r="Q814" s="564">
        <v>33148</v>
      </c>
      <c r="R814" s="564">
        <v>41320.6773958333</v>
      </c>
      <c r="S814" s="564" t="s">
        <v>29431</v>
      </c>
    </row>
    <row r="815" spans="1:19" x14ac:dyDescent="0.35">
      <c r="A815" s="559">
        <v>1995</v>
      </c>
      <c r="B815" s="563" t="s">
        <v>484</v>
      </c>
      <c r="C815" s="563" t="s">
        <v>28698</v>
      </c>
      <c r="D815" s="563" t="s">
        <v>5583</v>
      </c>
      <c r="E815" s="563" t="s">
        <v>5581</v>
      </c>
      <c r="F815" s="563" t="s">
        <v>5582</v>
      </c>
      <c r="G815" s="563" t="s">
        <v>5577</v>
      </c>
      <c r="H815" s="563" t="s">
        <v>973</v>
      </c>
      <c r="I815" s="563" t="s">
        <v>26690</v>
      </c>
      <c r="J815" s="563" t="s">
        <v>24001</v>
      </c>
      <c r="K815" s="563" t="s">
        <v>24001</v>
      </c>
      <c r="L815" s="563" t="s">
        <v>24001</v>
      </c>
      <c r="M815" s="563" t="s">
        <v>24001</v>
      </c>
      <c r="N815" s="563" t="s">
        <v>24001</v>
      </c>
      <c r="O815" s="564" t="s">
        <v>24001</v>
      </c>
      <c r="P815" s="564" t="s">
        <v>24001</v>
      </c>
      <c r="Q815" s="564">
        <v>33148</v>
      </c>
      <c r="R815" s="564"/>
      <c r="S815" s="564" t="s">
        <v>29432</v>
      </c>
    </row>
    <row r="816" spans="1:19" x14ac:dyDescent="0.35">
      <c r="A816" s="562">
        <v>1996</v>
      </c>
      <c r="B816" s="563" t="s">
        <v>484</v>
      </c>
      <c r="C816" s="563" t="s">
        <v>28698</v>
      </c>
      <c r="D816" s="563" t="s">
        <v>5585</v>
      </c>
      <c r="E816" s="563" t="s">
        <v>5577</v>
      </c>
      <c r="F816" s="563" t="s">
        <v>5584</v>
      </c>
      <c r="G816" s="563" t="s">
        <v>5577</v>
      </c>
      <c r="H816" s="563" t="s">
        <v>55</v>
      </c>
      <c r="I816" s="563" t="s">
        <v>26690</v>
      </c>
      <c r="J816" s="563" t="s">
        <v>24001</v>
      </c>
      <c r="K816" s="563" t="s">
        <v>24001</v>
      </c>
      <c r="L816" s="563" t="s">
        <v>24001</v>
      </c>
      <c r="M816" s="563" t="s">
        <v>24001</v>
      </c>
      <c r="N816" s="563" t="s">
        <v>24001</v>
      </c>
      <c r="O816" s="564" t="s">
        <v>24001</v>
      </c>
      <c r="P816" s="564" t="s">
        <v>24001</v>
      </c>
      <c r="Q816" s="564">
        <v>33148</v>
      </c>
      <c r="R816" s="564"/>
      <c r="S816" s="564" t="s">
        <v>5585</v>
      </c>
    </row>
    <row r="817" spans="1:19" x14ac:dyDescent="0.35">
      <c r="A817" s="559">
        <v>1997</v>
      </c>
      <c r="B817" s="563" t="s">
        <v>484</v>
      </c>
      <c r="C817" s="563" t="s">
        <v>28698</v>
      </c>
      <c r="D817" s="563" t="s">
        <v>5589</v>
      </c>
      <c r="E817" s="563" t="s">
        <v>5586</v>
      </c>
      <c r="F817" s="563" t="s">
        <v>5587</v>
      </c>
      <c r="G817" s="563" t="s">
        <v>5577</v>
      </c>
      <c r="H817" s="563" t="s">
        <v>5588</v>
      </c>
      <c r="I817" s="563" t="s">
        <v>26690</v>
      </c>
      <c r="J817" s="563" t="s">
        <v>24001</v>
      </c>
      <c r="K817" s="563" t="s">
        <v>24001</v>
      </c>
      <c r="L817" s="563" t="s">
        <v>24001</v>
      </c>
      <c r="M817" s="563" t="s">
        <v>24001</v>
      </c>
      <c r="N817" s="563" t="s">
        <v>24001</v>
      </c>
      <c r="O817" s="564" t="s">
        <v>24001</v>
      </c>
      <c r="P817" s="564" t="s">
        <v>24001</v>
      </c>
      <c r="Q817" s="564">
        <v>33148</v>
      </c>
      <c r="R817" s="564"/>
      <c r="S817" s="564" t="s">
        <v>29433</v>
      </c>
    </row>
    <row r="818" spans="1:19" x14ac:dyDescent="0.35">
      <c r="A818" s="559">
        <v>1028</v>
      </c>
      <c r="B818" s="563" t="s">
        <v>484</v>
      </c>
      <c r="C818" s="563" t="s">
        <v>28929</v>
      </c>
      <c r="D818" s="563" t="s">
        <v>17115</v>
      </c>
      <c r="E818" s="563" t="s">
        <v>17111</v>
      </c>
      <c r="F818" s="563" t="s">
        <v>17112</v>
      </c>
      <c r="G818" s="563" t="s">
        <v>17113</v>
      </c>
      <c r="H818" s="563" t="s">
        <v>17114</v>
      </c>
      <c r="I818" s="563" t="s">
        <v>26690</v>
      </c>
      <c r="J818" s="563" t="s">
        <v>24001</v>
      </c>
      <c r="K818" s="563" t="s">
        <v>24001</v>
      </c>
      <c r="L818" s="563" t="s">
        <v>24001</v>
      </c>
      <c r="M818" s="563" t="s">
        <v>24001</v>
      </c>
      <c r="N818" s="563" t="s">
        <v>24001</v>
      </c>
      <c r="O818" s="564" t="s">
        <v>24001</v>
      </c>
      <c r="P818" s="564" t="s">
        <v>24001</v>
      </c>
      <c r="Q818" s="564">
        <v>33148</v>
      </c>
      <c r="R818" s="564"/>
      <c r="S818" s="564" t="s">
        <v>29434</v>
      </c>
    </row>
    <row r="819" spans="1:19" x14ac:dyDescent="0.35">
      <c r="A819" s="562">
        <v>1029</v>
      </c>
      <c r="B819" s="563" t="s">
        <v>484</v>
      </c>
      <c r="C819" s="563" t="s">
        <v>28929</v>
      </c>
      <c r="D819" s="563" t="s">
        <v>17118</v>
      </c>
      <c r="E819" s="563" t="s">
        <v>17116</v>
      </c>
      <c r="F819" s="563" t="s">
        <v>17117</v>
      </c>
      <c r="G819" s="563" t="s">
        <v>17113</v>
      </c>
      <c r="H819" s="563" t="s">
        <v>5933</v>
      </c>
      <c r="I819" s="563" t="s">
        <v>26690</v>
      </c>
      <c r="J819" s="563" t="s">
        <v>24001</v>
      </c>
      <c r="K819" s="563" t="s">
        <v>24001</v>
      </c>
      <c r="L819" s="563" t="s">
        <v>24001</v>
      </c>
      <c r="M819" s="563" t="s">
        <v>24001</v>
      </c>
      <c r="N819" s="563" t="s">
        <v>24001</v>
      </c>
      <c r="O819" s="564" t="s">
        <v>24001</v>
      </c>
      <c r="P819" s="564" t="s">
        <v>24001</v>
      </c>
      <c r="Q819" s="564">
        <v>33148</v>
      </c>
      <c r="R819" s="564"/>
      <c r="S819" s="564" t="s">
        <v>29435</v>
      </c>
    </row>
    <row r="820" spans="1:19" x14ac:dyDescent="0.35">
      <c r="A820" s="559">
        <v>1030</v>
      </c>
      <c r="B820" s="563" t="s">
        <v>484</v>
      </c>
      <c r="C820" s="563" t="s">
        <v>28929</v>
      </c>
      <c r="D820" s="563" t="s">
        <v>17122</v>
      </c>
      <c r="E820" s="563" t="s">
        <v>17119</v>
      </c>
      <c r="F820" s="563" t="s">
        <v>17120</v>
      </c>
      <c r="G820" s="563" t="s">
        <v>17113</v>
      </c>
      <c r="H820" s="563" t="s">
        <v>17121</v>
      </c>
      <c r="I820" s="563" t="s">
        <v>26690</v>
      </c>
      <c r="J820" s="563" t="s">
        <v>24001</v>
      </c>
      <c r="K820" s="563" t="s">
        <v>62</v>
      </c>
      <c r="L820" s="563" t="s">
        <v>27591</v>
      </c>
      <c r="M820" s="563" t="s">
        <v>24001</v>
      </c>
      <c r="N820" s="563" t="s">
        <v>24001</v>
      </c>
      <c r="O820" s="564" t="s">
        <v>24001</v>
      </c>
      <c r="P820" s="564" t="s">
        <v>24001</v>
      </c>
      <c r="Q820" s="564">
        <v>33148</v>
      </c>
      <c r="R820" s="564"/>
      <c r="S820" s="564" t="s">
        <v>29436</v>
      </c>
    </row>
    <row r="821" spans="1:19" x14ac:dyDescent="0.35">
      <c r="A821" s="559">
        <v>1031</v>
      </c>
      <c r="B821" s="563" t="s">
        <v>484</v>
      </c>
      <c r="C821" s="563" t="s">
        <v>28929</v>
      </c>
      <c r="D821" s="563" t="s">
        <v>17124</v>
      </c>
      <c r="E821" s="563" t="s">
        <v>24001</v>
      </c>
      <c r="F821" s="563" t="s">
        <v>17123</v>
      </c>
      <c r="G821" s="563" t="s">
        <v>17113</v>
      </c>
      <c r="H821" s="563" t="s">
        <v>55</v>
      </c>
      <c r="I821" s="563" t="s">
        <v>26690</v>
      </c>
      <c r="J821" s="563" t="s">
        <v>24001</v>
      </c>
      <c r="K821" s="563" t="s">
        <v>24001</v>
      </c>
      <c r="L821" s="563" t="s">
        <v>24001</v>
      </c>
      <c r="M821" s="563" t="s">
        <v>24001</v>
      </c>
      <c r="N821" s="563" t="s">
        <v>24001</v>
      </c>
      <c r="O821" s="564" t="s">
        <v>24001</v>
      </c>
      <c r="P821" s="564" t="s">
        <v>24001</v>
      </c>
      <c r="Q821" s="564">
        <v>33148</v>
      </c>
      <c r="R821" s="564"/>
      <c r="S821" s="564" t="s">
        <v>17124</v>
      </c>
    </row>
    <row r="822" spans="1:19" x14ac:dyDescent="0.35">
      <c r="A822" s="562">
        <v>5983</v>
      </c>
      <c r="B822" s="563" t="s">
        <v>43</v>
      </c>
      <c r="C822" s="563" t="s">
        <v>120</v>
      </c>
      <c r="D822" s="563" t="s">
        <v>125</v>
      </c>
      <c r="E822" s="563" t="s">
        <v>121</v>
      </c>
      <c r="F822" s="563" t="s">
        <v>122</v>
      </c>
      <c r="G822" s="563" t="s">
        <v>123</v>
      </c>
      <c r="H822" s="563" t="s">
        <v>124</v>
      </c>
      <c r="I822" s="563" t="s">
        <v>26690</v>
      </c>
      <c r="J822" s="563" t="s">
        <v>24001</v>
      </c>
      <c r="K822" s="563" t="s">
        <v>50</v>
      </c>
      <c r="L822" s="563" t="s">
        <v>27590</v>
      </c>
      <c r="M822" s="563" t="s">
        <v>24001</v>
      </c>
      <c r="N822" s="563" t="s">
        <v>24001</v>
      </c>
      <c r="O822" s="564" t="s">
        <v>24001</v>
      </c>
      <c r="P822" s="564" t="s">
        <v>24001</v>
      </c>
      <c r="Q822" s="564">
        <v>33148</v>
      </c>
      <c r="R822" s="564"/>
      <c r="S822" s="564" t="s">
        <v>29437</v>
      </c>
    </row>
    <row r="823" spans="1:19" x14ac:dyDescent="0.35">
      <c r="A823" s="559">
        <v>1032</v>
      </c>
      <c r="B823" s="563" t="s">
        <v>484</v>
      </c>
      <c r="C823" s="563" t="s">
        <v>28929</v>
      </c>
      <c r="D823" s="563" t="s">
        <v>17128</v>
      </c>
      <c r="E823" s="563" t="s">
        <v>17125</v>
      </c>
      <c r="F823" s="563" t="s">
        <v>17126</v>
      </c>
      <c r="G823" s="563" t="s">
        <v>17127</v>
      </c>
      <c r="H823" s="563" t="s">
        <v>13529</v>
      </c>
      <c r="I823" s="563" t="s">
        <v>26690</v>
      </c>
      <c r="J823" s="563" t="s">
        <v>24001</v>
      </c>
      <c r="K823" s="563" t="s">
        <v>24001</v>
      </c>
      <c r="L823" s="563" t="s">
        <v>24001</v>
      </c>
      <c r="M823" s="563" t="s">
        <v>24001</v>
      </c>
      <c r="N823" s="563" t="s">
        <v>24001</v>
      </c>
      <c r="O823" s="564" t="s">
        <v>24001</v>
      </c>
      <c r="P823" s="564" t="s">
        <v>24001</v>
      </c>
      <c r="Q823" s="564">
        <v>33148</v>
      </c>
      <c r="R823" s="564"/>
      <c r="S823" s="564" t="s">
        <v>29438</v>
      </c>
    </row>
    <row r="824" spans="1:19" x14ac:dyDescent="0.35">
      <c r="A824" s="559">
        <v>3268</v>
      </c>
      <c r="B824" s="563" t="s">
        <v>484</v>
      </c>
      <c r="C824" s="563" t="s">
        <v>8118</v>
      </c>
      <c r="D824" s="563" t="s">
        <v>8454</v>
      </c>
      <c r="E824" s="563" t="s">
        <v>8450</v>
      </c>
      <c r="F824" s="563" t="s">
        <v>8451</v>
      </c>
      <c r="G824" s="563" t="s">
        <v>8452</v>
      </c>
      <c r="H824" s="563" t="s">
        <v>8453</v>
      </c>
      <c r="I824" s="563" t="s">
        <v>26690</v>
      </c>
      <c r="J824" s="563" t="s">
        <v>24001</v>
      </c>
      <c r="K824" s="563" t="s">
        <v>24001</v>
      </c>
      <c r="L824" s="563" t="s">
        <v>24001</v>
      </c>
      <c r="M824" s="563" t="s">
        <v>24001</v>
      </c>
      <c r="N824" s="563" t="s">
        <v>24001</v>
      </c>
      <c r="O824" s="564" t="s">
        <v>24001</v>
      </c>
      <c r="P824" s="564" t="s">
        <v>24001</v>
      </c>
      <c r="Q824" s="564">
        <v>33148</v>
      </c>
      <c r="R824" s="564"/>
      <c r="S824" s="564" t="s">
        <v>29439</v>
      </c>
    </row>
    <row r="825" spans="1:19" x14ac:dyDescent="0.35">
      <c r="A825" s="562">
        <v>3269</v>
      </c>
      <c r="B825" s="563" t="s">
        <v>484</v>
      </c>
      <c r="C825" s="563" t="s">
        <v>8118</v>
      </c>
      <c r="D825" s="563" t="s">
        <v>8458</v>
      </c>
      <c r="E825" s="563" t="s">
        <v>8455</v>
      </c>
      <c r="F825" s="563" t="s">
        <v>8456</v>
      </c>
      <c r="G825" s="563" t="s">
        <v>8452</v>
      </c>
      <c r="H825" s="563" t="s">
        <v>8457</v>
      </c>
      <c r="I825" s="563" t="s">
        <v>27053</v>
      </c>
      <c r="J825" s="563" t="s">
        <v>109</v>
      </c>
      <c r="K825" s="563" t="s">
        <v>24001</v>
      </c>
      <c r="L825" s="563" t="s">
        <v>24001</v>
      </c>
      <c r="M825" s="563" t="s">
        <v>24001</v>
      </c>
      <c r="N825" s="563" t="s">
        <v>24001</v>
      </c>
      <c r="O825" s="564" t="s">
        <v>24001</v>
      </c>
      <c r="P825" s="564" t="s">
        <v>24001</v>
      </c>
      <c r="Q825" s="564">
        <v>33148</v>
      </c>
      <c r="R825" s="564">
        <v>38385</v>
      </c>
      <c r="S825" s="564" t="s">
        <v>29440</v>
      </c>
    </row>
    <row r="826" spans="1:19" x14ac:dyDescent="0.35">
      <c r="A826" s="559">
        <v>3270</v>
      </c>
      <c r="B826" s="563" t="s">
        <v>484</v>
      </c>
      <c r="C826" s="563" t="s">
        <v>8118</v>
      </c>
      <c r="D826" s="563" t="s">
        <v>24642</v>
      </c>
      <c r="E826" s="563" t="s">
        <v>24001</v>
      </c>
      <c r="F826" s="563" t="s">
        <v>24643</v>
      </c>
      <c r="G826" s="563" t="s">
        <v>8452</v>
      </c>
      <c r="H826" s="563" t="s">
        <v>55</v>
      </c>
      <c r="I826" s="563" t="s">
        <v>26690</v>
      </c>
      <c r="J826" s="563" t="s">
        <v>109</v>
      </c>
      <c r="K826" s="563" t="s">
        <v>24001</v>
      </c>
      <c r="L826" s="563" t="s">
        <v>24001</v>
      </c>
      <c r="M826" s="563" t="s">
        <v>24001</v>
      </c>
      <c r="N826" s="563" t="s">
        <v>24001</v>
      </c>
      <c r="O826" s="564" t="s">
        <v>24001</v>
      </c>
      <c r="P826" s="564" t="s">
        <v>24001</v>
      </c>
      <c r="Q826" s="564">
        <v>43508</v>
      </c>
      <c r="R826" s="564"/>
      <c r="S826" s="564" t="s">
        <v>24642</v>
      </c>
    </row>
    <row r="827" spans="1:19" x14ac:dyDescent="0.35">
      <c r="A827" s="559">
        <v>4289</v>
      </c>
      <c r="B827" s="563" t="s">
        <v>484</v>
      </c>
      <c r="C827" s="563" t="s">
        <v>10170</v>
      </c>
      <c r="D827" s="563" t="s">
        <v>10282</v>
      </c>
      <c r="E827" s="563" t="s">
        <v>10279</v>
      </c>
      <c r="F827" s="563" t="s">
        <v>10280</v>
      </c>
      <c r="G827" s="563" t="s">
        <v>10281</v>
      </c>
      <c r="H827" s="563" t="s">
        <v>9662</v>
      </c>
      <c r="I827" s="563" t="s">
        <v>26690</v>
      </c>
      <c r="J827" s="563" t="s">
        <v>24001</v>
      </c>
      <c r="K827" s="563" t="s">
        <v>24001</v>
      </c>
      <c r="L827" s="563" t="s">
        <v>24001</v>
      </c>
      <c r="M827" s="563" t="s">
        <v>24001</v>
      </c>
      <c r="N827" s="563" t="s">
        <v>24001</v>
      </c>
      <c r="O827" s="564" t="s">
        <v>24001</v>
      </c>
      <c r="P827" s="564" t="s">
        <v>24001</v>
      </c>
      <c r="Q827" s="564">
        <v>33148</v>
      </c>
      <c r="R827" s="564"/>
      <c r="S827" s="564" t="s">
        <v>29441</v>
      </c>
    </row>
    <row r="828" spans="1:19" x14ac:dyDescent="0.35">
      <c r="A828" s="562">
        <v>4290</v>
      </c>
      <c r="B828" s="563" t="s">
        <v>484</v>
      </c>
      <c r="C828" s="563" t="s">
        <v>10170</v>
      </c>
      <c r="D828" s="563" t="s">
        <v>10285</v>
      </c>
      <c r="E828" s="563" t="s">
        <v>10283</v>
      </c>
      <c r="F828" s="563" t="s">
        <v>10284</v>
      </c>
      <c r="G828" s="563" t="s">
        <v>10281</v>
      </c>
      <c r="H828" s="563" t="s">
        <v>6214</v>
      </c>
      <c r="I828" s="563" t="s">
        <v>26690</v>
      </c>
      <c r="J828" s="563" t="s">
        <v>24001</v>
      </c>
      <c r="K828" s="563" t="s">
        <v>24001</v>
      </c>
      <c r="L828" s="563" t="s">
        <v>24001</v>
      </c>
      <c r="M828" s="563" t="s">
        <v>24001</v>
      </c>
      <c r="N828" s="563" t="s">
        <v>24001</v>
      </c>
      <c r="O828" s="564" t="s">
        <v>24001</v>
      </c>
      <c r="P828" s="564" t="s">
        <v>24001</v>
      </c>
      <c r="Q828" s="564">
        <v>33148</v>
      </c>
      <c r="R828" s="564">
        <v>33973</v>
      </c>
      <c r="S828" s="564" t="s">
        <v>29442</v>
      </c>
    </row>
    <row r="829" spans="1:19" x14ac:dyDescent="0.35">
      <c r="A829" s="559">
        <v>4291</v>
      </c>
      <c r="B829" s="563" t="s">
        <v>484</v>
      </c>
      <c r="C829" s="563" t="s">
        <v>10170</v>
      </c>
      <c r="D829" s="563" t="s">
        <v>10288</v>
      </c>
      <c r="E829" s="563" t="s">
        <v>10286</v>
      </c>
      <c r="F829" s="563" t="s">
        <v>10287</v>
      </c>
      <c r="G829" s="563" t="s">
        <v>10281</v>
      </c>
      <c r="H829" s="563" t="s">
        <v>4446</v>
      </c>
      <c r="I829" s="563" t="s">
        <v>26691</v>
      </c>
      <c r="J829" s="563" t="s">
        <v>24001</v>
      </c>
      <c r="K829" s="563" t="s">
        <v>24001</v>
      </c>
      <c r="L829" s="563" t="s">
        <v>24001</v>
      </c>
      <c r="M829" s="563" t="s">
        <v>24001</v>
      </c>
      <c r="N829" s="563" t="s">
        <v>24001</v>
      </c>
      <c r="O829" s="564" t="s">
        <v>24001</v>
      </c>
      <c r="P829" s="564" t="s">
        <v>24001</v>
      </c>
      <c r="Q829" s="564">
        <v>33148</v>
      </c>
      <c r="R829" s="564"/>
      <c r="S829" s="564" t="s">
        <v>29443</v>
      </c>
    </row>
    <row r="830" spans="1:19" x14ac:dyDescent="0.35">
      <c r="A830" s="559">
        <v>4292</v>
      </c>
      <c r="B830" s="563" t="s">
        <v>484</v>
      </c>
      <c r="C830" s="563" t="s">
        <v>10170</v>
      </c>
      <c r="D830" s="563" t="s">
        <v>10291</v>
      </c>
      <c r="E830" s="563" t="s">
        <v>10289</v>
      </c>
      <c r="F830" s="563" t="s">
        <v>10290</v>
      </c>
      <c r="G830" s="563" t="s">
        <v>10281</v>
      </c>
      <c r="H830" s="563" t="s">
        <v>4446</v>
      </c>
      <c r="I830" s="563" t="s">
        <v>27187</v>
      </c>
      <c r="J830" s="563" t="s">
        <v>24001</v>
      </c>
      <c r="K830" s="563" t="s">
        <v>24001</v>
      </c>
      <c r="L830" s="563" t="s">
        <v>24001</v>
      </c>
      <c r="M830" s="563" t="s">
        <v>24001</v>
      </c>
      <c r="N830" s="563" t="s">
        <v>24001</v>
      </c>
      <c r="O830" s="564" t="s">
        <v>24001</v>
      </c>
      <c r="P830" s="564" t="s">
        <v>24001</v>
      </c>
      <c r="Q830" s="564">
        <v>33148</v>
      </c>
      <c r="R830" s="564"/>
      <c r="S830" s="564" t="s">
        <v>29444</v>
      </c>
    </row>
    <row r="831" spans="1:19" x14ac:dyDescent="0.35">
      <c r="A831" s="562">
        <v>4293</v>
      </c>
      <c r="B831" s="563" t="s">
        <v>484</v>
      </c>
      <c r="C831" s="563" t="s">
        <v>10170</v>
      </c>
      <c r="D831" s="563" t="s">
        <v>10293</v>
      </c>
      <c r="E831" s="563" t="s">
        <v>10286</v>
      </c>
      <c r="F831" s="563" t="s">
        <v>10292</v>
      </c>
      <c r="G831" s="563" t="s">
        <v>10281</v>
      </c>
      <c r="H831" s="563" t="s">
        <v>4446</v>
      </c>
      <c r="I831" s="563" t="s">
        <v>26862</v>
      </c>
      <c r="J831" s="563" t="s">
        <v>24001</v>
      </c>
      <c r="K831" s="563" t="s">
        <v>24001</v>
      </c>
      <c r="L831" s="563" t="s">
        <v>24001</v>
      </c>
      <c r="M831" s="563" t="s">
        <v>24001</v>
      </c>
      <c r="N831" s="563" t="s">
        <v>24001</v>
      </c>
      <c r="O831" s="564" t="s">
        <v>24001</v>
      </c>
      <c r="P831" s="564" t="s">
        <v>24001</v>
      </c>
      <c r="Q831" s="564">
        <v>33148</v>
      </c>
      <c r="R831" s="564"/>
      <c r="S831" s="564" t="s">
        <v>29445</v>
      </c>
    </row>
    <row r="832" spans="1:19" x14ac:dyDescent="0.35">
      <c r="A832" s="559">
        <v>4294</v>
      </c>
      <c r="B832" s="563" t="s">
        <v>484</v>
      </c>
      <c r="C832" s="563" t="s">
        <v>10170</v>
      </c>
      <c r="D832" s="563" t="s">
        <v>10295</v>
      </c>
      <c r="E832" s="563" t="s">
        <v>24001</v>
      </c>
      <c r="F832" s="563" t="s">
        <v>10294</v>
      </c>
      <c r="G832" s="563" t="s">
        <v>10281</v>
      </c>
      <c r="H832" s="563" t="s">
        <v>55</v>
      </c>
      <c r="I832" s="563" t="s">
        <v>26690</v>
      </c>
      <c r="J832" s="563" t="s">
        <v>24001</v>
      </c>
      <c r="K832" s="563" t="s">
        <v>24001</v>
      </c>
      <c r="L832" s="563" t="s">
        <v>24001</v>
      </c>
      <c r="M832" s="563" t="s">
        <v>24001</v>
      </c>
      <c r="N832" s="563" t="s">
        <v>24001</v>
      </c>
      <c r="O832" s="564" t="s">
        <v>24001</v>
      </c>
      <c r="P832" s="564" t="s">
        <v>24001</v>
      </c>
      <c r="Q832" s="564">
        <v>33148</v>
      </c>
      <c r="R832" s="564"/>
      <c r="S832" s="564" t="s">
        <v>10295</v>
      </c>
    </row>
    <row r="833" spans="1:19" x14ac:dyDescent="0.35">
      <c r="A833" s="559">
        <v>1033</v>
      </c>
      <c r="B833" s="563" t="s">
        <v>484</v>
      </c>
      <c r="C833" s="563" t="s">
        <v>28929</v>
      </c>
      <c r="D833" s="563" t="s">
        <v>17133</v>
      </c>
      <c r="E833" s="563" t="s">
        <v>17129</v>
      </c>
      <c r="F833" s="563" t="s">
        <v>17130</v>
      </c>
      <c r="G833" s="563" t="s">
        <v>17131</v>
      </c>
      <c r="H833" s="563" t="s">
        <v>17132</v>
      </c>
      <c r="I833" s="563" t="s">
        <v>26690</v>
      </c>
      <c r="J833" s="563" t="s">
        <v>109</v>
      </c>
      <c r="K833" s="563" t="s">
        <v>24001</v>
      </c>
      <c r="L833" s="563" t="s">
        <v>24001</v>
      </c>
      <c r="M833" s="563" t="s">
        <v>24001</v>
      </c>
      <c r="N833" s="563" t="s">
        <v>24001</v>
      </c>
      <c r="O833" s="564" t="s">
        <v>24001</v>
      </c>
      <c r="P833" s="564" t="s">
        <v>24001</v>
      </c>
      <c r="Q833" s="564">
        <v>33148</v>
      </c>
      <c r="R833" s="564"/>
      <c r="S833" s="564" t="s">
        <v>29446</v>
      </c>
    </row>
    <row r="834" spans="1:19" x14ac:dyDescent="0.35">
      <c r="A834" s="562">
        <v>5246</v>
      </c>
      <c r="B834" s="563" t="s">
        <v>484</v>
      </c>
      <c r="C834" s="563" t="s">
        <v>28883</v>
      </c>
      <c r="D834" s="563" t="s">
        <v>13514</v>
      </c>
      <c r="E834" s="563" t="s">
        <v>13511</v>
      </c>
      <c r="F834" s="563" t="s">
        <v>13512</v>
      </c>
      <c r="G834" s="563" t="s">
        <v>13513</v>
      </c>
      <c r="H834" s="563" t="s">
        <v>6156</v>
      </c>
      <c r="I834" s="563" t="s">
        <v>26690</v>
      </c>
      <c r="J834" s="563" t="s">
        <v>24001</v>
      </c>
      <c r="K834" s="563" t="s">
        <v>62</v>
      </c>
      <c r="L834" s="563" t="s">
        <v>27732</v>
      </c>
      <c r="M834" s="563" t="s">
        <v>24001</v>
      </c>
      <c r="N834" s="563" t="s">
        <v>24001</v>
      </c>
      <c r="O834" s="564" t="s">
        <v>24001</v>
      </c>
      <c r="P834" s="564" t="s">
        <v>24001</v>
      </c>
      <c r="Q834" s="564">
        <v>33148</v>
      </c>
      <c r="R834" s="564">
        <v>38842</v>
      </c>
      <c r="S834" s="564" t="s">
        <v>29447</v>
      </c>
    </row>
    <row r="835" spans="1:19" x14ac:dyDescent="0.35">
      <c r="A835" s="559">
        <v>5247</v>
      </c>
      <c r="B835" s="563" t="s">
        <v>484</v>
      </c>
      <c r="C835" s="563" t="s">
        <v>28883</v>
      </c>
      <c r="D835" s="563" t="s">
        <v>13518</v>
      </c>
      <c r="E835" s="563" t="s">
        <v>13515</v>
      </c>
      <c r="F835" s="563" t="s">
        <v>13516</v>
      </c>
      <c r="G835" s="563" t="s">
        <v>13513</v>
      </c>
      <c r="H835" s="563" t="s">
        <v>13517</v>
      </c>
      <c r="I835" s="563" t="s">
        <v>26690</v>
      </c>
      <c r="J835" s="563" t="s">
        <v>24001</v>
      </c>
      <c r="K835" s="563" t="s">
        <v>24001</v>
      </c>
      <c r="L835" s="563" t="s">
        <v>24001</v>
      </c>
      <c r="M835" s="563" t="s">
        <v>24001</v>
      </c>
      <c r="N835" s="563" t="s">
        <v>24001</v>
      </c>
      <c r="O835" s="564" t="s">
        <v>24001</v>
      </c>
      <c r="P835" s="564" t="s">
        <v>24001</v>
      </c>
      <c r="Q835" s="564">
        <v>33148</v>
      </c>
      <c r="R835" s="564">
        <v>38383</v>
      </c>
      <c r="S835" s="564" t="s">
        <v>29448</v>
      </c>
    </row>
    <row r="836" spans="1:19" x14ac:dyDescent="0.35">
      <c r="A836" s="559">
        <v>5248</v>
      </c>
      <c r="B836" s="563" t="s">
        <v>484</v>
      </c>
      <c r="C836" s="563" t="s">
        <v>28883</v>
      </c>
      <c r="D836" s="563" t="s">
        <v>13522</v>
      </c>
      <c r="E836" s="563" t="s">
        <v>13519</v>
      </c>
      <c r="F836" s="563" t="s">
        <v>13520</v>
      </c>
      <c r="G836" s="563" t="s">
        <v>13513</v>
      </c>
      <c r="H836" s="563" t="s">
        <v>13521</v>
      </c>
      <c r="I836" s="563" t="s">
        <v>26690</v>
      </c>
      <c r="J836" s="563" t="s">
        <v>24001</v>
      </c>
      <c r="K836" s="563" t="s">
        <v>62</v>
      </c>
      <c r="L836" s="563" t="s">
        <v>27591</v>
      </c>
      <c r="M836" s="563" t="s">
        <v>24001</v>
      </c>
      <c r="N836" s="563" t="s">
        <v>24001</v>
      </c>
      <c r="O836" s="564" t="s">
        <v>24001</v>
      </c>
      <c r="P836" s="564" t="s">
        <v>24001</v>
      </c>
      <c r="Q836" s="564">
        <v>33148</v>
      </c>
      <c r="R836" s="564">
        <v>38383</v>
      </c>
      <c r="S836" s="564" t="s">
        <v>29449</v>
      </c>
    </row>
    <row r="837" spans="1:19" x14ac:dyDescent="0.35">
      <c r="A837" s="562">
        <v>5249</v>
      </c>
      <c r="B837" s="563" t="s">
        <v>484</v>
      </c>
      <c r="C837" s="563" t="s">
        <v>28883</v>
      </c>
      <c r="D837" s="563" t="s">
        <v>13526</v>
      </c>
      <c r="E837" s="563" t="s">
        <v>13523</v>
      </c>
      <c r="F837" s="563" t="s">
        <v>13524</v>
      </c>
      <c r="G837" s="563" t="s">
        <v>13513</v>
      </c>
      <c r="H837" s="563" t="s">
        <v>13525</v>
      </c>
      <c r="I837" s="563" t="s">
        <v>26690</v>
      </c>
      <c r="J837" s="563" t="s">
        <v>24001</v>
      </c>
      <c r="K837" s="563" t="s">
        <v>24001</v>
      </c>
      <c r="L837" s="563" t="s">
        <v>24001</v>
      </c>
      <c r="M837" s="563" t="s">
        <v>24001</v>
      </c>
      <c r="N837" s="563" t="s">
        <v>24001</v>
      </c>
      <c r="O837" s="564" t="s">
        <v>24001</v>
      </c>
      <c r="P837" s="564" t="s">
        <v>24001</v>
      </c>
      <c r="Q837" s="564">
        <v>33148</v>
      </c>
      <c r="R837" s="564">
        <v>38383</v>
      </c>
      <c r="S837" s="564" t="s">
        <v>29450</v>
      </c>
    </row>
    <row r="838" spans="1:19" x14ac:dyDescent="0.35">
      <c r="A838" s="559">
        <v>5250</v>
      </c>
      <c r="B838" s="563" t="s">
        <v>484</v>
      </c>
      <c r="C838" s="563" t="s">
        <v>28883</v>
      </c>
      <c r="D838" s="563" t="s">
        <v>13530</v>
      </c>
      <c r="E838" s="563" t="s">
        <v>13527</v>
      </c>
      <c r="F838" s="563" t="s">
        <v>13528</v>
      </c>
      <c r="G838" s="563" t="s">
        <v>13513</v>
      </c>
      <c r="H838" s="563" t="s">
        <v>13529</v>
      </c>
      <c r="I838" s="563" t="s">
        <v>26753</v>
      </c>
      <c r="J838" s="563" t="s">
        <v>24001</v>
      </c>
      <c r="K838" s="563" t="s">
        <v>24001</v>
      </c>
      <c r="L838" s="563" t="s">
        <v>24001</v>
      </c>
      <c r="M838" s="563" t="s">
        <v>24001</v>
      </c>
      <c r="N838" s="563" t="s">
        <v>24001</v>
      </c>
      <c r="O838" s="564" t="s">
        <v>24001</v>
      </c>
      <c r="P838" s="564" t="s">
        <v>24001</v>
      </c>
      <c r="Q838" s="564">
        <v>33148</v>
      </c>
      <c r="R838" s="564">
        <v>38842</v>
      </c>
      <c r="S838" s="564" t="s">
        <v>29451</v>
      </c>
    </row>
    <row r="839" spans="1:19" x14ac:dyDescent="0.35">
      <c r="A839" s="559">
        <v>5251</v>
      </c>
      <c r="B839" s="563" t="s">
        <v>484</v>
      </c>
      <c r="C839" s="563" t="s">
        <v>28883</v>
      </c>
      <c r="D839" s="563" t="s">
        <v>13533</v>
      </c>
      <c r="E839" s="563" t="s">
        <v>13531</v>
      </c>
      <c r="F839" s="563" t="s">
        <v>13532</v>
      </c>
      <c r="G839" s="563" t="s">
        <v>13513</v>
      </c>
      <c r="H839" s="563" t="s">
        <v>13529</v>
      </c>
      <c r="I839" s="563" t="s">
        <v>27353</v>
      </c>
      <c r="J839" s="563" t="s">
        <v>24001</v>
      </c>
      <c r="K839" s="563" t="s">
        <v>24001</v>
      </c>
      <c r="L839" s="563" t="s">
        <v>24001</v>
      </c>
      <c r="M839" s="563" t="s">
        <v>24001</v>
      </c>
      <c r="N839" s="563" t="s">
        <v>24001</v>
      </c>
      <c r="O839" s="564" t="s">
        <v>24001</v>
      </c>
      <c r="P839" s="564" t="s">
        <v>24001</v>
      </c>
      <c r="Q839" s="564">
        <v>33148</v>
      </c>
      <c r="R839" s="564">
        <v>38383</v>
      </c>
      <c r="S839" s="564" t="s">
        <v>29452</v>
      </c>
    </row>
    <row r="840" spans="1:19" x14ac:dyDescent="0.35">
      <c r="A840" s="562">
        <v>5252</v>
      </c>
      <c r="B840" s="563" t="s">
        <v>484</v>
      </c>
      <c r="C840" s="563" t="s">
        <v>28883</v>
      </c>
      <c r="D840" s="563" t="s">
        <v>13535</v>
      </c>
      <c r="E840" s="563" t="s">
        <v>13527</v>
      </c>
      <c r="F840" s="563" t="s">
        <v>13534</v>
      </c>
      <c r="G840" s="563" t="s">
        <v>13513</v>
      </c>
      <c r="H840" s="563" t="s">
        <v>13529</v>
      </c>
      <c r="I840" s="563" t="s">
        <v>27354</v>
      </c>
      <c r="J840" s="563" t="s">
        <v>24001</v>
      </c>
      <c r="K840" s="563" t="s">
        <v>24001</v>
      </c>
      <c r="L840" s="563" t="s">
        <v>24001</v>
      </c>
      <c r="M840" s="563" t="s">
        <v>24001</v>
      </c>
      <c r="N840" s="563" t="s">
        <v>24001</v>
      </c>
      <c r="O840" s="564" t="s">
        <v>24001</v>
      </c>
      <c r="P840" s="564" t="s">
        <v>24001</v>
      </c>
      <c r="Q840" s="564">
        <v>33148</v>
      </c>
      <c r="R840" s="564">
        <v>38383</v>
      </c>
      <c r="S840" s="564" t="s">
        <v>29453</v>
      </c>
    </row>
    <row r="841" spans="1:19" x14ac:dyDescent="0.35">
      <c r="A841" s="559">
        <v>5253</v>
      </c>
      <c r="B841" s="563" t="s">
        <v>484</v>
      </c>
      <c r="C841" s="563" t="s">
        <v>28883</v>
      </c>
      <c r="D841" s="563" t="s">
        <v>13538</v>
      </c>
      <c r="E841" s="563" t="s">
        <v>13536</v>
      </c>
      <c r="F841" s="563" t="s">
        <v>13537</v>
      </c>
      <c r="G841" s="563" t="s">
        <v>13513</v>
      </c>
      <c r="H841" s="563" t="s">
        <v>13529</v>
      </c>
      <c r="I841" s="563" t="s">
        <v>27355</v>
      </c>
      <c r="J841" s="563" t="s">
        <v>24001</v>
      </c>
      <c r="K841" s="563" t="s">
        <v>24001</v>
      </c>
      <c r="L841" s="563" t="s">
        <v>24001</v>
      </c>
      <c r="M841" s="563" t="s">
        <v>24001</v>
      </c>
      <c r="N841" s="563" t="s">
        <v>24001</v>
      </c>
      <c r="O841" s="564" t="s">
        <v>24001</v>
      </c>
      <c r="P841" s="564" t="s">
        <v>24001</v>
      </c>
      <c r="Q841" s="564">
        <v>33148</v>
      </c>
      <c r="R841" s="564">
        <v>38383</v>
      </c>
      <c r="S841" s="564" t="s">
        <v>29454</v>
      </c>
    </row>
    <row r="842" spans="1:19" x14ac:dyDescent="0.35">
      <c r="A842" s="559">
        <v>5254</v>
      </c>
      <c r="B842" s="563" t="s">
        <v>484</v>
      </c>
      <c r="C842" s="563" t="s">
        <v>28883</v>
      </c>
      <c r="D842" s="563" t="s">
        <v>13541</v>
      </c>
      <c r="E842" s="563" t="s">
        <v>13539</v>
      </c>
      <c r="F842" s="563" t="s">
        <v>13540</v>
      </c>
      <c r="G842" s="563" t="s">
        <v>13513</v>
      </c>
      <c r="H842" s="563" t="s">
        <v>13529</v>
      </c>
      <c r="I842" s="563" t="s">
        <v>27356</v>
      </c>
      <c r="J842" s="563" t="s">
        <v>24001</v>
      </c>
      <c r="K842" s="563" t="s">
        <v>24001</v>
      </c>
      <c r="L842" s="563" t="s">
        <v>24001</v>
      </c>
      <c r="M842" s="563" t="s">
        <v>24001</v>
      </c>
      <c r="N842" s="563" t="s">
        <v>24001</v>
      </c>
      <c r="O842" s="564" t="s">
        <v>24001</v>
      </c>
      <c r="P842" s="564" t="s">
        <v>24001</v>
      </c>
      <c r="Q842" s="564">
        <v>33148</v>
      </c>
      <c r="R842" s="564">
        <v>38383</v>
      </c>
      <c r="S842" s="564" t="s">
        <v>29455</v>
      </c>
    </row>
    <row r="843" spans="1:19" x14ac:dyDescent="0.35">
      <c r="A843" s="562">
        <v>5255</v>
      </c>
      <c r="B843" s="563" t="s">
        <v>484</v>
      </c>
      <c r="C843" s="563" t="s">
        <v>28883</v>
      </c>
      <c r="D843" s="563" t="s">
        <v>13543</v>
      </c>
      <c r="E843" s="563" t="s">
        <v>24001</v>
      </c>
      <c r="F843" s="563" t="s">
        <v>13542</v>
      </c>
      <c r="G843" s="563" t="s">
        <v>13513</v>
      </c>
      <c r="H843" s="563" t="s">
        <v>13529</v>
      </c>
      <c r="I843" s="563" t="s">
        <v>27357</v>
      </c>
      <c r="J843" s="563" t="s">
        <v>24001</v>
      </c>
      <c r="K843" s="563" t="s">
        <v>62</v>
      </c>
      <c r="L843" s="563" t="s">
        <v>27591</v>
      </c>
      <c r="M843" s="563" t="s">
        <v>24001</v>
      </c>
      <c r="N843" s="563" t="s">
        <v>24001</v>
      </c>
      <c r="O843" s="564" t="s">
        <v>24001</v>
      </c>
      <c r="P843" s="564" t="s">
        <v>24001</v>
      </c>
      <c r="Q843" s="564">
        <v>33148</v>
      </c>
      <c r="R843" s="564">
        <v>38383</v>
      </c>
      <c r="S843" s="564" t="s">
        <v>29456</v>
      </c>
    </row>
    <row r="844" spans="1:19" x14ac:dyDescent="0.35">
      <c r="A844" s="559">
        <v>5256</v>
      </c>
      <c r="B844" s="563" t="s">
        <v>484</v>
      </c>
      <c r="C844" s="563" t="s">
        <v>28883</v>
      </c>
      <c r="D844" s="563" t="s">
        <v>13547</v>
      </c>
      <c r="E844" s="563" t="s">
        <v>13544</v>
      </c>
      <c r="F844" s="563" t="s">
        <v>13545</v>
      </c>
      <c r="G844" s="563" t="s">
        <v>13513</v>
      </c>
      <c r="H844" s="563" t="s">
        <v>13546</v>
      </c>
      <c r="I844" s="563" t="s">
        <v>26690</v>
      </c>
      <c r="J844" s="563" t="s">
        <v>24001</v>
      </c>
      <c r="K844" s="563" t="s">
        <v>24001</v>
      </c>
      <c r="L844" s="563" t="s">
        <v>24001</v>
      </c>
      <c r="M844" s="563" t="s">
        <v>24001</v>
      </c>
      <c r="N844" s="563" t="s">
        <v>24001</v>
      </c>
      <c r="O844" s="564" t="s">
        <v>24001</v>
      </c>
      <c r="P844" s="564" t="s">
        <v>24001</v>
      </c>
      <c r="Q844" s="564">
        <v>33148</v>
      </c>
      <c r="R844" s="564">
        <v>38383</v>
      </c>
      <c r="S844" s="564" t="s">
        <v>29457</v>
      </c>
    </row>
    <row r="845" spans="1:19" x14ac:dyDescent="0.35">
      <c r="A845" s="559">
        <v>5257</v>
      </c>
      <c r="B845" s="563" t="s">
        <v>484</v>
      </c>
      <c r="C845" s="563" t="s">
        <v>28883</v>
      </c>
      <c r="D845" s="563" t="s">
        <v>13550</v>
      </c>
      <c r="E845" s="563" t="s">
        <v>13548</v>
      </c>
      <c r="F845" s="563" t="s">
        <v>13549</v>
      </c>
      <c r="G845" s="563" t="s">
        <v>13513</v>
      </c>
      <c r="H845" s="563" t="s">
        <v>698</v>
      </c>
      <c r="I845" s="563" t="s">
        <v>26690</v>
      </c>
      <c r="J845" s="563" t="s">
        <v>24001</v>
      </c>
      <c r="K845" s="563" t="s">
        <v>24001</v>
      </c>
      <c r="L845" s="563" t="s">
        <v>24001</v>
      </c>
      <c r="M845" s="563" t="s">
        <v>24001</v>
      </c>
      <c r="N845" s="563" t="s">
        <v>24001</v>
      </c>
      <c r="O845" s="564" t="s">
        <v>24001</v>
      </c>
      <c r="P845" s="564" t="s">
        <v>24001</v>
      </c>
      <c r="Q845" s="564">
        <v>38385</v>
      </c>
      <c r="R845" s="564"/>
      <c r="S845" s="564" t="s">
        <v>29458</v>
      </c>
    </row>
    <row r="846" spans="1:19" x14ac:dyDescent="0.35">
      <c r="A846" s="562">
        <v>5258</v>
      </c>
      <c r="B846" s="563" t="s">
        <v>484</v>
      </c>
      <c r="C846" s="563" t="s">
        <v>28883</v>
      </c>
      <c r="D846" s="563" t="s">
        <v>13553</v>
      </c>
      <c r="E846" s="563" t="s">
        <v>13551</v>
      </c>
      <c r="F846" s="563" t="s">
        <v>13552</v>
      </c>
      <c r="G846" s="563" t="s">
        <v>13513</v>
      </c>
      <c r="H846" s="563" t="s">
        <v>344</v>
      </c>
      <c r="I846" s="563" t="s">
        <v>26690</v>
      </c>
      <c r="J846" s="563" t="s">
        <v>24001</v>
      </c>
      <c r="K846" s="563" t="s">
        <v>24001</v>
      </c>
      <c r="L846" s="563" t="s">
        <v>24001</v>
      </c>
      <c r="M846" s="563" t="s">
        <v>24001</v>
      </c>
      <c r="N846" s="563" t="s">
        <v>24001</v>
      </c>
      <c r="O846" s="564" t="s">
        <v>24001</v>
      </c>
      <c r="P846" s="564" t="s">
        <v>24001</v>
      </c>
      <c r="Q846" s="564">
        <v>33148</v>
      </c>
      <c r="R846" s="564">
        <v>38383</v>
      </c>
      <c r="S846" s="564" t="s">
        <v>29459</v>
      </c>
    </row>
    <row r="847" spans="1:19" x14ac:dyDescent="0.35">
      <c r="A847" s="559">
        <v>5259</v>
      </c>
      <c r="B847" s="563" t="s">
        <v>484</v>
      </c>
      <c r="C847" s="563" t="s">
        <v>28883</v>
      </c>
      <c r="D847" s="563" t="s">
        <v>13557</v>
      </c>
      <c r="E847" s="563" t="s">
        <v>13554</v>
      </c>
      <c r="F847" s="563" t="s">
        <v>13555</v>
      </c>
      <c r="G847" s="563" t="s">
        <v>13513</v>
      </c>
      <c r="H847" s="563" t="s">
        <v>13556</v>
      </c>
      <c r="I847" s="563" t="s">
        <v>27358</v>
      </c>
      <c r="J847" s="563" t="s">
        <v>24001</v>
      </c>
      <c r="K847" s="563" t="s">
        <v>24001</v>
      </c>
      <c r="L847" s="563" t="s">
        <v>24001</v>
      </c>
      <c r="M847" s="563" t="s">
        <v>24001</v>
      </c>
      <c r="N847" s="563" t="s">
        <v>24001</v>
      </c>
      <c r="O847" s="564" t="s">
        <v>24001</v>
      </c>
      <c r="P847" s="564" t="s">
        <v>24001</v>
      </c>
      <c r="Q847" s="564">
        <v>33148</v>
      </c>
      <c r="R847" s="564">
        <v>38383</v>
      </c>
      <c r="S847" s="564" t="s">
        <v>29460</v>
      </c>
    </row>
    <row r="848" spans="1:19" x14ac:dyDescent="0.35">
      <c r="A848" s="559">
        <v>5260</v>
      </c>
      <c r="B848" s="563" t="s">
        <v>484</v>
      </c>
      <c r="C848" s="563" t="s">
        <v>28883</v>
      </c>
      <c r="D848" s="563" t="s">
        <v>13560</v>
      </c>
      <c r="E848" s="563" t="s">
        <v>13558</v>
      </c>
      <c r="F848" s="563" t="s">
        <v>13559</v>
      </c>
      <c r="G848" s="563" t="s">
        <v>13513</v>
      </c>
      <c r="H848" s="563" t="s">
        <v>9152</v>
      </c>
      <c r="I848" s="563" t="s">
        <v>26690</v>
      </c>
      <c r="J848" s="563" t="s">
        <v>24001</v>
      </c>
      <c r="K848" s="563" t="s">
        <v>50</v>
      </c>
      <c r="L848" s="563" t="s">
        <v>27591</v>
      </c>
      <c r="M848" s="563" t="s">
        <v>24001</v>
      </c>
      <c r="N848" s="563" t="s">
        <v>24001</v>
      </c>
      <c r="O848" s="564" t="s">
        <v>24001</v>
      </c>
      <c r="P848" s="564" t="s">
        <v>24001</v>
      </c>
      <c r="Q848" s="564">
        <v>33148</v>
      </c>
      <c r="R848" s="564">
        <v>38390</v>
      </c>
      <c r="S848" s="564" t="s">
        <v>29461</v>
      </c>
    </row>
    <row r="849" spans="1:19" x14ac:dyDescent="0.35">
      <c r="A849" s="562">
        <v>5261</v>
      </c>
      <c r="B849" s="563" t="s">
        <v>484</v>
      </c>
      <c r="C849" s="563" t="s">
        <v>28883</v>
      </c>
      <c r="D849" s="563" t="s">
        <v>13563</v>
      </c>
      <c r="E849" s="563" t="s">
        <v>24001</v>
      </c>
      <c r="F849" s="563" t="s">
        <v>13561</v>
      </c>
      <c r="G849" s="563" t="s">
        <v>13513</v>
      </c>
      <c r="H849" s="563" t="s">
        <v>13562</v>
      </c>
      <c r="I849" s="563" t="s">
        <v>26690</v>
      </c>
      <c r="J849" s="563" t="s">
        <v>24001</v>
      </c>
      <c r="K849" s="563" t="s">
        <v>24001</v>
      </c>
      <c r="L849" s="563" t="s">
        <v>27755</v>
      </c>
      <c r="M849" s="563" t="s">
        <v>24001</v>
      </c>
      <c r="N849" s="563" t="s">
        <v>24001</v>
      </c>
      <c r="O849" s="564" t="s">
        <v>24001</v>
      </c>
      <c r="P849" s="564" t="s">
        <v>24001</v>
      </c>
      <c r="Q849" s="564">
        <v>33148</v>
      </c>
      <c r="R849" s="564">
        <v>38383</v>
      </c>
      <c r="S849" s="564" t="s">
        <v>29462</v>
      </c>
    </row>
    <row r="850" spans="1:19" x14ac:dyDescent="0.35">
      <c r="A850" s="559">
        <v>5262</v>
      </c>
      <c r="B850" s="563" t="s">
        <v>484</v>
      </c>
      <c r="C850" s="563" t="s">
        <v>28883</v>
      </c>
      <c r="D850" s="563" t="s">
        <v>13567</v>
      </c>
      <c r="E850" s="563" t="s">
        <v>13564</v>
      </c>
      <c r="F850" s="563" t="s">
        <v>13565</v>
      </c>
      <c r="G850" s="563" t="s">
        <v>13513</v>
      </c>
      <c r="H850" s="563" t="s">
        <v>13566</v>
      </c>
      <c r="I850" s="563" t="s">
        <v>26690</v>
      </c>
      <c r="J850" s="563" t="s">
        <v>24001</v>
      </c>
      <c r="K850" s="563" t="s">
        <v>24001</v>
      </c>
      <c r="L850" s="563" t="s">
        <v>24001</v>
      </c>
      <c r="M850" s="563" t="s">
        <v>24001</v>
      </c>
      <c r="N850" s="563" t="s">
        <v>24001</v>
      </c>
      <c r="O850" s="564" t="s">
        <v>24001</v>
      </c>
      <c r="P850" s="564" t="s">
        <v>24001</v>
      </c>
      <c r="Q850" s="564">
        <v>33148</v>
      </c>
      <c r="R850" s="564">
        <v>38383</v>
      </c>
      <c r="S850" s="564" t="s">
        <v>29463</v>
      </c>
    </row>
    <row r="851" spans="1:19" x14ac:dyDescent="0.35">
      <c r="A851" s="559">
        <v>5263</v>
      </c>
      <c r="B851" s="563" t="s">
        <v>484</v>
      </c>
      <c r="C851" s="563" t="s">
        <v>28883</v>
      </c>
      <c r="D851" s="563" t="s">
        <v>13570</v>
      </c>
      <c r="E851" s="563" t="s">
        <v>13568</v>
      </c>
      <c r="F851" s="563" t="s">
        <v>13569</v>
      </c>
      <c r="G851" s="563" t="s">
        <v>13513</v>
      </c>
      <c r="H851" s="563" t="s">
        <v>11277</v>
      </c>
      <c r="I851" s="563" t="s">
        <v>26690</v>
      </c>
      <c r="J851" s="563" t="s">
        <v>24001</v>
      </c>
      <c r="K851" s="563" t="s">
        <v>24001</v>
      </c>
      <c r="L851" s="563" t="s">
        <v>24001</v>
      </c>
      <c r="M851" s="563" t="s">
        <v>24001</v>
      </c>
      <c r="N851" s="563" t="s">
        <v>24001</v>
      </c>
      <c r="O851" s="564" t="s">
        <v>24001</v>
      </c>
      <c r="P851" s="564" t="s">
        <v>24001</v>
      </c>
      <c r="Q851" s="564">
        <v>33148</v>
      </c>
      <c r="R851" s="564">
        <v>41974.709502314799</v>
      </c>
      <c r="S851" s="564" t="s">
        <v>29464</v>
      </c>
    </row>
    <row r="852" spans="1:19" x14ac:dyDescent="0.35">
      <c r="A852" s="562">
        <v>5264</v>
      </c>
      <c r="B852" s="563" t="s">
        <v>484</v>
      </c>
      <c r="C852" s="563" t="s">
        <v>28883</v>
      </c>
      <c r="D852" s="563" t="s">
        <v>13573</v>
      </c>
      <c r="E852" s="563" t="s">
        <v>13571</v>
      </c>
      <c r="F852" s="563" t="s">
        <v>13572</v>
      </c>
      <c r="G852" s="563" t="s">
        <v>13513</v>
      </c>
      <c r="H852" s="563" t="s">
        <v>8370</v>
      </c>
      <c r="I852" s="563" t="s">
        <v>26690</v>
      </c>
      <c r="J852" s="563" t="s">
        <v>24001</v>
      </c>
      <c r="K852" s="563" t="s">
        <v>24001</v>
      </c>
      <c r="L852" s="563" t="s">
        <v>24001</v>
      </c>
      <c r="M852" s="563" t="s">
        <v>24001</v>
      </c>
      <c r="N852" s="563" t="s">
        <v>24001</v>
      </c>
      <c r="O852" s="564" t="s">
        <v>24001</v>
      </c>
      <c r="P852" s="564" t="s">
        <v>24001</v>
      </c>
      <c r="Q852" s="564">
        <v>33148</v>
      </c>
      <c r="R852" s="564">
        <v>38383</v>
      </c>
      <c r="S852" s="564" t="s">
        <v>29465</v>
      </c>
    </row>
    <row r="853" spans="1:19" x14ac:dyDescent="0.35">
      <c r="A853" s="559">
        <v>5265</v>
      </c>
      <c r="B853" s="563" t="s">
        <v>484</v>
      </c>
      <c r="C853" s="563" t="s">
        <v>28883</v>
      </c>
      <c r="D853" s="563" t="s">
        <v>13576</v>
      </c>
      <c r="E853" s="563" t="s">
        <v>13574</v>
      </c>
      <c r="F853" s="563" t="s">
        <v>13575</v>
      </c>
      <c r="G853" s="563" t="s">
        <v>13513</v>
      </c>
      <c r="H853" s="563" t="s">
        <v>1993</v>
      </c>
      <c r="I853" s="563" t="s">
        <v>26690</v>
      </c>
      <c r="J853" s="563" t="s">
        <v>24001</v>
      </c>
      <c r="K853" s="563" t="s">
        <v>62</v>
      </c>
      <c r="L853" s="563" t="s">
        <v>27591</v>
      </c>
      <c r="M853" s="563" t="s">
        <v>24001</v>
      </c>
      <c r="N853" s="563" t="s">
        <v>24001</v>
      </c>
      <c r="O853" s="564" t="s">
        <v>24001</v>
      </c>
      <c r="P853" s="564" t="s">
        <v>24001</v>
      </c>
      <c r="Q853" s="564">
        <v>33148</v>
      </c>
      <c r="R853" s="564">
        <v>38383</v>
      </c>
      <c r="S853" s="564" t="s">
        <v>29466</v>
      </c>
    </row>
    <row r="854" spans="1:19" x14ac:dyDescent="0.35">
      <c r="A854" s="559">
        <v>5266</v>
      </c>
      <c r="B854" s="563" t="s">
        <v>484</v>
      </c>
      <c r="C854" s="563" t="s">
        <v>28883</v>
      </c>
      <c r="D854" s="563" t="s">
        <v>13579</v>
      </c>
      <c r="E854" s="563" t="s">
        <v>13577</v>
      </c>
      <c r="F854" s="563" t="s">
        <v>13578</v>
      </c>
      <c r="G854" s="563" t="s">
        <v>13513</v>
      </c>
      <c r="H854" s="563" t="s">
        <v>3927</v>
      </c>
      <c r="I854" s="563" t="s">
        <v>26690</v>
      </c>
      <c r="J854" s="563" t="s">
        <v>24001</v>
      </c>
      <c r="K854" s="563" t="s">
        <v>24001</v>
      </c>
      <c r="L854" s="563" t="s">
        <v>24001</v>
      </c>
      <c r="M854" s="563" t="s">
        <v>24001</v>
      </c>
      <c r="N854" s="563" t="s">
        <v>24001</v>
      </c>
      <c r="O854" s="564" t="s">
        <v>24001</v>
      </c>
      <c r="P854" s="564" t="s">
        <v>24001</v>
      </c>
      <c r="Q854" s="564">
        <v>33148</v>
      </c>
      <c r="R854" s="564">
        <v>38383</v>
      </c>
      <c r="S854" s="564" t="s">
        <v>29467</v>
      </c>
    </row>
    <row r="855" spans="1:19" x14ac:dyDescent="0.35">
      <c r="A855" s="562">
        <v>5267</v>
      </c>
      <c r="B855" s="563" t="s">
        <v>484</v>
      </c>
      <c r="C855" s="563" t="s">
        <v>28883</v>
      </c>
      <c r="D855" s="563" t="s">
        <v>13582</v>
      </c>
      <c r="E855" s="563" t="s">
        <v>13580</v>
      </c>
      <c r="F855" s="563" t="s">
        <v>13581</v>
      </c>
      <c r="G855" s="563" t="s">
        <v>13513</v>
      </c>
      <c r="H855" s="563" t="s">
        <v>2309</v>
      </c>
      <c r="I855" s="563" t="s">
        <v>27359</v>
      </c>
      <c r="J855" s="563" t="s">
        <v>24001</v>
      </c>
      <c r="K855" s="563" t="s">
        <v>154</v>
      </c>
      <c r="L855" s="563" t="s">
        <v>27591</v>
      </c>
      <c r="M855" s="563" t="s">
        <v>24001</v>
      </c>
      <c r="N855" s="563" t="s">
        <v>24001</v>
      </c>
      <c r="O855" s="564" t="s">
        <v>24001</v>
      </c>
      <c r="P855" s="564" t="s">
        <v>24001</v>
      </c>
      <c r="Q855" s="564">
        <v>33148</v>
      </c>
      <c r="R855" s="564">
        <v>41974.741446759297</v>
      </c>
      <c r="S855" s="564" t="s">
        <v>29468</v>
      </c>
    </row>
    <row r="856" spans="1:19" x14ac:dyDescent="0.35">
      <c r="A856" s="559">
        <v>5268</v>
      </c>
      <c r="B856" s="563" t="s">
        <v>484</v>
      </c>
      <c r="C856" s="563" t="s">
        <v>28883</v>
      </c>
      <c r="D856" s="563" t="s">
        <v>13585</v>
      </c>
      <c r="E856" s="563" t="s">
        <v>13583</v>
      </c>
      <c r="F856" s="563" t="s">
        <v>13584</v>
      </c>
      <c r="G856" s="563" t="s">
        <v>13513</v>
      </c>
      <c r="H856" s="563" t="s">
        <v>95</v>
      </c>
      <c r="I856" s="563" t="s">
        <v>26690</v>
      </c>
      <c r="J856" s="563" t="s">
        <v>24001</v>
      </c>
      <c r="K856" s="563" t="s">
        <v>50</v>
      </c>
      <c r="L856" s="563" t="s">
        <v>27657</v>
      </c>
      <c r="M856" s="563" t="s">
        <v>531</v>
      </c>
      <c r="N856" s="563" t="s">
        <v>28712</v>
      </c>
      <c r="O856" s="564" t="s">
        <v>24001</v>
      </c>
      <c r="P856" s="564" t="s">
        <v>24001</v>
      </c>
      <c r="Q856" s="564">
        <v>33148</v>
      </c>
      <c r="R856" s="564">
        <v>38383</v>
      </c>
      <c r="S856" s="564" t="s">
        <v>29469</v>
      </c>
    </row>
    <row r="857" spans="1:19" x14ac:dyDescent="0.35">
      <c r="A857" s="559">
        <v>5269</v>
      </c>
      <c r="B857" s="563" t="s">
        <v>484</v>
      </c>
      <c r="C857" s="563" t="s">
        <v>28883</v>
      </c>
      <c r="D857" s="563" t="s">
        <v>13587</v>
      </c>
      <c r="E857" s="563" t="s">
        <v>13350</v>
      </c>
      <c r="F857" s="563" t="s">
        <v>13586</v>
      </c>
      <c r="G857" s="563" t="s">
        <v>13513</v>
      </c>
      <c r="H857" s="563" t="s">
        <v>9319</v>
      </c>
      <c r="I857" s="563" t="s">
        <v>26690</v>
      </c>
      <c r="J857" s="563" t="s">
        <v>24001</v>
      </c>
      <c r="K857" s="563" t="s">
        <v>34277</v>
      </c>
      <c r="L857" s="563" t="s">
        <v>27591</v>
      </c>
      <c r="M857" s="563" t="s">
        <v>24001</v>
      </c>
      <c r="N857" s="563" t="s">
        <v>24001</v>
      </c>
      <c r="O857" s="564" t="s">
        <v>24001</v>
      </c>
      <c r="P857" s="564" t="s">
        <v>24001</v>
      </c>
      <c r="Q857" s="564">
        <v>33148</v>
      </c>
      <c r="R857" s="564">
        <v>41974.669918981497</v>
      </c>
      <c r="S857" s="564" t="s">
        <v>29470</v>
      </c>
    </row>
    <row r="858" spans="1:19" x14ac:dyDescent="0.35">
      <c r="A858" s="562">
        <v>5270</v>
      </c>
      <c r="B858" s="563" t="s">
        <v>484</v>
      </c>
      <c r="C858" s="563" t="s">
        <v>28883</v>
      </c>
      <c r="D858" s="563" t="s">
        <v>13591</v>
      </c>
      <c r="E858" s="563" t="s">
        <v>13588</v>
      </c>
      <c r="F858" s="563" t="s">
        <v>13589</v>
      </c>
      <c r="G858" s="563" t="s">
        <v>13513</v>
      </c>
      <c r="H858" s="563" t="s">
        <v>13590</v>
      </c>
      <c r="I858" s="563" t="s">
        <v>26690</v>
      </c>
      <c r="J858" s="563" t="s">
        <v>24001</v>
      </c>
      <c r="K858" s="563" t="s">
        <v>62</v>
      </c>
      <c r="L858" s="563" t="s">
        <v>27591</v>
      </c>
      <c r="M858" s="563" t="s">
        <v>24001</v>
      </c>
      <c r="N858" s="563" t="s">
        <v>24001</v>
      </c>
      <c r="O858" s="564" t="s">
        <v>24001</v>
      </c>
      <c r="P858" s="564" t="s">
        <v>24001</v>
      </c>
      <c r="Q858" s="564">
        <v>38385</v>
      </c>
      <c r="R858" s="564"/>
      <c r="S858" s="564" t="s">
        <v>29471</v>
      </c>
    </row>
    <row r="859" spans="1:19" x14ac:dyDescent="0.35">
      <c r="A859" s="559">
        <v>5271</v>
      </c>
      <c r="B859" s="563" t="s">
        <v>484</v>
      </c>
      <c r="C859" s="563" t="s">
        <v>28883</v>
      </c>
      <c r="D859" s="563" t="s">
        <v>13595</v>
      </c>
      <c r="E859" s="563" t="s">
        <v>13592</v>
      </c>
      <c r="F859" s="563" t="s">
        <v>13593</v>
      </c>
      <c r="G859" s="563" t="s">
        <v>13513</v>
      </c>
      <c r="H859" s="563" t="s">
        <v>13594</v>
      </c>
      <c r="I859" s="563" t="s">
        <v>26690</v>
      </c>
      <c r="J859" s="563" t="s">
        <v>24001</v>
      </c>
      <c r="K859" s="563" t="s">
        <v>24001</v>
      </c>
      <c r="L859" s="563" t="s">
        <v>24001</v>
      </c>
      <c r="M859" s="563" t="s">
        <v>24001</v>
      </c>
      <c r="N859" s="563" t="s">
        <v>24001</v>
      </c>
      <c r="O859" s="564" t="s">
        <v>24001</v>
      </c>
      <c r="P859" s="564" t="s">
        <v>24001</v>
      </c>
      <c r="Q859" s="564">
        <v>33148</v>
      </c>
      <c r="R859" s="564">
        <v>38383</v>
      </c>
      <c r="S859" s="564" t="s">
        <v>29472</v>
      </c>
    </row>
    <row r="860" spans="1:19" x14ac:dyDescent="0.35">
      <c r="A860" s="559">
        <v>5272</v>
      </c>
      <c r="B860" s="563" t="s">
        <v>484</v>
      </c>
      <c r="C860" s="563" t="s">
        <v>28883</v>
      </c>
      <c r="D860" s="563" t="s">
        <v>13599</v>
      </c>
      <c r="E860" s="563" t="s">
        <v>13596</v>
      </c>
      <c r="F860" s="563" t="s">
        <v>13597</v>
      </c>
      <c r="G860" s="563" t="s">
        <v>13513</v>
      </c>
      <c r="H860" s="563" t="s">
        <v>13598</v>
      </c>
      <c r="I860" s="563" t="s">
        <v>26690</v>
      </c>
      <c r="J860" s="563" t="s">
        <v>24001</v>
      </c>
      <c r="K860" s="563" t="s">
        <v>24001</v>
      </c>
      <c r="L860" s="563" t="s">
        <v>24001</v>
      </c>
      <c r="M860" s="563" t="s">
        <v>24001</v>
      </c>
      <c r="N860" s="563" t="s">
        <v>24001</v>
      </c>
      <c r="O860" s="564" t="s">
        <v>24001</v>
      </c>
      <c r="P860" s="564" t="s">
        <v>24001</v>
      </c>
      <c r="Q860" s="564">
        <v>33148</v>
      </c>
      <c r="R860" s="564">
        <v>38383</v>
      </c>
      <c r="S860" s="564" t="s">
        <v>29473</v>
      </c>
    </row>
    <row r="861" spans="1:19" x14ac:dyDescent="0.35">
      <c r="A861" s="562">
        <v>5273</v>
      </c>
      <c r="B861" s="563" t="s">
        <v>484</v>
      </c>
      <c r="C861" s="563" t="s">
        <v>28883</v>
      </c>
      <c r="D861" s="563" t="s">
        <v>13603</v>
      </c>
      <c r="E861" s="563" t="s">
        <v>13600</v>
      </c>
      <c r="F861" s="563" t="s">
        <v>13601</v>
      </c>
      <c r="G861" s="563" t="s">
        <v>13513</v>
      </c>
      <c r="H861" s="563" t="s">
        <v>13602</v>
      </c>
      <c r="I861" s="563" t="s">
        <v>26690</v>
      </c>
      <c r="J861" s="563" t="s">
        <v>24001</v>
      </c>
      <c r="K861" s="563" t="s">
        <v>62</v>
      </c>
      <c r="L861" s="563" t="s">
        <v>27591</v>
      </c>
      <c r="M861" s="563" t="s">
        <v>24001</v>
      </c>
      <c r="N861" s="563" t="s">
        <v>24001</v>
      </c>
      <c r="O861" s="564" t="s">
        <v>24001</v>
      </c>
      <c r="P861" s="564" t="s">
        <v>24001</v>
      </c>
      <c r="Q861" s="564">
        <v>33148</v>
      </c>
      <c r="R861" s="564">
        <v>38383</v>
      </c>
      <c r="S861" s="564" t="s">
        <v>29474</v>
      </c>
    </row>
    <row r="862" spans="1:19" x14ac:dyDescent="0.35">
      <c r="A862" s="559">
        <v>5274</v>
      </c>
      <c r="B862" s="563" t="s">
        <v>484</v>
      </c>
      <c r="C862" s="563" t="s">
        <v>28883</v>
      </c>
      <c r="D862" s="563" t="s">
        <v>13606</v>
      </c>
      <c r="E862" s="563" t="s">
        <v>13604</v>
      </c>
      <c r="F862" s="563" t="s">
        <v>13605</v>
      </c>
      <c r="G862" s="563" t="s">
        <v>13513</v>
      </c>
      <c r="H862" s="563" t="s">
        <v>55</v>
      </c>
      <c r="I862" s="563" t="s">
        <v>26690</v>
      </c>
      <c r="J862" s="563" t="s">
        <v>24001</v>
      </c>
      <c r="K862" s="563" t="s">
        <v>24001</v>
      </c>
      <c r="L862" s="563" t="s">
        <v>24001</v>
      </c>
      <c r="M862" s="563" t="s">
        <v>24001</v>
      </c>
      <c r="N862" s="563" t="s">
        <v>24001</v>
      </c>
      <c r="O862" s="564" t="s">
        <v>24001</v>
      </c>
      <c r="P862" s="564" t="s">
        <v>24001</v>
      </c>
      <c r="Q862" s="564">
        <v>33148</v>
      </c>
      <c r="R862" s="564">
        <v>38842</v>
      </c>
      <c r="S862" s="564" t="s">
        <v>13606</v>
      </c>
    </row>
    <row r="863" spans="1:19" x14ac:dyDescent="0.35">
      <c r="A863" s="559">
        <v>5275</v>
      </c>
      <c r="B863" s="563" t="s">
        <v>484</v>
      </c>
      <c r="C863" s="563" t="s">
        <v>28883</v>
      </c>
      <c r="D863" s="563" t="s">
        <v>13609</v>
      </c>
      <c r="E863" s="563" t="s">
        <v>13607</v>
      </c>
      <c r="F863" s="563" t="s">
        <v>13608</v>
      </c>
      <c r="G863" s="563" t="s">
        <v>13513</v>
      </c>
      <c r="H863" s="563" t="s">
        <v>2790</v>
      </c>
      <c r="I863" s="563" t="s">
        <v>26690</v>
      </c>
      <c r="J863" s="563" t="s">
        <v>24001</v>
      </c>
      <c r="K863" s="563" t="s">
        <v>62</v>
      </c>
      <c r="L863" s="563" t="s">
        <v>27591</v>
      </c>
      <c r="M863" s="563" t="s">
        <v>24001</v>
      </c>
      <c r="N863" s="563" t="s">
        <v>24001</v>
      </c>
      <c r="O863" s="564" t="s">
        <v>24001</v>
      </c>
      <c r="P863" s="564" t="s">
        <v>24001</v>
      </c>
      <c r="Q863" s="564">
        <v>33148</v>
      </c>
      <c r="R863" s="564">
        <v>38383</v>
      </c>
      <c r="S863" s="564" t="s">
        <v>29475</v>
      </c>
    </row>
    <row r="864" spans="1:19" x14ac:dyDescent="0.35">
      <c r="A864" s="562">
        <v>5276</v>
      </c>
      <c r="B864" s="563" t="s">
        <v>484</v>
      </c>
      <c r="C864" s="563" t="s">
        <v>28883</v>
      </c>
      <c r="D864" s="563" t="s">
        <v>13612</v>
      </c>
      <c r="E864" s="563" t="s">
        <v>13610</v>
      </c>
      <c r="F864" s="563" t="s">
        <v>13611</v>
      </c>
      <c r="G864" s="563" t="s">
        <v>13513</v>
      </c>
      <c r="H864" s="563" t="s">
        <v>7147</v>
      </c>
      <c r="I864" s="563" t="s">
        <v>26690</v>
      </c>
      <c r="J864" s="563" t="s">
        <v>24001</v>
      </c>
      <c r="K864" s="563" t="s">
        <v>24001</v>
      </c>
      <c r="L864" s="563" t="s">
        <v>24001</v>
      </c>
      <c r="M864" s="563" t="s">
        <v>24001</v>
      </c>
      <c r="N864" s="563" t="s">
        <v>24001</v>
      </c>
      <c r="O864" s="564" t="s">
        <v>24001</v>
      </c>
      <c r="P864" s="564" t="s">
        <v>24001</v>
      </c>
      <c r="Q864" s="564">
        <v>33148</v>
      </c>
      <c r="R864" s="564">
        <v>38383</v>
      </c>
      <c r="S864" s="564" t="s">
        <v>29476</v>
      </c>
    </row>
    <row r="865" spans="1:19" x14ac:dyDescent="0.35">
      <c r="A865" s="559">
        <v>5277</v>
      </c>
      <c r="B865" s="563" t="s">
        <v>484</v>
      </c>
      <c r="C865" s="563" t="s">
        <v>28883</v>
      </c>
      <c r="D865" s="563" t="s">
        <v>13615</v>
      </c>
      <c r="E865" s="563" t="s">
        <v>13613</v>
      </c>
      <c r="F865" s="563" t="s">
        <v>13614</v>
      </c>
      <c r="G865" s="563" t="s">
        <v>13513</v>
      </c>
      <c r="H865" s="563" t="s">
        <v>10064</v>
      </c>
      <c r="I865" s="563" t="s">
        <v>26690</v>
      </c>
      <c r="J865" s="563" t="s">
        <v>24001</v>
      </c>
      <c r="K865" s="563" t="s">
        <v>24001</v>
      </c>
      <c r="L865" s="563" t="s">
        <v>24001</v>
      </c>
      <c r="M865" s="563" t="s">
        <v>24001</v>
      </c>
      <c r="N865" s="563" t="s">
        <v>24001</v>
      </c>
      <c r="O865" s="564" t="s">
        <v>24001</v>
      </c>
      <c r="P865" s="564" t="s">
        <v>24001</v>
      </c>
      <c r="Q865" s="564">
        <v>33148</v>
      </c>
      <c r="R865" s="564">
        <v>38383</v>
      </c>
      <c r="S865" s="564" t="s">
        <v>29477</v>
      </c>
    </row>
    <row r="866" spans="1:19" x14ac:dyDescent="0.35">
      <c r="A866" s="559">
        <v>5278</v>
      </c>
      <c r="B866" s="563" t="s">
        <v>484</v>
      </c>
      <c r="C866" s="563" t="s">
        <v>28883</v>
      </c>
      <c r="D866" s="563" t="s">
        <v>13619</v>
      </c>
      <c r="E866" s="563" t="s">
        <v>13616</v>
      </c>
      <c r="F866" s="563" t="s">
        <v>13617</v>
      </c>
      <c r="G866" s="563" t="s">
        <v>13513</v>
      </c>
      <c r="H866" s="563" t="s">
        <v>13618</v>
      </c>
      <c r="I866" s="563" t="s">
        <v>26690</v>
      </c>
      <c r="J866" s="563" t="s">
        <v>24001</v>
      </c>
      <c r="K866" s="563" t="s">
        <v>62</v>
      </c>
      <c r="L866" s="563" t="s">
        <v>27591</v>
      </c>
      <c r="M866" s="563" t="s">
        <v>24001</v>
      </c>
      <c r="N866" s="563" t="s">
        <v>24001</v>
      </c>
      <c r="O866" s="564" t="s">
        <v>24001</v>
      </c>
      <c r="P866" s="564" t="s">
        <v>24001</v>
      </c>
      <c r="Q866" s="564">
        <v>33148</v>
      </c>
      <c r="R866" s="564">
        <v>38383</v>
      </c>
      <c r="S866" s="564" t="s">
        <v>29478</v>
      </c>
    </row>
    <row r="867" spans="1:19" x14ac:dyDescent="0.35">
      <c r="A867" s="562">
        <v>3434</v>
      </c>
      <c r="B867" s="563" t="s">
        <v>484</v>
      </c>
      <c r="C867" s="563" t="s">
        <v>29019</v>
      </c>
      <c r="D867" s="563" t="s">
        <v>3852</v>
      </c>
      <c r="E867" s="563" t="s">
        <v>24001</v>
      </c>
      <c r="F867" s="563" t="s">
        <v>3849</v>
      </c>
      <c r="G867" s="563" t="s">
        <v>3850</v>
      </c>
      <c r="H867" s="563" t="s">
        <v>3851</v>
      </c>
      <c r="I867" s="563" t="s">
        <v>26690</v>
      </c>
      <c r="J867" s="563" t="s">
        <v>109</v>
      </c>
      <c r="K867" s="563" t="s">
        <v>24001</v>
      </c>
      <c r="L867" s="563" t="s">
        <v>24001</v>
      </c>
      <c r="M867" s="563" t="s">
        <v>24001</v>
      </c>
      <c r="N867" s="563" t="s">
        <v>24001</v>
      </c>
      <c r="O867" s="564" t="s">
        <v>24001</v>
      </c>
      <c r="P867" s="564" t="s">
        <v>24001</v>
      </c>
      <c r="Q867" s="564">
        <v>33148</v>
      </c>
      <c r="R867" s="564"/>
      <c r="S867" s="564" t="s">
        <v>29479</v>
      </c>
    </row>
    <row r="868" spans="1:19" x14ac:dyDescent="0.35">
      <c r="A868" s="559">
        <v>3435</v>
      </c>
      <c r="B868" s="563" t="s">
        <v>484</v>
      </c>
      <c r="C868" s="563" t="s">
        <v>29019</v>
      </c>
      <c r="D868" s="563" t="s">
        <v>3856</v>
      </c>
      <c r="E868" s="563" t="s">
        <v>3853</v>
      </c>
      <c r="F868" s="563" t="s">
        <v>3854</v>
      </c>
      <c r="G868" s="563" t="s">
        <v>3850</v>
      </c>
      <c r="H868" s="563" t="s">
        <v>3855</v>
      </c>
      <c r="I868" s="563" t="s">
        <v>26690</v>
      </c>
      <c r="J868" s="563" t="s">
        <v>109</v>
      </c>
      <c r="K868" s="563" t="s">
        <v>24001</v>
      </c>
      <c r="L868" s="563" t="s">
        <v>24001</v>
      </c>
      <c r="M868" s="563" t="s">
        <v>24001</v>
      </c>
      <c r="N868" s="563" t="s">
        <v>24001</v>
      </c>
      <c r="O868" s="564" t="s">
        <v>24001</v>
      </c>
      <c r="P868" s="564" t="s">
        <v>24001</v>
      </c>
      <c r="Q868" s="564">
        <v>33148</v>
      </c>
      <c r="R868" s="564"/>
      <c r="S868" s="564" t="s">
        <v>29480</v>
      </c>
    </row>
    <row r="869" spans="1:19" x14ac:dyDescent="0.35">
      <c r="A869" s="559">
        <v>3436</v>
      </c>
      <c r="B869" s="563" t="s">
        <v>484</v>
      </c>
      <c r="C869" s="563" t="s">
        <v>29019</v>
      </c>
      <c r="D869" s="563" t="s">
        <v>3859</v>
      </c>
      <c r="E869" s="563" t="s">
        <v>3857</v>
      </c>
      <c r="F869" s="563" t="s">
        <v>3858</v>
      </c>
      <c r="G869" s="563" t="s">
        <v>3850</v>
      </c>
      <c r="H869" s="563" t="s">
        <v>415</v>
      </c>
      <c r="I869" s="563" t="s">
        <v>26690</v>
      </c>
      <c r="J869" s="563" t="s">
        <v>109</v>
      </c>
      <c r="K869" s="563" t="s">
        <v>24001</v>
      </c>
      <c r="L869" s="563" t="s">
        <v>24001</v>
      </c>
      <c r="M869" s="563" t="s">
        <v>24001</v>
      </c>
      <c r="N869" s="563" t="s">
        <v>24001</v>
      </c>
      <c r="O869" s="564" t="s">
        <v>24001</v>
      </c>
      <c r="P869" s="564" t="s">
        <v>24001</v>
      </c>
      <c r="Q869" s="564">
        <v>33148</v>
      </c>
      <c r="R869" s="564"/>
      <c r="S869" s="564" t="s">
        <v>29481</v>
      </c>
    </row>
    <row r="870" spans="1:19" x14ac:dyDescent="0.35">
      <c r="A870" s="562">
        <v>3437</v>
      </c>
      <c r="B870" s="563" t="s">
        <v>484</v>
      </c>
      <c r="C870" s="563" t="s">
        <v>29019</v>
      </c>
      <c r="D870" s="563" t="s">
        <v>3862</v>
      </c>
      <c r="E870" s="563" t="s">
        <v>3860</v>
      </c>
      <c r="F870" s="563" t="s">
        <v>3861</v>
      </c>
      <c r="G870" s="563" t="s">
        <v>3850</v>
      </c>
      <c r="H870" s="563" t="s">
        <v>1724</v>
      </c>
      <c r="I870" s="563" t="s">
        <v>26690</v>
      </c>
      <c r="J870" s="563" t="s">
        <v>109</v>
      </c>
      <c r="K870" s="563" t="s">
        <v>24001</v>
      </c>
      <c r="L870" s="563" t="s">
        <v>24001</v>
      </c>
      <c r="M870" s="563" t="s">
        <v>24001</v>
      </c>
      <c r="N870" s="563" t="s">
        <v>24001</v>
      </c>
      <c r="O870" s="564" t="s">
        <v>24001</v>
      </c>
      <c r="P870" s="564" t="s">
        <v>24001</v>
      </c>
      <c r="Q870" s="564">
        <v>33148</v>
      </c>
      <c r="R870" s="564"/>
      <c r="S870" s="564" t="s">
        <v>29482</v>
      </c>
    </row>
    <row r="871" spans="1:19" x14ac:dyDescent="0.35">
      <c r="A871" s="559">
        <v>3438</v>
      </c>
      <c r="B871" s="563" t="s">
        <v>484</v>
      </c>
      <c r="C871" s="563" t="s">
        <v>29019</v>
      </c>
      <c r="D871" s="563" t="s">
        <v>3866</v>
      </c>
      <c r="E871" s="563" t="s">
        <v>3863</v>
      </c>
      <c r="F871" s="563" t="s">
        <v>3864</v>
      </c>
      <c r="G871" s="563" t="s">
        <v>3850</v>
      </c>
      <c r="H871" s="563" t="s">
        <v>3865</v>
      </c>
      <c r="I871" s="563" t="s">
        <v>26691</v>
      </c>
      <c r="J871" s="563" t="s">
        <v>109</v>
      </c>
      <c r="K871" s="563" t="s">
        <v>24001</v>
      </c>
      <c r="L871" s="563" t="s">
        <v>24001</v>
      </c>
      <c r="M871" s="563" t="s">
        <v>24001</v>
      </c>
      <c r="N871" s="563" t="s">
        <v>24001</v>
      </c>
      <c r="O871" s="564" t="s">
        <v>24001</v>
      </c>
      <c r="P871" s="564" t="s">
        <v>24001</v>
      </c>
      <c r="Q871" s="564">
        <v>33148</v>
      </c>
      <c r="R871" s="564"/>
      <c r="S871" s="564" t="s">
        <v>29483</v>
      </c>
    </row>
    <row r="872" spans="1:19" x14ac:dyDescent="0.35">
      <c r="A872" s="559">
        <v>3439</v>
      </c>
      <c r="B872" s="563" t="s">
        <v>484</v>
      </c>
      <c r="C872" s="563" t="s">
        <v>29019</v>
      </c>
      <c r="D872" s="563" t="s">
        <v>24644</v>
      </c>
      <c r="E872" s="563" t="s">
        <v>3863</v>
      </c>
      <c r="F872" s="563" t="s">
        <v>3869</v>
      </c>
      <c r="G872" s="563" t="s">
        <v>3850</v>
      </c>
      <c r="H872" s="563" t="s">
        <v>3865</v>
      </c>
      <c r="I872" s="563" t="s">
        <v>26845</v>
      </c>
      <c r="J872" s="563" t="s">
        <v>109</v>
      </c>
      <c r="K872" s="563" t="s">
        <v>24001</v>
      </c>
      <c r="L872" s="563" t="s">
        <v>24001</v>
      </c>
      <c r="M872" s="563" t="s">
        <v>24001</v>
      </c>
      <c r="N872" s="563" t="s">
        <v>24001</v>
      </c>
      <c r="O872" s="564" t="s">
        <v>24001</v>
      </c>
      <c r="P872" s="564" t="s">
        <v>24001</v>
      </c>
      <c r="Q872" s="564">
        <v>38889</v>
      </c>
      <c r="R872" s="564">
        <v>43116.6642013889</v>
      </c>
      <c r="S872" s="564" t="s">
        <v>29484</v>
      </c>
    </row>
    <row r="873" spans="1:19" x14ac:dyDescent="0.35">
      <c r="A873" s="562">
        <v>3440</v>
      </c>
      <c r="B873" s="563" t="s">
        <v>484</v>
      </c>
      <c r="C873" s="563" t="s">
        <v>29019</v>
      </c>
      <c r="D873" s="563" t="s">
        <v>3868</v>
      </c>
      <c r="E873" s="563" t="s">
        <v>3863</v>
      </c>
      <c r="F873" s="563" t="s">
        <v>3867</v>
      </c>
      <c r="G873" s="563" t="s">
        <v>3850</v>
      </c>
      <c r="H873" s="563" t="s">
        <v>3865</v>
      </c>
      <c r="I873" s="563" t="s">
        <v>26846</v>
      </c>
      <c r="J873" s="563" t="s">
        <v>109</v>
      </c>
      <c r="K873" s="563" t="s">
        <v>24001</v>
      </c>
      <c r="L873" s="563" t="s">
        <v>24001</v>
      </c>
      <c r="M873" s="563" t="s">
        <v>24001</v>
      </c>
      <c r="N873" s="563" t="s">
        <v>24001</v>
      </c>
      <c r="O873" s="564" t="s">
        <v>24001</v>
      </c>
      <c r="P873" s="564" t="s">
        <v>24001</v>
      </c>
      <c r="Q873" s="564">
        <v>38889</v>
      </c>
      <c r="R873" s="564"/>
      <c r="S873" s="564" t="s">
        <v>29485</v>
      </c>
    </row>
    <row r="874" spans="1:19" x14ac:dyDescent="0.35">
      <c r="A874" s="559">
        <v>3441</v>
      </c>
      <c r="B874" s="563" t="s">
        <v>484</v>
      </c>
      <c r="C874" s="563" t="s">
        <v>29019</v>
      </c>
      <c r="D874" s="563" t="s">
        <v>3871</v>
      </c>
      <c r="E874" s="563" t="s">
        <v>24001</v>
      </c>
      <c r="F874" s="563" t="s">
        <v>3870</v>
      </c>
      <c r="G874" s="563" t="s">
        <v>3850</v>
      </c>
      <c r="H874" s="563" t="s">
        <v>55</v>
      </c>
      <c r="I874" s="563" t="s">
        <v>26690</v>
      </c>
      <c r="J874" s="563" t="s">
        <v>109</v>
      </c>
      <c r="K874" s="563" t="s">
        <v>24001</v>
      </c>
      <c r="L874" s="563" t="s">
        <v>24001</v>
      </c>
      <c r="M874" s="563" t="s">
        <v>24001</v>
      </c>
      <c r="N874" s="563" t="s">
        <v>24001</v>
      </c>
      <c r="O874" s="564" t="s">
        <v>24001</v>
      </c>
      <c r="P874" s="564" t="s">
        <v>24001</v>
      </c>
      <c r="Q874" s="564">
        <v>33148</v>
      </c>
      <c r="R874" s="564"/>
      <c r="S874" s="564" t="s">
        <v>3871</v>
      </c>
    </row>
    <row r="875" spans="1:19" x14ac:dyDescent="0.35">
      <c r="A875" s="559">
        <v>3442</v>
      </c>
      <c r="B875" s="563" t="s">
        <v>484</v>
      </c>
      <c r="C875" s="563" t="s">
        <v>29019</v>
      </c>
      <c r="D875" s="563" t="s">
        <v>3875</v>
      </c>
      <c r="E875" s="563" t="s">
        <v>3872</v>
      </c>
      <c r="F875" s="563" t="s">
        <v>3873</v>
      </c>
      <c r="G875" s="563" t="s">
        <v>3850</v>
      </c>
      <c r="H875" s="563" t="s">
        <v>3874</v>
      </c>
      <c r="I875" s="563" t="s">
        <v>26690</v>
      </c>
      <c r="J875" s="563" t="s">
        <v>109</v>
      </c>
      <c r="K875" s="563" t="s">
        <v>24001</v>
      </c>
      <c r="L875" s="563" t="s">
        <v>24001</v>
      </c>
      <c r="M875" s="563" t="s">
        <v>24001</v>
      </c>
      <c r="N875" s="563" t="s">
        <v>24001</v>
      </c>
      <c r="O875" s="564" t="s">
        <v>24001</v>
      </c>
      <c r="P875" s="564" t="s">
        <v>24001</v>
      </c>
      <c r="Q875" s="564">
        <v>33148</v>
      </c>
      <c r="R875" s="564"/>
      <c r="S875" s="564" t="s">
        <v>29486</v>
      </c>
    </row>
    <row r="876" spans="1:19" x14ac:dyDescent="0.35">
      <c r="A876" s="562">
        <v>3443</v>
      </c>
      <c r="B876" s="563" t="s">
        <v>484</v>
      </c>
      <c r="C876" s="563" t="s">
        <v>29019</v>
      </c>
      <c r="D876" s="563" t="s">
        <v>3879</v>
      </c>
      <c r="E876" s="563" t="s">
        <v>3876</v>
      </c>
      <c r="F876" s="563" t="s">
        <v>3877</v>
      </c>
      <c r="G876" s="563" t="s">
        <v>3850</v>
      </c>
      <c r="H876" s="563" t="s">
        <v>3878</v>
      </c>
      <c r="I876" s="563" t="s">
        <v>26690</v>
      </c>
      <c r="J876" s="563" t="s">
        <v>109</v>
      </c>
      <c r="K876" s="563" t="s">
        <v>24001</v>
      </c>
      <c r="L876" s="563" t="s">
        <v>24001</v>
      </c>
      <c r="M876" s="563" t="s">
        <v>24001</v>
      </c>
      <c r="N876" s="563" t="s">
        <v>24001</v>
      </c>
      <c r="O876" s="564" t="s">
        <v>24001</v>
      </c>
      <c r="P876" s="564" t="s">
        <v>24001</v>
      </c>
      <c r="Q876" s="564">
        <v>33148</v>
      </c>
      <c r="R876" s="564"/>
      <c r="S876" s="564" t="s">
        <v>29487</v>
      </c>
    </row>
    <row r="877" spans="1:19" x14ac:dyDescent="0.35">
      <c r="A877" s="559">
        <v>3444</v>
      </c>
      <c r="B877" s="563" t="s">
        <v>484</v>
      </c>
      <c r="C877" s="563" t="s">
        <v>29019</v>
      </c>
      <c r="D877" s="563" t="s">
        <v>3883</v>
      </c>
      <c r="E877" s="563" t="s">
        <v>3880</v>
      </c>
      <c r="F877" s="563" t="s">
        <v>3881</v>
      </c>
      <c r="G877" s="563" t="s">
        <v>3850</v>
      </c>
      <c r="H877" s="563" t="s">
        <v>3882</v>
      </c>
      <c r="I877" s="563" t="s">
        <v>26690</v>
      </c>
      <c r="J877" s="563" t="s">
        <v>109</v>
      </c>
      <c r="K877" s="563" t="s">
        <v>24001</v>
      </c>
      <c r="L877" s="563" t="s">
        <v>24001</v>
      </c>
      <c r="M877" s="563" t="s">
        <v>24001</v>
      </c>
      <c r="N877" s="563" t="s">
        <v>24001</v>
      </c>
      <c r="O877" s="564" t="s">
        <v>24001</v>
      </c>
      <c r="P877" s="564" t="s">
        <v>24001</v>
      </c>
      <c r="Q877" s="564">
        <v>33148</v>
      </c>
      <c r="R877" s="564">
        <v>38685</v>
      </c>
      <c r="S877" s="564" t="s">
        <v>29488</v>
      </c>
    </row>
    <row r="878" spans="1:19" x14ac:dyDescent="0.35">
      <c r="A878" s="559">
        <v>3445</v>
      </c>
      <c r="B878" s="563" t="s">
        <v>484</v>
      </c>
      <c r="C878" s="563" t="s">
        <v>29019</v>
      </c>
      <c r="D878" s="563" t="s">
        <v>29489</v>
      </c>
      <c r="E878" s="563" t="s">
        <v>3959</v>
      </c>
      <c r="F878" s="563" t="s">
        <v>3960</v>
      </c>
      <c r="G878" s="563" t="s">
        <v>29490</v>
      </c>
      <c r="H878" s="563" t="s">
        <v>55</v>
      </c>
      <c r="I878" s="563" t="s">
        <v>26690</v>
      </c>
      <c r="J878" s="563" t="s">
        <v>24001</v>
      </c>
      <c r="K878" s="563" t="s">
        <v>24001</v>
      </c>
      <c r="L878" s="563" t="s">
        <v>24001</v>
      </c>
      <c r="M878" s="563" t="s">
        <v>24001</v>
      </c>
      <c r="N878" s="563" t="s">
        <v>24001</v>
      </c>
      <c r="O878" s="564" t="s">
        <v>24001</v>
      </c>
      <c r="P878" s="564" t="s">
        <v>24001</v>
      </c>
      <c r="Q878" s="564">
        <v>33148</v>
      </c>
      <c r="R878" s="564">
        <v>45323.700844907398</v>
      </c>
      <c r="S878" s="564" t="s">
        <v>29489</v>
      </c>
    </row>
    <row r="879" spans="1:19" x14ac:dyDescent="0.35">
      <c r="A879" s="562">
        <v>1034</v>
      </c>
      <c r="B879" s="563" t="s">
        <v>484</v>
      </c>
      <c r="C879" s="563" t="s">
        <v>28929</v>
      </c>
      <c r="D879" s="563" t="s">
        <v>17137</v>
      </c>
      <c r="E879" s="563" t="s">
        <v>17134</v>
      </c>
      <c r="F879" s="563" t="s">
        <v>17135</v>
      </c>
      <c r="G879" s="563" t="s">
        <v>17136</v>
      </c>
      <c r="H879" s="563" t="s">
        <v>8827</v>
      </c>
      <c r="I879" s="563" t="s">
        <v>26690</v>
      </c>
      <c r="J879" s="563" t="s">
        <v>109</v>
      </c>
      <c r="K879" s="563" t="s">
        <v>24001</v>
      </c>
      <c r="L879" s="563" t="s">
        <v>24001</v>
      </c>
      <c r="M879" s="563" t="s">
        <v>24001</v>
      </c>
      <c r="N879" s="563" t="s">
        <v>24001</v>
      </c>
      <c r="O879" s="564" t="s">
        <v>24001</v>
      </c>
      <c r="P879" s="564" t="s">
        <v>24001</v>
      </c>
      <c r="Q879" s="564">
        <v>33148</v>
      </c>
      <c r="R879" s="564"/>
      <c r="S879" s="564" t="s">
        <v>29491</v>
      </c>
    </row>
    <row r="880" spans="1:19" x14ac:dyDescent="0.35">
      <c r="A880" s="559">
        <v>1035</v>
      </c>
      <c r="B880" s="563" t="s">
        <v>484</v>
      </c>
      <c r="C880" s="563" t="s">
        <v>28929</v>
      </c>
      <c r="D880" s="563" t="s">
        <v>17140</v>
      </c>
      <c r="E880" s="563" t="s">
        <v>17138</v>
      </c>
      <c r="F880" s="563" t="s">
        <v>17139</v>
      </c>
      <c r="G880" s="563" t="s">
        <v>17136</v>
      </c>
      <c r="H880" s="563" t="s">
        <v>4915</v>
      </c>
      <c r="I880" s="563" t="s">
        <v>26690</v>
      </c>
      <c r="J880" s="563" t="s">
        <v>109</v>
      </c>
      <c r="K880" s="563" t="s">
        <v>24001</v>
      </c>
      <c r="L880" s="563" t="s">
        <v>24001</v>
      </c>
      <c r="M880" s="563" t="s">
        <v>24001</v>
      </c>
      <c r="N880" s="563" t="s">
        <v>24001</v>
      </c>
      <c r="O880" s="564" t="s">
        <v>24001</v>
      </c>
      <c r="P880" s="564" t="s">
        <v>24001</v>
      </c>
      <c r="Q880" s="564">
        <v>33148</v>
      </c>
      <c r="R880" s="564"/>
      <c r="S880" s="564" t="s">
        <v>29492</v>
      </c>
    </row>
    <row r="881" spans="1:19" x14ac:dyDescent="0.35">
      <c r="A881" s="559">
        <v>1036</v>
      </c>
      <c r="B881" s="563" t="s">
        <v>484</v>
      </c>
      <c r="C881" s="563" t="s">
        <v>28929</v>
      </c>
      <c r="D881" s="563" t="s">
        <v>17143</v>
      </c>
      <c r="E881" s="563" t="s">
        <v>17141</v>
      </c>
      <c r="F881" s="563" t="s">
        <v>17142</v>
      </c>
      <c r="G881" s="563" t="s">
        <v>17136</v>
      </c>
      <c r="H881" s="563" t="s">
        <v>55</v>
      </c>
      <c r="I881" s="563" t="s">
        <v>26690</v>
      </c>
      <c r="J881" s="563" t="s">
        <v>109</v>
      </c>
      <c r="K881" s="563" t="s">
        <v>24001</v>
      </c>
      <c r="L881" s="563" t="s">
        <v>24001</v>
      </c>
      <c r="M881" s="563" t="s">
        <v>24001</v>
      </c>
      <c r="N881" s="563" t="s">
        <v>24001</v>
      </c>
      <c r="O881" s="564" t="s">
        <v>24001</v>
      </c>
      <c r="P881" s="564" t="s">
        <v>24001</v>
      </c>
      <c r="Q881" s="564">
        <v>33148</v>
      </c>
      <c r="R881" s="564"/>
      <c r="S881" s="564" t="s">
        <v>17143</v>
      </c>
    </row>
    <row r="882" spans="1:19" x14ac:dyDescent="0.35">
      <c r="A882" s="562">
        <v>1037</v>
      </c>
      <c r="B882" s="563" t="s">
        <v>484</v>
      </c>
      <c r="C882" s="563" t="s">
        <v>28929</v>
      </c>
      <c r="D882" s="563" t="s">
        <v>17148</v>
      </c>
      <c r="E882" s="563" t="s">
        <v>17144</v>
      </c>
      <c r="F882" s="563" t="s">
        <v>17145</v>
      </c>
      <c r="G882" s="563" t="s">
        <v>17146</v>
      </c>
      <c r="H882" s="563" t="s">
        <v>17147</v>
      </c>
      <c r="I882" s="563" t="s">
        <v>26690</v>
      </c>
      <c r="J882" s="563" t="s">
        <v>109</v>
      </c>
      <c r="K882" s="563" t="s">
        <v>24001</v>
      </c>
      <c r="L882" s="563" t="s">
        <v>24001</v>
      </c>
      <c r="M882" s="563" t="s">
        <v>24001</v>
      </c>
      <c r="N882" s="563" t="s">
        <v>24001</v>
      </c>
      <c r="O882" s="564" t="s">
        <v>24001</v>
      </c>
      <c r="P882" s="564" t="s">
        <v>24001</v>
      </c>
      <c r="Q882" s="564">
        <v>33148</v>
      </c>
      <c r="R882" s="564">
        <v>38419</v>
      </c>
      <c r="S882" s="564" t="s">
        <v>29493</v>
      </c>
    </row>
    <row r="883" spans="1:19" x14ac:dyDescent="0.35">
      <c r="A883" s="559">
        <v>1038</v>
      </c>
      <c r="B883" s="563" t="s">
        <v>484</v>
      </c>
      <c r="C883" s="563" t="s">
        <v>28929</v>
      </c>
      <c r="D883" s="563" t="s">
        <v>17152</v>
      </c>
      <c r="E883" s="563" t="s">
        <v>17149</v>
      </c>
      <c r="F883" s="563" t="s">
        <v>17150</v>
      </c>
      <c r="G883" s="563" t="s">
        <v>17146</v>
      </c>
      <c r="H883" s="563" t="s">
        <v>17151</v>
      </c>
      <c r="I883" s="563" t="s">
        <v>26690</v>
      </c>
      <c r="J883" s="563" t="s">
        <v>24001</v>
      </c>
      <c r="K883" s="563" t="s">
        <v>24001</v>
      </c>
      <c r="L883" s="563" t="s">
        <v>24001</v>
      </c>
      <c r="M883" s="563" t="s">
        <v>24001</v>
      </c>
      <c r="N883" s="563" t="s">
        <v>24001</v>
      </c>
      <c r="O883" s="564" t="s">
        <v>24001</v>
      </c>
      <c r="P883" s="564" t="s">
        <v>24001</v>
      </c>
      <c r="Q883" s="564">
        <v>33148</v>
      </c>
      <c r="R883" s="564"/>
      <c r="S883" s="564" t="s">
        <v>29494</v>
      </c>
    </row>
    <row r="884" spans="1:19" x14ac:dyDescent="0.35">
      <c r="A884" s="559">
        <v>1039</v>
      </c>
      <c r="B884" s="563" t="s">
        <v>484</v>
      </c>
      <c r="C884" s="563" t="s">
        <v>28929</v>
      </c>
      <c r="D884" s="563" t="s">
        <v>17156</v>
      </c>
      <c r="E884" s="563" t="s">
        <v>17153</v>
      </c>
      <c r="F884" s="563" t="s">
        <v>17154</v>
      </c>
      <c r="G884" s="563" t="s">
        <v>17146</v>
      </c>
      <c r="H884" s="563" t="s">
        <v>17155</v>
      </c>
      <c r="I884" s="563" t="s">
        <v>26690</v>
      </c>
      <c r="J884" s="563" t="s">
        <v>109</v>
      </c>
      <c r="K884" s="563" t="s">
        <v>24001</v>
      </c>
      <c r="L884" s="563" t="s">
        <v>24001</v>
      </c>
      <c r="M884" s="563" t="s">
        <v>24001</v>
      </c>
      <c r="N884" s="563" t="s">
        <v>24001</v>
      </c>
      <c r="O884" s="564" t="s">
        <v>24001</v>
      </c>
      <c r="P884" s="564" t="s">
        <v>24001</v>
      </c>
      <c r="Q884" s="564">
        <v>33148</v>
      </c>
      <c r="R884" s="564"/>
      <c r="S884" s="564" t="s">
        <v>29495</v>
      </c>
    </row>
    <row r="885" spans="1:19" x14ac:dyDescent="0.35">
      <c r="A885" s="562">
        <v>1040</v>
      </c>
      <c r="B885" s="563" t="s">
        <v>484</v>
      </c>
      <c r="C885" s="563" t="s">
        <v>28929</v>
      </c>
      <c r="D885" s="563" t="s">
        <v>17160</v>
      </c>
      <c r="E885" s="563" t="s">
        <v>17157</v>
      </c>
      <c r="F885" s="563" t="s">
        <v>17158</v>
      </c>
      <c r="G885" s="563" t="s">
        <v>17146</v>
      </c>
      <c r="H885" s="563" t="s">
        <v>17159</v>
      </c>
      <c r="I885" s="563" t="s">
        <v>26690</v>
      </c>
      <c r="J885" s="563" t="s">
        <v>109</v>
      </c>
      <c r="K885" s="563" t="s">
        <v>24001</v>
      </c>
      <c r="L885" s="563" t="s">
        <v>24001</v>
      </c>
      <c r="M885" s="563" t="s">
        <v>24001</v>
      </c>
      <c r="N885" s="563" t="s">
        <v>24001</v>
      </c>
      <c r="O885" s="564" t="s">
        <v>24001</v>
      </c>
      <c r="P885" s="564" t="s">
        <v>24001</v>
      </c>
      <c r="Q885" s="564">
        <v>42200</v>
      </c>
      <c r="R885" s="564"/>
      <c r="S885" s="564" t="s">
        <v>29496</v>
      </c>
    </row>
    <row r="886" spans="1:19" x14ac:dyDescent="0.35">
      <c r="A886" s="559">
        <v>1041</v>
      </c>
      <c r="B886" s="563" t="s">
        <v>484</v>
      </c>
      <c r="C886" s="563" t="s">
        <v>28929</v>
      </c>
      <c r="D886" s="563" t="s">
        <v>17164</v>
      </c>
      <c r="E886" s="563" t="s">
        <v>17161</v>
      </c>
      <c r="F886" s="563" t="s">
        <v>17162</v>
      </c>
      <c r="G886" s="563" t="s">
        <v>17146</v>
      </c>
      <c r="H886" s="563" t="s">
        <v>17163</v>
      </c>
      <c r="I886" s="563" t="s">
        <v>27493</v>
      </c>
      <c r="J886" s="563" t="s">
        <v>109</v>
      </c>
      <c r="K886" s="563" t="s">
        <v>24001</v>
      </c>
      <c r="L886" s="563" t="s">
        <v>24001</v>
      </c>
      <c r="M886" s="563" t="s">
        <v>24001</v>
      </c>
      <c r="N886" s="563" t="s">
        <v>24001</v>
      </c>
      <c r="O886" s="564" t="s">
        <v>24001</v>
      </c>
      <c r="P886" s="564" t="s">
        <v>24001</v>
      </c>
      <c r="Q886" s="564">
        <v>33148</v>
      </c>
      <c r="R886" s="564"/>
      <c r="S886" s="564" t="s">
        <v>29497</v>
      </c>
    </row>
    <row r="887" spans="1:19" x14ac:dyDescent="0.35">
      <c r="A887" s="559">
        <v>1042</v>
      </c>
      <c r="B887" s="563" t="s">
        <v>484</v>
      </c>
      <c r="C887" s="563" t="s">
        <v>28929</v>
      </c>
      <c r="D887" s="563" t="s">
        <v>17167</v>
      </c>
      <c r="E887" s="563" t="s">
        <v>24001</v>
      </c>
      <c r="F887" s="563" t="s">
        <v>17165</v>
      </c>
      <c r="G887" s="563" t="s">
        <v>17146</v>
      </c>
      <c r="H887" s="563" t="s">
        <v>17166</v>
      </c>
      <c r="I887" s="563" t="s">
        <v>26690</v>
      </c>
      <c r="J887" s="563" t="s">
        <v>109</v>
      </c>
      <c r="K887" s="563" t="s">
        <v>24001</v>
      </c>
      <c r="L887" s="563" t="s">
        <v>24001</v>
      </c>
      <c r="M887" s="563" t="s">
        <v>24001</v>
      </c>
      <c r="N887" s="563" t="s">
        <v>24001</v>
      </c>
      <c r="O887" s="564" t="s">
        <v>24001</v>
      </c>
      <c r="P887" s="564" t="s">
        <v>24001</v>
      </c>
      <c r="Q887" s="564">
        <v>38419</v>
      </c>
      <c r="R887" s="564"/>
      <c r="S887" s="564" t="s">
        <v>29498</v>
      </c>
    </row>
    <row r="888" spans="1:19" x14ac:dyDescent="0.35">
      <c r="A888" s="562">
        <v>1043</v>
      </c>
      <c r="B888" s="563" t="s">
        <v>484</v>
      </c>
      <c r="C888" s="563" t="s">
        <v>28929</v>
      </c>
      <c r="D888" s="563" t="s">
        <v>17171</v>
      </c>
      <c r="E888" s="563" t="s">
        <v>17168</v>
      </c>
      <c r="F888" s="563" t="s">
        <v>17169</v>
      </c>
      <c r="G888" s="563" t="s">
        <v>17146</v>
      </c>
      <c r="H888" s="563" t="s">
        <v>17170</v>
      </c>
      <c r="I888" s="563" t="s">
        <v>26690</v>
      </c>
      <c r="J888" s="563" t="s">
        <v>109</v>
      </c>
      <c r="K888" s="563" t="s">
        <v>24001</v>
      </c>
      <c r="L888" s="563" t="s">
        <v>24001</v>
      </c>
      <c r="M888" s="563" t="s">
        <v>24001</v>
      </c>
      <c r="N888" s="563" t="s">
        <v>24001</v>
      </c>
      <c r="O888" s="564" t="s">
        <v>24001</v>
      </c>
      <c r="P888" s="564" t="s">
        <v>24001</v>
      </c>
      <c r="Q888" s="564">
        <v>33148</v>
      </c>
      <c r="R888" s="564"/>
      <c r="S888" s="564" t="s">
        <v>29499</v>
      </c>
    </row>
    <row r="889" spans="1:19" x14ac:dyDescent="0.35">
      <c r="A889" s="559">
        <v>1044</v>
      </c>
      <c r="B889" s="563" t="s">
        <v>484</v>
      </c>
      <c r="C889" s="563" t="s">
        <v>28929</v>
      </c>
      <c r="D889" s="563" t="s">
        <v>17174</v>
      </c>
      <c r="E889" s="563" t="s">
        <v>17172</v>
      </c>
      <c r="F889" s="563" t="s">
        <v>17173</v>
      </c>
      <c r="G889" s="563" t="s">
        <v>17146</v>
      </c>
      <c r="H889" s="563" t="s">
        <v>606</v>
      </c>
      <c r="I889" s="563" t="s">
        <v>26690</v>
      </c>
      <c r="J889" s="563" t="s">
        <v>109</v>
      </c>
      <c r="K889" s="563" t="s">
        <v>24001</v>
      </c>
      <c r="L889" s="563" t="s">
        <v>24001</v>
      </c>
      <c r="M889" s="563" t="s">
        <v>24001</v>
      </c>
      <c r="N889" s="563" t="s">
        <v>24001</v>
      </c>
      <c r="O889" s="564" t="s">
        <v>24001</v>
      </c>
      <c r="P889" s="564" t="s">
        <v>24001</v>
      </c>
      <c r="Q889" s="564">
        <v>33148</v>
      </c>
      <c r="R889" s="564"/>
      <c r="S889" s="564" t="s">
        <v>29500</v>
      </c>
    </row>
    <row r="890" spans="1:19" x14ac:dyDescent="0.35">
      <c r="A890" s="559">
        <v>1045</v>
      </c>
      <c r="B890" s="563" t="s">
        <v>484</v>
      </c>
      <c r="C890" s="563" t="s">
        <v>28929</v>
      </c>
      <c r="D890" s="563" t="s">
        <v>17177</v>
      </c>
      <c r="E890" s="563" t="s">
        <v>17175</v>
      </c>
      <c r="F890" s="563" t="s">
        <v>17176</v>
      </c>
      <c r="G890" s="563" t="s">
        <v>17146</v>
      </c>
      <c r="H890" s="563" t="s">
        <v>55</v>
      </c>
      <c r="I890" s="563" t="s">
        <v>26690</v>
      </c>
      <c r="J890" s="563" t="s">
        <v>24001</v>
      </c>
      <c r="K890" s="563" t="s">
        <v>24001</v>
      </c>
      <c r="L890" s="563" t="s">
        <v>24001</v>
      </c>
      <c r="M890" s="563" t="s">
        <v>24001</v>
      </c>
      <c r="N890" s="563" t="s">
        <v>24001</v>
      </c>
      <c r="O890" s="564" t="s">
        <v>24001</v>
      </c>
      <c r="P890" s="564" t="s">
        <v>24001</v>
      </c>
      <c r="Q890" s="564">
        <v>33148</v>
      </c>
      <c r="R890" s="564"/>
      <c r="S890" s="564" t="s">
        <v>17177</v>
      </c>
    </row>
    <row r="891" spans="1:19" x14ac:dyDescent="0.35">
      <c r="A891" s="562">
        <v>5096</v>
      </c>
      <c r="B891" s="563" t="s">
        <v>484</v>
      </c>
      <c r="C891" s="563" t="s">
        <v>12962</v>
      </c>
      <c r="D891" s="563" t="s">
        <v>12966</v>
      </c>
      <c r="E891" s="563" t="s">
        <v>12963</v>
      </c>
      <c r="F891" s="563" t="s">
        <v>12964</v>
      </c>
      <c r="G891" s="563" t="s">
        <v>12965</v>
      </c>
      <c r="H891" s="563" t="s">
        <v>300</v>
      </c>
      <c r="I891" s="563" t="s">
        <v>26690</v>
      </c>
      <c r="J891" s="563" t="s">
        <v>24001</v>
      </c>
      <c r="K891" s="563" t="s">
        <v>24001</v>
      </c>
      <c r="L891" s="563" t="s">
        <v>24001</v>
      </c>
      <c r="M891" s="563" t="s">
        <v>24001</v>
      </c>
      <c r="N891" s="563" t="s">
        <v>24001</v>
      </c>
      <c r="O891" s="564" t="s">
        <v>24001</v>
      </c>
      <c r="P891" s="564" t="s">
        <v>24001</v>
      </c>
      <c r="Q891" s="564">
        <v>33148</v>
      </c>
      <c r="R891" s="564"/>
      <c r="S891" s="564" t="s">
        <v>29501</v>
      </c>
    </row>
    <row r="892" spans="1:19" x14ac:dyDescent="0.35">
      <c r="A892" s="559">
        <v>1665</v>
      </c>
      <c r="B892" s="563" t="s">
        <v>484</v>
      </c>
      <c r="C892" s="563" t="s">
        <v>4383</v>
      </c>
      <c r="D892" s="563" t="s">
        <v>4397</v>
      </c>
      <c r="E892" s="563" t="s">
        <v>24001</v>
      </c>
      <c r="F892" s="563" t="s">
        <v>4394</v>
      </c>
      <c r="G892" s="563" t="s">
        <v>4395</v>
      </c>
      <c r="H892" s="563" t="s">
        <v>4396</v>
      </c>
      <c r="I892" s="563" t="s">
        <v>26690</v>
      </c>
      <c r="J892" s="563" t="s">
        <v>109</v>
      </c>
      <c r="K892" s="563" t="s">
        <v>24001</v>
      </c>
      <c r="L892" s="563" t="s">
        <v>24001</v>
      </c>
      <c r="M892" s="563" t="s">
        <v>24001</v>
      </c>
      <c r="N892" s="563" t="s">
        <v>24001</v>
      </c>
      <c r="O892" s="564" t="s">
        <v>24001</v>
      </c>
      <c r="P892" s="564" t="s">
        <v>24001</v>
      </c>
      <c r="Q892" s="564">
        <v>38419</v>
      </c>
      <c r="R892" s="564"/>
      <c r="S892" s="564" t="s">
        <v>29502</v>
      </c>
    </row>
    <row r="893" spans="1:19" x14ac:dyDescent="0.35">
      <c r="A893" s="559">
        <v>1666</v>
      </c>
      <c r="B893" s="563" t="s">
        <v>484</v>
      </c>
      <c r="C893" s="563" t="s">
        <v>4383</v>
      </c>
      <c r="D893" s="563" t="s">
        <v>4400</v>
      </c>
      <c r="E893" s="563" t="s">
        <v>24001</v>
      </c>
      <c r="F893" s="563" t="s">
        <v>4398</v>
      </c>
      <c r="G893" s="563" t="s">
        <v>4395</v>
      </c>
      <c r="H893" s="563" t="s">
        <v>4399</v>
      </c>
      <c r="I893" s="563" t="s">
        <v>26690</v>
      </c>
      <c r="J893" s="563" t="s">
        <v>109</v>
      </c>
      <c r="K893" s="563" t="s">
        <v>24001</v>
      </c>
      <c r="L893" s="563" t="s">
        <v>24001</v>
      </c>
      <c r="M893" s="563" t="s">
        <v>24001</v>
      </c>
      <c r="N893" s="563" t="s">
        <v>24001</v>
      </c>
      <c r="O893" s="564" t="s">
        <v>24001</v>
      </c>
      <c r="P893" s="564" t="s">
        <v>24001</v>
      </c>
      <c r="Q893" s="564">
        <v>38419</v>
      </c>
      <c r="R893" s="564"/>
      <c r="S893" s="564" t="s">
        <v>29503</v>
      </c>
    </row>
    <row r="894" spans="1:19" x14ac:dyDescent="0.35">
      <c r="A894" s="562">
        <v>4746</v>
      </c>
      <c r="B894" s="563" t="s">
        <v>484</v>
      </c>
      <c r="C894" s="563" t="s">
        <v>11966</v>
      </c>
      <c r="D894" s="563" t="s">
        <v>11955</v>
      </c>
      <c r="E894" s="563" t="s">
        <v>6163</v>
      </c>
      <c r="F894" s="563" t="s">
        <v>11952</v>
      </c>
      <c r="G894" s="563" t="s">
        <v>11953</v>
      </c>
      <c r="H894" s="563" t="s">
        <v>11954</v>
      </c>
      <c r="I894" s="563" t="s">
        <v>26690</v>
      </c>
      <c r="J894" s="563" t="s">
        <v>109</v>
      </c>
      <c r="K894" s="563" t="s">
        <v>24001</v>
      </c>
      <c r="L894" s="563" t="s">
        <v>24001</v>
      </c>
      <c r="M894" s="563" t="s">
        <v>24001</v>
      </c>
      <c r="N894" s="563" t="s">
        <v>24001</v>
      </c>
      <c r="O894" s="564" t="s">
        <v>24001</v>
      </c>
      <c r="P894" s="564" t="s">
        <v>24001</v>
      </c>
      <c r="Q894" s="564">
        <v>33148</v>
      </c>
      <c r="R894" s="564"/>
      <c r="S894" s="564" t="s">
        <v>29504</v>
      </c>
    </row>
    <row r="895" spans="1:19" x14ac:dyDescent="0.35">
      <c r="A895" s="559">
        <v>4747</v>
      </c>
      <c r="B895" s="563" t="s">
        <v>484</v>
      </c>
      <c r="C895" s="563" t="s">
        <v>11966</v>
      </c>
      <c r="D895" s="563" t="s">
        <v>11958</v>
      </c>
      <c r="E895" s="563" t="s">
        <v>24001</v>
      </c>
      <c r="F895" s="563" t="s">
        <v>11956</v>
      </c>
      <c r="G895" s="563" t="s">
        <v>11953</v>
      </c>
      <c r="H895" s="563" t="s">
        <v>11957</v>
      </c>
      <c r="I895" s="563" t="s">
        <v>26690</v>
      </c>
      <c r="J895" s="563" t="s">
        <v>109</v>
      </c>
      <c r="K895" s="563" t="s">
        <v>24001</v>
      </c>
      <c r="L895" s="563" t="s">
        <v>24001</v>
      </c>
      <c r="M895" s="563" t="s">
        <v>24001</v>
      </c>
      <c r="N895" s="563" t="s">
        <v>24001</v>
      </c>
      <c r="O895" s="564" t="s">
        <v>24001</v>
      </c>
      <c r="P895" s="564" t="s">
        <v>24001</v>
      </c>
      <c r="Q895" s="564">
        <v>40374</v>
      </c>
      <c r="R895" s="564"/>
      <c r="S895" s="564" t="s">
        <v>29505</v>
      </c>
    </row>
    <row r="896" spans="1:19" x14ac:dyDescent="0.35">
      <c r="A896" s="559">
        <v>4748</v>
      </c>
      <c r="B896" s="563" t="s">
        <v>484</v>
      </c>
      <c r="C896" s="563" t="s">
        <v>11966</v>
      </c>
      <c r="D896" s="563" t="s">
        <v>11961</v>
      </c>
      <c r="E896" s="563" t="s">
        <v>24001</v>
      </c>
      <c r="F896" s="563" t="s">
        <v>11959</v>
      </c>
      <c r="G896" s="563" t="s">
        <v>11953</v>
      </c>
      <c r="H896" s="563" t="s">
        <v>11960</v>
      </c>
      <c r="I896" s="563" t="s">
        <v>26690</v>
      </c>
      <c r="J896" s="563" t="s">
        <v>109</v>
      </c>
      <c r="K896" s="563" t="s">
        <v>24001</v>
      </c>
      <c r="L896" s="563" t="s">
        <v>24001</v>
      </c>
      <c r="M896" s="563" t="s">
        <v>24001</v>
      </c>
      <c r="N896" s="563" t="s">
        <v>24001</v>
      </c>
      <c r="O896" s="564" t="s">
        <v>24001</v>
      </c>
      <c r="P896" s="564" t="s">
        <v>24001</v>
      </c>
      <c r="Q896" s="564">
        <v>38419</v>
      </c>
      <c r="R896" s="564"/>
      <c r="S896" s="564" t="s">
        <v>29506</v>
      </c>
    </row>
    <row r="897" spans="1:19" x14ac:dyDescent="0.35">
      <c r="A897" s="562">
        <v>4749</v>
      </c>
      <c r="B897" s="563" t="s">
        <v>484</v>
      </c>
      <c r="C897" s="563" t="s">
        <v>11966</v>
      </c>
      <c r="D897" s="563" t="s">
        <v>11965</v>
      </c>
      <c r="E897" s="563" t="s">
        <v>11962</v>
      </c>
      <c r="F897" s="563" t="s">
        <v>11963</v>
      </c>
      <c r="G897" s="563" t="s">
        <v>11953</v>
      </c>
      <c r="H897" s="563" t="s">
        <v>11964</v>
      </c>
      <c r="I897" s="563" t="s">
        <v>26690</v>
      </c>
      <c r="J897" s="563" t="s">
        <v>109</v>
      </c>
      <c r="K897" s="563" t="s">
        <v>24001</v>
      </c>
      <c r="L897" s="563" t="s">
        <v>24001</v>
      </c>
      <c r="M897" s="563" t="s">
        <v>24001</v>
      </c>
      <c r="N897" s="563" t="s">
        <v>24001</v>
      </c>
      <c r="O897" s="564" t="s">
        <v>24001</v>
      </c>
      <c r="P897" s="564" t="s">
        <v>24001</v>
      </c>
      <c r="Q897" s="564">
        <v>33148</v>
      </c>
      <c r="R897" s="564"/>
      <c r="S897" s="564" t="s">
        <v>29507</v>
      </c>
    </row>
    <row r="898" spans="1:19" x14ac:dyDescent="0.35">
      <c r="A898" s="559">
        <v>4750</v>
      </c>
      <c r="B898" s="563" t="s">
        <v>484</v>
      </c>
      <c r="C898" s="563" t="s">
        <v>11966</v>
      </c>
      <c r="D898" s="563" t="s">
        <v>27272</v>
      </c>
      <c r="E898" s="563" t="s">
        <v>24001</v>
      </c>
      <c r="F898" s="563" t="s">
        <v>27273</v>
      </c>
      <c r="G898" s="563" t="s">
        <v>11953</v>
      </c>
      <c r="H898" s="563" t="s">
        <v>55</v>
      </c>
      <c r="I898" s="563" t="s">
        <v>26690</v>
      </c>
      <c r="J898" s="563" t="s">
        <v>109</v>
      </c>
      <c r="K898" s="563" t="s">
        <v>24001</v>
      </c>
      <c r="L898" s="563" t="s">
        <v>24001</v>
      </c>
      <c r="M898" s="563" t="s">
        <v>24001</v>
      </c>
      <c r="N898" s="563" t="s">
        <v>24001</v>
      </c>
      <c r="O898" s="564" t="s">
        <v>24001</v>
      </c>
      <c r="P898" s="564" t="s">
        <v>24001</v>
      </c>
      <c r="Q898" s="564">
        <v>44536</v>
      </c>
      <c r="R898" s="564"/>
      <c r="S898" s="564" t="s">
        <v>27272</v>
      </c>
    </row>
    <row r="899" spans="1:19" x14ac:dyDescent="0.35">
      <c r="A899" s="559">
        <v>4456</v>
      </c>
      <c r="B899" s="563" t="s">
        <v>484</v>
      </c>
      <c r="C899" s="563" t="s">
        <v>11038</v>
      </c>
      <c r="D899" s="563" t="s">
        <v>11071</v>
      </c>
      <c r="E899" s="563" t="s">
        <v>11068</v>
      </c>
      <c r="F899" s="563" t="s">
        <v>11069</v>
      </c>
      <c r="G899" s="563" t="s">
        <v>11070</v>
      </c>
      <c r="H899" s="563" t="s">
        <v>1945</v>
      </c>
      <c r="I899" s="563" t="s">
        <v>26690</v>
      </c>
      <c r="J899" s="563" t="s">
        <v>109</v>
      </c>
      <c r="K899" s="563" t="s">
        <v>24001</v>
      </c>
      <c r="L899" s="563" t="s">
        <v>24001</v>
      </c>
      <c r="M899" s="563" t="s">
        <v>24001</v>
      </c>
      <c r="N899" s="563" t="s">
        <v>24001</v>
      </c>
      <c r="O899" s="564" t="s">
        <v>24001</v>
      </c>
      <c r="P899" s="564" t="s">
        <v>24001</v>
      </c>
      <c r="Q899" s="564">
        <v>33148</v>
      </c>
      <c r="R899" s="564">
        <v>33973</v>
      </c>
      <c r="S899" s="564" t="s">
        <v>29508</v>
      </c>
    </row>
    <row r="900" spans="1:19" x14ac:dyDescent="0.35">
      <c r="A900" s="562">
        <v>521</v>
      </c>
      <c r="B900" s="563" t="s">
        <v>484</v>
      </c>
      <c r="C900" s="563" t="s">
        <v>28980</v>
      </c>
      <c r="D900" s="563" t="s">
        <v>15782</v>
      </c>
      <c r="E900" s="563" t="s">
        <v>15779</v>
      </c>
      <c r="F900" s="563" t="s">
        <v>15780</v>
      </c>
      <c r="G900" s="563" t="s">
        <v>15781</v>
      </c>
      <c r="H900" s="563" t="s">
        <v>4413</v>
      </c>
      <c r="I900" s="563" t="s">
        <v>26690</v>
      </c>
      <c r="J900" s="563" t="s">
        <v>24001</v>
      </c>
      <c r="K900" s="563" t="s">
        <v>24001</v>
      </c>
      <c r="L900" s="563" t="s">
        <v>24001</v>
      </c>
      <c r="M900" s="563" t="s">
        <v>24001</v>
      </c>
      <c r="N900" s="563" t="s">
        <v>24001</v>
      </c>
      <c r="O900" s="564" t="s">
        <v>24001</v>
      </c>
      <c r="P900" s="564" t="s">
        <v>24001</v>
      </c>
      <c r="Q900" s="564">
        <v>33148</v>
      </c>
      <c r="R900" s="564"/>
      <c r="S900" s="564" t="s">
        <v>29509</v>
      </c>
    </row>
    <row r="901" spans="1:19" x14ac:dyDescent="0.35">
      <c r="A901" s="559">
        <v>522</v>
      </c>
      <c r="B901" s="563" t="s">
        <v>484</v>
      </c>
      <c r="C901" s="563" t="s">
        <v>28980</v>
      </c>
      <c r="D901" s="563" t="s">
        <v>15786</v>
      </c>
      <c r="E901" s="563" t="s">
        <v>15783</v>
      </c>
      <c r="F901" s="563" t="s">
        <v>15784</v>
      </c>
      <c r="G901" s="563" t="s">
        <v>15781</v>
      </c>
      <c r="H901" s="563" t="s">
        <v>15785</v>
      </c>
      <c r="I901" s="563" t="s">
        <v>26690</v>
      </c>
      <c r="J901" s="563" t="s">
        <v>24001</v>
      </c>
      <c r="K901" s="563" t="s">
        <v>24001</v>
      </c>
      <c r="L901" s="563" t="s">
        <v>24001</v>
      </c>
      <c r="M901" s="563" t="s">
        <v>24001</v>
      </c>
      <c r="N901" s="563" t="s">
        <v>24001</v>
      </c>
      <c r="O901" s="564" t="s">
        <v>24001</v>
      </c>
      <c r="P901" s="564" t="s">
        <v>24001</v>
      </c>
      <c r="Q901" s="564">
        <v>33148</v>
      </c>
      <c r="R901" s="564"/>
      <c r="S901" s="564" t="s">
        <v>29510</v>
      </c>
    </row>
    <row r="902" spans="1:19" x14ac:dyDescent="0.35">
      <c r="A902" s="559">
        <v>523</v>
      </c>
      <c r="B902" s="563" t="s">
        <v>484</v>
      </c>
      <c r="C902" s="563" t="s">
        <v>28980</v>
      </c>
      <c r="D902" s="563" t="s">
        <v>29511</v>
      </c>
      <c r="E902" s="563" t="s">
        <v>29512</v>
      </c>
      <c r="F902" s="563" t="s">
        <v>29513</v>
      </c>
      <c r="G902" s="563" t="s">
        <v>15781</v>
      </c>
      <c r="H902" s="563" t="s">
        <v>8128</v>
      </c>
      <c r="I902" s="563" t="s">
        <v>26690</v>
      </c>
      <c r="J902" s="563" t="s">
        <v>24001</v>
      </c>
      <c r="K902" s="563" t="s">
        <v>24001</v>
      </c>
      <c r="L902" s="563" t="s">
        <v>24001</v>
      </c>
      <c r="M902" s="563" t="s">
        <v>24001</v>
      </c>
      <c r="N902" s="563" t="s">
        <v>24001</v>
      </c>
      <c r="O902" s="564" t="s">
        <v>24001</v>
      </c>
      <c r="P902" s="564" t="s">
        <v>24001</v>
      </c>
      <c r="Q902" s="564">
        <v>44897</v>
      </c>
      <c r="R902" s="564"/>
      <c r="S902" s="564" t="s">
        <v>29514</v>
      </c>
    </row>
    <row r="903" spans="1:19" x14ac:dyDescent="0.35">
      <c r="A903" s="562">
        <v>524</v>
      </c>
      <c r="B903" s="563" t="s">
        <v>484</v>
      </c>
      <c r="C903" s="563" t="s">
        <v>28980</v>
      </c>
      <c r="D903" s="563" t="s">
        <v>15790</v>
      </c>
      <c r="E903" s="563" t="s">
        <v>15787</v>
      </c>
      <c r="F903" s="563" t="s">
        <v>15788</v>
      </c>
      <c r="G903" s="563" t="s">
        <v>15781</v>
      </c>
      <c r="H903" s="563" t="s">
        <v>15789</v>
      </c>
      <c r="I903" s="563" t="s">
        <v>26690</v>
      </c>
      <c r="J903" s="563" t="s">
        <v>24001</v>
      </c>
      <c r="K903" s="563" t="s">
        <v>24001</v>
      </c>
      <c r="L903" s="563" t="s">
        <v>24001</v>
      </c>
      <c r="M903" s="563" t="s">
        <v>24001</v>
      </c>
      <c r="N903" s="563" t="s">
        <v>24001</v>
      </c>
      <c r="O903" s="564" t="s">
        <v>24001</v>
      </c>
      <c r="P903" s="564" t="s">
        <v>24001</v>
      </c>
      <c r="Q903" s="564">
        <v>33148</v>
      </c>
      <c r="R903" s="564"/>
      <c r="S903" s="564" t="s">
        <v>29515</v>
      </c>
    </row>
    <row r="904" spans="1:19" x14ac:dyDescent="0.35">
      <c r="A904" s="559">
        <v>525</v>
      </c>
      <c r="B904" s="563" t="s">
        <v>484</v>
      </c>
      <c r="C904" s="563" t="s">
        <v>28980</v>
      </c>
      <c r="D904" s="563" t="s">
        <v>15792</v>
      </c>
      <c r="E904" s="563" t="s">
        <v>15783</v>
      </c>
      <c r="F904" s="563" t="s">
        <v>15791</v>
      </c>
      <c r="G904" s="563" t="s">
        <v>15781</v>
      </c>
      <c r="H904" s="563" t="s">
        <v>55</v>
      </c>
      <c r="I904" s="563" t="s">
        <v>26690</v>
      </c>
      <c r="J904" s="563" t="s">
        <v>24001</v>
      </c>
      <c r="K904" s="563" t="s">
        <v>24001</v>
      </c>
      <c r="L904" s="563" t="s">
        <v>24001</v>
      </c>
      <c r="M904" s="563" t="s">
        <v>24001</v>
      </c>
      <c r="N904" s="563" t="s">
        <v>24001</v>
      </c>
      <c r="O904" s="564" t="s">
        <v>24001</v>
      </c>
      <c r="P904" s="564" t="s">
        <v>24001</v>
      </c>
      <c r="Q904" s="564">
        <v>33148</v>
      </c>
      <c r="R904" s="564"/>
      <c r="S904" s="564" t="s">
        <v>15792</v>
      </c>
    </row>
    <row r="905" spans="1:19" x14ac:dyDescent="0.35">
      <c r="A905" s="559">
        <v>727</v>
      </c>
      <c r="B905" s="563" t="s">
        <v>484</v>
      </c>
      <c r="C905" s="563" t="s">
        <v>18666</v>
      </c>
      <c r="D905" s="563" t="s">
        <v>18703</v>
      </c>
      <c r="E905" s="563" t="s">
        <v>24001</v>
      </c>
      <c r="F905" s="563" t="s">
        <v>18701</v>
      </c>
      <c r="G905" s="563" t="s">
        <v>18702</v>
      </c>
      <c r="H905" s="563" t="s">
        <v>12428</v>
      </c>
      <c r="I905" s="563" t="s">
        <v>26690</v>
      </c>
      <c r="J905" s="563" t="s">
        <v>24001</v>
      </c>
      <c r="K905" s="563" t="s">
        <v>24001</v>
      </c>
      <c r="L905" s="563" t="s">
        <v>24001</v>
      </c>
      <c r="M905" s="563" t="s">
        <v>24001</v>
      </c>
      <c r="N905" s="563" t="s">
        <v>24001</v>
      </c>
      <c r="O905" s="564" t="s">
        <v>24001</v>
      </c>
      <c r="P905" s="564" t="s">
        <v>24001</v>
      </c>
      <c r="Q905" s="564">
        <v>33148</v>
      </c>
      <c r="R905" s="564"/>
      <c r="S905" s="564" t="s">
        <v>29516</v>
      </c>
    </row>
    <row r="906" spans="1:19" x14ac:dyDescent="0.35">
      <c r="A906" s="562">
        <v>728</v>
      </c>
      <c r="B906" s="563" t="s">
        <v>484</v>
      </c>
      <c r="C906" s="563" t="s">
        <v>18666</v>
      </c>
      <c r="D906" s="563" t="s">
        <v>18706</v>
      </c>
      <c r="E906" s="563" t="s">
        <v>24001</v>
      </c>
      <c r="F906" s="563" t="s">
        <v>18704</v>
      </c>
      <c r="G906" s="563" t="s">
        <v>18702</v>
      </c>
      <c r="H906" s="563" t="s">
        <v>18705</v>
      </c>
      <c r="I906" s="563" t="s">
        <v>26690</v>
      </c>
      <c r="J906" s="563" t="s">
        <v>24001</v>
      </c>
      <c r="K906" s="563" t="s">
        <v>62</v>
      </c>
      <c r="L906" s="563" t="s">
        <v>24001</v>
      </c>
      <c r="M906" s="563" t="s">
        <v>24001</v>
      </c>
      <c r="N906" s="563" t="s">
        <v>24001</v>
      </c>
      <c r="O906" s="564" t="s">
        <v>24001</v>
      </c>
      <c r="P906" s="564" t="s">
        <v>24001</v>
      </c>
      <c r="Q906" s="564">
        <v>38511</v>
      </c>
      <c r="R906" s="564"/>
      <c r="S906" s="564" t="s">
        <v>29517</v>
      </c>
    </row>
    <row r="907" spans="1:19" x14ac:dyDescent="0.35">
      <c r="A907" s="559">
        <v>729</v>
      </c>
      <c r="B907" s="563" t="s">
        <v>484</v>
      </c>
      <c r="C907" s="563" t="s">
        <v>18666</v>
      </c>
      <c r="D907" s="563" t="s">
        <v>18708</v>
      </c>
      <c r="E907" s="563" t="s">
        <v>24001</v>
      </c>
      <c r="F907" s="563" t="s">
        <v>18707</v>
      </c>
      <c r="G907" s="563" t="s">
        <v>18702</v>
      </c>
      <c r="H907" s="563" t="s">
        <v>55</v>
      </c>
      <c r="I907" s="563" t="s">
        <v>26690</v>
      </c>
      <c r="J907" s="563" t="s">
        <v>24001</v>
      </c>
      <c r="K907" s="563" t="s">
        <v>24001</v>
      </c>
      <c r="L907" s="563" t="s">
        <v>24001</v>
      </c>
      <c r="M907" s="563" t="s">
        <v>24001</v>
      </c>
      <c r="N907" s="563" t="s">
        <v>24001</v>
      </c>
      <c r="O907" s="564" t="s">
        <v>24001</v>
      </c>
      <c r="P907" s="564" t="s">
        <v>24001</v>
      </c>
      <c r="Q907" s="564">
        <v>33148</v>
      </c>
      <c r="R907" s="564"/>
      <c r="S907" s="564" t="s">
        <v>18708</v>
      </c>
    </row>
    <row r="908" spans="1:19" x14ac:dyDescent="0.35">
      <c r="A908" s="559">
        <v>730</v>
      </c>
      <c r="B908" s="563" t="s">
        <v>484</v>
      </c>
      <c r="C908" s="563" t="s">
        <v>18666</v>
      </c>
      <c r="D908" s="563" t="s">
        <v>18710</v>
      </c>
      <c r="E908" s="563" t="s">
        <v>24001</v>
      </c>
      <c r="F908" s="563" t="s">
        <v>18709</v>
      </c>
      <c r="G908" s="563" t="s">
        <v>18702</v>
      </c>
      <c r="H908" s="563" t="s">
        <v>2176</v>
      </c>
      <c r="I908" s="563" t="s">
        <v>26690</v>
      </c>
      <c r="J908" s="563" t="s">
        <v>24001</v>
      </c>
      <c r="K908" s="563" t="s">
        <v>62</v>
      </c>
      <c r="L908" s="563" t="s">
        <v>24001</v>
      </c>
      <c r="M908" s="563" t="s">
        <v>24001</v>
      </c>
      <c r="N908" s="563" t="s">
        <v>24001</v>
      </c>
      <c r="O908" s="564" t="s">
        <v>24001</v>
      </c>
      <c r="P908" s="564" t="s">
        <v>24001</v>
      </c>
      <c r="Q908" s="564">
        <v>33148</v>
      </c>
      <c r="R908" s="564"/>
      <c r="S908" s="564" t="s">
        <v>29518</v>
      </c>
    </row>
    <row r="909" spans="1:19" x14ac:dyDescent="0.35">
      <c r="A909" s="562">
        <v>5925</v>
      </c>
      <c r="B909" s="563" t="s">
        <v>484</v>
      </c>
      <c r="C909" s="563" t="s">
        <v>29047</v>
      </c>
      <c r="D909" s="563" t="s">
        <v>9937</v>
      </c>
      <c r="E909" s="563" t="s">
        <v>9933</v>
      </c>
      <c r="F909" s="563" t="s">
        <v>9934</v>
      </c>
      <c r="G909" s="563" t="s">
        <v>9935</v>
      </c>
      <c r="H909" s="563" t="s">
        <v>9936</v>
      </c>
      <c r="I909" s="563" t="s">
        <v>26690</v>
      </c>
      <c r="J909" s="563" t="s">
        <v>109</v>
      </c>
      <c r="K909" s="563" t="s">
        <v>24001</v>
      </c>
      <c r="L909" s="563" t="s">
        <v>24001</v>
      </c>
      <c r="M909" s="563" t="s">
        <v>24001</v>
      </c>
      <c r="N909" s="563" t="s">
        <v>24001</v>
      </c>
      <c r="O909" s="564" t="s">
        <v>24001</v>
      </c>
      <c r="P909" s="564" t="s">
        <v>24001</v>
      </c>
      <c r="Q909" s="564">
        <v>33148</v>
      </c>
      <c r="R909" s="564"/>
      <c r="S909" s="564" t="s">
        <v>29519</v>
      </c>
    </row>
    <row r="910" spans="1:19" x14ac:dyDescent="0.35">
      <c r="A910" s="559">
        <v>94</v>
      </c>
      <c r="B910" s="563" t="s">
        <v>484</v>
      </c>
      <c r="C910" s="563" t="s">
        <v>29520</v>
      </c>
      <c r="D910" s="563" t="s">
        <v>15796</v>
      </c>
      <c r="E910" s="563" t="s">
        <v>15793</v>
      </c>
      <c r="F910" s="563" t="s">
        <v>15794</v>
      </c>
      <c r="G910" s="563" t="s">
        <v>15795</v>
      </c>
      <c r="H910" s="563" t="s">
        <v>10835</v>
      </c>
      <c r="I910" s="563" t="s">
        <v>26690</v>
      </c>
      <c r="J910" s="563" t="s">
        <v>24001</v>
      </c>
      <c r="K910" s="563" t="s">
        <v>24001</v>
      </c>
      <c r="L910" s="563" t="s">
        <v>24001</v>
      </c>
      <c r="M910" s="563" t="s">
        <v>24001</v>
      </c>
      <c r="N910" s="563" t="s">
        <v>24001</v>
      </c>
      <c r="O910" s="564" t="s">
        <v>24001</v>
      </c>
      <c r="P910" s="564" t="s">
        <v>24001</v>
      </c>
      <c r="Q910" s="564">
        <v>33148</v>
      </c>
      <c r="R910" s="564"/>
      <c r="S910" s="564" t="s">
        <v>29521</v>
      </c>
    </row>
    <row r="911" spans="1:19" x14ac:dyDescent="0.35">
      <c r="A911" s="559">
        <v>5869</v>
      </c>
      <c r="B911" s="563" t="s">
        <v>484</v>
      </c>
      <c r="C911" s="563" t="s">
        <v>4528</v>
      </c>
      <c r="D911" s="563" t="s">
        <v>4570</v>
      </c>
      <c r="E911" s="563" t="s">
        <v>4568</v>
      </c>
      <c r="F911" s="563" t="s">
        <v>4569</v>
      </c>
      <c r="G911" s="563" t="s">
        <v>4568</v>
      </c>
      <c r="H911" s="563" t="s">
        <v>1230</v>
      </c>
      <c r="I911" s="563" t="s">
        <v>26691</v>
      </c>
      <c r="J911" s="563" t="s">
        <v>24001</v>
      </c>
      <c r="K911" s="563" t="s">
        <v>24001</v>
      </c>
      <c r="L911" s="563" t="s">
        <v>24001</v>
      </c>
      <c r="M911" s="563" t="s">
        <v>24001</v>
      </c>
      <c r="N911" s="563" t="s">
        <v>24001</v>
      </c>
      <c r="O911" s="564" t="s">
        <v>24001</v>
      </c>
      <c r="P911" s="564" t="s">
        <v>24001</v>
      </c>
      <c r="Q911" s="564">
        <v>33148</v>
      </c>
      <c r="R911" s="564">
        <v>38420</v>
      </c>
      <c r="S911" s="564" t="s">
        <v>29522</v>
      </c>
    </row>
    <row r="912" spans="1:19" x14ac:dyDescent="0.35">
      <c r="A912" s="562">
        <v>5870</v>
      </c>
      <c r="B912" s="563" t="s">
        <v>484</v>
      </c>
      <c r="C912" s="563" t="s">
        <v>4528</v>
      </c>
      <c r="D912" s="563" t="s">
        <v>4573</v>
      </c>
      <c r="E912" s="563" t="s">
        <v>4571</v>
      </c>
      <c r="F912" s="563" t="s">
        <v>4572</v>
      </c>
      <c r="G912" s="563" t="s">
        <v>4568</v>
      </c>
      <c r="H912" s="563" t="s">
        <v>1230</v>
      </c>
      <c r="I912" s="563" t="s">
        <v>26869</v>
      </c>
      <c r="J912" s="563" t="s">
        <v>24001</v>
      </c>
      <c r="K912" s="563" t="s">
        <v>24001</v>
      </c>
      <c r="L912" s="563" t="s">
        <v>24001</v>
      </c>
      <c r="M912" s="563" t="s">
        <v>24001</v>
      </c>
      <c r="N912" s="563" t="s">
        <v>24001</v>
      </c>
      <c r="O912" s="564" t="s">
        <v>24001</v>
      </c>
      <c r="P912" s="564" t="s">
        <v>24001</v>
      </c>
      <c r="Q912" s="564">
        <v>33148</v>
      </c>
      <c r="R912" s="564">
        <v>38399</v>
      </c>
      <c r="S912" s="564" t="s">
        <v>29523</v>
      </c>
    </row>
    <row r="913" spans="1:19" x14ac:dyDescent="0.35">
      <c r="A913" s="559">
        <v>5871</v>
      </c>
      <c r="B913" s="563" t="s">
        <v>484</v>
      </c>
      <c r="C913" s="563" t="s">
        <v>4528</v>
      </c>
      <c r="D913" s="563" t="s">
        <v>4576</v>
      </c>
      <c r="E913" s="563" t="s">
        <v>4574</v>
      </c>
      <c r="F913" s="563" t="s">
        <v>4575</v>
      </c>
      <c r="G913" s="563" t="s">
        <v>4568</v>
      </c>
      <c r="H913" s="563" t="s">
        <v>1230</v>
      </c>
      <c r="I913" s="563" t="s">
        <v>26870</v>
      </c>
      <c r="J913" s="563" t="s">
        <v>24001</v>
      </c>
      <c r="K913" s="563" t="s">
        <v>24001</v>
      </c>
      <c r="L913" s="563" t="s">
        <v>24001</v>
      </c>
      <c r="M913" s="563" t="s">
        <v>24001</v>
      </c>
      <c r="N913" s="563" t="s">
        <v>24001</v>
      </c>
      <c r="O913" s="564" t="s">
        <v>24001</v>
      </c>
      <c r="P913" s="564" t="s">
        <v>24001</v>
      </c>
      <c r="Q913" s="564">
        <v>33148</v>
      </c>
      <c r="R913" s="564">
        <v>38399</v>
      </c>
      <c r="S913" s="564" t="s">
        <v>29524</v>
      </c>
    </row>
    <row r="914" spans="1:19" x14ac:dyDescent="0.35">
      <c r="A914" s="559">
        <v>6091</v>
      </c>
      <c r="B914" s="563" t="s">
        <v>484</v>
      </c>
      <c r="C914" s="563" t="s">
        <v>3193</v>
      </c>
      <c r="D914" s="563" t="s">
        <v>3205</v>
      </c>
      <c r="E914" s="563" t="s">
        <v>24001</v>
      </c>
      <c r="F914" s="563" t="s">
        <v>3203</v>
      </c>
      <c r="G914" s="563" t="s">
        <v>3204</v>
      </c>
      <c r="H914" s="563" t="s">
        <v>55</v>
      </c>
      <c r="I914" s="563" t="s">
        <v>26690</v>
      </c>
      <c r="J914" s="563" t="s">
        <v>109</v>
      </c>
      <c r="K914" s="563" t="s">
        <v>24001</v>
      </c>
      <c r="L914" s="563" t="s">
        <v>24001</v>
      </c>
      <c r="M914" s="563" t="s">
        <v>24001</v>
      </c>
      <c r="N914" s="563" t="s">
        <v>24001</v>
      </c>
      <c r="O914" s="564" t="s">
        <v>24001</v>
      </c>
      <c r="P914" s="564" t="s">
        <v>24001</v>
      </c>
      <c r="Q914" s="564">
        <v>39953</v>
      </c>
      <c r="R914" s="564"/>
      <c r="S914" s="564" t="s">
        <v>3205</v>
      </c>
    </row>
    <row r="915" spans="1:19" x14ac:dyDescent="0.35">
      <c r="A915" s="562">
        <v>1998</v>
      </c>
      <c r="B915" s="563" t="s">
        <v>484</v>
      </c>
      <c r="C915" s="563" t="s">
        <v>28698</v>
      </c>
      <c r="D915" s="563" t="s">
        <v>5593</v>
      </c>
      <c r="E915" s="563" t="s">
        <v>24001</v>
      </c>
      <c r="F915" s="563" t="s">
        <v>5590</v>
      </c>
      <c r="G915" s="563" t="s">
        <v>5591</v>
      </c>
      <c r="H915" s="563" t="s">
        <v>5592</v>
      </c>
      <c r="I915" s="563" t="s">
        <v>26690</v>
      </c>
      <c r="J915" s="563" t="s">
        <v>109</v>
      </c>
      <c r="K915" s="563" t="s">
        <v>24001</v>
      </c>
      <c r="L915" s="563" t="s">
        <v>24001</v>
      </c>
      <c r="M915" s="563" t="s">
        <v>24001</v>
      </c>
      <c r="N915" s="563" t="s">
        <v>24001</v>
      </c>
      <c r="O915" s="564" t="s">
        <v>24001</v>
      </c>
      <c r="P915" s="564" t="s">
        <v>24001</v>
      </c>
      <c r="Q915" s="564">
        <v>33148</v>
      </c>
      <c r="R915" s="564">
        <v>38509</v>
      </c>
      <c r="S915" s="564" t="s">
        <v>29525</v>
      </c>
    </row>
    <row r="916" spans="1:19" x14ac:dyDescent="0.35">
      <c r="A916" s="559">
        <v>1999</v>
      </c>
      <c r="B916" s="563" t="s">
        <v>484</v>
      </c>
      <c r="C916" s="563" t="s">
        <v>28698</v>
      </c>
      <c r="D916" s="563" t="s">
        <v>5596</v>
      </c>
      <c r="E916" s="563" t="s">
        <v>5594</v>
      </c>
      <c r="F916" s="563" t="s">
        <v>5595</v>
      </c>
      <c r="G916" s="563" t="s">
        <v>5591</v>
      </c>
      <c r="H916" s="563" t="s">
        <v>1230</v>
      </c>
      <c r="I916" s="563" t="s">
        <v>26690</v>
      </c>
      <c r="J916" s="563" t="s">
        <v>109</v>
      </c>
      <c r="K916" s="563" t="s">
        <v>24001</v>
      </c>
      <c r="L916" s="563" t="s">
        <v>24001</v>
      </c>
      <c r="M916" s="563" t="s">
        <v>24001</v>
      </c>
      <c r="N916" s="563" t="s">
        <v>24001</v>
      </c>
      <c r="O916" s="564" t="s">
        <v>24001</v>
      </c>
      <c r="P916" s="564" t="s">
        <v>24001</v>
      </c>
      <c r="Q916" s="564">
        <v>41521</v>
      </c>
      <c r="R916" s="564"/>
      <c r="S916" s="564" t="s">
        <v>29526</v>
      </c>
    </row>
    <row r="917" spans="1:19" x14ac:dyDescent="0.35">
      <c r="A917" s="559">
        <v>526</v>
      </c>
      <c r="B917" s="563" t="s">
        <v>484</v>
      </c>
      <c r="C917" s="563" t="s">
        <v>28980</v>
      </c>
      <c r="D917" s="563" t="s">
        <v>15801</v>
      </c>
      <c r="E917" s="563" t="s">
        <v>15797</v>
      </c>
      <c r="F917" s="563" t="s">
        <v>15798</v>
      </c>
      <c r="G917" s="563" t="s">
        <v>15799</v>
      </c>
      <c r="H917" s="563" t="s">
        <v>15800</v>
      </c>
      <c r="I917" s="563" t="s">
        <v>26690</v>
      </c>
      <c r="J917" s="563" t="s">
        <v>24001</v>
      </c>
      <c r="K917" s="563" t="s">
        <v>24001</v>
      </c>
      <c r="L917" s="563" t="s">
        <v>24001</v>
      </c>
      <c r="M917" s="563" t="s">
        <v>24001</v>
      </c>
      <c r="N917" s="563" t="s">
        <v>24001</v>
      </c>
      <c r="O917" s="564" t="s">
        <v>24001</v>
      </c>
      <c r="P917" s="564" t="s">
        <v>24001</v>
      </c>
      <c r="Q917" s="564">
        <v>33148</v>
      </c>
      <c r="R917" s="564"/>
      <c r="S917" s="564" t="s">
        <v>29527</v>
      </c>
    </row>
    <row r="918" spans="1:19" x14ac:dyDescent="0.35">
      <c r="A918" s="562">
        <v>527</v>
      </c>
      <c r="B918" s="563" t="s">
        <v>484</v>
      </c>
      <c r="C918" s="563" t="s">
        <v>28980</v>
      </c>
      <c r="D918" s="563" t="s">
        <v>15804</v>
      </c>
      <c r="E918" s="563" t="s">
        <v>15802</v>
      </c>
      <c r="F918" s="563" t="s">
        <v>15803</v>
      </c>
      <c r="G918" s="563" t="s">
        <v>15799</v>
      </c>
      <c r="H918" s="563" t="s">
        <v>2771</v>
      </c>
      <c r="I918" s="563" t="s">
        <v>27351</v>
      </c>
      <c r="J918" s="563" t="s">
        <v>24001</v>
      </c>
      <c r="K918" s="563" t="s">
        <v>62</v>
      </c>
      <c r="L918" s="563" t="s">
        <v>24001</v>
      </c>
      <c r="M918" s="563" t="s">
        <v>24001</v>
      </c>
      <c r="N918" s="563" t="s">
        <v>24001</v>
      </c>
      <c r="O918" s="564" t="s">
        <v>24001</v>
      </c>
      <c r="P918" s="564" t="s">
        <v>24001</v>
      </c>
      <c r="Q918" s="564">
        <v>33148</v>
      </c>
      <c r="R918" s="564"/>
      <c r="S918" s="564" t="s">
        <v>29528</v>
      </c>
    </row>
    <row r="919" spans="1:19" x14ac:dyDescent="0.35">
      <c r="A919" s="559">
        <v>528</v>
      </c>
      <c r="B919" s="563" t="s">
        <v>484</v>
      </c>
      <c r="C919" s="563" t="s">
        <v>28980</v>
      </c>
      <c r="D919" s="563" t="s">
        <v>15806</v>
      </c>
      <c r="E919" s="563" t="s">
        <v>24001</v>
      </c>
      <c r="F919" s="563" t="s">
        <v>15805</v>
      </c>
      <c r="G919" s="563" t="s">
        <v>15799</v>
      </c>
      <c r="H919" s="563" t="s">
        <v>2771</v>
      </c>
      <c r="I919" s="563" t="s">
        <v>26842</v>
      </c>
      <c r="J919" s="563" t="s">
        <v>24001</v>
      </c>
      <c r="K919" s="563" t="s">
        <v>24001</v>
      </c>
      <c r="L919" s="563" t="s">
        <v>24001</v>
      </c>
      <c r="M919" s="563" t="s">
        <v>24001</v>
      </c>
      <c r="N919" s="563" t="s">
        <v>24001</v>
      </c>
      <c r="O919" s="564" t="s">
        <v>24001</v>
      </c>
      <c r="P919" s="564" t="s">
        <v>24001</v>
      </c>
      <c r="Q919" s="564">
        <v>42060</v>
      </c>
      <c r="R919" s="564"/>
      <c r="S919" s="564" t="s">
        <v>29529</v>
      </c>
    </row>
    <row r="920" spans="1:19" x14ac:dyDescent="0.35">
      <c r="A920" s="559">
        <v>529</v>
      </c>
      <c r="B920" s="563" t="s">
        <v>484</v>
      </c>
      <c r="C920" s="563" t="s">
        <v>28980</v>
      </c>
      <c r="D920" s="563" t="s">
        <v>15809</v>
      </c>
      <c r="E920" s="563" t="s">
        <v>15807</v>
      </c>
      <c r="F920" s="563" t="s">
        <v>15808</v>
      </c>
      <c r="G920" s="563" t="s">
        <v>15799</v>
      </c>
      <c r="H920" s="563" t="s">
        <v>55</v>
      </c>
      <c r="I920" s="563" t="s">
        <v>26690</v>
      </c>
      <c r="J920" s="563" t="s">
        <v>24001</v>
      </c>
      <c r="K920" s="563" t="s">
        <v>24001</v>
      </c>
      <c r="L920" s="563" t="s">
        <v>24001</v>
      </c>
      <c r="M920" s="563" t="s">
        <v>24001</v>
      </c>
      <c r="N920" s="563" t="s">
        <v>24001</v>
      </c>
      <c r="O920" s="564" t="s">
        <v>24001</v>
      </c>
      <c r="P920" s="564" t="s">
        <v>24001</v>
      </c>
      <c r="Q920" s="564">
        <v>33148</v>
      </c>
      <c r="R920" s="564"/>
      <c r="S920" s="564" t="s">
        <v>15809</v>
      </c>
    </row>
    <row r="921" spans="1:19" x14ac:dyDescent="0.35">
      <c r="A921" s="562">
        <v>3446</v>
      </c>
      <c r="B921" s="563" t="s">
        <v>484</v>
      </c>
      <c r="C921" s="563" t="s">
        <v>29019</v>
      </c>
      <c r="D921" s="563" t="s">
        <v>3888</v>
      </c>
      <c r="E921" s="563" t="s">
        <v>3884</v>
      </c>
      <c r="F921" s="563" t="s">
        <v>3885</v>
      </c>
      <c r="G921" s="563" t="s">
        <v>3886</v>
      </c>
      <c r="H921" s="563" t="s">
        <v>3887</v>
      </c>
      <c r="I921" s="563" t="s">
        <v>26690</v>
      </c>
      <c r="J921" s="563" t="s">
        <v>109</v>
      </c>
      <c r="K921" s="563" t="s">
        <v>24001</v>
      </c>
      <c r="L921" s="563" t="s">
        <v>24001</v>
      </c>
      <c r="M921" s="563" t="s">
        <v>24001</v>
      </c>
      <c r="N921" s="563" t="s">
        <v>24001</v>
      </c>
      <c r="O921" s="564" t="s">
        <v>24001</v>
      </c>
      <c r="P921" s="564" t="s">
        <v>24001</v>
      </c>
      <c r="Q921" s="564">
        <v>33148</v>
      </c>
      <c r="R921" s="564"/>
      <c r="S921" s="564" t="s">
        <v>29530</v>
      </c>
    </row>
    <row r="922" spans="1:19" x14ac:dyDescent="0.35">
      <c r="A922" s="559">
        <v>3447</v>
      </c>
      <c r="B922" s="563" t="s">
        <v>484</v>
      </c>
      <c r="C922" s="563" t="s">
        <v>29019</v>
      </c>
      <c r="D922" s="563" t="s">
        <v>3891</v>
      </c>
      <c r="E922" s="563" t="s">
        <v>3889</v>
      </c>
      <c r="F922" s="563" t="s">
        <v>3890</v>
      </c>
      <c r="G922" s="563" t="s">
        <v>3886</v>
      </c>
      <c r="H922" s="563" t="s">
        <v>1855</v>
      </c>
      <c r="I922" s="563" t="s">
        <v>26775</v>
      </c>
      <c r="J922" s="563" t="s">
        <v>109</v>
      </c>
      <c r="K922" s="563" t="s">
        <v>24001</v>
      </c>
      <c r="L922" s="563" t="s">
        <v>24001</v>
      </c>
      <c r="M922" s="563" t="s">
        <v>24001</v>
      </c>
      <c r="N922" s="563" t="s">
        <v>24001</v>
      </c>
      <c r="O922" s="564" t="s">
        <v>24001</v>
      </c>
      <c r="P922" s="564" t="s">
        <v>24001</v>
      </c>
      <c r="Q922" s="564">
        <v>33148</v>
      </c>
      <c r="R922" s="564"/>
      <c r="S922" s="564" t="s">
        <v>29531</v>
      </c>
    </row>
    <row r="923" spans="1:19" x14ac:dyDescent="0.35">
      <c r="A923" s="559">
        <v>3448</v>
      </c>
      <c r="B923" s="563" t="s">
        <v>484</v>
      </c>
      <c r="C923" s="563" t="s">
        <v>29019</v>
      </c>
      <c r="D923" s="563" t="s">
        <v>3894</v>
      </c>
      <c r="E923" s="563" t="s">
        <v>3892</v>
      </c>
      <c r="F923" s="563" t="s">
        <v>3893</v>
      </c>
      <c r="G923" s="563" t="s">
        <v>3886</v>
      </c>
      <c r="H923" s="563" t="s">
        <v>55</v>
      </c>
      <c r="I923" s="563" t="s">
        <v>26690</v>
      </c>
      <c r="J923" s="563" t="s">
        <v>109</v>
      </c>
      <c r="K923" s="563" t="s">
        <v>24001</v>
      </c>
      <c r="L923" s="563" t="s">
        <v>24001</v>
      </c>
      <c r="M923" s="563" t="s">
        <v>24001</v>
      </c>
      <c r="N923" s="563" t="s">
        <v>24001</v>
      </c>
      <c r="O923" s="564" t="s">
        <v>24001</v>
      </c>
      <c r="P923" s="564" t="s">
        <v>24001</v>
      </c>
      <c r="Q923" s="564">
        <v>33148</v>
      </c>
      <c r="R923" s="564"/>
      <c r="S923" s="564" t="s">
        <v>3894</v>
      </c>
    </row>
    <row r="924" spans="1:19" x14ac:dyDescent="0.35">
      <c r="A924" s="562">
        <v>117</v>
      </c>
      <c r="B924" s="563" t="s">
        <v>484</v>
      </c>
      <c r="C924" s="563" t="s">
        <v>19195</v>
      </c>
      <c r="D924" s="563" t="s">
        <v>19209</v>
      </c>
      <c r="E924" s="563" t="s">
        <v>19205</v>
      </c>
      <c r="F924" s="563" t="s">
        <v>19206</v>
      </c>
      <c r="G924" s="563" t="s">
        <v>19207</v>
      </c>
      <c r="H924" s="563" t="s">
        <v>19208</v>
      </c>
      <c r="I924" s="563" t="s">
        <v>26690</v>
      </c>
      <c r="J924" s="563" t="s">
        <v>24001</v>
      </c>
      <c r="K924" s="563" t="s">
        <v>50</v>
      </c>
      <c r="L924" s="563" t="s">
        <v>27670</v>
      </c>
      <c r="M924" s="563" t="s">
        <v>531</v>
      </c>
      <c r="N924" s="563" t="s">
        <v>28712</v>
      </c>
      <c r="O924" s="564" t="s">
        <v>24001</v>
      </c>
      <c r="P924" s="564" t="s">
        <v>24001</v>
      </c>
      <c r="Q924" s="564">
        <v>33812</v>
      </c>
      <c r="R924" s="564"/>
      <c r="S924" s="564" t="s">
        <v>29532</v>
      </c>
    </row>
    <row r="925" spans="1:19" x14ac:dyDescent="0.35">
      <c r="A925" s="559">
        <v>118</v>
      </c>
      <c r="B925" s="563" t="s">
        <v>484</v>
      </c>
      <c r="C925" s="563" t="s">
        <v>19195</v>
      </c>
      <c r="D925" s="563" t="s">
        <v>19213</v>
      </c>
      <c r="E925" s="563" t="s">
        <v>19210</v>
      </c>
      <c r="F925" s="563" t="s">
        <v>19211</v>
      </c>
      <c r="G925" s="563" t="s">
        <v>19207</v>
      </c>
      <c r="H925" s="563" t="s">
        <v>19212</v>
      </c>
      <c r="I925" s="563" t="s">
        <v>26690</v>
      </c>
      <c r="J925" s="563" t="s">
        <v>24001</v>
      </c>
      <c r="K925" s="563" t="s">
        <v>24001</v>
      </c>
      <c r="L925" s="563" t="s">
        <v>27736</v>
      </c>
      <c r="M925" s="563" t="s">
        <v>531</v>
      </c>
      <c r="N925" s="563" t="s">
        <v>28712</v>
      </c>
      <c r="O925" s="564" t="s">
        <v>24001</v>
      </c>
      <c r="P925" s="564" t="s">
        <v>24001</v>
      </c>
      <c r="Q925" s="564">
        <v>33148</v>
      </c>
      <c r="R925" s="564"/>
      <c r="S925" s="564" t="s">
        <v>29533</v>
      </c>
    </row>
    <row r="926" spans="1:19" x14ac:dyDescent="0.35">
      <c r="A926" s="559">
        <v>119</v>
      </c>
      <c r="B926" s="563" t="s">
        <v>484</v>
      </c>
      <c r="C926" s="563" t="s">
        <v>19195</v>
      </c>
      <c r="D926" s="563" t="s">
        <v>19216</v>
      </c>
      <c r="E926" s="563" t="s">
        <v>24001</v>
      </c>
      <c r="F926" s="563" t="s">
        <v>19214</v>
      </c>
      <c r="G926" s="563" t="s">
        <v>19207</v>
      </c>
      <c r="H926" s="563" t="s">
        <v>19215</v>
      </c>
      <c r="I926" s="563" t="s">
        <v>26690</v>
      </c>
      <c r="J926" s="563" t="s">
        <v>24001</v>
      </c>
      <c r="K926" s="563" t="s">
        <v>24001</v>
      </c>
      <c r="L926" s="563" t="s">
        <v>24001</v>
      </c>
      <c r="M926" s="563" t="s">
        <v>24001</v>
      </c>
      <c r="N926" s="563" t="s">
        <v>24001</v>
      </c>
      <c r="O926" s="564" t="s">
        <v>24001</v>
      </c>
      <c r="P926" s="564" t="s">
        <v>24001</v>
      </c>
      <c r="Q926" s="564">
        <v>40576</v>
      </c>
      <c r="R926" s="564"/>
      <c r="S926" s="564" t="s">
        <v>29534</v>
      </c>
    </row>
    <row r="927" spans="1:19" x14ac:dyDescent="0.35">
      <c r="A927" s="562">
        <v>120</v>
      </c>
      <c r="B927" s="563" t="s">
        <v>484</v>
      </c>
      <c r="C927" s="563" t="s">
        <v>19195</v>
      </c>
      <c r="D927" s="563" t="s">
        <v>19219</v>
      </c>
      <c r="E927" s="563" t="s">
        <v>19217</v>
      </c>
      <c r="F927" s="563" t="s">
        <v>19218</v>
      </c>
      <c r="G927" s="563" t="s">
        <v>19207</v>
      </c>
      <c r="H927" s="563" t="s">
        <v>8491</v>
      </c>
      <c r="I927" s="563" t="s">
        <v>26690</v>
      </c>
      <c r="J927" s="563" t="s">
        <v>24001</v>
      </c>
      <c r="K927" s="563" t="s">
        <v>50</v>
      </c>
      <c r="L927" s="563" t="s">
        <v>27671</v>
      </c>
      <c r="M927" s="563" t="s">
        <v>531</v>
      </c>
      <c r="N927" s="563" t="s">
        <v>28712</v>
      </c>
      <c r="O927" s="564" t="s">
        <v>24001</v>
      </c>
      <c r="P927" s="564" t="s">
        <v>24001</v>
      </c>
      <c r="Q927" s="564">
        <v>33806</v>
      </c>
      <c r="R927" s="564"/>
      <c r="S927" s="564" t="s">
        <v>29535</v>
      </c>
    </row>
    <row r="928" spans="1:19" x14ac:dyDescent="0.35">
      <c r="A928" s="559">
        <v>121</v>
      </c>
      <c r="B928" s="563" t="s">
        <v>484</v>
      </c>
      <c r="C928" s="563" t="s">
        <v>19195</v>
      </c>
      <c r="D928" s="563" t="s">
        <v>19222</v>
      </c>
      <c r="E928" s="563" t="s">
        <v>19220</v>
      </c>
      <c r="F928" s="563" t="s">
        <v>34282</v>
      </c>
      <c r="G928" s="563" t="s">
        <v>19207</v>
      </c>
      <c r="H928" s="563" t="s">
        <v>19221</v>
      </c>
      <c r="I928" s="563" t="s">
        <v>27572</v>
      </c>
      <c r="J928" s="563" t="s">
        <v>24001</v>
      </c>
      <c r="K928" s="563" t="s">
        <v>62</v>
      </c>
      <c r="L928" s="563" t="s">
        <v>27690</v>
      </c>
      <c r="M928" s="563" t="s">
        <v>24001</v>
      </c>
      <c r="N928" s="563" t="s">
        <v>24001</v>
      </c>
      <c r="O928" s="564" t="s">
        <v>24001</v>
      </c>
      <c r="P928" s="564" t="s">
        <v>24001</v>
      </c>
      <c r="Q928" s="564">
        <v>45530</v>
      </c>
      <c r="R928" s="564"/>
      <c r="S928" s="564" t="s">
        <v>29536</v>
      </c>
    </row>
    <row r="929" spans="1:19" x14ac:dyDescent="0.35">
      <c r="A929" s="559">
        <v>122</v>
      </c>
      <c r="B929" s="563" t="s">
        <v>484</v>
      </c>
      <c r="C929" s="563" t="s">
        <v>19195</v>
      </c>
      <c r="D929" s="563" t="s">
        <v>19226</v>
      </c>
      <c r="E929" s="563" t="s">
        <v>19223</v>
      </c>
      <c r="F929" s="563" t="s">
        <v>19224</v>
      </c>
      <c r="G929" s="563" t="s">
        <v>19207</v>
      </c>
      <c r="H929" s="563" t="s">
        <v>19225</v>
      </c>
      <c r="I929" s="563" t="s">
        <v>26690</v>
      </c>
      <c r="J929" s="563" t="s">
        <v>24001</v>
      </c>
      <c r="K929" s="563" t="s">
        <v>154</v>
      </c>
      <c r="L929" s="563" t="s">
        <v>24001</v>
      </c>
      <c r="M929" s="563" t="s">
        <v>899</v>
      </c>
      <c r="N929" s="563" t="s">
        <v>28712</v>
      </c>
      <c r="O929" s="564" t="s">
        <v>24001</v>
      </c>
      <c r="P929" s="564" t="s">
        <v>24001</v>
      </c>
      <c r="Q929" s="564">
        <v>33812</v>
      </c>
      <c r="R929" s="564"/>
      <c r="S929" s="564" t="s">
        <v>29537</v>
      </c>
    </row>
    <row r="930" spans="1:19" x14ac:dyDescent="0.35">
      <c r="A930" s="562">
        <v>123</v>
      </c>
      <c r="B930" s="563" t="s">
        <v>484</v>
      </c>
      <c r="C930" s="563" t="s">
        <v>19195</v>
      </c>
      <c r="D930" s="563" t="s">
        <v>19229</v>
      </c>
      <c r="E930" s="563" t="s">
        <v>19227</v>
      </c>
      <c r="F930" s="563" t="s">
        <v>19228</v>
      </c>
      <c r="G930" s="563" t="s">
        <v>19207</v>
      </c>
      <c r="H930" s="563" t="s">
        <v>19225</v>
      </c>
      <c r="I930" s="563" t="s">
        <v>26690</v>
      </c>
      <c r="J930" s="563" t="s">
        <v>24001</v>
      </c>
      <c r="K930" s="563" t="s">
        <v>24001</v>
      </c>
      <c r="L930" s="563" t="s">
        <v>24001</v>
      </c>
      <c r="M930" s="563" t="s">
        <v>24001</v>
      </c>
      <c r="N930" s="563" t="s">
        <v>24001</v>
      </c>
      <c r="O930" s="564" t="s">
        <v>24001</v>
      </c>
      <c r="P930" s="564" t="s">
        <v>24001</v>
      </c>
      <c r="Q930" s="564">
        <v>34688</v>
      </c>
      <c r="R930" s="564">
        <v>38692</v>
      </c>
      <c r="S930" s="564" t="s">
        <v>29538</v>
      </c>
    </row>
    <row r="931" spans="1:19" x14ac:dyDescent="0.35">
      <c r="A931" s="559">
        <v>124</v>
      </c>
      <c r="B931" s="563" t="s">
        <v>484</v>
      </c>
      <c r="C931" s="563" t="s">
        <v>19195</v>
      </c>
      <c r="D931" s="563" t="s">
        <v>24645</v>
      </c>
      <c r="E931" s="563" t="s">
        <v>24001</v>
      </c>
      <c r="F931" s="563" t="s">
        <v>24646</v>
      </c>
      <c r="G931" s="563" t="s">
        <v>19207</v>
      </c>
      <c r="H931" s="563" t="s">
        <v>24647</v>
      </c>
      <c r="I931" s="563" t="s">
        <v>26690</v>
      </c>
      <c r="J931" s="563" t="s">
        <v>24001</v>
      </c>
      <c r="K931" s="563" t="s">
        <v>24001</v>
      </c>
      <c r="L931" s="563" t="s">
        <v>24001</v>
      </c>
      <c r="M931" s="563" t="s">
        <v>24001</v>
      </c>
      <c r="N931" s="563" t="s">
        <v>24001</v>
      </c>
      <c r="O931" s="564" t="s">
        <v>24001</v>
      </c>
      <c r="P931" s="564" t="s">
        <v>24001</v>
      </c>
      <c r="Q931" s="564">
        <v>43109</v>
      </c>
      <c r="R931" s="564"/>
      <c r="S931" s="564" t="s">
        <v>29539</v>
      </c>
    </row>
    <row r="932" spans="1:19" x14ac:dyDescent="0.35">
      <c r="A932" s="559">
        <v>125</v>
      </c>
      <c r="B932" s="563" t="s">
        <v>484</v>
      </c>
      <c r="C932" s="563" t="s">
        <v>19195</v>
      </c>
      <c r="D932" s="563" t="s">
        <v>19232</v>
      </c>
      <c r="E932" s="563" t="s">
        <v>19230</v>
      </c>
      <c r="F932" s="563" t="s">
        <v>19231</v>
      </c>
      <c r="G932" s="563" t="s">
        <v>19207</v>
      </c>
      <c r="H932" s="563" t="s">
        <v>5032</v>
      </c>
      <c r="I932" s="563" t="s">
        <v>26690</v>
      </c>
      <c r="J932" s="563" t="s">
        <v>24001</v>
      </c>
      <c r="K932" s="563" t="s">
        <v>50</v>
      </c>
      <c r="L932" s="563" t="s">
        <v>24001</v>
      </c>
      <c r="M932" s="563" t="s">
        <v>899</v>
      </c>
      <c r="N932" s="563" t="s">
        <v>28712</v>
      </c>
      <c r="O932" s="564" t="s">
        <v>24001</v>
      </c>
      <c r="P932" s="564" t="s">
        <v>24001</v>
      </c>
      <c r="Q932" s="564">
        <v>33148</v>
      </c>
      <c r="R932" s="564"/>
      <c r="S932" s="564" t="s">
        <v>29540</v>
      </c>
    </row>
    <row r="933" spans="1:19" x14ac:dyDescent="0.35">
      <c r="A933" s="562">
        <v>126</v>
      </c>
      <c r="B933" s="563" t="s">
        <v>484</v>
      </c>
      <c r="C933" s="563" t="s">
        <v>19195</v>
      </c>
      <c r="D933" s="563" t="s">
        <v>24648</v>
      </c>
      <c r="E933" s="563" t="s">
        <v>24001</v>
      </c>
      <c r="F933" s="563" t="s">
        <v>24649</v>
      </c>
      <c r="G933" s="563" t="s">
        <v>19207</v>
      </c>
      <c r="H933" s="563" t="s">
        <v>6461</v>
      </c>
      <c r="I933" s="563" t="s">
        <v>26690</v>
      </c>
      <c r="J933" s="563" t="s">
        <v>24001</v>
      </c>
      <c r="K933" s="563" t="s">
        <v>24001</v>
      </c>
      <c r="L933" s="563" t="s">
        <v>24001</v>
      </c>
      <c r="M933" s="563" t="s">
        <v>24001</v>
      </c>
      <c r="N933" s="563" t="s">
        <v>24001</v>
      </c>
      <c r="O933" s="564" t="s">
        <v>24001</v>
      </c>
      <c r="P933" s="564" t="s">
        <v>24001</v>
      </c>
      <c r="Q933" s="564">
        <v>43109</v>
      </c>
      <c r="R933" s="564"/>
      <c r="S933" s="564" t="s">
        <v>29541</v>
      </c>
    </row>
    <row r="934" spans="1:19" x14ac:dyDescent="0.35">
      <c r="A934" s="559">
        <v>127</v>
      </c>
      <c r="B934" s="563" t="s">
        <v>484</v>
      </c>
      <c r="C934" s="563" t="s">
        <v>19195</v>
      </c>
      <c r="D934" s="563" t="s">
        <v>19236</v>
      </c>
      <c r="E934" s="563" t="s">
        <v>19233</v>
      </c>
      <c r="F934" s="563" t="s">
        <v>19234</v>
      </c>
      <c r="G934" s="563" t="s">
        <v>19207</v>
      </c>
      <c r="H934" s="563" t="s">
        <v>19235</v>
      </c>
      <c r="I934" s="563" t="s">
        <v>26690</v>
      </c>
      <c r="J934" s="563" t="s">
        <v>24001</v>
      </c>
      <c r="K934" s="563" t="s">
        <v>24001</v>
      </c>
      <c r="L934" s="563" t="s">
        <v>24001</v>
      </c>
      <c r="M934" s="563" t="s">
        <v>24001</v>
      </c>
      <c r="N934" s="563" t="s">
        <v>24001</v>
      </c>
      <c r="O934" s="564" t="s">
        <v>24001</v>
      </c>
      <c r="P934" s="564" t="s">
        <v>24001</v>
      </c>
      <c r="Q934" s="564">
        <v>33148</v>
      </c>
      <c r="R934" s="564">
        <v>38553</v>
      </c>
      <c r="S934" s="564" t="s">
        <v>29542</v>
      </c>
    </row>
    <row r="935" spans="1:19" x14ac:dyDescent="0.35">
      <c r="A935" s="559">
        <v>128</v>
      </c>
      <c r="B935" s="563" t="s">
        <v>484</v>
      </c>
      <c r="C935" s="563" t="s">
        <v>19195</v>
      </c>
      <c r="D935" s="563" t="s">
        <v>19240</v>
      </c>
      <c r="E935" s="563" t="s">
        <v>19237</v>
      </c>
      <c r="F935" s="563" t="s">
        <v>19238</v>
      </c>
      <c r="G935" s="563" t="s">
        <v>19207</v>
      </c>
      <c r="H935" s="563" t="s">
        <v>19239</v>
      </c>
      <c r="I935" s="563" t="s">
        <v>26690</v>
      </c>
      <c r="J935" s="563" t="s">
        <v>24001</v>
      </c>
      <c r="K935" s="563" t="s">
        <v>24001</v>
      </c>
      <c r="L935" s="563" t="s">
        <v>24001</v>
      </c>
      <c r="M935" s="563" t="s">
        <v>24001</v>
      </c>
      <c r="N935" s="563" t="s">
        <v>24001</v>
      </c>
      <c r="O935" s="564" t="s">
        <v>24001</v>
      </c>
      <c r="P935" s="564" t="s">
        <v>24001</v>
      </c>
      <c r="Q935" s="564">
        <v>33148</v>
      </c>
      <c r="R935" s="564"/>
      <c r="S935" s="564" t="s">
        <v>29543</v>
      </c>
    </row>
    <row r="936" spans="1:19" x14ac:dyDescent="0.35">
      <c r="A936" s="562">
        <v>129</v>
      </c>
      <c r="B936" s="563" t="s">
        <v>484</v>
      </c>
      <c r="C936" s="563" t="s">
        <v>19195</v>
      </c>
      <c r="D936" s="563" t="s">
        <v>19243</v>
      </c>
      <c r="E936" s="563" t="s">
        <v>19241</v>
      </c>
      <c r="F936" s="563" t="s">
        <v>19242</v>
      </c>
      <c r="G936" s="563" t="s">
        <v>19207</v>
      </c>
      <c r="H936" s="563" t="s">
        <v>10985</v>
      </c>
      <c r="I936" s="563" t="s">
        <v>26690</v>
      </c>
      <c r="J936" s="563" t="s">
        <v>24001</v>
      </c>
      <c r="K936" s="563" t="s">
        <v>24001</v>
      </c>
      <c r="L936" s="563" t="s">
        <v>24001</v>
      </c>
      <c r="M936" s="563" t="s">
        <v>24001</v>
      </c>
      <c r="N936" s="563" t="s">
        <v>24001</v>
      </c>
      <c r="O936" s="564" t="s">
        <v>24001</v>
      </c>
      <c r="P936" s="564" t="s">
        <v>24001</v>
      </c>
      <c r="Q936" s="564">
        <v>33148</v>
      </c>
      <c r="R936" s="564">
        <v>38553</v>
      </c>
      <c r="S936" s="564" t="s">
        <v>29544</v>
      </c>
    </row>
    <row r="937" spans="1:19" x14ac:dyDescent="0.35">
      <c r="A937" s="559">
        <v>130</v>
      </c>
      <c r="B937" s="563" t="s">
        <v>484</v>
      </c>
      <c r="C937" s="563" t="s">
        <v>19195</v>
      </c>
      <c r="D937" s="563" t="s">
        <v>19247</v>
      </c>
      <c r="E937" s="563" t="s">
        <v>19244</v>
      </c>
      <c r="F937" s="563" t="s">
        <v>19245</v>
      </c>
      <c r="G937" s="563" t="s">
        <v>19207</v>
      </c>
      <c r="H937" s="563" t="s">
        <v>19246</v>
      </c>
      <c r="I937" s="563" t="s">
        <v>26690</v>
      </c>
      <c r="J937" s="563" t="s">
        <v>24001</v>
      </c>
      <c r="K937" s="563" t="s">
        <v>24001</v>
      </c>
      <c r="L937" s="563" t="s">
        <v>24001</v>
      </c>
      <c r="M937" s="563" t="s">
        <v>24001</v>
      </c>
      <c r="N937" s="563" t="s">
        <v>24001</v>
      </c>
      <c r="O937" s="564" t="s">
        <v>24001</v>
      </c>
      <c r="P937" s="564" t="s">
        <v>24001</v>
      </c>
      <c r="Q937" s="564">
        <v>33148</v>
      </c>
      <c r="R937" s="564">
        <v>34235</v>
      </c>
      <c r="S937" s="564" t="s">
        <v>19247</v>
      </c>
    </row>
    <row r="938" spans="1:19" x14ac:dyDescent="0.35">
      <c r="A938" s="559">
        <v>131</v>
      </c>
      <c r="B938" s="563" t="s">
        <v>484</v>
      </c>
      <c r="C938" s="563" t="s">
        <v>19195</v>
      </c>
      <c r="D938" s="563" t="s">
        <v>19251</v>
      </c>
      <c r="E938" s="563" t="s">
        <v>19248</v>
      </c>
      <c r="F938" s="563" t="s">
        <v>19249</v>
      </c>
      <c r="G938" s="563" t="s">
        <v>19207</v>
      </c>
      <c r="H938" s="563" t="s">
        <v>19250</v>
      </c>
      <c r="I938" s="563" t="s">
        <v>26690</v>
      </c>
      <c r="J938" s="563" t="s">
        <v>24001</v>
      </c>
      <c r="K938" s="563" t="s">
        <v>50</v>
      </c>
      <c r="L938" s="563" t="s">
        <v>24001</v>
      </c>
      <c r="M938" s="563" t="s">
        <v>24001</v>
      </c>
      <c r="N938" s="563" t="s">
        <v>24001</v>
      </c>
      <c r="O938" s="564" t="s">
        <v>24001</v>
      </c>
      <c r="P938" s="564" t="s">
        <v>24001</v>
      </c>
      <c r="Q938" s="564">
        <v>33148</v>
      </c>
      <c r="R938" s="564"/>
      <c r="S938" s="564" t="s">
        <v>29545</v>
      </c>
    </row>
    <row r="939" spans="1:19" x14ac:dyDescent="0.35">
      <c r="A939" s="562">
        <v>132</v>
      </c>
      <c r="B939" s="563" t="s">
        <v>484</v>
      </c>
      <c r="C939" s="563" t="s">
        <v>19195</v>
      </c>
      <c r="D939" s="563" t="s">
        <v>19255</v>
      </c>
      <c r="E939" s="563" t="s">
        <v>19252</v>
      </c>
      <c r="F939" s="563" t="s">
        <v>19253</v>
      </c>
      <c r="G939" s="563" t="s">
        <v>19207</v>
      </c>
      <c r="H939" s="563" t="s">
        <v>19254</v>
      </c>
      <c r="I939" s="563" t="s">
        <v>26690</v>
      </c>
      <c r="J939" s="563" t="s">
        <v>24001</v>
      </c>
      <c r="K939" s="563" t="s">
        <v>24001</v>
      </c>
      <c r="L939" s="563" t="s">
        <v>24001</v>
      </c>
      <c r="M939" s="563" t="s">
        <v>24001</v>
      </c>
      <c r="N939" s="563" t="s">
        <v>24001</v>
      </c>
      <c r="O939" s="564" t="s">
        <v>24001</v>
      </c>
      <c r="P939" s="564" t="s">
        <v>24001</v>
      </c>
      <c r="Q939" s="564">
        <v>34103</v>
      </c>
      <c r="R939" s="564"/>
      <c r="S939" s="564" t="s">
        <v>29546</v>
      </c>
    </row>
    <row r="940" spans="1:19" x14ac:dyDescent="0.35">
      <c r="A940" s="559">
        <v>133</v>
      </c>
      <c r="B940" s="563" t="s">
        <v>484</v>
      </c>
      <c r="C940" s="563" t="s">
        <v>19195</v>
      </c>
      <c r="D940" s="563" t="s">
        <v>19258</v>
      </c>
      <c r="E940" s="563" t="s">
        <v>24001</v>
      </c>
      <c r="F940" s="563" t="s">
        <v>19256</v>
      </c>
      <c r="G940" s="563" t="s">
        <v>19207</v>
      </c>
      <c r="H940" s="563" t="s">
        <v>19257</v>
      </c>
      <c r="I940" s="563" t="s">
        <v>26690</v>
      </c>
      <c r="J940" s="563" t="s">
        <v>24001</v>
      </c>
      <c r="K940" s="563" t="s">
        <v>24001</v>
      </c>
      <c r="L940" s="563" t="s">
        <v>24001</v>
      </c>
      <c r="M940" s="563" t="s">
        <v>24001</v>
      </c>
      <c r="N940" s="563" t="s">
        <v>24001</v>
      </c>
      <c r="O940" s="564" t="s">
        <v>24001</v>
      </c>
      <c r="P940" s="564" t="s">
        <v>24001</v>
      </c>
      <c r="Q940" s="564">
        <v>34723</v>
      </c>
      <c r="R940" s="564">
        <v>38957</v>
      </c>
      <c r="S940" s="564" t="s">
        <v>29547</v>
      </c>
    </row>
    <row r="941" spans="1:19" x14ac:dyDescent="0.35">
      <c r="A941" s="559">
        <v>134</v>
      </c>
      <c r="B941" s="563" t="s">
        <v>484</v>
      </c>
      <c r="C941" s="563" t="s">
        <v>19195</v>
      </c>
      <c r="D941" s="563" t="s">
        <v>19262</v>
      </c>
      <c r="E941" s="563" t="s">
        <v>19259</v>
      </c>
      <c r="F941" s="563" t="s">
        <v>19260</v>
      </c>
      <c r="G941" s="563" t="s">
        <v>19207</v>
      </c>
      <c r="H941" s="563" t="s">
        <v>19261</v>
      </c>
      <c r="I941" s="563" t="s">
        <v>26690</v>
      </c>
      <c r="J941" s="563" t="s">
        <v>24001</v>
      </c>
      <c r="K941" s="563" t="s">
        <v>62</v>
      </c>
      <c r="L941" s="563" t="s">
        <v>27728</v>
      </c>
      <c r="M941" s="563" t="s">
        <v>24001</v>
      </c>
      <c r="N941" s="563" t="s">
        <v>24001</v>
      </c>
      <c r="O941" s="564" t="s">
        <v>24001</v>
      </c>
      <c r="P941" s="564" t="s">
        <v>24001</v>
      </c>
      <c r="Q941" s="564">
        <v>33148</v>
      </c>
      <c r="R941" s="564">
        <v>33806</v>
      </c>
      <c r="S941" s="564" t="s">
        <v>29548</v>
      </c>
    </row>
    <row r="942" spans="1:19" x14ac:dyDescent="0.35">
      <c r="A942" s="562">
        <v>135</v>
      </c>
      <c r="B942" s="563" t="s">
        <v>484</v>
      </c>
      <c r="C942" s="563" t="s">
        <v>19195</v>
      </c>
      <c r="D942" s="563" t="s">
        <v>19265</v>
      </c>
      <c r="E942" s="563" t="s">
        <v>19263</v>
      </c>
      <c r="F942" s="563" t="s">
        <v>19264</v>
      </c>
      <c r="G942" s="563" t="s">
        <v>19207</v>
      </c>
      <c r="H942" s="563" t="s">
        <v>4430</v>
      </c>
      <c r="I942" s="563" t="s">
        <v>26690</v>
      </c>
      <c r="J942" s="563" t="s">
        <v>24001</v>
      </c>
      <c r="K942" s="563" t="s">
        <v>50</v>
      </c>
      <c r="L942" s="563" t="s">
        <v>27672</v>
      </c>
      <c r="M942" s="563" t="s">
        <v>531</v>
      </c>
      <c r="N942" s="563" t="s">
        <v>28712</v>
      </c>
      <c r="O942" s="564" t="s">
        <v>24001</v>
      </c>
      <c r="P942" s="564" t="s">
        <v>24001</v>
      </c>
      <c r="Q942" s="564">
        <v>33812</v>
      </c>
      <c r="R942" s="564"/>
      <c r="S942" s="564" t="s">
        <v>29549</v>
      </c>
    </row>
    <row r="943" spans="1:19" x14ac:dyDescent="0.35">
      <c r="A943" s="559">
        <v>136</v>
      </c>
      <c r="B943" s="563" t="s">
        <v>484</v>
      </c>
      <c r="C943" s="563" t="s">
        <v>19195</v>
      </c>
      <c r="D943" s="563" t="s">
        <v>19268</v>
      </c>
      <c r="E943" s="563" t="s">
        <v>19266</v>
      </c>
      <c r="F943" s="563" t="s">
        <v>19267</v>
      </c>
      <c r="G943" s="563" t="s">
        <v>19207</v>
      </c>
      <c r="H943" s="563" t="s">
        <v>12868</v>
      </c>
      <c r="I943" s="563" t="s">
        <v>26690</v>
      </c>
      <c r="J943" s="563" t="s">
        <v>24001</v>
      </c>
      <c r="K943" s="563" t="s">
        <v>24001</v>
      </c>
      <c r="L943" s="563" t="s">
        <v>27737</v>
      </c>
      <c r="M943" s="563" t="s">
        <v>899</v>
      </c>
      <c r="N943" s="563" t="s">
        <v>28712</v>
      </c>
      <c r="O943" s="564" t="s">
        <v>24001</v>
      </c>
      <c r="P943" s="564" t="s">
        <v>24001</v>
      </c>
      <c r="Q943" s="564">
        <v>33148</v>
      </c>
      <c r="R943" s="564"/>
      <c r="S943" s="564" t="s">
        <v>29550</v>
      </c>
    </row>
    <row r="944" spans="1:19" x14ac:dyDescent="0.35">
      <c r="A944" s="559">
        <v>137</v>
      </c>
      <c r="B944" s="563" t="s">
        <v>484</v>
      </c>
      <c r="C944" s="563" t="s">
        <v>19195</v>
      </c>
      <c r="D944" s="563" t="s">
        <v>19270</v>
      </c>
      <c r="E944" s="563" t="s">
        <v>19269</v>
      </c>
      <c r="F944" s="563" t="s">
        <v>24650</v>
      </c>
      <c r="G944" s="563" t="s">
        <v>19207</v>
      </c>
      <c r="H944" s="563" t="s">
        <v>10701</v>
      </c>
      <c r="I944" s="563" t="s">
        <v>26690</v>
      </c>
      <c r="J944" s="563" t="s">
        <v>24001</v>
      </c>
      <c r="K944" s="563" t="s">
        <v>50</v>
      </c>
      <c r="L944" s="563" t="s">
        <v>27719</v>
      </c>
      <c r="M944" s="563" t="s">
        <v>531</v>
      </c>
      <c r="N944" s="563" t="s">
        <v>24651</v>
      </c>
      <c r="O944" s="564" t="s">
        <v>24001</v>
      </c>
      <c r="P944" s="564" t="s">
        <v>24001</v>
      </c>
      <c r="Q944" s="564">
        <v>43109</v>
      </c>
      <c r="R944" s="564">
        <v>43248.643414351798</v>
      </c>
      <c r="S944" s="564" t="s">
        <v>29551</v>
      </c>
    </row>
    <row r="945" spans="1:19" x14ac:dyDescent="0.35">
      <c r="A945" s="562">
        <v>138</v>
      </c>
      <c r="B945" s="563" t="s">
        <v>484</v>
      </c>
      <c r="C945" s="563" t="s">
        <v>19195</v>
      </c>
      <c r="D945" s="563" t="s">
        <v>19274</v>
      </c>
      <c r="E945" s="563" t="s">
        <v>19271</v>
      </c>
      <c r="F945" s="563" t="s">
        <v>19272</v>
      </c>
      <c r="G945" s="563" t="s">
        <v>19207</v>
      </c>
      <c r="H945" s="563" t="s">
        <v>19273</v>
      </c>
      <c r="I945" s="563" t="s">
        <v>26690</v>
      </c>
      <c r="J945" s="563" t="s">
        <v>24001</v>
      </c>
      <c r="K945" s="563" t="s">
        <v>50</v>
      </c>
      <c r="L945" s="563" t="s">
        <v>27738</v>
      </c>
      <c r="M945" s="563" t="s">
        <v>24001</v>
      </c>
      <c r="N945" s="563" t="s">
        <v>24001</v>
      </c>
      <c r="O945" s="564" t="s">
        <v>24001</v>
      </c>
      <c r="P945" s="564" t="s">
        <v>24001</v>
      </c>
      <c r="Q945" s="564">
        <v>33148</v>
      </c>
      <c r="R945" s="564"/>
      <c r="S945" s="564" t="s">
        <v>29552</v>
      </c>
    </row>
    <row r="946" spans="1:19" x14ac:dyDescent="0.35">
      <c r="A946" s="559">
        <v>139</v>
      </c>
      <c r="B946" s="563" t="s">
        <v>484</v>
      </c>
      <c r="C946" s="563" t="s">
        <v>19195</v>
      </c>
      <c r="D946" s="563" t="s">
        <v>19278</v>
      </c>
      <c r="E946" s="563" t="s">
        <v>19275</v>
      </c>
      <c r="F946" s="563" t="s">
        <v>19276</v>
      </c>
      <c r="G946" s="563" t="s">
        <v>19207</v>
      </c>
      <c r="H946" s="563" t="s">
        <v>19277</v>
      </c>
      <c r="I946" s="563" t="s">
        <v>26690</v>
      </c>
      <c r="J946" s="563" t="s">
        <v>24001</v>
      </c>
      <c r="K946" s="563" t="s">
        <v>34266</v>
      </c>
      <c r="L946" s="563" t="s">
        <v>27663</v>
      </c>
      <c r="M946" s="563" t="s">
        <v>24001</v>
      </c>
      <c r="N946" s="563" t="s">
        <v>24001</v>
      </c>
      <c r="O946" s="564" t="s">
        <v>24001</v>
      </c>
      <c r="P946" s="564" t="s">
        <v>24001</v>
      </c>
      <c r="Q946" s="564">
        <v>35132</v>
      </c>
      <c r="R946" s="564">
        <v>40575.750636574099</v>
      </c>
      <c r="S946" s="564" t="s">
        <v>29553</v>
      </c>
    </row>
    <row r="947" spans="1:19" x14ac:dyDescent="0.35">
      <c r="A947" s="559">
        <v>140</v>
      </c>
      <c r="B947" s="563" t="s">
        <v>484</v>
      </c>
      <c r="C947" s="563" t="s">
        <v>19195</v>
      </c>
      <c r="D947" s="563" t="s">
        <v>19281</v>
      </c>
      <c r="E947" s="563" t="s">
        <v>19279</v>
      </c>
      <c r="F947" s="563" t="s">
        <v>19280</v>
      </c>
      <c r="G947" s="563" t="s">
        <v>19207</v>
      </c>
      <c r="H947" s="563" t="s">
        <v>917</v>
      </c>
      <c r="I947" s="563" t="s">
        <v>26690</v>
      </c>
      <c r="J947" s="563" t="s">
        <v>24001</v>
      </c>
      <c r="K947" s="563" t="s">
        <v>62</v>
      </c>
      <c r="L947" s="563" t="s">
        <v>24001</v>
      </c>
      <c r="M947" s="563" t="s">
        <v>24001</v>
      </c>
      <c r="N947" s="563" t="s">
        <v>24001</v>
      </c>
      <c r="O947" s="564" t="s">
        <v>24001</v>
      </c>
      <c r="P947" s="564" t="s">
        <v>24001</v>
      </c>
      <c r="Q947" s="564">
        <v>33148</v>
      </c>
      <c r="R947" s="564"/>
      <c r="S947" s="564" t="s">
        <v>29554</v>
      </c>
    </row>
    <row r="948" spans="1:19" x14ac:dyDescent="0.35">
      <c r="A948" s="562">
        <v>141</v>
      </c>
      <c r="B948" s="563" t="s">
        <v>484</v>
      </c>
      <c r="C948" s="563" t="s">
        <v>19195</v>
      </c>
      <c r="D948" s="563" t="s">
        <v>19284</v>
      </c>
      <c r="E948" s="563" t="s">
        <v>19282</v>
      </c>
      <c r="F948" s="563" t="s">
        <v>19283</v>
      </c>
      <c r="G948" s="563" t="s">
        <v>19207</v>
      </c>
      <c r="H948" s="563" t="s">
        <v>790</v>
      </c>
      <c r="I948" s="563" t="s">
        <v>26690</v>
      </c>
      <c r="J948" s="563" t="s">
        <v>24001</v>
      </c>
      <c r="K948" s="563" t="s">
        <v>50</v>
      </c>
      <c r="L948" s="563" t="s">
        <v>24001</v>
      </c>
      <c r="M948" s="563" t="s">
        <v>24001</v>
      </c>
      <c r="N948" s="563" t="s">
        <v>24001</v>
      </c>
      <c r="O948" s="564" t="s">
        <v>24001</v>
      </c>
      <c r="P948" s="564" t="s">
        <v>24001</v>
      </c>
      <c r="Q948" s="564">
        <v>38714</v>
      </c>
      <c r="R948" s="564"/>
      <c r="S948" s="564" t="s">
        <v>29555</v>
      </c>
    </row>
    <row r="949" spans="1:19" x14ac:dyDescent="0.35">
      <c r="A949" s="559">
        <v>142</v>
      </c>
      <c r="B949" s="563" t="s">
        <v>484</v>
      </c>
      <c r="C949" s="563" t="s">
        <v>19195</v>
      </c>
      <c r="D949" s="563" t="s">
        <v>19288</v>
      </c>
      <c r="E949" s="563" t="s">
        <v>19285</v>
      </c>
      <c r="F949" s="563" t="s">
        <v>19286</v>
      </c>
      <c r="G949" s="563" t="s">
        <v>19207</v>
      </c>
      <c r="H949" s="563" t="s">
        <v>19287</v>
      </c>
      <c r="I949" s="563" t="s">
        <v>26690</v>
      </c>
      <c r="J949" s="563" t="s">
        <v>24001</v>
      </c>
      <c r="K949" s="563" t="s">
        <v>24001</v>
      </c>
      <c r="L949" s="563" t="s">
        <v>24001</v>
      </c>
      <c r="M949" s="563" t="s">
        <v>24001</v>
      </c>
      <c r="N949" s="563" t="s">
        <v>24001</v>
      </c>
      <c r="O949" s="564" t="s">
        <v>24001</v>
      </c>
      <c r="P949" s="564" t="s">
        <v>24001</v>
      </c>
      <c r="Q949" s="564">
        <v>33148</v>
      </c>
      <c r="R949" s="564"/>
      <c r="S949" s="564" t="s">
        <v>19288</v>
      </c>
    </row>
    <row r="950" spans="1:19" x14ac:dyDescent="0.35">
      <c r="A950" s="559">
        <v>143</v>
      </c>
      <c r="B950" s="563" t="s">
        <v>484</v>
      </c>
      <c r="C950" s="563" t="s">
        <v>19195</v>
      </c>
      <c r="D950" s="563" t="s">
        <v>24652</v>
      </c>
      <c r="E950" s="563" t="s">
        <v>24001</v>
      </c>
      <c r="F950" s="563" t="s">
        <v>24653</v>
      </c>
      <c r="G950" s="563" t="s">
        <v>19207</v>
      </c>
      <c r="H950" s="563" t="s">
        <v>24654</v>
      </c>
      <c r="I950" s="563" t="s">
        <v>26690</v>
      </c>
      <c r="J950" s="563" t="s">
        <v>24001</v>
      </c>
      <c r="K950" s="563" t="s">
        <v>24001</v>
      </c>
      <c r="L950" s="563" t="s">
        <v>24001</v>
      </c>
      <c r="M950" s="563" t="s">
        <v>24001</v>
      </c>
      <c r="N950" s="563" t="s">
        <v>24001</v>
      </c>
      <c r="O950" s="564" t="s">
        <v>24001</v>
      </c>
      <c r="P950" s="564" t="s">
        <v>24001</v>
      </c>
      <c r="Q950" s="564">
        <v>43109</v>
      </c>
      <c r="R950" s="564">
        <v>43109.653240740699</v>
      </c>
      <c r="S950" s="564" t="s">
        <v>29556</v>
      </c>
    </row>
    <row r="951" spans="1:19" x14ac:dyDescent="0.35">
      <c r="A951" s="562">
        <v>144</v>
      </c>
      <c r="B951" s="563" t="s">
        <v>484</v>
      </c>
      <c r="C951" s="563" t="s">
        <v>19195</v>
      </c>
      <c r="D951" s="563" t="s">
        <v>24655</v>
      </c>
      <c r="E951" s="563" t="s">
        <v>24001</v>
      </c>
      <c r="F951" s="563" t="s">
        <v>19293</v>
      </c>
      <c r="G951" s="563" t="s">
        <v>19207</v>
      </c>
      <c r="H951" s="563" t="s">
        <v>19294</v>
      </c>
      <c r="I951" s="563" t="s">
        <v>26690</v>
      </c>
      <c r="J951" s="563" t="s">
        <v>24001</v>
      </c>
      <c r="K951" s="563" t="s">
        <v>24001</v>
      </c>
      <c r="L951" s="563" t="s">
        <v>24001</v>
      </c>
      <c r="M951" s="563" t="s">
        <v>24001</v>
      </c>
      <c r="N951" s="563" t="s">
        <v>24001</v>
      </c>
      <c r="O951" s="564" t="s">
        <v>24001</v>
      </c>
      <c r="P951" s="564" t="s">
        <v>24001</v>
      </c>
      <c r="Q951" s="564">
        <v>38558</v>
      </c>
      <c r="R951" s="564">
        <v>43119.623414351903</v>
      </c>
      <c r="S951" s="564" t="s">
        <v>29557</v>
      </c>
    </row>
    <row r="952" spans="1:19" x14ac:dyDescent="0.35">
      <c r="A952" s="559">
        <v>145</v>
      </c>
      <c r="B952" s="563" t="s">
        <v>484</v>
      </c>
      <c r="C952" s="563" t="s">
        <v>19195</v>
      </c>
      <c r="D952" s="563" t="s">
        <v>19292</v>
      </c>
      <c r="E952" s="563" t="s">
        <v>19289</v>
      </c>
      <c r="F952" s="563" t="s">
        <v>19290</v>
      </c>
      <c r="G952" s="563" t="s">
        <v>19207</v>
      </c>
      <c r="H952" s="563" t="s">
        <v>19291</v>
      </c>
      <c r="I952" s="563" t="s">
        <v>26690</v>
      </c>
      <c r="J952" s="563" t="s">
        <v>24001</v>
      </c>
      <c r="K952" s="563" t="s">
        <v>24001</v>
      </c>
      <c r="L952" s="563" t="s">
        <v>24001</v>
      </c>
      <c r="M952" s="563" t="s">
        <v>24001</v>
      </c>
      <c r="N952" s="563" t="s">
        <v>24001</v>
      </c>
      <c r="O952" s="564" t="s">
        <v>24001</v>
      </c>
      <c r="P952" s="564" t="s">
        <v>24001</v>
      </c>
      <c r="Q952" s="564">
        <v>33148</v>
      </c>
      <c r="R952" s="564">
        <v>34234</v>
      </c>
      <c r="S952" s="564" t="s">
        <v>19292</v>
      </c>
    </row>
    <row r="953" spans="1:19" x14ac:dyDescent="0.35">
      <c r="A953" s="559">
        <v>146</v>
      </c>
      <c r="B953" s="563" t="s">
        <v>484</v>
      </c>
      <c r="C953" s="563" t="s">
        <v>19195</v>
      </c>
      <c r="D953" s="563" t="s">
        <v>19297</v>
      </c>
      <c r="E953" s="563" t="s">
        <v>19295</v>
      </c>
      <c r="F953" s="563" t="s">
        <v>19296</v>
      </c>
      <c r="G953" s="563" t="s">
        <v>19207</v>
      </c>
      <c r="H953" s="563" t="s">
        <v>1990</v>
      </c>
      <c r="I953" s="563" t="s">
        <v>26690</v>
      </c>
      <c r="J953" s="563" t="s">
        <v>24001</v>
      </c>
      <c r="K953" s="563" t="s">
        <v>154</v>
      </c>
      <c r="L953" s="563" t="s">
        <v>27610</v>
      </c>
      <c r="M953" s="563" t="s">
        <v>24001</v>
      </c>
      <c r="N953" s="563" t="s">
        <v>24001</v>
      </c>
      <c r="O953" s="564" t="s">
        <v>24001</v>
      </c>
      <c r="P953" s="564" t="s">
        <v>24001</v>
      </c>
      <c r="Q953" s="564">
        <v>33806</v>
      </c>
      <c r="R953" s="564"/>
      <c r="S953" s="564" t="s">
        <v>29558</v>
      </c>
    </row>
    <row r="954" spans="1:19" x14ac:dyDescent="0.35">
      <c r="A954" s="562">
        <v>147</v>
      </c>
      <c r="B954" s="563" t="s">
        <v>484</v>
      </c>
      <c r="C954" s="563" t="s">
        <v>19195</v>
      </c>
      <c r="D954" s="563" t="s">
        <v>19300</v>
      </c>
      <c r="E954" s="563" t="s">
        <v>19298</v>
      </c>
      <c r="F954" s="563" t="s">
        <v>19299</v>
      </c>
      <c r="G954" s="563" t="s">
        <v>19207</v>
      </c>
      <c r="H954" s="563" t="s">
        <v>7269</v>
      </c>
      <c r="I954" s="563" t="s">
        <v>26690</v>
      </c>
      <c r="J954" s="563" t="s">
        <v>24001</v>
      </c>
      <c r="K954" s="563" t="s">
        <v>24001</v>
      </c>
      <c r="L954" s="563" t="s">
        <v>24001</v>
      </c>
      <c r="M954" s="563" t="s">
        <v>24001</v>
      </c>
      <c r="N954" s="563" t="s">
        <v>24001</v>
      </c>
      <c r="O954" s="564" t="s">
        <v>24001</v>
      </c>
      <c r="P954" s="564" t="s">
        <v>24001</v>
      </c>
      <c r="Q954" s="564">
        <v>39706</v>
      </c>
      <c r="R954" s="564"/>
      <c r="S954" s="564" t="s">
        <v>29559</v>
      </c>
    </row>
    <row r="955" spans="1:19" x14ac:dyDescent="0.35">
      <c r="A955" s="559">
        <v>148</v>
      </c>
      <c r="B955" s="563" t="s">
        <v>484</v>
      </c>
      <c r="C955" s="563" t="s">
        <v>19195</v>
      </c>
      <c r="D955" s="563" t="s">
        <v>19303</v>
      </c>
      <c r="E955" s="563" t="s">
        <v>19301</v>
      </c>
      <c r="F955" s="563" t="s">
        <v>19302</v>
      </c>
      <c r="G955" s="563" t="s">
        <v>19207</v>
      </c>
      <c r="H955" s="563" t="s">
        <v>743</v>
      </c>
      <c r="I955" s="563" t="s">
        <v>26690</v>
      </c>
      <c r="J955" s="563" t="s">
        <v>24001</v>
      </c>
      <c r="K955" s="563" t="s">
        <v>154</v>
      </c>
      <c r="L955" s="563" t="s">
        <v>27627</v>
      </c>
      <c r="M955" s="563" t="s">
        <v>899</v>
      </c>
      <c r="N955" s="563" t="s">
        <v>28712</v>
      </c>
      <c r="O955" s="564" t="s">
        <v>24001</v>
      </c>
      <c r="P955" s="564" t="s">
        <v>24001</v>
      </c>
      <c r="Q955" s="564">
        <v>33812</v>
      </c>
      <c r="R955" s="564">
        <v>34157</v>
      </c>
      <c r="S955" s="564" t="s">
        <v>29560</v>
      </c>
    </row>
    <row r="956" spans="1:19" x14ac:dyDescent="0.35">
      <c r="A956" s="559">
        <v>149</v>
      </c>
      <c r="B956" s="563" t="s">
        <v>484</v>
      </c>
      <c r="C956" s="563" t="s">
        <v>19195</v>
      </c>
      <c r="D956" s="563" t="s">
        <v>19306</v>
      </c>
      <c r="E956" s="563" t="s">
        <v>19304</v>
      </c>
      <c r="F956" s="563" t="s">
        <v>19305</v>
      </c>
      <c r="G956" s="563" t="s">
        <v>19207</v>
      </c>
      <c r="H956" s="563" t="s">
        <v>12756</v>
      </c>
      <c r="I956" s="563" t="s">
        <v>26690</v>
      </c>
      <c r="J956" s="563" t="s">
        <v>24001</v>
      </c>
      <c r="K956" s="563" t="s">
        <v>154</v>
      </c>
      <c r="L956" s="563" t="s">
        <v>27674</v>
      </c>
      <c r="M956" s="563" t="s">
        <v>24001</v>
      </c>
      <c r="N956" s="563" t="s">
        <v>24001</v>
      </c>
      <c r="O956" s="564" t="s">
        <v>24001</v>
      </c>
      <c r="P956" s="564" t="s">
        <v>24001</v>
      </c>
      <c r="Q956" s="564">
        <v>33148</v>
      </c>
      <c r="R956" s="564">
        <v>41452.597673611097</v>
      </c>
      <c r="S956" s="564" t="s">
        <v>29561</v>
      </c>
    </row>
    <row r="957" spans="1:19" x14ac:dyDescent="0.35">
      <c r="A957" s="562">
        <v>150</v>
      </c>
      <c r="B957" s="563" t="s">
        <v>484</v>
      </c>
      <c r="C957" s="563" t="s">
        <v>19195</v>
      </c>
      <c r="D957" s="563" t="s">
        <v>19309</v>
      </c>
      <c r="E957" s="563" t="s">
        <v>24001</v>
      </c>
      <c r="F957" s="563" t="s">
        <v>19307</v>
      </c>
      <c r="G957" s="563" t="s">
        <v>19207</v>
      </c>
      <c r="H957" s="563" t="s">
        <v>19308</v>
      </c>
      <c r="I957" s="563" t="s">
        <v>26690</v>
      </c>
      <c r="J957" s="563" t="s">
        <v>24001</v>
      </c>
      <c r="K957" s="563" t="s">
        <v>34283</v>
      </c>
      <c r="L957" s="563" t="s">
        <v>29562</v>
      </c>
      <c r="M957" s="563" t="s">
        <v>24001</v>
      </c>
      <c r="N957" s="563" t="s">
        <v>24001</v>
      </c>
      <c r="O957" s="564" t="s">
        <v>24001</v>
      </c>
      <c r="P957" s="564" t="s">
        <v>24001</v>
      </c>
      <c r="Q957" s="564">
        <v>40576</v>
      </c>
      <c r="R957" s="564"/>
      <c r="S957" s="564" t="s">
        <v>29563</v>
      </c>
    </row>
    <row r="958" spans="1:19" x14ac:dyDescent="0.35">
      <c r="A958" s="559">
        <v>151</v>
      </c>
      <c r="B958" s="563" t="s">
        <v>484</v>
      </c>
      <c r="C958" s="563" t="s">
        <v>19195</v>
      </c>
      <c r="D958" s="563" t="s">
        <v>19313</v>
      </c>
      <c r="E958" s="563" t="s">
        <v>19310</v>
      </c>
      <c r="F958" s="563" t="s">
        <v>19311</v>
      </c>
      <c r="G958" s="563" t="s">
        <v>19207</v>
      </c>
      <c r="H958" s="563" t="s">
        <v>19312</v>
      </c>
      <c r="I958" s="563" t="s">
        <v>26690</v>
      </c>
      <c r="J958" s="563" t="s">
        <v>24001</v>
      </c>
      <c r="K958" s="563" t="s">
        <v>50</v>
      </c>
      <c r="L958" s="563" t="s">
        <v>27739</v>
      </c>
      <c r="M958" s="563" t="s">
        <v>531</v>
      </c>
      <c r="N958" s="563" t="s">
        <v>19314</v>
      </c>
      <c r="O958" s="564" t="s">
        <v>24001</v>
      </c>
      <c r="P958" s="564" t="s">
        <v>24001</v>
      </c>
      <c r="Q958" s="564">
        <v>33812</v>
      </c>
      <c r="R958" s="564">
        <v>38553</v>
      </c>
      <c r="S958" s="564" t="s">
        <v>29564</v>
      </c>
    </row>
    <row r="959" spans="1:19" x14ac:dyDescent="0.35">
      <c r="A959" s="559">
        <v>152</v>
      </c>
      <c r="B959" s="563" t="s">
        <v>484</v>
      </c>
      <c r="C959" s="563" t="s">
        <v>19195</v>
      </c>
      <c r="D959" s="563" t="s">
        <v>19318</v>
      </c>
      <c r="E959" s="563" t="s">
        <v>19315</v>
      </c>
      <c r="F959" s="563" t="s">
        <v>19316</v>
      </c>
      <c r="G959" s="563" t="s">
        <v>19207</v>
      </c>
      <c r="H959" s="563" t="s">
        <v>19317</v>
      </c>
      <c r="I959" s="563" t="s">
        <v>26690</v>
      </c>
      <c r="J959" s="563" t="s">
        <v>24001</v>
      </c>
      <c r="K959" s="563" t="s">
        <v>24001</v>
      </c>
      <c r="L959" s="563" t="s">
        <v>24001</v>
      </c>
      <c r="M959" s="563" t="s">
        <v>24001</v>
      </c>
      <c r="N959" s="563" t="s">
        <v>24001</v>
      </c>
      <c r="O959" s="564" t="s">
        <v>24001</v>
      </c>
      <c r="P959" s="564" t="s">
        <v>24001</v>
      </c>
      <c r="Q959" s="564">
        <v>34103</v>
      </c>
      <c r="R959" s="564"/>
      <c r="S959" s="564" t="s">
        <v>29565</v>
      </c>
    </row>
    <row r="960" spans="1:19" x14ac:dyDescent="0.35">
      <c r="A960" s="562">
        <v>153</v>
      </c>
      <c r="B960" s="563" t="s">
        <v>484</v>
      </c>
      <c r="C960" s="563" t="s">
        <v>19195</v>
      </c>
      <c r="D960" s="563" t="s">
        <v>19322</v>
      </c>
      <c r="E960" s="563" t="s">
        <v>19319</v>
      </c>
      <c r="F960" s="563" t="s">
        <v>19320</v>
      </c>
      <c r="G960" s="563" t="s">
        <v>19207</v>
      </c>
      <c r="H960" s="563" t="s">
        <v>19321</v>
      </c>
      <c r="I960" s="563" t="s">
        <v>26690</v>
      </c>
      <c r="J960" s="563" t="s">
        <v>24001</v>
      </c>
      <c r="K960" s="563" t="s">
        <v>50</v>
      </c>
      <c r="L960" s="563" t="s">
        <v>27670</v>
      </c>
      <c r="M960" s="563" t="s">
        <v>531</v>
      </c>
      <c r="N960" s="563" t="s">
        <v>28712</v>
      </c>
      <c r="O960" s="564" t="s">
        <v>24001</v>
      </c>
      <c r="P960" s="564" t="s">
        <v>24001</v>
      </c>
      <c r="Q960" s="564">
        <v>33148</v>
      </c>
      <c r="R960" s="564"/>
      <c r="S960" s="564" t="s">
        <v>29566</v>
      </c>
    </row>
    <row r="961" spans="1:19" x14ac:dyDescent="0.35">
      <c r="A961" s="559">
        <v>154</v>
      </c>
      <c r="B961" s="563" t="s">
        <v>484</v>
      </c>
      <c r="C961" s="563" t="s">
        <v>19195</v>
      </c>
      <c r="D961" s="563" t="s">
        <v>19327</v>
      </c>
      <c r="E961" s="563" t="s">
        <v>19325</v>
      </c>
      <c r="F961" s="563" t="s">
        <v>19326</v>
      </c>
      <c r="G961" s="563" t="s">
        <v>19207</v>
      </c>
      <c r="H961" s="563" t="s">
        <v>8320</v>
      </c>
      <c r="I961" s="563" t="s">
        <v>26690</v>
      </c>
      <c r="J961" s="563" t="s">
        <v>24001</v>
      </c>
      <c r="K961" s="563" t="s">
        <v>24001</v>
      </c>
      <c r="L961" s="563" t="s">
        <v>27756</v>
      </c>
      <c r="M961" s="563" t="s">
        <v>531</v>
      </c>
      <c r="N961" s="563" t="s">
        <v>28712</v>
      </c>
      <c r="O961" s="564" t="s">
        <v>24001</v>
      </c>
      <c r="P961" s="564" t="s">
        <v>24001</v>
      </c>
      <c r="Q961" s="564">
        <v>33812</v>
      </c>
      <c r="R961" s="564"/>
      <c r="S961" s="564" t="s">
        <v>29567</v>
      </c>
    </row>
    <row r="962" spans="1:19" x14ac:dyDescent="0.35">
      <c r="A962" s="559">
        <v>155</v>
      </c>
      <c r="B962" s="563" t="s">
        <v>484</v>
      </c>
      <c r="C962" s="563" t="s">
        <v>19195</v>
      </c>
      <c r="D962" s="563" t="s">
        <v>24656</v>
      </c>
      <c r="E962" s="563" t="s">
        <v>19269</v>
      </c>
      <c r="F962" s="563" t="s">
        <v>24657</v>
      </c>
      <c r="G962" s="563" t="s">
        <v>19207</v>
      </c>
      <c r="H962" s="563" t="s">
        <v>24658</v>
      </c>
      <c r="I962" s="563" t="s">
        <v>26690</v>
      </c>
      <c r="J962" s="563" t="s">
        <v>24001</v>
      </c>
      <c r="K962" s="563" t="s">
        <v>24001</v>
      </c>
      <c r="L962" s="563" t="s">
        <v>24001</v>
      </c>
      <c r="M962" s="563" t="s">
        <v>24001</v>
      </c>
      <c r="N962" s="563" t="s">
        <v>24001</v>
      </c>
      <c r="O962" s="564" t="s">
        <v>24001</v>
      </c>
      <c r="P962" s="564" t="s">
        <v>24001</v>
      </c>
      <c r="Q962" s="564">
        <v>43109</v>
      </c>
      <c r="R962" s="564">
        <v>43122.558090277802</v>
      </c>
      <c r="S962" s="564" t="s">
        <v>29568</v>
      </c>
    </row>
    <row r="963" spans="1:19" x14ac:dyDescent="0.35">
      <c r="A963" s="562">
        <v>156</v>
      </c>
      <c r="B963" s="563" t="s">
        <v>484</v>
      </c>
      <c r="C963" s="563" t="s">
        <v>19195</v>
      </c>
      <c r="D963" s="563" t="s">
        <v>19330</v>
      </c>
      <c r="E963" s="563" t="s">
        <v>24001</v>
      </c>
      <c r="F963" s="563" t="s">
        <v>19328</v>
      </c>
      <c r="G963" s="563" t="s">
        <v>19207</v>
      </c>
      <c r="H963" s="563" t="s">
        <v>19329</v>
      </c>
      <c r="I963" s="563" t="s">
        <v>26690</v>
      </c>
      <c r="J963" s="563" t="s">
        <v>24001</v>
      </c>
      <c r="K963" s="563" t="s">
        <v>24001</v>
      </c>
      <c r="L963" s="563" t="s">
        <v>24001</v>
      </c>
      <c r="M963" s="563" t="s">
        <v>24001</v>
      </c>
      <c r="N963" s="563" t="s">
        <v>24001</v>
      </c>
      <c r="O963" s="564" t="s">
        <v>24001</v>
      </c>
      <c r="P963" s="564" t="s">
        <v>24001</v>
      </c>
      <c r="Q963" s="564">
        <v>40576</v>
      </c>
      <c r="R963" s="564"/>
      <c r="S963" s="564" t="s">
        <v>29569</v>
      </c>
    </row>
    <row r="964" spans="1:19" x14ac:dyDescent="0.35">
      <c r="A964" s="559">
        <v>157</v>
      </c>
      <c r="B964" s="563" t="s">
        <v>484</v>
      </c>
      <c r="C964" s="563" t="s">
        <v>19195</v>
      </c>
      <c r="D964" s="563" t="s">
        <v>19334</v>
      </c>
      <c r="E964" s="563" t="s">
        <v>19331</v>
      </c>
      <c r="F964" s="563" t="s">
        <v>19332</v>
      </c>
      <c r="G964" s="563" t="s">
        <v>19207</v>
      </c>
      <c r="H964" s="563" t="s">
        <v>19333</v>
      </c>
      <c r="I964" s="563" t="s">
        <v>26690</v>
      </c>
      <c r="J964" s="563" t="s">
        <v>24001</v>
      </c>
      <c r="K964" s="563" t="s">
        <v>50</v>
      </c>
      <c r="L964" s="563" t="s">
        <v>27675</v>
      </c>
      <c r="M964" s="563" t="s">
        <v>3595</v>
      </c>
      <c r="N964" s="563" t="s">
        <v>29570</v>
      </c>
      <c r="O964" s="564" t="s">
        <v>24001</v>
      </c>
      <c r="P964" s="564" t="s">
        <v>24001</v>
      </c>
      <c r="Q964" s="564">
        <v>38714</v>
      </c>
      <c r="R964" s="564">
        <v>39556</v>
      </c>
      <c r="S964" s="564" t="s">
        <v>29571</v>
      </c>
    </row>
    <row r="965" spans="1:19" x14ac:dyDescent="0.35">
      <c r="A965" s="559">
        <v>158</v>
      </c>
      <c r="B965" s="563" t="s">
        <v>484</v>
      </c>
      <c r="C965" s="563" t="s">
        <v>19195</v>
      </c>
      <c r="D965" s="563" t="s">
        <v>24031</v>
      </c>
      <c r="E965" s="563" t="s">
        <v>24001</v>
      </c>
      <c r="F965" s="563" t="s">
        <v>24032</v>
      </c>
      <c r="G965" s="563" t="s">
        <v>19207</v>
      </c>
      <c r="H965" s="563" t="s">
        <v>23699</v>
      </c>
      <c r="I965" s="563" t="s">
        <v>26690</v>
      </c>
      <c r="J965" s="563" t="s">
        <v>24001</v>
      </c>
      <c r="K965" s="563" t="s">
        <v>24001</v>
      </c>
      <c r="L965" s="563" t="s">
        <v>24001</v>
      </c>
      <c r="M965" s="563" t="s">
        <v>24001</v>
      </c>
      <c r="N965" s="563" t="s">
        <v>24001</v>
      </c>
      <c r="O965" s="564" t="s">
        <v>24001</v>
      </c>
      <c r="P965" s="564" t="s">
        <v>24001</v>
      </c>
      <c r="Q965" s="564">
        <v>42333</v>
      </c>
      <c r="R965" s="564"/>
      <c r="S965" s="564" t="s">
        <v>29572</v>
      </c>
    </row>
    <row r="966" spans="1:19" x14ac:dyDescent="0.35">
      <c r="A966" s="562">
        <v>159</v>
      </c>
      <c r="B966" s="563" t="s">
        <v>484</v>
      </c>
      <c r="C966" s="563" t="s">
        <v>19195</v>
      </c>
      <c r="D966" s="563" t="s">
        <v>19337</v>
      </c>
      <c r="E966" s="563" t="s">
        <v>19335</v>
      </c>
      <c r="F966" s="563" t="s">
        <v>19336</v>
      </c>
      <c r="G966" s="563" t="s">
        <v>19207</v>
      </c>
      <c r="H966" s="563" t="s">
        <v>1917</v>
      </c>
      <c r="I966" s="563" t="s">
        <v>26690</v>
      </c>
      <c r="J966" s="563" t="s">
        <v>24001</v>
      </c>
      <c r="K966" s="563" t="s">
        <v>24001</v>
      </c>
      <c r="L966" s="563" t="s">
        <v>24001</v>
      </c>
      <c r="M966" s="563" t="s">
        <v>24001</v>
      </c>
      <c r="N966" s="563" t="s">
        <v>24001</v>
      </c>
      <c r="O966" s="564" t="s">
        <v>24001</v>
      </c>
      <c r="P966" s="564" t="s">
        <v>24001</v>
      </c>
      <c r="Q966" s="564">
        <v>33148</v>
      </c>
      <c r="R966" s="564"/>
      <c r="S966" s="564" t="s">
        <v>29573</v>
      </c>
    </row>
    <row r="967" spans="1:19" x14ac:dyDescent="0.35">
      <c r="A967" s="559">
        <v>160</v>
      </c>
      <c r="B967" s="563" t="s">
        <v>484</v>
      </c>
      <c r="C967" s="563" t="s">
        <v>19195</v>
      </c>
      <c r="D967" s="563" t="s">
        <v>24659</v>
      </c>
      <c r="E967" s="563" t="s">
        <v>19338</v>
      </c>
      <c r="F967" s="563" t="s">
        <v>24660</v>
      </c>
      <c r="G967" s="563" t="s">
        <v>19207</v>
      </c>
      <c r="H967" s="563" t="s">
        <v>19340</v>
      </c>
      <c r="I967" s="563" t="s">
        <v>26691</v>
      </c>
      <c r="J967" s="563" t="s">
        <v>24001</v>
      </c>
      <c r="K967" s="563" t="s">
        <v>62</v>
      </c>
      <c r="L967" s="563" t="s">
        <v>27722</v>
      </c>
      <c r="M967" s="563" t="s">
        <v>24001</v>
      </c>
      <c r="N967" s="563" t="s">
        <v>24001</v>
      </c>
      <c r="O967" s="564" t="s">
        <v>24001</v>
      </c>
      <c r="P967" s="564" t="s">
        <v>24001</v>
      </c>
      <c r="Q967" s="564">
        <v>43816</v>
      </c>
      <c r="R967" s="564">
        <v>43816.494131944397</v>
      </c>
      <c r="S967" s="564" t="s">
        <v>29574</v>
      </c>
    </row>
    <row r="968" spans="1:19" x14ac:dyDescent="0.35">
      <c r="A968" s="559">
        <v>161</v>
      </c>
      <c r="B968" s="563" t="s">
        <v>484</v>
      </c>
      <c r="C968" s="563" t="s">
        <v>19195</v>
      </c>
      <c r="D968" s="563" t="s">
        <v>19341</v>
      </c>
      <c r="E968" s="563" t="s">
        <v>19338</v>
      </c>
      <c r="F968" s="563" t="s">
        <v>19339</v>
      </c>
      <c r="G968" s="563" t="s">
        <v>19207</v>
      </c>
      <c r="H968" s="563" t="s">
        <v>19340</v>
      </c>
      <c r="I968" s="563" t="s">
        <v>27573</v>
      </c>
      <c r="J968" s="563" t="s">
        <v>24001</v>
      </c>
      <c r="K968" s="563" t="s">
        <v>62</v>
      </c>
      <c r="L968" s="563" t="s">
        <v>27722</v>
      </c>
      <c r="M968" s="563" t="s">
        <v>24001</v>
      </c>
      <c r="N968" s="563" t="s">
        <v>24001</v>
      </c>
      <c r="O968" s="564" t="s">
        <v>24001</v>
      </c>
      <c r="P968" s="564" t="s">
        <v>24001</v>
      </c>
      <c r="Q968" s="564">
        <v>40576</v>
      </c>
      <c r="R968" s="564"/>
      <c r="S968" s="564" t="s">
        <v>29575</v>
      </c>
    </row>
    <row r="969" spans="1:19" x14ac:dyDescent="0.35">
      <c r="A969" s="562">
        <v>162</v>
      </c>
      <c r="B969" s="563" t="s">
        <v>484</v>
      </c>
      <c r="C969" s="563" t="s">
        <v>19195</v>
      </c>
      <c r="D969" s="563" t="s">
        <v>19343</v>
      </c>
      <c r="E969" s="563" t="s">
        <v>19338</v>
      </c>
      <c r="F969" s="563" t="s">
        <v>19342</v>
      </c>
      <c r="G969" s="563" t="s">
        <v>19207</v>
      </c>
      <c r="H969" s="563" t="s">
        <v>19340</v>
      </c>
      <c r="I969" s="563" t="s">
        <v>27574</v>
      </c>
      <c r="J969" s="563" t="s">
        <v>24001</v>
      </c>
      <c r="K969" s="563" t="s">
        <v>62</v>
      </c>
      <c r="L969" s="563" t="s">
        <v>27722</v>
      </c>
      <c r="M969" s="563" t="s">
        <v>24001</v>
      </c>
      <c r="N969" s="563" t="s">
        <v>24001</v>
      </c>
      <c r="O969" s="564" t="s">
        <v>24001</v>
      </c>
      <c r="P969" s="564" t="s">
        <v>24001</v>
      </c>
      <c r="Q969" s="564">
        <v>40576</v>
      </c>
      <c r="R969" s="564"/>
      <c r="S969" s="564" t="s">
        <v>29576</v>
      </c>
    </row>
    <row r="970" spans="1:19" x14ac:dyDescent="0.35">
      <c r="A970" s="559">
        <v>163</v>
      </c>
      <c r="B970" s="563" t="s">
        <v>484</v>
      </c>
      <c r="C970" s="563" t="s">
        <v>19195</v>
      </c>
      <c r="D970" s="563" t="s">
        <v>19345</v>
      </c>
      <c r="E970" s="563" t="s">
        <v>24001</v>
      </c>
      <c r="F970" s="563" t="s">
        <v>19344</v>
      </c>
      <c r="G970" s="563" t="s">
        <v>19207</v>
      </c>
      <c r="H970" s="563" t="s">
        <v>12938</v>
      </c>
      <c r="I970" s="563" t="s">
        <v>26690</v>
      </c>
      <c r="J970" s="563" t="s">
        <v>24001</v>
      </c>
      <c r="K970" s="563" t="s">
        <v>24001</v>
      </c>
      <c r="L970" s="563" t="s">
        <v>24001</v>
      </c>
      <c r="M970" s="563" t="s">
        <v>24001</v>
      </c>
      <c r="N970" s="563" t="s">
        <v>24001</v>
      </c>
      <c r="O970" s="564" t="s">
        <v>24001</v>
      </c>
      <c r="P970" s="564" t="s">
        <v>24001</v>
      </c>
      <c r="Q970" s="564">
        <v>42055</v>
      </c>
      <c r="R970" s="564"/>
      <c r="S970" s="564" t="s">
        <v>29577</v>
      </c>
    </row>
    <row r="971" spans="1:19" x14ac:dyDescent="0.35">
      <c r="A971" s="559">
        <v>164</v>
      </c>
      <c r="B971" s="563" t="s">
        <v>484</v>
      </c>
      <c r="C971" s="563" t="s">
        <v>19195</v>
      </c>
      <c r="D971" s="563" t="s">
        <v>19349</v>
      </c>
      <c r="E971" s="563" t="s">
        <v>19346</v>
      </c>
      <c r="F971" s="563" t="s">
        <v>19347</v>
      </c>
      <c r="G971" s="563" t="s">
        <v>19207</v>
      </c>
      <c r="H971" s="563" t="s">
        <v>19348</v>
      </c>
      <c r="I971" s="563" t="s">
        <v>26690</v>
      </c>
      <c r="J971" s="563" t="s">
        <v>24001</v>
      </c>
      <c r="K971" s="563" t="s">
        <v>24001</v>
      </c>
      <c r="L971" s="563" t="s">
        <v>24001</v>
      </c>
      <c r="M971" s="563" t="s">
        <v>531</v>
      </c>
      <c r="N971" s="563" t="s">
        <v>28712</v>
      </c>
      <c r="O971" s="564" t="s">
        <v>24001</v>
      </c>
      <c r="P971" s="564" t="s">
        <v>24001</v>
      </c>
      <c r="Q971" s="564">
        <v>33812</v>
      </c>
      <c r="R971" s="564"/>
      <c r="S971" s="564" t="s">
        <v>29578</v>
      </c>
    </row>
    <row r="972" spans="1:19" x14ac:dyDescent="0.35">
      <c r="A972" s="562">
        <v>165</v>
      </c>
      <c r="B972" s="563" t="s">
        <v>484</v>
      </c>
      <c r="C972" s="563" t="s">
        <v>19195</v>
      </c>
      <c r="D972" s="563" t="s">
        <v>19352</v>
      </c>
      <c r="E972" s="563" t="s">
        <v>19350</v>
      </c>
      <c r="F972" s="563" t="s">
        <v>24661</v>
      </c>
      <c r="G972" s="563" t="s">
        <v>19207</v>
      </c>
      <c r="H972" s="563" t="s">
        <v>19351</v>
      </c>
      <c r="I972" s="563" t="s">
        <v>26690</v>
      </c>
      <c r="J972" s="563" t="s">
        <v>24001</v>
      </c>
      <c r="K972" s="563" t="s">
        <v>50</v>
      </c>
      <c r="L972" s="563" t="s">
        <v>27721</v>
      </c>
      <c r="M972" s="563" t="s">
        <v>531</v>
      </c>
      <c r="N972" s="563" t="s">
        <v>24662</v>
      </c>
      <c r="O972" s="564" t="s">
        <v>24001</v>
      </c>
      <c r="P972" s="564" t="s">
        <v>24001</v>
      </c>
      <c r="Q972" s="564">
        <v>43479</v>
      </c>
      <c r="R972" s="564"/>
      <c r="S972" s="564" t="s">
        <v>29579</v>
      </c>
    </row>
    <row r="973" spans="1:19" x14ac:dyDescent="0.35">
      <c r="A973" s="559">
        <v>166</v>
      </c>
      <c r="B973" s="563" t="s">
        <v>484</v>
      </c>
      <c r="C973" s="563" t="s">
        <v>19195</v>
      </c>
      <c r="D973" s="563" t="s">
        <v>24033</v>
      </c>
      <c r="E973" s="563" t="s">
        <v>19323</v>
      </c>
      <c r="F973" s="563" t="s">
        <v>19324</v>
      </c>
      <c r="G973" s="563" t="s">
        <v>19207</v>
      </c>
      <c r="H973" s="563" t="s">
        <v>12012</v>
      </c>
      <c r="I973" s="563" t="s">
        <v>26690</v>
      </c>
      <c r="J973" s="563" t="s">
        <v>24001</v>
      </c>
      <c r="K973" s="563" t="s">
        <v>34266</v>
      </c>
      <c r="L973" s="563" t="s">
        <v>27716</v>
      </c>
      <c r="M973" s="563" t="s">
        <v>24001</v>
      </c>
      <c r="N973" s="563" t="s">
        <v>24001</v>
      </c>
      <c r="O973" s="564" t="s">
        <v>24001</v>
      </c>
      <c r="P973" s="564" t="s">
        <v>24001</v>
      </c>
      <c r="Q973" s="564">
        <v>33148</v>
      </c>
      <c r="R973" s="564">
        <v>42333.765972222202</v>
      </c>
      <c r="S973" s="564" t="s">
        <v>29580</v>
      </c>
    </row>
    <row r="974" spans="1:19" x14ac:dyDescent="0.35">
      <c r="A974" s="559">
        <v>167</v>
      </c>
      <c r="B974" s="563" t="s">
        <v>484</v>
      </c>
      <c r="C974" s="563" t="s">
        <v>19195</v>
      </c>
      <c r="D974" s="563" t="s">
        <v>19355</v>
      </c>
      <c r="E974" s="563" t="s">
        <v>19282</v>
      </c>
      <c r="F974" s="563" t="s">
        <v>19353</v>
      </c>
      <c r="G974" s="563" t="s">
        <v>19207</v>
      </c>
      <c r="H974" s="563" t="s">
        <v>19354</v>
      </c>
      <c r="I974" s="563" t="s">
        <v>26690</v>
      </c>
      <c r="J974" s="563" t="s">
        <v>24001</v>
      </c>
      <c r="K974" s="563" t="s">
        <v>62</v>
      </c>
      <c r="L974" s="563" t="s">
        <v>24001</v>
      </c>
      <c r="M974" s="563" t="s">
        <v>24001</v>
      </c>
      <c r="N974" s="563" t="s">
        <v>24001</v>
      </c>
      <c r="O974" s="564" t="s">
        <v>24001</v>
      </c>
      <c r="P974" s="564" t="s">
        <v>24001</v>
      </c>
      <c r="Q974" s="564">
        <v>38714</v>
      </c>
      <c r="R974" s="564"/>
      <c r="S974" s="564" t="s">
        <v>29581</v>
      </c>
    </row>
    <row r="975" spans="1:19" x14ac:dyDescent="0.35">
      <c r="A975" s="562">
        <v>168</v>
      </c>
      <c r="B975" s="563" t="s">
        <v>484</v>
      </c>
      <c r="C975" s="563" t="s">
        <v>19195</v>
      </c>
      <c r="D975" s="563" t="s">
        <v>19358</v>
      </c>
      <c r="E975" s="563" t="s">
        <v>19356</v>
      </c>
      <c r="F975" s="563" t="s">
        <v>19357</v>
      </c>
      <c r="G975" s="563" t="s">
        <v>19207</v>
      </c>
      <c r="H975" s="563" t="s">
        <v>751</v>
      </c>
      <c r="I975" s="563" t="s">
        <v>26690</v>
      </c>
      <c r="J975" s="563" t="s">
        <v>24001</v>
      </c>
      <c r="K975" s="563" t="s">
        <v>50</v>
      </c>
      <c r="L975" s="563" t="s">
        <v>27676</v>
      </c>
      <c r="M975" s="563" t="s">
        <v>899</v>
      </c>
      <c r="N975" s="563" t="s">
        <v>19359</v>
      </c>
      <c r="O975" s="564" t="s">
        <v>24001</v>
      </c>
      <c r="P975" s="564" t="s">
        <v>24001</v>
      </c>
      <c r="Q975" s="564">
        <v>38558</v>
      </c>
      <c r="R975" s="564"/>
      <c r="S975" s="564" t="s">
        <v>29582</v>
      </c>
    </row>
    <row r="976" spans="1:19" x14ac:dyDescent="0.35">
      <c r="A976" s="559">
        <v>169</v>
      </c>
      <c r="B976" s="563" t="s">
        <v>484</v>
      </c>
      <c r="C976" s="563" t="s">
        <v>19195</v>
      </c>
      <c r="D976" s="563" t="s">
        <v>19362</v>
      </c>
      <c r="E976" s="563" t="s">
        <v>19360</v>
      </c>
      <c r="F976" s="563" t="s">
        <v>19361</v>
      </c>
      <c r="G976" s="563" t="s">
        <v>19207</v>
      </c>
      <c r="H976" s="563" t="s">
        <v>2470</v>
      </c>
      <c r="I976" s="563" t="s">
        <v>26690</v>
      </c>
      <c r="J976" s="563" t="s">
        <v>24001</v>
      </c>
      <c r="K976" s="563" t="s">
        <v>50</v>
      </c>
      <c r="L976" s="563" t="s">
        <v>27677</v>
      </c>
      <c r="M976" s="563" t="s">
        <v>50</v>
      </c>
      <c r="N976" s="563" t="s">
        <v>34620</v>
      </c>
      <c r="O976" s="564" t="s">
        <v>24001</v>
      </c>
      <c r="P976" s="564" t="s">
        <v>24001</v>
      </c>
      <c r="Q976" s="564">
        <v>33148</v>
      </c>
      <c r="R976" s="564"/>
      <c r="S976" s="564" t="s">
        <v>29583</v>
      </c>
    </row>
    <row r="977" spans="1:19" x14ac:dyDescent="0.35">
      <c r="A977" s="559">
        <v>170</v>
      </c>
      <c r="B977" s="563" t="s">
        <v>484</v>
      </c>
      <c r="C977" s="563" t="s">
        <v>19195</v>
      </c>
      <c r="D977" s="563" t="s">
        <v>19366</v>
      </c>
      <c r="E977" s="563" t="s">
        <v>19363</v>
      </c>
      <c r="F977" s="563" t="s">
        <v>19364</v>
      </c>
      <c r="G977" s="563" t="s">
        <v>19207</v>
      </c>
      <c r="H977" s="563" t="s">
        <v>19365</v>
      </c>
      <c r="I977" s="563" t="s">
        <v>26690</v>
      </c>
      <c r="J977" s="563" t="s">
        <v>24001</v>
      </c>
      <c r="K977" s="563" t="s">
        <v>62</v>
      </c>
      <c r="L977" s="563" t="s">
        <v>27728</v>
      </c>
      <c r="M977" s="563" t="s">
        <v>24001</v>
      </c>
      <c r="N977" s="563" t="s">
        <v>24001</v>
      </c>
      <c r="O977" s="564" t="s">
        <v>24001</v>
      </c>
      <c r="P977" s="564" t="s">
        <v>24001</v>
      </c>
      <c r="Q977" s="564">
        <v>33812</v>
      </c>
      <c r="R977" s="564">
        <v>34157</v>
      </c>
      <c r="S977" s="564" t="s">
        <v>29584</v>
      </c>
    </row>
    <row r="978" spans="1:19" x14ac:dyDescent="0.35">
      <c r="A978" s="562">
        <v>171</v>
      </c>
      <c r="B978" s="563" t="s">
        <v>484</v>
      </c>
      <c r="C978" s="563" t="s">
        <v>19195</v>
      </c>
      <c r="D978" s="563" t="s">
        <v>19372</v>
      </c>
      <c r="E978" s="563" t="s">
        <v>19369</v>
      </c>
      <c r="F978" s="563" t="s">
        <v>19370</v>
      </c>
      <c r="G978" s="563" t="s">
        <v>19207</v>
      </c>
      <c r="H978" s="563" t="s">
        <v>19371</v>
      </c>
      <c r="I978" s="563" t="s">
        <v>26690</v>
      </c>
      <c r="J978" s="563" t="s">
        <v>24001</v>
      </c>
      <c r="K978" s="563" t="s">
        <v>24001</v>
      </c>
      <c r="L978" s="563" t="s">
        <v>24001</v>
      </c>
      <c r="M978" s="563" t="s">
        <v>24001</v>
      </c>
      <c r="N978" s="563" t="s">
        <v>24001</v>
      </c>
      <c r="O978" s="564" t="s">
        <v>24001</v>
      </c>
      <c r="P978" s="564" t="s">
        <v>24001</v>
      </c>
      <c r="Q978" s="564">
        <v>33148</v>
      </c>
      <c r="R978" s="564">
        <v>33806</v>
      </c>
      <c r="S978" s="564" t="s">
        <v>29585</v>
      </c>
    </row>
    <row r="979" spans="1:19" x14ac:dyDescent="0.35">
      <c r="A979" s="559">
        <v>172</v>
      </c>
      <c r="B979" s="563" t="s">
        <v>484</v>
      </c>
      <c r="C979" s="563" t="s">
        <v>19195</v>
      </c>
      <c r="D979" s="563" t="s">
        <v>19375</v>
      </c>
      <c r="E979" s="563" t="s">
        <v>19373</v>
      </c>
      <c r="F979" s="563" t="s">
        <v>19374</v>
      </c>
      <c r="G979" s="563" t="s">
        <v>19207</v>
      </c>
      <c r="H979" s="563" t="s">
        <v>525</v>
      </c>
      <c r="I979" s="563" t="s">
        <v>26690</v>
      </c>
      <c r="J979" s="563" t="s">
        <v>24001</v>
      </c>
      <c r="K979" s="563" t="s">
        <v>62</v>
      </c>
      <c r="L979" s="563" t="s">
        <v>27678</v>
      </c>
      <c r="M979" s="563" t="s">
        <v>24001</v>
      </c>
      <c r="N979" s="563" t="s">
        <v>24001</v>
      </c>
      <c r="O979" s="564" t="s">
        <v>24001</v>
      </c>
      <c r="P979" s="564" t="s">
        <v>24001</v>
      </c>
      <c r="Q979" s="564">
        <v>38714</v>
      </c>
      <c r="R979" s="564"/>
      <c r="S979" s="564" t="s">
        <v>29586</v>
      </c>
    </row>
    <row r="980" spans="1:19" x14ac:dyDescent="0.35">
      <c r="A980" s="559">
        <v>173</v>
      </c>
      <c r="B980" s="563" t="s">
        <v>484</v>
      </c>
      <c r="C980" s="563" t="s">
        <v>19195</v>
      </c>
      <c r="D980" s="563" t="s">
        <v>19378</v>
      </c>
      <c r="E980" s="563" t="s">
        <v>19376</v>
      </c>
      <c r="F980" s="563" t="s">
        <v>19377</v>
      </c>
      <c r="G980" s="563" t="s">
        <v>19207</v>
      </c>
      <c r="H980" s="563" t="s">
        <v>1681</v>
      </c>
      <c r="I980" s="563" t="s">
        <v>26690</v>
      </c>
      <c r="J980" s="563" t="s">
        <v>24001</v>
      </c>
      <c r="K980" s="563" t="s">
        <v>62</v>
      </c>
      <c r="L980" s="563" t="s">
        <v>27728</v>
      </c>
      <c r="M980" s="563" t="s">
        <v>24001</v>
      </c>
      <c r="N980" s="563" t="s">
        <v>24001</v>
      </c>
      <c r="O980" s="564" t="s">
        <v>24001</v>
      </c>
      <c r="P980" s="564" t="s">
        <v>24001</v>
      </c>
      <c r="Q980" s="564">
        <v>33148</v>
      </c>
      <c r="R980" s="564"/>
      <c r="S980" s="564" t="s">
        <v>29587</v>
      </c>
    </row>
    <row r="981" spans="1:19" x14ac:dyDescent="0.35">
      <c r="A981" s="562">
        <v>174</v>
      </c>
      <c r="B981" s="563" t="s">
        <v>484</v>
      </c>
      <c r="C981" s="563" t="s">
        <v>19195</v>
      </c>
      <c r="D981" s="563" t="s">
        <v>19382</v>
      </c>
      <c r="E981" s="563" t="s">
        <v>19379</v>
      </c>
      <c r="F981" s="563" t="s">
        <v>19380</v>
      </c>
      <c r="G981" s="563" t="s">
        <v>19207</v>
      </c>
      <c r="H981" s="563" t="s">
        <v>19381</v>
      </c>
      <c r="I981" s="563" t="s">
        <v>26690</v>
      </c>
      <c r="J981" s="563" t="s">
        <v>24001</v>
      </c>
      <c r="K981" s="563" t="s">
        <v>50</v>
      </c>
      <c r="L981" s="563" t="s">
        <v>24001</v>
      </c>
      <c r="M981" s="563" t="s">
        <v>531</v>
      </c>
      <c r="N981" s="563" t="s">
        <v>28712</v>
      </c>
      <c r="O981" s="564" t="s">
        <v>24001</v>
      </c>
      <c r="P981" s="564" t="s">
        <v>24001</v>
      </c>
      <c r="Q981" s="564">
        <v>33148</v>
      </c>
      <c r="R981" s="564">
        <v>33812</v>
      </c>
      <c r="S981" s="564" t="s">
        <v>29588</v>
      </c>
    </row>
    <row r="982" spans="1:19" x14ac:dyDescent="0.35">
      <c r="A982" s="559">
        <v>175</v>
      </c>
      <c r="B982" s="563" t="s">
        <v>484</v>
      </c>
      <c r="C982" s="563" t="s">
        <v>19195</v>
      </c>
      <c r="D982" s="563" t="s">
        <v>19385</v>
      </c>
      <c r="E982" s="563" t="s">
        <v>19383</v>
      </c>
      <c r="F982" s="563" t="s">
        <v>19384</v>
      </c>
      <c r="G982" s="563" t="s">
        <v>19207</v>
      </c>
      <c r="H982" s="563" t="s">
        <v>6267</v>
      </c>
      <c r="I982" s="563" t="s">
        <v>26690</v>
      </c>
      <c r="J982" s="563" t="s">
        <v>24001</v>
      </c>
      <c r="K982" s="563" t="s">
        <v>50</v>
      </c>
      <c r="L982" s="563" t="s">
        <v>27679</v>
      </c>
      <c r="M982" s="563" t="s">
        <v>531</v>
      </c>
      <c r="N982" s="563" t="s">
        <v>28712</v>
      </c>
      <c r="O982" s="564" t="s">
        <v>24001</v>
      </c>
      <c r="P982" s="564" t="s">
        <v>24001</v>
      </c>
      <c r="Q982" s="564">
        <v>33148</v>
      </c>
      <c r="R982" s="564"/>
      <c r="S982" s="564" t="s">
        <v>29589</v>
      </c>
    </row>
    <row r="983" spans="1:19" x14ac:dyDescent="0.35">
      <c r="A983" s="559">
        <v>176</v>
      </c>
      <c r="B983" s="563" t="s">
        <v>484</v>
      </c>
      <c r="C983" s="563" t="s">
        <v>19195</v>
      </c>
      <c r="D983" s="563" t="s">
        <v>19388</v>
      </c>
      <c r="E983" s="563" t="s">
        <v>19386</v>
      </c>
      <c r="F983" s="563" t="s">
        <v>19387</v>
      </c>
      <c r="G983" s="563" t="s">
        <v>19207</v>
      </c>
      <c r="H983" s="563" t="s">
        <v>1161</v>
      </c>
      <c r="I983" s="563" t="s">
        <v>26690</v>
      </c>
      <c r="J983" s="563" t="s">
        <v>24001</v>
      </c>
      <c r="K983" s="563" t="s">
        <v>62</v>
      </c>
      <c r="L983" s="563" t="s">
        <v>27680</v>
      </c>
      <c r="M983" s="563" t="s">
        <v>24001</v>
      </c>
      <c r="N983" s="563" t="s">
        <v>24001</v>
      </c>
      <c r="O983" s="564" t="s">
        <v>24001</v>
      </c>
      <c r="P983" s="564" t="s">
        <v>24001</v>
      </c>
      <c r="Q983" s="564">
        <v>33806</v>
      </c>
      <c r="R983" s="564">
        <v>38553</v>
      </c>
      <c r="S983" s="564" t="s">
        <v>29590</v>
      </c>
    </row>
    <row r="984" spans="1:19" x14ac:dyDescent="0.35">
      <c r="A984" s="562">
        <v>177</v>
      </c>
      <c r="B984" s="563" t="s">
        <v>484</v>
      </c>
      <c r="C984" s="563" t="s">
        <v>19195</v>
      </c>
      <c r="D984" s="563" t="s">
        <v>19391</v>
      </c>
      <c r="E984" s="563" t="s">
        <v>19389</v>
      </c>
      <c r="F984" s="563" t="s">
        <v>19390</v>
      </c>
      <c r="G984" s="563" t="s">
        <v>19207</v>
      </c>
      <c r="H984" s="563" t="s">
        <v>10497</v>
      </c>
      <c r="I984" s="563" t="s">
        <v>26690</v>
      </c>
      <c r="J984" s="563" t="s">
        <v>24001</v>
      </c>
      <c r="K984" s="563" t="s">
        <v>62</v>
      </c>
      <c r="L984" s="563" t="s">
        <v>27598</v>
      </c>
      <c r="M984" s="563" t="s">
        <v>24001</v>
      </c>
      <c r="N984" s="563" t="s">
        <v>24001</v>
      </c>
      <c r="O984" s="564" t="s">
        <v>24001</v>
      </c>
      <c r="P984" s="564" t="s">
        <v>24001</v>
      </c>
      <c r="Q984" s="564">
        <v>39707</v>
      </c>
      <c r="R984" s="564"/>
      <c r="S984" s="564" t="s">
        <v>29591</v>
      </c>
    </row>
    <row r="985" spans="1:19" x14ac:dyDescent="0.35">
      <c r="A985" s="559">
        <v>178</v>
      </c>
      <c r="B985" s="563" t="s">
        <v>484</v>
      </c>
      <c r="C985" s="563" t="s">
        <v>19195</v>
      </c>
      <c r="D985" s="563" t="s">
        <v>19395</v>
      </c>
      <c r="E985" s="563" t="s">
        <v>19392</v>
      </c>
      <c r="F985" s="563" t="s">
        <v>19393</v>
      </c>
      <c r="G985" s="563" t="s">
        <v>19207</v>
      </c>
      <c r="H985" s="563" t="s">
        <v>19394</v>
      </c>
      <c r="I985" s="563" t="s">
        <v>26690</v>
      </c>
      <c r="J985" s="563" t="s">
        <v>24001</v>
      </c>
      <c r="K985" s="563" t="s">
        <v>24001</v>
      </c>
      <c r="L985" s="563" t="s">
        <v>24001</v>
      </c>
      <c r="M985" s="563" t="s">
        <v>24001</v>
      </c>
      <c r="N985" s="563" t="s">
        <v>24001</v>
      </c>
      <c r="O985" s="564" t="s">
        <v>24001</v>
      </c>
      <c r="P985" s="564" t="s">
        <v>24001</v>
      </c>
      <c r="Q985" s="564">
        <v>33812</v>
      </c>
      <c r="R985" s="564"/>
      <c r="S985" s="564" t="s">
        <v>29592</v>
      </c>
    </row>
    <row r="986" spans="1:19" x14ac:dyDescent="0.35">
      <c r="A986" s="559">
        <v>179</v>
      </c>
      <c r="B986" s="563" t="s">
        <v>484</v>
      </c>
      <c r="C986" s="563" t="s">
        <v>19195</v>
      </c>
      <c r="D986" s="563" t="s">
        <v>19398</v>
      </c>
      <c r="E986" s="563" t="s">
        <v>19396</v>
      </c>
      <c r="F986" s="563" t="s">
        <v>19397</v>
      </c>
      <c r="G986" s="563" t="s">
        <v>19207</v>
      </c>
      <c r="H986" s="563" t="s">
        <v>55</v>
      </c>
      <c r="I986" s="563" t="s">
        <v>26690</v>
      </c>
      <c r="J986" s="563" t="s">
        <v>24001</v>
      </c>
      <c r="K986" s="563" t="s">
        <v>24001</v>
      </c>
      <c r="L986" s="563" t="s">
        <v>24001</v>
      </c>
      <c r="M986" s="563" t="s">
        <v>24001</v>
      </c>
      <c r="N986" s="563" t="s">
        <v>24001</v>
      </c>
      <c r="O986" s="564" t="s">
        <v>24001</v>
      </c>
      <c r="P986" s="564" t="s">
        <v>24001</v>
      </c>
      <c r="Q986" s="564">
        <v>33148</v>
      </c>
      <c r="R986" s="564"/>
      <c r="S986" s="564" t="s">
        <v>19398</v>
      </c>
    </row>
    <row r="987" spans="1:19" x14ac:dyDescent="0.35">
      <c r="A987" s="562">
        <v>180</v>
      </c>
      <c r="B987" s="563" t="s">
        <v>484</v>
      </c>
      <c r="C987" s="563" t="s">
        <v>19195</v>
      </c>
      <c r="D987" s="563" t="s">
        <v>24663</v>
      </c>
      <c r="E987" s="563" t="s">
        <v>24664</v>
      </c>
      <c r="F987" s="563" t="s">
        <v>24665</v>
      </c>
      <c r="G987" s="563" t="s">
        <v>19207</v>
      </c>
      <c r="H987" s="563" t="s">
        <v>24666</v>
      </c>
      <c r="I987" s="563" t="s">
        <v>26690</v>
      </c>
      <c r="J987" s="563" t="s">
        <v>24001</v>
      </c>
      <c r="K987" s="563" t="s">
        <v>24001</v>
      </c>
      <c r="L987" s="563" t="s">
        <v>24001</v>
      </c>
      <c r="M987" s="563" t="s">
        <v>24001</v>
      </c>
      <c r="N987" s="563" t="s">
        <v>24001</v>
      </c>
      <c r="O987" s="564" t="s">
        <v>24001</v>
      </c>
      <c r="P987" s="564" t="s">
        <v>24001</v>
      </c>
      <c r="Q987" s="564">
        <v>43479</v>
      </c>
      <c r="R987" s="564"/>
      <c r="S987" s="564" t="s">
        <v>29593</v>
      </c>
    </row>
    <row r="988" spans="1:19" x14ac:dyDescent="0.35">
      <c r="A988" s="559">
        <v>181</v>
      </c>
      <c r="B988" s="563" t="s">
        <v>484</v>
      </c>
      <c r="C988" s="563" t="s">
        <v>19195</v>
      </c>
      <c r="D988" s="563" t="s">
        <v>19402</v>
      </c>
      <c r="E988" s="563" t="s">
        <v>19399</v>
      </c>
      <c r="F988" s="563" t="s">
        <v>19400</v>
      </c>
      <c r="G988" s="563" t="s">
        <v>19207</v>
      </c>
      <c r="H988" s="563" t="s">
        <v>19401</v>
      </c>
      <c r="I988" s="563" t="s">
        <v>26690</v>
      </c>
      <c r="J988" s="563" t="s">
        <v>24001</v>
      </c>
      <c r="K988" s="563" t="s">
        <v>34266</v>
      </c>
      <c r="L988" s="563" t="s">
        <v>27663</v>
      </c>
      <c r="M988" s="563" t="s">
        <v>24001</v>
      </c>
      <c r="N988" s="563" t="s">
        <v>24001</v>
      </c>
      <c r="O988" s="564" t="s">
        <v>24001</v>
      </c>
      <c r="P988" s="564" t="s">
        <v>24001</v>
      </c>
      <c r="Q988" s="564">
        <v>35132</v>
      </c>
      <c r="R988" s="564">
        <v>38419</v>
      </c>
      <c r="S988" s="564" t="s">
        <v>29594</v>
      </c>
    </row>
    <row r="989" spans="1:19" x14ac:dyDescent="0.35">
      <c r="A989" s="559">
        <v>182</v>
      </c>
      <c r="B989" s="563" t="s">
        <v>484</v>
      </c>
      <c r="C989" s="563" t="s">
        <v>19195</v>
      </c>
      <c r="D989" s="563" t="s">
        <v>19405</v>
      </c>
      <c r="E989" s="563" t="s">
        <v>24001</v>
      </c>
      <c r="F989" s="563" t="s">
        <v>19403</v>
      </c>
      <c r="G989" s="563" t="s">
        <v>19207</v>
      </c>
      <c r="H989" s="563" t="s">
        <v>19404</v>
      </c>
      <c r="I989" s="563" t="s">
        <v>26690</v>
      </c>
      <c r="J989" s="563" t="s">
        <v>24001</v>
      </c>
      <c r="K989" s="563" t="s">
        <v>50</v>
      </c>
      <c r="L989" s="563" t="s">
        <v>27681</v>
      </c>
      <c r="M989" s="563" t="s">
        <v>24001</v>
      </c>
      <c r="N989" s="563" t="s">
        <v>24001</v>
      </c>
      <c r="O989" s="564" t="s">
        <v>24001</v>
      </c>
      <c r="P989" s="564" t="s">
        <v>24001</v>
      </c>
      <c r="Q989" s="564">
        <v>38714</v>
      </c>
      <c r="R989" s="564"/>
      <c r="S989" s="564" t="s">
        <v>29595</v>
      </c>
    </row>
    <row r="990" spans="1:19" x14ac:dyDescent="0.35">
      <c r="A990" s="562">
        <v>183</v>
      </c>
      <c r="B990" s="563" t="s">
        <v>484</v>
      </c>
      <c r="C990" s="563" t="s">
        <v>19195</v>
      </c>
      <c r="D990" s="563" t="s">
        <v>19408</v>
      </c>
      <c r="E990" s="563" t="s">
        <v>19298</v>
      </c>
      <c r="F990" s="563" t="s">
        <v>19406</v>
      </c>
      <c r="G990" s="563" t="s">
        <v>19207</v>
      </c>
      <c r="H990" s="563" t="s">
        <v>19407</v>
      </c>
      <c r="I990" s="563" t="s">
        <v>26690</v>
      </c>
      <c r="J990" s="563" t="s">
        <v>24001</v>
      </c>
      <c r="K990" s="563" t="s">
        <v>24001</v>
      </c>
      <c r="L990" s="563" t="s">
        <v>24001</v>
      </c>
      <c r="M990" s="563" t="s">
        <v>24001</v>
      </c>
      <c r="N990" s="563" t="s">
        <v>24001</v>
      </c>
      <c r="O990" s="564" t="s">
        <v>24001</v>
      </c>
      <c r="P990" s="564" t="s">
        <v>24001</v>
      </c>
      <c r="Q990" s="564">
        <v>38714</v>
      </c>
      <c r="R990" s="564">
        <v>39707</v>
      </c>
      <c r="S990" s="564" t="s">
        <v>29596</v>
      </c>
    </row>
    <row r="991" spans="1:19" x14ac:dyDescent="0.35">
      <c r="A991" s="559">
        <v>184</v>
      </c>
      <c r="B991" s="563" t="s">
        <v>484</v>
      </c>
      <c r="C991" s="563" t="s">
        <v>19195</v>
      </c>
      <c r="D991" s="563" t="s">
        <v>19411</v>
      </c>
      <c r="E991" s="563" t="s">
        <v>19373</v>
      </c>
      <c r="F991" s="563" t="s">
        <v>19409</v>
      </c>
      <c r="G991" s="563" t="s">
        <v>19207</v>
      </c>
      <c r="H991" s="563" t="s">
        <v>19410</v>
      </c>
      <c r="I991" s="563" t="s">
        <v>26690</v>
      </c>
      <c r="J991" s="563" t="s">
        <v>24001</v>
      </c>
      <c r="K991" s="563" t="s">
        <v>24001</v>
      </c>
      <c r="L991" s="563" t="s">
        <v>24001</v>
      </c>
      <c r="M991" s="563" t="s">
        <v>24001</v>
      </c>
      <c r="N991" s="563" t="s">
        <v>24001</v>
      </c>
      <c r="O991" s="564" t="s">
        <v>24001</v>
      </c>
      <c r="P991" s="564" t="s">
        <v>24001</v>
      </c>
      <c r="Q991" s="564">
        <v>38714</v>
      </c>
      <c r="R991" s="564"/>
      <c r="S991" s="564" t="s">
        <v>29597</v>
      </c>
    </row>
    <row r="992" spans="1:19" x14ac:dyDescent="0.35">
      <c r="A992" s="559">
        <v>185</v>
      </c>
      <c r="B992" s="563" t="s">
        <v>484</v>
      </c>
      <c r="C992" s="563" t="s">
        <v>19195</v>
      </c>
      <c r="D992" s="563" t="s">
        <v>19413</v>
      </c>
      <c r="E992" s="563" t="s">
        <v>19389</v>
      </c>
      <c r="F992" s="563" t="s">
        <v>19412</v>
      </c>
      <c r="G992" s="563" t="s">
        <v>19207</v>
      </c>
      <c r="H992" s="563" t="s">
        <v>16115</v>
      </c>
      <c r="I992" s="563" t="s">
        <v>26690</v>
      </c>
      <c r="J992" s="563" t="s">
        <v>24001</v>
      </c>
      <c r="K992" s="563" t="s">
        <v>62</v>
      </c>
      <c r="L992" s="563" t="s">
        <v>27598</v>
      </c>
      <c r="M992" s="563" t="s">
        <v>24001</v>
      </c>
      <c r="N992" s="563" t="s">
        <v>24001</v>
      </c>
      <c r="O992" s="564" t="s">
        <v>24001</v>
      </c>
      <c r="P992" s="564" t="s">
        <v>24001</v>
      </c>
      <c r="Q992" s="564">
        <v>39707</v>
      </c>
      <c r="R992" s="564"/>
      <c r="S992" s="564" t="s">
        <v>29598</v>
      </c>
    </row>
    <row r="993" spans="1:19" x14ac:dyDescent="0.35">
      <c r="A993" s="562">
        <v>186</v>
      </c>
      <c r="B993" s="563" t="s">
        <v>484</v>
      </c>
      <c r="C993" s="563" t="s">
        <v>19195</v>
      </c>
      <c r="D993" s="563" t="s">
        <v>19416</v>
      </c>
      <c r="E993" s="563" t="s">
        <v>19414</v>
      </c>
      <c r="F993" s="563" t="s">
        <v>19415</v>
      </c>
      <c r="G993" s="563" t="s">
        <v>19207</v>
      </c>
      <c r="H993" s="563" t="s">
        <v>3290</v>
      </c>
      <c r="I993" s="563" t="s">
        <v>26690</v>
      </c>
      <c r="J993" s="563" t="s">
        <v>24001</v>
      </c>
      <c r="K993" s="563" t="s">
        <v>24001</v>
      </c>
      <c r="L993" s="563" t="s">
        <v>24001</v>
      </c>
      <c r="M993" s="563" t="s">
        <v>24001</v>
      </c>
      <c r="N993" s="563" t="s">
        <v>24001</v>
      </c>
      <c r="O993" s="564" t="s">
        <v>24001</v>
      </c>
      <c r="P993" s="564" t="s">
        <v>24001</v>
      </c>
      <c r="Q993" s="564">
        <v>33148</v>
      </c>
      <c r="R993" s="564"/>
      <c r="S993" s="564" t="s">
        <v>29599</v>
      </c>
    </row>
    <row r="994" spans="1:19" x14ac:dyDescent="0.35">
      <c r="A994" s="559">
        <v>187</v>
      </c>
      <c r="B994" s="563" t="s">
        <v>484</v>
      </c>
      <c r="C994" s="563" t="s">
        <v>19195</v>
      </c>
      <c r="D994" s="563" t="s">
        <v>19418</v>
      </c>
      <c r="E994" s="563" t="s">
        <v>24667</v>
      </c>
      <c r="F994" s="563" t="s">
        <v>19417</v>
      </c>
      <c r="G994" s="563" t="s">
        <v>19207</v>
      </c>
      <c r="H994" s="563" t="s">
        <v>10355</v>
      </c>
      <c r="I994" s="563" t="s">
        <v>26690</v>
      </c>
      <c r="J994" s="563" t="s">
        <v>24001</v>
      </c>
      <c r="K994" s="563" t="s">
        <v>24001</v>
      </c>
      <c r="L994" s="563" t="s">
        <v>24001</v>
      </c>
      <c r="M994" s="563" t="s">
        <v>24001</v>
      </c>
      <c r="N994" s="563" t="s">
        <v>24001</v>
      </c>
      <c r="O994" s="564" t="s">
        <v>24001</v>
      </c>
      <c r="P994" s="564" t="s">
        <v>24001</v>
      </c>
      <c r="Q994" s="564">
        <v>33812</v>
      </c>
      <c r="R994" s="564">
        <v>40575.741493055597</v>
      </c>
      <c r="S994" s="564" t="s">
        <v>29600</v>
      </c>
    </row>
    <row r="995" spans="1:19" x14ac:dyDescent="0.35">
      <c r="A995" s="559">
        <v>188</v>
      </c>
      <c r="B995" s="563" t="s">
        <v>484</v>
      </c>
      <c r="C995" s="563" t="s">
        <v>19195</v>
      </c>
      <c r="D995" s="563" t="s">
        <v>24668</v>
      </c>
      <c r="E995" s="563" t="s">
        <v>24669</v>
      </c>
      <c r="F995" s="563" t="s">
        <v>24670</v>
      </c>
      <c r="G995" s="563" t="s">
        <v>19207</v>
      </c>
      <c r="H995" s="563" t="s">
        <v>24671</v>
      </c>
      <c r="I995" s="563" t="s">
        <v>26690</v>
      </c>
      <c r="J995" s="563" t="s">
        <v>24001</v>
      </c>
      <c r="K995" s="563" t="s">
        <v>24001</v>
      </c>
      <c r="L995" s="563" t="s">
        <v>24001</v>
      </c>
      <c r="M995" s="563" t="s">
        <v>24001</v>
      </c>
      <c r="N995" s="563" t="s">
        <v>24001</v>
      </c>
      <c r="O995" s="564" t="s">
        <v>24001</v>
      </c>
      <c r="P995" s="564" t="s">
        <v>24001</v>
      </c>
      <c r="Q995" s="564">
        <v>43110</v>
      </c>
      <c r="R995" s="564"/>
      <c r="S995" s="564" t="s">
        <v>29601</v>
      </c>
    </row>
    <row r="996" spans="1:19" x14ac:dyDescent="0.35">
      <c r="A996" s="562">
        <v>189</v>
      </c>
      <c r="B996" s="563" t="s">
        <v>484</v>
      </c>
      <c r="C996" s="563" t="s">
        <v>19195</v>
      </c>
      <c r="D996" s="563" t="s">
        <v>19422</v>
      </c>
      <c r="E996" s="563" t="s">
        <v>19419</v>
      </c>
      <c r="F996" s="563" t="s">
        <v>19420</v>
      </c>
      <c r="G996" s="563" t="s">
        <v>19207</v>
      </c>
      <c r="H996" s="563" t="s">
        <v>19421</v>
      </c>
      <c r="I996" s="563" t="s">
        <v>26690</v>
      </c>
      <c r="J996" s="563" t="s">
        <v>24001</v>
      </c>
      <c r="K996" s="563" t="s">
        <v>24001</v>
      </c>
      <c r="L996" s="563" t="s">
        <v>24001</v>
      </c>
      <c r="M996" s="563" t="s">
        <v>531</v>
      </c>
      <c r="N996" s="563" t="s">
        <v>28712</v>
      </c>
      <c r="O996" s="564" t="s">
        <v>24001</v>
      </c>
      <c r="P996" s="564" t="s">
        <v>24001</v>
      </c>
      <c r="Q996" s="564">
        <v>34103</v>
      </c>
      <c r="R996" s="564"/>
      <c r="S996" s="564" t="s">
        <v>29602</v>
      </c>
    </row>
    <row r="997" spans="1:19" x14ac:dyDescent="0.35">
      <c r="A997" s="559">
        <v>190</v>
      </c>
      <c r="B997" s="563" t="s">
        <v>484</v>
      </c>
      <c r="C997" s="563" t="s">
        <v>19195</v>
      </c>
      <c r="D997" s="563" t="s">
        <v>19426</v>
      </c>
      <c r="E997" s="563" t="s">
        <v>19423</v>
      </c>
      <c r="F997" s="563" t="s">
        <v>19424</v>
      </c>
      <c r="G997" s="563" t="s">
        <v>19207</v>
      </c>
      <c r="H997" s="563" t="s">
        <v>19425</v>
      </c>
      <c r="I997" s="563" t="s">
        <v>26690</v>
      </c>
      <c r="J997" s="563" t="s">
        <v>24001</v>
      </c>
      <c r="K997" s="563" t="s">
        <v>24001</v>
      </c>
      <c r="L997" s="563" t="s">
        <v>24001</v>
      </c>
      <c r="M997" s="563" t="s">
        <v>24001</v>
      </c>
      <c r="N997" s="563" t="s">
        <v>24001</v>
      </c>
      <c r="O997" s="564" t="s">
        <v>24001</v>
      </c>
      <c r="P997" s="564" t="s">
        <v>24001</v>
      </c>
      <c r="Q997" s="564">
        <v>33148</v>
      </c>
      <c r="R997" s="564"/>
      <c r="S997" s="564" t="s">
        <v>29603</v>
      </c>
    </row>
    <row r="998" spans="1:19" x14ac:dyDescent="0.35">
      <c r="A998" s="559">
        <v>191</v>
      </c>
      <c r="B998" s="563" t="s">
        <v>484</v>
      </c>
      <c r="C998" s="563" t="s">
        <v>19195</v>
      </c>
      <c r="D998" s="563" t="s">
        <v>19430</v>
      </c>
      <c r="E998" s="563" t="s">
        <v>19427</v>
      </c>
      <c r="F998" s="563" t="s">
        <v>19428</v>
      </c>
      <c r="G998" s="563" t="s">
        <v>19207</v>
      </c>
      <c r="H998" s="563" t="s">
        <v>19429</v>
      </c>
      <c r="I998" s="563" t="s">
        <v>26690</v>
      </c>
      <c r="J998" s="563" t="s">
        <v>24001</v>
      </c>
      <c r="K998" s="563" t="s">
        <v>24001</v>
      </c>
      <c r="L998" s="563" t="s">
        <v>24001</v>
      </c>
      <c r="M998" s="563" t="s">
        <v>24001</v>
      </c>
      <c r="N998" s="563" t="s">
        <v>24001</v>
      </c>
      <c r="O998" s="564" t="s">
        <v>24001</v>
      </c>
      <c r="P998" s="564" t="s">
        <v>24001</v>
      </c>
      <c r="Q998" s="564">
        <v>33812</v>
      </c>
      <c r="R998" s="564"/>
      <c r="S998" s="564" t="s">
        <v>29604</v>
      </c>
    </row>
    <row r="999" spans="1:19" x14ac:dyDescent="0.35">
      <c r="A999" s="562">
        <v>192</v>
      </c>
      <c r="B999" s="563" t="s">
        <v>484</v>
      </c>
      <c r="C999" s="563" t="s">
        <v>19195</v>
      </c>
      <c r="D999" s="563" t="s">
        <v>19434</v>
      </c>
      <c r="E999" s="563" t="s">
        <v>19431</v>
      </c>
      <c r="F999" s="563" t="s">
        <v>19432</v>
      </c>
      <c r="G999" s="563" t="s">
        <v>19207</v>
      </c>
      <c r="H999" s="563" t="s">
        <v>19433</v>
      </c>
      <c r="I999" s="563" t="s">
        <v>26690</v>
      </c>
      <c r="J999" s="563" t="s">
        <v>24001</v>
      </c>
      <c r="K999" s="563" t="s">
        <v>50</v>
      </c>
      <c r="L999" s="563" t="s">
        <v>27682</v>
      </c>
      <c r="M999" s="563" t="s">
        <v>24001</v>
      </c>
      <c r="N999" s="563" t="s">
        <v>24001</v>
      </c>
      <c r="O999" s="564" t="s">
        <v>24001</v>
      </c>
      <c r="P999" s="564" t="s">
        <v>24001</v>
      </c>
      <c r="Q999" s="564">
        <v>33148</v>
      </c>
      <c r="R999" s="564"/>
      <c r="S999" s="564" t="s">
        <v>29605</v>
      </c>
    </row>
    <row r="1000" spans="1:19" x14ac:dyDescent="0.35">
      <c r="A1000" s="559">
        <v>193</v>
      </c>
      <c r="B1000" s="563" t="s">
        <v>484</v>
      </c>
      <c r="C1000" s="563" t="s">
        <v>19195</v>
      </c>
      <c r="D1000" s="563" t="s">
        <v>19437</v>
      </c>
      <c r="E1000" s="563" t="s">
        <v>19435</v>
      </c>
      <c r="F1000" s="563" t="s">
        <v>19436</v>
      </c>
      <c r="G1000" s="563" t="s">
        <v>19207</v>
      </c>
      <c r="H1000" s="563" t="s">
        <v>16740</v>
      </c>
      <c r="I1000" s="563" t="s">
        <v>26690</v>
      </c>
      <c r="J1000" s="563" t="s">
        <v>24001</v>
      </c>
      <c r="K1000" s="563" t="s">
        <v>154</v>
      </c>
      <c r="L1000" s="563" t="s">
        <v>27591</v>
      </c>
      <c r="M1000" s="563" t="s">
        <v>24001</v>
      </c>
      <c r="N1000" s="563" t="s">
        <v>24001</v>
      </c>
      <c r="O1000" s="564" t="s">
        <v>24001</v>
      </c>
      <c r="P1000" s="564" t="s">
        <v>24001</v>
      </c>
      <c r="Q1000" s="564">
        <v>33812</v>
      </c>
      <c r="R1000" s="564">
        <v>34157</v>
      </c>
      <c r="S1000" s="564" t="s">
        <v>29606</v>
      </c>
    </row>
    <row r="1001" spans="1:19" x14ac:dyDescent="0.35">
      <c r="A1001" s="559">
        <v>194</v>
      </c>
      <c r="B1001" s="563" t="s">
        <v>484</v>
      </c>
      <c r="C1001" s="563" t="s">
        <v>19195</v>
      </c>
      <c r="D1001" s="563" t="s">
        <v>19440</v>
      </c>
      <c r="E1001" s="563" t="s">
        <v>19438</v>
      </c>
      <c r="F1001" s="563" t="s">
        <v>19439</v>
      </c>
      <c r="G1001" s="563" t="s">
        <v>19207</v>
      </c>
      <c r="H1001" s="563" t="s">
        <v>469</v>
      </c>
      <c r="I1001" s="563" t="s">
        <v>26690</v>
      </c>
      <c r="J1001" s="563" t="s">
        <v>24001</v>
      </c>
      <c r="K1001" s="563" t="s">
        <v>24001</v>
      </c>
      <c r="L1001" s="563" t="s">
        <v>24001</v>
      </c>
      <c r="M1001" s="563" t="s">
        <v>24001</v>
      </c>
      <c r="N1001" s="563" t="s">
        <v>24001</v>
      </c>
      <c r="O1001" s="564" t="s">
        <v>24001</v>
      </c>
      <c r="P1001" s="564" t="s">
        <v>24001</v>
      </c>
      <c r="Q1001" s="564">
        <v>33812</v>
      </c>
      <c r="R1001" s="564">
        <v>34157</v>
      </c>
      <c r="S1001" s="564" t="s">
        <v>29607</v>
      </c>
    </row>
    <row r="1002" spans="1:19" x14ac:dyDescent="0.35">
      <c r="A1002" s="562">
        <v>195</v>
      </c>
      <c r="B1002" s="563" t="s">
        <v>484</v>
      </c>
      <c r="C1002" s="563" t="s">
        <v>19195</v>
      </c>
      <c r="D1002" s="563" t="s">
        <v>19443</v>
      </c>
      <c r="E1002" s="563" t="s">
        <v>19441</v>
      </c>
      <c r="F1002" s="563" t="s">
        <v>19442</v>
      </c>
      <c r="G1002" s="563" t="s">
        <v>19207</v>
      </c>
      <c r="H1002" s="563" t="s">
        <v>4566</v>
      </c>
      <c r="I1002" s="563" t="s">
        <v>26690</v>
      </c>
      <c r="J1002" s="563" t="s">
        <v>24001</v>
      </c>
      <c r="K1002" s="563" t="s">
        <v>34266</v>
      </c>
      <c r="L1002" s="563" t="s">
        <v>27683</v>
      </c>
      <c r="M1002" s="563" t="s">
        <v>899</v>
      </c>
      <c r="N1002" s="563" t="s">
        <v>28712</v>
      </c>
      <c r="O1002" s="564" t="s">
        <v>24001</v>
      </c>
      <c r="P1002" s="564" t="s">
        <v>24001</v>
      </c>
      <c r="Q1002" s="564">
        <v>33812</v>
      </c>
      <c r="R1002" s="564">
        <v>34157</v>
      </c>
      <c r="S1002" s="564" t="s">
        <v>29608</v>
      </c>
    </row>
    <row r="1003" spans="1:19" x14ac:dyDescent="0.35">
      <c r="A1003" s="559">
        <v>196</v>
      </c>
      <c r="B1003" s="563" t="s">
        <v>484</v>
      </c>
      <c r="C1003" s="563" t="s">
        <v>19195</v>
      </c>
      <c r="D1003" s="563" t="s">
        <v>24672</v>
      </c>
      <c r="E1003" s="563" t="s">
        <v>24001</v>
      </c>
      <c r="F1003" s="563" t="s">
        <v>24673</v>
      </c>
      <c r="G1003" s="563" t="s">
        <v>19207</v>
      </c>
      <c r="H1003" s="563" t="s">
        <v>20040</v>
      </c>
      <c r="I1003" s="563" t="s">
        <v>26690</v>
      </c>
      <c r="J1003" s="563" t="s">
        <v>24001</v>
      </c>
      <c r="K1003" s="563" t="s">
        <v>24001</v>
      </c>
      <c r="L1003" s="563" t="s">
        <v>24001</v>
      </c>
      <c r="M1003" s="563" t="s">
        <v>24001</v>
      </c>
      <c r="N1003" s="563" t="s">
        <v>24001</v>
      </c>
      <c r="O1003" s="564" t="s">
        <v>24001</v>
      </c>
      <c r="P1003" s="564" t="s">
        <v>24001</v>
      </c>
      <c r="Q1003" s="564">
        <v>43110</v>
      </c>
      <c r="R1003" s="564"/>
      <c r="S1003" s="564" t="s">
        <v>29609</v>
      </c>
    </row>
    <row r="1004" spans="1:19" x14ac:dyDescent="0.35">
      <c r="A1004" s="559">
        <v>197</v>
      </c>
      <c r="B1004" s="563" t="s">
        <v>484</v>
      </c>
      <c r="C1004" s="563" t="s">
        <v>19195</v>
      </c>
      <c r="D1004" s="563" t="s">
        <v>19446</v>
      </c>
      <c r="E1004" s="563" t="s">
        <v>19444</v>
      </c>
      <c r="F1004" s="563" t="s">
        <v>19445</v>
      </c>
      <c r="G1004" s="563" t="s">
        <v>19207</v>
      </c>
      <c r="H1004" s="563" t="s">
        <v>1209</v>
      </c>
      <c r="I1004" s="563" t="s">
        <v>26690</v>
      </c>
      <c r="J1004" s="563" t="s">
        <v>24001</v>
      </c>
      <c r="K1004" s="563" t="s">
        <v>62</v>
      </c>
      <c r="L1004" s="563" t="s">
        <v>27591</v>
      </c>
      <c r="M1004" s="563" t="s">
        <v>24001</v>
      </c>
      <c r="N1004" s="563" t="s">
        <v>24001</v>
      </c>
      <c r="O1004" s="564" t="s">
        <v>24001</v>
      </c>
      <c r="P1004" s="564" t="s">
        <v>24001</v>
      </c>
      <c r="Q1004" s="564">
        <v>33812</v>
      </c>
      <c r="R1004" s="564"/>
      <c r="S1004" s="564" t="s">
        <v>29610</v>
      </c>
    </row>
    <row r="1005" spans="1:19" x14ac:dyDescent="0.35">
      <c r="A1005" s="562">
        <v>198</v>
      </c>
      <c r="B1005" s="563" t="s">
        <v>484</v>
      </c>
      <c r="C1005" s="563" t="s">
        <v>19195</v>
      </c>
      <c r="D1005" s="563" t="s">
        <v>27575</v>
      </c>
      <c r="E1005" s="563" t="s">
        <v>19367</v>
      </c>
      <c r="F1005" s="563" t="s">
        <v>19368</v>
      </c>
      <c r="G1005" s="563" t="s">
        <v>19207</v>
      </c>
      <c r="H1005" s="563" t="s">
        <v>27576</v>
      </c>
      <c r="I1005" s="563" t="s">
        <v>26690</v>
      </c>
      <c r="J1005" s="563" t="s">
        <v>24001</v>
      </c>
      <c r="K1005" s="563" t="s">
        <v>24001</v>
      </c>
      <c r="L1005" s="563" t="s">
        <v>24001</v>
      </c>
      <c r="M1005" s="563" t="s">
        <v>24001</v>
      </c>
      <c r="N1005" s="563" t="s">
        <v>24001</v>
      </c>
      <c r="O1005" s="564" t="s">
        <v>24001</v>
      </c>
      <c r="P1005" s="564" t="s">
        <v>24001</v>
      </c>
      <c r="Q1005" s="564">
        <v>33148</v>
      </c>
      <c r="R1005" s="564">
        <v>44413.690821759301</v>
      </c>
      <c r="S1005" s="564" t="s">
        <v>27575</v>
      </c>
    </row>
    <row r="1006" spans="1:19" x14ac:dyDescent="0.35">
      <c r="A1006" s="559">
        <v>199</v>
      </c>
      <c r="B1006" s="563" t="s">
        <v>484</v>
      </c>
      <c r="C1006" s="563" t="s">
        <v>19195</v>
      </c>
      <c r="D1006" s="563" t="s">
        <v>19450</v>
      </c>
      <c r="E1006" s="563" t="s">
        <v>19447</v>
      </c>
      <c r="F1006" s="563" t="s">
        <v>19448</v>
      </c>
      <c r="G1006" s="563" t="s">
        <v>19207</v>
      </c>
      <c r="H1006" s="563" t="s">
        <v>19449</v>
      </c>
      <c r="I1006" s="563" t="s">
        <v>26690</v>
      </c>
      <c r="J1006" s="563" t="s">
        <v>24001</v>
      </c>
      <c r="K1006" s="563" t="s">
        <v>50</v>
      </c>
      <c r="L1006" s="563" t="s">
        <v>27684</v>
      </c>
      <c r="M1006" s="563" t="s">
        <v>899</v>
      </c>
      <c r="N1006" s="563" t="s">
        <v>28712</v>
      </c>
      <c r="O1006" s="564" t="s">
        <v>24001</v>
      </c>
      <c r="P1006" s="564" t="s">
        <v>24001</v>
      </c>
      <c r="Q1006" s="564">
        <v>33812</v>
      </c>
      <c r="R1006" s="564"/>
      <c r="S1006" s="564" t="s">
        <v>29611</v>
      </c>
    </row>
    <row r="1007" spans="1:19" x14ac:dyDescent="0.35">
      <c r="A1007" s="559">
        <v>200</v>
      </c>
      <c r="B1007" s="563" t="s">
        <v>484</v>
      </c>
      <c r="C1007" s="563" t="s">
        <v>19195</v>
      </c>
      <c r="D1007" s="563" t="s">
        <v>19453</v>
      </c>
      <c r="E1007" s="563" t="s">
        <v>24001</v>
      </c>
      <c r="F1007" s="563" t="s">
        <v>19451</v>
      </c>
      <c r="G1007" s="563" t="s">
        <v>19207</v>
      </c>
      <c r="H1007" s="563" t="s">
        <v>19452</v>
      </c>
      <c r="I1007" s="563" t="s">
        <v>26690</v>
      </c>
      <c r="J1007" s="563" t="s">
        <v>24001</v>
      </c>
      <c r="K1007" s="563" t="s">
        <v>24001</v>
      </c>
      <c r="L1007" s="563" t="s">
        <v>24001</v>
      </c>
      <c r="M1007" s="563" t="s">
        <v>24001</v>
      </c>
      <c r="N1007" s="563" t="s">
        <v>24001</v>
      </c>
      <c r="O1007" s="564" t="s">
        <v>24001</v>
      </c>
      <c r="P1007" s="564" t="s">
        <v>24001</v>
      </c>
      <c r="Q1007" s="564">
        <v>39707</v>
      </c>
      <c r="R1007" s="564"/>
      <c r="S1007" s="564" t="s">
        <v>29612</v>
      </c>
    </row>
    <row r="1008" spans="1:19" x14ac:dyDescent="0.35">
      <c r="A1008" s="562">
        <v>201</v>
      </c>
      <c r="B1008" s="563" t="s">
        <v>484</v>
      </c>
      <c r="C1008" s="563" t="s">
        <v>19195</v>
      </c>
      <c r="D1008" s="563" t="s">
        <v>19456</v>
      </c>
      <c r="E1008" s="563" t="s">
        <v>24001</v>
      </c>
      <c r="F1008" s="563" t="s">
        <v>19454</v>
      </c>
      <c r="G1008" s="563" t="s">
        <v>19207</v>
      </c>
      <c r="H1008" s="563" t="s">
        <v>19455</v>
      </c>
      <c r="I1008" s="563" t="s">
        <v>26690</v>
      </c>
      <c r="J1008" s="563" t="s">
        <v>24001</v>
      </c>
      <c r="K1008" s="563" t="s">
        <v>24001</v>
      </c>
      <c r="L1008" s="563" t="s">
        <v>24001</v>
      </c>
      <c r="M1008" s="563" t="s">
        <v>24001</v>
      </c>
      <c r="N1008" s="563" t="s">
        <v>24001</v>
      </c>
      <c r="O1008" s="564" t="s">
        <v>24001</v>
      </c>
      <c r="P1008" s="564" t="s">
        <v>24001</v>
      </c>
      <c r="Q1008" s="564">
        <v>39416</v>
      </c>
      <c r="R1008" s="564"/>
      <c r="S1008" s="564" t="s">
        <v>29613</v>
      </c>
    </row>
    <row r="1009" spans="1:19" x14ac:dyDescent="0.35">
      <c r="A1009" s="559">
        <v>202</v>
      </c>
      <c r="B1009" s="563" t="s">
        <v>484</v>
      </c>
      <c r="C1009" s="563" t="s">
        <v>19195</v>
      </c>
      <c r="D1009" s="563" t="s">
        <v>19458</v>
      </c>
      <c r="E1009" s="563" t="s">
        <v>19227</v>
      </c>
      <c r="F1009" s="563" t="s">
        <v>19457</v>
      </c>
      <c r="G1009" s="563" t="s">
        <v>19207</v>
      </c>
      <c r="H1009" s="563" t="s">
        <v>13955</v>
      </c>
      <c r="I1009" s="563" t="s">
        <v>26690</v>
      </c>
      <c r="J1009" s="563" t="s">
        <v>24001</v>
      </c>
      <c r="K1009" s="563" t="s">
        <v>24001</v>
      </c>
      <c r="L1009" s="563" t="s">
        <v>24001</v>
      </c>
      <c r="M1009" s="563" t="s">
        <v>24001</v>
      </c>
      <c r="N1009" s="563" t="s">
        <v>24001</v>
      </c>
      <c r="O1009" s="564" t="s">
        <v>24001</v>
      </c>
      <c r="P1009" s="564" t="s">
        <v>24001</v>
      </c>
      <c r="Q1009" s="564">
        <v>33148</v>
      </c>
      <c r="R1009" s="564">
        <v>38685</v>
      </c>
      <c r="S1009" s="564" t="s">
        <v>29614</v>
      </c>
    </row>
    <row r="1010" spans="1:19" x14ac:dyDescent="0.35">
      <c r="A1010" s="559">
        <v>203</v>
      </c>
      <c r="B1010" s="563" t="s">
        <v>484</v>
      </c>
      <c r="C1010" s="563" t="s">
        <v>19195</v>
      </c>
      <c r="D1010" s="563" t="s">
        <v>19462</v>
      </c>
      <c r="E1010" s="563" t="s">
        <v>19459</v>
      </c>
      <c r="F1010" s="563" t="s">
        <v>19460</v>
      </c>
      <c r="G1010" s="563" t="s">
        <v>19207</v>
      </c>
      <c r="H1010" s="563" t="s">
        <v>19461</v>
      </c>
      <c r="I1010" s="563" t="s">
        <v>26690</v>
      </c>
      <c r="J1010" s="563" t="s">
        <v>24001</v>
      </c>
      <c r="K1010" s="563" t="s">
        <v>50</v>
      </c>
      <c r="L1010" s="563" t="s">
        <v>27740</v>
      </c>
      <c r="M1010" s="563" t="s">
        <v>531</v>
      </c>
      <c r="N1010" s="563" t="s">
        <v>28712</v>
      </c>
      <c r="O1010" s="564" t="s">
        <v>24001</v>
      </c>
      <c r="P1010" s="564" t="s">
        <v>24001</v>
      </c>
      <c r="Q1010" s="564">
        <v>34157</v>
      </c>
      <c r="R1010" s="564"/>
      <c r="S1010" s="564" t="s">
        <v>29615</v>
      </c>
    </row>
    <row r="1011" spans="1:19" x14ac:dyDescent="0.35">
      <c r="A1011" s="562">
        <v>204</v>
      </c>
      <c r="B1011" s="563" t="s">
        <v>484</v>
      </c>
      <c r="C1011" s="563" t="s">
        <v>19195</v>
      </c>
      <c r="D1011" s="563" t="s">
        <v>19466</v>
      </c>
      <c r="E1011" s="563" t="s">
        <v>19463</v>
      </c>
      <c r="F1011" s="563" t="s">
        <v>19464</v>
      </c>
      <c r="G1011" s="563" t="s">
        <v>19207</v>
      </c>
      <c r="H1011" s="563" t="s">
        <v>19465</v>
      </c>
      <c r="I1011" s="563" t="s">
        <v>26690</v>
      </c>
      <c r="J1011" s="563" t="s">
        <v>24001</v>
      </c>
      <c r="K1011" s="563" t="s">
        <v>50</v>
      </c>
      <c r="L1011" s="563" t="s">
        <v>27685</v>
      </c>
      <c r="M1011" s="563" t="s">
        <v>531</v>
      </c>
      <c r="N1011" s="563" t="s">
        <v>28712</v>
      </c>
      <c r="O1011" s="564" t="s">
        <v>24001</v>
      </c>
      <c r="P1011" s="564" t="s">
        <v>24001</v>
      </c>
      <c r="Q1011" s="564">
        <v>33148</v>
      </c>
      <c r="R1011" s="564">
        <v>33806</v>
      </c>
      <c r="S1011" s="564" t="s">
        <v>29616</v>
      </c>
    </row>
    <row r="1012" spans="1:19" x14ac:dyDescent="0.35">
      <c r="A1012" s="559">
        <v>205</v>
      </c>
      <c r="B1012" s="563" t="s">
        <v>484</v>
      </c>
      <c r="C1012" s="563" t="s">
        <v>19195</v>
      </c>
      <c r="D1012" s="563" t="s">
        <v>19469</v>
      </c>
      <c r="E1012" s="563" t="s">
        <v>24674</v>
      </c>
      <c r="F1012" s="563" t="s">
        <v>19467</v>
      </c>
      <c r="G1012" s="563" t="s">
        <v>19207</v>
      </c>
      <c r="H1012" s="563" t="s">
        <v>19468</v>
      </c>
      <c r="I1012" s="563" t="s">
        <v>26690</v>
      </c>
      <c r="J1012" s="563" t="s">
        <v>24001</v>
      </c>
      <c r="K1012" s="563" t="s">
        <v>154</v>
      </c>
      <c r="L1012" s="563" t="s">
        <v>27725</v>
      </c>
      <c r="M1012" s="563" t="s">
        <v>24001</v>
      </c>
      <c r="N1012" s="563" t="s">
        <v>24001</v>
      </c>
      <c r="O1012" s="564" t="s">
        <v>24001</v>
      </c>
      <c r="P1012" s="564" t="s">
        <v>24001</v>
      </c>
      <c r="Q1012" s="564">
        <v>39706</v>
      </c>
      <c r="R1012" s="564">
        <v>39707</v>
      </c>
      <c r="S1012" s="564" t="s">
        <v>29617</v>
      </c>
    </row>
    <row r="1013" spans="1:19" x14ac:dyDescent="0.35">
      <c r="A1013" s="559">
        <v>4903</v>
      </c>
      <c r="B1013" s="563" t="s">
        <v>484</v>
      </c>
      <c r="C1013" s="563" t="s">
        <v>28941</v>
      </c>
      <c r="D1013" s="563" t="s">
        <v>11339</v>
      </c>
      <c r="E1013" s="563" t="s">
        <v>11335</v>
      </c>
      <c r="F1013" s="563" t="s">
        <v>11336</v>
      </c>
      <c r="G1013" s="563" t="s">
        <v>11337</v>
      </c>
      <c r="H1013" s="563" t="s">
        <v>11338</v>
      </c>
      <c r="I1013" s="563" t="s">
        <v>27238</v>
      </c>
      <c r="J1013" s="563" t="s">
        <v>109</v>
      </c>
      <c r="K1013" s="563" t="s">
        <v>24001</v>
      </c>
      <c r="L1013" s="563" t="s">
        <v>24001</v>
      </c>
      <c r="M1013" s="563" t="s">
        <v>24001</v>
      </c>
      <c r="N1013" s="563" t="s">
        <v>24001</v>
      </c>
      <c r="O1013" s="564" t="s">
        <v>24001</v>
      </c>
      <c r="P1013" s="564" t="s">
        <v>24001</v>
      </c>
      <c r="Q1013" s="564">
        <v>33148</v>
      </c>
      <c r="R1013" s="564"/>
      <c r="S1013" s="564" t="s">
        <v>29618</v>
      </c>
    </row>
    <row r="1014" spans="1:19" x14ac:dyDescent="0.35">
      <c r="A1014" s="562">
        <v>4204</v>
      </c>
      <c r="B1014" s="563" t="s">
        <v>484</v>
      </c>
      <c r="C1014" s="563" t="s">
        <v>29619</v>
      </c>
      <c r="D1014" s="563" t="s">
        <v>1633</v>
      </c>
      <c r="E1014" s="563" t="s">
        <v>1629</v>
      </c>
      <c r="F1014" s="563" t="s">
        <v>1630</v>
      </c>
      <c r="G1014" s="563" t="s">
        <v>1631</v>
      </c>
      <c r="H1014" s="563" t="s">
        <v>1632</v>
      </c>
      <c r="I1014" s="563" t="s">
        <v>26690</v>
      </c>
      <c r="J1014" s="563" t="s">
        <v>24001</v>
      </c>
      <c r="K1014" s="563" t="s">
        <v>24001</v>
      </c>
      <c r="L1014" s="563" t="s">
        <v>24001</v>
      </c>
      <c r="M1014" s="563" t="s">
        <v>24001</v>
      </c>
      <c r="N1014" s="563" t="s">
        <v>24001</v>
      </c>
      <c r="O1014" s="564" t="s">
        <v>24001</v>
      </c>
      <c r="P1014" s="564" t="s">
        <v>24001</v>
      </c>
      <c r="Q1014" s="564">
        <v>33148</v>
      </c>
      <c r="R1014" s="564"/>
      <c r="S1014" s="564" t="s">
        <v>29620</v>
      </c>
    </row>
    <row r="1015" spans="1:19" x14ac:dyDescent="0.35">
      <c r="A1015" s="559">
        <v>4205</v>
      </c>
      <c r="B1015" s="563" t="s">
        <v>484</v>
      </c>
      <c r="C1015" s="563" t="s">
        <v>29619</v>
      </c>
      <c r="D1015" s="563" t="s">
        <v>1637</v>
      </c>
      <c r="E1015" s="563" t="s">
        <v>1634</v>
      </c>
      <c r="F1015" s="563" t="s">
        <v>1635</v>
      </c>
      <c r="G1015" s="563" t="s">
        <v>1631</v>
      </c>
      <c r="H1015" s="563" t="s">
        <v>1636</v>
      </c>
      <c r="I1015" s="563" t="s">
        <v>26690</v>
      </c>
      <c r="J1015" s="563" t="s">
        <v>24001</v>
      </c>
      <c r="K1015" s="563" t="s">
        <v>24001</v>
      </c>
      <c r="L1015" s="563" t="s">
        <v>24001</v>
      </c>
      <c r="M1015" s="563" t="s">
        <v>24001</v>
      </c>
      <c r="N1015" s="563" t="s">
        <v>24001</v>
      </c>
      <c r="O1015" s="564" t="s">
        <v>24001</v>
      </c>
      <c r="P1015" s="564" t="s">
        <v>24001</v>
      </c>
      <c r="Q1015" s="564">
        <v>33148</v>
      </c>
      <c r="R1015" s="564"/>
      <c r="S1015" s="564" t="s">
        <v>29621</v>
      </c>
    </row>
    <row r="1016" spans="1:19" x14ac:dyDescent="0.35">
      <c r="A1016" s="559">
        <v>4206</v>
      </c>
      <c r="B1016" s="563" t="s">
        <v>484</v>
      </c>
      <c r="C1016" s="563" t="s">
        <v>29619</v>
      </c>
      <c r="D1016" s="563" t="s">
        <v>1641</v>
      </c>
      <c r="E1016" s="563" t="s">
        <v>1638</v>
      </c>
      <c r="F1016" s="563" t="s">
        <v>1639</v>
      </c>
      <c r="G1016" s="563" t="s">
        <v>1631</v>
      </c>
      <c r="H1016" s="563" t="s">
        <v>1640</v>
      </c>
      <c r="I1016" s="563" t="s">
        <v>26690</v>
      </c>
      <c r="J1016" s="563" t="s">
        <v>24001</v>
      </c>
      <c r="K1016" s="563" t="s">
        <v>24001</v>
      </c>
      <c r="L1016" s="563" t="s">
        <v>24001</v>
      </c>
      <c r="M1016" s="563" t="s">
        <v>24001</v>
      </c>
      <c r="N1016" s="563" t="s">
        <v>24001</v>
      </c>
      <c r="O1016" s="564" t="s">
        <v>24001</v>
      </c>
      <c r="P1016" s="564" t="s">
        <v>24001</v>
      </c>
      <c r="Q1016" s="564">
        <v>33148</v>
      </c>
      <c r="R1016" s="564"/>
      <c r="S1016" s="564" t="s">
        <v>29622</v>
      </c>
    </row>
    <row r="1017" spans="1:19" x14ac:dyDescent="0.35">
      <c r="A1017" s="562">
        <v>4207</v>
      </c>
      <c r="B1017" s="563" t="s">
        <v>484</v>
      </c>
      <c r="C1017" s="563" t="s">
        <v>29619</v>
      </c>
      <c r="D1017" s="563" t="s">
        <v>1645</v>
      </c>
      <c r="E1017" s="563" t="s">
        <v>1642</v>
      </c>
      <c r="F1017" s="563" t="s">
        <v>1643</v>
      </c>
      <c r="G1017" s="563" t="s">
        <v>1631</v>
      </c>
      <c r="H1017" s="563" t="s">
        <v>1644</v>
      </c>
      <c r="I1017" s="563" t="s">
        <v>26690</v>
      </c>
      <c r="J1017" s="563" t="s">
        <v>24001</v>
      </c>
      <c r="K1017" s="563" t="s">
        <v>24001</v>
      </c>
      <c r="L1017" s="563" t="s">
        <v>24001</v>
      </c>
      <c r="M1017" s="563" t="s">
        <v>24001</v>
      </c>
      <c r="N1017" s="563" t="s">
        <v>24001</v>
      </c>
      <c r="O1017" s="564" t="s">
        <v>24001</v>
      </c>
      <c r="P1017" s="564" t="s">
        <v>24001</v>
      </c>
      <c r="Q1017" s="564">
        <v>33148</v>
      </c>
      <c r="R1017" s="564"/>
      <c r="S1017" s="564" t="s">
        <v>1645</v>
      </c>
    </row>
    <row r="1018" spans="1:19" x14ac:dyDescent="0.35">
      <c r="A1018" s="559">
        <v>4208</v>
      </c>
      <c r="B1018" s="563" t="s">
        <v>484</v>
      </c>
      <c r="C1018" s="563" t="s">
        <v>29619</v>
      </c>
      <c r="D1018" s="563" t="s">
        <v>1649</v>
      </c>
      <c r="E1018" s="563" t="s">
        <v>1646</v>
      </c>
      <c r="F1018" s="563" t="s">
        <v>1647</v>
      </c>
      <c r="G1018" s="563" t="s">
        <v>1631</v>
      </c>
      <c r="H1018" s="563" t="s">
        <v>1648</v>
      </c>
      <c r="I1018" s="563" t="s">
        <v>26690</v>
      </c>
      <c r="J1018" s="563" t="s">
        <v>109</v>
      </c>
      <c r="K1018" s="563" t="s">
        <v>24001</v>
      </c>
      <c r="L1018" s="563" t="s">
        <v>24001</v>
      </c>
      <c r="M1018" s="563" t="s">
        <v>24001</v>
      </c>
      <c r="N1018" s="563" t="s">
        <v>24001</v>
      </c>
      <c r="O1018" s="564" t="s">
        <v>24001</v>
      </c>
      <c r="P1018" s="564" t="s">
        <v>24001</v>
      </c>
      <c r="Q1018" s="564">
        <v>33148</v>
      </c>
      <c r="R1018" s="564">
        <v>38419</v>
      </c>
      <c r="S1018" s="564" t="s">
        <v>29623</v>
      </c>
    </row>
    <row r="1019" spans="1:19" x14ac:dyDescent="0.35">
      <c r="A1019" s="559">
        <v>4209</v>
      </c>
      <c r="B1019" s="563" t="s">
        <v>484</v>
      </c>
      <c r="C1019" s="563" t="s">
        <v>29619</v>
      </c>
      <c r="D1019" s="563" t="s">
        <v>1653</v>
      </c>
      <c r="E1019" s="563" t="s">
        <v>1650</v>
      </c>
      <c r="F1019" s="563" t="s">
        <v>1651</v>
      </c>
      <c r="G1019" s="563" t="s">
        <v>1631</v>
      </c>
      <c r="H1019" s="563" t="s">
        <v>1652</v>
      </c>
      <c r="I1019" s="563" t="s">
        <v>26690</v>
      </c>
      <c r="J1019" s="563" t="s">
        <v>24001</v>
      </c>
      <c r="K1019" s="563" t="s">
        <v>24001</v>
      </c>
      <c r="L1019" s="563" t="s">
        <v>24001</v>
      </c>
      <c r="M1019" s="563" t="s">
        <v>24001</v>
      </c>
      <c r="N1019" s="563" t="s">
        <v>24001</v>
      </c>
      <c r="O1019" s="564" t="s">
        <v>24001</v>
      </c>
      <c r="P1019" s="564" t="s">
        <v>24001</v>
      </c>
      <c r="Q1019" s="564">
        <v>33148</v>
      </c>
      <c r="R1019" s="564"/>
      <c r="S1019" s="564" t="s">
        <v>29624</v>
      </c>
    </row>
    <row r="1020" spans="1:19" x14ac:dyDescent="0.35">
      <c r="A1020" s="562">
        <v>4210</v>
      </c>
      <c r="B1020" s="563" t="s">
        <v>484</v>
      </c>
      <c r="C1020" s="563" t="s">
        <v>29619</v>
      </c>
      <c r="D1020" s="563" t="s">
        <v>1657</v>
      </c>
      <c r="E1020" s="563" t="s">
        <v>1654</v>
      </c>
      <c r="F1020" s="563" t="s">
        <v>1655</v>
      </c>
      <c r="G1020" s="563" t="s">
        <v>1631</v>
      </c>
      <c r="H1020" s="563" t="s">
        <v>1656</v>
      </c>
      <c r="I1020" s="563" t="s">
        <v>26690</v>
      </c>
      <c r="J1020" s="563" t="s">
        <v>24001</v>
      </c>
      <c r="K1020" s="563" t="s">
        <v>24001</v>
      </c>
      <c r="L1020" s="563" t="s">
        <v>24001</v>
      </c>
      <c r="M1020" s="563" t="s">
        <v>24001</v>
      </c>
      <c r="N1020" s="563" t="s">
        <v>24001</v>
      </c>
      <c r="O1020" s="564" t="s">
        <v>24001</v>
      </c>
      <c r="P1020" s="564" t="s">
        <v>24001</v>
      </c>
      <c r="Q1020" s="564">
        <v>33148</v>
      </c>
      <c r="R1020" s="564"/>
      <c r="S1020" s="564" t="s">
        <v>29625</v>
      </c>
    </row>
    <row r="1021" spans="1:19" x14ac:dyDescent="0.35">
      <c r="A1021" s="559">
        <v>4211</v>
      </c>
      <c r="B1021" s="563" t="s">
        <v>484</v>
      </c>
      <c r="C1021" s="563" t="s">
        <v>29619</v>
      </c>
      <c r="D1021" s="563" t="s">
        <v>1660</v>
      </c>
      <c r="E1021" s="563" t="s">
        <v>1658</v>
      </c>
      <c r="F1021" s="563" t="s">
        <v>1659</v>
      </c>
      <c r="G1021" s="563" t="s">
        <v>1631</v>
      </c>
      <c r="H1021" s="563" t="s">
        <v>1592</v>
      </c>
      <c r="I1021" s="563" t="s">
        <v>26690</v>
      </c>
      <c r="J1021" s="563" t="s">
        <v>24001</v>
      </c>
      <c r="K1021" s="563" t="s">
        <v>24001</v>
      </c>
      <c r="L1021" s="563" t="s">
        <v>24001</v>
      </c>
      <c r="M1021" s="563" t="s">
        <v>24001</v>
      </c>
      <c r="N1021" s="563" t="s">
        <v>24001</v>
      </c>
      <c r="O1021" s="564" t="s">
        <v>24001</v>
      </c>
      <c r="P1021" s="564" t="s">
        <v>24001</v>
      </c>
      <c r="Q1021" s="564">
        <v>33148</v>
      </c>
      <c r="R1021" s="564"/>
      <c r="S1021" s="564" t="s">
        <v>29626</v>
      </c>
    </row>
    <row r="1022" spans="1:19" x14ac:dyDescent="0.35">
      <c r="A1022" s="559">
        <v>4212</v>
      </c>
      <c r="B1022" s="563" t="s">
        <v>484</v>
      </c>
      <c r="C1022" s="563" t="s">
        <v>29619</v>
      </c>
      <c r="D1022" s="563" t="s">
        <v>1664</v>
      </c>
      <c r="E1022" s="563" t="s">
        <v>1661</v>
      </c>
      <c r="F1022" s="563" t="s">
        <v>1662</v>
      </c>
      <c r="G1022" s="563" t="s">
        <v>1631</v>
      </c>
      <c r="H1022" s="563" t="s">
        <v>1663</v>
      </c>
      <c r="I1022" s="563" t="s">
        <v>26690</v>
      </c>
      <c r="J1022" s="563" t="s">
        <v>24001</v>
      </c>
      <c r="K1022" s="563" t="s">
        <v>24001</v>
      </c>
      <c r="L1022" s="563" t="s">
        <v>24001</v>
      </c>
      <c r="M1022" s="563" t="s">
        <v>24001</v>
      </c>
      <c r="N1022" s="563" t="s">
        <v>24001</v>
      </c>
      <c r="O1022" s="564" t="s">
        <v>24001</v>
      </c>
      <c r="P1022" s="564" t="s">
        <v>24001</v>
      </c>
      <c r="Q1022" s="564">
        <v>33148</v>
      </c>
      <c r="R1022" s="564"/>
      <c r="S1022" s="564" t="s">
        <v>29627</v>
      </c>
    </row>
    <row r="1023" spans="1:19" x14ac:dyDescent="0.35">
      <c r="A1023" s="562">
        <v>4213</v>
      </c>
      <c r="B1023" s="563" t="s">
        <v>484</v>
      </c>
      <c r="C1023" s="563" t="s">
        <v>29619</v>
      </c>
      <c r="D1023" s="563" t="s">
        <v>24034</v>
      </c>
      <c r="E1023" s="563" t="s">
        <v>1665</v>
      </c>
      <c r="F1023" s="563" t="s">
        <v>1666</v>
      </c>
      <c r="G1023" s="563" t="s">
        <v>1631</v>
      </c>
      <c r="H1023" s="563" t="s">
        <v>1667</v>
      </c>
      <c r="I1023" s="563" t="s">
        <v>26690</v>
      </c>
      <c r="J1023" s="563" t="s">
        <v>24001</v>
      </c>
      <c r="K1023" s="563" t="s">
        <v>24001</v>
      </c>
      <c r="L1023" s="563" t="s">
        <v>24001</v>
      </c>
      <c r="M1023" s="563" t="s">
        <v>24001</v>
      </c>
      <c r="N1023" s="563" t="s">
        <v>24001</v>
      </c>
      <c r="O1023" s="564" t="s">
        <v>24001</v>
      </c>
      <c r="P1023" s="564" t="s">
        <v>24001</v>
      </c>
      <c r="Q1023" s="564">
        <v>33148</v>
      </c>
      <c r="R1023" s="564">
        <v>42821.381365740701</v>
      </c>
      <c r="S1023" s="564" t="s">
        <v>29628</v>
      </c>
    </row>
    <row r="1024" spans="1:19" x14ac:dyDescent="0.35">
      <c r="A1024" s="559">
        <v>4214</v>
      </c>
      <c r="B1024" s="563" t="s">
        <v>484</v>
      </c>
      <c r="C1024" s="563" t="s">
        <v>29619</v>
      </c>
      <c r="D1024" s="563" t="s">
        <v>1671</v>
      </c>
      <c r="E1024" s="563" t="s">
        <v>1668</v>
      </c>
      <c r="F1024" s="563" t="s">
        <v>1669</v>
      </c>
      <c r="G1024" s="563" t="s">
        <v>1631</v>
      </c>
      <c r="H1024" s="563" t="s">
        <v>1670</v>
      </c>
      <c r="I1024" s="563" t="s">
        <v>26690</v>
      </c>
      <c r="J1024" s="563" t="s">
        <v>24001</v>
      </c>
      <c r="K1024" s="563" t="s">
        <v>24001</v>
      </c>
      <c r="L1024" s="563" t="s">
        <v>24001</v>
      </c>
      <c r="M1024" s="563" t="s">
        <v>24001</v>
      </c>
      <c r="N1024" s="563" t="s">
        <v>24001</v>
      </c>
      <c r="O1024" s="564" t="s">
        <v>24001</v>
      </c>
      <c r="P1024" s="564" t="s">
        <v>24001</v>
      </c>
      <c r="Q1024" s="564">
        <v>33148</v>
      </c>
      <c r="R1024" s="564"/>
      <c r="S1024" s="564" t="s">
        <v>29629</v>
      </c>
    </row>
    <row r="1025" spans="1:19" x14ac:dyDescent="0.35">
      <c r="A1025" s="559">
        <v>4215</v>
      </c>
      <c r="B1025" s="563" t="s">
        <v>484</v>
      </c>
      <c r="C1025" s="563" t="s">
        <v>29619</v>
      </c>
      <c r="D1025" s="563" t="s">
        <v>1675</v>
      </c>
      <c r="E1025" s="563" t="s">
        <v>1672</v>
      </c>
      <c r="F1025" s="563" t="s">
        <v>1673</v>
      </c>
      <c r="G1025" s="563" t="s">
        <v>1631</v>
      </c>
      <c r="H1025" s="563" t="s">
        <v>1674</v>
      </c>
      <c r="I1025" s="563" t="s">
        <v>26690</v>
      </c>
      <c r="J1025" s="563" t="s">
        <v>24001</v>
      </c>
      <c r="K1025" s="563" t="s">
        <v>24001</v>
      </c>
      <c r="L1025" s="563" t="s">
        <v>24001</v>
      </c>
      <c r="M1025" s="563" t="s">
        <v>24001</v>
      </c>
      <c r="N1025" s="563" t="s">
        <v>24001</v>
      </c>
      <c r="O1025" s="564" t="s">
        <v>24001</v>
      </c>
      <c r="P1025" s="564" t="s">
        <v>24001</v>
      </c>
      <c r="Q1025" s="564">
        <v>33148</v>
      </c>
      <c r="R1025" s="564"/>
      <c r="S1025" s="564" t="s">
        <v>29630</v>
      </c>
    </row>
    <row r="1026" spans="1:19" x14ac:dyDescent="0.35">
      <c r="A1026" s="562">
        <v>4216</v>
      </c>
      <c r="B1026" s="563" t="s">
        <v>484</v>
      </c>
      <c r="C1026" s="563" t="s">
        <v>29619</v>
      </c>
      <c r="D1026" s="563" t="s">
        <v>1679</v>
      </c>
      <c r="E1026" s="563" t="s">
        <v>1676</v>
      </c>
      <c r="F1026" s="563" t="s">
        <v>1677</v>
      </c>
      <c r="G1026" s="563" t="s">
        <v>1631</v>
      </c>
      <c r="H1026" s="563" t="s">
        <v>1678</v>
      </c>
      <c r="I1026" s="563" t="s">
        <v>26690</v>
      </c>
      <c r="J1026" s="563" t="s">
        <v>24001</v>
      </c>
      <c r="K1026" s="563" t="s">
        <v>24001</v>
      </c>
      <c r="L1026" s="563" t="s">
        <v>24001</v>
      </c>
      <c r="M1026" s="563" t="s">
        <v>24001</v>
      </c>
      <c r="N1026" s="563" t="s">
        <v>24001</v>
      </c>
      <c r="O1026" s="564" t="s">
        <v>24001</v>
      </c>
      <c r="P1026" s="564" t="s">
        <v>24001</v>
      </c>
      <c r="Q1026" s="564">
        <v>33148</v>
      </c>
      <c r="R1026" s="564"/>
      <c r="S1026" s="564" t="s">
        <v>29631</v>
      </c>
    </row>
    <row r="1027" spans="1:19" x14ac:dyDescent="0.35">
      <c r="A1027" s="559">
        <v>4217</v>
      </c>
      <c r="B1027" s="563" t="s">
        <v>484</v>
      </c>
      <c r="C1027" s="563" t="s">
        <v>29619</v>
      </c>
      <c r="D1027" s="563" t="s">
        <v>1682</v>
      </c>
      <c r="E1027" s="563" t="s">
        <v>24001</v>
      </c>
      <c r="F1027" s="563" t="s">
        <v>1680</v>
      </c>
      <c r="G1027" s="563" t="s">
        <v>1631</v>
      </c>
      <c r="H1027" s="563" t="s">
        <v>1681</v>
      </c>
      <c r="I1027" s="563" t="s">
        <v>26690</v>
      </c>
      <c r="J1027" s="563" t="s">
        <v>24001</v>
      </c>
      <c r="K1027" s="563" t="s">
        <v>24001</v>
      </c>
      <c r="L1027" s="563" t="s">
        <v>24001</v>
      </c>
      <c r="M1027" s="563" t="s">
        <v>24001</v>
      </c>
      <c r="N1027" s="563" t="s">
        <v>24001</v>
      </c>
      <c r="O1027" s="564" t="s">
        <v>24001</v>
      </c>
      <c r="P1027" s="564" t="s">
        <v>24001</v>
      </c>
      <c r="Q1027" s="564">
        <v>33148</v>
      </c>
      <c r="R1027" s="564"/>
      <c r="S1027" s="564" t="s">
        <v>29632</v>
      </c>
    </row>
    <row r="1028" spans="1:19" x14ac:dyDescent="0.35">
      <c r="A1028" s="559">
        <v>4218</v>
      </c>
      <c r="B1028" s="563" t="s">
        <v>484</v>
      </c>
      <c r="C1028" s="563" t="s">
        <v>29619</v>
      </c>
      <c r="D1028" s="563" t="s">
        <v>1685</v>
      </c>
      <c r="E1028" s="563" t="s">
        <v>1683</v>
      </c>
      <c r="F1028" s="563" t="s">
        <v>1684</v>
      </c>
      <c r="G1028" s="563" t="s">
        <v>1631</v>
      </c>
      <c r="H1028" s="563" t="s">
        <v>55</v>
      </c>
      <c r="I1028" s="563" t="s">
        <v>26690</v>
      </c>
      <c r="J1028" s="563" t="s">
        <v>24001</v>
      </c>
      <c r="K1028" s="563" t="s">
        <v>24001</v>
      </c>
      <c r="L1028" s="563" t="s">
        <v>24001</v>
      </c>
      <c r="M1028" s="563" t="s">
        <v>24001</v>
      </c>
      <c r="N1028" s="563" t="s">
        <v>24001</v>
      </c>
      <c r="O1028" s="564" t="s">
        <v>24001</v>
      </c>
      <c r="P1028" s="564" t="s">
        <v>24001</v>
      </c>
      <c r="Q1028" s="564">
        <v>33148</v>
      </c>
      <c r="R1028" s="564"/>
      <c r="S1028" s="564" t="s">
        <v>1685</v>
      </c>
    </row>
    <row r="1029" spans="1:19" x14ac:dyDescent="0.35">
      <c r="A1029" s="562">
        <v>4219</v>
      </c>
      <c r="B1029" s="563" t="s">
        <v>484</v>
      </c>
      <c r="C1029" s="563" t="s">
        <v>29619</v>
      </c>
      <c r="D1029" s="563" t="s">
        <v>1689</v>
      </c>
      <c r="E1029" s="563" t="s">
        <v>1686</v>
      </c>
      <c r="F1029" s="563" t="s">
        <v>1687</v>
      </c>
      <c r="G1029" s="563" t="s">
        <v>1631</v>
      </c>
      <c r="H1029" s="563" t="s">
        <v>1688</v>
      </c>
      <c r="I1029" s="563" t="s">
        <v>26690</v>
      </c>
      <c r="J1029" s="563" t="s">
        <v>24001</v>
      </c>
      <c r="K1029" s="563" t="s">
        <v>62</v>
      </c>
      <c r="L1029" s="563" t="s">
        <v>27598</v>
      </c>
      <c r="M1029" s="563" t="s">
        <v>24001</v>
      </c>
      <c r="N1029" s="563" t="s">
        <v>24001</v>
      </c>
      <c r="O1029" s="564" t="s">
        <v>24001</v>
      </c>
      <c r="P1029" s="564" t="s">
        <v>24001</v>
      </c>
      <c r="Q1029" s="564">
        <v>33148</v>
      </c>
      <c r="R1029" s="564"/>
      <c r="S1029" s="564" t="s">
        <v>29633</v>
      </c>
    </row>
    <row r="1030" spans="1:19" x14ac:dyDescent="0.35">
      <c r="A1030" s="559">
        <v>4220</v>
      </c>
      <c r="B1030" s="563" t="s">
        <v>484</v>
      </c>
      <c r="C1030" s="563" t="s">
        <v>29619</v>
      </c>
      <c r="D1030" s="563" t="s">
        <v>1692</v>
      </c>
      <c r="E1030" s="563" t="s">
        <v>24001</v>
      </c>
      <c r="F1030" s="563" t="s">
        <v>1690</v>
      </c>
      <c r="G1030" s="563" t="s">
        <v>1631</v>
      </c>
      <c r="H1030" s="563" t="s">
        <v>1691</v>
      </c>
      <c r="I1030" s="563" t="s">
        <v>26690</v>
      </c>
      <c r="J1030" s="563" t="s">
        <v>24001</v>
      </c>
      <c r="K1030" s="563" t="s">
        <v>62</v>
      </c>
      <c r="L1030" s="563" t="s">
        <v>24001</v>
      </c>
      <c r="M1030" s="563" t="s">
        <v>24001</v>
      </c>
      <c r="N1030" s="563" t="s">
        <v>24001</v>
      </c>
      <c r="O1030" s="564" t="s">
        <v>24001</v>
      </c>
      <c r="P1030" s="564" t="s">
        <v>24001</v>
      </c>
      <c r="Q1030" s="564">
        <v>33148</v>
      </c>
      <c r="R1030" s="564"/>
      <c r="S1030" s="564" t="s">
        <v>29634</v>
      </c>
    </row>
    <row r="1031" spans="1:19" x14ac:dyDescent="0.35">
      <c r="A1031" s="559">
        <v>4221</v>
      </c>
      <c r="B1031" s="563" t="s">
        <v>484</v>
      </c>
      <c r="C1031" s="563" t="s">
        <v>29619</v>
      </c>
      <c r="D1031" s="563" t="s">
        <v>1696</v>
      </c>
      <c r="E1031" s="563" t="s">
        <v>1693</v>
      </c>
      <c r="F1031" s="563" t="s">
        <v>1694</v>
      </c>
      <c r="G1031" s="563" t="s">
        <v>1631</v>
      </c>
      <c r="H1031" s="563" t="s">
        <v>1695</v>
      </c>
      <c r="I1031" s="563" t="s">
        <v>26690</v>
      </c>
      <c r="J1031" s="563" t="s">
        <v>24001</v>
      </c>
      <c r="K1031" s="563" t="s">
        <v>24001</v>
      </c>
      <c r="L1031" s="563" t="s">
        <v>24001</v>
      </c>
      <c r="M1031" s="563" t="s">
        <v>24001</v>
      </c>
      <c r="N1031" s="563" t="s">
        <v>24001</v>
      </c>
      <c r="O1031" s="564" t="s">
        <v>24001</v>
      </c>
      <c r="P1031" s="564" t="s">
        <v>24001</v>
      </c>
      <c r="Q1031" s="564">
        <v>33148</v>
      </c>
      <c r="R1031" s="564"/>
      <c r="S1031" s="564" t="s">
        <v>29635</v>
      </c>
    </row>
    <row r="1032" spans="1:19" x14ac:dyDescent="0.35">
      <c r="A1032" s="562">
        <v>206</v>
      </c>
      <c r="B1032" s="563" t="s">
        <v>484</v>
      </c>
      <c r="C1032" s="563" t="s">
        <v>19195</v>
      </c>
      <c r="D1032" s="563" t="s">
        <v>19473</v>
      </c>
      <c r="E1032" s="563" t="s">
        <v>19470</v>
      </c>
      <c r="F1032" s="563" t="s">
        <v>19471</v>
      </c>
      <c r="G1032" s="563" t="s">
        <v>19472</v>
      </c>
      <c r="H1032" s="563" t="s">
        <v>7859</v>
      </c>
      <c r="I1032" s="563" t="s">
        <v>26690</v>
      </c>
      <c r="J1032" s="563" t="s">
        <v>24001</v>
      </c>
      <c r="K1032" s="563" t="s">
        <v>154</v>
      </c>
      <c r="L1032" s="563" t="s">
        <v>24001</v>
      </c>
      <c r="M1032" s="563" t="s">
        <v>24001</v>
      </c>
      <c r="N1032" s="563" t="s">
        <v>24001</v>
      </c>
      <c r="O1032" s="564" t="s">
        <v>24001</v>
      </c>
      <c r="P1032" s="564" t="s">
        <v>24001</v>
      </c>
      <c r="Q1032" s="564">
        <v>33148</v>
      </c>
      <c r="R1032" s="564"/>
      <c r="S1032" s="564" t="s">
        <v>29636</v>
      </c>
    </row>
    <row r="1033" spans="1:19" x14ac:dyDescent="0.35">
      <c r="A1033" s="559">
        <v>666</v>
      </c>
      <c r="B1033" s="563" t="s">
        <v>484</v>
      </c>
      <c r="C1033" s="563" t="s">
        <v>29637</v>
      </c>
      <c r="D1033" s="563" t="s">
        <v>15813</v>
      </c>
      <c r="E1033" s="563" t="s">
        <v>15810</v>
      </c>
      <c r="F1033" s="563" t="s">
        <v>15811</v>
      </c>
      <c r="G1033" s="563" t="s">
        <v>15812</v>
      </c>
      <c r="H1033" s="563" t="s">
        <v>2070</v>
      </c>
      <c r="I1033" s="563" t="s">
        <v>26690</v>
      </c>
      <c r="J1033" s="563" t="s">
        <v>24001</v>
      </c>
      <c r="K1033" s="563" t="s">
        <v>154</v>
      </c>
      <c r="L1033" s="563" t="s">
        <v>24001</v>
      </c>
      <c r="M1033" s="563" t="s">
        <v>24001</v>
      </c>
      <c r="N1033" s="563" t="s">
        <v>24001</v>
      </c>
      <c r="O1033" s="564" t="s">
        <v>24001</v>
      </c>
      <c r="P1033" s="564" t="s">
        <v>24001</v>
      </c>
      <c r="Q1033" s="564">
        <v>33148</v>
      </c>
      <c r="R1033" s="564"/>
      <c r="S1033" s="564" t="s">
        <v>29638</v>
      </c>
    </row>
    <row r="1034" spans="1:19" x14ac:dyDescent="0.35">
      <c r="A1034" s="559">
        <v>5279</v>
      </c>
      <c r="B1034" s="563" t="s">
        <v>484</v>
      </c>
      <c r="C1034" s="563" t="s">
        <v>28883</v>
      </c>
      <c r="D1034" s="563" t="s">
        <v>13623</v>
      </c>
      <c r="E1034" s="563" t="s">
        <v>13620</v>
      </c>
      <c r="F1034" s="563" t="s">
        <v>13621</v>
      </c>
      <c r="G1034" s="563" t="s">
        <v>13622</v>
      </c>
      <c r="H1034" s="563" t="s">
        <v>1945</v>
      </c>
      <c r="I1034" s="563" t="s">
        <v>26690</v>
      </c>
      <c r="J1034" s="563" t="s">
        <v>109</v>
      </c>
      <c r="K1034" s="563" t="s">
        <v>24001</v>
      </c>
      <c r="L1034" s="563" t="s">
        <v>24001</v>
      </c>
      <c r="M1034" s="563" t="s">
        <v>24001</v>
      </c>
      <c r="N1034" s="563" t="s">
        <v>24001</v>
      </c>
      <c r="O1034" s="564" t="s">
        <v>24001</v>
      </c>
      <c r="P1034" s="564" t="s">
        <v>24001</v>
      </c>
      <c r="Q1034" s="564">
        <v>33148</v>
      </c>
      <c r="R1034" s="564"/>
      <c r="S1034" s="564" t="s">
        <v>29639</v>
      </c>
    </row>
    <row r="1035" spans="1:19" x14ac:dyDescent="0.35">
      <c r="A1035" s="562">
        <v>5280</v>
      </c>
      <c r="B1035" s="563" t="s">
        <v>484</v>
      </c>
      <c r="C1035" s="563" t="s">
        <v>28883</v>
      </c>
      <c r="D1035" s="563" t="s">
        <v>13626</v>
      </c>
      <c r="E1035" s="563" t="s">
        <v>13624</v>
      </c>
      <c r="F1035" s="563" t="s">
        <v>13625</v>
      </c>
      <c r="G1035" s="563" t="s">
        <v>13622</v>
      </c>
      <c r="H1035" s="563" t="s">
        <v>3713</v>
      </c>
      <c r="I1035" s="563" t="s">
        <v>26690</v>
      </c>
      <c r="J1035" s="563" t="s">
        <v>109</v>
      </c>
      <c r="K1035" s="563" t="s">
        <v>24001</v>
      </c>
      <c r="L1035" s="563" t="s">
        <v>24001</v>
      </c>
      <c r="M1035" s="563" t="s">
        <v>24001</v>
      </c>
      <c r="N1035" s="563" t="s">
        <v>24001</v>
      </c>
      <c r="O1035" s="564" t="s">
        <v>24001</v>
      </c>
      <c r="P1035" s="564" t="s">
        <v>24001</v>
      </c>
      <c r="Q1035" s="564">
        <v>33148</v>
      </c>
      <c r="R1035" s="564"/>
      <c r="S1035" s="564" t="s">
        <v>29640</v>
      </c>
    </row>
    <row r="1036" spans="1:19" x14ac:dyDescent="0.35">
      <c r="A1036" s="559">
        <v>5281</v>
      </c>
      <c r="B1036" s="563" t="s">
        <v>484</v>
      </c>
      <c r="C1036" s="563" t="s">
        <v>28883</v>
      </c>
      <c r="D1036" s="563" t="s">
        <v>13629</v>
      </c>
      <c r="E1036" s="563" t="s">
        <v>13627</v>
      </c>
      <c r="F1036" s="563" t="s">
        <v>13628</v>
      </c>
      <c r="G1036" s="563" t="s">
        <v>13622</v>
      </c>
      <c r="H1036" s="563" t="s">
        <v>55</v>
      </c>
      <c r="I1036" s="563" t="s">
        <v>26690</v>
      </c>
      <c r="J1036" s="563" t="s">
        <v>109</v>
      </c>
      <c r="K1036" s="563" t="s">
        <v>24001</v>
      </c>
      <c r="L1036" s="563" t="s">
        <v>24001</v>
      </c>
      <c r="M1036" s="563" t="s">
        <v>24001</v>
      </c>
      <c r="N1036" s="563" t="s">
        <v>24001</v>
      </c>
      <c r="O1036" s="564" t="s">
        <v>24001</v>
      </c>
      <c r="P1036" s="564" t="s">
        <v>24001</v>
      </c>
      <c r="Q1036" s="564">
        <v>33148</v>
      </c>
      <c r="R1036" s="564"/>
      <c r="S1036" s="564" t="s">
        <v>13629</v>
      </c>
    </row>
    <row r="1037" spans="1:19" x14ac:dyDescent="0.35">
      <c r="A1037" s="559">
        <v>3449</v>
      </c>
      <c r="B1037" s="563" t="s">
        <v>484</v>
      </c>
      <c r="C1037" s="563" t="s">
        <v>29019</v>
      </c>
      <c r="D1037" s="563" t="s">
        <v>3899</v>
      </c>
      <c r="E1037" s="563" t="s">
        <v>3895</v>
      </c>
      <c r="F1037" s="563" t="s">
        <v>3896</v>
      </c>
      <c r="G1037" s="563" t="s">
        <v>3897</v>
      </c>
      <c r="H1037" s="563" t="s">
        <v>3898</v>
      </c>
      <c r="I1037" s="563" t="s">
        <v>26690</v>
      </c>
      <c r="J1037" s="563" t="s">
        <v>109</v>
      </c>
      <c r="K1037" s="563" t="s">
        <v>24001</v>
      </c>
      <c r="L1037" s="563" t="s">
        <v>24001</v>
      </c>
      <c r="M1037" s="563" t="s">
        <v>24001</v>
      </c>
      <c r="N1037" s="563" t="s">
        <v>24001</v>
      </c>
      <c r="O1037" s="564" t="s">
        <v>24001</v>
      </c>
      <c r="P1037" s="564" t="s">
        <v>24001</v>
      </c>
      <c r="Q1037" s="564">
        <v>33148</v>
      </c>
      <c r="R1037" s="564"/>
      <c r="S1037" s="564" t="s">
        <v>29641</v>
      </c>
    </row>
    <row r="1038" spans="1:19" x14ac:dyDescent="0.35">
      <c r="A1038" s="562">
        <v>2000</v>
      </c>
      <c r="B1038" s="563" t="s">
        <v>484</v>
      </c>
      <c r="C1038" s="563" t="s">
        <v>28698</v>
      </c>
      <c r="D1038" s="563" t="s">
        <v>5600</v>
      </c>
      <c r="E1038" s="563" t="s">
        <v>24001</v>
      </c>
      <c r="F1038" s="563" t="s">
        <v>5597</v>
      </c>
      <c r="G1038" s="563" t="s">
        <v>5598</v>
      </c>
      <c r="H1038" s="563" t="s">
        <v>5599</v>
      </c>
      <c r="I1038" s="563" t="s">
        <v>26690</v>
      </c>
      <c r="J1038" s="563" t="s">
        <v>109</v>
      </c>
      <c r="K1038" s="563" t="s">
        <v>24001</v>
      </c>
      <c r="L1038" s="563" t="s">
        <v>24001</v>
      </c>
      <c r="M1038" s="563" t="s">
        <v>24001</v>
      </c>
      <c r="N1038" s="563" t="s">
        <v>24001</v>
      </c>
      <c r="O1038" s="564" t="s">
        <v>24001</v>
      </c>
      <c r="P1038" s="564" t="s">
        <v>24001</v>
      </c>
      <c r="Q1038" s="564">
        <v>33148</v>
      </c>
      <c r="R1038" s="564">
        <v>38509</v>
      </c>
      <c r="S1038" s="564" t="s">
        <v>29642</v>
      </c>
    </row>
    <row r="1039" spans="1:19" x14ac:dyDescent="0.35">
      <c r="A1039" s="559">
        <v>2879</v>
      </c>
      <c r="B1039" s="563" t="s">
        <v>484</v>
      </c>
      <c r="C1039" s="563" t="s">
        <v>8880</v>
      </c>
      <c r="D1039" s="563" t="s">
        <v>8911</v>
      </c>
      <c r="E1039" s="563" t="s">
        <v>8907</v>
      </c>
      <c r="F1039" s="563" t="s">
        <v>8908</v>
      </c>
      <c r="G1039" s="563" t="s">
        <v>8909</v>
      </c>
      <c r="H1039" s="563" t="s">
        <v>8910</v>
      </c>
      <c r="I1039" s="563" t="s">
        <v>26690</v>
      </c>
      <c r="J1039" s="563" t="s">
        <v>24001</v>
      </c>
      <c r="K1039" s="563" t="s">
        <v>62</v>
      </c>
      <c r="L1039" s="563" t="s">
        <v>24001</v>
      </c>
      <c r="M1039" s="563" t="s">
        <v>24001</v>
      </c>
      <c r="N1039" s="563" t="s">
        <v>24001</v>
      </c>
      <c r="O1039" s="564" t="s">
        <v>24001</v>
      </c>
      <c r="P1039" s="564" t="s">
        <v>24001</v>
      </c>
      <c r="Q1039" s="564">
        <v>33148</v>
      </c>
      <c r="R1039" s="564"/>
      <c r="S1039" s="564" t="s">
        <v>29643</v>
      </c>
    </row>
    <row r="1040" spans="1:19" x14ac:dyDescent="0.35">
      <c r="A1040" s="559">
        <v>2880</v>
      </c>
      <c r="B1040" s="563" t="s">
        <v>484</v>
      </c>
      <c r="C1040" s="563" t="s">
        <v>8880</v>
      </c>
      <c r="D1040" s="563" t="s">
        <v>8915</v>
      </c>
      <c r="E1040" s="563" t="s">
        <v>8912</v>
      </c>
      <c r="F1040" s="563" t="s">
        <v>8913</v>
      </c>
      <c r="G1040" s="563" t="s">
        <v>8909</v>
      </c>
      <c r="H1040" s="563" t="s">
        <v>8914</v>
      </c>
      <c r="I1040" s="563" t="s">
        <v>26690</v>
      </c>
      <c r="J1040" s="563" t="s">
        <v>109</v>
      </c>
      <c r="K1040" s="563" t="s">
        <v>24001</v>
      </c>
      <c r="L1040" s="563" t="s">
        <v>24001</v>
      </c>
      <c r="M1040" s="563" t="s">
        <v>24001</v>
      </c>
      <c r="N1040" s="563" t="s">
        <v>24001</v>
      </c>
      <c r="O1040" s="564" t="s">
        <v>24001</v>
      </c>
      <c r="P1040" s="564" t="s">
        <v>24001</v>
      </c>
      <c r="Q1040" s="564">
        <v>42019</v>
      </c>
      <c r="R1040" s="564"/>
      <c r="S1040" s="564" t="s">
        <v>29644</v>
      </c>
    </row>
    <row r="1041" spans="1:19" x14ac:dyDescent="0.35">
      <c r="A1041" s="562">
        <v>2881</v>
      </c>
      <c r="B1041" s="563" t="s">
        <v>484</v>
      </c>
      <c r="C1041" s="563" t="s">
        <v>8880</v>
      </c>
      <c r="D1041" s="563" t="s">
        <v>8919</v>
      </c>
      <c r="E1041" s="563" t="s">
        <v>8916</v>
      </c>
      <c r="F1041" s="563" t="s">
        <v>8917</v>
      </c>
      <c r="G1041" s="563" t="s">
        <v>8909</v>
      </c>
      <c r="H1041" s="563" t="s">
        <v>8918</v>
      </c>
      <c r="I1041" s="563" t="s">
        <v>26690</v>
      </c>
      <c r="J1041" s="563" t="s">
        <v>24001</v>
      </c>
      <c r="K1041" s="563" t="s">
        <v>24001</v>
      </c>
      <c r="L1041" s="563" t="s">
        <v>24001</v>
      </c>
      <c r="M1041" s="563" t="s">
        <v>24001</v>
      </c>
      <c r="N1041" s="563" t="s">
        <v>24001</v>
      </c>
      <c r="O1041" s="564" t="s">
        <v>24001</v>
      </c>
      <c r="P1041" s="564" t="s">
        <v>24001</v>
      </c>
      <c r="Q1041" s="564">
        <v>33148</v>
      </c>
      <c r="R1041" s="564"/>
      <c r="S1041" s="564" t="s">
        <v>29645</v>
      </c>
    </row>
    <row r="1042" spans="1:19" x14ac:dyDescent="0.35">
      <c r="A1042" s="559">
        <v>2882</v>
      </c>
      <c r="B1042" s="563" t="s">
        <v>484</v>
      </c>
      <c r="C1042" s="563" t="s">
        <v>8880</v>
      </c>
      <c r="D1042" s="563" t="s">
        <v>8922</v>
      </c>
      <c r="E1042" s="563" t="s">
        <v>8920</v>
      </c>
      <c r="F1042" s="563" t="s">
        <v>8921</v>
      </c>
      <c r="G1042" s="563" t="s">
        <v>8909</v>
      </c>
      <c r="H1042" s="563" t="s">
        <v>248</v>
      </c>
      <c r="I1042" s="563" t="s">
        <v>26690</v>
      </c>
      <c r="J1042" s="563" t="s">
        <v>24001</v>
      </c>
      <c r="K1042" s="563" t="s">
        <v>24001</v>
      </c>
      <c r="L1042" s="563" t="s">
        <v>24001</v>
      </c>
      <c r="M1042" s="563" t="s">
        <v>24001</v>
      </c>
      <c r="N1042" s="563" t="s">
        <v>24001</v>
      </c>
      <c r="O1042" s="564" t="s">
        <v>24001</v>
      </c>
      <c r="P1042" s="564" t="s">
        <v>24001</v>
      </c>
      <c r="Q1042" s="564">
        <v>33148</v>
      </c>
      <c r="R1042" s="564"/>
      <c r="S1042" s="564" t="s">
        <v>29646</v>
      </c>
    </row>
    <row r="1043" spans="1:19" x14ac:dyDescent="0.35">
      <c r="A1043" s="559">
        <v>2883</v>
      </c>
      <c r="B1043" s="563" t="s">
        <v>484</v>
      </c>
      <c r="C1043" s="563" t="s">
        <v>8880</v>
      </c>
      <c r="D1043" s="563" t="s">
        <v>8925</v>
      </c>
      <c r="E1043" s="563" t="s">
        <v>8923</v>
      </c>
      <c r="F1043" s="563" t="s">
        <v>8924</v>
      </c>
      <c r="G1043" s="563" t="s">
        <v>8909</v>
      </c>
      <c r="H1043" s="563" t="s">
        <v>55</v>
      </c>
      <c r="I1043" s="563" t="s">
        <v>26690</v>
      </c>
      <c r="J1043" s="563" t="s">
        <v>24001</v>
      </c>
      <c r="K1043" s="563" t="s">
        <v>24001</v>
      </c>
      <c r="L1043" s="563" t="s">
        <v>24001</v>
      </c>
      <c r="M1043" s="563" t="s">
        <v>24001</v>
      </c>
      <c r="N1043" s="563" t="s">
        <v>24001</v>
      </c>
      <c r="O1043" s="564" t="s">
        <v>24001</v>
      </c>
      <c r="P1043" s="564" t="s">
        <v>24001</v>
      </c>
      <c r="Q1043" s="564">
        <v>33148</v>
      </c>
      <c r="R1043" s="564"/>
      <c r="S1043" s="564" t="s">
        <v>8925</v>
      </c>
    </row>
    <row r="1044" spans="1:19" x14ac:dyDescent="0.35">
      <c r="A1044" s="562">
        <v>2884</v>
      </c>
      <c r="B1044" s="563" t="s">
        <v>484</v>
      </c>
      <c r="C1044" s="563" t="s">
        <v>8880</v>
      </c>
      <c r="D1044" s="563" t="s">
        <v>8929</v>
      </c>
      <c r="E1044" s="563" t="s">
        <v>8926</v>
      </c>
      <c r="F1044" s="563" t="s">
        <v>8927</v>
      </c>
      <c r="G1044" s="563" t="s">
        <v>8909</v>
      </c>
      <c r="H1044" s="563" t="s">
        <v>8928</v>
      </c>
      <c r="I1044" s="563" t="s">
        <v>26690</v>
      </c>
      <c r="J1044" s="563" t="s">
        <v>24001</v>
      </c>
      <c r="K1044" s="563" t="s">
        <v>24001</v>
      </c>
      <c r="L1044" s="563" t="s">
        <v>24001</v>
      </c>
      <c r="M1044" s="563" t="s">
        <v>24001</v>
      </c>
      <c r="N1044" s="563" t="s">
        <v>24001</v>
      </c>
      <c r="O1044" s="564" t="s">
        <v>24001</v>
      </c>
      <c r="P1044" s="564" t="s">
        <v>24001</v>
      </c>
      <c r="Q1044" s="564">
        <v>33148</v>
      </c>
      <c r="R1044" s="564"/>
      <c r="S1044" s="564" t="s">
        <v>29647</v>
      </c>
    </row>
    <row r="1045" spans="1:19" x14ac:dyDescent="0.35">
      <c r="A1045" s="559">
        <v>2885</v>
      </c>
      <c r="B1045" s="563" t="s">
        <v>484</v>
      </c>
      <c r="C1045" s="563" t="s">
        <v>8880</v>
      </c>
      <c r="D1045" s="563" t="s">
        <v>8932</v>
      </c>
      <c r="E1045" s="563" t="s">
        <v>24001</v>
      </c>
      <c r="F1045" s="563" t="s">
        <v>8930</v>
      </c>
      <c r="G1045" s="563" t="s">
        <v>8909</v>
      </c>
      <c r="H1045" s="563" t="s">
        <v>8931</v>
      </c>
      <c r="I1045" s="563" t="s">
        <v>27099</v>
      </c>
      <c r="J1045" s="563" t="s">
        <v>109</v>
      </c>
      <c r="K1045" s="563" t="s">
        <v>24001</v>
      </c>
      <c r="L1045" s="563" t="s">
        <v>24001</v>
      </c>
      <c r="M1045" s="563" t="s">
        <v>24001</v>
      </c>
      <c r="N1045" s="563" t="s">
        <v>24001</v>
      </c>
      <c r="O1045" s="564" t="s">
        <v>24001</v>
      </c>
      <c r="P1045" s="564" t="s">
        <v>24001</v>
      </c>
      <c r="Q1045" s="564">
        <v>38404</v>
      </c>
      <c r="R1045" s="564">
        <v>41327.554803240702</v>
      </c>
      <c r="S1045" s="564" t="s">
        <v>29648</v>
      </c>
    </row>
    <row r="1046" spans="1:19" x14ac:dyDescent="0.35">
      <c r="A1046" s="559">
        <v>4672</v>
      </c>
      <c r="B1046" s="563" t="s">
        <v>484</v>
      </c>
      <c r="C1046" s="563" t="s">
        <v>12675</v>
      </c>
      <c r="D1046" s="563" t="s">
        <v>11306</v>
      </c>
      <c r="E1046" s="563" t="s">
        <v>11302</v>
      </c>
      <c r="F1046" s="563" t="s">
        <v>11303</v>
      </c>
      <c r="G1046" s="563" t="s">
        <v>11304</v>
      </c>
      <c r="H1046" s="563" t="s">
        <v>11305</v>
      </c>
      <c r="I1046" s="563" t="s">
        <v>27234</v>
      </c>
      <c r="J1046" s="563" t="s">
        <v>109</v>
      </c>
      <c r="K1046" s="563" t="s">
        <v>24001</v>
      </c>
      <c r="L1046" s="563" t="s">
        <v>24001</v>
      </c>
      <c r="M1046" s="563" t="s">
        <v>24001</v>
      </c>
      <c r="N1046" s="563" t="s">
        <v>24001</v>
      </c>
      <c r="O1046" s="564" t="s">
        <v>24001</v>
      </c>
      <c r="P1046" s="564" t="s">
        <v>24001</v>
      </c>
      <c r="Q1046" s="564">
        <v>33148</v>
      </c>
      <c r="R1046" s="564">
        <v>39601</v>
      </c>
      <c r="S1046" s="564" t="s">
        <v>29649</v>
      </c>
    </row>
    <row r="1047" spans="1:19" x14ac:dyDescent="0.35">
      <c r="A1047" s="562">
        <v>4673</v>
      </c>
      <c r="B1047" s="563" t="s">
        <v>484</v>
      </c>
      <c r="C1047" s="563" t="s">
        <v>12675</v>
      </c>
      <c r="D1047" s="563" t="s">
        <v>11310</v>
      </c>
      <c r="E1047" s="563" t="s">
        <v>11307</v>
      </c>
      <c r="F1047" s="563" t="s">
        <v>11308</v>
      </c>
      <c r="G1047" s="563" t="s">
        <v>11304</v>
      </c>
      <c r="H1047" s="563" t="s">
        <v>11309</v>
      </c>
      <c r="I1047" s="563" t="s">
        <v>26690</v>
      </c>
      <c r="J1047" s="563" t="s">
        <v>24001</v>
      </c>
      <c r="K1047" s="563" t="s">
        <v>62</v>
      </c>
      <c r="L1047" s="563" t="s">
        <v>24001</v>
      </c>
      <c r="M1047" s="563" t="s">
        <v>24001</v>
      </c>
      <c r="N1047" s="563" t="s">
        <v>24001</v>
      </c>
      <c r="O1047" s="564" t="s">
        <v>24001</v>
      </c>
      <c r="P1047" s="564" t="s">
        <v>24001</v>
      </c>
      <c r="Q1047" s="564">
        <v>33148</v>
      </c>
      <c r="R1047" s="564"/>
      <c r="S1047" s="564" t="s">
        <v>29650</v>
      </c>
    </row>
    <row r="1048" spans="1:19" x14ac:dyDescent="0.35">
      <c r="A1048" s="559">
        <v>4674</v>
      </c>
      <c r="B1048" s="563" t="s">
        <v>484</v>
      </c>
      <c r="C1048" s="563" t="s">
        <v>12675</v>
      </c>
      <c r="D1048" s="563" t="s">
        <v>11312</v>
      </c>
      <c r="E1048" s="563" t="s">
        <v>11302</v>
      </c>
      <c r="F1048" s="563" t="s">
        <v>11311</v>
      </c>
      <c r="G1048" s="563" t="s">
        <v>11304</v>
      </c>
      <c r="H1048" s="563" t="s">
        <v>55</v>
      </c>
      <c r="I1048" s="563" t="s">
        <v>26690</v>
      </c>
      <c r="J1048" s="563" t="s">
        <v>24001</v>
      </c>
      <c r="K1048" s="563" t="s">
        <v>24001</v>
      </c>
      <c r="L1048" s="563" t="s">
        <v>24001</v>
      </c>
      <c r="M1048" s="563" t="s">
        <v>24001</v>
      </c>
      <c r="N1048" s="563" t="s">
        <v>24001</v>
      </c>
      <c r="O1048" s="564" t="s">
        <v>24001</v>
      </c>
      <c r="P1048" s="564" t="s">
        <v>24001</v>
      </c>
      <c r="Q1048" s="564">
        <v>33148</v>
      </c>
      <c r="R1048" s="564"/>
      <c r="S1048" s="564" t="s">
        <v>11312</v>
      </c>
    </row>
    <row r="1049" spans="1:19" x14ac:dyDescent="0.35">
      <c r="A1049" s="559">
        <v>4675</v>
      </c>
      <c r="B1049" s="563" t="s">
        <v>484</v>
      </c>
      <c r="C1049" s="563" t="s">
        <v>12675</v>
      </c>
      <c r="D1049" s="563" t="s">
        <v>11316</v>
      </c>
      <c r="E1049" s="563" t="s">
        <v>11313</v>
      </c>
      <c r="F1049" s="563" t="s">
        <v>11314</v>
      </c>
      <c r="G1049" s="563" t="s">
        <v>11304</v>
      </c>
      <c r="H1049" s="563" t="s">
        <v>11315</v>
      </c>
      <c r="I1049" s="563" t="s">
        <v>26690</v>
      </c>
      <c r="J1049" s="563" t="s">
        <v>109</v>
      </c>
      <c r="K1049" s="563" t="s">
        <v>24001</v>
      </c>
      <c r="L1049" s="563" t="s">
        <v>24001</v>
      </c>
      <c r="M1049" s="563" t="s">
        <v>24001</v>
      </c>
      <c r="N1049" s="563" t="s">
        <v>24001</v>
      </c>
      <c r="O1049" s="564" t="s">
        <v>24001</v>
      </c>
      <c r="P1049" s="564" t="s">
        <v>24001</v>
      </c>
      <c r="Q1049" s="564">
        <v>33148</v>
      </c>
      <c r="R1049" s="564"/>
      <c r="S1049" s="564" t="s">
        <v>29651</v>
      </c>
    </row>
    <row r="1050" spans="1:19" x14ac:dyDescent="0.35">
      <c r="A1050" s="562">
        <v>4676</v>
      </c>
      <c r="B1050" s="563" t="s">
        <v>484</v>
      </c>
      <c r="C1050" s="563" t="s">
        <v>12675</v>
      </c>
      <c r="D1050" s="563" t="s">
        <v>11319</v>
      </c>
      <c r="E1050" s="563" t="s">
        <v>11302</v>
      </c>
      <c r="F1050" s="563" t="s">
        <v>11317</v>
      </c>
      <c r="G1050" s="563" t="s">
        <v>11304</v>
      </c>
      <c r="H1050" s="563" t="s">
        <v>11318</v>
      </c>
      <c r="I1050" s="563" t="s">
        <v>26690</v>
      </c>
      <c r="J1050" s="563" t="s">
        <v>24001</v>
      </c>
      <c r="K1050" s="563" t="s">
        <v>154</v>
      </c>
      <c r="L1050" s="563" t="s">
        <v>24001</v>
      </c>
      <c r="M1050" s="563" t="s">
        <v>24001</v>
      </c>
      <c r="N1050" s="563" t="s">
        <v>24001</v>
      </c>
      <c r="O1050" s="564" t="s">
        <v>24001</v>
      </c>
      <c r="P1050" s="564" t="s">
        <v>24001</v>
      </c>
      <c r="Q1050" s="564">
        <v>33148</v>
      </c>
      <c r="R1050" s="564"/>
      <c r="S1050" s="564" t="s">
        <v>29652</v>
      </c>
    </row>
    <row r="1051" spans="1:19" x14ac:dyDescent="0.35">
      <c r="A1051" s="559">
        <v>6063</v>
      </c>
      <c r="B1051" s="563" t="s">
        <v>398</v>
      </c>
      <c r="C1051" s="563" t="s">
        <v>445</v>
      </c>
      <c r="D1051" s="563" t="s">
        <v>451</v>
      </c>
      <c r="E1051" s="563" t="s">
        <v>449</v>
      </c>
      <c r="F1051" s="563" t="s">
        <v>450</v>
      </c>
      <c r="G1051" s="563" t="s">
        <v>447</v>
      </c>
      <c r="H1051" s="563" t="s">
        <v>78</v>
      </c>
      <c r="I1051" s="563" t="s">
        <v>26690</v>
      </c>
      <c r="J1051" s="563" t="s">
        <v>109</v>
      </c>
      <c r="K1051" s="563" t="s">
        <v>24001</v>
      </c>
      <c r="L1051" s="563" t="s">
        <v>24001</v>
      </c>
      <c r="M1051" s="563" t="s">
        <v>24001</v>
      </c>
      <c r="N1051" s="563" t="s">
        <v>24001</v>
      </c>
      <c r="O1051" s="564" t="s">
        <v>24001</v>
      </c>
      <c r="P1051" s="564" t="s">
        <v>24001</v>
      </c>
      <c r="Q1051" s="564">
        <v>42187</v>
      </c>
      <c r="R1051" s="564"/>
      <c r="S1051" s="564" t="s">
        <v>29653</v>
      </c>
    </row>
    <row r="1052" spans="1:19" x14ac:dyDescent="0.35">
      <c r="A1052" s="559">
        <v>6064</v>
      </c>
      <c r="B1052" s="563" t="s">
        <v>398</v>
      </c>
      <c r="C1052" s="563" t="s">
        <v>445</v>
      </c>
      <c r="D1052" s="563" t="s">
        <v>455</v>
      </c>
      <c r="E1052" s="563" t="s">
        <v>452</v>
      </c>
      <c r="F1052" s="563" t="s">
        <v>453</v>
      </c>
      <c r="G1052" s="563" t="s">
        <v>447</v>
      </c>
      <c r="H1052" s="563" t="s">
        <v>454</v>
      </c>
      <c r="I1052" s="563" t="s">
        <v>26690</v>
      </c>
      <c r="J1052" s="563" t="s">
        <v>24001</v>
      </c>
      <c r="K1052" s="563" t="s">
        <v>24001</v>
      </c>
      <c r="L1052" s="563" t="s">
        <v>24001</v>
      </c>
      <c r="M1052" s="563" t="s">
        <v>24001</v>
      </c>
      <c r="N1052" s="563" t="s">
        <v>24001</v>
      </c>
      <c r="O1052" s="564" t="s">
        <v>24001</v>
      </c>
      <c r="P1052" s="564" t="s">
        <v>24001</v>
      </c>
      <c r="Q1052" s="564">
        <v>33148</v>
      </c>
      <c r="R1052" s="564"/>
      <c r="S1052" s="564" t="s">
        <v>29654</v>
      </c>
    </row>
    <row r="1053" spans="1:19" x14ac:dyDescent="0.35">
      <c r="A1053" s="562">
        <v>6065</v>
      </c>
      <c r="B1053" s="563" t="s">
        <v>398</v>
      </c>
      <c r="C1053" s="563" t="s">
        <v>445</v>
      </c>
      <c r="D1053" s="563" t="s">
        <v>459</v>
      </c>
      <c r="E1053" s="563" t="s">
        <v>456</v>
      </c>
      <c r="F1053" s="563" t="s">
        <v>457</v>
      </c>
      <c r="G1053" s="563" t="s">
        <v>447</v>
      </c>
      <c r="H1053" s="563" t="s">
        <v>458</v>
      </c>
      <c r="I1053" s="563" t="s">
        <v>26690</v>
      </c>
      <c r="J1053" s="563" t="s">
        <v>24001</v>
      </c>
      <c r="K1053" s="563" t="s">
        <v>24001</v>
      </c>
      <c r="L1053" s="563" t="s">
        <v>24001</v>
      </c>
      <c r="M1053" s="563" t="s">
        <v>24001</v>
      </c>
      <c r="N1053" s="563" t="s">
        <v>24001</v>
      </c>
      <c r="O1053" s="564" t="s">
        <v>24001</v>
      </c>
      <c r="P1053" s="564" t="s">
        <v>24001</v>
      </c>
      <c r="Q1053" s="564">
        <v>33148</v>
      </c>
      <c r="R1053" s="564">
        <v>38404</v>
      </c>
      <c r="S1053" s="564" t="s">
        <v>29655</v>
      </c>
    </row>
    <row r="1054" spans="1:19" x14ac:dyDescent="0.35">
      <c r="A1054" s="559">
        <v>6066</v>
      </c>
      <c r="B1054" s="563" t="s">
        <v>398</v>
      </c>
      <c r="C1054" s="563" t="s">
        <v>445</v>
      </c>
      <c r="D1054" s="563" t="s">
        <v>24675</v>
      </c>
      <c r="E1054" s="563" t="s">
        <v>24676</v>
      </c>
      <c r="F1054" s="563" t="s">
        <v>24677</v>
      </c>
      <c r="G1054" s="563" t="s">
        <v>447</v>
      </c>
      <c r="H1054" s="563" t="s">
        <v>4715</v>
      </c>
      <c r="I1054" s="563" t="s">
        <v>26698</v>
      </c>
      <c r="J1054" s="563" t="s">
        <v>109</v>
      </c>
      <c r="K1054" s="563" t="s">
        <v>24001</v>
      </c>
      <c r="L1054" s="563" t="s">
        <v>24001</v>
      </c>
      <c r="M1054" s="563" t="s">
        <v>24001</v>
      </c>
      <c r="N1054" s="563" t="s">
        <v>24001</v>
      </c>
      <c r="O1054" s="564" t="s">
        <v>24001</v>
      </c>
      <c r="P1054" s="564" t="s">
        <v>24001</v>
      </c>
      <c r="Q1054" s="564">
        <v>43433</v>
      </c>
      <c r="R1054" s="564"/>
      <c r="S1054" s="564" t="s">
        <v>29656</v>
      </c>
    </row>
    <row r="1055" spans="1:19" x14ac:dyDescent="0.35">
      <c r="A1055" s="559">
        <v>6067</v>
      </c>
      <c r="B1055" s="563" t="s">
        <v>398</v>
      </c>
      <c r="C1055" s="563" t="s">
        <v>445</v>
      </c>
      <c r="D1055" s="563" t="s">
        <v>463</v>
      </c>
      <c r="E1055" s="563" t="s">
        <v>460</v>
      </c>
      <c r="F1055" s="563" t="s">
        <v>461</v>
      </c>
      <c r="G1055" s="563" t="s">
        <v>447</v>
      </c>
      <c r="H1055" s="563" t="s">
        <v>462</v>
      </c>
      <c r="I1055" s="563" t="s">
        <v>26690</v>
      </c>
      <c r="J1055" s="563" t="s">
        <v>24001</v>
      </c>
      <c r="K1055" s="563" t="s">
        <v>24001</v>
      </c>
      <c r="L1055" s="563" t="s">
        <v>24001</v>
      </c>
      <c r="M1055" s="563" t="s">
        <v>24001</v>
      </c>
      <c r="N1055" s="563" t="s">
        <v>24001</v>
      </c>
      <c r="O1055" s="564" t="s">
        <v>24001</v>
      </c>
      <c r="P1055" s="564" t="s">
        <v>24001</v>
      </c>
      <c r="Q1055" s="564">
        <v>33148</v>
      </c>
      <c r="R1055" s="564"/>
      <c r="S1055" s="564" t="s">
        <v>29657</v>
      </c>
    </row>
    <row r="1056" spans="1:19" x14ac:dyDescent="0.35">
      <c r="A1056" s="562">
        <v>6068</v>
      </c>
      <c r="B1056" s="563" t="s">
        <v>398</v>
      </c>
      <c r="C1056" s="563" t="s">
        <v>445</v>
      </c>
      <c r="D1056" s="563" t="s">
        <v>466</v>
      </c>
      <c r="E1056" s="563" t="s">
        <v>464</v>
      </c>
      <c r="F1056" s="563" t="s">
        <v>465</v>
      </c>
      <c r="G1056" s="563" t="s">
        <v>447</v>
      </c>
      <c r="H1056" s="563" t="s">
        <v>55</v>
      </c>
      <c r="I1056" s="563" t="s">
        <v>26690</v>
      </c>
      <c r="J1056" s="563" t="s">
        <v>24001</v>
      </c>
      <c r="K1056" s="563" t="s">
        <v>24001</v>
      </c>
      <c r="L1056" s="563" t="s">
        <v>24001</v>
      </c>
      <c r="M1056" s="563" t="s">
        <v>24001</v>
      </c>
      <c r="N1056" s="563" t="s">
        <v>24001</v>
      </c>
      <c r="O1056" s="564" t="s">
        <v>24001</v>
      </c>
      <c r="P1056" s="564" t="s">
        <v>24001</v>
      </c>
      <c r="Q1056" s="564">
        <v>33148</v>
      </c>
      <c r="R1056" s="564"/>
      <c r="S1056" s="564" t="s">
        <v>466</v>
      </c>
    </row>
    <row r="1057" spans="1:19" x14ac:dyDescent="0.35">
      <c r="A1057" s="559">
        <v>6069</v>
      </c>
      <c r="B1057" s="563" t="s">
        <v>398</v>
      </c>
      <c r="C1057" s="563" t="s">
        <v>445</v>
      </c>
      <c r="D1057" s="563" t="s">
        <v>24678</v>
      </c>
      <c r="E1057" s="563" t="s">
        <v>24679</v>
      </c>
      <c r="F1057" s="563" t="s">
        <v>446</v>
      </c>
      <c r="G1057" s="563" t="s">
        <v>447</v>
      </c>
      <c r="H1057" s="563" t="s">
        <v>24680</v>
      </c>
      <c r="I1057" s="563" t="s">
        <v>26690</v>
      </c>
      <c r="J1057" s="563" t="s">
        <v>24001</v>
      </c>
      <c r="K1057" s="563" t="s">
        <v>24001</v>
      </c>
      <c r="L1057" s="563" t="s">
        <v>24001</v>
      </c>
      <c r="M1057" s="563" t="s">
        <v>24001</v>
      </c>
      <c r="N1057" s="563" t="s">
        <v>24001</v>
      </c>
      <c r="O1057" s="564" t="s">
        <v>24001</v>
      </c>
      <c r="P1057" s="564" t="s">
        <v>24001</v>
      </c>
      <c r="Q1057" s="564">
        <v>33148</v>
      </c>
      <c r="R1057" s="564">
        <v>43279.541064814803</v>
      </c>
      <c r="S1057" s="564" t="s">
        <v>29658</v>
      </c>
    </row>
    <row r="1058" spans="1:19" x14ac:dyDescent="0.35">
      <c r="A1058" s="559">
        <v>6070</v>
      </c>
      <c r="B1058" s="563" t="s">
        <v>398</v>
      </c>
      <c r="C1058" s="563" t="s">
        <v>445</v>
      </c>
      <c r="D1058" s="563" t="s">
        <v>470</v>
      </c>
      <c r="E1058" s="563" t="s">
        <v>467</v>
      </c>
      <c r="F1058" s="563" t="s">
        <v>468</v>
      </c>
      <c r="G1058" s="563" t="s">
        <v>447</v>
      </c>
      <c r="H1058" s="563" t="s">
        <v>469</v>
      </c>
      <c r="I1058" s="563" t="s">
        <v>26690</v>
      </c>
      <c r="J1058" s="563" t="s">
        <v>24001</v>
      </c>
      <c r="K1058" s="563" t="s">
        <v>24001</v>
      </c>
      <c r="L1058" s="563" t="s">
        <v>24001</v>
      </c>
      <c r="M1058" s="563" t="s">
        <v>24001</v>
      </c>
      <c r="N1058" s="563" t="s">
        <v>24001</v>
      </c>
      <c r="O1058" s="564" t="s">
        <v>24001</v>
      </c>
      <c r="P1058" s="564" t="s">
        <v>24001</v>
      </c>
      <c r="Q1058" s="564">
        <v>33148</v>
      </c>
      <c r="R1058" s="564"/>
      <c r="S1058" s="564" t="s">
        <v>29659</v>
      </c>
    </row>
    <row r="1059" spans="1:19" x14ac:dyDescent="0.35">
      <c r="A1059" s="562">
        <v>5282</v>
      </c>
      <c r="B1059" s="563" t="s">
        <v>484</v>
      </c>
      <c r="C1059" s="563" t="s">
        <v>28883</v>
      </c>
      <c r="D1059" s="563" t="s">
        <v>24035</v>
      </c>
      <c r="E1059" s="563" t="s">
        <v>13643</v>
      </c>
      <c r="F1059" s="563" t="s">
        <v>24036</v>
      </c>
      <c r="G1059" s="563" t="s">
        <v>13632</v>
      </c>
      <c r="H1059" s="563" t="s">
        <v>24037</v>
      </c>
      <c r="I1059" s="563" t="s">
        <v>26690</v>
      </c>
      <c r="J1059" s="563" t="s">
        <v>24001</v>
      </c>
      <c r="K1059" s="563" t="s">
        <v>24001</v>
      </c>
      <c r="L1059" s="563" t="s">
        <v>24001</v>
      </c>
      <c r="M1059" s="563" t="s">
        <v>24001</v>
      </c>
      <c r="N1059" s="563" t="s">
        <v>24001</v>
      </c>
      <c r="O1059" s="564" t="s">
        <v>24001</v>
      </c>
      <c r="P1059" s="564" t="s">
        <v>24001</v>
      </c>
      <c r="Q1059" s="564">
        <v>42926</v>
      </c>
      <c r="R1059" s="564"/>
      <c r="S1059" s="564" t="s">
        <v>29660</v>
      </c>
    </row>
    <row r="1060" spans="1:19" x14ac:dyDescent="0.35">
      <c r="A1060" s="559">
        <v>5283</v>
      </c>
      <c r="B1060" s="563" t="s">
        <v>484</v>
      </c>
      <c r="C1060" s="563" t="s">
        <v>28883</v>
      </c>
      <c r="D1060" s="563" t="s">
        <v>13634</v>
      </c>
      <c r="E1060" s="563" t="s">
        <v>13630</v>
      </c>
      <c r="F1060" s="563" t="s">
        <v>13631</v>
      </c>
      <c r="G1060" s="563" t="s">
        <v>13632</v>
      </c>
      <c r="H1060" s="563" t="s">
        <v>13633</v>
      </c>
      <c r="I1060" s="563" t="s">
        <v>26690</v>
      </c>
      <c r="J1060" s="563" t="s">
        <v>24001</v>
      </c>
      <c r="K1060" s="563" t="s">
        <v>24001</v>
      </c>
      <c r="L1060" s="563" t="s">
        <v>24001</v>
      </c>
      <c r="M1060" s="563" t="s">
        <v>24001</v>
      </c>
      <c r="N1060" s="563" t="s">
        <v>24001</v>
      </c>
      <c r="O1060" s="564" t="s">
        <v>24001</v>
      </c>
      <c r="P1060" s="564" t="s">
        <v>24001</v>
      </c>
      <c r="Q1060" s="564">
        <v>33148</v>
      </c>
      <c r="R1060" s="564"/>
      <c r="S1060" s="564" t="s">
        <v>29661</v>
      </c>
    </row>
    <row r="1061" spans="1:19" x14ac:dyDescent="0.35">
      <c r="A1061" s="559">
        <v>5284</v>
      </c>
      <c r="B1061" s="563" t="s">
        <v>484</v>
      </c>
      <c r="C1061" s="563" t="s">
        <v>28883</v>
      </c>
      <c r="D1061" s="563" t="s">
        <v>13638</v>
      </c>
      <c r="E1061" s="563" t="s">
        <v>13635</v>
      </c>
      <c r="F1061" s="563" t="s">
        <v>13636</v>
      </c>
      <c r="G1061" s="563" t="s">
        <v>13632</v>
      </c>
      <c r="H1061" s="563" t="s">
        <v>13637</v>
      </c>
      <c r="I1061" s="563" t="s">
        <v>26690</v>
      </c>
      <c r="J1061" s="563" t="s">
        <v>24001</v>
      </c>
      <c r="K1061" s="563" t="s">
        <v>24001</v>
      </c>
      <c r="L1061" s="563" t="s">
        <v>24001</v>
      </c>
      <c r="M1061" s="563" t="s">
        <v>24001</v>
      </c>
      <c r="N1061" s="563" t="s">
        <v>24001</v>
      </c>
      <c r="O1061" s="564" t="s">
        <v>24001</v>
      </c>
      <c r="P1061" s="564" t="s">
        <v>24001</v>
      </c>
      <c r="Q1061" s="564">
        <v>33148</v>
      </c>
      <c r="R1061" s="564"/>
      <c r="S1061" s="564" t="s">
        <v>29662</v>
      </c>
    </row>
    <row r="1062" spans="1:19" x14ac:dyDescent="0.35">
      <c r="A1062" s="562">
        <v>5285</v>
      </c>
      <c r="B1062" s="563" t="s">
        <v>484</v>
      </c>
      <c r="C1062" s="563" t="s">
        <v>28883</v>
      </c>
      <c r="D1062" s="563" t="s">
        <v>13642</v>
      </c>
      <c r="E1062" s="563" t="s">
        <v>13639</v>
      </c>
      <c r="F1062" s="563" t="s">
        <v>13640</v>
      </c>
      <c r="G1062" s="563" t="s">
        <v>13632</v>
      </c>
      <c r="H1062" s="563" t="s">
        <v>13641</v>
      </c>
      <c r="I1062" s="563" t="s">
        <v>26690</v>
      </c>
      <c r="J1062" s="563" t="s">
        <v>24001</v>
      </c>
      <c r="K1062" s="563" t="s">
        <v>50</v>
      </c>
      <c r="L1062" s="563" t="s">
        <v>24001</v>
      </c>
      <c r="M1062" s="563" t="s">
        <v>24001</v>
      </c>
      <c r="N1062" s="563" t="s">
        <v>24001</v>
      </c>
      <c r="O1062" s="564" t="s">
        <v>24001</v>
      </c>
      <c r="P1062" s="564" t="s">
        <v>24001</v>
      </c>
      <c r="Q1062" s="564">
        <v>33148</v>
      </c>
      <c r="R1062" s="564"/>
      <c r="S1062" s="564" t="s">
        <v>29663</v>
      </c>
    </row>
    <row r="1063" spans="1:19" x14ac:dyDescent="0.35">
      <c r="A1063" s="559">
        <v>5286</v>
      </c>
      <c r="B1063" s="563" t="s">
        <v>484</v>
      </c>
      <c r="C1063" s="563" t="s">
        <v>28883</v>
      </c>
      <c r="D1063" s="563" t="s">
        <v>13645</v>
      </c>
      <c r="E1063" s="563" t="s">
        <v>13643</v>
      </c>
      <c r="F1063" s="563" t="s">
        <v>24038</v>
      </c>
      <c r="G1063" s="563" t="s">
        <v>13632</v>
      </c>
      <c r="H1063" s="563" t="s">
        <v>13644</v>
      </c>
      <c r="I1063" s="563" t="s">
        <v>26690</v>
      </c>
      <c r="J1063" s="563" t="s">
        <v>24001</v>
      </c>
      <c r="K1063" s="563" t="s">
        <v>24001</v>
      </c>
      <c r="L1063" s="563" t="s">
        <v>24001</v>
      </c>
      <c r="M1063" s="563" t="s">
        <v>24001</v>
      </c>
      <c r="N1063" s="563" t="s">
        <v>24001</v>
      </c>
      <c r="O1063" s="564" t="s">
        <v>24001</v>
      </c>
      <c r="P1063" s="564" t="s">
        <v>24001</v>
      </c>
      <c r="Q1063" s="564">
        <v>42926</v>
      </c>
      <c r="R1063" s="564"/>
      <c r="S1063" s="564" t="s">
        <v>29664</v>
      </c>
    </row>
    <row r="1064" spans="1:19" x14ac:dyDescent="0.35">
      <c r="A1064" s="559">
        <v>5287</v>
      </c>
      <c r="B1064" s="563" t="s">
        <v>484</v>
      </c>
      <c r="C1064" s="563" t="s">
        <v>28883</v>
      </c>
      <c r="D1064" s="563" t="s">
        <v>13648</v>
      </c>
      <c r="E1064" s="563" t="s">
        <v>13646</v>
      </c>
      <c r="F1064" s="563" t="s">
        <v>13647</v>
      </c>
      <c r="G1064" s="563" t="s">
        <v>13632</v>
      </c>
      <c r="H1064" s="563" t="s">
        <v>11309</v>
      </c>
      <c r="I1064" s="563" t="s">
        <v>26690</v>
      </c>
      <c r="J1064" s="563" t="s">
        <v>24001</v>
      </c>
      <c r="K1064" s="563" t="s">
        <v>62</v>
      </c>
      <c r="L1064" s="563" t="s">
        <v>24001</v>
      </c>
      <c r="M1064" s="563" t="s">
        <v>24001</v>
      </c>
      <c r="N1064" s="563" t="s">
        <v>24001</v>
      </c>
      <c r="O1064" s="564" t="s">
        <v>24001</v>
      </c>
      <c r="P1064" s="564" t="s">
        <v>24001</v>
      </c>
      <c r="Q1064" s="564">
        <v>33148</v>
      </c>
      <c r="R1064" s="564"/>
      <c r="S1064" s="564" t="s">
        <v>29665</v>
      </c>
    </row>
    <row r="1065" spans="1:19" x14ac:dyDescent="0.35">
      <c r="A1065" s="562">
        <v>5288</v>
      </c>
      <c r="B1065" s="563" t="s">
        <v>484</v>
      </c>
      <c r="C1065" s="563" t="s">
        <v>28883</v>
      </c>
      <c r="D1065" s="563" t="s">
        <v>13651</v>
      </c>
      <c r="E1065" s="563" t="s">
        <v>13649</v>
      </c>
      <c r="F1065" s="563" t="s">
        <v>13650</v>
      </c>
      <c r="G1065" s="563" t="s">
        <v>13632</v>
      </c>
      <c r="H1065" s="563" t="s">
        <v>55</v>
      </c>
      <c r="I1065" s="563" t="s">
        <v>26690</v>
      </c>
      <c r="J1065" s="563" t="s">
        <v>24001</v>
      </c>
      <c r="K1065" s="563" t="s">
        <v>24001</v>
      </c>
      <c r="L1065" s="563" t="s">
        <v>24001</v>
      </c>
      <c r="M1065" s="563" t="s">
        <v>24001</v>
      </c>
      <c r="N1065" s="563" t="s">
        <v>24001</v>
      </c>
      <c r="O1065" s="564" t="s">
        <v>24001</v>
      </c>
      <c r="P1065" s="564" t="s">
        <v>24001</v>
      </c>
      <c r="Q1065" s="564">
        <v>33148</v>
      </c>
      <c r="R1065" s="564"/>
      <c r="S1065" s="564" t="s">
        <v>13651</v>
      </c>
    </row>
    <row r="1066" spans="1:19" x14ac:dyDescent="0.35">
      <c r="A1066" s="559">
        <v>207</v>
      </c>
      <c r="B1066" s="563" t="s">
        <v>484</v>
      </c>
      <c r="C1066" s="563" t="s">
        <v>19195</v>
      </c>
      <c r="D1066" s="563" t="s">
        <v>19480</v>
      </c>
      <c r="E1066" s="563" t="s">
        <v>19477</v>
      </c>
      <c r="F1066" s="563" t="s">
        <v>19478</v>
      </c>
      <c r="G1066" s="563" t="s">
        <v>19476</v>
      </c>
      <c r="H1066" s="563" t="s">
        <v>19479</v>
      </c>
      <c r="I1066" s="563" t="s">
        <v>26690</v>
      </c>
      <c r="J1066" s="563" t="s">
        <v>24001</v>
      </c>
      <c r="K1066" s="563" t="s">
        <v>50</v>
      </c>
      <c r="L1066" s="563" t="s">
        <v>27658</v>
      </c>
      <c r="M1066" s="563" t="s">
        <v>3595</v>
      </c>
      <c r="N1066" s="563" t="s">
        <v>24039</v>
      </c>
      <c r="O1066" s="564" t="s">
        <v>24001</v>
      </c>
      <c r="P1066" s="564" t="s">
        <v>24001</v>
      </c>
      <c r="Q1066" s="564">
        <v>33812</v>
      </c>
      <c r="R1066" s="564"/>
      <c r="S1066" s="564" t="s">
        <v>29666</v>
      </c>
    </row>
    <row r="1067" spans="1:19" x14ac:dyDescent="0.35">
      <c r="A1067" s="559">
        <v>208</v>
      </c>
      <c r="B1067" s="563" t="s">
        <v>484</v>
      </c>
      <c r="C1067" s="563" t="s">
        <v>19195</v>
      </c>
      <c r="D1067" s="563" t="s">
        <v>24040</v>
      </c>
      <c r="E1067" s="563" t="s">
        <v>24041</v>
      </c>
      <c r="F1067" s="563" t="s">
        <v>19475</v>
      </c>
      <c r="G1067" s="563" t="s">
        <v>19476</v>
      </c>
      <c r="H1067" s="563" t="s">
        <v>24042</v>
      </c>
      <c r="I1067" s="563" t="s">
        <v>26690</v>
      </c>
      <c r="J1067" s="563" t="s">
        <v>24001</v>
      </c>
      <c r="K1067" s="563" t="s">
        <v>62</v>
      </c>
      <c r="L1067" s="563" t="s">
        <v>24001</v>
      </c>
      <c r="M1067" s="563" t="s">
        <v>24001</v>
      </c>
      <c r="N1067" s="563" t="s">
        <v>24001</v>
      </c>
      <c r="O1067" s="564" t="s">
        <v>24001</v>
      </c>
      <c r="P1067" s="564" t="s">
        <v>24001</v>
      </c>
      <c r="Q1067" s="564">
        <v>39415</v>
      </c>
      <c r="R1067" s="564">
        <v>42668.635370370401</v>
      </c>
      <c r="S1067" s="564" t="s">
        <v>29667</v>
      </c>
    </row>
    <row r="1068" spans="1:19" x14ac:dyDescent="0.35">
      <c r="A1068" s="562">
        <v>209</v>
      </c>
      <c r="B1068" s="563" t="s">
        <v>484</v>
      </c>
      <c r="C1068" s="563" t="s">
        <v>19195</v>
      </c>
      <c r="D1068" s="563" t="s">
        <v>19484</v>
      </c>
      <c r="E1068" s="563" t="s">
        <v>19481</v>
      </c>
      <c r="F1068" s="563" t="s">
        <v>19482</v>
      </c>
      <c r="G1068" s="563" t="s">
        <v>19476</v>
      </c>
      <c r="H1068" s="563" t="s">
        <v>19483</v>
      </c>
      <c r="I1068" s="563" t="s">
        <v>26690</v>
      </c>
      <c r="J1068" s="563" t="s">
        <v>24001</v>
      </c>
      <c r="K1068" s="563" t="s">
        <v>154</v>
      </c>
      <c r="L1068" s="563" t="s">
        <v>24001</v>
      </c>
      <c r="M1068" s="563" t="s">
        <v>24001</v>
      </c>
      <c r="N1068" s="563" t="s">
        <v>24001</v>
      </c>
      <c r="O1068" s="564" t="s">
        <v>24001</v>
      </c>
      <c r="P1068" s="564" t="s">
        <v>24001</v>
      </c>
      <c r="Q1068" s="564">
        <v>33148</v>
      </c>
      <c r="R1068" s="564"/>
      <c r="S1068" s="564" t="s">
        <v>29668</v>
      </c>
    </row>
    <row r="1069" spans="1:19" x14ac:dyDescent="0.35">
      <c r="A1069" s="559">
        <v>210</v>
      </c>
      <c r="B1069" s="563" t="s">
        <v>484</v>
      </c>
      <c r="C1069" s="563" t="s">
        <v>19195</v>
      </c>
      <c r="D1069" s="563" t="s">
        <v>24681</v>
      </c>
      <c r="E1069" s="563" t="s">
        <v>19488</v>
      </c>
      <c r="F1069" s="563" t="s">
        <v>24682</v>
      </c>
      <c r="G1069" s="563" t="s">
        <v>19476</v>
      </c>
      <c r="H1069" s="563" t="s">
        <v>24683</v>
      </c>
      <c r="I1069" s="563" t="s">
        <v>26690</v>
      </c>
      <c r="J1069" s="563" t="s">
        <v>24001</v>
      </c>
      <c r="K1069" s="563" t="s">
        <v>24001</v>
      </c>
      <c r="L1069" s="563" t="s">
        <v>24001</v>
      </c>
      <c r="M1069" s="563" t="s">
        <v>24001</v>
      </c>
      <c r="N1069" s="563" t="s">
        <v>24001</v>
      </c>
      <c r="O1069" s="564" t="s">
        <v>24001</v>
      </c>
      <c r="P1069" s="564" t="s">
        <v>24001</v>
      </c>
      <c r="Q1069" s="564">
        <v>43130</v>
      </c>
      <c r="R1069" s="564"/>
      <c r="S1069" s="564" t="s">
        <v>29669</v>
      </c>
    </row>
    <row r="1070" spans="1:19" x14ac:dyDescent="0.35">
      <c r="A1070" s="559">
        <v>211</v>
      </c>
      <c r="B1070" s="563" t="s">
        <v>484</v>
      </c>
      <c r="C1070" s="563" t="s">
        <v>19195</v>
      </c>
      <c r="D1070" s="563" t="s">
        <v>19487</v>
      </c>
      <c r="E1070" s="563" t="s">
        <v>19474</v>
      </c>
      <c r="F1070" s="563" t="s">
        <v>19485</v>
      </c>
      <c r="G1070" s="563" t="s">
        <v>19476</v>
      </c>
      <c r="H1070" s="563" t="s">
        <v>19486</v>
      </c>
      <c r="I1070" s="563" t="s">
        <v>26690</v>
      </c>
      <c r="J1070" s="563" t="s">
        <v>24001</v>
      </c>
      <c r="K1070" s="563" t="s">
        <v>62</v>
      </c>
      <c r="L1070" s="563" t="s">
        <v>24001</v>
      </c>
      <c r="M1070" s="563" t="s">
        <v>24001</v>
      </c>
      <c r="N1070" s="563" t="s">
        <v>24001</v>
      </c>
      <c r="O1070" s="564" t="s">
        <v>24001</v>
      </c>
      <c r="P1070" s="564" t="s">
        <v>24001</v>
      </c>
      <c r="Q1070" s="564">
        <v>39415</v>
      </c>
      <c r="R1070" s="564"/>
      <c r="S1070" s="564" t="s">
        <v>29670</v>
      </c>
    </row>
    <row r="1071" spans="1:19" x14ac:dyDescent="0.35">
      <c r="A1071" s="562">
        <v>212</v>
      </c>
      <c r="B1071" s="563" t="s">
        <v>484</v>
      </c>
      <c r="C1071" s="563" t="s">
        <v>19195</v>
      </c>
      <c r="D1071" s="563" t="s">
        <v>19489</v>
      </c>
      <c r="E1071" s="563" t="s">
        <v>19488</v>
      </c>
      <c r="F1071" s="563" t="s">
        <v>24684</v>
      </c>
      <c r="G1071" s="563" t="s">
        <v>19476</v>
      </c>
      <c r="H1071" s="563" t="s">
        <v>3454</v>
      </c>
      <c r="I1071" s="563" t="s">
        <v>26690</v>
      </c>
      <c r="J1071" s="563" t="s">
        <v>24001</v>
      </c>
      <c r="K1071" s="563" t="s">
        <v>24001</v>
      </c>
      <c r="L1071" s="563" t="s">
        <v>24001</v>
      </c>
      <c r="M1071" s="563" t="s">
        <v>24001</v>
      </c>
      <c r="N1071" s="563" t="s">
        <v>24001</v>
      </c>
      <c r="O1071" s="564" t="s">
        <v>24001</v>
      </c>
      <c r="P1071" s="564" t="s">
        <v>24001</v>
      </c>
      <c r="Q1071" s="564">
        <v>43130</v>
      </c>
      <c r="R1071" s="564"/>
      <c r="S1071" s="564" t="s">
        <v>29671</v>
      </c>
    </row>
    <row r="1072" spans="1:19" x14ac:dyDescent="0.35">
      <c r="A1072" s="559">
        <v>213</v>
      </c>
      <c r="B1072" s="563" t="s">
        <v>484</v>
      </c>
      <c r="C1072" s="563" t="s">
        <v>19195</v>
      </c>
      <c r="D1072" s="563" t="s">
        <v>19492</v>
      </c>
      <c r="E1072" s="563" t="s">
        <v>19490</v>
      </c>
      <c r="F1072" s="563" t="s">
        <v>19491</v>
      </c>
      <c r="G1072" s="563" t="s">
        <v>19476</v>
      </c>
      <c r="H1072" s="563" t="s">
        <v>55</v>
      </c>
      <c r="I1072" s="563" t="s">
        <v>26690</v>
      </c>
      <c r="J1072" s="563" t="s">
        <v>24001</v>
      </c>
      <c r="K1072" s="563" t="s">
        <v>24001</v>
      </c>
      <c r="L1072" s="563" t="s">
        <v>24001</v>
      </c>
      <c r="M1072" s="563" t="s">
        <v>24001</v>
      </c>
      <c r="N1072" s="563" t="s">
        <v>24001</v>
      </c>
      <c r="O1072" s="564" t="s">
        <v>24001</v>
      </c>
      <c r="P1072" s="564" t="s">
        <v>24001</v>
      </c>
      <c r="Q1072" s="564">
        <v>33148</v>
      </c>
      <c r="R1072" s="564"/>
      <c r="S1072" s="564" t="s">
        <v>19492</v>
      </c>
    </row>
    <row r="1073" spans="1:19" x14ac:dyDescent="0.35">
      <c r="A1073" s="559">
        <v>577</v>
      </c>
      <c r="B1073" s="563" t="s">
        <v>484</v>
      </c>
      <c r="C1073" s="563" t="s">
        <v>16173</v>
      </c>
      <c r="D1073" s="563" t="s">
        <v>16186</v>
      </c>
      <c r="E1073" s="563" t="s">
        <v>16182</v>
      </c>
      <c r="F1073" s="563" t="s">
        <v>16183</v>
      </c>
      <c r="G1073" s="563" t="s">
        <v>16184</v>
      </c>
      <c r="H1073" s="563" t="s">
        <v>16185</v>
      </c>
      <c r="I1073" s="563" t="s">
        <v>26690</v>
      </c>
      <c r="J1073" s="563" t="s">
        <v>24001</v>
      </c>
      <c r="K1073" s="563" t="s">
        <v>24001</v>
      </c>
      <c r="L1073" s="563" t="s">
        <v>24001</v>
      </c>
      <c r="M1073" s="563" t="s">
        <v>24001</v>
      </c>
      <c r="N1073" s="563" t="s">
        <v>24001</v>
      </c>
      <c r="O1073" s="564" t="s">
        <v>24001</v>
      </c>
      <c r="P1073" s="564" t="s">
        <v>24001</v>
      </c>
      <c r="Q1073" s="564">
        <v>38390</v>
      </c>
      <c r="R1073" s="564">
        <v>39743</v>
      </c>
      <c r="S1073" s="564" t="s">
        <v>29672</v>
      </c>
    </row>
    <row r="1074" spans="1:19" x14ac:dyDescent="0.35">
      <c r="A1074" s="562">
        <v>578</v>
      </c>
      <c r="B1074" s="563" t="s">
        <v>484</v>
      </c>
      <c r="C1074" s="563" t="s">
        <v>16173</v>
      </c>
      <c r="D1074" s="563" t="s">
        <v>16190</v>
      </c>
      <c r="E1074" s="563" t="s">
        <v>16187</v>
      </c>
      <c r="F1074" s="563" t="s">
        <v>16188</v>
      </c>
      <c r="G1074" s="563" t="s">
        <v>16184</v>
      </c>
      <c r="H1074" s="563" t="s">
        <v>16189</v>
      </c>
      <c r="I1074" s="563" t="s">
        <v>26690</v>
      </c>
      <c r="J1074" s="563" t="s">
        <v>24001</v>
      </c>
      <c r="K1074" s="563" t="s">
        <v>24001</v>
      </c>
      <c r="L1074" s="563" t="s">
        <v>24001</v>
      </c>
      <c r="M1074" s="563" t="s">
        <v>24001</v>
      </c>
      <c r="N1074" s="563" t="s">
        <v>24001</v>
      </c>
      <c r="O1074" s="564" t="s">
        <v>24001</v>
      </c>
      <c r="P1074" s="564" t="s">
        <v>24001</v>
      </c>
      <c r="Q1074" s="564">
        <v>33148</v>
      </c>
      <c r="R1074" s="564"/>
      <c r="S1074" s="564" t="s">
        <v>29673</v>
      </c>
    </row>
    <row r="1075" spans="1:19" x14ac:dyDescent="0.35">
      <c r="A1075" s="559">
        <v>579</v>
      </c>
      <c r="B1075" s="563" t="s">
        <v>484</v>
      </c>
      <c r="C1075" s="563" t="s">
        <v>16173</v>
      </c>
      <c r="D1075" s="563" t="s">
        <v>16192</v>
      </c>
      <c r="E1075" s="563" t="s">
        <v>24001</v>
      </c>
      <c r="F1075" s="563" t="s">
        <v>16191</v>
      </c>
      <c r="G1075" s="563" t="s">
        <v>16184</v>
      </c>
      <c r="H1075" s="563" t="s">
        <v>16189</v>
      </c>
      <c r="I1075" s="563" t="s">
        <v>26690</v>
      </c>
      <c r="J1075" s="563" t="s">
        <v>24001</v>
      </c>
      <c r="K1075" s="563" t="s">
        <v>24001</v>
      </c>
      <c r="L1075" s="563" t="s">
        <v>24001</v>
      </c>
      <c r="M1075" s="563" t="s">
        <v>24001</v>
      </c>
      <c r="N1075" s="563" t="s">
        <v>24001</v>
      </c>
      <c r="O1075" s="564" t="s">
        <v>24001</v>
      </c>
      <c r="P1075" s="564" t="s">
        <v>24001</v>
      </c>
      <c r="Q1075" s="564">
        <v>38862</v>
      </c>
      <c r="R1075" s="564"/>
      <c r="S1075" s="564" t="s">
        <v>29674</v>
      </c>
    </row>
    <row r="1076" spans="1:19" x14ac:dyDescent="0.35">
      <c r="A1076" s="559">
        <v>580</v>
      </c>
      <c r="B1076" s="563" t="s">
        <v>484</v>
      </c>
      <c r="C1076" s="563" t="s">
        <v>16173</v>
      </c>
      <c r="D1076" s="563" t="s">
        <v>16195</v>
      </c>
      <c r="E1076" s="563" t="s">
        <v>16193</v>
      </c>
      <c r="F1076" s="563" t="s">
        <v>16194</v>
      </c>
      <c r="G1076" s="563" t="s">
        <v>16184</v>
      </c>
      <c r="H1076" s="563" t="s">
        <v>6964</v>
      </c>
      <c r="I1076" s="563" t="s">
        <v>26690</v>
      </c>
      <c r="J1076" s="563" t="s">
        <v>24001</v>
      </c>
      <c r="K1076" s="563" t="s">
        <v>24001</v>
      </c>
      <c r="L1076" s="563" t="s">
        <v>24001</v>
      </c>
      <c r="M1076" s="563" t="s">
        <v>24001</v>
      </c>
      <c r="N1076" s="563" t="s">
        <v>24001</v>
      </c>
      <c r="O1076" s="564" t="s">
        <v>24001</v>
      </c>
      <c r="P1076" s="564" t="s">
        <v>24001</v>
      </c>
      <c r="Q1076" s="564">
        <v>33148</v>
      </c>
      <c r="R1076" s="564"/>
      <c r="S1076" s="564" t="s">
        <v>29675</v>
      </c>
    </row>
    <row r="1077" spans="1:19" x14ac:dyDescent="0.35">
      <c r="A1077" s="562">
        <v>581</v>
      </c>
      <c r="B1077" s="563" t="s">
        <v>484</v>
      </c>
      <c r="C1077" s="563" t="s">
        <v>16173</v>
      </c>
      <c r="D1077" s="563" t="s">
        <v>16198</v>
      </c>
      <c r="E1077" s="563" t="s">
        <v>16196</v>
      </c>
      <c r="F1077" s="563" t="s">
        <v>16197</v>
      </c>
      <c r="G1077" s="563" t="s">
        <v>16184</v>
      </c>
      <c r="H1077" s="563" t="s">
        <v>55</v>
      </c>
      <c r="I1077" s="563" t="s">
        <v>26690</v>
      </c>
      <c r="J1077" s="563" t="s">
        <v>24001</v>
      </c>
      <c r="K1077" s="563" t="s">
        <v>24001</v>
      </c>
      <c r="L1077" s="563" t="s">
        <v>24001</v>
      </c>
      <c r="M1077" s="563" t="s">
        <v>24001</v>
      </c>
      <c r="N1077" s="563" t="s">
        <v>24001</v>
      </c>
      <c r="O1077" s="564" t="s">
        <v>24001</v>
      </c>
      <c r="P1077" s="564" t="s">
        <v>24001</v>
      </c>
      <c r="Q1077" s="564">
        <v>33148</v>
      </c>
      <c r="R1077" s="564"/>
      <c r="S1077" s="564" t="s">
        <v>16198</v>
      </c>
    </row>
    <row r="1078" spans="1:19" x14ac:dyDescent="0.35">
      <c r="A1078" s="559">
        <v>2886</v>
      </c>
      <c r="B1078" s="563" t="s">
        <v>484</v>
      </c>
      <c r="C1078" s="563" t="s">
        <v>8880</v>
      </c>
      <c r="D1078" s="563" t="s">
        <v>34284</v>
      </c>
      <c r="E1078" s="563" t="s">
        <v>24001</v>
      </c>
      <c r="F1078" s="563" t="s">
        <v>34285</v>
      </c>
      <c r="G1078" s="563" t="s">
        <v>34286</v>
      </c>
      <c r="H1078" s="563" t="s">
        <v>18020</v>
      </c>
      <c r="I1078" s="563" t="s">
        <v>34287</v>
      </c>
      <c r="J1078" s="563" t="s">
        <v>109</v>
      </c>
      <c r="K1078" s="563" t="s">
        <v>24001</v>
      </c>
      <c r="L1078" s="563" t="s">
        <v>24001</v>
      </c>
      <c r="M1078" s="563" t="s">
        <v>24001</v>
      </c>
      <c r="N1078" s="563" t="s">
        <v>24001</v>
      </c>
      <c r="O1078" s="564" t="s">
        <v>24001</v>
      </c>
      <c r="P1078" s="564" t="s">
        <v>24001</v>
      </c>
      <c r="Q1078" s="564">
        <v>45432</v>
      </c>
      <c r="R1078" s="564"/>
      <c r="S1078" s="564" t="s">
        <v>34288</v>
      </c>
    </row>
    <row r="1079" spans="1:19" x14ac:dyDescent="0.35">
      <c r="A1079" s="559">
        <v>5289</v>
      </c>
      <c r="B1079" s="563" t="s">
        <v>484</v>
      </c>
      <c r="C1079" s="563" t="s">
        <v>28883</v>
      </c>
      <c r="D1079" s="563" t="s">
        <v>13656</v>
      </c>
      <c r="E1079" s="563" t="s">
        <v>13652</v>
      </c>
      <c r="F1079" s="563" t="s">
        <v>13653</v>
      </c>
      <c r="G1079" s="563" t="s">
        <v>13654</v>
      </c>
      <c r="H1079" s="563" t="s">
        <v>13655</v>
      </c>
      <c r="I1079" s="563" t="s">
        <v>26690</v>
      </c>
      <c r="J1079" s="563" t="s">
        <v>24001</v>
      </c>
      <c r="K1079" s="563" t="s">
        <v>24001</v>
      </c>
      <c r="L1079" s="563" t="s">
        <v>24001</v>
      </c>
      <c r="M1079" s="563" t="s">
        <v>24001</v>
      </c>
      <c r="N1079" s="563" t="s">
        <v>24001</v>
      </c>
      <c r="O1079" s="564" t="s">
        <v>24001</v>
      </c>
      <c r="P1079" s="564" t="s">
        <v>24001</v>
      </c>
      <c r="Q1079" s="564">
        <v>33148</v>
      </c>
      <c r="R1079" s="564"/>
      <c r="S1079" s="564" t="s">
        <v>29676</v>
      </c>
    </row>
    <row r="1080" spans="1:19" x14ac:dyDescent="0.35">
      <c r="A1080" s="562">
        <v>5290</v>
      </c>
      <c r="B1080" s="563" t="s">
        <v>484</v>
      </c>
      <c r="C1080" s="563" t="s">
        <v>28883</v>
      </c>
      <c r="D1080" s="563" t="s">
        <v>13659</v>
      </c>
      <c r="E1080" s="563" t="s">
        <v>24001</v>
      </c>
      <c r="F1080" s="563" t="s">
        <v>13657</v>
      </c>
      <c r="G1080" s="563" t="s">
        <v>13654</v>
      </c>
      <c r="H1080" s="563" t="s">
        <v>13658</v>
      </c>
      <c r="I1080" s="563" t="s">
        <v>26690</v>
      </c>
      <c r="J1080" s="563" t="s">
        <v>24001</v>
      </c>
      <c r="K1080" s="563" t="s">
        <v>24001</v>
      </c>
      <c r="L1080" s="563" t="s">
        <v>24001</v>
      </c>
      <c r="M1080" s="563" t="s">
        <v>24001</v>
      </c>
      <c r="N1080" s="563" t="s">
        <v>24001</v>
      </c>
      <c r="O1080" s="564" t="s">
        <v>24001</v>
      </c>
      <c r="P1080" s="564" t="s">
        <v>24001</v>
      </c>
      <c r="Q1080" s="564">
        <v>40218</v>
      </c>
      <c r="R1080" s="564"/>
      <c r="S1080" s="564" t="s">
        <v>29677</v>
      </c>
    </row>
    <row r="1081" spans="1:19" x14ac:dyDescent="0.35">
      <c r="A1081" s="559">
        <v>5291</v>
      </c>
      <c r="B1081" s="563" t="s">
        <v>484</v>
      </c>
      <c r="C1081" s="563" t="s">
        <v>28883</v>
      </c>
      <c r="D1081" s="563" t="s">
        <v>13662</v>
      </c>
      <c r="E1081" s="563" t="s">
        <v>24001</v>
      </c>
      <c r="F1081" s="563" t="s">
        <v>13660</v>
      </c>
      <c r="G1081" s="563" t="s">
        <v>13654</v>
      </c>
      <c r="H1081" s="563" t="s">
        <v>13661</v>
      </c>
      <c r="I1081" s="563" t="s">
        <v>26690</v>
      </c>
      <c r="J1081" s="563" t="s">
        <v>24001</v>
      </c>
      <c r="K1081" s="563" t="s">
        <v>24001</v>
      </c>
      <c r="L1081" s="563" t="s">
        <v>24001</v>
      </c>
      <c r="M1081" s="563" t="s">
        <v>24001</v>
      </c>
      <c r="N1081" s="563" t="s">
        <v>24001</v>
      </c>
      <c r="O1081" s="564" t="s">
        <v>24001</v>
      </c>
      <c r="P1081" s="564" t="s">
        <v>24001</v>
      </c>
      <c r="Q1081" s="564">
        <v>33148</v>
      </c>
      <c r="R1081" s="564"/>
      <c r="S1081" s="564" t="s">
        <v>29678</v>
      </c>
    </row>
    <row r="1082" spans="1:19" x14ac:dyDescent="0.35">
      <c r="A1082" s="559">
        <v>5292</v>
      </c>
      <c r="B1082" s="563" t="s">
        <v>484</v>
      </c>
      <c r="C1082" s="563" t="s">
        <v>28883</v>
      </c>
      <c r="D1082" s="563" t="s">
        <v>13665</v>
      </c>
      <c r="E1082" s="563" t="s">
        <v>13663</v>
      </c>
      <c r="F1082" s="563" t="s">
        <v>13664</v>
      </c>
      <c r="G1082" s="563" t="s">
        <v>13654</v>
      </c>
      <c r="H1082" s="563" t="s">
        <v>13546</v>
      </c>
      <c r="I1082" s="563" t="s">
        <v>26690</v>
      </c>
      <c r="J1082" s="563" t="s">
        <v>24001</v>
      </c>
      <c r="K1082" s="563" t="s">
        <v>24001</v>
      </c>
      <c r="L1082" s="563" t="s">
        <v>24001</v>
      </c>
      <c r="M1082" s="563" t="s">
        <v>24001</v>
      </c>
      <c r="N1082" s="563" t="s">
        <v>24001</v>
      </c>
      <c r="O1082" s="564" t="s">
        <v>24001</v>
      </c>
      <c r="P1082" s="564" t="s">
        <v>24001</v>
      </c>
      <c r="Q1082" s="564">
        <v>33148</v>
      </c>
      <c r="R1082" s="564"/>
      <c r="S1082" s="564" t="s">
        <v>29679</v>
      </c>
    </row>
    <row r="1083" spans="1:19" x14ac:dyDescent="0.35">
      <c r="A1083" s="562">
        <v>5293</v>
      </c>
      <c r="B1083" s="563" t="s">
        <v>484</v>
      </c>
      <c r="C1083" s="563" t="s">
        <v>28883</v>
      </c>
      <c r="D1083" s="563" t="s">
        <v>13669</v>
      </c>
      <c r="E1083" s="563" t="s">
        <v>13666</v>
      </c>
      <c r="F1083" s="563" t="s">
        <v>13667</v>
      </c>
      <c r="G1083" s="563" t="s">
        <v>13654</v>
      </c>
      <c r="H1083" s="563" t="s">
        <v>13668</v>
      </c>
      <c r="I1083" s="563" t="s">
        <v>26690</v>
      </c>
      <c r="J1083" s="563" t="s">
        <v>24001</v>
      </c>
      <c r="K1083" s="563" t="s">
        <v>24001</v>
      </c>
      <c r="L1083" s="563" t="s">
        <v>24001</v>
      </c>
      <c r="M1083" s="563" t="s">
        <v>24001</v>
      </c>
      <c r="N1083" s="563" t="s">
        <v>24001</v>
      </c>
      <c r="O1083" s="564" t="s">
        <v>24001</v>
      </c>
      <c r="P1083" s="564" t="s">
        <v>24001</v>
      </c>
      <c r="Q1083" s="564">
        <v>33148</v>
      </c>
      <c r="R1083" s="564"/>
      <c r="S1083" s="564" t="s">
        <v>29680</v>
      </c>
    </row>
    <row r="1084" spans="1:19" x14ac:dyDescent="0.35">
      <c r="A1084" s="559">
        <v>5294</v>
      </c>
      <c r="B1084" s="563" t="s">
        <v>484</v>
      </c>
      <c r="C1084" s="563" t="s">
        <v>28883</v>
      </c>
      <c r="D1084" s="563" t="s">
        <v>13672</v>
      </c>
      <c r="E1084" s="563" t="s">
        <v>13670</v>
      </c>
      <c r="F1084" s="563" t="s">
        <v>13671</v>
      </c>
      <c r="G1084" s="563" t="s">
        <v>13654</v>
      </c>
      <c r="H1084" s="563" t="s">
        <v>5103</v>
      </c>
      <c r="I1084" s="563" t="s">
        <v>26690</v>
      </c>
      <c r="J1084" s="563" t="s">
        <v>24001</v>
      </c>
      <c r="K1084" s="563" t="s">
        <v>24001</v>
      </c>
      <c r="L1084" s="563" t="s">
        <v>24001</v>
      </c>
      <c r="M1084" s="563" t="s">
        <v>24001</v>
      </c>
      <c r="N1084" s="563" t="s">
        <v>24001</v>
      </c>
      <c r="O1084" s="564" t="s">
        <v>24001</v>
      </c>
      <c r="P1084" s="564" t="s">
        <v>24001</v>
      </c>
      <c r="Q1084" s="564">
        <v>33148</v>
      </c>
      <c r="R1084" s="564"/>
      <c r="S1084" s="564" t="s">
        <v>29681</v>
      </c>
    </row>
    <row r="1085" spans="1:19" x14ac:dyDescent="0.35">
      <c r="A1085" s="559">
        <v>5295</v>
      </c>
      <c r="B1085" s="563" t="s">
        <v>484</v>
      </c>
      <c r="C1085" s="563" t="s">
        <v>28883</v>
      </c>
      <c r="D1085" s="563" t="s">
        <v>13675</v>
      </c>
      <c r="E1085" s="563" t="s">
        <v>13673</v>
      </c>
      <c r="F1085" s="563" t="s">
        <v>13674</v>
      </c>
      <c r="G1085" s="563" t="s">
        <v>13654</v>
      </c>
      <c r="H1085" s="563" t="s">
        <v>6232</v>
      </c>
      <c r="I1085" s="563" t="s">
        <v>26690</v>
      </c>
      <c r="J1085" s="563" t="s">
        <v>24001</v>
      </c>
      <c r="K1085" s="563" t="s">
        <v>24001</v>
      </c>
      <c r="L1085" s="563" t="s">
        <v>24001</v>
      </c>
      <c r="M1085" s="563" t="s">
        <v>24001</v>
      </c>
      <c r="N1085" s="563" t="s">
        <v>24001</v>
      </c>
      <c r="O1085" s="564" t="s">
        <v>24001</v>
      </c>
      <c r="P1085" s="564" t="s">
        <v>24001</v>
      </c>
      <c r="Q1085" s="564">
        <v>33148</v>
      </c>
      <c r="R1085" s="564"/>
      <c r="S1085" s="564" t="s">
        <v>29682</v>
      </c>
    </row>
    <row r="1086" spans="1:19" x14ac:dyDescent="0.35">
      <c r="A1086" s="562">
        <v>5296</v>
      </c>
      <c r="B1086" s="563" t="s">
        <v>484</v>
      </c>
      <c r="C1086" s="563" t="s">
        <v>28883</v>
      </c>
      <c r="D1086" s="563" t="s">
        <v>13679</v>
      </c>
      <c r="E1086" s="563" t="s">
        <v>13676</v>
      </c>
      <c r="F1086" s="563" t="s">
        <v>13677</v>
      </c>
      <c r="G1086" s="563" t="s">
        <v>13654</v>
      </c>
      <c r="H1086" s="563" t="s">
        <v>13678</v>
      </c>
      <c r="I1086" s="563" t="s">
        <v>26690</v>
      </c>
      <c r="J1086" s="563" t="s">
        <v>24001</v>
      </c>
      <c r="K1086" s="563" t="s">
        <v>24001</v>
      </c>
      <c r="L1086" s="563" t="s">
        <v>24001</v>
      </c>
      <c r="M1086" s="563" t="s">
        <v>24001</v>
      </c>
      <c r="N1086" s="563" t="s">
        <v>24001</v>
      </c>
      <c r="O1086" s="564" t="s">
        <v>24001</v>
      </c>
      <c r="P1086" s="564" t="s">
        <v>24001</v>
      </c>
      <c r="Q1086" s="564">
        <v>33148</v>
      </c>
      <c r="R1086" s="564"/>
      <c r="S1086" s="564" t="s">
        <v>29683</v>
      </c>
    </row>
    <row r="1087" spans="1:19" x14ac:dyDescent="0.35">
      <c r="A1087" s="559">
        <v>5297</v>
      </c>
      <c r="B1087" s="563" t="s">
        <v>484</v>
      </c>
      <c r="C1087" s="563" t="s">
        <v>28883</v>
      </c>
      <c r="D1087" s="563" t="s">
        <v>13683</v>
      </c>
      <c r="E1087" s="563" t="s">
        <v>13680</v>
      </c>
      <c r="F1087" s="563" t="s">
        <v>13681</v>
      </c>
      <c r="G1087" s="563" t="s">
        <v>13654</v>
      </c>
      <c r="H1087" s="563" t="s">
        <v>13682</v>
      </c>
      <c r="I1087" s="563" t="s">
        <v>26690</v>
      </c>
      <c r="J1087" s="563" t="s">
        <v>24001</v>
      </c>
      <c r="K1087" s="563" t="s">
        <v>24001</v>
      </c>
      <c r="L1087" s="563" t="s">
        <v>27757</v>
      </c>
      <c r="M1087" s="563" t="s">
        <v>24001</v>
      </c>
      <c r="N1087" s="563" t="s">
        <v>24001</v>
      </c>
      <c r="O1087" s="564" t="s">
        <v>24001</v>
      </c>
      <c r="P1087" s="564" t="s">
        <v>24001</v>
      </c>
      <c r="Q1087" s="564">
        <v>33148</v>
      </c>
      <c r="R1087" s="564"/>
      <c r="S1087" s="564" t="s">
        <v>29684</v>
      </c>
    </row>
    <row r="1088" spans="1:19" x14ac:dyDescent="0.35">
      <c r="A1088" s="559">
        <v>5298</v>
      </c>
      <c r="B1088" s="563" t="s">
        <v>484</v>
      </c>
      <c r="C1088" s="563" t="s">
        <v>28883</v>
      </c>
      <c r="D1088" s="563" t="s">
        <v>13687</v>
      </c>
      <c r="E1088" s="563" t="s">
        <v>13684</v>
      </c>
      <c r="F1088" s="563" t="s">
        <v>13685</v>
      </c>
      <c r="G1088" s="563" t="s">
        <v>13654</v>
      </c>
      <c r="H1088" s="563" t="s">
        <v>13686</v>
      </c>
      <c r="I1088" s="563" t="s">
        <v>26690</v>
      </c>
      <c r="J1088" s="563" t="s">
        <v>24001</v>
      </c>
      <c r="K1088" s="563" t="s">
        <v>24001</v>
      </c>
      <c r="L1088" s="563" t="s">
        <v>24001</v>
      </c>
      <c r="M1088" s="563" t="s">
        <v>24001</v>
      </c>
      <c r="N1088" s="563" t="s">
        <v>24001</v>
      </c>
      <c r="O1088" s="564" t="s">
        <v>24001</v>
      </c>
      <c r="P1088" s="564" t="s">
        <v>24001</v>
      </c>
      <c r="Q1088" s="564">
        <v>33148</v>
      </c>
      <c r="R1088" s="564"/>
      <c r="S1088" s="564" t="s">
        <v>29685</v>
      </c>
    </row>
    <row r="1089" spans="1:19" x14ac:dyDescent="0.35">
      <c r="A1089" s="562">
        <v>5299</v>
      </c>
      <c r="B1089" s="563" t="s">
        <v>484</v>
      </c>
      <c r="C1089" s="563" t="s">
        <v>28883</v>
      </c>
      <c r="D1089" s="563" t="s">
        <v>13690</v>
      </c>
      <c r="E1089" s="563" t="s">
        <v>13688</v>
      </c>
      <c r="F1089" s="563" t="s">
        <v>13689</v>
      </c>
      <c r="G1089" s="563" t="s">
        <v>13654</v>
      </c>
      <c r="H1089" s="563" t="s">
        <v>12945</v>
      </c>
      <c r="I1089" s="563" t="s">
        <v>26690</v>
      </c>
      <c r="J1089" s="563" t="s">
        <v>24001</v>
      </c>
      <c r="K1089" s="563" t="s">
        <v>24001</v>
      </c>
      <c r="L1089" s="563" t="s">
        <v>24001</v>
      </c>
      <c r="M1089" s="563" t="s">
        <v>24001</v>
      </c>
      <c r="N1089" s="563" t="s">
        <v>24001</v>
      </c>
      <c r="O1089" s="564" t="s">
        <v>24001</v>
      </c>
      <c r="P1089" s="564" t="s">
        <v>24001</v>
      </c>
      <c r="Q1089" s="564">
        <v>33148</v>
      </c>
      <c r="R1089" s="564"/>
      <c r="S1089" s="564" t="s">
        <v>29686</v>
      </c>
    </row>
    <row r="1090" spans="1:19" x14ac:dyDescent="0.35">
      <c r="A1090" s="559">
        <v>5300</v>
      </c>
      <c r="B1090" s="563" t="s">
        <v>484</v>
      </c>
      <c r="C1090" s="563" t="s">
        <v>28883</v>
      </c>
      <c r="D1090" s="563" t="s">
        <v>13693</v>
      </c>
      <c r="E1090" s="563" t="s">
        <v>13688</v>
      </c>
      <c r="F1090" s="563" t="s">
        <v>13691</v>
      </c>
      <c r="G1090" s="563" t="s">
        <v>13654</v>
      </c>
      <c r="H1090" s="563" t="s">
        <v>13692</v>
      </c>
      <c r="I1090" s="563" t="s">
        <v>26690</v>
      </c>
      <c r="J1090" s="563" t="s">
        <v>24001</v>
      </c>
      <c r="K1090" s="563" t="s">
        <v>24001</v>
      </c>
      <c r="L1090" s="563" t="s">
        <v>24001</v>
      </c>
      <c r="M1090" s="563" t="s">
        <v>24001</v>
      </c>
      <c r="N1090" s="563" t="s">
        <v>24001</v>
      </c>
      <c r="O1090" s="564" t="s">
        <v>24001</v>
      </c>
      <c r="P1090" s="564" t="s">
        <v>24001</v>
      </c>
      <c r="Q1090" s="564">
        <v>33148</v>
      </c>
      <c r="R1090" s="564"/>
      <c r="S1090" s="564" t="s">
        <v>29687</v>
      </c>
    </row>
    <row r="1091" spans="1:19" x14ac:dyDescent="0.35">
      <c r="A1091" s="559">
        <v>5301</v>
      </c>
      <c r="B1091" s="563" t="s">
        <v>484</v>
      </c>
      <c r="C1091" s="563" t="s">
        <v>28883</v>
      </c>
      <c r="D1091" s="563" t="s">
        <v>13697</v>
      </c>
      <c r="E1091" s="563" t="s">
        <v>13694</v>
      </c>
      <c r="F1091" s="563" t="s">
        <v>13695</v>
      </c>
      <c r="G1091" s="563" t="s">
        <v>13654</v>
      </c>
      <c r="H1091" s="563" t="s">
        <v>13696</v>
      </c>
      <c r="I1091" s="563" t="s">
        <v>26690</v>
      </c>
      <c r="J1091" s="563" t="s">
        <v>24001</v>
      </c>
      <c r="K1091" s="563" t="s">
        <v>24001</v>
      </c>
      <c r="L1091" s="563" t="s">
        <v>24001</v>
      </c>
      <c r="M1091" s="563" t="s">
        <v>24001</v>
      </c>
      <c r="N1091" s="563" t="s">
        <v>24001</v>
      </c>
      <c r="O1091" s="564" t="s">
        <v>24001</v>
      </c>
      <c r="P1091" s="564" t="s">
        <v>24001</v>
      </c>
      <c r="Q1091" s="564">
        <v>33148</v>
      </c>
      <c r="R1091" s="564"/>
      <c r="S1091" s="564" t="s">
        <v>29688</v>
      </c>
    </row>
    <row r="1092" spans="1:19" x14ac:dyDescent="0.35">
      <c r="A1092" s="562">
        <v>5302</v>
      </c>
      <c r="B1092" s="563" t="s">
        <v>484</v>
      </c>
      <c r="C1092" s="563" t="s">
        <v>28883</v>
      </c>
      <c r="D1092" s="563" t="s">
        <v>13701</v>
      </c>
      <c r="E1092" s="563" t="s">
        <v>13698</v>
      </c>
      <c r="F1092" s="563" t="s">
        <v>13699</v>
      </c>
      <c r="G1092" s="563" t="s">
        <v>13654</v>
      </c>
      <c r="H1092" s="563" t="s">
        <v>13700</v>
      </c>
      <c r="I1092" s="563" t="s">
        <v>27360</v>
      </c>
      <c r="J1092" s="563" t="s">
        <v>24001</v>
      </c>
      <c r="K1092" s="563" t="s">
        <v>24001</v>
      </c>
      <c r="L1092" s="563" t="s">
        <v>24001</v>
      </c>
      <c r="M1092" s="563" t="s">
        <v>24001</v>
      </c>
      <c r="N1092" s="563" t="s">
        <v>24001</v>
      </c>
      <c r="O1092" s="564" t="s">
        <v>24001</v>
      </c>
      <c r="P1092" s="564" t="s">
        <v>24001</v>
      </c>
      <c r="Q1092" s="564">
        <v>33148</v>
      </c>
      <c r="R1092" s="564"/>
      <c r="S1092" s="564" t="s">
        <v>34289</v>
      </c>
    </row>
    <row r="1093" spans="1:19" x14ac:dyDescent="0.35">
      <c r="A1093" s="559">
        <v>5303</v>
      </c>
      <c r="B1093" s="563" t="s">
        <v>484</v>
      </c>
      <c r="C1093" s="563" t="s">
        <v>28883</v>
      </c>
      <c r="D1093" s="563" t="s">
        <v>13704</v>
      </c>
      <c r="E1093" s="563" t="s">
        <v>13702</v>
      </c>
      <c r="F1093" s="563" t="s">
        <v>13703</v>
      </c>
      <c r="G1093" s="563" t="s">
        <v>13654</v>
      </c>
      <c r="H1093" s="563" t="s">
        <v>12849</v>
      </c>
      <c r="I1093" s="563" t="s">
        <v>26690</v>
      </c>
      <c r="J1093" s="563" t="s">
        <v>24001</v>
      </c>
      <c r="K1093" s="563" t="s">
        <v>62</v>
      </c>
      <c r="L1093" s="563" t="s">
        <v>24001</v>
      </c>
      <c r="M1093" s="563" t="s">
        <v>24001</v>
      </c>
      <c r="N1093" s="563" t="s">
        <v>24001</v>
      </c>
      <c r="O1093" s="564" t="s">
        <v>24001</v>
      </c>
      <c r="P1093" s="564" t="s">
        <v>24001</v>
      </c>
      <c r="Q1093" s="564">
        <v>33148</v>
      </c>
      <c r="R1093" s="564"/>
      <c r="S1093" s="564" t="s">
        <v>29689</v>
      </c>
    </row>
    <row r="1094" spans="1:19" x14ac:dyDescent="0.35">
      <c r="A1094" s="559">
        <v>5304</v>
      </c>
      <c r="B1094" s="563" t="s">
        <v>484</v>
      </c>
      <c r="C1094" s="563" t="s">
        <v>28883</v>
      </c>
      <c r="D1094" s="563" t="s">
        <v>13707</v>
      </c>
      <c r="E1094" s="563" t="s">
        <v>13705</v>
      </c>
      <c r="F1094" s="563" t="s">
        <v>13706</v>
      </c>
      <c r="G1094" s="563" t="s">
        <v>13654</v>
      </c>
      <c r="H1094" s="563" t="s">
        <v>55</v>
      </c>
      <c r="I1094" s="563" t="s">
        <v>26690</v>
      </c>
      <c r="J1094" s="563" t="s">
        <v>24001</v>
      </c>
      <c r="K1094" s="563" t="s">
        <v>24001</v>
      </c>
      <c r="L1094" s="563" t="s">
        <v>24001</v>
      </c>
      <c r="M1094" s="563" t="s">
        <v>24001</v>
      </c>
      <c r="N1094" s="563" t="s">
        <v>24001</v>
      </c>
      <c r="O1094" s="564" t="s">
        <v>24001</v>
      </c>
      <c r="P1094" s="564" t="s">
        <v>24001</v>
      </c>
      <c r="Q1094" s="564">
        <v>33148</v>
      </c>
      <c r="R1094" s="564"/>
      <c r="S1094" s="564" t="s">
        <v>13707</v>
      </c>
    </row>
    <row r="1095" spans="1:19" x14ac:dyDescent="0.35">
      <c r="A1095" s="562">
        <v>4434</v>
      </c>
      <c r="B1095" s="563" t="s">
        <v>484</v>
      </c>
      <c r="C1095" s="563" t="s">
        <v>10615</v>
      </c>
      <c r="D1095" s="563" t="s">
        <v>10655</v>
      </c>
      <c r="E1095" s="563" t="s">
        <v>24001</v>
      </c>
      <c r="F1095" s="563" t="s">
        <v>10653</v>
      </c>
      <c r="G1095" s="563" t="s">
        <v>10654</v>
      </c>
      <c r="H1095" s="563" t="s">
        <v>655</v>
      </c>
      <c r="I1095" s="563" t="s">
        <v>26690</v>
      </c>
      <c r="J1095" s="563" t="s">
        <v>109</v>
      </c>
      <c r="K1095" s="563" t="s">
        <v>24001</v>
      </c>
      <c r="L1095" s="563" t="s">
        <v>24001</v>
      </c>
      <c r="M1095" s="563" t="s">
        <v>24001</v>
      </c>
      <c r="N1095" s="563" t="s">
        <v>24001</v>
      </c>
      <c r="O1095" s="564" t="s">
        <v>24001</v>
      </c>
      <c r="P1095" s="564" t="s">
        <v>24001</v>
      </c>
      <c r="Q1095" s="564">
        <v>33148</v>
      </c>
      <c r="R1095" s="564"/>
      <c r="S1095" s="564" t="s">
        <v>29690</v>
      </c>
    </row>
    <row r="1096" spans="1:19" x14ac:dyDescent="0.35">
      <c r="A1096" s="559">
        <v>4509</v>
      </c>
      <c r="B1096" s="563" t="s">
        <v>484</v>
      </c>
      <c r="C1096" s="563" t="s">
        <v>10874</v>
      </c>
      <c r="D1096" s="563" t="s">
        <v>10886</v>
      </c>
      <c r="E1096" s="563" t="s">
        <v>10882</v>
      </c>
      <c r="F1096" s="563" t="s">
        <v>10883</v>
      </c>
      <c r="G1096" s="563" t="s">
        <v>10884</v>
      </c>
      <c r="H1096" s="563" t="s">
        <v>10885</v>
      </c>
      <c r="I1096" s="563" t="s">
        <v>26690</v>
      </c>
      <c r="J1096" s="563" t="s">
        <v>24001</v>
      </c>
      <c r="K1096" s="563" t="s">
        <v>24001</v>
      </c>
      <c r="L1096" s="563" t="s">
        <v>24001</v>
      </c>
      <c r="M1096" s="563" t="s">
        <v>24001</v>
      </c>
      <c r="N1096" s="563" t="s">
        <v>24001</v>
      </c>
      <c r="O1096" s="564" t="s">
        <v>24001</v>
      </c>
      <c r="P1096" s="564" t="s">
        <v>24001</v>
      </c>
      <c r="Q1096" s="564">
        <v>38933</v>
      </c>
      <c r="R1096" s="564">
        <v>41696.575405092597</v>
      </c>
      <c r="S1096" s="564" t="s">
        <v>29691</v>
      </c>
    </row>
    <row r="1097" spans="1:19" x14ac:dyDescent="0.35">
      <c r="A1097" s="559">
        <v>4510</v>
      </c>
      <c r="B1097" s="563" t="s">
        <v>484</v>
      </c>
      <c r="C1097" s="563" t="s">
        <v>10874</v>
      </c>
      <c r="D1097" s="563" t="s">
        <v>10889</v>
      </c>
      <c r="E1097" s="563" t="s">
        <v>10882</v>
      </c>
      <c r="F1097" s="563" t="s">
        <v>10887</v>
      </c>
      <c r="G1097" s="563" t="s">
        <v>10884</v>
      </c>
      <c r="H1097" s="563" t="s">
        <v>10888</v>
      </c>
      <c r="I1097" s="563" t="s">
        <v>27215</v>
      </c>
      <c r="J1097" s="563" t="s">
        <v>109</v>
      </c>
      <c r="K1097" s="563" t="s">
        <v>24001</v>
      </c>
      <c r="L1097" s="563" t="s">
        <v>24001</v>
      </c>
      <c r="M1097" s="563" t="s">
        <v>24001</v>
      </c>
      <c r="N1097" s="563" t="s">
        <v>24001</v>
      </c>
      <c r="O1097" s="564" t="s">
        <v>24001</v>
      </c>
      <c r="P1097" s="564" t="s">
        <v>24001</v>
      </c>
      <c r="Q1097" s="564">
        <v>38933</v>
      </c>
      <c r="R1097" s="564"/>
      <c r="S1097" s="564" t="s">
        <v>29692</v>
      </c>
    </row>
    <row r="1098" spans="1:19" x14ac:dyDescent="0.35">
      <c r="A1098" s="562">
        <v>2887</v>
      </c>
      <c r="B1098" s="563" t="s">
        <v>484</v>
      </c>
      <c r="C1098" s="563" t="s">
        <v>8880</v>
      </c>
      <c r="D1098" s="563" t="s">
        <v>8937</v>
      </c>
      <c r="E1098" s="563" t="s">
        <v>8933</v>
      </c>
      <c r="F1098" s="563" t="s">
        <v>8934</v>
      </c>
      <c r="G1098" s="563" t="s">
        <v>8935</v>
      </c>
      <c r="H1098" s="563" t="s">
        <v>8936</v>
      </c>
      <c r="I1098" s="563" t="s">
        <v>26690</v>
      </c>
      <c r="J1098" s="563" t="s">
        <v>24001</v>
      </c>
      <c r="K1098" s="563" t="s">
        <v>24001</v>
      </c>
      <c r="L1098" s="563" t="s">
        <v>24001</v>
      </c>
      <c r="M1098" s="563" t="s">
        <v>24001</v>
      </c>
      <c r="N1098" s="563" t="s">
        <v>24001</v>
      </c>
      <c r="O1098" s="564" t="s">
        <v>24001</v>
      </c>
      <c r="P1098" s="564" t="s">
        <v>24001</v>
      </c>
      <c r="Q1098" s="564">
        <v>33148</v>
      </c>
      <c r="R1098" s="564"/>
      <c r="S1098" s="564" t="s">
        <v>29693</v>
      </c>
    </row>
    <row r="1099" spans="1:19" x14ac:dyDescent="0.35">
      <c r="A1099" s="559">
        <v>2888</v>
      </c>
      <c r="B1099" s="563" t="s">
        <v>484</v>
      </c>
      <c r="C1099" s="563" t="s">
        <v>8880</v>
      </c>
      <c r="D1099" s="563" t="s">
        <v>8940</v>
      </c>
      <c r="E1099" s="563" t="s">
        <v>8938</v>
      </c>
      <c r="F1099" s="563" t="s">
        <v>8939</v>
      </c>
      <c r="G1099" s="563" t="s">
        <v>8935</v>
      </c>
      <c r="H1099" s="563" t="s">
        <v>914</v>
      </c>
      <c r="I1099" s="563" t="s">
        <v>26690</v>
      </c>
      <c r="J1099" s="563" t="s">
        <v>24001</v>
      </c>
      <c r="K1099" s="563" t="s">
        <v>24001</v>
      </c>
      <c r="L1099" s="563" t="s">
        <v>24001</v>
      </c>
      <c r="M1099" s="563" t="s">
        <v>24001</v>
      </c>
      <c r="N1099" s="563" t="s">
        <v>24001</v>
      </c>
      <c r="O1099" s="564" t="s">
        <v>24001</v>
      </c>
      <c r="P1099" s="564" t="s">
        <v>24001</v>
      </c>
      <c r="Q1099" s="564">
        <v>33148</v>
      </c>
      <c r="R1099" s="564"/>
      <c r="S1099" s="564" t="s">
        <v>29694</v>
      </c>
    </row>
    <row r="1100" spans="1:19" x14ac:dyDescent="0.35">
      <c r="A1100" s="559">
        <v>2889</v>
      </c>
      <c r="B1100" s="563" t="s">
        <v>484</v>
      </c>
      <c r="C1100" s="563" t="s">
        <v>8880</v>
      </c>
      <c r="D1100" s="563" t="s">
        <v>8943</v>
      </c>
      <c r="E1100" s="563" t="s">
        <v>8941</v>
      </c>
      <c r="F1100" s="563" t="s">
        <v>8942</v>
      </c>
      <c r="G1100" s="563" t="s">
        <v>8935</v>
      </c>
      <c r="H1100" s="563" t="s">
        <v>3547</v>
      </c>
      <c r="I1100" s="563" t="s">
        <v>26690</v>
      </c>
      <c r="J1100" s="563" t="s">
        <v>24001</v>
      </c>
      <c r="K1100" s="563" t="s">
        <v>24001</v>
      </c>
      <c r="L1100" s="563" t="s">
        <v>24001</v>
      </c>
      <c r="M1100" s="563" t="s">
        <v>24001</v>
      </c>
      <c r="N1100" s="563" t="s">
        <v>24001</v>
      </c>
      <c r="O1100" s="564" t="s">
        <v>24001</v>
      </c>
      <c r="P1100" s="564" t="s">
        <v>24001</v>
      </c>
      <c r="Q1100" s="564">
        <v>33148</v>
      </c>
      <c r="R1100" s="564"/>
      <c r="S1100" s="564" t="s">
        <v>29695</v>
      </c>
    </row>
    <row r="1101" spans="1:19" x14ac:dyDescent="0.35">
      <c r="A1101" s="562">
        <v>2890</v>
      </c>
      <c r="B1101" s="563" t="s">
        <v>484</v>
      </c>
      <c r="C1101" s="563" t="s">
        <v>8880</v>
      </c>
      <c r="D1101" s="563" t="s">
        <v>8947</v>
      </c>
      <c r="E1101" s="563" t="s">
        <v>8944</v>
      </c>
      <c r="F1101" s="563" t="s">
        <v>8945</v>
      </c>
      <c r="G1101" s="563" t="s">
        <v>8935</v>
      </c>
      <c r="H1101" s="563" t="s">
        <v>8946</v>
      </c>
      <c r="I1101" s="563" t="s">
        <v>26690</v>
      </c>
      <c r="J1101" s="563" t="s">
        <v>24001</v>
      </c>
      <c r="K1101" s="563" t="s">
        <v>24001</v>
      </c>
      <c r="L1101" s="563" t="s">
        <v>24001</v>
      </c>
      <c r="M1101" s="563" t="s">
        <v>24001</v>
      </c>
      <c r="N1101" s="563" t="s">
        <v>24001</v>
      </c>
      <c r="O1101" s="564" t="s">
        <v>24001</v>
      </c>
      <c r="P1101" s="564" t="s">
        <v>24001</v>
      </c>
      <c r="Q1101" s="564">
        <v>33148</v>
      </c>
      <c r="R1101" s="564"/>
      <c r="S1101" s="564" t="s">
        <v>29696</v>
      </c>
    </row>
    <row r="1102" spans="1:19" x14ac:dyDescent="0.35">
      <c r="A1102" s="559">
        <v>2891</v>
      </c>
      <c r="B1102" s="563" t="s">
        <v>484</v>
      </c>
      <c r="C1102" s="563" t="s">
        <v>8880</v>
      </c>
      <c r="D1102" s="563" t="s">
        <v>8950</v>
      </c>
      <c r="E1102" s="563" t="s">
        <v>8948</v>
      </c>
      <c r="F1102" s="563" t="s">
        <v>8949</v>
      </c>
      <c r="G1102" s="563" t="s">
        <v>8935</v>
      </c>
      <c r="H1102" s="563" t="s">
        <v>6240</v>
      </c>
      <c r="I1102" s="563" t="s">
        <v>26690</v>
      </c>
      <c r="J1102" s="563" t="s">
        <v>24001</v>
      </c>
      <c r="K1102" s="563" t="s">
        <v>24001</v>
      </c>
      <c r="L1102" s="563" t="s">
        <v>24001</v>
      </c>
      <c r="M1102" s="563" t="s">
        <v>24001</v>
      </c>
      <c r="N1102" s="563" t="s">
        <v>24001</v>
      </c>
      <c r="O1102" s="564" t="s">
        <v>24001</v>
      </c>
      <c r="P1102" s="564" t="s">
        <v>24001</v>
      </c>
      <c r="Q1102" s="564">
        <v>33148</v>
      </c>
      <c r="R1102" s="564"/>
      <c r="S1102" s="564" t="s">
        <v>29697</v>
      </c>
    </row>
    <row r="1103" spans="1:19" x14ac:dyDescent="0.35">
      <c r="A1103" s="559">
        <v>2892</v>
      </c>
      <c r="B1103" s="563" t="s">
        <v>484</v>
      </c>
      <c r="C1103" s="563" t="s">
        <v>8880</v>
      </c>
      <c r="D1103" s="563" t="s">
        <v>8954</v>
      </c>
      <c r="E1103" s="563" t="s">
        <v>8951</v>
      </c>
      <c r="F1103" s="563" t="s">
        <v>8952</v>
      </c>
      <c r="G1103" s="563" t="s">
        <v>8935</v>
      </c>
      <c r="H1103" s="563" t="s">
        <v>8953</v>
      </c>
      <c r="I1103" s="563" t="s">
        <v>26690</v>
      </c>
      <c r="J1103" s="563" t="s">
        <v>24001</v>
      </c>
      <c r="K1103" s="563" t="s">
        <v>62</v>
      </c>
      <c r="L1103" s="563" t="s">
        <v>24001</v>
      </c>
      <c r="M1103" s="563" t="s">
        <v>24001</v>
      </c>
      <c r="N1103" s="563" t="s">
        <v>24001</v>
      </c>
      <c r="O1103" s="564" t="s">
        <v>24001</v>
      </c>
      <c r="P1103" s="564" t="s">
        <v>24001</v>
      </c>
      <c r="Q1103" s="564">
        <v>33148</v>
      </c>
      <c r="R1103" s="564"/>
      <c r="S1103" s="564" t="s">
        <v>29698</v>
      </c>
    </row>
    <row r="1104" spans="1:19" x14ac:dyDescent="0.35">
      <c r="A1104" s="562">
        <v>2893</v>
      </c>
      <c r="B1104" s="563" t="s">
        <v>484</v>
      </c>
      <c r="C1104" s="563" t="s">
        <v>8880</v>
      </c>
      <c r="D1104" s="563" t="s">
        <v>8957</v>
      </c>
      <c r="E1104" s="563" t="s">
        <v>8955</v>
      </c>
      <c r="F1104" s="563" t="s">
        <v>8956</v>
      </c>
      <c r="G1104" s="563" t="s">
        <v>8935</v>
      </c>
      <c r="H1104" s="563" t="s">
        <v>55</v>
      </c>
      <c r="I1104" s="563" t="s">
        <v>26690</v>
      </c>
      <c r="J1104" s="563" t="s">
        <v>24001</v>
      </c>
      <c r="K1104" s="563" t="s">
        <v>24001</v>
      </c>
      <c r="L1104" s="563" t="s">
        <v>24001</v>
      </c>
      <c r="M1104" s="563" t="s">
        <v>24001</v>
      </c>
      <c r="N1104" s="563" t="s">
        <v>24001</v>
      </c>
      <c r="O1104" s="564" t="s">
        <v>24001</v>
      </c>
      <c r="P1104" s="564" t="s">
        <v>24001</v>
      </c>
      <c r="Q1104" s="564">
        <v>33148</v>
      </c>
      <c r="R1104" s="564"/>
      <c r="S1104" s="564" t="s">
        <v>8957</v>
      </c>
    </row>
    <row r="1105" spans="1:19" x14ac:dyDescent="0.35">
      <c r="A1105" s="559">
        <v>2894</v>
      </c>
      <c r="B1105" s="563" t="s">
        <v>484</v>
      </c>
      <c r="C1105" s="563" t="s">
        <v>8880</v>
      </c>
      <c r="D1105" s="563" t="s">
        <v>8960</v>
      </c>
      <c r="E1105" s="563" t="s">
        <v>8958</v>
      </c>
      <c r="F1105" s="563" t="s">
        <v>8959</v>
      </c>
      <c r="G1105" s="563" t="s">
        <v>8935</v>
      </c>
      <c r="H1105" s="563" t="s">
        <v>4489</v>
      </c>
      <c r="I1105" s="563" t="s">
        <v>26690</v>
      </c>
      <c r="J1105" s="563" t="s">
        <v>24001</v>
      </c>
      <c r="K1105" s="563" t="s">
        <v>24001</v>
      </c>
      <c r="L1105" s="563" t="s">
        <v>24001</v>
      </c>
      <c r="M1105" s="563" t="s">
        <v>24001</v>
      </c>
      <c r="N1105" s="563" t="s">
        <v>24001</v>
      </c>
      <c r="O1105" s="564" t="s">
        <v>24001</v>
      </c>
      <c r="P1105" s="564" t="s">
        <v>24001</v>
      </c>
      <c r="Q1105" s="564">
        <v>33148</v>
      </c>
      <c r="R1105" s="564"/>
      <c r="S1105" s="564" t="s">
        <v>29699</v>
      </c>
    </row>
    <row r="1106" spans="1:19" x14ac:dyDescent="0.35">
      <c r="A1106" s="559">
        <v>3450</v>
      </c>
      <c r="B1106" s="563" t="s">
        <v>484</v>
      </c>
      <c r="C1106" s="563" t="s">
        <v>29019</v>
      </c>
      <c r="D1106" s="563" t="s">
        <v>3904</v>
      </c>
      <c r="E1106" s="563" t="s">
        <v>3900</v>
      </c>
      <c r="F1106" s="563" t="s">
        <v>3901</v>
      </c>
      <c r="G1106" s="563" t="s">
        <v>3902</v>
      </c>
      <c r="H1106" s="563" t="s">
        <v>3903</v>
      </c>
      <c r="I1106" s="563" t="s">
        <v>26690</v>
      </c>
      <c r="J1106" s="563" t="s">
        <v>109</v>
      </c>
      <c r="K1106" s="563" t="s">
        <v>24001</v>
      </c>
      <c r="L1106" s="563" t="s">
        <v>24001</v>
      </c>
      <c r="M1106" s="563" t="s">
        <v>24001</v>
      </c>
      <c r="N1106" s="563" t="s">
        <v>24001</v>
      </c>
      <c r="O1106" s="564" t="s">
        <v>24001</v>
      </c>
      <c r="P1106" s="564" t="s">
        <v>24001</v>
      </c>
      <c r="Q1106" s="564">
        <v>33148</v>
      </c>
      <c r="R1106" s="564"/>
      <c r="S1106" s="564" t="s">
        <v>29700</v>
      </c>
    </row>
    <row r="1107" spans="1:19" x14ac:dyDescent="0.35">
      <c r="A1107" s="562">
        <v>3451</v>
      </c>
      <c r="B1107" s="563" t="s">
        <v>484</v>
      </c>
      <c r="C1107" s="563" t="s">
        <v>29019</v>
      </c>
      <c r="D1107" s="563" t="s">
        <v>3907</v>
      </c>
      <c r="E1107" s="563" t="s">
        <v>3905</v>
      </c>
      <c r="F1107" s="563" t="s">
        <v>3906</v>
      </c>
      <c r="G1107" s="563" t="s">
        <v>3902</v>
      </c>
      <c r="H1107" s="563" t="s">
        <v>678</v>
      </c>
      <c r="I1107" s="563" t="s">
        <v>26690</v>
      </c>
      <c r="J1107" s="563" t="s">
        <v>109</v>
      </c>
      <c r="K1107" s="563" t="s">
        <v>24001</v>
      </c>
      <c r="L1107" s="563" t="s">
        <v>24001</v>
      </c>
      <c r="M1107" s="563" t="s">
        <v>24001</v>
      </c>
      <c r="N1107" s="563" t="s">
        <v>24001</v>
      </c>
      <c r="O1107" s="564" t="s">
        <v>24001</v>
      </c>
      <c r="P1107" s="564" t="s">
        <v>24001</v>
      </c>
      <c r="Q1107" s="564">
        <v>33148</v>
      </c>
      <c r="R1107" s="564"/>
      <c r="S1107" s="564" t="s">
        <v>29701</v>
      </c>
    </row>
    <row r="1108" spans="1:19" x14ac:dyDescent="0.35">
      <c r="A1108" s="559">
        <v>3452</v>
      </c>
      <c r="B1108" s="563" t="s">
        <v>484</v>
      </c>
      <c r="C1108" s="563" t="s">
        <v>29019</v>
      </c>
      <c r="D1108" s="563" t="s">
        <v>3909</v>
      </c>
      <c r="E1108" s="563" t="s">
        <v>24001</v>
      </c>
      <c r="F1108" s="563" t="s">
        <v>3908</v>
      </c>
      <c r="G1108" s="563" t="s">
        <v>3902</v>
      </c>
      <c r="H1108" s="563" t="s">
        <v>55</v>
      </c>
      <c r="I1108" s="563" t="s">
        <v>26690</v>
      </c>
      <c r="J1108" s="563" t="s">
        <v>109</v>
      </c>
      <c r="K1108" s="563" t="s">
        <v>24001</v>
      </c>
      <c r="L1108" s="563" t="s">
        <v>24001</v>
      </c>
      <c r="M1108" s="563" t="s">
        <v>24001</v>
      </c>
      <c r="N1108" s="563" t="s">
        <v>24001</v>
      </c>
      <c r="O1108" s="564" t="s">
        <v>24001</v>
      </c>
      <c r="P1108" s="564" t="s">
        <v>24001</v>
      </c>
      <c r="Q1108" s="564">
        <v>33148</v>
      </c>
      <c r="R1108" s="564"/>
      <c r="S1108" s="564" t="s">
        <v>3909</v>
      </c>
    </row>
    <row r="1109" spans="1:19" x14ac:dyDescent="0.35">
      <c r="A1109" s="559">
        <v>6152</v>
      </c>
      <c r="B1109" s="563" t="s">
        <v>484</v>
      </c>
      <c r="C1109" s="563" t="s">
        <v>12833</v>
      </c>
      <c r="D1109" s="563" t="s">
        <v>12837</v>
      </c>
      <c r="E1109" s="563" t="s">
        <v>12834</v>
      </c>
      <c r="F1109" s="563" t="s">
        <v>12835</v>
      </c>
      <c r="G1109" s="563" t="s">
        <v>12836</v>
      </c>
      <c r="H1109" s="563" t="s">
        <v>55</v>
      </c>
      <c r="I1109" s="563" t="s">
        <v>26690</v>
      </c>
      <c r="J1109" s="563" t="s">
        <v>24001</v>
      </c>
      <c r="K1109" s="563" t="s">
        <v>24001</v>
      </c>
      <c r="L1109" s="563" t="s">
        <v>24001</v>
      </c>
      <c r="M1109" s="563" t="s">
        <v>24001</v>
      </c>
      <c r="N1109" s="563" t="s">
        <v>24001</v>
      </c>
      <c r="O1109" s="564" t="s">
        <v>24001</v>
      </c>
      <c r="P1109" s="564" t="s">
        <v>24001</v>
      </c>
      <c r="Q1109" s="564">
        <v>33148</v>
      </c>
      <c r="R1109" s="564"/>
      <c r="S1109" s="564" t="s">
        <v>12837</v>
      </c>
    </row>
    <row r="1110" spans="1:19" x14ac:dyDescent="0.35">
      <c r="A1110" s="562">
        <v>4868</v>
      </c>
      <c r="B1110" s="563" t="s">
        <v>484</v>
      </c>
      <c r="C1110" s="563" t="s">
        <v>12287</v>
      </c>
      <c r="D1110" s="563" t="s">
        <v>12294</v>
      </c>
      <c r="E1110" s="563" t="s">
        <v>24001</v>
      </c>
      <c r="F1110" s="563" t="s">
        <v>12291</v>
      </c>
      <c r="G1110" s="563" t="s">
        <v>12292</v>
      </c>
      <c r="H1110" s="563" t="s">
        <v>12293</v>
      </c>
      <c r="I1110" s="563" t="s">
        <v>26690</v>
      </c>
      <c r="J1110" s="563" t="s">
        <v>109</v>
      </c>
      <c r="K1110" s="563" t="s">
        <v>24001</v>
      </c>
      <c r="L1110" s="563" t="s">
        <v>24001</v>
      </c>
      <c r="M1110" s="563" t="s">
        <v>24001</v>
      </c>
      <c r="N1110" s="563" t="s">
        <v>24001</v>
      </c>
      <c r="O1110" s="564" t="s">
        <v>24001</v>
      </c>
      <c r="P1110" s="564" t="s">
        <v>24001</v>
      </c>
      <c r="Q1110" s="564">
        <v>40309</v>
      </c>
      <c r="R1110" s="564"/>
      <c r="S1110" s="564" t="s">
        <v>34290</v>
      </c>
    </row>
    <row r="1111" spans="1:19" x14ac:dyDescent="0.35">
      <c r="A1111" s="559">
        <v>683</v>
      </c>
      <c r="B1111" s="563" t="s">
        <v>484</v>
      </c>
      <c r="C1111" s="563" t="s">
        <v>24685</v>
      </c>
      <c r="D1111" s="563" t="s">
        <v>24686</v>
      </c>
      <c r="E1111" s="563" t="s">
        <v>24687</v>
      </c>
      <c r="F1111" s="563" t="s">
        <v>24688</v>
      </c>
      <c r="G1111" s="563" t="s">
        <v>24687</v>
      </c>
      <c r="H1111" s="563" t="s">
        <v>24689</v>
      </c>
      <c r="I1111" s="563" t="s">
        <v>26690</v>
      </c>
      <c r="J1111" s="563" t="s">
        <v>109</v>
      </c>
      <c r="K1111" s="563" t="s">
        <v>24001</v>
      </c>
      <c r="L1111" s="563" t="s">
        <v>24001</v>
      </c>
      <c r="M1111" s="563" t="s">
        <v>24001</v>
      </c>
      <c r="N1111" s="563" t="s">
        <v>24001</v>
      </c>
      <c r="O1111" s="564" t="s">
        <v>24001</v>
      </c>
      <c r="P1111" s="564" t="s">
        <v>24001</v>
      </c>
      <c r="Q1111" s="564">
        <v>43111</v>
      </c>
      <c r="R1111" s="564"/>
      <c r="S1111" s="564" t="s">
        <v>29702</v>
      </c>
    </row>
    <row r="1112" spans="1:19" x14ac:dyDescent="0.35">
      <c r="A1112" s="559">
        <v>684</v>
      </c>
      <c r="B1112" s="563" t="s">
        <v>484</v>
      </c>
      <c r="C1112" s="563" t="s">
        <v>24685</v>
      </c>
      <c r="D1112" s="563" t="s">
        <v>34621</v>
      </c>
      <c r="E1112" s="563" t="s">
        <v>34622</v>
      </c>
      <c r="F1112" s="563" t="s">
        <v>34623</v>
      </c>
      <c r="G1112" s="563" t="s">
        <v>24687</v>
      </c>
      <c r="H1112" s="563" t="s">
        <v>34624</v>
      </c>
      <c r="I1112" s="563" t="s">
        <v>26690</v>
      </c>
      <c r="J1112" s="563" t="s">
        <v>109</v>
      </c>
      <c r="K1112" s="563" t="s">
        <v>24001</v>
      </c>
      <c r="L1112" s="563" t="s">
        <v>24001</v>
      </c>
      <c r="M1112" s="563" t="s">
        <v>24001</v>
      </c>
      <c r="N1112" s="563" t="s">
        <v>24001</v>
      </c>
      <c r="O1112" s="564" t="s">
        <v>24001</v>
      </c>
      <c r="P1112" s="564" t="s">
        <v>24001</v>
      </c>
      <c r="Q1112" s="564">
        <v>46100</v>
      </c>
      <c r="R1112" s="564"/>
      <c r="S1112" s="564" t="s">
        <v>34625</v>
      </c>
    </row>
    <row r="1113" spans="1:19" x14ac:dyDescent="0.35">
      <c r="A1113" s="562">
        <v>2540</v>
      </c>
      <c r="B1113" s="563" t="s">
        <v>484</v>
      </c>
      <c r="C1113" s="563" t="s">
        <v>674</v>
      </c>
      <c r="D1113" s="563" t="s">
        <v>679</v>
      </c>
      <c r="E1113" s="563" t="s">
        <v>675</v>
      </c>
      <c r="F1113" s="563" t="s">
        <v>676</v>
      </c>
      <c r="G1113" s="563" t="s">
        <v>677</v>
      </c>
      <c r="H1113" s="563" t="s">
        <v>678</v>
      </c>
      <c r="I1113" s="563" t="s">
        <v>26690</v>
      </c>
      <c r="J1113" s="563" t="s">
        <v>109</v>
      </c>
      <c r="K1113" s="563" t="s">
        <v>24001</v>
      </c>
      <c r="L1113" s="563" t="s">
        <v>24001</v>
      </c>
      <c r="M1113" s="563" t="s">
        <v>24001</v>
      </c>
      <c r="N1113" s="563" t="s">
        <v>24001</v>
      </c>
      <c r="O1113" s="564" t="s">
        <v>24001</v>
      </c>
      <c r="P1113" s="564" t="s">
        <v>24001</v>
      </c>
      <c r="Q1113" s="564">
        <v>33148</v>
      </c>
      <c r="R1113" s="564"/>
      <c r="S1113" s="564" t="s">
        <v>29703</v>
      </c>
    </row>
    <row r="1114" spans="1:19" x14ac:dyDescent="0.35">
      <c r="A1114" s="559">
        <v>6097</v>
      </c>
      <c r="B1114" s="563" t="s">
        <v>484</v>
      </c>
      <c r="C1114" s="563" t="s">
        <v>3787</v>
      </c>
      <c r="D1114" s="563" t="s">
        <v>3791</v>
      </c>
      <c r="E1114" s="563" t="s">
        <v>3788</v>
      </c>
      <c r="F1114" s="563" t="s">
        <v>3789</v>
      </c>
      <c r="G1114" s="563" t="s">
        <v>3790</v>
      </c>
      <c r="H1114" s="563" t="s">
        <v>55</v>
      </c>
      <c r="I1114" s="563" t="s">
        <v>26690</v>
      </c>
      <c r="J1114" s="563" t="s">
        <v>24001</v>
      </c>
      <c r="K1114" s="563" t="s">
        <v>24001</v>
      </c>
      <c r="L1114" s="563" t="s">
        <v>24001</v>
      </c>
      <c r="M1114" s="563" t="s">
        <v>24001</v>
      </c>
      <c r="N1114" s="563" t="s">
        <v>24001</v>
      </c>
      <c r="O1114" s="564" t="s">
        <v>24001</v>
      </c>
      <c r="P1114" s="564" t="s">
        <v>24001</v>
      </c>
      <c r="Q1114" s="564">
        <v>33148</v>
      </c>
      <c r="R1114" s="564"/>
      <c r="S1114" s="564" t="s">
        <v>3791</v>
      </c>
    </row>
    <row r="1115" spans="1:19" x14ac:dyDescent="0.35">
      <c r="A1115" s="559">
        <v>3418</v>
      </c>
      <c r="B1115" s="563" t="s">
        <v>484</v>
      </c>
      <c r="C1115" s="563" t="s">
        <v>3787</v>
      </c>
      <c r="D1115" s="563" t="s">
        <v>3795</v>
      </c>
      <c r="E1115" s="563" t="s">
        <v>3792</v>
      </c>
      <c r="F1115" s="563" t="s">
        <v>3793</v>
      </c>
      <c r="G1115" s="563" t="s">
        <v>3794</v>
      </c>
      <c r="H1115" s="563" t="s">
        <v>759</v>
      </c>
      <c r="I1115" s="563" t="s">
        <v>26690</v>
      </c>
      <c r="J1115" s="563" t="s">
        <v>24001</v>
      </c>
      <c r="K1115" s="563" t="s">
        <v>24001</v>
      </c>
      <c r="L1115" s="563" t="s">
        <v>24001</v>
      </c>
      <c r="M1115" s="563" t="s">
        <v>24001</v>
      </c>
      <c r="N1115" s="563" t="s">
        <v>24001</v>
      </c>
      <c r="O1115" s="564" t="s">
        <v>24001</v>
      </c>
      <c r="P1115" s="564" t="s">
        <v>24001</v>
      </c>
      <c r="Q1115" s="564">
        <v>33148</v>
      </c>
      <c r="R1115" s="564"/>
      <c r="S1115" s="564" t="s">
        <v>29704</v>
      </c>
    </row>
    <row r="1116" spans="1:19" x14ac:dyDescent="0.35">
      <c r="A1116" s="562">
        <v>6149</v>
      </c>
      <c r="B1116" s="563" t="s">
        <v>484</v>
      </c>
      <c r="C1116" s="563" t="s">
        <v>12744</v>
      </c>
      <c r="D1116" s="563" t="s">
        <v>12748</v>
      </c>
      <c r="E1116" s="563" t="s">
        <v>12745</v>
      </c>
      <c r="F1116" s="563" t="s">
        <v>12746</v>
      </c>
      <c r="G1116" s="563" t="s">
        <v>12747</v>
      </c>
      <c r="H1116" s="563" t="s">
        <v>55</v>
      </c>
      <c r="I1116" s="563" t="s">
        <v>26690</v>
      </c>
      <c r="J1116" s="563" t="s">
        <v>109</v>
      </c>
      <c r="K1116" s="563" t="s">
        <v>24001</v>
      </c>
      <c r="L1116" s="563" t="s">
        <v>24001</v>
      </c>
      <c r="M1116" s="563" t="s">
        <v>24001</v>
      </c>
      <c r="N1116" s="563" t="s">
        <v>24001</v>
      </c>
      <c r="O1116" s="564" t="s">
        <v>24001</v>
      </c>
      <c r="P1116" s="564" t="s">
        <v>24001</v>
      </c>
      <c r="Q1116" s="564">
        <v>33148</v>
      </c>
      <c r="R1116" s="564"/>
      <c r="S1116" s="564" t="s">
        <v>12748</v>
      </c>
    </row>
    <row r="1117" spans="1:19" x14ac:dyDescent="0.35">
      <c r="A1117" s="559">
        <v>3453</v>
      </c>
      <c r="B1117" s="563" t="s">
        <v>484</v>
      </c>
      <c r="C1117" s="563" t="s">
        <v>29019</v>
      </c>
      <c r="D1117" s="563" t="s">
        <v>3914</v>
      </c>
      <c r="E1117" s="563" t="s">
        <v>3910</v>
      </c>
      <c r="F1117" s="563" t="s">
        <v>3911</v>
      </c>
      <c r="G1117" s="563" t="s">
        <v>3912</v>
      </c>
      <c r="H1117" s="563" t="s">
        <v>3913</v>
      </c>
      <c r="I1117" s="563" t="s">
        <v>26690</v>
      </c>
      <c r="J1117" s="563" t="s">
        <v>109</v>
      </c>
      <c r="K1117" s="563" t="s">
        <v>24001</v>
      </c>
      <c r="L1117" s="563" t="s">
        <v>24001</v>
      </c>
      <c r="M1117" s="563" t="s">
        <v>24001</v>
      </c>
      <c r="N1117" s="563" t="s">
        <v>24001</v>
      </c>
      <c r="O1117" s="564" t="s">
        <v>24001</v>
      </c>
      <c r="P1117" s="564" t="s">
        <v>24001</v>
      </c>
      <c r="Q1117" s="564">
        <v>33148</v>
      </c>
      <c r="R1117" s="564">
        <v>38957</v>
      </c>
      <c r="S1117" s="564" t="s">
        <v>29705</v>
      </c>
    </row>
    <row r="1118" spans="1:19" x14ac:dyDescent="0.35">
      <c r="A1118" s="559">
        <v>3454</v>
      </c>
      <c r="B1118" s="563" t="s">
        <v>484</v>
      </c>
      <c r="C1118" s="563" t="s">
        <v>29019</v>
      </c>
      <c r="D1118" s="563" t="s">
        <v>3919</v>
      </c>
      <c r="E1118" s="563" t="s">
        <v>3915</v>
      </c>
      <c r="F1118" s="563" t="s">
        <v>3916</v>
      </c>
      <c r="G1118" s="563" t="s">
        <v>3917</v>
      </c>
      <c r="H1118" s="563" t="s">
        <v>3918</v>
      </c>
      <c r="I1118" s="563" t="s">
        <v>26690</v>
      </c>
      <c r="J1118" s="563" t="s">
        <v>109</v>
      </c>
      <c r="K1118" s="563" t="s">
        <v>24001</v>
      </c>
      <c r="L1118" s="563" t="s">
        <v>24001</v>
      </c>
      <c r="M1118" s="563" t="s">
        <v>24001</v>
      </c>
      <c r="N1118" s="563" t="s">
        <v>24001</v>
      </c>
      <c r="O1118" s="564" t="s">
        <v>24001</v>
      </c>
      <c r="P1118" s="564" t="s">
        <v>24001</v>
      </c>
      <c r="Q1118" s="564">
        <v>33148</v>
      </c>
      <c r="R1118" s="564"/>
      <c r="S1118" s="564" t="s">
        <v>29706</v>
      </c>
    </row>
    <row r="1119" spans="1:19" x14ac:dyDescent="0.35">
      <c r="A1119" s="562">
        <v>3455</v>
      </c>
      <c r="B1119" s="563" t="s">
        <v>484</v>
      </c>
      <c r="C1119" s="563" t="s">
        <v>29019</v>
      </c>
      <c r="D1119" s="563" t="s">
        <v>3922</v>
      </c>
      <c r="E1119" s="563" t="s">
        <v>3920</v>
      </c>
      <c r="F1119" s="563" t="s">
        <v>3921</v>
      </c>
      <c r="G1119" s="563" t="s">
        <v>3917</v>
      </c>
      <c r="H1119" s="563" t="s">
        <v>1246</v>
      </c>
      <c r="I1119" s="563" t="s">
        <v>26690</v>
      </c>
      <c r="J1119" s="563" t="s">
        <v>24001</v>
      </c>
      <c r="K1119" s="563" t="s">
        <v>154</v>
      </c>
      <c r="L1119" s="563" t="s">
        <v>24001</v>
      </c>
      <c r="M1119" s="563" t="s">
        <v>24001</v>
      </c>
      <c r="N1119" s="563" t="s">
        <v>24001</v>
      </c>
      <c r="O1119" s="564" t="s">
        <v>24001</v>
      </c>
      <c r="P1119" s="564" t="s">
        <v>24001</v>
      </c>
      <c r="Q1119" s="564">
        <v>33148</v>
      </c>
      <c r="R1119" s="564"/>
      <c r="S1119" s="564" t="s">
        <v>29707</v>
      </c>
    </row>
    <row r="1120" spans="1:19" x14ac:dyDescent="0.35">
      <c r="A1120" s="559">
        <v>3456</v>
      </c>
      <c r="B1120" s="563" t="s">
        <v>484</v>
      </c>
      <c r="C1120" s="563" t="s">
        <v>29019</v>
      </c>
      <c r="D1120" s="563" t="s">
        <v>3925</v>
      </c>
      <c r="E1120" s="563" t="s">
        <v>3923</v>
      </c>
      <c r="F1120" s="563" t="s">
        <v>3924</v>
      </c>
      <c r="G1120" s="563" t="s">
        <v>3917</v>
      </c>
      <c r="H1120" s="563" t="s">
        <v>364</v>
      </c>
      <c r="I1120" s="563" t="s">
        <v>26690</v>
      </c>
      <c r="J1120" s="563" t="s">
        <v>109</v>
      </c>
      <c r="K1120" s="563" t="s">
        <v>24001</v>
      </c>
      <c r="L1120" s="563" t="s">
        <v>24001</v>
      </c>
      <c r="M1120" s="563" t="s">
        <v>24001</v>
      </c>
      <c r="N1120" s="563" t="s">
        <v>24001</v>
      </c>
      <c r="O1120" s="564" t="s">
        <v>24001</v>
      </c>
      <c r="P1120" s="564" t="s">
        <v>24001</v>
      </c>
      <c r="Q1120" s="564">
        <v>33148</v>
      </c>
      <c r="R1120" s="564"/>
      <c r="S1120" s="564" t="s">
        <v>29708</v>
      </c>
    </row>
    <row r="1121" spans="1:19" x14ac:dyDescent="0.35">
      <c r="A1121" s="559">
        <v>3457</v>
      </c>
      <c r="B1121" s="563" t="s">
        <v>484</v>
      </c>
      <c r="C1121" s="563" t="s">
        <v>29019</v>
      </c>
      <c r="D1121" s="563" t="s">
        <v>3928</v>
      </c>
      <c r="E1121" s="563" t="s">
        <v>24001</v>
      </c>
      <c r="F1121" s="563" t="s">
        <v>3926</v>
      </c>
      <c r="G1121" s="563" t="s">
        <v>3917</v>
      </c>
      <c r="H1121" s="563" t="s">
        <v>3927</v>
      </c>
      <c r="I1121" s="563" t="s">
        <v>26690</v>
      </c>
      <c r="J1121" s="563" t="s">
        <v>24001</v>
      </c>
      <c r="K1121" s="563" t="s">
        <v>24001</v>
      </c>
      <c r="L1121" s="563" t="s">
        <v>24001</v>
      </c>
      <c r="M1121" s="563" t="s">
        <v>24001</v>
      </c>
      <c r="N1121" s="563" t="s">
        <v>24001</v>
      </c>
      <c r="O1121" s="564" t="s">
        <v>24001</v>
      </c>
      <c r="P1121" s="564" t="s">
        <v>24001</v>
      </c>
      <c r="Q1121" s="564">
        <v>38567</v>
      </c>
      <c r="R1121" s="564"/>
      <c r="S1121" s="564" t="s">
        <v>29709</v>
      </c>
    </row>
    <row r="1122" spans="1:19" x14ac:dyDescent="0.35">
      <c r="A1122" s="562">
        <v>3458</v>
      </c>
      <c r="B1122" s="563" t="s">
        <v>484</v>
      </c>
      <c r="C1122" s="563" t="s">
        <v>29019</v>
      </c>
      <c r="D1122" s="563" t="s">
        <v>3931</v>
      </c>
      <c r="E1122" s="563" t="s">
        <v>24001</v>
      </c>
      <c r="F1122" s="563" t="s">
        <v>3929</v>
      </c>
      <c r="G1122" s="563" t="s">
        <v>3917</v>
      </c>
      <c r="H1122" s="563" t="s">
        <v>3930</v>
      </c>
      <c r="I1122" s="563" t="s">
        <v>26690</v>
      </c>
      <c r="J1122" s="563" t="s">
        <v>24001</v>
      </c>
      <c r="K1122" s="563" t="s">
        <v>24001</v>
      </c>
      <c r="L1122" s="563" t="s">
        <v>24001</v>
      </c>
      <c r="M1122" s="563" t="s">
        <v>24001</v>
      </c>
      <c r="N1122" s="563" t="s">
        <v>24001</v>
      </c>
      <c r="O1122" s="564" t="s">
        <v>24001</v>
      </c>
      <c r="P1122" s="564" t="s">
        <v>24001</v>
      </c>
      <c r="Q1122" s="564">
        <v>38567</v>
      </c>
      <c r="R1122" s="564"/>
      <c r="S1122" s="564" t="s">
        <v>29710</v>
      </c>
    </row>
    <row r="1123" spans="1:19" x14ac:dyDescent="0.35">
      <c r="A1123" s="559">
        <v>3459</v>
      </c>
      <c r="B1123" s="563" t="s">
        <v>484</v>
      </c>
      <c r="C1123" s="563" t="s">
        <v>29019</v>
      </c>
      <c r="D1123" s="563" t="s">
        <v>3934</v>
      </c>
      <c r="E1123" s="563" t="s">
        <v>24001</v>
      </c>
      <c r="F1123" s="563" t="s">
        <v>3932</v>
      </c>
      <c r="G1123" s="563" t="s">
        <v>3917</v>
      </c>
      <c r="H1123" s="563" t="s">
        <v>3933</v>
      </c>
      <c r="I1123" s="563" t="s">
        <v>26690</v>
      </c>
      <c r="J1123" s="563" t="s">
        <v>24001</v>
      </c>
      <c r="K1123" s="563" t="s">
        <v>24001</v>
      </c>
      <c r="L1123" s="563" t="s">
        <v>24001</v>
      </c>
      <c r="M1123" s="563" t="s">
        <v>24001</v>
      </c>
      <c r="N1123" s="563" t="s">
        <v>24001</v>
      </c>
      <c r="O1123" s="564" t="s">
        <v>24001</v>
      </c>
      <c r="P1123" s="564" t="s">
        <v>24001</v>
      </c>
      <c r="Q1123" s="564">
        <v>38567</v>
      </c>
      <c r="R1123" s="564"/>
      <c r="S1123" s="564" t="s">
        <v>29711</v>
      </c>
    </row>
    <row r="1124" spans="1:19" x14ac:dyDescent="0.35">
      <c r="A1124" s="559">
        <v>3460</v>
      </c>
      <c r="B1124" s="563" t="s">
        <v>484</v>
      </c>
      <c r="C1124" s="563" t="s">
        <v>29019</v>
      </c>
      <c r="D1124" s="563" t="s">
        <v>3937</v>
      </c>
      <c r="E1124" s="563" t="s">
        <v>3935</v>
      </c>
      <c r="F1124" s="563" t="s">
        <v>3936</v>
      </c>
      <c r="G1124" s="563" t="s">
        <v>3917</v>
      </c>
      <c r="H1124" s="563" t="s">
        <v>1518</v>
      </c>
      <c r="I1124" s="563" t="s">
        <v>26690</v>
      </c>
      <c r="J1124" s="563" t="s">
        <v>24001</v>
      </c>
      <c r="K1124" s="563" t="s">
        <v>24001</v>
      </c>
      <c r="L1124" s="563" t="s">
        <v>24001</v>
      </c>
      <c r="M1124" s="563" t="s">
        <v>24001</v>
      </c>
      <c r="N1124" s="563" t="s">
        <v>24001</v>
      </c>
      <c r="O1124" s="564" t="s">
        <v>24001</v>
      </c>
      <c r="P1124" s="564" t="s">
        <v>24001</v>
      </c>
      <c r="Q1124" s="564">
        <v>38567</v>
      </c>
      <c r="R1124" s="564"/>
      <c r="S1124" s="564" t="s">
        <v>29712</v>
      </c>
    </row>
    <row r="1125" spans="1:19" x14ac:dyDescent="0.35">
      <c r="A1125" s="562">
        <v>3461</v>
      </c>
      <c r="B1125" s="563" t="s">
        <v>484</v>
      </c>
      <c r="C1125" s="563" t="s">
        <v>29019</v>
      </c>
      <c r="D1125" s="563" t="s">
        <v>3940</v>
      </c>
      <c r="E1125" s="563" t="s">
        <v>3935</v>
      </c>
      <c r="F1125" s="563" t="s">
        <v>3938</v>
      </c>
      <c r="G1125" s="563" t="s">
        <v>3917</v>
      </c>
      <c r="H1125" s="563" t="s">
        <v>3939</v>
      </c>
      <c r="I1125" s="563" t="s">
        <v>26690</v>
      </c>
      <c r="J1125" s="563" t="s">
        <v>24001</v>
      </c>
      <c r="K1125" s="563" t="s">
        <v>62</v>
      </c>
      <c r="L1125" s="563" t="s">
        <v>24001</v>
      </c>
      <c r="M1125" s="563" t="s">
        <v>24001</v>
      </c>
      <c r="N1125" s="563" t="s">
        <v>24001</v>
      </c>
      <c r="O1125" s="564" t="s">
        <v>24001</v>
      </c>
      <c r="P1125" s="564" t="s">
        <v>24001</v>
      </c>
      <c r="Q1125" s="564">
        <v>38567</v>
      </c>
      <c r="R1125" s="564"/>
      <c r="S1125" s="564" t="s">
        <v>29713</v>
      </c>
    </row>
    <row r="1126" spans="1:19" x14ac:dyDescent="0.35">
      <c r="A1126" s="559">
        <v>3462</v>
      </c>
      <c r="B1126" s="563" t="s">
        <v>484</v>
      </c>
      <c r="C1126" s="563" t="s">
        <v>29019</v>
      </c>
      <c r="D1126" s="563" t="s">
        <v>3943</v>
      </c>
      <c r="E1126" s="563" t="s">
        <v>3941</v>
      </c>
      <c r="F1126" s="563" t="s">
        <v>3942</v>
      </c>
      <c r="G1126" s="563" t="s">
        <v>3917</v>
      </c>
      <c r="H1126" s="563" t="s">
        <v>55</v>
      </c>
      <c r="I1126" s="563" t="s">
        <v>26690</v>
      </c>
      <c r="J1126" s="563" t="s">
        <v>24001</v>
      </c>
      <c r="K1126" s="563" t="s">
        <v>24001</v>
      </c>
      <c r="L1126" s="563" t="s">
        <v>24001</v>
      </c>
      <c r="M1126" s="563" t="s">
        <v>24001</v>
      </c>
      <c r="N1126" s="563" t="s">
        <v>24001</v>
      </c>
      <c r="O1126" s="564" t="s">
        <v>24001</v>
      </c>
      <c r="P1126" s="564" t="s">
        <v>24001</v>
      </c>
      <c r="Q1126" s="564">
        <v>33148</v>
      </c>
      <c r="R1126" s="564"/>
      <c r="S1126" s="564" t="s">
        <v>3943</v>
      </c>
    </row>
    <row r="1127" spans="1:19" x14ac:dyDescent="0.35">
      <c r="A1127" s="559">
        <v>3463</v>
      </c>
      <c r="B1127" s="563" t="s">
        <v>484</v>
      </c>
      <c r="C1127" s="563" t="s">
        <v>29019</v>
      </c>
      <c r="D1127" s="563" t="s">
        <v>3946</v>
      </c>
      <c r="E1127" s="563" t="s">
        <v>3944</v>
      </c>
      <c r="F1127" s="563" t="s">
        <v>3945</v>
      </c>
      <c r="G1127" s="563" t="s">
        <v>3917</v>
      </c>
      <c r="H1127" s="563" t="s">
        <v>1532</v>
      </c>
      <c r="I1127" s="563" t="s">
        <v>26690</v>
      </c>
      <c r="J1127" s="563" t="s">
        <v>24001</v>
      </c>
      <c r="K1127" s="563" t="s">
        <v>62</v>
      </c>
      <c r="L1127" s="563" t="s">
        <v>24001</v>
      </c>
      <c r="M1127" s="563" t="s">
        <v>24001</v>
      </c>
      <c r="N1127" s="563" t="s">
        <v>24001</v>
      </c>
      <c r="O1127" s="564" t="s">
        <v>24001</v>
      </c>
      <c r="P1127" s="564" t="s">
        <v>24001</v>
      </c>
      <c r="Q1127" s="564">
        <v>33148</v>
      </c>
      <c r="R1127" s="564"/>
      <c r="S1127" s="564" t="s">
        <v>29714</v>
      </c>
    </row>
    <row r="1128" spans="1:19" x14ac:dyDescent="0.35">
      <c r="A1128" s="562">
        <v>3143</v>
      </c>
      <c r="B1128" s="563" t="s">
        <v>484</v>
      </c>
      <c r="C1128" s="563" t="s">
        <v>7761</v>
      </c>
      <c r="D1128" s="563" t="s">
        <v>24043</v>
      </c>
      <c r="E1128" s="563" t="s">
        <v>24044</v>
      </c>
      <c r="F1128" s="563" t="s">
        <v>24045</v>
      </c>
      <c r="G1128" s="563" t="s">
        <v>24046</v>
      </c>
      <c r="H1128" s="563" t="s">
        <v>24047</v>
      </c>
      <c r="I1128" s="563" t="s">
        <v>26690</v>
      </c>
      <c r="J1128" s="563" t="s">
        <v>109</v>
      </c>
      <c r="K1128" s="563" t="s">
        <v>24001</v>
      </c>
      <c r="L1128" s="563" t="s">
        <v>24001</v>
      </c>
      <c r="M1128" s="563" t="s">
        <v>24001</v>
      </c>
      <c r="N1128" s="563" t="s">
        <v>24001</v>
      </c>
      <c r="O1128" s="564" t="s">
        <v>24001</v>
      </c>
      <c r="P1128" s="564" t="s">
        <v>24001</v>
      </c>
      <c r="Q1128" s="564">
        <v>42558</v>
      </c>
      <c r="R1128" s="564"/>
      <c r="S1128" s="564" t="s">
        <v>29715</v>
      </c>
    </row>
    <row r="1129" spans="1:19" x14ac:dyDescent="0.35">
      <c r="A1129" s="559">
        <v>5305</v>
      </c>
      <c r="B1129" s="563" t="s">
        <v>484</v>
      </c>
      <c r="C1129" s="563" t="s">
        <v>28883</v>
      </c>
      <c r="D1129" s="563" t="s">
        <v>13712</v>
      </c>
      <c r="E1129" s="563" t="s">
        <v>13708</v>
      </c>
      <c r="F1129" s="563" t="s">
        <v>13709</v>
      </c>
      <c r="G1129" s="563" t="s">
        <v>13710</v>
      </c>
      <c r="H1129" s="563" t="s">
        <v>13711</v>
      </c>
      <c r="I1129" s="563" t="s">
        <v>26690</v>
      </c>
      <c r="J1129" s="563" t="s">
        <v>109</v>
      </c>
      <c r="K1129" s="563" t="s">
        <v>24001</v>
      </c>
      <c r="L1129" s="563" t="s">
        <v>24001</v>
      </c>
      <c r="M1129" s="563" t="s">
        <v>24001</v>
      </c>
      <c r="N1129" s="563" t="s">
        <v>24001</v>
      </c>
      <c r="O1129" s="564" t="s">
        <v>24001</v>
      </c>
      <c r="P1129" s="564" t="s">
        <v>24001</v>
      </c>
      <c r="Q1129" s="564">
        <v>33148</v>
      </c>
      <c r="R1129" s="564"/>
      <c r="S1129" s="564" t="s">
        <v>29716</v>
      </c>
    </row>
    <row r="1130" spans="1:19" x14ac:dyDescent="0.35">
      <c r="A1130" s="559">
        <v>5306</v>
      </c>
      <c r="B1130" s="563" t="s">
        <v>484</v>
      </c>
      <c r="C1130" s="563" t="s">
        <v>28883</v>
      </c>
      <c r="D1130" s="563" t="s">
        <v>13715</v>
      </c>
      <c r="E1130" s="563" t="s">
        <v>13713</v>
      </c>
      <c r="F1130" s="563" t="s">
        <v>13714</v>
      </c>
      <c r="G1130" s="563" t="s">
        <v>13710</v>
      </c>
      <c r="H1130" s="563" t="s">
        <v>55</v>
      </c>
      <c r="I1130" s="563" t="s">
        <v>26690</v>
      </c>
      <c r="J1130" s="563" t="s">
        <v>109</v>
      </c>
      <c r="K1130" s="563" t="s">
        <v>24001</v>
      </c>
      <c r="L1130" s="563" t="s">
        <v>24001</v>
      </c>
      <c r="M1130" s="563" t="s">
        <v>24001</v>
      </c>
      <c r="N1130" s="563" t="s">
        <v>24001</v>
      </c>
      <c r="O1130" s="564" t="s">
        <v>24001</v>
      </c>
      <c r="P1130" s="564" t="s">
        <v>24001</v>
      </c>
      <c r="Q1130" s="564">
        <v>33148</v>
      </c>
      <c r="R1130" s="564"/>
      <c r="S1130" s="564" t="s">
        <v>13715</v>
      </c>
    </row>
    <row r="1131" spans="1:19" x14ac:dyDescent="0.35">
      <c r="A1131" s="562">
        <v>5307</v>
      </c>
      <c r="B1131" s="563" t="s">
        <v>484</v>
      </c>
      <c r="C1131" s="563" t="s">
        <v>28883</v>
      </c>
      <c r="D1131" s="563" t="s">
        <v>13719</v>
      </c>
      <c r="E1131" s="563" t="s">
        <v>13716</v>
      </c>
      <c r="F1131" s="563" t="s">
        <v>13717</v>
      </c>
      <c r="G1131" s="563" t="s">
        <v>13710</v>
      </c>
      <c r="H1131" s="563" t="s">
        <v>13718</v>
      </c>
      <c r="I1131" s="563" t="s">
        <v>26690</v>
      </c>
      <c r="J1131" s="563" t="s">
        <v>109</v>
      </c>
      <c r="K1131" s="563" t="s">
        <v>24001</v>
      </c>
      <c r="L1131" s="563" t="s">
        <v>24001</v>
      </c>
      <c r="M1131" s="563" t="s">
        <v>24001</v>
      </c>
      <c r="N1131" s="563" t="s">
        <v>24001</v>
      </c>
      <c r="O1131" s="564" t="s">
        <v>24001</v>
      </c>
      <c r="P1131" s="564" t="s">
        <v>24001</v>
      </c>
      <c r="Q1131" s="564">
        <v>33148</v>
      </c>
      <c r="R1131" s="564"/>
      <c r="S1131" s="564" t="s">
        <v>29717</v>
      </c>
    </row>
    <row r="1132" spans="1:19" x14ac:dyDescent="0.35">
      <c r="A1132" s="559">
        <v>731</v>
      </c>
      <c r="B1132" s="563" t="s">
        <v>484</v>
      </c>
      <c r="C1132" s="563" t="s">
        <v>18666</v>
      </c>
      <c r="D1132" s="563" t="s">
        <v>18714</v>
      </c>
      <c r="E1132" s="563" t="s">
        <v>18711</v>
      </c>
      <c r="F1132" s="563" t="s">
        <v>18712</v>
      </c>
      <c r="G1132" s="563" t="s">
        <v>18713</v>
      </c>
      <c r="H1132" s="563" t="s">
        <v>2385</v>
      </c>
      <c r="I1132" s="563" t="s">
        <v>26690</v>
      </c>
      <c r="J1132" s="563" t="s">
        <v>24001</v>
      </c>
      <c r="K1132" s="563" t="s">
        <v>24001</v>
      </c>
      <c r="L1132" s="563" t="s">
        <v>24001</v>
      </c>
      <c r="M1132" s="563" t="s">
        <v>24001</v>
      </c>
      <c r="N1132" s="563" t="s">
        <v>24001</v>
      </c>
      <c r="O1132" s="564" t="s">
        <v>24001</v>
      </c>
      <c r="P1132" s="564" t="s">
        <v>24001</v>
      </c>
      <c r="Q1132" s="564">
        <v>33148</v>
      </c>
      <c r="R1132" s="564"/>
      <c r="S1132" s="564" t="s">
        <v>29718</v>
      </c>
    </row>
    <row r="1133" spans="1:19" x14ac:dyDescent="0.35">
      <c r="A1133" s="559">
        <v>732</v>
      </c>
      <c r="B1133" s="563" t="s">
        <v>484</v>
      </c>
      <c r="C1133" s="563" t="s">
        <v>18666</v>
      </c>
      <c r="D1133" s="563" t="s">
        <v>18717</v>
      </c>
      <c r="E1133" s="563" t="s">
        <v>18711</v>
      </c>
      <c r="F1133" s="563" t="s">
        <v>18715</v>
      </c>
      <c r="G1133" s="563" t="s">
        <v>18713</v>
      </c>
      <c r="H1133" s="563" t="s">
        <v>18716</v>
      </c>
      <c r="I1133" s="563" t="s">
        <v>26690</v>
      </c>
      <c r="J1133" s="563" t="s">
        <v>24001</v>
      </c>
      <c r="K1133" s="563" t="s">
        <v>24001</v>
      </c>
      <c r="L1133" s="563" t="s">
        <v>24001</v>
      </c>
      <c r="M1133" s="563" t="s">
        <v>24001</v>
      </c>
      <c r="N1133" s="563" t="s">
        <v>24001</v>
      </c>
      <c r="O1133" s="564" t="s">
        <v>24001</v>
      </c>
      <c r="P1133" s="564" t="s">
        <v>24001</v>
      </c>
      <c r="Q1133" s="564">
        <v>34234</v>
      </c>
      <c r="R1133" s="564"/>
      <c r="S1133" s="564" t="s">
        <v>18717</v>
      </c>
    </row>
    <row r="1134" spans="1:19" x14ac:dyDescent="0.35">
      <c r="A1134" s="562">
        <v>733</v>
      </c>
      <c r="B1134" s="563" t="s">
        <v>484</v>
      </c>
      <c r="C1134" s="563" t="s">
        <v>18666</v>
      </c>
      <c r="D1134" s="563" t="s">
        <v>18721</v>
      </c>
      <c r="E1134" s="563" t="s">
        <v>18718</v>
      </c>
      <c r="F1134" s="563" t="s">
        <v>18719</v>
      </c>
      <c r="G1134" s="563" t="s">
        <v>18713</v>
      </c>
      <c r="H1134" s="563" t="s">
        <v>18720</v>
      </c>
      <c r="I1134" s="563" t="s">
        <v>26690</v>
      </c>
      <c r="J1134" s="563" t="s">
        <v>24001</v>
      </c>
      <c r="K1134" s="563" t="s">
        <v>24001</v>
      </c>
      <c r="L1134" s="563" t="s">
        <v>24001</v>
      </c>
      <c r="M1134" s="563" t="s">
        <v>24001</v>
      </c>
      <c r="N1134" s="563" t="s">
        <v>24001</v>
      </c>
      <c r="O1134" s="564" t="s">
        <v>24001</v>
      </c>
      <c r="P1134" s="564" t="s">
        <v>24001</v>
      </c>
      <c r="Q1134" s="564">
        <v>33148</v>
      </c>
      <c r="R1134" s="564"/>
      <c r="S1134" s="564" t="s">
        <v>34291</v>
      </c>
    </row>
    <row r="1135" spans="1:19" x14ac:dyDescent="0.35">
      <c r="A1135" s="559">
        <v>734</v>
      </c>
      <c r="B1135" s="563" t="s">
        <v>484</v>
      </c>
      <c r="C1135" s="563" t="s">
        <v>18666</v>
      </c>
      <c r="D1135" s="563" t="s">
        <v>18725</v>
      </c>
      <c r="E1135" s="563" t="s">
        <v>18722</v>
      </c>
      <c r="F1135" s="563" t="s">
        <v>18723</v>
      </c>
      <c r="G1135" s="563" t="s">
        <v>18713</v>
      </c>
      <c r="H1135" s="563" t="s">
        <v>18724</v>
      </c>
      <c r="I1135" s="563" t="s">
        <v>26690</v>
      </c>
      <c r="J1135" s="563" t="s">
        <v>24001</v>
      </c>
      <c r="K1135" s="563" t="s">
        <v>24001</v>
      </c>
      <c r="L1135" s="563" t="s">
        <v>24001</v>
      </c>
      <c r="M1135" s="563" t="s">
        <v>24001</v>
      </c>
      <c r="N1135" s="563" t="s">
        <v>24001</v>
      </c>
      <c r="O1135" s="564" t="s">
        <v>24001</v>
      </c>
      <c r="P1135" s="564" t="s">
        <v>24001</v>
      </c>
      <c r="Q1135" s="564">
        <v>33148</v>
      </c>
      <c r="R1135" s="564"/>
      <c r="S1135" s="564" t="s">
        <v>29719</v>
      </c>
    </row>
    <row r="1136" spans="1:19" x14ac:dyDescent="0.35">
      <c r="A1136" s="559">
        <v>735</v>
      </c>
      <c r="B1136" s="563" t="s">
        <v>484</v>
      </c>
      <c r="C1136" s="563" t="s">
        <v>18666</v>
      </c>
      <c r="D1136" s="563" t="s">
        <v>18729</v>
      </c>
      <c r="E1136" s="563" t="s">
        <v>18726</v>
      </c>
      <c r="F1136" s="563" t="s">
        <v>18727</v>
      </c>
      <c r="G1136" s="563" t="s">
        <v>18713</v>
      </c>
      <c r="H1136" s="563" t="s">
        <v>18728</v>
      </c>
      <c r="I1136" s="563" t="s">
        <v>26690</v>
      </c>
      <c r="J1136" s="563" t="s">
        <v>109</v>
      </c>
      <c r="K1136" s="563" t="s">
        <v>24001</v>
      </c>
      <c r="L1136" s="563" t="s">
        <v>24001</v>
      </c>
      <c r="M1136" s="563" t="s">
        <v>24001</v>
      </c>
      <c r="N1136" s="563" t="s">
        <v>24001</v>
      </c>
      <c r="O1136" s="564" t="s">
        <v>24001</v>
      </c>
      <c r="P1136" s="564" t="s">
        <v>24001</v>
      </c>
      <c r="Q1136" s="564">
        <v>33148</v>
      </c>
      <c r="R1136" s="564"/>
      <c r="S1136" s="564" t="s">
        <v>29720</v>
      </c>
    </row>
    <row r="1137" spans="1:19" x14ac:dyDescent="0.35">
      <c r="A1137" s="562">
        <v>736</v>
      </c>
      <c r="B1137" s="563" t="s">
        <v>484</v>
      </c>
      <c r="C1137" s="563" t="s">
        <v>18666</v>
      </c>
      <c r="D1137" s="563" t="s">
        <v>24048</v>
      </c>
      <c r="E1137" s="563" t="s">
        <v>24049</v>
      </c>
      <c r="F1137" s="563" t="s">
        <v>24050</v>
      </c>
      <c r="G1137" s="563" t="s">
        <v>18713</v>
      </c>
      <c r="H1137" s="563" t="s">
        <v>24051</v>
      </c>
      <c r="I1137" s="563" t="s">
        <v>26690</v>
      </c>
      <c r="J1137" s="563" t="s">
        <v>109</v>
      </c>
      <c r="K1137" s="563" t="s">
        <v>24001</v>
      </c>
      <c r="L1137" s="563" t="s">
        <v>24001</v>
      </c>
      <c r="M1137" s="563" t="s">
        <v>24001</v>
      </c>
      <c r="N1137" s="563" t="s">
        <v>24001</v>
      </c>
      <c r="O1137" s="564" t="s">
        <v>24001</v>
      </c>
      <c r="P1137" s="564" t="s">
        <v>24001</v>
      </c>
      <c r="Q1137" s="564">
        <v>42720</v>
      </c>
      <c r="R1137" s="564"/>
      <c r="S1137" s="564" t="s">
        <v>29721</v>
      </c>
    </row>
    <row r="1138" spans="1:19" x14ac:dyDescent="0.35">
      <c r="A1138" s="559">
        <v>737</v>
      </c>
      <c r="B1138" s="563" t="s">
        <v>484</v>
      </c>
      <c r="C1138" s="563" t="s">
        <v>18666</v>
      </c>
      <c r="D1138" s="563" t="s">
        <v>18732</v>
      </c>
      <c r="E1138" s="563" t="s">
        <v>18730</v>
      </c>
      <c r="F1138" s="563" t="s">
        <v>18731</v>
      </c>
      <c r="G1138" s="563" t="s">
        <v>18713</v>
      </c>
      <c r="H1138" s="563" t="s">
        <v>13040</v>
      </c>
      <c r="I1138" s="563" t="s">
        <v>26690</v>
      </c>
      <c r="J1138" s="563" t="s">
        <v>24001</v>
      </c>
      <c r="K1138" s="563" t="s">
        <v>24001</v>
      </c>
      <c r="L1138" s="563" t="s">
        <v>24001</v>
      </c>
      <c r="M1138" s="563" t="s">
        <v>24001</v>
      </c>
      <c r="N1138" s="563" t="s">
        <v>24001</v>
      </c>
      <c r="O1138" s="564" t="s">
        <v>24001</v>
      </c>
      <c r="P1138" s="564" t="s">
        <v>24001</v>
      </c>
      <c r="Q1138" s="564">
        <v>33148</v>
      </c>
      <c r="R1138" s="564"/>
      <c r="S1138" s="564" t="s">
        <v>29722</v>
      </c>
    </row>
    <row r="1139" spans="1:19" x14ac:dyDescent="0.35">
      <c r="A1139" s="559">
        <v>738</v>
      </c>
      <c r="B1139" s="563" t="s">
        <v>484</v>
      </c>
      <c r="C1139" s="563" t="s">
        <v>18666</v>
      </c>
      <c r="D1139" s="563" t="s">
        <v>18735</v>
      </c>
      <c r="E1139" s="563" t="s">
        <v>18733</v>
      </c>
      <c r="F1139" s="563" t="s">
        <v>18734</v>
      </c>
      <c r="G1139" s="563" t="s">
        <v>18713</v>
      </c>
      <c r="H1139" s="563" t="s">
        <v>12764</v>
      </c>
      <c r="I1139" s="563" t="s">
        <v>26690</v>
      </c>
      <c r="J1139" s="563" t="s">
        <v>24001</v>
      </c>
      <c r="K1139" s="563" t="s">
        <v>24001</v>
      </c>
      <c r="L1139" s="563" t="s">
        <v>24001</v>
      </c>
      <c r="M1139" s="563" t="s">
        <v>24001</v>
      </c>
      <c r="N1139" s="563" t="s">
        <v>24001</v>
      </c>
      <c r="O1139" s="564" t="s">
        <v>24001</v>
      </c>
      <c r="P1139" s="564" t="s">
        <v>24001</v>
      </c>
      <c r="Q1139" s="564">
        <v>33148</v>
      </c>
      <c r="R1139" s="564"/>
      <c r="S1139" s="564" t="s">
        <v>29723</v>
      </c>
    </row>
    <row r="1140" spans="1:19" x14ac:dyDescent="0.35">
      <c r="A1140" s="562">
        <v>739</v>
      </c>
      <c r="B1140" s="563" t="s">
        <v>484</v>
      </c>
      <c r="C1140" s="563" t="s">
        <v>18666</v>
      </c>
      <c r="D1140" s="563" t="s">
        <v>18738</v>
      </c>
      <c r="E1140" s="563" t="s">
        <v>18736</v>
      </c>
      <c r="F1140" s="563" t="s">
        <v>18737</v>
      </c>
      <c r="G1140" s="563" t="s">
        <v>18713</v>
      </c>
      <c r="H1140" s="563" t="s">
        <v>10572</v>
      </c>
      <c r="I1140" s="563" t="s">
        <v>26690</v>
      </c>
      <c r="J1140" s="563" t="s">
        <v>24001</v>
      </c>
      <c r="K1140" s="563" t="s">
        <v>62</v>
      </c>
      <c r="L1140" s="563" t="s">
        <v>27591</v>
      </c>
      <c r="M1140" s="563" t="s">
        <v>24001</v>
      </c>
      <c r="N1140" s="563" t="s">
        <v>24001</v>
      </c>
      <c r="O1140" s="564" t="s">
        <v>24001</v>
      </c>
      <c r="P1140" s="564" t="s">
        <v>24001</v>
      </c>
      <c r="Q1140" s="564">
        <v>33148</v>
      </c>
      <c r="R1140" s="564"/>
      <c r="S1140" s="564" t="s">
        <v>29724</v>
      </c>
    </row>
    <row r="1141" spans="1:19" x14ac:dyDescent="0.35">
      <c r="A1141" s="559">
        <v>740</v>
      </c>
      <c r="B1141" s="563" t="s">
        <v>484</v>
      </c>
      <c r="C1141" s="563" t="s">
        <v>18666</v>
      </c>
      <c r="D1141" s="563" t="s">
        <v>18742</v>
      </c>
      <c r="E1141" s="563" t="s">
        <v>18739</v>
      </c>
      <c r="F1141" s="563" t="s">
        <v>18740</v>
      </c>
      <c r="G1141" s="563" t="s">
        <v>18713</v>
      </c>
      <c r="H1141" s="563" t="s">
        <v>18741</v>
      </c>
      <c r="I1141" s="563" t="s">
        <v>26753</v>
      </c>
      <c r="J1141" s="563" t="s">
        <v>24001</v>
      </c>
      <c r="K1141" s="563" t="s">
        <v>24001</v>
      </c>
      <c r="L1141" s="563" t="s">
        <v>24001</v>
      </c>
      <c r="M1141" s="563" t="s">
        <v>24001</v>
      </c>
      <c r="N1141" s="563" t="s">
        <v>24001</v>
      </c>
      <c r="O1141" s="564" t="s">
        <v>24001</v>
      </c>
      <c r="P1141" s="564" t="s">
        <v>24001</v>
      </c>
      <c r="Q1141" s="564">
        <v>33148</v>
      </c>
      <c r="R1141" s="564"/>
      <c r="S1141" s="564" t="s">
        <v>29725</v>
      </c>
    </row>
    <row r="1142" spans="1:19" x14ac:dyDescent="0.35">
      <c r="A1142" s="559">
        <v>741</v>
      </c>
      <c r="B1142" s="563" t="s">
        <v>484</v>
      </c>
      <c r="C1142" s="563" t="s">
        <v>18666</v>
      </c>
      <c r="D1142" s="563" t="s">
        <v>18744</v>
      </c>
      <c r="E1142" s="563" t="s">
        <v>18739</v>
      </c>
      <c r="F1142" s="563" t="s">
        <v>18743</v>
      </c>
      <c r="G1142" s="563" t="s">
        <v>18713</v>
      </c>
      <c r="H1142" s="563" t="s">
        <v>18741</v>
      </c>
      <c r="I1142" s="563" t="s">
        <v>27552</v>
      </c>
      <c r="J1142" s="563" t="s">
        <v>24001</v>
      </c>
      <c r="K1142" s="563" t="s">
        <v>24001</v>
      </c>
      <c r="L1142" s="563" t="s">
        <v>24001</v>
      </c>
      <c r="M1142" s="563" t="s">
        <v>24001</v>
      </c>
      <c r="N1142" s="563" t="s">
        <v>24001</v>
      </c>
      <c r="O1142" s="564" t="s">
        <v>24001</v>
      </c>
      <c r="P1142" s="564" t="s">
        <v>24001</v>
      </c>
      <c r="Q1142" s="564">
        <v>33148</v>
      </c>
      <c r="R1142" s="564"/>
      <c r="S1142" s="564" t="s">
        <v>29726</v>
      </c>
    </row>
    <row r="1143" spans="1:19" x14ac:dyDescent="0.35">
      <c r="A1143" s="562">
        <v>742</v>
      </c>
      <c r="B1143" s="563" t="s">
        <v>484</v>
      </c>
      <c r="C1143" s="563" t="s">
        <v>18666</v>
      </c>
      <c r="D1143" s="563" t="s">
        <v>18746</v>
      </c>
      <c r="E1143" s="563" t="s">
        <v>18739</v>
      </c>
      <c r="F1143" s="563" t="s">
        <v>18745</v>
      </c>
      <c r="G1143" s="563" t="s">
        <v>18713</v>
      </c>
      <c r="H1143" s="563" t="s">
        <v>18741</v>
      </c>
      <c r="I1143" s="563" t="s">
        <v>26850</v>
      </c>
      <c r="J1143" s="563" t="s">
        <v>24001</v>
      </c>
      <c r="K1143" s="563" t="s">
        <v>24001</v>
      </c>
      <c r="L1143" s="563" t="s">
        <v>24001</v>
      </c>
      <c r="M1143" s="563" t="s">
        <v>24001</v>
      </c>
      <c r="N1143" s="563" t="s">
        <v>24001</v>
      </c>
      <c r="O1143" s="564" t="s">
        <v>24001</v>
      </c>
      <c r="P1143" s="564" t="s">
        <v>24001</v>
      </c>
      <c r="Q1143" s="564">
        <v>33148</v>
      </c>
      <c r="R1143" s="564"/>
      <c r="S1143" s="564" t="s">
        <v>29727</v>
      </c>
    </row>
    <row r="1144" spans="1:19" x14ac:dyDescent="0.35">
      <c r="A1144" s="559">
        <v>743</v>
      </c>
      <c r="B1144" s="563" t="s">
        <v>484</v>
      </c>
      <c r="C1144" s="563" t="s">
        <v>18666</v>
      </c>
      <c r="D1144" s="563" t="s">
        <v>18749</v>
      </c>
      <c r="E1144" s="563" t="s">
        <v>24001</v>
      </c>
      <c r="F1144" s="563" t="s">
        <v>18747</v>
      </c>
      <c r="G1144" s="563" t="s">
        <v>18713</v>
      </c>
      <c r="H1144" s="563" t="s">
        <v>18748</v>
      </c>
      <c r="I1144" s="563" t="s">
        <v>26690</v>
      </c>
      <c r="J1144" s="563" t="s">
        <v>24001</v>
      </c>
      <c r="K1144" s="563" t="s">
        <v>24001</v>
      </c>
      <c r="L1144" s="563" t="s">
        <v>24001</v>
      </c>
      <c r="M1144" s="563" t="s">
        <v>24001</v>
      </c>
      <c r="N1144" s="563" t="s">
        <v>24001</v>
      </c>
      <c r="O1144" s="564" t="s">
        <v>24001</v>
      </c>
      <c r="P1144" s="564" t="s">
        <v>24001</v>
      </c>
      <c r="Q1144" s="564">
        <v>33148</v>
      </c>
      <c r="R1144" s="564"/>
      <c r="S1144" s="564" t="s">
        <v>29728</v>
      </c>
    </row>
    <row r="1145" spans="1:19" x14ac:dyDescent="0.35">
      <c r="A1145" s="559">
        <v>744</v>
      </c>
      <c r="B1145" s="563" t="s">
        <v>484</v>
      </c>
      <c r="C1145" s="563" t="s">
        <v>18666</v>
      </c>
      <c r="D1145" s="563" t="s">
        <v>18751</v>
      </c>
      <c r="E1145" s="563" t="s">
        <v>24001</v>
      </c>
      <c r="F1145" s="563" t="s">
        <v>18750</v>
      </c>
      <c r="G1145" s="563" t="s">
        <v>18713</v>
      </c>
      <c r="H1145" s="563" t="s">
        <v>624</v>
      </c>
      <c r="I1145" s="563" t="s">
        <v>26690</v>
      </c>
      <c r="J1145" s="563" t="s">
        <v>109</v>
      </c>
      <c r="K1145" s="563" t="s">
        <v>24001</v>
      </c>
      <c r="L1145" s="563" t="s">
        <v>24001</v>
      </c>
      <c r="M1145" s="563" t="s">
        <v>24001</v>
      </c>
      <c r="N1145" s="563" t="s">
        <v>24001</v>
      </c>
      <c r="O1145" s="564" t="s">
        <v>24001</v>
      </c>
      <c r="P1145" s="564" t="s">
        <v>24001</v>
      </c>
      <c r="Q1145" s="564">
        <v>40947</v>
      </c>
      <c r="R1145" s="564"/>
      <c r="S1145" s="564" t="s">
        <v>29729</v>
      </c>
    </row>
    <row r="1146" spans="1:19" x14ac:dyDescent="0.35">
      <c r="A1146" s="562">
        <v>745</v>
      </c>
      <c r="B1146" s="563" t="s">
        <v>484</v>
      </c>
      <c r="C1146" s="563" t="s">
        <v>18666</v>
      </c>
      <c r="D1146" s="563" t="s">
        <v>18754</v>
      </c>
      <c r="E1146" s="563" t="s">
        <v>18752</v>
      </c>
      <c r="F1146" s="563" t="s">
        <v>18753</v>
      </c>
      <c r="G1146" s="563" t="s">
        <v>18713</v>
      </c>
      <c r="H1146" s="563" t="s">
        <v>55</v>
      </c>
      <c r="I1146" s="563" t="s">
        <v>26690</v>
      </c>
      <c r="J1146" s="563" t="s">
        <v>24001</v>
      </c>
      <c r="K1146" s="563" t="s">
        <v>24001</v>
      </c>
      <c r="L1146" s="563" t="s">
        <v>24001</v>
      </c>
      <c r="M1146" s="563" t="s">
        <v>24001</v>
      </c>
      <c r="N1146" s="563" t="s">
        <v>24001</v>
      </c>
      <c r="O1146" s="564" t="s">
        <v>24001</v>
      </c>
      <c r="P1146" s="564" t="s">
        <v>24001</v>
      </c>
      <c r="Q1146" s="564">
        <v>33148</v>
      </c>
      <c r="R1146" s="564"/>
      <c r="S1146" s="564" t="s">
        <v>18754</v>
      </c>
    </row>
    <row r="1147" spans="1:19" x14ac:dyDescent="0.35">
      <c r="A1147" s="559">
        <v>746</v>
      </c>
      <c r="B1147" s="563" t="s">
        <v>484</v>
      </c>
      <c r="C1147" s="563" t="s">
        <v>18666</v>
      </c>
      <c r="D1147" s="563" t="s">
        <v>18758</v>
      </c>
      <c r="E1147" s="563" t="s">
        <v>18755</v>
      </c>
      <c r="F1147" s="563" t="s">
        <v>18756</v>
      </c>
      <c r="G1147" s="563" t="s">
        <v>18713</v>
      </c>
      <c r="H1147" s="563" t="s">
        <v>18757</v>
      </c>
      <c r="I1147" s="563" t="s">
        <v>26690</v>
      </c>
      <c r="J1147" s="563" t="s">
        <v>24001</v>
      </c>
      <c r="K1147" s="563" t="s">
        <v>24001</v>
      </c>
      <c r="L1147" s="563" t="s">
        <v>24001</v>
      </c>
      <c r="M1147" s="563" t="s">
        <v>24001</v>
      </c>
      <c r="N1147" s="563" t="s">
        <v>24001</v>
      </c>
      <c r="O1147" s="564" t="s">
        <v>24001</v>
      </c>
      <c r="P1147" s="564" t="s">
        <v>24001</v>
      </c>
      <c r="Q1147" s="564">
        <v>33148</v>
      </c>
      <c r="R1147" s="564"/>
      <c r="S1147" s="564" t="s">
        <v>29730</v>
      </c>
    </row>
    <row r="1148" spans="1:19" x14ac:dyDescent="0.35">
      <c r="A1148" s="559">
        <v>3464</v>
      </c>
      <c r="B1148" s="563" t="s">
        <v>484</v>
      </c>
      <c r="C1148" s="563" t="s">
        <v>29019</v>
      </c>
      <c r="D1148" s="563" t="s">
        <v>3949</v>
      </c>
      <c r="E1148" s="563" t="s">
        <v>24001</v>
      </c>
      <c r="F1148" s="563" t="s">
        <v>3947</v>
      </c>
      <c r="G1148" s="563" t="s">
        <v>3948</v>
      </c>
      <c r="H1148" s="563" t="s">
        <v>546</v>
      </c>
      <c r="I1148" s="563" t="s">
        <v>26690</v>
      </c>
      <c r="J1148" s="563" t="s">
        <v>24001</v>
      </c>
      <c r="K1148" s="563" t="s">
        <v>24001</v>
      </c>
      <c r="L1148" s="563" t="s">
        <v>24001</v>
      </c>
      <c r="M1148" s="563" t="s">
        <v>24001</v>
      </c>
      <c r="N1148" s="563" t="s">
        <v>24001</v>
      </c>
      <c r="O1148" s="564" t="s">
        <v>24001</v>
      </c>
      <c r="P1148" s="564" t="s">
        <v>24001</v>
      </c>
      <c r="Q1148" s="564">
        <v>33148</v>
      </c>
      <c r="R1148" s="564"/>
      <c r="S1148" s="564" t="s">
        <v>29731</v>
      </c>
    </row>
    <row r="1149" spans="1:19" x14ac:dyDescent="0.35">
      <c r="A1149" s="562">
        <v>2584</v>
      </c>
      <c r="B1149" s="563" t="s">
        <v>484</v>
      </c>
      <c r="C1149" s="563" t="s">
        <v>613</v>
      </c>
      <c r="D1149" s="563" t="s">
        <v>629</v>
      </c>
      <c r="E1149" s="563" t="s">
        <v>24001</v>
      </c>
      <c r="F1149" s="563" t="s">
        <v>626</v>
      </c>
      <c r="G1149" s="563" t="s">
        <v>627</v>
      </c>
      <c r="H1149" s="563" t="s">
        <v>628</v>
      </c>
      <c r="I1149" s="563" t="s">
        <v>26690</v>
      </c>
      <c r="J1149" s="563" t="s">
        <v>109</v>
      </c>
      <c r="K1149" s="563" t="s">
        <v>24001</v>
      </c>
      <c r="L1149" s="563" t="s">
        <v>24001</v>
      </c>
      <c r="M1149" s="563" t="s">
        <v>24001</v>
      </c>
      <c r="N1149" s="563" t="s">
        <v>24001</v>
      </c>
      <c r="O1149" s="564" t="s">
        <v>24001</v>
      </c>
      <c r="P1149" s="564" t="s">
        <v>24001</v>
      </c>
      <c r="Q1149" s="564">
        <v>38841</v>
      </c>
      <c r="R1149" s="564"/>
      <c r="S1149" s="564" t="s">
        <v>29732</v>
      </c>
    </row>
    <row r="1150" spans="1:19" x14ac:dyDescent="0.35">
      <c r="A1150" s="559">
        <v>4144</v>
      </c>
      <c r="B1150" s="563" t="s">
        <v>484</v>
      </c>
      <c r="C1150" s="563" t="s">
        <v>1436</v>
      </c>
      <c r="D1150" s="563" t="s">
        <v>1447</v>
      </c>
      <c r="E1150" s="563" t="s">
        <v>1443</v>
      </c>
      <c r="F1150" s="563" t="s">
        <v>1444</v>
      </c>
      <c r="G1150" s="563" t="s">
        <v>1445</v>
      </c>
      <c r="H1150" s="563" t="s">
        <v>1446</v>
      </c>
      <c r="I1150" s="563" t="s">
        <v>26690</v>
      </c>
      <c r="J1150" s="563" t="s">
        <v>109</v>
      </c>
      <c r="K1150" s="563" t="s">
        <v>24001</v>
      </c>
      <c r="L1150" s="563" t="s">
        <v>24001</v>
      </c>
      <c r="M1150" s="563" t="s">
        <v>24001</v>
      </c>
      <c r="N1150" s="563" t="s">
        <v>24001</v>
      </c>
      <c r="O1150" s="564" t="s">
        <v>24001</v>
      </c>
      <c r="P1150" s="564" t="s">
        <v>24001</v>
      </c>
      <c r="Q1150" s="564">
        <v>33148</v>
      </c>
      <c r="R1150" s="564">
        <v>38553</v>
      </c>
      <c r="S1150" s="564" t="s">
        <v>29733</v>
      </c>
    </row>
    <row r="1151" spans="1:19" x14ac:dyDescent="0.35">
      <c r="A1151" s="559">
        <v>4145</v>
      </c>
      <c r="B1151" s="563" t="s">
        <v>484</v>
      </c>
      <c r="C1151" s="563" t="s">
        <v>1436</v>
      </c>
      <c r="D1151" s="563" t="s">
        <v>1451</v>
      </c>
      <c r="E1151" s="563" t="s">
        <v>1448</v>
      </c>
      <c r="F1151" s="563" t="s">
        <v>1449</v>
      </c>
      <c r="G1151" s="563" t="s">
        <v>1445</v>
      </c>
      <c r="H1151" s="563" t="s">
        <v>1450</v>
      </c>
      <c r="I1151" s="563" t="s">
        <v>26748</v>
      </c>
      <c r="J1151" s="563" t="s">
        <v>109</v>
      </c>
      <c r="K1151" s="563" t="s">
        <v>24001</v>
      </c>
      <c r="L1151" s="563" t="s">
        <v>24001</v>
      </c>
      <c r="M1151" s="563" t="s">
        <v>24001</v>
      </c>
      <c r="N1151" s="563" t="s">
        <v>24001</v>
      </c>
      <c r="O1151" s="564" t="s">
        <v>24001</v>
      </c>
      <c r="P1151" s="564" t="s">
        <v>24001</v>
      </c>
      <c r="Q1151" s="564">
        <v>33148</v>
      </c>
      <c r="R1151" s="564">
        <v>38889</v>
      </c>
      <c r="S1151" s="564" t="s">
        <v>29734</v>
      </c>
    </row>
    <row r="1152" spans="1:19" x14ac:dyDescent="0.35">
      <c r="A1152" s="562">
        <v>4146</v>
      </c>
      <c r="B1152" s="563" t="s">
        <v>484</v>
      </c>
      <c r="C1152" s="563" t="s">
        <v>1436</v>
      </c>
      <c r="D1152" s="563" t="s">
        <v>1455</v>
      </c>
      <c r="E1152" s="563" t="s">
        <v>1452</v>
      </c>
      <c r="F1152" s="563" t="s">
        <v>1453</v>
      </c>
      <c r="G1152" s="563" t="s">
        <v>1445</v>
      </c>
      <c r="H1152" s="563" t="s">
        <v>1454</v>
      </c>
      <c r="I1152" s="563" t="s">
        <v>26690</v>
      </c>
      <c r="J1152" s="563" t="s">
        <v>24001</v>
      </c>
      <c r="K1152" s="563" t="s">
        <v>24001</v>
      </c>
      <c r="L1152" s="563" t="s">
        <v>24001</v>
      </c>
      <c r="M1152" s="563" t="s">
        <v>24001</v>
      </c>
      <c r="N1152" s="563" t="s">
        <v>24001</v>
      </c>
      <c r="O1152" s="564" t="s">
        <v>24001</v>
      </c>
      <c r="P1152" s="564" t="s">
        <v>24001</v>
      </c>
      <c r="Q1152" s="564">
        <v>33148</v>
      </c>
      <c r="R1152" s="564"/>
      <c r="S1152" s="564" t="s">
        <v>29735</v>
      </c>
    </row>
    <row r="1153" spans="1:19" x14ac:dyDescent="0.35">
      <c r="A1153" s="559">
        <v>4147</v>
      </c>
      <c r="B1153" s="563" t="s">
        <v>484</v>
      </c>
      <c r="C1153" s="563" t="s">
        <v>1436</v>
      </c>
      <c r="D1153" s="563" t="s">
        <v>1459</v>
      </c>
      <c r="E1153" s="563" t="s">
        <v>1456</v>
      </c>
      <c r="F1153" s="563" t="s">
        <v>1457</v>
      </c>
      <c r="G1153" s="563" t="s">
        <v>1445</v>
      </c>
      <c r="H1153" s="563" t="s">
        <v>1458</v>
      </c>
      <c r="I1153" s="563" t="s">
        <v>26690</v>
      </c>
      <c r="J1153" s="563" t="s">
        <v>24001</v>
      </c>
      <c r="K1153" s="563" t="s">
        <v>24001</v>
      </c>
      <c r="L1153" s="563" t="s">
        <v>24001</v>
      </c>
      <c r="M1153" s="563" t="s">
        <v>24001</v>
      </c>
      <c r="N1153" s="563" t="s">
        <v>24001</v>
      </c>
      <c r="O1153" s="564" t="s">
        <v>24001</v>
      </c>
      <c r="P1153" s="564" t="s">
        <v>24001</v>
      </c>
      <c r="Q1153" s="564">
        <v>33148</v>
      </c>
      <c r="R1153" s="564"/>
      <c r="S1153" s="564" t="s">
        <v>1459</v>
      </c>
    </row>
    <row r="1154" spans="1:19" x14ac:dyDescent="0.35">
      <c r="A1154" s="559">
        <v>4148</v>
      </c>
      <c r="B1154" s="563" t="s">
        <v>484</v>
      </c>
      <c r="C1154" s="563" t="s">
        <v>1436</v>
      </c>
      <c r="D1154" s="563" t="s">
        <v>1462</v>
      </c>
      <c r="E1154" s="563" t="s">
        <v>1456</v>
      </c>
      <c r="F1154" s="563" t="s">
        <v>1460</v>
      </c>
      <c r="G1154" s="563" t="s">
        <v>1445</v>
      </c>
      <c r="H1154" s="563" t="s">
        <v>1461</v>
      </c>
      <c r="I1154" s="563" t="s">
        <v>26690</v>
      </c>
      <c r="J1154" s="563" t="s">
        <v>24001</v>
      </c>
      <c r="K1154" s="563" t="s">
        <v>24001</v>
      </c>
      <c r="L1154" s="563" t="s">
        <v>24001</v>
      </c>
      <c r="M1154" s="563" t="s">
        <v>24001</v>
      </c>
      <c r="N1154" s="563" t="s">
        <v>24001</v>
      </c>
      <c r="O1154" s="564" t="s">
        <v>24001</v>
      </c>
      <c r="P1154" s="564" t="s">
        <v>24001</v>
      </c>
      <c r="Q1154" s="564">
        <v>38588</v>
      </c>
      <c r="R1154" s="564"/>
      <c r="S1154" s="564" t="s">
        <v>29736</v>
      </c>
    </row>
    <row r="1155" spans="1:19" x14ac:dyDescent="0.35">
      <c r="A1155" s="562">
        <v>4149</v>
      </c>
      <c r="B1155" s="563" t="s">
        <v>484</v>
      </c>
      <c r="C1155" s="563" t="s">
        <v>1436</v>
      </c>
      <c r="D1155" s="563" t="s">
        <v>1465</v>
      </c>
      <c r="E1155" s="563" t="s">
        <v>1463</v>
      </c>
      <c r="F1155" s="563" t="s">
        <v>1464</v>
      </c>
      <c r="G1155" s="563" t="s">
        <v>1445</v>
      </c>
      <c r="H1155" s="563" t="s">
        <v>55</v>
      </c>
      <c r="I1155" s="563" t="s">
        <v>26690</v>
      </c>
      <c r="J1155" s="563" t="s">
        <v>24001</v>
      </c>
      <c r="K1155" s="563" t="s">
        <v>24001</v>
      </c>
      <c r="L1155" s="563" t="s">
        <v>24001</v>
      </c>
      <c r="M1155" s="563" t="s">
        <v>24001</v>
      </c>
      <c r="N1155" s="563" t="s">
        <v>24001</v>
      </c>
      <c r="O1155" s="564" t="s">
        <v>24001</v>
      </c>
      <c r="P1155" s="564" t="s">
        <v>24001</v>
      </c>
      <c r="Q1155" s="564">
        <v>33148</v>
      </c>
      <c r="R1155" s="564"/>
      <c r="S1155" s="564" t="s">
        <v>1465</v>
      </c>
    </row>
    <row r="1156" spans="1:19" x14ac:dyDescent="0.35">
      <c r="A1156" s="559">
        <v>4150</v>
      </c>
      <c r="B1156" s="563" t="s">
        <v>484</v>
      </c>
      <c r="C1156" s="563" t="s">
        <v>1436</v>
      </c>
      <c r="D1156" s="563" t="s">
        <v>1468</v>
      </c>
      <c r="E1156" s="563" t="s">
        <v>1456</v>
      </c>
      <c r="F1156" s="563" t="s">
        <v>1466</v>
      </c>
      <c r="G1156" s="563" t="s">
        <v>1445</v>
      </c>
      <c r="H1156" s="563" t="s">
        <v>1467</v>
      </c>
      <c r="I1156" s="563" t="s">
        <v>26690</v>
      </c>
      <c r="J1156" s="563" t="s">
        <v>24001</v>
      </c>
      <c r="K1156" s="563" t="s">
        <v>24001</v>
      </c>
      <c r="L1156" s="563" t="s">
        <v>24001</v>
      </c>
      <c r="M1156" s="563" t="s">
        <v>24001</v>
      </c>
      <c r="N1156" s="563" t="s">
        <v>24001</v>
      </c>
      <c r="O1156" s="564" t="s">
        <v>24001</v>
      </c>
      <c r="P1156" s="564" t="s">
        <v>24001</v>
      </c>
      <c r="Q1156" s="564">
        <v>38588</v>
      </c>
      <c r="R1156" s="564"/>
      <c r="S1156" s="564" t="s">
        <v>29737</v>
      </c>
    </row>
    <row r="1157" spans="1:19" x14ac:dyDescent="0.35">
      <c r="A1157" s="559">
        <v>3465</v>
      </c>
      <c r="B1157" s="563" t="s">
        <v>484</v>
      </c>
      <c r="C1157" s="563" t="s">
        <v>29019</v>
      </c>
      <c r="D1157" s="563" t="s">
        <v>3954</v>
      </c>
      <c r="E1157" s="563" t="s">
        <v>3950</v>
      </c>
      <c r="F1157" s="563" t="s">
        <v>3951</v>
      </c>
      <c r="G1157" s="563" t="s">
        <v>3952</v>
      </c>
      <c r="H1157" s="563" t="s">
        <v>3953</v>
      </c>
      <c r="I1157" s="563" t="s">
        <v>26690</v>
      </c>
      <c r="J1157" s="563" t="s">
        <v>109</v>
      </c>
      <c r="K1157" s="563" t="s">
        <v>24001</v>
      </c>
      <c r="L1157" s="563" t="s">
        <v>24001</v>
      </c>
      <c r="M1157" s="563" t="s">
        <v>24001</v>
      </c>
      <c r="N1157" s="563" t="s">
        <v>24001</v>
      </c>
      <c r="O1157" s="564" t="s">
        <v>24001</v>
      </c>
      <c r="P1157" s="564" t="s">
        <v>24001</v>
      </c>
      <c r="Q1157" s="564">
        <v>33148</v>
      </c>
      <c r="R1157" s="564"/>
      <c r="S1157" s="564" t="s">
        <v>29738</v>
      </c>
    </row>
    <row r="1158" spans="1:19" x14ac:dyDescent="0.35">
      <c r="A1158" s="562">
        <v>5308</v>
      </c>
      <c r="B1158" s="563" t="s">
        <v>484</v>
      </c>
      <c r="C1158" s="563" t="s">
        <v>28883</v>
      </c>
      <c r="D1158" s="563" t="s">
        <v>13723</v>
      </c>
      <c r="E1158" s="563" t="s">
        <v>13720</v>
      </c>
      <c r="F1158" s="563" t="s">
        <v>13721</v>
      </c>
      <c r="G1158" s="563" t="s">
        <v>13722</v>
      </c>
      <c r="H1158" s="563" t="s">
        <v>8805</v>
      </c>
      <c r="I1158" s="563" t="s">
        <v>26690</v>
      </c>
      <c r="J1158" s="563" t="s">
        <v>109</v>
      </c>
      <c r="K1158" s="563" t="s">
        <v>24001</v>
      </c>
      <c r="L1158" s="563" t="s">
        <v>24001</v>
      </c>
      <c r="M1158" s="563" t="s">
        <v>24001</v>
      </c>
      <c r="N1158" s="563" t="s">
        <v>24001</v>
      </c>
      <c r="O1158" s="564" t="s">
        <v>24001</v>
      </c>
      <c r="P1158" s="564" t="s">
        <v>24001</v>
      </c>
      <c r="Q1158" s="564">
        <v>33148</v>
      </c>
      <c r="R1158" s="564"/>
      <c r="S1158" s="564" t="s">
        <v>29739</v>
      </c>
    </row>
    <row r="1159" spans="1:19" x14ac:dyDescent="0.35">
      <c r="A1159" s="559">
        <v>5309</v>
      </c>
      <c r="B1159" s="563" t="s">
        <v>484</v>
      </c>
      <c r="C1159" s="563" t="s">
        <v>28883</v>
      </c>
      <c r="D1159" s="563" t="s">
        <v>13727</v>
      </c>
      <c r="E1159" s="563" t="s">
        <v>13724</v>
      </c>
      <c r="F1159" s="563" t="s">
        <v>13725</v>
      </c>
      <c r="G1159" s="563" t="s">
        <v>13722</v>
      </c>
      <c r="H1159" s="563" t="s">
        <v>13726</v>
      </c>
      <c r="I1159" s="563" t="s">
        <v>26690</v>
      </c>
      <c r="J1159" s="563" t="s">
        <v>109</v>
      </c>
      <c r="K1159" s="563" t="s">
        <v>24001</v>
      </c>
      <c r="L1159" s="563" t="s">
        <v>24001</v>
      </c>
      <c r="M1159" s="563" t="s">
        <v>24001</v>
      </c>
      <c r="N1159" s="563" t="s">
        <v>24001</v>
      </c>
      <c r="O1159" s="564" t="s">
        <v>24001</v>
      </c>
      <c r="P1159" s="564" t="s">
        <v>24001</v>
      </c>
      <c r="Q1159" s="564">
        <v>33148</v>
      </c>
      <c r="R1159" s="564">
        <v>38509</v>
      </c>
      <c r="S1159" s="564" t="s">
        <v>29740</v>
      </c>
    </row>
    <row r="1160" spans="1:19" x14ac:dyDescent="0.35">
      <c r="A1160" s="559">
        <v>5310</v>
      </c>
      <c r="B1160" s="563" t="s">
        <v>484</v>
      </c>
      <c r="C1160" s="563" t="s">
        <v>28883</v>
      </c>
      <c r="D1160" s="563" t="s">
        <v>13729</v>
      </c>
      <c r="E1160" s="563" t="s">
        <v>24001</v>
      </c>
      <c r="F1160" s="563" t="s">
        <v>13728</v>
      </c>
      <c r="G1160" s="563" t="s">
        <v>13722</v>
      </c>
      <c r="H1160" s="563" t="s">
        <v>55</v>
      </c>
      <c r="I1160" s="563" t="s">
        <v>26690</v>
      </c>
      <c r="J1160" s="563" t="s">
        <v>109</v>
      </c>
      <c r="K1160" s="563" t="s">
        <v>24001</v>
      </c>
      <c r="L1160" s="563" t="s">
        <v>24001</v>
      </c>
      <c r="M1160" s="563" t="s">
        <v>24001</v>
      </c>
      <c r="N1160" s="563" t="s">
        <v>24001</v>
      </c>
      <c r="O1160" s="564" t="s">
        <v>24001</v>
      </c>
      <c r="P1160" s="564" t="s">
        <v>24001</v>
      </c>
      <c r="Q1160" s="564">
        <v>33148</v>
      </c>
      <c r="R1160" s="564"/>
      <c r="S1160" s="564" t="s">
        <v>13729</v>
      </c>
    </row>
    <row r="1161" spans="1:19" x14ac:dyDescent="0.35">
      <c r="A1161" s="562">
        <v>5311</v>
      </c>
      <c r="B1161" s="563" t="s">
        <v>484</v>
      </c>
      <c r="C1161" s="563" t="s">
        <v>28883</v>
      </c>
      <c r="D1161" s="563" t="s">
        <v>13733</v>
      </c>
      <c r="E1161" s="563" t="s">
        <v>13730</v>
      </c>
      <c r="F1161" s="563" t="s">
        <v>13731</v>
      </c>
      <c r="G1161" s="563" t="s">
        <v>13722</v>
      </c>
      <c r="H1161" s="563" t="s">
        <v>13732</v>
      </c>
      <c r="I1161" s="563" t="s">
        <v>26690</v>
      </c>
      <c r="J1161" s="563" t="s">
        <v>109</v>
      </c>
      <c r="K1161" s="563" t="s">
        <v>24001</v>
      </c>
      <c r="L1161" s="563" t="s">
        <v>24001</v>
      </c>
      <c r="M1161" s="563" t="s">
        <v>24001</v>
      </c>
      <c r="N1161" s="563" t="s">
        <v>24001</v>
      </c>
      <c r="O1161" s="564" t="s">
        <v>24001</v>
      </c>
      <c r="P1161" s="564" t="s">
        <v>24001</v>
      </c>
      <c r="Q1161" s="564">
        <v>33148</v>
      </c>
      <c r="R1161" s="564"/>
      <c r="S1161" s="564" t="s">
        <v>29741</v>
      </c>
    </row>
    <row r="1162" spans="1:19" x14ac:dyDescent="0.35">
      <c r="A1162" s="559">
        <v>6089</v>
      </c>
      <c r="B1162" s="563" t="s">
        <v>484</v>
      </c>
      <c r="C1162" s="563" t="s">
        <v>1745</v>
      </c>
      <c r="D1162" s="563" t="s">
        <v>1759</v>
      </c>
      <c r="E1162" s="563" t="s">
        <v>1756</v>
      </c>
      <c r="F1162" s="563" t="s">
        <v>1757</v>
      </c>
      <c r="G1162" s="563" t="s">
        <v>1758</v>
      </c>
      <c r="H1162" s="563" t="s">
        <v>55</v>
      </c>
      <c r="I1162" s="563" t="s">
        <v>26690</v>
      </c>
      <c r="J1162" s="563" t="s">
        <v>24001</v>
      </c>
      <c r="K1162" s="563" t="s">
        <v>24001</v>
      </c>
      <c r="L1162" s="563" t="s">
        <v>24001</v>
      </c>
      <c r="M1162" s="563" t="s">
        <v>24001</v>
      </c>
      <c r="N1162" s="563" t="s">
        <v>24001</v>
      </c>
      <c r="O1162" s="564" t="s">
        <v>24001</v>
      </c>
      <c r="P1162" s="564" t="s">
        <v>24001</v>
      </c>
      <c r="Q1162" s="564">
        <v>33148</v>
      </c>
      <c r="R1162" s="564"/>
      <c r="S1162" s="564" t="s">
        <v>1759</v>
      </c>
    </row>
    <row r="1163" spans="1:19" x14ac:dyDescent="0.35">
      <c r="A1163" s="559">
        <v>5312</v>
      </c>
      <c r="B1163" s="563" t="s">
        <v>484</v>
      </c>
      <c r="C1163" s="563" t="s">
        <v>28883</v>
      </c>
      <c r="D1163" s="563" t="s">
        <v>13737</v>
      </c>
      <c r="E1163" s="563" t="s">
        <v>13734</v>
      </c>
      <c r="F1163" s="563" t="s">
        <v>24690</v>
      </c>
      <c r="G1163" s="563" t="s">
        <v>13735</v>
      </c>
      <c r="H1163" s="563" t="s">
        <v>13736</v>
      </c>
      <c r="I1163" s="563" t="s">
        <v>26690</v>
      </c>
      <c r="J1163" s="563" t="s">
        <v>24001</v>
      </c>
      <c r="K1163" s="563" t="s">
        <v>24001</v>
      </c>
      <c r="L1163" s="563" t="s">
        <v>24001</v>
      </c>
      <c r="M1163" s="563" t="s">
        <v>24001</v>
      </c>
      <c r="N1163" s="563" t="s">
        <v>24001</v>
      </c>
      <c r="O1163" s="564" t="s">
        <v>24001</v>
      </c>
      <c r="P1163" s="564" t="s">
        <v>24001</v>
      </c>
      <c r="Q1163" s="564">
        <v>43137</v>
      </c>
      <c r="R1163" s="564"/>
      <c r="S1163" s="564" t="s">
        <v>29742</v>
      </c>
    </row>
    <row r="1164" spans="1:19" x14ac:dyDescent="0.35">
      <c r="A1164" s="562">
        <v>5313</v>
      </c>
      <c r="B1164" s="563" t="s">
        <v>484</v>
      </c>
      <c r="C1164" s="563" t="s">
        <v>28883</v>
      </c>
      <c r="D1164" s="563" t="s">
        <v>13741</v>
      </c>
      <c r="E1164" s="563" t="s">
        <v>13738</v>
      </c>
      <c r="F1164" s="563" t="s">
        <v>13739</v>
      </c>
      <c r="G1164" s="563" t="s">
        <v>13735</v>
      </c>
      <c r="H1164" s="563" t="s">
        <v>13740</v>
      </c>
      <c r="I1164" s="563" t="s">
        <v>26690</v>
      </c>
      <c r="J1164" s="563" t="s">
        <v>24001</v>
      </c>
      <c r="K1164" s="563" t="s">
        <v>24001</v>
      </c>
      <c r="L1164" s="563" t="s">
        <v>24001</v>
      </c>
      <c r="M1164" s="563" t="s">
        <v>24001</v>
      </c>
      <c r="N1164" s="563" t="s">
        <v>24001</v>
      </c>
      <c r="O1164" s="564" t="s">
        <v>24001</v>
      </c>
      <c r="P1164" s="564" t="s">
        <v>24001</v>
      </c>
      <c r="Q1164" s="564">
        <v>38405</v>
      </c>
      <c r="R1164" s="564"/>
      <c r="S1164" s="564" t="s">
        <v>29743</v>
      </c>
    </row>
    <row r="1165" spans="1:19" x14ac:dyDescent="0.35">
      <c r="A1165" s="559">
        <v>5314</v>
      </c>
      <c r="B1165" s="563" t="s">
        <v>484</v>
      </c>
      <c r="C1165" s="563" t="s">
        <v>28883</v>
      </c>
      <c r="D1165" s="563" t="s">
        <v>24691</v>
      </c>
      <c r="E1165" s="563" t="s">
        <v>13742</v>
      </c>
      <c r="F1165" s="563" t="s">
        <v>13743</v>
      </c>
      <c r="G1165" s="563" t="s">
        <v>13735</v>
      </c>
      <c r="H1165" s="563" t="s">
        <v>4639</v>
      </c>
      <c r="I1165" s="563" t="s">
        <v>26714</v>
      </c>
      <c r="J1165" s="563" t="s">
        <v>24001</v>
      </c>
      <c r="K1165" s="563" t="s">
        <v>24001</v>
      </c>
      <c r="L1165" s="563" t="s">
        <v>24001</v>
      </c>
      <c r="M1165" s="563" t="s">
        <v>24001</v>
      </c>
      <c r="N1165" s="563" t="s">
        <v>24001</v>
      </c>
      <c r="O1165" s="564" t="s">
        <v>24001</v>
      </c>
      <c r="P1165" s="564" t="s">
        <v>24001</v>
      </c>
      <c r="Q1165" s="564">
        <v>33148</v>
      </c>
      <c r="R1165" s="564">
        <v>43137.715775463003</v>
      </c>
      <c r="S1165" s="564" t="s">
        <v>29744</v>
      </c>
    </row>
    <row r="1166" spans="1:19" x14ac:dyDescent="0.35">
      <c r="A1166" s="559">
        <v>5315</v>
      </c>
      <c r="B1166" s="563" t="s">
        <v>484</v>
      </c>
      <c r="C1166" s="563" t="s">
        <v>28883</v>
      </c>
      <c r="D1166" s="563" t="s">
        <v>29745</v>
      </c>
      <c r="E1166" s="563" t="s">
        <v>29746</v>
      </c>
      <c r="F1166" s="563" t="s">
        <v>29747</v>
      </c>
      <c r="G1166" s="563" t="s">
        <v>13735</v>
      </c>
      <c r="H1166" s="563" t="s">
        <v>5221</v>
      </c>
      <c r="I1166" s="563" t="s">
        <v>26690</v>
      </c>
      <c r="J1166" s="563" t="s">
        <v>24001</v>
      </c>
      <c r="K1166" s="563" t="s">
        <v>24001</v>
      </c>
      <c r="L1166" s="563" t="s">
        <v>24001</v>
      </c>
      <c r="M1166" s="563" t="s">
        <v>24001</v>
      </c>
      <c r="N1166" s="563" t="s">
        <v>24001</v>
      </c>
      <c r="O1166" s="564" t="s">
        <v>24001</v>
      </c>
      <c r="P1166" s="564" t="s">
        <v>24001</v>
      </c>
      <c r="Q1166" s="564">
        <v>44945</v>
      </c>
      <c r="R1166" s="564"/>
      <c r="S1166" s="564" t="s">
        <v>29748</v>
      </c>
    </row>
    <row r="1167" spans="1:19" x14ac:dyDescent="0.35">
      <c r="A1167" s="562">
        <v>5316</v>
      </c>
      <c r="B1167" s="563" t="s">
        <v>484</v>
      </c>
      <c r="C1167" s="563" t="s">
        <v>28883</v>
      </c>
      <c r="D1167" s="563" t="s">
        <v>24692</v>
      </c>
      <c r="E1167" s="563" t="s">
        <v>24693</v>
      </c>
      <c r="F1167" s="563" t="s">
        <v>24694</v>
      </c>
      <c r="G1167" s="563" t="s">
        <v>13735</v>
      </c>
      <c r="H1167" s="563" t="s">
        <v>24695</v>
      </c>
      <c r="I1167" s="563" t="s">
        <v>26690</v>
      </c>
      <c r="J1167" s="563" t="s">
        <v>109</v>
      </c>
      <c r="K1167" s="563" t="s">
        <v>24001</v>
      </c>
      <c r="L1167" s="563" t="s">
        <v>24001</v>
      </c>
      <c r="M1167" s="563" t="s">
        <v>24001</v>
      </c>
      <c r="N1167" s="563" t="s">
        <v>24001</v>
      </c>
      <c r="O1167" s="564" t="s">
        <v>24001</v>
      </c>
      <c r="P1167" s="564" t="s">
        <v>24001</v>
      </c>
      <c r="Q1167" s="564">
        <v>43137</v>
      </c>
      <c r="R1167" s="564"/>
      <c r="S1167" s="564" t="s">
        <v>29749</v>
      </c>
    </row>
    <row r="1168" spans="1:19" x14ac:dyDescent="0.35">
      <c r="A1168" s="559">
        <v>5317</v>
      </c>
      <c r="B1168" s="563" t="s">
        <v>484</v>
      </c>
      <c r="C1168" s="563" t="s">
        <v>28883</v>
      </c>
      <c r="D1168" s="563" t="s">
        <v>13745</v>
      </c>
      <c r="E1168" s="563" t="s">
        <v>13735</v>
      </c>
      <c r="F1168" s="563" t="s">
        <v>13744</v>
      </c>
      <c r="G1168" s="563" t="s">
        <v>13735</v>
      </c>
      <c r="H1168" s="563" t="s">
        <v>55</v>
      </c>
      <c r="I1168" s="563" t="s">
        <v>26690</v>
      </c>
      <c r="J1168" s="563" t="s">
        <v>24001</v>
      </c>
      <c r="K1168" s="563" t="s">
        <v>24001</v>
      </c>
      <c r="L1168" s="563" t="s">
        <v>24001</v>
      </c>
      <c r="M1168" s="563" t="s">
        <v>24001</v>
      </c>
      <c r="N1168" s="563" t="s">
        <v>24001</v>
      </c>
      <c r="O1168" s="564" t="s">
        <v>24001</v>
      </c>
      <c r="P1168" s="564" t="s">
        <v>24001</v>
      </c>
      <c r="Q1168" s="564">
        <v>33148</v>
      </c>
      <c r="R1168" s="564"/>
      <c r="S1168" s="564" t="s">
        <v>13745</v>
      </c>
    </row>
    <row r="1169" spans="1:19" x14ac:dyDescent="0.35">
      <c r="A1169" s="559">
        <v>5318</v>
      </c>
      <c r="B1169" s="563" t="s">
        <v>484</v>
      </c>
      <c r="C1169" s="563" t="s">
        <v>28883</v>
      </c>
      <c r="D1169" s="563" t="s">
        <v>13748</v>
      </c>
      <c r="E1169" s="563" t="s">
        <v>13738</v>
      </c>
      <c r="F1169" s="563" t="s">
        <v>13746</v>
      </c>
      <c r="G1169" s="563" t="s">
        <v>13735</v>
      </c>
      <c r="H1169" s="563" t="s">
        <v>13747</v>
      </c>
      <c r="I1169" s="563" t="s">
        <v>26690</v>
      </c>
      <c r="J1169" s="563" t="s">
        <v>24001</v>
      </c>
      <c r="K1169" s="563" t="s">
        <v>50</v>
      </c>
      <c r="L1169" s="563" t="s">
        <v>27658</v>
      </c>
      <c r="M1169" s="563" t="s">
        <v>3595</v>
      </c>
      <c r="N1169" s="563" t="s">
        <v>29570</v>
      </c>
      <c r="O1169" s="564" t="s">
        <v>24001</v>
      </c>
      <c r="P1169" s="564" t="s">
        <v>24001</v>
      </c>
      <c r="Q1169" s="564">
        <v>38405</v>
      </c>
      <c r="R1169" s="564"/>
      <c r="S1169" s="564" t="s">
        <v>29750</v>
      </c>
    </row>
    <row r="1170" spans="1:19" x14ac:dyDescent="0.35">
      <c r="A1170" s="562">
        <v>5319</v>
      </c>
      <c r="B1170" s="563" t="s">
        <v>484</v>
      </c>
      <c r="C1170" s="563" t="s">
        <v>28883</v>
      </c>
      <c r="D1170" s="563" t="s">
        <v>13751</v>
      </c>
      <c r="E1170" s="563" t="s">
        <v>24001</v>
      </c>
      <c r="F1170" s="563" t="s">
        <v>13749</v>
      </c>
      <c r="G1170" s="563" t="s">
        <v>13735</v>
      </c>
      <c r="H1170" s="563" t="s">
        <v>13750</v>
      </c>
      <c r="I1170" s="563" t="s">
        <v>26690</v>
      </c>
      <c r="J1170" s="563" t="s">
        <v>24001</v>
      </c>
      <c r="K1170" s="563" t="s">
        <v>24001</v>
      </c>
      <c r="L1170" s="563" t="s">
        <v>24001</v>
      </c>
      <c r="M1170" s="563" t="s">
        <v>24001</v>
      </c>
      <c r="N1170" s="563" t="s">
        <v>24001</v>
      </c>
      <c r="O1170" s="564" t="s">
        <v>24001</v>
      </c>
      <c r="P1170" s="564" t="s">
        <v>24001</v>
      </c>
      <c r="Q1170" s="564">
        <v>39975</v>
      </c>
      <c r="R1170" s="564"/>
      <c r="S1170" s="564" t="s">
        <v>29751</v>
      </c>
    </row>
    <row r="1171" spans="1:19" x14ac:dyDescent="0.35">
      <c r="A1171" s="559">
        <v>5320</v>
      </c>
      <c r="B1171" s="563" t="s">
        <v>484</v>
      </c>
      <c r="C1171" s="563" t="s">
        <v>28883</v>
      </c>
      <c r="D1171" s="563" t="s">
        <v>13754</v>
      </c>
      <c r="E1171" s="563" t="s">
        <v>24001</v>
      </c>
      <c r="F1171" s="563" t="s">
        <v>13752</v>
      </c>
      <c r="G1171" s="563" t="s">
        <v>13735</v>
      </c>
      <c r="H1171" s="563" t="s">
        <v>13753</v>
      </c>
      <c r="I1171" s="563" t="s">
        <v>26690</v>
      </c>
      <c r="J1171" s="563" t="s">
        <v>24001</v>
      </c>
      <c r="K1171" s="563" t="s">
        <v>24001</v>
      </c>
      <c r="L1171" s="563" t="s">
        <v>24001</v>
      </c>
      <c r="M1171" s="563" t="s">
        <v>24001</v>
      </c>
      <c r="N1171" s="563" t="s">
        <v>24001</v>
      </c>
      <c r="O1171" s="564" t="s">
        <v>24001</v>
      </c>
      <c r="P1171" s="564" t="s">
        <v>24001</v>
      </c>
      <c r="Q1171" s="564">
        <v>40595</v>
      </c>
      <c r="R1171" s="564"/>
      <c r="S1171" s="564" t="s">
        <v>29752</v>
      </c>
    </row>
    <row r="1172" spans="1:19" x14ac:dyDescent="0.35">
      <c r="A1172" s="559">
        <v>5321</v>
      </c>
      <c r="B1172" s="563" t="s">
        <v>484</v>
      </c>
      <c r="C1172" s="563" t="s">
        <v>28883</v>
      </c>
      <c r="D1172" s="563" t="s">
        <v>13757</v>
      </c>
      <c r="E1172" s="563" t="s">
        <v>24001</v>
      </c>
      <c r="F1172" s="563" t="s">
        <v>13755</v>
      </c>
      <c r="G1172" s="563" t="s">
        <v>13735</v>
      </c>
      <c r="H1172" s="563" t="s">
        <v>13756</v>
      </c>
      <c r="I1172" s="563" t="s">
        <v>26690</v>
      </c>
      <c r="J1172" s="563" t="s">
        <v>24001</v>
      </c>
      <c r="K1172" s="563" t="s">
        <v>24001</v>
      </c>
      <c r="L1172" s="563" t="s">
        <v>24001</v>
      </c>
      <c r="M1172" s="563" t="s">
        <v>24001</v>
      </c>
      <c r="N1172" s="563" t="s">
        <v>24001</v>
      </c>
      <c r="O1172" s="564" t="s">
        <v>24001</v>
      </c>
      <c r="P1172" s="564" t="s">
        <v>24001</v>
      </c>
      <c r="Q1172" s="564">
        <v>38405</v>
      </c>
      <c r="R1172" s="564"/>
      <c r="S1172" s="564" t="s">
        <v>29753</v>
      </c>
    </row>
    <row r="1173" spans="1:19" x14ac:dyDescent="0.35">
      <c r="A1173" s="562">
        <v>5</v>
      </c>
      <c r="B1173" s="563" t="s">
        <v>484</v>
      </c>
      <c r="C1173" s="563" t="s">
        <v>3295</v>
      </c>
      <c r="D1173" s="563" t="s">
        <v>3300</v>
      </c>
      <c r="E1173" s="563" t="s">
        <v>3296</v>
      </c>
      <c r="F1173" s="563" t="s">
        <v>3297</v>
      </c>
      <c r="G1173" s="563" t="s">
        <v>3298</v>
      </c>
      <c r="H1173" s="563" t="s">
        <v>3299</v>
      </c>
      <c r="I1173" s="563" t="s">
        <v>26690</v>
      </c>
      <c r="J1173" s="563" t="s">
        <v>24001</v>
      </c>
      <c r="K1173" s="563" t="s">
        <v>24001</v>
      </c>
      <c r="L1173" s="563" t="s">
        <v>24001</v>
      </c>
      <c r="M1173" s="563" t="s">
        <v>24001</v>
      </c>
      <c r="N1173" s="563" t="s">
        <v>24001</v>
      </c>
      <c r="O1173" s="564" t="s">
        <v>24001</v>
      </c>
      <c r="P1173" s="564" t="s">
        <v>24001</v>
      </c>
      <c r="Q1173" s="564">
        <v>33148</v>
      </c>
      <c r="R1173" s="564">
        <v>39603</v>
      </c>
      <c r="S1173" s="564" t="s">
        <v>29754</v>
      </c>
    </row>
    <row r="1174" spans="1:19" x14ac:dyDescent="0.35">
      <c r="A1174" s="559">
        <v>6</v>
      </c>
      <c r="B1174" s="563" t="s">
        <v>484</v>
      </c>
      <c r="C1174" s="563" t="s">
        <v>3295</v>
      </c>
      <c r="D1174" s="563" t="s">
        <v>3304</v>
      </c>
      <c r="E1174" s="563" t="s">
        <v>3301</v>
      </c>
      <c r="F1174" s="563" t="s">
        <v>3302</v>
      </c>
      <c r="G1174" s="563" t="s">
        <v>3298</v>
      </c>
      <c r="H1174" s="563" t="s">
        <v>3303</v>
      </c>
      <c r="I1174" s="563" t="s">
        <v>26824</v>
      </c>
      <c r="J1174" s="563" t="s">
        <v>24001</v>
      </c>
      <c r="K1174" s="563" t="s">
        <v>24001</v>
      </c>
      <c r="L1174" s="563" t="s">
        <v>24001</v>
      </c>
      <c r="M1174" s="563" t="s">
        <v>24001</v>
      </c>
      <c r="N1174" s="563" t="s">
        <v>24001</v>
      </c>
      <c r="O1174" s="564" t="s">
        <v>24001</v>
      </c>
      <c r="P1174" s="564" t="s">
        <v>24001</v>
      </c>
      <c r="Q1174" s="564">
        <v>33148</v>
      </c>
      <c r="R1174" s="564"/>
      <c r="S1174" s="564" t="s">
        <v>29755</v>
      </c>
    </row>
    <row r="1175" spans="1:19" x14ac:dyDescent="0.35">
      <c r="A1175" s="559">
        <v>7</v>
      </c>
      <c r="B1175" s="563" t="s">
        <v>484</v>
      </c>
      <c r="C1175" s="563" t="s">
        <v>3295</v>
      </c>
      <c r="D1175" s="563" t="s">
        <v>3308</v>
      </c>
      <c r="E1175" s="563" t="s">
        <v>3305</v>
      </c>
      <c r="F1175" s="563" t="s">
        <v>3306</v>
      </c>
      <c r="G1175" s="563" t="s">
        <v>3298</v>
      </c>
      <c r="H1175" s="563" t="s">
        <v>3307</v>
      </c>
      <c r="I1175" s="563" t="s">
        <v>26690</v>
      </c>
      <c r="J1175" s="563" t="s">
        <v>24001</v>
      </c>
      <c r="K1175" s="563" t="s">
        <v>24001</v>
      </c>
      <c r="L1175" s="563" t="s">
        <v>24001</v>
      </c>
      <c r="M1175" s="563" t="s">
        <v>24001</v>
      </c>
      <c r="N1175" s="563" t="s">
        <v>24001</v>
      </c>
      <c r="O1175" s="564" t="s">
        <v>24001</v>
      </c>
      <c r="P1175" s="564" t="s">
        <v>24001</v>
      </c>
      <c r="Q1175" s="564">
        <v>33148</v>
      </c>
      <c r="R1175" s="564"/>
      <c r="S1175" s="564" t="s">
        <v>29756</v>
      </c>
    </row>
    <row r="1176" spans="1:19" x14ac:dyDescent="0.35">
      <c r="A1176" s="562">
        <v>8</v>
      </c>
      <c r="B1176" s="563" t="s">
        <v>484</v>
      </c>
      <c r="C1176" s="563" t="s">
        <v>3295</v>
      </c>
      <c r="D1176" s="563" t="s">
        <v>3312</v>
      </c>
      <c r="E1176" s="563" t="s">
        <v>3309</v>
      </c>
      <c r="F1176" s="563" t="s">
        <v>3310</v>
      </c>
      <c r="G1176" s="563" t="s">
        <v>3298</v>
      </c>
      <c r="H1176" s="563" t="s">
        <v>3311</v>
      </c>
      <c r="I1176" s="563" t="s">
        <v>26690</v>
      </c>
      <c r="J1176" s="563" t="s">
        <v>24001</v>
      </c>
      <c r="K1176" s="563" t="s">
        <v>24001</v>
      </c>
      <c r="L1176" s="563" t="s">
        <v>24001</v>
      </c>
      <c r="M1176" s="563" t="s">
        <v>24001</v>
      </c>
      <c r="N1176" s="563" t="s">
        <v>24001</v>
      </c>
      <c r="O1176" s="564" t="s">
        <v>24001</v>
      </c>
      <c r="P1176" s="564" t="s">
        <v>24001</v>
      </c>
      <c r="Q1176" s="564">
        <v>33148</v>
      </c>
      <c r="R1176" s="564">
        <v>39603</v>
      </c>
      <c r="S1176" s="564" t="s">
        <v>29757</v>
      </c>
    </row>
    <row r="1177" spans="1:19" x14ac:dyDescent="0.35">
      <c r="A1177" s="559">
        <v>9</v>
      </c>
      <c r="B1177" s="563" t="s">
        <v>484</v>
      </c>
      <c r="C1177" s="563" t="s">
        <v>3295</v>
      </c>
      <c r="D1177" s="563" t="s">
        <v>3315</v>
      </c>
      <c r="E1177" s="563" t="s">
        <v>3313</v>
      </c>
      <c r="F1177" s="563" t="s">
        <v>3314</v>
      </c>
      <c r="G1177" s="563" t="s">
        <v>3298</v>
      </c>
      <c r="H1177" s="563" t="s">
        <v>1486</v>
      </c>
      <c r="I1177" s="563" t="s">
        <v>26690</v>
      </c>
      <c r="J1177" s="563" t="s">
        <v>24001</v>
      </c>
      <c r="K1177" s="563" t="s">
        <v>24001</v>
      </c>
      <c r="L1177" s="563" t="s">
        <v>24001</v>
      </c>
      <c r="M1177" s="563" t="s">
        <v>24001</v>
      </c>
      <c r="N1177" s="563" t="s">
        <v>24001</v>
      </c>
      <c r="O1177" s="564" t="s">
        <v>24001</v>
      </c>
      <c r="P1177" s="564" t="s">
        <v>24001</v>
      </c>
      <c r="Q1177" s="564">
        <v>33148</v>
      </c>
      <c r="R1177" s="564"/>
      <c r="S1177" s="564" t="s">
        <v>29758</v>
      </c>
    </row>
    <row r="1178" spans="1:19" x14ac:dyDescent="0.35">
      <c r="A1178" s="559">
        <v>10</v>
      </c>
      <c r="B1178" s="563" t="s">
        <v>484</v>
      </c>
      <c r="C1178" s="563" t="s">
        <v>3295</v>
      </c>
      <c r="D1178" s="563" t="s">
        <v>3318</v>
      </c>
      <c r="E1178" s="563" t="s">
        <v>3316</v>
      </c>
      <c r="F1178" s="563" t="s">
        <v>3317</v>
      </c>
      <c r="G1178" s="563" t="s">
        <v>3298</v>
      </c>
      <c r="H1178" s="563" t="s">
        <v>55</v>
      </c>
      <c r="I1178" s="563" t="s">
        <v>26690</v>
      </c>
      <c r="J1178" s="563" t="s">
        <v>24001</v>
      </c>
      <c r="K1178" s="563" t="s">
        <v>24001</v>
      </c>
      <c r="L1178" s="563" t="s">
        <v>24001</v>
      </c>
      <c r="M1178" s="563" t="s">
        <v>24001</v>
      </c>
      <c r="N1178" s="563" t="s">
        <v>24001</v>
      </c>
      <c r="O1178" s="564" t="s">
        <v>24001</v>
      </c>
      <c r="P1178" s="564" t="s">
        <v>24001</v>
      </c>
      <c r="Q1178" s="564">
        <v>33148</v>
      </c>
      <c r="R1178" s="564"/>
      <c r="S1178" s="564" t="s">
        <v>3318</v>
      </c>
    </row>
    <row r="1179" spans="1:19" x14ac:dyDescent="0.35">
      <c r="A1179" s="562">
        <v>2579</v>
      </c>
      <c r="B1179" s="563" t="s">
        <v>484</v>
      </c>
      <c r="C1179" s="563" t="s">
        <v>485</v>
      </c>
      <c r="D1179" s="563" t="s">
        <v>547</v>
      </c>
      <c r="E1179" s="563" t="s">
        <v>543</v>
      </c>
      <c r="F1179" s="563" t="s">
        <v>544</v>
      </c>
      <c r="G1179" s="563" t="s">
        <v>545</v>
      </c>
      <c r="H1179" s="563" t="s">
        <v>546</v>
      </c>
      <c r="I1179" s="563" t="s">
        <v>26690</v>
      </c>
      <c r="J1179" s="563" t="s">
        <v>109</v>
      </c>
      <c r="K1179" s="563" t="s">
        <v>24001</v>
      </c>
      <c r="L1179" s="563" t="s">
        <v>24001</v>
      </c>
      <c r="M1179" s="563" t="s">
        <v>24001</v>
      </c>
      <c r="N1179" s="563" t="s">
        <v>24001</v>
      </c>
      <c r="O1179" s="564" t="s">
        <v>24001</v>
      </c>
      <c r="P1179" s="564" t="s">
        <v>26697</v>
      </c>
      <c r="Q1179" s="564">
        <v>33148</v>
      </c>
      <c r="R1179" s="564"/>
      <c r="S1179" s="564" t="s">
        <v>29759</v>
      </c>
    </row>
    <row r="1180" spans="1:19" x14ac:dyDescent="0.35">
      <c r="A1180" s="559">
        <v>2580</v>
      </c>
      <c r="B1180" s="563" t="s">
        <v>484</v>
      </c>
      <c r="C1180" s="563" t="s">
        <v>485</v>
      </c>
      <c r="D1180" s="563" t="s">
        <v>551</v>
      </c>
      <c r="E1180" s="563" t="s">
        <v>548</v>
      </c>
      <c r="F1180" s="563" t="s">
        <v>549</v>
      </c>
      <c r="G1180" s="563" t="s">
        <v>545</v>
      </c>
      <c r="H1180" s="563" t="s">
        <v>550</v>
      </c>
      <c r="I1180" s="563" t="s">
        <v>26690</v>
      </c>
      <c r="J1180" s="563" t="s">
        <v>24001</v>
      </c>
      <c r="K1180" s="563" t="s">
        <v>24001</v>
      </c>
      <c r="L1180" s="563" t="s">
        <v>24001</v>
      </c>
      <c r="M1180" s="563" t="s">
        <v>24001</v>
      </c>
      <c r="N1180" s="563" t="s">
        <v>24001</v>
      </c>
      <c r="O1180" s="564" t="s">
        <v>24001</v>
      </c>
      <c r="P1180" s="564" t="s">
        <v>24001</v>
      </c>
      <c r="Q1180" s="564">
        <v>33148</v>
      </c>
      <c r="R1180" s="564"/>
      <c r="S1180" s="564" t="s">
        <v>29760</v>
      </c>
    </row>
    <row r="1181" spans="1:19" x14ac:dyDescent="0.35">
      <c r="A1181" s="559">
        <v>6077</v>
      </c>
      <c r="B1181" s="563" t="s">
        <v>484</v>
      </c>
      <c r="C1181" s="563" t="s">
        <v>485</v>
      </c>
      <c r="D1181" s="563" t="s">
        <v>554</v>
      </c>
      <c r="E1181" s="563" t="s">
        <v>24696</v>
      </c>
      <c r="F1181" s="563" t="s">
        <v>552</v>
      </c>
      <c r="G1181" s="563" t="s">
        <v>553</v>
      </c>
      <c r="H1181" s="563" t="s">
        <v>55</v>
      </c>
      <c r="I1181" s="563" t="s">
        <v>26690</v>
      </c>
      <c r="J1181" s="563" t="s">
        <v>24001</v>
      </c>
      <c r="K1181" s="563" t="s">
        <v>24001</v>
      </c>
      <c r="L1181" s="563" t="s">
        <v>24001</v>
      </c>
      <c r="M1181" s="563" t="s">
        <v>24001</v>
      </c>
      <c r="N1181" s="563" t="s">
        <v>24001</v>
      </c>
      <c r="O1181" s="564" t="s">
        <v>24001</v>
      </c>
      <c r="P1181" s="564" t="s">
        <v>24001</v>
      </c>
      <c r="Q1181" s="564">
        <v>33148</v>
      </c>
      <c r="R1181" s="564"/>
      <c r="S1181" s="564" t="s">
        <v>554</v>
      </c>
    </row>
    <row r="1182" spans="1:19" x14ac:dyDescent="0.35">
      <c r="A1182" s="562">
        <v>4869</v>
      </c>
      <c r="B1182" s="563" t="s">
        <v>484</v>
      </c>
      <c r="C1182" s="563" t="s">
        <v>12287</v>
      </c>
      <c r="D1182" s="563" t="s">
        <v>24052</v>
      </c>
      <c r="E1182" s="563" t="s">
        <v>24053</v>
      </c>
      <c r="F1182" s="563" t="s">
        <v>24054</v>
      </c>
      <c r="G1182" s="563" t="s">
        <v>24055</v>
      </c>
      <c r="H1182" s="563" t="s">
        <v>24056</v>
      </c>
      <c r="I1182" s="563" t="s">
        <v>26690</v>
      </c>
      <c r="J1182" s="563" t="s">
        <v>109</v>
      </c>
      <c r="K1182" s="563" t="s">
        <v>24001</v>
      </c>
      <c r="L1182" s="563" t="s">
        <v>24001</v>
      </c>
      <c r="M1182" s="563" t="s">
        <v>24001</v>
      </c>
      <c r="N1182" s="563" t="s">
        <v>24001</v>
      </c>
      <c r="O1182" s="564" t="s">
        <v>24001</v>
      </c>
      <c r="P1182" s="564" t="s">
        <v>24001</v>
      </c>
      <c r="Q1182" s="564">
        <v>42494</v>
      </c>
      <c r="R1182" s="564"/>
      <c r="S1182" s="564" t="s">
        <v>29761</v>
      </c>
    </row>
    <row r="1183" spans="1:19" x14ac:dyDescent="0.35">
      <c r="A1183" s="559">
        <v>1046</v>
      </c>
      <c r="B1183" s="563" t="s">
        <v>484</v>
      </c>
      <c r="C1183" s="563" t="s">
        <v>28929</v>
      </c>
      <c r="D1183" s="563" t="s">
        <v>17182</v>
      </c>
      <c r="E1183" s="563" t="s">
        <v>17178</v>
      </c>
      <c r="F1183" s="563" t="s">
        <v>17179</v>
      </c>
      <c r="G1183" s="563" t="s">
        <v>17180</v>
      </c>
      <c r="H1183" s="563" t="s">
        <v>17181</v>
      </c>
      <c r="I1183" s="563" t="s">
        <v>26690</v>
      </c>
      <c r="J1183" s="563" t="s">
        <v>109</v>
      </c>
      <c r="K1183" s="563" t="s">
        <v>24001</v>
      </c>
      <c r="L1183" s="563" t="s">
        <v>24001</v>
      </c>
      <c r="M1183" s="563" t="s">
        <v>24001</v>
      </c>
      <c r="N1183" s="563" t="s">
        <v>24001</v>
      </c>
      <c r="O1183" s="564" t="s">
        <v>24001</v>
      </c>
      <c r="P1183" s="564" t="s">
        <v>24001</v>
      </c>
      <c r="Q1183" s="564">
        <v>33148</v>
      </c>
      <c r="R1183" s="564">
        <v>38397</v>
      </c>
      <c r="S1183" s="564" t="s">
        <v>29762</v>
      </c>
    </row>
    <row r="1184" spans="1:19" x14ac:dyDescent="0.35">
      <c r="A1184" s="559">
        <v>4435</v>
      </c>
      <c r="B1184" s="563" t="s">
        <v>484</v>
      </c>
      <c r="C1184" s="563" t="s">
        <v>10615</v>
      </c>
      <c r="D1184" s="563" t="s">
        <v>10628</v>
      </c>
      <c r="E1184" s="563" t="s">
        <v>24001</v>
      </c>
      <c r="F1184" s="563" t="s">
        <v>10625</v>
      </c>
      <c r="G1184" s="563" t="s">
        <v>10626</v>
      </c>
      <c r="H1184" s="563" t="s">
        <v>10627</v>
      </c>
      <c r="I1184" s="563" t="s">
        <v>26690</v>
      </c>
      <c r="J1184" s="563" t="s">
        <v>109</v>
      </c>
      <c r="K1184" s="563" t="s">
        <v>24001</v>
      </c>
      <c r="L1184" s="563" t="s">
        <v>24001</v>
      </c>
      <c r="M1184" s="563" t="s">
        <v>24001</v>
      </c>
      <c r="N1184" s="563" t="s">
        <v>24001</v>
      </c>
      <c r="O1184" s="564" t="s">
        <v>24001</v>
      </c>
      <c r="P1184" s="564" t="s">
        <v>24001</v>
      </c>
      <c r="Q1184" s="564">
        <v>38420</v>
      </c>
      <c r="R1184" s="564"/>
      <c r="S1184" s="564" t="s">
        <v>29763</v>
      </c>
    </row>
    <row r="1185" spans="1:19" x14ac:dyDescent="0.35">
      <c r="A1185" s="562">
        <v>2776</v>
      </c>
      <c r="B1185" s="563" t="s">
        <v>484</v>
      </c>
      <c r="C1185" s="563" t="s">
        <v>29764</v>
      </c>
      <c r="D1185" s="563" t="s">
        <v>29765</v>
      </c>
      <c r="E1185" s="563" t="s">
        <v>24001</v>
      </c>
      <c r="F1185" s="563" t="s">
        <v>24210</v>
      </c>
      <c r="G1185" s="563" t="s">
        <v>29766</v>
      </c>
      <c r="H1185" s="563" t="s">
        <v>10344</v>
      </c>
      <c r="I1185" s="563" t="s">
        <v>26690</v>
      </c>
      <c r="J1185" s="563" t="s">
        <v>24001</v>
      </c>
      <c r="K1185" s="563" t="s">
        <v>24001</v>
      </c>
      <c r="L1185" s="563" t="s">
        <v>24001</v>
      </c>
      <c r="M1185" s="563" t="s">
        <v>24001</v>
      </c>
      <c r="N1185" s="563" t="s">
        <v>24001</v>
      </c>
      <c r="O1185" s="564" t="s">
        <v>24001</v>
      </c>
      <c r="P1185" s="564" t="s">
        <v>24001</v>
      </c>
      <c r="Q1185" s="564">
        <v>42229</v>
      </c>
      <c r="R1185" s="564">
        <v>44711.720034722202</v>
      </c>
      <c r="S1185" s="564" t="s">
        <v>29767</v>
      </c>
    </row>
    <row r="1186" spans="1:19" x14ac:dyDescent="0.35">
      <c r="A1186" s="559">
        <v>747</v>
      </c>
      <c r="B1186" s="563" t="s">
        <v>484</v>
      </c>
      <c r="C1186" s="563" t="s">
        <v>18666</v>
      </c>
      <c r="D1186" s="563" t="s">
        <v>18762</v>
      </c>
      <c r="E1186" s="563" t="s">
        <v>18759</v>
      </c>
      <c r="F1186" s="563" t="s">
        <v>18760</v>
      </c>
      <c r="G1186" s="563" t="s">
        <v>18761</v>
      </c>
      <c r="H1186" s="563" t="s">
        <v>3068</v>
      </c>
      <c r="I1186" s="563" t="s">
        <v>26690</v>
      </c>
      <c r="J1186" s="563" t="s">
        <v>24001</v>
      </c>
      <c r="K1186" s="563" t="s">
        <v>24001</v>
      </c>
      <c r="L1186" s="563" t="s">
        <v>24001</v>
      </c>
      <c r="M1186" s="563" t="s">
        <v>24001</v>
      </c>
      <c r="N1186" s="563" t="s">
        <v>24001</v>
      </c>
      <c r="O1186" s="564" t="s">
        <v>24001</v>
      </c>
      <c r="P1186" s="564" t="s">
        <v>24001</v>
      </c>
      <c r="Q1186" s="564">
        <v>33148</v>
      </c>
      <c r="R1186" s="564"/>
      <c r="S1186" s="564" t="s">
        <v>29768</v>
      </c>
    </row>
    <row r="1187" spans="1:19" x14ac:dyDescent="0.35">
      <c r="A1187" s="559">
        <v>2475</v>
      </c>
      <c r="B1187" s="563" t="s">
        <v>484</v>
      </c>
      <c r="C1187" s="563" t="s">
        <v>7916</v>
      </c>
      <c r="D1187" s="563" t="s">
        <v>24697</v>
      </c>
      <c r="E1187" s="563" t="s">
        <v>24001</v>
      </c>
      <c r="F1187" s="563" t="s">
        <v>24698</v>
      </c>
      <c r="G1187" s="563" t="s">
        <v>7918</v>
      </c>
      <c r="H1187" s="563" t="s">
        <v>55</v>
      </c>
      <c r="I1187" s="563" t="s">
        <v>26690</v>
      </c>
      <c r="J1187" s="563" t="s">
        <v>109</v>
      </c>
      <c r="K1187" s="563" t="s">
        <v>24001</v>
      </c>
      <c r="L1187" s="563" t="s">
        <v>24001</v>
      </c>
      <c r="M1187" s="563" t="s">
        <v>24001</v>
      </c>
      <c r="N1187" s="563" t="s">
        <v>24001</v>
      </c>
      <c r="O1187" s="564" t="s">
        <v>24001</v>
      </c>
      <c r="P1187" s="564" t="s">
        <v>24001</v>
      </c>
      <c r="Q1187" s="564">
        <v>43508</v>
      </c>
      <c r="R1187" s="564"/>
      <c r="S1187" s="564" t="s">
        <v>24697</v>
      </c>
    </row>
    <row r="1188" spans="1:19" x14ac:dyDescent="0.35">
      <c r="A1188" s="562">
        <v>2476</v>
      </c>
      <c r="B1188" s="563" t="s">
        <v>484</v>
      </c>
      <c r="C1188" s="563" t="s">
        <v>7916</v>
      </c>
      <c r="D1188" s="563" t="s">
        <v>7920</v>
      </c>
      <c r="E1188" s="563" t="s">
        <v>24001</v>
      </c>
      <c r="F1188" s="563" t="s">
        <v>7917</v>
      </c>
      <c r="G1188" s="563" t="s">
        <v>7918</v>
      </c>
      <c r="H1188" s="563" t="s">
        <v>7919</v>
      </c>
      <c r="I1188" s="563" t="s">
        <v>26690</v>
      </c>
      <c r="J1188" s="563" t="s">
        <v>109</v>
      </c>
      <c r="K1188" s="563" t="s">
        <v>24001</v>
      </c>
      <c r="L1188" s="563" t="s">
        <v>24001</v>
      </c>
      <c r="M1188" s="563" t="s">
        <v>24001</v>
      </c>
      <c r="N1188" s="563" t="s">
        <v>24001</v>
      </c>
      <c r="O1188" s="564" t="s">
        <v>24001</v>
      </c>
      <c r="P1188" s="564" t="s">
        <v>24001</v>
      </c>
      <c r="Q1188" s="564">
        <v>35986</v>
      </c>
      <c r="R1188" s="564"/>
      <c r="S1188" s="564" t="s">
        <v>29769</v>
      </c>
    </row>
    <row r="1189" spans="1:19" x14ac:dyDescent="0.35">
      <c r="A1189" s="559">
        <v>4904</v>
      </c>
      <c r="B1189" s="563" t="s">
        <v>484</v>
      </c>
      <c r="C1189" s="563" t="s">
        <v>28941</v>
      </c>
      <c r="D1189" s="563" t="s">
        <v>11342</v>
      </c>
      <c r="E1189" s="563" t="s">
        <v>24001</v>
      </c>
      <c r="F1189" s="563" t="s">
        <v>11340</v>
      </c>
      <c r="G1189" s="563" t="s">
        <v>11341</v>
      </c>
      <c r="H1189" s="563" t="s">
        <v>407</v>
      </c>
      <c r="I1189" s="563" t="s">
        <v>26690</v>
      </c>
      <c r="J1189" s="563" t="s">
        <v>109</v>
      </c>
      <c r="K1189" s="563" t="s">
        <v>24001</v>
      </c>
      <c r="L1189" s="563" t="s">
        <v>24001</v>
      </c>
      <c r="M1189" s="563" t="s">
        <v>24001</v>
      </c>
      <c r="N1189" s="563" t="s">
        <v>24001</v>
      </c>
      <c r="O1189" s="564" t="s">
        <v>24001</v>
      </c>
      <c r="P1189" s="564" t="s">
        <v>24001</v>
      </c>
      <c r="Q1189" s="564">
        <v>33148</v>
      </c>
      <c r="R1189" s="564"/>
      <c r="S1189" s="564" t="s">
        <v>29770</v>
      </c>
    </row>
    <row r="1190" spans="1:19" x14ac:dyDescent="0.35">
      <c r="A1190" s="559">
        <v>6053</v>
      </c>
      <c r="B1190" s="563" t="s">
        <v>398</v>
      </c>
      <c r="C1190" s="563" t="s">
        <v>399</v>
      </c>
      <c r="D1190" s="563" t="s">
        <v>404</v>
      </c>
      <c r="E1190" s="563" t="s">
        <v>400</v>
      </c>
      <c r="F1190" s="563" t="s">
        <v>401</v>
      </c>
      <c r="G1190" s="563" t="s">
        <v>402</v>
      </c>
      <c r="H1190" s="563" t="s">
        <v>403</v>
      </c>
      <c r="I1190" s="563" t="s">
        <v>26690</v>
      </c>
      <c r="J1190" s="563" t="s">
        <v>109</v>
      </c>
      <c r="K1190" s="563" t="s">
        <v>24001</v>
      </c>
      <c r="L1190" s="563" t="s">
        <v>24001</v>
      </c>
      <c r="M1190" s="563" t="s">
        <v>24001</v>
      </c>
      <c r="N1190" s="563" t="s">
        <v>24001</v>
      </c>
      <c r="O1190" s="564" t="s">
        <v>24001</v>
      </c>
      <c r="P1190" s="564" t="s">
        <v>24001</v>
      </c>
      <c r="Q1190" s="564">
        <v>41659</v>
      </c>
      <c r="R1190" s="564"/>
      <c r="S1190" s="564" t="s">
        <v>29771</v>
      </c>
    </row>
    <row r="1191" spans="1:19" x14ac:dyDescent="0.35">
      <c r="A1191" s="562">
        <v>2541</v>
      </c>
      <c r="B1191" s="563" t="s">
        <v>484</v>
      </c>
      <c r="C1191" s="563" t="s">
        <v>674</v>
      </c>
      <c r="D1191" s="563" t="s">
        <v>649</v>
      </c>
      <c r="E1191" s="563" t="s">
        <v>646</v>
      </c>
      <c r="F1191" s="563" t="s">
        <v>647</v>
      </c>
      <c r="G1191" s="563" t="s">
        <v>648</v>
      </c>
      <c r="H1191" s="563" t="s">
        <v>300</v>
      </c>
      <c r="I1191" s="563" t="s">
        <v>26690</v>
      </c>
      <c r="J1191" s="563" t="s">
        <v>109</v>
      </c>
      <c r="K1191" s="563" t="s">
        <v>24001</v>
      </c>
      <c r="L1191" s="563" t="s">
        <v>24001</v>
      </c>
      <c r="M1191" s="563" t="s">
        <v>24001</v>
      </c>
      <c r="N1191" s="563" t="s">
        <v>24001</v>
      </c>
      <c r="O1191" s="564" t="s">
        <v>24001</v>
      </c>
      <c r="P1191" s="564" t="s">
        <v>24001</v>
      </c>
      <c r="Q1191" s="564">
        <v>37763</v>
      </c>
      <c r="R1191" s="564">
        <v>41367.585740740702</v>
      </c>
      <c r="S1191" s="564" t="s">
        <v>29772</v>
      </c>
    </row>
    <row r="1192" spans="1:19" x14ac:dyDescent="0.35">
      <c r="A1192" s="559">
        <v>2542</v>
      </c>
      <c r="B1192" s="563" t="s">
        <v>484</v>
      </c>
      <c r="C1192" s="563" t="s">
        <v>674</v>
      </c>
      <c r="D1192" s="563" t="s">
        <v>653</v>
      </c>
      <c r="E1192" s="563" t="s">
        <v>650</v>
      </c>
      <c r="F1192" s="563" t="s">
        <v>651</v>
      </c>
      <c r="G1192" s="563" t="s">
        <v>648</v>
      </c>
      <c r="H1192" s="563" t="s">
        <v>652</v>
      </c>
      <c r="I1192" s="563" t="s">
        <v>26690</v>
      </c>
      <c r="J1192" s="563" t="s">
        <v>109</v>
      </c>
      <c r="K1192" s="563" t="s">
        <v>24001</v>
      </c>
      <c r="L1192" s="563" t="s">
        <v>24001</v>
      </c>
      <c r="M1192" s="563" t="s">
        <v>24001</v>
      </c>
      <c r="N1192" s="563" t="s">
        <v>24001</v>
      </c>
      <c r="O1192" s="564" t="s">
        <v>24001</v>
      </c>
      <c r="P1192" s="564" t="s">
        <v>24001</v>
      </c>
      <c r="Q1192" s="564">
        <v>41472</v>
      </c>
      <c r="R1192" s="564"/>
      <c r="S1192" s="564" t="s">
        <v>29773</v>
      </c>
    </row>
    <row r="1193" spans="1:19" x14ac:dyDescent="0.35">
      <c r="A1193" s="559">
        <v>1047</v>
      </c>
      <c r="B1193" s="563" t="s">
        <v>484</v>
      </c>
      <c r="C1193" s="563" t="s">
        <v>28929</v>
      </c>
      <c r="D1193" s="563" t="s">
        <v>17186</v>
      </c>
      <c r="E1193" s="563" t="s">
        <v>17183</v>
      </c>
      <c r="F1193" s="563" t="s">
        <v>17184</v>
      </c>
      <c r="G1193" s="563" t="s">
        <v>17185</v>
      </c>
      <c r="H1193" s="563" t="s">
        <v>13529</v>
      </c>
      <c r="I1193" s="563" t="s">
        <v>26690</v>
      </c>
      <c r="J1193" s="563" t="s">
        <v>109</v>
      </c>
      <c r="K1193" s="563" t="s">
        <v>24001</v>
      </c>
      <c r="L1193" s="563" t="s">
        <v>24001</v>
      </c>
      <c r="M1193" s="563" t="s">
        <v>24001</v>
      </c>
      <c r="N1193" s="563" t="s">
        <v>24001</v>
      </c>
      <c r="O1193" s="564" t="s">
        <v>24001</v>
      </c>
      <c r="P1193" s="564" t="s">
        <v>26697</v>
      </c>
      <c r="Q1193" s="564">
        <v>34095</v>
      </c>
      <c r="R1193" s="564"/>
      <c r="S1193" s="564" t="s">
        <v>29774</v>
      </c>
    </row>
    <row r="1194" spans="1:19" x14ac:dyDescent="0.35">
      <c r="A1194" s="562">
        <v>1048</v>
      </c>
      <c r="B1194" s="563" t="s">
        <v>484</v>
      </c>
      <c r="C1194" s="563" t="s">
        <v>28929</v>
      </c>
      <c r="D1194" s="563" t="s">
        <v>17189</v>
      </c>
      <c r="E1194" s="563" t="s">
        <v>17183</v>
      </c>
      <c r="F1194" s="563" t="s">
        <v>17187</v>
      </c>
      <c r="G1194" s="563" t="s">
        <v>17185</v>
      </c>
      <c r="H1194" s="563" t="s">
        <v>17188</v>
      </c>
      <c r="I1194" s="563" t="s">
        <v>26690</v>
      </c>
      <c r="J1194" s="563" t="s">
        <v>109</v>
      </c>
      <c r="K1194" s="563" t="s">
        <v>24001</v>
      </c>
      <c r="L1194" s="563" t="s">
        <v>24001</v>
      </c>
      <c r="M1194" s="563" t="s">
        <v>24001</v>
      </c>
      <c r="N1194" s="563" t="s">
        <v>24001</v>
      </c>
      <c r="O1194" s="564" t="s">
        <v>24001</v>
      </c>
      <c r="P1194" s="564" t="s">
        <v>24001</v>
      </c>
      <c r="Q1194" s="564">
        <v>41409</v>
      </c>
      <c r="R1194" s="564"/>
      <c r="S1194" s="564" t="s">
        <v>17189</v>
      </c>
    </row>
    <row r="1195" spans="1:19" x14ac:dyDescent="0.35">
      <c r="A1195" s="559">
        <v>1049</v>
      </c>
      <c r="B1195" s="563" t="s">
        <v>484</v>
      </c>
      <c r="C1195" s="563" t="s">
        <v>28929</v>
      </c>
      <c r="D1195" s="563" t="s">
        <v>17193</v>
      </c>
      <c r="E1195" s="563" t="s">
        <v>17190</v>
      </c>
      <c r="F1195" s="563" t="s">
        <v>17191</v>
      </c>
      <c r="G1195" s="563" t="s">
        <v>17185</v>
      </c>
      <c r="H1195" s="563" t="s">
        <v>17192</v>
      </c>
      <c r="I1195" s="563" t="s">
        <v>26690</v>
      </c>
      <c r="J1195" s="563" t="s">
        <v>109</v>
      </c>
      <c r="K1195" s="563" t="s">
        <v>24001</v>
      </c>
      <c r="L1195" s="563" t="s">
        <v>24001</v>
      </c>
      <c r="M1195" s="563" t="s">
        <v>24001</v>
      </c>
      <c r="N1195" s="563" t="s">
        <v>24001</v>
      </c>
      <c r="O1195" s="564" t="s">
        <v>24001</v>
      </c>
      <c r="P1195" s="564" t="s">
        <v>24001</v>
      </c>
      <c r="Q1195" s="564">
        <v>33148</v>
      </c>
      <c r="R1195" s="564">
        <v>41453.554895833302</v>
      </c>
      <c r="S1195" s="564" t="s">
        <v>29775</v>
      </c>
    </row>
    <row r="1196" spans="1:19" x14ac:dyDescent="0.35">
      <c r="A1196" s="559">
        <v>1050</v>
      </c>
      <c r="B1196" s="563" t="s">
        <v>484</v>
      </c>
      <c r="C1196" s="563" t="s">
        <v>28929</v>
      </c>
      <c r="D1196" s="563" t="s">
        <v>17196</v>
      </c>
      <c r="E1196" s="563" t="s">
        <v>24001</v>
      </c>
      <c r="F1196" s="563" t="s">
        <v>17194</v>
      </c>
      <c r="G1196" s="563" t="s">
        <v>17185</v>
      </c>
      <c r="H1196" s="563" t="s">
        <v>17195</v>
      </c>
      <c r="I1196" s="563" t="s">
        <v>26690</v>
      </c>
      <c r="J1196" s="563" t="s">
        <v>109</v>
      </c>
      <c r="K1196" s="563" t="s">
        <v>24001</v>
      </c>
      <c r="L1196" s="563" t="s">
        <v>24001</v>
      </c>
      <c r="M1196" s="563" t="s">
        <v>24001</v>
      </c>
      <c r="N1196" s="563" t="s">
        <v>24001</v>
      </c>
      <c r="O1196" s="564" t="s">
        <v>24001</v>
      </c>
      <c r="P1196" s="564" t="s">
        <v>24001</v>
      </c>
      <c r="Q1196" s="564">
        <v>35552</v>
      </c>
      <c r="R1196" s="564"/>
      <c r="S1196" s="564" t="s">
        <v>29776</v>
      </c>
    </row>
    <row r="1197" spans="1:19" x14ac:dyDescent="0.35">
      <c r="A1197" s="562">
        <v>1051</v>
      </c>
      <c r="B1197" s="563" t="s">
        <v>484</v>
      </c>
      <c r="C1197" s="563" t="s">
        <v>28929</v>
      </c>
      <c r="D1197" s="563" t="s">
        <v>17200</v>
      </c>
      <c r="E1197" s="563" t="s">
        <v>17197</v>
      </c>
      <c r="F1197" s="563" t="s">
        <v>17198</v>
      </c>
      <c r="G1197" s="563" t="s">
        <v>17185</v>
      </c>
      <c r="H1197" s="563" t="s">
        <v>17199</v>
      </c>
      <c r="I1197" s="563" t="s">
        <v>26690</v>
      </c>
      <c r="J1197" s="563" t="s">
        <v>109</v>
      </c>
      <c r="K1197" s="563" t="s">
        <v>24001</v>
      </c>
      <c r="L1197" s="563" t="s">
        <v>24001</v>
      </c>
      <c r="M1197" s="563" t="s">
        <v>24001</v>
      </c>
      <c r="N1197" s="563" t="s">
        <v>24001</v>
      </c>
      <c r="O1197" s="564" t="s">
        <v>24001</v>
      </c>
      <c r="P1197" s="564" t="s">
        <v>24001</v>
      </c>
      <c r="Q1197" s="564">
        <v>33148</v>
      </c>
      <c r="R1197" s="564">
        <v>41453.582719907397</v>
      </c>
      <c r="S1197" s="564" t="s">
        <v>29777</v>
      </c>
    </row>
    <row r="1198" spans="1:19" x14ac:dyDescent="0.35">
      <c r="A1198" s="559">
        <v>1052</v>
      </c>
      <c r="B1198" s="563" t="s">
        <v>484</v>
      </c>
      <c r="C1198" s="563" t="s">
        <v>28929</v>
      </c>
      <c r="D1198" s="563" t="s">
        <v>17204</v>
      </c>
      <c r="E1198" s="563" t="s">
        <v>17201</v>
      </c>
      <c r="F1198" s="563" t="s">
        <v>17202</v>
      </c>
      <c r="G1198" s="563" t="s">
        <v>17185</v>
      </c>
      <c r="H1198" s="563" t="s">
        <v>17203</v>
      </c>
      <c r="I1198" s="563" t="s">
        <v>26690</v>
      </c>
      <c r="J1198" s="563" t="s">
        <v>109</v>
      </c>
      <c r="K1198" s="563" t="s">
        <v>24001</v>
      </c>
      <c r="L1198" s="563" t="s">
        <v>24001</v>
      </c>
      <c r="M1198" s="563" t="s">
        <v>24001</v>
      </c>
      <c r="N1198" s="563" t="s">
        <v>24001</v>
      </c>
      <c r="O1198" s="564" t="s">
        <v>24001</v>
      </c>
      <c r="P1198" s="564" t="s">
        <v>26697</v>
      </c>
      <c r="Q1198" s="564">
        <v>33148</v>
      </c>
      <c r="R1198" s="564"/>
      <c r="S1198" s="564" t="s">
        <v>29778</v>
      </c>
    </row>
    <row r="1199" spans="1:19" x14ac:dyDescent="0.35">
      <c r="A1199" s="559">
        <v>1053</v>
      </c>
      <c r="B1199" s="563" t="s">
        <v>484</v>
      </c>
      <c r="C1199" s="563" t="s">
        <v>28929</v>
      </c>
      <c r="D1199" s="563" t="s">
        <v>17208</v>
      </c>
      <c r="E1199" s="563" t="s">
        <v>17205</v>
      </c>
      <c r="F1199" s="563" t="s">
        <v>17206</v>
      </c>
      <c r="G1199" s="563" t="s">
        <v>17185</v>
      </c>
      <c r="H1199" s="563" t="s">
        <v>17207</v>
      </c>
      <c r="I1199" s="563" t="s">
        <v>26690</v>
      </c>
      <c r="J1199" s="563" t="s">
        <v>109</v>
      </c>
      <c r="K1199" s="563" t="s">
        <v>24001</v>
      </c>
      <c r="L1199" s="563" t="s">
        <v>24001</v>
      </c>
      <c r="M1199" s="563" t="s">
        <v>24001</v>
      </c>
      <c r="N1199" s="563" t="s">
        <v>24001</v>
      </c>
      <c r="O1199" s="564" t="s">
        <v>24001</v>
      </c>
      <c r="P1199" s="564" t="s">
        <v>26697</v>
      </c>
      <c r="Q1199" s="564">
        <v>33148</v>
      </c>
      <c r="R1199" s="564">
        <v>41453.5770486111</v>
      </c>
      <c r="S1199" s="564" t="s">
        <v>29779</v>
      </c>
    </row>
    <row r="1200" spans="1:19" x14ac:dyDescent="0.35">
      <c r="A1200" s="562">
        <v>1054</v>
      </c>
      <c r="B1200" s="563" t="s">
        <v>484</v>
      </c>
      <c r="C1200" s="563" t="s">
        <v>28929</v>
      </c>
      <c r="D1200" s="563" t="s">
        <v>17211</v>
      </c>
      <c r="E1200" s="563" t="s">
        <v>17183</v>
      </c>
      <c r="F1200" s="563" t="s">
        <v>17209</v>
      </c>
      <c r="G1200" s="563" t="s">
        <v>17185</v>
      </c>
      <c r="H1200" s="563" t="s">
        <v>17210</v>
      </c>
      <c r="I1200" s="563" t="s">
        <v>26690</v>
      </c>
      <c r="J1200" s="563" t="s">
        <v>109</v>
      </c>
      <c r="K1200" s="563" t="s">
        <v>24001</v>
      </c>
      <c r="L1200" s="563" t="s">
        <v>24001</v>
      </c>
      <c r="M1200" s="563" t="s">
        <v>24001</v>
      </c>
      <c r="N1200" s="563" t="s">
        <v>24001</v>
      </c>
      <c r="O1200" s="564" t="s">
        <v>24001</v>
      </c>
      <c r="P1200" s="564" t="s">
        <v>26697</v>
      </c>
      <c r="Q1200" s="564">
        <v>34095</v>
      </c>
      <c r="R1200" s="564"/>
      <c r="S1200" s="564" t="s">
        <v>34292</v>
      </c>
    </row>
    <row r="1201" spans="1:19" x14ac:dyDescent="0.35">
      <c r="A1201" s="559">
        <v>1055</v>
      </c>
      <c r="B1201" s="563" t="s">
        <v>484</v>
      </c>
      <c r="C1201" s="563" t="s">
        <v>28929</v>
      </c>
      <c r="D1201" s="563" t="s">
        <v>17215</v>
      </c>
      <c r="E1201" s="563" t="s">
        <v>17212</v>
      </c>
      <c r="F1201" s="563" t="s">
        <v>17213</v>
      </c>
      <c r="G1201" s="563" t="s">
        <v>17185</v>
      </c>
      <c r="H1201" s="563" t="s">
        <v>17214</v>
      </c>
      <c r="I1201" s="563" t="s">
        <v>26690</v>
      </c>
      <c r="J1201" s="563" t="s">
        <v>109</v>
      </c>
      <c r="K1201" s="563" t="s">
        <v>24001</v>
      </c>
      <c r="L1201" s="563" t="s">
        <v>24001</v>
      </c>
      <c r="M1201" s="563" t="s">
        <v>24001</v>
      </c>
      <c r="N1201" s="563" t="s">
        <v>24001</v>
      </c>
      <c r="O1201" s="564" t="s">
        <v>24001</v>
      </c>
      <c r="P1201" s="564" t="s">
        <v>26697</v>
      </c>
      <c r="Q1201" s="564">
        <v>33148</v>
      </c>
      <c r="R1201" s="564">
        <v>41453.592256944401</v>
      </c>
      <c r="S1201" s="564" t="s">
        <v>29780</v>
      </c>
    </row>
    <row r="1202" spans="1:19" x14ac:dyDescent="0.35">
      <c r="A1202" s="559">
        <v>1056</v>
      </c>
      <c r="B1202" s="563" t="s">
        <v>484</v>
      </c>
      <c r="C1202" s="563" t="s">
        <v>28929</v>
      </c>
      <c r="D1202" s="563" t="s">
        <v>17217</v>
      </c>
      <c r="E1202" s="563" t="s">
        <v>24001</v>
      </c>
      <c r="F1202" s="563" t="s">
        <v>17216</v>
      </c>
      <c r="G1202" s="563" t="s">
        <v>17185</v>
      </c>
      <c r="H1202" s="563" t="s">
        <v>7223</v>
      </c>
      <c r="I1202" s="563" t="s">
        <v>26690</v>
      </c>
      <c r="J1202" s="563" t="s">
        <v>109</v>
      </c>
      <c r="K1202" s="563" t="s">
        <v>24001</v>
      </c>
      <c r="L1202" s="563" t="s">
        <v>24001</v>
      </c>
      <c r="M1202" s="563" t="s">
        <v>24001</v>
      </c>
      <c r="N1202" s="563" t="s">
        <v>24001</v>
      </c>
      <c r="O1202" s="564" t="s">
        <v>24001</v>
      </c>
      <c r="P1202" s="564" t="s">
        <v>24001</v>
      </c>
      <c r="Q1202" s="564">
        <v>33148</v>
      </c>
      <c r="R1202" s="564">
        <v>38421</v>
      </c>
      <c r="S1202" s="564" t="s">
        <v>29781</v>
      </c>
    </row>
    <row r="1203" spans="1:19" x14ac:dyDescent="0.35">
      <c r="A1203" s="562">
        <v>1057</v>
      </c>
      <c r="B1203" s="563" t="s">
        <v>484</v>
      </c>
      <c r="C1203" s="563" t="s">
        <v>28929</v>
      </c>
      <c r="D1203" s="563" t="s">
        <v>17220</v>
      </c>
      <c r="E1203" s="563" t="s">
        <v>17218</v>
      </c>
      <c r="F1203" s="563" t="s">
        <v>17219</v>
      </c>
      <c r="G1203" s="563" t="s">
        <v>17185</v>
      </c>
      <c r="H1203" s="563" t="s">
        <v>55</v>
      </c>
      <c r="I1203" s="563" t="s">
        <v>26690</v>
      </c>
      <c r="J1203" s="563" t="s">
        <v>109</v>
      </c>
      <c r="K1203" s="563" t="s">
        <v>24001</v>
      </c>
      <c r="L1203" s="563" t="s">
        <v>24001</v>
      </c>
      <c r="M1203" s="563" t="s">
        <v>24001</v>
      </c>
      <c r="N1203" s="563" t="s">
        <v>24001</v>
      </c>
      <c r="O1203" s="564" t="s">
        <v>24001</v>
      </c>
      <c r="P1203" s="564" t="s">
        <v>24001</v>
      </c>
      <c r="Q1203" s="564">
        <v>33148</v>
      </c>
      <c r="R1203" s="564"/>
      <c r="S1203" s="564" t="s">
        <v>17220</v>
      </c>
    </row>
    <row r="1204" spans="1:19" x14ac:dyDescent="0.35">
      <c r="A1204" s="559">
        <v>1058</v>
      </c>
      <c r="B1204" s="563" t="s">
        <v>484</v>
      </c>
      <c r="C1204" s="563" t="s">
        <v>28929</v>
      </c>
      <c r="D1204" s="563" t="s">
        <v>17223</v>
      </c>
      <c r="E1204" s="563" t="s">
        <v>17201</v>
      </c>
      <c r="F1204" s="563" t="s">
        <v>17221</v>
      </c>
      <c r="G1204" s="563" t="s">
        <v>17185</v>
      </c>
      <c r="H1204" s="563" t="s">
        <v>17222</v>
      </c>
      <c r="I1204" s="563" t="s">
        <v>26690</v>
      </c>
      <c r="J1204" s="563" t="s">
        <v>109</v>
      </c>
      <c r="K1204" s="563" t="s">
        <v>24001</v>
      </c>
      <c r="L1204" s="563" t="s">
        <v>24001</v>
      </c>
      <c r="M1204" s="563" t="s">
        <v>24001</v>
      </c>
      <c r="N1204" s="563" t="s">
        <v>24001</v>
      </c>
      <c r="O1204" s="564" t="s">
        <v>24001</v>
      </c>
      <c r="P1204" s="564" t="s">
        <v>26697</v>
      </c>
      <c r="Q1204" s="564">
        <v>33148</v>
      </c>
      <c r="R1204" s="564">
        <v>40648.723680555602</v>
      </c>
      <c r="S1204" s="564" t="s">
        <v>29782</v>
      </c>
    </row>
    <row r="1205" spans="1:19" x14ac:dyDescent="0.35">
      <c r="A1205" s="559">
        <v>5322</v>
      </c>
      <c r="B1205" s="563" t="s">
        <v>484</v>
      </c>
      <c r="C1205" s="563" t="s">
        <v>28883</v>
      </c>
      <c r="D1205" s="563" t="s">
        <v>13761</v>
      </c>
      <c r="E1205" s="563" t="s">
        <v>13758</v>
      </c>
      <c r="F1205" s="563" t="s">
        <v>13759</v>
      </c>
      <c r="G1205" s="563" t="s">
        <v>13760</v>
      </c>
      <c r="H1205" s="563" t="s">
        <v>786</v>
      </c>
      <c r="I1205" s="563" t="s">
        <v>26690</v>
      </c>
      <c r="J1205" s="563" t="s">
        <v>109</v>
      </c>
      <c r="K1205" s="563" t="s">
        <v>24001</v>
      </c>
      <c r="L1205" s="563" t="s">
        <v>24001</v>
      </c>
      <c r="M1205" s="563" t="s">
        <v>24001</v>
      </c>
      <c r="N1205" s="563" t="s">
        <v>24001</v>
      </c>
      <c r="O1205" s="564" t="s">
        <v>24001</v>
      </c>
      <c r="P1205" s="564" t="s">
        <v>24001</v>
      </c>
      <c r="Q1205" s="564">
        <v>33148</v>
      </c>
      <c r="R1205" s="564"/>
      <c r="S1205" s="564" t="s">
        <v>29783</v>
      </c>
    </row>
    <row r="1206" spans="1:19" x14ac:dyDescent="0.35">
      <c r="A1206" s="562">
        <v>5323</v>
      </c>
      <c r="B1206" s="563" t="s">
        <v>484</v>
      </c>
      <c r="C1206" s="563" t="s">
        <v>28883</v>
      </c>
      <c r="D1206" s="563" t="s">
        <v>13765</v>
      </c>
      <c r="E1206" s="563" t="s">
        <v>13762</v>
      </c>
      <c r="F1206" s="563" t="s">
        <v>13763</v>
      </c>
      <c r="G1206" s="563" t="s">
        <v>13760</v>
      </c>
      <c r="H1206" s="563" t="s">
        <v>13764</v>
      </c>
      <c r="I1206" s="563" t="s">
        <v>26690</v>
      </c>
      <c r="J1206" s="563" t="s">
        <v>109</v>
      </c>
      <c r="K1206" s="563" t="s">
        <v>24001</v>
      </c>
      <c r="L1206" s="563" t="s">
        <v>24001</v>
      </c>
      <c r="M1206" s="563" t="s">
        <v>24001</v>
      </c>
      <c r="N1206" s="563" t="s">
        <v>24001</v>
      </c>
      <c r="O1206" s="564" t="s">
        <v>24001</v>
      </c>
      <c r="P1206" s="564" t="s">
        <v>24001</v>
      </c>
      <c r="Q1206" s="564">
        <v>33148</v>
      </c>
      <c r="R1206" s="564"/>
      <c r="S1206" s="564" t="s">
        <v>29784</v>
      </c>
    </row>
    <row r="1207" spans="1:19" x14ac:dyDescent="0.35">
      <c r="A1207" s="559">
        <v>5324</v>
      </c>
      <c r="B1207" s="563" t="s">
        <v>484</v>
      </c>
      <c r="C1207" s="563" t="s">
        <v>28883</v>
      </c>
      <c r="D1207" s="563" t="s">
        <v>13768</v>
      </c>
      <c r="E1207" s="563" t="s">
        <v>8045</v>
      </c>
      <c r="F1207" s="563" t="s">
        <v>13766</v>
      </c>
      <c r="G1207" s="563" t="s">
        <v>13760</v>
      </c>
      <c r="H1207" s="563" t="s">
        <v>13767</v>
      </c>
      <c r="I1207" s="563" t="s">
        <v>26690</v>
      </c>
      <c r="J1207" s="563" t="s">
        <v>109</v>
      </c>
      <c r="K1207" s="563" t="s">
        <v>24001</v>
      </c>
      <c r="L1207" s="563" t="s">
        <v>24001</v>
      </c>
      <c r="M1207" s="563" t="s">
        <v>24001</v>
      </c>
      <c r="N1207" s="563" t="s">
        <v>24001</v>
      </c>
      <c r="O1207" s="564" t="s">
        <v>24001</v>
      </c>
      <c r="P1207" s="564" t="s">
        <v>24001</v>
      </c>
      <c r="Q1207" s="564">
        <v>33148</v>
      </c>
      <c r="R1207" s="564"/>
      <c r="S1207" s="564" t="s">
        <v>29785</v>
      </c>
    </row>
    <row r="1208" spans="1:19" x14ac:dyDescent="0.35">
      <c r="A1208" s="559">
        <v>5325</v>
      </c>
      <c r="B1208" s="563" t="s">
        <v>484</v>
      </c>
      <c r="C1208" s="563" t="s">
        <v>28883</v>
      </c>
      <c r="D1208" s="563" t="s">
        <v>13771</v>
      </c>
      <c r="E1208" s="563" t="s">
        <v>24001</v>
      </c>
      <c r="F1208" s="563" t="s">
        <v>13769</v>
      </c>
      <c r="G1208" s="563" t="s">
        <v>13760</v>
      </c>
      <c r="H1208" s="563" t="s">
        <v>13770</v>
      </c>
      <c r="I1208" s="563" t="s">
        <v>26690</v>
      </c>
      <c r="J1208" s="563" t="s">
        <v>109</v>
      </c>
      <c r="K1208" s="563" t="s">
        <v>24001</v>
      </c>
      <c r="L1208" s="563" t="s">
        <v>24001</v>
      </c>
      <c r="M1208" s="563" t="s">
        <v>24001</v>
      </c>
      <c r="N1208" s="563" t="s">
        <v>24001</v>
      </c>
      <c r="O1208" s="564" t="s">
        <v>24001</v>
      </c>
      <c r="P1208" s="564" t="s">
        <v>24001</v>
      </c>
      <c r="Q1208" s="564">
        <v>33148</v>
      </c>
      <c r="R1208" s="564"/>
      <c r="S1208" s="564" t="s">
        <v>29786</v>
      </c>
    </row>
    <row r="1209" spans="1:19" x14ac:dyDescent="0.35">
      <c r="A1209" s="562">
        <v>5326</v>
      </c>
      <c r="B1209" s="563" t="s">
        <v>484</v>
      </c>
      <c r="C1209" s="563" t="s">
        <v>28883</v>
      </c>
      <c r="D1209" s="563" t="s">
        <v>13775</v>
      </c>
      <c r="E1209" s="563" t="s">
        <v>13772</v>
      </c>
      <c r="F1209" s="563" t="s">
        <v>13773</v>
      </c>
      <c r="G1209" s="563" t="s">
        <v>13760</v>
      </c>
      <c r="H1209" s="563" t="s">
        <v>13774</v>
      </c>
      <c r="I1209" s="563" t="s">
        <v>26690</v>
      </c>
      <c r="J1209" s="563" t="s">
        <v>109</v>
      </c>
      <c r="K1209" s="563" t="s">
        <v>24001</v>
      </c>
      <c r="L1209" s="563" t="s">
        <v>24001</v>
      </c>
      <c r="M1209" s="563" t="s">
        <v>24001</v>
      </c>
      <c r="N1209" s="563" t="s">
        <v>24001</v>
      </c>
      <c r="O1209" s="564" t="s">
        <v>24001</v>
      </c>
      <c r="P1209" s="564" t="s">
        <v>24001</v>
      </c>
      <c r="Q1209" s="564">
        <v>33148</v>
      </c>
      <c r="R1209" s="564"/>
      <c r="S1209" s="564" t="s">
        <v>29787</v>
      </c>
    </row>
    <row r="1210" spans="1:19" x14ac:dyDescent="0.35">
      <c r="A1210" s="559">
        <v>5327</v>
      </c>
      <c r="B1210" s="563" t="s">
        <v>484</v>
      </c>
      <c r="C1210" s="563" t="s">
        <v>28883</v>
      </c>
      <c r="D1210" s="563" t="s">
        <v>13778</v>
      </c>
      <c r="E1210" s="563" t="s">
        <v>13776</v>
      </c>
      <c r="F1210" s="563" t="s">
        <v>13777</v>
      </c>
      <c r="G1210" s="563" t="s">
        <v>13760</v>
      </c>
      <c r="H1210" s="563" t="s">
        <v>415</v>
      </c>
      <c r="I1210" s="563" t="s">
        <v>26690</v>
      </c>
      <c r="J1210" s="563" t="s">
        <v>109</v>
      </c>
      <c r="K1210" s="563" t="s">
        <v>24001</v>
      </c>
      <c r="L1210" s="563" t="s">
        <v>24001</v>
      </c>
      <c r="M1210" s="563" t="s">
        <v>24001</v>
      </c>
      <c r="N1210" s="563" t="s">
        <v>24001</v>
      </c>
      <c r="O1210" s="564" t="s">
        <v>24001</v>
      </c>
      <c r="P1210" s="564" t="s">
        <v>24001</v>
      </c>
      <c r="Q1210" s="564">
        <v>40549</v>
      </c>
      <c r="R1210" s="564"/>
      <c r="S1210" s="564" t="s">
        <v>29788</v>
      </c>
    </row>
    <row r="1211" spans="1:19" x14ac:dyDescent="0.35">
      <c r="A1211" s="559">
        <v>5328</v>
      </c>
      <c r="B1211" s="563" t="s">
        <v>484</v>
      </c>
      <c r="C1211" s="563" t="s">
        <v>28883</v>
      </c>
      <c r="D1211" s="563" t="s">
        <v>13780</v>
      </c>
      <c r="E1211" s="563" t="s">
        <v>24001</v>
      </c>
      <c r="F1211" s="563" t="s">
        <v>13779</v>
      </c>
      <c r="G1211" s="563" t="s">
        <v>13760</v>
      </c>
      <c r="H1211" s="563" t="s">
        <v>6680</v>
      </c>
      <c r="I1211" s="563" t="s">
        <v>27361</v>
      </c>
      <c r="J1211" s="563" t="s">
        <v>109</v>
      </c>
      <c r="K1211" s="563" t="s">
        <v>24001</v>
      </c>
      <c r="L1211" s="563" t="s">
        <v>24001</v>
      </c>
      <c r="M1211" s="563" t="s">
        <v>24001</v>
      </c>
      <c r="N1211" s="563" t="s">
        <v>24001</v>
      </c>
      <c r="O1211" s="564" t="s">
        <v>24001</v>
      </c>
      <c r="P1211" s="564" t="s">
        <v>24001</v>
      </c>
      <c r="Q1211" s="564">
        <v>33148</v>
      </c>
      <c r="R1211" s="564"/>
      <c r="S1211" s="564" t="s">
        <v>29789</v>
      </c>
    </row>
    <row r="1212" spans="1:19" x14ac:dyDescent="0.35">
      <c r="A1212" s="562">
        <v>5329</v>
      </c>
      <c r="B1212" s="563" t="s">
        <v>484</v>
      </c>
      <c r="C1212" s="563" t="s">
        <v>28883</v>
      </c>
      <c r="D1212" s="563" t="s">
        <v>13783</v>
      </c>
      <c r="E1212" s="563" t="s">
        <v>13781</v>
      </c>
      <c r="F1212" s="563" t="s">
        <v>13782</v>
      </c>
      <c r="G1212" s="563" t="s">
        <v>13760</v>
      </c>
      <c r="H1212" s="563" t="s">
        <v>1791</v>
      </c>
      <c r="I1212" s="563" t="s">
        <v>26690</v>
      </c>
      <c r="J1212" s="563" t="s">
        <v>109</v>
      </c>
      <c r="K1212" s="563" t="s">
        <v>24001</v>
      </c>
      <c r="L1212" s="563" t="s">
        <v>24001</v>
      </c>
      <c r="M1212" s="563" t="s">
        <v>24001</v>
      </c>
      <c r="N1212" s="563" t="s">
        <v>24001</v>
      </c>
      <c r="O1212" s="564" t="s">
        <v>24001</v>
      </c>
      <c r="P1212" s="564" t="s">
        <v>24001</v>
      </c>
      <c r="Q1212" s="564">
        <v>33148</v>
      </c>
      <c r="R1212" s="564">
        <v>41499.708969907399</v>
      </c>
      <c r="S1212" s="564" t="s">
        <v>29790</v>
      </c>
    </row>
    <row r="1213" spans="1:19" x14ac:dyDescent="0.35">
      <c r="A1213" s="559">
        <v>5330</v>
      </c>
      <c r="B1213" s="563" t="s">
        <v>484</v>
      </c>
      <c r="C1213" s="563" t="s">
        <v>28883</v>
      </c>
      <c r="D1213" s="563" t="s">
        <v>13787</v>
      </c>
      <c r="E1213" s="563" t="s">
        <v>13784</v>
      </c>
      <c r="F1213" s="563" t="s">
        <v>13785</v>
      </c>
      <c r="G1213" s="563" t="s">
        <v>13760</v>
      </c>
      <c r="H1213" s="563" t="s">
        <v>13786</v>
      </c>
      <c r="I1213" s="563" t="s">
        <v>26690</v>
      </c>
      <c r="J1213" s="563" t="s">
        <v>109</v>
      </c>
      <c r="K1213" s="563" t="s">
        <v>24001</v>
      </c>
      <c r="L1213" s="563" t="s">
        <v>24001</v>
      </c>
      <c r="M1213" s="563" t="s">
        <v>24001</v>
      </c>
      <c r="N1213" s="563" t="s">
        <v>24001</v>
      </c>
      <c r="O1213" s="564" t="s">
        <v>24001</v>
      </c>
      <c r="P1213" s="564" t="s">
        <v>24001</v>
      </c>
      <c r="Q1213" s="564">
        <v>33148</v>
      </c>
      <c r="R1213" s="564"/>
      <c r="S1213" s="564" t="s">
        <v>29791</v>
      </c>
    </row>
    <row r="1214" spans="1:19" x14ac:dyDescent="0.35">
      <c r="A1214" s="559">
        <v>5331</v>
      </c>
      <c r="B1214" s="563" t="s">
        <v>484</v>
      </c>
      <c r="C1214" s="563" t="s">
        <v>28883</v>
      </c>
      <c r="D1214" s="563" t="s">
        <v>13789</v>
      </c>
      <c r="E1214" s="563" t="s">
        <v>10548</v>
      </c>
      <c r="F1214" s="563" t="s">
        <v>13788</v>
      </c>
      <c r="G1214" s="563" t="s">
        <v>13760</v>
      </c>
      <c r="H1214" s="563" t="s">
        <v>55</v>
      </c>
      <c r="I1214" s="563" t="s">
        <v>26690</v>
      </c>
      <c r="J1214" s="563" t="s">
        <v>109</v>
      </c>
      <c r="K1214" s="563" t="s">
        <v>24001</v>
      </c>
      <c r="L1214" s="563" t="s">
        <v>24001</v>
      </c>
      <c r="M1214" s="563" t="s">
        <v>24001</v>
      </c>
      <c r="N1214" s="563" t="s">
        <v>24001</v>
      </c>
      <c r="O1214" s="564" t="s">
        <v>24001</v>
      </c>
      <c r="P1214" s="564" t="s">
        <v>24001</v>
      </c>
      <c r="Q1214" s="564">
        <v>33148</v>
      </c>
      <c r="R1214" s="564"/>
      <c r="S1214" s="564" t="s">
        <v>13789</v>
      </c>
    </row>
    <row r="1215" spans="1:19" x14ac:dyDescent="0.35">
      <c r="A1215" s="562">
        <v>5332</v>
      </c>
      <c r="B1215" s="563" t="s">
        <v>484</v>
      </c>
      <c r="C1215" s="563" t="s">
        <v>28883</v>
      </c>
      <c r="D1215" s="563" t="s">
        <v>13792</v>
      </c>
      <c r="E1215" s="563" t="s">
        <v>13776</v>
      </c>
      <c r="F1215" s="563" t="s">
        <v>13790</v>
      </c>
      <c r="G1215" s="563" t="s">
        <v>13760</v>
      </c>
      <c r="H1215" s="563" t="s">
        <v>13791</v>
      </c>
      <c r="I1215" s="563" t="s">
        <v>26690</v>
      </c>
      <c r="J1215" s="563" t="s">
        <v>109</v>
      </c>
      <c r="K1215" s="563" t="s">
        <v>24001</v>
      </c>
      <c r="L1215" s="563" t="s">
        <v>24001</v>
      </c>
      <c r="M1215" s="563" t="s">
        <v>24001</v>
      </c>
      <c r="N1215" s="563" t="s">
        <v>24001</v>
      </c>
      <c r="O1215" s="564" t="s">
        <v>24001</v>
      </c>
      <c r="P1215" s="564" t="s">
        <v>24001</v>
      </c>
      <c r="Q1215" s="564">
        <v>40549</v>
      </c>
      <c r="R1215" s="564"/>
      <c r="S1215" s="564" t="s">
        <v>29792</v>
      </c>
    </row>
    <row r="1216" spans="1:19" x14ac:dyDescent="0.35">
      <c r="A1216" s="559">
        <v>4397</v>
      </c>
      <c r="B1216" s="563" t="s">
        <v>484</v>
      </c>
      <c r="C1216" s="563" t="s">
        <v>10531</v>
      </c>
      <c r="D1216" s="563" t="s">
        <v>10540</v>
      </c>
      <c r="E1216" s="563" t="s">
        <v>10536</v>
      </c>
      <c r="F1216" s="563" t="s">
        <v>10537</v>
      </c>
      <c r="G1216" s="563" t="s">
        <v>10538</v>
      </c>
      <c r="H1216" s="563" t="s">
        <v>10539</v>
      </c>
      <c r="I1216" s="563" t="s">
        <v>26690</v>
      </c>
      <c r="J1216" s="563" t="s">
        <v>109</v>
      </c>
      <c r="K1216" s="563" t="s">
        <v>24001</v>
      </c>
      <c r="L1216" s="563" t="s">
        <v>24001</v>
      </c>
      <c r="M1216" s="563" t="s">
        <v>24001</v>
      </c>
      <c r="N1216" s="563" t="s">
        <v>24001</v>
      </c>
      <c r="O1216" s="564" t="s">
        <v>24001</v>
      </c>
      <c r="P1216" s="564" t="s">
        <v>24001</v>
      </c>
      <c r="Q1216" s="564">
        <v>33148</v>
      </c>
      <c r="R1216" s="564"/>
      <c r="S1216" s="564" t="s">
        <v>29793</v>
      </c>
    </row>
    <row r="1217" spans="1:19" x14ac:dyDescent="0.35">
      <c r="A1217" s="559">
        <v>4398</v>
      </c>
      <c r="B1217" s="563" t="s">
        <v>484</v>
      </c>
      <c r="C1217" s="563" t="s">
        <v>10531</v>
      </c>
      <c r="D1217" s="563" t="s">
        <v>24057</v>
      </c>
      <c r="E1217" s="563" t="s">
        <v>24001</v>
      </c>
      <c r="F1217" s="563" t="s">
        <v>24058</v>
      </c>
      <c r="G1217" s="563" t="s">
        <v>10538</v>
      </c>
      <c r="H1217" s="563" t="s">
        <v>10539</v>
      </c>
      <c r="I1217" s="563" t="s">
        <v>26690</v>
      </c>
      <c r="J1217" s="563" t="s">
        <v>109</v>
      </c>
      <c r="K1217" s="563" t="s">
        <v>24001</v>
      </c>
      <c r="L1217" s="563" t="s">
        <v>24001</v>
      </c>
      <c r="M1217" s="563" t="s">
        <v>24001</v>
      </c>
      <c r="N1217" s="563" t="s">
        <v>24001</v>
      </c>
      <c r="O1217" s="564" t="s">
        <v>24001</v>
      </c>
      <c r="P1217" s="564" t="s">
        <v>24001</v>
      </c>
      <c r="Q1217" s="564">
        <v>42965</v>
      </c>
      <c r="R1217" s="564"/>
      <c r="S1217" s="564" t="s">
        <v>29794</v>
      </c>
    </row>
    <row r="1218" spans="1:19" x14ac:dyDescent="0.35">
      <c r="A1218" s="562">
        <v>4399</v>
      </c>
      <c r="B1218" s="563" t="s">
        <v>484</v>
      </c>
      <c r="C1218" s="563" t="s">
        <v>10531</v>
      </c>
      <c r="D1218" s="563" t="s">
        <v>10544</v>
      </c>
      <c r="E1218" s="563" t="s">
        <v>10541</v>
      </c>
      <c r="F1218" s="563" t="s">
        <v>10542</v>
      </c>
      <c r="G1218" s="563" t="s">
        <v>10538</v>
      </c>
      <c r="H1218" s="563" t="s">
        <v>10543</v>
      </c>
      <c r="I1218" s="563" t="s">
        <v>26690</v>
      </c>
      <c r="J1218" s="563" t="s">
        <v>109</v>
      </c>
      <c r="K1218" s="563" t="s">
        <v>24001</v>
      </c>
      <c r="L1218" s="563" t="s">
        <v>24001</v>
      </c>
      <c r="M1218" s="563" t="s">
        <v>24001</v>
      </c>
      <c r="N1218" s="563" t="s">
        <v>24001</v>
      </c>
      <c r="O1218" s="564" t="s">
        <v>24001</v>
      </c>
      <c r="P1218" s="564" t="s">
        <v>24001</v>
      </c>
      <c r="Q1218" s="564">
        <v>33148</v>
      </c>
      <c r="R1218" s="564"/>
      <c r="S1218" s="564" t="s">
        <v>29795</v>
      </c>
    </row>
    <row r="1219" spans="1:19" x14ac:dyDescent="0.35">
      <c r="A1219" s="559">
        <v>4400</v>
      </c>
      <c r="B1219" s="563" t="s">
        <v>484</v>
      </c>
      <c r="C1219" s="563" t="s">
        <v>10531</v>
      </c>
      <c r="D1219" s="563" t="s">
        <v>10547</v>
      </c>
      <c r="E1219" s="563" t="s">
        <v>10545</v>
      </c>
      <c r="F1219" s="563" t="s">
        <v>10546</v>
      </c>
      <c r="G1219" s="563" t="s">
        <v>10538</v>
      </c>
      <c r="H1219" s="563" t="s">
        <v>7495</v>
      </c>
      <c r="I1219" s="563" t="s">
        <v>26690</v>
      </c>
      <c r="J1219" s="563" t="s">
        <v>109</v>
      </c>
      <c r="K1219" s="563" t="s">
        <v>24001</v>
      </c>
      <c r="L1219" s="563" t="s">
        <v>24001</v>
      </c>
      <c r="M1219" s="563" t="s">
        <v>24001</v>
      </c>
      <c r="N1219" s="563" t="s">
        <v>24001</v>
      </c>
      <c r="O1219" s="564" t="s">
        <v>24001</v>
      </c>
      <c r="P1219" s="564" t="s">
        <v>24001</v>
      </c>
      <c r="Q1219" s="564">
        <v>38413</v>
      </c>
      <c r="R1219" s="564"/>
      <c r="S1219" s="564" t="s">
        <v>29796</v>
      </c>
    </row>
    <row r="1220" spans="1:19" x14ac:dyDescent="0.35">
      <c r="A1220" s="559">
        <v>4401</v>
      </c>
      <c r="B1220" s="563" t="s">
        <v>484</v>
      </c>
      <c r="C1220" s="563" t="s">
        <v>10531</v>
      </c>
      <c r="D1220" s="563" t="s">
        <v>10550</v>
      </c>
      <c r="E1220" s="563" t="s">
        <v>10548</v>
      </c>
      <c r="F1220" s="563" t="s">
        <v>10549</v>
      </c>
      <c r="G1220" s="563" t="s">
        <v>10538</v>
      </c>
      <c r="H1220" s="563" t="s">
        <v>55</v>
      </c>
      <c r="I1220" s="563" t="s">
        <v>26690</v>
      </c>
      <c r="J1220" s="563" t="s">
        <v>109</v>
      </c>
      <c r="K1220" s="563" t="s">
        <v>24001</v>
      </c>
      <c r="L1220" s="563" t="s">
        <v>24001</v>
      </c>
      <c r="M1220" s="563" t="s">
        <v>24001</v>
      </c>
      <c r="N1220" s="563" t="s">
        <v>24001</v>
      </c>
      <c r="O1220" s="564" t="s">
        <v>24001</v>
      </c>
      <c r="P1220" s="564" t="s">
        <v>24001</v>
      </c>
      <c r="Q1220" s="564">
        <v>33148</v>
      </c>
      <c r="R1220" s="564"/>
      <c r="S1220" s="564" t="s">
        <v>10550</v>
      </c>
    </row>
    <row r="1221" spans="1:19" x14ac:dyDescent="0.35">
      <c r="A1221" s="562">
        <v>4402</v>
      </c>
      <c r="B1221" s="563" t="s">
        <v>484</v>
      </c>
      <c r="C1221" s="563" t="s">
        <v>10531</v>
      </c>
      <c r="D1221" s="563" t="s">
        <v>10553</v>
      </c>
      <c r="E1221" s="563" t="s">
        <v>10545</v>
      </c>
      <c r="F1221" s="563" t="s">
        <v>10551</v>
      </c>
      <c r="G1221" s="563" t="s">
        <v>10538</v>
      </c>
      <c r="H1221" s="563" t="s">
        <v>10552</v>
      </c>
      <c r="I1221" s="563" t="s">
        <v>26690</v>
      </c>
      <c r="J1221" s="563" t="s">
        <v>109</v>
      </c>
      <c r="K1221" s="563" t="s">
        <v>24001</v>
      </c>
      <c r="L1221" s="563" t="s">
        <v>24001</v>
      </c>
      <c r="M1221" s="563" t="s">
        <v>24001</v>
      </c>
      <c r="N1221" s="563" t="s">
        <v>24001</v>
      </c>
      <c r="O1221" s="564" t="s">
        <v>24001</v>
      </c>
      <c r="P1221" s="564" t="s">
        <v>24001</v>
      </c>
      <c r="Q1221" s="564">
        <v>38413</v>
      </c>
      <c r="R1221" s="564"/>
      <c r="S1221" s="564" t="s">
        <v>29797</v>
      </c>
    </row>
    <row r="1222" spans="1:19" x14ac:dyDescent="0.35">
      <c r="A1222" s="559">
        <v>5926</v>
      </c>
      <c r="B1222" s="563" t="s">
        <v>484</v>
      </c>
      <c r="C1222" s="563" t="s">
        <v>29047</v>
      </c>
      <c r="D1222" s="563" t="s">
        <v>9942</v>
      </c>
      <c r="E1222" s="563" t="s">
        <v>9938</v>
      </c>
      <c r="F1222" s="563" t="s">
        <v>9939</v>
      </c>
      <c r="G1222" s="563" t="s">
        <v>9940</v>
      </c>
      <c r="H1222" s="563" t="s">
        <v>9941</v>
      </c>
      <c r="I1222" s="563" t="s">
        <v>26690</v>
      </c>
      <c r="J1222" s="563" t="s">
        <v>24001</v>
      </c>
      <c r="K1222" s="563" t="s">
        <v>24001</v>
      </c>
      <c r="L1222" s="563" t="s">
        <v>24001</v>
      </c>
      <c r="M1222" s="563" t="s">
        <v>24001</v>
      </c>
      <c r="N1222" s="563" t="s">
        <v>24001</v>
      </c>
      <c r="O1222" s="564" t="s">
        <v>24001</v>
      </c>
      <c r="P1222" s="564" t="s">
        <v>24001</v>
      </c>
      <c r="Q1222" s="564">
        <v>34723</v>
      </c>
      <c r="R1222" s="564"/>
      <c r="S1222" s="564" t="s">
        <v>29798</v>
      </c>
    </row>
    <row r="1223" spans="1:19" x14ac:dyDescent="0.35">
      <c r="A1223" s="559">
        <v>5927</v>
      </c>
      <c r="B1223" s="563" t="s">
        <v>484</v>
      </c>
      <c r="C1223" s="563" t="s">
        <v>29047</v>
      </c>
      <c r="D1223" s="563" t="s">
        <v>9945</v>
      </c>
      <c r="E1223" s="563" t="s">
        <v>9943</v>
      </c>
      <c r="F1223" s="563" t="s">
        <v>9944</v>
      </c>
      <c r="G1223" s="563" t="s">
        <v>9940</v>
      </c>
      <c r="H1223" s="563" t="s">
        <v>1442</v>
      </c>
      <c r="I1223" s="563" t="s">
        <v>26690</v>
      </c>
      <c r="J1223" s="563" t="s">
        <v>24001</v>
      </c>
      <c r="K1223" s="563" t="s">
        <v>24001</v>
      </c>
      <c r="L1223" s="563" t="s">
        <v>24001</v>
      </c>
      <c r="M1223" s="563" t="s">
        <v>24001</v>
      </c>
      <c r="N1223" s="563" t="s">
        <v>24001</v>
      </c>
      <c r="O1223" s="564" t="s">
        <v>24001</v>
      </c>
      <c r="P1223" s="564" t="s">
        <v>24001</v>
      </c>
      <c r="Q1223" s="564">
        <v>34723</v>
      </c>
      <c r="R1223" s="564">
        <v>38390</v>
      </c>
      <c r="S1223" s="564" t="s">
        <v>29799</v>
      </c>
    </row>
    <row r="1224" spans="1:19" x14ac:dyDescent="0.35">
      <c r="A1224" s="562">
        <v>5928</v>
      </c>
      <c r="B1224" s="563" t="s">
        <v>484</v>
      </c>
      <c r="C1224" s="563" t="s">
        <v>29047</v>
      </c>
      <c r="D1224" s="563" t="s">
        <v>9947</v>
      </c>
      <c r="E1224" s="563" t="s">
        <v>9940</v>
      </c>
      <c r="F1224" s="563" t="s">
        <v>9946</v>
      </c>
      <c r="G1224" s="563" t="s">
        <v>9940</v>
      </c>
      <c r="H1224" s="563" t="s">
        <v>55</v>
      </c>
      <c r="I1224" s="563" t="s">
        <v>26690</v>
      </c>
      <c r="J1224" s="563" t="s">
        <v>24001</v>
      </c>
      <c r="K1224" s="563" t="s">
        <v>24001</v>
      </c>
      <c r="L1224" s="563" t="s">
        <v>24001</v>
      </c>
      <c r="M1224" s="563" t="s">
        <v>24001</v>
      </c>
      <c r="N1224" s="563" t="s">
        <v>24001</v>
      </c>
      <c r="O1224" s="564" t="s">
        <v>24001</v>
      </c>
      <c r="P1224" s="564" t="s">
        <v>24001</v>
      </c>
      <c r="Q1224" s="564">
        <v>33148</v>
      </c>
      <c r="R1224" s="564"/>
      <c r="S1224" s="564" t="s">
        <v>9947</v>
      </c>
    </row>
    <row r="1225" spans="1:19" x14ac:dyDescent="0.35">
      <c r="A1225" s="559">
        <v>5929</v>
      </c>
      <c r="B1225" s="563" t="s">
        <v>484</v>
      </c>
      <c r="C1225" s="563" t="s">
        <v>29047</v>
      </c>
      <c r="D1225" s="563" t="s">
        <v>9949</v>
      </c>
      <c r="E1225" s="563" t="s">
        <v>24001</v>
      </c>
      <c r="F1225" s="563" t="s">
        <v>9948</v>
      </c>
      <c r="G1225" s="563" t="s">
        <v>9940</v>
      </c>
      <c r="H1225" s="563" t="s">
        <v>2798</v>
      </c>
      <c r="I1225" s="563" t="s">
        <v>26690</v>
      </c>
      <c r="J1225" s="563" t="s">
        <v>24001</v>
      </c>
      <c r="K1225" s="563" t="s">
        <v>154</v>
      </c>
      <c r="L1225" s="563" t="s">
        <v>24001</v>
      </c>
      <c r="M1225" s="563" t="s">
        <v>24001</v>
      </c>
      <c r="N1225" s="563" t="s">
        <v>24001</v>
      </c>
      <c r="O1225" s="564" t="s">
        <v>24001</v>
      </c>
      <c r="P1225" s="564" t="s">
        <v>24001</v>
      </c>
      <c r="Q1225" s="564">
        <v>33148</v>
      </c>
      <c r="R1225" s="564"/>
      <c r="S1225" s="564" t="s">
        <v>29800</v>
      </c>
    </row>
    <row r="1226" spans="1:19" x14ac:dyDescent="0.35">
      <c r="A1226" s="559">
        <v>5333</v>
      </c>
      <c r="B1226" s="563" t="s">
        <v>484</v>
      </c>
      <c r="C1226" s="563" t="s">
        <v>28883</v>
      </c>
      <c r="D1226" s="563" t="s">
        <v>13796</v>
      </c>
      <c r="E1226" s="563" t="s">
        <v>24001</v>
      </c>
      <c r="F1226" s="563" t="s">
        <v>13793</v>
      </c>
      <c r="G1226" s="563" t="s">
        <v>13794</v>
      </c>
      <c r="H1226" s="563" t="s">
        <v>13795</v>
      </c>
      <c r="I1226" s="563" t="s">
        <v>26691</v>
      </c>
      <c r="J1226" s="563" t="s">
        <v>24001</v>
      </c>
      <c r="K1226" s="563" t="s">
        <v>24001</v>
      </c>
      <c r="L1226" s="563" t="s">
        <v>24001</v>
      </c>
      <c r="M1226" s="563" t="s">
        <v>24001</v>
      </c>
      <c r="N1226" s="563" t="s">
        <v>24001</v>
      </c>
      <c r="O1226" s="564" t="s">
        <v>24001</v>
      </c>
      <c r="P1226" s="564" t="s">
        <v>24001</v>
      </c>
      <c r="Q1226" s="564">
        <v>38420</v>
      </c>
      <c r="R1226" s="564"/>
      <c r="S1226" s="564" t="s">
        <v>29801</v>
      </c>
    </row>
    <row r="1227" spans="1:19" x14ac:dyDescent="0.35">
      <c r="A1227" s="562">
        <v>5334</v>
      </c>
      <c r="B1227" s="563" t="s">
        <v>484</v>
      </c>
      <c r="C1227" s="563" t="s">
        <v>28883</v>
      </c>
      <c r="D1227" s="563" t="s">
        <v>13799</v>
      </c>
      <c r="E1227" s="563" t="s">
        <v>13797</v>
      </c>
      <c r="F1227" s="563" t="s">
        <v>13798</v>
      </c>
      <c r="G1227" s="563" t="s">
        <v>13794</v>
      </c>
      <c r="H1227" s="563" t="s">
        <v>13795</v>
      </c>
      <c r="I1227" s="563" t="s">
        <v>27362</v>
      </c>
      <c r="J1227" s="563" t="s">
        <v>24001</v>
      </c>
      <c r="K1227" s="563" t="s">
        <v>24001</v>
      </c>
      <c r="L1227" s="563" t="s">
        <v>24001</v>
      </c>
      <c r="M1227" s="563" t="s">
        <v>24001</v>
      </c>
      <c r="N1227" s="563" t="s">
        <v>24001</v>
      </c>
      <c r="O1227" s="564" t="s">
        <v>24001</v>
      </c>
      <c r="P1227" s="564" t="s">
        <v>24001</v>
      </c>
      <c r="Q1227" s="564">
        <v>38406</v>
      </c>
      <c r="R1227" s="564"/>
      <c r="S1227" s="564" t="s">
        <v>29802</v>
      </c>
    </row>
    <row r="1228" spans="1:19" x14ac:dyDescent="0.35">
      <c r="A1228" s="559">
        <v>5335</v>
      </c>
      <c r="B1228" s="563" t="s">
        <v>484</v>
      </c>
      <c r="C1228" s="563" t="s">
        <v>28883</v>
      </c>
      <c r="D1228" s="563" t="s">
        <v>13802</v>
      </c>
      <c r="E1228" s="563" t="s">
        <v>13800</v>
      </c>
      <c r="F1228" s="563" t="s">
        <v>13801</v>
      </c>
      <c r="G1228" s="563" t="s">
        <v>13794</v>
      </c>
      <c r="H1228" s="563" t="s">
        <v>13795</v>
      </c>
      <c r="I1228" s="563" t="s">
        <v>27363</v>
      </c>
      <c r="J1228" s="563" t="s">
        <v>24001</v>
      </c>
      <c r="K1228" s="563" t="s">
        <v>24001</v>
      </c>
      <c r="L1228" s="563" t="s">
        <v>24001</v>
      </c>
      <c r="M1228" s="563" t="s">
        <v>24001</v>
      </c>
      <c r="N1228" s="563" t="s">
        <v>24001</v>
      </c>
      <c r="O1228" s="564" t="s">
        <v>24001</v>
      </c>
      <c r="P1228" s="564" t="s">
        <v>24001</v>
      </c>
      <c r="Q1228" s="564">
        <v>38406</v>
      </c>
      <c r="R1228" s="564"/>
      <c r="S1228" s="564" t="s">
        <v>29803</v>
      </c>
    </row>
    <row r="1229" spans="1:19" x14ac:dyDescent="0.35">
      <c r="A1229" s="559">
        <v>5336</v>
      </c>
      <c r="B1229" s="563" t="s">
        <v>484</v>
      </c>
      <c r="C1229" s="563" t="s">
        <v>28883</v>
      </c>
      <c r="D1229" s="563" t="s">
        <v>13804</v>
      </c>
      <c r="E1229" s="563" t="s">
        <v>13800</v>
      </c>
      <c r="F1229" s="563" t="s">
        <v>13803</v>
      </c>
      <c r="G1229" s="563" t="s">
        <v>13794</v>
      </c>
      <c r="H1229" s="563" t="s">
        <v>5635</v>
      </c>
      <c r="I1229" s="563" t="s">
        <v>26690</v>
      </c>
      <c r="J1229" s="563" t="s">
        <v>24001</v>
      </c>
      <c r="K1229" s="563" t="s">
        <v>24001</v>
      </c>
      <c r="L1229" s="563" t="s">
        <v>24001</v>
      </c>
      <c r="M1229" s="563" t="s">
        <v>24001</v>
      </c>
      <c r="N1229" s="563" t="s">
        <v>24001</v>
      </c>
      <c r="O1229" s="564" t="s">
        <v>24001</v>
      </c>
      <c r="P1229" s="564" t="s">
        <v>24001</v>
      </c>
      <c r="Q1229" s="564">
        <v>38406</v>
      </c>
      <c r="R1229" s="564"/>
      <c r="S1229" s="564" t="s">
        <v>29804</v>
      </c>
    </row>
    <row r="1230" spans="1:19" x14ac:dyDescent="0.35">
      <c r="A1230" s="562">
        <v>5337</v>
      </c>
      <c r="B1230" s="563" t="s">
        <v>484</v>
      </c>
      <c r="C1230" s="563" t="s">
        <v>28883</v>
      </c>
      <c r="D1230" s="563" t="s">
        <v>13806</v>
      </c>
      <c r="E1230" s="563" t="s">
        <v>24001</v>
      </c>
      <c r="F1230" s="563" t="s">
        <v>13805</v>
      </c>
      <c r="G1230" s="563" t="s">
        <v>13794</v>
      </c>
      <c r="H1230" s="563" t="s">
        <v>12055</v>
      </c>
      <c r="I1230" s="563" t="s">
        <v>26690</v>
      </c>
      <c r="J1230" s="563" t="s">
        <v>24001</v>
      </c>
      <c r="K1230" s="563" t="s">
        <v>24001</v>
      </c>
      <c r="L1230" s="563" t="s">
        <v>24001</v>
      </c>
      <c r="M1230" s="563" t="s">
        <v>24001</v>
      </c>
      <c r="N1230" s="563" t="s">
        <v>24001</v>
      </c>
      <c r="O1230" s="564" t="s">
        <v>24001</v>
      </c>
      <c r="P1230" s="564" t="s">
        <v>24001</v>
      </c>
      <c r="Q1230" s="564">
        <v>38406</v>
      </c>
      <c r="R1230" s="564"/>
      <c r="S1230" s="564" t="s">
        <v>29805</v>
      </c>
    </row>
    <row r="1231" spans="1:19" x14ac:dyDescent="0.35">
      <c r="A1231" s="559">
        <v>5338</v>
      </c>
      <c r="B1231" s="563" t="s">
        <v>484</v>
      </c>
      <c r="C1231" s="563" t="s">
        <v>28883</v>
      </c>
      <c r="D1231" s="563" t="s">
        <v>13809</v>
      </c>
      <c r="E1231" s="563" t="s">
        <v>13807</v>
      </c>
      <c r="F1231" s="563" t="s">
        <v>13808</v>
      </c>
      <c r="G1231" s="563" t="s">
        <v>13794</v>
      </c>
      <c r="H1231" s="563" t="s">
        <v>6086</v>
      </c>
      <c r="I1231" s="563" t="s">
        <v>27104</v>
      </c>
      <c r="J1231" s="563" t="s">
        <v>24001</v>
      </c>
      <c r="K1231" s="563" t="s">
        <v>24001</v>
      </c>
      <c r="L1231" s="563" t="s">
        <v>24001</v>
      </c>
      <c r="M1231" s="563" t="s">
        <v>24001</v>
      </c>
      <c r="N1231" s="563" t="s">
        <v>24001</v>
      </c>
      <c r="O1231" s="564" t="s">
        <v>24001</v>
      </c>
      <c r="P1231" s="564" t="s">
        <v>24001</v>
      </c>
      <c r="Q1231" s="564">
        <v>38406</v>
      </c>
      <c r="R1231" s="564"/>
      <c r="S1231" s="564" t="s">
        <v>29806</v>
      </c>
    </row>
    <row r="1232" spans="1:19" x14ac:dyDescent="0.35">
      <c r="A1232" s="559">
        <v>5339</v>
      </c>
      <c r="B1232" s="563" t="s">
        <v>484</v>
      </c>
      <c r="C1232" s="563" t="s">
        <v>28883</v>
      </c>
      <c r="D1232" s="563" t="s">
        <v>13812</v>
      </c>
      <c r="E1232" s="563" t="s">
        <v>13807</v>
      </c>
      <c r="F1232" s="563" t="s">
        <v>13810</v>
      </c>
      <c r="G1232" s="563" t="s">
        <v>13794</v>
      </c>
      <c r="H1232" s="563" t="s">
        <v>13811</v>
      </c>
      <c r="I1232" s="563" t="s">
        <v>26690</v>
      </c>
      <c r="J1232" s="563" t="s">
        <v>24001</v>
      </c>
      <c r="K1232" s="563" t="s">
        <v>24001</v>
      </c>
      <c r="L1232" s="563" t="s">
        <v>24001</v>
      </c>
      <c r="M1232" s="563" t="s">
        <v>24001</v>
      </c>
      <c r="N1232" s="563" t="s">
        <v>24001</v>
      </c>
      <c r="O1232" s="564" t="s">
        <v>24001</v>
      </c>
      <c r="P1232" s="564" t="s">
        <v>24001</v>
      </c>
      <c r="Q1232" s="564">
        <v>38406</v>
      </c>
      <c r="R1232" s="564"/>
      <c r="S1232" s="564" t="s">
        <v>29807</v>
      </c>
    </row>
    <row r="1233" spans="1:19" x14ac:dyDescent="0.35">
      <c r="A1233" s="562">
        <v>5340</v>
      </c>
      <c r="B1233" s="563" t="s">
        <v>484</v>
      </c>
      <c r="C1233" s="563" t="s">
        <v>28883</v>
      </c>
      <c r="D1233" s="563" t="s">
        <v>13815</v>
      </c>
      <c r="E1233" s="563" t="s">
        <v>24001</v>
      </c>
      <c r="F1233" s="563" t="s">
        <v>13813</v>
      </c>
      <c r="G1233" s="563" t="s">
        <v>13794</v>
      </c>
      <c r="H1233" s="563" t="s">
        <v>13814</v>
      </c>
      <c r="I1233" s="563" t="s">
        <v>26690</v>
      </c>
      <c r="J1233" s="563" t="s">
        <v>24001</v>
      </c>
      <c r="K1233" s="563" t="s">
        <v>24001</v>
      </c>
      <c r="L1233" s="563" t="s">
        <v>24001</v>
      </c>
      <c r="M1233" s="563" t="s">
        <v>24001</v>
      </c>
      <c r="N1233" s="563" t="s">
        <v>24001</v>
      </c>
      <c r="O1233" s="564" t="s">
        <v>24001</v>
      </c>
      <c r="P1233" s="564" t="s">
        <v>24001</v>
      </c>
      <c r="Q1233" s="564">
        <v>38406</v>
      </c>
      <c r="R1233" s="564"/>
      <c r="S1233" s="564" t="s">
        <v>29808</v>
      </c>
    </row>
    <row r="1234" spans="1:19" x14ac:dyDescent="0.35">
      <c r="A1234" s="559">
        <v>5341</v>
      </c>
      <c r="B1234" s="563" t="s">
        <v>484</v>
      </c>
      <c r="C1234" s="563" t="s">
        <v>28883</v>
      </c>
      <c r="D1234" s="563" t="s">
        <v>13818</v>
      </c>
      <c r="E1234" s="563" t="s">
        <v>13816</v>
      </c>
      <c r="F1234" s="563" t="s">
        <v>13817</v>
      </c>
      <c r="G1234" s="563" t="s">
        <v>13794</v>
      </c>
      <c r="H1234" s="563" t="s">
        <v>55</v>
      </c>
      <c r="I1234" s="563" t="s">
        <v>26690</v>
      </c>
      <c r="J1234" s="563" t="s">
        <v>24001</v>
      </c>
      <c r="K1234" s="563" t="s">
        <v>24001</v>
      </c>
      <c r="L1234" s="563" t="s">
        <v>24001</v>
      </c>
      <c r="M1234" s="563" t="s">
        <v>24001</v>
      </c>
      <c r="N1234" s="563" t="s">
        <v>24001</v>
      </c>
      <c r="O1234" s="564" t="s">
        <v>24001</v>
      </c>
      <c r="P1234" s="564" t="s">
        <v>24001</v>
      </c>
      <c r="Q1234" s="564">
        <v>33148</v>
      </c>
      <c r="R1234" s="564"/>
      <c r="S1234" s="564" t="s">
        <v>13818</v>
      </c>
    </row>
    <row r="1235" spans="1:19" x14ac:dyDescent="0.35">
      <c r="A1235" s="559">
        <v>5342</v>
      </c>
      <c r="B1235" s="563" t="s">
        <v>484</v>
      </c>
      <c r="C1235" s="563" t="s">
        <v>28883</v>
      </c>
      <c r="D1235" s="563" t="s">
        <v>13821</v>
      </c>
      <c r="E1235" s="563" t="s">
        <v>13797</v>
      </c>
      <c r="F1235" s="563" t="s">
        <v>13819</v>
      </c>
      <c r="G1235" s="563" t="s">
        <v>13794</v>
      </c>
      <c r="H1235" s="563" t="s">
        <v>13820</v>
      </c>
      <c r="I1235" s="563" t="s">
        <v>26690</v>
      </c>
      <c r="J1235" s="563" t="s">
        <v>24001</v>
      </c>
      <c r="K1235" s="563" t="s">
        <v>24001</v>
      </c>
      <c r="L1235" s="563" t="s">
        <v>24001</v>
      </c>
      <c r="M1235" s="563" t="s">
        <v>24001</v>
      </c>
      <c r="N1235" s="563" t="s">
        <v>24001</v>
      </c>
      <c r="O1235" s="564" t="s">
        <v>24001</v>
      </c>
      <c r="P1235" s="564" t="s">
        <v>24001</v>
      </c>
      <c r="Q1235" s="564">
        <v>38406</v>
      </c>
      <c r="R1235" s="564"/>
      <c r="S1235" s="564" t="s">
        <v>29809</v>
      </c>
    </row>
    <row r="1236" spans="1:19" x14ac:dyDescent="0.35">
      <c r="A1236" s="562">
        <v>5842</v>
      </c>
      <c r="B1236" s="563" t="s">
        <v>484</v>
      </c>
      <c r="C1236" s="563" t="s">
        <v>12744</v>
      </c>
      <c r="D1236" s="563" t="s">
        <v>12789</v>
      </c>
      <c r="E1236" s="563" t="s">
        <v>24001</v>
      </c>
      <c r="F1236" s="563" t="s">
        <v>12786</v>
      </c>
      <c r="G1236" s="563" t="s">
        <v>12787</v>
      </c>
      <c r="H1236" s="563" t="s">
        <v>12788</v>
      </c>
      <c r="I1236" s="563" t="s">
        <v>26690</v>
      </c>
      <c r="J1236" s="563" t="s">
        <v>109</v>
      </c>
      <c r="K1236" s="563" t="s">
        <v>24001</v>
      </c>
      <c r="L1236" s="563" t="s">
        <v>24001</v>
      </c>
      <c r="M1236" s="563" t="s">
        <v>24001</v>
      </c>
      <c r="N1236" s="563" t="s">
        <v>24001</v>
      </c>
      <c r="O1236" s="564" t="s">
        <v>24001</v>
      </c>
      <c r="P1236" s="564" t="s">
        <v>24001</v>
      </c>
      <c r="Q1236" s="564">
        <v>33148</v>
      </c>
      <c r="R1236" s="564"/>
      <c r="S1236" s="564" t="s">
        <v>29810</v>
      </c>
    </row>
    <row r="1237" spans="1:19" x14ac:dyDescent="0.35">
      <c r="A1237" s="559">
        <v>5843</v>
      </c>
      <c r="B1237" s="563" t="s">
        <v>484</v>
      </c>
      <c r="C1237" s="563" t="s">
        <v>12744</v>
      </c>
      <c r="D1237" s="563" t="s">
        <v>12793</v>
      </c>
      <c r="E1237" s="563" t="s">
        <v>12790</v>
      </c>
      <c r="F1237" s="563" t="s">
        <v>12791</v>
      </c>
      <c r="G1237" s="563" t="s">
        <v>12787</v>
      </c>
      <c r="H1237" s="563" t="s">
        <v>12792</v>
      </c>
      <c r="I1237" s="563" t="s">
        <v>27331</v>
      </c>
      <c r="J1237" s="563" t="s">
        <v>109</v>
      </c>
      <c r="K1237" s="563" t="s">
        <v>24001</v>
      </c>
      <c r="L1237" s="563" t="s">
        <v>24001</v>
      </c>
      <c r="M1237" s="563" t="s">
        <v>24001</v>
      </c>
      <c r="N1237" s="563" t="s">
        <v>24001</v>
      </c>
      <c r="O1237" s="564" t="s">
        <v>24001</v>
      </c>
      <c r="P1237" s="564" t="s">
        <v>24001</v>
      </c>
      <c r="Q1237" s="564">
        <v>33148</v>
      </c>
      <c r="R1237" s="564"/>
      <c r="S1237" s="564" t="s">
        <v>29811</v>
      </c>
    </row>
    <row r="1238" spans="1:19" x14ac:dyDescent="0.35">
      <c r="A1238" s="559">
        <v>5844</v>
      </c>
      <c r="B1238" s="563" t="s">
        <v>484</v>
      </c>
      <c r="C1238" s="563" t="s">
        <v>12744</v>
      </c>
      <c r="D1238" s="563" t="s">
        <v>12795</v>
      </c>
      <c r="E1238" s="563" t="s">
        <v>24001</v>
      </c>
      <c r="F1238" s="563" t="s">
        <v>12794</v>
      </c>
      <c r="G1238" s="563" t="s">
        <v>12787</v>
      </c>
      <c r="H1238" s="563" t="s">
        <v>55</v>
      </c>
      <c r="I1238" s="563" t="s">
        <v>26690</v>
      </c>
      <c r="J1238" s="563" t="s">
        <v>109</v>
      </c>
      <c r="K1238" s="563" t="s">
        <v>24001</v>
      </c>
      <c r="L1238" s="563" t="s">
        <v>24001</v>
      </c>
      <c r="M1238" s="563" t="s">
        <v>24001</v>
      </c>
      <c r="N1238" s="563" t="s">
        <v>24001</v>
      </c>
      <c r="O1238" s="564" t="s">
        <v>24001</v>
      </c>
      <c r="P1238" s="564" t="s">
        <v>24001</v>
      </c>
      <c r="Q1238" s="564">
        <v>33148</v>
      </c>
      <c r="R1238" s="564"/>
      <c r="S1238" s="564" t="s">
        <v>12795</v>
      </c>
    </row>
    <row r="1239" spans="1:19" x14ac:dyDescent="0.35">
      <c r="A1239" s="562">
        <v>6173</v>
      </c>
      <c r="B1239" s="563" t="s">
        <v>484</v>
      </c>
      <c r="C1239" s="563" t="s">
        <v>16675</v>
      </c>
      <c r="D1239" s="563" t="s">
        <v>16688</v>
      </c>
      <c r="E1239" s="563" t="s">
        <v>16685</v>
      </c>
      <c r="F1239" s="563" t="s">
        <v>16686</v>
      </c>
      <c r="G1239" s="563" t="s">
        <v>16687</v>
      </c>
      <c r="H1239" s="563" t="s">
        <v>55</v>
      </c>
      <c r="I1239" s="563" t="s">
        <v>26690</v>
      </c>
      <c r="J1239" s="563" t="s">
        <v>24001</v>
      </c>
      <c r="K1239" s="563" t="s">
        <v>24001</v>
      </c>
      <c r="L1239" s="563" t="s">
        <v>24001</v>
      </c>
      <c r="M1239" s="563" t="s">
        <v>24001</v>
      </c>
      <c r="N1239" s="563" t="s">
        <v>24001</v>
      </c>
      <c r="O1239" s="564" t="s">
        <v>24001</v>
      </c>
      <c r="P1239" s="564" t="s">
        <v>24001</v>
      </c>
      <c r="Q1239" s="564">
        <v>33148</v>
      </c>
      <c r="R1239" s="564"/>
      <c r="S1239" s="564" t="s">
        <v>16688</v>
      </c>
    </row>
    <row r="1240" spans="1:19" x14ac:dyDescent="0.35">
      <c r="A1240" s="559">
        <v>891</v>
      </c>
      <c r="B1240" s="563" t="s">
        <v>484</v>
      </c>
      <c r="C1240" s="563" t="s">
        <v>16621</v>
      </c>
      <c r="D1240" s="563" t="s">
        <v>16692</v>
      </c>
      <c r="E1240" s="563" t="s">
        <v>16689</v>
      </c>
      <c r="F1240" s="563" t="s">
        <v>16690</v>
      </c>
      <c r="G1240" s="563" t="s">
        <v>16691</v>
      </c>
      <c r="H1240" s="563" t="s">
        <v>3346</v>
      </c>
      <c r="I1240" s="563" t="s">
        <v>26690</v>
      </c>
      <c r="J1240" s="563" t="s">
        <v>24001</v>
      </c>
      <c r="K1240" s="563" t="s">
        <v>24001</v>
      </c>
      <c r="L1240" s="563" t="s">
        <v>24001</v>
      </c>
      <c r="M1240" s="563" t="s">
        <v>24001</v>
      </c>
      <c r="N1240" s="563" t="s">
        <v>24001</v>
      </c>
      <c r="O1240" s="564" t="s">
        <v>24001</v>
      </c>
      <c r="P1240" s="564" t="s">
        <v>24001</v>
      </c>
      <c r="Q1240" s="564">
        <v>33148</v>
      </c>
      <c r="R1240" s="564"/>
      <c r="S1240" s="564" t="s">
        <v>29812</v>
      </c>
    </row>
    <row r="1241" spans="1:19" x14ac:dyDescent="0.35">
      <c r="A1241" s="559">
        <v>892</v>
      </c>
      <c r="B1241" s="563" t="s">
        <v>484</v>
      </c>
      <c r="C1241" s="563" t="s">
        <v>16621</v>
      </c>
      <c r="D1241" s="563" t="s">
        <v>16696</v>
      </c>
      <c r="E1241" s="563" t="s">
        <v>16693</v>
      </c>
      <c r="F1241" s="563" t="s">
        <v>16694</v>
      </c>
      <c r="G1241" s="563" t="s">
        <v>16691</v>
      </c>
      <c r="H1241" s="563" t="s">
        <v>16695</v>
      </c>
      <c r="I1241" s="563" t="s">
        <v>26691</v>
      </c>
      <c r="J1241" s="563" t="s">
        <v>24001</v>
      </c>
      <c r="K1241" s="563" t="s">
        <v>24001</v>
      </c>
      <c r="L1241" s="563" t="s">
        <v>24001</v>
      </c>
      <c r="M1241" s="563" t="s">
        <v>24001</v>
      </c>
      <c r="N1241" s="563" t="s">
        <v>24001</v>
      </c>
      <c r="O1241" s="564" t="s">
        <v>24001</v>
      </c>
      <c r="P1241" s="564" t="s">
        <v>24001</v>
      </c>
      <c r="Q1241" s="564">
        <v>33148</v>
      </c>
      <c r="R1241" s="564"/>
      <c r="S1241" s="564" t="s">
        <v>29813</v>
      </c>
    </row>
    <row r="1242" spans="1:19" x14ac:dyDescent="0.35">
      <c r="A1242" s="562">
        <v>893</v>
      </c>
      <c r="B1242" s="563" t="s">
        <v>484</v>
      </c>
      <c r="C1242" s="563" t="s">
        <v>16621</v>
      </c>
      <c r="D1242" s="563" t="s">
        <v>16698</v>
      </c>
      <c r="E1242" s="563" t="s">
        <v>16693</v>
      </c>
      <c r="F1242" s="563" t="s">
        <v>16697</v>
      </c>
      <c r="G1242" s="563" t="s">
        <v>16691</v>
      </c>
      <c r="H1242" s="563" t="s">
        <v>16695</v>
      </c>
      <c r="I1242" s="563" t="s">
        <v>27478</v>
      </c>
      <c r="J1242" s="563" t="s">
        <v>24001</v>
      </c>
      <c r="K1242" s="563" t="s">
        <v>62</v>
      </c>
      <c r="L1242" s="563" t="s">
        <v>24001</v>
      </c>
      <c r="M1242" s="563" t="s">
        <v>24001</v>
      </c>
      <c r="N1242" s="563" t="s">
        <v>24001</v>
      </c>
      <c r="O1242" s="564" t="s">
        <v>24001</v>
      </c>
      <c r="P1242" s="564" t="s">
        <v>24001</v>
      </c>
      <c r="Q1242" s="564">
        <v>33148</v>
      </c>
      <c r="R1242" s="564"/>
      <c r="S1242" s="564" t="s">
        <v>29814</v>
      </c>
    </row>
    <row r="1243" spans="1:19" x14ac:dyDescent="0.35">
      <c r="A1243" s="559">
        <v>894</v>
      </c>
      <c r="B1243" s="563" t="s">
        <v>484</v>
      </c>
      <c r="C1243" s="563" t="s">
        <v>16621</v>
      </c>
      <c r="D1243" s="563" t="s">
        <v>16700</v>
      </c>
      <c r="E1243" s="563" t="s">
        <v>16693</v>
      </c>
      <c r="F1243" s="563" t="s">
        <v>16699</v>
      </c>
      <c r="G1243" s="563" t="s">
        <v>16691</v>
      </c>
      <c r="H1243" s="563" t="s">
        <v>16695</v>
      </c>
      <c r="I1243" s="563" t="s">
        <v>27479</v>
      </c>
      <c r="J1243" s="563" t="s">
        <v>24001</v>
      </c>
      <c r="K1243" s="563" t="s">
        <v>62</v>
      </c>
      <c r="L1243" s="563" t="s">
        <v>24001</v>
      </c>
      <c r="M1243" s="563" t="s">
        <v>24001</v>
      </c>
      <c r="N1243" s="563" t="s">
        <v>24001</v>
      </c>
      <c r="O1243" s="564" t="s">
        <v>24001</v>
      </c>
      <c r="P1243" s="564" t="s">
        <v>24001</v>
      </c>
      <c r="Q1243" s="564">
        <v>33148</v>
      </c>
      <c r="R1243" s="564"/>
      <c r="S1243" s="564" t="s">
        <v>29815</v>
      </c>
    </row>
    <row r="1244" spans="1:19" x14ac:dyDescent="0.35">
      <c r="A1244" s="559">
        <v>895</v>
      </c>
      <c r="B1244" s="563" t="s">
        <v>484</v>
      </c>
      <c r="C1244" s="563" t="s">
        <v>16621</v>
      </c>
      <c r="D1244" s="563" t="s">
        <v>16704</v>
      </c>
      <c r="E1244" s="563" t="s">
        <v>16701</v>
      </c>
      <c r="F1244" s="563" t="s">
        <v>16702</v>
      </c>
      <c r="G1244" s="563" t="s">
        <v>16691</v>
      </c>
      <c r="H1244" s="563" t="s">
        <v>16703</v>
      </c>
      <c r="I1244" s="563" t="s">
        <v>26690</v>
      </c>
      <c r="J1244" s="563" t="s">
        <v>24001</v>
      </c>
      <c r="K1244" s="563" t="s">
        <v>24001</v>
      </c>
      <c r="L1244" s="563" t="s">
        <v>24001</v>
      </c>
      <c r="M1244" s="563" t="s">
        <v>24001</v>
      </c>
      <c r="N1244" s="563" t="s">
        <v>24001</v>
      </c>
      <c r="O1244" s="564" t="s">
        <v>24001</v>
      </c>
      <c r="P1244" s="564" t="s">
        <v>24001</v>
      </c>
      <c r="Q1244" s="564">
        <v>33148</v>
      </c>
      <c r="R1244" s="564"/>
      <c r="S1244" s="564" t="s">
        <v>29816</v>
      </c>
    </row>
    <row r="1245" spans="1:19" x14ac:dyDescent="0.35">
      <c r="A1245" s="562">
        <v>896</v>
      </c>
      <c r="B1245" s="563" t="s">
        <v>484</v>
      </c>
      <c r="C1245" s="563" t="s">
        <v>16621</v>
      </c>
      <c r="D1245" s="563" t="s">
        <v>16707</v>
      </c>
      <c r="E1245" s="563" t="s">
        <v>16705</v>
      </c>
      <c r="F1245" s="563" t="s">
        <v>16706</v>
      </c>
      <c r="G1245" s="563" t="s">
        <v>16691</v>
      </c>
      <c r="H1245" s="563" t="s">
        <v>13040</v>
      </c>
      <c r="I1245" s="563" t="s">
        <v>26690</v>
      </c>
      <c r="J1245" s="563" t="s">
        <v>24001</v>
      </c>
      <c r="K1245" s="563" t="s">
        <v>24001</v>
      </c>
      <c r="L1245" s="563" t="s">
        <v>24001</v>
      </c>
      <c r="M1245" s="563" t="s">
        <v>24001</v>
      </c>
      <c r="N1245" s="563" t="s">
        <v>24001</v>
      </c>
      <c r="O1245" s="564" t="s">
        <v>24001</v>
      </c>
      <c r="P1245" s="564" t="s">
        <v>24001</v>
      </c>
      <c r="Q1245" s="564">
        <v>33148</v>
      </c>
      <c r="R1245" s="564"/>
      <c r="S1245" s="564" t="s">
        <v>29817</v>
      </c>
    </row>
    <row r="1246" spans="1:19" x14ac:dyDescent="0.35">
      <c r="A1246" s="559">
        <v>897</v>
      </c>
      <c r="B1246" s="563" t="s">
        <v>484</v>
      </c>
      <c r="C1246" s="563" t="s">
        <v>16621</v>
      </c>
      <c r="D1246" s="563" t="s">
        <v>16710</v>
      </c>
      <c r="E1246" s="563" t="s">
        <v>16708</v>
      </c>
      <c r="F1246" s="563" t="s">
        <v>16709</v>
      </c>
      <c r="G1246" s="563" t="s">
        <v>16691</v>
      </c>
      <c r="H1246" s="563" t="s">
        <v>1266</v>
      </c>
      <c r="I1246" s="563" t="s">
        <v>26690</v>
      </c>
      <c r="J1246" s="563" t="s">
        <v>24001</v>
      </c>
      <c r="K1246" s="563" t="s">
        <v>62</v>
      </c>
      <c r="L1246" s="563" t="s">
        <v>24001</v>
      </c>
      <c r="M1246" s="563" t="s">
        <v>24001</v>
      </c>
      <c r="N1246" s="563" t="s">
        <v>24001</v>
      </c>
      <c r="O1246" s="564" t="s">
        <v>24001</v>
      </c>
      <c r="P1246" s="564" t="s">
        <v>24001</v>
      </c>
      <c r="Q1246" s="564">
        <v>33148</v>
      </c>
      <c r="R1246" s="564"/>
      <c r="S1246" s="564" t="s">
        <v>29818</v>
      </c>
    </row>
    <row r="1247" spans="1:19" x14ac:dyDescent="0.35">
      <c r="A1247" s="559">
        <v>898</v>
      </c>
      <c r="B1247" s="563" t="s">
        <v>484</v>
      </c>
      <c r="C1247" s="563" t="s">
        <v>16621</v>
      </c>
      <c r="D1247" s="563" t="s">
        <v>16714</v>
      </c>
      <c r="E1247" s="563" t="s">
        <v>16711</v>
      </c>
      <c r="F1247" s="563" t="s">
        <v>16712</v>
      </c>
      <c r="G1247" s="563" t="s">
        <v>16691</v>
      </c>
      <c r="H1247" s="563" t="s">
        <v>16713</v>
      </c>
      <c r="I1247" s="563" t="s">
        <v>26690</v>
      </c>
      <c r="J1247" s="563" t="s">
        <v>24001</v>
      </c>
      <c r="K1247" s="563" t="s">
        <v>24001</v>
      </c>
      <c r="L1247" s="563" t="s">
        <v>24001</v>
      </c>
      <c r="M1247" s="563" t="s">
        <v>24001</v>
      </c>
      <c r="N1247" s="563" t="s">
        <v>24001</v>
      </c>
      <c r="O1247" s="564" t="s">
        <v>24001</v>
      </c>
      <c r="P1247" s="564" t="s">
        <v>24001</v>
      </c>
      <c r="Q1247" s="564">
        <v>33148</v>
      </c>
      <c r="R1247" s="564"/>
      <c r="S1247" s="564" t="s">
        <v>29819</v>
      </c>
    </row>
    <row r="1248" spans="1:19" x14ac:dyDescent="0.35">
      <c r="A1248" s="562">
        <v>899</v>
      </c>
      <c r="B1248" s="563" t="s">
        <v>484</v>
      </c>
      <c r="C1248" s="563" t="s">
        <v>16621</v>
      </c>
      <c r="D1248" s="563" t="s">
        <v>16716</v>
      </c>
      <c r="E1248" s="563" t="s">
        <v>16691</v>
      </c>
      <c r="F1248" s="563" t="s">
        <v>16715</v>
      </c>
      <c r="G1248" s="563" t="s">
        <v>16691</v>
      </c>
      <c r="H1248" s="563" t="s">
        <v>55</v>
      </c>
      <c r="I1248" s="563" t="s">
        <v>26690</v>
      </c>
      <c r="J1248" s="563" t="s">
        <v>24001</v>
      </c>
      <c r="K1248" s="563" t="s">
        <v>24001</v>
      </c>
      <c r="L1248" s="563" t="s">
        <v>24001</v>
      </c>
      <c r="M1248" s="563" t="s">
        <v>24001</v>
      </c>
      <c r="N1248" s="563" t="s">
        <v>24001</v>
      </c>
      <c r="O1248" s="564" t="s">
        <v>24001</v>
      </c>
      <c r="P1248" s="564" t="s">
        <v>24001</v>
      </c>
      <c r="Q1248" s="564">
        <v>33148</v>
      </c>
      <c r="R1248" s="564"/>
      <c r="S1248" s="564" t="s">
        <v>16716</v>
      </c>
    </row>
    <row r="1249" spans="1:19" x14ac:dyDescent="0.35">
      <c r="A1249" s="559">
        <v>900</v>
      </c>
      <c r="B1249" s="563" t="s">
        <v>484</v>
      </c>
      <c r="C1249" s="563" t="s">
        <v>16621</v>
      </c>
      <c r="D1249" s="563" t="s">
        <v>16719</v>
      </c>
      <c r="E1249" s="563" t="s">
        <v>16717</v>
      </c>
      <c r="F1249" s="563" t="s">
        <v>16718</v>
      </c>
      <c r="G1249" s="563" t="s">
        <v>16691</v>
      </c>
      <c r="H1249" s="563" t="s">
        <v>10355</v>
      </c>
      <c r="I1249" s="563" t="s">
        <v>27480</v>
      </c>
      <c r="J1249" s="563" t="s">
        <v>24001</v>
      </c>
      <c r="K1249" s="563" t="s">
        <v>24001</v>
      </c>
      <c r="L1249" s="563" t="s">
        <v>24001</v>
      </c>
      <c r="M1249" s="563" t="s">
        <v>24001</v>
      </c>
      <c r="N1249" s="563" t="s">
        <v>24001</v>
      </c>
      <c r="O1249" s="564" t="s">
        <v>24001</v>
      </c>
      <c r="P1249" s="564" t="s">
        <v>24001</v>
      </c>
      <c r="Q1249" s="564">
        <v>33148</v>
      </c>
      <c r="R1249" s="564">
        <v>38390</v>
      </c>
      <c r="S1249" s="564" t="s">
        <v>29820</v>
      </c>
    </row>
    <row r="1250" spans="1:19" x14ac:dyDescent="0.35">
      <c r="A1250" s="559">
        <v>5343</v>
      </c>
      <c r="B1250" s="563" t="s">
        <v>484</v>
      </c>
      <c r="C1250" s="563" t="s">
        <v>28883</v>
      </c>
      <c r="D1250" s="563" t="s">
        <v>13825</v>
      </c>
      <c r="E1250" s="563" t="s">
        <v>13822</v>
      </c>
      <c r="F1250" s="563" t="s">
        <v>13823</v>
      </c>
      <c r="G1250" s="563" t="s">
        <v>13824</v>
      </c>
      <c r="H1250" s="563" t="s">
        <v>78</v>
      </c>
      <c r="I1250" s="563" t="s">
        <v>26690</v>
      </c>
      <c r="J1250" s="563" t="s">
        <v>24001</v>
      </c>
      <c r="K1250" s="563" t="s">
        <v>24001</v>
      </c>
      <c r="L1250" s="563" t="s">
        <v>24001</v>
      </c>
      <c r="M1250" s="563" t="s">
        <v>24001</v>
      </c>
      <c r="N1250" s="563" t="s">
        <v>24001</v>
      </c>
      <c r="O1250" s="564" t="s">
        <v>24001</v>
      </c>
      <c r="P1250" s="564" t="s">
        <v>24001</v>
      </c>
      <c r="Q1250" s="564">
        <v>33148</v>
      </c>
      <c r="R1250" s="564"/>
      <c r="S1250" s="564" t="s">
        <v>29821</v>
      </c>
    </row>
    <row r="1251" spans="1:19" x14ac:dyDescent="0.35">
      <c r="A1251" s="562">
        <v>3705</v>
      </c>
      <c r="B1251" s="563" t="s">
        <v>484</v>
      </c>
      <c r="C1251" s="563" t="s">
        <v>1745</v>
      </c>
      <c r="D1251" s="563" t="s">
        <v>1764</v>
      </c>
      <c r="E1251" s="563" t="s">
        <v>1760</v>
      </c>
      <c r="F1251" s="563" t="s">
        <v>1761</v>
      </c>
      <c r="G1251" s="563" t="s">
        <v>1762</v>
      </c>
      <c r="H1251" s="563" t="s">
        <v>1763</v>
      </c>
      <c r="I1251" s="563" t="s">
        <v>26690</v>
      </c>
      <c r="J1251" s="563" t="s">
        <v>109</v>
      </c>
      <c r="K1251" s="563" t="s">
        <v>24001</v>
      </c>
      <c r="L1251" s="563" t="s">
        <v>24001</v>
      </c>
      <c r="M1251" s="563" t="s">
        <v>24001</v>
      </c>
      <c r="N1251" s="563" t="s">
        <v>24001</v>
      </c>
      <c r="O1251" s="564" t="s">
        <v>24001</v>
      </c>
      <c r="P1251" s="564" t="s">
        <v>24001</v>
      </c>
      <c r="Q1251" s="564">
        <v>33148</v>
      </c>
      <c r="R1251" s="564"/>
      <c r="S1251" s="564" t="s">
        <v>29822</v>
      </c>
    </row>
    <row r="1252" spans="1:19" x14ac:dyDescent="0.35">
      <c r="A1252" s="559">
        <v>3706</v>
      </c>
      <c r="B1252" s="563" t="s">
        <v>484</v>
      </c>
      <c r="C1252" s="563" t="s">
        <v>1745</v>
      </c>
      <c r="D1252" s="563" t="s">
        <v>1767</v>
      </c>
      <c r="E1252" s="563" t="s">
        <v>24001</v>
      </c>
      <c r="F1252" s="563" t="s">
        <v>1765</v>
      </c>
      <c r="G1252" s="563" t="s">
        <v>1762</v>
      </c>
      <c r="H1252" s="563" t="s">
        <v>1766</v>
      </c>
      <c r="I1252" s="563" t="s">
        <v>26690</v>
      </c>
      <c r="J1252" s="563" t="s">
        <v>109</v>
      </c>
      <c r="K1252" s="563" t="s">
        <v>24001</v>
      </c>
      <c r="L1252" s="563" t="s">
        <v>24001</v>
      </c>
      <c r="M1252" s="563" t="s">
        <v>24001</v>
      </c>
      <c r="N1252" s="563" t="s">
        <v>24001</v>
      </c>
      <c r="O1252" s="564" t="s">
        <v>24001</v>
      </c>
      <c r="P1252" s="564" t="s">
        <v>24001</v>
      </c>
      <c r="Q1252" s="564">
        <v>35524</v>
      </c>
      <c r="R1252" s="564"/>
      <c r="S1252" s="564" t="s">
        <v>1767</v>
      </c>
    </row>
    <row r="1253" spans="1:19" x14ac:dyDescent="0.35">
      <c r="A1253" s="559">
        <v>3707</v>
      </c>
      <c r="B1253" s="563" t="s">
        <v>484</v>
      </c>
      <c r="C1253" s="563" t="s">
        <v>1745</v>
      </c>
      <c r="D1253" s="563" t="s">
        <v>1771</v>
      </c>
      <c r="E1253" s="563" t="s">
        <v>1768</v>
      </c>
      <c r="F1253" s="563" t="s">
        <v>1769</v>
      </c>
      <c r="G1253" s="563" t="s">
        <v>1762</v>
      </c>
      <c r="H1253" s="563" t="s">
        <v>1770</v>
      </c>
      <c r="I1253" s="563" t="s">
        <v>26690</v>
      </c>
      <c r="J1253" s="563" t="s">
        <v>109</v>
      </c>
      <c r="K1253" s="563" t="s">
        <v>24001</v>
      </c>
      <c r="L1253" s="563" t="s">
        <v>24001</v>
      </c>
      <c r="M1253" s="563" t="s">
        <v>24001</v>
      </c>
      <c r="N1253" s="563" t="s">
        <v>24001</v>
      </c>
      <c r="O1253" s="564" t="s">
        <v>24001</v>
      </c>
      <c r="P1253" s="564" t="s">
        <v>24001</v>
      </c>
      <c r="Q1253" s="564">
        <v>33148</v>
      </c>
      <c r="R1253" s="564"/>
      <c r="S1253" s="564" t="s">
        <v>29823</v>
      </c>
    </row>
    <row r="1254" spans="1:19" x14ac:dyDescent="0.35">
      <c r="A1254" s="562">
        <v>3708</v>
      </c>
      <c r="B1254" s="563" t="s">
        <v>484</v>
      </c>
      <c r="C1254" s="563" t="s">
        <v>1745</v>
      </c>
      <c r="D1254" s="563" t="s">
        <v>1774</v>
      </c>
      <c r="E1254" s="563" t="s">
        <v>1772</v>
      </c>
      <c r="F1254" s="563" t="s">
        <v>1773</v>
      </c>
      <c r="G1254" s="563" t="s">
        <v>1762</v>
      </c>
      <c r="H1254" s="563" t="s">
        <v>1048</v>
      </c>
      <c r="I1254" s="563" t="s">
        <v>26690</v>
      </c>
      <c r="J1254" s="563" t="s">
        <v>109</v>
      </c>
      <c r="K1254" s="563" t="s">
        <v>24001</v>
      </c>
      <c r="L1254" s="563" t="s">
        <v>24001</v>
      </c>
      <c r="M1254" s="563" t="s">
        <v>24001</v>
      </c>
      <c r="N1254" s="563" t="s">
        <v>24001</v>
      </c>
      <c r="O1254" s="564" t="s">
        <v>24001</v>
      </c>
      <c r="P1254" s="564" t="s">
        <v>24001</v>
      </c>
      <c r="Q1254" s="564">
        <v>33148</v>
      </c>
      <c r="R1254" s="564"/>
      <c r="S1254" s="564" t="s">
        <v>29824</v>
      </c>
    </row>
    <row r="1255" spans="1:19" x14ac:dyDescent="0.35">
      <c r="A1255" s="559">
        <v>3709</v>
      </c>
      <c r="B1255" s="563" t="s">
        <v>484</v>
      </c>
      <c r="C1255" s="563" t="s">
        <v>1745</v>
      </c>
      <c r="D1255" s="563" t="s">
        <v>1777</v>
      </c>
      <c r="E1255" s="563" t="s">
        <v>1760</v>
      </c>
      <c r="F1255" s="563" t="s">
        <v>1775</v>
      </c>
      <c r="G1255" s="563" t="s">
        <v>1762</v>
      </c>
      <c r="H1255" s="563" t="s">
        <v>1776</v>
      </c>
      <c r="I1255" s="563" t="s">
        <v>26690</v>
      </c>
      <c r="J1255" s="563" t="s">
        <v>109</v>
      </c>
      <c r="K1255" s="563" t="s">
        <v>24001</v>
      </c>
      <c r="L1255" s="563" t="s">
        <v>24001</v>
      </c>
      <c r="M1255" s="563" t="s">
        <v>24001</v>
      </c>
      <c r="N1255" s="563" t="s">
        <v>24001</v>
      </c>
      <c r="O1255" s="564" t="s">
        <v>24001</v>
      </c>
      <c r="P1255" s="564" t="s">
        <v>24001</v>
      </c>
      <c r="Q1255" s="564">
        <v>34130</v>
      </c>
      <c r="R1255" s="564"/>
      <c r="S1255" s="564" t="s">
        <v>29825</v>
      </c>
    </row>
    <row r="1256" spans="1:19" x14ac:dyDescent="0.35">
      <c r="A1256" s="559">
        <v>3710</v>
      </c>
      <c r="B1256" s="563" t="s">
        <v>484</v>
      </c>
      <c r="C1256" s="563" t="s">
        <v>1745</v>
      </c>
      <c r="D1256" s="563" t="s">
        <v>1781</v>
      </c>
      <c r="E1256" s="563" t="s">
        <v>1778</v>
      </c>
      <c r="F1256" s="563" t="s">
        <v>1779</v>
      </c>
      <c r="G1256" s="563" t="s">
        <v>1762</v>
      </c>
      <c r="H1256" s="563" t="s">
        <v>1780</v>
      </c>
      <c r="I1256" s="563" t="s">
        <v>26690</v>
      </c>
      <c r="J1256" s="563" t="s">
        <v>109</v>
      </c>
      <c r="K1256" s="563" t="s">
        <v>24001</v>
      </c>
      <c r="L1256" s="563" t="s">
        <v>24001</v>
      </c>
      <c r="M1256" s="563" t="s">
        <v>24001</v>
      </c>
      <c r="N1256" s="563" t="s">
        <v>24001</v>
      </c>
      <c r="O1256" s="564" t="s">
        <v>24001</v>
      </c>
      <c r="P1256" s="564" t="s">
        <v>24001</v>
      </c>
      <c r="Q1256" s="564">
        <v>34130</v>
      </c>
      <c r="R1256" s="564"/>
      <c r="S1256" s="564" t="s">
        <v>29826</v>
      </c>
    </row>
    <row r="1257" spans="1:19" x14ac:dyDescent="0.35">
      <c r="A1257" s="562">
        <v>3711</v>
      </c>
      <c r="B1257" s="563" t="s">
        <v>484</v>
      </c>
      <c r="C1257" s="563" t="s">
        <v>1745</v>
      </c>
      <c r="D1257" s="563" t="s">
        <v>1783</v>
      </c>
      <c r="E1257" s="563" t="s">
        <v>1760</v>
      </c>
      <c r="F1257" s="563" t="s">
        <v>1782</v>
      </c>
      <c r="G1257" s="563" t="s">
        <v>1762</v>
      </c>
      <c r="H1257" s="563" t="s">
        <v>55</v>
      </c>
      <c r="I1257" s="563" t="s">
        <v>26690</v>
      </c>
      <c r="J1257" s="563" t="s">
        <v>109</v>
      </c>
      <c r="K1257" s="563" t="s">
        <v>24001</v>
      </c>
      <c r="L1257" s="563" t="s">
        <v>24001</v>
      </c>
      <c r="M1257" s="563" t="s">
        <v>24001</v>
      </c>
      <c r="N1257" s="563" t="s">
        <v>24001</v>
      </c>
      <c r="O1257" s="564" t="s">
        <v>24001</v>
      </c>
      <c r="P1257" s="564" t="s">
        <v>24001</v>
      </c>
      <c r="Q1257" s="564">
        <v>33148</v>
      </c>
      <c r="R1257" s="564"/>
      <c r="S1257" s="564" t="s">
        <v>1783</v>
      </c>
    </row>
    <row r="1258" spans="1:19" x14ac:dyDescent="0.35">
      <c r="A1258" s="559">
        <v>5344</v>
      </c>
      <c r="B1258" s="563" t="s">
        <v>484</v>
      </c>
      <c r="C1258" s="563" t="s">
        <v>28883</v>
      </c>
      <c r="D1258" s="563" t="s">
        <v>13830</v>
      </c>
      <c r="E1258" s="563" t="s">
        <v>13826</v>
      </c>
      <c r="F1258" s="563" t="s">
        <v>13827</v>
      </c>
      <c r="G1258" s="563" t="s">
        <v>13828</v>
      </c>
      <c r="H1258" s="563" t="s">
        <v>13829</v>
      </c>
      <c r="I1258" s="563" t="s">
        <v>26690</v>
      </c>
      <c r="J1258" s="563" t="s">
        <v>24001</v>
      </c>
      <c r="K1258" s="563" t="s">
        <v>62</v>
      </c>
      <c r="L1258" s="563" t="s">
        <v>24001</v>
      </c>
      <c r="M1258" s="563" t="s">
        <v>24001</v>
      </c>
      <c r="N1258" s="563" t="s">
        <v>24001</v>
      </c>
      <c r="O1258" s="564" t="s">
        <v>24001</v>
      </c>
      <c r="P1258" s="564" t="s">
        <v>24001</v>
      </c>
      <c r="Q1258" s="564">
        <v>33148</v>
      </c>
      <c r="R1258" s="564"/>
      <c r="S1258" s="564" t="s">
        <v>29827</v>
      </c>
    </row>
    <row r="1259" spans="1:19" x14ac:dyDescent="0.35">
      <c r="A1259" s="559">
        <v>2001</v>
      </c>
      <c r="B1259" s="563" t="s">
        <v>484</v>
      </c>
      <c r="C1259" s="563" t="s">
        <v>28698</v>
      </c>
      <c r="D1259" s="563" t="s">
        <v>5605</v>
      </c>
      <c r="E1259" s="563" t="s">
        <v>5601</v>
      </c>
      <c r="F1259" s="563" t="s">
        <v>5602</v>
      </c>
      <c r="G1259" s="563" t="s">
        <v>5603</v>
      </c>
      <c r="H1259" s="563" t="s">
        <v>5604</v>
      </c>
      <c r="I1259" s="563" t="s">
        <v>26690</v>
      </c>
      <c r="J1259" s="563" t="s">
        <v>109</v>
      </c>
      <c r="K1259" s="563" t="s">
        <v>24001</v>
      </c>
      <c r="L1259" s="563" t="s">
        <v>24001</v>
      </c>
      <c r="M1259" s="563" t="s">
        <v>24001</v>
      </c>
      <c r="N1259" s="563" t="s">
        <v>24001</v>
      </c>
      <c r="O1259" s="564" t="s">
        <v>24001</v>
      </c>
      <c r="P1259" s="564" t="s">
        <v>24001</v>
      </c>
      <c r="Q1259" s="564">
        <v>34051</v>
      </c>
      <c r="R1259" s="564"/>
      <c r="S1259" s="564" t="s">
        <v>29828</v>
      </c>
    </row>
    <row r="1260" spans="1:19" x14ac:dyDescent="0.35">
      <c r="A1260" s="562">
        <v>2640</v>
      </c>
      <c r="B1260" s="563" t="s">
        <v>484</v>
      </c>
      <c r="C1260" s="563" t="s">
        <v>4523</v>
      </c>
      <c r="D1260" s="563" t="s">
        <v>4527</v>
      </c>
      <c r="E1260" s="563" t="s">
        <v>24001</v>
      </c>
      <c r="F1260" s="563" t="s">
        <v>4524</v>
      </c>
      <c r="G1260" s="563" t="s">
        <v>4525</v>
      </c>
      <c r="H1260" s="563" t="s">
        <v>4526</v>
      </c>
      <c r="I1260" s="563" t="s">
        <v>26690</v>
      </c>
      <c r="J1260" s="563" t="s">
        <v>109</v>
      </c>
      <c r="K1260" s="563" t="s">
        <v>24001</v>
      </c>
      <c r="L1260" s="563" t="s">
        <v>24001</v>
      </c>
      <c r="M1260" s="563" t="s">
        <v>24001</v>
      </c>
      <c r="N1260" s="563" t="s">
        <v>24001</v>
      </c>
      <c r="O1260" s="564" t="s">
        <v>24001</v>
      </c>
      <c r="P1260" s="564" t="s">
        <v>24001</v>
      </c>
      <c r="Q1260" s="564">
        <v>40423</v>
      </c>
      <c r="R1260" s="564"/>
      <c r="S1260" s="564" t="s">
        <v>29829</v>
      </c>
    </row>
    <row r="1261" spans="1:19" x14ac:dyDescent="0.35">
      <c r="A1261" s="559">
        <v>1467</v>
      </c>
      <c r="B1261" s="563" t="s">
        <v>484</v>
      </c>
      <c r="C1261" s="563" t="s">
        <v>3507</v>
      </c>
      <c r="D1261" s="563" t="s">
        <v>3512</v>
      </c>
      <c r="E1261" s="563" t="s">
        <v>3508</v>
      </c>
      <c r="F1261" s="563" t="s">
        <v>3509</v>
      </c>
      <c r="G1261" s="563" t="s">
        <v>3510</v>
      </c>
      <c r="H1261" s="563" t="s">
        <v>3511</v>
      </c>
      <c r="I1261" s="563" t="s">
        <v>26690</v>
      </c>
      <c r="J1261" s="563" t="s">
        <v>24001</v>
      </c>
      <c r="K1261" s="563" t="s">
        <v>62</v>
      </c>
      <c r="L1261" s="563" t="s">
        <v>27591</v>
      </c>
      <c r="M1261" s="563" t="s">
        <v>24001</v>
      </c>
      <c r="N1261" s="563" t="s">
        <v>24001</v>
      </c>
      <c r="O1261" s="564" t="s">
        <v>24001</v>
      </c>
      <c r="P1261" s="564" t="s">
        <v>24001</v>
      </c>
      <c r="Q1261" s="564">
        <v>33148</v>
      </c>
      <c r="R1261" s="564"/>
      <c r="S1261" s="564" t="s">
        <v>29830</v>
      </c>
    </row>
    <row r="1262" spans="1:19" x14ac:dyDescent="0.35">
      <c r="A1262" s="559">
        <v>2002</v>
      </c>
      <c r="B1262" s="563" t="s">
        <v>484</v>
      </c>
      <c r="C1262" s="563" t="s">
        <v>28698</v>
      </c>
      <c r="D1262" s="563" t="s">
        <v>5610</v>
      </c>
      <c r="E1262" s="563" t="s">
        <v>5606</v>
      </c>
      <c r="F1262" s="563" t="s">
        <v>5607</v>
      </c>
      <c r="G1262" s="563" t="s">
        <v>5608</v>
      </c>
      <c r="H1262" s="563" t="s">
        <v>5609</v>
      </c>
      <c r="I1262" s="563" t="s">
        <v>26690</v>
      </c>
      <c r="J1262" s="563" t="s">
        <v>109</v>
      </c>
      <c r="K1262" s="563" t="s">
        <v>24001</v>
      </c>
      <c r="L1262" s="563" t="s">
        <v>24001</v>
      </c>
      <c r="M1262" s="563" t="s">
        <v>24001</v>
      </c>
      <c r="N1262" s="563" t="s">
        <v>24001</v>
      </c>
      <c r="O1262" s="564" t="s">
        <v>24001</v>
      </c>
      <c r="P1262" s="564" t="s">
        <v>24001</v>
      </c>
      <c r="Q1262" s="564">
        <v>34051</v>
      </c>
      <c r="R1262" s="564"/>
      <c r="S1262" s="564" t="s">
        <v>29831</v>
      </c>
    </row>
    <row r="1263" spans="1:19" x14ac:dyDescent="0.35">
      <c r="A1263" s="562">
        <v>4560</v>
      </c>
      <c r="B1263" s="563" t="s">
        <v>484</v>
      </c>
      <c r="C1263" s="563" t="s">
        <v>11621</v>
      </c>
      <c r="D1263" s="563" t="s">
        <v>11643</v>
      </c>
      <c r="E1263" s="563" t="s">
        <v>11639</v>
      </c>
      <c r="F1263" s="563" t="s">
        <v>11640</v>
      </c>
      <c r="G1263" s="563" t="s">
        <v>11641</v>
      </c>
      <c r="H1263" s="563" t="s">
        <v>11642</v>
      </c>
      <c r="I1263" s="563" t="s">
        <v>26690</v>
      </c>
      <c r="J1263" s="563" t="s">
        <v>109</v>
      </c>
      <c r="K1263" s="563" t="s">
        <v>24001</v>
      </c>
      <c r="L1263" s="563" t="s">
        <v>24001</v>
      </c>
      <c r="M1263" s="563" t="s">
        <v>24001</v>
      </c>
      <c r="N1263" s="563" t="s">
        <v>24001</v>
      </c>
      <c r="O1263" s="564" t="s">
        <v>24001</v>
      </c>
      <c r="P1263" s="564" t="s">
        <v>24001</v>
      </c>
      <c r="Q1263" s="564">
        <v>33148</v>
      </c>
      <c r="R1263" s="564"/>
      <c r="S1263" s="564" t="s">
        <v>29832</v>
      </c>
    </row>
    <row r="1264" spans="1:19" x14ac:dyDescent="0.35">
      <c r="A1264" s="559">
        <v>2391</v>
      </c>
      <c r="B1264" s="563" t="s">
        <v>484</v>
      </c>
      <c r="C1264" s="563" t="s">
        <v>4617</v>
      </c>
      <c r="D1264" s="563" t="s">
        <v>4662</v>
      </c>
      <c r="E1264" s="563" t="s">
        <v>24001</v>
      </c>
      <c r="F1264" s="563" t="s">
        <v>4659</v>
      </c>
      <c r="G1264" s="563" t="s">
        <v>4660</v>
      </c>
      <c r="H1264" s="563" t="s">
        <v>4661</v>
      </c>
      <c r="I1264" s="563" t="s">
        <v>26690</v>
      </c>
      <c r="J1264" s="563" t="s">
        <v>109</v>
      </c>
      <c r="K1264" s="563" t="s">
        <v>24001</v>
      </c>
      <c r="L1264" s="563" t="s">
        <v>24001</v>
      </c>
      <c r="M1264" s="563" t="s">
        <v>24001</v>
      </c>
      <c r="N1264" s="563" t="s">
        <v>24001</v>
      </c>
      <c r="O1264" s="564" t="s">
        <v>24001</v>
      </c>
      <c r="P1264" s="564" t="s">
        <v>24001</v>
      </c>
      <c r="Q1264" s="564">
        <v>38775</v>
      </c>
      <c r="R1264" s="564"/>
      <c r="S1264" s="564" t="s">
        <v>29833</v>
      </c>
    </row>
    <row r="1265" spans="1:19" x14ac:dyDescent="0.35">
      <c r="A1265" s="559">
        <v>2003</v>
      </c>
      <c r="B1265" s="563" t="s">
        <v>484</v>
      </c>
      <c r="C1265" s="563" t="s">
        <v>28698</v>
      </c>
      <c r="D1265" s="563" t="s">
        <v>5615</v>
      </c>
      <c r="E1265" s="563" t="s">
        <v>5611</v>
      </c>
      <c r="F1265" s="563" t="s">
        <v>5612</v>
      </c>
      <c r="G1265" s="563" t="s">
        <v>5613</v>
      </c>
      <c r="H1265" s="563" t="s">
        <v>5614</v>
      </c>
      <c r="I1265" s="563" t="s">
        <v>26690</v>
      </c>
      <c r="J1265" s="563" t="s">
        <v>109</v>
      </c>
      <c r="K1265" s="563" t="s">
        <v>24001</v>
      </c>
      <c r="L1265" s="563" t="s">
        <v>24001</v>
      </c>
      <c r="M1265" s="563" t="s">
        <v>24001</v>
      </c>
      <c r="N1265" s="563" t="s">
        <v>24001</v>
      </c>
      <c r="O1265" s="564" t="s">
        <v>24001</v>
      </c>
      <c r="P1265" s="564" t="s">
        <v>24001</v>
      </c>
      <c r="Q1265" s="564">
        <v>33148</v>
      </c>
      <c r="R1265" s="564">
        <v>33960</v>
      </c>
      <c r="S1265" s="564" t="s">
        <v>29834</v>
      </c>
    </row>
    <row r="1266" spans="1:19" x14ac:dyDescent="0.35">
      <c r="A1266" s="562">
        <v>5345</v>
      </c>
      <c r="B1266" s="563" t="s">
        <v>484</v>
      </c>
      <c r="C1266" s="563" t="s">
        <v>28883</v>
      </c>
      <c r="D1266" s="563" t="s">
        <v>13835</v>
      </c>
      <c r="E1266" s="563" t="s">
        <v>13831</v>
      </c>
      <c r="F1266" s="563" t="s">
        <v>13832</v>
      </c>
      <c r="G1266" s="563" t="s">
        <v>13833</v>
      </c>
      <c r="H1266" s="563" t="s">
        <v>13834</v>
      </c>
      <c r="I1266" s="563" t="s">
        <v>26690</v>
      </c>
      <c r="J1266" s="563" t="s">
        <v>109</v>
      </c>
      <c r="K1266" s="563" t="s">
        <v>24001</v>
      </c>
      <c r="L1266" s="563" t="s">
        <v>24001</v>
      </c>
      <c r="M1266" s="563" t="s">
        <v>24001</v>
      </c>
      <c r="N1266" s="563" t="s">
        <v>24001</v>
      </c>
      <c r="O1266" s="564" t="s">
        <v>24001</v>
      </c>
      <c r="P1266" s="564" t="s">
        <v>24001</v>
      </c>
      <c r="Q1266" s="564">
        <v>33148</v>
      </c>
      <c r="R1266" s="564"/>
      <c r="S1266" s="564" t="s">
        <v>29835</v>
      </c>
    </row>
    <row r="1267" spans="1:19" x14ac:dyDescent="0.35">
      <c r="A1267" s="559">
        <v>667</v>
      </c>
      <c r="B1267" s="563" t="s">
        <v>484</v>
      </c>
      <c r="C1267" s="563" t="s">
        <v>29836</v>
      </c>
      <c r="D1267" s="563" t="s">
        <v>18579</v>
      </c>
      <c r="E1267" s="563" t="s">
        <v>18576</v>
      </c>
      <c r="F1267" s="563" t="s">
        <v>18577</v>
      </c>
      <c r="G1267" s="563" t="s">
        <v>18578</v>
      </c>
      <c r="H1267" s="563" t="s">
        <v>7789</v>
      </c>
      <c r="I1267" s="563" t="s">
        <v>26690</v>
      </c>
      <c r="J1267" s="563" t="s">
        <v>109</v>
      </c>
      <c r="K1267" s="563" t="s">
        <v>24001</v>
      </c>
      <c r="L1267" s="563" t="s">
        <v>24001</v>
      </c>
      <c r="M1267" s="563" t="s">
        <v>24001</v>
      </c>
      <c r="N1267" s="563" t="s">
        <v>24001</v>
      </c>
      <c r="O1267" s="564" t="s">
        <v>24001</v>
      </c>
      <c r="P1267" s="564" t="s">
        <v>24001</v>
      </c>
      <c r="Q1267" s="564">
        <v>38420</v>
      </c>
      <c r="R1267" s="564"/>
      <c r="S1267" s="564" t="s">
        <v>29837</v>
      </c>
    </row>
    <row r="1268" spans="1:19" x14ac:dyDescent="0.35">
      <c r="A1268" s="559">
        <v>530</v>
      </c>
      <c r="B1268" s="563" t="s">
        <v>484</v>
      </c>
      <c r="C1268" s="563" t="s">
        <v>28980</v>
      </c>
      <c r="D1268" s="563" t="s">
        <v>15818</v>
      </c>
      <c r="E1268" s="563" t="s">
        <v>15814</v>
      </c>
      <c r="F1268" s="563" t="s">
        <v>15815</v>
      </c>
      <c r="G1268" s="563" t="s">
        <v>15816</v>
      </c>
      <c r="H1268" s="563" t="s">
        <v>15817</v>
      </c>
      <c r="I1268" s="563" t="s">
        <v>26954</v>
      </c>
      <c r="J1268" s="563" t="s">
        <v>24001</v>
      </c>
      <c r="K1268" s="563" t="s">
        <v>24001</v>
      </c>
      <c r="L1268" s="563" t="s">
        <v>24001</v>
      </c>
      <c r="M1268" s="563" t="s">
        <v>24001</v>
      </c>
      <c r="N1268" s="563" t="s">
        <v>24001</v>
      </c>
      <c r="O1268" s="564" t="s">
        <v>24001</v>
      </c>
      <c r="P1268" s="564" t="s">
        <v>24001</v>
      </c>
      <c r="Q1268" s="564">
        <v>33148</v>
      </c>
      <c r="R1268" s="564"/>
      <c r="S1268" s="564" t="s">
        <v>29838</v>
      </c>
    </row>
    <row r="1269" spans="1:19" x14ac:dyDescent="0.35">
      <c r="A1269" s="562">
        <v>6106</v>
      </c>
      <c r="B1269" s="563" t="s">
        <v>484</v>
      </c>
      <c r="C1269" s="563" t="s">
        <v>7168</v>
      </c>
      <c r="D1269" s="563" t="s">
        <v>7214</v>
      </c>
      <c r="E1269" s="563" t="s">
        <v>7211</v>
      </c>
      <c r="F1269" s="563" t="s">
        <v>7212</v>
      </c>
      <c r="G1269" s="563" t="s">
        <v>7213</v>
      </c>
      <c r="H1269" s="563" t="s">
        <v>55</v>
      </c>
      <c r="I1269" s="563" t="s">
        <v>26690</v>
      </c>
      <c r="J1269" s="563" t="s">
        <v>24001</v>
      </c>
      <c r="K1269" s="563" t="s">
        <v>24001</v>
      </c>
      <c r="L1269" s="563" t="s">
        <v>24001</v>
      </c>
      <c r="M1269" s="563" t="s">
        <v>24001</v>
      </c>
      <c r="N1269" s="563" t="s">
        <v>24001</v>
      </c>
      <c r="O1269" s="564" t="s">
        <v>24001</v>
      </c>
      <c r="P1269" s="564" t="s">
        <v>24001</v>
      </c>
      <c r="Q1269" s="564">
        <v>39867</v>
      </c>
      <c r="R1269" s="564"/>
      <c r="S1269" s="564" t="s">
        <v>7214</v>
      </c>
    </row>
    <row r="1270" spans="1:19" x14ac:dyDescent="0.35">
      <c r="A1270" s="559">
        <v>2895</v>
      </c>
      <c r="B1270" s="563" t="s">
        <v>484</v>
      </c>
      <c r="C1270" s="563" t="s">
        <v>8880</v>
      </c>
      <c r="D1270" s="563" t="s">
        <v>8965</v>
      </c>
      <c r="E1270" s="563" t="s">
        <v>8961</v>
      </c>
      <c r="F1270" s="563" t="s">
        <v>8962</v>
      </c>
      <c r="G1270" s="563" t="s">
        <v>8963</v>
      </c>
      <c r="H1270" s="563" t="s">
        <v>8964</v>
      </c>
      <c r="I1270" s="563" t="s">
        <v>26690</v>
      </c>
      <c r="J1270" s="563" t="s">
        <v>109</v>
      </c>
      <c r="K1270" s="563" t="s">
        <v>24001</v>
      </c>
      <c r="L1270" s="563" t="s">
        <v>24001</v>
      </c>
      <c r="M1270" s="563" t="s">
        <v>24001</v>
      </c>
      <c r="N1270" s="563" t="s">
        <v>24001</v>
      </c>
      <c r="O1270" s="564" t="s">
        <v>24001</v>
      </c>
      <c r="P1270" s="564" t="s">
        <v>24001</v>
      </c>
      <c r="Q1270" s="564">
        <v>41628</v>
      </c>
      <c r="R1270" s="564"/>
      <c r="S1270" s="564" t="s">
        <v>29839</v>
      </c>
    </row>
    <row r="1271" spans="1:19" x14ac:dyDescent="0.35">
      <c r="A1271" s="559">
        <v>449</v>
      </c>
      <c r="B1271" s="563" t="s">
        <v>484</v>
      </c>
      <c r="C1271" s="563" t="s">
        <v>16255</v>
      </c>
      <c r="D1271" s="563" t="s">
        <v>24059</v>
      </c>
      <c r="E1271" s="563" t="s">
        <v>24060</v>
      </c>
      <c r="F1271" s="563" t="s">
        <v>24061</v>
      </c>
      <c r="G1271" s="563" t="s">
        <v>16262</v>
      </c>
      <c r="H1271" s="563" t="s">
        <v>18621</v>
      </c>
      <c r="I1271" s="563" t="s">
        <v>26690</v>
      </c>
      <c r="J1271" s="563" t="s">
        <v>109</v>
      </c>
      <c r="K1271" s="563" t="s">
        <v>24001</v>
      </c>
      <c r="L1271" s="563" t="s">
        <v>24001</v>
      </c>
      <c r="M1271" s="563" t="s">
        <v>24001</v>
      </c>
      <c r="N1271" s="563" t="s">
        <v>24001</v>
      </c>
      <c r="O1271" s="564" t="s">
        <v>24001</v>
      </c>
      <c r="P1271" s="564" t="s">
        <v>24001</v>
      </c>
      <c r="Q1271" s="564">
        <v>42951</v>
      </c>
      <c r="R1271" s="564"/>
      <c r="S1271" s="564" t="s">
        <v>29840</v>
      </c>
    </row>
    <row r="1272" spans="1:19" x14ac:dyDescent="0.35">
      <c r="A1272" s="562">
        <v>450</v>
      </c>
      <c r="B1272" s="563" t="s">
        <v>484</v>
      </c>
      <c r="C1272" s="563" t="s">
        <v>16255</v>
      </c>
      <c r="D1272" s="563" t="s">
        <v>16263</v>
      </c>
      <c r="E1272" s="563" t="s">
        <v>16260</v>
      </c>
      <c r="F1272" s="563" t="s">
        <v>16261</v>
      </c>
      <c r="G1272" s="563" t="s">
        <v>16262</v>
      </c>
      <c r="H1272" s="563" t="s">
        <v>5120</v>
      </c>
      <c r="I1272" s="563" t="s">
        <v>26690</v>
      </c>
      <c r="J1272" s="563" t="s">
        <v>109</v>
      </c>
      <c r="K1272" s="563" t="s">
        <v>24001</v>
      </c>
      <c r="L1272" s="563" t="s">
        <v>24001</v>
      </c>
      <c r="M1272" s="563" t="s">
        <v>24001</v>
      </c>
      <c r="N1272" s="563" t="s">
        <v>24001</v>
      </c>
      <c r="O1272" s="564" t="s">
        <v>24001</v>
      </c>
      <c r="P1272" s="564" t="s">
        <v>24001</v>
      </c>
      <c r="Q1272" s="564">
        <v>41821</v>
      </c>
      <c r="R1272" s="564"/>
      <c r="S1272" s="564" t="s">
        <v>29841</v>
      </c>
    </row>
    <row r="1273" spans="1:19" x14ac:dyDescent="0.35">
      <c r="A1273" s="559">
        <v>6008</v>
      </c>
      <c r="B1273" s="563" t="s">
        <v>43</v>
      </c>
      <c r="C1273" s="563" t="s">
        <v>266</v>
      </c>
      <c r="D1273" s="563" t="s">
        <v>237</v>
      </c>
      <c r="E1273" s="563" t="s">
        <v>233</v>
      </c>
      <c r="F1273" s="563" t="s">
        <v>234</v>
      </c>
      <c r="G1273" s="563" t="s">
        <v>235</v>
      </c>
      <c r="H1273" s="563" t="s">
        <v>236</v>
      </c>
      <c r="I1273" s="563" t="s">
        <v>26690</v>
      </c>
      <c r="J1273" s="563" t="s">
        <v>24001</v>
      </c>
      <c r="K1273" s="563" t="s">
        <v>24001</v>
      </c>
      <c r="L1273" s="563" t="s">
        <v>24001</v>
      </c>
      <c r="M1273" s="563" t="s">
        <v>24001</v>
      </c>
      <c r="N1273" s="563" t="s">
        <v>24001</v>
      </c>
      <c r="O1273" s="564" t="s">
        <v>24001</v>
      </c>
      <c r="P1273" s="564" t="s">
        <v>24001</v>
      </c>
      <c r="Q1273" s="564">
        <v>33148</v>
      </c>
      <c r="R1273" s="564"/>
      <c r="S1273" s="564" t="s">
        <v>29842</v>
      </c>
    </row>
    <row r="1274" spans="1:19" x14ac:dyDescent="0.35">
      <c r="A1274" s="559">
        <v>6009</v>
      </c>
      <c r="B1274" s="563" t="s">
        <v>43</v>
      </c>
      <c r="C1274" s="563" t="s">
        <v>266</v>
      </c>
      <c r="D1274" s="563" t="s">
        <v>241</v>
      </c>
      <c r="E1274" s="563" t="s">
        <v>238</v>
      </c>
      <c r="F1274" s="563" t="s">
        <v>239</v>
      </c>
      <c r="G1274" s="563" t="s">
        <v>235</v>
      </c>
      <c r="H1274" s="563" t="s">
        <v>240</v>
      </c>
      <c r="I1274" s="563" t="s">
        <v>26690</v>
      </c>
      <c r="J1274" s="563" t="s">
        <v>24001</v>
      </c>
      <c r="K1274" s="563" t="s">
        <v>24001</v>
      </c>
      <c r="L1274" s="563" t="s">
        <v>24001</v>
      </c>
      <c r="M1274" s="563" t="s">
        <v>24001</v>
      </c>
      <c r="N1274" s="563" t="s">
        <v>24001</v>
      </c>
      <c r="O1274" s="564" t="s">
        <v>24001</v>
      </c>
      <c r="P1274" s="564" t="s">
        <v>24001</v>
      </c>
      <c r="Q1274" s="564">
        <v>33148</v>
      </c>
      <c r="R1274" s="564"/>
      <c r="S1274" s="564" t="s">
        <v>29843</v>
      </c>
    </row>
    <row r="1275" spans="1:19" x14ac:dyDescent="0.35">
      <c r="A1275" s="562">
        <v>6010</v>
      </c>
      <c r="B1275" s="563" t="s">
        <v>43</v>
      </c>
      <c r="C1275" s="563" t="s">
        <v>266</v>
      </c>
      <c r="D1275" s="563" t="s">
        <v>245</v>
      </c>
      <c r="E1275" s="563" t="s">
        <v>242</v>
      </c>
      <c r="F1275" s="563" t="s">
        <v>243</v>
      </c>
      <c r="G1275" s="563" t="s">
        <v>235</v>
      </c>
      <c r="H1275" s="563" t="s">
        <v>244</v>
      </c>
      <c r="I1275" s="563" t="s">
        <v>26690</v>
      </c>
      <c r="J1275" s="563" t="s">
        <v>24001</v>
      </c>
      <c r="K1275" s="563" t="s">
        <v>24001</v>
      </c>
      <c r="L1275" s="563" t="s">
        <v>24001</v>
      </c>
      <c r="M1275" s="563" t="s">
        <v>24001</v>
      </c>
      <c r="N1275" s="563" t="s">
        <v>24001</v>
      </c>
      <c r="O1275" s="564" t="s">
        <v>24001</v>
      </c>
      <c r="P1275" s="564" t="s">
        <v>24001</v>
      </c>
      <c r="Q1275" s="564">
        <v>33148</v>
      </c>
      <c r="R1275" s="564"/>
      <c r="S1275" s="564" t="s">
        <v>29844</v>
      </c>
    </row>
    <row r="1276" spans="1:19" x14ac:dyDescent="0.35">
      <c r="A1276" s="559">
        <v>6011</v>
      </c>
      <c r="B1276" s="563" t="s">
        <v>43</v>
      </c>
      <c r="C1276" s="563" t="s">
        <v>266</v>
      </c>
      <c r="D1276" s="563" t="s">
        <v>249</v>
      </c>
      <c r="E1276" s="563" t="s">
        <v>246</v>
      </c>
      <c r="F1276" s="563" t="s">
        <v>247</v>
      </c>
      <c r="G1276" s="563" t="s">
        <v>235</v>
      </c>
      <c r="H1276" s="563" t="s">
        <v>248</v>
      </c>
      <c r="I1276" s="563" t="s">
        <v>26691</v>
      </c>
      <c r="J1276" s="563" t="s">
        <v>24001</v>
      </c>
      <c r="K1276" s="563" t="s">
        <v>24001</v>
      </c>
      <c r="L1276" s="563" t="s">
        <v>24001</v>
      </c>
      <c r="M1276" s="563" t="s">
        <v>24001</v>
      </c>
      <c r="N1276" s="563" t="s">
        <v>24001</v>
      </c>
      <c r="O1276" s="564" t="s">
        <v>24001</v>
      </c>
      <c r="P1276" s="564" t="s">
        <v>24001</v>
      </c>
      <c r="Q1276" s="564">
        <v>33148</v>
      </c>
      <c r="R1276" s="564"/>
      <c r="S1276" s="564" t="s">
        <v>29845</v>
      </c>
    </row>
    <row r="1277" spans="1:19" x14ac:dyDescent="0.35">
      <c r="A1277" s="559">
        <v>6012</v>
      </c>
      <c r="B1277" s="563" t="s">
        <v>43</v>
      </c>
      <c r="C1277" s="563" t="s">
        <v>266</v>
      </c>
      <c r="D1277" s="563" t="s">
        <v>251</v>
      </c>
      <c r="E1277" s="563" t="s">
        <v>24001</v>
      </c>
      <c r="F1277" s="563" t="s">
        <v>250</v>
      </c>
      <c r="G1277" s="563" t="s">
        <v>235</v>
      </c>
      <c r="H1277" s="563" t="s">
        <v>248</v>
      </c>
      <c r="I1277" s="563" t="s">
        <v>26695</v>
      </c>
      <c r="J1277" s="563" t="s">
        <v>24001</v>
      </c>
      <c r="K1277" s="563" t="s">
        <v>24001</v>
      </c>
      <c r="L1277" s="563" t="s">
        <v>24001</v>
      </c>
      <c r="M1277" s="563" t="s">
        <v>24001</v>
      </c>
      <c r="N1277" s="563" t="s">
        <v>24001</v>
      </c>
      <c r="O1277" s="564" t="s">
        <v>24001</v>
      </c>
      <c r="P1277" s="564" t="s">
        <v>24001</v>
      </c>
      <c r="Q1277" s="564">
        <v>33148</v>
      </c>
      <c r="R1277" s="564"/>
      <c r="S1277" s="564" t="s">
        <v>29846</v>
      </c>
    </row>
    <row r="1278" spans="1:19" x14ac:dyDescent="0.35">
      <c r="A1278" s="562">
        <v>6013</v>
      </c>
      <c r="B1278" s="563" t="s">
        <v>43</v>
      </c>
      <c r="C1278" s="563" t="s">
        <v>266</v>
      </c>
      <c r="D1278" s="563" t="s">
        <v>253</v>
      </c>
      <c r="E1278" s="563" t="s">
        <v>246</v>
      </c>
      <c r="F1278" s="563" t="s">
        <v>252</v>
      </c>
      <c r="G1278" s="563" t="s">
        <v>235</v>
      </c>
      <c r="H1278" s="563" t="s">
        <v>248</v>
      </c>
      <c r="I1278" s="563" t="s">
        <v>26696</v>
      </c>
      <c r="J1278" s="563" t="s">
        <v>24001</v>
      </c>
      <c r="K1278" s="563" t="s">
        <v>24001</v>
      </c>
      <c r="L1278" s="563" t="s">
        <v>24001</v>
      </c>
      <c r="M1278" s="563" t="s">
        <v>24001</v>
      </c>
      <c r="N1278" s="563" t="s">
        <v>24001</v>
      </c>
      <c r="O1278" s="564" t="s">
        <v>24001</v>
      </c>
      <c r="P1278" s="564" t="s">
        <v>24001</v>
      </c>
      <c r="Q1278" s="564">
        <v>33148</v>
      </c>
      <c r="R1278" s="564"/>
      <c r="S1278" s="564" t="s">
        <v>29847</v>
      </c>
    </row>
    <row r="1279" spans="1:19" x14ac:dyDescent="0.35">
      <c r="A1279" s="559">
        <v>6014</v>
      </c>
      <c r="B1279" s="563" t="s">
        <v>43</v>
      </c>
      <c r="C1279" s="563" t="s">
        <v>266</v>
      </c>
      <c r="D1279" s="563" t="s">
        <v>256</v>
      </c>
      <c r="E1279" s="563" t="s">
        <v>254</v>
      </c>
      <c r="F1279" s="563" t="s">
        <v>255</v>
      </c>
      <c r="G1279" s="563" t="s">
        <v>235</v>
      </c>
      <c r="H1279" s="563" t="s">
        <v>55</v>
      </c>
      <c r="I1279" s="563" t="s">
        <v>26690</v>
      </c>
      <c r="J1279" s="563" t="s">
        <v>24001</v>
      </c>
      <c r="K1279" s="563" t="s">
        <v>24001</v>
      </c>
      <c r="L1279" s="563" t="s">
        <v>24001</v>
      </c>
      <c r="M1279" s="563" t="s">
        <v>24001</v>
      </c>
      <c r="N1279" s="563" t="s">
        <v>24001</v>
      </c>
      <c r="O1279" s="564" t="s">
        <v>24001</v>
      </c>
      <c r="P1279" s="564" t="s">
        <v>24001</v>
      </c>
      <c r="Q1279" s="564">
        <v>33148</v>
      </c>
      <c r="R1279" s="564"/>
      <c r="S1279" s="564" t="s">
        <v>256</v>
      </c>
    </row>
    <row r="1280" spans="1:19" x14ac:dyDescent="0.35">
      <c r="A1280" s="559">
        <v>5872</v>
      </c>
      <c r="B1280" s="563" t="s">
        <v>484</v>
      </c>
      <c r="C1280" s="563" t="s">
        <v>4528</v>
      </c>
      <c r="D1280" s="563" t="s">
        <v>4581</v>
      </c>
      <c r="E1280" s="563" t="s">
        <v>4577</v>
      </c>
      <c r="F1280" s="563" t="s">
        <v>4578</v>
      </c>
      <c r="G1280" s="563" t="s">
        <v>4579</v>
      </c>
      <c r="H1280" s="563" t="s">
        <v>4580</v>
      </c>
      <c r="I1280" s="563" t="s">
        <v>26690</v>
      </c>
      <c r="J1280" s="563" t="s">
        <v>24001</v>
      </c>
      <c r="K1280" s="563" t="s">
        <v>24001</v>
      </c>
      <c r="L1280" s="563" t="s">
        <v>24001</v>
      </c>
      <c r="M1280" s="563" t="s">
        <v>24001</v>
      </c>
      <c r="N1280" s="563" t="s">
        <v>24001</v>
      </c>
      <c r="O1280" s="564" t="s">
        <v>24001</v>
      </c>
      <c r="P1280" s="564" t="s">
        <v>24001</v>
      </c>
      <c r="Q1280" s="564">
        <v>33148</v>
      </c>
      <c r="R1280" s="564"/>
      <c r="S1280" s="564" t="s">
        <v>29848</v>
      </c>
    </row>
    <row r="1281" spans="1:19" x14ac:dyDescent="0.35">
      <c r="A1281" s="562">
        <v>5873</v>
      </c>
      <c r="B1281" s="563" t="s">
        <v>484</v>
      </c>
      <c r="C1281" s="563" t="s">
        <v>4528</v>
      </c>
      <c r="D1281" s="563" t="s">
        <v>4584</v>
      </c>
      <c r="E1281" s="563" t="s">
        <v>4582</v>
      </c>
      <c r="F1281" s="563" t="s">
        <v>4583</v>
      </c>
      <c r="G1281" s="563" t="s">
        <v>4579</v>
      </c>
      <c r="H1281" s="563" t="s">
        <v>55</v>
      </c>
      <c r="I1281" s="563" t="s">
        <v>26690</v>
      </c>
      <c r="J1281" s="563" t="s">
        <v>24001</v>
      </c>
      <c r="K1281" s="563" t="s">
        <v>24001</v>
      </c>
      <c r="L1281" s="563" t="s">
        <v>24001</v>
      </c>
      <c r="M1281" s="563" t="s">
        <v>24001</v>
      </c>
      <c r="N1281" s="563" t="s">
        <v>24001</v>
      </c>
      <c r="O1281" s="564" t="s">
        <v>24001</v>
      </c>
      <c r="P1281" s="564" t="s">
        <v>24001</v>
      </c>
      <c r="Q1281" s="564">
        <v>33148</v>
      </c>
      <c r="R1281" s="564"/>
      <c r="S1281" s="564" t="s">
        <v>4584</v>
      </c>
    </row>
    <row r="1282" spans="1:19" x14ac:dyDescent="0.35">
      <c r="A1282" s="559">
        <v>5874</v>
      </c>
      <c r="B1282" s="563" t="s">
        <v>484</v>
      </c>
      <c r="C1282" s="563" t="s">
        <v>4528</v>
      </c>
      <c r="D1282" s="563" t="s">
        <v>4587</v>
      </c>
      <c r="E1282" s="563" t="s">
        <v>4585</v>
      </c>
      <c r="F1282" s="563" t="s">
        <v>4586</v>
      </c>
      <c r="G1282" s="563" t="s">
        <v>4579</v>
      </c>
      <c r="H1282" s="563" t="s">
        <v>1695</v>
      </c>
      <c r="I1282" s="563" t="s">
        <v>26690</v>
      </c>
      <c r="J1282" s="563" t="s">
        <v>24001</v>
      </c>
      <c r="K1282" s="563" t="s">
        <v>154</v>
      </c>
      <c r="L1282" s="563" t="s">
        <v>27608</v>
      </c>
      <c r="M1282" s="563" t="s">
        <v>899</v>
      </c>
      <c r="N1282" s="563" t="s">
        <v>28712</v>
      </c>
      <c r="O1282" s="564" t="s">
        <v>24001</v>
      </c>
      <c r="P1282" s="564" t="s">
        <v>24001</v>
      </c>
      <c r="Q1282" s="564">
        <v>33148</v>
      </c>
      <c r="R1282" s="564"/>
      <c r="S1282" s="564" t="s">
        <v>29849</v>
      </c>
    </row>
    <row r="1283" spans="1:19" x14ac:dyDescent="0.35">
      <c r="A1283" s="559">
        <v>3868</v>
      </c>
      <c r="B1283" s="563" t="s">
        <v>484</v>
      </c>
      <c r="C1283" s="563" t="s">
        <v>2950</v>
      </c>
      <c r="D1283" s="563" t="s">
        <v>2199</v>
      </c>
      <c r="E1283" s="563" t="s">
        <v>2196</v>
      </c>
      <c r="F1283" s="563" t="s">
        <v>2197</v>
      </c>
      <c r="G1283" s="563" t="s">
        <v>2198</v>
      </c>
      <c r="H1283" s="563" t="s">
        <v>55</v>
      </c>
      <c r="I1283" s="563" t="s">
        <v>26690</v>
      </c>
      <c r="J1283" s="563" t="s">
        <v>24001</v>
      </c>
      <c r="K1283" s="563" t="s">
        <v>24001</v>
      </c>
      <c r="L1283" s="563" t="s">
        <v>24001</v>
      </c>
      <c r="M1283" s="563" t="s">
        <v>24001</v>
      </c>
      <c r="N1283" s="563" t="s">
        <v>24001</v>
      </c>
      <c r="O1283" s="564" t="s">
        <v>24001</v>
      </c>
      <c r="P1283" s="564" t="s">
        <v>24001</v>
      </c>
      <c r="Q1283" s="564">
        <v>33148</v>
      </c>
      <c r="R1283" s="564"/>
      <c r="S1283" s="564" t="s">
        <v>2199</v>
      </c>
    </row>
    <row r="1284" spans="1:19" x14ac:dyDescent="0.35">
      <c r="A1284" s="562">
        <v>3869</v>
      </c>
      <c r="B1284" s="563" t="s">
        <v>484</v>
      </c>
      <c r="C1284" s="563" t="s">
        <v>2950</v>
      </c>
      <c r="D1284" s="563" t="s">
        <v>2204</v>
      </c>
      <c r="E1284" s="563" t="s">
        <v>2200</v>
      </c>
      <c r="F1284" s="563" t="s">
        <v>2201</v>
      </c>
      <c r="G1284" s="563" t="s">
        <v>2202</v>
      </c>
      <c r="H1284" s="563" t="s">
        <v>2203</v>
      </c>
      <c r="I1284" s="563" t="s">
        <v>26690</v>
      </c>
      <c r="J1284" s="563" t="s">
        <v>109</v>
      </c>
      <c r="K1284" s="563" t="s">
        <v>24001</v>
      </c>
      <c r="L1284" s="563" t="s">
        <v>24001</v>
      </c>
      <c r="M1284" s="563" t="s">
        <v>24001</v>
      </c>
      <c r="N1284" s="563" t="s">
        <v>24001</v>
      </c>
      <c r="O1284" s="564" t="s">
        <v>24001</v>
      </c>
      <c r="P1284" s="564" t="s">
        <v>24001</v>
      </c>
      <c r="Q1284" s="564">
        <v>33148</v>
      </c>
      <c r="R1284" s="564"/>
      <c r="S1284" s="564" t="s">
        <v>29850</v>
      </c>
    </row>
    <row r="1285" spans="1:19" x14ac:dyDescent="0.35">
      <c r="A1285" s="559">
        <v>3870</v>
      </c>
      <c r="B1285" s="563" t="s">
        <v>484</v>
      </c>
      <c r="C1285" s="563" t="s">
        <v>2950</v>
      </c>
      <c r="D1285" s="563" t="s">
        <v>2208</v>
      </c>
      <c r="E1285" s="563" t="s">
        <v>2205</v>
      </c>
      <c r="F1285" s="563" t="s">
        <v>2206</v>
      </c>
      <c r="G1285" s="563" t="s">
        <v>2202</v>
      </c>
      <c r="H1285" s="563" t="s">
        <v>2207</v>
      </c>
      <c r="I1285" s="563" t="s">
        <v>26690</v>
      </c>
      <c r="J1285" s="563" t="s">
        <v>109</v>
      </c>
      <c r="K1285" s="563" t="s">
        <v>24001</v>
      </c>
      <c r="L1285" s="563" t="s">
        <v>24001</v>
      </c>
      <c r="M1285" s="563" t="s">
        <v>24001</v>
      </c>
      <c r="N1285" s="563" t="s">
        <v>24001</v>
      </c>
      <c r="O1285" s="564" t="s">
        <v>24001</v>
      </c>
      <c r="P1285" s="564" t="s">
        <v>24001</v>
      </c>
      <c r="Q1285" s="564">
        <v>34234</v>
      </c>
      <c r="R1285" s="564"/>
      <c r="S1285" s="564" t="s">
        <v>2208</v>
      </c>
    </row>
    <row r="1286" spans="1:19" x14ac:dyDescent="0.35">
      <c r="A1286" s="559">
        <v>3871</v>
      </c>
      <c r="B1286" s="563" t="s">
        <v>484</v>
      </c>
      <c r="C1286" s="563" t="s">
        <v>2950</v>
      </c>
      <c r="D1286" s="563" t="s">
        <v>2212</v>
      </c>
      <c r="E1286" s="563" t="s">
        <v>2209</v>
      </c>
      <c r="F1286" s="563" t="s">
        <v>2210</v>
      </c>
      <c r="G1286" s="563" t="s">
        <v>2202</v>
      </c>
      <c r="H1286" s="563" t="s">
        <v>2211</v>
      </c>
      <c r="I1286" s="563" t="s">
        <v>26753</v>
      </c>
      <c r="J1286" s="563" t="s">
        <v>109</v>
      </c>
      <c r="K1286" s="563" t="s">
        <v>24001</v>
      </c>
      <c r="L1286" s="563" t="s">
        <v>24001</v>
      </c>
      <c r="M1286" s="563" t="s">
        <v>24001</v>
      </c>
      <c r="N1286" s="563" t="s">
        <v>24001</v>
      </c>
      <c r="O1286" s="564" t="s">
        <v>24001</v>
      </c>
      <c r="P1286" s="564" t="s">
        <v>24001</v>
      </c>
      <c r="Q1286" s="564">
        <v>33148</v>
      </c>
      <c r="R1286" s="564"/>
      <c r="S1286" s="564" t="s">
        <v>29851</v>
      </c>
    </row>
    <row r="1287" spans="1:19" x14ac:dyDescent="0.35">
      <c r="A1287" s="562">
        <v>3872</v>
      </c>
      <c r="B1287" s="563" t="s">
        <v>484</v>
      </c>
      <c r="C1287" s="563" t="s">
        <v>2950</v>
      </c>
      <c r="D1287" s="563" t="s">
        <v>2216</v>
      </c>
      <c r="E1287" s="563" t="s">
        <v>2213</v>
      </c>
      <c r="F1287" s="563" t="s">
        <v>2214</v>
      </c>
      <c r="G1287" s="563" t="s">
        <v>2202</v>
      </c>
      <c r="H1287" s="563" t="s">
        <v>2215</v>
      </c>
      <c r="I1287" s="563" t="s">
        <v>26690</v>
      </c>
      <c r="J1287" s="563" t="s">
        <v>24001</v>
      </c>
      <c r="K1287" s="563" t="s">
        <v>24001</v>
      </c>
      <c r="L1287" s="563" t="s">
        <v>24001</v>
      </c>
      <c r="M1287" s="563" t="s">
        <v>24001</v>
      </c>
      <c r="N1287" s="563" t="s">
        <v>24001</v>
      </c>
      <c r="O1287" s="564" t="s">
        <v>24001</v>
      </c>
      <c r="P1287" s="564" t="s">
        <v>24001</v>
      </c>
      <c r="Q1287" s="564">
        <v>33148</v>
      </c>
      <c r="R1287" s="564"/>
      <c r="S1287" s="564" t="s">
        <v>29852</v>
      </c>
    </row>
    <row r="1288" spans="1:19" x14ac:dyDescent="0.35">
      <c r="A1288" s="559">
        <v>3873</v>
      </c>
      <c r="B1288" s="563" t="s">
        <v>484</v>
      </c>
      <c r="C1288" s="563" t="s">
        <v>2950</v>
      </c>
      <c r="D1288" s="563" t="s">
        <v>2220</v>
      </c>
      <c r="E1288" s="563" t="s">
        <v>2217</v>
      </c>
      <c r="F1288" s="563" t="s">
        <v>2218</v>
      </c>
      <c r="G1288" s="563" t="s">
        <v>2202</v>
      </c>
      <c r="H1288" s="563" t="s">
        <v>2219</v>
      </c>
      <c r="I1288" s="563" t="s">
        <v>26690</v>
      </c>
      <c r="J1288" s="563" t="s">
        <v>24001</v>
      </c>
      <c r="K1288" s="563" t="s">
        <v>24001</v>
      </c>
      <c r="L1288" s="563" t="s">
        <v>24001</v>
      </c>
      <c r="M1288" s="563" t="s">
        <v>24001</v>
      </c>
      <c r="N1288" s="563" t="s">
        <v>24001</v>
      </c>
      <c r="O1288" s="564" t="s">
        <v>24001</v>
      </c>
      <c r="P1288" s="564" t="s">
        <v>24001</v>
      </c>
      <c r="Q1288" s="564">
        <v>33148</v>
      </c>
      <c r="R1288" s="564"/>
      <c r="S1288" s="564" t="s">
        <v>29853</v>
      </c>
    </row>
    <row r="1289" spans="1:19" x14ac:dyDescent="0.35">
      <c r="A1289" s="559">
        <v>3874</v>
      </c>
      <c r="B1289" s="563" t="s">
        <v>484</v>
      </c>
      <c r="C1289" s="563" t="s">
        <v>2950</v>
      </c>
      <c r="D1289" s="563" t="s">
        <v>2224</v>
      </c>
      <c r="E1289" s="563" t="s">
        <v>2221</v>
      </c>
      <c r="F1289" s="563" t="s">
        <v>2222</v>
      </c>
      <c r="G1289" s="563" t="s">
        <v>2202</v>
      </c>
      <c r="H1289" s="563" t="s">
        <v>2223</v>
      </c>
      <c r="I1289" s="563" t="s">
        <v>26691</v>
      </c>
      <c r="J1289" s="563" t="s">
        <v>24001</v>
      </c>
      <c r="K1289" s="563" t="s">
        <v>24001</v>
      </c>
      <c r="L1289" s="563" t="s">
        <v>24001</v>
      </c>
      <c r="M1289" s="563" t="s">
        <v>24001</v>
      </c>
      <c r="N1289" s="563" t="s">
        <v>24001</v>
      </c>
      <c r="O1289" s="564" t="s">
        <v>24001</v>
      </c>
      <c r="P1289" s="564" t="s">
        <v>24001</v>
      </c>
      <c r="Q1289" s="564">
        <v>33148</v>
      </c>
      <c r="R1289" s="564"/>
      <c r="S1289" s="564" t="s">
        <v>29854</v>
      </c>
    </row>
    <row r="1290" spans="1:19" x14ac:dyDescent="0.35">
      <c r="A1290" s="562">
        <v>3875</v>
      </c>
      <c r="B1290" s="563" t="s">
        <v>484</v>
      </c>
      <c r="C1290" s="563" t="s">
        <v>2950</v>
      </c>
      <c r="D1290" s="563" t="s">
        <v>2227</v>
      </c>
      <c r="E1290" s="563" t="s">
        <v>2225</v>
      </c>
      <c r="F1290" s="563" t="s">
        <v>2226</v>
      </c>
      <c r="G1290" s="563" t="s">
        <v>2202</v>
      </c>
      <c r="H1290" s="563" t="s">
        <v>2223</v>
      </c>
      <c r="I1290" s="563" t="s">
        <v>26776</v>
      </c>
      <c r="J1290" s="563" t="s">
        <v>24001</v>
      </c>
      <c r="K1290" s="563" t="s">
        <v>24001</v>
      </c>
      <c r="L1290" s="563" t="s">
        <v>24001</v>
      </c>
      <c r="M1290" s="563" t="s">
        <v>24001</v>
      </c>
      <c r="N1290" s="563" t="s">
        <v>24001</v>
      </c>
      <c r="O1290" s="564" t="s">
        <v>24001</v>
      </c>
      <c r="P1290" s="564" t="s">
        <v>24001</v>
      </c>
      <c r="Q1290" s="564">
        <v>33148</v>
      </c>
      <c r="R1290" s="564"/>
      <c r="S1290" s="564" t="s">
        <v>29855</v>
      </c>
    </row>
    <row r="1291" spans="1:19" x14ac:dyDescent="0.35">
      <c r="A1291" s="559">
        <v>3876</v>
      </c>
      <c r="B1291" s="563" t="s">
        <v>484</v>
      </c>
      <c r="C1291" s="563" t="s">
        <v>2950</v>
      </c>
      <c r="D1291" s="563" t="s">
        <v>2230</v>
      </c>
      <c r="E1291" s="563" t="s">
        <v>2228</v>
      </c>
      <c r="F1291" s="563" t="s">
        <v>2229</v>
      </c>
      <c r="G1291" s="563" t="s">
        <v>2202</v>
      </c>
      <c r="H1291" s="563" t="s">
        <v>2223</v>
      </c>
      <c r="I1291" s="563" t="s">
        <v>26777</v>
      </c>
      <c r="J1291" s="563" t="s">
        <v>24001</v>
      </c>
      <c r="K1291" s="563" t="s">
        <v>24001</v>
      </c>
      <c r="L1291" s="563" t="s">
        <v>24001</v>
      </c>
      <c r="M1291" s="563" t="s">
        <v>24001</v>
      </c>
      <c r="N1291" s="563" t="s">
        <v>24001</v>
      </c>
      <c r="O1291" s="564" t="s">
        <v>24001</v>
      </c>
      <c r="P1291" s="564" t="s">
        <v>24001</v>
      </c>
      <c r="Q1291" s="564">
        <v>33148</v>
      </c>
      <c r="R1291" s="564"/>
      <c r="S1291" s="564" t="s">
        <v>29856</v>
      </c>
    </row>
    <row r="1292" spans="1:19" x14ac:dyDescent="0.35">
      <c r="A1292" s="559">
        <v>3877</v>
      </c>
      <c r="B1292" s="563" t="s">
        <v>484</v>
      </c>
      <c r="C1292" s="563" t="s">
        <v>2950</v>
      </c>
      <c r="D1292" s="563" t="s">
        <v>2233</v>
      </c>
      <c r="E1292" s="563" t="s">
        <v>2231</v>
      </c>
      <c r="F1292" s="563" t="s">
        <v>2232</v>
      </c>
      <c r="G1292" s="563" t="s">
        <v>2202</v>
      </c>
      <c r="H1292" s="563" t="s">
        <v>2223</v>
      </c>
      <c r="I1292" s="563" t="s">
        <v>26778</v>
      </c>
      <c r="J1292" s="563" t="s">
        <v>24001</v>
      </c>
      <c r="K1292" s="563" t="s">
        <v>24001</v>
      </c>
      <c r="L1292" s="563" t="s">
        <v>24001</v>
      </c>
      <c r="M1292" s="563" t="s">
        <v>24001</v>
      </c>
      <c r="N1292" s="563" t="s">
        <v>24001</v>
      </c>
      <c r="O1292" s="564" t="s">
        <v>24001</v>
      </c>
      <c r="P1292" s="564" t="s">
        <v>24001</v>
      </c>
      <c r="Q1292" s="564">
        <v>33148</v>
      </c>
      <c r="R1292" s="564"/>
      <c r="S1292" s="564" t="s">
        <v>29857</v>
      </c>
    </row>
    <row r="1293" spans="1:19" x14ac:dyDescent="0.35">
      <c r="A1293" s="562">
        <v>3878</v>
      </c>
      <c r="B1293" s="563" t="s">
        <v>484</v>
      </c>
      <c r="C1293" s="563" t="s">
        <v>2950</v>
      </c>
      <c r="D1293" s="563" t="s">
        <v>2236</v>
      </c>
      <c r="E1293" s="563" t="s">
        <v>2234</v>
      </c>
      <c r="F1293" s="563" t="s">
        <v>2235</v>
      </c>
      <c r="G1293" s="563" t="s">
        <v>2202</v>
      </c>
      <c r="H1293" s="563" t="s">
        <v>2223</v>
      </c>
      <c r="I1293" s="563" t="s">
        <v>26779</v>
      </c>
      <c r="J1293" s="563" t="s">
        <v>24001</v>
      </c>
      <c r="K1293" s="563" t="s">
        <v>24001</v>
      </c>
      <c r="L1293" s="563" t="s">
        <v>24001</v>
      </c>
      <c r="M1293" s="563" t="s">
        <v>24001</v>
      </c>
      <c r="N1293" s="563" t="s">
        <v>24001</v>
      </c>
      <c r="O1293" s="564" t="s">
        <v>24001</v>
      </c>
      <c r="P1293" s="564" t="s">
        <v>24001</v>
      </c>
      <c r="Q1293" s="564">
        <v>33148</v>
      </c>
      <c r="R1293" s="564"/>
      <c r="S1293" s="564" t="s">
        <v>29858</v>
      </c>
    </row>
    <row r="1294" spans="1:19" x14ac:dyDescent="0.35">
      <c r="A1294" s="559">
        <v>3879</v>
      </c>
      <c r="B1294" s="563" t="s">
        <v>484</v>
      </c>
      <c r="C1294" s="563" t="s">
        <v>2950</v>
      </c>
      <c r="D1294" s="563" t="s">
        <v>2240</v>
      </c>
      <c r="E1294" s="563" t="s">
        <v>2237</v>
      </c>
      <c r="F1294" s="563" t="s">
        <v>2238</v>
      </c>
      <c r="G1294" s="563" t="s">
        <v>2202</v>
      </c>
      <c r="H1294" s="563" t="s">
        <v>2239</v>
      </c>
      <c r="I1294" s="563" t="s">
        <v>26690</v>
      </c>
      <c r="J1294" s="563" t="s">
        <v>24001</v>
      </c>
      <c r="K1294" s="563" t="s">
        <v>62</v>
      </c>
      <c r="L1294" s="563" t="s">
        <v>24001</v>
      </c>
      <c r="M1294" s="563" t="s">
        <v>24001</v>
      </c>
      <c r="N1294" s="563" t="s">
        <v>24001</v>
      </c>
      <c r="O1294" s="564" t="s">
        <v>24001</v>
      </c>
      <c r="P1294" s="564" t="s">
        <v>24001</v>
      </c>
      <c r="Q1294" s="564">
        <v>33148</v>
      </c>
      <c r="R1294" s="564"/>
      <c r="S1294" s="564" t="s">
        <v>29859</v>
      </c>
    </row>
    <row r="1295" spans="1:19" x14ac:dyDescent="0.35">
      <c r="A1295" s="559">
        <v>3880</v>
      </c>
      <c r="B1295" s="563" t="s">
        <v>484</v>
      </c>
      <c r="C1295" s="563" t="s">
        <v>2950</v>
      </c>
      <c r="D1295" s="563" t="s">
        <v>2244</v>
      </c>
      <c r="E1295" s="563" t="s">
        <v>2241</v>
      </c>
      <c r="F1295" s="563" t="s">
        <v>2242</v>
      </c>
      <c r="G1295" s="563" t="s">
        <v>2202</v>
      </c>
      <c r="H1295" s="563" t="s">
        <v>2243</v>
      </c>
      <c r="I1295" s="563" t="s">
        <v>26690</v>
      </c>
      <c r="J1295" s="563" t="s">
        <v>24001</v>
      </c>
      <c r="K1295" s="563" t="s">
        <v>24001</v>
      </c>
      <c r="L1295" s="563" t="s">
        <v>24001</v>
      </c>
      <c r="M1295" s="563" t="s">
        <v>24001</v>
      </c>
      <c r="N1295" s="563" t="s">
        <v>24001</v>
      </c>
      <c r="O1295" s="564" t="s">
        <v>24001</v>
      </c>
      <c r="P1295" s="564" t="s">
        <v>24001</v>
      </c>
      <c r="Q1295" s="564">
        <v>33148</v>
      </c>
      <c r="R1295" s="564"/>
      <c r="S1295" s="564" t="s">
        <v>29860</v>
      </c>
    </row>
    <row r="1296" spans="1:19" x14ac:dyDescent="0.35">
      <c r="A1296" s="562">
        <v>3881</v>
      </c>
      <c r="B1296" s="563" t="s">
        <v>484</v>
      </c>
      <c r="C1296" s="563" t="s">
        <v>2950</v>
      </c>
      <c r="D1296" s="563" t="s">
        <v>2248</v>
      </c>
      <c r="E1296" s="563" t="s">
        <v>2245</v>
      </c>
      <c r="F1296" s="563" t="s">
        <v>2246</v>
      </c>
      <c r="G1296" s="563" t="s">
        <v>2202</v>
      </c>
      <c r="H1296" s="563" t="s">
        <v>2247</v>
      </c>
      <c r="I1296" s="563" t="s">
        <v>26690</v>
      </c>
      <c r="J1296" s="563" t="s">
        <v>24001</v>
      </c>
      <c r="K1296" s="563" t="s">
        <v>24001</v>
      </c>
      <c r="L1296" s="563" t="s">
        <v>24001</v>
      </c>
      <c r="M1296" s="563" t="s">
        <v>24001</v>
      </c>
      <c r="N1296" s="563" t="s">
        <v>24001</v>
      </c>
      <c r="O1296" s="564" t="s">
        <v>24001</v>
      </c>
      <c r="P1296" s="564" t="s">
        <v>24001</v>
      </c>
      <c r="Q1296" s="564">
        <v>33148</v>
      </c>
      <c r="R1296" s="564"/>
      <c r="S1296" s="564" t="s">
        <v>29861</v>
      </c>
    </row>
    <row r="1297" spans="1:19" x14ac:dyDescent="0.35">
      <c r="A1297" s="559">
        <v>3882</v>
      </c>
      <c r="B1297" s="563" t="s">
        <v>484</v>
      </c>
      <c r="C1297" s="563" t="s">
        <v>2950</v>
      </c>
      <c r="D1297" s="563" t="s">
        <v>2252</v>
      </c>
      <c r="E1297" s="563" t="s">
        <v>2249</v>
      </c>
      <c r="F1297" s="563" t="s">
        <v>2250</v>
      </c>
      <c r="G1297" s="563" t="s">
        <v>2202</v>
      </c>
      <c r="H1297" s="563" t="s">
        <v>2251</v>
      </c>
      <c r="I1297" s="563" t="s">
        <v>26690</v>
      </c>
      <c r="J1297" s="563" t="s">
        <v>109</v>
      </c>
      <c r="K1297" s="563" t="s">
        <v>24001</v>
      </c>
      <c r="L1297" s="563" t="s">
        <v>24001</v>
      </c>
      <c r="M1297" s="563" t="s">
        <v>24001</v>
      </c>
      <c r="N1297" s="563" t="s">
        <v>24001</v>
      </c>
      <c r="O1297" s="564" t="s">
        <v>24001</v>
      </c>
      <c r="P1297" s="564" t="s">
        <v>24001</v>
      </c>
      <c r="Q1297" s="564">
        <v>33148</v>
      </c>
      <c r="R1297" s="564"/>
      <c r="S1297" s="564" t="s">
        <v>29862</v>
      </c>
    </row>
    <row r="1298" spans="1:19" x14ac:dyDescent="0.35">
      <c r="A1298" s="559">
        <v>3883</v>
      </c>
      <c r="B1298" s="563" t="s">
        <v>484</v>
      </c>
      <c r="C1298" s="563" t="s">
        <v>2950</v>
      </c>
      <c r="D1298" s="563" t="s">
        <v>2256</v>
      </c>
      <c r="E1298" s="563" t="s">
        <v>2253</v>
      </c>
      <c r="F1298" s="563" t="s">
        <v>2254</v>
      </c>
      <c r="G1298" s="563" t="s">
        <v>2202</v>
      </c>
      <c r="H1298" s="563" t="s">
        <v>2255</v>
      </c>
      <c r="I1298" s="563" t="s">
        <v>26690</v>
      </c>
      <c r="J1298" s="563" t="s">
        <v>24001</v>
      </c>
      <c r="K1298" s="563" t="s">
        <v>24001</v>
      </c>
      <c r="L1298" s="563" t="s">
        <v>24001</v>
      </c>
      <c r="M1298" s="563" t="s">
        <v>24001</v>
      </c>
      <c r="N1298" s="563" t="s">
        <v>24001</v>
      </c>
      <c r="O1298" s="564" t="s">
        <v>24001</v>
      </c>
      <c r="P1298" s="564" t="s">
        <v>24001</v>
      </c>
      <c r="Q1298" s="564">
        <v>33148</v>
      </c>
      <c r="R1298" s="564"/>
      <c r="S1298" s="564" t="s">
        <v>29863</v>
      </c>
    </row>
    <row r="1299" spans="1:19" x14ac:dyDescent="0.35">
      <c r="A1299" s="562">
        <v>3884</v>
      </c>
      <c r="B1299" s="563" t="s">
        <v>484</v>
      </c>
      <c r="C1299" s="563" t="s">
        <v>2950</v>
      </c>
      <c r="D1299" s="563" t="s">
        <v>2259</v>
      </c>
      <c r="E1299" s="563" t="s">
        <v>24001</v>
      </c>
      <c r="F1299" s="563" t="s">
        <v>2257</v>
      </c>
      <c r="G1299" s="563" t="s">
        <v>2202</v>
      </c>
      <c r="H1299" s="563" t="s">
        <v>2258</v>
      </c>
      <c r="I1299" s="563" t="s">
        <v>26690</v>
      </c>
      <c r="J1299" s="563" t="s">
        <v>109</v>
      </c>
      <c r="K1299" s="563" t="s">
        <v>24001</v>
      </c>
      <c r="L1299" s="563" t="s">
        <v>24001</v>
      </c>
      <c r="M1299" s="563" t="s">
        <v>24001</v>
      </c>
      <c r="N1299" s="563" t="s">
        <v>24001</v>
      </c>
      <c r="O1299" s="564" t="s">
        <v>24001</v>
      </c>
      <c r="P1299" s="564" t="s">
        <v>24001</v>
      </c>
      <c r="Q1299" s="564">
        <v>33148</v>
      </c>
      <c r="R1299" s="564"/>
      <c r="S1299" s="564" t="s">
        <v>29864</v>
      </c>
    </row>
    <row r="1300" spans="1:19" x14ac:dyDescent="0.35">
      <c r="A1300" s="559">
        <v>3885</v>
      </c>
      <c r="B1300" s="563" t="s">
        <v>484</v>
      </c>
      <c r="C1300" s="563" t="s">
        <v>2950</v>
      </c>
      <c r="D1300" s="563" t="s">
        <v>2261</v>
      </c>
      <c r="E1300" s="563" t="s">
        <v>2205</v>
      </c>
      <c r="F1300" s="563" t="s">
        <v>2260</v>
      </c>
      <c r="G1300" s="563" t="s">
        <v>2202</v>
      </c>
      <c r="H1300" s="563" t="s">
        <v>55</v>
      </c>
      <c r="I1300" s="563" t="s">
        <v>26690</v>
      </c>
      <c r="J1300" s="563" t="s">
        <v>24001</v>
      </c>
      <c r="K1300" s="563" t="s">
        <v>24001</v>
      </c>
      <c r="L1300" s="563" t="s">
        <v>24001</v>
      </c>
      <c r="M1300" s="563" t="s">
        <v>24001</v>
      </c>
      <c r="N1300" s="563" t="s">
        <v>24001</v>
      </c>
      <c r="O1300" s="564" t="s">
        <v>24001</v>
      </c>
      <c r="P1300" s="564" t="s">
        <v>24001</v>
      </c>
      <c r="Q1300" s="564">
        <v>33148</v>
      </c>
      <c r="R1300" s="564"/>
      <c r="S1300" s="564" t="s">
        <v>2261</v>
      </c>
    </row>
    <row r="1301" spans="1:19" x14ac:dyDescent="0.35">
      <c r="A1301" s="559">
        <v>3886</v>
      </c>
      <c r="B1301" s="563" t="s">
        <v>484</v>
      </c>
      <c r="C1301" s="563" t="s">
        <v>2950</v>
      </c>
      <c r="D1301" s="563" t="s">
        <v>2265</v>
      </c>
      <c r="E1301" s="563" t="s">
        <v>2262</v>
      </c>
      <c r="F1301" s="563" t="s">
        <v>2263</v>
      </c>
      <c r="G1301" s="563" t="s">
        <v>2202</v>
      </c>
      <c r="H1301" s="563" t="s">
        <v>2264</v>
      </c>
      <c r="I1301" s="563" t="s">
        <v>26690</v>
      </c>
      <c r="J1301" s="563" t="s">
        <v>109</v>
      </c>
      <c r="K1301" s="563" t="s">
        <v>24001</v>
      </c>
      <c r="L1301" s="563" t="s">
        <v>24001</v>
      </c>
      <c r="M1301" s="563" t="s">
        <v>24001</v>
      </c>
      <c r="N1301" s="563" t="s">
        <v>24001</v>
      </c>
      <c r="O1301" s="564" t="s">
        <v>24001</v>
      </c>
      <c r="P1301" s="564" t="s">
        <v>24001</v>
      </c>
      <c r="Q1301" s="564">
        <v>33148</v>
      </c>
      <c r="R1301" s="564"/>
      <c r="S1301" s="564" t="s">
        <v>29865</v>
      </c>
    </row>
    <row r="1302" spans="1:19" x14ac:dyDescent="0.35">
      <c r="A1302" s="562">
        <v>214</v>
      </c>
      <c r="B1302" s="563" t="s">
        <v>484</v>
      </c>
      <c r="C1302" s="563" t="s">
        <v>19195</v>
      </c>
      <c r="D1302" s="563" t="s">
        <v>19496</v>
      </c>
      <c r="E1302" s="563" t="s">
        <v>19493</v>
      </c>
      <c r="F1302" s="563" t="s">
        <v>19494</v>
      </c>
      <c r="G1302" s="563" t="s">
        <v>19495</v>
      </c>
      <c r="H1302" s="563" t="s">
        <v>9126</v>
      </c>
      <c r="I1302" s="563" t="s">
        <v>26690</v>
      </c>
      <c r="J1302" s="563" t="s">
        <v>24001</v>
      </c>
      <c r="K1302" s="563" t="s">
        <v>50</v>
      </c>
      <c r="L1302" s="563" t="s">
        <v>24001</v>
      </c>
      <c r="M1302" s="563" t="s">
        <v>24001</v>
      </c>
      <c r="N1302" s="563" t="s">
        <v>24001</v>
      </c>
      <c r="O1302" s="564" t="s">
        <v>24001</v>
      </c>
      <c r="P1302" s="564" t="s">
        <v>24001</v>
      </c>
      <c r="Q1302" s="564">
        <v>33148</v>
      </c>
      <c r="R1302" s="564"/>
      <c r="S1302" s="564" t="s">
        <v>29866</v>
      </c>
    </row>
    <row r="1303" spans="1:19" x14ac:dyDescent="0.35">
      <c r="A1303" s="559">
        <v>215</v>
      </c>
      <c r="B1303" s="563" t="s">
        <v>484</v>
      </c>
      <c r="C1303" s="563" t="s">
        <v>19195</v>
      </c>
      <c r="D1303" s="563" t="s">
        <v>19499</v>
      </c>
      <c r="E1303" s="563" t="s">
        <v>19497</v>
      </c>
      <c r="F1303" s="563" t="s">
        <v>19498</v>
      </c>
      <c r="G1303" s="563" t="s">
        <v>19495</v>
      </c>
      <c r="H1303" s="563" t="s">
        <v>55</v>
      </c>
      <c r="I1303" s="563" t="s">
        <v>26690</v>
      </c>
      <c r="J1303" s="563" t="s">
        <v>24001</v>
      </c>
      <c r="K1303" s="563" t="s">
        <v>24001</v>
      </c>
      <c r="L1303" s="563" t="s">
        <v>24001</v>
      </c>
      <c r="M1303" s="563" t="s">
        <v>24001</v>
      </c>
      <c r="N1303" s="563" t="s">
        <v>24001</v>
      </c>
      <c r="O1303" s="564" t="s">
        <v>24001</v>
      </c>
      <c r="P1303" s="564" t="s">
        <v>24001</v>
      </c>
      <c r="Q1303" s="564">
        <v>33148</v>
      </c>
      <c r="R1303" s="564"/>
      <c r="S1303" s="564" t="s">
        <v>19499</v>
      </c>
    </row>
    <row r="1304" spans="1:19" x14ac:dyDescent="0.35">
      <c r="A1304" s="559">
        <v>216</v>
      </c>
      <c r="B1304" s="563" t="s">
        <v>484</v>
      </c>
      <c r="C1304" s="563" t="s">
        <v>19195</v>
      </c>
      <c r="D1304" s="563" t="s">
        <v>19503</v>
      </c>
      <c r="E1304" s="563" t="s">
        <v>19500</v>
      </c>
      <c r="F1304" s="563" t="s">
        <v>19501</v>
      </c>
      <c r="G1304" s="563" t="s">
        <v>19495</v>
      </c>
      <c r="H1304" s="563" t="s">
        <v>19502</v>
      </c>
      <c r="I1304" s="563" t="s">
        <v>26690</v>
      </c>
      <c r="J1304" s="563" t="s">
        <v>24001</v>
      </c>
      <c r="K1304" s="563" t="s">
        <v>50</v>
      </c>
      <c r="L1304" s="563" t="s">
        <v>24001</v>
      </c>
      <c r="M1304" s="563" t="s">
        <v>24001</v>
      </c>
      <c r="N1304" s="563" t="s">
        <v>24001</v>
      </c>
      <c r="O1304" s="564" t="s">
        <v>24001</v>
      </c>
      <c r="P1304" s="564" t="s">
        <v>24001</v>
      </c>
      <c r="Q1304" s="564">
        <v>33148</v>
      </c>
      <c r="R1304" s="564"/>
      <c r="S1304" s="564" t="s">
        <v>29867</v>
      </c>
    </row>
    <row r="1305" spans="1:19" x14ac:dyDescent="0.35">
      <c r="A1305" s="562">
        <v>217</v>
      </c>
      <c r="B1305" s="563" t="s">
        <v>484</v>
      </c>
      <c r="C1305" s="563" t="s">
        <v>19195</v>
      </c>
      <c r="D1305" s="563" t="s">
        <v>19505</v>
      </c>
      <c r="E1305" s="563" t="s">
        <v>24001</v>
      </c>
      <c r="F1305" s="563" t="s">
        <v>19504</v>
      </c>
      <c r="G1305" s="563" t="s">
        <v>19495</v>
      </c>
      <c r="H1305" s="563" t="s">
        <v>19433</v>
      </c>
      <c r="I1305" s="563" t="s">
        <v>26690</v>
      </c>
      <c r="J1305" s="563" t="s">
        <v>24001</v>
      </c>
      <c r="K1305" s="563" t="s">
        <v>24001</v>
      </c>
      <c r="L1305" s="563" t="s">
        <v>24001</v>
      </c>
      <c r="M1305" s="563" t="s">
        <v>24001</v>
      </c>
      <c r="N1305" s="563" t="s">
        <v>24001</v>
      </c>
      <c r="O1305" s="564" t="s">
        <v>24001</v>
      </c>
      <c r="P1305" s="564" t="s">
        <v>24001</v>
      </c>
      <c r="Q1305" s="564">
        <v>33148</v>
      </c>
      <c r="R1305" s="564">
        <v>33812</v>
      </c>
      <c r="S1305" s="564" t="s">
        <v>29868</v>
      </c>
    </row>
    <row r="1306" spans="1:19" x14ac:dyDescent="0.35">
      <c r="A1306" s="559">
        <v>1059</v>
      </c>
      <c r="B1306" s="563" t="s">
        <v>484</v>
      </c>
      <c r="C1306" s="563" t="s">
        <v>28929</v>
      </c>
      <c r="D1306" s="563" t="s">
        <v>17226</v>
      </c>
      <c r="E1306" s="563" t="s">
        <v>24001</v>
      </c>
      <c r="F1306" s="563" t="s">
        <v>17224</v>
      </c>
      <c r="G1306" s="563" t="s">
        <v>17225</v>
      </c>
      <c r="H1306" s="563" t="s">
        <v>12428</v>
      </c>
      <c r="I1306" s="563" t="s">
        <v>26690</v>
      </c>
      <c r="J1306" s="563" t="s">
        <v>109</v>
      </c>
      <c r="K1306" s="563" t="s">
        <v>24001</v>
      </c>
      <c r="L1306" s="563" t="s">
        <v>24001</v>
      </c>
      <c r="M1306" s="563" t="s">
        <v>24001</v>
      </c>
      <c r="N1306" s="563" t="s">
        <v>24001</v>
      </c>
      <c r="O1306" s="564" t="s">
        <v>24001</v>
      </c>
      <c r="P1306" s="564" t="s">
        <v>24001</v>
      </c>
      <c r="Q1306" s="564">
        <v>38558</v>
      </c>
      <c r="R1306" s="564">
        <v>40350.521874999999</v>
      </c>
      <c r="S1306" s="564" t="s">
        <v>29869</v>
      </c>
    </row>
    <row r="1307" spans="1:19" x14ac:dyDescent="0.35">
      <c r="A1307" s="559">
        <v>1060</v>
      </c>
      <c r="B1307" s="563" t="s">
        <v>484</v>
      </c>
      <c r="C1307" s="563" t="s">
        <v>28929</v>
      </c>
      <c r="D1307" s="563" t="s">
        <v>17230</v>
      </c>
      <c r="E1307" s="563" t="s">
        <v>17227</v>
      </c>
      <c r="F1307" s="563" t="s">
        <v>17228</v>
      </c>
      <c r="G1307" s="563" t="s">
        <v>17225</v>
      </c>
      <c r="H1307" s="563" t="s">
        <v>17229</v>
      </c>
      <c r="I1307" s="563" t="s">
        <v>26690</v>
      </c>
      <c r="J1307" s="563" t="s">
        <v>109</v>
      </c>
      <c r="K1307" s="563" t="s">
        <v>24001</v>
      </c>
      <c r="L1307" s="563" t="s">
        <v>24001</v>
      </c>
      <c r="M1307" s="563" t="s">
        <v>24001</v>
      </c>
      <c r="N1307" s="563" t="s">
        <v>24001</v>
      </c>
      <c r="O1307" s="564" t="s">
        <v>24001</v>
      </c>
      <c r="P1307" s="564" t="s">
        <v>24001</v>
      </c>
      <c r="Q1307" s="564">
        <v>33148</v>
      </c>
      <c r="R1307" s="564"/>
      <c r="S1307" s="564" t="s">
        <v>29870</v>
      </c>
    </row>
    <row r="1308" spans="1:19" x14ac:dyDescent="0.35">
      <c r="A1308" s="562">
        <v>1061</v>
      </c>
      <c r="B1308" s="563" t="s">
        <v>484</v>
      </c>
      <c r="C1308" s="563" t="s">
        <v>28929</v>
      </c>
      <c r="D1308" s="563" t="s">
        <v>17233</v>
      </c>
      <c r="E1308" s="563" t="s">
        <v>17231</v>
      </c>
      <c r="F1308" s="563" t="s">
        <v>17232</v>
      </c>
      <c r="G1308" s="563" t="s">
        <v>17225</v>
      </c>
      <c r="H1308" s="563" t="s">
        <v>5749</v>
      </c>
      <c r="I1308" s="563" t="s">
        <v>26690</v>
      </c>
      <c r="J1308" s="563" t="s">
        <v>24001</v>
      </c>
      <c r="K1308" s="563" t="s">
        <v>24001</v>
      </c>
      <c r="L1308" s="563" t="s">
        <v>24001</v>
      </c>
      <c r="M1308" s="563" t="s">
        <v>24001</v>
      </c>
      <c r="N1308" s="563" t="s">
        <v>24001</v>
      </c>
      <c r="O1308" s="564" t="s">
        <v>24001</v>
      </c>
      <c r="P1308" s="564" t="s">
        <v>24001</v>
      </c>
      <c r="Q1308" s="564">
        <v>33148</v>
      </c>
      <c r="R1308" s="564"/>
      <c r="S1308" s="564" t="s">
        <v>29871</v>
      </c>
    </row>
    <row r="1309" spans="1:19" x14ac:dyDescent="0.35">
      <c r="A1309" s="559">
        <v>1062</v>
      </c>
      <c r="B1309" s="563" t="s">
        <v>484</v>
      </c>
      <c r="C1309" s="563" t="s">
        <v>28929</v>
      </c>
      <c r="D1309" s="563" t="s">
        <v>17236</v>
      </c>
      <c r="E1309" s="563" t="s">
        <v>17234</v>
      </c>
      <c r="F1309" s="563" t="s">
        <v>17235</v>
      </c>
      <c r="G1309" s="563" t="s">
        <v>17225</v>
      </c>
      <c r="H1309" s="563" t="s">
        <v>55</v>
      </c>
      <c r="I1309" s="563" t="s">
        <v>26690</v>
      </c>
      <c r="J1309" s="563" t="s">
        <v>24001</v>
      </c>
      <c r="K1309" s="563" t="s">
        <v>24001</v>
      </c>
      <c r="L1309" s="563" t="s">
        <v>24001</v>
      </c>
      <c r="M1309" s="563" t="s">
        <v>24001</v>
      </c>
      <c r="N1309" s="563" t="s">
        <v>24001</v>
      </c>
      <c r="O1309" s="564" t="s">
        <v>24001</v>
      </c>
      <c r="P1309" s="564" t="s">
        <v>24001</v>
      </c>
      <c r="Q1309" s="564">
        <v>33148</v>
      </c>
      <c r="R1309" s="564"/>
      <c r="S1309" s="564" t="s">
        <v>17236</v>
      </c>
    </row>
    <row r="1310" spans="1:19" x14ac:dyDescent="0.35">
      <c r="A1310" s="559">
        <v>1063</v>
      </c>
      <c r="B1310" s="563" t="s">
        <v>484</v>
      </c>
      <c r="C1310" s="563" t="s">
        <v>28929</v>
      </c>
      <c r="D1310" s="563" t="s">
        <v>17239</v>
      </c>
      <c r="E1310" s="563" t="s">
        <v>17237</v>
      </c>
      <c r="F1310" s="563" t="s">
        <v>17238</v>
      </c>
      <c r="G1310" s="563" t="s">
        <v>17225</v>
      </c>
      <c r="H1310" s="563" t="s">
        <v>2338</v>
      </c>
      <c r="I1310" s="563" t="s">
        <v>26690</v>
      </c>
      <c r="J1310" s="563" t="s">
        <v>24001</v>
      </c>
      <c r="K1310" s="563" t="s">
        <v>24001</v>
      </c>
      <c r="L1310" s="563" t="s">
        <v>24001</v>
      </c>
      <c r="M1310" s="563" t="s">
        <v>24001</v>
      </c>
      <c r="N1310" s="563" t="s">
        <v>24001</v>
      </c>
      <c r="O1310" s="564" t="s">
        <v>24001</v>
      </c>
      <c r="P1310" s="564" t="s">
        <v>24001</v>
      </c>
      <c r="Q1310" s="564">
        <v>33148</v>
      </c>
      <c r="R1310" s="564"/>
      <c r="S1310" s="564" t="s">
        <v>29872</v>
      </c>
    </row>
    <row r="1311" spans="1:19" x14ac:dyDescent="0.35">
      <c r="A1311" s="562">
        <v>1064</v>
      </c>
      <c r="B1311" s="563" t="s">
        <v>484</v>
      </c>
      <c r="C1311" s="563" t="s">
        <v>28929</v>
      </c>
      <c r="D1311" s="563" t="s">
        <v>17242</v>
      </c>
      <c r="E1311" s="563" t="s">
        <v>17240</v>
      </c>
      <c r="F1311" s="563" t="s">
        <v>17241</v>
      </c>
      <c r="G1311" s="563" t="s">
        <v>17225</v>
      </c>
      <c r="H1311" s="563" t="s">
        <v>3602</v>
      </c>
      <c r="I1311" s="563" t="s">
        <v>26690</v>
      </c>
      <c r="J1311" s="563" t="s">
        <v>109</v>
      </c>
      <c r="K1311" s="563" t="s">
        <v>24001</v>
      </c>
      <c r="L1311" s="563" t="s">
        <v>24001</v>
      </c>
      <c r="M1311" s="563" t="s">
        <v>24001</v>
      </c>
      <c r="N1311" s="563" t="s">
        <v>24001</v>
      </c>
      <c r="O1311" s="564" t="s">
        <v>24001</v>
      </c>
      <c r="P1311" s="564" t="s">
        <v>24001</v>
      </c>
      <c r="Q1311" s="564">
        <v>33148</v>
      </c>
      <c r="R1311" s="564"/>
      <c r="S1311" s="564" t="s">
        <v>29873</v>
      </c>
    </row>
    <row r="1312" spans="1:19" x14ac:dyDescent="0.35">
      <c r="A1312" s="559">
        <v>614</v>
      </c>
      <c r="B1312" s="563" t="s">
        <v>484</v>
      </c>
      <c r="C1312" s="563" t="s">
        <v>28923</v>
      </c>
      <c r="D1312" s="563" t="s">
        <v>24062</v>
      </c>
      <c r="E1312" s="563" t="s">
        <v>24063</v>
      </c>
      <c r="F1312" s="563" t="s">
        <v>24064</v>
      </c>
      <c r="G1312" s="563" t="s">
        <v>24065</v>
      </c>
      <c r="H1312" s="563" t="s">
        <v>15970</v>
      </c>
      <c r="I1312" s="563" t="s">
        <v>26690</v>
      </c>
      <c r="J1312" s="563" t="s">
        <v>109</v>
      </c>
      <c r="K1312" s="563" t="s">
        <v>24001</v>
      </c>
      <c r="L1312" s="563" t="s">
        <v>24001</v>
      </c>
      <c r="M1312" s="563" t="s">
        <v>24001</v>
      </c>
      <c r="N1312" s="563" t="s">
        <v>24001</v>
      </c>
      <c r="O1312" s="564" t="s">
        <v>24001</v>
      </c>
      <c r="P1312" s="564" t="s">
        <v>24001</v>
      </c>
      <c r="Q1312" s="564">
        <v>42492</v>
      </c>
      <c r="R1312" s="564"/>
      <c r="S1312" s="564" t="s">
        <v>29874</v>
      </c>
    </row>
    <row r="1313" spans="1:19" x14ac:dyDescent="0.35">
      <c r="A1313" s="559">
        <v>3183</v>
      </c>
      <c r="B1313" s="563" t="s">
        <v>484</v>
      </c>
      <c r="C1313" s="563" t="s">
        <v>7435</v>
      </c>
      <c r="D1313" s="563" t="s">
        <v>7487</v>
      </c>
      <c r="E1313" s="563" t="s">
        <v>24001</v>
      </c>
      <c r="F1313" s="563" t="s">
        <v>7484</v>
      </c>
      <c r="G1313" s="563" t="s">
        <v>7485</v>
      </c>
      <c r="H1313" s="563" t="s">
        <v>7486</v>
      </c>
      <c r="I1313" s="563" t="s">
        <v>26690</v>
      </c>
      <c r="J1313" s="563" t="s">
        <v>109</v>
      </c>
      <c r="K1313" s="563" t="s">
        <v>24001</v>
      </c>
      <c r="L1313" s="563" t="s">
        <v>24001</v>
      </c>
      <c r="M1313" s="563" t="s">
        <v>24001</v>
      </c>
      <c r="N1313" s="563" t="s">
        <v>24001</v>
      </c>
      <c r="O1313" s="564" t="s">
        <v>24001</v>
      </c>
      <c r="P1313" s="564" t="s">
        <v>24001</v>
      </c>
      <c r="Q1313" s="564">
        <v>33148</v>
      </c>
      <c r="R1313" s="564"/>
      <c r="S1313" s="564" t="s">
        <v>29875</v>
      </c>
    </row>
    <row r="1314" spans="1:19" x14ac:dyDescent="0.35">
      <c r="A1314" s="562">
        <v>5346</v>
      </c>
      <c r="B1314" s="563" t="s">
        <v>484</v>
      </c>
      <c r="C1314" s="563" t="s">
        <v>28883</v>
      </c>
      <c r="D1314" s="563" t="s">
        <v>13839</v>
      </c>
      <c r="E1314" s="563" t="s">
        <v>13836</v>
      </c>
      <c r="F1314" s="563" t="s">
        <v>13837</v>
      </c>
      <c r="G1314" s="563" t="s">
        <v>13838</v>
      </c>
      <c r="H1314" s="563" t="s">
        <v>3878</v>
      </c>
      <c r="I1314" s="563" t="s">
        <v>26690</v>
      </c>
      <c r="J1314" s="563" t="s">
        <v>109</v>
      </c>
      <c r="K1314" s="563" t="s">
        <v>24001</v>
      </c>
      <c r="L1314" s="563" t="s">
        <v>24001</v>
      </c>
      <c r="M1314" s="563" t="s">
        <v>24001</v>
      </c>
      <c r="N1314" s="563" t="s">
        <v>24001</v>
      </c>
      <c r="O1314" s="564" t="s">
        <v>24001</v>
      </c>
      <c r="P1314" s="564" t="s">
        <v>26697</v>
      </c>
      <c r="Q1314" s="564">
        <v>33148</v>
      </c>
      <c r="R1314" s="564"/>
      <c r="S1314" s="564" t="s">
        <v>29876</v>
      </c>
    </row>
    <row r="1315" spans="1:19" x14ac:dyDescent="0.35">
      <c r="A1315" s="559">
        <v>5347</v>
      </c>
      <c r="B1315" s="563" t="s">
        <v>484</v>
      </c>
      <c r="C1315" s="563" t="s">
        <v>28883</v>
      </c>
      <c r="D1315" s="563" t="s">
        <v>13844</v>
      </c>
      <c r="E1315" s="563" t="s">
        <v>13840</v>
      </c>
      <c r="F1315" s="563" t="s">
        <v>13841</v>
      </c>
      <c r="G1315" s="563" t="s">
        <v>13842</v>
      </c>
      <c r="H1315" s="563" t="s">
        <v>13843</v>
      </c>
      <c r="I1315" s="563" t="s">
        <v>26690</v>
      </c>
      <c r="J1315" s="563" t="s">
        <v>24001</v>
      </c>
      <c r="K1315" s="563" t="s">
        <v>62</v>
      </c>
      <c r="L1315" s="563" t="s">
        <v>24001</v>
      </c>
      <c r="M1315" s="563" t="s">
        <v>24001</v>
      </c>
      <c r="N1315" s="563" t="s">
        <v>24001</v>
      </c>
      <c r="O1315" s="564" t="s">
        <v>24001</v>
      </c>
      <c r="P1315" s="564" t="s">
        <v>24001</v>
      </c>
      <c r="Q1315" s="564">
        <v>33148</v>
      </c>
      <c r="R1315" s="564"/>
      <c r="S1315" s="564" t="s">
        <v>29877</v>
      </c>
    </row>
    <row r="1316" spans="1:19" x14ac:dyDescent="0.35">
      <c r="A1316" s="559">
        <v>3577</v>
      </c>
      <c r="B1316" s="563" t="s">
        <v>484</v>
      </c>
      <c r="C1316" s="563" t="s">
        <v>1037</v>
      </c>
      <c r="D1316" s="563" t="s">
        <v>1041</v>
      </c>
      <c r="E1316" s="563" t="s">
        <v>24066</v>
      </c>
      <c r="F1316" s="563" t="s">
        <v>1038</v>
      </c>
      <c r="G1316" s="563" t="s">
        <v>1039</v>
      </c>
      <c r="H1316" s="563" t="s">
        <v>1040</v>
      </c>
      <c r="I1316" s="563" t="s">
        <v>26690</v>
      </c>
      <c r="J1316" s="563" t="s">
        <v>24001</v>
      </c>
      <c r="K1316" s="563" t="s">
        <v>62</v>
      </c>
      <c r="L1316" s="563" t="s">
        <v>24001</v>
      </c>
      <c r="M1316" s="563" t="s">
        <v>24001</v>
      </c>
      <c r="N1316" s="563" t="s">
        <v>24001</v>
      </c>
      <c r="O1316" s="564" t="s">
        <v>24001</v>
      </c>
      <c r="P1316" s="564" t="s">
        <v>24001</v>
      </c>
      <c r="Q1316" s="564">
        <v>33148</v>
      </c>
      <c r="R1316" s="564">
        <v>41068.679097222201</v>
      </c>
      <c r="S1316" s="564" t="s">
        <v>29878</v>
      </c>
    </row>
    <row r="1317" spans="1:19" x14ac:dyDescent="0.35">
      <c r="A1317" s="562">
        <v>3578</v>
      </c>
      <c r="B1317" s="563" t="s">
        <v>484</v>
      </c>
      <c r="C1317" s="563" t="s">
        <v>1037</v>
      </c>
      <c r="D1317" s="563" t="s">
        <v>1045</v>
      </c>
      <c r="E1317" s="563" t="s">
        <v>1042</v>
      </c>
      <c r="F1317" s="563" t="s">
        <v>1043</v>
      </c>
      <c r="G1317" s="563" t="s">
        <v>1039</v>
      </c>
      <c r="H1317" s="563" t="s">
        <v>1044</v>
      </c>
      <c r="I1317" s="563" t="s">
        <v>26690</v>
      </c>
      <c r="J1317" s="563" t="s">
        <v>24001</v>
      </c>
      <c r="K1317" s="563" t="s">
        <v>24001</v>
      </c>
      <c r="L1317" s="563" t="s">
        <v>24001</v>
      </c>
      <c r="M1317" s="563" t="s">
        <v>24001</v>
      </c>
      <c r="N1317" s="563" t="s">
        <v>24001</v>
      </c>
      <c r="O1317" s="564" t="s">
        <v>24001</v>
      </c>
      <c r="P1317" s="564" t="s">
        <v>24001</v>
      </c>
      <c r="Q1317" s="564">
        <v>34234</v>
      </c>
      <c r="R1317" s="564">
        <v>41068.681192129603</v>
      </c>
      <c r="S1317" s="564" t="s">
        <v>1045</v>
      </c>
    </row>
    <row r="1318" spans="1:19" x14ac:dyDescent="0.35">
      <c r="A1318" s="559">
        <v>3579</v>
      </c>
      <c r="B1318" s="563" t="s">
        <v>484</v>
      </c>
      <c r="C1318" s="563" t="s">
        <v>1037</v>
      </c>
      <c r="D1318" s="563" t="s">
        <v>1049</v>
      </c>
      <c r="E1318" s="563" t="s">
        <v>1046</v>
      </c>
      <c r="F1318" s="563" t="s">
        <v>1047</v>
      </c>
      <c r="G1318" s="563" t="s">
        <v>1039</v>
      </c>
      <c r="H1318" s="563" t="s">
        <v>1048</v>
      </c>
      <c r="I1318" s="563" t="s">
        <v>26690</v>
      </c>
      <c r="J1318" s="563" t="s">
        <v>24001</v>
      </c>
      <c r="K1318" s="563" t="s">
        <v>24001</v>
      </c>
      <c r="L1318" s="563" t="s">
        <v>24001</v>
      </c>
      <c r="M1318" s="563" t="s">
        <v>24001</v>
      </c>
      <c r="N1318" s="563" t="s">
        <v>24001</v>
      </c>
      <c r="O1318" s="564" t="s">
        <v>24001</v>
      </c>
      <c r="P1318" s="564" t="s">
        <v>24001</v>
      </c>
      <c r="Q1318" s="564">
        <v>33148</v>
      </c>
      <c r="R1318" s="564">
        <v>41068.676469907397</v>
      </c>
      <c r="S1318" s="564" t="s">
        <v>29879</v>
      </c>
    </row>
    <row r="1319" spans="1:19" x14ac:dyDescent="0.35">
      <c r="A1319" s="559">
        <v>3580</v>
      </c>
      <c r="B1319" s="563" t="s">
        <v>484</v>
      </c>
      <c r="C1319" s="563" t="s">
        <v>1037</v>
      </c>
      <c r="D1319" s="563" t="s">
        <v>1051</v>
      </c>
      <c r="E1319" s="563" t="s">
        <v>1042</v>
      </c>
      <c r="F1319" s="563" t="s">
        <v>1050</v>
      </c>
      <c r="G1319" s="563" t="s">
        <v>1039</v>
      </c>
      <c r="H1319" s="563" t="s">
        <v>55</v>
      </c>
      <c r="I1319" s="563" t="s">
        <v>26690</v>
      </c>
      <c r="J1319" s="563" t="s">
        <v>24001</v>
      </c>
      <c r="K1319" s="563" t="s">
        <v>24001</v>
      </c>
      <c r="L1319" s="563" t="s">
        <v>24001</v>
      </c>
      <c r="M1319" s="563" t="s">
        <v>24001</v>
      </c>
      <c r="N1319" s="563" t="s">
        <v>24001</v>
      </c>
      <c r="O1319" s="564" t="s">
        <v>24001</v>
      </c>
      <c r="P1319" s="564" t="s">
        <v>24001</v>
      </c>
      <c r="Q1319" s="564">
        <v>33148</v>
      </c>
      <c r="R1319" s="564"/>
      <c r="S1319" s="564" t="s">
        <v>1051</v>
      </c>
    </row>
    <row r="1320" spans="1:19" x14ac:dyDescent="0.35">
      <c r="A1320" s="562">
        <v>3581</v>
      </c>
      <c r="B1320" s="563" t="s">
        <v>484</v>
      </c>
      <c r="C1320" s="563" t="s">
        <v>1037</v>
      </c>
      <c r="D1320" s="563" t="s">
        <v>1055</v>
      </c>
      <c r="E1320" s="563" t="s">
        <v>1052</v>
      </c>
      <c r="F1320" s="563" t="s">
        <v>1053</v>
      </c>
      <c r="G1320" s="563" t="s">
        <v>1039</v>
      </c>
      <c r="H1320" s="563" t="s">
        <v>1054</v>
      </c>
      <c r="I1320" s="563" t="s">
        <v>26734</v>
      </c>
      <c r="J1320" s="563" t="s">
        <v>24001</v>
      </c>
      <c r="K1320" s="563" t="s">
        <v>62</v>
      </c>
      <c r="L1320" s="563" t="s">
        <v>24001</v>
      </c>
      <c r="M1320" s="563" t="s">
        <v>24001</v>
      </c>
      <c r="N1320" s="563" t="s">
        <v>24001</v>
      </c>
      <c r="O1320" s="564" t="s">
        <v>24001</v>
      </c>
      <c r="P1320" s="564" t="s">
        <v>24001</v>
      </c>
      <c r="Q1320" s="564">
        <v>40534</v>
      </c>
      <c r="R1320" s="564"/>
      <c r="S1320" s="564" t="s">
        <v>29880</v>
      </c>
    </row>
    <row r="1321" spans="1:19" x14ac:dyDescent="0.35">
      <c r="A1321" s="559">
        <v>3582</v>
      </c>
      <c r="B1321" s="563" t="s">
        <v>484</v>
      </c>
      <c r="C1321" s="563" t="s">
        <v>1037</v>
      </c>
      <c r="D1321" s="563" t="s">
        <v>1057</v>
      </c>
      <c r="E1321" s="563" t="s">
        <v>1052</v>
      </c>
      <c r="F1321" s="563" t="s">
        <v>1056</v>
      </c>
      <c r="G1321" s="563" t="s">
        <v>1039</v>
      </c>
      <c r="H1321" s="563" t="s">
        <v>1054</v>
      </c>
      <c r="I1321" s="563" t="s">
        <v>26735</v>
      </c>
      <c r="J1321" s="563" t="s">
        <v>24001</v>
      </c>
      <c r="K1321" s="563" t="s">
        <v>62</v>
      </c>
      <c r="L1321" s="563" t="s">
        <v>24001</v>
      </c>
      <c r="M1321" s="563" t="s">
        <v>531</v>
      </c>
      <c r="N1321" s="563" t="s">
        <v>29881</v>
      </c>
      <c r="O1321" s="564" t="s">
        <v>24001</v>
      </c>
      <c r="P1321" s="564" t="s">
        <v>24001</v>
      </c>
      <c r="Q1321" s="564">
        <v>40534</v>
      </c>
      <c r="R1321" s="564"/>
      <c r="S1321" s="564" t="s">
        <v>29882</v>
      </c>
    </row>
    <row r="1322" spans="1:19" x14ac:dyDescent="0.35">
      <c r="A1322" s="559">
        <v>748</v>
      </c>
      <c r="B1322" s="563" t="s">
        <v>484</v>
      </c>
      <c r="C1322" s="563" t="s">
        <v>18666</v>
      </c>
      <c r="D1322" s="563" t="s">
        <v>18766</v>
      </c>
      <c r="E1322" s="563" t="s">
        <v>18763</v>
      </c>
      <c r="F1322" s="563" t="s">
        <v>18764</v>
      </c>
      <c r="G1322" s="563" t="s">
        <v>18765</v>
      </c>
      <c r="H1322" s="563" t="s">
        <v>300</v>
      </c>
      <c r="I1322" s="563" t="s">
        <v>26690</v>
      </c>
      <c r="J1322" s="563" t="s">
        <v>24001</v>
      </c>
      <c r="K1322" s="563" t="s">
        <v>50</v>
      </c>
      <c r="L1322" s="563" t="s">
        <v>24001</v>
      </c>
      <c r="M1322" s="563" t="s">
        <v>24001</v>
      </c>
      <c r="N1322" s="563" t="s">
        <v>24001</v>
      </c>
      <c r="O1322" s="564" t="s">
        <v>24001</v>
      </c>
      <c r="P1322" s="564" t="s">
        <v>24001</v>
      </c>
      <c r="Q1322" s="564">
        <v>35268</v>
      </c>
      <c r="R1322" s="564"/>
      <c r="S1322" s="564" t="s">
        <v>29883</v>
      </c>
    </row>
    <row r="1323" spans="1:19" x14ac:dyDescent="0.35">
      <c r="A1323" s="562">
        <v>749</v>
      </c>
      <c r="B1323" s="563" t="s">
        <v>484</v>
      </c>
      <c r="C1323" s="563" t="s">
        <v>18666</v>
      </c>
      <c r="D1323" s="563" t="s">
        <v>18770</v>
      </c>
      <c r="E1323" s="563" t="s">
        <v>18767</v>
      </c>
      <c r="F1323" s="563" t="s">
        <v>18768</v>
      </c>
      <c r="G1323" s="563" t="s">
        <v>18765</v>
      </c>
      <c r="H1323" s="563" t="s">
        <v>18769</v>
      </c>
      <c r="I1323" s="563" t="s">
        <v>26690</v>
      </c>
      <c r="J1323" s="563" t="s">
        <v>24001</v>
      </c>
      <c r="K1323" s="563" t="s">
        <v>24001</v>
      </c>
      <c r="L1323" s="563" t="s">
        <v>24001</v>
      </c>
      <c r="M1323" s="563" t="s">
        <v>24001</v>
      </c>
      <c r="N1323" s="563" t="s">
        <v>24001</v>
      </c>
      <c r="O1323" s="564" t="s">
        <v>24001</v>
      </c>
      <c r="P1323" s="564" t="s">
        <v>24001</v>
      </c>
      <c r="Q1323" s="564">
        <v>33148</v>
      </c>
      <c r="R1323" s="564"/>
      <c r="S1323" s="564" t="s">
        <v>29884</v>
      </c>
    </row>
    <row r="1324" spans="1:19" x14ac:dyDescent="0.35">
      <c r="A1324" s="559">
        <v>6037</v>
      </c>
      <c r="B1324" s="563" t="s">
        <v>43</v>
      </c>
      <c r="C1324" s="563" t="s">
        <v>340</v>
      </c>
      <c r="D1324" s="563" t="s">
        <v>345</v>
      </c>
      <c r="E1324" s="563" t="s">
        <v>341</v>
      </c>
      <c r="F1324" s="563" t="s">
        <v>342</v>
      </c>
      <c r="G1324" s="563" t="s">
        <v>343</v>
      </c>
      <c r="H1324" s="563" t="s">
        <v>344</v>
      </c>
      <c r="I1324" s="563" t="s">
        <v>26690</v>
      </c>
      <c r="J1324" s="563" t="s">
        <v>24001</v>
      </c>
      <c r="K1324" s="563" t="s">
        <v>62</v>
      </c>
      <c r="L1324" s="563" t="s">
        <v>24001</v>
      </c>
      <c r="M1324" s="563" t="s">
        <v>24001</v>
      </c>
      <c r="N1324" s="563" t="s">
        <v>24001</v>
      </c>
      <c r="O1324" s="564" t="s">
        <v>24001</v>
      </c>
      <c r="P1324" s="564" t="s">
        <v>24001</v>
      </c>
      <c r="Q1324" s="564">
        <v>33148</v>
      </c>
      <c r="R1324" s="564"/>
      <c r="S1324" s="564" t="s">
        <v>29885</v>
      </c>
    </row>
    <row r="1325" spans="1:19" x14ac:dyDescent="0.35">
      <c r="A1325" s="559">
        <v>2712</v>
      </c>
      <c r="B1325" s="563" t="s">
        <v>484</v>
      </c>
      <c r="C1325" s="563" t="s">
        <v>7168</v>
      </c>
      <c r="D1325" s="563" t="s">
        <v>7219</v>
      </c>
      <c r="E1325" s="563" t="s">
        <v>7215</v>
      </c>
      <c r="F1325" s="563" t="s">
        <v>7216</v>
      </c>
      <c r="G1325" s="563" t="s">
        <v>7217</v>
      </c>
      <c r="H1325" s="563" t="s">
        <v>7218</v>
      </c>
      <c r="I1325" s="563" t="s">
        <v>26690</v>
      </c>
      <c r="J1325" s="563" t="s">
        <v>109</v>
      </c>
      <c r="K1325" s="563" t="s">
        <v>24001</v>
      </c>
      <c r="L1325" s="563" t="s">
        <v>24001</v>
      </c>
      <c r="M1325" s="563" t="s">
        <v>24001</v>
      </c>
      <c r="N1325" s="563" t="s">
        <v>24001</v>
      </c>
      <c r="O1325" s="564" t="s">
        <v>24001</v>
      </c>
      <c r="P1325" s="564" t="s">
        <v>24001</v>
      </c>
      <c r="Q1325" s="564">
        <v>33148</v>
      </c>
      <c r="R1325" s="564"/>
      <c r="S1325" s="564" t="s">
        <v>29886</v>
      </c>
    </row>
    <row r="1326" spans="1:19" x14ac:dyDescent="0.35">
      <c r="A1326" s="562">
        <v>5348</v>
      </c>
      <c r="B1326" s="563" t="s">
        <v>484</v>
      </c>
      <c r="C1326" s="563" t="s">
        <v>28883</v>
      </c>
      <c r="D1326" s="563" t="s">
        <v>13849</v>
      </c>
      <c r="E1326" s="563" t="s">
        <v>13845</v>
      </c>
      <c r="F1326" s="563" t="s">
        <v>13846</v>
      </c>
      <c r="G1326" s="563" t="s">
        <v>13847</v>
      </c>
      <c r="H1326" s="563" t="s">
        <v>13848</v>
      </c>
      <c r="I1326" s="563" t="s">
        <v>27364</v>
      </c>
      <c r="J1326" s="563" t="s">
        <v>109</v>
      </c>
      <c r="K1326" s="563" t="s">
        <v>24001</v>
      </c>
      <c r="L1326" s="563" t="s">
        <v>24001</v>
      </c>
      <c r="M1326" s="563" t="s">
        <v>24001</v>
      </c>
      <c r="N1326" s="563" t="s">
        <v>24001</v>
      </c>
      <c r="O1326" s="564" t="s">
        <v>24620</v>
      </c>
      <c r="P1326" s="564" t="s">
        <v>26697</v>
      </c>
      <c r="Q1326" s="564">
        <v>33148</v>
      </c>
      <c r="R1326" s="564">
        <v>38769</v>
      </c>
      <c r="S1326" s="564" t="s">
        <v>29887</v>
      </c>
    </row>
    <row r="1327" spans="1:19" x14ac:dyDescent="0.35">
      <c r="A1327" s="559">
        <v>5349</v>
      </c>
      <c r="B1327" s="563" t="s">
        <v>484</v>
      </c>
      <c r="C1327" s="563" t="s">
        <v>28883</v>
      </c>
      <c r="D1327" s="563" t="s">
        <v>13854</v>
      </c>
      <c r="E1327" s="563" t="s">
        <v>13851</v>
      </c>
      <c r="F1327" s="563" t="s">
        <v>13852</v>
      </c>
      <c r="G1327" s="563" t="s">
        <v>13853</v>
      </c>
      <c r="H1327" s="563" t="s">
        <v>7097</v>
      </c>
      <c r="I1327" s="563" t="s">
        <v>26690</v>
      </c>
      <c r="J1327" s="563" t="s">
        <v>24001</v>
      </c>
      <c r="K1327" s="563" t="s">
        <v>24001</v>
      </c>
      <c r="L1327" s="563" t="s">
        <v>24001</v>
      </c>
      <c r="M1327" s="563" t="s">
        <v>24001</v>
      </c>
      <c r="N1327" s="563" t="s">
        <v>24001</v>
      </c>
      <c r="O1327" s="564" t="s">
        <v>24001</v>
      </c>
      <c r="P1327" s="564" t="s">
        <v>24001</v>
      </c>
      <c r="Q1327" s="564">
        <v>40585</v>
      </c>
      <c r="R1327" s="564"/>
      <c r="S1327" s="564" t="s">
        <v>29888</v>
      </c>
    </row>
    <row r="1328" spans="1:19" x14ac:dyDescent="0.35">
      <c r="A1328" s="559">
        <v>5350</v>
      </c>
      <c r="B1328" s="563" t="s">
        <v>484</v>
      </c>
      <c r="C1328" s="563" t="s">
        <v>28883</v>
      </c>
      <c r="D1328" s="563" t="s">
        <v>13857</v>
      </c>
      <c r="E1328" s="563" t="s">
        <v>13855</v>
      </c>
      <c r="F1328" s="563" t="s">
        <v>13856</v>
      </c>
      <c r="G1328" s="563" t="s">
        <v>13853</v>
      </c>
      <c r="H1328" s="563" t="s">
        <v>908</v>
      </c>
      <c r="I1328" s="563" t="s">
        <v>26690</v>
      </c>
      <c r="J1328" s="563" t="s">
        <v>24001</v>
      </c>
      <c r="K1328" s="563" t="s">
        <v>24001</v>
      </c>
      <c r="L1328" s="563" t="s">
        <v>24001</v>
      </c>
      <c r="M1328" s="563" t="s">
        <v>24001</v>
      </c>
      <c r="N1328" s="563" t="s">
        <v>24001</v>
      </c>
      <c r="O1328" s="564" t="s">
        <v>24001</v>
      </c>
      <c r="P1328" s="564" t="s">
        <v>24001</v>
      </c>
      <c r="Q1328" s="564">
        <v>33148</v>
      </c>
      <c r="R1328" s="564">
        <v>33918</v>
      </c>
      <c r="S1328" s="564" t="s">
        <v>29889</v>
      </c>
    </row>
    <row r="1329" spans="1:19" x14ac:dyDescent="0.35">
      <c r="A1329" s="562">
        <v>5351</v>
      </c>
      <c r="B1329" s="563" t="s">
        <v>484</v>
      </c>
      <c r="C1329" s="563" t="s">
        <v>28883</v>
      </c>
      <c r="D1329" s="563" t="s">
        <v>13860</v>
      </c>
      <c r="E1329" s="563" t="s">
        <v>13858</v>
      </c>
      <c r="F1329" s="563" t="s">
        <v>13859</v>
      </c>
      <c r="G1329" s="563" t="s">
        <v>13853</v>
      </c>
      <c r="H1329" s="563" t="s">
        <v>4235</v>
      </c>
      <c r="I1329" s="563" t="s">
        <v>26690</v>
      </c>
      <c r="J1329" s="563" t="s">
        <v>24001</v>
      </c>
      <c r="K1329" s="563" t="s">
        <v>24001</v>
      </c>
      <c r="L1329" s="563" t="s">
        <v>24001</v>
      </c>
      <c r="M1329" s="563" t="s">
        <v>24001</v>
      </c>
      <c r="N1329" s="563" t="s">
        <v>24001</v>
      </c>
      <c r="O1329" s="564" t="s">
        <v>24001</v>
      </c>
      <c r="P1329" s="564" t="s">
        <v>24001</v>
      </c>
      <c r="Q1329" s="564">
        <v>33148</v>
      </c>
      <c r="R1329" s="564">
        <v>33918</v>
      </c>
      <c r="S1329" s="564" t="s">
        <v>29890</v>
      </c>
    </row>
    <row r="1330" spans="1:19" x14ac:dyDescent="0.35">
      <c r="A1330" s="559">
        <v>5352</v>
      </c>
      <c r="B1330" s="563" t="s">
        <v>484</v>
      </c>
      <c r="C1330" s="563" t="s">
        <v>28883</v>
      </c>
      <c r="D1330" s="563" t="s">
        <v>13864</v>
      </c>
      <c r="E1330" s="563" t="s">
        <v>13861</v>
      </c>
      <c r="F1330" s="563" t="s">
        <v>13862</v>
      </c>
      <c r="G1330" s="563" t="s">
        <v>13853</v>
      </c>
      <c r="H1330" s="563" t="s">
        <v>13863</v>
      </c>
      <c r="I1330" s="563" t="s">
        <v>26690</v>
      </c>
      <c r="J1330" s="563" t="s">
        <v>24001</v>
      </c>
      <c r="K1330" s="563" t="s">
        <v>24001</v>
      </c>
      <c r="L1330" s="563" t="s">
        <v>24001</v>
      </c>
      <c r="M1330" s="563" t="s">
        <v>24001</v>
      </c>
      <c r="N1330" s="563" t="s">
        <v>24001</v>
      </c>
      <c r="O1330" s="564" t="s">
        <v>24001</v>
      </c>
      <c r="P1330" s="564" t="s">
        <v>24001</v>
      </c>
      <c r="Q1330" s="564">
        <v>33148</v>
      </c>
      <c r="R1330" s="564">
        <v>33918</v>
      </c>
      <c r="S1330" s="564" t="s">
        <v>29891</v>
      </c>
    </row>
    <row r="1331" spans="1:19" x14ac:dyDescent="0.35">
      <c r="A1331" s="559">
        <v>5353</v>
      </c>
      <c r="B1331" s="563" t="s">
        <v>484</v>
      </c>
      <c r="C1331" s="563" t="s">
        <v>28883</v>
      </c>
      <c r="D1331" s="563" t="s">
        <v>13868</v>
      </c>
      <c r="E1331" s="563" t="s">
        <v>13865</v>
      </c>
      <c r="F1331" s="563" t="s">
        <v>13866</v>
      </c>
      <c r="G1331" s="563" t="s">
        <v>13853</v>
      </c>
      <c r="H1331" s="563" t="s">
        <v>13867</v>
      </c>
      <c r="I1331" s="563" t="s">
        <v>26690</v>
      </c>
      <c r="J1331" s="563" t="s">
        <v>24001</v>
      </c>
      <c r="K1331" s="563" t="s">
        <v>24001</v>
      </c>
      <c r="L1331" s="563" t="s">
        <v>24001</v>
      </c>
      <c r="M1331" s="563" t="s">
        <v>24001</v>
      </c>
      <c r="N1331" s="563" t="s">
        <v>24001</v>
      </c>
      <c r="O1331" s="564" t="s">
        <v>24001</v>
      </c>
      <c r="P1331" s="564" t="s">
        <v>24001</v>
      </c>
      <c r="Q1331" s="564">
        <v>33148</v>
      </c>
      <c r="R1331" s="564">
        <v>33920</v>
      </c>
      <c r="S1331" s="564" t="s">
        <v>29892</v>
      </c>
    </row>
    <row r="1332" spans="1:19" x14ac:dyDescent="0.35">
      <c r="A1332" s="562">
        <v>5354</v>
      </c>
      <c r="B1332" s="563" t="s">
        <v>484</v>
      </c>
      <c r="C1332" s="563" t="s">
        <v>28883</v>
      </c>
      <c r="D1332" s="563" t="s">
        <v>13870</v>
      </c>
      <c r="E1332" s="563" t="s">
        <v>13455</v>
      </c>
      <c r="F1332" s="563" t="s">
        <v>13869</v>
      </c>
      <c r="G1332" s="563" t="s">
        <v>13853</v>
      </c>
      <c r="H1332" s="563" t="s">
        <v>55</v>
      </c>
      <c r="I1332" s="563" t="s">
        <v>26690</v>
      </c>
      <c r="J1332" s="563" t="s">
        <v>24001</v>
      </c>
      <c r="K1332" s="563" t="s">
        <v>24001</v>
      </c>
      <c r="L1332" s="563" t="s">
        <v>24001</v>
      </c>
      <c r="M1332" s="563" t="s">
        <v>24001</v>
      </c>
      <c r="N1332" s="563" t="s">
        <v>24001</v>
      </c>
      <c r="O1332" s="564" t="s">
        <v>24001</v>
      </c>
      <c r="P1332" s="564" t="s">
        <v>24001</v>
      </c>
      <c r="Q1332" s="564">
        <v>34234</v>
      </c>
      <c r="R1332" s="564"/>
      <c r="S1332" s="564" t="s">
        <v>13870</v>
      </c>
    </row>
    <row r="1333" spans="1:19" x14ac:dyDescent="0.35">
      <c r="A1333" s="559">
        <v>5355</v>
      </c>
      <c r="B1333" s="563" t="s">
        <v>484</v>
      </c>
      <c r="C1333" s="563" t="s">
        <v>28883</v>
      </c>
      <c r="D1333" s="563" t="s">
        <v>13873</v>
      </c>
      <c r="E1333" s="563" t="s">
        <v>13851</v>
      </c>
      <c r="F1333" s="563" t="s">
        <v>13871</v>
      </c>
      <c r="G1333" s="563" t="s">
        <v>13853</v>
      </c>
      <c r="H1333" s="563" t="s">
        <v>13872</v>
      </c>
      <c r="I1333" s="563" t="s">
        <v>26690</v>
      </c>
      <c r="J1333" s="563" t="s">
        <v>24001</v>
      </c>
      <c r="K1333" s="563" t="s">
        <v>24001</v>
      </c>
      <c r="L1333" s="563" t="s">
        <v>24001</v>
      </c>
      <c r="M1333" s="563" t="s">
        <v>24001</v>
      </c>
      <c r="N1333" s="563" t="s">
        <v>24001</v>
      </c>
      <c r="O1333" s="564" t="s">
        <v>24001</v>
      </c>
      <c r="P1333" s="564" t="s">
        <v>24001</v>
      </c>
      <c r="Q1333" s="564">
        <v>40585</v>
      </c>
      <c r="R1333" s="564"/>
      <c r="S1333" s="564" t="s">
        <v>29893</v>
      </c>
    </row>
    <row r="1334" spans="1:19" x14ac:dyDescent="0.35">
      <c r="A1334" s="559">
        <v>1065</v>
      </c>
      <c r="B1334" s="563" t="s">
        <v>484</v>
      </c>
      <c r="C1334" s="563" t="s">
        <v>28929</v>
      </c>
      <c r="D1334" s="563" t="s">
        <v>17246</v>
      </c>
      <c r="E1334" s="563" t="s">
        <v>17243</v>
      </c>
      <c r="F1334" s="563" t="s">
        <v>17244</v>
      </c>
      <c r="G1334" s="563" t="s">
        <v>17245</v>
      </c>
      <c r="H1334" s="563" t="s">
        <v>12480</v>
      </c>
      <c r="I1334" s="563" t="s">
        <v>26690</v>
      </c>
      <c r="J1334" s="563" t="s">
        <v>24001</v>
      </c>
      <c r="K1334" s="563" t="s">
        <v>24001</v>
      </c>
      <c r="L1334" s="563" t="s">
        <v>24001</v>
      </c>
      <c r="M1334" s="563" t="s">
        <v>24001</v>
      </c>
      <c r="N1334" s="563" t="s">
        <v>24001</v>
      </c>
      <c r="O1334" s="564" t="s">
        <v>24001</v>
      </c>
      <c r="P1334" s="564" t="s">
        <v>24001</v>
      </c>
      <c r="Q1334" s="564">
        <v>33148</v>
      </c>
      <c r="R1334" s="564"/>
      <c r="S1334" s="564" t="s">
        <v>29894</v>
      </c>
    </row>
    <row r="1335" spans="1:19" x14ac:dyDescent="0.35">
      <c r="A1335" s="562">
        <v>5356</v>
      </c>
      <c r="B1335" s="563" t="s">
        <v>484</v>
      </c>
      <c r="C1335" s="563" t="s">
        <v>28883</v>
      </c>
      <c r="D1335" s="563" t="s">
        <v>13878</v>
      </c>
      <c r="E1335" s="563" t="s">
        <v>13874</v>
      </c>
      <c r="F1335" s="563" t="s">
        <v>13875</v>
      </c>
      <c r="G1335" s="563" t="s">
        <v>13876</v>
      </c>
      <c r="H1335" s="563" t="s">
        <v>13877</v>
      </c>
      <c r="I1335" s="563" t="s">
        <v>26690</v>
      </c>
      <c r="J1335" s="563" t="s">
        <v>24001</v>
      </c>
      <c r="K1335" s="563" t="s">
        <v>24001</v>
      </c>
      <c r="L1335" s="563" t="s">
        <v>24001</v>
      </c>
      <c r="M1335" s="563" t="s">
        <v>24001</v>
      </c>
      <c r="N1335" s="563" t="s">
        <v>24001</v>
      </c>
      <c r="O1335" s="564" t="s">
        <v>24001</v>
      </c>
      <c r="P1335" s="564" t="s">
        <v>24001</v>
      </c>
      <c r="Q1335" s="564">
        <v>33148</v>
      </c>
      <c r="R1335" s="564"/>
      <c r="S1335" s="564" t="s">
        <v>29895</v>
      </c>
    </row>
    <row r="1336" spans="1:19" x14ac:dyDescent="0.35">
      <c r="A1336" s="559">
        <v>4403</v>
      </c>
      <c r="B1336" s="563" t="s">
        <v>484</v>
      </c>
      <c r="C1336" s="563" t="s">
        <v>10531</v>
      </c>
      <c r="D1336" s="563" t="s">
        <v>10557</v>
      </c>
      <c r="E1336" s="563" t="s">
        <v>10554</v>
      </c>
      <c r="F1336" s="563" t="s">
        <v>10555</v>
      </c>
      <c r="G1336" s="563" t="s">
        <v>10556</v>
      </c>
      <c r="H1336" s="563" t="s">
        <v>1987</v>
      </c>
      <c r="I1336" s="563" t="s">
        <v>26690</v>
      </c>
      <c r="J1336" s="563" t="s">
        <v>109</v>
      </c>
      <c r="K1336" s="563" t="s">
        <v>24001</v>
      </c>
      <c r="L1336" s="563" t="s">
        <v>24001</v>
      </c>
      <c r="M1336" s="563" t="s">
        <v>24001</v>
      </c>
      <c r="N1336" s="563" t="s">
        <v>24001</v>
      </c>
      <c r="O1336" s="564" t="s">
        <v>24001</v>
      </c>
      <c r="P1336" s="564" t="s">
        <v>24001</v>
      </c>
      <c r="Q1336" s="564">
        <v>33148</v>
      </c>
      <c r="R1336" s="564"/>
      <c r="S1336" s="564" t="s">
        <v>29896</v>
      </c>
    </row>
    <row r="1337" spans="1:19" x14ac:dyDescent="0.35">
      <c r="A1337" s="559">
        <v>4404</v>
      </c>
      <c r="B1337" s="563" t="s">
        <v>484</v>
      </c>
      <c r="C1337" s="563" t="s">
        <v>10531</v>
      </c>
      <c r="D1337" s="563" t="s">
        <v>10560</v>
      </c>
      <c r="E1337" s="563" t="s">
        <v>10558</v>
      </c>
      <c r="F1337" s="563" t="s">
        <v>10559</v>
      </c>
      <c r="G1337" s="563" t="s">
        <v>10556</v>
      </c>
      <c r="H1337" s="563" t="s">
        <v>10220</v>
      </c>
      <c r="I1337" s="563" t="s">
        <v>26690</v>
      </c>
      <c r="J1337" s="563" t="s">
        <v>109</v>
      </c>
      <c r="K1337" s="563" t="s">
        <v>24001</v>
      </c>
      <c r="L1337" s="563" t="s">
        <v>24001</v>
      </c>
      <c r="M1337" s="563" t="s">
        <v>24001</v>
      </c>
      <c r="N1337" s="563" t="s">
        <v>24001</v>
      </c>
      <c r="O1337" s="564" t="s">
        <v>24001</v>
      </c>
      <c r="P1337" s="564" t="s">
        <v>24001</v>
      </c>
      <c r="Q1337" s="564">
        <v>33148</v>
      </c>
      <c r="R1337" s="564"/>
      <c r="S1337" s="564" t="s">
        <v>29897</v>
      </c>
    </row>
    <row r="1338" spans="1:19" x14ac:dyDescent="0.35">
      <c r="A1338" s="562">
        <v>4405</v>
      </c>
      <c r="B1338" s="563" t="s">
        <v>484</v>
      </c>
      <c r="C1338" s="563" t="s">
        <v>10531</v>
      </c>
      <c r="D1338" s="563" t="s">
        <v>10562</v>
      </c>
      <c r="E1338" s="563" t="s">
        <v>10556</v>
      </c>
      <c r="F1338" s="563" t="s">
        <v>10561</v>
      </c>
      <c r="G1338" s="563" t="s">
        <v>10556</v>
      </c>
      <c r="H1338" s="563" t="s">
        <v>55</v>
      </c>
      <c r="I1338" s="563" t="s">
        <v>26690</v>
      </c>
      <c r="J1338" s="563" t="s">
        <v>109</v>
      </c>
      <c r="K1338" s="563" t="s">
        <v>24001</v>
      </c>
      <c r="L1338" s="563" t="s">
        <v>24001</v>
      </c>
      <c r="M1338" s="563" t="s">
        <v>24001</v>
      </c>
      <c r="N1338" s="563" t="s">
        <v>24001</v>
      </c>
      <c r="O1338" s="564" t="s">
        <v>24001</v>
      </c>
      <c r="P1338" s="564" t="s">
        <v>24001</v>
      </c>
      <c r="Q1338" s="564">
        <v>33148</v>
      </c>
      <c r="R1338" s="564"/>
      <c r="S1338" s="564" t="s">
        <v>10562</v>
      </c>
    </row>
    <row r="1339" spans="1:19" x14ac:dyDescent="0.35">
      <c r="A1339" s="559">
        <v>2004</v>
      </c>
      <c r="B1339" s="563" t="s">
        <v>484</v>
      </c>
      <c r="C1339" s="563" t="s">
        <v>28698</v>
      </c>
      <c r="D1339" s="563" t="s">
        <v>5620</v>
      </c>
      <c r="E1339" s="563" t="s">
        <v>5616</v>
      </c>
      <c r="F1339" s="563" t="s">
        <v>5617</v>
      </c>
      <c r="G1339" s="563" t="s">
        <v>5618</v>
      </c>
      <c r="H1339" s="563" t="s">
        <v>5619</v>
      </c>
      <c r="I1339" s="563" t="s">
        <v>26690</v>
      </c>
      <c r="J1339" s="563" t="s">
        <v>109</v>
      </c>
      <c r="K1339" s="563" t="s">
        <v>24001</v>
      </c>
      <c r="L1339" s="563" t="s">
        <v>24001</v>
      </c>
      <c r="M1339" s="563" t="s">
        <v>24001</v>
      </c>
      <c r="N1339" s="563" t="s">
        <v>24001</v>
      </c>
      <c r="O1339" s="564" t="s">
        <v>24001</v>
      </c>
      <c r="P1339" s="564" t="s">
        <v>24001</v>
      </c>
      <c r="Q1339" s="564">
        <v>33960</v>
      </c>
      <c r="R1339" s="564"/>
      <c r="S1339" s="564" t="s">
        <v>29898</v>
      </c>
    </row>
    <row r="1340" spans="1:19" x14ac:dyDescent="0.35">
      <c r="A1340" s="559">
        <v>5357</v>
      </c>
      <c r="B1340" s="563" t="s">
        <v>484</v>
      </c>
      <c r="C1340" s="563" t="s">
        <v>28883</v>
      </c>
      <c r="D1340" s="563" t="s">
        <v>13883</v>
      </c>
      <c r="E1340" s="563" t="s">
        <v>13879</v>
      </c>
      <c r="F1340" s="563" t="s">
        <v>13880</v>
      </c>
      <c r="G1340" s="563" t="s">
        <v>13881</v>
      </c>
      <c r="H1340" s="563" t="s">
        <v>13882</v>
      </c>
      <c r="I1340" s="563" t="s">
        <v>26690</v>
      </c>
      <c r="J1340" s="563" t="s">
        <v>109</v>
      </c>
      <c r="K1340" s="563" t="s">
        <v>24001</v>
      </c>
      <c r="L1340" s="563" t="s">
        <v>24001</v>
      </c>
      <c r="M1340" s="563" t="s">
        <v>24001</v>
      </c>
      <c r="N1340" s="563" t="s">
        <v>24001</v>
      </c>
      <c r="O1340" s="564" t="s">
        <v>24001</v>
      </c>
      <c r="P1340" s="564" t="s">
        <v>24001</v>
      </c>
      <c r="Q1340" s="564">
        <v>33148</v>
      </c>
      <c r="R1340" s="564"/>
      <c r="S1340" s="564" t="s">
        <v>29899</v>
      </c>
    </row>
    <row r="1341" spans="1:19" x14ac:dyDescent="0.35">
      <c r="A1341" s="562">
        <v>11</v>
      </c>
      <c r="B1341" s="563" t="s">
        <v>484</v>
      </c>
      <c r="C1341" s="563" t="s">
        <v>3295</v>
      </c>
      <c r="D1341" s="563" t="s">
        <v>3323</v>
      </c>
      <c r="E1341" s="563" t="s">
        <v>3319</v>
      </c>
      <c r="F1341" s="563" t="s">
        <v>3320</v>
      </c>
      <c r="G1341" s="563" t="s">
        <v>3321</v>
      </c>
      <c r="H1341" s="563" t="s">
        <v>3322</v>
      </c>
      <c r="I1341" s="563" t="s">
        <v>26690</v>
      </c>
      <c r="J1341" s="563" t="s">
        <v>109</v>
      </c>
      <c r="K1341" s="563" t="s">
        <v>24001</v>
      </c>
      <c r="L1341" s="563" t="s">
        <v>24001</v>
      </c>
      <c r="M1341" s="563" t="s">
        <v>24001</v>
      </c>
      <c r="N1341" s="563" t="s">
        <v>24001</v>
      </c>
      <c r="O1341" s="564" t="s">
        <v>24001</v>
      </c>
      <c r="P1341" s="564" t="s">
        <v>24001</v>
      </c>
      <c r="Q1341" s="564">
        <v>33148</v>
      </c>
      <c r="R1341" s="564">
        <v>41989.708032407398</v>
      </c>
      <c r="S1341" s="564" t="s">
        <v>29900</v>
      </c>
    </row>
    <row r="1342" spans="1:19" x14ac:dyDescent="0.35">
      <c r="A1342" s="559">
        <v>5358</v>
      </c>
      <c r="B1342" s="563" t="s">
        <v>484</v>
      </c>
      <c r="C1342" s="563" t="s">
        <v>28883</v>
      </c>
      <c r="D1342" s="563" t="s">
        <v>13887</v>
      </c>
      <c r="E1342" s="563" t="s">
        <v>13884</v>
      </c>
      <c r="F1342" s="563" t="s">
        <v>13885</v>
      </c>
      <c r="G1342" s="563" t="s">
        <v>13886</v>
      </c>
      <c r="H1342" s="563" t="s">
        <v>4349</v>
      </c>
      <c r="I1342" s="563" t="s">
        <v>26939</v>
      </c>
      <c r="J1342" s="563" t="s">
        <v>109</v>
      </c>
      <c r="K1342" s="563" t="s">
        <v>24001</v>
      </c>
      <c r="L1342" s="563" t="s">
        <v>24001</v>
      </c>
      <c r="M1342" s="563" t="s">
        <v>24001</v>
      </c>
      <c r="N1342" s="563" t="s">
        <v>24001</v>
      </c>
      <c r="O1342" s="564" t="s">
        <v>24001</v>
      </c>
      <c r="P1342" s="564" t="s">
        <v>26697</v>
      </c>
      <c r="Q1342" s="564">
        <v>33148</v>
      </c>
      <c r="R1342" s="564">
        <v>38404</v>
      </c>
      <c r="S1342" s="564" t="s">
        <v>29901</v>
      </c>
    </row>
    <row r="1343" spans="1:19" x14ac:dyDescent="0.35">
      <c r="A1343" s="559">
        <v>5359</v>
      </c>
      <c r="B1343" s="563" t="s">
        <v>484</v>
      </c>
      <c r="C1343" s="563" t="s">
        <v>28883</v>
      </c>
      <c r="D1343" s="563" t="s">
        <v>13889</v>
      </c>
      <c r="E1343" s="563" t="s">
        <v>13713</v>
      </c>
      <c r="F1343" s="563" t="s">
        <v>13888</v>
      </c>
      <c r="G1343" s="563" t="s">
        <v>13886</v>
      </c>
      <c r="H1343" s="563" t="s">
        <v>55</v>
      </c>
      <c r="I1343" s="563" t="s">
        <v>26690</v>
      </c>
      <c r="J1343" s="563" t="s">
        <v>109</v>
      </c>
      <c r="K1343" s="563" t="s">
        <v>24001</v>
      </c>
      <c r="L1343" s="563" t="s">
        <v>24001</v>
      </c>
      <c r="M1343" s="563" t="s">
        <v>24001</v>
      </c>
      <c r="N1343" s="563" t="s">
        <v>24001</v>
      </c>
      <c r="O1343" s="564" t="s">
        <v>24001</v>
      </c>
      <c r="P1343" s="564" t="s">
        <v>24001</v>
      </c>
      <c r="Q1343" s="564">
        <v>33148</v>
      </c>
      <c r="R1343" s="564"/>
      <c r="S1343" s="564" t="s">
        <v>13889</v>
      </c>
    </row>
    <row r="1344" spans="1:19" x14ac:dyDescent="0.35">
      <c r="A1344" s="562">
        <v>5360</v>
      </c>
      <c r="B1344" s="563" t="s">
        <v>484</v>
      </c>
      <c r="C1344" s="563" t="s">
        <v>28883</v>
      </c>
      <c r="D1344" s="563" t="s">
        <v>13892</v>
      </c>
      <c r="E1344" s="563" t="s">
        <v>13890</v>
      </c>
      <c r="F1344" s="563" t="s">
        <v>13891</v>
      </c>
      <c r="G1344" s="563" t="s">
        <v>13886</v>
      </c>
      <c r="H1344" s="563" t="s">
        <v>10004</v>
      </c>
      <c r="I1344" s="563" t="s">
        <v>26690</v>
      </c>
      <c r="J1344" s="563" t="s">
        <v>109</v>
      </c>
      <c r="K1344" s="563" t="s">
        <v>24001</v>
      </c>
      <c r="L1344" s="563" t="s">
        <v>24001</v>
      </c>
      <c r="M1344" s="563" t="s">
        <v>24001</v>
      </c>
      <c r="N1344" s="563" t="s">
        <v>24001</v>
      </c>
      <c r="O1344" s="564" t="s">
        <v>24001</v>
      </c>
      <c r="P1344" s="564" t="s">
        <v>24001</v>
      </c>
      <c r="Q1344" s="564">
        <v>33148</v>
      </c>
      <c r="R1344" s="564"/>
      <c r="S1344" s="564" t="s">
        <v>29902</v>
      </c>
    </row>
    <row r="1345" spans="1:19" x14ac:dyDescent="0.35">
      <c r="A1345" s="559">
        <v>3400</v>
      </c>
      <c r="B1345" s="563" t="s">
        <v>484</v>
      </c>
      <c r="C1345" s="563" t="s">
        <v>8694</v>
      </c>
      <c r="D1345" s="563" t="s">
        <v>8699</v>
      </c>
      <c r="E1345" s="563" t="s">
        <v>8695</v>
      </c>
      <c r="F1345" s="563" t="s">
        <v>8696</v>
      </c>
      <c r="G1345" s="563" t="s">
        <v>8697</v>
      </c>
      <c r="H1345" s="563" t="s">
        <v>8698</v>
      </c>
      <c r="I1345" s="563" t="s">
        <v>26690</v>
      </c>
      <c r="J1345" s="563" t="s">
        <v>109</v>
      </c>
      <c r="K1345" s="563" t="s">
        <v>24001</v>
      </c>
      <c r="L1345" s="563" t="s">
        <v>24001</v>
      </c>
      <c r="M1345" s="563" t="s">
        <v>24001</v>
      </c>
      <c r="N1345" s="563" t="s">
        <v>24001</v>
      </c>
      <c r="O1345" s="564" t="s">
        <v>24001</v>
      </c>
      <c r="P1345" s="564" t="s">
        <v>24001</v>
      </c>
      <c r="Q1345" s="564">
        <v>33148</v>
      </c>
      <c r="R1345" s="564">
        <v>38509</v>
      </c>
      <c r="S1345" s="564" t="s">
        <v>29903</v>
      </c>
    </row>
    <row r="1346" spans="1:19" x14ac:dyDescent="0.35">
      <c r="A1346" s="559">
        <v>3401</v>
      </c>
      <c r="B1346" s="563" t="s">
        <v>484</v>
      </c>
      <c r="C1346" s="563" t="s">
        <v>8694</v>
      </c>
      <c r="D1346" s="563" t="s">
        <v>8702</v>
      </c>
      <c r="E1346" s="563" t="s">
        <v>24001</v>
      </c>
      <c r="F1346" s="563" t="s">
        <v>8700</v>
      </c>
      <c r="G1346" s="563" t="s">
        <v>8697</v>
      </c>
      <c r="H1346" s="563" t="s">
        <v>8701</v>
      </c>
      <c r="I1346" s="563" t="s">
        <v>26690</v>
      </c>
      <c r="J1346" s="563" t="s">
        <v>109</v>
      </c>
      <c r="K1346" s="563" t="s">
        <v>24001</v>
      </c>
      <c r="L1346" s="563" t="s">
        <v>24001</v>
      </c>
      <c r="M1346" s="563" t="s">
        <v>24001</v>
      </c>
      <c r="N1346" s="563" t="s">
        <v>24001</v>
      </c>
      <c r="O1346" s="564" t="s">
        <v>24001</v>
      </c>
      <c r="P1346" s="564" t="s">
        <v>24001</v>
      </c>
      <c r="Q1346" s="564">
        <v>38770</v>
      </c>
      <c r="R1346" s="564"/>
      <c r="S1346" s="564" t="s">
        <v>29904</v>
      </c>
    </row>
    <row r="1347" spans="1:19" x14ac:dyDescent="0.35">
      <c r="A1347" s="562">
        <v>3402</v>
      </c>
      <c r="B1347" s="563" t="s">
        <v>484</v>
      </c>
      <c r="C1347" s="563" t="s">
        <v>8694</v>
      </c>
      <c r="D1347" s="563" t="s">
        <v>24067</v>
      </c>
      <c r="E1347" s="563" t="s">
        <v>24068</v>
      </c>
      <c r="F1347" s="563" t="s">
        <v>24069</v>
      </c>
      <c r="G1347" s="563" t="s">
        <v>8697</v>
      </c>
      <c r="H1347" s="563" t="s">
        <v>24070</v>
      </c>
      <c r="I1347" s="563" t="s">
        <v>26690</v>
      </c>
      <c r="J1347" s="563" t="s">
        <v>109</v>
      </c>
      <c r="K1347" s="563" t="s">
        <v>24001</v>
      </c>
      <c r="L1347" s="563" t="s">
        <v>24001</v>
      </c>
      <c r="M1347" s="563" t="s">
        <v>24001</v>
      </c>
      <c r="N1347" s="563" t="s">
        <v>24001</v>
      </c>
      <c r="O1347" s="564" t="s">
        <v>24001</v>
      </c>
      <c r="P1347" s="564" t="s">
        <v>24001</v>
      </c>
      <c r="Q1347" s="564">
        <v>42475</v>
      </c>
      <c r="R1347" s="564"/>
      <c r="S1347" s="564" t="s">
        <v>29905</v>
      </c>
    </row>
    <row r="1348" spans="1:19" x14ac:dyDescent="0.35">
      <c r="A1348" s="559">
        <v>2586</v>
      </c>
      <c r="B1348" s="563" t="s">
        <v>484</v>
      </c>
      <c r="C1348" s="563" t="s">
        <v>8793</v>
      </c>
      <c r="D1348" s="563" t="s">
        <v>24699</v>
      </c>
      <c r="E1348" s="563" t="s">
        <v>8803</v>
      </c>
      <c r="F1348" s="563" t="s">
        <v>8804</v>
      </c>
      <c r="G1348" s="563" t="s">
        <v>8800</v>
      </c>
      <c r="H1348" s="563" t="s">
        <v>24700</v>
      </c>
      <c r="I1348" s="563" t="s">
        <v>26690</v>
      </c>
      <c r="J1348" s="563" t="s">
        <v>109</v>
      </c>
      <c r="K1348" s="563" t="s">
        <v>24001</v>
      </c>
      <c r="L1348" s="563" t="s">
        <v>24001</v>
      </c>
      <c r="M1348" s="563" t="s">
        <v>24001</v>
      </c>
      <c r="N1348" s="563" t="s">
        <v>24001</v>
      </c>
      <c r="O1348" s="564" t="s">
        <v>24001</v>
      </c>
      <c r="P1348" s="564" t="s">
        <v>24001</v>
      </c>
      <c r="Q1348" s="564">
        <v>33148</v>
      </c>
      <c r="R1348" s="564">
        <v>43116.680266203701</v>
      </c>
      <c r="S1348" s="564" t="s">
        <v>29906</v>
      </c>
    </row>
    <row r="1349" spans="1:19" x14ac:dyDescent="0.35">
      <c r="A1349" s="559">
        <v>2587</v>
      </c>
      <c r="B1349" s="563" t="s">
        <v>484</v>
      </c>
      <c r="C1349" s="563" t="s">
        <v>8793</v>
      </c>
      <c r="D1349" s="563" t="s">
        <v>8802</v>
      </c>
      <c r="E1349" s="563" t="s">
        <v>8798</v>
      </c>
      <c r="F1349" s="563" t="s">
        <v>8799</v>
      </c>
      <c r="G1349" s="563" t="s">
        <v>8800</v>
      </c>
      <c r="H1349" s="563" t="s">
        <v>8801</v>
      </c>
      <c r="I1349" s="563" t="s">
        <v>26690</v>
      </c>
      <c r="J1349" s="563" t="s">
        <v>109</v>
      </c>
      <c r="K1349" s="563" t="s">
        <v>24001</v>
      </c>
      <c r="L1349" s="563" t="s">
        <v>24001</v>
      </c>
      <c r="M1349" s="563" t="s">
        <v>24001</v>
      </c>
      <c r="N1349" s="563" t="s">
        <v>24001</v>
      </c>
      <c r="O1349" s="564" t="s">
        <v>24001</v>
      </c>
      <c r="P1349" s="564" t="s">
        <v>24001</v>
      </c>
      <c r="Q1349" s="564">
        <v>33148</v>
      </c>
      <c r="R1349" s="564"/>
      <c r="S1349" s="564" t="s">
        <v>29907</v>
      </c>
    </row>
    <row r="1350" spans="1:19" x14ac:dyDescent="0.35">
      <c r="A1350" s="562">
        <v>2588</v>
      </c>
      <c r="B1350" s="563" t="s">
        <v>484</v>
      </c>
      <c r="C1350" s="563" t="s">
        <v>8793</v>
      </c>
      <c r="D1350" s="563" t="s">
        <v>8808</v>
      </c>
      <c r="E1350" s="563" t="s">
        <v>8806</v>
      </c>
      <c r="F1350" s="563" t="s">
        <v>8807</v>
      </c>
      <c r="G1350" s="563" t="s">
        <v>8800</v>
      </c>
      <c r="H1350" s="563" t="s">
        <v>55</v>
      </c>
      <c r="I1350" s="563" t="s">
        <v>26690</v>
      </c>
      <c r="J1350" s="563" t="s">
        <v>109</v>
      </c>
      <c r="K1350" s="563" t="s">
        <v>24001</v>
      </c>
      <c r="L1350" s="563" t="s">
        <v>24001</v>
      </c>
      <c r="M1350" s="563" t="s">
        <v>24001</v>
      </c>
      <c r="N1350" s="563" t="s">
        <v>24001</v>
      </c>
      <c r="O1350" s="564" t="s">
        <v>24001</v>
      </c>
      <c r="P1350" s="564" t="s">
        <v>24001</v>
      </c>
      <c r="Q1350" s="564">
        <v>33148</v>
      </c>
      <c r="R1350" s="564"/>
      <c r="S1350" s="564" t="s">
        <v>8808</v>
      </c>
    </row>
    <row r="1351" spans="1:19" x14ac:dyDescent="0.35">
      <c r="A1351" s="559">
        <v>3184</v>
      </c>
      <c r="B1351" s="563" t="s">
        <v>484</v>
      </c>
      <c r="C1351" s="563" t="s">
        <v>7435</v>
      </c>
      <c r="D1351" s="563" t="s">
        <v>7491</v>
      </c>
      <c r="E1351" s="563" t="s">
        <v>7488</v>
      </c>
      <c r="F1351" s="563" t="s">
        <v>7489</v>
      </c>
      <c r="G1351" s="563" t="s">
        <v>7490</v>
      </c>
      <c r="H1351" s="563" t="s">
        <v>546</v>
      </c>
      <c r="I1351" s="563" t="s">
        <v>26690</v>
      </c>
      <c r="J1351" s="563" t="s">
        <v>24001</v>
      </c>
      <c r="K1351" s="563" t="s">
        <v>154</v>
      </c>
      <c r="L1351" s="563" t="s">
        <v>27591</v>
      </c>
      <c r="M1351" s="563" t="s">
        <v>24001</v>
      </c>
      <c r="N1351" s="563" t="s">
        <v>24001</v>
      </c>
      <c r="O1351" s="564" t="s">
        <v>24001</v>
      </c>
      <c r="P1351" s="564" t="s">
        <v>24001</v>
      </c>
      <c r="Q1351" s="564">
        <v>33148</v>
      </c>
      <c r="R1351" s="564">
        <v>38383</v>
      </c>
      <c r="S1351" s="564" t="s">
        <v>29908</v>
      </c>
    </row>
    <row r="1352" spans="1:19" x14ac:dyDescent="0.35">
      <c r="A1352" s="559">
        <v>750</v>
      </c>
      <c r="B1352" s="563" t="s">
        <v>484</v>
      </c>
      <c r="C1352" s="563" t="s">
        <v>18666</v>
      </c>
      <c r="D1352" s="563" t="s">
        <v>18775</v>
      </c>
      <c r="E1352" s="563" t="s">
        <v>18771</v>
      </c>
      <c r="F1352" s="563" t="s">
        <v>18772</v>
      </c>
      <c r="G1352" s="563" t="s">
        <v>18773</v>
      </c>
      <c r="H1352" s="563" t="s">
        <v>18774</v>
      </c>
      <c r="I1352" s="563" t="s">
        <v>26690</v>
      </c>
      <c r="J1352" s="563" t="s">
        <v>24001</v>
      </c>
      <c r="K1352" s="563" t="s">
        <v>62</v>
      </c>
      <c r="L1352" s="563" t="s">
        <v>24001</v>
      </c>
      <c r="M1352" s="563" t="s">
        <v>24001</v>
      </c>
      <c r="N1352" s="563" t="s">
        <v>24001</v>
      </c>
      <c r="O1352" s="564" t="s">
        <v>24001</v>
      </c>
      <c r="P1352" s="564" t="s">
        <v>24001</v>
      </c>
      <c r="Q1352" s="564">
        <v>33148</v>
      </c>
      <c r="R1352" s="564">
        <v>35780</v>
      </c>
      <c r="S1352" s="564" t="s">
        <v>29909</v>
      </c>
    </row>
    <row r="1353" spans="1:19" x14ac:dyDescent="0.35">
      <c r="A1353" s="562">
        <v>4227</v>
      </c>
      <c r="B1353" s="563" t="s">
        <v>484</v>
      </c>
      <c r="C1353" s="563" t="s">
        <v>1623</v>
      </c>
      <c r="D1353" s="563" t="s">
        <v>1701</v>
      </c>
      <c r="E1353" s="563" t="s">
        <v>1697</v>
      </c>
      <c r="F1353" s="563" t="s">
        <v>1698</v>
      </c>
      <c r="G1353" s="563" t="s">
        <v>1699</v>
      </c>
      <c r="H1353" s="563" t="s">
        <v>1700</v>
      </c>
      <c r="I1353" s="563" t="s">
        <v>26690</v>
      </c>
      <c r="J1353" s="563" t="s">
        <v>109</v>
      </c>
      <c r="K1353" s="563" t="s">
        <v>24001</v>
      </c>
      <c r="L1353" s="563" t="s">
        <v>24001</v>
      </c>
      <c r="M1353" s="563" t="s">
        <v>24001</v>
      </c>
      <c r="N1353" s="563" t="s">
        <v>24001</v>
      </c>
      <c r="O1353" s="564" t="s">
        <v>24001</v>
      </c>
      <c r="P1353" s="564" t="s">
        <v>24001</v>
      </c>
      <c r="Q1353" s="564">
        <v>33148</v>
      </c>
      <c r="R1353" s="564"/>
      <c r="S1353" s="564" t="s">
        <v>29910</v>
      </c>
    </row>
    <row r="1354" spans="1:19" x14ac:dyDescent="0.35">
      <c r="A1354" s="559">
        <v>1499</v>
      </c>
      <c r="B1354" s="563" t="s">
        <v>484</v>
      </c>
      <c r="C1354" s="563" t="s">
        <v>3331</v>
      </c>
      <c r="D1354" s="563" t="s">
        <v>3347</v>
      </c>
      <c r="E1354" s="563" t="s">
        <v>3343</v>
      </c>
      <c r="F1354" s="563" t="s">
        <v>3344</v>
      </c>
      <c r="G1354" s="563" t="s">
        <v>3345</v>
      </c>
      <c r="H1354" s="563" t="s">
        <v>3346</v>
      </c>
      <c r="I1354" s="563" t="s">
        <v>26690</v>
      </c>
      <c r="J1354" s="563" t="s">
        <v>24001</v>
      </c>
      <c r="K1354" s="563" t="s">
        <v>154</v>
      </c>
      <c r="L1354" s="563" t="s">
        <v>24001</v>
      </c>
      <c r="M1354" s="563" t="s">
        <v>24001</v>
      </c>
      <c r="N1354" s="563" t="s">
        <v>24001</v>
      </c>
      <c r="O1354" s="564" t="s">
        <v>24001</v>
      </c>
      <c r="P1354" s="564" t="s">
        <v>24001</v>
      </c>
      <c r="Q1354" s="564">
        <v>33148</v>
      </c>
      <c r="R1354" s="564"/>
      <c r="S1354" s="564" t="s">
        <v>29911</v>
      </c>
    </row>
    <row r="1355" spans="1:19" x14ac:dyDescent="0.35">
      <c r="A1355" s="559">
        <v>1500</v>
      </c>
      <c r="B1355" s="563" t="s">
        <v>484</v>
      </c>
      <c r="C1355" s="563" t="s">
        <v>3331</v>
      </c>
      <c r="D1355" s="563" t="s">
        <v>3350</v>
      </c>
      <c r="E1355" s="563" t="s">
        <v>3348</v>
      </c>
      <c r="F1355" s="563" t="s">
        <v>3349</v>
      </c>
      <c r="G1355" s="563" t="s">
        <v>3345</v>
      </c>
      <c r="H1355" s="563" t="s">
        <v>1259</v>
      </c>
      <c r="I1355" s="563" t="s">
        <v>26690</v>
      </c>
      <c r="J1355" s="563" t="s">
        <v>24001</v>
      </c>
      <c r="K1355" s="563" t="s">
        <v>24001</v>
      </c>
      <c r="L1355" s="563" t="s">
        <v>24001</v>
      </c>
      <c r="M1355" s="563" t="s">
        <v>24001</v>
      </c>
      <c r="N1355" s="563" t="s">
        <v>24001</v>
      </c>
      <c r="O1355" s="564" t="s">
        <v>24001</v>
      </c>
      <c r="P1355" s="564" t="s">
        <v>24001</v>
      </c>
      <c r="Q1355" s="564">
        <v>40107</v>
      </c>
      <c r="R1355" s="564"/>
      <c r="S1355" s="564" t="s">
        <v>29912</v>
      </c>
    </row>
    <row r="1356" spans="1:19" x14ac:dyDescent="0.35">
      <c r="A1356" s="562">
        <v>1501</v>
      </c>
      <c r="B1356" s="563" t="s">
        <v>484</v>
      </c>
      <c r="C1356" s="563" t="s">
        <v>3331</v>
      </c>
      <c r="D1356" s="563" t="s">
        <v>3353</v>
      </c>
      <c r="E1356" s="563" t="s">
        <v>24001</v>
      </c>
      <c r="F1356" s="563" t="s">
        <v>3351</v>
      </c>
      <c r="G1356" s="563" t="s">
        <v>3345</v>
      </c>
      <c r="H1356" s="563" t="s">
        <v>3352</v>
      </c>
      <c r="I1356" s="563" t="s">
        <v>26690</v>
      </c>
      <c r="J1356" s="563" t="s">
        <v>109</v>
      </c>
      <c r="K1356" s="563" t="s">
        <v>24001</v>
      </c>
      <c r="L1356" s="563" t="s">
        <v>24001</v>
      </c>
      <c r="M1356" s="563" t="s">
        <v>24001</v>
      </c>
      <c r="N1356" s="563" t="s">
        <v>24001</v>
      </c>
      <c r="O1356" s="564" t="s">
        <v>24001</v>
      </c>
      <c r="P1356" s="564" t="s">
        <v>24001</v>
      </c>
      <c r="Q1356" s="564">
        <v>33148</v>
      </c>
      <c r="R1356" s="564"/>
      <c r="S1356" s="564" t="s">
        <v>29913</v>
      </c>
    </row>
    <row r="1357" spans="1:19" x14ac:dyDescent="0.35">
      <c r="A1357" s="559">
        <v>1502</v>
      </c>
      <c r="B1357" s="563" t="s">
        <v>484</v>
      </c>
      <c r="C1357" s="563" t="s">
        <v>3331</v>
      </c>
      <c r="D1357" s="563" t="s">
        <v>3355</v>
      </c>
      <c r="E1357" s="563" t="s">
        <v>24001</v>
      </c>
      <c r="F1357" s="563" t="s">
        <v>3354</v>
      </c>
      <c r="G1357" s="563" t="s">
        <v>3345</v>
      </c>
      <c r="H1357" s="563" t="s">
        <v>231</v>
      </c>
      <c r="I1357" s="563" t="s">
        <v>26690</v>
      </c>
      <c r="J1357" s="563" t="s">
        <v>24001</v>
      </c>
      <c r="K1357" s="563" t="s">
        <v>24001</v>
      </c>
      <c r="L1357" s="563" t="s">
        <v>24001</v>
      </c>
      <c r="M1357" s="563" t="s">
        <v>24001</v>
      </c>
      <c r="N1357" s="563" t="s">
        <v>24001</v>
      </c>
      <c r="O1357" s="564" t="s">
        <v>24001</v>
      </c>
      <c r="P1357" s="564" t="s">
        <v>24001</v>
      </c>
      <c r="Q1357" s="564">
        <v>40107</v>
      </c>
      <c r="R1357" s="564"/>
      <c r="S1357" s="564" t="s">
        <v>34293</v>
      </c>
    </row>
    <row r="1358" spans="1:19" x14ac:dyDescent="0.35">
      <c r="A1358" s="559">
        <v>1503</v>
      </c>
      <c r="B1358" s="563" t="s">
        <v>484</v>
      </c>
      <c r="C1358" s="563" t="s">
        <v>3331</v>
      </c>
      <c r="D1358" s="563" t="s">
        <v>3357</v>
      </c>
      <c r="E1358" s="563" t="s">
        <v>3348</v>
      </c>
      <c r="F1358" s="563" t="s">
        <v>3356</v>
      </c>
      <c r="G1358" s="563" t="s">
        <v>3345</v>
      </c>
      <c r="H1358" s="563" t="s">
        <v>116</v>
      </c>
      <c r="I1358" s="563" t="s">
        <v>26690</v>
      </c>
      <c r="J1358" s="563" t="s">
        <v>24001</v>
      </c>
      <c r="K1358" s="563" t="s">
        <v>24001</v>
      </c>
      <c r="L1358" s="563" t="s">
        <v>24001</v>
      </c>
      <c r="M1358" s="563" t="s">
        <v>24001</v>
      </c>
      <c r="N1358" s="563" t="s">
        <v>24001</v>
      </c>
      <c r="O1358" s="564" t="s">
        <v>24001</v>
      </c>
      <c r="P1358" s="564" t="s">
        <v>24001</v>
      </c>
      <c r="Q1358" s="564">
        <v>40107</v>
      </c>
      <c r="R1358" s="564"/>
      <c r="S1358" s="564" t="s">
        <v>29914</v>
      </c>
    </row>
    <row r="1359" spans="1:19" x14ac:dyDescent="0.35">
      <c r="A1359" s="562">
        <v>1504</v>
      </c>
      <c r="B1359" s="563" t="s">
        <v>484</v>
      </c>
      <c r="C1359" s="563" t="s">
        <v>3331</v>
      </c>
      <c r="D1359" s="563" t="s">
        <v>3359</v>
      </c>
      <c r="E1359" s="563" t="s">
        <v>24001</v>
      </c>
      <c r="F1359" s="563" t="s">
        <v>3358</v>
      </c>
      <c r="G1359" s="563" t="s">
        <v>3345</v>
      </c>
      <c r="H1359" s="563" t="s">
        <v>55</v>
      </c>
      <c r="I1359" s="563" t="s">
        <v>26690</v>
      </c>
      <c r="J1359" s="563" t="s">
        <v>24001</v>
      </c>
      <c r="K1359" s="563" t="s">
        <v>24001</v>
      </c>
      <c r="L1359" s="563" t="s">
        <v>24001</v>
      </c>
      <c r="M1359" s="563" t="s">
        <v>24001</v>
      </c>
      <c r="N1359" s="563" t="s">
        <v>24001</v>
      </c>
      <c r="O1359" s="564" t="s">
        <v>24001</v>
      </c>
      <c r="P1359" s="564" t="s">
        <v>24001</v>
      </c>
      <c r="Q1359" s="564">
        <v>33148</v>
      </c>
      <c r="R1359" s="564"/>
      <c r="S1359" s="564" t="s">
        <v>3359</v>
      </c>
    </row>
    <row r="1360" spans="1:19" x14ac:dyDescent="0.35">
      <c r="A1360" s="559">
        <v>1505</v>
      </c>
      <c r="B1360" s="563" t="s">
        <v>484</v>
      </c>
      <c r="C1360" s="563" t="s">
        <v>3331</v>
      </c>
      <c r="D1360" s="563" t="s">
        <v>3363</v>
      </c>
      <c r="E1360" s="563" t="s">
        <v>3360</v>
      </c>
      <c r="F1360" s="563" t="s">
        <v>3361</v>
      </c>
      <c r="G1360" s="563" t="s">
        <v>3345</v>
      </c>
      <c r="H1360" s="563" t="s">
        <v>3362</v>
      </c>
      <c r="I1360" s="563" t="s">
        <v>26690</v>
      </c>
      <c r="J1360" s="563" t="s">
        <v>109</v>
      </c>
      <c r="K1360" s="563" t="s">
        <v>24001</v>
      </c>
      <c r="L1360" s="563" t="s">
        <v>24001</v>
      </c>
      <c r="M1360" s="563" t="s">
        <v>24001</v>
      </c>
      <c r="N1360" s="563" t="s">
        <v>24001</v>
      </c>
      <c r="O1360" s="564" t="s">
        <v>24001</v>
      </c>
      <c r="P1360" s="564" t="s">
        <v>24001</v>
      </c>
      <c r="Q1360" s="564">
        <v>33148</v>
      </c>
      <c r="R1360" s="564"/>
      <c r="S1360" s="564" t="s">
        <v>29915</v>
      </c>
    </row>
    <row r="1361" spans="1:19" x14ac:dyDescent="0.35">
      <c r="A1361" s="559">
        <v>4151</v>
      </c>
      <c r="B1361" s="563" t="s">
        <v>484</v>
      </c>
      <c r="C1361" s="563" t="s">
        <v>1436</v>
      </c>
      <c r="D1361" s="563" t="s">
        <v>24071</v>
      </c>
      <c r="E1361" s="563" t="s">
        <v>24072</v>
      </c>
      <c r="F1361" s="563" t="s">
        <v>24073</v>
      </c>
      <c r="G1361" s="563" t="s">
        <v>1470</v>
      </c>
      <c r="H1361" s="563" t="s">
        <v>24074</v>
      </c>
      <c r="I1361" s="563" t="s">
        <v>26690</v>
      </c>
      <c r="J1361" s="563" t="s">
        <v>109</v>
      </c>
      <c r="K1361" s="563" t="s">
        <v>24001</v>
      </c>
      <c r="L1361" s="563" t="s">
        <v>24001</v>
      </c>
      <c r="M1361" s="563" t="s">
        <v>24001</v>
      </c>
      <c r="N1361" s="563" t="s">
        <v>24001</v>
      </c>
      <c r="O1361" s="564" t="s">
        <v>24001</v>
      </c>
      <c r="P1361" s="564" t="s">
        <v>24001</v>
      </c>
      <c r="Q1361" s="564">
        <v>42296</v>
      </c>
      <c r="R1361" s="564"/>
      <c r="S1361" s="564" t="s">
        <v>29916</v>
      </c>
    </row>
    <row r="1362" spans="1:19" x14ac:dyDescent="0.35">
      <c r="A1362" s="562">
        <v>4152</v>
      </c>
      <c r="B1362" s="563" t="s">
        <v>484</v>
      </c>
      <c r="C1362" s="563" t="s">
        <v>1436</v>
      </c>
      <c r="D1362" s="563" t="s">
        <v>1472</v>
      </c>
      <c r="E1362" s="563" t="s">
        <v>24001</v>
      </c>
      <c r="F1362" s="563" t="s">
        <v>1469</v>
      </c>
      <c r="G1362" s="563" t="s">
        <v>1470</v>
      </c>
      <c r="H1362" s="563" t="s">
        <v>1471</v>
      </c>
      <c r="I1362" s="563" t="s">
        <v>26749</v>
      </c>
      <c r="J1362" s="563" t="s">
        <v>109</v>
      </c>
      <c r="K1362" s="563" t="s">
        <v>24001</v>
      </c>
      <c r="L1362" s="563" t="s">
        <v>24001</v>
      </c>
      <c r="M1362" s="563" t="s">
        <v>24001</v>
      </c>
      <c r="N1362" s="563" t="s">
        <v>24001</v>
      </c>
      <c r="O1362" s="564" t="s">
        <v>24001</v>
      </c>
      <c r="P1362" s="564" t="s">
        <v>24001</v>
      </c>
      <c r="Q1362" s="564">
        <v>33148</v>
      </c>
      <c r="R1362" s="564">
        <v>38509</v>
      </c>
      <c r="S1362" s="564" t="s">
        <v>29917</v>
      </c>
    </row>
    <row r="1363" spans="1:19" x14ac:dyDescent="0.35">
      <c r="A1363" s="559">
        <v>3404</v>
      </c>
      <c r="B1363" s="563" t="s">
        <v>484</v>
      </c>
      <c r="C1363" s="563" t="s">
        <v>1370</v>
      </c>
      <c r="D1363" s="563" t="s">
        <v>1375</v>
      </c>
      <c r="E1363" s="563" t="s">
        <v>1371</v>
      </c>
      <c r="F1363" s="563" t="s">
        <v>1372</v>
      </c>
      <c r="G1363" s="563" t="s">
        <v>1373</v>
      </c>
      <c r="H1363" s="563" t="s">
        <v>1374</v>
      </c>
      <c r="I1363" s="563" t="s">
        <v>26690</v>
      </c>
      <c r="J1363" s="563" t="s">
        <v>24001</v>
      </c>
      <c r="K1363" s="563" t="s">
        <v>24001</v>
      </c>
      <c r="L1363" s="563" t="s">
        <v>24001</v>
      </c>
      <c r="M1363" s="563" t="s">
        <v>24001</v>
      </c>
      <c r="N1363" s="563" t="s">
        <v>24001</v>
      </c>
      <c r="O1363" s="564" t="s">
        <v>24001</v>
      </c>
      <c r="P1363" s="564" t="s">
        <v>24001</v>
      </c>
      <c r="Q1363" s="564">
        <v>33148</v>
      </c>
      <c r="R1363" s="564"/>
      <c r="S1363" s="564" t="s">
        <v>29918</v>
      </c>
    </row>
    <row r="1364" spans="1:19" x14ac:dyDescent="0.35">
      <c r="A1364" s="559">
        <v>3405</v>
      </c>
      <c r="B1364" s="563" t="s">
        <v>484</v>
      </c>
      <c r="C1364" s="563" t="s">
        <v>1370</v>
      </c>
      <c r="D1364" s="563" t="s">
        <v>1379</v>
      </c>
      <c r="E1364" s="563" t="s">
        <v>1376</v>
      </c>
      <c r="F1364" s="563" t="s">
        <v>1377</v>
      </c>
      <c r="G1364" s="563" t="s">
        <v>1373</v>
      </c>
      <c r="H1364" s="563" t="s">
        <v>1378</v>
      </c>
      <c r="I1364" s="563" t="s">
        <v>26690</v>
      </c>
      <c r="J1364" s="563" t="s">
        <v>24001</v>
      </c>
      <c r="K1364" s="563" t="s">
        <v>50</v>
      </c>
      <c r="L1364" s="563" t="s">
        <v>27591</v>
      </c>
      <c r="M1364" s="563" t="s">
        <v>899</v>
      </c>
      <c r="N1364" s="563" t="s">
        <v>28712</v>
      </c>
      <c r="O1364" s="564" t="s">
        <v>24001</v>
      </c>
      <c r="P1364" s="564" t="s">
        <v>24001</v>
      </c>
      <c r="Q1364" s="564">
        <v>33148</v>
      </c>
      <c r="R1364" s="564"/>
      <c r="S1364" s="564" t="s">
        <v>29919</v>
      </c>
    </row>
    <row r="1365" spans="1:19" x14ac:dyDescent="0.35">
      <c r="A1365" s="562">
        <v>3406</v>
      </c>
      <c r="B1365" s="563" t="s">
        <v>484</v>
      </c>
      <c r="C1365" s="563" t="s">
        <v>1370</v>
      </c>
      <c r="D1365" s="563" t="s">
        <v>1382</v>
      </c>
      <c r="E1365" s="563" t="s">
        <v>1380</v>
      </c>
      <c r="F1365" s="563" t="s">
        <v>1381</v>
      </c>
      <c r="G1365" s="563" t="s">
        <v>1373</v>
      </c>
      <c r="H1365" s="563" t="s">
        <v>55</v>
      </c>
      <c r="I1365" s="563" t="s">
        <v>26690</v>
      </c>
      <c r="J1365" s="563" t="s">
        <v>24001</v>
      </c>
      <c r="K1365" s="563" t="s">
        <v>24001</v>
      </c>
      <c r="L1365" s="563" t="s">
        <v>24001</v>
      </c>
      <c r="M1365" s="563" t="s">
        <v>24001</v>
      </c>
      <c r="N1365" s="563" t="s">
        <v>24001</v>
      </c>
      <c r="O1365" s="564" t="s">
        <v>24001</v>
      </c>
      <c r="P1365" s="564" t="s">
        <v>24001</v>
      </c>
      <c r="Q1365" s="564">
        <v>33148</v>
      </c>
      <c r="R1365" s="564"/>
      <c r="S1365" s="564" t="s">
        <v>1382</v>
      </c>
    </row>
    <row r="1366" spans="1:19" x14ac:dyDescent="0.35">
      <c r="A1366" s="559">
        <v>95</v>
      </c>
      <c r="B1366" s="563" t="s">
        <v>484</v>
      </c>
      <c r="C1366" s="563" t="s">
        <v>29520</v>
      </c>
      <c r="D1366" s="563" t="s">
        <v>15823</v>
      </c>
      <c r="E1366" s="563" t="s">
        <v>15819</v>
      </c>
      <c r="F1366" s="563" t="s">
        <v>15820</v>
      </c>
      <c r="G1366" s="563" t="s">
        <v>15821</v>
      </c>
      <c r="H1366" s="563" t="s">
        <v>15822</v>
      </c>
      <c r="I1366" s="563" t="s">
        <v>26690</v>
      </c>
      <c r="J1366" s="563" t="s">
        <v>109</v>
      </c>
      <c r="K1366" s="563" t="s">
        <v>24001</v>
      </c>
      <c r="L1366" s="563" t="s">
        <v>24001</v>
      </c>
      <c r="M1366" s="563" t="s">
        <v>24001</v>
      </c>
      <c r="N1366" s="563" t="s">
        <v>24001</v>
      </c>
      <c r="O1366" s="564" t="s">
        <v>24001</v>
      </c>
      <c r="P1366" s="564" t="s">
        <v>24001</v>
      </c>
      <c r="Q1366" s="564">
        <v>33148</v>
      </c>
      <c r="R1366" s="564"/>
      <c r="S1366" s="564" t="s">
        <v>29920</v>
      </c>
    </row>
    <row r="1367" spans="1:19" x14ac:dyDescent="0.35">
      <c r="A1367" s="559">
        <v>3185</v>
      </c>
      <c r="B1367" s="563" t="s">
        <v>484</v>
      </c>
      <c r="C1367" s="563" t="s">
        <v>7435</v>
      </c>
      <c r="D1367" s="563" t="s">
        <v>7496</v>
      </c>
      <c r="E1367" s="563" t="s">
        <v>7492</v>
      </c>
      <c r="F1367" s="563" t="s">
        <v>7493</v>
      </c>
      <c r="G1367" s="563" t="s">
        <v>7494</v>
      </c>
      <c r="H1367" s="563" t="s">
        <v>7495</v>
      </c>
      <c r="I1367" s="563" t="s">
        <v>26690</v>
      </c>
      <c r="J1367" s="563" t="s">
        <v>109</v>
      </c>
      <c r="K1367" s="563" t="s">
        <v>24001</v>
      </c>
      <c r="L1367" s="563" t="s">
        <v>24001</v>
      </c>
      <c r="M1367" s="563" t="s">
        <v>24001</v>
      </c>
      <c r="N1367" s="563" t="s">
        <v>24001</v>
      </c>
      <c r="O1367" s="564" t="s">
        <v>24001</v>
      </c>
      <c r="P1367" s="564" t="s">
        <v>24001</v>
      </c>
      <c r="Q1367" s="564">
        <v>33148</v>
      </c>
      <c r="R1367" s="564"/>
      <c r="S1367" s="564" t="s">
        <v>29921</v>
      </c>
    </row>
    <row r="1368" spans="1:19" x14ac:dyDescent="0.35">
      <c r="A1368" s="562">
        <v>3712</v>
      </c>
      <c r="B1368" s="563" t="s">
        <v>484</v>
      </c>
      <c r="C1368" s="563" t="s">
        <v>1745</v>
      </c>
      <c r="D1368" s="563" t="s">
        <v>1788</v>
      </c>
      <c r="E1368" s="563" t="s">
        <v>1784</v>
      </c>
      <c r="F1368" s="563" t="s">
        <v>1785</v>
      </c>
      <c r="G1368" s="563" t="s">
        <v>1786</v>
      </c>
      <c r="H1368" s="563" t="s">
        <v>1787</v>
      </c>
      <c r="I1368" s="563" t="s">
        <v>26690</v>
      </c>
      <c r="J1368" s="563" t="s">
        <v>24001</v>
      </c>
      <c r="K1368" s="563" t="s">
        <v>154</v>
      </c>
      <c r="L1368" s="563" t="s">
        <v>24001</v>
      </c>
      <c r="M1368" s="563" t="s">
        <v>24001</v>
      </c>
      <c r="N1368" s="563" t="s">
        <v>24001</v>
      </c>
      <c r="O1368" s="564" t="s">
        <v>24001</v>
      </c>
      <c r="P1368" s="564" t="s">
        <v>24001</v>
      </c>
      <c r="Q1368" s="564">
        <v>33148</v>
      </c>
      <c r="R1368" s="564"/>
      <c r="S1368" s="564" t="s">
        <v>29922</v>
      </c>
    </row>
    <row r="1369" spans="1:19" x14ac:dyDescent="0.35">
      <c r="A1369" s="559">
        <v>16</v>
      </c>
      <c r="B1369" s="563" t="s">
        <v>484</v>
      </c>
      <c r="C1369" s="563" t="s">
        <v>18598</v>
      </c>
      <c r="D1369" s="563" t="s">
        <v>34294</v>
      </c>
      <c r="E1369" s="563" t="s">
        <v>24001</v>
      </c>
      <c r="F1369" s="563" t="s">
        <v>34295</v>
      </c>
      <c r="G1369" s="563" t="s">
        <v>34296</v>
      </c>
      <c r="H1369" s="563" t="s">
        <v>17412</v>
      </c>
      <c r="I1369" s="563" t="s">
        <v>26690</v>
      </c>
      <c r="J1369" s="563" t="s">
        <v>109</v>
      </c>
      <c r="K1369" s="563" t="s">
        <v>24001</v>
      </c>
      <c r="L1369" s="563" t="s">
        <v>24001</v>
      </c>
      <c r="M1369" s="563" t="s">
        <v>24001</v>
      </c>
      <c r="N1369" s="563" t="s">
        <v>24001</v>
      </c>
      <c r="O1369" s="564" t="s">
        <v>24001</v>
      </c>
      <c r="P1369" s="564" t="s">
        <v>24001</v>
      </c>
      <c r="Q1369" s="564">
        <v>45432</v>
      </c>
      <c r="R1369" s="564"/>
      <c r="S1369" s="564" t="s">
        <v>34297</v>
      </c>
    </row>
    <row r="1370" spans="1:19" x14ac:dyDescent="0.35">
      <c r="A1370" s="559">
        <v>2005</v>
      </c>
      <c r="B1370" s="563" t="s">
        <v>484</v>
      </c>
      <c r="C1370" s="563" t="s">
        <v>28698</v>
      </c>
      <c r="D1370" s="563" t="s">
        <v>5624</v>
      </c>
      <c r="E1370" s="563" t="s">
        <v>24001</v>
      </c>
      <c r="F1370" s="563" t="s">
        <v>5621</v>
      </c>
      <c r="G1370" s="563" t="s">
        <v>5622</v>
      </c>
      <c r="H1370" s="563" t="s">
        <v>5623</v>
      </c>
      <c r="I1370" s="563" t="s">
        <v>26690</v>
      </c>
      <c r="J1370" s="563" t="s">
        <v>109</v>
      </c>
      <c r="K1370" s="563" t="s">
        <v>24001</v>
      </c>
      <c r="L1370" s="563" t="s">
        <v>24001</v>
      </c>
      <c r="M1370" s="563" t="s">
        <v>24001</v>
      </c>
      <c r="N1370" s="563" t="s">
        <v>24001</v>
      </c>
      <c r="O1370" s="564" t="s">
        <v>24001</v>
      </c>
      <c r="P1370" s="564" t="s">
        <v>24001</v>
      </c>
      <c r="Q1370" s="564">
        <v>38558</v>
      </c>
      <c r="R1370" s="564"/>
      <c r="S1370" s="564" t="s">
        <v>29923</v>
      </c>
    </row>
    <row r="1371" spans="1:19" x14ac:dyDescent="0.35">
      <c r="A1371" s="562">
        <v>2365</v>
      </c>
      <c r="B1371" s="563" t="s">
        <v>484</v>
      </c>
      <c r="C1371" s="563" t="s">
        <v>7685</v>
      </c>
      <c r="D1371" s="563" t="s">
        <v>7690</v>
      </c>
      <c r="E1371" s="563" t="s">
        <v>7686</v>
      </c>
      <c r="F1371" s="563" t="s">
        <v>7687</v>
      </c>
      <c r="G1371" s="563" t="s">
        <v>7688</v>
      </c>
      <c r="H1371" s="563" t="s">
        <v>7689</v>
      </c>
      <c r="I1371" s="563" t="s">
        <v>26690</v>
      </c>
      <c r="J1371" s="563" t="s">
        <v>24001</v>
      </c>
      <c r="K1371" s="563" t="s">
        <v>24001</v>
      </c>
      <c r="L1371" s="563" t="s">
        <v>24001</v>
      </c>
      <c r="M1371" s="563" t="s">
        <v>24001</v>
      </c>
      <c r="N1371" s="563" t="s">
        <v>24001</v>
      </c>
      <c r="O1371" s="564" t="s">
        <v>24001</v>
      </c>
      <c r="P1371" s="564" t="s">
        <v>24001</v>
      </c>
      <c r="Q1371" s="564">
        <v>33148</v>
      </c>
      <c r="R1371" s="564"/>
      <c r="S1371" s="564" t="s">
        <v>29924</v>
      </c>
    </row>
    <row r="1372" spans="1:19" x14ac:dyDescent="0.35">
      <c r="A1372" s="559">
        <v>2366</v>
      </c>
      <c r="B1372" s="563" t="s">
        <v>484</v>
      </c>
      <c r="C1372" s="563" t="s">
        <v>7685</v>
      </c>
      <c r="D1372" s="563" t="s">
        <v>7694</v>
      </c>
      <c r="E1372" s="563" t="s">
        <v>7691</v>
      </c>
      <c r="F1372" s="563" t="s">
        <v>7692</v>
      </c>
      <c r="G1372" s="563" t="s">
        <v>7688</v>
      </c>
      <c r="H1372" s="563" t="s">
        <v>7693</v>
      </c>
      <c r="I1372" s="563" t="s">
        <v>26690</v>
      </c>
      <c r="J1372" s="563" t="s">
        <v>24001</v>
      </c>
      <c r="K1372" s="563" t="s">
        <v>24001</v>
      </c>
      <c r="L1372" s="563" t="s">
        <v>24001</v>
      </c>
      <c r="M1372" s="563" t="s">
        <v>24001</v>
      </c>
      <c r="N1372" s="563" t="s">
        <v>24001</v>
      </c>
      <c r="O1372" s="564" t="s">
        <v>24001</v>
      </c>
      <c r="P1372" s="564" t="s">
        <v>24001</v>
      </c>
      <c r="Q1372" s="564">
        <v>33148</v>
      </c>
      <c r="R1372" s="564"/>
      <c r="S1372" s="564" t="s">
        <v>29925</v>
      </c>
    </row>
    <row r="1373" spans="1:19" x14ac:dyDescent="0.35">
      <c r="A1373" s="559">
        <v>2367</v>
      </c>
      <c r="B1373" s="563" t="s">
        <v>484</v>
      </c>
      <c r="C1373" s="563" t="s">
        <v>7685</v>
      </c>
      <c r="D1373" s="563" t="s">
        <v>7698</v>
      </c>
      <c r="E1373" s="563" t="s">
        <v>7695</v>
      </c>
      <c r="F1373" s="563" t="s">
        <v>7696</v>
      </c>
      <c r="G1373" s="563" t="s">
        <v>7688</v>
      </c>
      <c r="H1373" s="563" t="s">
        <v>7697</v>
      </c>
      <c r="I1373" s="563" t="s">
        <v>26690</v>
      </c>
      <c r="J1373" s="563" t="s">
        <v>24001</v>
      </c>
      <c r="K1373" s="563" t="s">
        <v>24001</v>
      </c>
      <c r="L1373" s="563" t="s">
        <v>24001</v>
      </c>
      <c r="M1373" s="563" t="s">
        <v>24001</v>
      </c>
      <c r="N1373" s="563" t="s">
        <v>24001</v>
      </c>
      <c r="O1373" s="564" t="s">
        <v>24001</v>
      </c>
      <c r="P1373" s="564" t="s">
        <v>24001</v>
      </c>
      <c r="Q1373" s="564">
        <v>33148</v>
      </c>
      <c r="R1373" s="564"/>
      <c r="S1373" s="564" t="s">
        <v>29926</v>
      </c>
    </row>
    <row r="1374" spans="1:19" x14ac:dyDescent="0.35">
      <c r="A1374" s="562">
        <v>2368</v>
      </c>
      <c r="B1374" s="563" t="s">
        <v>484</v>
      </c>
      <c r="C1374" s="563" t="s">
        <v>7685</v>
      </c>
      <c r="D1374" s="563" t="s">
        <v>7701</v>
      </c>
      <c r="E1374" s="563" t="s">
        <v>7699</v>
      </c>
      <c r="F1374" s="563" t="s">
        <v>7700</v>
      </c>
      <c r="G1374" s="563" t="s">
        <v>7688</v>
      </c>
      <c r="H1374" s="563" t="s">
        <v>55</v>
      </c>
      <c r="I1374" s="563" t="s">
        <v>26690</v>
      </c>
      <c r="J1374" s="563" t="s">
        <v>24001</v>
      </c>
      <c r="K1374" s="563" t="s">
        <v>24001</v>
      </c>
      <c r="L1374" s="563" t="s">
        <v>24001</v>
      </c>
      <c r="M1374" s="563" t="s">
        <v>24001</v>
      </c>
      <c r="N1374" s="563" t="s">
        <v>24001</v>
      </c>
      <c r="O1374" s="564" t="s">
        <v>24001</v>
      </c>
      <c r="P1374" s="564" t="s">
        <v>24001</v>
      </c>
      <c r="Q1374" s="564">
        <v>33148</v>
      </c>
      <c r="R1374" s="564"/>
      <c r="S1374" s="564" t="s">
        <v>7701</v>
      </c>
    </row>
    <row r="1375" spans="1:19" x14ac:dyDescent="0.35">
      <c r="A1375" s="559">
        <v>2369</v>
      </c>
      <c r="B1375" s="563" t="s">
        <v>484</v>
      </c>
      <c r="C1375" s="563" t="s">
        <v>7685</v>
      </c>
      <c r="D1375" s="563" t="s">
        <v>7705</v>
      </c>
      <c r="E1375" s="563" t="s">
        <v>7702</v>
      </c>
      <c r="F1375" s="563" t="s">
        <v>7703</v>
      </c>
      <c r="G1375" s="563" t="s">
        <v>7688</v>
      </c>
      <c r="H1375" s="563" t="s">
        <v>7704</v>
      </c>
      <c r="I1375" s="563" t="s">
        <v>26690</v>
      </c>
      <c r="J1375" s="563" t="s">
        <v>24001</v>
      </c>
      <c r="K1375" s="563" t="s">
        <v>24001</v>
      </c>
      <c r="L1375" s="563" t="s">
        <v>24001</v>
      </c>
      <c r="M1375" s="563" t="s">
        <v>24001</v>
      </c>
      <c r="N1375" s="563" t="s">
        <v>24001</v>
      </c>
      <c r="O1375" s="564" t="s">
        <v>24001</v>
      </c>
      <c r="P1375" s="564" t="s">
        <v>24001</v>
      </c>
      <c r="Q1375" s="564">
        <v>33148</v>
      </c>
      <c r="R1375" s="564"/>
      <c r="S1375" s="564" t="s">
        <v>29927</v>
      </c>
    </row>
    <row r="1376" spans="1:19" x14ac:dyDescent="0.35">
      <c r="A1376" s="559">
        <v>2370</v>
      </c>
      <c r="B1376" s="563" t="s">
        <v>484</v>
      </c>
      <c r="C1376" s="563" t="s">
        <v>7685</v>
      </c>
      <c r="D1376" s="563" t="s">
        <v>7709</v>
      </c>
      <c r="E1376" s="563" t="s">
        <v>7706</v>
      </c>
      <c r="F1376" s="563" t="s">
        <v>7707</v>
      </c>
      <c r="G1376" s="563" t="s">
        <v>7688</v>
      </c>
      <c r="H1376" s="563" t="s">
        <v>7708</v>
      </c>
      <c r="I1376" s="563" t="s">
        <v>26690</v>
      </c>
      <c r="J1376" s="563" t="s">
        <v>24001</v>
      </c>
      <c r="K1376" s="563" t="s">
        <v>24001</v>
      </c>
      <c r="L1376" s="563" t="s">
        <v>24001</v>
      </c>
      <c r="M1376" s="563" t="s">
        <v>24001</v>
      </c>
      <c r="N1376" s="563" t="s">
        <v>24001</v>
      </c>
      <c r="O1376" s="564" t="s">
        <v>24001</v>
      </c>
      <c r="P1376" s="564" t="s">
        <v>24001</v>
      </c>
      <c r="Q1376" s="564">
        <v>33148</v>
      </c>
      <c r="R1376" s="564"/>
      <c r="S1376" s="564" t="s">
        <v>29928</v>
      </c>
    </row>
    <row r="1377" spans="1:19" x14ac:dyDescent="0.35">
      <c r="A1377" s="562">
        <v>673</v>
      </c>
      <c r="B1377" s="563" t="s">
        <v>484</v>
      </c>
      <c r="C1377" s="563" t="s">
        <v>16579</v>
      </c>
      <c r="D1377" s="563" t="s">
        <v>16584</v>
      </c>
      <c r="E1377" s="563" t="s">
        <v>16580</v>
      </c>
      <c r="F1377" s="563" t="s">
        <v>16581</v>
      </c>
      <c r="G1377" s="563" t="s">
        <v>16582</v>
      </c>
      <c r="H1377" s="563" t="s">
        <v>16583</v>
      </c>
      <c r="I1377" s="563" t="s">
        <v>26690</v>
      </c>
      <c r="J1377" s="563" t="s">
        <v>109</v>
      </c>
      <c r="K1377" s="563" t="s">
        <v>24001</v>
      </c>
      <c r="L1377" s="563" t="s">
        <v>24001</v>
      </c>
      <c r="M1377" s="563" t="s">
        <v>24001</v>
      </c>
      <c r="N1377" s="563" t="s">
        <v>24001</v>
      </c>
      <c r="O1377" s="564" t="s">
        <v>24001</v>
      </c>
      <c r="P1377" s="564" t="s">
        <v>24001</v>
      </c>
      <c r="Q1377" s="564">
        <v>41709</v>
      </c>
      <c r="R1377" s="564"/>
      <c r="S1377" s="564" t="s">
        <v>29929</v>
      </c>
    </row>
    <row r="1378" spans="1:19" x14ac:dyDescent="0.35">
      <c r="A1378" s="559">
        <v>674</v>
      </c>
      <c r="B1378" s="563" t="s">
        <v>484</v>
      </c>
      <c r="C1378" s="563" t="s">
        <v>16579</v>
      </c>
      <c r="D1378" s="563" t="s">
        <v>16588</v>
      </c>
      <c r="E1378" s="563" t="s">
        <v>16585</v>
      </c>
      <c r="F1378" s="563" t="s">
        <v>16586</v>
      </c>
      <c r="G1378" s="563" t="s">
        <v>16582</v>
      </c>
      <c r="H1378" s="563" t="s">
        <v>16587</v>
      </c>
      <c r="I1378" s="563" t="s">
        <v>26690</v>
      </c>
      <c r="J1378" s="563" t="s">
        <v>24001</v>
      </c>
      <c r="K1378" s="563" t="s">
        <v>24001</v>
      </c>
      <c r="L1378" s="563" t="s">
        <v>24001</v>
      </c>
      <c r="M1378" s="563" t="s">
        <v>24001</v>
      </c>
      <c r="N1378" s="563" t="s">
        <v>24001</v>
      </c>
      <c r="O1378" s="564" t="s">
        <v>24001</v>
      </c>
      <c r="P1378" s="564" t="s">
        <v>24001</v>
      </c>
      <c r="Q1378" s="564">
        <v>33148</v>
      </c>
      <c r="R1378" s="564"/>
      <c r="S1378" s="564" t="s">
        <v>29930</v>
      </c>
    </row>
    <row r="1379" spans="1:19" x14ac:dyDescent="0.35">
      <c r="A1379" s="559">
        <v>6170</v>
      </c>
      <c r="B1379" s="563" t="s">
        <v>484</v>
      </c>
      <c r="C1379" s="563" t="s">
        <v>16579</v>
      </c>
      <c r="D1379" s="563" t="s">
        <v>16591</v>
      </c>
      <c r="E1379" s="563" t="s">
        <v>24001</v>
      </c>
      <c r="F1379" s="563" t="s">
        <v>16589</v>
      </c>
      <c r="G1379" s="563" t="s">
        <v>16590</v>
      </c>
      <c r="H1379" s="563" t="s">
        <v>55</v>
      </c>
      <c r="I1379" s="563" t="s">
        <v>26690</v>
      </c>
      <c r="J1379" s="563" t="s">
        <v>24001</v>
      </c>
      <c r="K1379" s="563" t="s">
        <v>24001</v>
      </c>
      <c r="L1379" s="563" t="s">
        <v>24001</v>
      </c>
      <c r="M1379" s="563" t="s">
        <v>24001</v>
      </c>
      <c r="N1379" s="563" t="s">
        <v>24001</v>
      </c>
      <c r="O1379" s="564" t="s">
        <v>24001</v>
      </c>
      <c r="P1379" s="564" t="s">
        <v>24001</v>
      </c>
      <c r="Q1379" s="564">
        <v>33148</v>
      </c>
      <c r="R1379" s="564"/>
      <c r="S1379" s="564" t="s">
        <v>16591</v>
      </c>
    </row>
    <row r="1380" spans="1:19" x14ac:dyDescent="0.35">
      <c r="A1380" s="562">
        <v>3271</v>
      </c>
      <c r="B1380" s="563" t="s">
        <v>484</v>
      </c>
      <c r="C1380" s="563" t="s">
        <v>8118</v>
      </c>
      <c r="D1380" s="563" t="s">
        <v>8463</v>
      </c>
      <c r="E1380" s="563" t="s">
        <v>8459</v>
      </c>
      <c r="F1380" s="563" t="s">
        <v>8460</v>
      </c>
      <c r="G1380" s="563" t="s">
        <v>8461</v>
      </c>
      <c r="H1380" s="563" t="s">
        <v>8462</v>
      </c>
      <c r="I1380" s="563" t="s">
        <v>26690</v>
      </c>
      <c r="J1380" s="563" t="s">
        <v>24001</v>
      </c>
      <c r="K1380" s="563" t="s">
        <v>154</v>
      </c>
      <c r="L1380" s="563" t="s">
        <v>24001</v>
      </c>
      <c r="M1380" s="563" t="s">
        <v>24001</v>
      </c>
      <c r="N1380" s="563" t="s">
        <v>24001</v>
      </c>
      <c r="O1380" s="564" t="s">
        <v>24001</v>
      </c>
      <c r="P1380" s="564" t="s">
        <v>24001</v>
      </c>
      <c r="Q1380" s="564">
        <v>33148</v>
      </c>
      <c r="R1380" s="564">
        <v>40926.550706018497</v>
      </c>
      <c r="S1380" s="564" t="s">
        <v>29931</v>
      </c>
    </row>
    <row r="1381" spans="1:19" x14ac:dyDescent="0.35">
      <c r="A1381" s="559">
        <v>3272</v>
      </c>
      <c r="B1381" s="563" t="s">
        <v>484</v>
      </c>
      <c r="C1381" s="563" t="s">
        <v>8118</v>
      </c>
      <c r="D1381" s="563" t="s">
        <v>8466</v>
      </c>
      <c r="E1381" s="563" t="s">
        <v>24001</v>
      </c>
      <c r="F1381" s="563" t="s">
        <v>8464</v>
      </c>
      <c r="G1381" s="563" t="s">
        <v>8461</v>
      </c>
      <c r="H1381" s="563" t="s">
        <v>8465</v>
      </c>
      <c r="I1381" s="563" t="s">
        <v>27054</v>
      </c>
      <c r="J1381" s="563" t="s">
        <v>24001</v>
      </c>
      <c r="K1381" s="563" t="s">
        <v>24001</v>
      </c>
      <c r="L1381" s="563" t="s">
        <v>24001</v>
      </c>
      <c r="M1381" s="563" t="s">
        <v>24001</v>
      </c>
      <c r="N1381" s="563" t="s">
        <v>24001</v>
      </c>
      <c r="O1381" s="564" t="s">
        <v>24001</v>
      </c>
      <c r="P1381" s="564" t="s">
        <v>24001</v>
      </c>
      <c r="Q1381" s="564">
        <v>33148</v>
      </c>
      <c r="R1381" s="564">
        <v>40926.542893518497</v>
      </c>
      <c r="S1381" s="564" t="s">
        <v>29932</v>
      </c>
    </row>
    <row r="1382" spans="1:19" x14ac:dyDescent="0.35">
      <c r="A1382" s="559">
        <v>4197</v>
      </c>
      <c r="B1382" s="563" t="s">
        <v>484</v>
      </c>
      <c r="C1382" s="563" t="s">
        <v>1407</v>
      </c>
      <c r="D1382" s="563" t="s">
        <v>1431</v>
      </c>
      <c r="E1382" s="563" t="s">
        <v>1428</v>
      </c>
      <c r="F1382" s="563" t="s">
        <v>1429</v>
      </c>
      <c r="G1382" s="563" t="s">
        <v>1430</v>
      </c>
      <c r="H1382" s="563" t="s">
        <v>300</v>
      </c>
      <c r="I1382" s="563" t="s">
        <v>26690</v>
      </c>
      <c r="J1382" s="563" t="s">
        <v>24001</v>
      </c>
      <c r="K1382" s="563" t="s">
        <v>24001</v>
      </c>
      <c r="L1382" s="563" t="s">
        <v>24001</v>
      </c>
      <c r="M1382" s="563" t="s">
        <v>24001</v>
      </c>
      <c r="N1382" s="563" t="s">
        <v>24001</v>
      </c>
      <c r="O1382" s="564" t="s">
        <v>24001</v>
      </c>
      <c r="P1382" s="564" t="s">
        <v>24001</v>
      </c>
      <c r="Q1382" s="564">
        <v>33148</v>
      </c>
      <c r="R1382" s="564"/>
      <c r="S1382" s="564" t="s">
        <v>29933</v>
      </c>
    </row>
    <row r="1383" spans="1:19" x14ac:dyDescent="0.35">
      <c r="A1383" s="562">
        <v>6158</v>
      </c>
      <c r="B1383" s="563" t="s">
        <v>484</v>
      </c>
      <c r="C1383" s="563" t="s">
        <v>13313</v>
      </c>
      <c r="D1383" s="563" t="s">
        <v>13896</v>
      </c>
      <c r="E1383" s="563" t="s">
        <v>13893</v>
      </c>
      <c r="F1383" s="563" t="s">
        <v>13894</v>
      </c>
      <c r="G1383" s="563" t="s">
        <v>13895</v>
      </c>
      <c r="H1383" s="563" t="s">
        <v>55</v>
      </c>
      <c r="I1383" s="563" t="s">
        <v>26690</v>
      </c>
      <c r="J1383" s="563" t="s">
        <v>24001</v>
      </c>
      <c r="K1383" s="563" t="s">
        <v>24001</v>
      </c>
      <c r="L1383" s="563" t="s">
        <v>24001</v>
      </c>
      <c r="M1383" s="563" t="s">
        <v>24001</v>
      </c>
      <c r="N1383" s="563" t="s">
        <v>24001</v>
      </c>
      <c r="O1383" s="564" t="s">
        <v>24001</v>
      </c>
      <c r="P1383" s="564" t="s">
        <v>24001</v>
      </c>
      <c r="Q1383" s="564">
        <v>33148</v>
      </c>
      <c r="R1383" s="564"/>
      <c r="S1383" s="564" t="s">
        <v>13896</v>
      </c>
    </row>
    <row r="1384" spans="1:19" x14ac:dyDescent="0.35">
      <c r="A1384" s="559">
        <v>5930</v>
      </c>
      <c r="B1384" s="563" t="s">
        <v>484</v>
      </c>
      <c r="C1384" s="563" t="s">
        <v>29047</v>
      </c>
      <c r="D1384" s="563" t="s">
        <v>9954</v>
      </c>
      <c r="E1384" s="563" t="s">
        <v>9950</v>
      </c>
      <c r="F1384" s="563" t="s">
        <v>9951</v>
      </c>
      <c r="G1384" s="563" t="s">
        <v>9952</v>
      </c>
      <c r="H1384" s="563" t="s">
        <v>9953</v>
      </c>
      <c r="I1384" s="563" t="s">
        <v>26690</v>
      </c>
      <c r="J1384" s="563" t="s">
        <v>109</v>
      </c>
      <c r="K1384" s="563" t="s">
        <v>24001</v>
      </c>
      <c r="L1384" s="563" t="s">
        <v>24001</v>
      </c>
      <c r="M1384" s="563" t="s">
        <v>24001</v>
      </c>
      <c r="N1384" s="563" t="s">
        <v>24001</v>
      </c>
      <c r="O1384" s="564" t="s">
        <v>24001</v>
      </c>
      <c r="P1384" s="564" t="s">
        <v>24001</v>
      </c>
      <c r="Q1384" s="564">
        <v>33148</v>
      </c>
      <c r="R1384" s="564"/>
      <c r="S1384" s="564" t="s">
        <v>29934</v>
      </c>
    </row>
    <row r="1385" spans="1:19" x14ac:dyDescent="0.35">
      <c r="A1385" s="559">
        <v>1551</v>
      </c>
      <c r="B1385" s="563" t="s">
        <v>484</v>
      </c>
      <c r="C1385" s="563" t="s">
        <v>727</v>
      </c>
      <c r="D1385" s="563" t="s">
        <v>763</v>
      </c>
      <c r="E1385" s="563" t="s">
        <v>760</v>
      </c>
      <c r="F1385" s="563" t="s">
        <v>761</v>
      </c>
      <c r="G1385" s="563" t="s">
        <v>758</v>
      </c>
      <c r="H1385" s="563" t="s">
        <v>762</v>
      </c>
      <c r="I1385" s="563" t="s">
        <v>26690</v>
      </c>
      <c r="J1385" s="563" t="s">
        <v>24001</v>
      </c>
      <c r="K1385" s="563" t="s">
        <v>24001</v>
      </c>
      <c r="L1385" s="563" t="s">
        <v>24001</v>
      </c>
      <c r="M1385" s="563" t="s">
        <v>24001</v>
      </c>
      <c r="N1385" s="563" t="s">
        <v>24001</v>
      </c>
      <c r="O1385" s="564" t="s">
        <v>24001</v>
      </c>
      <c r="P1385" s="564" t="s">
        <v>24001</v>
      </c>
      <c r="Q1385" s="564">
        <v>33148</v>
      </c>
      <c r="R1385" s="564"/>
      <c r="S1385" s="564" t="s">
        <v>29935</v>
      </c>
    </row>
    <row r="1386" spans="1:19" x14ac:dyDescent="0.35">
      <c r="A1386" s="562">
        <v>3466</v>
      </c>
      <c r="B1386" s="563" t="s">
        <v>484</v>
      </c>
      <c r="C1386" s="563" t="s">
        <v>29019</v>
      </c>
      <c r="D1386" s="563" t="s">
        <v>3958</v>
      </c>
      <c r="E1386" s="563" t="s">
        <v>3955</v>
      </c>
      <c r="F1386" s="563" t="s">
        <v>3956</v>
      </c>
      <c r="G1386" s="563" t="s">
        <v>3957</v>
      </c>
      <c r="H1386" s="563" t="s">
        <v>1277</v>
      </c>
      <c r="I1386" s="563" t="s">
        <v>26690</v>
      </c>
      <c r="J1386" s="563" t="s">
        <v>109</v>
      </c>
      <c r="K1386" s="563" t="s">
        <v>24001</v>
      </c>
      <c r="L1386" s="563" t="s">
        <v>24001</v>
      </c>
      <c r="M1386" s="563" t="s">
        <v>24001</v>
      </c>
      <c r="N1386" s="563" t="s">
        <v>24001</v>
      </c>
      <c r="O1386" s="564" t="s">
        <v>24001</v>
      </c>
      <c r="P1386" s="564" t="s">
        <v>24001</v>
      </c>
      <c r="Q1386" s="564">
        <v>33148</v>
      </c>
      <c r="R1386" s="564"/>
      <c r="S1386" s="564" t="s">
        <v>29936</v>
      </c>
    </row>
    <row r="1387" spans="1:19" x14ac:dyDescent="0.35">
      <c r="A1387" s="559">
        <v>1506</v>
      </c>
      <c r="B1387" s="563" t="s">
        <v>484</v>
      </c>
      <c r="C1387" s="563" t="s">
        <v>3331</v>
      </c>
      <c r="D1387" s="563" t="s">
        <v>3368</v>
      </c>
      <c r="E1387" s="563" t="s">
        <v>3364</v>
      </c>
      <c r="F1387" s="563" t="s">
        <v>3365</v>
      </c>
      <c r="G1387" s="563" t="s">
        <v>3366</v>
      </c>
      <c r="H1387" s="563" t="s">
        <v>3367</v>
      </c>
      <c r="I1387" s="563" t="s">
        <v>26690</v>
      </c>
      <c r="J1387" s="563" t="s">
        <v>109</v>
      </c>
      <c r="K1387" s="563" t="s">
        <v>24001</v>
      </c>
      <c r="L1387" s="563" t="s">
        <v>24001</v>
      </c>
      <c r="M1387" s="563" t="s">
        <v>24001</v>
      </c>
      <c r="N1387" s="563" t="s">
        <v>24001</v>
      </c>
      <c r="O1387" s="564" t="s">
        <v>24001</v>
      </c>
      <c r="P1387" s="564" t="s">
        <v>24001</v>
      </c>
      <c r="Q1387" s="564">
        <v>33148</v>
      </c>
      <c r="R1387" s="564">
        <v>38509</v>
      </c>
      <c r="S1387" s="564" t="s">
        <v>29937</v>
      </c>
    </row>
    <row r="1388" spans="1:19" x14ac:dyDescent="0.35">
      <c r="A1388" s="559">
        <v>6138</v>
      </c>
      <c r="B1388" s="563" t="s">
        <v>484</v>
      </c>
      <c r="C1388" s="563" t="s">
        <v>10874</v>
      </c>
      <c r="D1388" s="563" t="s">
        <v>10893</v>
      </c>
      <c r="E1388" s="563" t="s">
        <v>10890</v>
      </c>
      <c r="F1388" s="563" t="s">
        <v>10891</v>
      </c>
      <c r="G1388" s="563" t="s">
        <v>10892</v>
      </c>
      <c r="H1388" s="563" t="s">
        <v>55</v>
      </c>
      <c r="I1388" s="563" t="s">
        <v>26690</v>
      </c>
      <c r="J1388" s="563" t="s">
        <v>24001</v>
      </c>
      <c r="K1388" s="563" t="s">
        <v>24001</v>
      </c>
      <c r="L1388" s="563" t="s">
        <v>24001</v>
      </c>
      <c r="M1388" s="563" t="s">
        <v>24001</v>
      </c>
      <c r="N1388" s="563" t="s">
        <v>24001</v>
      </c>
      <c r="O1388" s="564" t="s">
        <v>24001</v>
      </c>
      <c r="P1388" s="564" t="s">
        <v>24001</v>
      </c>
      <c r="Q1388" s="564">
        <v>33148</v>
      </c>
      <c r="R1388" s="564"/>
      <c r="S1388" s="564" t="s">
        <v>10893</v>
      </c>
    </row>
    <row r="1389" spans="1:19" x14ac:dyDescent="0.35">
      <c r="A1389" s="562">
        <v>4511</v>
      </c>
      <c r="B1389" s="563" t="s">
        <v>484</v>
      </c>
      <c r="C1389" s="563" t="s">
        <v>10874</v>
      </c>
      <c r="D1389" s="563" t="s">
        <v>24701</v>
      </c>
      <c r="E1389" s="563" t="s">
        <v>24075</v>
      </c>
      <c r="F1389" s="563" t="s">
        <v>24702</v>
      </c>
      <c r="G1389" s="563" t="s">
        <v>10895</v>
      </c>
      <c r="H1389" s="563" t="s">
        <v>6019</v>
      </c>
      <c r="I1389" s="563" t="s">
        <v>26690</v>
      </c>
      <c r="J1389" s="563" t="s">
        <v>24001</v>
      </c>
      <c r="K1389" s="563" t="s">
        <v>24001</v>
      </c>
      <c r="L1389" s="563" t="s">
        <v>24001</v>
      </c>
      <c r="M1389" s="563" t="s">
        <v>24001</v>
      </c>
      <c r="N1389" s="563" t="s">
        <v>24001</v>
      </c>
      <c r="O1389" s="564" t="s">
        <v>24001</v>
      </c>
      <c r="P1389" s="564" t="s">
        <v>24001</v>
      </c>
      <c r="Q1389" s="564">
        <v>43116</v>
      </c>
      <c r="R1389" s="564"/>
      <c r="S1389" s="564" t="s">
        <v>29938</v>
      </c>
    </row>
    <row r="1390" spans="1:19" x14ac:dyDescent="0.35">
      <c r="A1390" s="559">
        <v>4512</v>
      </c>
      <c r="B1390" s="563" t="s">
        <v>484</v>
      </c>
      <c r="C1390" s="563" t="s">
        <v>10874</v>
      </c>
      <c r="D1390" s="563" t="s">
        <v>10896</v>
      </c>
      <c r="E1390" s="563" t="s">
        <v>24075</v>
      </c>
      <c r="F1390" s="563" t="s">
        <v>10894</v>
      </c>
      <c r="G1390" s="563" t="s">
        <v>10895</v>
      </c>
      <c r="H1390" s="563" t="s">
        <v>6019</v>
      </c>
      <c r="I1390" s="563" t="s">
        <v>26691</v>
      </c>
      <c r="J1390" s="563" t="s">
        <v>24001</v>
      </c>
      <c r="K1390" s="563" t="s">
        <v>24001</v>
      </c>
      <c r="L1390" s="563" t="s">
        <v>24001</v>
      </c>
      <c r="M1390" s="563" t="s">
        <v>24001</v>
      </c>
      <c r="N1390" s="563" t="s">
        <v>24001</v>
      </c>
      <c r="O1390" s="564" t="s">
        <v>24001</v>
      </c>
      <c r="P1390" s="564" t="s">
        <v>24001</v>
      </c>
      <c r="Q1390" s="564">
        <v>38425</v>
      </c>
      <c r="R1390" s="564"/>
      <c r="S1390" s="564" t="s">
        <v>29938</v>
      </c>
    </row>
    <row r="1391" spans="1:19" x14ac:dyDescent="0.35">
      <c r="A1391" s="559">
        <v>4513</v>
      </c>
      <c r="B1391" s="563" t="s">
        <v>484</v>
      </c>
      <c r="C1391" s="563" t="s">
        <v>10874</v>
      </c>
      <c r="D1391" s="563" t="s">
        <v>10901</v>
      </c>
      <c r="E1391" s="563" t="s">
        <v>10899</v>
      </c>
      <c r="F1391" s="563" t="s">
        <v>10900</v>
      </c>
      <c r="G1391" s="563" t="s">
        <v>10895</v>
      </c>
      <c r="H1391" s="563" t="s">
        <v>1945</v>
      </c>
      <c r="I1391" s="563" t="s">
        <v>26690</v>
      </c>
      <c r="J1391" s="563" t="s">
        <v>109</v>
      </c>
      <c r="K1391" s="563" t="s">
        <v>24001</v>
      </c>
      <c r="L1391" s="563" t="s">
        <v>24001</v>
      </c>
      <c r="M1391" s="563" t="s">
        <v>24001</v>
      </c>
      <c r="N1391" s="563" t="s">
        <v>24001</v>
      </c>
      <c r="O1391" s="564" t="s">
        <v>24001</v>
      </c>
      <c r="P1391" s="564" t="s">
        <v>26697</v>
      </c>
      <c r="Q1391" s="564">
        <v>33148</v>
      </c>
      <c r="R1391" s="564"/>
      <c r="S1391" s="564" t="s">
        <v>29939</v>
      </c>
    </row>
    <row r="1392" spans="1:19" x14ac:dyDescent="0.35">
      <c r="A1392" s="562">
        <v>4514</v>
      </c>
      <c r="B1392" s="563" t="s">
        <v>484</v>
      </c>
      <c r="C1392" s="563" t="s">
        <v>10874</v>
      </c>
      <c r="D1392" s="563" t="s">
        <v>10903</v>
      </c>
      <c r="E1392" s="563" t="s">
        <v>24001</v>
      </c>
      <c r="F1392" s="563" t="s">
        <v>10902</v>
      </c>
      <c r="G1392" s="563" t="s">
        <v>10895</v>
      </c>
      <c r="H1392" s="563" t="s">
        <v>3096</v>
      </c>
      <c r="I1392" s="563" t="s">
        <v>26690</v>
      </c>
      <c r="J1392" s="563" t="s">
        <v>24001</v>
      </c>
      <c r="K1392" s="563" t="s">
        <v>24001</v>
      </c>
      <c r="L1392" s="563" t="s">
        <v>24001</v>
      </c>
      <c r="M1392" s="563" t="s">
        <v>24001</v>
      </c>
      <c r="N1392" s="563" t="s">
        <v>24001</v>
      </c>
      <c r="O1392" s="564" t="s">
        <v>24001</v>
      </c>
      <c r="P1392" s="564" t="s">
        <v>24001</v>
      </c>
      <c r="Q1392" s="564">
        <v>40933</v>
      </c>
      <c r="R1392" s="564"/>
      <c r="S1392" s="564" t="s">
        <v>29940</v>
      </c>
    </row>
    <row r="1393" spans="1:19" x14ac:dyDescent="0.35">
      <c r="A1393" s="559">
        <v>4515</v>
      </c>
      <c r="B1393" s="563" t="s">
        <v>484</v>
      </c>
      <c r="C1393" s="563" t="s">
        <v>10874</v>
      </c>
      <c r="D1393" s="563" t="s">
        <v>10907</v>
      </c>
      <c r="E1393" s="563" t="s">
        <v>10904</v>
      </c>
      <c r="F1393" s="563" t="s">
        <v>10905</v>
      </c>
      <c r="G1393" s="563" t="s">
        <v>10895</v>
      </c>
      <c r="H1393" s="563" t="s">
        <v>10906</v>
      </c>
      <c r="I1393" s="563" t="s">
        <v>26690</v>
      </c>
      <c r="J1393" s="563" t="s">
        <v>24001</v>
      </c>
      <c r="K1393" s="563" t="s">
        <v>24001</v>
      </c>
      <c r="L1393" s="563" t="s">
        <v>24001</v>
      </c>
      <c r="M1393" s="563" t="s">
        <v>24001</v>
      </c>
      <c r="N1393" s="563" t="s">
        <v>24001</v>
      </c>
      <c r="O1393" s="564" t="s">
        <v>24001</v>
      </c>
      <c r="P1393" s="564" t="s">
        <v>24001</v>
      </c>
      <c r="Q1393" s="564">
        <v>38425</v>
      </c>
      <c r="R1393" s="564"/>
      <c r="S1393" s="564" t="s">
        <v>29941</v>
      </c>
    </row>
    <row r="1394" spans="1:19" x14ac:dyDescent="0.35">
      <c r="A1394" s="559">
        <v>4516</v>
      </c>
      <c r="B1394" s="563" t="s">
        <v>484</v>
      </c>
      <c r="C1394" s="563" t="s">
        <v>10874</v>
      </c>
      <c r="D1394" s="563" t="s">
        <v>10910</v>
      </c>
      <c r="E1394" s="563" t="s">
        <v>24001</v>
      </c>
      <c r="F1394" s="563" t="s">
        <v>10908</v>
      </c>
      <c r="G1394" s="563" t="s">
        <v>10895</v>
      </c>
      <c r="H1394" s="563" t="s">
        <v>10909</v>
      </c>
      <c r="I1394" s="563" t="s">
        <v>26690</v>
      </c>
      <c r="J1394" s="563" t="s">
        <v>24001</v>
      </c>
      <c r="K1394" s="563" t="s">
        <v>24001</v>
      </c>
      <c r="L1394" s="563" t="s">
        <v>24001</v>
      </c>
      <c r="M1394" s="563" t="s">
        <v>24001</v>
      </c>
      <c r="N1394" s="563" t="s">
        <v>24001</v>
      </c>
      <c r="O1394" s="564" t="s">
        <v>24001</v>
      </c>
      <c r="P1394" s="564" t="s">
        <v>24001</v>
      </c>
      <c r="Q1394" s="564">
        <v>38527</v>
      </c>
      <c r="R1394" s="564"/>
      <c r="S1394" s="564" t="s">
        <v>10910</v>
      </c>
    </row>
    <row r="1395" spans="1:19" x14ac:dyDescent="0.35">
      <c r="A1395" s="562">
        <v>4517</v>
      </c>
      <c r="B1395" s="563" t="s">
        <v>484</v>
      </c>
      <c r="C1395" s="563" t="s">
        <v>10874</v>
      </c>
      <c r="D1395" s="563" t="s">
        <v>10913</v>
      </c>
      <c r="E1395" s="563" t="s">
        <v>10904</v>
      </c>
      <c r="F1395" s="563" t="s">
        <v>10911</v>
      </c>
      <c r="G1395" s="563" t="s">
        <v>10895</v>
      </c>
      <c r="H1395" s="563" t="s">
        <v>10912</v>
      </c>
      <c r="I1395" s="563" t="s">
        <v>26690</v>
      </c>
      <c r="J1395" s="563" t="s">
        <v>24001</v>
      </c>
      <c r="K1395" s="563" t="s">
        <v>24001</v>
      </c>
      <c r="L1395" s="563" t="s">
        <v>24001</v>
      </c>
      <c r="M1395" s="563" t="s">
        <v>24001</v>
      </c>
      <c r="N1395" s="563" t="s">
        <v>24001</v>
      </c>
      <c r="O1395" s="564" t="s">
        <v>24001</v>
      </c>
      <c r="P1395" s="564" t="s">
        <v>24001</v>
      </c>
      <c r="Q1395" s="564">
        <v>38425</v>
      </c>
      <c r="R1395" s="564"/>
      <c r="S1395" s="564" t="s">
        <v>29942</v>
      </c>
    </row>
    <row r="1396" spans="1:19" x14ac:dyDescent="0.35">
      <c r="A1396" s="559">
        <v>4518</v>
      </c>
      <c r="B1396" s="563" t="s">
        <v>484</v>
      </c>
      <c r="C1396" s="563" t="s">
        <v>10874</v>
      </c>
      <c r="D1396" s="563" t="s">
        <v>10917</v>
      </c>
      <c r="E1396" s="563" t="s">
        <v>10914</v>
      </c>
      <c r="F1396" s="563" t="s">
        <v>10915</v>
      </c>
      <c r="G1396" s="563" t="s">
        <v>10895</v>
      </c>
      <c r="H1396" s="563" t="s">
        <v>10916</v>
      </c>
      <c r="I1396" s="563" t="s">
        <v>26690</v>
      </c>
      <c r="J1396" s="563" t="s">
        <v>24001</v>
      </c>
      <c r="K1396" s="563" t="s">
        <v>24001</v>
      </c>
      <c r="L1396" s="563" t="s">
        <v>24001</v>
      </c>
      <c r="M1396" s="563" t="s">
        <v>24001</v>
      </c>
      <c r="N1396" s="563" t="s">
        <v>24001</v>
      </c>
      <c r="O1396" s="564" t="s">
        <v>24001</v>
      </c>
      <c r="P1396" s="564" t="s">
        <v>24001</v>
      </c>
      <c r="Q1396" s="564">
        <v>33148</v>
      </c>
      <c r="R1396" s="564"/>
      <c r="S1396" s="564" t="s">
        <v>29943</v>
      </c>
    </row>
    <row r="1397" spans="1:19" x14ac:dyDescent="0.35">
      <c r="A1397" s="559">
        <v>4519</v>
      </c>
      <c r="B1397" s="563" t="s">
        <v>484</v>
      </c>
      <c r="C1397" s="563" t="s">
        <v>10874</v>
      </c>
      <c r="D1397" s="563" t="s">
        <v>10920</v>
      </c>
      <c r="E1397" s="563" t="s">
        <v>24001</v>
      </c>
      <c r="F1397" s="563" t="s">
        <v>10918</v>
      </c>
      <c r="G1397" s="563" t="s">
        <v>10895</v>
      </c>
      <c r="H1397" s="563" t="s">
        <v>10919</v>
      </c>
      <c r="I1397" s="563" t="s">
        <v>26690</v>
      </c>
      <c r="J1397" s="563" t="s">
        <v>24001</v>
      </c>
      <c r="K1397" s="563" t="s">
        <v>24001</v>
      </c>
      <c r="L1397" s="563" t="s">
        <v>24001</v>
      </c>
      <c r="M1397" s="563" t="s">
        <v>24001</v>
      </c>
      <c r="N1397" s="563" t="s">
        <v>24001</v>
      </c>
      <c r="O1397" s="564" t="s">
        <v>24001</v>
      </c>
      <c r="P1397" s="564" t="s">
        <v>24001</v>
      </c>
      <c r="Q1397" s="564">
        <v>33647</v>
      </c>
      <c r="R1397" s="564"/>
      <c r="S1397" s="564" t="s">
        <v>10920</v>
      </c>
    </row>
    <row r="1398" spans="1:19" x14ac:dyDescent="0.35">
      <c r="A1398" s="562">
        <v>4520</v>
      </c>
      <c r="B1398" s="563" t="s">
        <v>484</v>
      </c>
      <c r="C1398" s="563" t="s">
        <v>10874</v>
      </c>
      <c r="D1398" s="563" t="s">
        <v>10923</v>
      </c>
      <c r="E1398" s="563" t="s">
        <v>24001</v>
      </c>
      <c r="F1398" s="563" t="s">
        <v>10921</v>
      </c>
      <c r="G1398" s="563" t="s">
        <v>10895</v>
      </c>
      <c r="H1398" s="563" t="s">
        <v>10922</v>
      </c>
      <c r="I1398" s="563" t="s">
        <v>26691</v>
      </c>
      <c r="J1398" s="563" t="s">
        <v>24001</v>
      </c>
      <c r="K1398" s="563" t="s">
        <v>24001</v>
      </c>
      <c r="L1398" s="563" t="s">
        <v>24001</v>
      </c>
      <c r="M1398" s="563" t="s">
        <v>24001</v>
      </c>
      <c r="N1398" s="563" t="s">
        <v>24001</v>
      </c>
      <c r="O1398" s="564" t="s">
        <v>24001</v>
      </c>
      <c r="P1398" s="564" t="s">
        <v>24001</v>
      </c>
      <c r="Q1398" s="564">
        <v>38426</v>
      </c>
      <c r="R1398" s="564"/>
      <c r="S1398" s="564" t="s">
        <v>29944</v>
      </c>
    </row>
    <row r="1399" spans="1:19" x14ac:dyDescent="0.35">
      <c r="A1399" s="559">
        <v>4521</v>
      </c>
      <c r="B1399" s="563" t="s">
        <v>484</v>
      </c>
      <c r="C1399" s="563" t="s">
        <v>10874</v>
      </c>
      <c r="D1399" s="563" t="s">
        <v>10925</v>
      </c>
      <c r="E1399" s="563" t="s">
        <v>24001</v>
      </c>
      <c r="F1399" s="563" t="s">
        <v>10924</v>
      </c>
      <c r="G1399" s="563" t="s">
        <v>10895</v>
      </c>
      <c r="H1399" s="563" t="s">
        <v>10922</v>
      </c>
      <c r="I1399" s="563" t="s">
        <v>27216</v>
      </c>
      <c r="J1399" s="563" t="s">
        <v>24001</v>
      </c>
      <c r="K1399" s="563" t="s">
        <v>24001</v>
      </c>
      <c r="L1399" s="563" t="s">
        <v>24001</v>
      </c>
      <c r="M1399" s="563" t="s">
        <v>24001</v>
      </c>
      <c r="N1399" s="563" t="s">
        <v>24001</v>
      </c>
      <c r="O1399" s="564" t="s">
        <v>24001</v>
      </c>
      <c r="P1399" s="564" t="s">
        <v>24001</v>
      </c>
      <c r="Q1399" s="564">
        <v>38425</v>
      </c>
      <c r="R1399" s="564"/>
      <c r="S1399" s="564" t="s">
        <v>29945</v>
      </c>
    </row>
    <row r="1400" spans="1:19" x14ac:dyDescent="0.35">
      <c r="A1400" s="559">
        <v>4522</v>
      </c>
      <c r="B1400" s="563" t="s">
        <v>484</v>
      </c>
      <c r="C1400" s="563" t="s">
        <v>10874</v>
      </c>
      <c r="D1400" s="563" t="s">
        <v>10927</v>
      </c>
      <c r="E1400" s="563" t="s">
        <v>10897</v>
      </c>
      <c r="F1400" s="563" t="s">
        <v>10926</v>
      </c>
      <c r="G1400" s="563" t="s">
        <v>10895</v>
      </c>
      <c r="H1400" s="563" t="s">
        <v>10922</v>
      </c>
      <c r="I1400" s="563" t="s">
        <v>27217</v>
      </c>
      <c r="J1400" s="563" t="s">
        <v>24001</v>
      </c>
      <c r="K1400" s="563" t="s">
        <v>24001</v>
      </c>
      <c r="L1400" s="563" t="s">
        <v>24001</v>
      </c>
      <c r="M1400" s="563" t="s">
        <v>24001</v>
      </c>
      <c r="N1400" s="563" t="s">
        <v>24001</v>
      </c>
      <c r="O1400" s="564" t="s">
        <v>24001</v>
      </c>
      <c r="P1400" s="564" t="s">
        <v>24001</v>
      </c>
      <c r="Q1400" s="564">
        <v>38425</v>
      </c>
      <c r="R1400" s="564"/>
      <c r="S1400" s="564" t="s">
        <v>29946</v>
      </c>
    </row>
    <row r="1401" spans="1:19" x14ac:dyDescent="0.35">
      <c r="A1401" s="562">
        <v>4523</v>
      </c>
      <c r="B1401" s="563" t="s">
        <v>484</v>
      </c>
      <c r="C1401" s="563" t="s">
        <v>10874</v>
      </c>
      <c r="D1401" s="563" t="s">
        <v>10931</v>
      </c>
      <c r="E1401" s="563" t="s">
        <v>10928</v>
      </c>
      <c r="F1401" s="563" t="s">
        <v>10929</v>
      </c>
      <c r="G1401" s="563" t="s">
        <v>10895</v>
      </c>
      <c r="H1401" s="563" t="s">
        <v>10930</v>
      </c>
      <c r="I1401" s="563" t="s">
        <v>26690</v>
      </c>
      <c r="J1401" s="563" t="s">
        <v>24001</v>
      </c>
      <c r="K1401" s="563" t="s">
        <v>24001</v>
      </c>
      <c r="L1401" s="563" t="s">
        <v>24001</v>
      </c>
      <c r="M1401" s="563" t="s">
        <v>24001</v>
      </c>
      <c r="N1401" s="563" t="s">
        <v>24001</v>
      </c>
      <c r="O1401" s="564" t="s">
        <v>24001</v>
      </c>
      <c r="P1401" s="564" t="s">
        <v>24001</v>
      </c>
      <c r="Q1401" s="564">
        <v>33148</v>
      </c>
      <c r="R1401" s="564"/>
      <c r="S1401" s="564" t="s">
        <v>29947</v>
      </c>
    </row>
    <row r="1402" spans="1:19" x14ac:dyDescent="0.35">
      <c r="A1402" s="559">
        <v>4524</v>
      </c>
      <c r="B1402" s="563" t="s">
        <v>484</v>
      </c>
      <c r="C1402" s="563" t="s">
        <v>10874</v>
      </c>
      <c r="D1402" s="563" t="s">
        <v>29948</v>
      </c>
      <c r="E1402" s="563" t="s">
        <v>29949</v>
      </c>
      <c r="F1402" s="563" t="s">
        <v>29950</v>
      </c>
      <c r="G1402" s="563" t="s">
        <v>10895</v>
      </c>
      <c r="H1402" s="563" t="s">
        <v>29951</v>
      </c>
      <c r="I1402" s="563" t="s">
        <v>29952</v>
      </c>
      <c r="J1402" s="563" t="s">
        <v>109</v>
      </c>
      <c r="K1402" s="563" t="s">
        <v>24001</v>
      </c>
      <c r="L1402" s="563" t="s">
        <v>24001</v>
      </c>
      <c r="M1402" s="563" t="s">
        <v>24001</v>
      </c>
      <c r="N1402" s="563" t="s">
        <v>24001</v>
      </c>
      <c r="O1402" s="564" t="s">
        <v>24001</v>
      </c>
      <c r="P1402" s="564" t="s">
        <v>24001</v>
      </c>
      <c r="Q1402" s="564">
        <v>45016</v>
      </c>
      <c r="R1402" s="564"/>
      <c r="S1402" s="564" t="s">
        <v>29953</v>
      </c>
    </row>
    <row r="1403" spans="1:19" x14ac:dyDescent="0.35">
      <c r="A1403" s="559">
        <v>4525</v>
      </c>
      <c r="B1403" s="563" t="s">
        <v>484</v>
      </c>
      <c r="C1403" s="563" t="s">
        <v>10874</v>
      </c>
      <c r="D1403" s="563" t="s">
        <v>10934</v>
      </c>
      <c r="E1403" s="563" t="s">
        <v>10932</v>
      </c>
      <c r="F1403" s="563" t="s">
        <v>10933</v>
      </c>
      <c r="G1403" s="563" t="s">
        <v>10895</v>
      </c>
      <c r="H1403" s="563" t="s">
        <v>55</v>
      </c>
      <c r="I1403" s="563" t="s">
        <v>26690</v>
      </c>
      <c r="J1403" s="563" t="s">
        <v>24001</v>
      </c>
      <c r="K1403" s="563" t="s">
        <v>24001</v>
      </c>
      <c r="L1403" s="563" t="s">
        <v>24001</v>
      </c>
      <c r="M1403" s="563" t="s">
        <v>24001</v>
      </c>
      <c r="N1403" s="563" t="s">
        <v>24001</v>
      </c>
      <c r="O1403" s="564" t="s">
        <v>24001</v>
      </c>
      <c r="P1403" s="564" t="s">
        <v>24001</v>
      </c>
      <c r="Q1403" s="564">
        <v>33148</v>
      </c>
      <c r="R1403" s="564"/>
      <c r="S1403" s="564" t="s">
        <v>10934</v>
      </c>
    </row>
    <row r="1404" spans="1:19" x14ac:dyDescent="0.35">
      <c r="A1404" s="562">
        <v>4526</v>
      </c>
      <c r="B1404" s="563" t="s">
        <v>484</v>
      </c>
      <c r="C1404" s="563" t="s">
        <v>10874</v>
      </c>
      <c r="D1404" s="563" t="s">
        <v>10937</v>
      </c>
      <c r="E1404" s="563" t="s">
        <v>24001</v>
      </c>
      <c r="F1404" s="563" t="s">
        <v>10935</v>
      </c>
      <c r="G1404" s="563" t="s">
        <v>10895</v>
      </c>
      <c r="H1404" s="563" t="s">
        <v>10936</v>
      </c>
      <c r="I1404" s="563" t="s">
        <v>26690</v>
      </c>
      <c r="J1404" s="563" t="s">
        <v>24001</v>
      </c>
      <c r="K1404" s="563" t="s">
        <v>24001</v>
      </c>
      <c r="L1404" s="563" t="s">
        <v>24001</v>
      </c>
      <c r="M1404" s="563" t="s">
        <v>24001</v>
      </c>
      <c r="N1404" s="563" t="s">
        <v>24001</v>
      </c>
      <c r="O1404" s="564" t="s">
        <v>24001</v>
      </c>
      <c r="P1404" s="564" t="s">
        <v>24001</v>
      </c>
      <c r="Q1404" s="564">
        <v>40933</v>
      </c>
      <c r="R1404" s="564"/>
      <c r="S1404" s="564" t="s">
        <v>29954</v>
      </c>
    </row>
    <row r="1405" spans="1:19" x14ac:dyDescent="0.35">
      <c r="A1405" s="559">
        <v>5097</v>
      </c>
      <c r="B1405" s="563" t="s">
        <v>484</v>
      </c>
      <c r="C1405" s="563" t="s">
        <v>12962</v>
      </c>
      <c r="D1405" s="563" t="s">
        <v>12971</v>
      </c>
      <c r="E1405" s="563" t="s">
        <v>12967</v>
      </c>
      <c r="F1405" s="563" t="s">
        <v>12968</v>
      </c>
      <c r="G1405" s="563" t="s">
        <v>12969</v>
      </c>
      <c r="H1405" s="563" t="s">
        <v>12970</v>
      </c>
      <c r="I1405" s="563" t="s">
        <v>26690</v>
      </c>
      <c r="J1405" s="563" t="s">
        <v>24001</v>
      </c>
      <c r="K1405" s="563" t="s">
        <v>24001</v>
      </c>
      <c r="L1405" s="563" t="s">
        <v>24001</v>
      </c>
      <c r="M1405" s="563" t="s">
        <v>24001</v>
      </c>
      <c r="N1405" s="563" t="s">
        <v>24001</v>
      </c>
      <c r="O1405" s="564" t="s">
        <v>24001</v>
      </c>
      <c r="P1405" s="564" t="s">
        <v>24001</v>
      </c>
      <c r="Q1405" s="564">
        <v>33148</v>
      </c>
      <c r="R1405" s="564"/>
      <c r="S1405" s="564" t="s">
        <v>29955</v>
      </c>
    </row>
    <row r="1406" spans="1:19" x14ac:dyDescent="0.35">
      <c r="A1406" s="559">
        <v>4354</v>
      </c>
      <c r="B1406" s="563" t="s">
        <v>484</v>
      </c>
      <c r="C1406" s="563" t="s">
        <v>10695</v>
      </c>
      <c r="D1406" s="563" t="s">
        <v>10734</v>
      </c>
      <c r="E1406" s="563" t="s">
        <v>10731</v>
      </c>
      <c r="F1406" s="563" t="s">
        <v>10732</v>
      </c>
      <c r="G1406" s="563" t="s">
        <v>10733</v>
      </c>
      <c r="H1406" s="563" t="s">
        <v>3450</v>
      </c>
      <c r="I1406" s="563" t="s">
        <v>26690</v>
      </c>
      <c r="J1406" s="563" t="s">
        <v>109</v>
      </c>
      <c r="K1406" s="563" t="s">
        <v>24001</v>
      </c>
      <c r="L1406" s="563" t="s">
        <v>24001</v>
      </c>
      <c r="M1406" s="563" t="s">
        <v>24001</v>
      </c>
      <c r="N1406" s="563" t="s">
        <v>24001</v>
      </c>
      <c r="O1406" s="564" t="s">
        <v>24001</v>
      </c>
      <c r="P1406" s="564" t="s">
        <v>26697</v>
      </c>
      <c r="Q1406" s="564">
        <v>33148</v>
      </c>
      <c r="R1406" s="564"/>
      <c r="S1406" s="564" t="s">
        <v>29956</v>
      </c>
    </row>
    <row r="1407" spans="1:19" x14ac:dyDescent="0.35">
      <c r="A1407" s="562">
        <v>3273</v>
      </c>
      <c r="B1407" s="563" t="s">
        <v>484</v>
      </c>
      <c r="C1407" s="563" t="s">
        <v>8118</v>
      </c>
      <c r="D1407" s="563" t="s">
        <v>8113</v>
      </c>
      <c r="E1407" s="563" t="s">
        <v>24001</v>
      </c>
      <c r="F1407" s="563" t="s">
        <v>8110</v>
      </c>
      <c r="G1407" s="563" t="s">
        <v>8111</v>
      </c>
      <c r="H1407" s="563" t="s">
        <v>8112</v>
      </c>
      <c r="I1407" s="563" t="s">
        <v>26690</v>
      </c>
      <c r="J1407" s="563" t="s">
        <v>24001</v>
      </c>
      <c r="K1407" s="563" t="s">
        <v>24001</v>
      </c>
      <c r="L1407" s="563" t="s">
        <v>24001</v>
      </c>
      <c r="M1407" s="563" t="s">
        <v>24001</v>
      </c>
      <c r="N1407" s="563" t="s">
        <v>24001</v>
      </c>
      <c r="O1407" s="564" t="s">
        <v>24001</v>
      </c>
      <c r="P1407" s="564" t="s">
        <v>24001</v>
      </c>
      <c r="Q1407" s="564">
        <v>33148</v>
      </c>
      <c r="R1407" s="564">
        <v>36213</v>
      </c>
      <c r="S1407" s="564" t="s">
        <v>29957</v>
      </c>
    </row>
    <row r="1408" spans="1:19" x14ac:dyDescent="0.35">
      <c r="A1408" s="559">
        <v>615</v>
      </c>
      <c r="B1408" s="563" t="s">
        <v>484</v>
      </c>
      <c r="C1408" s="563" t="s">
        <v>28923</v>
      </c>
      <c r="D1408" s="563" t="s">
        <v>15826</v>
      </c>
      <c r="E1408" s="563" t="s">
        <v>24001</v>
      </c>
      <c r="F1408" s="563" t="s">
        <v>15824</v>
      </c>
      <c r="G1408" s="563" t="s">
        <v>15825</v>
      </c>
      <c r="H1408" s="563" t="s">
        <v>300</v>
      </c>
      <c r="I1408" s="563" t="s">
        <v>26690</v>
      </c>
      <c r="J1408" s="563" t="s">
        <v>109</v>
      </c>
      <c r="K1408" s="563" t="s">
        <v>24001</v>
      </c>
      <c r="L1408" s="563" t="s">
        <v>24001</v>
      </c>
      <c r="M1408" s="563" t="s">
        <v>24001</v>
      </c>
      <c r="N1408" s="563" t="s">
        <v>24001</v>
      </c>
      <c r="O1408" s="564" t="s">
        <v>24001</v>
      </c>
      <c r="P1408" s="564" t="s">
        <v>24001</v>
      </c>
      <c r="Q1408" s="564">
        <v>39671</v>
      </c>
      <c r="R1408" s="564"/>
      <c r="S1408" s="564" t="s">
        <v>29958</v>
      </c>
    </row>
    <row r="1409" spans="1:19" x14ac:dyDescent="0.35">
      <c r="A1409" s="559">
        <v>5931</v>
      </c>
      <c r="B1409" s="563" t="s">
        <v>484</v>
      </c>
      <c r="C1409" s="563" t="s">
        <v>29047</v>
      </c>
      <c r="D1409" s="563" t="s">
        <v>9958</v>
      </c>
      <c r="E1409" s="563" t="s">
        <v>9955</v>
      </c>
      <c r="F1409" s="563" t="s">
        <v>9956</v>
      </c>
      <c r="G1409" s="563" t="s">
        <v>9957</v>
      </c>
      <c r="H1409" s="563" t="s">
        <v>4154</v>
      </c>
      <c r="I1409" s="563" t="s">
        <v>26690</v>
      </c>
      <c r="J1409" s="563" t="s">
        <v>109</v>
      </c>
      <c r="K1409" s="563" t="s">
        <v>24001</v>
      </c>
      <c r="L1409" s="563" t="s">
        <v>24001</v>
      </c>
      <c r="M1409" s="563" t="s">
        <v>24001</v>
      </c>
      <c r="N1409" s="563" t="s">
        <v>24001</v>
      </c>
      <c r="O1409" s="564" t="s">
        <v>24001</v>
      </c>
      <c r="P1409" s="564" t="s">
        <v>24001</v>
      </c>
      <c r="Q1409" s="564">
        <v>33148</v>
      </c>
      <c r="R1409" s="564"/>
      <c r="S1409" s="564" t="s">
        <v>29959</v>
      </c>
    </row>
    <row r="1410" spans="1:19" x14ac:dyDescent="0.35">
      <c r="A1410" s="562">
        <v>5361</v>
      </c>
      <c r="B1410" s="563" t="s">
        <v>484</v>
      </c>
      <c r="C1410" s="563" t="s">
        <v>28883</v>
      </c>
      <c r="D1410" s="563" t="s">
        <v>13912</v>
      </c>
      <c r="E1410" s="563" t="s">
        <v>13908</v>
      </c>
      <c r="F1410" s="563" t="s">
        <v>13909</v>
      </c>
      <c r="G1410" s="563" t="s">
        <v>13910</v>
      </c>
      <c r="H1410" s="563" t="s">
        <v>13911</v>
      </c>
      <c r="I1410" s="563" t="s">
        <v>26690</v>
      </c>
      <c r="J1410" s="563" t="s">
        <v>24001</v>
      </c>
      <c r="K1410" s="563" t="s">
        <v>62</v>
      </c>
      <c r="L1410" s="563" t="s">
        <v>27733</v>
      </c>
      <c r="M1410" s="563" t="s">
        <v>24001</v>
      </c>
      <c r="N1410" s="563" t="s">
        <v>24001</v>
      </c>
      <c r="O1410" s="564" t="s">
        <v>24001</v>
      </c>
      <c r="P1410" s="564" t="s">
        <v>24001</v>
      </c>
      <c r="Q1410" s="564">
        <v>33148</v>
      </c>
      <c r="R1410" s="564">
        <v>40247.742939814802</v>
      </c>
      <c r="S1410" s="564" t="s">
        <v>29960</v>
      </c>
    </row>
    <row r="1411" spans="1:19" x14ac:dyDescent="0.35">
      <c r="A1411" s="559">
        <v>5362</v>
      </c>
      <c r="B1411" s="563" t="s">
        <v>484</v>
      </c>
      <c r="C1411" s="563" t="s">
        <v>28883</v>
      </c>
      <c r="D1411" s="563" t="s">
        <v>13916</v>
      </c>
      <c r="E1411" s="563" t="s">
        <v>13913</v>
      </c>
      <c r="F1411" s="563" t="s">
        <v>13914</v>
      </c>
      <c r="G1411" s="563" t="s">
        <v>13910</v>
      </c>
      <c r="H1411" s="563" t="s">
        <v>13915</v>
      </c>
      <c r="I1411" s="563" t="s">
        <v>26690</v>
      </c>
      <c r="J1411" s="563" t="s">
        <v>24001</v>
      </c>
      <c r="K1411" s="563" t="s">
        <v>24001</v>
      </c>
      <c r="L1411" s="563" t="s">
        <v>24001</v>
      </c>
      <c r="M1411" s="563" t="s">
        <v>24001</v>
      </c>
      <c r="N1411" s="563" t="s">
        <v>24001</v>
      </c>
      <c r="O1411" s="564" t="s">
        <v>24001</v>
      </c>
      <c r="P1411" s="564" t="s">
        <v>24001</v>
      </c>
      <c r="Q1411" s="564">
        <v>41851</v>
      </c>
      <c r="R1411" s="564"/>
      <c r="S1411" s="564" t="s">
        <v>29961</v>
      </c>
    </row>
    <row r="1412" spans="1:19" x14ac:dyDescent="0.35">
      <c r="A1412" s="559">
        <v>5363</v>
      </c>
      <c r="B1412" s="563" t="s">
        <v>484</v>
      </c>
      <c r="C1412" s="563" t="s">
        <v>28883</v>
      </c>
      <c r="D1412" s="563" t="s">
        <v>13920</v>
      </c>
      <c r="E1412" s="563" t="s">
        <v>13917</v>
      </c>
      <c r="F1412" s="563" t="s">
        <v>13918</v>
      </c>
      <c r="G1412" s="563" t="s">
        <v>13910</v>
      </c>
      <c r="H1412" s="563" t="s">
        <v>13919</v>
      </c>
      <c r="I1412" s="563" t="s">
        <v>26690</v>
      </c>
      <c r="J1412" s="563" t="s">
        <v>24001</v>
      </c>
      <c r="K1412" s="563" t="s">
        <v>50</v>
      </c>
      <c r="L1412" s="563" t="s">
        <v>24001</v>
      </c>
      <c r="M1412" s="563" t="s">
        <v>24001</v>
      </c>
      <c r="N1412" s="563" t="s">
        <v>24001</v>
      </c>
      <c r="O1412" s="564" t="s">
        <v>24001</v>
      </c>
      <c r="P1412" s="564" t="s">
        <v>24001</v>
      </c>
      <c r="Q1412" s="564">
        <v>33148</v>
      </c>
      <c r="R1412" s="564">
        <v>41851.508298611101</v>
      </c>
      <c r="S1412" s="564" t="s">
        <v>29962</v>
      </c>
    </row>
    <row r="1413" spans="1:19" x14ac:dyDescent="0.35">
      <c r="A1413" s="562">
        <v>5364</v>
      </c>
      <c r="B1413" s="563" t="s">
        <v>484</v>
      </c>
      <c r="C1413" s="563" t="s">
        <v>28883</v>
      </c>
      <c r="D1413" s="563" t="s">
        <v>13924</v>
      </c>
      <c r="E1413" s="563" t="s">
        <v>13921</v>
      </c>
      <c r="F1413" s="563" t="s">
        <v>13922</v>
      </c>
      <c r="G1413" s="563" t="s">
        <v>13910</v>
      </c>
      <c r="H1413" s="563" t="s">
        <v>13923</v>
      </c>
      <c r="I1413" s="563" t="s">
        <v>26690</v>
      </c>
      <c r="J1413" s="563" t="s">
        <v>24001</v>
      </c>
      <c r="K1413" s="563" t="s">
        <v>24001</v>
      </c>
      <c r="L1413" s="563" t="s">
        <v>24001</v>
      </c>
      <c r="M1413" s="563" t="s">
        <v>24001</v>
      </c>
      <c r="N1413" s="563" t="s">
        <v>24001</v>
      </c>
      <c r="O1413" s="564" t="s">
        <v>24001</v>
      </c>
      <c r="P1413" s="564" t="s">
        <v>24001</v>
      </c>
      <c r="Q1413" s="564">
        <v>41851</v>
      </c>
      <c r="R1413" s="564"/>
      <c r="S1413" s="564" t="s">
        <v>29963</v>
      </c>
    </row>
    <row r="1414" spans="1:19" x14ac:dyDescent="0.35">
      <c r="A1414" s="559">
        <v>2006</v>
      </c>
      <c r="B1414" s="563" t="s">
        <v>484</v>
      </c>
      <c r="C1414" s="563" t="s">
        <v>28698</v>
      </c>
      <c r="D1414" s="563" t="s">
        <v>5628</v>
      </c>
      <c r="E1414" s="563" t="s">
        <v>24001</v>
      </c>
      <c r="F1414" s="563" t="s">
        <v>5625</v>
      </c>
      <c r="G1414" s="563" t="s">
        <v>5626</v>
      </c>
      <c r="H1414" s="563" t="s">
        <v>5627</v>
      </c>
      <c r="I1414" s="563" t="s">
        <v>26690</v>
      </c>
      <c r="J1414" s="563" t="s">
        <v>109</v>
      </c>
      <c r="K1414" s="563" t="s">
        <v>24001</v>
      </c>
      <c r="L1414" s="563" t="s">
        <v>24001</v>
      </c>
      <c r="M1414" s="563" t="s">
        <v>24001</v>
      </c>
      <c r="N1414" s="563" t="s">
        <v>24001</v>
      </c>
      <c r="O1414" s="564" t="s">
        <v>24001</v>
      </c>
      <c r="P1414" s="564" t="s">
        <v>24001</v>
      </c>
      <c r="Q1414" s="564">
        <v>38558</v>
      </c>
      <c r="R1414" s="564"/>
      <c r="S1414" s="564" t="s">
        <v>29964</v>
      </c>
    </row>
    <row r="1415" spans="1:19" x14ac:dyDescent="0.35">
      <c r="A1415" s="559">
        <v>2007</v>
      </c>
      <c r="B1415" s="563" t="s">
        <v>484</v>
      </c>
      <c r="C1415" s="563" t="s">
        <v>28698</v>
      </c>
      <c r="D1415" s="563" t="s">
        <v>5631</v>
      </c>
      <c r="E1415" s="563" t="s">
        <v>24001</v>
      </c>
      <c r="F1415" s="563" t="s">
        <v>5629</v>
      </c>
      <c r="G1415" s="563" t="s">
        <v>5626</v>
      </c>
      <c r="H1415" s="563" t="s">
        <v>5630</v>
      </c>
      <c r="I1415" s="563" t="s">
        <v>26690</v>
      </c>
      <c r="J1415" s="563" t="s">
        <v>109</v>
      </c>
      <c r="K1415" s="563" t="s">
        <v>24001</v>
      </c>
      <c r="L1415" s="563" t="s">
        <v>24001</v>
      </c>
      <c r="M1415" s="563" t="s">
        <v>24001</v>
      </c>
      <c r="N1415" s="563" t="s">
        <v>24001</v>
      </c>
      <c r="O1415" s="564" t="s">
        <v>24001</v>
      </c>
      <c r="P1415" s="564" t="s">
        <v>24001</v>
      </c>
      <c r="Q1415" s="564">
        <v>38558</v>
      </c>
      <c r="R1415" s="564"/>
      <c r="S1415" s="564" t="s">
        <v>29965</v>
      </c>
    </row>
    <row r="1416" spans="1:19" x14ac:dyDescent="0.35">
      <c r="A1416" s="562">
        <v>3186</v>
      </c>
      <c r="B1416" s="563" t="s">
        <v>484</v>
      </c>
      <c r="C1416" s="563" t="s">
        <v>7435</v>
      </c>
      <c r="D1416" s="563" t="s">
        <v>7501</v>
      </c>
      <c r="E1416" s="563" t="s">
        <v>7497</v>
      </c>
      <c r="F1416" s="563" t="s">
        <v>7498</v>
      </c>
      <c r="G1416" s="563" t="s">
        <v>7499</v>
      </c>
      <c r="H1416" s="563" t="s">
        <v>7500</v>
      </c>
      <c r="I1416" s="563" t="s">
        <v>26690</v>
      </c>
      <c r="J1416" s="563" t="s">
        <v>24001</v>
      </c>
      <c r="K1416" s="563" t="s">
        <v>62</v>
      </c>
      <c r="L1416" s="563" t="s">
        <v>24001</v>
      </c>
      <c r="M1416" s="563" t="s">
        <v>24001</v>
      </c>
      <c r="N1416" s="563" t="s">
        <v>24001</v>
      </c>
      <c r="O1416" s="564" t="s">
        <v>24001</v>
      </c>
      <c r="P1416" s="564" t="s">
        <v>24001</v>
      </c>
      <c r="Q1416" s="564">
        <v>33148</v>
      </c>
      <c r="R1416" s="564"/>
      <c r="S1416" s="564" t="s">
        <v>29966</v>
      </c>
    </row>
    <row r="1417" spans="1:19" x14ac:dyDescent="0.35">
      <c r="A1417" s="559">
        <v>3187</v>
      </c>
      <c r="B1417" s="563" t="s">
        <v>484</v>
      </c>
      <c r="C1417" s="563" t="s">
        <v>7435</v>
      </c>
      <c r="D1417" s="563" t="s">
        <v>7504</v>
      </c>
      <c r="E1417" s="563" t="s">
        <v>7497</v>
      </c>
      <c r="F1417" s="563" t="s">
        <v>7502</v>
      </c>
      <c r="G1417" s="563" t="s">
        <v>7499</v>
      </c>
      <c r="H1417" s="563" t="s">
        <v>7503</v>
      </c>
      <c r="I1417" s="563" t="s">
        <v>26690</v>
      </c>
      <c r="J1417" s="563" t="s">
        <v>24001</v>
      </c>
      <c r="K1417" s="563" t="s">
        <v>24001</v>
      </c>
      <c r="L1417" s="563" t="s">
        <v>24001</v>
      </c>
      <c r="M1417" s="563" t="s">
        <v>24001</v>
      </c>
      <c r="N1417" s="563" t="s">
        <v>24001</v>
      </c>
      <c r="O1417" s="564" t="s">
        <v>24001</v>
      </c>
      <c r="P1417" s="564" t="s">
        <v>24001</v>
      </c>
      <c r="Q1417" s="564">
        <v>34723</v>
      </c>
      <c r="R1417" s="564">
        <v>34723</v>
      </c>
      <c r="S1417" s="564" t="s">
        <v>29967</v>
      </c>
    </row>
    <row r="1418" spans="1:19" x14ac:dyDescent="0.35">
      <c r="A1418" s="559">
        <v>3188</v>
      </c>
      <c r="B1418" s="563" t="s">
        <v>484</v>
      </c>
      <c r="C1418" s="563" t="s">
        <v>7435</v>
      </c>
      <c r="D1418" s="563" t="s">
        <v>7507</v>
      </c>
      <c r="E1418" s="563" t="s">
        <v>7497</v>
      </c>
      <c r="F1418" s="563" t="s">
        <v>7505</v>
      </c>
      <c r="G1418" s="563" t="s">
        <v>7499</v>
      </c>
      <c r="H1418" s="563" t="s">
        <v>7506</v>
      </c>
      <c r="I1418" s="563" t="s">
        <v>26690</v>
      </c>
      <c r="J1418" s="563" t="s">
        <v>24001</v>
      </c>
      <c r="K1418" s="563" t="s">
        <v>24001</v>
      </c>
      <c r="L1418" s="563" t="s">
        <v>24001</v>
      </c>
      <c r="M1418" s="563" t="s">
        <v>24001</v>
      </c>
      <c r="N1418" s="563" t="s">
        <v>24001</v>
      </c>
      <c r="O1418" s="564" t="s">
        <v>24001</v>
      </c>
      <c r="P1418" s="564" t="s">
        <v>24001</v>
      </c>
      <c r="Q1418" s="564">
        <v>34723</v>
      </c>
      <c r="R1418" s="564"/>
      <c r="S1418" s="564" t="s">
        <v>7507</v>
      </c>
    </row>
    <row r="1419" spans="1:19" x14ac:dyDescent="0.35">
      <c r="A1419" s="562">
        <v>3189</v>
      </c>
      <c r="B1419" s="563" t="s">
        <v>484</v>
      </c>
      <c r="C1419" s="563" t="s">
        <v>7435</v>
      </c>
      <c r="D1419" s="563" t="s">
        <v>7510</v>
      </c>
      <c r="E1419" s="563" t="s">
        <v>7508</v>
      </c>
      <c r="F1419" s="563" t="s">
        <v>7509</v>
      </c>
      <c r="G1419" s="563" t="s">
        <v>7499</v>
      </c>
      <c r="H1419" s="563" t="s">
        <v>564</v>
      </c>
      <c r="I1419" s="563" t="s">
        <v>26995</v>
      </c>
      <c r="J1419" s="563" t="s">
        <v>24001</v>
      </c>
      <c r="K1419" s="563" t="s">
        <v>62</v>
      </c>
      <c r="L1419" s="563" t="s">
        <v>24001</v>
      </c>
      <c r="M1419" s="563" t="s">
        <v>24001</v>
      </c>
      <c r="N1419" s="563" t="s">
        <v>24001</v>
      </c>
      <c r="O1419" s="564" t="s">
        <v>24001</v>
      </c>
      <c r="P1419" s="564" t="s">
        <v>24001</v>
      </c>
      <c r="Q1419" s="564">
        <v>33148</v>
      </c>
      <c r="R1419" s="564"/>
      <c r="S1419" s="564" t="s">
        <v>29968</v>
      </c>
    </row>
    <row r="1420" spans="1:19" x14ac:dyDescent="0.35">
      <c r="A1420" s="559">
        <v>3190</v>
      </c>
      <c r="B1420" s="563" t="s">
        <v>484</v>
      </c>
      <c r="C1420" s="563" t="s">
        <v>7435</v>
      </c>
      <c r="D1420" s="563" t="s">
        <v>7514</v>
      </c>
      <c r="E1420" s="563" t="s">
        <v>7511</v>
      </c>
      <c r="F1420" s="563" t="s">
        <v>7512</v>
      </c>
      <c r="G1420" s="563" t="s">
        <v>7499</v>
      </c>
      <c r="H1420" s="563" t="s">
        <v>7513</v>
      </c>
      <c r="I1420" s="563" t="s">
        <v>26996</v>
      </c>
      <c r="J1420" s="563" t="s">
        <v>24001</v>
      </c>
      <c r="K1420" s="563" t="s">
        <v>24001</v>
      </c>
      <c r="L1420" s="563" t="s">
        <v>24001</v>
      </c>
      <c r="M1420" s="563" t="s">
        <v>24001</v>
      </c>
      <c r="N1420" s="563" t="s">
        <v>24001</v>
      </c>
      <c r="O1420" s="564" t="s">
        <v>24001</v>
      </c>
      <c r="P1420" s="564" t="s">
        <v>24001</v>
      </c>
      <c r="Q1420" s="564">
        <v>33148</v>
      </c>
      <c r="R1420" s="564">
        <v>38404</v>
      </c>
      <c r="S1420" s="564" t="s">
        <v>29969</v>
      </c>
    </row>
    <row r="1421" spans="1:19" x14ac:dyDescent="0.35">
      <c r="A1421" s="559">
        <v>3191</v>
      </c>
      <c r="B1421" s="563" t="s">
        <v>484</v>
      </c>
      <c r="C1421" s="563" t="s">
        <v>7435</v>
      </c>
      <c r="D1421" s="563" t="s">
        <v>7517</v>
      </c>
      <c r="E1421" s="563" t="s">
        <v>7515</v>
      </c>
      <c r="F1421" s="563" t="s">
        <v>7516</v>
      </c>
      <c r="G1421" s="563" t="s">
        <v>7499</v>
      </c>
      <c r="H1421" s="563" t="s">
        <v>7513</v>
      </c>
      <c r="I1421" s="563" t="s">
        <v>26997</v>
      </c>
      <c r="J1421" s="563" t="s">
        <v>24001</v>
      </c>
      <c r="K1421" s="563" t="s">
        <v>62</v>
      </c>
      <c r="L1421" s="563" t="s">
        <v>27595</v>
      </c>
      <c r="M1421" s="563" t="s">
        <v>24001</v>
      </c>
      <c r="N1421" s="563" t="s">
        <v>24001</v>
      </c>
      <c r="O1421" s="564" t="s">
        <v>24001</v>
      </c>
      <c r="P1421" s="564" t="s">
        <v>24001</v>
      </c>
      <c r="Q1421" s="564">
        <v>38405</v>
      </c>
      <c r="R1421" s="564"/>
      <c r="S1421" s="564" t="s">
        <v>29970</v>
      </c>
    </row>
    <row r="1422" spans="1:19" x14ac:dyDescent="0.35">
      <c r="A1422" s="562">
        <v>3192</v>
      </c>
      <c r="B1422" s="563" t="s">
        <v>484</v>
      </c>
      <c r="C1422" s="563" t="s">
        <v>7435</v>
      </c>
      <c r="D1422" s="563" t="s">
        <v>7521</v>
      </c>
      <c r="E1422" s="563" t="s">
        <v>7518</v>
      </c>
      <c r="F1422" s="563" t="s">
        <v>7519</v>
      </c>
      <c r="G1422" s="563" t="s">
        <v>7499</v>
      </c>
      <c r="H1422" s="563" t="s">
        <v>7520</v>
      </c>
      <c r="I1422" s="563" t="s">
        <v>26998</v>
      </c>
      <c r="J1422" s="563" t="s">
        <v>24001</v>
      </c>
      <c r="K1422" s="563" t="s">
        <v>154</v>
      </c>
      <c r="L1422" s="563" t="s">
        <v>27620</v>
      </c>
      <c r="M1422" s="563" t="s">
        <v>34626</v>
      </c>
      <c r="N1422" s="563" t="s">
        <v>7522</v>
      </c>
      <c r="O1422" s="564" t="s">
        <v>24001</v>
      </c>
      <c r="P1422" s="564" t="s">
        <v>24001</v>
      </c>
      <c r="Q1422" s="564">
        <v>38391</v>
      </c>
      <c r="R1422" s="564"/>
      <c r="S1422" s="564" t="s">
        <v>29971</v>
      </c>
    </row>
    <row r="1423" spans="1:19" x14ac:dyDescent="0.35">
      <c r="A1423" s="559">
        <v>3193</v>
      </c>
      <c r="B1423" s="563" t="s">
        <v>484</v>
      </c>
      <c r="C1423" s="563" t="s">
        <v>7435</v>
      </c>
      <c r="D1423" s="563" t="s">
        <v>7524</v>
      </c>
      <c r="E1423" s="563" t="s">
        <v>7518</v>
      </c>
      <c r="F1423" s="563" t="s">
        <v>7523</v>
      </c>
      <c r="G1423" s="563" t="s">
        <v>7499</v>
      </c>
      <c r="H1423" s="563" t="s">
        <v>7520</v>
      </c>
      <c r="I1423" s="563" t="s">
        <v>26999</v>
      </c>
      <c r="J1423" s="563" t="s">
        <v>24001</v>
      </c>
      <c r="K1423" s="563" t="s">
        <v>50</v>
      </c>
      <c r="L1423" s="563" t="s">
        <v>27621</v>
      </c>
      <c r="M1423" s="563" t="s">
        <v>34626</v>
      </c>
      <c r="N1423" s="563" t="s">
        <v>7522</v>
      </c>
      <c r="O1423" s="564" t="s">
        <v>24001</v>
      </c>
      <c r="P1423" s="564" t="s">
        <v>24001</v>
      </c>
      <c r="Q1423" s="564">
        <v>38391</v>
      </c>
      <c r="R1423" s="564"/>
      <c r="S1423" s="564" t="s">
        <v>29972</v>
      </c>
    </row>
    <row r="1424" spans="1:19" x14ac:dyDescent="0.35">
      <c r="A1424" s="559">
        <v>3194</v>
      </c>
      <c r="B1424" s="563" t="s">
        <v>484</v>
      </c>
      <c r="C1424" s="563" t="s">
        <v>7435</v>
      </c>
      <c r="D1424" s="563" t="s">
        <v>7527</v>
      </c>
      <c r="E1424" s="563" t="s">
        <v>7525</v>
      </c>
      <c r="F1424" s="563" t="s">
        <v>7526</v>
      </c>
      <c r="G1424" s="563" t="s">
        <v>7499</v>
      </c>
      <c r="H1424" s="563" t="s">
        <v>1588</v>
      </c>
      <c r="I1424" s="563" t="s">
        <v>26690</v>
      </c>
      <c r="J1424" s="563" t="s">
        <v>24001</v>
      </c>
      <c r="K1424" s="563" t="s">
        <v>24001</v>
      </c>
      <c r="L1424" s="563" t="s">
        <v>24001</v>
      </c>
      <c r="M1424" s="563" t="s">
        <v>24001</v>
      </c>
      <c r="N1424" s="563" t="s">
        <v>24001</v>
      </c>
      <c r="O1424" s="564" t="s">
        <v>24001</v>
      </c>
      <c r="P1424" s="564" t="s">
        <v>24001</v>
      </c>
      <c r="Q1424" s="564">
        <v>33148</v>
      </c>
      <c r="R1424" s="564"/>
      <c r="S1424" s="564" t="s">
        <v>29973</v>
      </c>
    </row>
    <row r="1425" spans="1:19" x14ac:dyDescent="0.35">
      <c r="A1425" s="562">
        <v>3195</v>
      </c>
      <c r="B1425" s="563" t="s">
        <v>484</v>
      </c>
      <c r="C1425" s="563" t="s">
        <v>7435</v>
      </c>
      <c r="D1425" s="563" t="s">
        <v>7531</v>
      </c>
      <c r="E1425" s="563" t="s">
        <v>7528</v>
      </c>
      <c r="F1425" s="563" t="s">
        <v>7529</v>
      </c>
      <c r="G1425" s="563" t="s">
        <v>7499</v>
      </c>
      <c r="H1425" s="563" t="s">
        <v>7530</v>
      </c>
      <c r="I1425" s="563" t="s">
        <v>26690</v>
      </c>
      <c r="J1425" s="563" t="s">
        <v>24001</v>
      </c>
      <c r="K1425" s="563" t="s">
        <v>154</v>
      </c>
      <c r="L1425" s="563" t="s">
        <v>27622</v>
      </c>
      <c r="M1425" s="563" t="s">
        <v>531</v>
      </c>
      <c r="N1425" s="563" t="s">
        <v>29974</v>
      </c>
      <c r="O1425" s="564" t="s">
        <v>24001</v>
      </c>
      <c r="P1425" s="564" t="s">
        <v>24001</v>
      </c>
      <c r="Q1425" s="564">
        <v>33148</v>
      </c>
      <c r="R1425" s="564">
        <v>36342</v>
      </c>
      <c r="S1425" s="564" t="s">
        <v>29975</v>
      </c>
    </row>
    <row r="1426" spans="1:19" x14ac:dyDescent="0.35">
      <c r="A1426" s="559">
        <v>3196</v>
      </c>
      <c r="B1426" s="563" t="s">
        <v>484</v>
      </c>
      <c r="C1426" s="563" t="s">
        <v>7435</v>
      </c>
      <c r="D1426" s="563" t="s">
        <v>7533</v>
      </c>
      <c r="E1426" s="563" t="s">
        <v>24001</v>
      </c>
      <c r="F1426" s="563" t="s">
        <v>7532</v>
      </c>
      <c r="G1426" s="563" t="s">
        <v>7499</v>
      </c>
      <c r="H1426" s="563" t="s">
        <v>1266</v>
      </c>
      <c r="I1426" s="563" t="s">
        <v>26753</v>
      </c>
      <c r="J1426" s="563" t="s">
        <v>24001</v>
      </c>
      <c r="K1426" s="563" t="s">
        <v>24001</v>
      </c>
      <c r="L1426" s="563" t="s">
        <v>24001</v>
      </c>
      <c r="M1426" s="563" t="s">
        <v>24001</v>
      </c>
      <c r="N1426" s="563" t="s">
        <v>24001</v>
      </c>
      <c r="O1426" s="564" t="s">
        <v>24001</v>
      </c>
      <c r="P1426" s="564" t="s">
        <v>24001</v>
      </c>
      <c r="Q1426" s="564">
        <v>38405</v>
      </c>
      <c r="R1426" s="564"/>
      <c r="S1426" s="564" t="s">
        <v>29976</v>
      </c>
    </row>
    <row r="1427" spans="1:19" x14ac:dyDescent="0.35">
      <c r="A1427" s="559">
        <v>3197</v>
      </c>
      <c r="B1427" s="563" t="s">
        <v>484</v>
      </c>
      <c r="C1427" s="563" t="s">
        <v>7435</v>
      </c>
      <c r="D1427" s="563" t="s">
        <v>7536</v>
      </c>
      <c r="E1427" s="563" t="s">
        <v>7534</v>
      </c>
      <c r="F1427" s="563" t="s">
        <v>7535</v>
      </c>
      <c r="G1427" s="563" t="s">
        <v>7499</v>
      </c>
      <c r="H1427" s="563" t="s">
        <v>1266</v>
      </c>
      <c r="I1427" s="563" t="s">
        <v>27000</v>
      </c>
      <c r="J1427" s="563" t="s">
        <v>24001</v>
      </c>
      <c r="K1427" s="563" t="s">
        <v>62</v>
      </c>
      <c r="L1427" s="563" t="s">
        <v>27595</v>
      </c>
      <c r="M1427" s="563" t="s">
        <v>24001</v>
      </c>
      <c r="N1427" s="563" t="s">
        <v>24001</v>
      </c>
      <c r="O1427" s="564" t="s">
        <v>24001</v>
      </c>
      <c r="P1427" s="564" t="s">
        <v>24001</v>
      </c>
      <c r="Q1427" s="564">
        <v>38405</v>
      </c>
      <c r="R1427" s="564"/>
      <c r="S1427" s="564" t="s">
        <v>29977</v>
      </c>
    </row>
    <row r="1428" spans="1:19" x14ac:dyDescent="0.35">
      <c r="A1428" s="562">
        <v>3198</v>
      </c>
      <c r="B1428" s="563" t="s">
        <v>484</v>
      </c>
      <c r="C1428" s="563" t="s">
        <v>7435</v>
      </c>
      <c r="D1428" s="563" t="s">
        <v>7538</v>
      </c>
      <c r="E1428" s="563" t="s">
        <v>23967</v>
      </c>
      <c r="F1428" s="563" t="s">
        <v>7537</v>
      </c>
      <c r="G1428" s="563" t="s">
        <v>7499</v>
      </c>
      <c r="H1428" s="563" t="s">
        <v>1266</v>
      </c>
      <c r="I1428" s="563" t="s">
        <v>27001</v>
      </c>
      <c r="J1428" s="563" t="s">
        <v>24001</v>
      </c>
      <c r="K1428" s="563" t="s">
        <v>24001</v>
      </c>
      <c r="L1428" s="563" t="s">
        <v>24001</v>
      </c>
      <c r="M1428" s="563" t="s">
        <v>24001</v>
      </c>
      <c r="N1428" s="563" t="s">
        <v>24001</v>
      </c>
      <c r="O1428" s="564" t="s">
        <v>24001</v>
      </c>
      <c r="P1428" s="564" t="s">
        <v>24001</v>
      </c>
      <c r="Q1428" s="564">
        <v>38405</v>
      </c>
      <c r="R1428" s="564"/>
      <c r="S1428" s="564" t="s">
        <v>29978</v>
      </c>
    </row>
    <row r="1429" spans="1:19" x14ac:dyDescent="0.35">
      <c r="A1429" s="559">
        <v>3199</v>
      </c>
      <c r="B1429" s="563" t="s">
        <v>484</v>
      </c>
      <c r="C1429" s="563" t="s">
        <v>7435</v>
      </c>
      <c r="D1429" s="563" t="s">
        <v>7541</v>
      </c>
      <c r="E1429" s="563" t="s">
        <v>7539</v>
      </c>
      <c r="F1429" s="563" t="s">
        <v>7540</v>
      </c>
      <c r="G1429" s="563" t="s">
        <v>7499</v>
      </c>
      <c r="H1429" s="563" t="s">
        <v>5356</v>
      </c>
      <c r="I1429" s="563" t="s">
        <v>26690</v>
      </c>
      <c r="J1429" s="563" t="s">
        <v>24001</v>
      </c>
      <c r="K1429" s="563" t="s">
        <v>24001</v>
      </c>
      <c r="L1429" s="563" t="s">
        <v>24001</v>
      </c>
      <c r="M1429" s="563" t="s">
        <v>24001</v>
      </c>
      <c r="N1429" s="563" t="s">
        <v>24001</v>
      </c>
      <c r="O1429" s="564" t="s">
        <v>24001</v>
      </c>
      <c r="P1429" s="564" t="s">
        <v>24001</v>
      </c>
      <c r="Q1429" s="564">
        <v>33148</v>
      </c>
      <c r="R1429" s="564"/>
      <c r="S1429" s="564" t="s">
        <v>29979</v>
      </c>
    </row>
    <row r="1430" spans="1:19" x14ac:dyDescent="0.35">
      <c r="A1430" s="559">
        <v>3200</v>
      </c>
      <c r="B1430" s="563" t="s">
        <v>484</v>
      </c>
      <c r="C1430" s="563" t="s">
        <v>7435</v>
      </c>
      <c r="D1430" s="563" t="s">
        <v>7544</v>
      </c>
      <c r="E1430" s="563" t="s">
        <v>24001</v>
      </c>
      <c r="F1430" s="563" t="s">
        <v>7542</v>
      </c>
      <c r="G1430" s="563" t="s">
        <v>7499</v>
      </c>
      <c r="H1430" s="563" t="s">
        <v>7543</v>
      </c>
      <c r="I1430" s="563" t="s">
        <v>26753</v>
      </c>
      <c r="J1430" s="563" t="s">
        <v>24001</v>
      </c>
      <c r="K1430" s="563" t="s">
        <v>24001</v>
      </c>
      <c r="L1430" s="563" t="s">
        <v>24001</v>
      </c>
      <c r="M1430" s="563" t="s">
        <v>24001</v>
      </c>
      <c r="N1430" s="563" t="s">
        <v>24001</v>
      </c>
      <c r="O1430" s="564" t="s">
        <v>24001</v>
      </c>
      <c r="P1430" s="564" t="s">
        <v>24001</v>
      </c>
      <c r="Q1430" s="564">
        <v>38420</v>
      </c>
      <c r="R1430" s="564"/>
      <c r="S1430" s="564" t="s">
        <v>29980</v>
      </c>
    </row>
    <row r="1431" spans="1:19" x14ac:dyDescent="0.35">
      <c r="A1431" s="562">
        <v>3201</v>
      </c>
      <c r="B1431" s="563" t="s">
        <v>484</v>
      </c>
      <c r="C1431" s="563" t="s">
        <v>7435</v>
      </c>
      <c r="D1431" s="563" t="s">
        <v>7546</v>
      </c>
      <c r="E1431" s="563" t="s">
        <v>7515</v>
      </c>
      <c r="F1431" s="563" t="s">
        <v>7545</v>
      </c>
      <c r="G1431" s="563" t="s">
        <v>7499</v>
      </c>
      <c r="H1431" s="563" t="s">
        <v>7543</v>
      </c>
      <c r="I1431" s="563" t="s">
        <v>27002</v>
      </c>
      <c r="J1431" s="563" t="s">
        <v>24001</v>
      </c>
      <c r="K1431" s="563" t="s">
        <v>24001</v>
      </c>
      <c r="L1431" s="563" t="s">
        <v>24001</v>
      </c>
      <c r="M1431" s="563" t="s">
        <v>24001</v>
      </c>
      <c r="N1431" s="563" t="s">
        <v>24001</v>
      </c>
      <c r="O1431" s="564" t="s">
        <v>24001</v>
      </c>
      <c r="P1431" s="564" t="s">
        <v>24001</v>
      </c>
      <c r="Q1431" s="564">
        <v>38405</v>
      </c>
      <c r="R1431" s="564"/>
      <c r="S1431" s="564" t="s">
        <v>29981</v>
      </c>
    </row>
    <row r="1432" spans="1:19" x14ac:dyDescent="0.35">
      <c r="A1432" s="559">
        <v>3202</v>
      </c>
      <c r="B1432" s="563" t="s">
        <v>484</v>
      </c>
      <c r="C1432" s="563" t="s">
        <v>7435</v>
      </c>
      <c r="D1432" s="563" t="s">
        <v>7549</v>
      </c>
      <c r="E1432" s="563" t="s">
        <v>7547</v>
      </c>
      <c r="F1432" s="563" t="s">
        <v>7548</v>
      </c>
      <c r="G1432" s="563" t="s">
        <v>7499</v>
      </c>
      <c r="H1432" s="563" t="s">
        <v>7543</v>
      </c>
      <c r="I1432" s="563" t="s">
        <v>27003</v>
      </c>
      <c r="J1432" s="563" t="s">
        <v>24001</v>
      </c>
      <c r="K1432" s="563" t="s">
        <v>24001</v>
      </c>
      <c r="L1432" s="563" t="s">
        <v>24001</v>
      </c>
      <c r="M1432" s="563" t="s">
        <v>24001</v>
      </c>
      <c r="N1432" s="563" t="s">
        <v>24001</v>
      </c>
      <c r="O1432" s="564" t="s">
        <v>24001</v>
      </c>
      <c r="P1432" s="564" t="s">
        <v>24001</v>
      </c>
      <c r="Q1432" s="564">
        <v>38405</v>
      </c>
      <c r="R1432" s="564"/>
      <c r="S1432" s="564" t="s">
        <v>29982</v>
      </c>
    </row>
    <row r="1433" spans="1:19" x14ac:dyDescent="0.35">
      <c r="A1433" s="559">
        <v>3203</v>
      </c>
      <c r="B1433" s="563" t="s">
        <v>484</v>
      </c>
      <c r="C1433" s="563" t="s">
        <v>7435</v>
      </c>
      <c r="D1433" s="563" t="s">
        <v>7551</v>
      </c>
      <c r="E1433" s="563" t="s">
        <v>7547</v>
      </c>
      <c r="F1433" s="563" t="s">
        <v>7550</v>
      </c>
      <c r="G1433" s="563" t="s">
        <v>7499</v>
      </c>
      <c r="H1433" s="563" t="s">
        <v>7543</v>
      </c>
      <c r="I1433" s="563" t="s">
        <v>27004</v>
      </c>
      <c r="J1433" s="563" t="s">
        <v>24001</v>
      </c>
      <c r="K1433" s="563" t="s">
        <v>24001</v>
      </c>
      <c r="L1433" s="563" t="s">
        <v>24001</v>
      </c>
      <c r="M1433" s="563" t="s">
        <v>24001</v>
      </c>
      <c r="N1433" s="563" t="s">
        <v>24001</v>
      </c>
      <c r="O1433" s="564" t="s">
        <v>24001</v>
      </c>
      <c r="P1433" s="564" t="s">
        <v>24001</v>
      </c>
      <c r="Q1433" s="564">
        <v>38405</v>
      </c>
      <c r="R1433" s="564"/>
      <c r="S1433" s="564" t="s">
        <v>29983</v>
      </c>
    </row>
    <row r="1434" spans="1:19" x14ac:dyDescent="0.35">
      <c r="A1434" s="562">
        <v>3204</v>
      </c>
      <c r="B1434" s="563" t="s">
        <v>484</v>
      </c>
      <c r="C1434" s="563" t="s">
        <v>7435</v>
      </c>
      <c r="D1434" s="563" t="s">
        <v>7553</v>
      </c>
      <c r="E1434" s="563" t="s">
        <v>7499</v>
      </c>
      <c r="F1434" s="563" t="s">
        <v>7552</v>
      </c>
      <c r="G1434" s="563" t="s">
        <v>7499</v>
      </c>
      <c r="H1434" s="563" t="s">
        <v>55</v>
      </c>
      <c r="I1434" s="563" t="s">
        <v>26690</v>
      </c>
      <c r="J1434" s="563" t="s">
        <v>24001</v>
      </c>
      <c r="K1434" s="563" t="s">
        <v>24001</v>
      </c>
      <c r="L1434" s="563" t="s">
        <v>24001</v>
      </c>
      <c r="M1434" s="563" t="s">
        <v>24001</v>
      </c>
      <c r="N1434" s="563" t="s">
        <v>24001</v>
      </c>
      <c r="O1434" s="564" t="s">
        <v>24001</v>
      </c>
      <c r="P1434" s="564" t="s">
        <v>24001</v>
      </c>
      <c r="Q1434" s="564">
        <v>33148</v>
      </c>
      <c r="R1434" s="564"/>
      <c r="S1434" s="564" t="s">
        <v>7553</v>
      </c>
    </row>
    <row r="1435" spans="1:19" x14ac:dyDescent="0.35">
      <c r="A1435" s="559">
        <v>1066</v>
      </c>
      <c r="B1435" s="563" t="s">
        <v>484</v>
      </c>
      <c r="C1435" s="563" t="s">
        <v>28929</v>
      </c>
      <c r="D1435" s="563" t="s">
        <v>27494</v>
      </c>
      <c r="E1435" s="563" t="s">
        <v>24001</v>
      </c>
      <c r="F1435" s="563" t="s">
        <v>27495</v>
      </c>
      <c r="G1435" s="563" t="s">
        <v>17249</v>
      </c>
      <c r="H1435" s="563" t="s">
        <v>17250</v>
      </c>
      <c r="I1435" s="563" t="s">
        <v>27496</v>
      </c>
      <c r="J1435" s="563" t="s">
        <v>109</v>
      </c>
      <c r="K1435" s="563" t="s">
        <v>24001</v>
      </c>
      <c r="L1435" s="563" t="s">
        <v>24001</v>
      </c>
      <c r="M1435" s="563" t="s">
        <v>24001</v>
      </c>
      <c r="N1435" s="563" t="s">
        <v>24001</v>
      </c>
      <c r="O1435" s="564" t="s">
        <v>24001</v>
      </c>
      <c r="P1435" s="564" t="s">
        <v>24001</v>
      </c>
      <c r="Q1435" s="564">
        <v>44410</v>
      </c>
      <c r="R1435" s="564"/>
      <c r="S1435" s="564" t="s">
        <v>29984</v>
      </c>
    </row>
    <row r="1436" spans="1:19" x14ac:dyDescent="0.35">
      <c r="A1436" s="559">
        <v>1067</v>
      </c>
      <c r="B1436" s="563" t="s">
        <v>484</v>
      </c>
      <c r="C1436" s="563" t="s">
        <v>28929</v>
      </c>
      <c r="D1436" s="563" t="s">
        <v>24703</v>
      </c>
      <c r="E1436" s="563" t="s">
        <v>17247</v>
      </c>
      <c r="F1436" s="563" t="s">
        <v>17248</v>
      </c>
      <c r="G1436" s="563" t="s">
        <v>17249</v>
      </c>
      <c r="H1436" s="563" t="s">
        <v>17250</v>
      </c>
      <c r="I1436" s="563" t="s">
        <v>27497</v>
      </c>
      <c r="J1436" s="563" t="s">
        <v>109</v>
      </c>
      <c r="K1436" s="563" t="s">
        <v>24001</v>
      </c>
      <c r="L1436" s="563" t="s">
        <v>24001</v>
      </c>
      <c r="M1436" s="563" t="s">
        <v>24001</v>
      </c>
      <c r="N1436" s="563" t="s">
        <v>24001</v>
      </c>
      <c r="O1436" s="564" t="s">
        <v>24001</v>
      </c>
      <c r="P1436" s="564" t="s">
        <v>26697</v>
      </c>
      <c r="Q1436" s="564">
        <v>33148</v>
      </c>
      <c r="R1436" s="564">
        <v>43944.614907407398</v>
      </c>
      <c r="S1436" s="564" t="s">
        <v>29985</v>
      </c>
    </row>
    <row r="1437" spans="1:19" x14ac:dyDescent="0.35">
      <c r="A1437" s="562">
        <v>218</v>
      </c>
      <c r="B1437" s="563" t="s">
        <v>484</v>
      </c>
      <c r="C1437" s="563" t="s">
        <v>19195</v>
      </c>
      <c r="D1437" s="563" t="s">
        <v>19512</v>
      </c>
      <c r="E1437" s="563" t="s">
        <v>19509</v>
      </c>
      <c r="F1437" s="563" t="s">
        <v>19510</v>
      </c>
      <c r="G1437" s="563" t="s">
        <v>19508</v>
      </c>
      <c r="H1437" s="563" t="s">
        <v>19511</v>
      </c>
      <c r="I1437" s="563" t="s">
        <v>26690</v>
      </c>
      <c r="J1437" s="563" t="s">
        <v>24001</v>
      </c>
      <c r="K1437" s="563" t="s">
        <v>24001</v>
      </c>
      <c r="L1437" s="563" t="s">
        <v>24001</v>
      </c>
      <c r="M1437" s="563" t="s">
        <v>24001</v>
      </c>
      <c r="N1437" s="563" t="s">
        <v>24001</v>
      </c>
      <c r="O1437" s="564" t="s">
        <v>24001</v>
      </c>
      <c r="P1437" s="564" t="s">
        <v>24001</v>
      </c>
      <c r="Q1437" s="564">
        <v>33148</v>
      </c>
      <c r="R1437" s="564"/>
      <c r="S1437" s="564" t="s">
        <v>29986</v>
      </c>
    </row>
    <row r="1438" spans="1:19" x14ac:dyDescent="0.35">
      <c r="A1438" s="559">
        <v>219</v>
      </c>
      <c r="B1438" s="563" t="s">
        <v>484</v>
      </c>
      <c r="C1438" s="563" t="s">
        <v>19195</v>
      </c>
      <c r="D1438" s="563" t="s">
        <v>19516</v>
      </c>
      <c r="E1438" s="563" t="s">
        <v>19513</v>
      </c>
      <c r="F1438" s="563" t="s">
        <v>19514</v>
      </c>
      <c r="G1438" s="563" t="s">
        <v>19508</v>
      </c>
      <c r="H1438" s="563" t="s">
        <v>19515</v>
      </c>
      <c r="I1438" s="563" t="s">
        <v>26690</v>
      </c>
      <c r="J1438" s="563" t="s">
        <v>24001</v>
      </c>
      <c r="K1438" s="563" t="s">
        <v>24001</v>
      </c>
      <c r="L1438" s="563" t="s">
        <v>24001</v>
      </c>
      <c r="M1438" s="563" t="s">
        <v>24001</v>
      </c>
      <c r="N1438" s="563" t="s">
        <v>24001</v>
      </c>
      <c r="O1438" s="564" t="s">
        <v>24001</v>
      </c>
      <c r="P1438" s="564" t="s">
        <v>24001</v>
      </c>
      <c r="Q1438" s="564">
        <v>38715</v>
      </c>
      <c r="R1438" s="564"/>
      <c r="S1438" s="564" t="s">
        <v>34298</v>
      </c>
    </row>
    <row r="1439" spans="1:19" x14ac:dyDescent="0.35">
      <c r="A1439" s="559">
        <v>220</v>
      </c>
      <c r="B1439" s="563" t="s">
        <v>484</v>
      </c>
      <c r="C1439" s="563" t="s">
        <v>19195</v>
      </c>
      <c r="D1439" s="563" t="s">
        <v>19520</v>
      </c>
      <c r="E1439" s="563" t="s">
        <v>19517</v>
      </c>
      <c r="F1439" s="563" t="s">
        <v>19518</v>
      </c>
      <c r="G1439" s="563" t="s">
        <v>19508</v>
      </c>
      <c r="H1439" s="563" t="s">
        <v>19519</v>
      </c>
      <c r="I1439" s="563" t="s">
        <v>26690</v>
      </c>
      <c r="J1439" s="563" t="s">
        <v>24001</v>
      </c>
      <c r="K1439" s="563" t="s">
        <v>154</v>
      </c>
      <c r="L1439" s="563" t="s">
        <v>27686</v>
      </c>
      <c r="M1439" s="563" t="s">
        <v>24001</v>
      </c>
      <c r="N1439" s="563" t="s">
        <v>24001</v>
      </c>
      <c r="O1439" s="564" t="s">
        <v>24001</v>
      </c>
      <c r="P1439" s="564" t="s">
        <v>24001</v>
      </c>
      <c r="Q1439" s="564">
        <v>33148</v>
      </c>
      <c r="R1439" s="564">
        <v>33812</v>
      </c>
      <c r="S1439" s="564" t="s">
        <v>29987</v>
      </c>
    </row>
    <row r="1440" spans="1:19" x14ac:dyDescent="0.35">
      <c r="A1440" s="562">
        <v>221</v>
      </c>
      <c r="B1440" s="563" t="s">
        <v>484</v>
      </c>
      <c r="C1440" s="563" t="s">
        <v>19195</v>
      </c>
      <c r="D1440" s="563" t="s">
        <v>19524</v>
      </c>
      <c r="E1440" s="563" t="s">
        <v>19521</v>
      </c>
      <c r="F1440" s="563" t="s">
        <v>19522</v>
      </c>
      <c r="G1440" s="563" t="s">
        <v>19508</v>
      </c>
      <c r="H1440" s="563" t="s">
        <v>19523</v>
      </c>
      <c r="I1440" s="563" t="s">
        <v>26690</v>
      </c>
      <c r="J1440" s="563" t="s">
        <v>24001</v>
      </c>
      <c r="K1440" s="563" t="s">
        <v>50</v>
      </c>
      <c r="L1440" s="563" t="s">
        <v>24001</v>
      </c>
      <c r="M1440" s="563" t="s">
        <v>24001</v>
      </c>
      <c r="N1440" s="563" t="s">
        <v>24001</v>
      </c>
      <c r="O1440" s="564" t="s">
        <v>24001</v>
      </c>
      <c r="P1440" s="564" t="s">
        <v>24001</v>
      </c>
      <c r="Q1440" s="564">
        <v>33148</v>
      </c>
      <c r="R1440" s="564"/>
      <c r="S1440" s="564" t="s">
        <v>29988</v>
      </c>
    </row>
    <row r="1441" spans="1:19" x14ac:dyDescent="0.35">
      <c r="A1441" s="559">
        <v>222</v>
      </c>
      <c r="B1441" s="563" t="s">
        <v>484</v>
      </c>
      <c r="C1441" s="563" t="s">
        <v>19195</v>
      </c>
      <c r="D1441" s="563" t="s">
        <v>19527</v>
      </c>
      <c r="E1441" s="563" t="s">
        <v>19525</v>
      </c>
      <c r="F1441" s="563" t="s">
        <v>19526</v>
      </c>
      <c r="G1441" s="563" t="s">
        <v>19508</v>
      </c>
      <c r="H1441" s="563" t="s">
        <v>18164</v>
      </c>
      <c r="I1441" s="563" t="s">
        <v>26690</v>
      </c>
      <c r="J1441" s="563" t="s">
        <v>24001</v>
      </c>
      <c r="K1441" s="563" t="s">
        <v>24001</v>
      </c>
      <c r="L1441" s="563" t="s">
        <v>24001</v>
      </c>
      <c r="M1441" s="563" t="s">
        <v>24001</v>
      </c>
      <c r="N1441" s="563" t="s">
        <v>24001</v>
      </c>
      <c r="O1441" s="564" t="s">
        <v>24001</v>
      </c>
      <c r="P1441" s="564" t="s">
        <v>24001</v>
      </c>
      <c r="Q1441" s="564">
        <v>33812</v>
      </c>
      <c r="R1441" s="564"/>
      <c r="S1441" s="564" t="s">
        <v>29989</v>
      </c>
    </row>
    <row r="1442" spans="1:19" x14ac:dyDescent="0.35">
      <c r="A1442" s="559">
        <v>223</v>
      </c>
      <c r="B1442" s="563" t="s">
        <v>484</v>
      </c>
      <c r="C1442" s="563" t="s">
        <v>19195</v>
      </c>
      <c r="D1442" s="563" t="s">
        <v>19530</v>
      </c>
      <c r="E1442" s="563" t="s">
        <v>19528</v>
      </c>
      <c r="F1442" s="563" t="s">
        <v>19529</v>
      </c>
      <c r="G1442" s="563" t="s">
        <v>19508</v>
      </c>
      <c r="H1442" s="563" t="s">
        <v>55</v>
      </c>
      <c r="I1442" s="563" t="s">
        <v>26690</v>
      </c>
      <c r="J1442" s="563" t="s">
        <v>24001</v>
      </c>
      <c r="K1442" s="563" t="s">
        <v>24001</v>
      </c>
      <c r="L1442" s="563" t="s">
        <v>24001</v>
      </c>
      <c r="M1442" s="563" t="s">
        <v>24001</v>
      </c>
      <c r="N1442" s="563" t="s">
        <v>24001</v>
      </c>
      <c r="O1442" s="564" t="s">
        <v>24001</v>
      </c>
      <c r="P1442" s="564" t="s">
        <v>24001</v>
      </c>
      <c r="Q1442" s="564">
        <v>33148</v>
      </c>
      <c r="R1442" s="564"/>
      <c r="S1442" s="564" t="s">
        <v>19530</v>
      </c>
    </row>
    <row r="1443" spans="1:19" x14ac:dyDescent="0.35">
      <c r="A1443" s="562">
        <v>224</v>
      </c>
      <c r="B1443" s="563" t="s">
        <v>484</v>
      </c>
      <c r="C1443" s="563" t="s">
        <v>19195</v>
      </c>
      <c r="D1443" s="563" t="s">
        <v>19533</v>
      </c>
      <c r="E1443" s="563" t="s">
        <v>24001</v>
      </c>
      <c r="F1443" s="563" t="s">
        <v>19531</v>
      </c>
      <c r="G1443" s="563" t="s">
        <v>19508</v>
      </c>
      <c r="H1443" s="563" t="s">
        <v>19532</v>
      </c>
      <c r="I1443" s="563" t="s">
        <v>26690</v>
      </c>
      <c r="J1443" s="563" t="s">
        <v>24001</v>
      </c>
      <c r="K1443" s="563" t="s">
        <v>24001</v>
      </c>
      <c r="L1443" s="563" t="s">
        <v>24001</v>
      </c>
      <c r="M1443" s="563" t="s">
        <v>24001</v>
      </c>
      <c r="N1443" s="563" t="s">
        <v>24001</v>
      </c>
      <c r="O1443" s="564" t="s">
        <v>24001</v>
      </c>
      <c r="P1443" s="564" t="s">
        <v>24001</v>
      </c>
      <c r="Q1443" s="564">
        <v>41802</v>
      </c>
      <c r="R1443" s="564"/>
      <c r="S1443" s="564" t="s">
        <v>19533</v>
      </c>
    </row>
    <row r="1444" spans="1:19" x14ac:dyDescent="0.35">
      <c r="A1444" s="559">
        <v>225</v>
      </c>
      <c r="B1444" s="563" t="s">
        <v>484</v>
      </c>
      <c r="C1444" s="563" t="s">
        <v>19195</v>
      </c>
      <c r="D1444" s="563" t="s">
        <v>19537</v>
      </c>
      <c r="E1444" s="563" t="s">
        <v>19534</v>
      </c>
      <c r="F1444" s="563" t="s">
        <v>19535</v>
      </c>
      <c r="G1444" s="563" t="s">
        <v>19508</v>
      </c>
      <c r="H1444" s="563" t="s">
        <v>19536</v>
      </c>
      <c r="I1444" s="563" t="s">
        <v>26690</v>
      </c>
      <c r="J1444" s="563" t="s">
        <v>24001</v>
      </c>
      <c r="K1444" s="563" t="s">
        <v>62</v>
      </c>
      <c r="L1444" s="563" t="s">
        <v>24001</v>
      </c>
      <c r="M1444" s="563" t="s">
        <v>24001</v>
      </c>
      <c r="N1444" s="563" t="s">
        <v>24001</v>
      </c>
      <c r="O1444" s="564" t="s">
        <v>24001</v>
      </c>
      <c r="P1444" s="564" t="s">
        <v>24001</v>
      </c>
      <c r="Q1444" s="564">
        <v>33148</v>
      </c>
      <c r="R1444" s="564"/>
      <c r="S1444" s="564" t="s">
        <v>29990</v>
      </c>
    </row>
    <row r="1445" spans="1:19" x14ac:dyDescent="0.35">
      <c r="A1445" s="559">
        <v>226</v>
      </c>
      <c r="B1445" s="563" t="s">
        <v>484</v>
      </c>
      <c r="C1445" s="563" t="s">
        <v>19195</v>
      </c>
      <c r="D1445" s="563" t="s">
        <v>24704</v>
      </c>
      <c r="E1445" s="563" t="s">
        <v>19506</v>
      </c>
      <c r="F1445" s="563" t="s">
        <v>19507</v>
      </c>
      <c r="G1445" s="563" t="s">
        <v>19508</v>
      </c>
      <c r="H1445" s="563" t="s">
        <v>8644</v>
      </c>
      <c r="I1445" s="563" t="s">
        <v>26690</v>
      </c>
      <c r="J1445" s="563" t="s">
        <v>24001</v>
      </c>
      <c r="K1445" s="563" t="s">
        <v>50</v>
      </c>
      <c r="L1445" s="563" t="s">
        <v>27591</v>
      </c>
      <c r="M1445" s="563" t="s">
        <v>899</v>
      </c>
      <c r="N1445" s="563" t="s">
        <v>28712</v>
      </c>
      <c r="O1445" s="564" t="s">
        <v>24001</v>
      </c>
      <c r="P1445" s="564" t="s">
        <v>24001</v>
      </c>
      <c r="Q1445" s="564">
        <v>38714</v>
      </c>
      <c r="R1445" s="564"/>
      <c r="S1445" s="564" t="s">
        <v>29991</v>
      </c>
    </row>
    <row r="1446" spans="1:19" x14ac:dyDescent="0.35">
      <c r="A1446" s="562">
        <v>227</v>
      </c>
      <c r="B1446" s="563" t="s">
        <v>484</v>
      </c>
      <c r="C1446" s="563" t="s">
        <v>19195</v>
      </c>
      <c r="D1446" s="563" t="s">
        <v>19540</v>
      </c>
      <c r="E1446" s="563" t="s">
        <v>24001</v>
      </c>
      <c r="F1446" s="563" t="s">
        <v>19538</v>
      </c>
      <c r="G1446" s="563" t="s">
        <v>19508</v>
      </c>
      <c r="H1446" s="563" t="s">
        <v>19539</v>
      </c>
      <c r="I1446" s="563" t="s">
        <v>26690</v>
      </c>
      <c r="J1446" s="563" t="s">
        <v>24001</v>
      </c>
      <c r="K1446" s="563" t="s">
        <v>24001</v>
      </c>
      <c r="L1446" s="563" t="s">
        <v>24001</v>
      </c>
      <c r="M1446" s="563" t="s">
        <v>24001</v>
      </c>
      <c r="N1446" s="563" t="s">
        <v>24001</v>
      </c>
      <c r="O1446" s="564" t="s">
        <v>24001</v>
      </c>
      <c r="P1446" s="564" t="s">
        <v>24001</v>
      </c>
      <c r="Q1446" s="564">
        <v>33812</v>
      </c>
      <c r="R1446" s="564">
        <v>38685</v>
      </c>
      <c r="S1446" s="564" t="s">
        <v>29992</v>
      </c>
    </row>
    <row r="1447" spans="1:19" x14ac:dyDescent="0.35">
      <c r="A1447" s="559">
        <v>2896</v>
      </c>
      <c r="B1447" s="563" t="s">
        <v>484</v>
      </c>
      <c r="C1447" s="563" t="s">
        <v>8880</v>
      </c>
      <c r="D1447" s="563" t="s">
        <v>8970</v>
      </c>
      <c r="E1447" s="563" t="s">
        <v>8966</v>
      </c>
      <c r="F1447" s="563" t="s">
        <v>8967</v>
      </c>
      <c r="G1447" s="563" t="s">
        <v>8968</v>
      </c>
      <c r="H1447" s="563" t="s">
        <v>8969</v>
      </c>
      <c r="I1447" s="563" t="s">
        <v>26690</v>
      </c>
      <c r="J1447" s="563" t="s">
        <v>109</v>
      </c>
      <c r="K1447" s="563" t="s">
        <v>24001</v>
      </c>
      <c r="L1447" s="563" t="s">
        <v>24001</v>
      </c>
      <c r="M1447" s="563" t="s">
        <v>24001</v>
      </c>
      <c r="N1447" s="563" t="s">
        <v>24001</v>
      </c>
      <c r="O1447" s="564" t="s">
        <v>24001</v>
      </c>
      <c r="P1447" s="564" t="s">
        <v>24001</v>
      </c>
      <c r="Q1447" s="564">
        <v>33148</v>
      </c>
      <c r="R1447" s="564">
        <v>40975.4925925926</v>
      </c>
      <c r="S1447" s="564" t="s">
        <v>29993</v>
      </c>
    </row>
    <row r="1448" spans="1:19" x14ac:dyDescent="0.35">
      <c r="A1448" s="559">
        <v>2897</v>
      </c>
      <c r="B1448" s="563" t="s">
        <v>484</v>
      </c>
      <c r="C1448" s="563" t="s">
        <v>8880</v>
      </c>
      <c r="D1448" s="563" t="s">
        <v>8974</v>
      </c>
      <c r="E1448" s="563" t="s">
        <v>8971</v>
      </c>
      <c r="F1448" s="563" t="s">
        <v>8972</v>
      </c>
      <c r="G1448" s="563" t="s">
        <v>8968</v>
      </c>
      <c r="H1448" s="563" t="s">
        <v>8973</v>
      </c>
      <c r="I1448" s="563" t="s">
        <v>26690</v>
      </c>
      <c r="J1448" s="563" t="s">
        <v>109</v>
      </c>
      <c r="K1448" s="563" t="s">
        <v>24001</v>
      </c>
      <c r="L1448" s="563" t="s">
        <v>24001</v>
      </c>
      <c r="M1448" s="563" t="s">
        <v>24001</v>
      </c>
      <c r="N1448" s="563" t="s">
        <v>24001</v>
      </c>
      <c r="O1448" s="564" t="s">
        <v>24001</v>
      </c>
      <c r="P1448" s="564" t="s">
        <v>24001</v>
      </c>
      <c r="Q1448" s="564">
        <v>41208</v>
      </c>
      <c r="R1448" s="564"/>
      <c r="S1448" s="564" t="s">
        <v>29994</v>
      </c>
    </row>
    <row r="1449" spans="1:19" x14ac:dyDescent="0.35">
      <c r="A1449" s="562">
        <v>2898</v>
      </c>
      <c r="B1449" s="563" t="s">
        <v>484</v>
      </c>
      <c r="C1449" s="563" t="s">
        <v>8880</v>
      </c>
      <c r="D1449" s="563" t="s">
        <v>8977</v>
      </c>
      <c r="E1449" s="563" t="s">
        <v>8975</v>
      </c>
      <c r="F1449" s="563" t="s">
        <v>8976</v>
      </c>
      <c r="G1449" s="563" t="s">
        <v>8968</v>
      </c>
      <c r="H1449" s="563" t="s">
        <v>1592</v>
      </c>
      <c r="I1449" s="563" t="s">
        <v>26782</v>
      </c>
      <c r="J1449" s="563" t="s">
        <v>24001</v>
      </c>
      <c r="K1449" s="563" t="s">
        <v>24001</v>
      </c>
      <c r="L1449" s="563" t="s">
        <v>24001</v>
      </c>
      <c r="M1449" s="563" t="s">
        <v>24001</v>
      </c>
      <c r="N1449" s="563" t="s">
        <v>24001</v>
      </c>
      <c r="O1449" s="564" t="s">
        <v>24001</v>
      </c>
      <c r="P1449" s="564" t="s">
        <v>24001</v>
      </c>
      <c r="Q1449" s="564">
        <v>41211</v>
      </c>
      <c r="R1449" s="564"/>
      <c r="S1449" s="564" t="s">
        <v>29995</v>
      </c>
    </row>
    <row r="1450" spans="1:19" x14ac:dyDescent="0.35">
      <c r="A1450" s="559">
        <v>2899</v>
      </c>
      <c r="B1450" s="563" t="s">
        <v>484</v>
      </c>
      <c r="C1450" s="563" t="s">
        <v>8880</v>
      </c>
      <c r="D1450" s="563" t="s">
        <v>8981</v>
      </c>
      <c r="E1450" s="563" t="s">
        <v>8978</v>
      </c>
      <c r="F1450" s="563" t="s">
        <v>8979</v>
      </c>
      <c r="G1450" s="563" t="s">
        <v>8968</v>
      </c>
      <c r="H1450" s="563" t="s">
        <v>8980</v>
      </c>
      <c r="I1450" s="563" t="s">
        <v>26690</v>
      </c>
      <c r="J1450" s="563" t="s">
        <v>109</v>
      </c>
      <c r="K1450" s="563" t="s">
        <v>24001</v>
      </c>
      <c r="L1450" s="563" t="s">
        <v>24001</v>
      </c>
      <c r="M1450" s="563" t="s">
        <v>24001</v>
      </c>
      <c r="N1450" s="563" t="s">
        <v>24001</v>
      </c>
      <c r="O1450" s="564" t="s">
        <v>24001</v>
      </c>
      <c r="P1450" s="564" t="s">
        <v>24001</v>
      </c>
      <c r="Q1450" s="564">
        <v>41208</v>
      </c>
      <c r="R1450" s="564"/>
      <c r="S1450" s="564" t="s">
        <v>29996</v>
      </c>
    </row>
    <row r="1451" spans="1:19" x14ac:dyDescent="0.35">
      <c r="A1451" s="559">
        <v>2900</v>
      </c>
      <c r="B1451" s="563" t="s">
        <v>484</v>
      </c>
      <c r="C1451" s="563" t="s">
        <v>8880</v>
      </c>
      <c r="D1451" s="563" t="s">
        <v>8984</v>
      </c>
      <c r="E1451" s="563" t="s">
        <v>8982</v>
      </c>
      <c r="F1451" s="563" t="s">
        <v>8983</v>
      </c>
      <c r="G1451" s="563" t="s">
        <v>8968</v>
      </c>
      <c r="H1451" s="563" t="s">
        <v>7289</v>
      </c>
      <c r="I1451" s="563" t="s">
        <v>26690</v>
      </c>
      <c r="J1451" s="563" t="s">
        <v>109</v>
      </c>
      <c r="K1451" s="563" t="s">
        <v>24001</v>
      </c>
      <c r="L1451" s="563" t="s">
        <v>24001</v>
      </c>
      <c r="M1451" s="563" t="s">
        <v>24001</v>
      </c>
      <c r="N1451" s="563" t="s">
        <v>24001</v>
      </c>
      <c r="O1451" s="564" t="s">
        <v>24001</v>
      </c>
      <c r="P1451" s="564" t="s">
        <v>24001</v>
      </c>
      <c r="Q1451" s="564">
        <v>41208</v>
      </c>
      <c r="R1451" s="564"/>
      <c r="S1451" s="564" t="s">
        <v>29997</v>
      </c>
    </row>
    <row r="1452" spans="1:19" x14ac:dyDescent="0.35">
      <c r="A1452" s="562">
        <v>2901</v>
      </c>
      <c r="B1452" s="563" t="s">
        <v>484</v>
      </c>
      <c r="C1452" s="563" t="s">
        <v>8880</v>
      </c>
      <c r="D1452" s="563" t="s">
        <v>8987</v>
      </c>
      <c r="E1452" s="563" t="s">
        <v>8985</v>
      </c>
      <c r="F1452" s="563" t="s">
        <v>8986</v>
      </c>
      <c r="G1452" s="563" t="s">
        <v>8968</v>
      </c>
      <c r="H1452" s="563" t="s">
        <v>7202</v>
      </c>
      <c r="I1452" s="563" t="s">
        <v>26690</v>
      </c>
      <c r="J1452" s="563" t="s">
        <v>24001</v>
      </c>
      <c r="K1452" s="563" t="s">
        <v>24001</v>
      </c>
      <c r="L1452" s="563" t="s">
        <v>24001</v>
      </c>
      <c r="M1452" s="563" t="s">
        <v>24001</v>
      </c>
      <c r="N1452" s="563" t="s">
        <v>24001</v>
      </c>
      <c r="O1452" s="564" t="s">
        <v>24001</v>
      </c>
      <c r="P1452" s="564" t="s">
        <v>24001</v>
      </c>
      <c r="Q1452" s="564">
        <v>41211</v>
      </c>
      <c r="R1452" s="564"/>
      <c r="S1452" s="564" t="s">
        <v>29998</v>
      </c>
    </row>
    <row r="1453" spans="1:19" x14ac:dyDescent="0.35">
      <c r="A1453" s="559">
        <v>2902</v>
      </c>
      <c r="B1453" s="563" t="s">
        <v>484</v>
      </c>
      <c r="C1453" s="563" t="s">
        <v>8880</v>
      </c>
      <c r="D1453" s="563" t="s">
        <v>8990</v>
      </c>
      <c r="E1453" s="563" t="s">
        <v>8988</v>
      </c>
      <c r="F1453" s="563" t="s">
        <v>8989</v>
      </c>
      <c r="G1453" s="563" t="s">
        <v>8968</v>
      </c>
      <c r="H1453" s="563" t="s">
        <v>738</v>
      </c>
      <c r="I1453" s="563" t="s">
        <v>26690</v>
      </c>
      <c r="J1453" s="563" t="s">
        <v>24001</v>
      </c>
      <c r="K1453" s="563" t="s">
        <v>24001</v>
      </c>
      <c r="L1453" s="563" t="s">
        <v>24001</v>
      </c>
      <c r="M1453" s="563" t="s">
        <v>24001</v>
      </c>
      <c r="N1453" s="563" t="s">
        <v>24001</v>
      </c>
      <c r="O1453" s="564" t="s">
        <v>24001</v>
      </c>
      <c r="P1453" s="564" t="s">
        <v>24001</v>
      </c>
      <c r="Q1453" s="564">
        <v>35639</v>
      </c>
      <c r="R1453" s="564">
        <v>38413</v>
      </c>
      <c r="S1453" s="564" t="s">
        <v>29999</v>
      </c>
    </row>
    <row r="1454" spans="1:19" x14ac:dyDescent="0.35">
      <c r="A1454" s="559">
        <v>531</v>
      </c>
      <c r="B1454" s="563" t="s">
        <v>484</v>
      </c>
      <c r="C1454" s="563" t="s">
        <v>28980</v>
      </c>
      <c r="D1454" s="563" t="s">
        <v>27448</v>
      </c>
      <c r="E1454" s="563" t="s">
        <v>27449</v>
      </c>
      <c r="F1454" s="563" t="s">
        <v>15832</v>
      </c>
      <c r="G1454" s="563" t="s">
        <v>15829</v>
      </c>
      <c r="H1454" s="563" t="s">
        <v>929</v>
      </c>
      <c r="I1454" s="563" t="s">
        <v>26690</v>
      </c>
      <c r="J1454" s="563" t="s">
        <v>24001</v>
      </c>
      <c r="K1454" s="563" t="s">
        <v>24001</v>
      </c>
      <c r="L1454" s="563" t="s">
        <v>24001</v>
      </c>
      <c r="M1454" s="563" t="s">
        <v>24001</v>
      </c>
      <c r="N1454" s="563" t="s">
        <v>24001</v>
      </c>
      <c r="O1454" s="564" t="s">
        <v>24001</v>
      </c>
      <c r="P1454" s="564" t="s">
        <v>24001</v>
      </c>
      <c r="Q1454" s="564">
        <v>33148</v>
      </c>
      <c r="R1454" s="564">
        <v>44392.690532407403</v>
      </c>
      <c r="S1454" s="564" t="s">
        <v>30000</v>
      </c>
    </row>
    <row r="1455" spans="1:19" x14ac:dyDescent="0.35">
      <c r="A1455" s="562">
        <v>532</v>
      </c>
      <c r="B1455" s="563" t="s">
        <v>484</v>
      </c>
      <c r="C1455" s="563" t="s">
        <v>28980</v>
      </c>
      <c r="D1455" s="563" t="s">
        <v>15831</v>
      </c>
      <c r="E1455" s="563" t="s">
        <v>15827</v>
      </c>
      <c r="F1455" s="563" t="s">
        <v>15828</v>
      </c>
      <c r="G1455" s="563" t="s">
        <v>15829</v>
      </c>
      <c r="H1455" s="563" t="s">
        <v>15830</v>
      </c>
      <c r="I1455" s="563" t="s">
        <v>26690</v>
      </c>
      <c r="J1455" s="563" t="s">
        <v>24001</v>
      </c>
      <c r="K1455" s="563" t="s">
        <v>62</v>
      </c>
      <c r="L1455" s="563" t="s">
        <v>24001</v>
      </c>
      <c r="M1455" s="563" t="s">
        <v>24001</v>
      </c>
      <c r="N1455" s="563" t="s">
        <v>24001</v>
      </c>
      <c r="O1455" s="564" t="s">
        <v>24001</v>
      </c>
      <c r="P1455" s="564" t="s">
        <v>24001</v>
      </c>
      <c r="Q1455" s="564">
        <v>33148</v>
      </c>
      <c r="R1455" s="564"/>
      <c r="S1455" s="564" t="s">
        <v>30001</v>
      </c>
    </row>
    <row r="1456" spans="1:19" x14ac:dyDescent="0.35">
      <c r="A1456" s="559">
        <v>533</v>
      </c>
      <c r="B1456" s="563" t="s">
        <v>484</v>
      </c>
      <c r="C1456" s="563" t="s">
        <v>28980</v>
      </c>
      <c r="D1456" s="563" t="s">
        <v>15834</v>
      </c>
      <c r="E1456" s="563" t="s">
        <v>15827</v>
      </c>
      <c r="F1456" s="563" t="s">
        <v>15833</v>
      </c>
      <c r="G1456" s="563" t="s">
        <v>15829</v>
      </c>
      <c r="H1456" s="563" t="s">
        <v>55</v>
      </c>
      <c r="I1456" s="563" t="s">
        <v>26690</v>
      </c>
      <c r="J1456" s="563" t="s">
        <v>24001</v>
      </c>
      <c r="K1456" s="563" t="s">
        <v>24001</v>
      </c>
      <c r="L1456" s="563" t="s">
        <v>24001</v>
      </c>
      <c r="M1456" s="563" t="s">
        <v>24001</v>
      </c>
      <c r="N1456" s="563" t="s">
        <v>24001</v>
      </c>
      <c r="O1456" s="564" t="s">
        <v>24001</v>
      </c>
      <c r="P1456" s="564" t="s">
        <v>24001</v>
      </c>
      <c r="Q1456" s="564">
        <v>33148</v>
      </c>
      <c r="R1456" s="564"/>
      <c r="S1456" s="564" t="s">
        <v>15834</v>
      </c>
    </row>
    <row r="1457" spans="1:19" x14ac:dyDescent="0.35">
      <c r="A1457" s="559">
        <v>5365</v>
      </c>
      <c r="B1457" s="563" t="s">
        <v>484</v>
      </c>
      <c r="C1457" s="563" t="s">
        <v>28883</v>
      </c>
      <c r="D1457" s="563" t="s">
        <v>27365</v>
      </c>
      <c r="E1457" s="563" t="s">
        <v>27366</v>
      </c>
      <c r="F1457" s="563" t="s">
        <v>27367</v>
      </c>
      <c r="G1457" s="563" t="s">
        <v>27368</v>
      </c>
      <c r="H1457" s="563" t="s">
        <v>27369</v>
      </c>
      <c r="I1457" s="563" t="s">
        <v>26690</v>
      </c>
      <c r="J1457" s="563" t="s">
        <v>109</v>
      </c>
      <c r="K1457" s="563" t="s">
        <v>24001</v>
      </c>
      <c r="L1457" s="563" t="s">
        <v>24001</v>
      </c>
      <c r="M1457" s="563" t="s">
        <v>24001</v>
      </c>
      <c r="N1457" s="563" t="s">
        <v>24001</v>
      </c>
      <c r="O1457" s="564" t="s">
        <v>24001</v>
      </c>
      <c r="P1457" s="564" t="s">
        <v>24001</v>
      </c>
      <c r="Q1457" s="564">
        <v>44617</v>
      </c>
      <c r="R1457" s="564"/>
      <c r="S1457" s="564" t="s">
        <v>30002</v>
      </c>
    </row>
    <row r="1458" spans="1:19" x14ac:dyDescent="0.35">
      <c r="A1458" s="562">
        <v>5366</v>
      </c>
      <c r="B1458" s="563" t="s">
        <v>484</v>
      </c>
      <c r="C1458" s="563" t="s">
        <v>28883</v>
      </c>
      <c r="D1458" s="563" t="s">
        <v>27370</v>
      </c>
      <c r="E1458" s="563" t="s">
        <v>27371</v>
      </c>
      <c r="F1458" s="563" t="s">
        <v>27372</v>
      </c>
      <c r="G1458" s="563" t="s">
        <v>27368</v>
      </c>
      <c r="H1458" s="563" t="s">
        <v>27373</v>
      </c>
      <c r="I1458" s="563" t="s">
        <v>26690</v>
      </c>
      <c r="J1458" s="563" t="s">
        <v>109</v>
      </c>
      <c r="K1458" s="563" t="s">
        <v>24001</v>
      </c>
      <c r="L1458" s="563" t="s">
        <v>24001</v>
      </c>
      <c r="M1458" s="563" t="s">
        <v>24001</v>
      </c>
      <c r="N1458" s="563" t="s">
        <v>24001</v>
      </c>
      <c r="O1458" s="564" t="s">
        <v>24001</v>
      </c>
      <c r="P1458" s="564" t="s">
        <v>24001</v>
      </c>
      <c r="Q1458" s="564">
        <v>44617</v>
      </c>
      <c r="R1458" s="564"/>
      <c r="S1458" s="564" t="s">
        <v>30003</v>
      </c>
    </row>
    <row r="1459" spans="1:19" x14ac:dyDescent="0.35">
      <c r="A1459" s="559">
        <v>5367</v>
      </c>
      <c r="B1459" s="563" t="s">
        <v>484</v>
      </c>
      <c r="C1459" s="563" t="s">
        <v>28883</v>
      </c>
      <c r="D1459" s="563" t="s">
        <v>13927</v>
      </c>
      <c r="E1459" s="563" t="s">
        <v>24001</v>
      </c>
      <c r="F1459" s="563" t="s">
        <v>13925</v>
      </c>
      <c r="G1459" s="563" t="s">
        <v>13926</v>
      </c>
      <c r="H1459" s="563" t="s">
        <v>7218</v>
      </c>
      <c r="I1459" s="563" t="s">
        <v>26690</v>
      </c>
      <c r="J1459" s="563" t="s">
        <v>109</v>
      </c>
      <c r="K1459" s="563" t="s">
        <v>24001</v>
      </c>
      <c r="L1459" s="563" t="s">
        <v>24001</v>
      </c>
      <c r="M1459" s="563" t="s">
        <v>24001</v>
      </c>
      <c r="N1459" s="563" t="s">
        <v>24001</v>
      </c>
      <c r="O1459" s="564" t="s">
        <v>24001</v>
      </c>
      <c r="P1459" s="564" t="s">
        <v>24001</v>
      </c>
      <c r="Q1459" s="564">
        <v>40536</v>
      </c>
      <c r="R1459" s="564">
        <v>41345.586909722202</v>
      </c>
      <c r="S1459" s="564" t="s">
        <v>30004</v>
      </c>
    </row>
    <row r="1460" spans="1:19" x14ac:dyDescent="0.35">
      <c r="A1460" s="559">
        <v>2392</v>
      </c>
      <c r="B1460" s="563" t="s">
        <v>484</v>
      </c>
      <c r="C1460" s="563" t="s">
        <v>4617</v>
      </c>
      <c r="D1460" s="563" t="s">
        <v>4666</v>
      </c>
      <c r="E1460" s="563" t="s">
        <v>24001</v>
      </c>
      <c r="F1460" s="563" t="s">
        <v>4663</v>
      </c>
      <c r="G1460" s="563" t="s">
        <v>4664</v>
      </c>
      <c r="H1460" s="563" t="s">
        <v>4665</v>
      </c>
      <c r="I1460" s="563" t="s">
        <v>26690</v>
      </c>
      <c r="J1460" s="563" t="s">
        <v>109</v>
      </c>
      <c r="K1460" s="563" t="s">
        <v>24001</v>
      </c>
      <c r="L1460" s="563" t="s">
        <v>24001</v>
      </c>
      <c r="M1460" s="563" t="s">
        <v>24001</v>
      </c>
      <c r="N1460" s="563" t="s">
        <v>24001</v>
      </c>
      <c r="O1460" s="564" t="s">
        <v>24001</v>
      </c>
      <c r="P1460" s="564" t="s">
        <v>24001</v>
      </c>
      <c r="Q1460" s="564">
        <v>38775</v>
      </c>
      <c r="R1460" s="564"/>
      <c r="S1460" s="564" t="s">
        <v>30005</v>
      </c>
    </row>
    <row r="1461" spans="1:19" x14ac:dyDescent="0.35">
      <c r="A1461" s="562">
        <v>2393</v>
      </c>
      <c r="B1461" s="563" t="s">
        <v>484</v>
      </c>
      <c r="C1461" s="563" t="s">
        <v>4617</v>
      </c>
      <c r="D1461" s="563" t="s">
        <v>4669</v>
      </c>
      <c r="E1461" s="563" t="s">
        <v>24001</v>
      </c>
      <c r="F1461" s="563" t="s">
        <v>4667</v>
      </c>
      <c r="G1461" s="563" t="s">
        <v>4664</v>
      </c>
      <c r="H1461" s="563" t="s">
        <v>4668</v>
      </c>
      <c r="I1461" s="563" t="s">
        <v>26690</v>
      </c>
      <c r="J1461" s="563" t="s">
        <v>109</v>
      </c>
      <c r="K1461" s="563" t="s">
        <v>24001</v>
      </c>
      <c r="L1461" s="563" t="s">
        <v>24001</v>
      </c>
      <c r="M1461" s="563" t="s">
        <v>24001</v>
      </c>
      <c r="N1461" s="563" t="s">
        <v>24001</v>
      </c>
      <c r="O1461" s="564" t="s">
        <v>24001</v>
      </c>
      <c r="P1461" s="564" t="s">
        <v>24001</v>
      </c>
      <c r="Q1461" s="564">
        <v>38775</v>
      </c>
      <c r="R1461" s="564"/>
      <c r="S1461" s="564" t="s">
        <v>30006</v>
      </c>
    </row>
    <row r="1462" spans="1:19" x14ac:dyDescent="0.35">
      <c r="A1462" s="559">
        <v>2394</v>
      </c>
      <c r="B1462" s="563" t="s">
        <v>484</v>
      </c>
      <c r="C1462" s="563" t="s">
        <v>4617</v>
      </c>
      <c r="D1462" s="563" t="s">
        <v>4672</v>
      </c>
      <c r="E1462" s="563" t="s">
        <v>24001</v>
      </c>
      <c r="F1462" s="563" t="s">
        <v>4670</v>
      </c>
      <c r="G1462" s="563" t="s">
        <v>4664</v>
      </c>
      <c r="H1462" s="563" t="s">
        <v>4671</v>
      </c>
      <c r="I1462" s="563" t="s">
        <v>26690</v>
      </c>
      <c r="J1462" s="563" t="s">
        <v>109</v>
      </c>
      <c r="K1462" s="563" t="s">
        <v>24001</v>
      </c>
      <c r="L1462" s="563" t="s">
        <v>24001</v>
      </c>
      <c r="M1462" s="563" t="s">
        <v>24001</v>
      </c>
      <c r="N1462" s="563" t="s">
        <v>24001</v>
      </c>
      <c r="O1462" s="564" t="s">
        <v>24001</v>
      </c>
      <c r="P1462" s="564" t="s">
        <v>24001</v>
      </c>
      <c r="Q1462" s="564">
        <v>38775</v>
      </c>
      <c r="R1462" s="564"/>
      <c r="S1462" s="564" t="s">
        <v>30007</v>
      </c>
    </row>
    <row r="1463" spans="1:19" x14ac:dyDescent="0.35">
      <c r="A1463" s="559">
        <v>2395</v>
      </c>
      <c r="B1463" s="563" t="s">
        <v>484</v>
      </c>
      <c r="C1463" s="563" t="s">
        <v>4617</v>
      </c>
      <c r="D1463" s="563" t="s">
        <v>4675</v>
      </c>
      <c r="E1463" s="563" t="s">
        <v>4664</v>
      </c>
      <c r="F1463" s="563" t="s">
        <v>4673</v>
      </c>
      <c r="G1463" s="563" t="s">
        <v>4664</v>
      </c>
      <c r="H1463" s="563" t="s">
        <v>4674</v>
      </c>
      <c r="I1463" s="563" t="s">
        <v>26690</v>
      </c>
      <c r="J1463" s="563" t="s">
        <v>109</v>
      </c>
      <c r="K1463" s="563" t="s">
        <v>24001</v>
      </c>
      <c r="L1463" s="563" t="s">
        <v>24001</v>
      </c>
      <c r="M1463" s="563" t="s">
        <v>24001</v>
      </c>
      <c r="N1463" s="563" t="s">
        <v>24001</v>
      </c>
      <c r="O1463" s="564" t="s">
        <v>24001</v>
      </c>
      <c r="P1463" s="564" t="s">
        <v>24001</v>
      </c>
      <c r="Q1463" s="564">
        <v>33148</v>
      </c>
      <c r="R1463" s="564"/>
      <c r="S1463" s="564" t="s">
        <v>30008</v>
      </c>
    </row>
    <row r="1464" spans="1:19" x14ac:dyDescent="0.35">
      <c r="A1464" s="562">
        <v>2396</v>
      </c>
      <c r="B1464" s="563" t="s">
        <v>484</v>
      </c>
      <c r="C1464" s="563" t="s">
        <v>4617</v>
      </c>
      <c r="D1464" s="563" t="s">
        <v>4678</v>
      </c>
      <c r="E1464" s="563" t="s">
        <v>24001</v>
      </c>
      <c r="F1464" s="563" t="s">
        <v>4676</v>
      </c>
      <c r="G1464" s="563" t="s">
        <v>4664</v>
      </c>
      <c r="H1464" s="563" t="s">
        <v>4677</v>
      </c>
      <c r="I1464" s="563" t="s">
        <v>26690</v>
      </c>
      <c r="J1464" s="563" t="s">
        <v>109</v>
      </c>
      <c r="K1464" s="563" t="s">
        <v>24001</v>
      </c>
      <c r="L1464" s="563" t="s">
        <v>24001</v>
      </c>
      <c r="M1464" s="563" t="s">
        <v>24001</v>
      </c>
      <c r="N1464" s="563" t="s">
        <v>24001</v>
      </c>
      <c r="O1464" s="564" t="s">
        <v>24001</v>
      </c>
      <c r="P1464" s="564" t="s">
        <v>24001</v>
      </c>
      <c r="Q1464" s="564">
        <v>38775</v>
      </c>
      <c r="R1464" s="564"/>
      <c r="S1464" s="564" t="s">
        <v>30009</v>
      </c>
    </row>
    <row r="1465" spans="1:19" x14ac:dyDescent="0.35">
      <c r="A1465" s="559">
        <v>2397</v>
      </c>
      <c r="B1465" s="563" t="s">
        <v>484</v>
      </c>
      <c r="C1465" s="563" t="s">
        <v>4617</v>
      </c>
      <c r="D1465" s="563" t="s">
        <v>4681</v>
      </c>
      <c r="E1465" s="563" t="s">
        <v>24001</v>
      </c>
      <c r="F1465" s="563" t="s">
        <v>4679</v>
      </c>
      <c r="G1465" s="563" t="s">
        <v>4664</v>
      </c>
      <c r="H1465" s="563" t="s">
        <v>4680</v>
      </c>
      <c r="I1465" s="563" t="s">
        <v>26690</v>
      </c>
      <c r="J1465" s="563" t="s">
        <v>109</v>
      </c>
      <c r="K1465" s="563" t="s">
        <v>24001</v>
      </c>
      <c r="L1465" s="563" t="s">
        <v>24001</v>
      </c>
      <c r="M1465" s="563" t="s">
        <v>24001</v>
      </c>
      <c r="N1465" s="563" t="s">
        <v>24001</v>
      </c>
      <c r="O1465" s="564" t="s">
        <v>24001</v>
      </c>
      <c r="P1465" s="564" t="s">
        <v>24001</v>
      </c>
      <c r="Q1465" s="564">
        <v>38775</v>
      </c>
      <c r="R1465" s="564"/>
      <c r="S1465" s="564" t="s">
        <v>30010</v>
      </c>
    </row>
    <row r="1466" spans="1:19" x14ac:dyDescent="0.35">
      <c r="A1466" s="559">
        <v>2398</v>
      </c>
      <c r="B1466" s="563" t="s">
        <v>484</v>
      </c>
      <c r="C1466" s="563" t="s">
        <v>4617</v>
      </c>
      <c r="D1466" s="563" t="s">
        <v>4684</v>
      </c>
      <c r="E1466" s="563" t="s">
        <v>4664</v>
      </c>
      <c r="F1466" s="563" t="s">
        <v>4682</v>
      </c>
      <c r="G1466" s="563" t="s">
        <v>4664</v>
      </c>
      <c r="H1466" s="563" t="s">
        <v>4683</v>
      </c>
      <c r="I1466" s="563" t="s">
        <v>26690</v>
      </c>
      <c r="J1466" s="563" t="s">
        <v>109</v>
      </c>
      <c r="K1466" s="563" t="s">
        <v>24001</v>
      </c>
      <c r="L1466" s="563" t="s">
        <v>24001</v>
      </c>
      <c r="M1466" s="563" t="s">
        <v>24001</v>
      </c>
      <c r="N1466" s="563" t="s">
        <v>24001</v>
      </c>
      <c r="O1466" s="564" t="s">
        <v>24001</v>
      </c>
      <c r="P1466" s="564" t="s">
        <v>24001</v>
      </c>
      <c r="Q1466" s="564">
        <v>33148</v>
      </c>
      <c r="R1466" s="564">
        <v>35658</v>
      </c>
      <c r="S1466" s="564" t="s">
        <v>30011</v>
      </c>
    </row>
    <row r="1467" spans="1:19" x14ac:dyDescent="0.35">
      <c r="A1467" s="562">
        <v>2399</v>
      </c>
      <c r="B1467" s="563" t="s">
        <v>484</v>
      </c>
      <c r="C1467" s="563" t="s">
        <v>4617</v>
      </c>
      <c r="D1467" s="563" t="s">
        <v>4687</v>
      </c>
      <c r="E1467" s="563" t="s">
        <v>4664</v>
      </c>
      <c r="F1467" s="563" t="s">
        <v>4685</v>
      </c>
      <c r="G1467" s="563" t="s">
        <v>4664</v>
      </c>
      <c r="H1467" s="563" t="s">
        <v>4686</v>
      </c>
      <c r="I1467" s="563" t="s">
        <v>26690</v>
      </c>
      <c r="J1467" s="563" t="s">
        <v>109</v>
      </c>
      <c r="K1467" s="563" t="s">
        <v>24001</v>
      </c>
      <c r="L1467" s="563" t="s">
        <v>24001</v>
      </c>
      <c r="M1467" s="563" t="s">
        <v>24001</v>
      </c>
      <c r="N1467" s="563" t="s">
        <v>24001</v>
      </c>
      <c r="O1467" s="564" t="s">
        <v>24001</v>
      </c>
      <c r="P1467" s="564" t="s">
        <v>24001</v>
      </c>
      <c r="Q1467" s="564">
        <v>33148</v>
      </c>
      <c r="R1467" s="564">
        <v>41768.378692129598</v>
      </c>
      <c r="S1467" s="564" t="s">
        <v>30012</v>
      </c>
    </row>
    <row r="1468" spans="1:19" x14ac:dyDescent="0.35">
      <c r="A1468" s="559">
        <v>2400</v>
      </c>
      <c r="B1468" s="563" t="s">
        <v>484</v>
      </c>
      <c r="C1468" s="563" t="s">
        <v>4617</v>
      </c>
      <c r="D1468" s="563" t="s">
        <v>4689</v>
      </c>
      <c r="E1468" s="563" t="s">
        <v>4664</v>
      </c>
      <c r="F1468" s="563" t="s">
        <v>4688</v>
      </c>
      <c r="G1468" s="563" t="s">
        <v>4664</v>
      </c>
      <c r="H1468" s="563" t="s">
        <v>55</v>
      </c>
      <c r="I1468" s="563" t="s">
        <v>26690</v>
      </c>
      <c r="J1468" s="563" t="s">
        <v>109</v>
      </c>
      <c r="K1468" s="563" t="s">
        <v>24001</v>
      </c>
      <c r="L1468" s="563" t="s">
        <v>24001</v>
      </c>
      <c r="M1468" s="563" t="s">
        <v>24001</v>
      </c>
      <c r="N1468" s="563" t="s">
        <v>24001</v>
      </c>
      <c r="O1468" s="564" t="s">
        <v>24001</v>
      </c>
      <c r="P1468" s="564" t="s">
        <v>24001</v>
      </c>
      <c r="Q1468" s="564">
        <v>33148</v>
      </c>
      <c r="R1468" s="564"/>
      <c r="S1468" s="564" t="s">
        <v>4689</v>
      </c>
    </row>
    <row r="1469" spans="1:19" x14ac:dyDescent="0.35">
      <c r="A1469" s="559">
        <v>2401</v>
      </c>
      <c r="B1469" s="563" t="s">
        <v>484</v>
      </c>
      <c r="C1469" s="563" t="s">
        <v>4617</v>
      </c>
      <c r="D1469" s="563" t="s">
        <v>34299</v>
      </c>
      <c r="E1469" s="563" t="s">
        <v>24001</v>
      </c>
      <c r="F1469" s="563" t="s">
        <v>4690</v>
      </c>
      <c r="G1469" s="563" t="s">
        <v>4664</v>
      </c>
      <c r="H1469" s="563" t="s">
        <v>4691</v>
      </c>
      <c r="I1469" s="563" t="s">
        <v>26690</v>
      </c>
      <c r="J1469" s="563" t="s">
        <v>109</v>
      </c>
      <c r="K1469" s="563" t="s">
        <v>24001</v>
      </c>
      <c r="L1469" s="563" t="s">
        <v>24001</v>
      </c>
      <c r="M1469" s="563" t="s">
        <v>24001</v>
      </c>
      <c r="N1469" s="563" t="s">
        <v>24001</v>
      </c>
      <c r="O1469" s="564" t="s">
        <v>24001</v>
      </c>
      <c r="P1469" s="564" t="s">
        <v>24001</v>
      </c>
      <c r="Q1469" s="564">
        <v>38775</v>
      </c>
      <c r="R1469" s="564"/>
      <c r="S1469" s="564" t="s">
        <v>34300</v>
      </c>
    </row>
    <row r="1470" spans="1:19" x14ac:dyDescent="0.35">
      <c r="A1470" s="562">
        <v>5368</v>
      </c>
      <c r="B1470" s="563" t="s">
        <v>484</v>
      </c>
      <c r="C1470" s="563" t="s">
        <v>28883</v>
      </c>
      <c r="D1470" s="563" t="s">
        <v>13931</v>
      </c>
      <c r="E1470" s="563" t="s">
        <v>13928</v>
      </c>
      <c r="F1470" s="563" t="s">
        <v>13929</v>
      </c>
      <c r="G1470" s="563" t="s">
        <v>13930</v>
      </c>
      <c r="H1470" s="563" t="s">
        <v>300</v>
      </c>
      <c r="I1470" s="563" t="s">
        <v>26690</v>
      </c>
      <c r="J1470" s="563" t="s">
        <v>24001</v>
      </c>
      <c r="K1470" s="563" t="s">
        <v>24001</v>
      </c>
      <c r="L1470" s="563" t="s">
        <v>24001</v>
      </c>
      <c r="M1470" s="563" t="s">
        <v>24001</v>
      </c>
      <c r="N1470" s="563" t="s">
        <v>24001</v>
      </c>
      <c r="O1470" s="564" t="s">
        <v>24001</v>
      </c>
      <c r="P1470" s="564" t="s">
        <v>24001</v>
      </c>
      <c r="Q1470" s="564">
        <v>33148</v>
      </c>
      <c r="R1470" s="564"/>
      <c r="S1470" s="564" t="s">
        <v>30013</v>
      </c>
    </row>
    <row r="1471" spans="1:19" x14ac:dyDescent="0.35">
      <c r="A1471" s="559">
        <v>5369</v>
      </c>
      <c r="B1471" s="563" t="s">
        <v>484</v>
      </c>
      <c r="C1471" s="563" t="s">
        <v>28883</v>
      </c>
      <c r="D1471" s="563" t="s">
        <v>13934</v>
      </c>
      <c r="E1471" s="563" t="s">
        <v>13932</v>
      </c>
      <c r="F1471" s="563" t="s">
        <v>13933</v>
      </c>
      <c r="G1471" s="563" t="s">
        <v>13930</v>
      </c>
      <c r="H1471" s="563" t="s">
        <v>13505</v>
      </c>
      <c r="I1471" s="563" t="s">
        <v>26690</v>
      </c>
      <c r="J1471" s="563" t="s">
        <v>109</v>
      </c>
      <c r="K1471" s="563" t="s">
        <v>24001</v>
      </c>
      <c r="L1471" s="563" t="s">
        <v>24001</v>
      </c>
      <c r="M1471" s="563" t="s">
        <v>24001</v>
      </c>
      <c r="N1471" s="563" t="s">
        <v>24001</v>
      </c>
      <c r="O1471" s="564" t="s">
        <v>24001</v>
      </c>
      <c r="P1471" s="564" t="s">
        <v>24001</v>
      </c>
      <c r="Q1471" s="564">
        <v>33148</v>
      </c>
      <c r="R1471" s="564"/>
      <c r="S1471" s="564" t="s">
        <v>30014</v>
      </c>
    </row>
    <row r="1472" spans="1:19" x14ac:dyDescent="0.35">
      <c r="A1472" s="559">
        <v>5370</v>
      </c>
      <c r="B1472" s="563" t="s">
        <v>484</v>
      </c>
      <c r="C1472" s="563" t="s">
        <v>28883</v>
      </c>
      <c r="D1472" s="563" t="s">
        <v>13938</v>
      </c>
      <c r="E1472" s="563" t="s">
        <v>13935</v>
      </c>
      <c r="F1472" s="563" t="s">
        <v>13936</v>
      </c>
      <c r="G1472" s="563" t="s">
        <v>13930</v>
      </c>
      <c r="H1472" s="563" t="s">
        <v>13937</v>
      </c>
      <c r="I1472" s="563" t="s">
        <v>26690</v>
      </c>
      <c r="J1472" s="563" t="s">
        <v>109</v>
      </c>
      <c r="K1472" s="563" t="s">
        <v>24001</v>
      </c>
      <c r="L1472" s="563" t="s">
        <v>24001</v>
      </c>
      <c r="M1472" s="563" t="s">
        <v>24001</v>
      </c>
      <c r="N1472" s="563" t="s">
        <v>24001</v>
      </c>
      <c r="O1472" s="564" t="s">
        <v>24001</v>
      </c>
      <c r="P1472" s="564" t="s">
        <v>24001</v>
      </c>
      <c r="Q1472" s="564">
        <v>33148</v>
      </c>
      <c r="R1472" s="564"/>
      <c r="S1472" s="564" t="s">
        <v>30015</v>
      </c>
    </row>
    <row r="1473" spans="1:19" x14ac:dyDescent="0.35">
      <c r="A1473" s="562">
        <v>5371</v>
      </c>
      <c r="B1473" s="563" t="s">
        <v>484</v>
      </c>
      <c r="C1473" s="563" t="s">
        <v>28883</v>
      </c>
      <c r="D1473" s="563" t="s">
        <v>13940</v>
      </c>
      <c r="E1473" s="563" t="s">
        <v>13930</v>
      </c>
      <c r="F1473" s="563" t="s">
        <v>13939</v>
      </c>
      <c r="G1473" s="563" t="s">
        <v>13930</v>
      </c>
      <c r="H1473" s="563" t="s">
        <v>55</v>
      </c>
      <c r="I1473" s="563" t="s">
        <v>26690</v>
      </c>
      <c r="J1473" s="563" t="s">
        <v>24001</v>
      </c>
      <c r="K1473" s="563" t="s">
        <v>24001</v>
      </c>
      <c r="L1473" s="563" t="s">
        <v>24001</v>
      </c>
      <c r="M1473" s="563" t="s">
        <v>24001</v>
      </c>
      <c r="N1473" s="563" t="s">
        <v>24001</v>
      </c>
      <c r="O1473" s="564" t="s">
        <v>24001</v>
      </c>
      <c r="P1473" s="564" t="s">
        <v>24001</v>
      </c>
      <c r="Q1473" s="564">
        <v>33148</v>
      </c>
      <c r="R1473" s="564"/>
      <c r="S1473" s="564" t="s">
        <v>13940</v>
      </c>
    </row>
    <row r="1474" spans="1:19" x14ac:dyDescent="0.35">
      <c r="A1474" s="559">
        <v>5372</v>
      </c>
      <c r="B1474" s="563" t="s">
        <v>484</v>
      </c>
      <c r="C1474" s="563" t="s">
        <v>28883</v>
      </c>
      <c r="D1474" s="563" t="s">
        <v>13943</v>
      </c>
      <c r="E1474" s="563" t="s">
        <v>13941</v>
      </c>
      <c r="F1474" s="563" t="s">
        <v>13942</v>
      </c>
      <c r="G1474" s="563" t="s">
        <v>13930</v>
      </c>
      <c r="H1474" s="563" t="s">
        <v>1209</v>
      </c>
      <c r="I1474" s="563" t="s">
        <v>27374</v>
      </c>
      <c r="J1474" s="563" t="s">
        <v>24001</v>
      </c>
      <c r="K1474" s="563" t="s">
        <v>24001</v>
      </c>
      <c r="L1474" s="563" t="s">
        <v>24001</v>
      </c>
      <c r="M1474" s="563" t="s">
        <v>24001</v>
      </c>
      <c r="N1474" s="563" t="s">
        <v>24001</v>
      </c>
      <c r="O1474" s="564" t="s">
        <v>24001</v>
      </c>
      <c r="P1474" s="564" t="s">
        <v>24001</v>
      </c>
      <c r="Q1474" s="564">
        <v>33148</v>
      </c>
      <c r="R1474" s="564"/>
      <c r="S1474" s="564" t="s">
        <v>30016</v>
      </c>
    </row>
    <row r="1475" spans="1:19" x14ac:dyDescent="0.35">
      <c r="A1475" s="559">
        <v>1667</v>
      </c>
      <c r="B1475" s="563" t="s">
        <v>484</v>
      </c>
      <c r="C1475" s="563" t="s">
        <v>4383</v>
      </c>
      <c r="D1475" s="563" t="s">
        <v>4404</v>
      </c>
      <c r="E1475" s="563" t="s">
        <v>4401</v>
      </c>
      <c r="F1475" s="563" t="s">
        <v>4402</v>
      </c>
      <c r="G1475" s="563" t="s">
        <v>4401</v>
      </c>
      <c r="H1475" s="563" t="s">
        <v>4403</v>
      </c>
      <c r="I1475" s="563" t="s">
        <v>26753</v>
      </c>
      <c r="J1475" s="563" t="s">
        <v>109</v>
      </c>
      <c r="K1475" s="563" t="s">
        <v>24001</v>
      </c>
      <c r="L1475" s="563" t="s">
        <v>24001</v>
      </c>
      <c r="M1475" s="563" t="s">
        <v>24001</v>
      </c>
      <c r="N1475" s="563" t="s">
        <v>24001</v>
      </c>
      <c r="O1475" s="564" t="s">
        <v>24001</v>
      </c>
      <c r="P1475" s="564" t="s">
        <v>24001</v>
      </c>
      <c r="Q1475" s="564">
        <v>33148</v>
      </c>
      <c r="R1475" s="564"/>
      <c r="S1475" s="564" t="s">
        <v>30017</v>
      </c>
    </row>
    <row r="1476" spans="1:19" x14ac:dyDescent="0.35">
      <c r="A1476" s="562">
        <v>1668</v>
      </c>
      <c r="B1476" s="563" t="s">
        <v>484</v>
      </c>
      <c r="C1476" s="563" t="s">
        <v>4383</v>
      </c>
      <c r="D1476" s="563" t="s">
        <v>4406</v>
      </c>
      <c r="E1476" s="563" t="s">
        <v>4401</v>
      </c>
      <c r="F1476" s="563" t="s">
        <v>4405</v>
      </c>
      <c r="G1476" s="563" t="s">
        <v>4401</v>
      </c>
      <c r="H1476" s="563" t="s">
        <v>4403</v>
      </c>
      <c r="I1476" s="563" t="s">
        <v>26854</v>
      </c>
      <c r="J1476" s="563" t="s">
        <v>109</v>
      </c>
      <c r="K1476" s="563" t="s">
        <v>24001</v>
      </c>
      <c r="L1476" s="563" t="s">
        <v>24001</v>
      </c>
      <c r="M1476" s="563" t="s">
        <v>24001</v>
      </c>
      <c r="N1476" s="563" t="s">
        <v>24001</v>
      </c>
      <c r="O1476" s="564" t="s">
        <v>24001</v>
      </c>
      <c r="P1476" s="564" t="s">
        <v>24001</v>
      </c>
      <c r="Q1476" s="564">
        <v>33148</v>
      </c>
      <c r="R1476" s="564"/>
      <c r="S1476" s="564" t="s">
        <v>30018</v>
      </c>
    </row>
    <row r="1477" spans="1:19" x14ac:dyDescent="0.35">
      <c r="A1477" s="559">
        <v>1669</v>
      </c>
      <c r="B1477" s="563" t="s">
        <v>484</v>
      </c>
      <c r="C1477" s="563" t="s">
        <v>4383</v>
      </c>
      <c r="D1477" s="563" t="s">
        <v>4409</v>
      </c>
      <c r="E1477" s="563" t="s">
        <v>4407</v>
      </c>
      <c r="F1477" s="563" t="s">
        <v>4408</v>
      </c>
      <c r="G1477" s="563" t="s">
        <v>4401</v>
      </c>
      <c r="H1477" s="563" t="s">
        <v>4403</v>
      </c>
      <c r="I1477" s="563" t="s">
        <v>26855</v>
      </c>
      <c r="J1477" s="563" t="s">
        <v>109</v>
      </c>
      <c r="K1477" s="563" t="s">
        <v>24001</v>
      </c>
      <c r="L1477" s="563" t="s">
        <v>24001</v>
      </c>
      <c r="M1477" s="563" t="s">
        <v>24001</v>
      </c>
      <c r="N1477" s="563" t="s">
        <v>24001</v>
      </c>
      <c r="O1477" s="564" t="s">
        <v>24001</v>
      </c>
      <c r="P1477" s="564" t="s">
        <v>24001</v>
      </c>
      <c r="Q1477" s="564">
        <v>33148</v>
      </c>
      <c r="R1477" s="564"/>
      <c r="S1477" s="564" t="s">
        <v>30019</v>
      </c>
    </row>
    <row r="1478" spans="1:19" x14ac:dyDescent="0.35">
      <c r="A1478" s="559">
        <v>5373</v>
      </c>
      <c r="B1478" s="563" t="s">
        <v>484</v>
      </c>
      <c r="C1478" s="563" t="s">
        <v>28883</v>
      </c>
      <c r="D1478" s="563" t="s">
        <v>13948</v>
      </c>
      <c r="E1478" s="563" t="s">
        <v>13944</v>
      </c>
      <c r="F1478" s="563" t="s">
        <v>13945</v>
      </c>
      <c r="G1478" s="563" t="s">
        <v>13946</v>
      </c>
      <c r="H1478" s="563" t="s">
        <v>13947</v>
      </c>
      <c r="I1478" s="563" t="s">
        <v>26690</v>
      </c>
      <c r="J1478" s="563" t="s">
        <v>24001</v>
      </c>
      <c r="K1478" s="563" t="s">
        <v>24001</v>
      </c>
      <c r="L1478" s="563" t="s">
        <v>24001</v>
      </c>
      <c r="M1478" s="563" t="s">
        <v>24001</v>
      </c>
      <c r="N1478" s="563" t="s">
        <v>24001</v>
      </c>
      <c r="O1478" s="564" t="s">
        <v>24001</v>
      </c>
      <c r="P1478" s="564" t="s">
        <v>24001</v>
      </c>
      <c r="Q1478" s="564">
        <v>38399</v>
      </c>
      <c r="R1478" s="564"/>
      <c r="S1478" s="564" t="s">
        <v>30020</v>
      </c>
    </row>
    <row r="1479" spans="1:19" x14ac:dyDescent="0.35">
      <c r="A1479" s="562">
        <v>5374</v>
      </c>
      <c r="B1479" s="563" t="s">
        <v>484</v>
      </c>
      <c r="C1479" s="563" t="s">
        <v>28883</v>
      </c>
      <c r="D1479" s="563" t="s">
        <v>13951</v>
      </c>
      <c r="E1479" s="563" t="s">
        <v>13949</v>
      </c>
      <c r="F1479" s="563" t="s">
        <v>13950</v>
      </c>
      <c r="G1479" s="563" t="s">
        <v>13946</v>
      </c>
      <c r="H1479" s="563" t="s">
        <v>9319</v>
      </c>
      <c r="I1479" s="563" t="s">
        <v>26690</v>
      </c>
      <c r="J1479" s="563" t="s">
        <v>24001</v>
      </c>
      <c r="K1479" s="563" t="s">
        <v>154</v>
      </c>
      <c r="L1479" s="563" t="s">
        <v>24001</v>
      </c>
      <c r="M1479" s="563" t="s">
        <v>24001</v>
      </c>
      <c r="N1479" s="563" t="s">
        <v>24001</v>
      </c>
      <c r="O1479" s="564" t="s">
        <v>24001</v>
      </c>
      <c r="P1479" s="564" t="s">
        <v>24001</v>
      </c>
      <c r="Q1479" s="564">
        <v>35643</v>
      </c>
      <c r="R1479" s="564"/>
      <c r="S1479" s="564" t="s">
        <v>30021</v>
      </c>
    </row>
    <row r="1480" spans="1:19" x14ac:dyDescent="0.35">
      <c r="A1480" s="559">
        <v>5375</v>
      </c>
      <c r="B1480" s="563" t="s">
        <v>484</v>
      </c>
      <c r="C1480" s="563" t="s">
        <v>28883</v>
      </c>
      <c r="D1480" s="563" t="s">
        <v>13953</v>
      </c>
      <c r="E1480" s="563" t="s">
        <v>24001</v>
      </c>
      <c r="F1480" s="563" t="s">
        <v>13952</v>
      </c>
      <c r="G1480" s="563" t="s">
        <v>13946</v>
      </c>
      <c r="H1480" s="563" t="s">
        <v>55</v>
      </c>
      <c r="I1480" s="563" t="s">
        <v>26690</v>
      </c>
      <c r="J1480" s="563" t="s">
        <v>24001</v>
      </c>
      <c r="K1480" s="563" t="s">
        <v>24001</v>
      </c>
      <c r="L1480" s="563" t="s">
        <v>24001</v>
      </c>
      <c r="M1480" s="563" t="s">
        <v>24001</v>
      </c>
      <c r="N1480" s="563" t="s">
        <v>24001</v>
      </c>
      <c r="O1480" s="564" t="s">
        <v>24001</v>
      </c>
      <c r="P1480" s="564" t="s">
        <v>24001</v>
      </c>
      <c r="Q1480" s="564">
        <v>35831</v>
      </c>
      <c r="R1480" s="564"/>
      <c r="S1480" s="564" t="s">
        <v>13953</v>
      </c>
    </row>
    <row r="1481" spans="1:19" x14ac:dyDescent="0.35">
      <c r="A1481" s="559">
        <v>5376</v>
      </c>
      <c r="B1481" s="563" t="s">
        <v>484</v>
      </c>
      <c r="C1481" s="563" t="s">
        <v>28883</v>
      </c>
      <c r="D1481" s="563" t="s">
        <v>13956</v>
      </c>
      <c r="E1481" s="563" t="s">
        <v>13944</v>
      </c>
      <c r="F1481" s="563" t="s">
        <v>13954</v>
      </c>
      <c r="G1481" s="563" t="s">
        <v>13946</v>
      </c>
      <c r="H1481" s="563" t="s">
        <v>13955</v>
      </c>
      <c r="I1481" s="563" t="s">
        <v>26690</v>
      </c>
      <c r="J1481" s="563" t="s">
        <v>24001</v>
      </c>
      <c r="K1481" s="563" t="s">
        <v>24001</v>
      </c>
      <c r="L1481" s="563" t="s">
        <v>24001</v>
      </c>
      <c r="M1481" s="563" t="s">
        <v>24001</v>
      </c>
      <c r="N1481" s="563" t="s">
        <v>24001</v>
      </c>
      <c r="O1481" s="564" t="s">
        <v>24001</v>
      </c>
      <c r="P1481" s="564" t="s">
        <v>24001</v>
      </c>
      <c r="Q1481" s="564">
        <v>38399</v>
      </c>
      <c r="R1481" s="564"/>
      <c r="S1481" s="564" t="s">
        <v>30022</v>
      </c>
    </row>
    <row r="1482" spans="1:19" x14ac:dyDescent="0.35">
      <c r="A1482" s="562">
        <v>1670</v>
      </c>
      <c r="B1482" s="563" t="s">
        <v>484</v>
      </c>
      <c r="C1482" s="563" t="s">
        <v>4383</v>
      </c>
      <c r="D1482" s="563" t="s">
        <v>4414</v>
      </c>
      <c r="E1482" s="563" t="s">
        <v>4410</v>
      </c>
      <c r="F1482" s="563" t="s">
        <v>4411</v>
      </c>
      <c r="G1482" s="563" t="s">
        <v>4412</v>
      </c>
      <c r="H1482" s="563" t="s">
        <v>4413</v>
      </c>
      <c r="I1482" s="563" t="s">
        <v>26856</v>
      </c>
      <c r="J1482" s="563" t="s">
        <v>109</v>
      </c>
      <c r="K1482" s="563" t="s">
        <v>24001</v>
      </c>
      <c r="L1482" s="563" t="s">
        <v>24001</v>
      </c>
      <c r="M1482" s="563" t="s">
        <v>24001</v>
      </c>
      <c r="N1482" s="563" t="s">
        <v>24001</v>
      </c>
      <c r="O1482" s="564" t="s">
        <v>24001</v>
      </c>
      <c r="P1482" s="564" t="s">
        <v>24001</v>
      </c>
      <c r="Q1482" s="564">
        <v>33148</v>
      </c>
      <c r="R1482" s="564"/>
      <c r="S1482" s="564" t="s">
        <v>30023</v>
      </c>
    </row>
    <row r="1483" spans="1:19" x14ac:dyDescent="0.35">
      <c r="A1483" s="559">
        <v>1671</v>
      </c>
      <c r="B1483" s="563" t="s">
        <v>484</v>
      </c>
      <c r="C1483" s="563" t="s">
        <v>4383</v>
      </c>
      <c r="D1483" s="563" t="s">
        <v>4416</v>
      </c>
      <c r="E1483" s="563" t="s">
        <v>24001</v>
      </c>
      <c r="F1483" s="563" t="s">
        <v>4415</v>
      </c>
      <c r="G1483" s="563" t="s">
        <v>4412</v>
      </c>
      <c r="H1483" s="563" t="s">
        <v>1648</v>
      </c>
      <c r="I1483" s="563" t="s">
        <v>26690</v>
      </c>
      <c r="J1483" s="563" t="s">
        <v>109</v>
      </c>
      <c r="K1483" s="563" t="s">
        <v>24001</v>
      </c>
      <c r="L1483" s="563" t="s">
        <v>24001</v>
      </c>
      <c r="M1483" s="563" t="s">
        <v>24001</v>
      </c>
      <c r="N1483" s="563" t="s">
        <v>24001</v>
      </c>
      <c r="O1483" s="564" t="s">
        <v>24001</v>
      </c>
      <c r="P1483" s="564" t="s">
        <v>24001</v>
      </c>
      <c r="Q1483" s="564">
        <v>33148</v>
      </c>
      <c r="R1483" s="564"/>
      <c r="S1483" s="564" t="s">
        <v>30024</v>
      </c>
    </row>
    <row r="1484" spans="1:19" x14ac:dyDescent="0.35">
      <c r="A1484" s="559">
        <v>1672</v>
      </c>
      <c r="B1484" s="563" t="s">
        <v>484</v>
      </c>
      <c r="C1484" s="563" t="s">
        <v>4383</v>
      </c>
      <c r="D1484" s="563" t="s">
        <v>4420</v>
      </c>
      <c r="E1484" s="563" t="s">
        <v>4417</v>
      </c>
      <c r="F1484" s="563" t="s">
        <v>4418</v>
      </c>
      <c r="G1484" s="563" t="s">
        <v>4412</v>
      </c>
      <c r="H1484" s="563" t="s">
        <v>4419</v>
      </c>
      <c r="I1484" s="563" t="s">
        <v>26690</v>
      </c>
      <c r="J1484" s="563" t="s">
        <v>24001</v>
      </c>
      <c r="K1484" s="563" t="s">
        <v>24001</v>
      </c>
      <c r="L1484" s="563" t="s">
        <v>24001</v>
      </c>
      <c r="M1484" s="563" t="s">
        <v>24001</v>
      </c>
      <c r="N1484" s="563" t="s">
        <v>24001</v>
      </c>
      <c r="O1484" s="564" t="s">
        <v>24001</v>
      </c>
      <c r="P1484" s="564" t="s">
        <v>24001</v>
      </c>
      <c r="Q1484" s="564">
        <v>33148</v>
      </c>
      <c r="R1484" s="564">
        <v>34130</v>
      </c>
      <c r="S1484" s="564" t="s">
        <v>30025</v>
      </c>
    </row>
    <row r="1485" spans="1:19" x14ac:dyDescent="0.35">
      <c r="A1485" s="562">
        <v>1673</v>
      </c>
      <c r="B1485" s="563" t="s">
        <v>484</v>
      </c>
      <c r="C1485" s="563" t="s">
        <v>4383</v>
      </c>
      <c r="D1485" s="563" t="s">
        <v>4423</v>
      </c>
      <c r="E1485" s="563" t="s">
        <v>24001</v>
      </c>
      <c r="F1485" s="563" t="s">
        <v>4421</v>
      </c>
      <c r="G1485" s="563" t="s">
        <v>4412</v>
      </c>
      <c r="H1485" s="563" t="s">
        <v>4422</v>
      </c>
      <c r="I1485" s="563" t="s">
        <v>26691</v>
      </c>
      <c r="J1485" s="563" t="s">
        <v>24001</v>
      </c>
      <c r="K1485" s="563" t="s">
        <v>24001</v>
      </c>
      <c r="L1485" s="563" t="s">
        <v>24001</v>
      </c>
      <c r="M1485" s="563" t="s">
        <v>24001</v>
      </c>
      <c r="N1485" s="563" t="s">
        <v>24001</v>
      </c>
      <c r="O1485" s="564" t="s">
        <v>24001</v>
      </c>
      <c r="P1485" s="564" t="s">
        <v>24001</v>
      </c>
      <c r="Q1485" s="564">
        <v>38526</v>
      </c>
      <c r="R1485" s="564"/>
      <c r="S1485" s="564" t="s">
        <v>30026</v>
      </c>
    </row>
    <row r="1486" spans="1:19" x14ac:dyDescent="0.35">
      <c r="A1486" s="559">
        <v>1674</v>
      </c>
      <c r="B1486" s="563" t="s">
        <v>484</v>
      </c>
      <c r="C1486" s="563" t="s">
        <v>4383</v>
      </c>
      <c r="D1486" s="563" t="s">
        <v>4425</v>
      </c>
      <c r="E1486" s="563" t="s">
        <v>24001</v>
      </c>
      <c r="F1486" s="563" t="s">
        <v>4424</v>
      </c>
      <c r="G1486" s="563" t="s">
        <v>4412</v>
      </c>
      <c r="H1486" s="563" t="s">
        <v>4422</v>
      </c>
      <c r="I1486" s="563" t="s">
        <v>26857</v>
      </c>
      <c r="J1486" s="563" t="s">
        <v>24001</v>
      </c>
      <c r="K1486" s="563" t="s">
        <v>24001</v>
      </c>
      <c r="L1486" s="563" t="s">
        <v>24001</v>
      </c>
      <c r="M1486" s="563" t="s">
        <v>24001</v>
      </c>
      <c r="N1486" s="563" t="s">
        <v>24001</v>
      </c>
      <c r="O1486" s="564" t="s">
        <v>24001</v>
      </c>
      <c r="P1486" s="564" t="s">
        <v>24001</v>
      </c>
      <c r="Q1486" s="564">
        <v>38397</v>
      </c>
      <c r="R1486" s="564"/>
      <c r="S1486" s="564" t="s">
        <v>30027</v>
      </c>
    </row>
    <row r="1487" spans="1:19" x14ac:dyDescent="0.35">
      <c r="A1487" s="559">
        <v>1675</v>
      </c>
      <c r="B1487" s="563" t="s">
        <v>484</v>
      </c>
      <c r="C1487" s="563" t="s">
        <v>4383</v>
      </c>
      <c r="D1487" s="563" t="s">
        <v>4427</v>
      </c>
      <c r="E1487" s="563" t="s">
        <v>24001</v>
      </c>
      <c r="F1487" s="563" t="s">
        <v>4426</v>
      </c>
      <c r="G1487" s="563" t="s">
        <v>4412</v>
      </c>
      <c r="H1487" s="563" t="s">
        <v>4422</v>
      </c>
      <c r="I1487" s="563" t="s">
        <v>26858</v>
      </c>
      <c r="J1487" s="563" t="s">
        <v>24001</v>
      </c>
      <c r="K1487" s="563" t="s">
        <v>24001</v>
      </c>
      <c r="L1487" s="563" t="s">
        <v>24001</v>
      </c>
      <c r="M1487" s="563" t="s">
        <v>24001</v>
      </c>
      <c r="N1487" s="563" t="s">
        <v>24001</v>
      </c>
      <c r="O1487" s="564" t="s">
        <v>24001</v>
      </c>
      <c r="P1487" s="564" t="s">
        <v>24001</v>
      </c>
      <c r="Q1487" s="564">
        <v>38397</v>
      </c>
      <c r="R1487" s="564"/>
      <c r="S1487" s="564" t="s">
        <v>30028</v>
      </c>
    </row>
    <row r="1488" spans="1:19" x14ac:dyDescent="0.35">
      <c r="A1488" s="562">
        <v>1676</v>
      </c>
      <c r="B1488" s="563" t="s">
        <v>484</v>
      </c>
      <c r="C1488" s="563" t="s">
        <v>4383</v>
      </c>
      <c r="D1488" s="563" t="s">
        <v>4431</v>
      </c>
      <c r="E1488" s="563" t="s">
        <v>4428</v>
      </c>
      <c r="F1488" s="563" t="s">
        <v>4429</v>
      </c>
      <c r="G1488" s="563" t="s">
        <v>4412</v>
      </c>
      <c r="H1488" s="563" t="s">
        <v>4430</v>
      </c>
      <c r="I1488" s="563" t="s">
        <v>26753</v>
      </c>
      <c r="J1488" s="563" t="s">
        <v>24001</v>
      </c>
      <c r="K1488" s="563" t="s">
        <v>24001</v>
      </c>
      <c r="L1488" s="563" t="s">
        <v>24001</v>
      </c>
      <c r="M1488" s="563" t="s">
        <v>24001</v>
      </c>
      <c r="N1488" s="563" t="s">
        <v>24001</v>
      </c>
      <c r="O1488" s="564" t="s">
        <v>24001</v>
      </c>
      <c r="P1488" s="564" t="s">
        <v>24001</v>
      </c>
      <c r="Q1488" s="564">
        <v>33148</v>
      </c>
      <c r="R1488" s="564"/>
      <c r="S1488" s="564" t="s">
        <v>30029</v>
      </c>
    </row>
    <row r="1489" spans="1:19" x14ac:dyDescent="0.35">
      <c r="A1489" s="559">
        <v>1677</v>
      </c>
      <c r="B1489" s="563" t="s">
        <v>484</v>
      </c>
      <c r="C1489" s="563" t="s">
        <v>4383</v>
      </c>
      <c r="D1489" s="563" t="s">
        <v>4433</v>
      </c>
      <c r="E1489" s="563" t="s">
        <v>4428</v>
      </c>
      <c r="F1489" s="563" t="s">
        <v>4432</v>
      </c>
      <c r="G1489" s="563" t="s">
        <v>4412</v>
      </c>
      <c r="H1489" s="563" t="s">
        <v>4430</v>
      </c>
      <c r="I1489" s="563" t="s">
        <v>26859</v>
      </c>
      <c r="J1489" s="563" t="s">
        <v>24001</v>
      </c>
      <c r="K1489" s="563" t="s">
        <v>24001</v>
      </c>
      <c r="L1489" s="563" t="s">
        <v>24001</v>
      </c>
      <c r="M1489" s="563" t="s">
        <v>24001</v>
      </c>
      <c r="N1489" s="563" t="s">
        <v>24001</v>
      </c>
      <c r="O1489" s="564" t="s">
        <v>24001</v>
      </c>
      <c r="P1489" s="564" t="s">
        <v>24001</v>
      </c>
      <c r="Q1489" s="564">
        <v>33148</v>
      </c>
      <c r="R1489" s="564"/>
      <c r="S1489" s="564" t="s">
        <v>30030</v>
      </c>
    </row>
    <row r="1490" spans="1:19" x14ac:dyDescent="0.35">
      <c r="A1490" s="559">
        <v>1678</v>
      </c>
      <c r="B1490" s="563" t="s">
        <v>484</v>
      </c>
      <c r="C1490" s="563" t="s">
        <v>4383</v>
      </c>
      <c r="D1490" s="563" t="s">
        <v>4435</v>
      </c>
      <c r="E1490" s="563" t="s">
        <v>4428</v>
      </c>
      <c r="F1490" s="563" t="s">
        <v>4434</v>
      </c>
      <c r="G1490" s="563" t="s">
        <v>4412</v>
      </c>
      <c r="H1490" s="563" t="s">
        <v>4430</v>
      </c>
      <c r="I1490" s="563" t="s">
        <v>26860</v>
      </c>
      <c r="J1490" s="563" t="s">
        <v>24001</v>
      </c>
      <c r="K1490" s="563" t="s">
        <v>24001</v>
      </c>
      <c r="L1490" s="563" t="s">
        <v>24001</v>
      </c>
      <c r="M1490" s="563" t="s">
        <v>24001</v>
      </c>
      <c r="N1490" s="563" t="s">
        <v>24001</v>
      </c>
      <c r="O1490" s="564" t="s">
        <v>24001</v>
      </c>
      <c r="P1490" s="564" t="s">
        <v>24001</v>
      </c>
      <c r="Q1490" s="564">
        <v>33148</v>
      </c>
      <c r="R1490" s="564"/>
      <c r="S1490" s="564" t="s">
        <v>30031</v>
      </c>
    </row>
    <row r="1491" spans="1:19" x14ac:dyDescent="0.35">
      <c r="A1491" s="562">
        <v>1679</v>
      </c>
      <c r="B1491" s="563" t="s">
        <v>484</v>
      </c>
      <c r="C1491" s="563" t="s">
        <v>4383</v>
      </c>
      <c r="D1491" s="563" t="s">
        <v>4438</v>
      </c>
      <c r="E1491" s="563" t="s">
        <v>4412</v>
      </c>
      <c r="F1491" s="563" t="s">
        <v>4436</v>
      </c>
      <c r="G1491" s="563" t="s">
        <v>4412</v>
      </c>
      <c r="H1491" s="563" t="s">
        <v>4437</v>
      </c>
      <c r="I1491" s="563" t="s">
        <v>26690</v>
      </c>
      <c r="J1491" s="563" t="s">
        <v>24001</v>
      </c>
      <c r="K1491" s="563" t="s">
        <v>24001</v>
      </c>
      <c r="L1491" s="563" t="s">
        <v>24001</v>
      </c>
      <c r="M1491" s="563" t="s">
        <v>24001</v>
      </c>
      <c r="N1491" s="563" t="s">
        <v>24001</v>
      </c>
      <c r="O1491" s="564" t="s">
        <v>24001</v>
      </c>
      <c r="P1491" s="564" t="s">
        <v>24001</v>
      </c>
      <c r="Q1491" s="564">
        <v>34234</v>
      </c>
      <c r="R1491" s="564"/>
      <c r="S1491" s="564" t="s">
        <v>4438</v>
      </c>
    </row>
    <row r="1492" spans="1:19" x14ac:dyDescent="0.35">
      <c r="A1492" s="559">
        <v>1680</v>
      </c>
      <c r="B1492" s="563" t="s">
        <v>484</v>
      </c>
      <c r="C1492" s="563" t="s">
        <v>4383</v>
      </c>
      <c r="D1492" s="563" t="s">
        <v>4441</v>
      </c>
      <c r="E1492" s="563" t="s">
        <v>4412</v>
      </c>
      <c r="F1492" s="563" t="s">
        <v>4439</v>
      </c>
      <c r="G1492" s="563" t="s">
        <v>4412</v>
      </c>
      <c r="H1492" s="563" t="s">
        <v>4440</v>
      </c>
      <c r="I1492" s="563" t="s">
        <v>26690</v>
      </c>
      <c r="J1492" s="563" t="s">
        <v>24001</v>
      </c>
      <c r="K1492" s="563" t="s">
        <v>24001</v>
      </c>
      <c r="L1492" s="563" t="s">
        <v>24001</v>
      </c>
      <c r="M1492" s="563" t="s">
        <v>24001</v>
      </c>
      <c r="N1492" s="563" t="s">
        <v>24001</v>
      </c>
      <c r="O1492" s="564" t="s">
        <v>24001</v>
      </c>
      <c r="P1492" s="564" t="s">
        <v>24001</v>
      </c>
      <c r="Q1492" s="564">
        <v>33647</v>
      </c>
      <c r="R1492" s="564">
        <v>38398</v>
      </c>
      <c r="S1492" s="564" t="s">
        <v>4441</v>
      </c>
    </row>
    <row r="1493" spans="1:19" x14ac:dyDescent="0.35">
      <c r="A1493" s="559">
        <v>1681</v>
      </c>
      <c r="B1493" s="563" t="s">
        <v>484</v>
      </c>
      <c r="C1493" s="563" t="s">
        <v>4383</v>
      </c>
      <c r="D1493" s="563" t="s">
        <v>4444</v>
      </c>
      <c r="E1493" s="563" t="s">
        <v>4442</v>
      </c>
      <c r="F1493" s="563" t="s">
        <v>4443</v>
      </c>
      <c r="G1493" s="563" t="s">
        <v>4412</v>
      </c>
      <c r="H1493" s="563" t="s">
        <v>1588</v>
      </c>
      <c r="I1493" s="563" t="s">
        <v>26861</v>
      </c>
      <c r="J1493" s="563" t="s">
        <v>24001</v>
      </c>
      <c r="K1493" s="563" t="s">
        <v>24001</v>
      </c>
      <c r="L1493" s="563" t="s">
        <v>24001</v>
      </c>
      <c r="M1493" s="563" t="s">
        <v>24001</v>
      </c>
      <c r="N1493" s="563" t="s">
        <v>24001</v>
      </c>
      <c r="O1493" s="564" t="s">
        <v>24001</v>
      </c>
      <c r="P1493" s="564" t="s">
        <v>24001</v>
      </c>
      <c r="Q1493" s="564">
        <v>33148</v>
      </c>
      <c r="R1493" s="564"/>
      <c r="S1493" s="564" t="s">
        <v>30032</v>
      </c>
    </row>
    <row r="1494" spans="1:19" x14ac:dyDescent="0.35">
      <c r="A1494" s="562">
        <v>1682</v>
      </c>
      <c r="B1494" s="563" t="s">
        <v>484</v>
      </c>
      <c r="C1494" s="563" t="s">
        <v>4383</v>
      </c>
      <c r="D1494" s="563" t="s">
        <v>4447</v>
      </c>
      <c r="E1494" s="563" t="s">
        <v>24001</v>
      </c>
      <c r="F1494" s="563" t="s">
        <v>4445</v>
      </c>
      <c r="G1494" s="563" t="s">
        <v>4412</v>
      </c>
      <c r="H1494" s="563" t="s">
        <v>4446</v>
      </c>
      <c r="I1494" s="563" t="s">
        <v>26862</v>
      </c>
      <c r="J1494" s="563" t="s">
        <v>109</v>
      </c>
      <c r="K1494" s="563" t="s">
        <v>24001</v>
      </c>
      <c r="L1494" s="563" t="s">
        <v>24001</v>
      </c>
      <c r="M1494" s="563" t="s">
        <v>24001</v>
      </c>
      <c r="N1494" s="563" t="s">
        <v>24001</v>
      </c>
      <c r="O1494" s="564" t="s">
        <v>24001</v>
      </c>
      <c r="P1494" s="564" t="s">
        <v>24001</v>
      </c>
      <c r="Q1494" s="564">
        <v>40065</v>
      </c>
      <c r="R1494" s="564"/>
      <c r="S1494" s="564" t="s">
        <v>30033</v>
      </c>
    </row>
    <row r="1495" spans="1:19" x14ac:dyDescent="0.35">
      <c r="A1495" s="559">
        <v>1683</v>
      </c>
      <c r="B1495" s="563" t="s">
        <v>484</v>
      </c>
      <c r="C1495" s="563" t="s">
        <v>4383</v>
      </c>
      <c r="D1495" s="563" t="s">
        <v>4451</v>
      </c>
      <c r="E1495" s="563" t="s">
        <v>4448</v>
      </c>
      <c r="F1495" s="563" t="s">
        <v>4449</v>
      </c>
      <c r="G1495" s="563" t="s">
        <v>4412</v>
      </c>
      <c r="H1495" s="563" t="s">
        <v>4450</v>
      </c>
      <c r="I1495" s="563" t="s">
        <v>26690</v>
      </c>
      <c r="J1495" s="563" t="s">
        <v>24001</v>
      </c>
      <c r="K1495" s="563" t="s">
        <v>62</v>
      </c>
      <c r="L1495" s="563" t="s">
        <v>24001</v>
      </c>
      <c r="M1495" s="563" t="s">
        <v>24001</v>
      </c>
      <c r="N1495" s="563" t="s">
        <v>24001</v>
      </c>
      <c r="O1495" s="564" t="s">
        <v>24001</v>
      </c>
      <c r="P1495" s="564" t="s">
        <v>24001</v>
      </c>
      <c r="Q1495" s="564">
        <v>33148</v>
      </c>
      <c r="R1495" s="564"/>
      <c r="S1495" s="564" t="s">
        <v>30034</v>
      </c>
    </row>
    <row r="1496" spans="1:19" x14ac:dyDescent="0.35">
      <c r="A1496" s="559">
        <v>1684</v>
      </c>
      <c r="B1496" s="563" t="s">
        <v>484</v>
      </c>
      <c r="C1496" s="563" t="s">
        <v>4383</v>
      </c>
      <c r="D1496" s="563" t="s">
        <v>4454</v>
      </c>
      <c r="E1496" s="563" t="s">
        <v>24001</v>
      </c>
      <c r="F1496" s="563" t="s">
        <v>4452</v>
      </c>
      <c r="G1496" s="563" t="s">
        <v>4412</v>
      </c>
      <c r="H1496" s="563" t="s">
        <v>4453</v>
      </c>
      <c r="I1496" s="563" t="s">
        <v>26690</v>
      </c>
      <c r="J1496" s="563" t="s">
        <v>24001</v>
      </c>
      <c r="K1496" s="563" t="s">
        <v>24001</v>
      </c>
      <c r="L1496" s="563" t="s">
        <v>24001</v>
      </c>
      <c r="M1496" s="563" t="s">
        <v>24001</v>
      </c>
      <c r="N1496" s="563" t="s">
        <v>24001</v>
      </c>
      <c r="O1496" s="564" t="s">
        <v>24001</v>
      </c>
      <c r="P1496" s="564" t="s">
        <v>24001</v>
      </c>
      <c r="Q1496" s="564">
        <v>38397</v>
      </c>
      <c r="R1496" s="564"/>
      <c r="S1496" s="564" t="s">
        <v>30035</v>
      </c>
    </row>
    <row r="1497" spans="1:19" x14ac:dyDescent="0.35">
      <c r="A1497" s="562">
        <v>1685</v>
      </c>
      <c r="B1497" s="563" t="s">
        <v>484</v>
      </c>
      <c r="C1497" s="563" t="s">
        <v>4383</v>
      </c>
      <c r="D1497" s="563" t="s">
        <v>4457</v>
      </c>
      <c r="E1497" s="563" t="s">
        <v>24001</v>
      </c>
      <c r="F1497" s="563" t="s">
        <v>4455</v>
      </c>
      <c r="G1497" s="563" t="s">
        <v>4412</v>
      </c>
      <c r="H1497" s="563" t="s">
        <v>4456</v>
      </c>
      <c r="I1497" s="563" t="s">
        <v>26690</v>
      </c>
      <c r="J1497" s="563" t="s">
        <v>109</v>
      </c>
      <c r="K1497" s="563" t="s">
        <v>24001</v>
      </c>
      <c r="L1497" s="563" t="s">
        <v>24001</v>
      </c>
      <c r="M1497" s="563" t="s">
        <v>24001</v>
      </c>
      <c r="N1497" s="563" t="s">
        <v>24001</v>
      </c>
      <c r="O1497" s="564" t="s">
        <v>24001</v>
      </c>
      <c r="P1497" s="564" t="s">
        <v>24001</v>
      </c>
      <c r="Q1497" s="564">
        <v>33148</v>
      </c>
      <c r="R1497" s="564"/>
      <c r="S1497" s="564" t="s">
        <v>30036</v>
      </c>
    </row>
    <row r="1498" spans="1:19" x14ac:dyDescent="0.35">
      <c r="A1498" s="559">
        <v>1686</v>
      </c>
      <c r="B1498" s="563" t="s">
        <v>484</v>
      </c>
      <c r="C1498" s="563" t="s">
        <v>4383</v>
      </c>
      <c r="D1498" s="563" t="s">
        <v>4460</v>
      </c>
      <c r="E1498" s="563" t="s">
        <v>4458</v>
      </c>
      <c r="F1498" s="563" t="s">
        <v>4459</v>
      </c>
      <c r="G1498" s="563" t="s">
        <v>4412</v>
      </c>
      <c r="H1498" s="563" t="s">
        <v>493</v>
      </c>
      <c r="I1498" s="563" t="s">
        <v>26690</v>
      </c>
      <c r="J1498" s="563" t="s">
        <v>24001</v>
      </c>
      <c r="K1498" s="563" t="s">
        <v>24001</v>
      </c>
      <c r="L1498" s="563" t="s">
        <v>24001</v>
      </c>
      <c r="M1498" s="563" t="s">
        <v>24001</v>
      </c>
      <c r="N1498" s="563" t="s">
        <v>24001</v>
      </c>
      <c r="O1498" s="564" t="s">
        <v>24001</v>
      </c>
      <c r="P1498" s="564" t="s">
        <v>24001</v>
      </c>
      <c r="Q1498" s="564">
        <v>33148</v>
      </c>
      <c r="R1498" s="564"/>
      <c r="S1498" s="564" t="s">
        <v>30037</v>
      </c>
    </row>
    <row r="1499" spans="1:19" x14ac:dyDescent="0.35">
      <c r="A1499" s="559">
        <v>1687</v>
      </c>
      <c r="B1499" s="563" t="s">
        <v>484</v>
      </c>
      <c r="C1499" s="563" t="s">
        <v>4383</v>
      </c>
      <c r="D1499" s="563" t="s">
        <v>4463</v>
      </c>
      <c r="E1499" s="563" t="s">
        <v>4412</v>
      </c>
      <c r="F1499" s="563" t="s">
        <v>4461</v>
      </c>
      <c r="G1499" s="563" t="s">
        <v>4412</v>
      </c>
      <c r="H1499" s="563" t="s">
        <v>4462</v>
      </c>
      <c r="I1499" s="563" t="s">
        <v>26863</v>
      </c>
      <c r="J1499" s="563" t="s">
        <v>109</v>
      </c>
      <c r="K1499" s="563" t="s">
        <v>24001</v>
      </c>
      <c r="L1499" s="563" t="s">
        <v>24001</v>
      </c>
      <c r="M1499" s="563" t="s">
        <v>24001</v>
      </c>
      <c r="N1499" s="563" t="s">
        <v>24001</v>
      </c>
      <c r="O1499" s="564" t="s">
        <v>24001</v>
      </c>
      <c r="P1499" s="564" t="s">
        <v>24001</v>
      </c>
      <c r="Q1499" s="564">
        <v>33148</v>
      </c>
      <c r="R1499" s="564"/>
      <c r="S1499" s="564" t="s">
        <v>30038</v>
      </c>
    </row>
    <row r="1500" spans="1:19" x14ac:dyDescent="0.35">
      <c r="A1500" s="562">
        <v>1688</v>
      </c>
      <c r="B1500" s="563" t="s">
        <v>484</v>
      </c>
      <c r="C1500" s="563" t="s">
        <v>4383</v>
      </c>
      <c r="D1500" s="563" t="s">
        <v>30039</v>
      </c>
      <c r="E1500" s="563" t="s">
        <v>4464</v>
      </c>
      <c r="F1500" s="563" t="s">
        <v>4465</v>
      </c>
      <c r="G1500" s="563" t="s">
        <v>4412</v>
      </c>
      <c r="H1500" s="563" t="s">
        <v>4466</v>
      </c>
      <c r="I1500" s="563" t="s">
        <v>27351</v>
      </c>
      <c r="J1500" s="563" t="s">
        <v>109</v>
      </c>
      <c r="K1500" s="563" t="s">
        <v>24001</v>
      </c>
      <c r="L1500" s="563" t="s">
        <v>24001</v>
      </c>
      <c r="M1500" s="563" t="s">
        <v>24001</v>
      </c>
      <c r="N1500" s="563" t="s">
        <v>24001</v>
      </c>
      <c r="O1500" s="564" t="s">
        <v>24001</v>
      </c>
      <c r="P1500" s="564" t="s">
        <v>24001</v>
      </c>
      <c r="Q1500" s="564">
        <v>33148</v>
      </c>
      <c r="R1500" s="564">
        <v>44659.6717361111</v>
      </c>
      <c r="S1500" s="564" t="s">
        <v>30040</v>
      </c>
    </row>
    <row r="1501" spans="1:19" x14ac:dyDescent="0.35">
      <c r="A1501" s="559">
        <v>1689</v>
      </c>
      <c r="B1501" s="563" t="s">
        <v>484</v>
      </c>
      <c r="C1501" s="563" t="s">
        <v>4383</v>
      </c>
      <c r="D1501" s="563" t="s">
        <v>4470</v>
      </c>
      <c r="E1501" s="563" t="s">
        <v>4467</v>
      </c>
      <c r="F1501" s="563" t="s">
        <v>4468</v>
      </c>
      <c r="G1501" s="563" t="s">
        <v>4412</v>
      </c>
      <c r="H1501" s="563" t="s">
        <v>4469</v>
      </c>
      <c r="I1501" s="563" t="s">
        <v>26690</v>
      </c>
      <c r="J1501" s="563" t="s">
        <v>24001</v>
      </c>
      <c r="K1501" s="563" t="s">
        <v>62</v>
      </c>
      <c r="L1501" s="563" t="s">
        <v>24001</v>
      </c>
      <c r="M1501" s="563" t="s">
        <v>24001</v>
      </c>
      <c r="N1501" s="563" t="s">
        <v>24001</v>
      </c>
      <c r="O1501" s="564" t="s">
        <v>24001</v>
      </c>
      <c r="P1501" s="564" t="s">
        <v>24001</v>
      </c>
      <c r="Q1501" s="564">
        <v>33148</v>
      </c>
      <c r="R1501" s="564"/>
      <c r="S1501" s="564" t="s">
        <v>30041</v>
      </c>
    </row>
    <row r="1502" spans="1:19" x14ac:dyDescent="0.35">
      <c r="A1502" s="559">
        <v>1690</v>
      </c>
      <c r="B1502" s="563" t="s">
        <v>484</v>
      </c>
      <c r="C1502" s="563" t="s">
        <v>4383</v>
      </c>
      <c r="D1502" s="563" t="s">
        <v>4473</v>
      </c>
      <c r="E1502" s="563" t="s">
        <v>24001</v>
      </c>
      <c r="F1502" s="563" t="s">
        <v>4471</v>
      </c>
      <c r="G1502" s="563" t="s">
        <v>4412</v>
      </c>
      <c r="H1502" s="563" t="s">
        <v>4472</v>
      </c>
      <c r="I1502" s="563" t="s">
        <v>26864</v>
      </c>
      <c r="J1502" s="563" t="s">
        <v>109</v>
      </c>
      <c r="K1502" s="563" t="s">
        <v>24001</v>
      </c>
      <c r="L1502" s="563" t="s">
        <v>24001</v>
      </c>
      <c r="M1502" s="563" t="s">
        <v>24001</v>
      </c>
      <c r="N1502" s="563" t="s">
        <v>24001</v>
      </c>
      <c r="O1502" s="564" t="s">
        <v>24001</v>
      </c>
      <c r="P1502" s="564" t="s">
        <v>24001</v>
      </c>
      <c r="Q1502" s="564">
        <v>40695</v>
      </c>
      <c r="R1502" s="564"/>
      <c r="S1502" s="564" t="s">
        <v>30042</v>
      </c>
    </row>
    <row r="1503" spans="1:19" x14ac:dyDescent="0.35">
      <c r="A1503" s="562">
        <v>1691</v>
      </c>
      <c r="B1503" s="563" t="s">
        <v>484</v>
      </c>
      <c r="C1503" s="563" t="s">
        <v>4383</v>
      </c>
      <c r="D1503" s="563" t="s">
        <v>4477</v>
      </c>
      <c r="E1503" s="563" t="s">
        <v>4474</v>
      </c>
      <c r="F1503" s="563" t="s">
        <v>4475</v>
      </c>
      <c r="G1503" s="563" t="s">
        <v>4412</v>
      </c>
      <c r="H1503" s="563" t="s">
        <v>4476</v>
      </c>
      <c r="I1503" s="563" t="s">
        <v>26690</v>
      </c>
      <c r="J1503" s="563" t="s">
        <v>24001</v>
      </c>
      <c r="K1503" s="563" t="s">
        <v>50</v>
      </c>
      <c r="L1503" s="563" t="s">
        <v>27591</v>
      </c>
      <c r="M1503" s="563" t="s">
        <v>24001</v>
      </c>
      <c r="N1503" s="563" t="s">
        <v>24001</v>
      </c>
      <c r="O1503" s="564" t="s">
        <v>24001</v>
      </c>
      <c r="P1503" s="564" t="s">
        <v>24001</v>
      </c>
      <c r="Q1503" s="564">
        <v>33148</v>
      </c>
      <c r="R1503" s="564">
        <v>38390</v>
      </c>
      <c r="S1503" s="564" t="s">
        <v>30043</v>
      </c>
    </row>
    <row r="1504" spans="1:19" x14ac:dyDescent="0.35">
      <c r="A1504" s="559">
        <v>1692</v>
      </c>
      <c r="B1504" s="563" t="s">
        <v>484</v>
      </c>
      <c r="C1504" s="563" t="s">
        <v>4383</v>
      </c>
      <c r="D1504" s="563" t="s">
        <v>4481</v>
      </c>
      <c r="E1504" s="563" t="s">
        <v>4478</v>
      </c>
      <c r="F1504" s="563" t="s">
        <v>4479</v>
      </c>
      <c r="G1504" s="563" t="s">
        <v>4412</v>
      </c>
      <c r="H1504" s="563" t="s">
        <v>4480</v>
      </c>
      <c r="I1504" s="563" t="s">
        <v>26690</v>
      </c>
      <c r="J1504" s="563" t="s">
        <v>24001</v>
      </c>
      <c r="K1504" s="563" t="s">
        <v>24001</v>
      </c>
      <c r="L1504" s="563" t="s">
        <v>24001</v>
      </c>
      <c r="M1504" s="563" t="s">
        <v>24001</v>
      </c>
      <c r="N1504" s="563" t="s">
        <v>24001</v>
      </c>
      <c r="O1504" s="564" t="s">
        <v>24001</v>
      </c>
      <c r="P1504" s="564" t="s">
        <v>24001</v>
      </c>
      <c r="Q1504" s="564">
        <v>33148</v>
      </c>
      <c r="R1504" s="564">
        <v>38397</v>
      </c>
      <c r="S1504" s="564" t="s">
        <v>4481</v>
      </c>
    </row>
    <row r="1505" spans="1:19" x14ac:dyDescent="0.35">
      <c r="A1505" s="559">
        <v>1693</v>
      </c>
      <c r="B1505" s="563" t="s">
        <v>484</v>
      </c>
      <c r="C1505" s="563" t="s">
        <v>4383</v>
      </c>
      <c r="D1505" s="563" t="s">
        <v>4484</v>
      </c>
      <c r="E1505" s="563" t="s">
        <v>4482</v>
      </c>
      <c r="F1505" s="563" t="s">
        <v>4483</v>
      </c>
      <c r="G1505" s="563" t="s">
        <v>4412</v>
      </c>
      <c r="H1505" s="563" t="s">
        <v>55</v>
      </c>
      <c r="I1505" s="563" t="s">
        <v>26690</v>
      </c>
      <c r="J1505" s="563" t="s">
        <v>24001</v>
      </c>
      <c r="K1505" s="563" t="s">
        <v>24001</v>
      </c>
      <c r="L1505" s="563" t="s">
        <v>24001</v>
      </c>
      <c r="M1505" s="563" t="s">
        <v>24001</v>
      </c>
      <c r="N1505" s="563" t="s">
        <v>24001</v>
      </c>
      <c r="O1505" s="564" t="s">
        <v>24001</v>
      </c>
      <c r="P1505" s="564" t="s">
        <v>24001</v>
      </c>
      <c r="Q1505" s="564">
        <v>33148</v>
      </c>
      <c r="R1505" s="564"/>
      <c r="S1505" s="564" t="s">
        <v>4484</v>
      </c>
    </row>
    <row r="1506" spans="1:19" x14ac:dyDescent="0.35">
      <c r="A1506" s="562">
        <v>1694</v>
      </c>
      <c r="B1506" s="563" t="s">
        <v>484</v>
      </c>
      <c r="C1506" s="563" t="s">
        <v>4383</v>
      </c>
      <c r="D1506" s="563" t="s">
        <v>4487</v>
      </c>
      <c r="E1506" s="563" t="s">
        <v>4412</v>
      </c>
      <c r="F1506" s="563" t="s">
        <v>4485</v>
      </c>
      <c r="G1506" s="563" t="s">
        <v>4412</v>
      </c>
      <c r="H1506" s="563" t="s">
        <v>4486</v>
      </c>
      <c r="I1506" s="563" t="s">
        <v>26690</v>
      </c>
      <c r="J1506" s="563" t="s">
        <v>109</v>
      </c>
      <c r="K1506" s="563" t="s">
        <v>24001</v>
      </c>
      <c r="L1506" s="563" t="s">
        <v>24001</v>
      </c>
      <c r="M1506" s="563" t="s">
        <v>24001</v>
      </c>
      <c r="N1506" s="563" t="s">
        <v>24001</v>
      </c>
      <c r="O1506" s="564" t="s">
        <v>24001</v>
      </c>
      <c r="P1506" s="564" t="s">
        <v>24001</v>
      </c>
      <c r="Q1506" s="564">
        <v>33960</v>
      </c>
      <c r="R1506" s="564"/>
      <c r="S1506" s="564" t="s">
        <v>30044</v>
      </c>
    </row>
    <row r="1507" spans="1:19" x14ac:dyDescent="0.35">
      <c r="A1507" s="559">
        <v>1695</v>
      </c>
      <c r="B1507" s="563" t="s">
        <v>484</v>
      </c>
      <c r="C1507" s="563" t="s">
        <v>4383</v>
      </c>
      <c r="D1507" s="563" t="s">
        <v>4490</v>
      </c>
      <c r="E1507" s="563" t="s">
        <v>4412</v>
      </c>
      <c r="F1507" s="563" t="s">
        <v>4488</v>
      </c>
      <c r="G1507" s="563" t="s">
        <v>4412</v>
      </c>
      <c r="H1507" s="563" t="s">
        <v>4489</v>
      </c>
      <c r="I1507" s="563" t="s">
        <v>26865</v>
      </c>
      <c r="J1507" s="563" t="s">
        <v>109</v>
      </c>
      <c r="K1507" s="563" t="s">
        <v>24001</v>
      </c>
      <c r="L1507" s="563" t="s">
        <v>24001</v>
      </c>
      <c r="M1507" s="563" t="s">
        <v>24001</v>
      </c>
      <c r="N1507" s="563" t="s">
        <v>24001</v>
      </c>
      <c r="O1507" s="564" t="s">
        <v>24001</v>
      </c>
      <c r="P1507" s="564" t="s">
        <v>24001</v>
      </c>
      <c r="Q1507" s="564">
        <v>33148</v>
      </c>
      <c r="R1507" s="564"/>
      <c r="S1507" s="564" t="s">
        <v>30045</v>
      </c>
    </row>
    <row r="1508" spans="1:19" x14ac:dyDescent="0.35">
      <c r="A1508" s="559">
        <v>1696</v>
      </c>
      <c r="B1508" s="563" t="s">
        <v>484</v>
      </c>
      <c r="C1508" s="563" t="s">
        <v>4383</v>
      </c>
      <c r="D1508" s="563" t="s">
        <v>4493</v>
      </c>
      <c r="E1508" s="563" t="s">
        <v>4478</v>
      </c>
      <c r="F1508" s="563" t="s">
        <v>4491</v>
      </c>
      <c r="G1508" s="563" t="s">
        <v>4412</v>
      </c>
      <c r="H1508" s="563" t="s">
        <v>4492</v>
      </c>
      <c r="I1508" s="563" t="s">
        <v>26690</v>
      </c>
      <c r="J1508" s="563" t="s">
        <v>24001</v>
      </c>
      <c r="K1508" s="563" t="s">
        <v>24001</v>
      </c>
      <c r="L1508" s="563" t="s">
        <v>24001</v>
      </c>
      <c r="M1508" s="563" t="s">
        <v>24001</v>
      </c>
      <c r="N1508" s="563" t="s">
        <v>24001</v>
      </c>
      <c r="O1508" s="564" t="s">
        <v>24001</v>
      </c>
      <c r="P1508" s="564" t="s">
        <v>24001</v>
      </c>
      <c r="Q1508" s="564">
        <v>38397</v>
      </c>
      <c r="R1508" s="564"/>
      <c r="S1508" s="564" t="s">
        <v>30046</v>
      </c>
    </row>
    <row r="1509" spans="1:19" x14ac:dyDescent="0.35">
      <c r="A1509" s="562">
        <v>6098</v>
      </c>
      <c r="B1509" s="563" t="s">
        <v>484</v>
      </c>
      <c r="C1509" s="563" t="s">
        <v>4383</v>
      </c>
      <c r="D1509" s="563" t="s">
        <v>4497</v>
      </c>
      <c r="E1509" s="563" t="s">
        <v>4494</v>
      </c>
      <c r="F1509" s="563" t="s">
        <v>4495</v>
      </c>
      <c r="G1509" s="563" t="s">
        <v>4496</v>
      </c>
      <c r="H1509" s="563" t="s">
        <v>55</v>
      </c>
      <c r="I1509" s="563" t="s">
        <v>26690</v>
      </c>
      <c r="J1509" s="563" t="s">
        <v>24001</v>
      </c>
      <c r="K1509" s="563" t="s">
        <v>24001</v>
      </c>
      <c r="L1509" s="563" t="s">
        <v>24001</v>
      </c>
      <c r="M1509" s="563" t="s">
        <v>24001</v>
      </c>
      <c r="N1509" s="563" t="s">
        <v>24001</v>
      </c>
      <c r="O1509" s="564" t="s">
        <v>24001</v>
      </c>
      <c r="P1509" s="564" t="s">
        <v>24001</v>
      </c>
      <c r="Q1509" s="564">
        <v>33148</v>
      </c>
      <c r="R1509" s="564"/>
      <c r="S1509" s="564" t="s">
        <v>4497</v>
      </c>
    </row>
    <row r="1510" spans="1:19" x14ac:dyDescent="0.35">
      <c r="A1510" s="559">
        <v>2402</v>
      </c>
      <c r="B1510" s="563" t="s">
        <v>484</v>
      </c>
      <c r="C1510" s="563" t="s">
        <v>4617</v>
      </c>
      <c r="D1510" s="563" t="s">
        <v>4696</v>
      </c>
      <c r="E1510" s="563" t="s">
        <v>4692</v>
      </c>
      <c r="F1510" s="563" t="s">
        <v>4693</v>
      </c>
      <c r="G1510" s="563" t="s">
        <v>4694</v>
      </c>
      <c r="H1510" s="563" t="s">
        <v>4695</v>
      </c>
      <c r="I1510" s="563" t="s">
        <v>26690</v>
      </c>
      <c r="J1510" s="563" t="s">
        <v>109</v>
      </c>
      <c r="K1510" s="563" t="s">
        <v>24001</v>
      </c>
      <c r="L1510" s="563" t="s">
        <v>24001</v>
      </c>
      <c r="M1510" s="563" t="s">
        <v>24001</v>
      </c>
      <c r="N1510" s="563" t="s">
        <v>24001</v>
      </c>
      <c r="O1510" s="564" t="s">
        <v>24001</v>
      </c>
      <c r="P1510" s="564" t="s">
        <v>24001</v>
      </c>
      <c r="Q1510" s="564">
        <v>33148</v>
      </c>
      <c r="R1510" s="564"/>
      <c r="S1510" s="564" t="s">
        <v>30047</v>
      </c>
    </row>
    <row r="1511" spans="1:19" x14ac:dyDescent="0.35">
      <c r="A1511" s="559">
        <v>2403</v>
      </c>
      <c r="B1511" s="563" t="s">
        <v>484</v>
      </c>
      <c r="C1511" s="563" t="s">
        <v>4617</v>
      </c>
      <c r="D1511" s="563" t="s">
        <v>4699</v>
      </c>
      <c r="E1511" s="563" t="s">
        <v>24001</v>
      </c>
      <c r="F1511" s="563" t="s">
        <v>4697</v>
      </c>
      <c r="G1511" s="563" t="s">
        <v>4694</v>
      </c>
      <c r="H1511" s="563" t="s">
        <v>4698</v>
      </c>
      <c r="I1511" s="563" t="s">
        <v>26690</v>
      </c>
      <c r="J1511" s="563" t="s">
        <v>109</v>
      </c>
      <c r="K1511" s="563" t="s">
        <v>24001</v>
      </c>
      <c r="L1511" s="563" t="s">
        <v>24001</v>
      </c>
      <c r="M1511" s="563" t="s">
        <v>24001</v>
      </c>
      <c r="N1511" s="563" t="s">
        <v>24001</v>
      </c>
      <c r="O1511" s="564" t="s">
        <v>24001</v>
      </c>
      <c r="P1511" s="564" t="s">
        <v>24001</v>
      </c>
      <c r="Q1511" s="564">
        <v>39463</v>
      </c>
      <c r="R1511" s="564"/>
      <c r="S1511" s="564" t="s">
        <v>30048</v>
      </c>
    </row>
    <row r="1512" spans="1:19" x14ac:dyDescent="0.35">
      <c r="A1512" s="562">
        <v>2404</v>
      </c>
      <c r="B1512" s="563" t="s">
        <v>484</v>
      </c>
      <c r="C1512" s="563" t="s">
        <v>4617</v>
      </c>
      <c r="D1512" s="563" t="s">
        <v>4703</v>
      </c>
      <c r="E1512" s="563" t="s">
        <v>4700</v>
      </c>
      <c r="F1512" s="563" t="s">
        <v>4701</v>
      </c>
      <c r="G1512" s="563" t="s">
        <v>4694</v>
      </c>
      <c r="H1512" s="563" t="s">
        <v>4702</v>
      </c>
      <c r="I1512" s="563" t="s">
        <v>26690</v>
      </c>
      <c r="J1512" s="563" t="s">
        <v>109</v>
      </c>
      <c r="K1512" s="563" t="s">
        <v>24001</v>
      </c>
      <c r="L1512" s="563" t="s">
        <v>24001</v>
      </c>
      <c r="M1512" s="563" t="s">
        <v>24001</v>
      </c>
      <c r="N1512" s="563" t="s">
        <v>24001</v>
      </c>
      <c r="O1512" s="564" t="s">
        <v>24001</v>
      </c>
      <c r="P1512" s="564" t="s">
        <v>26697</v>
      </c>
      <c r="Q1512" s="564">
        <v>33148</v>
      </c>
      <c r="R1512" s="564"/>
      <c r="S1512" s="564" t="s">
        <v>30049</v>
      </c>
    </row>
    <row r="1513" spans="1:19" x14ac:dyDescent="0.35">
      <c r="A1513" s="559">
        <v>2405</v>
      </c>
      <c r="B1513" s="563" t="s">
        <v>484</v>
      </c>
      <c r="C1513" s="563" t="s">
        <v>4617</v>
      </c>
      <c r="D1513" s="563" t="s">
        <v>4706</v>
      </c>
      <c r="E1513" s="563" t="s">
        <v>24001</v>
      </c>
      <c r="F1513" s="563" t="s">
        <v>4704</v>
      </c>
      <c r="G1513" s="563" t="s">
        <v>4694</v>
      </c>
      <c r="H1513" s="563" t="s">
        <v>4705</v>
      </c>
      <c r="I1513" s="563" t="s">
        <v>26690</v>
      </c>
      <c r="J1513" s="563" t="s">
        <v>109</v>
      </c>
      <c r="K1513" s="563" t="s">
        <v>24001</v>
      </c>
      <c r="L1513" s="563" t="s">
        <v>24001</v>
      </c>
      <c r="M1513" s="563" t="s">
        <v>24001</v>
      </c>
      <c r="N1513" s="563" t="s">
        <v>24001</v>
      </c>
      <c r="O1513" s="564" t="s">
        <v>24001</v>
      </c>
      <c r="P1513" s="564" t="s">
        <v>24001</v>
      </c>
      <c r="Q1513" s="564">
        <v>38775</v>
      </c>
      <c r="R1513" s="564"/>
      <c r="S1513" s="564" t="s">
        <v>30050</v>
      </c>
    </row>
    <row r="1514" spans="1:19" x14ac:dyDescent="0.35">
      <c r="A1514" s="559">
        <v>2406</v>
      </c>
      <c r="B1514" s="563" t="s">
        <v>484</v>
      </c>
      <c r="C1514" s="563" t="s">
        <v>4617</v>
      </c>
      <c r="D1514" s="563" t="s">
        <v>4708</v>
      </c>
      <c r="E1514" s="563" t="s">
        <v>4700</v>
      </c>
      <c r="F1514" s="563" t="s">
        <v>4707</v>
      </c>
      <c r="G1514" s="563" t="s">
        <v>4694</v>
      </c>
      <c r="H1514" s="563" t="s">
        <v>55</v>
      </c>
      <c r="I1514" s="563" t="s">
        <v>26690</v>
      </c>
      <c r="J1514" s="563" t="s">
        <v>109</v>
      </c>
      <c r="K1514" s="563" t="s">
        <v>24001</v>
      </c>
      <c r="L1514" s="563" t="s">
        <v>24001</v>
      </c>
      <c r="M1514" s="563" t="s">
        <v>24001</v>
      </c>
      <c r="N1514" s="563" t="s">
        <v>24001</v>
      </c>
      <c r="O1514" s="564" t="s">
        <v>24001</v>
      </c>
      <c r="P1514" s="564" t="s">
        <v>24001</v>
      </c>
      <c r="Q1514" s="564">
        <v>33148</v>
      </c>
      <c r="R1514" s="564"/>
      <c r="S1514" s="564" t="s">
        <v>4708</v>
      </c>
    </row>
    <row r="1515" spans="1:19" x14ac:dyDescent="0.35">
      <c r="A1515" s="562">
        <v>2407</v>
      </c>
      <c r="B1515" s="563" t="s">
        <v>484</v>
      </c>
      <c r="C1515" s="563" t="s">
        <v>4617</v>
      </c>
      <c r="D1515" s="563" t="s">
        <v>4711</v>
      </c>
      <c r="E1515" s="563" t="s">
        <v>4700</v>
      </c>
      <c r="F1515" s="563" t="s">
        <v>4709</v>
      </c>
      <c r="G1515" s="563" t="s">
        <v>4694</v>
      </c>
      <c r="H1515" s="563" t="s">
        <v>4710</v>
      </c>
      <c r="I1515" s="563" t="s">
        <v>26690</v>
      </c>
      <c r="J1515" s="563" t="s">
        <v>109</v>
      </c>
      <c r="K1515" s="563" t="s">
        <v>24001</v>
      </c>
      <c r="L1515" s="563" t="s">
        <v>24001</v>
      </c>
      <c r="M1515" s="563" t="s">
        <v>24001</v>
      </c>
      <c r="N1515" s="563" t="s">
        <v>24001</v>
      </c>
      <c r="O1515" s="564" t="s">
        <v>24001</v>
      </c>
      <c r="P1515" s="564" t="s">
        <v>26697</v>
      </c>
      <c r="Q1515" s="564">
        <v>33148</v>
      </c>
      <c r="R1515" s="564"/>
      <c r="S1515" s="564" t="s">
        <v>30051</v>
      </c>
    </row>
    <row r="1516" spans="1:19" x14ac:dyDescent="0.35">
      <c r="A1516" s="559">
        <v>5377</v>
      </c>
      <c r="B1516" s="563" t="s">
        <v>484</v>
      </c>
      <c r="C1516" s="563" t="s">
        <v>28883</v>
      </c>
      <c r="D1516" s="563" t="s">
        <v>13961</v>
      </c>
      <c r="E1516" s="563" t="s">
        <v>13957</v>
      </c>
      <c r="F1516" s="563" t="s">
        <v>13958</v>
      </c>
      <c r="G1516" s="563" t="s">
        <v>13959</v>
      </c>
      <c r="H1516" s="563" t="s">
        <v>13960</v>
      </c>
      <c r="I1516" s="563" t="s">
        <v>26690</v>
      </c>
      <c r="J1516" s="563" t="s">
        <v>24001</v>
      </c>
      <c r="K1516" s="563" t="s">
        <v>24001</v>
      </c>
      <c r="L1516" s="563" t="s">
        <v>24001</v>
      </c>
      <c r="M1516" s="563" t="s">
        <v>24001</v>
      </c>
      <c r="N1516" s="563" t="s">
        <v>24001</v>
      </c>
      <c r="O1516" s="564" t="s">
        <v>24001</v>
      </c>
      <c r="P1516" s="564" t="s">
        <v>24001</v>
      </c>
      <c r="Q1516" s="564">
        <v>33148</v>
      </c>
      <c r="R1516" s="564"/>
      <c r="S1516" s="564" t="s">
        <v>30052</v>
      </c>
    </row>
    <row r="1517" spans="1:19" x14ac:dyDescent="0.35">
      <c r="A1517" s="559">
        <v>5378</v>
      </c>
      <c r="B1517" s="563" t="s">
        <v>484</v>
      </c>
      <c r="C1517" s="563" t="s">
        <v>28883</v>
      </c>
      <c r="D1517" s="563" t="s">
        <v>13966</v>
      </c>
      <c r="E1517" s="563" t="s">
        <v>13962</v>
      </c>
      <c r="F1517" s="563" t="s">
        <v>13963</v>
      </c>
      <c r="G1517" s="563" t="s">
        <v>13964</v>
      </c>
      <c r="H1517" s="563" t="s">
        <v>13965</v>
      </c>
      <c r="I1517" s="563" t="s">
        <v>26690</v>
      </c>
      <c r="J1517" s="563" t="s">
        <v>24001</v>
      </c>
      <c r="K1517" s="563" t="s">
        <v>24001</v>
      </c>
      <c r="L1517" s="563" t="s">
        <v>24001</v>
      </c>
      <c r="M1517" s="563" t="s">
        <v>24001</v>
      </c>
      <c r="N1517" s="563" t="s">
        <v>24001</v>
      </c>
      <c r="O1517" s="564" t="s">
        <v>24001</v>
      </c>
      <c r="P1517" s="564" t="s">
        <v>24001</v>
      </c>
      <c r="Q1517" s="564">
        <v>33148</v>
      </c>
      <c r="R1517" s="564">
        <v>38383</v>
      </c>
      <c r="S1517" s="564" t="s">
        <v>30053</v>
      </c>
    </row>
    <row r="1518" spans="1:19" x14ac:dyDescent="0.35">
      <c r="A1518" s="562">
        <v>5379</v>
      </c>
      <c r="B1518" s="563" t="s">
        <v>484</v>
      </c>
      <c r="C1518" s="563" t="s">
        <v>28883</v>
      </c>
      <c r="D1518" s="563" t="s">
        <v>13970</v>
      </c>
      <c r="E1518" s="563" t="s">
        <v>13967</v>
      </c>
      <c r="F1518" s="563" t="s">
        <v>13968</v>
      </c>
      <c r="G1518" s="563" t="s">
        <v>13969</v>
      </c>
      <c r="H1518" s="563" t="s">
        <v>10017</v>
      </c>
      <c r="I1518" s="563" t="s">
        <v>26690</v>
      </c>
      <c r="J1518" s="563" t="s">
        <v>109</v>
      </c>
      <c r="K1518" s="563" t="s">
        <v>24001</v>
      </c>
      <c r="L1518" s="563" t="s">
        <v>24001</v>
      </c>
      <c r="M1518" s="563" t="s">
        <v>24001</v>
      </c>
      <c r="N1518" s="563" t="s">
        <v>24001</v>
      </c>
      <c r="O1518" s="564" t="s">
        <v>24001</v>
      </c>
      <c r="P1518" s="564" t="s">
        <v>24001</v>
      </c>
      <c r="Q1518" s="564">
        <v>33148</v>
      </c>
      <c r="R1518" s="564"/>
      <c r="S1518" s="564" t="s">
        <v>30054</v>
      </c>
    </row>
    <row r="1519" spans="1:19" x14ac:dyDescent="0.35">
      <c r="A1519" s="559">
        <v>5380</v>
      </c>
      <c r="B1519" s="563" t="s">
        <v>484</v>
      </c>
      <c r="C1519" s="563" t="s">
        <v>28883</v>
      </c>
      <c r="D1519" s="563" t="s">
        <v>13974</v>
      </c>
      <c r="E1519" s="563" t="s">
        <v>13971</v>
      </c>
      <c r="F1519" s="563" t="s">
        <v>13972</v>
      </c>
      <c r="G1519" s="563" t="s">
        <v>13969</v>
      </c>
      <c r="H1519" s="563" t="s">
        <v>13973</v>
      </c>
      <c r="I1519" s="563" t="s">
        <v>26690</v>
      </c>
      <c r="J1519" s="563" t="s">
        <v>109</v>
      </c>
      <c r="K1519" s="563" t="s">
        <v>24001</v>
      </c>
      <c r="L1519" s="563" t="s">
        <v>24001</v>
      </c>
      <c r="M1519" s="563" t="s">
        <v>24001</v>
      </c>
      <c r="N1519" s="563" t="s">
        <v>24001</v>
      </c>
      <c r="O1519" s="564" t="s">
        <v>24001</v>
      </c>
      <c r="P1519" s="564" t="s">
        <v>24001</v>
      </c>
      <c r="Q1519" s="564">
        <v>33148</v>
      </c>
      <c r="R1519" s="564"/>
      <c r="S1519" s="564" t="s">
        <v>30055</v>
      </c>
    </row>
    <row r="1520" spans="1:19" x14ac:dyDescent="0.35">
      <c r="A1520" s="559">
        <v>5381</v>
      </c>
      <c r="B1520" s="563" t="s">
        <v>484</v>
      </c>
      <c r="C1520" s="563" t="s">
        <v>28883</v>
      </c>
      <c r="D1520" s="563" t="s">
        <v>13977</v>
      </c>
      <c r="E1520" s="563" t="s">
        <v>13975</v>
      </c>
      <c r="F1520" s="563" t="s">
        <v>13976</v>
      </c>
      <c r="G1520" s="563" t="s">
        <v>13969</v>
      </c>
      <c r="H1520" s="563" t="s">
        <v>5545</v>
      </c>
      <c r="I1520" s="563" t="s">
        <v>27375</v>
      </c>
      <c r="J1520" s="563" t="s">
        <v>109</v>
      </c>
      <c r="K1520" s="563" t="s">
        <v>24001</v>
      </c>
      <c r="L1520" s="563" t="s">
        <v>24001</v>
      </c>
      <c r="M1520" s="563" t="s">
        <v>24001</v>
      </c>
      <c r="N1520" s="563" t="s">
        <v>24001</v>
      </c>
      <c r="O1520" s="564" t="s">
        <v>24001</v>
      </c>
      <c r="P1520" s="564" t="s">
        <v>24001</v>
      </c>
      <c r="Q1520" s="564">
        <v>33148</v>
      </c>
      <c r="R1520" s="564"/>
      <c r="S1520" s="564" t="s">
        <v>30056</v>
      </c>
    </row>
    <row r="1521" spans="1:19" x14ac:dyDescent="0.35">
      <c r="A1521" s="562">
        <v>5382</v>
      </c>
      <c r="B1521" s="563" t="s">
        <v>484</v>
      </c>
      <c r="C1521" s="563" t="s">
        <v>28883</v>
      </c>
      <c r="D1521" s="563" t="s">
        <v>13980</v>
      </c>
      <c r="E1521" s="563" t="s">
        <v>13978</v>
      </c>
      <c r="F1521" s="563" t="s">
        <v>13979</v>
      </c>
      <c r="G1521" s="563" t="s">
        <v>13969</v>
      </c>
      <c r="H1521" s="563" t="s">
        <v>525</v>
      </c>
      <c r="I1521" s="563" t="s">
        <v>26690</v>
      </c>
      <c r="J1521" s="563" t="s">
        <v>109</v>
      </c>
      <c r="K1521" s="563" t="s">
        <v>24001</v>
      </c>
      <c r="L1521" s="563" t="s">
        <v>24001</v>
      </c>
      <c r="M1521" s="563" t="s">
        <v>24001</v>
      </c>
      <c r="N1521" s="563" t="s">
        <v>24001</v>
      </c>
      <c r="O1521" s="564" t="s">
        <v>24001</v>
      </c>
      <c r="P1521" s="564" t="s">
        <v>24001</v>
      </c>
      <c r="Q1521" s="564">
        <v>33148</v>
      </c>
      <c r="R1521" s="564"/>
      <c r="S1521" s="564" t="s">
        <v>30057</v>
      </c>
    </row>
    <row r="1522" spans="1:19" x14ac:dyDescent="0.35">
      <c r="A1522" s="559">
        <v>5383</v>
      </c>
      <c r="B1522" s="563" t="s">
        <v>484</v>
      </c>
      <c r="C1522" s="563" t="s">
        <v>28883</v>
      </c>
      <c r="D1522" s="563" t="s">
        <v>13982</v>
      </c>
      <c r="E1522" s="563" t="s">
        <v>13971</v>
      </c>
      <c r="F1522" s="563" t="s">
        <v>13981</v>
      </c>
      <c r="G1522" s="563" t="s">
        <v>13969</v>
      </c>
      <c r="H1522" s="563" t="s">
        <v>55</v>
      </c>
      <c r="I1522" s="563" t="s">
        <v>26690</v>
      </c>
      <c r="J1522" s="563" t="s">
        <v>109</v>
      </c>
      <c r="K1522" s="563" t="s">
        <v>24001</v>
      </c>
      <c r="L1522" s="563" t="s">
        <v>24001</v>
      </c>
      <c r="M1522" s="563" t="s">
        <v>24001</v>
      </c>
      <c r="N1522" s="563" t="s">
        <v>24001</v>
      </c>
      <c r="O1522" s="564" t="s">
        <v>24001</v>
      </c>
      <c r="P1522" s="564" t="s">
        <v>24001</v>
      </c>
      <c r="Q1522" s="564">
        <v>33148</v>
      </c>
      <c r="R1522" s="564"/>
      <c r="S1522" s="564" t="s">
        <v>13982</v>
      </c>
    </row>
    <row r="1523" spans="1:19" x14ac:dyDescent="0.35">
      <c r="A1523" s="559">
        <v>5384</v>
      </c>
      <c r="B1523" s="563" t="s">
        <v>484</v>
      </c>
      <c r="C1523" s="563" t="s">
        <v>28883</v>
      </c>
      <c r="D1523" s="563" t="s">
        <v>13985</v>
      </c>
      <c r="E1523" s="563" t="s">
        <v>13983</v>
      </c>
      <c r="F1523" s="563" t="s">
        <v>13984</v>
      </c>
      <c r="G1523" s="563" t="s">
        <v>13969</v>
      </c>
      <c r="H1523" s="563" t="s">
        <v>1206</v>
      </c>
      <c r="I1523" s="563" t="s">
        <v>27376</v>
      </c>
      <c r="J1523" s="563" t="s">
        <v>109</v>
      </c>
      <c r="K1523" s="563" t="s">
        <v>24001</v>
      </c>
      <c r="L1523" s="563" t="s">
        <v>24001</v>
      </c>
      <c r="M1523" s="563" t="s">
        <v>24001</v>
      </c>
      <c r="N1523" s="563" t="s">
        <v>24001</v>
      </c>
      <c r="O1523" s="564" t="s">
        <v>24001</v>
      </c>
      <c r="P1523" s="564" t="s">
        <v>24001</v>
      </c>
      <c r="Q1523" s="564">
        <v>33148</v>
      </c>
      <c r="R1523" s="564">
        <v>41522.686886574098</v>
      </c>
      <c r="S1523" s="564" t="s">
        <v>30058</v>
      </c>
    </row>
    <row r="1524" spans="1:19" x14ac:dyDescent="0.35">
      <c r="A1524" s="562">
        <v>4527</v>
      </c>
      <c r="B1524" s="563" t="s">
        <v>484</v>
      </c>
      <c r="C1524" s="563" t="s">
        <v>10874</v>
      </c>
      <c r="D1524" s="563" t="s">
        <v>10941</v>
      </c>
      <c r="E1524" s="563" t="s">
        <v>10938</v>
      </c>
      <c r="F1524" s="563" t="s">
        <v>10939</v>
      </c>
      <c r="G1524" s="563" t="s">
        <v>10940</v>
      </c>
      <c r="H1524" s="563" t="s">
        <v>300</v>
      </c>
      <c r="I1524" s="563" t="s">
        <v>26690</v>
      </c>
      <c r="J1524" s="563" t="s">
        <v>24001</v>
      </c>
      <c r="K1524" s="563" t="s">
        <v>24001</v>
      </c>
      <c r="L1524" s="563" t="s">
        <v>24001</v>
      </c>
      <c r="M1524" s="563" t="s">
        <v>24001</v>
      </c>
      <c r="N1524" s="563" t="s">
        <v>24001</v>
      </c>
      <c r="O1524" s="564" t="s">
        <v>24001</v>
      </c>
      <c r="P1524" s="564" t="s">
        <v>24001</v>
      </c>
      <c r="Q1524" s="564">
        <v>33148</v>
      </c>
      <c r="R1524" s="564">
        <v>38933</v>
      </c>
      <c r="S1524" s="564" t="s">
        <v>30059</v>
      </c>
    </row>
    <row r="1525" spans="1:19" x14ac:dyDescent="0.35">
      <c r="A1525" s="559">
        <v>582</v>
      </c>
      <c r="B1525" s="563" t="s">
        <v>484</v>
      </c>
      <c r="C1525" s="563" t="s">
        <v>16173</v>
      </c>
      <c r="D1525" s="563" t="s">
        <v>16203</v>
      </c>
      <c r="E1525" s="563" t="s">
        <v>16199</v>
      </c>
      <c r="F1525" s="563" t="s">
        <v>16200</v>
      </c>
      <c r="G1525" s="563" t="s">
        <v>16201</v>
      </c>
      <c r="H1525" s="563" t="s">
        <v>16202</v>
      </c>
      <c r="I1525" s="563" t="s">
        <v>26690</v>
      </c>
      <c r="J1525" s="563" t="s">
        <v>24001</v>
      </c>
      <c r="K1525" s="563" t="s">
        <v>24001</v>
      </c>
      <c r="L1525" s="563" t="s">
        <v>24001</v>
      </c>
      <c r="M1525" s="563" t="s">
        <v>24001</v>
      </c>
      <c r="N1525" s="563" t="s">
        <v>24001</v>
      </c>
      <c r="O1525" s="564" t="s">
        <v>24001</v>
      </c>
      <c r="P1525" s="564" t="s">
        <v>24001</v>
      </c>
      <c r="Q1525" s="564">
        <v>33148</v>
      </c>
      <c r="R1525" s="564"/>
      <c r="S1525" s="564" t="s">
        <v>30060</v>
      </c>
    </row>
    <row r="1526" spans="1:19" x14ac:dyDescent="0.35">
      <c r="A1526" s="559">
        <v>583</v>
      </c>
      <c r="B1526" s="563" t="s">
        <v>484</v>
      </c>
      <c r="C1526" s="563" t="s">
        <v>16173</v>
      </c>
      <c r="D1526" s="563" t="s">
        <v>16207</v>
      </c>
      <c r="E1526" s="563" t="s">
        <v>16204</v>
      </c>
      <c r="F1526" s="563" t="s">
        <v>16205</v>
      </c>
      <c r="G1526" s="563" t="s">
        <v>16201</v>
      </c>
      <c r="H1526" s="563" t="s">
        <v>16206</v>
      </c>
      <c r="I1526" s="563" t="s">
        <v>26690</v>
      </c>
      <c r="J1526" s="563" t="s">
        <v>24001</v>
      </c>
      <c r="K1526" s="563" t="s">
        <v>24001</v>
      </c>
      <c r="L1526" s="563" t="s">
        <v>24001</v>
      </c>
      <c r="M1526" s="563" t="s">
        <v>24001</v>
      </c>
      <c r="N1526" s="563" t="s">
        <v>24001</v>
      </c>
      <c r="O1526" s="564" t="s">
        <v>24001</v>
      </c>
      <c r="P1526" s="564" t="s">
        <v>24001</v>
      </c>
      <c r="Q1526" s="564">
        <v>33148</v>
      </c>
      <c r="R1526" s="564"/>
      <c r="S1526" s="564" t="s">
        <v>30061</v>
      </c>
    </row>
    <row r="1527" spans="1:19" x14ac:dyDescent="0.35">
      <c r="A1527" s="562">
        <v>584</v>
      </c>
      <c r="B1527" s="563" t="s">
        <v>484</v>
      </c>
      <c r="C1527" s="563" t="s">
        <v>16173</v>
      </c>
      <c r="D1527" s="563" t="s">
        <v>16209</v>
      </c>
      <c r="E1527" s="563" t="s">
        <v>24001</v>
      </c>
      <c r="F1527" s="563" t="s">
        <v>16208</v>
      </c>
      <c r="G1527" s="563" t="s">
        <v>16201</v>
      </c>
      <c r="H1527" s="563" t="s">
        <v>55</v>
      </c>
      <c r="I1527" s="563" t="s">
        <v>26690</v>
      </c>
      <c r="J1527" s="563" t="s">
        <v>24001</v>
      </c>
      <c r="K1527" s="563" t="s">
        <v>24001</v>
      </c>
      <c r="L1527" s="563" t="s">
        <v>24001</v>
      </c>
      <c r="M1527" s="563" t="s">
        <v>24001</v>
      </c>
      <c r="N1527" s="563" t="s">
        <v>24001</v>
      </c>
      <c r="O1527" s="564" t="s">
        <v>24001</v>
      </c>
      <c r="P1527" s="564" t="s">
        <v>24001</v>
      </c>
      <c r="Q1527" s="564">
        <v>33148</v>
      </c>
      <c r="R1527" s="564"/>
      <c r="S1527" s="564" t="s">
        <v>16209</v>
      </c>
    </row>
    <row r="1528" spans="1:19" x14ac:dyDescent="0.35">
      <c r="A1528" s="559">
        <v>451</v>
      </c>
      <c r="B1528" s="563" t="s">
        <v>484</v>
      </c>
      <c r="C1528" s="563" t="s">
        <v>16255</v>
      </c>
      <c r="D1528" s="563" t="s">
        <v>16268</v>
      </c>
      <c r="E1528" s="563" t="s">
        <v>16264</v>
      </c>
      <c r="F1528" s="563" t="s">
        <v>16265</v>
      </c>
      <c r="G1528" s="563" t="s">
        <v>16266</v>
      </c>
      <c r="H1528" s="563" t="s">
        <v>16267</v>
      </c>
      <c r="I1528" s="563" t="s">
        <v>26690</v>
      </c>
      <c r="J1528" s="563" t="s">
        <v>109</v>
      </c>
      <c r="K1528" s="563" t="s">
        <v>24001</v>
      </c>
      <c r="L1528" s="563" t="s">
        <v>24001</v>
      </c>
      <c r="M1528" s="563" t="s">
        <v>24001</v>
      </c>
      <c r="N1528" s="563" t="s">
        <v>24001</v>
      </c>
      <c r="O1528" s="564" t="s">
        <v>24001</v>
      </c>
      <c r="P1528" s="564" t="s">
        <v>24001</v>
      </c>
      <c r="Q1528" s="564">
        <v>33148</v>
      </c>
      <c r="R1528" s="564">
        <v>38685</v>
      </c>
      <c r="S1528" s="564" t="s">
        <v>30062</v>
      </c>
    </row>
    <row r="1529" spans="1:19" x14ac:dyDescent="0.35">
      <c r="A1529" s="559">
        <v>2008</v>
      </c>
      <c r="B1529" s="563" t="s">
        <v>484</v>
      </c>
      <c r="C1529" s="563" t="s">
        <v>28698</v>
      </c>
      <c r="D1529" s="563" t="s">
        <v>5636</v>
      </c>
      <c r="E1529" s="563" t="s">
        <v>5632</v>
      </c>
      <c r="F1529" s="563" t="s">
        <v>5633</v>
      </c>
      <c r="G1529" s="563" t="s">
        <v>5634</v>
      </c>
      <c r="H1529" s="563" t="s">
        <v>5635</v>
      </c>
      <c r="I1529" s="563" t="s">
        <v>26899</v>
      </c>
      <c r="J1529" s="563" t="s">
        <v>24001</v>
      </c>
      <c r="K1529" s="563" t="s">
        <v>24001</v>
      </c>
      <c r="L1529" s="563" t="s">
        <v>24001</v>
      </c>
      <c r="M1529" s="563" t="s">
        <v>24001</v>
      </c>
      <c r="N1529" s="563" t="s">
        <v>24001</v>
      </c>
      <c r="O1529" s="564" t="s">
        <v>24001</v>
      </c>
      <c r="P1529" s="564" t="s">
        <v>24001</v>
      </c>
      <c r="Q1529" s="564">
        <v>33148</v>
      </c>
      <c r="R1529" s="564">
        <v>38432</v>
      </c>
      <c r="S1529" s="564" t="s">
        <v>30063</v>
      </c>
    </row>
    <row r="1530" spans="1:19" x14ac:dyDescent="0.35">
      <c r="A1530" s="562">
        <v>2009</v>
      </c>
      <c r="B1530" s="563" t="s">
        <v>484</v>
      </c>
      <c r="C1530" s="563" t="s">
        <v>28698</v>
      </c>
      <c r="D1530" s="563" t="s">
        <v>5640</v>
      </c>
      <c r="E1530" s="563" t="s">
        <v>5637</v>
      </c>
      <c r="F1530" s="563" t="s">
        <v>5638</v>
      </c>
      <c r="G1530" s="563" t="s">
        <v>5634</v>
      </c>
      <c r="H1530" s="563" t="s">
        <v>5639</v>
      </c>
      <c r="I1530" s="563" t="s">
        <v>26691</v>
      </c>
      <c r="J1530" s="563" t="s">
        <v>24001</v>
      </c>
      <c r="K1530" s="563" t="s">
        <v>24001</v>
      </c>
      <c r="L1530" s="563" t="s">
        <v>24001</v>
      </c>
      <c r="M1530" s="563" t="s">
        <v>24001</v>
      </c>
      <c r="N1530" s="563" t="s">
        <v>24001</v>
      </c>
      <c r="O1530" s="564" t="s">
        <v>24001</v>
      </c>
      <c r="P1530" s="564" t="s">
        <v>24001</v>
      </c>
      <c r="Q1530" s="564">
        <v>33148</v>
      </c>
      <c r="R1530" s="564">
        <v>38558</v>
      </c>
      <c r="S1530" s="564" t="s">
        <v>30064</v>
      </c>
    </row>
    <row r="1531" spans="1:19" x14ac:dyDescent="0.35">
      <c r="A1531" s="559">
        <v>2010</v>
      </c>
      <c r="B1531" s="563" t="s">
        <v>484</v>
      </c>
      <c r="C1531" s="563" t="s">
        <v>28698</v>
      </c>
      <c r="D1531" s="563" t="s">
        <v>5642</v>
      </c>
      <c r="E1531" s="563" t="s">
        <v>24001</v>
      </c>
      <c r="F1531" s="563" t="s">
        <v>5641</v>
      </c>
      <c r="G1531" s="563" t="s">
        <v>5634</v>
      </c>
      <c r="H1531" s="563" t="s">
        <v>5639</v>
      </c>
      <c r="I1531" s="563" t="s">
        <v>26900</v>
      </c>
      <c r="J1531" s="563" t="s">
        <v>24001</v>
      </c>
      <c r="K1531" s="563" t="s">
        <v>24001</v>
      </c>
      <c r="L1531" s="563" t="s">
        <v>24001</v>
      </c>
      <c r="M1531" s="563" t="s">
        <v>24001</v>
      </c>
      <c r="N1531" s="563" t="s">
        <v>24001</v>
      </c>
      <c r="O1531" s="564" t="s">
        <v>24001</v>
      </c>
      <c r="P1531" s="564" t="s">
        <v>24001</v>
      </c>
      <c r="Q1531" s="564">
        <v>38558</v>
      </c>
      <c r="R1531" s="564"/>
      <c r="S1531" s="564" t="s">
        <v>30065</v>
      </c>
    </row>
    <row r="1532" spans="1:19" x14ac:dyDescent="0.35">
      <c r="A1532" s="559">
        <v>2011</v>
      </c>
      <c r="B1532" s="563" t="s">
        <v>484</v>
      </c>
      <c r="C1532" s="563" t="s">
        <v>28698</v>
      </c>
      <c r="D1532" s="563" t="s">
        <v>5644</v>
      </c>
      <c r="E1532" s="563" t="s">
        <v>24001</v>
      </c>
      <c r="F1532" s="563" t="s">
        <v>5643</v>
      </c>
      <c r="G1532" s="563" t="s">
        <v>5634</v>
      </c>
      <c r="H1532" s="563" t="s">
        <v>5639</v>
      </c>
      <c r="I1532" s="563" t="s">
        <v>26901</v>
      </c>
      <c r="J1532" s="563" t="s">
        <v>24001</v>
      </c>
      <c r="K1532" s="563" t="s">
        <v>24001</v>
      </c>
      <c r="L1532" s="563" t="s">
        <v>24001</v>
      </c>
      <c r="M1532" s="563" t="s">
        <v>24001</v>
      </c>
      <c r="N1532" s="563" t="s">
        <v>24001</v>
      </c>
      <c r="O1532" s="564" t="s">
        <v>24001</v>
      </c>
      <c r="P1532" s="564" t="s">
        <v>24001</v>
      </c>
      <c r="Q1532" s="564">
        <v>38558</v>
      </c>
      <c r="R1532" s="564"/>
      <c r="S1532" s="564" t="s">
        <v>30066</v>
      </c>
    </row>
    <row r="1533" spans="1:19" x14ac:dyDescent="0.35">
      <c r="A1533" s="562">
        <v>2012</v>
      </c>
      <c r="B1533" s="563" t="s">
        <v>484</v>
      </c>
      <c r="C1533" s="563" t="s">
        <v>28698</v>
      </c>
      <c r="D1533" s="563" t="s">
        <v>5647</v>
      </c>
      <c r="E1533" s="563" t="s">
        <v>5645</v>
      </c>
      <c r="F1533" s="563" t="s">
        <v>5646</v>
      </c>
      <c r="G1533" s="563" t="s">
        <v>5634</v>
      </c>
      <c r="H1533" s="563" t="s">
        <v>1592</v>
      </c>
      <c r="I1533" s="563" t="s">
        <v>26691</v>
      </c>
      <c r="J1533" s="563" t="s">
        <v>24001</v>
      </c>
      <c r="K1533" s="563" t="s">
        <v>24001</v>
      </c>
      <c r="L1533" s="563" t="s">
        <v>24001</v>
      </c>
      <c r="M1533" s="563" t="s">
        <v>24001</v>
      </c>
      <c r="N1533" s="563" t="s">
        <v>24001</v>
      </c>
      <c r="O1533" s="564" t="s">
        <v>24001</v>
      </c>
      <c r="P1533" s="564" t="s">
        <v>24001</v>
      </c>
      <c r="Q1533" s="564">
        <v>33148</v>
      </c>
      <c r="R1533" s="564"/>
      <c r="S1533" s="564" t="s">
        <v>30067</v>
      </c>
    </row>
    <row r="1534" spans="1:19" x14ac:dyDescent="0.35">
      <c r="A1534" s="559">
        <v>2013</v>
      </c>
      <c r="B1534" s="563" t="s">
        <v>484</v>
      </c>
      <c r="C1534" s="563" t="s">
        <v>28698</v>
      </c>
      <c r="D1534" s="563" t="s">
        <v>5650</v>
      </c>
      <c r="E1534" s="563" t="s">
        <v>5648</v>
      </c>
      <c r="F1534" s="563" t="s">
        <v>5649</v>
      </c>
      <c r="G1534" s="563" t="s">
        <v>5634</v>
      </c>
      <c r="H1534" s="563" t="s">
        <v>1592</v>
      </c>
      <c r="I1534" s="563" t="s">
        <v>26782</v>
      </c>
      <c r="J1534" s="563" t="s">
        <v>24001</v>
      </c>
      <c r="K1534" s="563" t="s">
        <v>24001</v>
      </c>
      <c r="L1534" s="563" t="s">
        <v>24001</v>
      </c>
      <c r="M1534" s="563" t="s">
        <v>24001</v>
      </c>
      <c r="N1534" s="563" t="s">
        <v>24001</v>
      </c>
      <c r="O1534" s="564" t="s">
        <v>24001</v>
      </c>
      <c r="P1534" s="564" t="s">
        <v>24001</v>
      </c>
      <c r="Q1534" s="564">
        <v>33148</v>
      </c>
      <c r="R1534" s="564"/>
      <c r="S1534" s="564" t="s">
        <v>30068</v>
      </c>
    </row>
    <row r="1535" spans="1:19" x14ac:dyDescent="0.35">
      <c r="A1535" s="559">
        <v>2014</v>
      </c>
      <c r="B1535" s="563" t="s">
        <v>484</v>
      </c>
      <c r="C1535" s="563" t="s">
        <v>28698</v>
      </c>
      <c r="D1535" s="563" t="s">
        <v>5653</v>
      </c>
      <c r="E1535" s="563" t="s">
        <v>5651</v>
      </c>
      <c r="F1535" s="563" t="s">
        <v>5652</v>
      </c>
      <c r="G1535" s="563" t="s">
        <v>5634</v>
      </c>
      <c r="H1535" s="563" t="s">
        <v>1592</v>
      </c>
      <c r="I1535" s="563" t="s">
        <v>26902</v>
      </c>
      <c r="J1535" s="563" t="s">
        <v>24001</v>
      </c>
      <c r="K1535" s="563" t="s">
        <v>24001</v>
      </c>
      <c r="L1535" s="563" t="s">
        <v>24001</v>
      </c>
      <c r="M1535" s="563" t="s">
        <v>24001</v>
      </c>
      <c r="N1535" s="563" t="s">
        <v>24001</v>
      </c>
      <c r="O1535" s="564" t="s">
        <v>24001</v>
      </c>
      <c r="P1535" s="564" t="s">
        <v>24001</v>
      </c>
      <c r="Q1535" s="564">
        <v>33148</v>
      </c>
      <c r="R1535" s="564"/>
      <c r="S1535" s="564" t="s">
        <v>30069</v>
      </c>
    </row>
    <row r="1536" spans="1:19" x14ac:dyDescent="0.35">
      <c r="A1536" s="562">
        <v>2015</v>
      </c>
      <c r="B1536" s="563" t="s">
        <v>484</v>
      </c>
      <c r="C1536" s="563" t="s">
        <v>28698</v>
      </c>
      <c r="D1536" s="563" t="s">
        <v>5657</v>
      </c>
      <c r="E1536" s="563" t="s">
        <v>5654</v>
      </c>
      <c r="F1536" s="563" t="s">
        <v>5655</v>
      </c>
      <c r="G1536" s="563" t="s">
        <v>5634</v>
      </c>
      <c r="H1536" s="563" t="s">
        <v>5656</v>
      </c>
      <c r="I1536" s="563" t="s">
        <v>26903</v>
      </c>
      <c r="J1536" s="563" t="s">
        <v>24001</v>
      </c>
      <c r="K1536" s="563" t="s">
        <v>24001</v>
      </c>
      <c r="L1536" s="563" t="s">
        <v>24001</v>
      </c>
      <c r="M1536" s="563" t="s">
        <v>24001</v>
      </c>
      <c r="N1536" s="563" t="s">
        <v>24001</v>
      </c>
      <c r="O1536" s="564" t="s">
        <v>24001</v>
      </c>
      <c r="P1536" s="564" t="s">
        <v>24001</v>
      </c>
      <c r="Q1536" s="564">
        <v>33148</v>
      </c>
      <c r="R1536" s="564">
        <v>38432</v>
      </c>
      <c r="S1536" s="564" t="s">
        <v>30070</v>
      </c>
    </row>
    <row r="1537" spans="1:19" x14ac:dyDescent="0.35">
      <c r="A1537" s="559">
        <v>2016</v>
      </c>
      <c r="B1537" s="563" t="s">
        <v>484</v>
      </c>
      <c r="C1537" s="563" t="s">
        <v>28698</v>
      </c>
      <c r="D1537" s="563" t="s">
        <v>5660</v>
      </c>
      <c r="E1537" s="563" t="s">
        <v>5658</v>
      </c>
      <c r="F1537" s="563" t="s">
        <v>5659</v>
      </c>
      <c r="G1537" s="563" t="s">
        <v>5634</v>
      </c>
      <c r="H1537" s="563" t="s">
        <v>380</v>
      </c>
      <c r="I1537" s="563" t="s">
        <v>26869</v>
      </c>
      <c r="J1537" s="563" t="s">
        <v>24001</v>
      </c>
      <c r="K1537" s="563" t="s">
        <v>24001</v>
      </c>
      <c r="L1537" s="563" t="s">
        <v>24001</v>
      </c>
      <c r="M1537" s="563" t="s">
        <v>24001</v>
      </c>
      <c r="N1537" s="563" t="s">
        <v>24001</v>
      </c>
      <c r="O1537" s="564" t="s">
        <v>24001</v>
      </c>
      <c r="P1537" s="564" t="s">
        <v>24001</v>
      </c>
      <c r="Q1537" s="564">
        <v>33148</v>
      </c>
      <c r="R1537" s="564"/>
      <c r="S1537" s="564" t="s">
        <v>30071</v>
      </c>
    </row>
    <row r="1538" spans="1:19" x14ac:dyDescent="0.35">
      <c r="A1538" s="559">
        <v>2017</v>
      </c>
      <c r="B1538" s="563" t="s">
        <v>484</v>
      </c>
      <c r="C1538" s="563" t="s">
        <v>28698</v>
      </c>
      <c r="D1538" s="563" t="s">
        <v>5664</v>
      </c>
      <c r="E1538" s="563" t="s">
        <v>5661</v>
      </c>
      <c r="F1538" s="563" t="s">
        <v>5662</v>
      </c>
      <c r="G1538" s="563" t="s">
        <v>5634</v>
      </c>
      <c r="H1538" s="563" t="s">
        <v>5663</v>
      </c>
      <c r="I1538" s="563" t="s">
        <v>26690</v>
      </c>
      <c r="J1538" s="563" t="s">
        <v>24001</v>
      </c>
      <c r="K1538" s="563" t="s">
        <v>24001</v>
      </c>
      <c r="L1538" s="563" t="s">
        <v>24001</v>
      </c>
      <c r="M1538" s="563" t="s">
        <v>24001</v>
      </c>
      <c r="N1538" s="563" t="s">
        <v>24001</v>
      </c>
      <c r="O1538" s="564" t="s">
        <v>24001</v>
      </c>
      <c r="P1538" s="564" t="s">
        <v>24001</v>
      </c>
      <c r="Q1538" s="564">
        <v>33148</v>
      </c>
      <c r="R1538" s="564"/>
      <c r="S1538" s="564" t="s">
        <v>30072</v>
      </c>
    </row>
    <row r="1539" spans="1:19" x14ac:dyDescent="0.35">
      <c r="A1539" s="562">
        <v>2018</v>
      </c>
      <c r="B1539" s="563" t="s">
        <v>484</v>
      </c>
      <c r="C1539" s="563" t="s">
        <v>28698</v>
      </c>
      <c r="D1539" s="563" t="s">
        <v>5667</v>
      </c>
      <c r="E1539" s="563" t="s">
        <v>5665</v>
      </c>
      <c r="F1539" s="563" t="s">
        <v>5666</v>
      </c>
      <c r="G1539" s="563" t="s">
        <v>5634</v>
      </c>
      <c r="H1539" s="563" t="s">
        <v>55</v>
      </c>
      <c r="I1539" s="563" t="s">
        <v>26690</v>
      </c>
      <c r="J1539" s="563" t="s">
        <v>24001</v>
      </c>
      <c r="K1539" s="563" t="s">
        <v>24001</v>
      </c>
      <c r="L1539" s="563" t="s">
        <v>24001</v>
      </c>
      <c r="M1539" s="563" t="s">
        <v>24001</v>
      </c>
      <c r="N1539" s="563" t="s">
        <v>24001</v>
      </c>
      <c r="O1539" s="564" t="s">
        <v>24001</v>
      </c>
      <c r="P1539" s="564" t="s">
        <v>24001</v>
      </c>
      <c r="Q1539" s="564">
        <v>33148</v>
      </c>
      <c r="R1539" s="564"/>
      <c r="S1539" s="564" t="s">
        <v>5667</v>
      </c>
    </row>
    <row r="1540" spans="1:19" x14ac:dyDescent="0.35">
      <c r="A1540" s="559">
        <v>2713</v>
      </c>
      <c r="B1540" s="563" t="s">
        <v>484</v>
      </c>
      <c r="C1540" s="563" t="s">
        <v>7168</v>
      </c>
      <c r="D1540" s="563" t="s">
        <v>7224</v>
      </c>
      <c r="E1540" s="563" t="s">
        <v>7220</v>
      </c>
      <c r="F1540" s="563" t="s">
        <v>7221</v>
      </c>
      <c r="G1540" s="563" t="s">
        <v>7222</v>
      </c>
      <c r="H1540" s="563" t="s">
        <v>7223</v>
      </c>
      <c r="I1540" s="563" t="s">
        <v>26690</v>
      </c>
      <c r="J1540" s="563" t="s">
        <v>109</v>
      </c>
      <c r="K1540" s="563" t="s">
        <v>24001</v>
      </c>
      <c r="L1540" s="563" t="s">
        <v>24001</v>
      </c>
      <c r="M1540" s="563" t="s">
        <v>24001</v>
      </c>
      <c r="N1540" s="563" t="s">
        <v>24001</v>
      </c>
      <c r="O1540" s="564" t="s">
        <v>24001</v>
      </c>
      <c r="P1540" s="564" t="s">
        <v>24001</v>
      </c>
      <c r="Q1540" s="564">
        <v>33148</v>
      </c>
      <c r="R1540" s="564">
        <v>38600</v>
      </c>
      <c r="S1540" s="564" t="s">
        <v>30073</v>
      </c>
    </row>
    <row r="1541" spans="1:19" x14ac:dyDescent="0.35">
      <c r="A1541" s="559">
        <v>3205</v>
      </c>
      <c r="B1541" s="563" t="s">
        <v>484</v>
      </c>
      <c r="C1541" s="563" t="s">
        <v>7435</v>
      </c>
      <c r="D1541" s="563" t="s">
        <v>24076</v>
      </c>
      <c r="E1541" s="563" t="s">
        <v>24077</v>
      </c>
      <c r="F1541" s="563" t="s">
        <v>24078</v>
      </c>
      <c r="G1541" s="563" t="s">
        <v>24079</v>
      </c>
      <c r="H1541" s="563" t="s">
        <v>24080</v>
      </c>
      <c r="I1541" s="563" t="s">
        <v>27005</v>
      </c>
      <c r="J1541" s="563" t="s">
        <v>109</v>
      </c>
      <c r="K1541" s="563" t="s">
        <v>24001</v>
      </c>
      <c r="L1541" s="563" t="s">
        <v>24001</v>
      </c>
      <c r="M1541" s="563" t="s">
        <v>24001</v>
      </c>
      <c r="N1541" s="563" t="s">
        <v>24001</v>
      </c>
      <c r="O1541" s="564" t="s">
        <v>24001</v>
      </c>
      <c r="P1541" s="564" t="s">
        <v>24001</v>
      </c>
      <c r="Q1541" s="564">
        <v>42772</v>
      </c>
      <c r="R1541" s="564">
        <v>42772.675046296303</v>
      </c>
      <c r="S1541" s="564" t="s">
        <v>30074</v>
      </c>
    </row>
    <row r="1542" spans="1:19" x14ac:dyDescent="0.35">
      <c r="A1542" s="562">
        <v>5385</v>
      </c>
      <c r="B1542" s="563" t="s">
        <v>484</v>
      </c>
      <c r="C1542" s="563" t="s">
        <v>28883</v>
      </c>
      <c r="D1542" s="563" t="s">
        <v>13988</v>
      </c>
      <c r="E1542" s="563" t="s">
        <v>24001</v>
      </c>
      <c r="F1542" s="563" t="s">
        <v>13986</v>
      </c>
      <c r="G1542" s="563" t="s">
        <v>13987</v>
      </c>
      <c r="H1542" s="563" t="s">
        <v>1209</v>
      </c>
      <c r="I1542" s="563" t="s">
        <v>26690</v>
      </c>
      <c r="J1542" s="563" t="s">
        <v>109</v>
      </c>
      <c r="K1542" s="563" t="s">
        <v>24001</v>
      </c>
      <c r="L1542" s="563" t="s">
        <v>24001</v>
      </c>
      <c r="M1542" s="563" t="s">
        <v>24001</v>
      </c>
      <c r="N1542" s="563" t="s">
        <v>24001</v>
      </c>
      <c r="O1542" s="564" t="s">
        <v>24001</v>
      </c>
      <c r="P1542" s="564" t="s">
        <v>24001</v>
      </c>
      <c r="Q1542" s="564">
        <v>33148</v>
      </c>
      <c r="R1542" s="564"/>
      <c r="S1542" s="564" t="s">
        <v>30075</v>
      </c>
    </row>
    <row r="1543" spans="1:19" x14ac:dyDescent="0.35">
      <c r="A1543" s="559">
        <v>2477</v>
      </c>
      <c r="B1543" s="563" t="s">
        <v>484</v>
      </c>
      <c r="C1543" s="563" t="s">
        <v>7916</v>
      </c>
      <c r="D1543" s="563" t="s">
        <v>7924</v>
      </c>
      <c r="E1543" s="563" t="s">
        <v>24001</v>
      </c>
      <c r="F1543" s="563" t="s">
        <v>7921</v>
      </c>
      <c r="G1543" s="563" t="s">
        <v>7922</v>
      </c>
      <c r="H1543" s="563" t="s">
        <v>7923</v>
      </c>
      <c r="I1543" s="563" t="s">
        <v>26690</v>
      </c>
      <c r="J1543" s="563" t="s">
        <v>24001</v>
      </c>
      <c r="K1543" s="563" t="s">
        <v>24001</v>
      </c>
      <c r="L1543" s="563" t="s">
        <v>24001</v>
      </c>
      <c r="M1543" s="563" t="s">
        <v>24001</v>
      </c>
      <c r="N1543" s="563" t="s">
        <v>24001</v>
      </c>
      <c r="O1543" s="564" t="s">
        <v>24001</v>
      </c>
      <c r="P1543" s="564" t="s">
        <v>24001</v>
      </c>
      <c r="Q1543" s="564">
        <v>38391</v>
      </c>
      <c r="R1543" s="564"/>
      <c r="S1543" s="564" t="s">
        <v>30076</v>
      </c>
    </row>
    <row r="1544" spans="1:19" x14ac:dyDescent="0.35">
      <c r="A1544" s="559">
        <v>2478</v>
      </c>
      <c r="B1544" s="563" t="s">
        <v>484</v>
      </c>
      <c r="C1544" s="563" t="s">
        <v>7916</v>
      </c>
      <c r="D1544" s="563" t="s">
        <v>7927</v>
      </c>
      <c r="E1544" s="563" t="s">
        <v>7925</v>
      </c>
      <c r="F1544" s="563" t="s">
        <v>7926</v>
      </c>
      <c r="G1544" s="563" t="s">
        <v>7922</v>
      </c>
      <c r="H1544" s="563" t="s">
        <v>2396</v>
      </c>
      <c r="I1544" s="563" t="s">
        <v>26690</v>
      </c>
      <c r="J1544" s="563" t="s">
        <v>24001</v>
      </c>
      <c r="K1544" s="563" t="s">
        <v>62</v>
      </c>
      <c r="L1544" s="563" t="s">
        <v>27626</v>
      </c>
      <c r="M1544" s="563" t="s">
        <v>24001</v>
      </c>
      <c r="N1544" s="563" t="s">
        <v>24001</v>
      </c>
      <c r="O1544" s="564" t="s">
        <v>24001</v>
      </c>
      <c r="P1544" s="564" t="s">
        <v>24001</v>
      </c>
      <c r="Q1544" s="564">
        <v>33148</v>
      </c>
      <c r="R1544" s="564">
        <v>40672.683310185203</v>
      </c>
      <c r="S1544" s="564" t="s">
        <v>30077</v>
      </c>
    </row>
    <row r="1545" spans="1:19" x14ac:dyDescent="0.35">
      <c r="A1545" s="562">
        <v>2479</v>
      </c>
      <c r="B1545" s="563" t="s">
        <v>484</v>
      </c>
      <c r="C1545" s="563" t="s">
        <v>7916</v>
      </c>
      <c r="D1545" s="563" t="s">
        <v>7930</v>
      </c>
      <c r="E1545" s="563" t="s">
        <v>7928</v>
      </c>
      <c r="F1545" s="563" t="s">
        <v>7929</v>
      </c>
      <c r="G1545" s="563" t="s">
        <v>7922</v>
      </c>
      <c r="H1545" s="563" t="s">
        <v>6232</v>
      </c>
      <c r="I1545" s="563" t="s">
        <v>26690</v>
      </c>
      <c r="J1545" s="563" t="s">
        <v>24001</v>
      </c>
      <c r="K1545" s="563" t="s">
        <v>24001</v>
      </c>
      <c r="L1545" s="563" t="s">
        <v>24001</v>
      </c>
      <c r="M1545" s="563" t="s">
        <v>24001</v>
      </c>
      <c r="N1545" s="563" t="s">
        <v>24001</v>
      </c>
      <c r="O1545" s="564" t="s">
        <v>24001</v>
      </c>
      <c r="P1545" s="564" t="s">
        <v>24001</v>
      </c>
      <c r="Q1545" s="564">
        <v>33148</v>
      </c>
      <c r="R1545" s="564"/>
      <c r="S1545" s="564" t="s">
        <v>34301</v>
      </c>
    </row>
    <row r="1546" spans="1:19" x14ac:dyDescent="0.35">
      <c r="A1546" s="559">
        <v>2480</v>
      </c>
      <c r="B1546" s="563" t="s">
        <v>484</v>
      </c>
      <c r="C1546" s="563" t="s">
        <v>7916</v>
      </c>
      <c r="D1546" s="563" t="s">
        <v>7934</v>
      </c>
      <c r="E1546" s="563" t="s">
        <v>7931</v>
      </c>
      <c r="F1546" s="563" t="s">
        <v>7932</v>
      </c>
      <c r="G1546" s="563" t="s">
        <v>7922</v>
      </c>
      <c r="H1546" s="563" t="s">
        <v>7933</v>
      </c>
      <c r="I1546" s="563" t="s">
        <v>26690</v>
      </c>
      <c r="J1546" s="563" t="s">
        <v>24001</v>
      </c>
      <c r="K1546" s="563" t="s">
        <v>24001</v>
      </c>
      <c r="L1546" s="563" t="s">
        <v>24001</v>
      </c>
      <c r="M1546" s="563" t="s">
        <v>24001</v>
      </c>
      <c r="N1546" s="563" t="s">
        <v>24001</v>
      </c>
      <c r="O1546" s="564" t="s">
        <v>24001</v>
      </c>
      <c r="P1546" s="564" t="s">
        <v>24001</v>
      </c>
      <c r="Q1546" s="564">
        <v>38419</v>
      </c>
      <c r="R1546" s="564">
        <v>39738</v>
      </c>
      <c r="S1546" s="564" t="s">
        <v>30078</v>
      </c>
    </row>
    <row r="1547" spans="1:19" x14ac:dyDescent="0.35">
      <c r="A1547" s="559">
        <v>2481</v>
      </c>
      <c r="B1547" s="563" t="s">
        <v>484</v>
      </c>
      <c r="C1547" s="563" t="s">
        <v>7916</v>
      </c>
      <c r="D1547" s="563" t="s">
        <v>7938</v>
      </c>
      <c r="E1547" s="563" t="s">
        <v>7935</v>
      </c>
      <c r="F1547" s="563" t="s">
        <v>7936</v>
      </c>
      <c r="G1547" s="563" t="s">
        <v>7922</v>
      </c>
      <c r="H1547" s="563" t="s">
        <v>7937</v>
      </c>
      <c r="I1547" s="563" t="s">
        <v>26690</v>
      </c>
      <c r="J1547" s="563" t="s">
        <v>24001</v>
      </c>
      <c r="K1547" s="563" t="s">
        <v>24001</v>
      </c>
      <c r="L1547" s="563" t="s">
        <v>24001</v>
      </c>
      <c r="M1547" s="563" t="s">
        <v>24001</v>
      </c>
      <c r="N1547" s="563" t="s">
        <v>24001</v>
      </c>
      <c r="O1547" s="564" t="s">
        <v>24001</v>
      </c>
      <c r="P1547" s="564" t="s">
        <v>24001</v>
      </c>
      <c r="Q1547" s="564">
        <v>33148</v>
      </c>
      <c r="R1547" s="564"/>
      <c r="S1547" s="564" t="s">
        <v>30079</v>
      </c>
    </row>
    <row r="1548" spans="1:19" x14ac:dyDescent="0.35">
      <c r="A1548" s="562">
        <v>2482</v>
      </c>
      <c r="B1548" s="563" t="s">
        <v>484</v>
      </c>
      <c r="C1548" s="563" t="s">
        <v>7916</v>
      </c>
      <c r="D1548" s="563" t="s">
        <v>27023</v>
      </c>
      <c r="E1548" s="563" t="s">
        <v>27024</v>
      </c>
      <c r="F1548" s="563" t="s">
        <v>27025</v>
      </c>
      <c r="G1548" s="563" t="s">
        <v>7922</v>
      </c>
      <c r="H1548" s="563" t="s">
        <v>27026</v>
      </c>
      <c r="I1548" s="563" t="s">
        <v>26690</v>
      </c>
      <c r="J1548" s="563" t="s">
        <v>24001</v>
      </c>
      <c r="K1548" s="563" t="s">
        <v>24001</v>
      </c>
      <c r="L1548" s="563" t="s">
        <v>24001</v>
      </c>
      <c r="M1548" s="563" t="s">
        <v>24001</v>
      </c>
      <c r="N1548" s="563" t="s">
        <v>24001</v>
      </c>
      <c r="O1548" s="564" t="s">
        <v>24001</v>
      </c>
      <c r="P1548" s="564" t="s">
        <v>24001</v>
      </c>
      <c r="Q1548" s="564">
        <v>44147</v>
      </c>
      <c r="R1548" s="564"/>
      <c r="S1548" s="564" t="s">
        <v>30080</v>
      </c>
    </row>
    <row r="1549" spans="1:19" x14ac:dyDescent="0.35">
      <c r="A1549" s="559">
        <v>2483</v>
      </c>
      <c r="B1549" s="563" t="s">
        <v>484</v>
      </c>
      <c r="C1549" s="563" t="s">
        <v>7916</v>
      </c>
      <c r="D1549" s="563" t="s">
        <v>27027</v>
      </c>
      <c r="E1549" s="563" t="s">
        <v>27028</v>
      </c>
      <c r="F1549" s="563" t="s">
        <v>7944</v>
      </c>
      <c r="G1549" s="563" t="s">
        <v>7922</v>
      </c>
      <c r="H1549" s="563" t="s">
        <v>3588</v>
      </c>
      <c r="I1549" s="563" t="s">
        <v>26690</v>
      </c>
      <c r="J1549" s="563" t="s">
        <v>24001</v>
      </c>
      <c r="K1549" s="563" t="s">
        <v>24001</v>
      </c>
      <c r="L1549" s="563" t="s">
        <v>24001</v>
      </c>
      <c r="M1549" s="563" t="s">
        <v>24001</v>
      </c>
      <c r="N1549" s="563" t="s">
        <v>24001</v>
      </c>
      <c r="O1549" s="564" t="s">
        <v>24001</v>
      </c>
      <c r="P1549" s="564" t="s">
        <v>24001</v>
      </c>
      <c r="Q1549" s="564">
        <v>41319</v>
      </c>
      <c r="R1549" s="564">
        <v>44147.511458333298</v>
      </c>
      <c r="S1549" s="564" t="s">
        <v>30081</v>
      </c>
    </row>
    <row r="1550" spans="1:19" x14ac:dyDescent="0.35">
      <c r="A1550" s="559">
        <v>2484</v>
      </c>
      <c r="B1550" s="563" t="s">
        <v>484</v>
      </c>
      <c r="C1550" s="563" t="s">
        <v>7916</v>
      </c>
      <c r="D1550" s="563" t="s">
        <v>7940</v>
      </c>
      <c r="E1550" s="563" t="s">
        <v>7922</v>
      </c>
      <c r="F1550" s="563" t="s">
        <v>7939</v>
      </c>
      <c r="G1550" s="563" t="s">
        <v>7922</v>
      </c>
      <c r="H1550" s="563" t="s">
        <v>55</v>
      </c>
      <c r="I1550" s="563" t="s">
        <v>26690</v>
      </c>
      <c r="J1550" s="563" t="s">
        <v>24001</v>
      </c>
      <c r="K1550" s="563" t="s">
        <v>24001</v>
      </c>
      <c r="L1550" s="563" t="s">
        <v>24001</v>
      </c>
      <c r="M1550" s="563" t="s">
        <v>24001</v>
      </c>
      <c r="N1550" s="563" t="s">
        <v>24001</v>
      </c>
      <c r="O1550" s="564" t="s">
        <v>24001</v>
      </c>
      <c r="P1550" s="564" t="s">
        <v>24001</v>
      </c>
      <c r="Q1550" s="564">
        <v>33148</v>
      </c>
      <c r="R1550" s="564"/>
      <c r="S1550" s="564" t="s">
        <v>7940</v>
      </c>
    </row>
    <row r="1551" spans="1:19" x14ac:dyDescent="0.35">
      <c r="A1551" s="562">
        <v>2485</v>
      </c>
      <c r="B1551" s="563" t="s">
        <v>484</v>
      </c>
      <c r="C1551" s="563" t="s">
        <v>7916</v>
      </c>
      <c r="D1551" s="563" t="s">
        <v>7943</v>
      </c>
      <c r="E1551" s="563" t="s">
        <v>7941</v>
      </c>
      <c r="F1551" s="563" t="s">
        <v>27029</v>
      </c>
      <c r="G1551" s="563" t="s">
        <v>7922</v>
      </c>
      <c r="H1551" s="563" t="s">
        <v>7942</v>
      </c>
      <c r="I1551" s="563" t="s">
        <v>26690</v>
      </c>
      <c r="J1551" s="563" t="s">
        <v>24001</v>
      </c>
      <c r="K1551" s="563" t="s">
        <v>24001</v>
      </c>
      <c r="L1551" s="563" t="s">
        <v>24001</v>
      </c>
      <c r="M1551" s="563" t="s">
        <v>24001</v>
      </c>
      <c r="N1551" s="563" t="s">
        <v>24001</v>
      </c>
      <c r="O1551" s="564" t="s">
        <v>24001</v>
      </c>
      <c r="P1551" s="564" t="s">
        <v>24001</v>
      </c>
      <c r="Q1551" s="564">
        <v>44147</v>
      </c>
      <c r="R1551" s="564"/>
      <c r="S1551" s="564" t="s">
        <v>30082</v>
      </c>
    </row>
    <row r="1552" spans="1:19" x14ac:dyDescent="0.35">
      <c r="A1552" s="559">
        <v>2486</v>
      </c>
      <c r="B1552" s="563" t="s">
        <v>484</v>
      </c>
      <c r="C1552" s="563" t="s">
        <v>7916</v>
      </c>
      <c r="D1552" s="563" t="s">
        <v>7946</v>
      </c>
      <c r="E1552" s="563" t="s">
        <v>7931</v>
      </c>
      <c r="F1552" s="563" t="s">
        <v>7945</v>
      </c>
      <c r="G1552" s="563" t="s">
        <v>7922</v>
      </c>
      <c r="H1552" s="563" t="s">
        <v>2364</v>
      </c>
      <c r="I1552" s="563" t="s">
        <v>26690</v>
      </c>
      <c r="J1552" s="563" t="s">
        <v>24001</v>
      </c>
      <c r="K1552" s="563" t="s">
        <v>24001</v>
      </c>
      <c r="L1552" s="563" t="s">
        <v>24001</v>
      </c>
      <c r="M1552" s="563" t="s">
        <v>24001</v>
      </c>
      <c r="N1552" s="563" t="s">
        <v>24001</v>
      </c>
      <c r="O1552" s="564" t="s">
        <v>24001</v>
      </c>
      <c r="P1552" s="564" t="s">
        <v>24001</v>
      </c>
      <c r="Q1552" s="564">
        <v>38419</v>
      </c>
      <c r="R1552" s="564"/>
      <c r="S1552" s="564" t="s">
        <v>30083</v>
      </c>
    </row>
    <row r="1553" spans="1:19" x14ac:dyDescent="0.35">
      <c r="A1553" s="559">
        <v>2487</v>
      </c>
      <c r="B1553" s="563" t="s">
        <v>484</v>
      </c>
      <c r="C1553" s="563" t="s">
        <v>7916</v>
      </c>
      <c r="D1553" s="563" t="s">
        <v>7949</v>
      </c>
      <c r="E1553" s="563" t="s">
        <v>7922</v>
      </c>
      <c r="F1553" s="563" t="s">
        <v>7947</v>
      </c>
      <c r="G1553" s="563" t="s">
        <v>7922</v>
      </c>
      <c r="H1553" s="563" t="s">
        <v>7948</v>
      </c>
      <c r="I1553" s="563" t="s">
        <v>26690</v>
      </c>
      <c r="J1553" s="563" t="s">
        <v>24001</v>
      </c>
      <c r="K1553" s="563" t="s">
        <v>24001</v>
      </c>
      <c r="L1553" s="563" t="s">
        <v>24001</v>
      </c>
      <c r="M1553" s="563" t="s">
        <v>24001</v>
      </c>
      <c r="N1553" s="563" t="s">
        <v>24001</v>
      </c>
      <c r="O1553" s="564" t="s">
        <v>24001</v>
      </c>
      <c r="P1553" s="564" t="s">
        <v>24001</v>
      </c>
      <c r="Q1553" s="564">
        <v>33148</v>
      </c>
      <c r="R1553" s="564">
        <v>34234</v>
      </c>
      <c r="S1553" s="564" t="s">
        <v>7949</v>
      </c>
    </row>
    <row r="1554" spans="1:19" x14ac:dyDescent="0.35">
      <c r="A1554" s="562">
        <v>228</v>
      </c>
      <c r="B1554" s="563" t="s">
        <v>484</v>
      </c>
      <c r="C1554" s="563" t="s">
        <v>19195</v>
      </c>
      <c r="D1554" s="563" t="s">
        <v>19544</v>
      </c>
      <c r="E1554" s="563" t="s">
        <v>19541</v>
      </c>
      <c r="F1554" s="563" t="s">
        <v>19542</v>
      </c>
      <c r="G1554" s="563" t="s">
        <v>19543</v>
      </c>
      <c r="H1554" s="563" t="s">
        <v>3201</v>
      </c>
      <c r="I1554" s="563" t="s">
        <v>26690</v>
      </c>
      <c r="J1554" s="563" t="s">
        <v>24001</v>
      </c>
      <c r="K1554" s="563" t="s">
        <v>154</v>
      </c>
      <c r="L1554" s="563" t="s">
        <v>24001</v>
      </c>
      <c r="M1554" s="563" t="s">
        <v>24001</v>
      </c>
      <c r="N1554" s="563" t="s">
        <v>24001</v>
      </c>
      <c r="O1554" s="564" t="s">
        <v>24001</v>
      </c>
      <c r="P1554" s="564" t="s">
        <v>24001</v>
      </c>
      <c r="Q1554" s="564">
        <v>33148</v>
      </c>
      <c r="R1554" s="564"/>
      <c r="S1554" s="564" t="s">
        <v>30084</v>
      </c>
    </row>
    <row r="1555" spans="1:19" x14ac:dyDescent="0.35">
      <c r="A1555" s="559">
        <v>2589</v>
      </c>
      <c r="B1555" s="563" t="s">
        <v>484</v>
      </c>
      <c r="C1555" s="563" t="s">
        <v>8793</v>
      </c>
      <c r="D1555" s="563" t="s">
        <v>8813</v>
      </c>
      <c r="E1555" s="563" t="s">
        <v>8809</v>
      </c>
      <c r="F1555" s="563" t="s">
        <v>8810</v>
      </c>
      <c r="G1555" s="563" t="s">
        <v>8811</v>
      </c>
      <c r="H1555" s="563" t="s">
        <v>8812</v>
      </c>
      <c r="I1555" s="563" t="s">
        <v>26690</v>
      </c>
      <c r="J1555" s="563" t="s">
        <v>24001</v>
      </c>
      <c r="K1555" s="563" t="s">
        <v>24001</v>
      </c>
      <c r="L1555" s="563" t="s">
        <v>24001</v>
      </c>
      <c r="M1555" s="563" t="s">
        <v>24001</v>
      </c>
      <c r="N1555" s="563" t="s">
        <v>24001</v>
      </c>
      <c r="O1555" s="564" t="s">
        <v>24001</v>
      </c>
      <c r="P1555" s="564" t="s">
        <v>24001</v>
      </c>
      <c r="Q1555" s="564">
        <v>33148</v>
      </c>
      <c r="R1555" s="564">
        <v>40990.592650462997</v>
      </c>
      <c r="S1555" s="564" t="s">
        <v>30085</v>
      </c>
    </row>
    <row r="1556" spans="1:19" x14ac:dyDescent="0.35">
      <c r="A1556" s="559">
        <v>2590</v>
      </c>
      <c r="B1556" s="563" t="s">
        <v>484</v>
      </c>
      <c r="C1556" s="563" t="s">
        <v>8793</v>
      </c>
      <c r="D1556" s="563" t="s">
        <v>8817</v>
      </c>
      <c r="E1556" s="563" t="s">
        <v>8814</v>
      </c>
      <c r="F1556" s="563" t="s">
        <v>8815</v>
      </c>
      <c r="G1556" s="563" t="s">
        <v>8811</v>
      </c>
      <c r="H1556" s="563" t="s">
        <v>8816</v>
      </c>
      <c r="I1556" s="563" t="s">
        <v>26690</v>
      </c>
      <c r="J1556" s="563" t="s">
        <v>24001</v>
      </c>
      <c r="K1556" s="563" t="s">
        <v>24001</v>
      </c>
      <c r="L1556" s="563" t="s">
        <v>24001</v>
      </c>
      <c r="M1556" s="563" t="s">
        <v>24001</v>
      </c>
      <c r="N1556" s="563" t="s">
        <v>24001</v>
      </c>
      <c r="O1556" s="564" t="s">
        <v>24001</v>
      </c>
      <c r="P1556" s="564" t="s">
        <v>24001</v>
      </c>
      <c r="Q1556" s="564">
        <v>33148</v>
      </c>
      <c r="R1556" s="564"/>
      <c r="S1556" s="564" t="s">
        <v>30086</v>
      </c>
    </row>
    <row r="1557" spans="1:19" x14ac:dyDescent="0.35">
      <c r="A1557" s="562">
        <v>2591</v>
      </c>
      <c r="B1557" s="563" t="s">
        <v>484</v>
      </c>
      <c r="C1557" s="563" t="s">
        <v>8793</v>
      </c>
      <c r="D1557" s="563" t="s">
        <v>24705</v>
      </c>
      <c r="E1557" s="563" t="s">
        <v>8818</v>
      </c>
      <c r="F1557" s="563" t="s">
        <v>8819</v>
      </c>
      <c r="G1557" s="563" t="s">
        <v>8811</v>
      </c>
      <c r="H1557" s="563" t="s">
        <v>8820</v>
      </c>
      <c r="I1557" s="563" t="s">
        <v>27090</v>
      </c>
      <c r="J1557" s="563" t="s">
        <v>109</v>
      </c>
      <c r="K1557" s="563" t="s">
        <v>24001</v>
      </c>
      <c r="L1557" s="563" t="s">
        <v>24001</v>
      </c>
      <c r="M1557" s="563" t="s">
        <v>24001</v>
      </c>
      <c r="N1557" s="563" t="s">
        <v>24001</v>
      </c>
      <c r="O1557" s="564" t="s">
        <v>24001</v>
      </c>
      <c r="P1557" s="564" t="s">
        <v>24001</v>
      </c>
      <c r="Q1557" s="564">
        <v>33148</v>
      </c>
      <c r="R1557" s="564">
        <v>43117.400069444397</v>
      </c>
      <c r="S1557" s="564" t="s">
        <v>30087</v>
      </c>
    </row>
    <row r="1558" spans="1:19" x14ac:dyDescent="0.35">
      <c r="A1558" s="559">
        <v>2592</v>
      </c>
      <c r="B1558" s="563" t="s">
        <v>484</v>
      </c>
      <c r="C1558" s="563" t="s">
        <v>8793</v>
      </c>
      <c r="D1558" s="563" t="s">
        <v>8823</v>
      </c>
      <c r="E1558" s="563" t="s">
        <v>8821</v>
      </c>
      <c r="F1558" s="563" t="s">
        <v>8822</v>
      </c>
      <c r="G1558" s="563" t="s">
        <v>8811</v>
      </c>
      <c r="H1558" s="563" t="s">
        <v>55</v>
      </c>
      <c r="I1558" s="563" t="s">
        <v>26690</v>
      </c>
      <c r="J1558" s="563" t="s">
        <v>109</v>
      </c>
      <c r="K1558" s="563" t="s">
        <v>24001</v>
      </c>
      <c r="L1558" s="563" t="s">
        <v>24001</v>
      </c>
      <c r="M1558" s="563" t="s">
        <v>24001</v>
      </c>
      <c r="N1558" s="563" t="s">
        <v>24001</v>
      </c>
      <c r="O1558" s="564" t="s">
        <v>24001</v>
      </c>
      <c r="P1558" s="564" t="s">
        <v>24001</v>
      </c>
      <c r="Q1558" s="564">
        <v>33148</v>
      </c>
      <c r="R1558" s="564"/>
      <c r="S1558" s="564" t="s">
        <v>8823</v>
      </c>
    </row>
    <row r="1559" spans="1:19" x14ac:dyDescent="0.35">
      <c r="A1559" s="559">
        <v>2593</v>
      </c>
      <c r="B1559" s="563" t="s">
        <v>484</v>
      </c>
      <c r="C1559" s="563" t="s">
        <v>8793</v>
      </c>
      <c r="D1559" s="563" t="s">
        <v>8828</v>
      </c>
      <c r="E1559" s="563" t="s">
        <v>8824</v>
      </c>
      <c r="F1559" s="563" t="s">
        <v>8825</v>
      </c>
      <c r="G1559" s="563" t="s">
        <v>8826</v>
      </c>
      <c r="H1559" s="563" t="s">
        <v>8827</v>
      </c>
      <c r="I1559" s="563" t="s">
        <v>26690</v>
      </c>
      <c r="J1559" s="563" t="s">
        <v>109</v>
      </c>
      <c r="K1559" s="563" t="s">
        <v>24001</v>
      </c>
      <c r="L1559" s="563" t="s">
        <v>24001</v>
      </c>
      <c r="M1559" s="563" t="s">
        <v>24001</v>
      </c>
      <c r="N1559" s="563" t="s">
        <v>24001</v>
      </c>
      <c r="O1559" s="564" t="s">
        <v>24001</v>
      </c>
      <c r="P1559" s="564" t="s">
        <v>24001</v>
      </c>
      <c r="Q1559" s="564">
        <v>41772</v>
      </c>
      <c r="R1559" s="564"/>
      <c r="S1559" s="564" t="s">
        <v>30088</v>
      </c>
    </row>
    <row r="1560" spans="1:19" x14ac:dyDescent="0.35">
      <c r="A1560" s="562">
        <v>2594</v>
      </c>
      <c r="B1560" s="563" t="s">
        <v>484</v>
      </c>
      <c r="C1560" s="563" t="s">
        <v>8793</v>
      </c>
      <c r="D1560" s="563" t="s">
        <v>8832</v>
      </c>
      <c r="E1560" s="563" t="s">
        <v>8829</v>
      </c>
      <c r="F1560" s="563" t="s">
        <v>8830</v>
      </c>
      <c r="G1560" s="563" t="s">
        <v>8826</v>
      </c>
      <c r="H1560" s="563" t="s">
        <v>8831</v>
      </c>
      <c r="I1560" s="563" t="s">
        <v>26690</v>
      </c>
      <c r="J1560" s="563" t="s">
        <v>109</v>
      </c>
      <c r="K1560" s="563" t="s">
        <v>24001</v>
      </c>
      <c r="L1560" s="563" t="s">
        <v>24001</v>
      </c>
      <c r="M1560" s="563" t="s">
        <v>24001</v>
      </c>
      <c r="N1560" s="563" t="s">
        <v>24001</v>
      </c>
      <c r="O1560" s="564" t="s">
        <v>24001</v>
      </c>
      <c r="P1560" s="564" t="s">
        <v>24001</v>
      </c>
      <c r="Q1560" s="564">
        <v>33148</v>
      </c>
      <c r="R1560" s="564"/>
      <c r="S1560" s="564" t="s">
        <v>30089</v>
      </c>
    </row>
    <row r="1561" spans="1:19" x14ac:dyDescent="0.35">
      <c r="A1561" s="559">
        <v>6119</v>
      </c>
      <c r="B1561" s="563" t="s">
        <v>484</v>
      </c>
      <c r="C1561" s="563" t="s">
        <v>8793</v>
      </c>
      <c r="D1561" s="563" t="s">
        <v>8836</v>
      </c>
      <c r="E1561" s="563" t="s">
        <v>8833</v>
      </c>
      <c r="F1561" s="563" t="s">
        <v>8834</v>
      </c>
      <c r="G1561" s="563" t="s">
        <v>8835</v>
      </c>
      <c r="H1561" s="563" t="s">
        <v>55</v>
      </c>
      <c r="I1561" s="563" t="s">
        <v>26690</v>
      </c>
      <c r="J1561" s="563" t="s">
        <v>24001</v>
      </c>
      <c r="K1561" s="563" t="s">
        <v>24001</v>
      </c>
      <c r="L1561" s="563" t="s">
        <v>24001</v>
      </c>
      <c r="M1561" s="563" t="s">
        <v>24001</v>
      </c>
      <c r="N1561" s="563" t="s">
        <v>24001</v>
      </c>
      <c r="O1561" s="564" t="s">
        <v>24001</v>
      </c>
      <c r="P1561" s="564" t="s">
        <v>24001</v>
      </c>
      <c r="Q1561" s="564">
        <v>33148</v>
      </c>
      <c r="R1561" s="564"/>
      <c r="S1561" s="564" t="s">
        <v>8836</v>
      </c>
    </row>
    <row r="1562" spans="1:19" x14ac:dyDescent="0.35">
      <c r="A1562" s="559">
        <v>2019</v>
      </c>
      <c r="B1562" s="563" t="s">
        <v>484</v>
      </c>
      <c r="C1562" s="563" t="s">
        <v>28698</v>
      </c>
      <c r="D1562" s="563" t="s">
        <v>5672</v>
      </c>
      <c r="E1562" s="563" t="s">
        <v>5668</v>
      </c>
      <c r="F1562" s="563" t="s">
        <v>5669</v>
      </c>
      <c r="G1562" s="563" t="s">
        <v>5670</v>
      </c>
      <c r="H1562" s="563" t="s">
        <v>5671</v>
      </c>
      <c r="I1562" s="563" t="s">
        <v>26690</v>
      </c>
      <c r="J1562" s="563" t="s">
        <v>24001</v>
      </c>
      <c r="K1562" s="563" t="s">
        <v>24001</v>
      </c>
      <c r="L1562" s="563" t="s">
        <v>24001</v>
      </c>
      <c r="M1562" s="563" t="s">
        <v>24001</v>
      </c>
      <c r="N1562" s="563" t="s">
        <v>24001</v>
      </c>
      <c r="O1562" s="564" t="s">
        <v>24001</v>
      </c>
      <c r="P1562" s="564" t="s">
        <v>24001</v>
      </c>
      <c r="Q1562" s="564">
        <v>33148</v>
      </c>
      <c r="R1562" s="564">
        <v>35640</v>
      </c>
      <c r="S1562" s="564" t="s">
        <v>30090</v>
      </c>
    </row>
    <row r="1563" spans="1:19" x14ac:dyDescent="0.35">
      <c r="A1563" s="562">
        <v>2020</v>
      </c>
      <c r="B1563" s="563" t="s">
        <v>484</v>
      </c>
      <c r="C1563" s="563" t="s">
        <v>28698</v>
      </c>
      <c r="D1563" s="563" t="s">
        <v>5676</v>
      </c>
      <c r="E1563" s="563" t="s">
        <v>5673</v>
      </c>
      <c r="F1563" s="563" t="s">
        <v>5674</v>
      </c>
      <c r="G1563" s="563" t="s">
        <v>5670</v>
      </c>
      <c r="H1563" s="563" t="s">
        <v>5675</v>
      </c>
      <c r="I1563" s="563" t="s">
        <v>26690</v>
      </c>
      <c r="J1563" s="563" t="s">
        <v>24001</v>
      </c>
      <c r="K1563" s="563" t="s">
        <v>24001</v>
      </c>
      <c r="L1563" s="563" t="s">
        <v>24001</v>
      </c>
      <c r="M1563" s="563" t="s">
        <v>24001</v>
      </c>
      <c r="N1563" s="563" t="s">
        <v>24001</v>
      </c>
      <c r="O1563" s="564" t="s">
        <v>24001</v>
      </c>
      <c r="P1563" s="564" t="s">
        <v>24001</v>
      </c>
      <c r="Q1563" s="564">
        <v>33148</v>
      </c>
      <c r="R1563" s="564">
        <v>35640</v>
      </c>
      <c r="S1563" s="564" t="s">
        <v>30091</v>
      </c>
    </row>
    <row r="1564" spans="1:19" x14ac:dyDescent="0.35">
      <c r="A1564" s="559">
        <v>2021</v>
      </c>
      <c r="B1564" s="563" t="s">
        <v>484</v>
      </c>
      <c r="C1564" s="563" t="s">
        <v>28698</v>
      </c>
      <c r="D1564" s="563" t="s">
        <v>5680</v>
      </c>
      <c r="E1564" s="563" t="s">
        <v>5677</v>
      </c>
      <c r="F1564" s="563" t="s">
        <v>5678</v>
      </c>
      <c r="G1564" s="563" t="s">
        <v>5670</v>
      </c>
      <c r="H1564" s="563" t="s">
        <v>5679</v>
      </c>
      <c r="I1564" s="563" t="s">
        <v>26690</v>
      </c>
      <c r="J1564" s="563" t="s">
        <v>24001</v>
      </c>
      <c r="K1564" s="563" t="s">
        <v>24001</v>
      </c>
      <c r="L1564" s="563" t="s">
        <v>24001</v>
      </c>
      <c r="M1564" s="563" t="s">
        <v>24001</v>
      </c>
      <c r="N1564" s="563" t="s">
        <v>24001</v>
      </c>
      <c r="O1564" s="564" t="s">
        <v>24001</v>
      </c>
      <c r="P1564" s="564" t="s">
        <v>24001</v>
      </c>
      <c r="Q1564" s="564">
        <v>35528</v>
      </c>
      <c r="R1564" s="564">
        <v>35640</v>
      </c>
      <c r="S1564" s="564" t="s">
        <v>30092</v>
      </c>
    </row>
    <row r="1565" spans="1:19" x14ac:dyDescent="0.35">
      <c r="A1565" s="559">
        <v>2022</v>
      </c>
      <c r="B1565" s="563" t="s">
        <v>484</v>
      </c>
      <c r="C1565" s="563" t="s">
        <v>28698</v>
      </c>
      <c r="D1565" s="563" t="s">
        <v>5684</v>
      </c>
      <c r="E1565" s="563" t="s">
        <v>5681</v>
      </c>
      <c r="F1565" s="563" t="s">
        <v>5682</v>
      </c>
      <c r="G1565" s="563" t="s">
        <v>5670</v>
      </c>
      <c r="H1565" s="563" t="s">
        <v>5683</v>
      </c>
      <c r="I1565" s="563" t="s">
        <v>26690</v>
      </c>
      <c r="J1565" s="563" t="s">
        <v>24001</v>
      </c>
      <c r="K1565" s="563" t="s">
        <v>24001</v>
      </c>
      <c r="L1565" s="563" t="s">
        <v>24001</v>
      </c>
      <c r="M1565" s="563" t="s">
        <v>24001</v>
      </c>
      <c r="N1565" s="563" t="s">
        <v>24001</v>
      </c>
      <c r="O1565" s="564" t="s">
        <v>24001</v>
      </c>
      <c r="P1565" s="564" t="s">
        <v>24001</v>
      </c>
      <c r="Q1565" s="564">
        <v>33148</v>
      </c>
      <c r="R1565" s="564">
        <v>35640</v>
      </c>
      <c r="S1565" s="564" t="s">
        <v>30093</v>
      </c>
    </row>
    <row r="1566" spans="1:19" x14ac:dyDescent="0.35">
      <c r="A1566" s="562">
        <v>2023</v>
      </c>
      <c r="B1566" s="563" t="s">
        <v>484</v>
      </c>
      <c r="C1566" s="563" t="s">
        <v>28698</v>
      </c>
      <c r="D1566" s="563" t="s">
        <v>5688</v>
      </c>
      <c r="E1566" s="563" t="s">
        <v>5685</v>
      </c>
      <c r="F1566" s="563" t="s">
        <v>5686</v>
      </c>
      <c r="G1566" s="563" t="s">
        <v>5670</v>
      </c>
      <c r="H1566" s="563" t="s">
        <v>5687</v>
      </c>
      <c r="I1566" s="563" t="s">
        <v>26690</v>
      </c>
      <c r="J1566" s="563" t="s">
        <v>24001</v>
      </c>
      <c r="K1566" s="563" t="s">
        <v>50</v>
      </c>
      <c r="L1566" s="563" t="s">
        <v>24001</v>
      </c>
      <c r="M1566" s="563" t="s">
        <v>24001</v>
      </c>
      <c r="N1566" s="563" t="s">
        <v>24001</v>
      </c>
      <c r="O1566" s="564" t="s">
        <v>24001</v>
      </c>
      <c r="P1566" s="564" t="s">
        <v>24001</v>
      </c>
      <c r="Q1566" s="564">
        <v>33148</v>
      </c>
      <c r="R1566" s="564">
        <v>35640</v>
      </c>
      <c r="S1566" s="564" t="s">
        <v>30094</v>
      </c>
    </row>
    <row r="1567" spans="1:19" x14ac:dyDescent="0.35">
      <c r="A1567" s="559">
        <v>2024</v>
      </c>
      <c r="B1567" s="563" t="s">
        <v>484</v>
      </c>
      <c r="C1567" s="563" t="s">
        <v>28698</v>
      </c>
      <c r="D1567" s="563" t="s">
        <v>5692</v>
      </c>
      <c r="E1567" s="563" t="s">
        <v>5689</v>
      </c>
      <c r="F1567" s="563" t="s">
        <v>5690</v>
      </c>
      <c r="G1567" s="563" t="s">
        <v>5670</v>
      </c>
      <c r="H1567" s="563" t="s">
        <v>5691</v>
      </c>
      <c r="I1567" s="563" t="s">
        <v>26690</v>
      </c>
      <c r="J1567" s="563" t="s">
        <v>24001</v>
      </c>
      <c r="K1567" s="563" t="s">
        <v>24001</v>
      </c>
      <c r="L1567" s="563" t="s">
        <v>24001</v>
      </c>
      <c r="M1567" s="563" t="s">
        <v>24001</v>
      </c>
      <c r="N1567" s="563" t="s">
        <v>24001</v>
      </c>
      <c r="O1567" s="564" t="s">
        <v>24001</v>
      </c>
      <c r="P1567" s="564" t="s">
        <v>24001</v>
      </c>
      <c r="Q1567" s="564">
        <v>33148</v>
      </c>
      <c r="R1567" s="564">
        <v>35640</v>
      </c>
      <c r="S1567" s="564" t="s">
        <v>30095</v>
      </c>
    </row>
    <row r="1568" spans="1:19" x14ac:dyDescent="0.35">
      <c r="A1568" s="559">
        <v>2025</v>
      </c>
      <c r="B1568" s="563" t="s">
        <v>484</v>
      </c>
      <c r="C1568" s="563" t="s">
        <v>28698</v>
      </c>
      <c r="D1568" s="563" t="s">
        <v>5696</v>
      </c>
      <c r="E1568" s="563" t="s">
        <v>5693</v>
      </c>
      <c r="F1568" s="563" t="s">
        <v>5694</v>
      </c>
      <c r="G1568" s="563" t="s">
        <v>5670</v>
      </c>
      <c r="H1568" s="563" t="s">
        <v>5695</v>
      </c>
      <c r="I1568" s="563" t="s">
        <v>26690</v>
      </c>
      <c r="J1568" s="563" t="s">
        <v>24001</v>
      </c>
      <c r="K1568" s="563" t="s">
        <v>154</v>
      </c>
      <c r="L1568" s="563" t="s">
        <v>27591</v>
      </c>
      <c r="M1568" s="563" t="s">
        <v>24001</v>
      </c>
      <c r="N1568" s="563" t="s">
        <v>4560</v>
      </c>
      <c r="O1568" s="564" t="s">
        <v>24001</v>
      </c>
      <c r="P1568" s="564" t="s">
        <v>24001</v>
      </c>
      <c r="Q1568" s="564">
        <v>33148</v>
      </c>
      <c r="R1568" s="564">
        <v>35640</v>
      </c>
      <c r="S1568" s="564" t="s">
        <v>30096</v>
      </c>
    </row>
    <row r="1569" spans="1:19" x14ac:dyDescent="0.35">
      <c r="A1569" s="562">
        <v>2026</v>
      </c>
      <c r="B1569" s="563" t="s">
        <v>484</v>
      </c>
      <c r="C1569" s="563" t="s">
        <v>28698</v>
      </c>
      <c r="D1569" s="563" t="s">
        <v>5699</v>
      </c>
      <c r="E1569" s="563" t="s">
        <v>5697</v>
      </c>
      <c r="F1569" s="563" t="s">
        <v>5698</v>
      </c>
      <c r="G1569" s="563" t="s">
        <v>5670</v>
      </c>
      <c r="H1569" s="563" t="s">
        <v>762</v>
      </c>
      <c r="I1569" s="563" t="s">
        <v>26690</v>
      </c>
      <c r="J1569" s="563" t="s">
        <v>24001</v>
      </c>
      <c r="K1569" s="563" t="s">
        <v>24001</v>
      </c>
      <c r="L1569" s="563" t="s">
        <v>24001</v>
      </c>
      <c r="M1569" s="563" t="s">
        <v>24001</v>
      </c>
      <c r="N1569" s="563" t="s">
        <v>24001</v>
      </c>
      <c r="O1569" s="564" t="s">
        <v>24001</v>
      </c>
      <c r="P1569" s="564" t="s">
        <v>24001</v>
      </c>
      <c r="Q1569" s="564">
        <v>35528</v>
      </c>
      <c r="R1569" s="564">
        <v>35640</v>
      </c>
      <c r="S1569" s="564" t="s">
        <v>30097</v>
      </c>
    </row>
    <row r="1570" spans="1:19" x14ac:dyDescent="0.35">
      <c r="A1570" s="559">
        <v>2027</v>
      </c>
      <c r="B1570" s="563" t="s">
        <v>484</v>
      </c>
      <c r="C1570" s="563" t="s">
        <v>28698</v>
      </c>
      <c r="D1570" s="563" t="s">
        <v>5702</v>
      </c>
      <c r="E1570" s="563" t="s">
        <v>5700</v>
      </c>
      <c r="F1570" s="563" t="s">
        <v>5701</v>
      </c>
      <c r="G1570" s="563" t="s">
        <v>5670</v>
      </c>
      <c r="H1570" s="563" t="s">
        <v>55</v>
      </c>
      <c r="I1570" s="563" t="s">
        <v>26690</v>
      </c>
      <c r="J1570" s="563" t="s">
        <v>24001</v>
      </c>
      <c r="K1570" s="563" t="s">
        <v>24001</v>
      </c>
      <c r="L1570" s="563" t="s">
        <v>24001</v>
      </c>
      <c r="M1570" s="563" t="s">
        <v>24001</v>
      </c>
      <c r="N1570" s="563" t="s">
        <v>24001</v>
      </c>
      <c r="O1570" s="564" t="s">
        <v>24001</v>
      </c>
      <c r="P1570" s="564" t="s">
        <v>24001</v>
      </c>
      <c r="Q1570" s="564">
        <v>33148</v>
      </c>
      <c r="R1570" s="564">
        <v>35640</v>
      </c>
      <c r="S1570" s="564" t="s">
        <v>5702</v>
      </c>
    </row>
    <row r="1571" spans="1:19" x14ac:dyDescent="0.35">
      <c r="A1571" s="559">
        <v>2028</v>
      </c>
      <c r="B1571" s="563" t="s">
        <v>484</v>
      </c>
      <c r="C1571" s="563" t="s">
        <v>28698</v>
      </c>
      <c r="D1571" s="563" t="s">
        <v>5704</v>
      </c>
      <c r="E1571" s="563" t="s">
        <v>24001</v>
      </c>
      <c r="F1571" s="563" t="s">
        <v>5703</v>
      </c>
      <c r="G1571" s="563" t="s">
        <v>5670</v>
      </c>
      <c r="H1571" s="563" t="s">
        <v>1351</v>
      </c>
      <c r="I1571" s="563" t="s">
        <v>26690</v>
      </c>
      <c r="J1571" s="563" t="s">
        <v>24001</v>
      </c>
      <c r="K1571" s="563" t="s">
        <v>24001</v>
      </c>
      <c r="L1571" s="563" t="s">
        <v>24001</v>
      </c>
      <c r="M1571" s="563" t="s">
        <v>24001</v>
      </c>
      <c r="N1571" s="563" t="s">
        <v>24001</v>
      </c>
      <c r="O1571" s="564" t="s">
        <v>24001</v>
      </c>
      <c r="P1571" s="564" t="s">
        <v>24001</v>
      </c>
      <c r="Q1571" s="564">
        <v>38770</v>
      </c>
      <c r="R1571" s="564"/>
      <c r="S1571" s="564" t="s">
        <v>30098</v>
      </c>
    </row>
    <row r="1572" spans="1:19" x14ac:dyDescent="0.35">
      <c r="A1572" s="562">
        <v>3467</v>
      </c>
      <c r="B1572" s="563" t="s">
        <v>484</v>
      </c>
      <c r="C1572" s="563" t="s">
        <v>29019</v>
      </c>
      <c r="D1572" s="563" t="s">
        <v>3965</v>
      </c>
      <c r="E1572" s="563" t="s">
        <v>3961</v>
      </c>
      <c r="F1572" s="563" t="s">
        <v>3962</v>
      </c>
      <c r="G1572" s="563" t="s">
        <v>3963</v>
      </c>
      <c r="H1572" s="563" t="s">
        <v>3964</v>
      </c>
      <c r="I1572" s="563" t="s">
        <v>26690</v>
      </c>
      <c r="J1572" s="563" t="s">
        <v>24001</v>
      </c>
      <c r="K1572" s="563" t="s">
        <v>24001</v>
      </c>
      <c r="L1572" s="563" t="s">
        <v>24001</v>
      </c>
      <c r="M1572" s="563" t="s">
        <v>24001</v>
      </c>
      <c r="N1572" s="563" t="s">
        <v>24001</v>
      </c>
      <c r="O1572" s="564" t="s">
        <v>24001</v>
      </c>
      <c r="P1572" s="564" t="s">
        <v>24001</v>
      </c>
      <c r="Q1572" s="564">
        <v>33148</v>
      </c>
      <c r="R1572" s="564"/>
      <c r="S1572" s="564" t="s">
        <v>30099</v>
      </c>
    </row>
    <row r="1573" spans="1:19" x14ac:dyDescent="0.35">
      <c r="A1573" s="559">
        <v>3468</v>
      </c>
      <c r="B1573" s="563" t="s">
        <v>484</v>
      </c>
      <c r="C1573" s="563" t="s">
        <v>29019</v>
      </c>
      <c r="D1573" s="563" t="s">
        <v>3969</v>
      </c>
      <c r="E1573" s="563" t="s">
        <v>3966</v>
      </c>
      <c r="F1573" s="563" t="s">
        <v>3967</v>
      </c>
      <c r="G1573" s="563" t="s">
        <v>3963</v>
      </c>
      <c r="H1573" s="563" t="s">
        <v>3968</v>
      </c>
      <c r="I1573" s="563" t="s">
        <v>26690</v>
      </c>
      <c r="J1573" s="563" t="s">
        <v>24001</v>
      </c>
      <c r="K1573" s="563" t="s">
        <v>24001</v>
      </c>
      <c r="L1573" s="563" t="s">
        <v>24001</v>
      </c>
      <c r="M1573" s="563" t="s">
        <v>24001</v>
      </c>
      <c r="N1573" s="563" t="s">
        <v>24001</v>
      </c>
      <c r="O1573" s="564" t="s">
        <v>24001</v>
      </c>
      <c r="P1573" s="564" t="s">
        <v>24001</v>
      </c>
      <c r="Q1573" s="564">
        <v>33148</v>
      </c>
      <c r="R1573" s="564"/>
      <c r="S1573" s="564" t="s">
        <v>30100</v>
      </c>
    </row>
    <row r="1574" spans="1:19" x14ac:dyDescent="0.35">
      <c r="A1574" s="559">
        <v>3469</v>
      </c>
      <c r="B1574" s="563" t="s">
        <v>484</v>
      </c>
      <c r="C1574" s="563" t="s">
        <v>29019</v>
      </c>
      <c r="D1574" s="563" t="s">
        <v>3971</v>
      </c>
      <c r="E1574" s="563" t="s">
        <v>3966</v>
      </c>
      <c r="F1574" s="563" t="s">
        <v>3970</v>
      </c>
      <c r="G1574" s="563" t="s">
        <v>3963</v>
      </c>
      <c r="H1574" s="563" t="s">
        <v>55</v>
      </c>
      <c r="I1574" s="563" t="s">
        <v>26690</v>
      </c>
      <c r="J1574" s="563" t="s">
        <v>24001</v>
      </c>
      <c r="K1574" s="563" t="s">
        <v>24001</v>
      </c>
      <c r="L1574" s="563" t="s">
        <v>24001</v>
      </c>
      <c r="M1574" s="563" t="s">
        <v>24001</v>
      </c>
      <c r="N1574" s="563" t="s">
        <v>24001</v>
      </c>
      <c r="O1574" s="564" t="s">
        <v>24001</v>
      </c>
      <c r="P1574" s="564" t="s">
        <v>24001</v>
      </c>
      <c r="Q1574" s="564">
        <v>33148</v>
      </c>
      <c r="R1574" s="564"/>
      <c r="S1574" s="564" t="s">
        <v>3971</v>
      </c>
    </row>
    <row r="1575" spans="1:19" x14ac:dyDescent="0.35">
      <c r="A1575" s="562">
        <v>6071</v>
      </c>
      <c r="B1575" s="563" t="s">
        <v>398</v>
      </c>
      <c r="C1575" s="563" t="s">
        <v>445</v>
      </c>
      <c r="D1575" s="563" t="s">
        <v>474</v>
      </c>
      <c r="E1575" s="563" t="s">
        <v>24001</v>
      </c>
      <c r="F1575" s="563" t="s">
        <v>471</v>
      </c>
      <c r="G1575" s="563" t="s">
        <v>472</v>
      </c>
      <c r="H1575" s="563" t="s">
        <v>473</v>
      </c>
      <c r="I1575" s="563" t="s">
        <v>26690</v>
      </c>
      <c r="J1575" s="563" t="s">
        <v>109</v>
      </c>
      <c r="K1575" s="563" t="s">
        <v>24001</v>
      </c>
      <c r="L1575" s="563" t="s">
        <v>24001</v>
      </c>
      <c r="M1575" s="563" t="s">
        <v>24001</v>
      </c>
      <c r="N1575" s="563" t="s">
        <v>24001</v>
      </c>
      <c r="O1575" s="564" t="s">
        <v>24001</v>
      </c>
      <c r="P1575" s="564" t="s">
        <v>24001</v>
      </c>
      <c r="Q1575" s="564">
        <v>38558</v>
      </c>
      <c r="R1575" s="564"/>
      <c r="S1575" s="564" t="s">
        <v>30101</v>
      </c>
    </row>
    <row r="1576" spans="1:19" x14ac:dyDescent="0.35">
      <c r="A1576" s="559">
        <v>6072</v>
      </c>
      <c r="B1576" s="563" t="s">
        <v>398</v>
      </c>
      <c r="C1576" s="563" t="s">
        <v>445</v>
      </c>
      <c r="D1576" s="563" t="s">
        <v>478</v>
      </c>
      <c r="E1576" s="563" t="s">
        <v>475</v>
      </c>
      <c r="F1576" s="563" t="s">
        <v>476</v>
      </c>
      <c r="G1576" s="563" t="s">
        <v>472</v>
      </c>
      <c r="H1576" s="563" t="s">
        <v>477</v>
      </c>
      <c r="I1576" s="563" t="s">
        <v>26690</v>
      </c>
      <c r="J1576" s="563" t="s">
        <v>109</v>
      </c>
      <c r="K1576" s="563" t="s">
        <v>24001</v>
      </c>
      <c r="L1576" s="563" t="s">
        <v>24001</v>
      </c>
      <c r="M1576" s="563" t="s">
        <v>24001</v>
      </c>
      <c r="N1576" s="563" t="s">
        <v>24001</v>
      </c>
      <c r="O1576" s="564" t="s">
        <v>24001</v>
      </c>
      <c r="P1576" s="564" t="s">
        <v>24001</v>
      </c>
      <c r="Q1576" s="564">
        <v>33921</v>
      </c>
      <c r="R1576" s="564"/>
      <c r="S1576" s="564" t="s">
        <v>30102</v>
      </c>
    </row>
    <row r="1577" spans="1:19" x14ac:dyDescent="0.35">
      <c r="A1577" s="559">
        <v>6073</v>
      </c>
      <c r="B1577" s="563" t="s">
        <v>398</v>
      </c>
      <c r="C1577" s="563" t="s">
        <v>445</v>
      </c>
      <c r="D1577" s="563" t="s">
        <v>480</v>
      </c>
      <c r="E1577" s="563" t="s">
        <v>24001</v>
      </c>
      <c r="F1577" s="563" t="s">
        <v>479</v>
      </c>
      <c r="G1577" s="563" t="s">
        <v>472</v>
      </c>
      <c r="H1577" s="563" t="s">
        <v>443</v>
      </c>
      <c r="I1577" s="563" t="s">
        <v>26690</v>
      </c>
      <c r="J1577" s="563" t="s">
        <v>109</v>
      </c>
      <c r="K1577" s="563" t="s">
        <v>24001</v>
      </c>
      <c r="L1577" s="563" t="s">
        <v>24001</v>
      </c>
      <c r="M1577" s="563" t="s">
        <v>24001</v>
      </c>
      <c r="N1577" s="563" t="s">
        <v>24001</v>
      </c>
      <c r="O1577" s="564" t="s">
        <v>24001</v>
      </c>
      <c r="P1577" s="564" t="s">
        <v>24001</v>
      </c>
      <c r="Q1577" s="564">
        <v>40885</v>
      </c>
      <c r="R1577" s="564"/>
      <c r="S1577" s="564" t="s">
        <v>30103</v>
      </c>
    </row>
    <row r="1578" spans="1:19" x14ac:dyDescent="0.35">
      <c r="A1578" s="562">
        <v>6074</v>
      </c>
      <c r="B1578" s="563" t="s">
        <v>398</v>
      </c>
      <c r="C1578" s="563" t="s">
        <v>445</v>
      </c>
      <c r="D1578" s="563" t="s">
        <v>483</v>
      </c>
      <c r="E1578" s="563" t="s">
        <v>481</v>
      </c>
      <c r="F1578" s="563" t="s">
        <v>482</v>
      </c>
      <c r="G1578" s="563" t="s">
        <v>472</v>
      </c>
      <c r="H1578" s="563" t="s">
        <v>55</v>
      </c>
      <c r="I1578" s="563" t="s">
        <v>26690</v>
      </c>
      <c r="J1578" s="563" t="s">
        <v>109</v>
      </c>
      <c r="K1578" s="563" t="s">
        <v>24001</v>
      </c>
      <c r="L1578" s="563" t="s">
        <v>24001</v>
      </c>
      <c r="M1578" s="563" t="s">
        <v>24001</v>
      </c>
      <c r="N1578" s="563" t="s">
        <v>24001</v>
      </c>
      <c r="O1578" s="564" t="s">
        <v>24001</v>
      </c>
      <c r="P1578" s="564" t="s">
        <v>24001</v>
      </c>
      <c r="Q1578" s="564">
        <v>41863</v>
      </c>
      <c r="R1578" s="564"/>
      <c r="S1578" s="564" t="s">
        <v>483</v>
      </c>
    </row>
    <row r="1579" spans="1:19" x14ac:dyDescent="0.35">
      <c r="A1579" s="559">
        <v>4528</v>
      </c>
      <c r="B1579" s="563" t="s">
        <v>484</v>
      </c>
      <c r="C1579" s="563" t="s">
        <v>10874</v>
      </c>
      <c r="D1579" s="563" t="s">
        <v>10945</v>
      </c>
      <c r="E1579" s="563" t="s">
        <v>10942</v>
      </c>
      <c r="F1579" s="563" t="s">
        <v>10943</v>
      </c>
      <c r="G1579" s="563" t="s">
        <v>10944</v>
      </c>
      <c r="H1579" s="563" t="s">
        <v>6461</v>
      </c>
      <c r="I1579" s="563" t="s">
        <v>26690</v>
      </c>
      <c r="J1579" s="563" t="s">
        <v>109</v>
      </c>
      <c r="K1579" s="563" t="s">
        <v>24001</v>
      </c>
      <c r="L1579" s="563" t="s">
        <v>24001</v>
      </c>
      <c r="M1579" s="563" t="s">
        <v>24001</v>
      </c>
      <c r="N1579" s="563" t="s">
        <v>24001</v>
      </c>
      <c r="O1579" s="564" t="s">
        <v>24001</v>
      </c>
      <c r="P1579" s="564" t="s">
        <v>26697</v>
      </c>
      <c r="Q1579" s="564">
        <v>33148</v>
      </c>
      <c r="R1579" s="564"/>
      <c r="S1579" s="564" t="s">
        <v>30104</v>
      </c>
    </row>
    <row r="1580" spans="1:19" x14ac:dyDescent="0.35">
      <c r="A1580" s="559">
        <v>4529</v>
      </c>
      <c r="B1580" s="563" t="s">
        <v>484</v>
      </c>
      <c r="C1580" s="563" t="s">
        <v>10874</v>
      </c>
      <c r="D1580" s="563" t="s">
        <v>10949</v>
      </c>
      <c r="E1580" s="563" t="s">
        <v>10946</v>
      </c>
      <c r="F1580" s="563" t="s">
        <v>10947</v>
      </c>
      <c r="G1580" s="563" t="s">
        <v>10944</v>
      </c>
      <c r="H1580" s="563" t="s">
        <v>10948</v>
      </c>
      <c r="I1580" s="563" t="s">
        <v>26690</v>
      </c>
      <c r="J1580" s="563" t="s">
        <v>109</v>
      </c>
      <c r="K1580" s="563" t="s">
        <v>24001</v>
      </c>
      <c r="L1580" s="563" t="s">
        <v>24001</v>
      </c>
      <c r="M1580" s="563" t="s">
        <v>24001</v>
      </c>
      <c r="N1580" s="563" t="s">
        <v>24001</v>
      </c>
      <c r="O1580" s="564" t="s">
        <v>24001</v>
      </c>
      <c r="P1580" s="564" t="s">
        <v>26697</v>
      </c>
      <c r="Q1580" s="564">
        <v>33148</v>
      </c>
      <c r="R1580" s="564"/>
      <c r="S1580" s="564" t="s">
        <v>30105</v>
      </c>
    </row>
    <row r="1581" spans="1:19" x14ac:dyDescent="0.35">
      <c r="A1581" s="562">
        <v>4530</v>
      </c>
      <c r="B1581" s="563" t="s">
        <v>484</v>
      </c>
      <c r="C1581" s="563" t="s">
        <v>10874</v>
      </c>
      <c r="D1581" s="563" t="s">
        <v>10953</v>
      </c>
      <c r="E1581" s="563" t="s">
        <v>10950</v>
      </c>
      <c r="F1581" s="563" t="s">
        <v>10951</v>
      </c>
      <c r="G1581" s="563" t="s">
        <v>10944</v>
      </c>
      <c r="H1581" s="563" t="s">
        <v>10952</v>
      </c>
      <c r="I1581" s="563" t="s">
        <v>26690</v>
      </c>
      <c r="J1581" s="563" t="s">
        <v>109</v>
      </c>
      <c r="K1581" s="563" t="s">
        <v>24001</v>
      </c>
      <c r="L1581" s="563" t="s">
        <v>24001</v>
      </c>
      <c r="M1581" s="563" t="s">
        <v>24001</v>
      </c>
      <c r="N1581" s="563" t="s">
        <v>24001</v>
      </c>
      <c r="O1581" s="564" t="s">
        <v>24001</v>
      </c>
      <c r="P1581" s="564" t="s">
        <v>26697</v>
      </c>
      <c r="Q1581" s="564">
        <v>33148</v>
      </c>
      <c r="R1581" s="564"/>
      <c r="S1581" s="564" t="s">
        <v>30106</v>
      </c>
    </row>
    <row r="1582" spans="1:19" x14ac:dyDescent="0.35">
      <c r="A1582" s="559">
        <v>4531</v>
      </c>
      <c r="B1582" s="563" t="s">
        <v>484</v>
      </c>
      <c r="C1582" s="563" t="s">
        <v>10874</v>
      </c>
      <c r="D1582" s="563" t="s">
        <v>10956</v>
      </c>
      <c r="E1582" s="563" t="s">
        <v>10954</v>
      </c>
      <c r="F1582" s="563" t="s">
        <v>10955</v>
      </c>
      <c r="G1582" s="563" t="s">
        <v>10944</v>
      </c>
      <c r="H1582" s="563" t="s">
        <v>55</v>
      </c>
      <c r="I1582" s="563" t="s">
        <v>26690</v>
      </c>
      <c r="J1582" s="563" t="s">
        <v>24001</v>
      </c>
      <c r="K1582" s="563" t="s">
        <v>24001</v>
      </c>
      <c r="L1582" s="563" t="s">
        <v>24001</v>
      </c>
      <c r="M1582" s="563" t="s">
        <v>24001</v>
      </c>
      <c r="N1582" s="563" t="s">
        <v>24001</v>
      </c>
      <c r="O1582" s="564" t="s">
        <v>24001</v>
      </c>
      <c r="P1582" s="564" t="s">
        <v>24001</v>
      </c>
      <c r="Q1582" s="564">
        <v>33148</v>
      </c>
      <c r="R1582" s="564"/>
      <c r="S1582" s="564" t="s">
        <v>10956</v>
      </c>
    </row>
    <row r="1583" spans="1:19" x14ac:dyDescent="0.35">
      <c r="A1583" s="559">
        <v>4532</v>
      </c>
      <c r="B1583" s="563" t="s">
        <v>484</v>
      </c>
      <c r="C1583" s="563" t="s">
        <v>10874</v>
      </c>
      <c r="D1583" s="563" t="s">
        <v>10959</v>
      </c>
      <c r="E1583" s="563" t="s">
        <v>10957</v>
      </c>
      <c r="F1583" s="563" t="s">
        <v>10958</v>
      </c>
      <c r="G1583" s="563" t="s">
        <v>10944</v>
      </c>
      <c r="H1583" s="563" t="s">
        <v>5461</v>
      </c>
      <c r="I1583" s="563" t="s">
        <v>26690</v>
      </c>
      <c r="J1583" s="563" t="s">
        <v>109</v>
      </c>
      <c r="K1583" s="563" t="s">
        <v>24001</v>
      </c>
      <c r="L1583" s="563" t="s">
        <v>24001</v>
      </c>
      <c r="M1583" s="563" t="s">
        <v>24001</v>
      </c>
      <c r="N1583" s="563" t="s">
        <v>24001</v>
      </c>
      <c r="O1583" s="564" t="s">
        <v>24001</v>
      </c>
      <c r="P1583" s="564" t="s">
        <v>26697</v>
      </c>
      <c r="Q1583" s="564">
        <v>33973</v>
      </c>
      <c r="R1583" s="564"/>
      <c r="S1583" s="564" t="s">
        <v>30107</v>
      </c>
    </row>
    <row r="1584" spans="1:19" x14ac:dyDescent="0.35">
      <c r="A1584" s="562">
        <v>4533</v>
      </c>
      <c r="B1584" s="563" t="s">
        <v>484</v>
      </c>
      <c r="C1584" s="563" t="s">
        <v>10874</v>
      </c>
      <c r="D1584" s="563" t="s">
        <v>10962</v>
      </c>
      <c r="E1584" s="563" t="s">
        <v>10960</v>
      </c>
      <c r="F1584" s="563" t="s">
        <v>10961</v>
      </c>
      <c r="G1584" s="563" t="s">
        <v>10944</v>
      </c>
      <c r="H1584" s="563" t="s">
        <v>1976</v>
      </c>
      <c r="I1584" s="563" t="s">
        <v>26690</v>
      </c>
      <c r="J1584" s="563" t="s">
        <v>24001</v>
      </c>
      <c r="K1584" s="563" t="s">
        <v>154</v>
      </c>
      <c r="L1584" s="563" t="s">
        <v>24001</v>
      </c>
      <c r="M1584" s="563" t="s">
        <v>24001</v>
      </c>
      <c r="N1584" s="563" t="s">
        <v>24001</v>
      </c>
      <c r="O1584" s="564" t="s">
        <v>24001</v>
      </c>
      <c r="P1584" s="564" t="s">
        <v>24001</v>
      </c>
      <c r="Q1584" s="564">
        <v>33148</v>
      </c>
      <c r="R1584" s="564"/>
      <c r="S1584" s="564" t="s">
        <v>30108</v>
      </c>
    </row>
    <row r="1585" spans="1:19" x14ac:dyDescent="0.35">
      <c r="A1585" s="559">
        <v>4534</v>
      </c>
      <c r="B1585" s="563" t="s">
        <v>484</v>
      </c>
      <c r="C1585" s="563" t="s">
        <v>10874</v>
      </c>
      <c r="D1585" s="563" t="s">
        <v>10965</v>
      </c>
      <c r="E1585" s="563" t="s">
        <v>24001</v>
      </c>
      <c r="F1585" s="563" t="s">
        <v>10963</v>
      </c>
      <c r="G1585" s="563" t="s">
        <v>10944</v>
      </c>
      <c r="H1585" s="563" t="s">
        <v>10964</v>
      </c>
      <c r="I1585" s="563" t="s">
        <v>26690</v>
      </c>
      <c r="J1585" s="563" t="s">
        <v>24001</v>
      </c>
      <c r="K1585" s="563" t="s">
        <v>24001</v>
      </c>
      <c r="L1585" s="563" t="s">
        <v>24001</v>
      </c>
      <c r="M1585" s="563" t="s">
        <v>24001</v>
      </c>
      <c r="N1585" s="563" t="s">
        <v>24001</v>
      </c>
      <c r="O1585" s="564" t="s">
        <v>24001</v>
      </c>
      <c r="P1585" s="564" t="s">
        <v>24001</v>
      </c>
      <c r="Q1585" s="564">
        <v>33148</v>
      </c>
      <c r="R1585" s="564"/>
      <c r="S1585" s="564" t="s">
        <v>30109</v>
      </c>
    </row>
    <row r="1586" spans="1:19" x14ac:dyDescent="0.35">
      <c r="A1586" s="559">
        <v>5992</v>
      </c>
      <c r="B1586" s="563" t="s">
        <v>43</v>
      </c>
      <c r="C1586" s="563" t="s">
        <v>162</v>
      </c>
      <c r="D1586" s="563" t="s">
        <v>166</v>
      </c>
      <c r="E1586" s="563" t="s">
        <v>24001</v>
      </c>
      <c r="F1586" s="563" t="s">
        <v>163</v>
      </c>
      <c r="G1586" s="563" t="s">
        <v>164</v>
      </c>
      <c r="H1586" s="563" t="s">
        <v>165</v>
      </c>
      <c r="I1586" s="563" t="s">
        <v>26690</v>
      </c>
      <c r="J1586" s="563" t="s">
        <v>109</v>
      </c>
      <c r="K1586" s="563" t="s">
        <v>24001</v>
      </c>
      <c r="L1586" s="563" t="s">
        <v>24001</v>
      </c>
      <c r="M1586" s="563" t="s">
        <v>24001</v>
      </c>
      <c r="N1586" s="563" t="s">
        <v>24001</v>
      </c>
      <c r="O1586" s="564" t="s">
        <v>24001</v>
      </c>
      <c r="P1586" s="564" t="s">
        <v>24001</v>
      </c>
      <c r="Q1586" s="564">
        <v>38398</v>
      </c>
      <c r="R1586" s="564"/>
      <c r="S1586" s="564" t="s">
        <v>30110</v>
      </c>
    </row>
    <row r="1587" spans="1:19" x14ac:dyDescent="0.35">
      <c r="A1587" s="562">
        <v>5932</v>
      </c>
      <c r="B1587" s="563" t="s">
        <v>484</v>
      </c>
      <c r="C1587" s="563" t="s">
        <v>29047</v>
      </c>
      <c r="D1587" s="563" t="s">
        <v>9963</v>
      </c>
      <c r="E1587" s="563" t="s">
        <v>9959</v>
      </c>
      <c r="F1587" s="563" t="s">
        <v>9960</v>
      </c>
      <c r="G1587" s="563" t="s">
        <v>9961</v>
      </c>
      <c r="H1587" s="563" t="s">
        <v>9962</v>
      </c>
      <c r="I1587" s="563" t="s">
        <v>26690</v>
      </c>
      <c r="J1587" s="563" t="s">
        <v>109</v>
      </c>
      <c r="K1587" s="563" t="s">
        <v>24001</v>
      </c>
      <c r="L1587" s="563" t="s">
        <v>24001</v>
      </c>
      <c r="M1587" s="563" t="s">
        <v>24001</v>
      </c>
      <c r="N1587" s="563" t="s">
        <v>24001</v>
      </c>
      <c r="O1587" s="564" t="s">
        <v>24001</v>
      </c>
      <c r="P1587" s="564" t="s">
        <v>24001</v>
      </c>
      <c r="Q1587" s="564">
        <v>33148</v>
      </c>
      <c r="R1587" s="564">
        <v>40704.7202314815</v>
      </c>
      <c r="S1587" s="564" t="s">
        <v>30111</v>
      </c>
    </row>
    <row r="1588" spans="1:19" x14ac:dyDescent="0.35">
      <c r="A1588" s="559">
        <v>41</v>
      </c>
      <c r="B1588" s="563" t="s">
        <v>484</v>
      </c>
      <c r="C1588" s="563" t="s">
        <v>15496</v>
      </c>
      <c r="D1588" s="563" t="s">
        <v>24081</v>
      </c>
      <c r="E1588" s="563" t="s">
        <v>15500</v>
      </c>
      <c r="F1588" s="563" t="s">
        <v>15501</v>
      </c>
      <c r="G1588" s="563" t="s">
        <v>24082</v>
      </c>
      <c r="H1588" s="563" t="s">
        <v>15503</v>
      </c>
      <c r="I1588" s="563" t="s">
        <v>26690</v>
      </c>
      <c r="J1588" s="563" t="s">
        <v>24001</v>
      </c>
      <c r="K1588" s="563" t="s">
        <v>62</v>
      </c>
      <c r="L1588" s="563" t="s">
        <v>24001</v>
      </c>
      <c r="M1588" s="563" t="s">
        <v>24001</v>
      </c>
      <c r="N1588" s="563" t="s">
        <v>24001</v>
      </c>
      <c r="O1588" s="564" t="s">
        <v>24001</v>
      </c>
      <c r="P1588" s="564" t="s">
        <v>24001</v>
      </c>
      <c r="Q1588" s="564">
        <v>34157</v>
      </c>
      <c r="R1588" s="564">
        <v>42962.492175925901</v>
      </c>
      <c r="S1588" s="564" t="s">
        <v>30112</v>
      </c>
    </row>
    <row r="1589" spans="1:19" x14ac:dyDescent="0.35">
      <c r="A1589" s="559">
        <v>42</v>
      </c>
      <c r="B1589" s="563" t="s">
        <v>484</v>
      </c>
      <c r="C1589" s="563" t="s">
        <v>15496</v>
      </c>
      <c r="D1589" s="563" t="s">
        <v>24083</v>
      </c>
      <c r="E1589" s="563" t="s">
        <v>15524</v>
      </c>
      <c r="F1589" s="563" t="s">
        <v>15525</v>
      </c>
      <c r="G1589" s="563" t="s">
        <v>24082</v>
      </c>
      <c r="H1589" s="563" t="s">
        <v>24084</v>
      </c>
      <c r="I1589" s="563" t="s">
        <v>26690</v>
      </c>
      <c r="J1589" s="563" t="s">
        <v>24001</v>
      </c>
      <c r="K1589" s="563" t="s">
        <v>24001</v>
      </c>
      <c r="L1589" s="563" t="s">
        <v>24001</v>
      </c>
      <c r="M1589" s="563" t="s">
        <v>24001</v>
      </c>
      <c r="N1589" s="563" t="s">
        <v>24001</v>
      </c>
      <c r="O1589" s="564" t="s">
        <v>24001</v>
      </c>
      <c r="P1589" s="564" t="s">
        <v>24001</v>
      </c>
      <c r="Q1589" s="564">
        <v>34157</v>
      </c>
      <c r="R1589" s="564">
        <v>42962.5858912037</v>
      </c>
      <c r="S1589" s="564" t="s">
        <v>30113</v>
      </c>
    </row>
    <row r="1590" spans="1:19" x14ac:dyDescent="0.35">
      <c r="A1590" s="562">
        <v>43</v>
      </c>
      <c r="B1590" s="563" t="s">
        <v>484</v>
      </c>
      <c r="C1590" s="563" t="s">
        <v>15496</v>
      </c>
      <c r="D1590" s="563" t="s">
        <v>24085</v>
      </c>
      <c r="E1590" s="563" t="s">
        <v>15531</v>
      </c>
      <c r="F1590" s="563" t="s">
        <v>15532</v>
      </c>
      <c r="G1590" s="563" t="s">
        <v>24082</v>
      </c>
      <c r="H1590" s="563" t="s">
        <v>18774</v>
      </c>
      <c r="I1590" s="563" t="s">
        <v>26690</v>
      </c>
      <c r="J1590" s="563" t="s">
        <v>24001</v>
      </c>
      <c r="K1590" s="563" t="s">
        <v>24001</v>
      </c>
      <c r="L1590" s="563" t="s">
        <v>24001</v>
      </c>
      <c r="M1590" s="563" t="s">
        <v>24001</v>
      </c>
      <c r="N1590" s="563" t="s">
        <v>24001</v>
      </c>
      <c r="O1590" s="564" t="s">
        <v>24001</v>
      </c>
      <c r="P1590" s="564" t="s">
        <v>24001</v>
      </c>
      <c r="Q1590" s="564">
        <v>34157</v>
      </c>
      <c r="R1590" s="564">
        <v>42962.583159722199</v>
      </c>
      <c r="S1590" s="564" t="s">
        <v>30114</v>
      </c>
    </row>
    <row r="1591" spans="1:19" x14ac:dyDescent="0.35">
      <c r="A1591" s="559">
        <v>2408</v>
      </c>
      <c r="B1591" s="563" t="s">
        <v>484</v>
      </c>
      <c r="C1591" s="563" t="s">
        <v>4617</v>
      </c>
      <c r="D1591" s="563" t="s">
        <v>4716</v>
      </c>
      <c r="E1591" s="563" t="s">
        <v>4712</v>
      </c>
      <c r="F1591" s="563" t="s">
        <v>4713</v>
      </c>
      <c r="G1591" s="563" t="s">
        <v>4714</v>
      </c>
      <c r="H1591" s="563" t="s">
        <v>4715</v>
      </c>
      <c r="I1591" s="563" t="s">
        <v>26690</v>
      </c>
      <c r="J1591" s="563" t="s">
        <v>109</v>
      </c>
      <c r="K1591" s="563" t="s">
        <v>24001</v>
      </c>
      <c r="L1591" s="563" t="s">
        <v>24001</v>
      </c>
      <c r="M1591" s="563" t="s">
        <v>24001</v>
      </c>
      <c r="N1591" s="563" t="s">
        <v>24001</v>
      </c>
      <c r="O1591" s="564" t="s">
        <v>24001</v>
      </c>
      <c r="P1591" s="564" t="s">
        <v>24001</v>
      </c>
      <c r="Q1591" s="564">
        <v>33148</v>
      </c>
      <c r="R1591" s="564"/>
      <c r="S1591" s="564" t="s">
        <v>30115</v>
      </c>
    </row>
    <row r="1592" spans="1:19" x14ac:dyDescent="0.35">
      <c r="A1592" s="559">
        <v>4236</v>
      </c>
      <c r="B1592" s="563" t="s">
        <v>484</v>
      </c>
      <c r="C1592" s="563" t="s">
        <v>3193</v>
      </c>
      <c r="D1592" s="563" t="s">
        <v>3209</v>
      </c>
      <c r="E1592" s="563" t="s">
        <v>24001</v>
      </c>
      <c r="F1592" s="563" t="s">
        <v>3206</v>
      </c>
      <c r="G1592" s="563" t="s">
        <v>3207</v>
      </c>
      <c r="H1592" s="563" t="s">
        <v>3208</v>
      </c>
      <c r="I1592" s="563" t="s">
        <v>26813</v>
      </c>
      <c r="J1592" s="563" t="s">
        <v>109</v>
      </c>
      <c r="K1592" s="563" t="s">
        <v>24001</v>
      </c>
      <c r="L1592" s="563" t="s">
        <v>24001</v>
      </c>
      <c r="M1592" s="563" t="s">
        <v>24001</v>
      </c>
      <c r="N1592" s="563" t="s">
        <v>24001</v>
      </c>
      <c r="O1592" s="564" t="s">
        <v>24620</v>
      </c>
      <c r="P1592" s="564" t="s">
        <v>26697</v>
      </c>
      <c r="Q1592" s="564">
        <v>38775</v>
      </c>
      <c r="R1592" s="564"/>
      <c r="S1592" s="564" t="s">
        <v>34302</v>
      </c>
    </row>
    <row r="1593" spans="1:19" x14ac:dyDescent="0.35">
      <c r="A1593" s="562">
        <v>4237</v>
      </c>
      <c r="B1593" s="563" t="s">
        <v>484</v>
      </c>
      <c r="C1593" s="563" t="s">
        <v>3193</v>
      </c>
      <c r="D1593" s="563" t="s">
        <v>3213</v>
      </c>
      <c r="E1593" s="563" t="s">
        <v>3210</v>
      </c>
      <c r="F1593" s="563" t="s">
        <v>3211</v>
      </c>
      <c r="G1593" s="563" t="s">
        <v>3207</v>
      </c>
      <c r="H1593" s="563" t="s">
        <v>3212</v>
      </c>
      <c r="I1593" s="563" t="s">
        <v>26690</v>
      </c>
      <c r="J1593" s="563" t="s">
        <v>109</v>
      </c>
      <c r="K1593" s="563" t="s">
        <v>24001</v>
      </c>
      <c r="L1593" s="563" t="s">
        <v>24001</v>
      </c>
      <c r="M1593" s="563" t="s">
        <v>24001</v>
      </c>
      <c r="N1593" s="563" t="s">
        <v>24001</v>
      </c>
      <c r="O1593" s="564" t="s">
        <v>24620</v>
      </c>
      <c r="P1593" s="564" t="s">
        <v>26697</v>
      </c>
      <c r="Q1593" s="564">
        <v>33148</v>
      </c>
      <c r="R1593" s="564">
        <v>38509</v>
      </c>
      <c r="S1593" s="564" t="s">
        <v>30116</v>
      </c>
    </row>
    <row r="1594" spans="1:19" x14ac:dyDescent="0.35">
      <c r="A1594" s="559">
        <v>4238</v>
      </c>
      <c r="B1594" s="563" t="s">
        <v>484</v>
      </c>
      <c r="C1594" s="563" t="s">
        <v>3193</v>
      </c>
      <c r="D1594" s="563" t="s">
        <v>3216</v>
      </c>
      <c r="E1594" s="563" t="s">
        <v>24001</v>
      </c>
      <c r="F1594" s="563" t="s">
        <v>3214</v>
      </c>
      <c r="G1594" s="563" t="s">
        <v>3207</v>
      </c>
      <c r="H1594" s="563" t="s">
        <v>3215</v>
      </c>
      <c r="I1594" s="563" t="s">
        <v>26690</v>
      </c>
      <c r="J1594" s="563" t="s">
        <v>109</v>
      </c>
      <c r="K1594" s="563" t="s">
        <v>24001</v>
      </c>
      <c r="L1594" s="563" t="s">
        <v>24001</v>
      </c>
      <c r="M1594" s="563" t="s">
        <v>24001</v>
      </c>
      <c r="N1594" s="563" t="s">
        <v>24001</v>
      </c>
      <c r="O1594" s="564" t="s">
        <v>24620</v>
      </c>
      <c r="P1594" s="564" t="s">
        <v>26697</v>
      </c>
      <c r="Q1594" s="564">
        <v>33148</v>
      </c>
      <c r="R1594" s="564">
        <v>38771</v>
      </c>
      <c r="S1594" s="564" t="s">
        <v>30117</v>
      </c>
    </row>
    <row r="1595" spans="1:19" x14ac:dyDescent="0.35">
      <c r="A1595" s="559">
        <v>4239</v>
      </c>
      <c r="B1595" s="563" t="s">
        <v>484</v>
      </c>
      <c r="C1595" s="563" t="s">
        <v>3193</v>
      </c>
      <c r="D1595" s="563" t="s">
        <v>3218</v>
      </c>
      <c r="E1595" s="563" t="s">
        <v>24001</v>
      </c>
      <c r="F1595" s="563" t="s">
        <v>3217</v>
      </c>
      <c r="G1595" s="563" t="s">
        <v>3207</v>
      </c>
      <c r="H1595" s="563" t="s">
        <v>2001</v>
      </c>
      <c r="I1595" s="563" t="s">
        <v>26690</v>
      </c>
      <c r="J1595" s="563" t="s">
        <v>109</v>
      </c>
      <c r="K1595" s="563" t="s">
        <v>24001</v>
      </c>
      <c r="L1595" s="563" t="s">
        <v>24001</v>
      </c>
      <c r="M1595" s="563" t="s">
        <v>24001</v>
      </c>
      <c r="N1595" s="563" t="s">
        <v>24001</v>
      </c>
      <c r="O1595" s="564" t="s">
        <v>24620</v>
      </c>
      <c r="P1595" s="564" t="s">
        <v>26697</v>
      </c>
      <c r="Q1595" s="564">
        <v>38775</v>
      </c>
      <c r="R1595" s="564">
        <v>42209.630891203698</v>
      </c>
      <c r="S1595" s="564" t="s">
        <v>30118</v>
      </c>
    </row>
    <row r="1596" spans="1:19" x14ac:dyDescent="0.35">
      <c r="A1596" s="562">
        <v>4240</v>
      </c>
      <c r="B1596" s="563" t="s">
        <v>484</v>
      </c>
      <c r="C1596" s="563" t="s">
        <v>3193</v>
      </c>
      <c r="D1596" s="563" t="s">
        <v>3221</v>
      </c>
      <c r="E1596" s="563" t="s">
        <v>24001</v>
      </c>
      <c r="F1596" s="563" t="s">
        <v>3219</v>
      </c>
      <c r="G1596" s="563" t="s">
        <v>3207</v>
      </c>
      <c r="H1596" s="563" t="s">
        <v>3220</v>
      </c>
      <c r="I1596" s="563" t="s">
        <v>26690</v>
      </c>
      <c r="J1596" s="563" t="s">
        <v>109</v>
      </c>
      <c r="K1596" s="563" t="s">
        <v>24001</v>
      </c>
      <c r="L1596" s="563" t="s">
        <v>24001</v>
      </c>
      <c r="M1596" s="563" t="s">
        <v>24001</v>
      </c>
      <c r="N1596" s="563" t="s">
        <v>24001</v>
      </c>
      <c r="O1596" s="564" t="s">
        <v>24620</v>
      </c>
      <c r="P1596" s="564" t="s">
        <v>26697</v>
      </c>
      <c r="Q1596" s="564">
        <v>39794</v>
      </c>
      <c r="R1596" s="564"/>
      <c r="S1596" s="564" t="s">
        <v>30119</v>
      </c>
    </row>
    <row r="1597" spans="1:19" x14ac:dyDescent="0.35">
      <c r="A1597" s="559">
        <v>4241</v>
      </c>
      <c r="B1597" s="563" t="s">
        <v>484</v>
      </c>
      <c r="C1597" s="563" t="s">
        <v>3193</v>
      </c>
      <c r="D1597" s="563" t="s">
        <v>3224</v>
      </c>
      <c r="E1597" s="563" t="s">
        <v>24001</v>
      </c>
      <c r="F1597" s="563" t="s">
        <v>3222</v>
      </c>
      <c r="G1597" s="563" t="s">
        <v>3207</v>
      </c>
      <c r="H1597" s="563" t="s">
        <v>3223</v>
      </c>
      <c r="I1597" s="563" t="s">
        <v>26690</v>
      </c>
      <c r="J1597" s="563" t="s">
        <v>109</v>
      </c>
      <c r="K1597" s="563" t="s">
        <v>24001</v>
      </c>
      <c r="L1597" s="563" t="s">
        <v>24001</v>
      </c>
      <c r="M1597" s="563" t="s">
        <v>24001</v>
      </c>
      <c r="N1597" s="563" t="s">
        <v>24001</v>
      </c>
      <c r="O1597" s="564" t="s">
        <v>24620</v>
      </c>
      <c r="P1597" s="564" t="s">
        <v>26697</v>
      </c>
      <c r="Q1597" s="564">
        <v>38775</v>
      </c>
      <c r="R1597" s="564"/>
      <c r="S1597" s="564" t="s">
        <v>30120</v>
      </c>
    </row>
    <row r="1598" spans="1:19" x14ac:dyDescent="0.35">
      <c r="A1598" s="559">
        <v>4242</v>
      </c>
      <c r="B1598" s="563" t="s">
        <v>484</v>
      </c>
      <c r="C1598" s="563" t="s">
        <v>3193</v>
      </c>
      <c r="D1598" s="563" t="s">
        <v>3227</v>
      </c>
      <c r="E1598" s="563" t="s">
        <v>24001</v>
      </c>
      <c r="F1598" s="563" t="s">
        <v>3225</v>
      </c>
      <c r="G1598" s="563" t="s">
        <v>3207</v>
      </c>
      <c r="H1598" s="563" t="s">
        <v>3226</v>
      </c>
      <c r="I1598" s="563" t="s">
        <v>26690</v>
      </c>
      <c r="J1598" s="563" t="s">
        <v>109</v>
      </c>
      <c r="K1598" s="563" t="s">
        <v>24001</v>
      </c>
      <c r="L1598" s="563" t="s">
        <v>24001</v>
      </c>
      <c r="M1598" s="563" t="s">
        <v>24001</v>
      </c>
      <c r="N1598" s="563" t="s">
        <v>24001</v>
      </c>
      <c r="O1598" s="564" t="s">
        <v>24620</v>
      </c>
      <c r="P1598" s="564" t="s">
        <v>26697</v>
      </c>
      <c r="Q1598" s="564">
        <v>33148</v>
      </c>
      <c r="R1598" s="564">
        <v>38509</v>
      </c>
      <c r="S1598" s="564" t="s">
        <v>30121</v>
      </c>
    </row>
    <row r="1599" spans="1:19" x14ac:dyDescent="0.35">
      <c r="A1599" s="562">
        <v>4677</v>
      </c>
      <c r="B1599" s="563" t="s">
        <v>484</v>
      </c>
      <c r="C1599" s="563" t="s">
        <v>12675</v>
      </c>
      <c r="D1599" s="563" t="s">
        <v>24706</v>
      </c>
      <c r="E1599" s="563" t="s">
        <v>11976</v>
      </c>
      <c r="F1599" s="563" t="s">
        <v>11977</v>
      </c>
      <c r="G1599" s="563" t="s">
        <v>11978</v>
      </c>
      <c r="H1599" s="563" t="s">
        <v>3709</v>
      </c>
      <c r="I1599" s="563" t="s">
        <v>26690</v>
      </c>
      <c r="J1599" s="563" t="s">
        <v>109</v>
      </c>
      <c r="K1599" s="563" t="s">
        <v>24001</v>
      </c>
      <c r="L1599" s="563" t="s">
        <v>24001</v>
      </c>
      <c r="M1599" s="563" t="s">
        <v>24001</v>
      </c>
      <c r="N1599" s="563" t="s">
        <v>24001</v>
      </c>
      <c r="O1599" s="564" t="s">
        <v>24001</v>
      </c>
      <c r="P1599" s="564" t="s">
        <v>24001</v>
      </c>
      <c r="Q1599" s="564">
        <v>33148</v>
      </c>
      <c r="R1599" s="564">
        <v>43249.533692129597</v>
      </c>
      <c r="S1599" s="564" t="s">
        <v>30122</v>
      </c>
    </row>
    <row r="1600" spans="1:19" x14ac:dyDescent="0.35">
      <c r="A1600" s="559">
        <v>5386</v>
      </c>
      <c r="B1600" s="563" t="s">
        <v>484</v>
      </c>
      <c r="C1600" s="563" t="s">
        <v>28883</v>
      </c>
      <c r="D1600" s="563" t="s">
        <v>13992</v>
      </c>
      <c r="E1600" s="563" t="s">
        <v>13989</v>
      </c>
      <c r="F1600" s="563" t="s">
        <v>13990</v>
      </c>
      <c r="G1600" s="563" t="s">
        <v>13991</v>
      </c>
      <c r="H1600" s="563" t="s">
        <v>13401</v>
      </c>
      <c r="I1600" s="563" t="s">
        <v>26690</v>
      </c>
      <c r="J1600" s="563" t="s">
        <v>24001</v>
      </c>
      <c r="K1600" s="563" t="s">
        <v>24001</v>
      </c>
      <c r="L1600" s="563" t="s">
        <v>24001</v>
      </c>
      <c r="M1600" s="563" t="s">
        <v>24001</v>
      </c>
      <c r="N1600" s="563" t="s">
        <v>24001</v>
      </c>
      <c r="O1600" s="564" t="s">
        <v>24001</v>
      </c>
      <c r="P1600" s="564" t="s">
        <v>24001</v>
      </c>
      <c r="Q1600" s="564">
        <v>33148</v>
      </c>
      <c r="R1600" s="564"/>
      <c r="S1600" s="564" t="s">
        <v>30123</v>
      </c>
    </row>
    <row r="1601" spans="1:19" x14ac:dyDescent="0.35">
      <c r="A1601" s="559">
        <v>1068</v>
      </c>
      <c r="B1601" s="563" t="s">
        <v>484</v>
      </c>
      <c r="C1601" s="563" t="s">
        <v>28929</v>
      </c>
      <c r="D1601" s="563" t="s">
        <v>17255</v>
      </c>
      <c r="E1601" s="563" t="s">
        <v>17251</v>
      </c>
      <c r="F1601" s="563" t="s">
        <v>17252</v>
      </c>
      <c r="G1601" s="563" t="s">
        <v>17253</v>
      </c>
      <c r="H1601" s="563" t="s">
        <v>17254</v>
      </c>
      <c r="I1601" s="563" t="s">
        <v>26690</v>
      </c>
      <c r="J1601" s="563" t="s">
        <v>24001</v>
      </c>
      <c r="K1601" s="563" t="s">
        <v>24001</v>
      </c>
      <c r="L1601" s="563" t="s">
        <v>24001</v>
      </c>
      <c r="M1601" s="563" t="s">
        <v>24001</v>
      </c>
      <c r="N1601" s="563" t="s">
        <v>24001</v>
      </c>
      <c r="O1601" s="564" t="s">
        <v>24001</v>
      </c>
      <c r="P1601" s="564" t="s">
        <v>24001</v>
      </c>
      <c r="Q1601" s="564">
        <v>33148</v>
      </c>
      <c r="R1601" s="564"/>
      <c r="S1601" s="564" t="s">
        <v>34303</v>
      </c>
    </row>
    <row r="1602" spans="1:19" x14ac:dyDescent="0.35">
      <c r="A1602" s="562">
        <v>1069</v>
      </c>
      <c r="B1602" s="563" t="s">
        <v>484</v>
      </c>
      <c r="C1602" s="563" t="s">
        <v>28929</v>
      </c>
      <c r="D1602" s="563" t="s">
        <v>17259</v>
      </c>
      <c r="E1602" s="563" t="s">
        <v>17256</v>
      </c>
      <c r="F1602" s="563" t="s">
        <v>17257</v>
      </c>
      <c r="G1602" s="563" t="s">
        <v>17253</v>
      </c>
      <c r="H1602" s="563" t="s">
        <v>17258</v>
      </c>
      <c r="I1602" s="563" t="s">
        <v>26690</v>
      </c>
      <c r="J1602" s="563" t="s">
        <v>24001</v>
      </c>
      <c r="K1602" s="563" t="s">
        <v>24001</v>
      </c>
      <c r="L1602" s="563" t="s">
        <v>24001</v>
      </c>
      <c r="M1602" s="563" t="s">
        <v>24001</v>
      </c>
      <c r="N1602" s="563" t="s">
        <v>24001</v>
      </c>
      <c r="O1602" s="564" t="s">
        <v>24001</v>
      </c>
      <c r="P1602" s="564" t="s">
        <v>24001</v>
      </c>
      <c r="Q1602" s="564">
        <v>33148</v>
      </c>
      <c r="R1602" s="564"/>
      <c r="S1602" s="564" t="s">
        <v>30124</v>
      </c>
    </row>
    <row r="1603" spans="1:19" x14ac:dyDescent="0.35">
      <c r="A1603" s="559">
        <v>1070</v>
      </c>
      <c r="B1603" s="563" t="s">
        <v>484</v>
      </c>
      <c r="C1603" s="563" t="s">
        <v>28929</v>
      </c>
      <c r="D1603" s="563" t="s">
        <v>17262</v>
      </c>
      <c r="E1603" s="563" t="s">
        <v>17260</v>
      </c>
      <c r="F1603" s="563" t="s">
        <v>17261</v>
      </c>
      <c r="G1603" s="563" t="s">
        <v>17253</v>
      </c>
      <c r="H1603" s="563" t="s">
        <v>55</v>
      </c>
      <c r="I1603" s="563" t="s">
        <v>26690</v>
      </c>
      <c r="J1603" s="563" t="s">
        <v>24001</v>
      </c>
      <c r="K1603" s="563" t="s">
        <v>24001</v>
      </c>
      <c r="L1603" s="563" t="s">
        <v>24001</v>
      </c>
      <c r="M1603" s="563" t="s">
        <v>24001</v>
      </c>
      <c r="N1603" s="563" t="s">
        <v>24001</v>
      </c>
      <c r="O1603" s="564" t="s">
        <v>24001</v>
      </c>
      <c r="P1603" s="564" t="s">
        <v>24001</v>
      </c>
      <c r="Q1603" s="564">
        <v>33148</v>
      </c>
      <c r="R1603" s="564"/>
      <c r="S1603" s="564" t="s">
        <v>17262</v>
      </c>
    </row>
    <row r="1604" spans="1:19" x14ac:dyDescent="0.35">
      <c r="A1604" s="559">
        <v>4436</v>
      </c>
      <c r="B1604" s="563" t="s">
        <v>484</v>
      </c>
      <c r="C1604" s="563" t="s">
        <v>10615</v>
      </c>
      <c r="D1604" s="563" t="s">
        <v>10660</v>
      </c>
      <c r="E1604" s="563" t="s">
        <v>10656</v>
      </c>
      <c r="F1604" s="563" t="s">
        <v>10657</v>
      </c>
      <c r="G1604" s="563" t="s">
        <v>10658</v>
      </c>
      <c r="H1604" s="563" t="s">
        <v>10659</v>
      </c>
      <c r="I1604" s="563" t="s">
        <v>26690</v>
      </c>
      <c r="J1604" s="563" t="s">
        <v>24001</v>
      </c>
      <c r="K1604" s="563" t="s">
        <v>24001</v>
      </c>
      <c r="L1604" s="563" t="s">
        <v>24001</v>
      </c>
      <c r="M1604" s="563" t="s">
        <v>24001</v>
      </c>
      <c r="N1604" s="563" t="s">
        <v>24001</v>
      </c>
      <c r="O1604" s="564" t="s">
        <v>24001</v>
      </c>
      <c r="P1604" s="564" t="s">
        <v>24001</v>
      </c>
      <c r="Q1604" s="564">
        <v>33148</v>
      </c>
      <c r="R1604" s="564"/>
      <c r="S1604" s="564" t="s">
        <v>30125</v>
      </c>
    </row>
    <row r="1605" spans="1:19" x14ac:dyDescent="0.35">
      <c r="A1605" s="562">
        <v>4437</v>
      </c>
      <c r="B1605" s="563" t="s">
        <v>484</v>
      </c>
      <c r="C1605" s="563" t="s">
        <v>10615</v>
      </c>
      <c r="D1605" s="563" t="s">
        <v>10664</v>
      </c>
      <c r="E1605" s="563" t="s">
        <v>10661</v>
      </c>
      <c r="F1605" s="563" t="s">
        <v>10662</v>
      </c>
      <c r="G1605" s="563" t="s">
        <v>10658</v>
      </c>
      <c r="H1605" s="563" t="s">
        <v>10663</v>
      </c>
      <c r="I1605" s="563" t="s">
        <v>27205</v>
      </c>
      <c r="J1605" s="563" t="s">
        <v>24001</v>
      </c>
      <c r="K1605" s="563" t="s">
        <v>24001</v>
      </c>
      <c r="L1605" s="563" t="s">
        <v>24001</v>
      </c>
      <c r="M1605" s="563" t="s">
        <v>24001</v>
      </c>
      <c r="N1605" s="563" t="s">
        <v>24001</v>
      </c>
      <c r="O1605" s="564" t="s">
        <v>24001</v>
      </c>
      <c r="P1605" s="564" t="s">
        <v>24001</v>
      </c>
      <c r="Q1605" s="564">
        <v>33148</v>
      </c>
      <c r="R1605" s="564">
        <v>41985.5545486111</v>
      </c>
      <c r="S1605" s="564" t="s">
        <v>30126</v>
      </c>
    </row>
    <row r="1606" spans="1:19" x14ac:dyDescent="0.35">
      <c r="A1606" s="559">
        <v>5387</v>
      </c>
      <c r="B1606" s="563" t="s">
        <v>484</v>
      </c>
      <c r="C1606" s="563" t="s">
        <v>28883</v>
      </c>
      <c r="D1606" s="563" t="s">
        <v>13997</v>
      </c>
      <c r="E1606" s="563" t="s">
        <v>13993</v>
      </c>
      <c r="F1606" s="563" t="s">
        <v>13994</v>
      </c>
      <c r="G1606" s="563" t="s">
        <v>13995</v>
      </c>
      <c r="H1606" s="563" t="s">
        <v>13996</v>
      </c>
      <c r="I1606" s="563" t="s">
        <v>27377</v>
      </c>
      <c r="J1606" s="563" t="s">
        <v>109</v>
      </c>
      <c r="K1606" s="563" t="s">
        <v>24001</v>
      </c>
      <c r="L1606" s="563" t="s">
        <v>24001</v>
      </c>
      <c r="M1606" s="563" t="s">
        <v>24001</v>
      </c>
      <c r="N1606" s="563" t="s">
        <v>24001</v>
      </c>
      <c r="O1606" s="564" t="s">
        <v>24001</v>
      </c>
      <c r="P1606" s="564" t="s">
        <v>24001</v>
      </c>
      <c r="Q1606" s="564">
        <v>33148</v>
      </c>
      <c r="R1606" s="564">
        <v>38509</v>
      </c>
      <c r="S1606" s="564" t="s">
        <v>30127</v>
      </c>
    </row>
    <row r="1607" spans="1:19" x14ac:dyDescent="0.35">
      <c r="A1607" s="559">
        <v>1071</v>
      </c>
      <c r="B1607" s="563" t="s">
        <v>484</v>
      </c>
      <c r="C1607" s="563" t="s">
        <v>28929</v>
      </c>
      <c r="D1607" s="563" t="s">
        <v>24086</v>
      </c>
      <c r="E1607" s="563" t="s">
        <v>17263</v>
      </c>
      <c r="F1607" s="563" t="s">
        <v>24087</v>
      </c>
      <c r="G1607" s="563" t="s">
        <v>17265</v>
      </c>
      <c r="H1607" s="563" t="s">
        <v>17266</v>
      </c>
      <c r="I1607" s="563" t="s">
        <v>26753</v>
      </c>
      <c r="J1607" s="563" t="s">
        <v>24001</v>
      </c>
      <c r="K1607" s="563" t="s">
        <v>24001</v>
      </c>
      <c r="L1607" s="563" t="s">
        <v>24001</v>
      </c>
      <c r="M1607" s="563" t="s">
        <v>24001</v>
      </c>
      <c r="N1607" s="563" t="s">
        <v>24001</v>
      </c>
      <c r="O1607" s="564" t="s">
        <v>24001</v>
      </c>
      <c r="P1607" s="564" t="s">
        <v>24001</v>
      </c>
      <c r="Q1607" s="564">
        <v>42537</v>
      </c>
      <c r="R1607" s="564"/>
      <c r="S1607" s="564" t="s">
        <v>30128</v>
      </c>
    </row>
    <row r="1608" spans="1:19" x14ac:dyDescent="0.35">
      <c r="A1608" s="562">
        <v>1072</v>
      </c>
      <c r="B1608" s="563" t="s">
        <v>484</v>
      </c>
      <c r="C1608" s="563" t="s">
        <v>28929</v>
      </c>
      <c r="D1608" s="563" t="s">
        <v>17267</v>
      </c>
      <c r="E1608" s="563" t="s">
        <v>17263</v>
      </c>
      <c r="F1608" s="563" t="s">
        <v>17264</v>
      </c>
      <c r="G1608" s="563" t="s">
        <v>17265</v>
      </c>
      <c r="H1608" s="563" t="s">
        <v>17266</v>
      </c>
      <c r="I1608" s="563" t="s">
        <v>27498</v>
      </c>
      <c r="J1608" s="563" t="s">
        <v>109</v>
      </c>
      <c r="K1608" s="563" t="s">
        <v>24001</v>
      </c>
      <c r="L1608" s="563" t="s">
        <v>24001</v>
      </c>
      <c r="M1608" s="563" t="s">
        <v>24001</v>
      </c>
      <c r="N1608" s="563" t="s">
        <v>24001</v>
      </c>
      <c r="O1608" s="564" t="s">
        <v>24001</v>
      </c>
      <c r="P1608" s="564" t="s">
        <v>24001</v>
      </c>
      <c r="Q1608" s="564">
        <v>38762</v>
      </c>
      <c r="R1608" s="564"/>
      <c r="S1608" s="564" t="s">
        <v>30129</v>
      </c>
    </row>
    <row r="1609" spans="1:19" x14ac:dyDescent="0.35">
      <c r="A1609" s="559">
        <v>1073</v>
      </c>
      <c r="B1609" s="563" t="s">
        <v>484</v>
      </c>
      <c r="C1609" s="563" t="s">
        <v>28929</v>
      </c>
      <c r="D1609" s="563" t="s">
        <v>17269</v>
      </c>
      <c r="E1609" s="563" t="s">
        <v>24088</v>
      </c>
      <c r="F1609" s="563" t="s">
        <v>17268</v>
      </c>
      <c r="G1609" s="563" t="s">
        <v>17265</v>
      </c>
      <c r="H1609" s="563" t="s">
        <v>17266</v>
      </c>
      <c r="I1609" s="563" t="s">
        <v>27499</v>
      </c>
      <c r="J1609" s="563" t="s">
        <v>24001</v>
      </c>
      <c r="K1609" s="563" t="s">
        <v>24001</v>
      </c>
      <c r="L1609" s="563" t="s">
        <v>24001</v>
      </c>
      <c r="M1609" s="563" t="s">
        <v>24001</v>
      </c>
      <c r="N1609" s="563" t="s">
        <v>24001</v>
      </c>
      <c r="O1609" s="564" t="s">
        <v>24001</v>
      </c>
      <c r="P1609" s="564" t="s">
        <v>24001</v>
      </c>
      <c r="Q1609" s="564">
        <v>38762</v>
      </c>
      <c r="R1609" s="564"/>
      <c r="S1609" s="564" t="s">
        <v>30130</v>
      </c>
    </row>
    <row r="1610" spans="1:19" x14ac:dyDescent="0.35">
      <c r="A1610" s="559">
        <v>1074</v>
      </c>
      <c r="B1610" s="563" t="s">
        <v>484</v>
      </c>
      <c r="C1610" s="563" t="s">
        <v>28929</v>
      </c>
      <c r="D1610" s="563" t="s">
        <v>17272</v>
      </c>
      <c r="E1610" s="563" t="s">
        <v>24001</v>
      </c>
      <c r="F1610" s="563" t="s">
        <v>17270</v>
      </c>
      <c r="G1610" s="563" t="s">
        <v>17265</v>
      </c>
      <c r="H1610" s="563" t="s">
        <v>17271</v>
      </c>
      <c r="I1610" s="563" t="s">
        <v>27500</v>
      </c>
      <c r="J1610" s="563" t="s">
        <v>109</v>
      </c>
      <c r="K1610" s="563" t="s">
        <v>24001</v>
      </c>
      <c r="L1610" s="563" t="s">
        <v>24001</v>
      </c>
      <c r="M1610" s="563" t="s">
        <v>24001</v>
      </c>
      <c r="N1610" s="563" t="s">
        <v>24001</v>
      </c>
      <c r="O1610" s="564" t="s">
        <v>24001</v>
      </c>
      <c r="P1610" s="564" t="s">
        <v>24001</v>
      </c>
      <c r="Q1610" s="564">
        <v>33148</v>
      </c>
      <c r="R1610" s="564">
        <v>33665</v>
      </c>
      <c r="S1610" s="564" t="s">
        <v>30131</v>
      </c>
    </row>
    <row r="1611" spans="1:19" x14ac:dyDescent="0.35">
      <c r="A1611" s="562">
        <v>1075</v>
      </c>
      <c r="B1611" s="563" t="s">
        <v>484</v>
      </c>
      <c r="C1611" s="563" t="s">
        <v>28929</v>
      </c>
      <c r="D1611" s="563" t="s">
        <v>17274</v>
      </c>
      <c r="E1611" s="563" t="s">
        <v>17263</v>
      </c>
      <c r="F1611" s="563" t="s">
        <v>17273</v>
      </c>
      <c r="G1611" s="563" t="s">
        <v>17265</v>
      </c>
      <c r="H1611" s="563" t="s">
        <v>55</v>
      </c>
      <c r="I1611" s="563" t="s">
        <v>26690</v>
      </c>
      <c r="J1611" s="563" t="s">
        <v>109</v>
      </c>
      <c r="K1611" s="563" t="s">
        <v>24001</v>
      </c>
      <c r="L1611" s="563" t="s">
        <v>24001</v>
      </c>
      <c r="M1611" s="563" t="s">
        <v>24001</v>
      </c>
      <c r="N1611" s="563" t="s">
        <v>24001</v>
      </c>
      <c r="O1611" s="564" t="s">
        <v>24001</v>
      </c>
      <c r="P1611" s="564" t="s">
        <v>24001</v>
      </c>
      <c r="Q1611" s="564">
        <v>33148</v>
      </c>
      <c r="R1611" s="564"/>
      <c r="S1611" s="564" t="s">
        <v>17274</v>
      </c>
    </row>
    <row r="1612" spans="1:19" x14ac:dyDescent="0.35">
      <c r="A1612" s="559">
        <v>4457</v>
      </c>
      <c r="B1612" s="563" t="s">
        <v>484</v>
      </c>
      <c r="C1612" s="563" t="s">
        <v>11038</v>
      </c>
      <c r="D1612" s="563" t="s">
        <v>11075</v>
      </c>
      <c r="E1612" s="563" t="s">
        <v>11072</v>
      </c>
      <c r="F1612" s="563" t="s">
        <v>11073</v>
      </c>
      <c r="G1612" s="563" t="s">
        <v>11074</v>
      </c>
      <c r="H1612" s="563" t="s">
        <v>124</v>
      </c>
      <c r="I1612" s="563" t="s">
        <v>26690</v>
      </c>
      <c r="J1612" s="563" t="s">
        <v>24001</v>
      </c>
      <c r="K1612" s="563" t="s">
        <v>24001</v>
      </c>
      <c r="L1612" s="563" t="s">
        <v>24001</v>
      </c>
      <c r="M1612" s="563" t="s">
        <v>24001</v>
      </c>
      <c r="N1612" s="563" t="s">
        <v>24001</v>
      </c>
      <c r="O1612" s="564" t="s">
        <v>24001</v>
      </c>
      <c r="P1612" s="564" t="s">
        <v>24001</v>
      </c>
      <c r="Q1612" s="564">
        <v>33148</v>
      </c>
      <c r="R1612" s="564"/>
      <c r="S1612" s="564" t="s">
        <v>30132</v>
      </c>
    </row>
    <row r="1613" spans="1:19" x14ac:dyDescent="0.35">
      <c r="A1613" s="559">
        <v>4458</v>
      </c>
      <c r="B1613" s="563" t="s">
        <v>484</v>
      </c>
      <c r="C1613" s="563" t="s">
        <v>11038</v>
      </c>
      <c r="D1613" s="563" t="s">
        <v>11078</v>
      </c>
      <c r="E1613" s="563" t="s">
        <v>11076</v>
      </c>
      <c r="F1613" s="563" t="s">
        <v>11077</v>
      </c>
      <c r="G1613" s="563" t="s">
        <v>11074</v>
      </c>
      <c r="H1613" s="563" t="s">
        <v>55</v>
      </c>
      <c r="I1613" s="563" t="s">
        <v>26690</v>
      </c>
      <c r="J1613" s="563" t="s">
        <v>24001</v>
      </c>
      <c r="K1613" s="563" t="s">
        <v>24001</v>
      </c>
      <c r="L1613" s="563" t="s">
        <v>24001</v>
      </c>
      <c r="M1613" s="563" t="s">
        <v>24001</v>
      </c>
      <c r="N1613" s="563" t="s">
        <v>24001</v>
      </c>
      <c r="O1613" s="564" t="s">
        <v>24001</v>
      </c>
      <c r="P1613" s="564" t="s">
        <v>24001</v>
      </c>
      <c r="Q1613" s="564">
        <v>33148</v>
      </c>
      <c r="R1613" s="564"/>
      <c r="S1613" s="564" t="s">
        <v>11078</v>
      </c>
    </row>
    <row r="1614" spans="1:19" x14ac:dyDescent="0.35">
      <c r="A1614" s="562">
        <v>1076</v>
      </c>
      <c r="B1614" s="563" t="s">
        <v>484</v>
      </c>
      <c r="C1614" s="563" t="s">
        <v>28929</v>
      </c>
      <c r="D1614" s="563" t="s">
        <v>17279</v>
      </c>
      <c r="E1614" s="563" t="s">
        <v>17275</v>
      </c>
      <c r="F1614" s="563" t="s">
        <v>17276</v>
      </c>
      <c r="G1614" s="563" t="s">
        <v>17277</v>
      </c>
      <c r="H1614" s="563" t="s">
        <v>17278</v>
      </c>
      <c r="I1614" s="563" t="s">
        <v>26690</v>
      </c>
      <c r="J1614" s="563" t="s">
        <v>109</v>
      </c>
      <c r="K1614" s="563" t="s">
        <v>24001</v>
      </c>
      <c r="L1614" s="563" t="s">
        <v>24001</v>
      </c>
      <c r="M1614" s="563" t="s">
        <v>24001</v>
      </c>
      <c r="N1614" s="563" t="s">
        <v>24001</v>
      </c>
      <c r="O1614" s="564" t="s">
        <v>24001</v>
      </c>
      <c r="P1614" s="564" t="s">
        <v>24001</v>
      </c>
      <c r="Q1614" s="564">
        <v>33148</v>
      </c>
      <c r="R1614" s="564"/>
      <c r="S1614" s="564" t="s">
        <v>30133</v>
      </c>
    </row>
    <row r="1615" spans="1:19" x14ac:dyDescent="0.35">
      <c r="A1615" s="559">
        <v>1077</v>
      </c>
      <c r="B1615" s="563" t="s">
        <v>484</v>
      </c>
      <c r="C1615" s="563" t="s">
        <v>28929</v>
      </c>
      <c r="D1615" s="563" t="s">
        <v>17282</v>
      </c>
      <c r="E1615" s="563" t="s">
        <v>17280</v>
      </c>
      <c r="F1615" s="563" t="s">
        <v>17281</v>
      </c>
      <c r="G1615" s="563" t="s">
        <v>17277</v>
      </c>
      <c r="H1615" s="563" t="s">
        <v>17195</v>
      </c>
      <c r="I1615" s="563" t="s">
        <v>26690</v>
      </c>
      <c r="J1615" s="563" t="s">
        <v>109</v>
      </c>
      <c r="K1615" s="563" t="s">
        <v>24001</v>
      </c>
      <c r="L1615" s="563" t="s">
        <v>24001</v>
      </c>
      <c r="M1615" s="563" t="s">
        <v>24001</v>
      </c>
      <c r="N1615" s="563" t="s">
        <v>24001</v>
      </c>
      <c r="O1615" s="564" t="s">
        <v>24001</v>
      </c>
      <c r="P1615" s="564" t="s">
        <v>24001</v>
      </c>
      <c r="Q1615" s="564">
        <v>33148</v>
      </c>
      <c r="R1615" s="564"/>
      <c r="S1615" s="564" t="s">
        <v>30134</v>
      </c>
    </row>
    <row r="1616" spans="1:19" x14ac:dyDescent="0.35">
      <c r="A1616" s="559">
        <v>1078</v>
      </c>
      <c r="B1616" s="563" t="s">
        <v>484</v>
      </c>
      <c r="C1616" s="563" t="s">
        <v>28929</v>
      </c>
      <c r="D1616" s="563" t="s">
        <v>17285</v>
      </c>
      <c r="E1616" s="563" t="s">
        <v>17283</v>
      </c>
      <c r="F1616" s="563" t="s">
        <v>17284</v>
      </c>
      <c r="G1616" s="563" t="s">
        <v>17277</v>
      </c>
      <c r="H1616" s="563" t="s">
        <v>55</v>
      </c>
      <c r="I1616" s="563" t="s">
        <v>26690</v>
      </c>
      <c r="J1616" s="563" t="s">
        <v>109</v>
      </c>
      <c r="K1616" s="563" t="s">
        <v>24001</v>
      </c>
      <c r="L1616" s="563" t="s">
        <v>24001</v>
      </c>
      <c r="M1616" s="563" t="s">
        <v>24001</v>
      </c>
      <c r="N1616" s="563" t="s">
        <v>24001</v>
      </c>
      <c r="O1616" s="564" t="s">
        <v>24001</v>
      </c>
      <c r="P1616" s="564" t="s">
        <v>24001</v>
      </c>
      <c r="Q1616" s="564">
        <v>33148</v>
      </c>
      <c r="R1616" s="564"/>
      <c r="S1616" s="564" t="s">
        <v>17285</v>
      </c>
    </row>
    <row r="1617" spans="1:19" x14ac:dyDescent="0.35">
      <c r="A1617" s="562">
        <v>6178</v>
      </c>
      <c r="B1617" s="562" t="s">
        <v>484</v>
      </c>
      <c r="C1617" s="562" t="s">
        <v>18666</v>
      </c>
      <c r="D1617" s="562" t="s">
        <v>18779</v>
      </c>
      <c r="E1617" s="562" t="s">
        <v>18776</v>
      </c>
      <c r="F1617" s="562" t="s">
        <v>18777</v>
      </c>
      <c r="G1617" s="562" t="s">
        <v>18778</v>
      </c>
      <c r="H1617" s="562" t="s">
        <v>55</v>
      </c>
      <c r="I1617" s="562" t="s">
        <v>26690</v>
      </c>
      <c r="J1617" s="562" t="s">
        <v>24001</v>
      </c>
      <c r="K1617" s="562" t="s">
        <v>24001</v>
      </c>
      <c r="L1617" s="562" t="s">
        <v>24001</v>
      </c>
      <c r="M1617" s="562" t="s">
        <v>24001</v>
      </c>
      <c r="N1617" s="562" t="s">
        <v>24001</v>
      </c>
      <c r="O1617" s="565" t="s">
        <v>24001</v>
      </c>
      <c r="P1617" s="565" t="s">
        <v>24001</v>
      </c>
      <c r="Q1617" s="565">
        <v>33148</v>
      </c>
      <c r="R1617" s="565"/>
      <c r="S1617" s="565" t="s">
        <v>18779</v>
      </c>
    </row>
    <row r="1618" spans="1:19" x14ac:dyDescent="0.35">
      <c r="A1618" s="559">
        <v>751</v>
      </c>
      <c r="B1618" s="563" t="s">
        <v>484</v>
      </c>
      <c r="C1618" s="563" t="s">
        <v>18666</v>
      </c>
      <c r="D1618" s="563" t="s">
        <v>18783</v>
      </c>
      <c r="E1618" s="563" t="s">
        <v>24001</v>
      </c>
      <c r="F1618" s="563" t="s">
        <v>18780</v>
      </c>
      <c r="G1618" s="563" t="s">
        <v>18781</v>
      </c>
      <c r="H1618" s="563" t="s">
        <v>18782</v>
      </c>
      <c r="I1618" s="563" t="s">
        <v>26690</v>
      </c>
      <c r="J1618" s="563" t="s">
        <v>109</v>
      </c>
      <c r="K1618" s="563" t="s">
        <v>24001</v>
      </c>
      <c r="L1618" s="563" t="s">
        <v>24001</v>
      </c>
      <c r="M1618" s="563" t="s">
        <v>24001</v>
      </c>
      <c r="N1618" s="563" t="s">
        <v>24001</v>
      </c>
      <c r="O1618" s="564" t="s">
        <v>24001</v>
      </c>
      <c r="P1618" s="564" t="s">
        <v>24001</v>
      </c>
      <c r="Q1618" s="564">
        <v>33148</v>
      </c>
      <c r="R1618" s="564"/>
      <c r="S1618" s="564" t="s">
        <v>30135</v>
      </c>
    </row>
    <row r="1619" spans="1:19" x14ac:dyDescent="0.35">
      <c r="A1619" s="559">
        <v>752</v>
      </c>
      <c r="B1619" s="563" t="s">
        <v>484</v>
      </c>
      <c r="C1619" s="563" t="s">
        <v>18666</v>
      </c>
      <c r="D1619" s="563" t="s">
        <v>18787</v>
      </c>
      <c r="E1619" s="563" t="s">
        <v>18784</v>
      </c>
      <c r="F1619" s="563" t="s">
        <v>18785</v>
      </c>
      <c r="G1619" s="563" t="s">
        <v>18781</v>
      </c>
      <c r="H1619" s="563" t="s">
        <v>18786</v>
      </c>
      <c r="I1619" s="563" t="s">
        <v>26690</v>
      </c>
      <c r="J1619" s="563" t="s">
        <v>24001</v>
      </c>
      <c r="K1619" s="563" t="s">
        <v>24001</v>
      </c>
      <c r="L1619" s="563" t="s">
        <v>24001</v>
      </c>
      <c r="M1619" s="563" t="s">
        <v>24001</v>
      </c>
      <c r="N1619" s="563" t="s">
        <v>24001</v>
      </c>
      <c r="O1619" s="564" t="s">
        <v>24001</v>
      </c>
      <c r="P1619" s="564" t="s">
        <v>24001</v>
      </c>
      <c r="Q1619" s="564">
        <v>35783</v>
      </c>
      <c r="R1619" s="564"/>
      <c r="S1619" s="564" t="s">
        <v>30136</v>
      </c>
    </row>
    <row r="1620" spans="1:19" x14ac:dyDescent="0.35">
      <c r="A1620" s="562">
        <v>753</v>
      </c>
      <c r="B1620" s="563" t="s">
        <v>484</v>
      </c>
      <c r="C1620" s="563" t="s">
        <v>18666</v>
      </c>
      <c r="D1620" s="563" t="s">
        <v>18789</v>
      </c>
      <c r="E1620" s="563" t="s">
        <v>18784</v>
      </c>
      <c r="F1620" s="563" t="s">
        <v>18788</v>
      </c>
      <c r="G1620" s="563" t="s">
        <v>18781</v>
      </c>
      <c r="H1620" s="563" t="s">
        <v>18786</v>
      </c>
      <c r="I1620" s="563" t="s">
        <v>27553</v>
      </c>
      <c r="J1620" s="563" t="s">
        <v>24001</v>
      </c>
      <c r="K1620" s="563" t="s">
        <v>24001</v>
      </c>
      <c r="L1620" s="563" t="s">
        <v>24001</v>
      </c>
      <c r="M1620" s="563" t="s">
        <v>24001</v>
      </c>
      <c r="N1620" s="563" t="s">
        <v>24001</v>
      </c>
      <c r="O1620" s="564" t="s">
        <v>24001</v>
      </c>
      <c r="P1620" s="564" t="s">
        <v>24001</v>
      </c>
      <c r="Q1620" s="564">
        <v>35783</v>
      </c>
      <c r="R1620" s="564">
        <v>38421</v>
      </c>
      <c r="S1620" s="564" t="s">
        <v>30137</v>
      </c>
    </row>
    <row r="1621" spans="1:19" x14ac:dyDescent="0.35">
      <c r="A1621" s="559">
        <v>754</v>
      </c>
      <c r="B1621" s="563" t="s">
        <v>484</v>
      </c>
      <c r="C1621" s="563" t="s">
        <v>18666</v>
      </c>
      <c r="D1621" s="563" t="s">
        <v>18792</v>
      </c>
      <c r="E1621" s="563" t="s">
        <v>18790</v>
      </c>
      <c r="F1621" s="563" t="s">
        <v>18791</v>
      </c>
      <c r="G1621" s="563" t="s">
        <v>18781</v>
      </c>
      <c r="H1621" s="563" t="s">
        <v>17151</v>
      </c>
      <c r="I1621" s="563" t="s">
        <v>26690</v>
      </c>
      <c r="J1621" s="563" t="s">
        <v>109</v>
      </c>
      <c r="K1621" s="563" t="s">
        <v>24001</v>
      </c>
      <c r="L1621" s="563" t="s">
        <v>24001</v>
      </c>
      <c r="M1621" s="563" t="s">
        <v>24001</v>
      </c>
      <c r="N1621" s="563" t="s">
        <v>24001</v>
      </c>
      <c r="O1621" s="564" t="s">
        <v>24001</v>
      </c>
      <c r="P1621" s="564" t="s">
        <v>24001</v>
      </c>
      <c r="Q1621" s="564">
        <v>33148</v>
      </c>
      <c r="R1621" s="564"/>
      <c r="S1621" s="564" t="s">
        <v>30138</v>
      </c>
    </row>
    <row r="1622" spans="1:19" x14ac:dyDescent="0.35">
      <c r="A1622" s="559">
        <v>755</v>
      </c>
      <c r="B1622" s="563" t="s">
        <v>484</v>
      </c>
      <c r="C1622" s="563" t="s">
        <v>18666</v>
      </c>
      <c r="D1622" s="563" t="s">
        <v>18796</v>
      </c>
      <c r="E1622" s="563" t="s">
        <v>18793</v>
      </c>
      <c r="F1622" s="563" t="s">
        <v>18794</v>
      </c>
      <c r="G1622" s="563" t="s">
        <v>18781</v>
      </c>
      <c r="H1622" s="563" t="s">
        <v>18795</v>
      </c>
      <c r="I1622" s="563" t="s">
        <v>26690</v>
      </c>
      <c r="J1622" s="563" t="s">
        <v>24001</v>
      </c>
      <c r="K1622" s="563" t="s">
        <v>62</v>
      </c>
      <c r="L1622" s="563" t="s">
        <v>24001</v>
      </c>
      <c r="M1622" s="563" t="s">
        <v>24001</v>
      </c>
      <c r="N1622" s="563" t="s">
        <v>24001</v>
      </c>
      <c r="O1622" s="564" t="s">
        <v>24001</v>
      </c>
      <c r="P1622" s="564" t="s">
        <v>24001</v>
      </c>
      <c r="Q1622" s="564">
        <v>33148</v>
      </c>
      <c r="R1622" s="564"/>
      <c r="S1622" s="564" t="s">
        <v>30139</v>
      </c>
    </row>
    <row r="1623" spans="1:19" x14ac:dyDescent="0.35">
      <c r="A1623" s="562">
        <v>756</v>
      </c>
      <c r="B1623" s="563" t="s">
        <v>484</v>
      </c>
      <c r="C1623" s="563" t="s">
        <v>18666</v>
      </c>
      <c r="D1623" s="563" t="s">
        <v>18800</v>
      </c>
      <c r="E1623" s="563" t="s">
        <v>18797</v>
      </c>
      <c r="F1623" s="563" t="s">
        <v>18798</v>
      </c>
      <c r="G1623" s="563" t="s">
        <v>18781</v>
      </c>
      <c r="H1623" s="563" t="s">
        <v>18799</v>
      </c>
      <c r="I1623" s="563" t="s">
        <v>26690</v>
      </c>
      <c r="J1623" s="563" t="s">
        <v>109</v>
      </c>
      <c r="K1623" s="563" t="s">
        <v>24001</v>
      </c>
      <c r="L1623" s="563" t="s">
        <v>24001</v>
      </c>
      <c r="M1623" s="563" t="s">
        <v>24001</v>
      </c>
      <c r="N1623" s="563" t="s">
        <v>24001</v>
      </c>
      <c r="O1623" s="564" t="s">
        <v>24001</v>
      </c>
      <c r="P1623" s="564" t="s">
        <v>24001</v>
      </c>
      <c r="Q1623" s="564">
        <v>33148</v>
      </c>
      <c r="R1623" s="564"/>
      <c r="S1623" s="564" t="s">
        <v>30140</v>
      </c>
    </row>
    <row r="1624" spans="1:19" x14ac:dyDescent="0.35">
      <c r="A1624" s="559">
        <v>757</v>
      </c>
      <c r="B1624" s="563" t="s">
        <v>484</v>
      </c>
      <c r="C1624" s="563" t="s">
        <v>18666</v>
      </c>
      <c r="D1624" s="563" t="s">
        <v>18803</v>
      </c>
      <c r="E1624" s="563" t="s">
        <v>18801</v>
      </c>
      <c r="F1624" s="563" t="s">
        <v>18802</v>
      </c>
      <c r="G1624" s="563" t="s">
        <v>18781</v>
      </c>
      <c r="H1624" s="563" t="s">
        <v>16492</v>
      </c>
      <c r="I1624" s="563" t="s">
        <v>26690</v>
      </c>
      <c r="J1624" s="563" t="s">
        <v>24001</v>
      </c>
      <c r="K1624" s="563" t="s">
        <v>24001</v>
      </c>
      <c r="L1624" s="563" t="s">
        <v>24001</v>
      </c>
      <c r="M1624" s="563" t="s">
        <v>24001</v>
      </c>
      <c r="N1624" s="563" t="s">
        <v>24001</v>
      </c>
      <c r="O1624" s="564" t="s">
        <v>24001</v>
      </c>
      <c r="P1624" s="564" t="s">
        <v>24001</v>
      </c>
      <c r="Q1624" s="564">
        <v>33148</v>
      </c>
      <c r="R1624" s="564"/>
      <c r="S1624" s="564" t="s">
        <v>30141</v>
      </c>
    </row>
    <row r="1625" spans="1:19" x14ac:dyDescent="0.35">
      <c r="A1625" s="559">
        <v>758</v>
      </c>
      <c r="B1625" s="563" t="s">
        <v>484</v>
      </c>
      <c r="C1625" s="563" t="s">
        <v>18666</v>
      </c>
      <c r="D1625" s="563" t="s">
        <v>18806</v>
      </c>
      <c r="E1625" s="563" t="s">
        <v>24001</v>
      </c>
      <c r="F1625" s="563" t="s">
        <v>18804</v>
      </c>
      <c r="G1625" s="563" t="s">
        <v>18781</v>
      </c>
      <c r="H1625" s="563" t="s">
        <v>18805</v>
      </c>
      <c r="I1625" s="563" t="s">
        <v>26690</v>
      </c>
      <c r="J1625" s="563" t="s">
        <v>24001</v>
      </c>
      <c r="K1625" s="563" t="s">
        <v>62</v>
      </c>
      <c r="L1625" s="563" t="s">
        <v>27591</v>
      </c>
      <c r="M1625" s="563" t="s">
        <v>24001</v>
      </c>
      <c r="N1625" s="563" t="s">
        <v>24001</v>
      </c>
      <c r="O1625" s="564" t="s">
        <v>24001</v>
      </c>
      <c r="P1625" s="564" t="s">
        <v>24001</v>
      </c>
      <c r="Q1625" s="564">
        <v>38421</v>
      </c>
      <c r="R1625" s="564"/>
      <c r="S1625" s="564" t="s">
        <v>30142</v>
      </c>
    </row>
    <row r="1626" spans="1:19" x14ac:dyDescent="0.35">
      <c r="A1626" s="562">
        <v>759</v>
      </c>
      <c r="B1626" s="563" t="s">
        <v>484</v>
      </c>
      <c r="C1626" s="563" t="s">
        <v>18666</v>
      </c>
      <c r="D1626" s="563" t="s">
        <v>18809</v>
      </c>
      <c r="E1626" s="563" t="s">
        <v>18807</v>
      </c>
      <c r="F1626" s="563" t="s">
        <v>18808</v>
      </c>
      <c r="G1626" s="563" t="s">
        <v>18781</v>
      </c>
      <c r="H1626" s="563" t="s">
        <v>2996</v>
      </c>
      <c r="I1626" s="563" t="s">
        <v>26690</v>
      </c>
      <c r="J1626" s="563" t="s">
        <v>24001</v>
      </c>
      <c r="K1626" s="563" t="s">
        <v>24001</v>
      </c>
      <c r="L1626" s="563" t="s">
        <v>24001</v>
      </c>
      <c r="M1626" s="563" t="s">
        <v>24001</v>
      </c>
      <c r="N1626" s="563" t="s">
        <v>24001</v>
      </c>
      <c r="O1626" s="564" t="s">
        <v>24001</v>
      </c>
      <c r="P1626" s="564" t="s">
        <v>24001</v>
      </c>
      <c r="Q1626" s="564">
        <v>33913</v>
      </c>
      <c r="R1626" s="564"/>
      <c r="S1626" s="564" t="s">
        <v>30143</v>
      </c>
    </row>
    <row r="1627" spans="1:19" x14ac:dyDescent="0.35">
      <c r="A1627" s="559">
        <v>760</v>
      </c>
      <c r="B1627" s="563" t="s">
        <v>484</v>
      </c>
      <c r="C1627" s="563" t="s">
        <v>18666</v>
      </c>
      <c r="D1627" s="563" t="s">
        <v>18812</v>
      </c>
      <c r="E1627" s="563" t="s">
        <v>24001</v>
      </c>
      <c r="F1627" s="563" t="s">
        <v>18810</v>
      </c>
      <c r="G1627" s="563" t="s">
        <v>18781</v>
      </c>
      <c r="H1627" s="563" t="s">
        <v>18811</v>
      </c>
      <c r="I1627" s="563" t="s">
        <v>26690</v>
      </c>
      <c r="J1627" s="563" t="s">
        <v>24001</v>
      </c>
      <c r="K1627" s="563" t="s">
        <v>62</v>
      </c>
      <c r="L1627" s="563" t="s">
        <v>24001</v>
      </c>
      <c r="M1627" s="563" t="s">
        <v>24001</v>
      </c>
      <c r="N1627" s="563" t="s">
        <v>24001</v>
      </c>
      <c r="O1627" s="564" t="s">
        <v>24001</v>
      </c>
      <c r="P1627" s="564" t="s">
        <v>24001</v>
      </c>
      <c r="Q1627" s="564">
        <v>33148</v>
      </c>
      <c r="R1627" s="564"/>
      <c r="S1627" s="564" t="s">
        <v>30144</v>
      </c>
    </row>
    <row r="1628" spans="1:19" x14ac:dyDescent="0.35">
      <c r="A1628" s="559">
        <v>761</v>
      </c>
      <c r="B1628" s="563" t="s">
        <v>484</v>
      </c>
      <c r="C1628" s="563" t="s">
        <v>18666</v>
      </c>
      <c r="D1628" s="563" t="s">
        <v>18816</v>
      </c>
      <c r="E1628" s="563" t="s">
        <v>18813</v>
      </c>
      <c r="F1628" s="563" t="s">
        <v>18814</v>
      </c>
      <c r="G1628" s="563" t="s">
        <v>18781</v>
      </c>
      <c r="H1628" s="563" t="s">
        <v>18815</v>
      </c>
      <c r="I1628" s="563" t="s">
        <v>26690</v>
      </c>
      <c r="J1628" s="563" t="s">
        <v>109</v>
      </c>
      <c r="K1628" s="563" t="s">
        <v>24001</v>
      </c>
      <c r="L1628" s="563" t="s">
        <v>24001</v>
      </c>
      <c r="M1628" s="563" t="s">
        <v>24001</v>
      </c>
      <c r="N1628" s="563" t="s">
        <v>24001</v>
      </c>
      <c r="O1628" s="564" t="s">
        <v>24001</v>
      </c>
      <c r="P1628" s="564" t="s">
        <v>24001</v>
      </c>
      <c r="Q1628" s="564">
        <v>33148</v>
      </c>
      <c r="R1628" s="564"/>
      <c r="S1628" s="564" t="s">
        <v>30145</v>
      </c>
    </row>
    <row r="1629" spans="1:19" x14ac:dyDescent="0.35">
      <c r="A1629" s="562">
        <v>762</v>
      </c>
      <c r="B1629" s="563" t="s">
        <v>484</v>
      </c>
      <c r="C1629" s="563" t="s">
        <v>18666</v>
      </c>
      <c r="D1629" s="563" t="s">
        <v>18819</v>
      </c>
      <c r="E1629" s="563" t="s">
        <v>24001</v>
      </c>
      <c r="F1629" s="563" t="s">
        <v>18817</v>
      </c>
      <c r="G1629" s="563" t="s">
        <v>18781</v>
      </c>
      <c r="H1629" s="563" t="s">
        <v>18818</v>
      </c>
      <c r="I1629" s="563" t="s">
        <v>26690</v>
      </c>
      <c r="J1629" s="563" t="s">
        <v>24001</v>
      </c>
      <c r="K1629" s="563" t="s">
        <v>154</v>
      </c>
      <c r="L1629" s="563" t="s">
        <v>24001</v>
      </c>
      <c r="M1629" s="563" t="s">
        <v>24001</v>
      </c>
      <c r="N1629" s="563" t="s">
        <v>24001</v>
      </c>
      <c r="O1629" s="564" t="s">
        <v>24001</v>
      </c>
      <c r="P1629" s="564" t="s">
        <v>24001</v>
      </c>
      <c r="Q1629" s="564">
        <v>33148</v>
      </c>
      <c r="R1629" s="564"/>
      <c r="S1629" s="564" t="s">
        <v>30146</v>
      </c>
    </row>
    <row r="1630" spans="1:19" x14ac:dyDescent="0.35">
      <c r="A1630" s="559">
        <v>763</v>
      </c>
      <c r="B1630" s="563" t="s">
        <v>484</v>
      </c>
      <c r="C1630" s="563" t="s">
        <v>18666</v>
      </c>
      <c r="D1630" s="563" t="s">
        <v>18822</v>
      </c>
      <c r="E1630" s="563" t="s">
        <v>18820</v>
      </c>
      <c r="F1630" s="563" t="s">
        <v>18821</v>
      </c>
      <c r="G1630" s="563" t="s">
        <v>18781</v>
      </c>
      <c r="H1630" s="563" t="s">
        <v>7617</v>
      </c>
      <c r="I1630" s="563" t="s">
        <v>26690</v>
      </c>
      <c r="J1630" s="563" t="s">
        <v>24001</v>
      </c>
      <c r="K1630" s="563" t="s">
        <v>24001</v>
      </c>
      <c r="L1630" s="563" t="s">
        <v>24001</v>
      </c>
      <c r="M1630" s="563" t="s">
        <v>24001</v>
      </c>
      <c r="N1630" s="563" t="s">
        <v>24001</v>
      </c>
      <c r="O1630" s="564" t="s">
        <v>24001</v>
      </c>
      <c r="P1630" s="564" t="s">
        <v>24001</v>
      </c>
      <c r="Q1630" s="564">
        <v>33148</v>
      </c>
      <c r="R1630" s="564"/>
      <c r="S1630" s="564" t="s">
        <v>30147</v>
      </c>
    </row>
    <row r="1631" spans="1:19" x14ac:dyDescent="0.35">
      <c r="A1631" s="559">
        <v>764</v>
      </c>
      <c r="B1631" s="563" t="s">
        <v>484</v>
      </c>
      <c r="C1631" s="563" t="s">
        <v>18666</v>
      </c>
      <c r="D1631" s="563" t="s">
        <v>18826</v>
      </c>
      <c r="E1631" s="563" t="s">
        <v>18823</v>
      </c>
      <c r="F1631" s="563" t="s">
        <v>18824</v>
      </c>
      <c r="G1631" s="563" t="s">
        <v>18781</v>
      </c>
      <c r="H1631" s="563" t="s">
        <v>18825</v>
      </c>
      <c r="I1631" s="563" t="s">
        <v>26690</v>
      </c>
      <c r="J1631" s="563" t="s">
        <v>109</v>
      </c>
      <c r="K1631" s="563" t="s">
        <v>24001</v>
      </c>
      <c r="L1631" s="563" t="s">
        <v>24001</v>
      </c>
      <c r="M1631" s="563" t="s">
        <v>24001</v>
      </c>
      <c r="N1631" s="563" t="s">
        <v>24001</v>
      </c>
      <c r="O1631" s="564" t="s">
        <v>24001</v>
      </c>
      <c r="P1631" s="564" t="s">
        <v>24001</v>
      </c>
      <c r="Q1631" s="564">
        <v>33148</v>
      </c>
      <c r="R1631" s="564"/>
      <c r="S1631" s="564" t="s">
        <v>30148</v>
      </c>
    </row>
    <row r="1632" spans="1:19" x14ac:dyDescent="0.35">
      <c r="A1632" s="562">
        <v>765</v>
      </c>
      <c r="B1632" s="563" t="s">
        <v>484</v>
      </c>
      <c r="C1632" s="563" t="s">
        <v>18666</v>
      </c>
      <c r="D1632" s="563" t="s">
        <v>18830</v>
      </c>
      <c r="E1632" s="563" t="s">
        <v>18827</v>
      </c>
      <c r="F1632" s="563" t="s">
        <v>18828</v>
      </c>
      <c r="G1632" s="563" t="s">
        <v>18781</v>
      </c>
      <c r="H1632" s="563" t="s">
        <v>18829</v>
      </c>
      <c r="I1632" s="563" t="s">
        <v>26690</v>
      </c>
      <c r="J1632" s="563" t="s">
        <v>24001</v>
      </c>
      <c r="K1632" s="563" t="s">
        <v>24001</v>
      </c>
      <c r="L1632" s="563" t="s">
        <v>24001</v>
      </c>
      <c r="M1632" s="563" t="s">
        <v>24001</v>
      </c>
      <c r="N1632" s="563" t="s">
        <v>24001</v>
      </c>
      <c r="O1632" s="564" t="s">
        <v>24001</v>
      </c>
      <c r="P1632" s="564" t="s">
        <v>24001</v>
      </c>
      <c r="Q1632" s="564">
        <v>33148</v>
      </c>
      <c r="R1632" s="564"/>
      <c r="S1632" s="564" t="s">
        <v>30149</v>
      </c>
    </row>
    <row r="1633" spans="1:19" x14ac:dyDescent="0.35">
      <c r="A1633" s="559">
        <v>766</v>
      </c>
      <c r="B1633" s="563" t="s">
        <v>484</v>
      </c>
      <c r="C1633" s="563" t="s">
        <v>18666</v>
      </c>
      <c r="D1633" s="563" t="s">
        <v>18834</v>
      </c>
      <c r="E1633" s="563" t="s">
        <v>18831</v>
      </c>
      <c r="F1633" s="563" t="s">
        <v>18832</v>
      </c>
      <c r="G1633" s="563" t="s">
        <v>18781</v>
      </c>
      <c r="H1633" s="563" t="s">
        <v>18833</v>
      </c>
      <c r="I1633" s="563" t="s">
        <v>26690</v>
      </c>
      <c r="J1633" s="563" t="s">
        <v>24001</v>
      </c>
      <c r="K1633" s="563" t="s">
        <v>62</v>
      </c>
      <c r="L1633" s="563" t="s">
        <v>24001</v>
      </c>
      <c r="M1633" s="563" t="s">
        <v>24001</v>
      </c>
      <c r="N1633" s="563" t="s">
        <v>24001</v>
      </c>
      <c r="O1633" s="564" t="s">
        <v>24001</v>
      </c>
      <c r="P1633" s="564" t="s">
        <v>24001</v>
      </c>
      <c r="Q1633" s="564">
        <v>34723</v>
      </c>
      <c r="R1633" s="564"/>
      <c r="S1633" s="564" t="s">
        <v>30150</v>
      </c>
    </row>
    <row r="1634" spans="1:19" x14ac:dyDescent="0.35">
      <c r="A1634" s="559">
        <v>767</v>
      </c>
      <c r="B1634" s="563" t="s">
        <v>484</v>
      </c>
      <c r="C1634" s="563" t="s">
        <v>18666</v>
      </c>
      <c r="D1634" s="563" t="s">
        <v>18837</v>
      </c>
      <c r="E1634" s="563" t="s">
        <v>18835</v>
      </c>
      <c r="F1634" s="563" t="s">
        <v>18836</v>
      </c>
      <c r="G1634" s="563" t="s">
        <v>18781</v>
      </c>
      <c r="H1634" s="563" t="s">
        <v>11277</v>
      </c>
      <c r="I1634" s="563" t="s">
        <v>26690</v>
      </c>
      <c r="J1634" s="563" t="s">
        <v>24001</v>
      </c>
      <c r="K1634" s="563" t="s">
        <v>24001</v>
      </c>
      <c r="L1634" s="563" t="s">
        <v>24001</v>
      </c>
      <c r="M1634" s="563" t="s">
        <v>24001</v>
      </c>
      <c r="N1634" s="563" t="s">
        <v>24001</v>
      </c>
      <c r="O1634" s="564" t="s">
        <v>24001</v>
      </c>
      <c r="P1634" s="564" t="s">
        <v>24001</v>
      </c>
      <c r="Q1634" s="564">
        <v>33148</v>
      </c>
      <c r="R1634" s="564"/>
      <c r="S1634" s="564" t="s">
        <v>30151</v>
      </c>
    </row>
    <row r="1635" spans="1:19" x14ac:dyDescent="0.35">
      <c r="A1635" s="562">
        <v>768</v>
      </c>
      <c r="B1635" s="563" t="s">
        <v>484</v>
      </c>
      <c r="C1635" s="563" t="s">
        <v>18666</v>
      </c>
      <c r="D1635" s="563" t="s">
        <v>18840</v>
      </c>
      <c r="E1635" s="563" t="s">
        <v>18838</v>
      </c>
      <c r="F1635" s="563" t="s">
        <v>18839</v>
      </c>
      <c r="G1635" s="563" t="s">
        <v>18781</v>
      </c>
      <c r="H1635" s="563" t="s">
        <v>1246</v>
      </c>
      <c r="I1635" s="563" t="s">
        <v>27554</v>
      </c>
      <c r="J1635" s="563" t="s">
        <v>24001</v>
      </c>
      <c r="K1635" s="563" t="s">
        <v>24001</v>
      </c>
      <c r="L1635" s="563" t="s">
        <v>24001</v>
      </c>
      <c r="M1635" s="563" t="s">
        <v>24001</v>
      </c>
      <c r="N1635" s="563" t="s">
        <v>24001</v>
      </c>
      <c r="O1635" s="564" t="s">
        <v>24001</v>
      </c>
      <c r="P1635" s="564" t="s">
        <v>24001</v>
      </c>
      <c r="Q1635" s="564">
        <v>33148</v>
      </c>
      <c r="R1635" s="564">
        <v>33913</v>
      </c>
      <c r="S1635" s="564" t="s">
        <v>30152</v>
      </c>
    </row>
    <row r="1636" spans="1:19" x14ac:dyDescent="0.35">
      <c r="A1636" s="559">
        <v>769</v>
      </c>
      <c r="B1636" s="563" t="s">
        <v>484</v>
      </c>
      <c r="C1636" s="563" t="s">
        <v>18666</v>
      </c>
      <c r="D1636" s="563" t="s">
        <v>18844</v>
      </c>
      <c r="E1636" s="563" t="s">
        <v>18841</v>
      </c>
      <c r="F1636" s="563" t="s">
        <v>18842</v>
      </c>
      <c r="G1636" s="563" t="s">
        <v>18781</v>
      </c>
      <c r="H1636" s="563" t="s">
        <v>18843</v>
      </c>
      <c r="I1636" s="563" t="s">
        <v>26690</v>
      </c>
      <c r="J1636" s="563" t="s">
        <v>24001</v>
      </c>
      <c r="K1636" s="563" t="s">
        <v>24001</v>
      </c>
      <c r="L1636" s="563" t="s">
        <v>24001</v>
      </c>
      <c r="M1636" s="563" t="s">
        <v>24001</v>
      </c>
      <c r="N1636" s="563" t="s">
        <v>24001</v>
      </c>
      <c r="O1636" s="564" t="s">
        <v>24001</v>
      </c>
      <c r="P1636" s="564" t="s">
        <v>24001</v>
      </c>
      <c r="Q1636" s="564">
        <v>33148</v>
      </c>
      <c r="R1636" s="564"/>
      <c r="S1636" s="564" t="s">
        <v>30153</v>
      </c>
    </row>
    <row r="1637" spans="1:19" x14ac:dyDescent="0.35">
      <c r="A1637" s="559">
        <v>770</v>
      </c>
      <c r="B1637" s="563" t="s">
        <v>484</v>
      </c>
      <c r="C1637" s="563" t="s">
        <v>18666</v>
      </c>
      <c r="D1637" s="563" t="s">
        <v>18848</v>
      </c>
      <c r="E1637" s="563" t="s">
        <v>18845</v>
      </c>
      <c r="F1637" s="563" t="s">
        <v>18846</v>
      </c>
      <c r="G1637" s="563" t="s">
        <v>18781</v>
      </c>
      <c r="H1637" s="563" t="s">
        <v>18847</v>
      </c>
      <c r="I1637" s="563" t="s">
        <v>26690</v>
      </c>
      <c r="J1637" s="563" t="s">
        <v>109</v>
      </c>
      <c r="K1637" s="563" t="s">
        <v>24001</v>
      </c>
      <c r="L1637" s="563" t="s">
        <v>24001</v>
      </c>
      <c r="M1637" s="563" t="s">
        <v>24001</v>
      </c>
      <c r="N1637" s="563" t="s">
        <v>24001</v>
      </c>
      <c r="O1637" s="564" t="s">
        <v>24001</v>
      </c>
      <c r="P1637" s="564" t="s">
        <v>24001</v>
      </c>
      <c r="Q1637" s="564">
        <v>33148</v>
      </c>
      <c r="R1637" s="564"/>
      <c r="S1637" s="564" t="s">
        <v>30154</v>
      </c>
    </row>
    <row r="1638" spans="1:19" x14ac:dyDescent="0.35">
      <c r="A1638" s="562">
        <v>771</v>
      </c>
      <c r="B1638" s="563" t="s">
        <v>484</v>
      </c>
      <c r="C1638" s="563" t="s">
        <v>18666</v>
      </c>
      <c r="D1638" s="563" t="s">
        <v>18850</v>
      </c>
      <c r="E1638" s="563" t="s">
        <v>24001</v>
      </c>
      <c r="F1638" s="563" t="s">
        <v>18849</v>
      </c>
      <c r="G1638" s="563" t="s">
        <v>18781</v>
      </c>
      <c r="H1638" s="563" t="s">
        <v>14084</v>
      </c>
      <c r="I1638" s="563" t="s">
        <v>26690</v>
      </c>
      <c r="J1638" s="563" t="s">
        <v>109</v>
      </c>
      <c r="K1638" s="563" t="s">
        <v>24001</v>
      </c>
      <c r="L1638" s="563" t="s">
        <v>24001</v>
      </c>
      <c r="M1638" s="563" t="s">
        <v>24001</v>
      </c>
      <c r="N1638" s="563" t="s">
        <v>24001</v>
      </c>
      <c r="O1638" s="564" t="s">
        <v>24001</v>
      </c>
      <c r="P1638" s="564" t="s">
        <v>24001</v>
      </c>
      <c r="Q1638" s="564">
        <v>33148</v>
      </c>
      <c r="R1638" s="564"/>
      <c r="S1638" s="564" t="s">
        <v>30155</v>
      </c>
    </row>
    <row r="1639" spans="1:19" x14ac:dyDescent="0.35">
      <c r="A1639" s="559">
        <v>772</v>
      </c>
      <c r="B1639" s="563" t="s">
        <v>484</v>
      </c>
      <c r="C1639" s="563" t="s">
        <v>18666</v>
      </c>
      <c r="D1639" s="563" t="s">
        <v>18853</v>
      </c>
      <c r="E1639" s="563" t="s">
        <v>24001</v>
      </c>
      <c r="F1639" s="563" t="s">
        <v>18851</v>
      </c>
      <c r="G1639" s="563" t="s">
        <v>18781</v>
      </c>
      <c r="H1639" s="563" t="s">
        <v>18852</v>
      </c>
      <c r="I1639" s="563" t="s">
        <v>26690</v>
      </c>
      <c r="J1639" s="563" t="s">
        <v>24001</v>
      </c>
      <c r="K1639" s="563" t="s">
        <v>24001</v>
      </c>
      <c r="L1639" s="563" t="s">
        <v>24001</v>
      </c>
      <c r="M1639" s="563" t="s">
        <v>24001</v>
      </c>
      <c r="N1639" s="563" t="s">
        <v>24001</v>
      </c>
      <c r="O1639" s="564" t="s">
        <v>24001</v>
      </c>
      <c r="P1639" s="564" t="s">
        <v>24001</v>
      </c>
      <c r="Q1639" s="564">
        <v>33148</v>
      </c>
      <c r="R1639" s="564"/>
      <c r="S1639" s="564" t="s">
        <v>30156</v>
      </c>
    </row>
    <row r="1640" spans="1:19" x14ac:dyDescent="0.35">
      <c r="A1640" s="559">
        <v>773</v>
      </c>
      <c r="B1640" s="563" t="s">
        <v>484</v>
      </c>
      <c r="C1640" s="563" t="s">
        <v>18666</v>
      </c>
      <c r="D1640" s="563" t="s">
        <v>18857</v>
      </c>
      <c r="E1640" s="563" t="s">
        <v>18854</v>
      </c>
      <c r="F1640" s="563" t="s">
        <v>18855</v>
      </c>
      <c r="G1640" s="563" t="s">
        <v>18781</v>
      </c>
      <c r="H1640" s="563" t="s">
        <v>18856</v>
      </c>
      <c r="I1640" s="563" t="s">
        <v>26690</v>
      </c>
      <c r="J1640" s="563" t="s">
        <v>24001</v>
      </c>
      <c r="K1640" s="563" t="s">
        <v>24001</v>
      </c>
      <c r="L1640" s="563" t="s">
        <v>24001</v>
      </c>
      <c r="M1640" s="563" t="s">
        <v>24001</v>
      </c>
      <c r="N1640" s="563" t="s">
        <v>24001</v>
      </c>
      <c r="O1640" s="564" t="s">
        <v>24001</v>
      </c>
      <c r="P1640" s="564" t="s">
        <v>24001</v>
      </c>
      <c r="Q1640" s="564">
        <v>33148</v>
      </c>
      <c r="R1640" s="564"/>
      <c r="S1640" s="564" t="s">
        <v>30157</v>
      </c>
    </row>
    <row r="1641" spans="1:19" x14ac:dyDescent="0.35">
      <c r="A1641" s="562">
        <v>774</v>
      </c>
      <c r="B1641" s="563" t="s">
        <v>484</v>
      </c>
      <c r="C1641" s="563" t="s">
        <v>18666</v>
      </c>
      <c r="D1641" s="563" t="s">
        <v>18860</v>
      </c>
      <c r="E1641" s="563" t="s">
        <v>24001</v>
      </c>
      <c r="F1641" s="563" t="s">
        <v>18858</v>
      </c>
      <c r="G1641" s="563" t="s">
        <v>18781</v>
      </c>
      <c r="H1641" s="563" t="s">
        <v>18859</v>
      </c>
      <c r="I1641" s="563" t="s">
        <v>26690</v>
      </c>
      <c r="J1641" s="563" t="s">
        <v>24001</v>
      </c>
      <c r="K1641" s="563" t="s">
        <v>62</v>
      </c>
      <c r="L1641" s="563" t="s">
        <v>27595</v>
      </c>
      <c r="M1641" s="563" t="s">
        <v>24001</v>
      </c>
      <c r="N1641" s="563" t="s">
        <v>24001</v>
      </c>
      <c r="O1641" s="564" t="s">
        <v>24001</v>
      </c>
      <c r="P1641" s="564" t="s">
        <v>24001</v>
      </c>
      <c r="Q1641" s="564">
        <v>33148</v>
      </c>
      <c r="R1641" s="564"/>
      <c r="S1641" s="564" t="s">
        <v>30158</v>
      </c>
    </row>
    <row r="1642" spans="1:19" x14ac:dyDescent="0.35">
      <c r="A1642" s="559">
        <v>775</v>
      </c>
      <c r="B1642" s="563" t="s">
        <v>484</v>
      </c>
      <c r="C1642" s="563" t="s">
        <v>18666</v>
      </c>
      <c r="D1642" s="563" t="s">
        <v>18864</v>
      </c>
      <c r="E1642" s="563" t="s">
        <v>18861</v>
      </c>
      <c r="F1642" s="563" t="s">
        <v>18862</v>
      </c>
      <c r="G1642" s="563" t="s">
        <v>18781</v>
      </c>
      <c r="H1642" s="563" t="s">
        <v>18863</v>
      </c>
      <c r="I1642" s="563" t="s">
        <v>26690</v>
      </c>
      <c r="J1642" s="563" t="s">
        <v>24001</v>
      </c>
      <c r="K1642" s="563" t="s">
        <v>50</v>
      </c>
      <c r="L1642" s="563" t="s">
        <v>24001</v>
      </c>
      <c r="M1642" s="563" t="s">
        <v>24001</v>
      </c>
      <c r="N1642" s="563" t="s">
        <v>24001</v>
      </c>
      <c r="O1642" s="564" t="s">
        <v>24001</v>
      </c>
      <c r="P1642" s="564" t="s">
        <v>24001</v>
      </c>
      <c r="Q1642" s="564">
        <v>33148</v>
      </c>
      <c r="R1642" s="564"/>
      <c r="S1642" s="564" t="s">
        <v>30159</v>
      </c>
    </row>
    <row r="1643" spans="1:19" x14ac:dyDescent="0.35">
      <c r="A1643" s="559">
        <v>776</v>
      </c>
      <c r="B1643" s="563" t="s">
        <v>484</v>
      </c>
      <c r="C1643" s="563" t="s">
        <v>18666</v>
      </c>
      <c r="D1643" s="563" t="s">
        <v>18867</v>
      </c>
      <c r="E1643" s="563" t="s">
        <v>24001</v>
      </c>
      <c r="F1643" s="563" t="s">
        <v>18865</v>
      </c>
      <c r="G1643" s="563" t="s">
        <v>18781</v>
      </c>
      <c r="H1643" s="563" t="s">
        <v>18866</v>
      </c>
      <c r="I1643" s="563" t="s">
        <v>26690</v>
      </c>
      <c r="J1643" s="563" t="s">
        <v>24001</v>
      </c>
      <c r="K1643" s="563" t="s">
        <v>62</v>
      </c>
      <c r="L1643" s="563" t="s">
        <v>24001</v>
      </c>
      <c r="M1643" s="563" t="s">
        <v>24001</v>
      </c>
      <c r="N1643" s="563" t="s">
        <v>24001</v>
      </c>
      <c r="O1643" s="564" t="s">
        <v>24001</v>
      </c>
      <c r="P1643" s="564" t="s">
        <v>24001</v>
      </c>
      <c r="Q1643" s="564">
        <v>35268</v>
      </c>
      <c r="R1643" s="564"/>
      <c r="S1643" s="564" t="s">
        <v>30160</v>
      </c>
    </row>
    <row r="1644" spans="1:19" x14ac:dyDescent="0.35">
      <c r="A1644" s="562">
        <v>777</v>
      </c>
      <c r="B1644" s="563" t="s">
        <v>484</v>
      </c>
      <c r="C1644" s="563" t="s">
        <v>18666</v>
      </c>
      <c r="D1644" s="563" t="s">
        <v>18871</v>
      </c>
      <c r="E1644" s="563" t="s">
        <v>18868</v>
      </c>
      <c r="F1644" s="563" t="s">
        <v>18869</v>
      </c>
      <c r="G1644" s="563" t="s">
        <v>18781</v>
      </c>
      <c r="H1644" s="563" t="s">
        <v>18870</v>
      </c>
      <c r="I1644" s="563" t="s">
        <v>26690</v>
      </c>
      <c r="J1644" s="563" t="s">
        <v>109</v>
      </c>
      <c r="K1644" s="563" t="s">
        <v>24001</v>
      </c>
      <c r="L1644" s="563" t="s">
        <v>24001</v>
      </c>
      <c r="M1644" s="563" t="s">
        <v>24001</v>
      </c>
      <c r="N1644" s="563" t="s">
        <v>24001</v>
      </c>
      <c r="O1644" s="564" t="s">
        <v>24001</v>
      </c>
      <c r="P1644" s="564" t="s">
        <v>24001</v>
      </c>
      <c r="Q1644" s="564">
        <v>41285</v>
      </c>
      <c r="R1644" s="564"/>
      <c r="S1644" s="564" t="s">
        <v>30161</v>
      </c>
    </row>
    <row r="1645" spans="1:19" x14ac:dyDescent="0.35">
      <c r="A1645" s="559">
        <v>778</v>
      </c>
      <c r="B1645" s="563" t="s">
        <v>484</v>
      </c>
      <c r="C1645" s="563" t="s">
        <v>18666</v>
      </c>
      <c r="D1645" s="563" t="s">
        <v>18874</v>
      </c>
      <c r="E1645" s="563" t="s">
        <v>18872</v>
      </c>
      <c r="F1645" s="563" t="s">
        <v>18873</v>
      </c>
      <c r="G1645" s="563" t="s">
        <v>18781</v>
      </c>
      <c r="H1645" s="563" t="s">
        <v>15330</v>
      </c>
      <c r="I1645" s="563" t="s">
        <v>26690</v>
      </c>
      <c r="J1645" s="563" t="s">
        <v>24001</v>
      </c>
      <c r="K1645" s="563" t="s">
        <v>24001</v>
      </c>
      <c r="L1645" s="563" t="s">
        <v>24001</v>
      </c>
      <c r="M1645" s="563" t="s">
        <v>24001</v>
      </c>
      <c r="N1645" s="563" t="s">
        <v>24001</v>
      </c>
      <c r="O1645" s="564" t="s">
        <v>24001</v>
      </c>
      <c r="P1645" s="564" t="s">
        <v>24001</v>
      </c>
      <c r="Q1645" s="564">
        <v>33148</v>
      </c>
      <c r="R1645" s="564"/>
      <c r="S1645" s="564" t="s">
        <v>30162</v>
      </c>
    </row>
    <row r="1646" spans="1:19" x14ac:dyDescent="0.35">
      <c r="A1646" s="559">
        <v>779</v>
      </c>
      <c r="B1646" s="563" t="s">
        <v>484</v>
      </c>
      <c r="C1646" s="563" t="s">
        <v>18666</v>
      </c>
      <c r="D1646" s="563" t="s">
        <v>18878</v>
      </c>
      <c r="E1646" s="563" t="s">
        <v>18875</v>
      </c>
      <c r="F1646" s="563" t="s">
        <v>18876</v>
      </c>
      <c r="G1646" s="563" t="s">
        <v>18781</v>
      </c>
      <c r="H1646" s="563" t="s">
        <v>18877</v>
      </c>
      <c r="I1646" s="563" t="s">
        <v>26690</v>
      </c>
      <c r="J1646" s="563" t="s">
        <v>24001</v>
      </c>
      <c r="K1646" s="563" t="s">
        <v>24001</v>
      </c>
      <c r="L1646" s="563" t="s">
        <v>24001</v>
      </c>
      <c r="M1646" s="563" t="s">
        <v>24001</v>
      </c>
      <c r="N1646" s="563" t="s">
        <v>24001</v>
      </c>
      <c r="O1646" s="564" t="s">
        <v>24001</v>
      </c>
      <c r="P1646" s="564" t="s">
        <v>24001</v>
      </c>
      <c r="Q1646" s="564">
        <v>33148</v>
      </c>
      <c r="R1646" s="564"/>
      <c r="S1646" s="564" t="s">
        <v>30163</v>
      </c>
    </row>
    <row r="1647" spans="1:19" x14ac:dyDescent="0.35">
      <c r="A1647" s="562">
        <v>780</v>
      </c>
      <c r="B1647" s="563" t="s">
        <v>484</v>
      </c>
      <c r="C1647" s="563" t="s">
        <v>18666</v>
      </c>
      <c r="D1647" s="563" t="s">
        <v>18882</v>
      </c>
      <c r="E1647" s="563" t="s">
        <v>18879</v>
      </c>
      <c r="F1647" s="563" t="s">
        <v>18880</v>
      </c>
      <c r="G1647" s="563" t="s">
        <v>18781</v>
      </c>
      <c r="H1647" s="563" t="s">
        <v>18881</v>
      </c>
      <c r="I1647" s="563" t="s">
        <v>26690</v>
      </c>
      <c r="J1647" s="563" t="s">
        <v>109</v>
      </c>
      <c r="K1647" s="563" t="s">
        <v>24001</v>
      </c>
      <c r="L1647" s="563" t="s">
        <v>24001</v>
      </c>
      <c r="M1647" s="563" t="s">
        <v>24001</v>
      </c>
      <c r="N1647" s="563" t="s">
        <v>24001</v>
      </c>
      <c r="O1647" s="564" t="s">
        <v>24001</v>
      </c>
      <c r="P1647" s="564" t="s">
        <v>26697</v>
      </c>
      <c r="Q1647" s="564">
        <v>33148</v>
      </c>
      <c r="R1647" s="564">
        <v>41285.645092592596</v>
      </c>
      <c r="S1647" s="564" t="s">
        <v>30164</v>
      </c>
    </row>
    <row r="1648" spans="1:19" x14ac:dyDescent="0.35">
      <c r="A1648" s="559">
        <v>781</v>
      </c>
      <c r="B1648" s="563" t="s">
        <v>484</v>
      </c>
      <c r="C1648" s="563" t="s">
        <v>18666</v>
      </c>
      <c r="D1648" s="563" t="s">
        <v>18886</v>
      </c>
      <c r="E1648" s="563" t="s">
        <v>18883</v>
      </c>
      <c r="F1648" s="563" t="s">
        <v>18884</v>
      </c>
      <c r="G1648" s="563" t="s">
        <v>18781</v>
      </c>
      <c r="H1648" s="563" t="s">
        <v>18885</v>
      </c>
      <c r="I1648" s="563" t="s">
        <v>26690</v>
      </c>
      <c r="J1648" s="563" t="s">
        <v>24001</v>
      </c>
      <c r="K1648" s="563" t="s">
        <v>62</v>
      </c>
      <c r="L1648" s="563" t="s">
        <v>24001</v>
      </c>
      <c r="M1648" s="563" t="s">
        <v>24001</v>
      </c>
      <c r="N1648" s="563" t="s">
        <v>24001</v>
      </c>
      <c r="O1648" s="564" t="s">
        <v>24001</v>
      </c>
      <c r="P1648" s="564" t="s">
        <v>24001</v>
      </c>
      <c r="Q1648" s="564">
        <v>33148</v>
      </c>
      <c r="R1648" s="564"/>
      <c r="S1648" s="564" t="s">
        <v>30165</v>
      </c>
    </row>
    <row r="1649" spans="1:19" x14ac:dyDescent="0.35">
      <c r="A1649" s="559">
        <v>782</v>
      </c>
      <c r="B1649" s="563" t="s">
        <v>484</v>
      </c>
      <c r="C1649" s="563" t="s">
        <v>18666</v>
      </c>
      <c r="D1649" s="563" t="s">
        <v>18889</v>
      </c>
      <c r="E1649" s="563" t="s">
        <v>18887</v>
      </c>
      <c r="F1649" s="563" t="s">
        <v>18888</v>
      </c>
      <c r="G1649" s="563" t="s">
        <v>18781</v>
      </c>
      <c r="H1649" s="563" t="s">
        <v>55</v>
      </c>
      <c r="I1649" s="563" t="s">
        <v>26690</v>
      </c>
      <c r="J1649" s="563" t="s">
        <v>24001</v>
      </c>
      <c r="K1649" s="563" t="s">
        <v>24001</v>
      </c>
      <c r="L1649" s="563" t="s">
        <v>24001</v>
      </c>
      <c r="M1649" s="563" t="s">
        <v>24001</v>
      </c>
      <c r="N1649" s="563" t="s">
        <v>24001</v>
      </c>
      <c r="O1649" s="564" t="s">
        <v>24001</v>
      </c>
      <c r="P1649" s="564" t="s">
        <v>24001</v>
      </c>
      <c r="Q1649" s="564">
        <v>33148</v>
      </c>
      <c r="R1649" s="564"/>
      <c r="S1649" s="564" t="s">
        <v>18889</v>
      </c>
    </row>
    <row r="1650" spans="1:19" x14ac:dyDescent="0.35">
      <c r="A1650" s="562">
        <v>783</v>
      </c>
      <c r="B1650" s="563" t="s">
        <v>484</v>
      </c>
      <c r="C1650" s="563" t="s">
        <v>18666</v>
      </c>
      <c r="D1650" s="563" t="s">
        <v>18892</v>
      </c>
      <c r="E1650" s="563" t="s">
        <v>24001</v>
      </c>
      <c r="F1650" s="563" t="s">
        <v>18890</v>
      </c>
      <c r="G1650" s="563" t="s">
        <v>18781</v>
      </c>
      <c r="H1650" s="563" t="s">
        <v>18891</v>
      </c>
      <c r="I1650" s="563" t="s">
        <v>26690</v>
      </c>
      <c r="J1650" s="563" t="s">
        <v>24001</v>
      </c>
      <c r="K1650" s="563" t="s">
        <v>62</v>
      </c>
      <c r="L1650" s="563" t="s">
        <v>24001</v>
      </c>
      <c r="M1650" s="563" t="s">
        <v>24001</v>
      </c>
      <c r="N1650" s="563" t="s">
        <v>24001</v>
      </c>
      <c r="O1650" s="564" t="s">
        <v>24001</v>
      </c>
      <c r="P1650" s="564" t="s">
        <v>24001</v>
      </c>
      <c r="Q1650" s="564">
        <v>38421</v>
      </c>
      <c r="R1650" s="564"/>
      <c r="S1650" s="564" t="s">
        <v>30166</v>
      </c>
    </row>
    <row r="1651" spans="1:19" x14ac:dyDescent="0.35">
      <c r="A1651" s="559">
        <v>784</v>
      </c>
      <c r="B1651" s="563" t="s">
        <v>484</v>
      </c>
      <c r="C1651" s="563" t="s">
        <v>18666</v>
      </c>
      <c r="D1651" s="563" t="s">
        <v>18895</v>
      </c>
      <c r="E1651" s="563" t="s">
        <v>18893</v>
      </c>
      <c r="F1651" s="563" t="s">
        <v>18894</v>
      </c>
      <c r="G1651" s="563" t="s">
        <v>18781</v>
      </c>
      <c r="H1651" s="563" t="s">
        <v>15156</v>
      </c>
      <c r="I1651" s="563" t="s">
        <v>26690</v>
      </c>
      <c r="J1651" s="563" t="s">
        <v>24001</v>
      </c>
      <c r="K1651" s="563" t="s">
        <v>24001</v>
      </c>
      <c r="L1651" s="563" t="s">
        <v>24001</v>
      </c>
      <c r="M1651" s="563" t="s">
        <v>24001</v>
      </c>
      <c r="N1651" s="563" t="s">
        <v>24001</v>
      </c>
      <c r="O1651" s="564" t="s">
        <v>24001</v>
      </c>
      <c r="P1651" s="564" t="s">
        <v>24001</v>
      </c>
      <c r="Q1651" s="564">
        <v>33148</v>
      </c>
      <c r="R1651" s="564"/>
      <c r="S1651" s="564" t="s">
        <v>30167</v>
      </c>
    </row>
    <row r="1652" spans="1:19" x14ac:dyDescent="0.35">
      <c r="A1652" s="559">
        <v>785</v>
      </c>
      <c r="B1652" s="563" t="s">
        <v>484</v>
      </c>
      <c r="C1652" s="563" t="s">
        <v>18666</v>
      </c>
      <c r="D1652" s="563" t="s">
        <v>18901</v>
      </c>
      <c r="E1652" s="563" t="s">
        <v>18898</v>
      </c>
      <c r="F1652" s="563" t="s">
        <v>18899</v>
      </c>
      <c r="G1652" s="563" t="s">
        <v>18781</v>
      </c>
      <c r="H1652" s="563" t="s">
        <v>18900</v>
      </c>
      <c r="I1652" s="563" t="s">
        <v>26690</v>
      </c>
      <c r="J1652" s="563" t="s">
        <v>24001</v>
      </c>
      <c r="K1652" s="563" t="s">
        <v>24001</v>
      </c>
      <c r="L1652" s="563" t="s">
        <v>24001</v>
      </c>
      <c r="M1652" s="563" t="s">
        <v>24001</v>
      </c>
      <c r="N1652" s="563" t="s">
        <v>24001</v>
      </c>
      <c r="O1652" s="564" t="s">
        <v>24001</v>
      </c>
      <c r="P1652" s="564" t="s">
        <v>24001</v>
      </c>
      <c r="Q1652" s="564">
        <v>33148</v>
      </c>
      <c r="R1652" s="564"/>
      <c r="S1652" s="564" t="s">
        <v>30168</v>
      </c>
    </row>
    <row r="1653" spans="1:19" x14ac:dyDescent="0.35">
      <c r="A1653" s="562">
        <v>786</v>
      </c>
      <c r="B1653" s="563" t="s">
        <v>484</v>
      </c>
      <c r="C1653" s="563" t="s">
        <v>18666</v>
      </c>
      <c r="D1653" s="563" t="s">
        <v>18904</v>
      </c>
      <c r="E1653" s="563" t="s">
        <v>18902</v>
      </c>
      <c r="F1653" s="563" t="s">
        <v>18903</v>
      </c>
      <c r="G1653" s="563" t="s">
        <v>18781</v>
      </c>
      <c r="H1653" s="563" t="s">
        <v>7356</v>
      </c>
      <c r="I1653" s="563" t="s">
        <v>26690</v>
      </c>
      <c r="J1653" s="563" t="s">
        <v>24001</v>
      </c>
      <c r="K1653" s="563" t="s">
        <v>24001</v>
      </c>
      <c r="L1653" s="563" t="s">
        <v>24001</v>
      </c>
      <c r="M1653" s="563" t="s">
        <v>24001</v>
      </c>
      <c r="N1653" s="563" t="s">
        <v>24001</v>
      </c>
      <c r="O1653" s="564" t="s">
        <v>24001</v>
      </c>
      <c r="P1653" s="564" t="s">
        <v>24001</v>
      </c>
      <c r="Q1653" s="564">
        <v>33148</v>
      </c>
      <c r="R1653" s="564"/>
      <c r="S1653" s="564" t="s">
        <v>30169</v>
      </c>
    </row>
    <row r="1654" spans="1:19" x14ac:dyDescent="0.35">
      <c r="A1654" s="559">
        <v>4561</v>
      </c>
      <c r="B1654" s="563" t="s">
        <v>484</v>
      </c>
      <c r="C1654" s="563" t="s">
        <v>11621</v>
      </c>
      <c r="D1654" s="563" t="s">
        <v>11648</v>
      </c>
      <c r="E1654" s="563" t="s">
        <v>11644</v>
      </c>
      <c r="F1654" s="563" t="s">
        <v>11645</v>
      </c>
      <c r="G1654" s="563" t="s">
        <v>11646</v>
      </c>
      <c r="H1654" s="563" t="s">
        <v>11647</v>
      </c>
      <c r="I1654" s="563" t="s">
        <v>26690</v>
      </c>
      <c r="J1654" s="563" t="s">
        <v>24001</v>
      </c>
      <c r="K1654" s="563" t="s">
        <v>24001</v>
      </c>
      <c r="L1654" s="563" t="s">
        <v>24001</v>
      </c>
      <c r="M1654" s="563" t="s">
        <v>24001</v>
      </c>
      <c r="N1654" s="563" t="s">
        <v>24001</v>
      </c>
      <c r="O1654" s="564" t="s">
        <v>24001</v>
      </c>
      <c r="P1654" s="564" t="s">
        <v>24001</v>
      </c>
      <c r="Q1654" s="564">
        <v>33148</v>
      </c>
      <c r="R1654" s="564"/>
      <c r="S1654" s="564" t="s">
        <v>30170</v>
      </c>
    </row>
    <row r="1655" spans="1:19" x14ac:dyDescent="0.35">
      <c r="A1655" s="559">
        <v>4562</v>
      </c>
      <c r="B1655" s="563" t="s">
        <v>484</v>
      </c>
      <c r="C1655" s="563" t="s">
        <v>11621</v>
      </c>
      <c r="D1655" s="563" t="s">
        <v>11650</v>
      </c>
      <c r="E1655" s="563" t="s">
        <v>11636</v>
      </c>
      <c r="F1655" s="563" t="s">
        <v>11649</v>
      </c>
      <c r="G1655" s="563" t="s">
        <v>11646</v>
      </c>
      <c r="H1655" s="563" t="s">
        <v>55</v>
      </c>
      <c r="I1655" s="563" t="s">
        <v>26690</v>
      </c>
      <c r="J1655" s="563" t="s">
        <v>24001</v>
      </c>
      <c r="K1655" s="563" t="s">
        <v>24001</v>
      </c>
      <c r="L1655" s="563" t="s">
        <v>24001</v>
      </c>
      <c r="M1655" s="563" t="s">
        <v>24001</v>
      </c>
      <c r="N1655" s="563" t="s">
        <v>24001</v>
      </c>
      <c r="O1655" s="564" t="s">
        <v>24001</v>
      </c>
      <c r="P1655" s="564" t="s">
        <v>24001</v>
      </c>
      <c r="Q1655" s="564">
        <v>33148</v>
      </c>
      <c r="R1655" s="564"/>
      <c r="S1655" s="564" t="s">
        <v>11650</v>
      </c>
    </row>
    <row r="1656" spans="1:19" x14ac:dyDescent="0.35">
      <c r="A1656" s="562">
        <v>6027</v>
      </c>
      <c r="B1656" s="563" t="s">
        <v>43</v>
      </c>
      <c r="C1656" s="563" t="s">
        <v>303</v>
      </c>
      <c r="D1656" s="563" t="s">
        <v>308</v>
      </c>
      <c r="E1656" s="563" t="s">
        <v>304</v>
      </c>
      <c r="F1656" s="563" t="s">
        <v>305</v>
      </c>
      <c r="G1656" s="563" t="s">
        <v>306</v>
      </c>
      <c r="H1656" s="563" t="s">
        <v>307</v>
      </c>
      <c r="I1656" s="563" t="s">
        <v>26690</v>
      </c>
      <c r="J1656" s="563" t="s">
        <v>109</v>
      </c>
      <c r="K1656" s="563" t="s">
        <v>24001</v>
      </c>
      <c r="L1656" s="563" t="s">
        <v>24001</v>
      </c>
      <c r="M1656" s="563" t="s">
        <v>24001</v>
      </c>
      <c r="N1656" s="563" t="s">
        <v>24001</v>
      </c>
      <c r="O1656" s="564" t="s">
        <v>24001</v>
      </c>
      <c r="P1656" s="564" t="s">
        <v>24001</v>
      </c>
      <c r="Q1656" s="564">
        <v>33148</v>
      </c>
      <c r="R1656" s="564"/>
      <c r="S1656" s="564" t="s">
        <v>30171</v>
      </c>
    </row>
    <row r="1657" spans="1:19" x14ac:dyDescent="0.35">
      <c r="A1657" s="559">
        <v>229</v>
      </c>
      <c r="B1657" s="563" t="s">
        <v>484</v>
      </c>
      <c r="C1657" s="563" t="s">
        <v>19195</v>
      </c>
      <c r="D1657" s="563" t="s">
        <v>19548</v>
      </c>
      <c r="E1657" s="563" t="s">
        <v>19545</v>
      </c>
      <c r="F1657" s="563" t="s">
        <v>19546</v>
      </c>
      <c r="G1657" s="563" t="s">
        <v>19547</v>
      </c>
      <c r="H1657" s="563" t="s">
        <v>10606</v>
      </c>
      <c r="I1657" s="563" t="s">
        <v>26690</v>
      </c>
      <c r="J1657" s="563" t="s">
        <v>24001</v>
      </c>
      <c r="K1657" s="563" t="s">
        <v>24001</v>
      </c>
      <c r="L1657" s="563" t="s">
        <v>24001</v>
      </c>
      <c r="M1657" s="563" t="s">
        <v>24001</v>
      </c>
      <c r="N1657" s="563" t="s">
        <v>24001</v>
      </c>
      <c r="O1657" s="564" t="s">
        <v>24001</v>
      </c>
      <c r="P1657" s="564" t="s">
        <v>24001</v>
      </c>
      <c r="Q1657" s="564">
        <v>33148</v>
      </c>
      <c r="R1657" s="564"/>
      <c r="S1657" s="564" t="s">
        <v>30172</v>
      </c>
    </row>
    <row r="1658" spans="1:19" x14ac:dyDescent="0.35">
      <c r="A1658" s="559">
        <v>230</v>
      </c>
      <c r="B1658" s="563" t="s">
        <v>484</v>
      </c>
      <c r="C1658" s="563" t="s">
        <v>19195</v>
      </c>
      <c r="D1658" s="563" t="s">
        <v>19551</v>
      </c>
      <c r="E1658" s="563" t="s">
        <v>19549</v>
      </c>
      <c r="F1658" s="563" t="s">
        <v>19550</v>
      </c>
      <c r="G1658" s="563" t="s">
        <v>19547</v>
      </c>
      <c r="H1658" s="563" t="s">
        <v>529</v>
      </c>
      <c r="I1658" s="563" t="s">
        <v>26690</v>
      </c>
      <c r="J1658" s="563" t="s">
        <v>24001</v>
      </c>
      <c r="K1658" s="563" t="s">
        <v>24001</v>
      </c>
      <c r="L1658" s="563" t="s">
        <v>24001</v>
      </c>
      <c r="M1658" s="563" t="s">
        <v>24001</v>
      </c>
      <c r="N1658" s="563" t="s">
        <v>24001</v>
      </c>
      <c r="O1658" s="564" t="s">
        <v>24001</v>
      </c>
      <c r="P1658" s="564" t="s">
        <v>24001</v>
      </c>
      <c r="Q1658" s="564">
        <v>33148</v>
      </c>
      <c r="R1658" s="564"/>
      <c r="S1658" s="564" t="s">
        <v>30173</v>
      </c>
    </row>
    <row r="1659" spans="1:19" x14ac:dyDescent="0.35">
      <c r="A1659" s="562">
        <v>231</v>
      </c>
      <c r="B1659" s="563" t="s">
        <v>484</v>
      </c>
      <c r="C1659" s="563" t="s">
        <v>19195</v>
      </c>
      <c r="D1659" s="563" t="s">
        <v>19554</v>
      </c>
      <c r="E1659" s="563" t="s">
        <v>19552</v>
      </c>
      <c r="F1659" s="563" t="s">
        <v>19553</v>
      </c>
      <c r="G1659" s="563" t="s">
        <v>19547</v>
      </c>
      <c r="H1659" s="563" t="s">
        <v>55</v>
      </c>
      <c r="I1659" s="563" t="s">
        <v>26690</v>
      </c>
      <c r="J1659" s="563" t="s">
        <v>24001</v>
      </c>
      <c r="K1659" s="563" t="s">
        <v>24001</v>
      </c>
      <c r="L1659" s="563" t="s">
        <v>24001</v>
      </c>
      <c r="M1659" s="563" t="s">
        <v>24001</v>
      </c>
      <c r="N1659" s="563" t="s">
        <v>24001</v>
      </c>
      <c r="O1659" s="564" t="s">
        <v>24001</v>
      </c>
      <c r="P1659" s="564" t="s">
        <v>24001</v>
      </c>
      <c r="Q1659" s="564">
        <v>33148</v>
      </c>
      <c r="R1659" s="564"/>
      <c r="S1659" s="564" t="s">
        <v>19554</v>
      </c>
    </row>
    <row r="1660" spans="1:19" x14ac:dyDescent="0.35">
      <c r="A1660" s="559">
        <v>2029</v>
      </c>
      <c r="B1660" s="563" t="s">
        <v>484</v>
      </c>
      <c r="C1660" s="563" t="s">
        <v>28698</v>
      </c>
      <c r="D1660" s="563" t="s">
        <v>5709</v>
      </c>
      <c r="E1660" s="563" t="s">
        <v>5705</v>
      </c>
      <c r="F1660" s="563" t="s">
        <v>5706</v>
      </c>
      <c r="G1660" s="563" t="s">
        <v>5707</v>
      </c>
      <c r="H1660" s="563" t="s">
        <v>5708</v>
      </c>
      <c r="I1660" s="563" t="s">
        <v>26690</v>
      </c>
      <c r="J1660" s="563" t="s">
        <v>109</v>
      </c>
      <c r="K1660" s="563" t="s">
        <v>24001</v>
      </c>
      <c r="L1660" s="563" t="s">
        <v>24001</v>
      </c>
      <c r="M1660" s="563" t="s">
        <v>24001</v>
      </c>
      <c r="N1660" s="563" t="s">
        <v>24001</v>
      </c>
      <c r="O1660" s="564" t="s">
        <v>24001</v>
      </c>
      <c r="P1660" s="564" t="s">
        <v>24001</v>
      </c>
      <c r="Q1660" s="564">
        <v>34051</v>
      </c>
      <c r="R1660" s="564"/>
      <c r="S1660" s="564" t="s">
        <v>30174</v>
      </c>
    </row>
    <row r="1661" spans="1:19" x14ac:dyDescent="0.35">
      <c r="A1661" s="559">
        <v>2030</v>
      </c>
      <c r="B1661" s="563" t="s">
        <v>484</v>
      </c>
      <c r="C1661" s="563" t="s">
        <v>28698</v>
      </c>
      <c r="D1661" s="563" t="s">
        <v>5713</v>
      </c>
      <c r="E1661" s="563" t="s">
        <v>5710</v>
      </c>
      <c r="F1661" s="563" t="s">
        <v>5711</v>
      </c>
      <c r="G1661" s="563" t="s">
        <v>5707</v>
      </c>
      <c r="H1661" s="563" t="s">
        <v>5712</v>
      </c>
      <c r="I1661" s="563" t="s">
        <v>26690</v>
      </c>
      <c r="J1661" s="563" t="s">
        <v>109</v>
      </c>
      <c r="K1661" s="563" t="s">
        <v>24001</v>
      </c>
      <c r="L1661" s="563" t="s">
        <v>24001</v>
      </c>
      <c r="M1661" s="563" t="s">
        <v>24001</v>
      </c>
      <c r="N1661" s="563" t="s">
        <v>24001</v>
      </c>
      <c r="O1661" s="564" t="s">
        <v>24620</v>
      </c>
      <c r="P1661" s="564" t="s">
        <v>26697</v>
      </c>
      <c r="Q1661" s="564">
        <v>33148</v>
      </c>
      <c r="R1661" s="564"/>
      <c r="S1661" s="564" t="s">
        <v>30175</v>
      </c>
    </row>
    <row r="1662" spans="1:19" x14ac:dyDescent="0.35">
      <c r="A1662" s="562">
        <v>2031</v>
      </c>
      <c r="B1662" s="563" t="s">
        <v>484</v>
      </c>
      <c r="C1662" s="563" t="s">
        <v>28698</v>
      </c>
      <c r="D1662" s="563" t="s">
        <v>5716</v>
      </c>
      <c r="E1662" s="563" t="s">
        <v>5714</v>
      </c>
      <c r="F1662" s="563" t="s">
        <v>5715</v>
      </c>
      <c r="G1662" s="563" t="s">
        <v>5707</v>
      </c>
      <c r="H1662" s="563" t="s">
        <v>55</v>
      </c>
      <c r="I1662" s="563" t="s">
        <v>26690</v>
      </c>
      <c r="J1662" s="563" t="s">
        <v>109</v>
      </c>
      <c r="K1662" s="563" t="s">
        <v>24001</v>
      </c>
      <c r="L1662" s="563" t="s">
        <v>24001</v>
      </c>
      <c r="M1662" s="563" t="s">
        <v>24001</v>
      </c>
      <c r="N1662" s="563" t="s">
        <v>24001</v>
      </c>
      <c r="O1662" s="564" t="s">
        <v>24001</v>
      </c>
      <c r="P1662" s="564" t="s">
        <v>24001</v>
      </c>
      <c r="Q1662" s="564">
        <v>33148</v>
      </c>
      <c r="R1662" s="564"/>
      <c r="S1662" s="564" t="s">
        <v>5716</v>
      </c>
    </row>
    <row r="1663" spans="1:19" x14ac:dyDescent="0.35">
      <c r="A1663" s="559">
        <v>4295</v>
      </c>
      <c r="B1663" s="563" t="s">
        <v>484</v>
      </c>
      <c r="C1663" s="563" t="s">
        <v>10170</v>
      </c>
      <c r="D1663" s="563" t="s">
        <v>10180</v>
      </c>
      <c r="E1663" s="563" t="s">
        <v>10176</v>
      </c>
      <c r="F1663" s="563" t="s">
        <v>10177</v>
      </c>
      <c r="G1663" s="563" t="s">
        <v>10178</v>
      </c>
      <c r="H1663" s="563" t="s">
        <v>10179</v>
      </c>
      <c r="I1663" s="563" t="s">
        <v>26690</v>
      </c>
      <c r="J1663" s="563" t="s">
        <v>109</v>
      </c>
      <c r="K1663" s="563" t="s">
        <v>24001</v>
      </c>
      <c r="L1663" s="563" t="s">
        <v>24001</v>
      </c>
      <c r="M1663" s="563" t="s">
        <v>24001</v>
      </c>
      <c r="N1663" s="563" t="s">
        <v>24001</v>
      </c>
      <c r="O1663" s="564" t="s">
        <v>24001</v>
      </c>
      <c r="P1663" s="564" t="s">
        <v>24001</v>
      </c>
      <c r="Q1663" s="564">
        <v>38421</v>
      </c>
      <c r="R1663" s="564"/>
      <c r="S1663" s="564" t="s">
        <v>30176</v>
      </c>
    </row>
    <row r="1664" spans="1:19" x14ac:dyDescent="0.35">
      <c r="A1664" s="559">
        <v>1079</v>
      </c>
      <c r="B1664" s="563" t="s">
        <v>484</v>
      </c>
      <c r="C1664" s="563" t="s">
        <v>28929</v>
      </c>
      <c r="D1664" s="563" t="s">
        <v>17289</v>
      </c>
      <c r="E1664" s="563" t="s">
        <v>17286</v>
      </c>
      <c r="F1664" s="563" t="s">
        <v>17287</v>
      </c>
      <c r="G1664" s="563" t="s">
        <v>17288</v>
      </c>
      <c r="H1664" s="563" t="s">
        <v>4456</v>
      </c>
      <c r="I1664" s="563" t="s">
        <v>26690</v>
      </c>
      <c r="J1664" s="563" t="s">
        <v>109</v>
      </c>
      <c r="K1664" s="563" t="s">
        <v>24001</v>
      </c>
      <c r="L1664" s="563" t="s">
        <v>24001</v>
      </c>
      <c r="M1664" s="563" t="s">
        <v>24001</v>
      </c>
      <c r="N1664" s="563" t="s">
        <v>24001</v>
      </c>
      <c r="O1664" s="564" t="s">
        <v>24001</v>
      </c>
      <c r="P1664" s="564" t="s">
        <v>24001</v>
      </c>
      <c r="Q1664" s="564">
        <v>33148</v>
      </c>
      <c r="R1664" s="564"/>
      <c r="S1664" s="564" t="s">
        <v>30177</v>
      </c>
    </row>
    <row r="1665" spans="1:19" x14ac:dyDescent="0.35">
      <c r="A1665" s="562">
        <v>1080</v>
      </c>
      <c r="B1665" s="563" t="s">
        <v>484</v>
      </c>
      <c r="C1665" s="563" t="s">
        <v>28929</v>
      </c>
      <c r="D1665" s="563" t="s">
        <v>17293</v>
      </c>
      <c r="E1665" s="563" t="s">
        <v>17290</v>
      </c>
      <c r="F1665" s="563" t="s">
        <v>17291</v>
      </c>
      <c r="G1665" s="563" t="s">
        <v>17292</v>
      </c>
      <c r="H1665" s="563" t="s">
        <v>124</v>
      </c>
      <c r="I1665" s="563" t="s">
        <v>26690</v>
      </c>
      <c r="J1665" s="563" t="s">
        <v>109</v>
      </c>
      <c r="K1665" s="563" t="s">
        <v>24001</v>
      </c>
      <c r="L1665" s="563" t="s">
        <v>24001</v>
      </c>
      <c r="M1665" s="563" t="s">
        <v>24001</v>
      </c>
      <c r="N1665" s="563" t="s">
        <v>24001</v>
      </c>
      <c r="O1665" s="564" t="s">
        <v>24001</v>
      </c>
      <c r="P1665" s="564" t="s">
        <v>24001</v>
      </c>
      <c r="Q1665" s="564">
        <v>33148</v>
      </c>
      <c r="R1665" s="564">
        <v>38509</v>
      </c>
      <c r="S1665" s="564" t="s">
        <v>30178</v>
      </c>
    </row>
    <row r="1666" spans="1:19" x14ac:dyDescent="0.35">
      <c r="A1666" s="559">
        <v>1081</v>
      </c>
      <c r="B1666" s="563" t="s">
        <v>484</v>
      </c>
      <c r="C1666" s="563" t="s">
        <v>28929</v>
      </c>
      <c r="D1666" s="563" t="s">
        <v>17297</v>
      </c>
      <c r="E1666" s="563" t="s">
        <v>17294</v>
      </c>
      <c r="F1666" s="563" t="s">
        <v>17295</v>
      </c>
      <c r="G1666" s="563" t="s">
        <v>17292</v>
      </c>
      <c r="H1666" s="563" t="s">
        <v>17296</v>
      </c>
      <c r="I1666" s="563" t="s">
        <v>26690</v>
      </c>
      <c r="J1666" s="563" t="s">
        <v>24001</v>
      </c>
      <c r="K1666" s="563" t="s">
        <v>24001</v>
      </c>
      <c r="L1666" s="563" t="s">
        <v>24001</v>
      </c>
      <c r="M1666" s="563" t="s">
        <v>24001</v>
      </c>
      <c r="N1666" s="563" t="s">
        <v>24001</v>
      </c>
      <c r="O1666" s="564" t="s">
        <v>24001</v>
      </c>
      <c r="P1666" s="564" t="s">
        <v>24001</v>
      </c>
      <c r="Q1666" s="564">
        <v>33148</v>
      </c>
      <c r="R1666" s="564"/>
      <c r="S1666" s="564" t="s">
        <v>30179</v>
      </c>
    </row>
    <row r="1667" spans="1:19" x14ac:dyDescent="0.35">
      <c r="A1667" s="559">
        <v>1082</v>
      </c>
      <c r="B1667" s="563" t="s">
        <v>484</v>
      </c>
      <c r="C1667" s="563" t="s">
        <v>28929</v>
      </c>
      <c r="D1667" s="563" t="s">
        <v>17299</v>
      </c>
      <c r="E1667" s="563" t="s">
        <v>17294</v>
      </c>
      <c r="F1667" s="563" t="s">
        <v>17298</v>
      </c>
      <c r="G1667" s="563" t="s">
        <v>17292</v>
      </c>
      <c r="H1667" s="563" t="s">
        <v>55</v>
      </c>
      <c r="I1667" s="563" t="s">
        <v>26690</v>
      </c>
      <c r="J1667" s="563" t="s">
        <v>24001</v>
      </c>
      <c r="K1667" s="563" t="s">
        <v>24001</v>
      </c>
      <c r="L1667" s="563" t="s">
        <v>24001</v>
      </c>
      <c r="M1667" s="563" t="s">
        <v>24001</v>
      </c>
      <c r="N1667" s="563" t="s">
        <v>24001</v>
      </c>
      <c r="O1667" s="564" t="s">
        <v>24001</v>
      </c>
      <c r="P1667" s="564" t="s">
        <v>24001</v>
      </c>
      <c r="Q1667" s="564">
        <v>33148</v>
      </c>
      <c r="R1667" s="564"/>
      <c r="S1667" s="564" t="s">
        <v>17299</v>
      </c>
    </row>
    <row r="1668" spans="1:19" x14ac:dyDescent="0.35">
      <c r="A1668" s="562">
        <v>5388</v>
      </c>
      <c r="B1668" s="563" t="s">
        <v>484</v>
      </c>
      <c r="C1668" s="563" t="s">
        <v>28883</v>
      </c>
      <c r="D1668" s="563" t="s">
        <v>14002</v>
      </c>
      <c r="E1668" s="563" t="s">
        <v>13998</v>
      </c>
      <c r="F1668" s="563" t="s">
        <v>13999</v>
      </c>
      <c r="G1668" s="563" t="s">
        <v>14000</v>
      </c>
      <c r="H1668" s="563" t="s">
        <v>14001</v>
      </c>
      <c r="I1668" s="563" t="s">
        <v>26690</v>
      </c>
      <c r="J1668" s="563" t="s">
        <v>109</v>
      </c>
      <c r="K1668" s="563" t="s">
        <v>24001</v>
      </c>
      <c r="L1668" s="563" t="s">
        <v>24001</v>
      </c>
      <c r="M1668" s="563" t="s">
        <v>24001</v>
      </c>
      <c r="N1668" s="563" t="s">
        <v>24001</v>
      </c>
      <c r="O1668" s="564" t="s">
        <v>24001</v>
      </c>
      <c r="P1668" s="564" t="s">
        <v>24001</v>
      </c>
      <c r="Q1668" s="564">
        <v>41240</v>
      </c>
      <c r="R1668" s="564"/>
      <c r="S1668" s="564" t="s">
        <v>30180</v>
      </c>
    </row>
    <row r="1669" spans="1:19" x14ac:dyDescent="0.35">
      <c r="A1669" s="559">
        <v>30</v>
      </c>
      <c r="B1669" s="563" t="s">
        <v>484</v>
      </c>
      <c r="C1669" s="563" t="s">
        <v>15442</v>
      </c>
      <c r="D1669" s="563" t="s">
        <v>15456</v>
      </c>
      <c r="E1669" s="563" t="s">
        <v>15453</v>
      </c>
      <c r="F1669" s="563" t="s">
        <v>15454</v>
      </c>
      <c r="G1669" s="563" t="s">
        <v>15455</v>
      </c>
      <c r="H1669" s="563" t="s">
        <v>284</v>
      </c>
      <c r="I1669" s="563" t="s">
        <v>26690</v>
      </c>
      <c r="J1669" s="563" t="s">
        <v>24001</v>
      </c>
      <c r="K1669" s="563" t="s">
        <v>24001</v>
      </c>
      <c r="L1669" s="563" t="s">
        <v>24001</v>
      </c>
      <c r="M1669" s="563" t="s">
        <v>24001</v>
      </c>
      <c r="N1669" s="563" t="s">
        <v>24001</v>
      </c>
      <c r="O1669" s="564" t="s">
        <v>24001</v>
      </c>
      <c r="P1669" s="564" t="s">
        <v>24001</v>
      </c>
      <c r="Q1669" s="564">
        <v>33148</v>
      </c>
      <c r="R1669" s="564"/>
      <c r="S1669" s="564" t="s">
        <v>30181</v>
      </c>
    </row>
    <row r="1670" spans="1:19" x14ac:dyDescent="0.35">
      <c r="A1670" s="559">
        <v>5098</v>
      </c>
      <c r="B1670" s="563" t="s">
        <v>484</v>
      </c>
      <c r="C1670" s="563" t="s">
        <v>12962</v>
      </c>
      <c r="D1670" s="563" t="s">
        <v>12974</v>
      </c>
      <c r="E1670" s="563" t="s">
        <v>24001</v>
      </c>
      <c r="F1670" s="563" t="s">
        <v>12972</v>
      </c>
      <c r="G1670" s="563" t="s">
        <v>12973</v>
      </c>
      <c r="H1670" s="563" t="s">
        <v>588</v>
      </c>
      <c r="I1670" s="563" t="s">
        <v>26690</v>
      </c>
      <c r="J1670" s="563" t="s">
        <v>24001</v>
      </c>
      <c r="K1670" s="563" t="s">
        <v>24001</v>
      </c>
      <c r="L1670" s="563" t="s">
        <v>24001</v>
      </c>
      <c r="M1670" s="563" t="s">
        <v>24001</v>
      </c>
      <c r="N1670" s="563" t="s">
        <v>24001</v>
      </c>
      <c r="O1670" s="564" t="s">
        <v>24001</v>
      </c>
      <c r="P1670" s="564" t="s">
        <v>24001</v>
      </c>
      <c r="Q1670" s="564">
        <v>38842</v>
      </c>
      <c r="R1670" s="564"/>
      <c r="S1670" s="564" t="s">
        <v>30182</v>
      </c>
    </row>
    <row r="1671" spans="1:19" x14ac:dyDescent="0.35">
      <c r="A1671" s="562">
        <v>5099</v>
      </c>
      <c r="B1671" s="563" t="s">
        <v>484</v>
      </c>
      <c r="C1671" s="563" t="s">
        <v>12962</v>
      </c>
      <c r="D1671" s="563" t="s">
        <v>12978</v>
      </c>
      <c r="E1671" s="563" t="s">
        <v>12975</v>
      </c>
      <c r="F1671" s="563" t="s">
        <v>12976</v>
      </c>
      <c r="G1671" s="563" t="s">
        <v>12973</v>
      </c>
      <c r="H1671" s="563" t="s">
        <v>12977</v>
      </c>
      <c r="I1671" s="563" t="s">
        <v>26690</v>
      </c>
      <c r="J1671" s="563" t="s">
        <v>24001</v>
      </c>
      <c r="K1671" s="563" t="s">
        <v>24001</v>
      </c>
      <c r="L1671" s="563" t="s">
        <v>24001</v>
      </c>
      <c r="M1671" s="563" t="s">
        <v>24001</v>
      </c>
      <c r="N1671" s="563" t="s">
        <v>24001</v>
      </c>
      <c r="O1671" s="564" t="s">
        <v>24001</v>
      </c>
      <c r="P1671" s="564" t="s">
        <v>24001</v>
      </c>
      <c r="Q1671" s="564">
        <v>33148</v>
      </c>
      <c r="R1671" s="564"/>
      <c r="S1671" s="564" t="s">
        <v>30183</v>
      </c>
    </row>
    <row r="1672" spans="1:19" x14ac:dyDescent="0.35">
      <c r="A1672" s="559">
        <v>5100</v>
      </c>
      <c r="B1672" s="563" t="s">
        <v>484</v>
      </c>
      <c r="C1672" s="563" t="s">
        <v>12962</v>
      </c>
      <c r="D1672" s="563" t="s">
        <v>12981</v>
      </c>
      <c r="E1672" s="563" t="s">
        <v>12979</v>
      </c>
      <c r="F1672" s="563" t="s">
        <v>12980</v>
      </c>
      <c r="G1672" s="563" t="s">
        <v>12973</v>
      </c>
      <c r="H1672" s="563" t="s">
        <v>5599</v>
      </c>
      <c r="I1672" s="563" t="s">
        <v>26753</v>
      </c>
      <c r="J1672" s="563" t="s">
        <v>24001</v>
      </c>
      <c r="K1672" s="563" t="s">
        <v>24001</v>
      </c>
      <c r="L1672" s="563" t="s">
        <v>24001</v>
      </c>
      <c r="M1672" s="563" t="s">
        <v>24001</v>
      </c>
      <c r="N1672" s="563" t="s">
        <v>24001</v>
      </c>
      <c r="O1672" s="564" t="s">
        <v>24001</v>
      </c>
      <c r="P1672" s="564" t="s">
        <v>24001</v>
      </c>
      <c r="Q1672" s="564">
        <v>33148</v>
      </c>
      <c r="R1672" s="564"/>
      <c r="S1672" s="564" t="s">
        <v>30184</v>
      </c>
    </row>
    <row r="1673" spans="1:19" x14ac:dyDescent="0.35">
      <c r="A1673" s="559">
        <v>5101</v>
      </c>
      <c r="B1673" s="563" t="s">
        <v>484</v>
      </c>
      <c r="C1673" s="563" t="s">
        <v>12962</v>
      </c>
      <c r="D1673" s="563" t="s">
        <v>12984</v>
      </c>
      <c r="E1673" s="563" t="s">
        <v>12982</v>
      </c>
      <c r="F1673" s="563" t="s">
        <v>12983</v>
      </c>
      <c r="G1673" s="563" t="s">
        <v>12973</v>
      </c>
      <c r="H1673" s="563" t="s">
        <v>5599</v>
      </c>
      <c r="I1673" s="563" t="s">
        <v>27002</v>
      </c>
      <c r="J1673" s="563" t="s">
        <v>24001</v>
      </c>
      <c r="K1673" s="563" t="s">
        <v>24001</v>
      </c>
      <c r="L1673" s="563" t="s">
        <v>24001</v>
      </c>
      <c r="M1673" s="563" t="s">
        <v>24001</v>
      </c>
      <c r="N1673" s="563" t="s">
        <v>24001</v>
      </c>
      <c r="O1673" s="564" t="s">
        <v>24001</v>
      </c>
      <c r="P1673" s="564" t="s">
        <v>24001</v>
      </c>
      <c r="Q1673" s="564">
        <v>33148</v>
      </c>
      <c r="R1673" s="564"/>
      <c r="S1673" s="564" t="s">
        <v>30185</v>
      </c>
    </row>
    <row r="1674" spans="1:19" x14ac:dyDescent="0.35">
      <c r="A1674" s="562">
        <v>5102</v>
      </c>
      <c r="B1674" s="563" t="s">
        <v>484</v>
      </c>
      <c r="C1674" s="563" t="s">
        <v>12962</v>
      </c>
      <c r="D1674" s="563" t="s">
        <v>12987</v>
      </c>
      <c r="E1674" s="563" t="s">
        <v>12985</v>
      </c>
      <c r="F1674" s="563" t="s">
        <v>12986</v>
      </c>
      <c r="G1674" s="563" t="s">
        <v>12973</v>
      </c>
      <c r="H1674" s="563" t="s">
        <v>5599</v>
      </c>
      <c r="I1674" s="563" t="s">
        <v>26879</v>
      </c>
      <c r="J1674" s="563" t="s">
        <v>24001</v>
      </c>
      <c r="K1674" s="563" t="s">
        <v>50</v>
      </c>
      <c r="L1674" s="563" t="s">
        <v>27654</v>
      </c>
      <c r="M1674" s="563" t="s">
        <v>24001</v>
      </c>
      <c r="N1674" s="563" t="s">
        <v>24001</v>
      </c>
      <c r="O1674" s="564" t="s">
        <v>24001</v>
      </c>
      <c r="P1674" s="564" t="s">
        <v>24001</v>
      </c>
      <c r="Q1674" s="564">
        <v>33148</v>
      </c>
      <c r="R1674" s="564"/>
      <c r="S1674" s="564" t="s">
        <v>30186</v>
      </c>
    </row>
    <row r="1675" spans="1:19" x14ac:dyDescent="0.35">
      <c r="A1675" s="559">
        <v>5103</v>
      </c>
      <c r="B1675" s="563" t="s">
        <v>484</v>
      </c>
      <c r="C1675" s="563" t="s">
        <v>12962</v>
      </c>
      <c r="D1675" s="563" t="s">
        <v>12989</v>
      </c>
      <c r="E1675" s="563" t="s">
        <v>12979</v>
      </c>
      <c r="F1675" s="563" t="s">
        <v>12988</v>
      </c>
      <c r="G1675" s="563" t="s">
        <v>12973</v>
      </c>
      <c r="H1675" s="563" t="s">
        <v>5599</v>
      </c>
      <c r="I1675" s="563" t="s">
        <v>27330</v>
      </c>
      <c r="J1675" s="563" t="s">
        <v>24001</v>
      </c>
      <c r="K1675" s="563" t="s">
        <v>24001</v>
      </c>
      <c r="L1675" s="563" t="s">
        <v>24001</v>
      </c>
      <c r="M1675" s="563" t="s">
        <v>24001</v>
      </c>
      <c r="N1675" s="563" t="s">
        <v>24001</v>
      </c>
      <c r="O1675" s="564" t="s">
        <v>24001</v>
      </c>
      <c r="P1675" s="564" t="s">
        <v>24001</v>
      </c>
      <c r="Q1675" s="564">
        <v>33148</v>
      </c>
      <c r="R1675" s="564"/>
      <c r="S1675" s="564" t="s">
        <v>30187</v>
      </c>
    </row>
    <row r="1676" spans="1:19" x14ac:dyDescent="0.35">
      <c r="A1676" s="559">
        <v>5104</v>
      </c>
      <c r="B1676" s="563" t="s">
        <v>484</v>
      </c>
      <c r="C1676" s="563" t="s">
        <v>12962</v>
      </c>
      <c r="D1676" s="563" t="s">
        <v>12993</v>
      </c>
      <c r="E1676" s="563" t="s">
        <v>12990</v>
      </c>
      <c r="F1676" s="563" t="s">
        <v>12991</v>
      </c>
      <c r="G1676" s="563" t="s">
        <v>12973</v>
      </c>
      <c r="H1676" s="563" t="s">
        <v>12992</v>
      </c>
      <c r="I1676" s="563" t="s">
        <v>26690</v>
      </c>
      <c r="J1676" s="563" t="s">
        <v>24001</v>
      </c>
      <c r="K1676" s="563" t="s">
        <v>24001</v>
      </c>
      <c r="L1676" s="563" t="s">
        <v>24001</v>
      </c>
      <c r="M1676" s="563" t="s">
        <v>24001</v>
      </c>
      <c r="N1676" s="563" t="s">
        <v>24001</v>
      </c>
      <c r="O1676" s="564" t="s">
        <v>24001</v>
      </c>
      <c r="P1676" s="564" t="s">
        <v>24001</v>
      </c>
      <c r="Q1676" s="564">
        <v>33148</v>
      </c>
      <c r="R1676" s="564"/>
      <c r="S1676" s="564" t="s">
        <v>30188</v>
      </c>
    </row>
    <row r="1677" spans="1:19" x14ac:dyDescent="0.35">
      <c r="A1677" s="562">
        <v>5105</v>
      </c>
      <c r="B1677" s="563" t="s">
        <v>484</v>
      </c>
      <c r="C1677" s="563" t="s">
        <v>12962</v>
      </c>
      <c r="D1677" s="563" t="s">
        <v>12995</v>
      </c>
      <c r="E1677" s="563" t="s">
        <v>24001</v>
      </c>
      <c r="F1677" s="563" t="s">
        <v>12994</v>
      </c>
      <c r="G1677" s="563" t="s">
        <v>12973</v>
      </c>
      <c r="H1677" s="563" t="s">
        <v>12373</v>
      </c>
      <c r="I1677" s="563" t="s">
        <v>26690</v>
      </c>
      <c r="J1677" s="563" t="s">
        <v>24001</v>
      </c>
      <c r="K1677" s="563" t="s">
        <v>24001</v>
      </c>
      <c r="L1677" s="563" t="s">
        <v>24001</v>
      </c>
      <c r="M1677" s="563" t="s">
        <v>24001</v>
      </c>
      <c r="N1677" s="563" t="s">
        <v>24001</v>
      </c>
      <c r="O1677" s="564" t="s">
        <v>24001</v>
      </c>
      <c r="P1677" s="564" t="s">
        <v>24001</v>
      </c>
      <c r="Q1677" s="564">
        <v>33148</v>
      </c>
      <c r="R1677" s="564"/>
      <c r="S1677" s="564" t="s">
        <v>34304</v>
      </c>
    </row>
    <row r="1678" spans="1:19" x14ac:dyDescent="0.35">
      <c r="A1678" s="559">
        <v>5106</v>
      </c>
      <c r="B1678" s="563" t="s">
        <v>484</v>
      </c>
      <c r="C1678" s="563" t="s">
        <v>12962</v>
      </c>
      <c r="D1678" s="563" t="s">
        <v>12998</v>
      </c>
      <c r="E1678" s="563" t="s">
        <v>12996</v>
      </c>
      <c r="F1678" s="563" t="s">
        <v>12997</v>
      </c>
      <c r="G1678" s="563" t="s">
        <v>12973</v>
      </c>
      <c r="H1678" s="563" t="s">
        <v>877</v>
      </c>
      <c r="I1678" s="563" t="s">
        <v>26690</v>
      </c>
      <c r="J1678" s="563" t="s">
        <v>24001</v>
      </c>
      <c r="K1678" s="563" t="s">
        <v>24001</v>
      </c>
      <c r="L1678" s="563" t="s">
        <v>24001</v>
      </c>
      <c r="M1678" s="563" t="s">
        <v>24001</v>
      </c>
      <c r="N1678" s="563" t="s">
        <v>24001</v>
      </c>
      <c r="O1678" s="564" t="s">
        <v>24001</v>
      </c>
      <c r="P1678" s="564" t="s">
        <v>24001</v>
      </c>
      <c r="Q1678" s="564">
        <v>33148</v>
      </c>
      <c r="R1678" s="564"/>
      <c r="S1678" s="564" t="s">
        <v>30189</v>
      </c>
    </row>
    <row r="1679" spans="1:19" x14ac:dyDescent="0.35">
      <c r="A1679" s="559">
        <v>5107</v>
      </c>
      <c r="B1679" s="563" t="s">
        <v>484</v>
      </c>
      <c r="C1679" s="563" t="s">
        <v>12962</v>
      </c>
      <c r="D1679" s="563" t="s">
        <v>13001</v>
      </c>
      <c r="E1679" s="563" t="s">
        <v>24001</v>
      </c>
      <c r="F1679" s="563" t="s">
        <v>12999</v>
      </c>
      <c r="G1679" s="563" t="s">
        <v>12973</v>
      </c>
      <c r="H1679" s="563" t="s">
        <v>13000</v>
      </c>
      <c r="I1679" s="563" t="s">
        <v>26690</v>
      </c>
      <c r="J1679" s="563" t="s">
        <v>24001</v>
      </c>
      <c r="K1679" s="563" t="s">
        <v>62</v>
      </c>
      <c r="L1679" s="563" t="s">
        <v>27591</v>
      </c>
      <c r="M1679" s="563" t="s">
        <v>24001</v>
      </c>
      <c r="N1679" s="563" t="s">
        <v>24001</v>
      </c>
      <c r="O1679" s="564" t="s">
        <v>24001</v>
      </c>
      <c r="P1679" s="564" t="s">
        <v>24001</v>
      </c>
      <c r="Q1679" s="564">
        <v>35551</v>
      </c>
      <c r="R1679" s="564"/>
      <c r="S1679" s="564" t="s">
        <v>30190</v>
      </c>
    </row>
    <row r="1680" spans="1:19" x14ac:dyDescent="0.35">
      <c r="A1680" s="562">
        <v>5108</v>
      </c>
      <c r="B1680" s="563" t="s">
        <v>484</v>
      </c>
      <c r="C1680" s="563" t="s">
        <v>12962</v>
      </c>
      <c r="D1680" s="563" t="s">
        <v>13003</v>
      </c>
      <c r="E1680" s="563" t="s">
        <v>12973</v>
      </c>
      <c r="F1680" s="563" t="s">
        <v>13002</v>
      </c>
      <c r="G1680" s="563" t="s">
        <v>12973</v>
      </c>
      <c r="H1680" s="563" t="s">
        <v>55</v>
      </c>
      <c r="I1680" s="563" t="s">
        <v>26690</v>
      </c>
      <c r="J1680" s="563" t="s">
        <v>24001</v>
      </c>
      <c r="K1680" s="563" t="s">
        <v>24001</v>
      </c>
      <c r="L1680" s="563" t="s">
        <v>24001</v>
      </c>
      <c r="M1680" s="563" t="s">
        <v>24001</v>
      </c>
      <c r="N1680" s="563" t="s">
        <v>24001</v>
      </c>
      <c r="O1680" s="564" t="s">
        <v>24001</v>
      </c>
      <c r="P1680" s="564" t="s">
        <v>24001</v>
      </c>
      <c r="Q1680" s="564">
        <v>33148</v>
      </c>
      <c r="R1680" s="564"/>
      <c r="S1680" s="564" t="s">
        <v>13003</v>
      </c>
    </row>
    <row r="1681" spans="1:19" x14ac:dyDescent="0.35">
      <c r="A1681" s="559">
        <v>2903</v>
      </c>
      <c r="B1681" s="563" t="s">
        <v>484</v>
      </c>
      <c r="C1681" s="563" t="s">
        <v>8880</v>
      </c>
      <c r="D1681" s="563" t="s">
        <v>8993</v>
      </c>
      <c r="E1681" s="563" t="s">
        <v>24001</v>
      </c>
      <c r="F1681" s="563" t="s">
        <v>8991</v>
      </c>
      <c r="G1681" s="563" t="s">
        <v>8992</v>
      </c>
      <c r="H1681" s="563" t="s">
        <v>8973</v>
      </c>
      <c r="I1681" s="563" t="s">
        <v>26690</v>
      </c>
      <c r="J1681" s="563" t="s">
        <v>109</v>
      </c>
      <c r="K1681" s="563" t="s">
        <v>24001</v>
      </c>
      <c r="L1681" s="563" t="s">
        <v>24001</v>
      </c>
      <c r="M1681" s="563" t="s">
        <v>24001</v>
      </c>
      <c r="N1681" s="563" t="s">
        <v>24001</v>
      </c>
      <c r="O1681" s="564" t="s">
        <v>24001</v>
      </c>
      <c r="P1681" s="564" t="s">
        <v>24001</v>
      </c>
      <c r="Q1681" s="564">
        <v>40072</v>
      </c>
      <c r="R1681" s="564"/>
      <c r="S1681" s="564" t="s">
        <v>30191</v>
      </c>
    </row>
    <row r="1682" spans="1:19" x14ac:dyDescent="0.35">
      <c r="A1682" s="559">
        <v>2904</v>
      </c>
      <c r="B1682" s="563" t="s">
        <v>484</v>
      </c>
      <c r="C1682" s="563" t="s">
        <v>8880</v>
      </c>
      <c r="D1682" s="563" t="s">
        <v>8997</v>
      </c>
      <c r="E1682" s="563" t="s">
        <v>8994</v>
      </c>
      <c r="F1682" s="563" t="s">
        <v>8995</v>
      </c>
      <c r="G1682" s="563" t="s">
        <v>8992</v>
      </c>
      <c r="H1682" s="563" t="s">
        <v>8996</v>
      </c>
      <c r="I1682" s="563" t="s">
        <v>26690</v>
      </c>
      <c r="J1682" s="563" t="s">
        <v>24001</v>
      </c>
      <c r="K1682" s="563" t="s">
        <v>24001</v>
      </c>
      <c r="L1682" s="563" t="s">
        <v>24001</v>
      </c>
      <c r="M1682" s="563" t="s">
        <v>24001</v>
      </c>
      <c r="N1682" s="563" t="s">
        <v>24001</v>
      </c>
      <c r="O1682" s="564" t="s">
        <v>24001</v>
      </c>
      <c r="P1682" s="564" t="s">
        <v>24001</v>
      </c>
      <c r="Q1682" s="564">
        <v>34074</v>
      </c>
      <c r="R1682" s="564"/>
      <c r="S1682" s="564" t="s">
        <v>30192</v>
      </c>
    </row>
    <row r="1683" spans="1:19" x14ac:dyDescent="0.35">
      <c r="A1683" s="562">
        <v>2905</v>
      </c>
      <c r="B1683" s="563" t="s">
        <v>484</v>
      </c>
      <c r="C1683" s="563" t="s">
        <v>8880</v>
      </c>
      <c r="D1683" s="563" t="s">
        <v>9001</v>
      </c>
      <c r="E1683" s="563" t="s">
        <v>8998</v>
      </c>
      <c r="F1683" s="563" t="s">
        <v>8999</v>
      </c>
      <c r="G1683" s="563" t="s">
        <v>8992</v>
      </c>
      <c r="H1683" s="563" t="s">
        <v>9000</v>
      </c>
      <c r="I1683" s="563" t="s">
        <v>26690</v>
      </c>
      <c r="J1683" s="563" t="s">
        <v>24001</v>
      </c>
      <c r="K1683" s="563" t="s">
        <v>24001</v>
      </c>
      <c r="L1683" s="563" t="s">
        <v>24001</v>
      </c>
      <c r="M1683" s="563" t="s">
        <v>24001</v>
      </c>
      <c r="N1683" s="563" t="s">
        <v>24001</v>
      </c>
      <c r="O1683" s="564" t="s">
        <v>24001</v>
      </c>
      <c r="P1683" s="564" t="s">
        <v>24001</v>
      </c>
      <c r="Q1683" s="564">
        <v>34074</v>
      </c>
      <c r="R1683" s="564"/>
      <c r="S1683" s="564" t="s">
        <v>30193</v>
      </c>
    </row>
    <row r="1684" spans="1:19" x14ac:dyDescent="0.35">
      <c r="A1684" s="559">
        <v>2906</v>
      </c>
      <c r="B1684" s="563" t="s">
        <v>484</v>
      </c>
      <c r="C1684" s="563" t="s">
        <v>8880</v>
      </c>
      <c r="D1684" s="563" t="s">
        <v>9003</v>
      </c>
      <c r="E1684" s="563" t="s">
        <v>8992</v>
      </c>
      <c r="F1684" s="563" t="s">
        <v>9002</v>
      </c>
      <c r="G1684" s="563" t="s">
        <v>8992</v>
      </c>
      <c r="H1684" s="563" t="s">
        <v>55</v>
      </c>
      <c r="I1684" s="563" t="s">
        <v>26690</v>
      </c>
      <c r="J1684" s="563" t="s">
        <v>24001</v>
      </c>
      <c r="K1684" s="563" t="s">
        <v>24001</v>
      </c>
      <c r="L1684" s="563" t="s">
        <v>24001</v>
      </c>
      <c r="M1684" s="563" t="s">
        <v>24001</v>
      </c>
      <c r="N1684" s="563" t="s">
        <v>24001</v>
      </c>
      <c r="O1684" s="564" t="s">
        <v>24001</v>
      </c>
      <c r="P1684" s="564" t="s">
        <v>24001</v>
      </c>
      <c r="Q1684" s="564">
        <v>34303</v>
      </c>
      <c r="R1684" s="564"/>
      <c r="S1684" s="564" t="s">
        <v>9003</v>
      </c>
    </row>
    <row r="1685" spans="1:19" x14ac:dyDescent="0.35">
      <c r="A1685" s="559">
        <v>4563</v>
      </c>
      <c r="B1685" s="563" t="s">
        <v>484</v>
      </c>
      <c r="C1685" s="563" t="s">
        <v>11621</v>
      </c>
      <c r="D1685" s="563" t="s">
        <v>11655</v>
      </c>
      <c r="E1685" s="563" t="s">
        <v>11651</v>
      </c>
      <c r="F1685" s="563" t="s">
        <v>11652</v>
      </c>
      <c r="G1685" s="563" t="s">
        <v>11653</v>
      </c>
      <c r="H1685" s="563" t="s">
        <v>11654</v>
      </c>
      <c r="I1685" s="563" t="s">
        <v>26690</v>
      </c>
      <c r="J1685" s="563" t="s">
        <v>109</v>
      </c>
      <c r="K1685" s="563" t="s">
        <v>24001</v>
      </c>
      <c r="L1685" s="563" t="s">
        <v>24001</v>
      </c>
      <c r="M1685" s="563" t="s">
        <v>24001</v>
      </c>
      <c r="N1685" s="563" t="s">
        <v>24001</v>
      </c>
      <c r="O1685" s="564" t="s">
        <v>24001</v>
      </c>
      <c r="P1685" s="564" t="s">
        <v>24001</v>
      </c>
      <c r="Q1685" s="564">
        <v>33148</v>
      </c>
      <c r="R1685" s="564"/>
      <c r="S1685" s="564" t="s">
        <v>30194</v>
      </c>
    </row>
    <row r="1686" spans="1:19" x14ac:dyDescent="0.35">
      <c r="A1686" s="562">
        <v>4564</v>
      </c>
      <c r="B1686" s="563" t="s">
        <v>484</v>
      </c>
      <c r="C1686" s="563" t="s">
        <v>11621</v>
      </c>
      <c r="D1686" s="563" t="s">
        <v>27257</v>
      </c>
      <c r="E1686" s="563" t="s">
        <v>11656</v>
      </c>
      <c r="F1686" s="563" t="s">
        <v>11657</v>
      </c>
      <c r="G1686" s="563" t="s">
        <v>11653</v>
      </c>
      <c r="H1686" s="563" t="s">
        <v>27258</v>
      </c>
      <c r="I1686" s="563" t="s">
        <v>26690</v>
      </c>
      <c r="J1686" s="563" t="s">
        <v>109</v>
      </c>
      <c r="K1686" s="563" t="s">
        <v>24001</v>
      </c>
      <c r="L1686" s="563" t="s">
        <v>24001</v>
      </c>
      <c r="M1686" s="563" t="s">
        <v>24001</v>
      </c>
      <c r="N1686" s="563" t="s">
        <v>24001</v>
      </c>
      <c r="O1686" s="564" t="s">
        <v>24001</v>
      </c>
      <c r="P1686" s="564" t="s">
        <v>24001</v>
      </c>
      <c r="Q1686" s="564">
        <v>33148</v>
      </c>
      <c r="R1686" s="564">
        <v>44063.7405208333</v>
      </c>
      <c r="S1686" s="564" t="s">
        <v>30195</v>
      </c>
    </row>
    <row r="1687" spans="1:19" x14ac:dyDescent="0.35">
      <c r="A1687" s="559">
        <v>4565</v>
      </c>
      <c r="B1687" s="563" t="s">
        <v>484</v>
      </c>
      <c r="C1687" s="563" t="s">
        <v>11621</v>
      </c>
      <c r="D1687" s="563" t="s">
        <v>11661</v>
      </c>
      <c r="E1687" s="563" t="s">
        <v>11658</v>
      </c>
      <c r="F1687" s="563" t="s">
        <v>11659</v>
      </c>
      <c r="G1687" s="563" t="s">
        <v>11653</v>
      </c>
      <c r="H1687" s="563" t="s">
        <v>11660</v>
      </c>
      <c r="I1687" s="563" t="s">
        <v>26690</v>
      </c>
      <c r="J1687" s="563" t="s">
        <v>109</v>
      </c>
      <c r="K1687" s="563" t="s">
        <v>24001</v>
      </c>
      <c r="L1687" s="563" t="s">
        <v>24001</v>
      </c>
      <c r="M1687" s="563" t="s">
        <v>24001</v>
      </c>
      <c r="N1687" s="563" t="s">
        <v>24001</v>
      </c>
      <c r="O1687" s="564" t="s">
        <v>24001</v>
      </c>
      <c r="P1687" s="564" t="s">
        <v>24001</v>
      </c>
      <c r="Q1687" s="564">
        <v>33148</v>
      </c>
      <c r="R1687" s="564"/>
      <c r="S1687" s="564" t="s">
        <v>30196</v>
      </c>
    </row>
    <row r="1688" spans="1:19" x14ac:dyDescent="0.35">
      <c r="A1688" s="559">
        <v>4566</v>
      </c>
      <c r="B1688" s="563" t="s">
        <v>484</v>
      </c>
      <c r="C1688" s="563" t="s">
        <v>11621</v>
      </c>
      <c r="D1688" s="563" t="s">
        <v>11664</v>
      </c>
      <c r="E1688" s="563" t="s">
        <v>11662</v>
      </c>
      <c r="F1688" s="563" t="s">
        <v>11663</v>
      </c>
      <c r="G1688" s="563" t="s">
        <v>11653</v>
      </c>
      <c r="H1688" s="563" t="s">
        <v>55</v>
      </c>
      <c r="I1688" s="563" t="s">
        <v>26690</v>
      </c>
      <c r="J1688" s="563" t="s">
        <v>109</v>
      </c>
      <c r="K1688" s="563" t="s">
        <v>24001</v>
      </c>
      <c r="L1688" s="563" t="s">
        <v>24001</v>
      </c>
      <c r="M1688" s="563" t="s">
        <v>24001</v>
      </c>
      <c r="N1688" s="563" t="s">
        <v>24001</v>
      </c>
      <c r="O1688" s="564" t="s">
        <v>24001</v>
      </c>
      <c r="P1688" s="564" t="s">
        <v>24001</v>
      </c>
      <c r="Q1688" s="564">
        <v>33148</v>
      </c>
      <c r="R1688" s="564"/>
      <c r="S1688" s="564" t="s">
        <v>11664</v>
      </c>
    </row>
    <row r="1689" spans="1:19" x14ac:dyDescent="0.35">
      <c r="A1689" s="562">
        <v>4567</v>
      </c>
      <c r="B1689" s="563" t="s">
        <v>484</v>
      </c>
      <c r="C1689" s="563" t="s">
        <v>11621</v>
      </c>
      <c r="D1689" s="563" t="s">
        <v>11668</v>
      </c>
      <c r="E1689" s="563" t="s">
        <v>11665</v>
      </c>
      <c r="F1689" s="563" t="s">
        <v>11666</v>
      </c>
      <c r="G1689" s="563" t="s">
        <v>11653</v>
      </c>
      <c r="H1689" s="563" t="s">
        <v>11667</v>
      </c>
      <c r="I1689" s="563" t="s">
        <v>26690</v>
      </c>
      <c r="J1689" s="563" t="s">
        <v>109</v>
      </c>
      <c r="K1689" s="563" t="s">
        <v>24001</v>
      </c>
      <c r="L1689" s="563" t="s">
        <v>24001</v>
      </c>
      <c r="M1689" s="563" t="s">
        <v>24001</v>
      </c>
      <c r="N1689" s="563" t="s">
        <v>24001</v>
      </c>
      <c r="O1689" s="564" t="s">
        <v>24001</v>
      </c>
      <c r="P1689" s="564" t="s">
        <v>24001</v>
      </c>
      <c r="Q1689" s="564">
        <v>33148</v>
      </c>
      <c r="R1689" s="564"/>
      <c r="S1689" s="564" t="s">
        <v>30197</v>
      </c>
    </row>
    <row r="1690" spans="1:19" x14ac:dyDescent="0.35">
      <c r="A1690" s="559">
        <v>4568</v>
      </c>
      <c r="B1690" s="563" t="s">
        <v>484</v>
      </c>
      <c r="C1690" s="563" t="s">
        <v>11621</v>
      </c>
      <c r="D1690" s="563" t="s">
        <v>11672</v>
      </c>
      <c r="E1690" s="563" t="s">
        <v>11669</v>
      </c>
      <c r="F1690" s="563" t="s">
        <v>11670</v>
      </c>
      <c r="G1690" s="563" t="s">
        <v>11653</v>
      </c>
      <c r="H1690" s="563" t="s">
        <v>11671</v>
      </c>
      <c r="I1690" s="563" t="s">
        <v>26690</v>
      </c>
      <c r="J1690" s="563" t="s">
        <v>109</v>
      </c>
      <c r="K1690" s="563" t="s">
        <v>24001</v>
      </c>
      <c r="L1690" s="563" t="s">
        <v>24001</v>
      </c>
      <c r="M1690" s="563" t="s">
        <v>24001</v>
      </c>
      <c r="N1690" s="563" t="s">
        <v>24001</v>
      </c>
      <c r="O1690" s="564" t="s">
        <v>24001</v>
      </c>
      <c r="P1690" s="564" t="s">
        <v>24001</v>
      </c>
      <c r="Q1690" s="564">
        <v>33148</v>
      </c>
      <c r="R1690" s="564"/>
      <c r="S1690" s="564" t="s">
        <v>30198</v>
      </c>
    </row>
    <row r="1691" spans="1:19" x14ac:dyDescent="0.35">
      <c r="A1691" s="559">
        <v>5933</v>
      </c>
      <c r="B1691" s="563" t="s">
        <v>484</v>
      </c>
      <c r="C1691" s="563" t="s">
        <v>29047</v>
      </c>
      <c r="D1691" s="563" t="s">
        <v>9968</v>
      </c>
      <c r="E1691" s="563" t="s">
        <v>9964</v>
      </c>
      <c r="F1691" s="563" t="s">
        <v>9965</v>
      </c>
      <c r="G1691" s="563" t="s">
        <v>9966</v>
      </c>
      <c r="H1691" s="563" t="s">
        <v>9967</v>
      </c>
      <c r="I1691" s="563" t="s">
        <v>26690</v>
      </c>
      <c r="J1691" s="563" t="s">
        <v>109</v>
      </c>
      <c r="K1691" s="563" t="s">
        <v>24001</v>
      </c>
      <c r="L1691" s="563" t="s">
        <v>24001</v>
      </c>
      <c r="M1691" s="563" t="s">
        <v>24001</v>
      </c>
      <c r="N1691" s="563" t="s">
        <v>24001</v>
      </c>
      <c r="O1691" s="564" t="s">
        <v>24001</v>
      </c>
      <c r="P1691" s="564" t="s">
        <v>24001</v>
      </c>
      <c r="Q1691" s="564">
        <v>33148</v>
      </c>
      <c r="R1691" s="564"/>
      <c r="S1691" s="564" t="s">
        <v>30199</v>
      </c>
    </row>
    <row r="1692" spans="1:19" x14ac:dyDescent="0.35">
      <c r="A1692" s="562">
        <v>5934</v>
      </c>
      <c r="B1692" s="563" t="s">
        <v>484</v>
      </c>
      <c r="C1692" s="563" t="s">
        <v>29047</v>
      </c>
      <c r="D1692" s="563" t="s">
        <v>9972</v>
      </c>
      <c r="E1692" s="563" t="s">
        <v>9969</v>
      </c>
      <c r="F1692" s="563" t="s">
        <v>9970</v>
      </c>
      <c r="G1692" s="563" t="s">
        <v>9966</v>
      </c>
      <c r="H1692" s="563" t="s">
        <v>9971</v>
      </c>
      <c r="I1692" s="563" t="s">
        <v>26690</v>
      </c>
      <c r="J1692" s="563" t="s">
        <v>24001</v>
      </c>
      <c r="K1692" s="563" t="s">
        <v>24001</v>
      </c>
      <c r="L1692" s="563" t="s">
        <v>24001</v>
      </c>
      <c r="M1692" s="563" t="s">
        <v>24001</v>
      </c>
      <c r="N1692" s="563" t="s">
        <v>24001</v>
      </c>
      <c r="O1692" s="564" t="s">
        <v>24001</v>
      </c>
      <c r="P1692" s="564" t="s">
        <v>24001</v>
      </c>
      <c r="Q1692" s="564">
        <v>33148</v>
      </c>
      <c r="R1692" s="564"/>
      <c r="S1692" s="564" t="s">
        <v>30200</v>
      </c>
    </row>
    <row r="1693" spans="1:19" x14ac:dyDescent="0.35">
      <c r="A1693" s="559">
        <v>5935</v>
      </c>
      <c r="B1693" s="563" t="s">
        <v>484</v>
      </c>
      <c r="C1693" s="563" t="s">
        <v>29047</v>
      </c>
      <c r="D1693" s="563" t="s">
        <v>9974</v>
      </c>
      <c r="E1693" s="563" t="s">
        <v>9964</v>
      </c>
      <c r="F1693" s="563" t="s">
        <v>9973</v>
      </c>
      <c r="G1693" s="563" t="s">
        <v>9966</v>
      </c>
      <c r="H1693" s="563" t="s">
        <v>55</v>
      </c>
      <c r="I1693" s="563" t="s">
        <v>26690</v>
      </c>
      <c r="J1693" s="563" t="s">
        <v>24001</v>
      </c>
      <c r="K1693" s="563" t="s">
        <v>24001</v>
      </c>
      <c r="L1693" s="563" t="s">
        <v>24001</v>
      </c>
      <c r="M1693" s="563" t="s">
        <v>24001</v>
      </c>
      <c r="N1693" s="563" t="s">
        <v>24001</v>
      </c>
      <c r="O1693" s="564" t="s">
        <v>24001</v>
      </c>
      <c r="P1693" s="564" t="s">
        <v>24001</v>
      </c>
      <c r="Q1693" s="564">
        <v>33148</v>
      </c>
      <c r="R1693" s="564"/>
      <c r="S1693" s="564" t="s">
        <v>9974</v>
      </c>
    </row>
    <row r="1694" spans="1:19" x14ac:dyDescent="0.35">
      <c r="A1694" s="559">
        <v>2032</v>
      </c>
      <c r="B1694" s="563" t="s">
        <v>484</v>
      </c>
      <c r="C1694" s="563" t="s">
        <v>28698</v>
      </c>
      <c r="D1694" s="563" t="s">
        <v>24089</v>
      </c>
      <c r="E1694" s="563" t="s">
        <v>5735</v>
      </c>
      <c r="F1694" s="563" t="s">
        <v>5736</v>
      </c>
      <c r="G1694" s="563" t="s">
        <v>5719</v>
      </c>
      <c r="H1694" s="563" t="s">
        <v>1084</v>
      </c>
      <c r="I1694" s="563" t="s">
        <v>26690</v>
      </c>
      <c r="J1694" s="563" t="s">
        <v>24001</v>
      </c>
      <c r="K1694" s="563" t="s">
        <v>24001</v>
      </c>
      <c r="L1694" s="563" t="s">
        <v>24001</v>
      </c>
      <c r="M1694" s="563" t="s">
        <v>24001</v>
      </c>
      <c r="N1694" s="563" t="s">
        <v>24001</v>
      </c>
      <c r="O1694" s="564" t="s">
        <v>24001</v>
      </c>
      <c r="P1694" s="564" t="s">
        <v>24001</v>
      </c>
      <c r="Q1694" s="564">
        <v>33148</v>
      </c>
      <c r="R1694" s="564">
        <v>42936.622916666704</v>
      </c>
      <c r="S1694" s="564" t="s">
        <v>30201</v>
      </c>
    </row>
    <row r="1695" spans="1:19" x14ac:dyDescent="0.35">
      <c r="A1695" s="562">
        <v>2033</v>
      </c>
      <c r="B1695" s="563" t="s">
        <v>484</v>
      </c>
      <c r="C1695" s="563" t="s">
        <v>28698</v>
      </c>
      <c r="D1695" s="563" t="s">
        <v>5721</v>
      </c>
      <c r="E1695" s="563" t="s">
        <v>5717</v>
      </c>
      <c r="F1695" s="563" t="s">
        <v>5718</v>
      </c>
      <c r="G1695" s="563" t="s">
        <v>5719</v>
      </c>
      <c r="H1695" s="563" t="s">
        <v>5720</v>
      </c>
      <c r="I1695" s="563" t="s">
        <v>26690</v>
      </c>
      <c r="J1695" s="563" t="s">
        <v>24001</v>
      </c>
      <c r="K1695" s="563" t="s">
        <v>24001</v>
      </c>
      <c r="L1695" s="563" t="s">
        <v>24001</v>
      </c>
      <c r="M1695" s="563" t="s">
        <v>24001</v>
      </c>
      <c r="N1695" s="563" t="s">
        <v>24001</v>
      </c>
      <c r="O1695" s="564" t="s">
        <v>24001</v>
      </c>
      <c r="P1695" s="564" t="s">
        <v>24001</v>
      </c>
      <c r="Q1695" s="564">
        <v>33148</v>
      </c>
      <c r="R1695" s="564"/>
      <c r="S1695" s="564" t="s">
        <v>30202</v>
      </c>
    </row>
    <row r="1696" spans="1:19" x14ac:dyDescent="0.35">
      <c r="A1696" s="559">
        <v>2034</v>
      </c>
      <c r="B1696" s="563" t="s">
        <v>484</v>
      </c>
      <c r="C1696" s="563" t="s">
        <v>28698</v>
      </c>
      <c r="D1696" s="563" t="s">
        <v>5724</v>
      </c>
      <c r="E1696" s="563" t="s">
        <v>24001</v>
      </c>
      <c r="F1696" s="563" t="s">
        <v>5722</v>
      </c>
      <c r="G1696" s="563" t="s">
        <v>5719</v>
      </c>
      <c r="H1696" s="563" t="s">
        <v>5723</v>
      </c>
      <c r="I1696" s="563" t="s">
        <v>26690</v>
      </c>
      <c r="J1696" s="563" t="s">
        <v>24001</v>
      </c>
      <c r="K1696" s="563" t="s">
        <v>24001</v>
      </c>
      <c r="L1696" s="563" t="s">
        <v>24001</v>
      </c>
      <c r="M1696" s="563" t="s">
        <v>24001</v>
      </c>
      <c r="N1696" s="563" t="s">
        <v>24001</v>
      </c>
      <c r="O1696" s="564" t="s">
        <v>24001</v>
      </c>
      <c r="P1696" s="564" t="s">
        <v>24001</v>
      </c>
      <c r="Q1696" s="564">
        <v>38558</v>
      </c>
      <c r="R1696" s="564"/>
      <c r="S1696" s="564" t="s">
        <v>30203</v>
      </c>
    </row>
    <row r="1697" spans="1:19" x14ac:dyDescent="0.35">
      <c r="A1697" s="559">
        <v>2035</v>
      </c>
      <c r="B1697" s="563" t="s">
        <v>484</v>
      </c>
      <c r="C1697" s="563" t="s">
        <v>28698</v>
      </c>
      <c r="D1697" s="563" t="s">
        <v>5728</v>
      </c>
      <c r="E1697" s="563" t="s">
        <v>5725</v>
      </c>
      <c r="F1697" s="563" t="s">
        <v>5726</v>
      </c>
      <c r="G1697" s="563" t="s">
        <v>5719</v>
      </c>
      <c r="H1697" s="563" t="s">
        <v>5727</v>
      </c>
      <c r="I1697" s="563" t="s">
        <v>26691</v>
      </c>
      <c r="J1697" s="563" t="s">
        <v>24001</v>
      </c>
      <c r="K1697" s="563" t="s">
        <v>24001</v>
      </c>
      <c r="L1697" s="563" t="s">
        <v>24001</v>
      </c>
      <c r="M1697" s="563" t="s">
        <v>24001</v>
      </c>
      <c r="N1697" s="563" t="s">
        <v>24001</v>
      </c>
      <c r="O1697" s="564" t="s">
        <v>24001</v>
      </c>
      <c r="P1697" s="564" t="s">
        <v>24001</v>
      </c>
      <c r="Q1697" s="564">
        <v>33148</v>
      </c>
      <c r="R1697" s="564"/>
      <c r="S1697" s="564" t="s">
        <v>30204</v>
      </c>
    </row>
    <row r="1698" spans="1:19" x14ac:dyDescent="0.35">
      <c r="A1698" s="562">
        <v>2036</v>
      </c>
      <c r="B1698" s="563" t="s">
        <v>484</v>
      </c>
      <c r="C1698" s="563" t="s">
        <v>28698</v>
      </c>
      <c r="D1698" s="563" t="s">
        <v>5731</v>
      </c>
      <c r="E1698" s="563" t="s">
        <v>5729</v>
      </c>
      <c r="F1698" s="563" t="s">
        <v>5730</v>
      </c>
      <c r="G1698" s="563" t="s">
        <v>5719</v>
      </c>
      <c r="H1698" s="563" t="s">
        <v>5727</v>
      </c>
      <c r="I1698" s="563" t="s">
        <v>26904</v>
      </c>
      <c r="J1698" s="563" t="s">
        <v>24001</v>
      </c>
      <c r="K1698" s="563" t="s">
        <v>24001</v>
      </c>
      <c r="L1698" s="563" t="s">
        <v>24001</v>
      </c>
      <c r="M1698" s="563" t="s">
        <v>24001</v>
      </c>
      <c r="N1698" s="563" t="s">
        <v>24001</v>
      </c>
      <c r="O1698" s="564" t="s">
        <v>24001</v>
      </c>
      <c r="P1698" s="564" t="s">
        <v>24001</v>
      </c>
      <c r="Q1698" s="564">
        <v>33148</v>
      </c>
      <c r="R1698" s="564"/>
      <c r="S1698" s="564" t="s">
        <v>30205</v>
      </c>
    </row>
    <row r="1699" spans="1:19" x14ac:dyDescent="0.35">
      <c r="A1699" s="559">
        <v>2037</v>
      </c>
      <c r="B1699" s="563" t="s">
        <v>484</v>
      </c>
      <c r="C1699" s="563" t="s">
        <v>28698</v>
      </c>
      <c r="D1699" s="563" t="s">
        <v>5734</v>
      </c>
      <c r="E1699" s="563" t="s">
        <v>5732</v>
      </c>
      <c r="F1699" s="563" t="s">
        <v>5733</v>
      </c>
      <c r="G1699" s="563" t="s">
        <v>5719</v>
      </c>
      <c r="H1699" s="563" t="s">
        <v>5727</v>
      </c>
      <c r="I1699" s="563" t="s">
        <v>26905</v>
      </c>
      <c r="J1699" s="563" t="s">
        <v>24001</v>
      </c>
      <c r="K1699" s="563" t="s">
        <v>24001</v>
      </c>
      <c r="L1699" s="563" t="s">
        <v>24001</v>
      </c>
      <c r="M1699" s="563" t="s">
        <v>24001</v>
      </c>
      <c r="N1699" s="563" t="s">
        <v>24001</v>
      </c>
      <c r="O1699" s="564" t="s">
        <v>24001</v>
      </c>
      <c r="P1699" s="564" t="s">
        <v>24001</v>
      </c>
      <c r="Q1699" s="564">
        <v>33148</v>
      </c>
      <c r="R1699" s="564"/>
      <c r="S1699" s="564" t="s">
        <v>30206</v>
      </c>
    </row>
    <row r="1700" spans="1:19" x14ac:dyDescent="0.35">
      <c r="A1700" s="559">
        <v>2038</v>
      </c>
      <c r="B1700" s="563" t="s">
        <v>484</v>
      </c>
      <c r="C1700" s="563" t="s">
        <v>28698</v>
      </c>
      <c r="D1700" s="563" t="s">
        <v>5740</v>
      </c>
      <c r="E1700" s="563" t="s">
        <v>5738</v>
      </c>
      <c r="F1700" s="563" t="s">
        <v>5739</v>
      </c>
      <c r="G1700" s="563" t="s">
        <v>5719</v>
      </c>
      <c r="H1700" s="563" t="s">
        <v>1954</v>
      </c>
      <c r="I1700" s="563" t="s">
        <v>26690</v>
      </c>
      <c r="J1700" s="563" t="s">
        <v>24001</v>
      </c>
      <c r="K1700" s="563" t="s">
        <v>24001</v>
      </c>
      <c r="L1700" s="563" t="s">
        <v>24001</v>
      </c>
      <c r="M1700" s="563" t="s">
        <v>24001</v>
      </c>
      <c r="N1700" s="563" t="s">
        <v>24001</v>
      </c>
      <c r="O1700" s="564" t="s">
        <v>24001</v>
      </c>
      <c r="P1700" s="564" t="s">
        <v>24001</v>
      </c>
      <c r="Q1700" s="564">
        <v>33148</v>
      </c>
      <c r="R1700" s="564"/>
      <c r="S1700" s="564" t="s">
        <v>30207</v>
      </c>
    </row>
    <row r="1701" spans="1:19" x14ac:dyDescent="0.35">
      <c r="A1701" s="562">
        <v>2039</v>
      </c>
      <c r="B1701" s="563" t="s">
        <v>484</v>
      </c>
      <c r="C1701" s="563" t="s">
        <v>28698</v>
      </c>
      <c r="D1701" s="563" t="s">
        <v>24090</v>
      </c>
      <c r="E1701" s="563" t="s">
        <v>5737</v>
      </c>
      <c r="F1701" s="563" t="s">
        <v>24091</v>
      </c>
      <c r="G1701" s="563" t="s">
        <v>5719</v>
      </c>
      <c r="H1701" s="563" t="s">
        <v>24092</v>
      </c>
      <c r="I1701" s="563" t="s">
        <v>26690</v>
      </c>
      <c r="J1701" s="563" t="s">
        <v>24001</v>
      </c>
      <c r="K1701" s="563" t="s">
        <v>34277</v>
      </c>
      <c r="L1701" s="563" t="s">
        <v>27690</v>
      </c>
      <c r="M1701" s="563" t="s">
        <v>24001</v>
      </c>
      <c r="N1701" s="563" t="s">
        <v>24001</v>
      </c>
      <c r="O1701" s="564" t="s">
        <v>24001</v>
      </c>
      <c r="P1701" s="564" t="s">
        <v>24001</v>
      </c>
      <c r="Q1701" s="564">
        <v>42936</v>
      </c>
      <c r="R1701" s="564"/>
      <c r="S1701" s="564" t="s">
        <v>30208</v>
      </c>
    </row>
    <row r="1702" spans="1:19" x14ac:dyDescent="0.35">
      <c r="A1702" s="559">
        <v>2040</v>
      </c>
      <c r="B1702" s="563" t="s">
        <v>484</v>
      </c>
      <c r="C1702" s="563" t="s">
        <v>28698</v>
      </c>
      <c r="D1702" s="563" t="s">
        <v>5743</v>
      </c>
      <c r="E1702" s="563" t="s">
        <v>5741</v>
      </c>
      <c r="F1702" s="563" t="s">
        <v>5742</v>
      </c>
      <c r="G1702" s="563" t="s">
        <v>5719</v>
      </c>
      <c r="H1702" s="563" t="s">
        <v>5124</v>
      </c>
      <c r="I1702" s="563" t="s">
        <v>26690</v>
      </c>
      <c r="J1702" s="563" t="s">
        <v>24001</v>
      </c>
      <c r="K1702" s="563" t="s">
        <v>24001</v>
      </c>
      <c r="L1702" s="563" t="s">
        <v>24001</v>
      </c>
      <c r="M1702" s="563" t="s">
        <v>24001</v>
      </c>
      <c r="N1702" s="563" t="s">
        <v>24001</v>
      </c>
      <c r="O1702" s="564" t="s">
        <v>24001</v>
      </c>
      <c r="P1702" s="564" t="s">
        <v>24001</v>
      </c>
      <c r="Q1702" s="564">
        <v>33148</v>
      </c>
      <c r="R1702" s="564"/>
      <c r="S1702" s="564" t="s">
        <v>30209</v>
      </c>
    </row>
    <row r="1703" spans="1:19" x14ac:dyDescent="0.35">
      <c r="A1703" s="559">
        <v>2041</v>
      </c>
      <c r="B1703" s="563" t="s">
        <v>484</v>
      </c>
      <c r="C1703" s="563" t="s">
        <v>28698</v>
      </c>
      <c r="D1703" s="563" t="s">
        <v>5746</v>
      </c>
      <c r="E1703" s="563" t="s">
        <v>5744</v>
      </c>
      <c r="F1703" s="563" t="s">
        <v>5745</v>
      </c>
      <c r="G1703" s="563" t="s">
        <v>5719</v>
      </c>
      <c r="H1703" s="563" t="s">
        <v>231</v>
      </c>
      <c r="I1703" s="563" t="s">
        <v>26690</v>
      </c>
      <c r="J1703" s="563" t="s">
        <v>24001</v>
      </c>
      <c r="K1703" s="563" t="s">
        <v>24001</v>
      </c>
      <c r="L1703" s="563" t="s">
        <v>24001</v>
      </c>
      <c r="M1703" s="563" t="s">
        <v>24001</v>
      </c>
      <c r="N1703" s="563" t="s">
        <v>24001</v>
      </c>
      <c r="O1703" s="564" t="s">
        <v>24001</v>
      </c>
      <c r="P1703" s="564" t="s">
        <v>24001</v>
      </c>
      <c r="Q1703" s="564">
        <v>33148</v>
      </c>
      <c r="R1703" s="564"/>
      <c r="S1703" s="564" t="s">
        <v>30210</v>
      </c>
    </row>
    <row r="1704" spans="1:19" x14ac:dyDescent="0.35">
      <c r="A1704" s="562">
        <v>2042</v>
      </c>
      <c r="B1704" s="563" t="s">
        <v>484</v>
      </c>
      <c r="C1704" s="563" t="s">
        <v>28698</v>
      </c>
      <c r="D1704" s="563" t="s">
        <v>5750</v>
      </c>
      <c r="E1704" s="563" t="s">
        <v>5747</v>
      </c>
      <c r="F1704" s="563" t="s">
        <v>5748</v>
      </c>
      <c r="G1704" s="563" t="s">
        <v>5719</v>
      </c>
      <c r="H1704" s="563" t="s">
        <v>5749</v>
      </c>
      <c r="I1704" s="563" t="s">
        <v>26690</v>
      </c>
      <c r="J1704" s="563" t="s">
        <v>24001</v>
      </c>
      <c r="K1704" s="563" t="s">
        <v>62</v>
      </c>
      <c r="L1704" s="563" t="s">
        <v>24001</v>
      </c>
      <c r="M1704" s="563" t="s">
        <v>24001</v>
      </c>
      <c r="N1704" s="563" t="s">
        <v>24001</v>
      </c>
      <c r="O1704" s="564" t="s">
        <v>24001</v>
      </c>
      <c r="P1704" s="564" t="s">
        <v>24001</v>
      </c>
      <c r="Q1704" s="564">
        <v>33148</v>
      </c>
      <c r="R1704" s="564"/>
      <c r="S1704" s="564" t="s">
        <v>30211</v>
      </c>
    </row>
    <row r="1705" spans="1:19" x14ac:dyDescent="0.35">
      <c r="A1705" s="559">
        <v>2043</v>
      </c>
      <c r="B1705" s="563" t="s">
        <v>484</v>
      </c>
      <c r="C1705" s="563" t="s">
        <v>28698</v>
      </c>
      <c r="D1705" s="563" t="s">
        <v>24093</v>
      </c>
      <c r="E1705" s="563" t="s">
        <v>24001</v>
      </c>
      <c r="F1705" s="563" t="s">
        <v>24094</v>
      </c>
      <c r="G1705" s="563" t="s">
        <v>5719</v>
      </c>
      <c r="H1705" s="563" t="s">
        <v>22863</v>
      </c>
      <c r="I1705" s="563" t="s">
        <v>26690</v>
      </c>
      <c r="J1705" s="563" t="s">
        <v>24001</v>
      </c>
      <c r="K1705" s="563" t="s">
        <v>24001</v>
      </c>
      <c r="L1705" s="563" t="s">
        <v>24001</v>
      </c>
      <c r="M1705" s="563" t="s">
        <v>24001</v>
      </c>
      <c r="N1705" s="563" t="s">
        <v>24001</v>
      </c>
      <c r="O1705" s="564" t="s">
        <v>24001</v>
      </c>
      <c r="P1705" s="564" t="s">
        <v>24001</v>
      </c>
      <c r="Q1705" s="564">
        <v>42720</v>
      </c>
      <c r="R1705" s="564"/>
      <c r="S1705" s="564" t="s">
        <v>30212</v>
      </c>
    </row>
    <row r="1706" spans="1:19" x14ac:dyDescent="0.35">
      <c r="A1706" s="559">
        <v>2044</v>
      </c>
      <c r="B1706" s="563" t="s">
        <v>484</v>
      </c>
      <c r="C1706" s="563" t="s">
        <v>28698</v>
      </c>
      <c r="D1706" s="563" t="s">
        <v>24095</v>
      </c>
      <c r="E1706" s="563" t="s">
        <v>5737</v>
      </c>
      <c r="F1706" s="563" t="s">
        <v>24096</v>
      </c>
      <c r="G1706" s="563" t="s">
        <v>5719</v>
      </c>
      <c r="H1706" s="563" t="s">
        <v>24097</v>
      </c>
      <c r="I1706" s="563" t="s">
        <v>26690</v>
      </c>
      <c r="J1706" s="563" t="s">
        <v>24001</v>
      </c>
      <c r="K1706" s="563" t="s">
        <v>34277</v>
      </c>
      <c r="L1706" s="563" t="s">
        <v>27690</v>
      </c>
      <c r="M1706" s="563" t="s">
        <v>24001</v>
      </c>
      <c r="N1706" s="563" t="s">
        <v>24001</v>
      </c>
      <c r="O1706" s="564" t="s">
        <v>24001</v>
      </c>
      <c r="P1706" s="564" t="s">
        <v>24001</v>
      </c>
      <c r="Q1706" s="564">
        <v>42936</v>
      </c>
      <c r="R1706" s="564"/>
      <c r="S1706" s="564" t="s">
        <v>30213</v>
      </c>
    </row>
    <row r="1707" spans="1:19" x14ac:dyDescent="0.35">
      <c r="A1707" s="562">
        <v>2045</v>
      </c>
      <c r="B1707" s="563" t="s">
        <v>484</v>
      </c>
      <c r="C1707" s="563" t="s">
        <v>28698</v>
      </c>
      <c r="D1707" s="563" t="s">
        <v>5754</v>
      </c>
      <c r="E1707" s="563" t="s">
        <v>5751</v>
      </c>
      <c r="F1707" s="563" t="s">
        <v>5752</v>
      </c>
      <c r="G1707" s="563" t="s">
        <v>5719</v>
      </c>
      <c r="H1707" s="563" t="s">
        <v>5753</v>
      </c>
      <c r="I1707" s="563" t="s">
        <v>26690</v>
      </c>
      <c r="J1707" s="563" t="s">
        <v>24001</v>
      </c>
      <c r="K1707" s="563" t="s">
        <v>50</v>
      </c>
      <c r="L1707" s="563" t="s">
        <v>24001</v>
      </c>
      <c r="M1707" s="563" t="s">
        <v>24001</v>
      </c>
      <c r="N1707" s="563" t="s">
        <v>24001</v>
      </c>
      <c r="O1707" s="564" t="s">
        <v>24001</v>
      </c>
      <c r="P1707" s="564" t="s">
        <v>24001</v>
      </c>
      <c r="Q1707" s="564">
        <v>35698</v>
      </c>
      <c r="R1707" s="564"/>
      <c r="S1707" s="564" t="s">
        <v>30214</v>
      </c>
    </row>
    <row r="1708" spans="1:19" x14ac:dyDescent="0.35">
      <c r="A1708" s="559">
        <v>2046</v>
      </c>
      <c r="B1708" s="563" t="s">
        <v>484</v>
      </c>
      <c r="C1708" s="563" t="s">
        <v>28698</v>
      </c>
      <c r="D1708" s="563" t="s">
        <v>5756</v>
      </c>
      <c r="E1708" s="563" t="s">
        <v>5725</v>
      </c>
      <c r="F1708" s="563" t="s">
        <v>5755</v>
      </c>
      <c r="G1708" s="563" t="s">
        <v>5719</v>
      </c>
      <c r="H1708" s="563" t="s">
        <v>55</v>
      </c>
      <c r="I1708" s="563" t="s">
        <v>26690</v>
      </c>
      <c r="J1708" s="563" t="s">
        <v>24001</v>
      </c>
      <c r="K1708" s="563" t="s">
        <v>24001</v>
      </c>
      <c r="L1708" s="563" t="s">
        <v>24001</v>
      </c>
      <c r="M1708" s="563" t="s">
        <v>24001</v>
      </c>
      <c r="N1708" s="563" t="s">
        <v>24001</v>
      </c>
      <c r="O1708" s="564" t="s">
        <v>24001</v>
      </c>
      <c r="P1708" s="564" t="s">
        <v>24001</v>
      </c>
      <c r="Q1708" s="564">
        <v>33148</v>
      </c>
      <c r="R1708" s="564"/>
      <c r="S1708" s="564" t="s">
        <v>5756</v>
      </c>
    </row>
    <row r="1709" spans="1:19" x14ac:dyDescent="0.35">
      <c r="A1709" s="559">
        <v>2047</v>
      </c>
      <c r="B1709" s="563" t="s">
        <v>484</v>
      </c>
      <c r="C1709" s="563" t="s">
        <v>28698</v>
      </c>
      <c r="D1709" s="563" t="s">
        <v>5759</v>
      </c>
      <c r="E1709" s="563" t="s">
        <v>5757</v>
      </c>
      <c r="F1709" s="563" t="s">
        <v>5758</v>
      </c>
      <c r="G1709" s="563" t="s">
        <v>5719</v>
      </c>
      <c r="H1709" s="563" t="s">
        <v>3290</v>
      </c>
      <c r="I1709" s="563" t="s">
        <v>26690</v>
      </c>
      <c r="J1709" s="563" t="s">
        <v>24001</v>
      </c>
      <c r="K1709" s="563" t="s">
        <v>62</v>
      </c>
      <c r="L1709" s="563" t="s">
        <v>27598</v>
      </c>
      <c r="M1709" s="563" t="s">
        <v>24001</v>
      </c>
      <c r="N1709" s="563" t="s">
        <v>24001</v>
      </c>
      <c r="O1709" s="564" t="s">
        <v>24001</v>
      </c>
      <c r="P1709" s="564" t="s">
        <v>24001</v>
      </c>
      <c r="Q1709" s="564">
        <v>33148</v>
      </c>
      <c r="R1709" s="564"/>
      <c r="S1709" s="564" t="s">
        <v>30215</v>
      </c>
    </row>
    <row r="1710" spans="1:19" x14ac:dyDescent="0.35">
      <c r="A1710" s="562">
        <v>2048</v>
      </c>
      <c r="B1710" s="563" t="s">
        <v>484</v>
      </c>
      <c r="C1710" s="563" t="s">
        <v>28698</v>
      </c>
      <c r="D1710" s="563" t="s">
        <v>5762</v>
      </c>
      <c r="E1710" s="563" t="s">
        <v>5763</v>
      </c>
      <c r="F1710" s="563" t="s">
        <v>5760</v>
      </c>
      <c r="G1710" s="563" t="s">
        <v>5719</v>
      </c>
      <c r="H1710" s="563" t="s">
        <v>5761</v>
      </c>
      <c r="I1710" s="563" t="s">
        <v>26691</v>
      </c>
      <c r="J1710" s="563" t="s">
        <v>24001</v>
      </c>
      <c r="K1710" s="563" t="s">
        <v>24001</v>
      </c>
      <c r="L1710" s="563" t="s">
        <v>24001</v>
      </c>
      <c r="M1710" s="563" t="s">
        <v>24001</v>
      </c>
      <c r="N1710" s="563" t="s">
        <v>24001</v>
      </c>
      <c r="O1710" s="564" t="s">
        <v>24001</v>
      </c>
      <c r="P1710" s="564" t="s">
        <v>24001</v>
      </c>
      <c r="Q1710" s="564">
        <v>36283</v>
      </c>
      <c r="R1710" s="564"/>
      <c r="S1710" s="564" t="s">
        <v>30216</v>
      </c>
    </row>
    <row r="1711" spans="1:19" x14ac:dyDescent="0.35">
      <c r="A1711" s="559">
        <v>2049</v>
      </c>
      <c r="B1711" s="563" t="s">
        <v>484</v>
      </c>
      <c r="C1711" s="563" t="s">
        <v>28698</v>
      </c>
      <c r="D1711" s="563" t="s">
        <v>5765</v>
      </c>
      <c r="E1711" s="563" t="s">
        <v>5763</v>
      </c>
      <c r="F1711" s="563" t="s">
        <v>5764</v>
      </c>
      <c r="G1711" s="563" t="s">
        <v>5719</v>
      </c>
      <c r="H1711" s="563" t="s">
        <v>5761</v>
      </c>
      <c r="I1711" s="563" t="s">
        <v>26906</v>
      </c>
      <c r="J1711" s="563" t="s">
        <v>24001</v>
      </c>
      <c r="K1711" s="563" t="s">
        <v>24001</v>
      </c>
      <c r="L1711" s="563" t="s">
        <v>24001</v>
      </c>
      <c r="M1711" s="563" t="s">
        <v>24001</v>
      </c>
      <c r="N1711" s="563" t="s">
        <v>24001</v>
      </c>
      <c r="O1711" s="564" t="s">
        <v>24001</v>
      </c>
      <c r="P1711" s="564" t="s">
        <v>24001</v>
      </c>
      <c r="Q1711" s="564">
        <v>36283</v>
      </c>
      <c r="R1711" s="564"/>
      <c r="S1711" s="564" t="s">
        <v>30217</v>
      </c>
    </row>
    <row r="1712" spans="1:19" x14ac:dyDescent="0.35">
      <c r="A1712" s="559">
        <v>2050</v>
      </c>
      <c r="B1712" s="563" t="s">
        <v>484</v>
      </c>
      <c r="C1712" s="563" t="s">
        <v>28698</v>
      </c>
      <c r="D1712" s="563" t="s">
        <v>5767</v>
      </c>
      <c r="E1712" s="563" t="s">
        <v>5763</v>
      </c>
      <c r="F1712" s="563" t="s">
        <v>5766</v>
      </c>
      <c r="G1712" s="563" t="s">
        <v>5719</v>
      </c>
      <c r="H1712" s="563" t="s">
        <v>5761</v>
      </c>
      <c r="I1712" s="563" t="s">
        <v>26907</v>
      </c>
      <c r="J1712" s="563" t="s">
        <v>24001</v>
      </c>
      <c r="K1712" s="563" t="s">
        <v>24001</v>
      </c>
      <c r="L1712" s="563" t="s">
        <v>24001</v>
      </c>
      <c r="M1712" s="563" t="s">
        <v>24001</v>
      </c>
      <c r="N1712" s="563" t="s">
        <v>24001</v>
      </c>
      <c r="O1712" s="564" t="s">
        <v>24001</v>
      </c>
      <c r="P1712" s="564" t="s">
        <v>24001</v>
      </c>
      <c r="Q1712" s="564">
        <v>36283</v>
      </c>
      <c r="R1712" s="564"/>
      <c r="S1712" s="564" t="s">
        <v>30218</v>
      </c>
    </row>
    <row r="1713" spans="1:19" x14ac:dyDescent="0.35">
      <c r="A1713" s="562">
        <v>2051</v>
      </c>
      <c r="B1713" s="563" t="s">
        <v>484</v>
      </c>
      <c r="C1713" s="563" t="s">
        <v>28698</v>
      </c>
      <c r="D1713" s="563" t="s">
        <v>5769</v>
      </c>
      <c r="E1713" s="563" t="s">
        <v>5763</v>
      </c>
      <c r="F1713" s="563" t="s">
        <v>5768</v>
      </c>
      <c r="G1713" s="563" t="s">
        <v>5719</v>
      </c>
      <c r="H1713" s="563" t="s">
        <v>5761</v>
      </c>
      <c r="I1713" s="563" t="s">
        <v>26908</v>
      </c>
      <c r="J1713" s="563" t="s">
        <v>24001</v>
      </c>
      <c r="K1713" s="563" t="s">
        <v>24001</v>
      </c>
      <c r="L1713" s="563" t="s">
        <v>24001</v>
      </c>
      <c r="M1713" s="563" t="s">
        <v>24001</v>
      </c>
      <c r="N1713" s="563" t="s">
        <v>24001</v>
      </c>
      <c r="O1713" s="564" t="s">
        <v>24001</v>
      </c>
      <c r="P1713" s="564" t="s">
        <v>24001</v>
      </c>
      <c r="Q1713" s="564">
        <v>36283</v>
      </c>
      <c r="R1713" s="564"/>
      <c r="S1713" s="564" t="s">
        <v>30219</v>
      </c>
    </row>
    <row r="1714" spans="1:19" x14ac:dyDescent="0.35">
      <c r="A1714" s="559">
        <v>5389</v>
      </c>
      <c r="B1714" s="563" t="s">
        <v>484</v>
      </c>
      <c r="C1714" s="563" t="s">
        <v>28883</v>
      </c>
      <c r="D1714" s="563" t="s">
        <v>14006</v>
      </c>
      <c r="E1714" s="563" t="s">
        <v>14003</v>
      </c>
      <c r="F1714" s="563" t="s">
        <v>14004</v>
      </c>
      <c r="G1714" s="563" t="s">
        <v>14005</v>
      </c>
      <c r="H1714" s="563" t="s">
        <v>4365</v>
      </c>
      <c r="I1714" s="563" t="s">
        <v>26690</v>
      </c>
      <c r="J1714" s="563" t="s">
        <v>109</v>
      </c>
      <c r="K1714" s="563" t="s">
        <v>24001</v>
      </c>
      <c r="L1714" s="563" t="s">
        <v>24001</v>
      </c>
      <c r="M1714" s="563" t="s">
        <v>24001</v>
      </c>
      <c r="N1714" s="563" t="s">
        <v>24001</v>
      </c>
      <c r="O1714" s="564" t="s">
        <v>24001</v>
      </c>
      <c r="P1714" s="564" t="s">
        <v>24001</v>
      </c>
      <c r="Q1714" s="564">
        <v>33148</v>
      </c>
      <c r="R1714" s="564">
        <v>38391</v>
      </c>
      <c r="S1714" s="564" t="s">
        <v>30220</v>
      </c>
    </row>
    <row r="1715" spans="1:19" x14ac:dyDescent="0.35">
      <c r="A1715" s="559">
        <v>2777</v>
      </c>
      <c r="B1715" s="563" t="s">
        <v>484</v>
      </c>
      <c r="C1715" s="563" t="s">
        <v>29764</v>
      </c>
      <c r="D1715" s="563" t="s">
        <v>30221</v>
      </c>
      <c r="E1715" s="563" t="s">
        <v>24001</v>
      </c>
      <c r="F1715" s="563" t="s">
        <v>7377</v>
      </c>
      <c r="G1715" s="563" t="s">
        <v>30222</v>
      </c>
      <c r="H1715" s="563" t="s">
        <v>7378</v>
      </c>
      <c r="I1715" s="563" t="s">
        <v>26690</v>
      </c>
      <c r="J1715" s="563" t="s">
        <v>24001</v>
      </c>
      <c r="K1715" s="563" t="s">
        <v>24001</v>
      </c>
      <c r="L1715" s="563" t="s">
        <v>24001</v>
      </c>
      <c r="M1715" s="563" t="s">
        <v>24001</v>
      </c>
      <c r="N1715" s="563" t="s">
        <v>24001</v>
      </c>
      <c r="O1715" s="564" t="s">
        <v>24001</v>
      </c>
      <c r="P1715" s="564" t="s">
        <v>24001</v>
      </c>
      <c r="Q1715" s="564">
        <v>38763</v>
      </c>
      <c r="R1715" s="564">
        <v>44711.7341087963</v>
      </c>
      <c r="S1715" s="564" t="s">
        <v>30223</v>
      </c>
    </row>
    <row r="1716" spans="1:19" x14ac:dyDescent="0.35">
      <c r="A1716" s="562">
        <v>2778</v>
      </c>
      <c r="B1716" s="563" t="s">
        <v>484</v>
      </c>
      <c r="C1716" s="563" t="s">
        <v>29764</v>
      </c>
      <c r="D1716" s="563" t="s">
        <v>30224</v>
      </c>
      <c r="E1716" s="563" t="s">
        <v>7382</v>
      </c>
      <c r="F1716" s="563" t="s">
        <v>7383</v>
      </c>
      <c r="G1716" s="563" t="s">
        <v>30222</v>
      </c>
      <c r="H1716" s="563" t="s">
        <v>7384</v>
      </c>
      <c r="I1716" s="563" t="s">
        <v>26690</v>
      </c>
      <c r="J1716" s="563" t="s">
        <v>24001</v>
      </c>
      <c r="K1716" s="563" t="s">
        <v>24001</v>
      </c>
      <c r="L1716" s="563" t="s">
        <v>24001</v>
      </c>
      <c r="M1716" s="563" t="s">
        <v>24001</v>
      </c>
      <c r="N1716" s="563" t="s">
        <v>24001</v>
      </c>
      <c r="O1716" s="564" t="s">
        <v>24001</v>
      </c>
      <c r="P1716" s="564" t="s">
        <v>24001</v>
      </c>
      <c r="Q1716" s="564">
        <v>38763</v>
      </c>
      <c r="R1716" s="564">
        <v>44711.736898148098</v>
      </c>
      <c r="S1716" s="564" t="s">
        <v>30225</v>
      </c>
    </row>
    <row r="1717" spans="1:19" x14ac:dyDescent="0.35">
      <c r="A1717" s="559">
        <v>2779</v>
      </c>
      <c r="B1717" s="563" t="s">
        <v>484</v>
      </c>
      <c r="C1717" s="563" t="s">
        <v>29764</v>
      </c>
      <c r="D1717" s="563" t="s">
        <v>30226</v>
      </c>
      <c r="E1717" s="563" t="s">
        <v>7382</v>
      </c>
      <c r="F1717" s="563" t="s">
        <v>7385</v>
      </c>
      <c r="G1717" s="563" t="s">
        <v>30222</v>
      </c>
      <c r="H1717" s="563" t="s">
        <v>7386</v>
      </c>
      <c r="I1717" s="563" t="s">
        <v>26690</v>
      </c>
      <c r="J1717" s="563" t="s">
        <v>24001</v>
      </c>
      <c r="K1717" s="563" t="s">
        <v>24001</v>
      </c>
      <c r="L1717" s="563" t="s">
        <v>24001</v>
      </c>
      <c r="M1717" s="563" t="s">
        <v>24001</v>
      </c>
      <c r="N1717" s="563" t="s">
        <v>24001</v>
      </c>
      <c r="O1717" s="564" t="s">
        <v>24001</v>
      </c>
      <c r="P1717" s="564" t="s">
        <v>24001</v>
      </c>
      <c r="Q1717" s="564">
        <v>38763</v>
      </c>
      <c r="R1717" s="564">
        <v>44711.738923611098</v>
      </c>
      <c r="S1717" s="564" t="s">
        <v>30227</v>
      </c>
    </row>
    <row r="1718" spans="1:19" x14ac:dyDescent="0.35">
      <c r="A1718" s="559">
        <v>5994</v>
      </c>
      <c r="B1718" s="563" t="s">
        <v>43</v>
      </c>
      <c r="C1718" s="563" t="s">
        <v>173</v>
      </c>
      <c r="D1718" s="563" t="s">
        <v>178</v>
      </c>
      <c r="E1718" s="563" t="s">
        <v>174</v>
      </c>
      <c r="F1718" s="563" t="s">
        <v>175</v>
      </c>
      <c r="G1718" s="563" t="s">
        <v>176</v>
      </c>
      <c r="H1718" s="563" t="s">
        <v>177</v>
      </c>
      <c r="I1718" s="563" t="s">
        <v>26690</v>
      </c>
      <c r="J1718" s="563" t="s">
        <v>24001</v>
      </c>
      <c r="K1718" s="563" t="s">
        <v>50</v>
      </c>
      <c r="L1718" s="563" t="s">
        <v>24001</v>
      </c>
      <c r="M1718" s="563" t="s">
        <v>24001</v>
      </c>
      <c r="N1718" s="563" t="s">
        <v>24001</v>
      </c>
      <c r="O1718" s="564" t="s">
        <v>24001</v>
      </c>
      <c r="P1718" s="564" t="s">
        <v>24001</v>
      </c>
      <c r="Q1718" s="564">
        <v>33148</v>
      </c>
      <c r="R1718" s="564"/>
      <c r="S1718" s="564" t="s">
        <v>30228</v>
      </c>
    </row>
    <row r="1719" spans="1:19" x14ac:dyDescent="0.35">
      <c r="A1719" s="562">
        <v>5995</v>
      </c>
      <c r="B1719" s="563" t="s">
        <v>43</v>
      </c>
      <c r="C1719" s="563" t="s">
        <v>173</v>
      </c>
      <c r="D1719" s="563" t="s">
        <v>181</v>
      </c>
      <c r="E1719" s="563" t="s">
        <v>24001</v>
      </c>
      <c r="F1719" s="563" t="s">
        <v>179</v>
      </c>
      <c r="G1719" s="563" t="s">
        <v>180</v>
      </c>
      <c r="H1719" s="563" t="s">
        <v>55</v>
      </c>
      <c r="I1719" s="563" t="s">
        <v>26690</v>
      </c>
      <c r="J1719" s="563" t="s">
        <v>24001</v>
      </c>
      <c r="K1719" s="563" t="s">
        <v>24001</v>
      </c>
      <c r="L1719" s="563" t="s">
        <v>24001</v>
      </c>
      <c r="M1719" s="563" t="s">
        <v>24001</v>
      </c>
      <c r="N1719" s="563" t="s">
        <v>24001</v>
      </c>
      <c r="O1719" s="564" t="s">
        <v>24001</v>
      </c>
      <c r="P1719" s="564" t="s">
        <v>24001</v>
      </c>
      <c r="Q1719" s="564">
        <v>33148</v>
      </c>
      <c r="R1719" s="564"/>
      <c r="S1719" s="564" t="s">
        <v>181</v>
      </c>
    </row>
    <row r="1720" spans="1:19" x14ac:dyDescent="0.35">
      <c r="A1720" s="559">
        <v>4355</v>
      </c>
      <c r="B1720" s="563" t="s">
        <v>484</v>
      </c>
      <c r="C1720" s="563" t="s">
        <v>10695</v>
      </c>
      <c r="D1720" s="563" t="s">
        <v>10738</v>
      </c>
      <c r="E1720" s="563" t="s">
        <v>24001</v>
      </c>
      <c r="F1720" s="563" t="s">
        <v>10735</v>
      </c>
      <c r="G1720" s="563" t="s">
        <v>10736</v>
      </c>
      <c r="H1720" s="563" t="s">
        <v>10737</v>
      </c>
      <c r="I1720" s="563" t="s">
        <v>26690</v>
      </c>
      <c r="J1720" s="563" t="s">
        <v>24001</v>
      </c>
      <c r="K1720" s="563" t="s">
        <v>24001</v>
      </c>
      <c r="L1720" s="563" t="s">
        <v>24001</v>
      </c>
      <c r="M1720" s="563" t="s">
        <v>24001</v>
      </c>
      <c r="N1720" s="563" t="s">
        <v>24001</v>
      </c>
      <c r="O1720" s="564" t="s">
        <v>24001</v>
      </c>
      <c r="P1720" s="564" t="s">
        <v>24001</v>
      </c>
      <c r="Q1720" s="564">
        <v>33148</v>
      </c>
      <c r="R1720" s="564"/>
      <c r="S1720" s="564" t="s">
        <v>30229</v>
      </c>
    </row>
    <row r="1721" spans="1:19" x14ac:dyDescent="0.35">
      <c r="A1721" s="559">
        <v>6142</v>
      </c>
      <c r="B1721" s="563" t="s">
        <v>484</v>
      </c>
      <c r="C1721" s="563" t="s">
        <v>11966</v>
      </c>
      <c r="D1721" s="563" t="s">
        <v>11983</v>
      </c>
      <c r="E1721" s="563" t="s">
        <v>11979</v>
      </c>
      <c r="F1721" s="563" t="s">
        <v>11980</v>
      </c>
      <c r="G1721" s="563" t="s">
        <v>11981</v>
      </c>
      <c r="H1721" s="563" t="s">
        <v>11982</v>
      </c>
      <c r="I1721" s="563" t="s">
        <v>26691</v>
      </c>
      <c r="J1721" s="563" t="s">
        <v>24001</v>
      </c>
      <c r="K1721" s="563" t="s">
        <v>24001</v>
      </c>
      <c r="L1721" s="563" t="s">
        <v>24001</v>
      </c>
      <c r="M1721" s="563" t="s">
        <v>24001</v>
      </c>
      <c r="N1721" s="563" t="s">
        <v>24001</v>
      </c>
      <c r="O1721" s="564" t="s">
        <v>24001</v>
      </c>
      <c r="P1721" s="564" t="s">
        <v>24001</v>
      </c>
      <c r="Q1721" s="564">
        <v>34078</v>
      </c>
      <c r="R1721" s="564">
        <v>34288</v>
      </c>
      <c r="S1721" s="564" t="s">
        <v>30230</v>
      </c>
    </row>
    <row r="1722" spans="1:19" x14ac:dyDescent="0.35">
      <c r="A1722" s="562">
        <v>6143</v>
      </c>
      <c r="B1722" s="563" t="s">
        <v>484</v>
      </c>
      <c r="C1722" s="563" t="s">
        <v>11966</v>
      </c>
      <c r="D1722" s="563" t="s">
        <v>11986</v>
      </c>
      <c r="E1722" s="563" t="s">
        <v>11984</v>
      </c>
      <c r="F1722" s="563" t="s">
        <v>11985</v>
      </c>
      <c r="G1722" s="563" t="s">
        <v>11981</v>
      </c>
      <c r="H1722" s="563" t="s">
        <v>55</v>
      </c>
      <c r="I1722" s="563" t="s">
        <v>26690</v>
      </c>
      <c r="J1722" s="563" t="s">
        <v>24001</v>
      </c>
      <c r="K1722" s="563" t="s">
        <v>24001</v>
      </c>
      <c r="L1722" s="563" t="s">
        <v>24001</v>
      </c>
      <c r="M1722" s="563" t="s">
        <v>24001</v>
      </c>
      <c r="N1722" s="563" t="s">
        <v>24001</v>
      </c>
      <c r="O1722" s="564" t="s">
        <v>24001</v>
      </c>
      <c r="P1722" s="564" t="s">
        <v>24001</v>
      </c>
      <c r="Q1722" s="564">
        <v>33148</v>
      </c>
      <c r="R1722" s="564">
        <v>34303</v>
      </c>
      <c r="S1722" s="564" t="s">
        <v>11986</v>
      </c>
    </row>
    <row r="1723" spans="1:19" x14ac:dyDescent="0.35">
      <c r="A1723" s="559">
        <v>1083</v>
      </c>
      <c r="B1723" s="563" t="s">
        <v>484</v>
      </c>
      <c r="C1723" s="563" t="s">
        <v>28929</v>
      </c>
      <c r="D1723" s="563" t="s">
        <v>17304</v>
      </c>
      <c r="E1723" s="563" t="s">
        <v>17300</v>
      </c>
      <c r="F1723" s="563" t="s">
        <v>17301</v>
      </c>
      <c r="G1723" s="563" t="s">
        <v>17302</v>
      </c>
      <c r="H1723" s="563" t="s">
        <v>17303</v>
      </c>
      <c r="I1723" s="563" t="s">
        <v>26690</v>
      </c>
      <c r="J1723" s="563" t="s">
        <v>109</v>
      </c>
      <c r="K1723" s="563" t="s">
        <v>24001</v>
      </c>
      <c r="L1723" s="563" t="s">
        <v>24001</v>
      </c>
      <c r="M1723" s="563" t="s">
        <v>24001</v>
      </c>
      <c r="N1723" s="563" t="s">
        <v>24001</v>
      </c>
      <c r="O1723" s="564" t="s">
        <v>24001</v>
      </c>
      <c r="P1723" s="564" t="s">
        <v>24001</v>
      </c>
      <c r="Q1723" s="564">
        <v>33148</v>
      </c>
      <c r="R1723" s="564">
        <v>38404</v>
      </c>
      <c r="S1723" s="564" t="s">
        <v>30231</v>
      </c>
    </row>
    <row r="1724" spans="1:19" x14ac:dyDescent="0.35">
      <c r="A1724" s="559">
        <v>3470</v>
      </c>
      <c r="B1724" s="563" t="s">
        <v>484</v>
      </c>
      <c r="C1724" s="563" t="s">
        <v>29019</v>
      </c>
      <c r="D1724" s="563" t="s">
        <v>3976</v>
      </c>
      <c r="E1724" s="563" t="s">
        <v>3972</v>
      </c>
      <c r="F1724" s="563" t="s">
        <v>3973</v>
      </c>
      <c r="G1724" s="563" t="s">
        <v>3974</v>
      </c>
      <c r="H1724" s="563" t="s">
        <v>3975</v>
      </c>
      <c r="I1724" s="563" t="s">
        <v>26690</v>
      </c>
      <c r="J1724" s="563" t="s">
        <v>109</v>
      </c>
      <c r="K1724" s="563" t="s">
        <v>24001</v>
      </c>
      <c r="L1724" s="563" t="s">
        <v>24001</v>
      </c>
      <c r="M1724" s="563" t="s">
        <v>24001</v>
      </c>
      <c r="N1724" s="563" t="s">
        <v>24001</v>
      </c>
      <c r="O1724" s="564" t="s">
        <v>24001</v>
      </c>
      <c r="P1724" s="564" t="s">
        <v>24001</v>
      </c>
      <c r="Q1724" s="564">
        <v>33148</v>
      </c>
      <c r="R1724" s="564"/>
      <c r="S1724" s="564" t="s">
        <v>30232</v>
      </c>
    </row>
    <row r="1725" spans="1:19" x14ac:dyDescent="0.35">
      <c r="A1725" s="562">
        <v>901</v>
      </c>
      <c r="B1725" s="563" t="s">
        <v>484</v>
      </c>
      <c r="C1725" s="563" t="s">
        <v>16621</v>
      </c>
      <c r="D1725" s="563" t="s">
        <v>16634</v>
      </c>
      <c r="E1725" s="563" t="s">
        <v>16630</v>
      </c>
      <c r="F1725" s="563" t="s">
        <v>16631</v>
      </c>
      <c r="G1725" s="563" t="s">
        <v>16632</v>
      </c>
      <c r="H1725" s="563" t="s">
        <v>16633</v>
      </c>
      <c r="I1725" s="563" t="s">
        <v>26690</v>
      </c>
      <c r="J1725" s="563" t="s">
        <v>24001</v>
      </c>
      <c r="K1725" s="563" t="s">
        <v>154</v>
      </c>
      <c r="L1725" s="563" t="s">
        <v>27591</v>
      </c>
      <c r="M1725" s="563" t="s">
        <v>24001</v>
      </c>
      <c r="N1725" s="563" t="s">
        <v>24001</v>
      </c>
      <c r="O1725" s="564" t="s">
        <v>24001</v>
      </c>
      <c r="P1725" s="564" t="s">
        <v>24001</v>
      </c>
      <c r="Q1725" s="564">
        <v>33148</v>
      </c>
      <c r="R1725" s="564">
        <v>38391</v>
      </c>
      <c r="S1725" s="564" t="s">
        <v>30233</v>
      </c>
    </row>
    <row r="1726" spans="1:19" x14ac:dyDescent="0.35">
      <c r="A1726" s="559">
        <v>1084</v>
      </c>
      <c r="B1726" s="563" t="s">
        <v>484</v>
      </c>
      <c r="C1726" s="563" t="s">
        <v>28929</v>
      </c>
      <c r="D1726" s="563" t="s">
        <v>17308</v>
      </c>
      <c r="E1726" s="563" t="s">
        <v>17305</v>
      </c>
      <c r="F1726" s="563" t="s">
        <v>17306</v>
      </c>
      <c r="G1726" s="563" t="s">
        <v>17307</v>
      </c>
      <c r="H1726" s="563" t="s">
        <v>3056</v>
      </c>
      <c r="I1726" s="563" t="s">
        <v>26690</v>
      </c>
      <c r="J1726" s="563" t="s">
        <v>24001</v>
      </c>
      <c r="K1726" s="563" t="s">
        <v>62</v>
      </c>
      <c r="L1726" s="563" t="s">
        <v>24001</v>
      </c>
      <c r="M1726" s="563" t="s">
        <v>24001</v>
      </c>
      <c r="N1726" s="563" t="s">
        <v>24001</v>
      </c>
      <c r="O1726" s="564" t="s">
        <v>24001</v>
      </c>
      <c r="P1726" s="564" t="s">
        <v>24001</v>
      </c>
      <c r="Q1726" s="564">
        <v>33148</v>
      </c>
      <c r="R1726" s="564"/>
      <c r="S1726" s="564" t="s">
        <v>30234</v>
      </c>
    </row>
    <row r="1727" spans="1:19" x14ac:dyDescent="0.35">
      <c r="A1727" s="559">
        <v>1085</v>
      </c>
      <c r="B1727" s="563" t="s">
        <v>484</v>
      </c>
      <c r="C1727" s="563" t="s">
        <v>28929</v>
      </c>
      <c r="D1727" s="563" t="s">
        <v>17311</v>
      </c>
      <c r="E1727" s="563" t="s">
        <v>17309</v>
      </c>
      <c r="F1727" s="563" t="s">
        <v>17310</v>
      </c>
      <c r="G1727" s="563" t="s">
        <v>17307</v>
      </c>
      <c r="H1727" s="563" t="s">
        <v>4915</v>
      </c>
      <c r="I1727" s="563" t="s">
        <v>26690</v>
      </c>
      <c r="J1727" s="563" t="s">
        <v>24001</v>
      </c>
      <c r="K1727" s="563" t="s">
        <v>154</v>
      </c>
      <c r="L1727" s="563" t="s">
        <v>24001</v>
      </c>
      <c r="M1727" s="563" t="s">
        <v>24001</v>
      </c>
      <c r="N1727" s="563" t="s">
        <v>24001</v>
      </c>
      <c r="O1727" s="564" t="s">
        <v>24001</v>
      </c>
      <c r="P1727" s="564" t="s">
        <v>24001</v>
      </c>
      <c r="Q1727" s="564">
        <v>33148</v>
      </c>
      <c r="R1727" s="564"/>
      <c r="S1727" s="564" t="s">
        <v>30235</v>
      </c>
    </row>
    <row r="1728" spans="1:19" x14ac:dyDescent="0.35">
      <c r="A1728" s="562">
        <v>1086</v>
      </c>
      <c r="B1728" s="563" t="s">
        <v>484</v>
      </c>
      <c r="C1728" s="563" t="s">
        <v>28929</v>
      </c>
      <c r="D1728" s="563" t="s">
        <v>17315</v>
      </c>
      <c r="E1728" s="563" t="s">
        <v>17312</v>
      </c>
      <c r="F1728" s="563" t="s">
        <v>17313</v>
      </c>
      <c r="G1728" s="563" t="s">
        <v>17307</v>
      </c>
      <c r="H1728" s="563" t="s">
        <v>17314</v>
      </c>
      <c r="I1728" s="563" t="s">
        <v>26690</v>
      </c>
      <c r="J1728" s="563" t="s">
        <v>24001</v>
      </c>
      <c r="K1728" s="563" t="s">
        <v>24001</v>
      </c>
      <c r="L1728" s="563" t="s">
        <v>24001</v>
      </c>
      <c r="M1728" s="563" t="s">
        <v>24001</v>
      </c>
      <c r="N1728" s="563" t="s">
        <v>24001</v>
      </c>
      <c r="O1728" s="564" t="s">
        <v>24001</v>
      </c>
      <c r="P1728" s="564" t="s">
        <v>24001</v>
      </c>
      <c r="Q1728" s="564">
        <v>33148</v>
      </c>
      <c r="R1728" s="564"/>
      <c r="S1728" s="564" t="s">
        <v>30236</v>
      </c>
    </row>
    <row r="1729" spans="1:19" x14ac:dyDescent="0.35">
      <c r="A1729" s="559">
        <v>1087</v>
      </c>
      <c r="B1729" s="563" t="s">
        <v>484</v>
      </c>
      <c r="C1729" s="563" t="s">
        <v>28929</v>
      </c>
      <c r="D1729" s="563" t="s">
        <v>17318</v>
      </c>
      <c r="E1729" s="563" t="s">
        <v>17316</v>
      </c>
      <c r="F1729" s="563" t="s">
        <v>17317</v>
      </c>
      <c r="G1729" s="563" t="s">
        <v>17307</v>
      </c>
      <c r="H1729" s="563" t="s">
        <v>55</v>
      </c>
      <c r="I1729" s="563" t="s">
        <v>26690</v>
      </c>
      <c r="J1729" s="563" t="s">
        <v>24001</v>
      </c>
      <c r="K1729" s="563" t="s">
        <v>24001</v>
      </c>
      <c r="L1729" s="563" t="s">
        <v>24001</v>
      </c>
      <c r="M1729" s="563" t="s">
        <v>24001</v>
      </c>
      <c r="N1729" s="563" t="s">
        <v>24001</v>
      </c>
      <c r="O1729" s="564" t="s">
        <v>24001</v>
      </c>
      <c r="P1729" s="564" t="s">
        <v>24001</v>
      </c>
      <c r="Q1729" s="564">
        <v>33148</v>
      </c>
      <c r="R1729" s="564"/>
      <c r="S1729" s="564" t="s">
        <v>17318</v>
      </c>
    </row>
    <row r="1730" spans="1:19" x14ac:dyDescent="0.35">
      <c r="A1730" s="559">
        <v>534</v>
      </c>
      <c r="B1730" s="563" t="s">
        <v>484</v>
      </c>
      <c r="C1730" s="563" t="s">
        <v>28980</v>
      </c>
      <c r="D1730" s="563" t="s">
        <v>15839</v>
      </c>
      <c r="E1730" s="563" t="s">
        <v>15835</v>
      </c>
      <c r="F1730" s="563" t="s">
        <v>15836</v>
      </c>
      <c r="G1730" s="563" t="s">
        <v>15837</v>
      </c>
      <c r="H1730" s="563" t="s">
        <v>15838</v>
      </c>
      <c r="I1730" s="563" t="s">
        <v>26690</v>
      </c>
      <c r="J1730" s="563" t="s">
        <v>24001</v>
      </c>
      <c r="K1730" s="563" t="s">
        <v>24001</v>
      </c>
      <c r="L1730" s="563" t="s">
        <v>24001</v>
      </c>
      <c r="M1730" s="563" t="s">
        <v>24001</v>
      </c>
      <c r="N1730" s="563" t="s">
        <v>24001</v>
      </c>
      <c r="O1730" s="564" t="s">
        <v>24001</v>
      </c>
      <c r="P1730" s="564" t="s">
        <v>24001</v>
      </c>
      <c r="Q1730" s="564">
        <v>33148</v>
      </c>
      <c r="R1730" s="564">
        <v>35635</v>
      </c>
      <c r="S1730" s="564" t="s">
        <v>30237</v>
      </c>
    </row>
    <row r="1731" spans="1:19" x14ac:dyDescent="0.35">
      <c r="A1731" s="562">
        <v>535</v>
      </c>
      <c r="B1731" s="563" t="s">
        <v>484</v>
      </c>
      <c r="C1731" s="563" t="s">
        <v>28980</v>
      </c>
      <c r="D1731" s="563" t="s">
        <v>15843</v>
      </c>
      <c r="E1731" s="563" t="s">
        <v>15840</v>
      </c>
      <c r="F1731" s="563" t="s">
        <v>15841</v>
      </c>
      <c r="G1731" s="563" t="s">
        <v>15837</v>
      </c>
      <c r="H1731" s="563" t="s">
        <v>15842</v>
      </c>
      <c r="I1731" s="563" t="s">
        <v>26690</v>
      </c>
      <c r="J1731" s="563" t="s">
        <v>24001</v>
      </c>
      <c r="K1731" s="563" t="s">
        <v>24001</v>
      </c>
      <c r="L1731" s="563" t="s">
        <v>24001</v>
      </c>
      <c r="M1731" s="563" t="s">
        <v>24001</v>
      </c>
      <c r="N1731" s="563" t="s">
        <v>24001</v>
      </c>
      <c r="O1731" s="564" t="s">
        <v>24001</v>
      </c>
      <c r="P1731" s="564" t="s">
        <v>24001</v>
      </c>
      <c r="Q1731" s="564">
        <v>33148</v>
      </c>
      <c r="R1731" s="564">
        <v>35635</v>
      </c>
      <c r="S1731" s="564" t="s">
        <v>15843</v>
      </c>
    </row>
    <row r="1732" spans="1:19" x14ac:dyDescent="0.35">
      <c r="A1732" s="559">
        <v>536</v>
      </c>
      <c r="B1732" s="563" t="s">
        <v>484</v>
      </c>
      <c r="C1732" s="563" t="s">
        <v>28980</v>
      </c>
      <c r="D1732" s="563" t="s">
        <v>15846</v>
      </c>
      <c r="E1732" s="563" t="s">
        <v>15844</v>
      </c>
      <c r="F1732" s="563" t="s">
        <v>15845</v>
      </c>
      <c r="G1732" s="563" t="s">
        <v>15837</v>
      </c>
      <c r="H1732" s="563" t="s">
        <v>10013</v>
      </c>
      <c r="I1732" s="563" t="s">
        <v>26690</v>
      </c>
      <c r="J1732" s="563" t="s">
        <v>24001</v>
      </c>
      <c r="K1732" s="563" t="s">
        <v>50</v>
      </c>
      <c r="L1732" s="563" t="s">
        <v>24001</v>
      </c>
      <c r="M1732" s="563" t="s">
        <v>24001</v>
      </c>
      <c r="N1732" s="563" t="s">
        <v>24001</v>
      </c>
      <c r="O1732" s="564" t="s">
        <v>24001</v>
      </c>
      <c r="P1732" s="564" t="s">
        <v>24001</v>
      </c>
      <c r="Q1732" s="564">
        <v>35634</v>
      </c>
      <c r="R1732" s="564"/>
      <c r="S1732" s="564" t="s">
        <v>30238</v>
      </c>
    </row>
    <row r="1733" spans="1:19" x14ac:dyDescent="0.35">
      <c r="A1733" s="559">
        <v>537</v>
      </c>
      <c r="B1733" s="563" t="s">
        <v>484</v>
      </c>
      <c r="C1733" s="563" t="s">
        <v>28980</v>
      </c>
      <c r="D1733" s="563" t="s">
        <v>15849</v>
      </c>
      <c r="E1733" s="563" t="s">
        <v>15847</v>
      </c>
      <c r="F1733" s="563" t="s">
        <v>15848</v>
      </c>
      <c r="G1733" s="563" t="s">
        <v>15837</v>
      </c>
      <c r="H1733" s="563" t="s">
        <v>5221</v>
      </c>
      <c r="I1733" s="563" t="s">
        <v>27450</v>
      </c>
      <c r="J1733" s="563" t="s">
        <v>24001</v>
      </c>
      <c r="K1733" s="563" t="s">
        <v>62</v>
      </c>
      <c r="L1733" s="563" t="s">
        <v>24001</v>
      </c>
      <c r="M1733" s="563" t="s">
        <v>24001</v>
      </c>
      <c r="N1733" s="563" t="s">
        <v>24001</v>
      </c>
      <c r="O1733" s="564" t="s">
        <v>24001</v>
      </c>
      <c r="P1733" s="564" t="s">
        <v>24001</v>
      </c>
      <c r="Q1733" s="564">
        <v>33148</v>
      </c>
      <c r="R1733" s="564"/>
      <c r="S1733" s="564" t="s">
        <v>30239</v>
      </c>
    </row>
    <row r="1734" spans="1:19" x14ac:dyDescent="0.35">
      <c r="A1734" s="562">
        <v>538</v>
      </c>
      <c r="B1734" s="563" t="s">
        <v>484</v>
      </c>
      <c r="C1734" s="563" t="s">
        <v>28980</v>
      </c>
      <c r="D1734" s="563" t="s">
        <v>15852</v>
      </c>
      <c r="E1734" s="563" t="s">
        <v>15847</v>
      </c>
      <c r="F1734" s="563" t="s">
        <v>15850</v>
      </c>
      <c r="G1734" s="563" t="s">
        <v>15837</v>
      </c>
      <c r="H1734" s="563" t="s">
        <v>15851</v>
      </c>
      <c r="I1734" s="563" t="s">
        <v>26690</v>
      </c>
      <c r="J1734" s="563" t="s">
        <v>24001</v>
      </c>
      <c r="K1734" s="563" t="s">
        <v>154</v>
      </c>
      <c r="L1734" s="563" t="s">
        <v>24001</v>
      </c>
      <c r="M1734" s="563" t="s">
        <v>24001</v>
      </c>
      <c r="N1734" s="563" t="s">
        <v>24001</v>
      </c>
      <c r="O1734" s="564" t="s">
        <v>24001</v>
      </c>
      <c r="P1734" s="564" t="s">
        <v>24001</v>
      </c>
      <c r="Q1734" s="564">
        <v>33148</v>
      </c>
      <c r="R1734" s="564">
        <v>35635</v>
      </c>
      <c r="S1734" s="564" t="s">
        <v>30240</v>
      </c>
    </row>
    <row r="1735" spans="1:19" x14ac:dyDescent="0.35">
      <c r="A1735" s="559">
        <v>539</v>
      </c>
      <c r="B1735" s="563" t="s">
        <v>484</v>
      </c>
      <c r="C1735" s="563" t="s">
        <v>28980</v>
      </c>
      <c r="D1735" s="563" t="s">
        <v>15855</v>
      </c>
      <c r="E1735" s="563" t="s">
        <v>24001</v>
      </c>
      <c r="F1735" s="563" t="s">
        <v>15853</v>
      </c>
      <c r="G1735" s="563" t="s">
        <v>15837</v>
      </c>
      <c r="H1735" s="563" t="s">
        <v>15854</v>
      </c>
      <c r="I1735" s="563" t="s">
        <v>26753</v>
      </c>
      <c r="J1735" s="563" t="s">
        <v>24001</v>
      </c>
      <c r="K1735" s="563" t="s">
        <v>24001</v>
      </c>
      <c r="L1735" s="563" t="s">
        <v>24001</v>
      </c>
      <c r="M1735" s="563" t="s">
        <v>24001</v>
      </c>
      <c r="N1735" s="563" t="s">
        <v>24001</v>
      </c>
      <c r="O1735" s="564" t="s">
        <v>24001</v>
      </c>
      <c r="P1735" s="564" t="s">
        <v>24001</v>
      </c>
      <c r="Q1735" s="564">
        <v>35635</v>
      </c>
      <c r="R1735" s="564"/>
      <c r="S1735" s="564" t="s">
        <v>30241</v>
      </c>
    </row>
    <row r="1736" spans="1:19" x14ac:dyDescent="0.35">
      <c r="A1736" s="559">
        <v>540</v>
      </c>
      <c r="B1736" s="563" t="s">
        <v>484</v>
      </c>
      <c r="C1736" s="563" t="s">
        <v>28980</v>
      </c>
      <c r="D1736" s="563" t="s">
        <v>15858</v>
      </c>
      <c r="E1736" s="563" t="s">
        <v>15856</v>
      </c>
      <c r="F1736" s="563" t="s">
        <v>15857</v>
      </c>
      <c r="G1736" s="563" t="s">
        <v>15837</v>
      </c>
      <c r="H1736" s="563" t="s">
        <v>15854</v>
      </c>
      <c r="I1736" s="563" t="s">
        <v>27451</v>
      </c>
      <c r="J1736" s="563" t="s">
        <v>24001</v>
      </c>
      <c r="K1736" s="563" t="s">
        <v>24001</v>
      </c>
      <c r="L1736" s="563" t="s">
        <v>24001</v>
      </c>
      <c r="M1736" s="563" t="s">
        <v>24001</v>
      </c>
      <c r="N1736" s="563" t="s">
        <v>24001</v>
      </c>
      <c r="O1736" s="564" t="s">
        <v>24001</v>
      </c>
      <c r="P1736" s="564" t="s">
        <v>24001</v>
      </c>
      <c r="Q1736" s="564">
        <v>33148</v>
      </c>
      <c r="R1736" s="564"/>
      <c r="S1736" s="564" t="s">
        <v>30242</v>
      </c>
    </row>
    <row r="1737" spans="1:19" x14ac:dyDescent="0.35">
      <c r="A1737" s="562">
        <v>541</v>
      </c>
      <c r="B1737" s="563" t="s">
        <v>484</v>
      </c>
      <c r="C1737" s="563" t="s">
        <v>28980</v>
      </c>
      <c r="D1737" s="563" t="s">
        <v>15860</v>
      </c>
      <c r="E1737" s="563" t="s">
        <v>15840</v>
      </c>
      <c r="F1737" s="563" t="s">
        <v>15859</v>
      </c>
      <c r="G1737" s="563" t="s">
        <v>15837</v>
      </c>
      <c r="H1737" s="563" t="s">
        <v>15854</v>
      </c>
      <c r="I1737" s="563" t="s">
        <v>27452</v>
      </c>
      <c r="J1737" s="563" t="s">
        <v>24001</v>
      </c>
      <c r="K1737" s="563" t="s">
        <v>24001</v>
      </c>
      <c r="L1737" s="563" t="s">
        <v>24001</v>
      </c>
      <c r="M1737" s="563" t="s">
        <v>24001</v>
      </c>
      <c r="N1737" s="563" t="s">
        <v>24001</v>
      </c>
      <c r="O1737" s="564" t="s">
        <v>24001</v>
      </c>
      <c r="P1737" s="564" t="s">
        <v>24001</v>
      </c>
      <c r="Q1737" s="564">
        <v>33148</v>
      </c>
      <c r="R1737" s="564"/>
      <c r="S1737" s="564" t="s">
        <v>30243</v>
      </c>
    </row>
    <row r="1738" spans="1:19" x14ac:dyDescent="0.35">
      <c r="A1738" s="559">
        <v>542</v>
      </c>
      <c r="B1738" s="563" t="s">
        <v>484</v>
      </c>
      <c r="C1738" s="563" t="s">
        <v>28980</v>
      </c>
      <c r="D1738" s="563" t="s">
        <v>15863</v>
      </c>
      <c r="E1738" s="563" t="s">
        <v>15861</v>
      </c>
      <c r="F1738" s="563" t="s">
        <v>15862</v>
      </c>
      <c r="G1738" s="563" t="s">
        <v>15837</v>
      </c>
      <c r="H1738" s="563" t="s">
        <v>55</v>
      </c>
      <c r="I1738" s="563" t="s">
        <v>26690</v>
      </c>
      <c r="J1738" s="563" t="s">
        <v>24001</v>
      </c>
      <c r="K1738" s="563" t="s">
        <v>24001</v>
      </c>
      <c r="L1738" s="563" t="s">
        <v>24001</v>
      </c>
      <c r="M1738" s="563" t="s">
        <v>24001</v>
      </c>
      <c r="N1738" s="563" t="s">
        <v>24001</v>
      </c>
      <c r="O1738" s="564" t="s">
        <v>24001</v>
      </c>
      <c r="P1738" s="564" t="s">
        <v>24001</v>
      </c>
      <c r="Q1738" s="564">
        <v>33148</v>
      </c>
      <c r="R1738" s="564"/>
      <c r="S1738" s="564" t="s">
        <v>15863</v>
      </c>
    </row>
    <row r="1739" spans="1:19" x14ac:dyDescent="0.35">
      <c r="A1739" s="559">
        <v>543</v>
      </c>
      <c r="B1739" s="563" t="s">
        <v>484</v>
      </c>
      <c r="C1739" s="563" t="s">
        <v>28980</v>
      </c>
      <c r="D1739" s="563" t="s">
        <v>15866</v>
      </c>
      <c r="E1739" s="563" t="s">
        <v>24001</v>
      </c>
      <c r="F1739" s="563" t="s">
        <v>15864</v>
      </c>
      <c r="G1739" s="563" t="s">
        <v>15837</v>
      </c>
      <c r="H1739" s="563" t="s">
        <v>15865</v>
      </c>
      <c r="I1739" s="563" t="s">
        <v>26690</v>
      </c>
      <c r="J1739" s="563" t="s">
        <v>24001</v>
      </c>
      <c r="K1739" s="563" t="s">
        <v>24001</v>
      </c>
      <c r="L1739" s="563" t="s">
        <v>24001</v>
      </c>
      <c r="M1739" s="563" t="s">
        <v>24001</v>
      </c>
      <c r="N1739" s="563" t="s">
        <v>24001</v>
      </c>
      <c r="O1739" s="564" t="s">
        <v>24001</v>
      </c>
      <c r="P1739" s="564" t="s">
        <v>24001</v>
      </c>
      <c r="Q1739" s="564">
        <v>35635</v>
      </c>
      <c r="R1739" s="564">
        <v>38553</v>
      </c>
      <c r="S1739" s="564" t="s">
        <v>30244</v>
      </c>
    </row>
    <row r="1740" spans="1:19" x14ac:dyDescent="0.35">
      <c r="A1740" s="562">
        <v>544</v>
      </c>
      <c r="B1740" s="563" t="s">
        <v>484</v>
      </c>
      <c r="C1740" s="563" t="s">
        <v>28980</v>
      </c>
      <c r="D1740" s="563" t="s">
        <v>15870</v>
      </c>
      <c r="E1740" s="563" t="s">
        <v>15867</v>
      </c>
      <c r="F1740" s="563" t="s">
        <v>15868</v>
      </c>
      <c r="G1740" s="563" t="s">
        <v>15837</v>
      </c>
      <c r="H1740" s="563" t="s">
        <v>15869</v>
      </c>
      <c r="I1740" s="563" t="s">
        <v>26690</v>
      </c>
      <c r="J1740" s="563" t="s">
        <v>24001</v>
      </c>
      <c r="K1740" s="563" t="s">
        <v>50</v>
      </c>
      <c r="L1740" s="563" t="s">
        <v>24001</v>
      </c>
      <c r="M1740" s="563" t="s">
        <v>24001</v>
      </c>
      <c r="N1740" s="563" t="s">
        <v>24001</v>
      </c>
      <c r="O1740" s="564" t="s">
        <v>24001</v>
      </c>
      <c r="P1740" s="564" t="s">
        <v>24001</v>
      </c>
      <c r="Q1740" s="564">
        <v>35634</v>
      </c>
      <c r="R1740" s="564"/>
      <c r="S1740" s="564" t="s">
        <v>30245</v>
      </c>
    </row>
    <row r="1741" spans="1:19" x14ac:dyDescent="0.35">
      <c r="A1741" s="559">
        <v>1088</v>
      </c>
      <c r="B1741" s="563" t="s">
        <v>484</v>
      </c>
      <c r="C1741" s="563" t="s">
        <v>28929</v>
      </c>
      <c r="D1741" s="563" t="s">
        <v>17323</v>
      </c>
      <c r="E1741" s="563" t="s">
        <v>17319</v>
      </c>
      <c r="F1741" s="563" t="s">
        <v>17320</v>
      </c>
      <c r="G1741" s="563" t="s">
        <v>17321</v>
      </c>
      <c r="H1741" s="563" t="s">
        <v>17322</v>
      </c>
      <c r="I1741" s="563" t="s">
        <v>26691</v>
      </c>
      <c r="J1741" s="563" t="s">
        <v>24001</v>
      </c>
      <c r="K1741" s="563" t="s">
        <v>24001</v>
      </c>
      <c r="L1741" s="563" t="s">
        <v>24001</v>
      </c>
      <c r="M1741" s="563" t="s">
        <v>24001</v>
      </c>
      <c r="N1741" s="563" t="s">
        <v>24001</v>
      </c>
      <c r="O1741" s="564" t="s">
        <v>24001</v>
      </c>
      <c r="P1741" s="564" t="s">
        <v>24001</v>
      </c>
      <c r="Q1741" s="564">
        <v>33665</v>
      </c>
      <c r="R1741" s="564"/>
      <c r="S1741" s="564" t="s">
        <v>30246</v>
      </c>
    </row>
    <row r="1742" spans="1:19" x14ac:dyDescent="0.35">
      <c r="A1742" s="559">
        <v>1089</v>
      </c>
      <c r="B1742" s="563" t="s">
        <v>484</v>
      </c>
      <c r="C1742" s="563" t="s">
        <v>28929</v>
      </c>
      <c r="D1742" s="563" t="s">
        <v>17326</v>
      </c>
      <c r="E1742" s="563" t="s">
        <v>17324</v>
      </c>
      <c r="F1742" s="563" t="s">
        <v>17325</v>
      </c>
      <c r="G1742" s="563" t="s">
        <v>17321</v>
      </c>
      <c r="H1742" s="563" t="s">
        <v>17322</v>
      </c>
      <c r="I1742" s="563" t="s">
        <v>27501</v>
      </c>
      <c r="J1742" s="563" t="s">
        <v>24001</v>
      </c>
      <c r="K1742" s="563" t="s">
        <v>24001</v>
      </c>
      <c r="L1742" s="563" t="s">
        <v>24001</v>
      </c>
      <c r="M1742" s="563" t="s">
        <v>24001</v>
      </c>
      <c r="N1742" s="563" t="s">
        <v>24001</v>
      </c>
      <c r="O1742" s="564" t="s">
        <v>24001</v>
      </c>
      <c r="P1742" s="564" t="s">
        <v>24001</v>
      </c>
      <c r="Q1742" s="564">
        <v>33148</v>
      </c>
      <c r="R1742" s="564">
        <v>33665</v>
      </c>
      <c r="S1742" s="564" t="s">
        <v>30247</v>
      </c>
    </row>
    <row r="1743" spans="1:19" x14ac:dyDescent="0.35">
      <c r="A1743" s="562">
        <v>1090</v>
      </c>
      <c r="B1743" s="563" t="s">
        <v>484</v>
      </c>
      <c r="C1743" s="563" t="s">
        <v>28929</v>
      </c>
      <c r="D1743" s="563" t="s">
        <v>17328</v>
      </c>
      <c r="E1743" s="563" t="s">
        <v>17319</v>
      </c>
      <c r="F1743" s="563" t="s">
        <v>17327</v>
      </c>
      <c r="G1743" s="563" t="s">
        <v>17321</v>
      </c>
      <c r="H1743" s="563" t="s">
        <v>17322</v>
      </c>
      <c r="I1743" s="563" t="s">
        <v>27502</v>
      </c>
      <c r="J1743" s="563" t="s">
        <v>24001</v>
      </c>
      <c r="K1743" s="563" t="s">
        <v>24001</v>
      </c>
      <c r="L1743" s="563" t="s">
        <v>24001</v>
      </c>
      <c r="M1743" s="563" t="s">
        <v>24001</v>
      </c>
      <c r="N1743" s="563" t="s">
        <v>24001</v>
      </c>
      <c r="O1743" s="564" t="s">
        <v>24001</v>
      </c>
      <c r="P1743" s="564" t="s">
        <v>24001</v>
      </c>
      <c r="Q1743" s="564">
        <v>33148</v>
      </c>
      <c r="R1743" s="564">
        <v>33665</v>
      </c>
      <c r="S1743" s="564" t="s">
        <v>30248</v>
      </c>
    </row>
    <row r="1744" spans="1:19" x14ac:dyDescent="0.35">
      <c r="A1744" s="559">
        <v>1091</v>
      </c>
      <c r="B1744" s="563" t="s">
        <v>484</v>
      </c>
      <c r="C1744" s="563" t="s">
        <v>28929</v>
      </c>
      <c r="D1744" s="563" t="s">
        <v>17332</v>
      </c>
      <c r="E1744" s="563" t="s">
        <v>17329</v>
      </c>
      <c r="F1744" s="563" t="s">
        <v>17330</v>
      </c>
      <c r="G1744" s="563" t="s">
        <v>17331</v>
      </c>
      <c r="H1744" s="563" t="s">
        <v>3525</v>
      </c>
      <c r="I1744" s="563" t="s">
        <v>26690</v>
      </c>
      <c r="J1744" s="563" t="s">
        <v>24001</v>
      </c>
      <c r="K1744" s="563" t="s">
        <v>24001</v>
      </c>
      <c r="L1744" s="563" t="s">
        <v>24001</v>
      </c>
      <c r="M1744" s="563" t="s">
        <v>24001</v>
      </c>
      <c r="N1744" s="563" t="s">
        <v>24001</v>
      </c>
      <c r="O1744" s="564" t="s">
        <v>24001</v>
      </c>
      <c r="P1744" s="564" t="s">
        <v>24001</v>
      </c>
      <c r="Q1744" s="564">
        <v>33148</v>
      </c>
      <c r="R1744" s="564">
        <v>34101</v>
      </c>
      <c r="S1744" s="564" t="s">
        <v>30249</v>
      </c>
    </row>
    <row r="1745" spans="1:19" x14ac:dyDescent="0.35">
      <c r="A1745" s="559">
        <v>1092</v>
      </c>
      <c r="B1745" s="563" t="s">
        <v>484</v>
      </c>
      <c r="C1745" s="563" t="s">
        <v>28929</v>
      </c>
      <c r="D1745" s="563" t="s">
        <v>24098</v>
      </c>
      <c r="E1745" s="563" t="s">
        <v>24001</v>
      </c>
      <c r="F1745" s="563" t="s">
        <v>24099</v>
      </c>
      <c r="G1745" s="563" t="s">
        <v>17331</v>
      </c>
      <c r="H1745" s="563" t="s">
        <v>24100</v>
      </c>
      <c r="I1745" s="563" t="s">
        <v>26690</v>
      </c>
      <c r="J1745" s="563" t="s">
        <v>24001</v>
      </c>
      <c r="K1745" s="563" t="s">
        <v>24001</v>
      </c>
      <c r="L1745" s="563" t="s">
        <v>24001</v>
      </c>
      <c r="M1745" s="563" t="s">
        <v>24001</v>
      </c>
      <c r="N1745" s="563" t="s">
        <v>24001</v>
      </c>
      <c r="O1745" s="564" t="s">
        <v>24001</v>
      </c>
      <c r="P1745" s="564" t="s">
        <v>24001</v>
      </c>
      <c r="Q1745" s="564">
        <v>40630</v>
      </c>
      <c r="R1745" s="564"/>
      <c r="S1745" s="564" t="s">
        <v>30250</v>
      </c>
    </row>
    <row r="1746" spans="1:19" x14ac:dyDescent="0.35">
      <c r="A1746" s="562">
        <v>1093</v>
      </c>
      <c r="B1746" s="563" t="s">
        <v>484</v>
      </c>
      <c r="C1746" s="563" t="s">
        <v>28929</v>
      </c>
      <c r="D1746" s="563" t="s">
        <v>17335</v>
      </c>
      <c r="E1746" s="563" t="s">
        <v>17333</v>
      </c>
      <c r="F1746" s="563" t="s">
        <v>17334</v>
      </c>
      <c r="G1746" s="563" t="s">
        <v>17331</v>
      </c>
      <c r="H1746" s="563" t="s">
        <v>16866</v>
      </c>
      <c r="I1746" s="563" t="s">
        <v>26690</v>
      </c>
      <c r="J1746" s="563" t="s">
        <v>24001</v>
      </c>
      <c r="K1746" s="563" t="s">
        <v>24001</v>
      </c>
      <c r="L1746" s="563" t="s">
        <v>24001</v>
      </c>
      <c r="M1746" s="563" t="s">
        <v>24001</v>
      </c>
      <c r="N1746" s="563" t="s">
        <v>24001</v>
      </c>
      <c r="O1746" s="564" t="s">
        <v>24001</v>
      </c>
      <c r="P1746" s="564" t="s">
        <v>24001</v>
      </c>
      <c r="Q1746" s="564">
        <v>38715</v>
      </c>
      <c r="R1746" s="564"/>
      <c r="S1746" s="564" t="s">
        <v>30251</v>
      </c>
    </row>
    <row r="1747" spans="1:19" x14ac:dyDescent="0.35">
      <c r="A1747" s="559">
        <v>1094</v>
      </c>
      <c r="B1747" s="563" t="s">
        <v>484</v>
      </c>
      <c r="C1747" s="563" t="s">
        <v>28929</v>
      </c>
      <c r="D1747" s="563" t="s">
        <v>17338</v>
      </c>
      <c r="E1747" s="563" t="s">
        <v>17336</v>
      </c>
      <c r="F1747" s="563" t="s">
        <v>17337</v>
      </c>
      <c r="G1747" s="563" t="s">
        <v>17331</v>
      </c>
      <c r="H1747" s="563" t="s">
        <v>8572</v>
      </c>
      <c r="I1747" s="563" t="s">
        <v>26690</v>
      </c>
      <c r="J1747" s="563" t="s">
        <v>24001</v>
      </c>
      <c r="K1747" s="563" t="s">
        <v>24001</v>
      </c>
      <c r="L1747" s="563" t="s">
        <v>24001</v>
      </c>
      <c r="M1747" s="563" t="s">
        <v>24001</v>
      </c>
      <c r="N1747" s="563" t="s">
        <v>24001</v>
      </c>
      <c r="O1747" s="564" t="s">
        <v>24001</v>
      </c>
      <c r="P1747" s="564" t="s">
        <v>24001</v>
      </c>
      <c r="Q1747" s="564">
        <v>33148</v>
      </c>
      <c r="R1747" s="564"/>
      <c r="S1747" s="564" t="s">
        <v>30252</v>
      </c>
    </row>
    <row r="1748" spans="1:19" x14ac:dyDescent="0.35">
      <c r="A1748" s="559">
        <v>1095</v>
      </c>
      <c r="B1748" s="563" t="s">
        <v>484</v>
      </c>
      <c r="C1748" s="563" t="s">
        <v>28929</v>
      </c>
      <c r="D1748" s="563" t="s">
        <v>17340</v>
      </c>
      <c r="E1748" s="563" t="s">
        <v>17333</v>
      </c>
      <c r="F1748" s="563" t="s">
        <v>17339</v>
      </c>
      <c r="G1748" s="563" t="s">
        <v>17331</v>
      </c>
      <c r="H1748" s="563" t="s">
        <v>13598</v>
      </c>
      <c r="I1748" s="563" t="s">
        <v>26690</v>
      </c>
      <c r="J1748" s="563" t="s">
        <v>24001</v>
      </c>
      <c r="K1748" s="563" t="s">
        <v>24001</v>
      </c>
      <c r="L1748" s="563" t="s">
        <v>24001</v>
      </c>
      <c r="M1748" s="563" t="s">
        <v>24001</v>
      </c>
      <c r="N1748" s="563" t="s">
        <v>24001</v>
      </c>
      <c r="O1748" s="564" t="s">
        <v>24001</v>
      </c>
      <c r="P1748" s="564" t="s">
        <v>24001</v>
      </c>
      <c r="Q1748" s="564">
        <v>38715</v>
      </c>
      <c r="R1748" s="564"/>
      <c r="S1748" s="564" t="s">
        <v>30253</v>
      </c>
    </row>
    <row r="1749" spans="1:19" x14ac:dyDescent="0.35">
      <c r="A1749" s="562">
        <v>1096</v>
      </c>
      <c r="B1749" s="563" t="s">
        <v>484</v>
      </c>
      <c r="C1749" s="563" t="s">
        <v>28929</v>
      </c>
      <c r="D1749" s="563" t="s">
        <v>17343</v>
      </c>
      <c r="E1749" s="563" t="s">
        <v>17341</v>
      </c>
      <c r="F1749" s="563" t="s">
        <v>17342</v>
      </c>
      <c r="G1749" s="563" t="s">
        <v>17331</v>
      </c>
      <c r="H1749" s="563" t="s">
        <v>55</v>
      </c>
      <c r="I1749" s="563" t="s">
        <v>26690</v>
      </c>
      <c r="J1749" s="563" t="s">
        <v>24001</v>
      </c>
      <c r="K1749" s="563" t="s">
        <v>24001</v>
      </c>
      <c r="L1749" s="563" t="s">
        <v>24001</v>
      </c>
      <c r="M1749" s="563" t="s">
        <v>24001</v>
      </c>
      <c r="N1749" s="563" t="s">
        <v>24001</v>
      </c>
      <c r="O1749" s="564" t="s">
        <v>24001</v>
      </c>
      <c r="P1749" s="564" t="s">
        <v>24001</v>
      </c>
      <c r="Q1749" s="564">
        <v>33148</v>
      </c>
      <c r="R1749" s="564"/>
      <c r="S1749" s="564" t="s">
        <v>17343</v>
      </c>
    </row>
    <row r="1750" spans="1:19" x14ac:dyDescent="0.35">
      <c r="A1750" s="559">
        <v>4535</v>
      </c>
      <c r="B1750" s="563" t="s">
        <v>484</v>
      </c>
      <c r="C1750" s="563" t="s">
        <v>10874</v>
      </c>
      <c r="D1750" s="563" t="s">
        <v>10969</v>
      </c>
      <c r="E1750" s="563" t="s">
        <v>10966</v>
      </c>
      <c r="F1750" s="563" t="s">
        <v>10967</v>
      </c>
      <c r="G1750" s="563" t="s">
        <v>10968</v>
      </c>
      <c r="H1750" s="563" t="s">
        <v>3450</v>
      </c>
      <c r="I1750" s="563" t="s">
        <v>26690</v>
      </c>
      <c r="J1750" s="563" t="s">
        <v>24001</v>
      </c>
      <c r="K1750" s="563" t="s">
        <v>24001</v>
      </c>
      <c r="L1750" s="563" t="s">
        <v>24001</v>
      </c>
      <c r="M1750" s="563" t="s">
        <v>24001</v>
      </c>
      <c r="N1750" s="563" t="s">
        <v>24001</v>
      </c>
      <c r="O1750" s="564" t="s">
        <v>24001</v>
      </c>
      <c r="P1750" s="564" t="s">
        <v>24001</v>
      </c>
      <c r="Q1750" s="564">
        <v>33148</v>
      </c>
      <c r="R1750" s="564"/>
      <c r="S1750" s="564" t="s">
        <v>30254</v>
      </c>
    </row>
    <row r="1751" spans="1:19" x14ac:dyDescent="0.35">
      <c r="A1751" s="559">
        <v>5390</v>
      </c>
      <c r="B1751" s="563" t="s">
        <v>484</v>
      </c>
      <c r="C1751" s="563" t="s">
        <v>28883</v>
      </c>
      <c r="D1751" s="563" t="s">
        <v>14010</v>
      </c>
      <c r="E1751" s="563" t="s">
        <v>24001</v>
      </c>
      <c r="F1751" s="563" t="s">
        <v>14007</v>
      </c>
      <c r="G1751" s="563" t="s">
        <v>14008</v>
      </c>
      <c r="H1751" s="563" t="s">
        <v>14009</v>
      </c>
      <c r="I1751" s="563" t="s">
        <v>26690</v>
      </c>
      <c r="J1751" s="563" t="s">
        <v>24001</v>
      </c>
      <c r="K1751" s="563" t="s">
        <v>24001</v>
      </c>
      <c r="L1751" s="563" t="s">
        <v>24001</v>
      </c>
      <c r="M1751" s="563" t="s">
        <v>24001</v>
      </c>
      <c r="N1751" s="563" t="s">
        <v>24001</v>
      </c>
      <c r="O1751" s="564" t="s">
        <v>24001</v>
      </c>
      <c r="P1751" s="564" t="s">
        <v>24001</v>
      </c>
      <c r="Q1751" s="564">
        <v>33148</v>
      </c>
      <c r="R1751" s="564">
        <v>38390</v>
      </c>
      <c r="S1751" s="564" t="s">
        <v>30255</v>
      </c>
    </row>
    <row r="1752" spans="1:19" x14ac:dyDescent="0.35">
      <c r="A1752" s="562">
        <v>5993</v>
      </c>
      <c r="B1752" s="563" t="s">
        <v>43</v>
      </c>
      <c r="C1752" s="563" t="s">
        <v>167</v>
      </c>
      <c r="D1752" s="563" t="s">
        <v>172</v>
      </c>
      <c r="E1752" s="563" t="s">
        <v>168</v>
      </c>
      <c r="F1752" s="563" t="s">
        <v>169</v>
      </c>
      <c r="G1752" s="563" t="s">
        <v>170</v>
      </c>
      <c r="H1752" s="563" t="s">
        <v>171</v>
      </c>
      <c r="I1752" s="563" t="s">
        <v>26690</v>
      </c>
      <c r="J1752" s="563" t="s">
        <v>24001</v>
      </c>
      <c r="K1752" s="563" t="s">
        <v>50</v>
      </c>
      <c r="L1752" s="563" t="s">
        <v>24001</v>
      </c>
      <c r="M1752" s="563" t="s">
        <v>24001</v>
      </c>
      <c r="N1752" s="563" t="s">
        <v>24001</v>
      </c>
      <c r="O1752" s="564" t="s">
        <v>24001</v>
      </c>
      <c r="P1752" s="564" t="s">
        <v>24001</v>
      </c>
      <c r="Q1752" s="564">
        <v>33148</v>
      </c>
      <c r="R1752" s="564"/>
      <c r="S1752" s="564" t="s">
        <v>30256</v>
      </c>
    </row>
    <row r="1753" spans="1:19" x14ac:dyDescent="0.35">
      <c r="A1753" s="559">
        <v>4905</v>
      </c>
      <c r="B1753" s="563" t="s">
        <v>484</v>
      </c>
      <c r="C1753" s="563" t="s">
        <v>28941</v>
      </c>
      <c r="D1753" s="563" t="s">
        <v>11268</v>
      </c>
      <c r="E1753" s="563" t="s">
        <v>11264</v>
      </c>
      <c r="F1753" s="563" t="s">
        <v>11265</v>
      </c>
      <c r="G1753" s="563" t="s">
        <v>11266</v>
      </c>
      <c r="H1753" s="563" t="s">
        <v>11267</v>
      </c>
      <c r="I1753" s="563" t="s">
        <v>26690</v>
      </c>
      <c r="J1753" s="563" t="s">
        <v>24001</v>
      </c>
      <c r="K1753" s="563" t="s">
        <v>24001</v>
      </c>
      <c r="L1753" s="563" t="s">
        <v>24001</v>
      </c>
      <c r="M1753" s="563" t="s">
        <v>24001</v>
      </c>
      <c r="N1753" s="563" t="s">
        <v>24001</v>
      </c>
      <c r="O1753" s="564" t="s">
        <v>24001</v>
      </c>
      <c r="P1753" s="564" t="s">
        <v>24001</v>
      </c>
      <c r="Q1753" s="564">
        <v>41996</v>
      </c>
      <c r="R1753" s="564"/>
      <c r="S1753" s="564" t="s">
        <v>30257</v>
      </c>
    </row>
    <row r="1754" spans="1:19" x14ac:dyDescent="0.35">
      <c r="A1754" s="559">
        <v>4906</v>
      </c>
      <c r="B1754" s="563" t="s">
        <v>484</v>
      </c>
      <c r="C1754" s="563" t="s">
        <v>28941</v>
      </c>
      <c r="D1754" s="563" t="s">
        <v>11271</v>
      </c>
      <c r="E1754" s="563" t="s">
        <v>11264</v>
      </c>
      <c r="F1754" s="563" t="s">
        <v>11269</v>
      </c>
      <c r="G1754" s="563" t="s">
        <v>11266</v>
      </c>
      <c r="H1754" s="563" t="s">
        <v>11270</v>
      </c>
      <c r="I1754" s="563" t="s">
        <v>26690</v>
      </c>
      <c r="J1754" s="563" t="s">
        <v>24001</v>
      </c>
      <c r="K1754" s="563" t="s">
        <v>24001</v>
      </c>
      <c r="L1754" s="563" t="s">
        <v>24001</v>
      </c>
      <c r="M1754" s="563" t="s">
        <v>24001</v>
      </c>
      <c r="N1754" s="563" t="s">
        <v>24001</v>
      </c>
      <c r="O1754" s="564" t="s">
        <v>24001</v>
      </c>
      <c r="P1754" s="564" t="s">
        <v>24001</v>
      </c>
      <c r="Q1754" s="564">
        <v>41996</v>
      </c>
      <c r="R1754" s="564"/>
      <c r="S1754" s="564" t="s">
        <v>30258</v>
      </c>
    </row>
    <row r="1755" spans="1:19" x14ac:dyDescent="0.35">
      <c r="A1755" s="562">
        <v>4907</v>
      </c>
      <c r="B1755" s="563" t="s">
        <v>484</v>
      </c>
      <c r="C1755" s="563" t="s">
        <v>28941</v>
      </c>
      <c r="D1755" s="563" t="s">
        <v>11274</v>
      </c>
      <c r="E1755" s="563" t="s">
        <v>11264</v>
      </c>
      <c r="F1755" s="563" t="s">
        <v>11272</v>
      </c>
      <c r="G1755" s="563" t="s">
        <v>11266</v>
      </c>
      <c r="H1755" s="563" t="s">
        <v>11273</v>
      </c>
      <c r="I1755" s="563" t="s">
        <v>26690</v>
      </c>
      <c r="J1755" s="563" t="s">
        <v>24001</v>
      </c>
      <c r="K1755" s="563" t="s">
        <v>24001</v>
      </c>
      <c r="L1755" s="563" t="s">
        <v>24001</v>
      </c>
      <c r="M1755" s="563" t="s">
        <v>24001</v>
      </c>
      <c r="N1755" s="563" t="s">
        <v>24001</v>
      </c>
      <c r="O1755" s="564" t="s">
        <v>24001</v>
      </c>
      <c r="P1755" s="564" t="s">
        <v>24001</v>
      </c>
      <c r="Q1755" s="564">
        <v>33148</v>
      </c>
      <c r="R1755" s="564">
        <v>41996.634907407402</v>
      </c>
      <c r="S1755" s="564" t="s">
        <v>30259</v>
      </c>
    </row>
    <row r="1756" spans="1:19" x14ac:dyDescent="0.35">
      <c r="A1756" s="559">
        <v>4908</v>
      </c>
      <c r="B1756" s="563" t="s">
        <v>484</v>
      </c>
      <c r="C1756" s="563" t="s">
        <v>28941</v>
      </c>
      <c r="D1756" s="563" t="s">
        <v>11278</v>
      </c>
      <c r="E1756" s="563" t="s">
        <v>11275</v>
      </c>
      <c r="F1756" s="563" t="s">
        <v>11276</v>
      </c>
      <c r="G1756" s="563" t="s">
        <v>11266</v>
      </c>
      <c r="H1756" s="563" t="s">
        <v>11277</v>
      </c>
      <c r="I1756" s="563" t="s">
        <v>26690</v>
      </c>
      <c r="J1756" s="563" t="s">
        <v>24001</v>
      </c>
      <c r="K1756" s="563" t="s">
        <v>24001</v>
      </c>
      <c r="L1756" s="563" t="s">
        <v>24001</v>
      </c>
      <c r="M1756" s="563" t="s">
        <v>24001</v>
      </c>
      <c r="N1756" s="563" t="s">
        <v>24001</v>
      </c>
      <c r="O1756" s="564" t="s">
        <v>24001</v>
      </c>
      <c r="P1756" s="564" t="s">
        <v>24001</v>
      </c>
      <c r="Q1756" s="564">
        <v>41996</v>
      </c>
      <c r="R1756" s="564"/>
      <c r="S1756" s="564" t="s">
        <v>30260</v>
      </c>
    </row>
    <row r="1757" spans="1:19" x14ac:dyDescent="0.35">
      <c r="A1757" s="559">
        <v>4909</v>
      </c>
      <c r="B1757" s="563" t="s">
        <v>484</v>
      </c>
      <c r="C1757" s="563" t="s">
        <v>28941</v>
      </c>
      <c r="D1757" s="563" t="s">
        <v>11282</v>
      </c>
      <c r="E1757" s="563" t="s">
        <v>11279</v>
      </c>
      <c r="F1757" s="563" t="s">
        <v>11280</v>
      </c>
      <c r="G1757" s="563" t="s">
        <v>11266</v>
      </c>
      <c r="H1757" s="563" t="s">
        <v>11281</v>
      </c>
      <c r="I1757" s="563" t="s">
        <v>26690</v>
      </c>
      <c r="J1757" s="563" t="s">
        <v>24001</v>
      </c>
      <c r="K1757" s="563" t="s">
        <v>24001</v>
      </c>
      <c r="L1757" s="563" t="s">
        <v>24001</v>
      </c>
      <c r="M1757" s="563" t="s">
        <v>24001</v>
      </c>
      <c r="N1757" s="563" t="s">
        <v>24001</v>
      </c>
      <c r="O1757" s="564" t="s">
        <v>24001</v>
      </c>
      <c r="P1757" s="564" t="s">
        <v>24001</v>
      </c>
      <c r="Q1757" s="564">
        <v>33148</v>
      </c>
      <c r="R1757" s="564"/>
      <c r="S1757" s="564" t="s">
        <v>30261</v>
      </c>
    </row>
    <row r="1758" spans="1:19" x14ac:dyDescent="0.35">
      <c r="A1758" s="562">
        <v>4910</v>
      </c>
      <c r="B1758" s="563" t="s">
        <v>484</v>
      </c>
      <c r="C1758" s="563" t="s">
        <v>28941</v>
      </c>
      <c r="D1758" s="563" t="s">
        <v>11284</v>
      </c>
      <c r="E1758" s="563" t="s">
        <v>11264</v>
      </c>
      <c r="F1758" s="563" t="s">
        <v>11283</v>
      </c>
      <c r="G1758" s="563" t="s">
        <v>11266</v>
      </c>
      <c r="H1758" s="563" t="s">
        <v>55</v>
      </c>
      <c r="I1758" s="563" t="s">
        <v>26690</v>
      </c>
      <c r="J1758" s="563" t="s">
        <v>24001</v>
      </c>
      <c r="K1758" s="563" t="s">
        <v>24001</v>
      </c>
      <c r="L1758" s="563" t="s">
        <v>24001</v>
      </c>
      <c r="M1758" s="563" t="s">
        <v>24001</v>
      </c>
      <c r="N1758" s="563" t="s">
        <v>24001</v>
      </c>
      <c r="O1758" s="564" t="s">
        <v>24001</v>
      </c>
      <c r="P1758" s="564" t="s">
        <v>24001</v>
      </c>
      <c r="Q1758" s="564">
        <v>33148</v>
      </c>
      <c r="R1758" s="564"/>
      <c r="S1758" s="564" t="s">
        <v>11284</v>
      </c>
    </row>
    <row r="1759" spans="1:19" x14ac:dyDescent="0.35">
      <c r="A1759" s="559">
        <v>4911</v>
      </c>
      <c r="B1759" s="563" t="s">
        <v>484</v>
      </c>
      <c r="C1759" s="563" t="s">
        <v>28941</v>
      </c>
      <c r="D1759" s="563" t="s">
        <v>11287</v>
      </c>
      <c r="E1759" s="563" t="s">
        <v>11285</v>
      </c>
      <c r="F1759" s="563" t="s">
        <v>11286</v>
      </c>
      <c r="G1759" s="563" t="s">
        <v>11266</v>
      </c>
      <c r="H1759" s="563" t="s">
        <v>541</v>
      </c>
      <c r="I1759" s="563" t="s">
        <v>26690</v>
      </c>
      <c r="J1759" s="563" t="s">
        <v>24001</v>
      </c>
      <c r="K1759" s="563" t="s">
        <v>24001</v>
      </c>
      <c r="L1759" s="563" t="s">
        <v>24001</v>
      </c>
      <c r="M1759" s="563" t="s">
        <v>24001</v>
      </c>
      <c r="N1759" s="563" t="s">
        <v>24001</v>
      </c>
      <c r="O1759" s="564" t="s">
        <v>24001</v>
      </c>
      <c r="P1759" s="564" t="s">
        <v>24001</v>
      </c>
      <c r="Q1759" s="564">
        <v>33148</v>
      </c>
      <c r="R1759" s="564"/>
      <c r="S1759" s="564" t="s">
        <v>30262</v>
      </c>
    </row>
    <row r="1760" spans="1:19" x14ac:dyDescent="0.35">
      <c r="A1760" s="559">
        <v>452</v>
      </c>
      <c r="B1760" s="563" t="s">
        <v>484</v>
      </c>
      <c r="C1760" s="563" t="s">
        <v>16255</v>
      </c>
      <c r="D1760" s="563" t="s">
        <v>16272</v>
      </c>
      <c r="E1760" s="563" t="s">
        <v>16269</v>
      </c>
      <c r="F1760" s="563" t="s">
        <v>16270</v>
      </c>
      <c r="G1760" s="563" t="s">
        <v>16271</v>
      </c>
      <c r="H1760" s="563" t="s">
        <v>3733</v>
      </c>
      <c r="I1760" s="563" t="s">
        <v>26690</v>
      </c>
      <c r="J1760" s="563" t="s">
        <v>109</v>
      </c>
      <c r="K1760" s="563" t="s">
        <v>24001</v>
      </c>
      <c r="L1760" s="563" t="s">
        <v>24001</v>
      </c>
      <c r="M1760" s="563" t="s">
        <v>24001</v>
      </c>
      <c r="N1760" s="563" t="s">
        <v>24001</v>
      </c>
      <c r="O1760" s="564" t="s">
        <v>24001</v>
      </c>
      <c r="P1760" s="564" t="s">
        <v>24001</v>
      </c>
      <c r="Q1760" s="564">
        <v>33148</v>
      </c>
      <c r="R1760" s="564"/>
      <c r="S1760" s="564" t="s">
        <v>30263</v>
      </c>
    </row>
    <row r="1761" spans="1:19" x14ac:dyDescent="0.35">
      <c r="A1761" s="562">
        <v>453</v>
      </c>
      <c r="B1761" s="563" t="s">
        <v>484</v>
      </c>
      <c r="C1761" s="563" t="s">
        <v>16255</v>
      </c>
      <c r="D1761" s="563" t="s">
        <v>30264</v>
      </c>
      <c r="E1761" s="563" t="s">
        <v>30265</v>
      </c>
      <c r="F1761" s="563" t="s">
        <v>30266</v>
      </c>
      <c r="G1761" s="563" t="s">
        <v>16274</v>
      </c>
      <c r="H1761" s="563" t="s">
        <v>14119</v>
      </c>
      <c r="I1761" s="563" t="s">
        <v>26690</v>
      </c>
      <c r="J1761" s="563" t="s">
        <v>109</v>
      </c>
      <c r="K1761" s="563" t="s">
        <v>24001</v>
      </c>
      <c r="L1761" s="563" t="s">
        <v>24001</v>
      </c>
      <c r="M1761" s="563" t="s">
        <v>24001</v>
      </c>
      <c r="N1761" s="563" t="s">
        <v>24001</v>
      </c>
      <c r="O1761" s="564" t="s">
        <v>24001</v>
      </c>
      <c r="P1761" s="564" t="s">
        <v>24001</v>
      </c>
      <c r="Q1761" s="564">
        <v>45016</v>
      </c>
      <c r="R1761" s="564"/>
      <c r="S1761" s="564" t="s">
        <v>30267</v>
      </c>
    </row>
    <row r="1762" spans="1:19" x14ac:dyDescent="0.35">
      <c r="A1762" s="559">
        <v>454</v>
      </c>
      <c r="B1762" s="563" t="s">
        <v>484</v>
      </c>
      <c r="C1762" s="563" t="s">
        <v>16255</v>
      </c>
      <c r="D1762" s="563" t="s">
        <v>30268</v>
      </c>
      <c r="E1762" s="563" t="s">
        <v>24001</v>
      </c>
      <c r="F1762" s="563" t="s">
        <v>16273</v>
      </c>
      <c r="G1762" s="563" t="s">
        <v>16274</v>
      </c>
      <c r="H1762" s="563" t="s">
        <v>30269</v>
      </c>
      <c r="I1762" s="563" t="s">
        <v>26690</v>
      </c>
      <c r="J1762" s="563" t="s">
        <v>109</v>
      </c>
      <c r="K1762" s="563" t="s">
        <v>24001</v>
      </c>
      <c r="L1762" s="563" t="s">
        <v>24001</v>
      </c>
      <c r="M1762" s="563" t="s">
        <v>24001</v>
      </c>
      <c r="N1762" s="563" t="s">
        <v>24001</v>
      </c>
      <c r="O1762" s="564" t="s">
        <v>24001</v>
      </c>
      <c r="P1762" s="564" t="s">
        <v>24001</v>
      </c>
      <c r="Q1762" s="564">
        <v>38559</v>
      </c>
      <c r="R1762" s="564">
        <v>45240.600601851896</v>
      </c>
      <c r="S1762" s="564" t="s">
        <v>30270</v>
      </c>
    </row>
    <row r="1763" spans="1:19" x14ac:dyDescent="0.35">
      <c r="A1763" s="559">
        <v>4678</v>
      </c>
      <c r="B1763" s="563" t="s">
        <v>484</v>
      </c>
      <c r="C1763" s="563" t="s">
        <v>12675</v>
      </c>
      <c r="D1763" s="563" t="s">
        <v>11990</v>
      </c>
      <c r="E1763" s="563" t="s">
        <v>11987</v>
      </c>
      <c r="F1763" s="563" t="s">
        <v>11988</v>
      </c>
      <c r="G1763" s="563" t="s">
        <v>11989</v>
      </c>
      <c r="H1763" s="563" t="s">
        <v>5901</v>
      </c>
      <c r="I1763" s="563" t="s">
        <v>26690</v>
      </c>
      <c r="J1763" s="563" t="s">
        <v>109</v>
      </c>
      <c r="K1763" s="563" t="s">
        <v>24001</v>
      </c>
      <c r="L1763" s="563" t="s">
        <v>24001</v>
      </c>
      <c r="M1763" s="563" t="s">
        <v>24001</v>
      </c>
      <c r="N1763" s="563" t="s">
        <v>24001</v>
      </c>
      <c r="O1763" s="564" t="s">
        <v>24001</v>
      </c>
      <c r="P1763" s="564" t="s">
        <v>24001</v>
      </c>
      <c r="Q1763" s="564">
        <v>41291</v>
      </c>
      <c r="R1763" s="564"/>
      <c r="S1763" s="564" t="s">
        <v>30271</v>
      </c>
    </row>
    <row r="1764" spans="1:19" x14ac:dyDescent="0.35">
      <c r="A1764" s="562">
        <v>1097</v>
      </c>
      <c r="B1764" s="563" t="s">
        <v>484</v>
      </c>
      <c r="C1764" s="563" t="s">
        <v>28929</v>
      </c>
      <c r="D1764" s="563" t="s">
        <v>17347</v>
      </c>
      <c r="E1764" s="563" t="s">
        <v>24001</v>
      </c>
      <c r="F1764" s="563" t="s">
        <v>17344</v>
      </c>
      <c r="G1764" s="563" t="s">
        <v>17345</v>
      </c>
      <c r="H1764" s="563" t="s">
        <v>17346</v>
      </c>
      <c r="I1764" s="563" t="s">
        <v>26690</v>
      </c>
      <c r="J1764" s="563" t="s">
        <v>109</v>
      </c>
      <c r="K1764" s="563" t="s">
        <v>24001</v>
      </c>
      <c r="L1764" s="563" t="s">
        <v>24001</v>
      </c>
      <c r="M1764" s="563" t="s">
        <v>24001</v>
      </c>
      <c r="N1764" s="563" t="s">
        <v>24001</v>
      </c>
      <c r="O1764" s="564" t="s">
        <v>24001</v>
      </c>
      <c r="P1764" s="564" t="s">
        <v>24001</v>
      </c>
      <c r="Q1764" s="564">
        <v>33148</v>
      </c>
      <c r="R1764" s="564"/>
      <c r="S1764" s="564" t="s">
        <v>30272</v>
      </c>
    </row>
    <row r="1765" spans="1:19" x14ac:dyDescent="0.35">
      <c r="A1765" s="559">
        <v>1098</v>
      </c>
      <c r="B1765" s="563" t="s">
        <v>484</v>
      </c>
      <c r="C1765" s="563" t="s">
        <v>28929</v>
      </c>
      <c r="D1765" s="563" t="s">
        <v>17350</v>
      </c>
      <c r="E1765" s="563" t="s">
        <v>17348</v>
      </c>
      <c r="F1765" s="563" t="s">
        <v>17349</v>
      </c>
      <c r="G1765" s="563" t="s">
        <v>17345</v>
      </c>
      <c r="H1765" s="563" t="s">
        <v>8335</v>
      </c>
      <c r="I1765" s="563" t="s">
        <v>26690</v>
      </c>
      <c r="J1765" s="563" t="s">
        <v>24001</v>
      </c>
      <c r="K1765" s="563" t="s">
        <v>24001</v>
      </c>
      <c r="L1765" s="563" t="s">
        <v>24001</v>
      </c>
      <c r="M1765" s="563" t="s">
        <v>24001</v>
      </c>
      <c r="N1765" s="563" t="s">
        <v>24001</v>
      </c>
      <c r="O1765" s="564" t="s">
        <v>24001</v>
      </c>
      <c r="P1765" s="564" t="s">
        <v>24001</v>
      </c>
      <c r="Q1765" s="564">
        <v>33148</v>
      </c>
      <c r="R1765" s="564"/>
      <c r="S1765" s="564" t="s">
        <v>30273</v>
      </c>
    </row>
    <row r="1766" spans="1:19" x14ac:dyDescent="0.35">
      <c r="A1766" s="559">
        <v>1099</v>
      </c>
      <c r="B1766" s="563" t="s">
        <v>484</v>
      </c>
      <c r="C1766" s="563" t="s">
        <v>28929</v>
      </c>
      <c r="D1766" s="563" t="s">
        <v>17353</v>
      </c>
      <c r="E1766" s="563" t="s">
        <v>17351</v>
      </c>
      <c r="F1766" s="563" t="s">
        <v>17352</v>
      </c>
      <c r="G1766" s="563" t="s">
        <v>17345</v>
      </c>
      <c r="H1766" s="563" t="s">
        <v>1316</v>
      </c>
      <c r="I1766" s="563" t="s">
        <v>26690</v>
      </c>
      <c r="J1766" s="563" t="s">
        <v>24001</v>
      </c>
      <c r="K1766" s="563" t="s">
        <v>24001</v>
      </c>
      <c r="L1766" s="563" t="s">
        <v>24001</v>
      </c>
      <c r="M1766" s="563" t="s">
        <v>24001</v>
      </c>
      <c r="N1766" s="563" t="s">
        <v>24001</v>
      </c>
      <c r="O1766" s="564" t="s">
        <v>24001</v>
      </c>
      <c r="P1766" s="564" t="s">
        <v>24001</v>
      </c>
      <c r="Q1766" s="564">
        <v>33148</v>
      </c>
      <c r="R1766" s="564"/>
      <c r="S1766" s="564" t="s">
        <v>30274</v>
      </c>
    </row>
    <row r="1767" spans="1:19" x14ac:dyDescent="0.35">
      <c r="A1767" s="562">
        <v>1100</v>
      </c>
      <c r="B1767" s="563" t="s">
        <v>484</v>
      </c>
      <c r="C1767" s="563" t="s">
        <v>28929</v>
      </c>
      <c r="D1767" s="563" t="s">
        <v>17356</v>
      </c>
      <c r="E1767" s="563" t="s">
        <v>17354</v>
      </c>
      <c r="F1767" s="563" t="s">
        <v>17355</v>
      </c>
      <c r="G1767" s="563" t="s">
        <v>17345</v>
      </c>
      <c r="H1767" s="563" t="s">
        <v>13529</v>
      </c>
      <c r="I1767" s="563" t="s">
        <v>26690</v>
      </c>
      <c r="J1767" s="563" t="s">
        <v>109</v>
      </c>
      <c r="K1767" s="563" t="s">
        <v>24001</v>
      </c>
      <c r="L1767" s="563" t="s">
        <v>24001</v>
      </c>
      <c r="M1767" s="563" t="s">
        <v>24001</v>
      </c>
      <c r="N1767" s="563" t="s">
        <v>24001</v>
      </c>
      <c r="O1767" s="564" t="s">
        <v>24001</v>
      </c>
      <c r="P1767" s="564" t="s">
        <v>24001</v>
      </c>
      <c r="Q1767" s="564">
        <v>33148</v>
      </c>
      <c r="R1767" s="564"/>
      <c r="S1767" s="564" t="s">
        <v>30275</v>
      </c>
    </row>
    <row r="1768" spans="1:19" x14ac:dyDescent="0.35">
      <c r="A1768" s="559">
        <v>1101</v>
      </c>
      <c r="B1768" s="563" t="s">
        <v>484</v>
      </c>
      <c r="C1768" s="563" t="s">
        <v>28929</v>
      </c>
      <c r="D1768" s="563" t="s">
        <v>17360</v>
      </c>
      <c r="E1768" s="563" t="s">
        <v>17357</v>
      </c>
      <c r="F1768" s="563" t="s">
        <v>17358</v>
      </c>
      <c r="G1768" s="563" t="s">
        <v>17345</v>
      </c>
      <c r="H1768" s="563" t="s">
        <v>17359</v>
      </c>
      <c r="I1768" s="563" t="s">
        <v>26690</v>
      </c>
      <c r="J1768" s="563" t="s">
        <v>109</v>
      </c>
      <c r="K1768" s="563" t="s">
        <v>24001</v>
      </c>
      <c r="L1768" s="563" t="s">
        <v>24001</v>
      </c>
      <c r="M1768" s="563" t="s">
        <v>24001</v>
      </c>
      <c r="N1768" s="563" t="s">
        <v>24001</v>
      </c>
      <c r="O1768" s="564" t="s">
        <v>24001</v>
      </c>
      <c r="P1768" s="564" t="s">
        <v>24001</v>
      </c>
      <c r="Q1768" s="564">
        <v>34234</v>
      </c>
      <c r="R1768" s="564"/>
      <c r="S1768" s="564" t="s">
        <v>17360</v>
      </c>
    </row>
    <row r="1769" spans="1:19" x14ac:dyDescent="0.35">
      <c r="A1769" s="559">
        <v>1102</v>
      </c>
      <c r="B1769" s="563" t="s">
        <v>484</v>
      </c>
      <c r="C1769" s="563" t="s">
        <v>28929</v>
      </c>
      <c r="D1769" s="563" t="s">
        <v>17364</v>
      </c>
      <c r="E1769" s="563" t="s">
        <v>17361</v>
      </c>
      <c r="F1769" s="563" t="s">
        <v>17362</v>
      </c>
      <c r="G1769" s="563" t="s">
        <v>17345</v>
      </c>
      <c r="H1769" s="563" t="s">
        <v>17363</v>
      </c>
      <c r="I1769" s="563" t="s">
        <v>26690</v>
      </c>
      <c r="J1769" s="563" t="s">
        <v>24001</v>
      </c>
      <c r="K1769" s="563" t="s">
        <v>24001</v>
      </c>
      <c r="L1769" s="563" t="s">
        <v>24001</v>
      </c>
      <c r="M1769" s="563" t="s">
        <v>24001</v>
      </c>
      <c r="N1769" s="563" t="s">
        <v>24001</v>
      </c>
      <c r="O1769" s="564" t="s">
        <v>24001</v>
      </c>
      <c r="P1769" s="564" t="s">
        <v>24001</v>
      </c>
      <c r="Q1769" s="564">
        <v>33148</v>
      </c>
      <c r="R1769" s="564"/>
      <c r="S1769" s="564" t="s">
        <v>30276</v>
      </c>
    </row>
    <row r="1770" spans="1:19" x14ac:dyDescent="0.35">
      <c r="A1770" s="562">
        <v>1103</v>
      </c>
      <c r="B1770" s="563" t="s">
        <v>484</v>
      </c>
      <c r="C1770" s="563" t="s">
        <v>28929</v>
      </c>
      <c r="D1770" s="563" t="s">
        <v>17367</v>
      </c>
      <c r="E1770" s="563" t="s">
        <v>17348</v>
      </c>
      <c r="F1770" s="563" t="s">
        <v>17365</v>
      </c>
      <c r="G1770" s="563" t="s">
        <v>17345</v>
      </c>
      <c r="H1770" s="563" t="s">
        <v>17366</v>
      </c>
      <c r="I1770" s="563" t="s">
        <v>27503</v>
      </c>
      <c r="J1770" s="563" t="s">
        <v>24001</v>
      </c>
      <c r="K1770" s="563" t="s">
        <v>24001</v>
      </c>
      <c r="L1770" s="563" t="s">
        <v>24001</v>
      </c>
      <c r="M1770" s="563" t="s">
        <v>24001</v>
      </c>
      <c r="N1770" s="563" t="s">
        <v>24001</v>
      </c>
      <c r="O1770" s="564" t="s">
        <v>24001</v>
      </c>
      <c r="P1770" s="564" t="s">
        <v>24001</v>
      </c>
      <c r="Q1770" s="564">
        <v>41347</v>
      </c>
      <c r="R1770" s="564"/>
      <c r="S1770" s="564" t="s">
        <v>30277</v>
      </c>
    </row>
    <row r="1771" spans="1:19" x14ac:dyDescent="0.35">
      <c r="A1771" s="559">
        <v>1104</v>
      </c>
      <c r="B1771" s="563" t="s">
        <v>484</v>
      </c>
      <c r="C1771" s="563" t="s">
        <v>28929</v>
      </c>
      <c r="D1771" s="563" t="s">
        <v>17371</v>
      </c>
      <c r="E1771" s="563" t="s">
        <v>17368</v>
      </c>
      <c r="F1771" s="563" t="s">
        <v>17369</v>
      </c>
      <c r="G1771" s="563" t="s">
        <v>17345</v>
      </c>
      <c r="H1771" s="563" t="s">
        <v>17370</v>
      </c>
      <c r="I1771" s="563" t="s">
        <v>26690</v>
      </c>
      <c r="J1771" s="563" t="s">
        <v>109</v>
      </c>
      <c r="K1771" s="563" t="s">
        <v>24001</v>
      </c>
      <c r="L1771" s="563" t="s">
        <v>24001</v>
      </c>
      <c r="M1771" s="563" t="s">
        <v>24001</v>
      </c>
      <c r="N1771" s="563" t="s">
        <v>24001</v>
      </c>
      <c r="O1771" s="564" t="s">
        <v>24001</v>
      </c>
      <c r="P1771" s="564" t="s">
        <v>24001</v>
      </c>
      <c r="Q1771" s="564">
        <v>33148</v>
      </c>
      <c r="R1771" s="564"/>
      <c r="S1771" s="564" t="s">
        <v>30278</v>
      </c>
    </row>
    <row r="1772" spans="1:19" x14ac:dyDescent="0.35">
      <c r="A1772" s="559">
        <v>1105</v>
      </c>
      <c r="B1772" s="563" t="s">
        <v>484</v>
      </c>
      <c r="C1772" s="563" t="s">
        <v>28929</v>
      </c>
      <c r="D1772" s="563" t="s">
        <v>17374</v>
      </c>
      <c r="E1772" s="563" t="s">
        <v>17357</v>
      </c>
      <c r="F1772" s="563" t="s">
        <v>17372</v>
      </c>
      <c r="G1772" s="563" t="s">
        <v>17345</v>
      </c>
      <c r="H1772" s="563" t="s">
        <v>17373</v>
      </c>
      <c r="I1772" s="563" t="s">
        <v>26690</v>
      </c>
      <c r="J1772" s="563" t="s">
        <v>109</v>
      </c>
      <c r="K1772" s="563" t="s">
        <v>24001</v>
      </c>
      <c r="L1772" s="563" t="s">
        <v>24001</v>
      </c>
      <c r="M1772" s="563" t="s">
        <v>24001</v>
      </c>
      <c r="N1772" s="563" t="s">
        <v>24001</v>
      </c>
      <c r="O1772" s="564" t="s">
        <v>24001</v>
      </c>
      <c r="P1772" s="564" t="s">
        <v>24001</v>
      </c>
      <c r="Q1772" s="564">
        <v>33148</v>
      </c>
      <c r="R1772" s="564"/>
      <c r="S1772" s="564" t="s">
        <v>30279</v>
      </c>
    </row>
    <row r="1773" spans="1:19" x14ac:dyDescent="0.35">
      <c r="A1773" s="562">
        <v>1106</v>
      </c>
      <c r="B1773" s="563" t="s">
        <v>484</v>
      </c>
      <c r="C1773" s="563" t="s">
        <v>28929</v>
      </c>
      <c r="D1773" s="563" t="s">
        <v>17377</v>
      </c>
      <c r="E1773" s="563" t="s">
        <v>17375</v>
      </c>
      <c r="F1773" s="563" t="s">
        <v>17376</v>
      </c>
      <c r="G1773" s="563" t="s">
        <v>17345</v>
      </c>
      <c r="H1773" s="563" t="s">
        <v>55</v>
      </c>
      <c r="I1773" s="563" t="s">
        <v>26690</v>
      </c>
      <c r="J1773" s="563" t="s">
        <v>24001</v>
      </c>
      <c r="K1773" s="563" t="s">
        <v>24001</v>
      </c>
      <c r="L1773" s="563" t="s">
        <v>24001</v>
      </c>
      <c r="M1773" s="563" t="s">
        <v>24001</v>
      </c>
      <c r="N1773" s="563" t="s">
        <v>24001</v>
      </c>
      <c r="O1773" s="564" t="s">
        <v>24001</v>
      </c>
      <c r="P1773" s="564" t="s">
        <v>24001</v>
      </c>
      <c r="Q1773" s="564">
        <v>33148</v>
      </c>
      <c r="R1773" s="564"/>
      <c r="S1773" s="564" t="s">
        <v>17377</v>
      </c>
    </row>
    <row r="1774" spans="1:19" x14ac:dyDescent="0.35">
      <c r="A1774" s="559">
        <v>1107</v>
      </c>
      <c r="B1774" s="563" t="s">
        <v>484</v>
      </c>
      <c r="C1774" s="563" t="s">
        <v>28929</v>
      </c>
      <c r="D1774" s="563" t="s">
        <v>17380</v>
      </c>
      <c r="E1774" s="563" t="s">
        <v>24001</v>
      </c>
      <c r="F1774" s="563" t="s">
        <v>17378</v>
      </c>
      <c r="G1774" s="563" t="s">
        <v>17345</v>
      </c>
      <c r="H1774" s="563" t="s">
        <v>17379</v>
      </c>
      <c r="I1774" s="563" t="s">
        <v>26690</v>
      </c>
      <c r="J1774" s="563" t="s">
        <v>109</v>
      </c>
      <c r="K1774" s="563" t="s">
        <v>24001</v>
      </c>
      <c r="L1774" s="563" t="s">
        <v>24001</v>
      </c>
      <c r="M1774" s="563" t="s">
        <v>24001</v>
      </c>
      <c r="N1774" s="563" t="s">
        <v>24001</v>
      </c>
      <c r="O1774" s="564" t="s">
        <v>24001</v>
      </c>
      <c r="P1774" s="564" t="s">
        <v>24001</v>
      </c>
      <c r="Q1774" s="564">
        <v>33148</v>
      </c>
      <c r="R1774" s="564"/>
      <c r="S1774" s="564" t="s">
        <v>30280</v>
      </c>
    </row>
    <row r="1775" spans="1:19" x14ac:dyDescent="0.35">
      <c r="A1775" s="559">
        <v>6094</v>
      </c>
      <c r="B1775" s="563" t="s">
        <v>484</v>
      </c>
      <c r="C1775" s="563" t="s">
        <v>3513</v>
      </c>
      <c r="D1775" s="563" t="s">
        <v>3516</v>
      </c>
      <c r="E1775" s="563" t="s">
        <v>24001</v>
      </c>
      <c r="F1775" s="563" t="s">
        <v>3514</v>
      </c>
      <c r="G1775" s="563" t="s">
        <v>3515</v>
      </c>
      <c r="H1775" s="563" t="s">
        <v>55</v>
      </c>
      <c r="I1775" s="563" t="s">
        <v>26690</v>
      </c>
      <c r="J1775" s="563" t="s">
        <v>24001</v>
      </c>
      <c r="K1775" s="563" t="s">
        <v>24001</v>
      </c>
      <c r="L1775" s="563" t="s">
        <v>24001</v>
      </c>
      <c r="M1775" s="563" t="s">
        <v>24001</v>
      </c>
      <c r="N1775" s="563" t="s">
        <v>24001</v>
      </c>
      <c r="O1775" s="564" t="s">
        <v>24001</v>
      </c>
      <c r="P1775" s="564" t="s">
        <v>24001</v>
      </c>
      <c r="Q1775" s="564">
        <v>33148</v>
      </c>
      <c r="R1775" s="564"/>
      <c r="S1775" s="564" t="s">
        <v>3516</v>
      </c>
    </row>
    <row r="1776" spans="1:19" x14ac:dyDescent="0.35">
      <c r="A1776" s="562">
        <v>2052</v>
      </c>
      <c r="B1776" s="563" t="s">
        <v>484</v>
      </c>
      <c r="C1776" s="563" t="s">
        <v>28698</v>
      </c>
      <c r="D1776" s="563" t="s">
        <v>5774</v>
      </c>
      <c r="E1776" s="563" t="s">
        <v>5770</v>
      </c>
      <c r="F1776" s="563" t="s">
        <v>5771</v>
      </c>
      <c r="G1776" s="563" t="s">
        <v>5772</v>
      </c>
      <c r="H1776" s="563" t="s">
        <v>5773</v>
      </c>
      <c r="I1776" s="563" t="s">
        <v>26690</v>
      </c>
      <c r="J1776" s="563" t="s">
        <v>24001</v>
      </c>
      <c r="K1776" s="563" t="s">
        <v>50</v>
      </c>
      <c r="L1776" s="563" t="s">
        <v>24001</v>
      </c>
      <c r="M1776" s="563" t="s">
        <v>24001</v>
      </c>
      <c r="N1776" s="563" t="s">
        <v>24001</v>
      </c>
      <c r="O1776" s="564" t="s">
        <v>24001</v>
      </c>
      <c r="P1776" s="564" t="s">
        <v>24001</v>
      </c>
      <c r="Q1776" s="564">
        <v>33148</v>
      </c>
      <c r="R1776" s="564"/>
      <c r="S1776" s="564" t="s">
        <v>30281</v>
      </c>
    </row>
    <row r="1777" spans="1:19" x14ac:dyDescent="0.35">
      <c r="A1777" s="559">
        <v>2053</v>
      </c>
      <c r="B1777" s="563" t="s">
        <v>484</v>
      </c>
      <c r="C1777" s="563" t="s">
        <v>28698</v>
      </c>
      <c r="D1777" s="563" t="s">
        <v>5777</v>
      </c>
      <c r="E1777" s="563" t="s">
        <v>5775</v>
      </c>
      <c r="F1777" s="563" t="s">
        <v>5776</v>
      </c>
      <c r="G1777" s="563" t="s">
        <v>5772</v>
      </c>
      <c r="H1777" s="563" t="s">
        <v>3547</v>
      </c>
      <c r="I1777" s="563" t="s">
        <v>26690</v>
      </c>
      <c r="J1777" s="563" t="s">
        <v>24001</v>
      </c>
      <c r="K1777" s="563" t="s">
        <v>24001</v>
      </c>
      <c r="L1777" s="563" t="s">
        <v>24001</v>
      </c>
      <c r="M1777" s="563" t="s">
        <v>24001</v>
      </c>
      <c r="N1777" s="563" t="s">
        <v>24001</v>
      </c>
      <c r="O1777" s="564" t="s">
        <v>24001</v>
      </c>
      <c r="P1777" s="564" t="s">
        <v>24001</v>
      </c>
      <c r="Q1777" s="564">
        <v>33148</v>
      </c>
      <c r="R1777" s="564"/>
      <c r="S1777" s="564" t="s">
        <v>30282</v>
      </c>
    </row>
    <row r="1778" spans="1:19" x14ac:dyDescent="0.35">
      <c r="A1778" s="559">
        <v>2054</v>
      </c>
      <c r="B1778" s="563" t="s">
        <v>484</v>
      </c>
      <c r="C1778" s="563" t="s">
        <v>28698</v>
      </c>
      <c r="D1778" s="563" t="s">
        <v>5781</v>
      </c>
      <c r="E1778" s="563" t="s">
        <v>5778</v>
      </c>
      <c r="F1778" s="563" t="s">
        <v>5779</v>
      </c>
      <c r="G1778" s="563" t="s">
        <v>5772</v>
      </c>
      <c r="H1778" s="563" t="s">
        <v>5780</v>
      </c>
      <c r="I1778" s="563" t="s">
        <v>26690</v>
      </c>
      <c r="J1778" s="563" t="s">
        <v>24001</v>
      </c>
      <c r="K1778" s="563" t="s">
        <v>24001</v>
      </c>
      <c r="L1778" s="563" t="s">
        <v>24001</v>
      </c>
      <c r="M1778" s="563" t="s">
        <v>24001</v>
      </c>
      <c r="N1778" s="563" t="s">
        <v>24001</v>
      </c>
      <c r="O1778" s="564" t="s">
        <v>24001</v>
      </c>
      <c r="P1778" s="564" t="s">
        <v>24001</v>
      </c>
      <c r="Q1778" s="564">
        <v>33148</v>
      </c>
      <c r="R1778" s="564"/>
      <c r="S1778" s="564" t="s">
        <v>30283</v>
      </c>
    </row>
    <row r="1779" spans="1:19" x14ac:dyDescent="0.35">
      <c r="A1779" s="562">
        <v>2055</v>
      </c>
      <c r="B1779" s="563" t="s">
        <v>484</v>
      </c>
      <c r="C1779" s="563" t="s">
        <v>28698</v>
      </c>
      <c r="D1779" s="563" t="s">
        <v>5784</v>
      </c>
      <c r="E1779" s="563" t="s">
        <v>5782</v>
      </c>
      <c r="F1779" s="563" t="s">
        <v>5783</v>
      </c>
      <c r="G1779" s="563" t="s">
        <v>5772</v>
      </c>
      <c r="H1779" s="563" t="s">
        <v>884</v>
      </c>
      <c r="I1779" s="563" t="s">
        <v>26690</v>
      </c>
      <c r="J1779" s="563" t="s">
        <v>24001</v>
      </c>
      <c r="K1779" s="563" t="s">
        <v>24001</v>
      </c>
      <c r="L1779" s="563" t="s">
        <v>24001</v>
      </c>
      <c r="M1779" s="563" t="s">
        <v>24001</v>
      </c>
      <c r="N1779" s="563" t="s">
        <v>24001</v>
      </c>
      <c r="O1779" s="564" t="s">
        <v>24001</v>
      </c>
      <c r="P1779" s="564" t="s">
        <v>24001</v>
      </c>
      <c r="Q1779" s="564">
        <v>33148</v>
      </c>
      <c r="R1779" s="564"/>
      <c r="S1779" s="564" t="s">
        <v>30284</v>
      </c>
    </row>
    <row r="1780" spans="1:19" x14ac:dyDescent="0.35">
      <c r="A1780" s="559">
        <v>2056</v>
      </c>
      <c r="B1780" s="563" t="s">
        <v>484</v>
      </c>
      <c r="C1780" s="563" t="s">
        <v>28698</v>
      </c>
      <c r="D1780" s="563" t="s">
        <v>5787</v>
      </c>
      <c r="E1780" s="563" t="s">
        <v>5785</v>
      </c>
      <c r="F1780" s="563" t="s">
        <v>5786</v>
      </c>
      <c r="G1780" s="563" t="s">
        <v>5772</v>
      </c>
      <c r="H1780" s="563" t="s">
        <v>55</v>
      </c>
      <c r="I1780" s="563" t="s">
        <v>26690</v>
      </c>
      <c r="J1780" s="563" t="s">
        <v>24001</v>
      </c>
      <c r="K1780" s="563" t="s">
        <v>24001</v>
      </c>
      <c r="L1780" s="563" t="s">
        <v>24001</v>
      </c>
      <c r="M1780" s="563" t="s">
        <v>24001</v>
      </c>
      <c r="N1780" s="563" t="s">
        <v>24001</v>
      </c>
      <c r="O1780" s="564" t="s">
        <v>24001</v>
      </c>
      <c r="P1780" s="564" t="s">
        <v>24001</v>
      </c>
      <c r="Q1780" s="564">
        <v>33148</v>
      </c>
      <c r="R1780" s="564"/>
      <c r="S1780" s="564" t="s">
        <v>5787</v>
      </c>
    </row>
    <row r="1781" spans="1:19" x14ac:dyDescent="0.35">
      <c r="A1781" s="559">
        <v>2057</v>
      </c>
      <c r="B1781" s="563" t="s">
        <v>484</v>
      </c>
      <c r="C1781" s="563" t="s">
        <v>28698</v>
      </c>
      <c r="D1781" s="563" t="s">
        <v>30285</v>
      </c>
      <c r="E1781" s="563" t="s">
        <v>30286</v>
      </c>
      <c r="F1781" s="563" t="s">
        <v>5788</v>
      </c>
      <c r="G1781" s="563" t="s">
        <v>5772</v>
      </c>
      <c r="H1781" s="563" t="s">
        <v>30287</v>
      </c>
      <c r="I1781" s="563" t="s">
        <v>26690</v>
      </c>
      <c r="J1781" s="563" t="s">
        <v>24001</v>
      </c>
      <c r="K1781" s="563" t="s">
        <v>24001</v>
      </c>
      <c r="L1781" s="563" t="s">
        <v>24001</v>
      </c>
      <c r="M1781" s="563" t="s">
        <v>24001</v>
      </c>
      <c r="N1781" s="563" t="s">
        <v>24001</v>
      </c>
      <c r="O1781" s="564" t="s">
        <v>24001</v>
      </c>
      <c r="P1781" s="564" t="s">
        <v>24001</v>
      </c>
      <c r="Q1781" s="564">
        <v>33148</v>
      </c>
      <c r="R1781" s="564">
        <v>44714.5391087963</v>
      </c>
      <c r="S1781" s="564" t="s">
        <v>30288</v>
      </c>
    </row>
    <row r="1782" spans="1:19" x14ac:dyDescent="0.35">
      <c r="A1782" s="562">
        <v>5391</v>
      </c>
      <c r="B1782" s="563" t="s">
        <v>484</v>
      </c>
      <c r="C1782" s="563" t="s">
        <v>28883</v>
      </c>
      <c r="D1782" s="563" t="s">
        <v>14014</v>
      </c>
      <c r="E1782" s="563" t="s">
        <v>24001</v>
      </c>
      <c r="F1782" s="563" t="s">
        <v>14011</v>
      </c>
      <c r="G1782" s="563" t="s">
        <v>14012</v>
      </c>
      <c r="H1782" s="563" t="s">
        <v>14013</v>
      </c>
      <c r="I1782" s="563" t="s">
        <v>26690</v>
      </c>
      <c r="J1782" s="563" t="s">
        <v>24001</v>
      </c>
      <c r="K1782" s="563" t="s">
        <v>24001</v>
      </c>
      <c r="L1782" s="563" t="s">
        <v>24001</v>
      </c>
      <c r="M1782" s="563" t="s">
        <v>24001</v>
      </c>
      <c r="N1782" s="563" t="s">
        <v>24001</v>
      </c>
      <c r="O1782" s="564" t="s">
        <v>24001</v>
      </c>
      <c r="P1782" s="564" t="s">
        <v>24001</v>
      </c>
      <c r="Q1782" s="564">
        <v>33148</v>
      </c>
      <c r="R1782" s="564"/>
      <c r="S1782" s="564" t="s">
        <v>30289</v>
      </c>
    </row>
    <row r="1783" spans="1:19" x14ac:dyDescent="0.35">
      <c r="A1783" s="559">
        <v>5392</v>
      </c>
      <c r="B1783" s="563" t="s">
        <v>484</v>
      </c>
      <c r="C1783" s="563" t="s">
        <v>28883</v>
      </c>
      <c r="D1783" s="563" t="s">
        <v>14019</v>
      </c>
      <c r="E1783" s="563" t="s">
        <v>14015</v>
      </c>
      <c r="F1783" s="563" t="s">
        <v>14016</v>
      </c>
      <c r="G1783" s="563" t="s">
        <v>14017</v>
      </c>
      <c r="H1783" s="563" t="s">
        <v>14018</v>
      </c>
      <c r="I1783" s="563" t="s">
        <v>26690</v>
      </c>
      <c r="J1783" s="563" t="s">
        <v>109</v>
      </c>
      <c r="K1783" s="563" t="s">
        <v>24001</v>
      </c>
      <c r="L1783" s="563" t="s">
        <v>24001</v>
      </c>
      <c r="M1783" s="563" t="s">
        <v>24001</v>
      </c>
      <c r="N1783" s="563" t="s">
        <v>24001</v>
      </c>
      <c r="O1783" s="564" t="s">
        <v>24001</v>
      </c>
      <c r="P1783" s="564" t="s">
        <v>24001</v>
      </c>
      <c r="Q1783" s="564">
        <v>33148</v>
      </c>
      <c r="R1783" s="564">
        <v>41345.594722222202</v>
      </c>
      <c r="S1783" s="564" t="s">
        <v>30290</v>
      </c>
    </row>
    <row r="1784" spans="1:19" x14ac:dyDescent="0.35">
      <c r="A1784" s="559">
        <v>5393</v>
      </c>
      <c r="B1784" s="563" t="s">
        <v>484</v>
      </c>
      <c r="C1784" s="563" t="s">
        <v>28883</v>
      </c>
      <c r="D1784" s="563" t="s">
        <v>14023</v>
      </c>
      <c r="E1784" s="563" t="s">
        <v>14020</v>
      </c>
      <c r="F1784" s="563" t="s">
        <v>14021</v>
      </c>
      <c r="G1784" s="563" t="s">
        <v>14017</v>
      </c>
      <c r="H1784" s="563" t="s">
        <v>14022</v>
      </c>
      <c r="I1784" s="563" t="s">
        <v>26690</v>
      </c>
      <c r="J1784" s="563" t="s">
        <v>109</v>
      </c>
      <c r="K1784" s="563" t="s">
        <v>24001</v>
      </c>
      <c r="L1784" s="563" t="s">
        <v>24001</v>
      </c>
      <c r="M1784" s="563" t="s">
        <v>24001</v>
      </c>
      <c r="N1784" s="563" t="s">
        <v>24001</v>
      </c>
      <c r="O1784" s="564" t="s">
        <v>24001</v>
      </c>
      <c r="P1784" s="564" t="s">
        <v>24001</v>
      </c>
      <c r="Q1784" s="564">
        <v>33148</v>
      </c>
      <c r="R1784" s="564"/>
      <c r="S1784" s="564" t="s">
        <v>30291</v>
      </c>
    </row>
    <row r="1785" spans="1:19" x14ac:dyDescent="0.35">
      <c r="A1785" s="562">
        <v>5394</v>
      </c>
      <c r="B1785" s="563" t="s">
        <v>484</v>
      </c>
      <c r="C1785" s="563" t="s">
        <v>28883</v>
      </c>
      <c r="D1785" s="563" t="s">
        <v>14026</v>
      </c>
      <c r="E1785" s="563" t="s">
        <v>24001</v>
      </c>
      <c r="F1785" s="563" t="s">
        <v>14024</v>
      </c>
      <c r="G1785" s="563" t="s">
        <v>14017</v>
      </c>
      <c r="H1785" s="563" t="s">
        <v>14025</v>
      </c>
      <c r="I1785" s="563" t="s">
        <v>26690</v>
      </c>
      <c r="J1785" s="563" t="s">
        <v>109</v>
      </c>
      <c r="K1785" s="563" t="s">
        <v>24001</v>
      </c>
      <c r="L1785" s="563" t="s">
        <v>24001</v>
      </c>
      <c r="M1785" s="563" t="s">
        <v>24001</v>
      </c>
      <c r="N1785" s="563" t="s">
        <v>24001</v>
      </c>
      <c r="O1785" s="564" t="s">
        <v>24001</v>
      </c>
      <c r="P1785" s="564" t="s">
        <v>24001</v>
      </c>
      <c r="Q1785" s="564">
        <v>33148</v>
      </c>
      <c r="R1785" s="564"/>
      <c r="S1785" s="564" t="s">
        <v>30292</v>
      </c>
    </row>
    <row r="1786" spans="1:19" x14ac:dyDescent="0.35">
      <c r="A1786" s="559">
        <v>5395</v>
      </c>
      <c r="B1786" s="563" t="s">
        <v>484</v>
      </c>
      <c r="C1786" s="563" t="s">
        <v>28883</v>
      </c>
      <c r="D1786" s="563" t="s">
        <v>14028</v>
      </c>
      <c r="E1786" s="563" t="s">
        <v>24001</v>
      </c>
      <c r="F1786" s="563" t="s">
        <v>14027</v>
      </c>
      <c r="G1786" s="563" t="s">
        <v>14017</v>
      </c>
      <c r="H1786" s="563" t="s">
        <v>55</v>
      </c>
      <c r="I1786" s="563" t="s">
        <v>26690</v>
      </c>
      <c r="J1786" s="563" t="s">
        <v>24001</v>
      </c>
      <c r="K1786" s="563" t="s">
        <v>24001</v>
      </c>
      <c r="L1786" s="563" t="s">
        <v>24001</v>
      </c>
      <c r="M1786" s="563" t="s">
        <v>24001</v>
      </c>
      <c r="N1786" s="563" t="s">
        <v>24001</v>
      </c>
      <c r="O1786" s="564" t="s">
        <v>24001</v>
      </c>
      <c r="P1786" s="564" t="s">
        <v>24001</v>
      </c>
      <c r="Q1786" s="564">
        <v>33148</v>
      </c>
      <c r="R1786" s="564"/>
      <c r="S1786" s="564" t="s">
        <v>14028</v>
      </c>
    </row>
    <row r="1787" spans="1:19" x14ac:dyDescent="0.35">
      <c r="A1787" s="559">
        <v>1108</v>
      </c>
      <c r="B1787" s="563" t="s">
        <v>484</v>
      </c>
      <c r="C1787" s="563" t="s">
        <v>28929</v>
      </c>
      <c r="D1787" s="563" t="s">
        <v>17385</v>
      </c>
      <c r="E1787" s="563" t="s">
        <v>17381</v>
      </c>
      <c r="F1787" s="563" t="s">
        <v>17382</v>
      </c>
      <c r="G1787" s="563" t="s">
        <v>17383</v>
      </c>
      <c r="H1787" s="563" t="s">
        <v>17384</v>
      </c>
      <c r="I1787" s="563" t="s">
        <v>27504</v>
      </c>
      <c r="J1787" s="563" t="s">
        <v>24001</v>
      </c>
      <c r="K1787" s="563" t="s">
        <v>24001</v>
      </c>
      <c r="L1787" s="563" t="s">
        <v>24001</v>
      </c>
      <c r="M1787" s="563" t="s">
        <v>24001</v>
      </c>
      <c r="N1787" s="563" t="s">
        <v>24001</v>
      </c>
      <c r="O1787" s="564" t="s">
        <v>24001</v>
      </c>
      <c r="P1787" s="564" t="s">
        <v>24001</v>
      </c>
      <c r="Q1787" s="564">
        <v>38663</v>
      </c>
      <c r="R1787" s="564">
        <v>42023.549375000002</v>
      </c>
      <c r="S1787" s="564" t="s">
        <v>30293</v>
      </c>
    </row>
    <row r="1788" spans="1:19" x14ac:dyDescent="0.35">
      <c r="A1788" s="562">
        <v>1109</v>
      </c>
      <c r="B1788" s="563" t="s">
        <v>484</v>
      </c>
      <c r="C1788" s="563" t="s">
        <v>28929</v>
      </c>
      <c r="D1788" s="563" t="s">
        <v>17387</v>
      </c>
      <c r="E1788" s="563" t="s">
        <v>17381</v>
      </c>
      <c r="F1788" s="563" t="s">
        <v>17386</v>
      </c>
      <c r="G1788" s="563" t="s">
        <v>17383</v>
      </c>
      <c r="H1788" s="563" t="s">
        <v>17384</v>
      </c>
      <c r="I1788" s="563" t="s">
        <v>27274</v>
      </c>
      <c r="J1788" s="563" t="s">
        <v>24001</v>
      </c>
      <c r="K1788" s="563" t="s">
        <v>24001</v>
      </c>
      <c r="L1788" s="563" t="s">
        <v>24001</v>
      </c>
      <c r="M1788" s="563" t="s">
        <v>24001</v>
      </c>
      <c r="N1788" s="563" t="s">
        <v>24001</v>
      </c>
      <c r="O1788" s="564" t="s">
        <v>24001</v>
      </c>
      <c r="P1788" s="564" t="s">
        <v>24001</v>
      </c>
      <c r="Q1788" s="564">
        <v>38663</v>
      </c>
      <c r="R1788" s="564">
        <v>42023.554710648103</v>
      </c>
      <c r="S1788" s="564" t="s">
        <v>30294</v>
      </c>
    </row>
    <row r="1789" spans="1:19" x14ac:dyDescent="0.35">
      <c r="A1789" s="559">
        <v>1110</v>
      </c>
      <c r="B1789" s="563" t="s">
        <v>484</v>
      </c>
      <c r="C1789" s="563" t="s">
        <v>28929</v>
      </c>
      <c r="D1789" s="563" t="s">
        <v>17389</v>
      </c>
      <c r="E1789" s="563" t="s">
        <v>24001</v>
      </c>
      <c r="F1789" s="563" t="s">
        <v>17388</v>
      </c>
      <c r="G1789" s="563" t="s">
        <v>17383</v>
      </c>
      <c r="H1789" s="563" t="s">
        <v>17384</v>
      </c>
      <c r="I1789" s="563" t="s">
        <v>27505</v>
      </c>
      <c r="J1789" s="563" t="s">
        <v>109</v>
      </c>
      <c r="K1789" s="563" t="s">
        <v>24001</v>
      </c>
      <c r="L1789" s="563" t="s">
        <v>24001</v>
      </c>
      <c r="M1789" s="563" t="s">
        <v>24001</v>
      </c>
      <c r="N1789" s="563" t="s">
        <v>24001</v>
      </c>
      <c r="O1789" s="564" t="s">
        <v>24001</v>
      </c>
      <c r="P1789" s="564" t="s">
        <v>24001</v>
      </c>
      <c r="Q1789" s="564">
        <v>38663</v>
      </c>
      <c r="R1789" s="564">
        <v>42023.558287036998</v>
      </c>
      <c r="S1789" s="564" t="s">
        <v>30295</v>
      </c>
    </row>
    <row r="1790" spans="1:19" x14ac:dyDescent="0.35">
      <c r="A1790" s="559">
        <v>1111</v>
      </c>
      <c r="B1790" s="563" t="s">
        <v>484</v>
      </c>
      <c r="C1790" s="563" t="s">
        <v>28929</v>
      </c>
      <c r="D1790" s="563" t="s">
        <v>17392</v>
      </c>
      <c r="E1790" s="563" t="s">
        <v>17390</v>
      </c>
      <c r="F1790" s="563" t="s">
        <v>17391</v>
      </c>
      <c r="G1790" s="563" t="s">
        <v>17383</v>
      </c>
      <c r="H1790" s="563" t="s">
        <v>55</v>
      </c>
      <c r="I1790" s="563" t="s">
        <v>26690</v>
      </c>
      <c r="J1790" s="563" t="s">
        <v>24001</v>
      </c>
      <c r="K1790" s="563" t="s">
        <v>24001</v>
      </c>
      <c r="L1790" s="563" t="s">
        <v>24001</v>
      </c>
      <c r="M1790" s="563" t="s">
        <v>24001</v>
      </c>
      <c r="N1790" s="563" t="s">
        <v>24001</v>
      </c>
      <c r="O1790" s="564" t="s">
        <v>24001</v>
      </c>
      <c r="P1790" s="564" t="s">
        <v>24001</v>
      </c>
      <c r="Q1790" s="564">
        <v>33148</v>
      </c>
      <c r="R1790" s="564"/>
      <c r="S1790" s="564" t="s">
        <v>17392</v>
      </c>
    </row>
    <row r="1791" spans="1:19" x14ac:dyDescent="0.35">
      <c r="A1791" s="562">
        <v>3612</v>
      </c>
      <c r="B1791" s="563" t="s">
        <v>484</v>
      </c>
      <c r="C1791" s="563" t="s">
        <v>1114</v>
      </c>
      <c r="D1791" s="563" t="s">
        <v>1169</v>
      </c>
      <c r="E1791" s="563" t="s">
        <v>1165</v>
      </c>
      <c r="F1791" s="563" t="s">
        <v>1166</v>
      </c>
      <c r="G1791" s="563" t="s">
        <v>1167</v>
      </c>
      <c r="H1791" s="563" t="s">
        <v>1168</v>
      </c>
      <c r="I1791" s="563" t="s">
        <v>26690</v>
      </c>
      <c r="J1791" s="563" t="s">
        <v>24001</v>
      </c>
      <c r="K1791" s="563" t="s">
        <v>24001</v>
      </c>
      <c r="L1791" s="563" t="s">
        <v>24001</v>
      </c>
      <c r="M1791" s="563" t="s">
        <v>24001</v>
      </c>
      <c r="N1791" s="563" t="s">
        <v>24001</v>
      </c>
      <c r="O1791" s="564" t="s">
        <v>24001</v>
      </c>
      <c r="P1791" s="564" t="s">
        <v>24001</v>
      </c>
      <c r="Q1791" s="564">
        <v>33148</v>
      </c>
      <c r="R1791" s="564"/>
      <c r="S1791" s="564" t="s">
        <v>30296</v>
      </c>
    </row>
    <row r="1792" spans="1:19" x14ac:dyDescent="0.35">
      <c r="A1792" s="559">
        <v>3471</v>
      </c>
      <c r="B1792" s="563" t="s">
        <v>484</v>
      </c>
      <c r="C1792" s="563" t="s">
        <v>29019</v>
      </c>
      <c r="D1792" s="563" t="s">
        <v>24101</v>
      </c>
      <c r="E1792" s="563" t="s">
        <v>3977</v>
      </c>
      <c r="F1792" s="563" t="s">
        <v>3978</v>
      </c>
      <c r="G1792" s="563" t="s">
        <v>3979</v>
      </c>
      <c r="H1792" s="563" t="s">
        <v>3709</v>
      </c>
      <c r="I1792" s="563" t="s">
        <v>26690</v>
      </c>
      <c r="J1792" s="563" t="s">
        <v>109</v>
      </c>
      <c r="K1792" s="563" t="s">
        <v>24001</v>
      </c>
      <c r="L1792" s="563" t="s">
        <v>24001</v>
      </c>
      <c r="M1792" s="563" t="s">
        <v>24001</v>
      </c>
      <c r="N1792" s="563" t="s">
        <v>24001</v>
      </c>
      <c r="O1792" s="564" t="s">
        <v>24001</v>
      </c>
      <c r="P1792" s="564" t="s">
        <v>24001</v>
      </c>
      <c r="Q1792" s="564">
        <v>33148</v>
      </c>
      <c r="R1792" s="564">
        <v>42604.585833333302</v>
      </c>
      <c r="S1792" s="564" t="s">
        <v>30297</v>
      </c>
    </row>
    <row r="1793" spans="1:19" x14ac:dyDescent="0.35">
      <c r="A1793" s="559">
        <v>3472</v>
      </c>
      <c r="B1793" s="563" t="s">
        <v>484</v>
      </c>
      <c r="C1793" s="563" t="s">
        <v>29019</v>
      </c>
      <c r="D1793" s="563" t="s">
        <v>3982</v>
      </c>
      <c r="E1793" s="563" t="s">
        <v>3980</v>
      </c>
      <c r="F1793" s="563" t="s">
        <v>3981</v>
      </c>
      <c r="G1793" s="563" t="s">
        <v>3979</v>
      </c>
      <c r="H1793" s="563" t="s">
        <v>55</v>
      </c>
      <c r="I1793" s="563" t="s">
        <v>26690</v>
      </c>
      <c r="J1793" s="563" t="s">
        <v>109</v>
      </c>
      <c r="K1793" s="563" t="s">
        <v>24001</v>
      </c>
      <c r="L1793" s="563" t="s">
        <v>24001</v>
      </c>
      <c r="M1793" s="563" t="s">
        <v>24001</v>
      </c>
      <c r="N1793" s="563" t="s">
        <v>24001</v>
      </c>
      <c r="O1793" s="564" t="s">
        <v>24001</v>
      </c>
      <c r="P1793" s="564" t="s">
        <v>24001</v>
      </c>
      <c r="Q1793" s="564">
        <v>33148</v>
      </c>
      <c r="R1793" s="564"/>
      <c r="S1793" s="564" t="s">
        <v>3982</v>
      </c>
    </row>
    <row r="1794" spans="1:19" x14ac:dyDescent="0.35">
      <c r="A1794" s="562">
        <v>3473</v>
      </c>
      <c r="B1794" s="563" t="s">
        <v>484</v>
      </c>
      <c r="C1794" s="563" t="s">
        <v>29019</v>
      </c>
      <c r="D1794" s="563" t="s">
        <v>3985</v>
      </c>
      <c r="E1794" s="563" t="s">
        <v>3983</v>
      </c>
      <c r="F1794" s="563" t="s">
        <v>3984</v>
      </c>
      <c r="G1794" s="563" t="s">
        <v>3979</v>
      </c>
      <c r="H1794" s="563" t="s">
        <v>1532</v>
      </c>
      <c r="I1794" s="563" t="s">
        <v>26690</v>
      </c>
      <c r="J1794" s="563" t="s">
        <v>109</v>
      </c>
      <c r="K1794" s="563" t="s">
        <v>24001</v>
      </c>
      <c r="L1794" s="563" t="s">
        <v>24001</v>
      </c>
      <c r="M1794" s="563" t="s">
        <v>24001</v>
      </c>
      <c r="N1794" s="563" t="s">
        <v>24001</v>
      </c>
      <c r="O1794" s="564" t="s">
        <v>24001</v>
      </c>
      <c r="P1794" s="564" t="s">
        <v>26697</v>
      </c>
      <c r="Q1794" s="564">
        <v>33148</v>
      </c>
      <c r="R1794" s="564"/>
      <c r="S1794" s="564" t="s">
        <v>30298</v>
      </c>
    </row>
    <row r="1795" spans="1:19" x14ac:dyDescent="0.35">
      <c r="A1795" s="559">
        <v>232</v>
      </c>
      <c r="B1795" s="563" t="s">
        <v>484</v>
      </c>
      <c r="C1795" s="563" t="s">
        <v>19195</v>
      </c>
      <c r="D1795" s="563" t="s">
        <v>19559</v>
      </c>
      <c r="E1795" s="563" t="s">
        <v>19555</v>
      </c>
      <c r="F1795" s="563" t="s">
        <v>19556</v>
      </c>
      <c r="G1795" s="563" t="s">
        <v>19557</v>
      </c>
      <c r="H1795" s="563" t="s">
        <v>19558</v>
      </c>
      <c r="I1795" s="563" t="s">
        <v>26690</v>
      </c>
      <c r="J1795" s="563" t="s">
        <v>24001</v>
      </c>
      <c r="K1795" s="563" t="s">
        <v>154</v>
      </c>
      <c r="L1795" s="563" t="s">
        <v>24001</v>
      </c>
      <c r="M1795" s="563" t="s">
        <v>531</v>
      </c>
      <c r="N1795" s="563" t="s">
        <v>24102</v>
      </c>
      <c r="O1795" s="564" t="s">
        <v>24001</v>
      </c>
      <c r="P1795" s="564" t="s">
        <v>24001</v>
      </c>
      <c r="Q1795" s="564">
        <v>33812</v>
      </c>
      <c r="R1795" s="564"/>
      <c r="S1795" s="564" t="s">
        <v>30299</v>
      </c>
    </row>
    <row r="1796" spans="1:19" x14ac:dyDescent="0.35">
      <c r="A1796" s="559">
        <v>233</v>
      </c>
      <c r="B1796" s="563" t="s">
        <v>484</v>
      </c>
      <c r="C1796" s="563" t="s">
        <v>19195</v>
      </c>
      <c r="D1796" s="563" t="s">
        <v>19563</v>
      </c>
      <c r="E1796" s="563" t="s">
        <v>19560</v>
      </c>
      <c r="F1796" s="563" t="s">
        <v>19561</v>
      </c>
      <c r="G1796" s="563" t="s">
        <v>19557</v>
      </c>
      <c r="H1796" s="563" t="s">
        <v>19562</v>
      </c>
      <c r="I1796" s="563" t="s">
        <v>26690</v>
      </c>
      <c r="J1796" s="563" t="s">
        <v>24001</v>
      </c>
      <c r="K1796" s="563" t="s">
        <v>154</v>
      </c>
      <c r="L1796" s="563" t="s">
        <v>24001</v>
      </c>
      <c r="M1796" s="563" t="s">
        <v>24001</v>
      </c>
      <c r="N1796" s="563" t="s">
        <v>24001</v>
      </c>
      <c r="O1796" s="564" t="s">
        <v>24001</v>
      </c>
      <c r="P1796" s="564" t="s">
        <v>24001</v>
      </c>
      <c r="Q1796" s="564">
        <v>35662</v>
      </c>
      <c r="R1796" s="564"/>
      <c r="S1796" s="564" t="s">
        <v>30300</v>
      </c>
    </row>
    <row r="1797" spans="1:19" x14ac:dyDescent="0.35">
      <c r="A1797" s="562">
        <v>234</v>
      </c>
      <c r="B1797" s="563" t="s">
        <v>484</v>
      </c>
      <c r="C1797" s="563" t="s">
        <v>19195</v>
      </c>
      <c r="D1797" s="563" t="s">
        <v>19566</v>
      </c>
      <c r="E1797" s="563" t="s">
        <v>24001</v>
      </c>
      <c r="F1797" s="563" t="s">
        <v>19564</v>
      </c>
      <c r="G1797" s="563" t="s">
        <v>19557</v>
      </c>
      <c r="H1797" s="563" t="s">
        <v>19565</v>
      </c>
      <c r="I1797" s="563" t="s">
        <v>26690</v>
      </c>
      <c r="J1797" s="563" t="s">
        <v>24001</v>
      </c>
      <c r="K1797" s="563" t="s">
        <v>50</v>
      </c>
      <c r="L1797" s="563" t="s">
        <v>24001</v>
      </c>
      <c r="M1797" s="563" t="s">
        <v>24001</v>
      </c>
      <c r="N1797" s="563" t="s">
        <v>24001</v>
      </c>
      <c r="O1797" s="564" t="s">
        <v>24001</v>
      </c>
      <c r="P1797" s="564" t="s">
        <v>24001</v>
      </c>
      <c r="Q1797" s="564">
        <v>33812</v>
      </c>
      <c r="R1797" s="564"/>
      <c r="S1797" s="564" t="s">
        <v>30301</v>
      </c>
    </row>
    <row r="1798" spans="1:19" x14ac:dyDescent="0.35">
      <c r="A1798" s="559">
        <v>235</v>
      </c>
      <c r="B1798" s="563" t="s">
        <v>484</v>
      </c>
      <c r="C1798" s="563" t="s">
        <v>19195</v>
      </c>
      <c r="D1798" s="563" t="s">
        <v>19569</v>
      </c>
      <c r="E1798" s="563" t="s">
        <v>19567</v>
      </c>
      <c r="F1798" s="563" t="s">
        <v>19568</v>
      </c>
      <c r="G1798" s="563" t="s">
        <v>19557</v>
      </c>
      <c r="H1798" s="563" t="s">
        <v>15697</v>
      </c>
      <c r="I1798" s="563" t="s">
        <v>26690</v>
      </c>
      <c r="J1798" s="563" t="s">
        <v>24001</v>
      </c>
      <c r="K1798" s="563" t="s">
        <v>24001</v>
      </c>
      <c r="L1798" s="563" t="s">
        <v>24001</v>
      </c>
      <c r="M1798" s="563" t="s">
        <v>24001</v>
      </c>
      <c r="N1798" s="563" t="s">
        <v>24001</v>
      </c>
      <c r="O1798" s="564" t="s">
        <v>24001</v>
      </c>
      <c r="P1798" s="564" t="s">
        <v>24001</v>
      </c>
      <c r="Q1798" s="564">
        <v>35662</v>
      </c>
      <c r="R1798" s="564"/>
      <c r="S1798" s="564" t="s">
        <v>30302</v>
      </c>
    </row>
    <row r="1799" spans="1:19" x14ac:dyDescent="0.35">
      <c r="A1799" s="559">
        <v>236</v>
      </c>
      <c r="B1799" s="563" t="s">
        <v>484</v>
      </c>
      <c r="C1799" s="563" t="s">
        <v>19195</v>
      </c>
      <c r="D1799" s="563" t="s">
        <v>19572</v>
      </c>
      <c r="E1799" s="563" t="s">
        <v>19570</v>
      </c>
      <c r="F1799" s="563" t="s">
        <v>19571</v>
      </c>
      <c r="G1799" s="563" t="s">
        <v>19557</v>
      </c>
      <c r="H1799" s="563" t="s">
        <v>55</v>
      </c>
      <c r="I1799" s="563" t="s">
        <v>26690</v>
      </c>
      <c r="J1799" s="563" t="s">
        <v>24001</v>
      </c>
      <c r="K1799" s="563" t="s">
        <v>24001</v>
      </c>
      <c r="L1799" s="563" t="s">
        <v>24001</v>
      </c>
      <c r="M1799" s="563" t="s">
        <v>24001</v>
      </c>
      <c r="N1799" s="563" t="s">
        <v>24001</v>
      </c>
      <c r="O1799" s="564" t="s">
        <v>24001</v>
      </c>
      <c r="P1799" s="564" t="s">
        <v>24001</v>
      </c>
      <c r="Q1799" s="564">
        <v>34303</v>
      </c>
      <c r="R1799" s="564"/>
      <c r="S1799" s="564" t="s">
        <v>19572</v>
      </c>
    </row>
    <row r="1800" spans="1:19" x14ac:dyDescent="0.35">
      <c r="A1800" s="562">
        <v>2058</v>
      </c>
      <c r="B1800" s="563" t="s">
        <v>484</v>
      </c>
      <c r="C1800" s="563" t="s">
        <v>28698</v>
      </c>
      <c r="D1800" s="563" t="s">
        <v>5794</v>
      </c>
      <c r="E1800" s="563" t="s">
        <v>5790</v>
      </c>
      <c r="F1800" s="563" t="s">
        <v>5791</v>
      </c>
      <c r="G1800" s="563" t="s">
        <v>5792</v>
      </c>
      <c r="H1800" s="563" t="s">
        <v>5793</v>
      </c>
      <c r="I1800" s="563" t="s">
        <v>26690</v>
      </c>
      <c r="J1800" s="563" t="s">
        <v>109</v>
      </c>
      <c r="K1800" s="563" t="s">
        <v>24001</v>
      </c>
      <c r="L1800" s="563" t="s">
        <v>24001</v>
      </c>
      <c r="M1800" s="563" t="s">
        <v>24001</v>
      </c>
      <c r="N1800" s="563" t="s">
        <v>24001</v>
      </c>
      <c r="O1800" s="564" t="s">
        <v>24001</v>
      </c>
      <c r="P1800" s="564" t="s">
        <v>26697</v>
      </c>
      <c r="Q1800" s="564">
        <v>33148</v>
      </c>
      <c r="R1800" s="564"/>
      <c r="S1800" s="564" t="s">
        <v>30303</v>
      </c>
    </row>
    <row r="1801" spans="1:19" x14ac:dyDescent="0.35">
      <c r="A1801" s="559">
        <v>6151</v>
      </c>
      <c r="B1801" s="563" t="s">
        <v>484</v>
      </c>
      <c r="C1801" s="563" t="s">
        <v>12821</v>
      </c>
      <c r="D1801" s="563" t="s">
        <v>12825</v>
      </c>
      <c r="E1801" s="563" t="s">
        <v>12822</v>
      </c>
      <c r="F1801" s="563" t="s">
        <v>12823</v>
      </c>
      <c r="G1801" s="563" t="s">
        <v>12824</v>
      </c>
      <c r="H1801" s="563" t="s">
        <v>55</v>
      </c>
      <c r="I1801" s="563" t="s">
        <v>26690</v>
      </c>
      <c r="J1801" s="563" t="s">
        <v>109</v>
      </c>
      <c r="K1801" s="563" t="s">
        <v>24001</v>
      </c>
      <c r="L1801" s="563" t="s">
        <v>24001</v>
      </c>
      <c r="M1801" s="563" t="s">
        <v>24001</v>
      </c>
      <c r="N1801" s="563" t="s">
        <v>24001</v>
      </c>
      <c r="O1801" s="564" t="s">
        <v>24001</v>
      </c>
      <c r="P1801" s="564" t="s">
        <v>24001</v>
      </c>
      <c r="Q1801" s="564">
        <v>33148</v>
      </c>
      <c r="R1801" s="564"/>
      <c r="S1801" s="564" t="s">
        <v>12825</v>
      </c>
    </row>
    <row r="1802" spans="1:19" x14ac:dyDescent="0.35">
      <c r="A1802" s="559">
        <v>5845</v>
      </c>
      <c r="B1802" s="563" t="s">
        <v>484</v>
      </c>
      <c r="C1802" s="563" t="s">
        <v>12744</v>
      </c>
      <c r="D1802" s="563" t="s">
        <v>12829</v>
      </c>
      <c r="E1802" s="563" t="s">
        <v>12826</v>
      </c>
      <c r="F1802" s="563" t="s">
        <v>12827</v>
      </c>
      <c r="G1802" s="563" t="s">
        <v>12828</v>
      </c>
      <c r="H1802" s="563" t="s">
        <v>4250</v>
      </c>
      <c r="I1802" s="563" t="s">
        <v>26690</v>
      </c>
      <c r="J1802" s="563" t="s">
        <v>109</v>
      </c>
      <c r="K1802" s="563" t="s">
        <v>24001</v>
      </c>
      <c r="L1802" s="563" t="s">
        <v>24001</v>
      </c>
      <c r="M1802" s="563" t="s">
        <v>24001</v>
      </c>
      <c r="N1802" s="563" t="s">
        <v>24001</v>
      </c>
      <c r="O1802" s="564" t="s">
        <v>24001</v>
      </c>
      <c r="P1802" s="564" t="s">
        <v>24001</v>
      </c>
      <c r="Q1802" s="564">
        <v>33148</v>
      </c>
      <c r="R1802" s="564"/>
      <c r="S1802" s="564" t="s">
        <v>30304</v>
      </c>
    </row>
    <row r="1803" spans="1:19" x14ac:dyDescent="0.35">
      <c r="A1803" s="562">
        <v>4857</v>
      </c>
      <c r="B1803" s="563" t="s">
        <v>484</v>
      </c>
      <c r="C1803" s="563" t="s">
        <v>12314</v>
      </c>
      <c r="D1803" s="563" t="s">
        <v>12325</v>
      </c>
      <c r="E1803" s="563" t="s">
        <v>24001</v>
      </c>
      <c r="F1803" s="563" t="s">
        <v>12323</v>
      </c>
      <c r="G1803" s="563" t="s">
        <v>12324</v>
      </c>
      <c r="H1803" s="563" t="s">
        <v>1386</v>
      </c>
      <c r="I1803" s="563" t="s">
        <v>26691</v>
      </c>
      <c r="J1803" s="563" t="s">
        <v>24001</v>
      </c>
      <c r="K1803" s="563" t="s">
        <v>24001</v>
      </c>
      <c r="L1803" s="563" t="s">
        <v>24001</v>
      </c>
      <c r="M1803" s="563" t="s">
        <v>24001</v>
      </c>
      <c r="N1803" s="563" t="s">
        <v>24001</v>
      </c>
      <c r="O1803" s="564" t="s">
        <v>24001</v>
      </c>
      <c r="P1803" s="564" t="s">
        <v>24001</v>
      </c>
      <c r="Q1803" s="564">
        <v>33148</v>
      </c>
      <c r="R1803" s="564">
        <v>34303</v>
      </c>
      <c r="S1803" s="564" t="s">
        <v>30305</v>
      </c>
    </row>
    <row r="1804" spans="1:19" x14ac:dyDescent="0.35">
      <c r="A1804" s="559">
        <v>4858</v>
      </c>
      <c r="B1804" s="563" t="s">
        <v>484</v>
      </c>
      <c r="C1804" s="563" t="s">
        <v>12314</v>
      </c>
      <c r="D1804" s="563" t="s">
        <v>12327</v>
      </c>
      <c r="E1804" s="563" t="s">
        <v>24001</v>
      </c>
      <c r="F1804" s="563" t="s">
        <v>12326</v>
      </c>
      <c r="G1804" s="563" t="s">
        <v>12324</v>
      </c>
      <c r="H1804" s="563" t="s">
        <v>1386</v>
      </c>
      <c r="I1804" s="563" t="s">
        <v>27292</v>
      </c>
      <c r="J1804" s="563" t="s">
        <v>24001</v>
      </c>
      <c r="K1804" s="563" t="s">
        <v>24001</v>
      </c>
      <c r="L1804" s="563" t="s">
        <v>24001</v>
      </c>
      <c r="M1804" s="563" t="s">
        <v>24001</v>
      </c>
      <c r="N1804" s="563" t="s">
        <v>24001</v>
      </c>
      <c r="O1804" s="564" t="s">
        <v>24001</v>
      </c>
      <c r="P1804" s="564" t="s">
        <v>24001</v>
      </c>
      <c r="Q1804" s="564">
        <v>33148</v>
      </c>
      <c r="R1804" s="564"/>
      <c r="S1804" s="564" t="s">
        <v>30306</v>
      </c>
    </row>
    <row r="1805" spans="1:19" x14ac:dyDescent="0.35">
      <c r="A1805" s="559">
        <v>4859</v>
      </c>
      <c r="B1805" s="563" t="s">
        <v>484</v>
      </c>
      <c r="C1805" s="563" t="s">
        <v>12314</v>
      </c>
      <c r="D1805" s="563" t="s">
        <v>12329</v>
      </c>
      <c r="E1805" s="563" t="s">
        <v>24001</v>
      </c>
      <c r="F1805" s="563" t="s">
        <v>12328</v>
      </c>
      <c r="G1805" s="563" t="s">
        <v>12324</v>
      </c>
      <c r="H1805" s="563" t="s">
        <v>1386</v>
      </c>
      <c r="I1805" s="563" t="s">
        <v>27293</v>
      </c>
      <c r="J1805" s="563" t="s">
        <v>24001</v>
      </c>
      <c r="K1805" s="563" t="s">
        <v>24001</v>
      </c>
      <c r="L1805" s="563" t="s">
        <v>24001</v>
      </c>
      <c r="M1805" s="563" t="s">
        <v>24001</v>
      </c>
      <c r="N1805" s="563" t="s">
        <v>24001</v>
      </c>
      <c r="O1805" s="564" t="s">
        <v>24001</v>
      </c>
      <c r="P1805" s="564" t="s">
        <v>24001</v>
      </c>
      <c r="Q1805" s="564">
        <v>33148</v>
      </c>
      <c r="R1805" s="564"/>
      <c r="S1805" s="564" t="s">
        <v>30307</v>
      </c>
    </row>
    <row r="1806" spans="1:19" x14ac:dyDescent="0.35">
      <c r="A1806" s="562">
        <v>237</v>
      </c>
      <c r="B1806" s="563" t="s">
        <v>484</v>
      </c>
      <c r="C1806" s="563" t="s">
        <v>19195</v>
      </c>
      <c r="D1806" s="563" t="s">
        <v>19576</v>
      </c>
      <c r="E1806" s="563" t="s">
        <v>19573</v>
      </c>
      <c r="F1806" s="563" t="s">
        <v>19574</v>
      </c>
      <c r="G1806" s="563" t="s">
        <v>19575</v>
      </c>
      <c r="H1806" s="563" t="s">
        <v>4822</v>
      </c>
      <c r="I1806" s="563" t="s">
        <v>26690</v>
      </c>
      <c r="J1806" s="563" t="s">
        <v>109</v>
      </c>
      <c r="K1806" s="563" t="s">
        <v>24001</v>
      </c>
      <c r="L1806" s="563" t="s">
        <v>24001</v>
      </c>
      <c r="M1806" s="563" t="s">
        <v>24001</v>
      </c>
      <c r="N1806" s="563" t="s">
        <v>24001</v>
      </c>
      <c r="O1806" s="564" t="s">
        <v>24001</v>
      </c>
      <c r="P1806" s="564" t="s">
        <v>24001</v>
      </c>
      <c r="Q1806" s="564">
        <v>33148</v>
      </c>
      <c r="R1806" s="564">
        <v>38383</v>
      </c>
      <c r="S1806" s="564" t="s">
        <v>30308</v>
      </c>
    </row>
    <row r="1807" spans="1:19" x14ac:dyDescent="0.35">
      <c r="A1807" s="559">
        <v>4751</v>
      </c>
      <c r="B1807" s="563" t="s">
        <v>484</v>
      </c>
      <c r="C1807" s="563" t="s">
        <v>11966</v>
      </c>
      <c r="D1807" s="563" t="s">
        <v>11995</v>
      </c>
      <c r="E1807" s="563" t="s">
        <v>11991</v>
      </c>
      <c r="F1807" s="563" t="s">
        <v>11992</v>
      </c>
      <c r="G1807" s="563" t="s">
        <v>11993</v>
      </c>
      <c r="H1807" s="563" t="s">
        <v>11994</v>
      </c>
      <c r="I1807" s="563" t="s">
        <v>26690</v>
      </c>
      <c r="J1807" s="563" t="s">
        <v>109</v>
      </c>
      <c r="K1807" s="563" t="s">
        <v>24001</v>
      </c>
      <c r="L1807" s="563" t="s">
        <v>24001</v>
      </c>
      <c r="M1807" s="563" t="s">
        <v>24001</v>
      </c>
      <c r="N1807" s="563" t="s">
        <v>24001</v>
      </c>
      <c r="O1807" s="564" t="s">
        <v>24001</v>
      </c>
      <c r="P1807" s="564" t="s">
        <v>24001</v>
      </c>
      <c r="Q1807" s="564">
        <v>33148</v>
      </c>
      <c r="R1807" s="564"/>
      <c r="S1807" s="564" t="s">
        <v>30309</v>
      </c>
    </row>
    <row r="1808" spans="1:19" x14ac:dyDescent="0.35">
      <c r="A1808" s="559">
        <v>4752</v>
      </c>
      <c r="B1808" s="563" t="s">
        <v>484</v>
      </c>
      <c r="C1808" s="563" t="s">
        <v>11966</v>
      </c>
      <c r="D1808" s="563" t="s">
        <v>11998</v>
      </c>
      <c r="E1808" s="563" t="s">
        <v>11996</v>
      </c>
      <c r="F1808" s="563" t="s">
        <v>11997</v>
      </c>
      <c r="G1808" s="563" t="s">
        <v>11993</v>
      </c>
      <c r="H1808" s="563" t="s">
        <v>6991</v>
      </c>
      <c r="I1808" s="563" t="s">
        <v>26690</v>
      </c>
      <c r="J1808" s="563" t="s">
        <v>109</v>
      </c>
      <c r="K1808" s="563" t="s">
        <v>24001</v>
      </c>
      <c r="L1808" s="563" t="s">
        <v>24001</v>
      </c>
      <c r="M1808" s="563" t="s">
        <v>24001</v>
      </c>
      <c r="N1808" s="563" t="s">
        <v>24001</v>
      </c>
      <c r="O1808" s="564" t="s">
        <v>24001</v>
      </c>
      <c r="P1808" s="564" t="s">
        <v>24001</v>
      </c>
      <c r="Q1808" s="564">
        <v>33148</v>
      </c>
      <c r="R1808" s="564"/>
      <c r="S1808" s="564" t="s">
        <v>30310</v>
      </c>
    </row>
    <row r="1809" spans="1:19" x14ac:dyDescent="0.35">
      <c r="A1809" s="562">
        <v>4753</v>
      </c>
      <c r="B1809" s="563" t="s">
        <v>484</v>
      </c>
      <c r="C1809" s="563" t="s">
        <v>11966</v>
      </c>
      <c r="D1809" s="563" t="s">
        <v>12001</v>
      </c>
      <c r="E1809" s="563" t="s">
        <v>11999</v>
      </c>
      <c r="F1809" s="563" t="s">
        <v>12000</v>
      </c>
      <c r="G1809" s="563" t="s">
        <v>11993</v>
      </c>
      <c r="H1809" s="563" t="s">
        <v>55</v>
      </c>
      <c r="I1809" s="563" t="s">
        <v>26690</v>
      </c>
      <c r="J1809" s="563" t="s">
        <v>109</v>
      </c>
      <c r="K1809" s="563" t="s">
        <v>24001</v>
      </c>
      <c r="L1809" s="563" t="s">
        <v>24001</v>
      </c>
      <c r="M1809" s="563" t="s">
        <v>24001</v>
      </c>
      <c r="N1809" s="563" t="s">
        <v>24001</v>
      </c>
      <c r="O1809" s="564" t="s">
        <v>24001</v>
      </c>
      <c r="P1809" s="564" t="s">
        <v>24001</v>
      </c>
      <c r="Q1809" s="564">
        <v>33148</v>
      </c>
      <c r="R1809" s="564"/>
      <c r="S1809" s="564" t="s">
        <v>12001</v>
      </c>
    </row>
    <row r="1810" spans="1:19" x14ac:dyDescent="0.35">
      <c r="A1810" s="559">
        <v>4153</v>
      </c>
      <c r="B1810" s="563" t="s">
        <v>484</v>
      </c>
      <c r="C1810" s="563" t="s">
        <v>1436</v>
      </c>
      <c r="D1810" s="563" t="s">
        <v>1477</v>
      </c>
      <c r="E1810" s="563" t="s">
        <v>1473</v>
      </c>
      <c r="F1810" s="563" t="s">
        <v>1474</v>
      </c>
      <c r="G1810" s="563" t="s">
        <v>1475</v>
      </c>
      <c r="H1810" s="563" t="s">
        <v>1476</v>
      </c>
      <c r="I1810" s="563" t="s">
        <v>26750</v>
      </c>
      <c r="J1810" s="563" t="s">
        <v>24001</v>
      </c>
      <c r="K1810" s="563" t="s">
        <v>24001</v>
      </c>
      <c r="L1810" s="563" t="s">
        <v>24001</v>
      </c>
      <c r="M1810" s="563" t="s">
        <v>24001</v>
      </c>
      <c r="N1810" s="563" t="s">
        <v>24001</v>
      </c>
      <c r="O1810" s="564" t="s">
        <v>24001</v>
      </c>
      <c r="P1810" s="564" t="s">
        <v>24001</v>
      </c>
      <c r="Q1810" s="564">
        <v>33148</v>
      </c>
      <c r="R1810" s="564"/>
      <c r="S1810" s="564" t="s">
        <v>30311</v>
      </c>
    </row>
    <row r="1811" spans="1:19" x14ac:dyDescent="0.35">
      <c r="A1811" s="559">
        <v>3887</v>
      </c>
      <c r="B1811" s="563" t="s">
        <v>484</v>
      </c>
      <c r="C1811" s="563" t="s">
        <v>2950</v>
      </c>
      <c r="D1811" s="563" t="s">
        <v>2270</v>
      </c>
      <c r="E1811" s="563" t="s">
        <v>2266</v>
      </c>
      <c r="F1811" s="563" t="s">
        <v>2267</v>
      </c>
      <c r="G1811" s="563" t="s">
        <v>2268</v>
      </c>
      <c r="H1811" s="563" t="s">
        <v>2269</v>
      </c>
      <c r="I1811" s="563" t="s">
        <v>26753</v>
      </c>
      <c r="J1811" s="563" t="s">
        <v>24001</v>
      </c>
      <c r="K1811" s="563" t="s">
        <v>24001</v>
      </c>
      <c r="L1811" s="563" t="s">
        <v>24001</v>
      </c>
      <c r="M1811" s="563" t="s">
        <v>24001</v>
      </c>
      <c r="N1811" s="563" t="s">
        <v>24001</v>
      </c>
      <c r="O1811" s="564" t="s">
        <v>24001</v>
      </c>
      <c r="P1811" s="564" t="s">
        <v>24001</v>
      </c>
      <c r="Q1811" s="564">
        <v>33148</v>
      </c>
      <c r="R1811" s="564"/>
      <c r="S1811" s="564" t="s">
        <v>30312</v>
      </c>
    </row>
    <row r="1812" spans="1:19" x14ac:dyDescent="0.35">
      <c r="A1812" s="562">
        <v>3888</v>
      </c>
      <c r="B1812" s="563" t="s">
        <v>484</v>
      </c>
      <c r="C1812" s="563" t="s">
        <v>2950</v>
      </c>
      <c r="D1812" s="563" t="s">
        <v>2272</v>
      </c>
      <c r="E1812" s="563" t="s">
        <v>2266</v>
      </c>
      <c r="F1812" s="563" t="s">
        <v>2271</v>
      </c>
      <c r="G1812" s="563" t="s">
        <v>2268</v>
      </c>
      <c r="H1812" s="563" t="s">
        <v>2269</v>
      </c>
      <c r="I1812" s="563" t="s">
        <v>26780</v>
      </c>
      <c r="J1812" s="563" t="s">
        <v>24001</v>
      </c>
      <c r="K1812" s="563" t="s">
        <v>24001</v>
      </c>
      <c r="L1812" s="563" t="s">
        <v>24001</v>
      </c>
      <c r="M1812" s="563" t="s">
        <v>24001</v>
      </c>
      <c r="N1812" s="563" t="s">
        <v>24001</v>
      </c>
      <c r="O1812" s="564" t="s">
        <v>24001</v>
      </c>
      <c r="P1812" s="564" t="s">
        <v>24001</v>
      </c>
      <c r="Q1812" s="564">
        <v>33148</v>
      </c>
      <c r="R1812" s="564"/>
      <c r="S1812" s="564" t="s">
        <v>30313</v>
      </c>
    </row>
    <row r="1813" spans="1:19" x14ac:dyDescent="0.35">
      <c r="A1813" s="559">
        <v>3889</v>
      </c>
      <c r="B1813" s="563" t="s">
        <v>484</v>
      </c>
      <c r="C1813" s="563" t="s">
        <v>2950</v>
      </c>
      <c r="D1813" s="563" t="s">
        <v>2275</v>
      </c>
      <c r="E1813" s="563" t="s">
        <v>2273</v>
      </c>
      <c r="F1813" s="563" t="s">
        <v>2274</v>
      </c>
      <c r="G1813" s="563" t="s">
        <v>2268</v>
      </c>
      <c r="H1813" s="563" t="s">
        <v>2269</v>
      </c>
      <c r="I1813" s="563" t="s">
        <v>26781</v>
      </c>
      <c r="J1813" s="563" t="s">
        <v>24001</v>
      </c>
      <c r="K1813" s="563" t="s">
        <v>24001</v>
      </c>
      <c r="L1813" s="563" t="s">
        <v>24001</v>
      </c>
      <c r="M1813" s="563" t="s">
        <v>24001</v>
      </c>
      <c r="N1813" s="563" t="s">
        <v>24001</v>
      </c>
      <c r="O1813" s="564" t="s">
        <v>24001</v>
      </c>
      <c r="P1813" s="564" t="s">
        <v>24001</v>
      </c>
      <c r="Q1813" s="564">
        <v>33148</v>
      </c>
      <c r="R1813" s="564"/>
      <c r="S1813" s="564" t="s">
        <v>30314</v>
      </c>
    </row>
    <row r="1814" spans="1:19" x14ac:dyDescent="0.35">
      <c r="A1814" s="559">
        <v>3890</v>
      </c>
      <c r="B1814" s="563" t="s">
        <v>484</v>
      </c>
      <c r="C1814" s="563" t="s">
        <v>2950</v>
      </c>
      <c r="D1814" s="563" t="s">
        <v>2278</v>
      </c>
      <c r="E1814" s="563" t="s">
        <v>24001</v>
      </c>
      <c r="F1814" s="563" t="s">
        <v>2276</v>
      </c>
      <c r="G1814" s="563" t="s">
        <v>2268</v>
      </c>
      <c r="H1814" s="563" t="s">
        <v>2277</v>
      </c>
      <c r="I1814" s="563" t="s">
        <v>26690</v>
      </c>
      <c r="J1814" s="563" t="s">
        <v>24001</v>
      </c>
      <c r="K1814" s="563" t="s">
        <v>24001</v>
      </c>
      <c r="L1814" s="563" t="s">
        <v>24001</v>
      </c>
      <c r="M1814" s="563" t="s">
        <v>24001</v>
      </c>
      <c r="N1814" s="563" t="s">
        <v>24001</v>
      </c>
      <c r="O1814" s="564" t="s">
        <v>24001</v>
      </c>
      <c r="P1814" s="564" t="s">
        <v>24001</v>
      </c>
      <c r="Q1814" s="564">
        <v>33148</v>
      </c>
      <c r="R1814" s="564"/>
      <c r="S1814" s="564" t="s">
        <v>30315</v>
      </c>
    </row>
    <row r="1815" spans="1:19" x14ac:dyDescent="0.35">
      <c r="A1815" s="562">
        <v>3891</v>
      </c>
      <c r="B1815" s="563" t="s">
        <v>484</v>
      </c>
      <c r="C1815" s="563" t="s">
        <v>2950</v>
      </c>
      <c r="D1815" s="563" t="s">
        <v>2281</v>
      </c>
      <c r="E1815" s="563" t="s">
        <v>24001</v>
      </c>
      <c r="F1815" s="563" t="s">
        <v>2279</v>
      </c>
      <c r="G1815" s="563" t="s">
        <v>2268</v>
      </c>
      <c r="H1815" s="563" t="s">
        <v>2280</v>
      </c>
      <c r="I1815" s="563" t="s">
        <v>26690</v>
      </c>
      <c r="J1815" s="563" t="s">
        <v>24001</v>
      </c>
      <c r="K1815" s="563" t="s">
        <v>24001</v>
      </c>
      <c r="L1815" s="563" t="s">
        <v>24001</v>
      </c>
      <c r="M1815" s="563" t="s">
        <v>24001</v>
      </c>
      <c r="N1815" s="563" t="s">
        <v>24001</v>
      </c>
      <c r="O1815" s="564" t="s">
        <v>24001</v>
      </c>
      <c r="P1815" s="564" t="s">
        <v>24001</v>
      </c>
      <c r="Q1815" s="564">
        <v>33148</v>
      </c>
      <c r="R1815" s="564"/>
      <c r="S1815" s="564" t="s">
        <v>30316</v>
      </c>
    </row>
    <row r="1816" spans="1:19" x14ac:dyDescent="0.35">
      <c r="A1816" s="559">
        <v>3892</v>
      </c>
      <c r="B1816" s="563" t="s">
        <v>484</v>
      </c>
      <c r="C1816" s="563" t="s">
        <v>2950</v>
      </c>
      <c r="D1816" s="563" t="s">
        <v>2285</v>
      </c>
      <c r="E1816" s="563" t="s">
        <v>2282</v>
      </c>
      <c r="F1816" s="563" t="s">
        <v>2283</v>
      </c>
      <c r="G1816" s="563" t="s">
        <v>2268</v>
      </c>
      <c r="H1816" s="563" t="s">
        <v>2284</v>
      </c>
      <c r="I1816" s="563" t="s">
        <v>26690</v>
      </c>
      <c r="J1816" s="563" t="s">
        <v>24001</v>
      </c>
      <c r="K1816" s="563" t="s">
        <v>24001</v>
      </c>
      <c r="L1816" s="563" t="s">
        <v>24001</v>
      </c>
      <c r="M1816" s="563" t="s">
        <v>24001</v>
      </c>
      <c r="N1816" s="563" t="s">
        <v>24001</v>
      </c>
      <c r="O1816" s="564" t="s">
        <v>24001</v>
      </c>
      <c r="P1816" s="564" t="s">
        <v>24001</v>
      </c>
      <c r="Q1816" s="564">
        <v>33148</v>
      </c>
      <c r="R1816" s="564"/>
      <c r="S1816" s="564" t="s">
        <v>30317</v>
      </c>
    </row>
    <row r="1817" spans="1:19" x14ac:dyDescent="0.35">
      <c r="A1817" s="559">
        <v>3893</v>
      </c>
      <c r="B1817" s="563" t="s">
        <v>484</v>
      </c>
      <c r="C1817" s="563" t="s">
        <v>2950</v>
      </c>
      <c r="D1817" s="563" t="s">
        <v>2287</v>
      </c>
      <c r="E1817" s="563" t="s">
        <v>24001</v>
      </c>
      <c r="F1817" s="563" t="s">
        <v>2286</v>
      </c>
      <c r="G1817" s="563" t="s">
        <v>2268</v>
      </c>
      <c r="H1817" s="563" t="s">
        <v>55</v>
      </c>
      <c r="I1817" s="563" t="s">
        <v>26690</v>
      </c>
      <c r="J1817" s="563" t="s">
        <v>24001</v>
      </c>
      <c r="K1817" s="563" t="s">
        <v>24001</v>
      </c>
      <c r="L1817" s="563" t="s">
        <v>24001</v>
      </c>
      <c r="M1817" s="563" t="s">
        <v>24001</v>
      </c>
      <c r="N1817" s="563" t="s">
        <v>24001</v>
      </c>
      <c r="O1817" s="564" t="s">
        <v>24001</v>
      </c>
      <c r="P1817" s="564" t="s">
        <v>24001</v>
      </c>
      <c r="Q1817" s="564">
        <v>33148</v>
      </c>
      <c r="R1817" s="564"/>
      <c r="S1817" s="564" t="s">
        <v>2287</v>
      </c>
    </row>
    <row r="1818" spans="1:19" x14ac:dyDescent="0.35">
      <c r="A1818" s="562">
        <v>1112</v>
      </c>
      <c r="B1818" s="563" t="s">
        <v>484</v>
      </c>
      <c r="C1818" s="563" t="s">
        <v>28929</v>
      </c>
      <c r="D1818" s="563" t="s">
        <v>17397</v>
      </c>
      <c r="E1818" s="563" t="s">
        <v>17393</v>
      </c>
      <c r="F1818" s="563" t="s">
        <v>17394</v>
      </c>
      <c r="G1818" s="563" t="s">
        <v>17395</v>
      </c>
      <c r="H1818" s="563" t="s">
        <v>17396</v>
      </c>
      <c r="I1818" s="563" t="s">
        <v>26690</v>
      </c>
      <c r="J1818" s="563" t="s">
        <v>24001</v>
      </c>
      <c r="K1818" s="563" t="s">
        <v>24001</v>
      </c>
      <c r="L1818" s="563" t="s">
        <v>24001</v>
      </c>
      <c r="M1818" s="563" t="s">
        <v>24001</v>
      </c>
      <c r="N1818" s="563" t="s">
        <v>24001</v>
      </c>
      <c r="O1818" s="564" t="s">
        <v>24001</v>
      </c>
      <c r="P1818" s="564" t="s">
        <v>24001</v>
      </c>
      <c r="Q1818" s="564">
        <v>33148</v>
      </c>
      <c r="R1818" s="564"/>
      <c r="S1818" s="564" t="s">
        <v>30318</v>
      </c>
    </row>
    <row r="1819" spans="1:19" x14ac:dyDescent="0.35">
      <c r="A1819" s="559">
        <v>5396</v>
      </c>
      <c r="B1819" s="563" t="s">
        <v>484</v>
      </c>
      <c r="C1819" s="563" t="s">
        <v>28883</v>
      </c>
      <c r="D1819" s="563" t="s">
        <v>14031</v>
      </c>
      <c r="E1819" s="563" t="s">
        <v>10824</v>
      </c>
      <c r="F1819" s="563" t="s">
        <v>14029</v>
      </c>
      <c r="G1819" s="563" t="s">
        <v>14030</v>
      </c>
      <c r="H1819" s="563" t="s">
        <v>5683</v>
      </c>
      <c r="I1819" s="563" t="s">
        <v>26690</v>
      </c>
      <c r="J1819" s="563" t="s">
        <v>109</v>
      </c>
      <c r="K1819" s="563" t="s">
        <v>24001</v>
      </c>
      <c r="L1819" s="563" t="s">
        <v>24001</v>
      </c>
      <c r="M1819" s="563" t="s">
        <v>24001</v>
      </c>
      <c r="N1819" s="563" t="s">
        <v>24001</v>
      </c>
      <c r="O1819" s="564" t="s">
        <v>24001</v>
      </c>
      <c r="P1819" s="564" t="s">
        <v>24001</v>
      </c>
      <c r="Q1819" s="564">
        <v>33148</v>
      </c>
      <c r="R1819" s="564"/>
      <c r="S1819" s="564" t="s">
        <v>30319</v>
      </c>
    </row>
    <row r="1820" spans="1:19" x14ac:dyDescent="0.35">
      <c r="A1820" s="559">
        <v>238</v>
      </c>
      <c r="B1820" s="563" t="s">
        <v>484</v>
      </c>
      <c r="C1820" s="563" t="s">
        <v>19195</v>
      </c>
      <c r="D1820" s="563" t="s">
        <v>19580</v>
      </c>
      <c r="E1820" s="563" t="s">
        <v>19577</v>
      </c>
      <c r="F1820" s="563" t="s">
        <v>19578</v>
      </c>
      <c r="G1820" s="563" t="s">
        <v>19579</v>
      </c>
      <c r="H1820" s="563" t="s">
        <v>8491</v>
      </c>
      <c r="I1820" s="563" t="s">
        <v>26690</v>
      </c>
      <c r="J1820" s="563" t="s">
        <v>24001</v>
      </c>
      <c r="K1820" s="563" t="s">
        <v>154</v>
      </c>
      <c r="L1820" s="563" t="s">
        <v>24001</v>
      </c>
      <c r="M1820" s="563" t="s">
        <v>24001</v>
      </c>
      <c r="N1820" s="563" t="s">
        <v>24001</v>
      </c>
      <c r="O1820" s="564" t="s">
        <v>24001</v>
      </c>
      <c r="P1820" s="564" t="s">
        <v>24001</v>
      </c>
      <c r="Q1820" s="564">
        <v>33148</v>
      </c>
      <c r="R1820" s="564"/>
      <c r="S1820" s="564" t="s">
        <v>30320</v>
      </c>
    </row>
    <row r="1821" spans="1:19" x14ac:dyDescent="0.35">
      <c r="A1821" s="562">
        <v>239</v>
      </c>
      <c r="B1821" s="563" t="s">
        <v>484</v>
      </c>
      <c r="C1821" s="563" t="s">
        <v>19195</v>
      </c>
      <c r="D1821" s="563" t="s">
        <v>19582</v>
      </c>
      <c r="E1821" s="563" t="s">
        <v>24001</v>
      </c>
      <c r="F1821" s="563" t="s">
        <v>19581</v>
      </c>
      <c r="G1821" s="563" t="s">
        <v>19579</v>
      </c>
      <c r="H1821" s="563" t="s">
        <v>8491</v>
      </c>
      <c r="I1821" s="563" t="s">
        <v>26690</v>
      </c>
      <c r="J1821" s="563" t="s">
        <v>24001</v>
      </c>
      <c r="K1821" s="563" t="s">
        <v>24001</v>
      </c>
      <c r="L1821" s="563" t="s">
        <v>24001</v>
      </c>
      <c r="M1821" s="563" t="s">
        <v>24001</v>
      </c>
      <c r="N1821" s="563" t="s">
        <v>24001</v>
      </c>
      <c r="O1821" s="564" t="s">
        <v>24001</v>
      </c>
      <c r="P1821" s="564" t="s">
        <v>24001</v>
      </c>
      <c r="Q1821" s="564">
        <v>38834</v>
      </c>
      <c r="R1821" s="564"/>
      <c r="S1821" s="564" t="s">
        <v>30321</v>
      </c>
    </row>
    <row r="1822" spans="1:19" x14ac:dyDescent="0.35">
      <c r="A1822" s="559">
        <v>240</v>
      </c>
      <c r="B1822" s="563" t="s">
        <v>484</v>
      </c>
      <c r="C1822" s="563" t="s">
        <v>19195</v>
      </c>
      <c r="D1822" s="563" t="s">
        <v>19585</v>
      </c>
      <c r="E1822" s="563" t="s">
        <v>19583</v>
      </c>
      <c r="F1822" s="563" t="s">
        <v>19584</v>
      </c>
      <c r="G1822" s="563" t="s">
        <v>19579</v>
      </c>
      <c r="H1822" s="563" t="s">
        <v>1954</v>
      </c>
      <c r="I1822" s="563" t="s">
        <v>26690</v>
      </c>
      <c r="J1822" s="563" t="s">
        <v>24001</v>
      </c>
      <c r="K1822" s="563" t="s">
        <v>50</v>
      </c>
      <c r="L1822" s="563" t="s">
        <v>27687</v>
      </c>
      <c r="M1822" s="563" t="s">
        <v>24001</v>
      </c>
      <c r="N1822" s="563" t="s">
        <v>24001</v>
      </c>
      <c r="O1822" s="564" t="s">
        <v>24001</v>
      </c>
      <c r="P1822" s="564" t="s">
        <v>24001</v>
      </c>
      <c r="Q1822" s="564">
        <v>33148</v>
      </c>
      <c r="R1822" s="564"/>
      <c r="S1822" s="564" t="s">
        <v>30322</v>
      </c>
    </row>
    <row r="1823" spans="1:19" x14ac:dyDescent="0.35">
      <c r="A1823" s="559">
        <v>241</v>
      </c>
      <c r="B1823" s="563" t="s">
        <v>484</v>
      </c>
      <c r="C1823" s="563" t="s">
        <v>19195</v>
      </c>
      <c r="D1823" s="563" t="s">
        <v>24709</v>
      </c>
      <c r="E1823" s="563" t="s">
        <v>24001</v>
      </c>
      <c r="F1823" s="563" t="s">
        <v>24710</v>
      </c>
      <c r="G1823" s="563" t="s">
        <v>19579</v>
      </c>
      <c r="H1823" s="563" t="s">
        <v>5032</v>
      </c>
      <c r="I1823" s="563" t="s">
        <v>26690</v>
      </c>
      <c r="J1823" s="563" t="s">
        <v>24001</v>
      </c>
      <c r="K1823" s="563" t="s">
        <v>24001</v>
      </c>
      <c r="L1823" s="563" t="s">
        <v>24001</v>
      </c>
      <c r="M1823" s="563" t="s">
        <v>24001</v>
      </c>
      <c r="N1823" s="563" t="s">
        <v>24001</v>
      </c>
      <c r="O1823" s="564" t="s">
        <v>24001</v>
      </c>
      <c r="P1823" s="564" t="s">
        <v>24001</v>
      </c>
      <c r="Q1823" s="564">
        <v>43110</v>
      </c>
      <c r="R1823" s="564"/>
      <c r="S1823" s="564" t="s">
        <v>30323</v>
      </c>
    </row>
    <row r="1824" spans="1:19" x14ac:dyDescent="0.35">
      <c r="A1824" s="562">
        <v>242</v>
      </c>
      <c r="B1824" s="563" t="s">
        <v>484</v>
      </c>
      <c r="C1824" s="563" t="s">
        <v>19195</v>
      </c>
      <c r="D1824" s="563" t="s">
        <v>19589</v>
      </c>
      <c r="E1824" s="563" t="s">
        <v>19586</v>
      </c>
      <c r="F1824" s="563" t="s">
        <v>19587</v>
      </c>
      <c r="G1824" s="563" t="s">
        <v>19579</v>
      </c>
      <c r="H1824" s="563" t="s">
        <v>19588</v>
      </c>
      <c r="I1824" s="563" t="s">
        <v>26690</v>
      </c>
      <c r="J1824" s="563" t="s">
        <v>24001</v>
      </c>
      <c r="K1824" s="563" t="s">
        <v>50</v>
      </c>
      <c r="L1824" s="563" t="s">
        <v>27658</v>
      </c>
      <c r="M1824" s="563" t="s">
        <v>24001</v>
      </c>
      <c r="N1824" s="563" t="s">
        <v>24001</v>
      </c>
      <c r="O1824" s="564" t="s">
        <v>24001</v>
      </c>
      <c r="P1824" s="564" t="s">
        <v>24001</v>
      </c>
      <c r="Q1824" s="564">
        <v>33148</v>
      </c>
      <c r="R1824" s="564">
        <v>38482</v>
      </c>
      <c r="S1824" s="564" t="s">
        <v>30324</v>
      </c>
    </row>
    <row r="1825" spans="1:19" x14ac:dyDescent="0.35">
      <c r="A1825" s="559">
        <v>243</v>
      </c>
      <c r="B1825" s="563" t="s">
        <v>484</v>
      </c>
      <c r="C1825" s="563" t="s">
        <v>19195</v>
      </c>
      <c r="D1825" s="563" t="s">
        <v>19593</v>
      </c>
      <c r="E1825" s="563" t="s">
        <v>19590</v>
      </c>
      <c r="F1825" s="563" t="s">
        <v>19591</v>
      </c>
      <c r="G1825" s="563" t="s">
        <v>19579</v>
      </c>
      <c r="H1825" s="563" t="s">
        <v>19592</v>
      </c>
      <c r="I1825" s="563" t="s">
        <v>26690</v>
      </c>
      <c r="J1825" s="563" t="s">
        <v>24001</v>
      </c>
      <c r="K1825" s="563" t="s">
        <v>24001</v>
      </c>
      <c r="L1825" s="563" t="s">
        <v>24001</v>
      </c>
      <c r="M1825" s="563" t="s">
        <v>24001</v>
      </c>
      <c r="N1825" s="563" t="s">
        <v>24001</v>
      </c>
      <c r="O1825" s="564" t="s">
        <v>24001</v>
      </c>
      <c r="P1825" s="564" t="s">
        <v>24001</v>
      </c>
      <c r="Q1825" s="564">
        <v>33148</v>
      </c>
      <c r="R1825" s="564">
        <v>38391</v>
      </c>
      <c r="S1825" s="564" t="s">
        <v>30325</v>
      </c>
    </row>
    <row r="1826" spans="1:19" x14ac:dyDescent="0.35">
      <c r="A1826" s="559">
        <v>244</v>
      </c>
      <c r="B1826" s="563" t="s">
        <v>484</v>
      </c>
      <c r="C1826" s="563" t="s">
        <v>19195</v>
      </c>
      <c r="D1826" s="563" t="s">
        <v>24711</v>
      </c>
      <c r="E1826" s="563" t="s">
        <v>24001</v>
      </c>
      <c r="F1826" s="563" t="s">
        <v>19594</v>
      </c>
      <c r="G1826" s="563" t="s">
        <v>19579</v>
      </c>
      <c r="H1826" s="563" t="s">
        <v>19592</v>
      </c>
      <c r="I1826" s="563" t="s">
        <v>26690</v>
      </c>
      <c r="J1826" s="563" t="s">
        <v>24001</v>
      </c>
      <c r="K1826" s="563" t="s">
        <v>24001</v>
      </c>
      <c r="L1826" s="563" t="s">
        <v>24001</v>
      </c>
      <c r="M1826" s="563" t="s">
        <v>24001</v>
      </c>
      <c r="N1826" s="563" t="s">
        <v>24001</v>
      </c>
      <c r="O1826" s="564" t="s">
        <v>24001</v>
      </c>
      <c r="P1826" s="564" t="s">
        <v>24001</v>
      </c>
      <c r="Q1826" s="564">
        <v>35002</v>
      </c>
      <c r="R1826" s="564">
        <v>38694</v>
      </c>
      <c r="S1826" s="564" t="s">
        <v>30326</v>
      </c>
    </row>
    <row r="1827" spans="1:19" x14ac:dyDescent="0.35">
      <c r="A1827" s="562">
        <v>245</v>
      </c>
      <c r="B1827" s="563" t="s">
        <v>484</v>
      </c>
      <c r="C1827" s="563" t="s">
        <v>19195</v>
      </c>
      <c r="D1827" s="563" t="s">
        <v>19597</v>
      </c>
      <c r="E1827" s="563" t="s">
        <v>19595</v>
      </c>
      <c r="F1827" s="563" t="s">
        <v>19596</v>
      </c>
      <c r="G1827" s="563" t="s">
        <v>19579</v>
      </c>
      <c r="H1827" s="563" t="s">
        <v>639</v>
      </c>
      <c r="I1827" s="563" t="s">
        <v>26690</v>
      </c>
      <c r="J1827" s="563" t="s">
        <v>24001</v>
      </c>
      <c r="K1827" s="563" t="s">
        <v>24001</v>
      </c>
      <c r="L1827" s="563" t="s">
        <v>24001</v>
      </c>
      <c r="M1827" s="563" t="s">
        <v>24001</v>
      </c>
      <c r="N1827" s="563" t="s">
        <v>24001</v>
      </c>
      <c r="O1827" s="564" t="s">
        <v>24001</v>
      </c>
      <c r="P1827" s="564" t="s">
        <v>24001</v>
      </c>
      <c r="Q1827" s="564">
        <v>33148</v>
      </c>
      <c r="R1827" s="564"/>
      <c r="S1827" s="564" t="s">
        <v>30327</v>
      </c>
    </row>
    <row r="1828" spans="1:19" x14ac:dyDescent="0.35">
      <c r="A1828" s="559">
        <v>246</v>
      </c>
      <c r="B1828" s="563" t="s">
        <v>484</v>
      </c>
      <c r="C1828" s="563" t="s">
        <v>19195</v>
      </c>
      <c r="D1828" s="563" t="s">
        <v>19600</v>
      </c>
      <c r="E1828" s="563" t="s">
        <v>19598</v>
      </c>
      <c r="F1828" s="563" t="s">
        <v>24712</v>
      </c>
      <c r="G1828" s="563" t="s">
        <v>19579</v>
      </c>
      <c r="H1828" s="563" t="s">
        <v>19599</v>
      </c>
      <c r="I1828" s="563" t="s">
        <v>26690</v>
      </c>
      <c r="J1828" s="563" t="s">
        <v>24001</v>
      </c>
      <c r="K1828" s="563" t="s">
        <v>24001</v>
      </c>
      <c r="L1828" s="563" t="s">
        <v>24001</v>
      </c>
      <c r="M1828" s="563" t="s">
        <v>24001</v>
      </c>
      <c r="N1828" s="563" t="s">
        <v>24001</v>
      </c>
      <c r="O1828" s="564" t="s">
        <v>24001</v>
      </c>
      <c r="P1828" s="564" t="s">
        <v>24001</v>
      </c>
      <c r="Q1828" s="564">
        <v>43248</v>
      </c>
      <c r="R1828" s="564"/>
      <c r="S1828" s="564" t="s">
        <v>30328</v>
      </c>
    </row>
    <row r="1829" spans="1:19" x14ac:dyDescent="0.35">
      <c r="A1829" s="559">
        <v>247</v>
      </c>
      <c r="B1829" s="563" t="s">
        <v>484</v>
      </c>
      <c r="C1829" s="563" t="s">
        <v>19195</v>
      </c>
      <c r="D1829" s="563" t="s">
        <v>19603</v>
      </c>
      <c r="E1829" s="563" t="s">
        <v>19601</v>
      </c>
      <c r="F1829" s="563" t="s">
        <v>19602</v>
      </c>
      <c r="G1829" s="563" t="s">
        <v>19579</v>
      </c>
      <c r="H1829" s="563" t="s">
        <v>18643</v>
      </c>
      <c r="I1829" s="563" t="s">
        <v>27577</v>
      </c>
      <c r="J1829" s="563" t="s">
        <v>24001</v>
      </c>
      <c r="K1829" s="563" t="s">
        <v>34266</v>
      </c>
      <c r="L1829" s="563" t="s">
        <v>27663</v>
      </c>
      <c r="M1829" s="563" t="s">
        <v>24001</v>
      </c>
      <c r="N1829" s="563" t="s">
        <v>24001</v>
      </c>
      <c r="O1829" s="564" t="s">
        <v>24001</v>
      </c>
      <c r="P1829" s="564" t="s">
        <v>24001</v>
      </c>
      <c r="Q1829" s="564">
        <v>33148</v>
      </c>
      <c r="R1829" s="564">
        <v>38482</v>
      </c>
      <c r="S1829" s="564" t="s">
        <v>30329</v>
      </c>
    </row>
    <row r="1830" spans="1:19" x14ac:dyDescent="0.35">
      <c r="A1830" s="562">
        <v>248</v>
      </c>
      <c r="B1830" s="563" t="s">
        <v>484</v>
      </c>
      <c r="C1830" s="563" t="s">
        <v>19195</v>
      </c>
      <c r="D1830" s="563" t="s">
        <v>19606</v>
      </c>
      <c r="E1830" s="563" t="s">
        <v>19604</v>
      </c>
      <c r="F1830" s="563" t="s">
        <v>19605</v>
      </c>
      <c r="G1830" s="563" t="s">
        <v>19579</v>
      </c>
      <c r="H1830" s="563" t="s">
        <v>55</v>
      </c>
      <c r="I1830" s="563" t="s">
        <v>26690</v>
      </c>
      <c r="J1830" s="563" t="s">
        <v>24001</v>
      </c>
      <c r="K1830" s="563" t="s">
        <v>24001</v>
      </c>
      <c r="L1830" s="563" t="s">
        <v>24001</v>
      </c>
      <c r="M1830" s="563" t="s">
        <v>24001</v>
      </c>
      <c r="N1830" s="563" t="s">
        <v>24001</v>
      </c>
      <c r="O1830" s="564" t="s">
        <v>24001</v>
      </c>
      <c r="P1830" s="564" t="s">
        <v>24001</v>
      </c>
      <c r="Q1830" s="564">
        <v>33148</v>
      </c>
      <c r="R1830" s="564"/>
      <c r="S1830" s="564" t="s">
        <v>19606</v>
      </c>
    </row>
    <row r="1831" spans="1:19" x14ac:dyDescent="0.35">
      <c r="A1831" s="559">
        <v>249</v>
      </c>
      <c r="B1831" s="563" t="s">
        <v>484</v>
      </c>
      <c r="C1831" s="563" t="s">
        <v>19195</v>
      </c>
      <c r="D1831" s="563" t="s">
        <v>19610</v>
      </c>
      <c r="E1831" s="563" t="s">
        <v>19607</v>
      </c>
      <c r="F1831" s="563" t="s">
        <v>19608</v>
      </c>
      <c r="G1831" s="563" t="s">
        <v>19579</v>
      </c>
      <c r="H1831" s="563" t="s">
        <v>19609</v>
      </c>
      <c r="I1831" s="563" t="s">
        <v>26690</v>
      </c>
      <c r="J1831" s="563" t="s">
        <v>24001</v>
      </c>
      <c r="K1831" s="563" t="s">
        <v>62</v>
      </c>
      <c r="L1831" s="563" t="s">
        <v>24001</v>
      </c>
      <c r="M1831" s="563" t="s">
        <v>24001</v>
      </c>
      <c r="N1831" s="563" t="s">
        <v>24001</v>
      </c>
      <c r="O1831" s="564" t="s">
        <v>24001</v>
      </c>
      <c r="P1831" s="564" t="s">
        <v>24001</v>
      </c>
      <c r="Q1831" s="564">
        <v>33148</v>
      </c>
      <c r="R1831" s="564"/>
      <c r="S1831" s="564" t="s">
        <v>30330</v>
      </c>
    </row>
    <row r="1832" spans="1:19" x14ac:dyDescent="0.35">
      <c r="A1832" s="559">
        <v>250</v>
      </c>
      <c r="B1832" s="563" t="s">
        <v>484</v>
      </c>
      <c r="C1832" s="563" t="s">
        <v>19195</v>
      </c>
      <c r="D1832" s="563" t="s">
        <v>19614</v>
      </c>
      <c r="E1832" s="563" t="s">
        <v>19611</v>
      </c>
      <c r="F1832" s="563" t="s">
        <v>19612</v>
      </c>
      <c r="G1832" s="563" t="s">
        <v>19579</v>
      </c>
      <c r="H1832" s="563" t="s">
        <v>19613</v>
      </c>
      <c r="I1832" s="563" t="s">
        <v>26690</v>
      </c>
      <c r="J1832" s="563" t="s">
        <v>24001</v>
      </c>
      <c r="K1832" s="563" t="s">
        <v>24001</v>
      </c>
      <c r="L1832" s="563" t="s">
        <v>24001</v>
      </c>
      <c r="M1832" s="563" t="s">
        <v>24001</v>
      </c>
      <c r="N1832" s="563" t="s">
        <v>24001</v>
      </c>
      <c r="O1832" s="564" t="s">
        <v>24001</v>
      </c>
      <c r="P1832" s="564" t="s">
        <v>24001</v>
      </c>
      <c r="Q1832" s="564">
        <v>33148</v>
      </c>
      <c r="R1832" s="564">
        <v>38685</v>
      </c>
      <c r="S1832" s="564" t="s">
        <v>30331</v>
      </c>
    </row>
    <row r="1833" spans="1:19" x14ac:dyDescent="0.35">
      <c r="A1833" s="562">
        <v>251</v>
      </c>
      <c r="B1833" s="563" t="s">
        <v>484</v>
      </c>
      <c r="C1833" s="563" t="s">
        <v>19195</v>
      </c>
      <c r="D1833" s="563" t="s">
        <v>19618</v>
      </c>
      <c r="E1833" s="563" t="s">
        <v>19615</v>
      </c>
      <c r="F1833" s="563" t="s">
        <v>19616</v>
      </c>
      <c r="G1833" s="563" t="s">
        <v>19579</v>
      </c>
      <c r="H1833" s="563" t="s">
        <v>19617</v>
      </c>
      <c r="I1833" s="563" t="s">
        <v>26690</v>
      </c>
      <c r="J1833" s="563" t="s">
        <v>24001</v>
      </c>
      <c r="K1833" s="563" t="s">
        <v>24001</v>
      </c>
      <c r="L1833" s="563" t="s">
        <v>24001</v>
      </c>
      <c r="M1833" s="563" t="s">
        <v>24001</v>
      </c>
      <c r="N1833" s="563" t="s">
        <v>24001</v>
      </c>
      <c r="O1833" s="564" t="s">
        <v>24001</v>
      </c>
      <c r="P1833" s="564" t="s">
        <v>24001</v>
      </c>
      <c r="Q1833" s="564">
        <v>33148</v>
      </c>
      <c r="R1833" s="564">
        <v>38685</v>
      </c>
      <c r="S1833" s="564" t="s">
        <v>30332</v>
      </c>
    </row>
    <row r="1834" spans="1:19" x14ac:dyDescent="0.35">
      <c r="A1834" s="559">
        <v>3144</v>
      </c>
      <c r="B1834" s="563" t="s">
        <v>484</v>
      </c>
      <c r="C1834" s="563" t="s">
        <v>7761</v>
      </c>
      <c r="D1834" s="563" t="s">
        <v>7776</v>
      </c>
      <c r="E1834" s="563" t="s">
        <v>7772</v>
      </c>
      <c r="F1834" s="563" t="s">
        <v>7773</v>
      </c>
      <c r="G1834" s="563" t="s">
        <v>7774</v>
      </c>
      <c r="H1834" s="563" t="s">
        <v>7775</v>
      </c>
      <c r="I1834" s="563" t="s">
        <v>26690</v>
      </c>
      <c r="J1834" s="563" t="s">
        <v>24001</v>
      </c>
      <c r="K1834" s="563" t="s">
        <v>24001</v>
      </c>
      <c r="L1834" s="563" t="s">
        <v>24001</v>
      </c>
      <c r="M1834" s="563" t="s">
        <v>24001</v>
      </c>
      <c r="N1834" s="563" t="s">
        <v>24001</v>
      </c>
      <c r="O1834" s="564" t="s">
        <v>24001</v>
      </c>
      <c r="P1834" s="564" t="s">
        <v>24001</v>
      </c>
      <c r="Q1834" s="564">
        <v>33148</v>
      </c>
      <c r="R1834" s="564"/>
      <c r="S1834" s="564" t="s">
        <v>30333</v>
      </c>
    </row>
    <row r="1835" spans="1:19" x14ac:dyDescent="0.35">
      <c r="A1835" s="559">
        <v>3145</v>
      </c>
      <c r="B1835" s="563" t="s">
        <v>484</v>
      </c>
      <c r="C1835" s="563" t="s">
        <v>7761</v>
      </c>
      <c r="D1835" s="563" t="s">
        <v>7780</v>
      </c>
      <c r="E1835" s="563" t="s">
        <v>7777</v>
      </c>
      <c r="F1835" s="563" t="s">
        <v>7778</v>
      </c>
      <c r="G1835" s="563" t="s">
        <v>7774</v>
      </c>
      <c r="H1835" s="563" t="s">
        <v>7779</v>
      </c>
      <c r="I1835" s="563" t="s">
        <v>26690</v>
      </c>
      <c r="J1835" s="563" t="s">
        <v>24001</v>
      </c>
      <c r="K1835" s="563" t="s">
        <v>24001</v>
      </c>
      <c r="L1835" s="563" t="s">
        <v>24001</v>
      </c>
      <c r="M1835" s="563" t="s">
        <v>24001</v>
      </c>
      <c r="N1835" s="563" t="s">
        <v>24001</v>
      </c>
      <c r="O1835" s="564" t="s">
        <v>24001</v>
      </c>
      <c r="P1835" s="564" t="s">
        <v>24001</v>
      </c>
      <c r="Q1835" s="564">
        <v>33148</v>
      </c>
      <c r="R1835" s="564"/>
      <c r="S1835" s="564" t="s">
        <v>30334</v>
      </c>
    </row>
    <row r="1836" spans="1:19" x14ac:dyDescent="0.35">
      <c r="A1836" s="562">
        <v>3146</v>
      </c>
      <c r="B1836" s="563" t="s">
        <v>484</v>
      </c>
      <c r="C1836" s="563" t="s">
        <v>7761</v>
      </c>
      <c r="D1836" s="563" t="s">
        <v>7784</v>
      </c>
      <c r="E1836" s="563" t="s">
        <v>7781</v>
      </c>
      <c r="F1836" s="563" t="s">
        <v>7782</v>
      </c>
      <c r="G1836" s="563" t="s">
        <v>7774</v>
      </c>
      <c r="H1836" s="563" t="s">
        <v>7783</v>
      </c>
      <c r="I1836" s="563" t="s">
        <v>26690</v>
      </c>
      <c r="J1836" s="563" t="s">
        <v>24001</v>
      </c>
      <c r="K1836" s="563" t="s">
        <v>24001</v>
      </c>
      <c r="L1836" s="563" t="s">
        <v>24001</v>
      </c>
      <c r="M1836" s="563" t="s">
        <v>24001</v>
      </c>
      <c r="N1836" s="563" t="s">
        <v>24001</v>
      </c>
      <c r="O1836" s="564" t="s">
        <v>24001</v>
      </c>
      <c r="P1836" s="564" t="s">
        <v>24001</v>
      </c>
      <c r="Q1836" s="564">
        <v>33148</v>
      </c>
      <c r="R1836" s="564"/>
      <c r="S1836" s="564" t="s">
        <v>30335</v>
      </c>
    </row>
    <row r="1837" spans="1:19" x14ac:dyDescent="0.35">
      <c r="A1837" s="559">
        <v>3147</v>
      </c>
      <c r="B1837" s="563" t="s">
        <v>484</v>
      </c>
      <c r="C1837" s="563" t="s">
        <v>7761</v>
      </c>
      <c r="D1837" s="563" t="s">
        <v>7786</v>
      </c>
      <c r="E1837" s="563" t="s">
        <v>24001</v>
      </c>
      <c r="F1837" s="563" t="s">
        <v>7785</v>
      </c>
      <c r="G1837" s="563" t="s">
        <v>7774</v>
      </c>
      <c r="H1837" s="563" t="s">
        <v>7783</v>
      </c>
      <c r="I1837" s="563" t="s">
        <v>26690</v>
      </c>
      <c r="J1837" s="563" t="s">
        <v>24001</v>
      </c>
      <c r="K1837" s="563" t="s">
        <v>24001</v>
      </c>
      <c r="L1837" s="563" t="s">
        <v>24001</v>
      </c>
      <c r="M1837" s="563" t="s">
        <v>24001</v>
      </c>
      <c r="N1837" s="563" t="s">
        <v>24001</v>
      </c>
      <c r="O1837" s="564" t="s">
        <v>24001</v>
      </c>
      <c r="P1837" s="564" t="s">
        <v>24001</v>
      </c>
      <c r="Q1837" s="564">
        <v>38694</v>
      </c>
      <c r="R1837" s="564"/>
      <c r="S1837" s="564" t="s">
        <v>30336</v>
      </c>
    </row>
    <row r="1838" spans="1:19" x14ac:dyDescent="0.35">
      <c r="A1838" s="559">
        <v>3148</v>
      </c>
      <c r="B1838" s="563" t="s">
        <v>484</v>
      </c>
      <c r="C1838" s="563" t="s">
        <v>7761</v>
      </c>
      <c r="D1838" s="563" t="s">
        <v>7790</v>
      </c>
      <c r="E1838" s="563" t="s">
        <v>7787</v>
      </c>
      <c r="F1838" s="563" t="s">
        <v>7788</v>
      </c>
      <c r="G1838" s="563" t="s">
        <v>7774</v>
      </c>
      <c r="H1838" s="563" t="s">
        <v>7789</v>
      </c>
      <c r="I1838" s="563" t="s">
        <v>26690</v>
      </c>
      <c r="J1838" s="563" t="s">
        <v>24001</v>
      </c>
      <c r="K1838" s="563" t="s">
        <v>24001</v>
      </c>
      <c r="L1838" s="563" t="s">
        <v>24001</v>
      </c>
      <c r="M1838" s="563" t="s">
        <v>24001</v>
      </c>
      <c r="N1838" s="563" t="s">
        <v>24001</v>
      </c>
      <c r="O1838" s="564" t="s">
        <v>24001</v>
      </c>
      <c r="P1838" s="564" t="s">
        <v>24001</v>
      </c>
      <c r="Q1838" s="564">
        <v>33148</v>
      </c>
      <c r="R1838" s="564"/>
      <c r="S1838" s="564" t="s">
        <v>30337</v>
      </c>
    </row>
    <row r="1839" spans="1:19" x14ac:dyDescent="0.35">
      <c r="A1839" s="562">
        <v>3149</v>
      </c>
      <c r="B1839" s="563" t="s">
        <v>484</v>
      </c>
      <c r="C1839" s="563" t="s">
        <v>7761</v>
      </c>
      <c r="D1839" s="563" t="s">
        <v>7793</v>
      </c>
      <c r="E1839" s="563" t="s">
        <v>7791</v>
      </c>
      <c r="F1839" s="563" t="s">
        <v>7792</v>
      </c>
      <c r="G1839" s="563" t="s">
        <v>7774</v>
      </c>
      <c r="H1839" s="563" t="s">
        <v>2732</v>
      </c>
      <c r="I1839" s="563" t="s">
        <v>26690</v>
      </c>
      <c r="J1839" s="563" t="s">
        <v>24001</v>
      </c>
      <c r="K1839" s="563" t="s">
        <v>24001</v>
      </c>
      <c r="L1839" s="563" t="s">
        <v>24001</v>
      </c>
      <c r="M1839" s="563" t="s">
        <v>24001</v>
      </c>
      <c r="N1839" s="563" t="s">
        <v>24001</v>
      </c>
      <c r="O1839" s="564" t="s">
        <v>24001</v>
      </c>
      <c r="P1839" s="564" t="s">
        <v>24001</v>
      </c>
      <c r="Q1839" s="564">
        <v>33148</v>
      </c>
      <c r="R1839" s="564"/>
      <c r="S1839" s="564" t="s">
        <v>30338</v>
      </c>
    </row>
    <row r="1840" spans="1:19" x14ac:dyDescent="0.35">
      <c r="A1840" s="559">
        <v>3150</v>
      </c>
      <c r="B1840" s="563" t="s">
        <v>484</v>
      </c>
      <c r="C1840" s="563" t="s">
        <v>7761</v>
      </c>
      <c r="D1840" s="563" t="s">
        <v>7797</v>
      </c>
      <c r="E1840" s="563" t="s">
        <v>7794</v>
      </c>
      <c r="F1840" s="563" t="s">
        <v>7795</v>
      </c>
      <c r="G1840" s="563" t="s">
        <v>7774</v>
      </c>
      <c r="H1840" s="563" t="s">
        <v>7796</v>
      </c>
      <c r="I1840" s="563" t="s">
        <v>26690</v>
      </c>
      <c r="J1840" s="563" t="s">
        <v>24001</v>
      </c>
      <c r="K1840" s="563" t="s">
        <v>24001</v>
      </c>
      <c r="L1840" s="563" t="s">
        <v>24001</v>
      </c>
      <c r="M1840" s="563" t="s">
        <v>24001</v>
      </c>
      <c r="N1840" s="563" t="s">
        <v>24001</v>
      </c>
      <c r="O1840" s="564" t="s">
        <v>24001</v>
      </c>
      <c r="P1840" s="564" t="s">
        <v>24001</v>
      </c>
      <c r="Q1840" s="564">
        <v>33148</v>
      </c>
      <c r="R1840" s="564"/>
      <c r="S1840" s="564" t="s">
        <v>30339</v>
      </c>
    </row>
    <row r="1841" spans="1:19" x14ac:dyDescent="0.35">
      <c r="A1841" s="559">
        <v>3151</v>
      </c>
      <c r="B1841" s="563" t="s">
        <v>484</v>
      </c>
      <c r="C1841" s="563" t="s">
        <v>7761</v>
      </c>
      <c r="D1841" s="563" t="s">
        <v>7799</v>
      </c>
      <c r="E1841" s="563" t="s">
        <v>24001</v>
      </c>
      <c r="F1841" s="563" t="s">
        <v>7798</v>
      </c>
      <c r="G1841" s="563" t="s">
        <v>7774</v>
      </c>
      <c r="H1841" s="563" t="s">
        <v>7796</v>
      </c>
      <c r="I1841" s="563" t="s">
        <v>26690</v>
      </c>
      <c r="J1841" s="563" t="s">
        <v>24001</v>
      </c>
      <c r="K1841" s="563" t="s">
        <v>24001</v>
      </c>
      <c r="L1841" s="563" t="s">
        <v>24001</v>
      </c>
      <c r="M1841" s="563" t="s">
        <v>24001</v>
      </c>
      <c r="N1841" s="563" t="s">
        <v>24001</v>
      </c>
      <c r="O1841" s="564" t="s">
        <v>24001</v>
      </c>
      <c r="P1841" s="564" t="s">
        <v>24001</v>
      </c>
      <c r="Q1841" s="564">
        <v>38694</v>
      </c>
      <c r="R1841" s="564">
        <v>38777</v>
      </c>
      <c r="S1841" s="564" t="s">
        <v>30340</v>
      </c>
    </row>
    <row r="1842" spans="1:19" x14ac:dyDescent="0.35">
      <c r="A1842" s="562">
        <v>3152</v>
      </c>
      <c r="B1842" s="563" t="s">
        <v>484</v>
      </c>
      <c r="C1842" s="563" t="s">
        <v>7761</v>
      </c>
      <c r="D1842" s="563" t="s">
        <v>7803</v>
      </c>
      <c r="E1842" s="563" t="s">
        <v>7800</v>
      </c>
      <c r="F1842" s="563" t="s">
        <v>7801</v>
      </c>
      <c r="G1842" s="563" t="s">
        <v>7774</v>
      </c>
      <c r="H1842" s="563" t="s">
        <v>7802</v>
      </c>
      <c r="I1842" s="563" t="s">
        <v>27015</v>
      </c>
      <c r="J1842" s="563" t="s">
        <v>24001</v>
      </c>
      <c r="K1842" s="563" t="s">
        <v>24001</v>
      </c>
      <c r="L1842" s="563" t="s">
        <v>24001</v>
      </c>
      <c r="M1842" s="563" t="s">
        <v>24001</v>
      </c>
      <c r="N1842" s="563" t="s">
        <v>24001</v>
      </c>
      <c r="O1842" s="564" t="s">
        <v>24001</v>
      </c>
      <c r="P1842" s="564" t="s">
        <v>24001</v>
      </c>
      <c r="Q1842" s="564">
        <v>33148</v>
      </c>
      <c r="R1842" s="564"/>
      <c r="S1842" s="564" t="s">
        <v>30341</v>
      </c>
    </row>
    <row r="1843" spans="1:19" x14ac:dyDescent="0.35">
      <c r="A1843" s="559">
        <v>3153</v>
      </c>
      <c r="B1843" s="563" t="s">
        <v>484</v>
      </c>
      <c r="C1843" s="563" t="s">
        <v>7761</v>
      </c>
      <c r="D1843" s="563" t="s">
        <v>7807</v>
      </c>
      <c r="E1843" s="563" t="s">
        <v>7804</v>
      </c>
      <c r="F1843" s="563" t="s">
        <v>7805</v>
      </c>
      <c r="G1843" s="563" t="s">
        <v>7774</v>
      </c>
      <c r="H1843" s="563" t="s">
        <v>7806</v>
      </c>
      <c r="I1843" s="563" t="s">
        <v>26690</v>
      </c>
      <c r="J1843" s="563" t="s">
        <v>24001</v>
      </c>
      <c r="K1843" s="563" t="s">
        <v>24001</v>
      </c>
      <c r="L1843" s="563" t="s">
        <v>24001</v>
      </c>
      <c r="M1843" s="563" t="s">
        <v>24001</v>
      </c>
      <c r="N1843" s="563" t="s">
        <v>24001</v>
      </c>
      <c r="O1843" s="564" t="s">
        <v>24001</v>
      </c>
      <c r="P1843" s="564" t="s">
        <v>24001</v>
      </c>
      <c r="Q1843" s="564">
        <v>40781</v>
      </c>
      <c r="R1843" s="564"/>
      <c r="S1843" s="564" t="s">
        <v>30342</v>
      </c>
    </row>
    <row r="1844" spans="1:19" x14ac:dyDescent="0.35">
      <c r="A1844" s="559">
        <v>3154</v>
      </c>
      <c r="B1844" s="563" t="s">
        <v>484</v>
      </c>
      <c r="C1844" s="563" t="s">
        <v>7761</v>
      </c>
      <c r="D1844" s="563" t="s">
        <v>7810</v>
      </c>
      <c r="E1844" s="563" t="s">
        <v>7808</v>
      </c>
      <c r="F1844" s="563" t="s">
        <v>7809</v>
      </c>
      <c r="G1844" s="563" t="s">
        <v>7774</v>
      </c>
      <c r="H1844" s="563" t="s">
        <v>1859</v>
      </c>
      <c r="I1844" s="563" t="s">
        <v>26690</v>
      </c>
      <c r="J1844" s="563" t="s">
        <v>24001</v>
      </c>
      <c r="K1844" s="563" t="s">
        <v>154</v>
      </c>
      <c r="L1844" s="563" t="s">
        <v>24001</v>
      </c>
      <c r="M1844" s="563" t="s">
        <v>899</v>
      </c>
      <c r="N1844" s="563" t="s">
        <v>28712</v>
      </c>
      <c r="O1844" s="564" t="s">
        <v>24001</v>
      </c>
      <c r="P1844" s="564" t="s">
        <v>24001</v>
      </c>
      <c r="Q1844" s="564">
        <v>33148</v>
      </c>
      <c r="R1844" s="564"/>
      <c r="S1844" s="564" t="s">
        <v>30343</v>
      </c>
    </row>
    <row r="1845" spans="1:19" x14ac:dyDescent="0.35">
      <c r="A1845" s="562">
        <v>3155</v>
      </c>
      <c r="B1845" s="563" t="s">
        <v>484</v>
      </c>
      <c r="C1845" s="563" t="s">
        <v>7761</v>
      </c>
      <c r="D1845" s="563" t="s">
        <v>7812</v>
      </c>
      <c r="E1845" s="563" t="s">
        <v>24001</v>
      </c>
      <c r="F1845" s="563" t="s">
        <v>7811</v>
      </c>
      <c r="G1845" s="563" t="s">
        <v>7774</v>
      </c>
      <c r="H1845" s="563" t="s">
        <v>1859</v>
      </c>
      <c r="I1845" s="563" t="s">
        <v>26690</v>
      </c>
      <c r="J1845" s="563" t="s">
        <v>24001</v>
      </c>
      <c r="K1845" s="563" t="s">
        <v>24001</v>
      </c>
      <c r="L1845" s="563" t="s">
        <v>24001</v>
      </c>
      <c r="M1845" s="563" t="s">
        <v>24001</v>
      </c>
      <c r="N1845" s="563" t="s">
        <v>24001</v>
      </c>
      <c r="O1845" s="564" t="s">
        <v>24001</v>
      </c>
      <c r="P1845" s="564" t="s">
        <v>24001</v>
      </c>
      <c r="Q1845" s="564">
        <v>38762</v>
      </c>
      <c r="R1845" s="564"/>
      <c r="S1845" s="564" t="s">
        <v>30344</v>
      </c>
    </row>
    <row r="1846" spans="1:19" x14ac:dyDescent="0.35">
      <c r="A1846" s="559">
        <v>3156</v>
      </c>
      <c r="B1846" s="563" t="s">
        <v>484</v>
      </c>
      <c r="C1846" s="563" t="s">
        <v>7761</v>
      </c>
      <c r="D1846" s="563" t="s">
        <v>7814</v>
      </c>
      <c r="E1846" s="563" t="s">
        <v>24001</v>
      </c>
      <c r="F1846" s="563" t="s">
        <v>7813</v>
      </c>
      <c r="G1846" s="563" t="s">
        <v>7774</v>
      </c>
      <c r="H1846" s="563" t="s">
        <v>1859</v>
      </c>
      <c r="I1846" s="563" t="s">
        <v>26690</v>
      </c>
      <c r="J1846" s="563" t="s">
        <v>24001</v>
      </c>
      <c r="K1846" s="563" t="s">
        <v>24001</v>
      </c>
      <c r="L1846" s="563" t="s">
        <v>24001</v>
      </c>
      <c r="M1846" s="563" t="s">
        <v>24001</v>
      </c>
      <c r="N1846" s="563" t="s">
        <v>24001</v>
      </c>
      <c r="O1846" s="564" t="s">
        <v>24001</v>
      </c>
      <c r="P1846" s="564" t="s">
        <v>24001</v>
      </c>
      <c r="Q1846" s="564">
        <v>34908</v>
      </c>
      <c r="R1846" s="564">
        <v>38688</v>
      </c>
      <c r="S1846" s="564" t="s">
        <v>30345</v>
      </c>
    </row>
    <row r="1847" spans="1:19" x14ac:dyDescent="0.35">
      <c r="A1847" s="559">
        <v>3157</v>
      </c>
      <c r="B1847" s="563" t="s">
        <v>484</v>
      </c>
      <c r="C1847" s="563" t="s">
        <v>7761</v>
      </c>
      <c r="D1847" s="563" t="s">
        <v>7817</v>
      </c>
      <c r="E1847" s="563" t="s">
        <v>24001</v>
      </c>
      <c r="F1847" s="563" t="s">
        <v>7815</v>
      </c>
      <c r="G1847" s="563" t="s">
        <v>7774</v>
      </c>
      <c r="H1847" s="563" t="s">
        <v>7816</v>
      </c>
      <c r="I1847" s="563" t="s">
        <v>26690</v>
      </c>
      <c r="J1847" s="563" t="s">
        <v>24001</v>
      </c>
      <c r="K1847" s="563" t="s">
        <v>24001</v>
      </c>
      <c r="L1847" s="563" t="s">
        <v>24001</v>
      </c>
      <c r="M1847" s="563" t="s">
        <v>24001</v>
      </c>
      <c r="N1847" s="563" t="s">
        <v>24001</v>
      </c>
      <c r="O1847" s="564" t="s">
        <v>24001</v>
      </c>
      <c r="P1847" s="564" t="s">
        <v>24001</v>
      </c>
      <c r="Q1847" s="564">
        <v>33148</v>
      </c>
      <c r="R1847" s="564"/>
      <c r="S1847" s="564" t="s">
        <v>7817</v>
      </c>
    </row>
    <row r="1848" spans="1:19" x14ac:dyDescent="0.35">
      <c r="A1848" s="562">
        <v>3158</v>
      </c>
      <c r="B1848" s="563" t="s">
        <v>484</v>
      </c>
      <c r="C1848" s="563" t="s">
        <v>7761</v>
      </c>
      <c r="D1848" s="563" t="s">
        <v>7820</v>
      </c>
      <c r="E1848" s="563" t="s">
        <v>7818</v>
      </c>
      <c r="F1848" s="563" t="s">
        <v>7819</v>
      </c>
      <c r="G1848" s="563" t="s">
        <v>7774</v>
      </c>
      <c r="H1848" s="563" t="s">
        <v>55</v>
      </c>
      <c r="I1848" s="563" t="s">
        <v>26690</v>
      </c>
      <c r="J1848" s="563" t="s">
        <v>24001</v>
      </c>
      <c r="K1848" s="563" t="s">
        <v>24001</v>
      </c>
      <c r="L1848" s="563" t="s">
        <v>24001</v>
      </c>
      <c r="M1848" s="563" t="s">
        <v>24001</v>
      </c>
      <c r="N1848" s="563" t="s">
        <v>24001</v>
      </c>
      <c r="O1848" s="564" t="s">
        <v>24001</v>
      </c>
      <c r="P1848" s="564" t="s">
        <v>24001</v>
      </c>
      <c r="Q1848" s="564">
        <v>33148</v>
      </c>
      <c r="R1848" s="564"/>
      <c r="S1848" s="564" t="s">
        <v>7820</v>
      </c>
    </row>
    <row r="1849" spans="1:19" x14ac:dyDescent="0.35">
      <c r="A1849" s="559">
        <v>3159</v>
      </c>
      <c r="B1849" s="563" t="s">
        <v>484</v>
      </c>
      <c r="C1849" s="563" t="s">
        <v>7761</v>
      </c>
      <c r="D1849" s="563" t="s">
        <v>7824</v>
      </c>
      <c r="E1849" s="563" t="s">
        <v>7821</v>
      </c>
      <c r="F1849" s="563" t="s">
        <v>7822</v>
      </c>
      <c r="G1849" s="563" t="s">
        <v>7774</v>
      </c>
      <c r="H1849" s="563" t="s">
        <v>7823</v>
      </c>
      <c r="I1849" s="563" t="s">
        <v>26690</v>
      </c>
      <c r="J1849" s="563" t="s">
        <v>24001</v>
      </c>
      <c r="K1849" s="563" t="s">
        <v>24001</v>
      </c>
      <c r="L1849" s="563" t="s">
        <v>24001</v>
      </c>
      <c r="M1849" s="563" t="s">
        <v>24001</v>
      </c>
      <c r="N1849" s="563" t="s">
        <v>24001</v>
      </c>
      <c r="O1849" s="564" t="s">
        <v>24001</v>
      </c>
      <c r="P1849" s="564" t="s">
        <v>24001</v>
      </c>
      <c r="Q1849" s="564">
        <v>33148</v>
      </c>
      <c r="R1849" s="564"/>
      <c r="S1849" s="564" t="s">
        <v>30346</v>
      </c>
    </row>
    <row r="1850" spans="1:19" x14ac:dyDescent="0.35">
      <c r="A1850" s="559">
        <v>3160</v>
      </c>
      <c r="B1850" s="563" t="s">
        <v>484</v>
      </c>
      <c r="C1850" s="563" t="s">
        <v>7761</v>
      </c>
      <c r="D1850" s="563" t="s">
        <v>7827</v>
      </c>
      <c r="E1850" s="563" t="s">
        <v>24001</v>
      </c>
      <c r="F1850" s="563" t="s">
        <v>7825</v>
      </c>
      <c r="G1850" s="563" t="s">
        <v>7774</v>
      </c>
      <c r="H1850" s="563" t="s">
        <v>7826</v>
      </c>
      <c r="I1850" s="563" t="s">
        <v>26690</v>
      </c>
      <c r="J1850" s="563" t="s">
        <v>24001</v>
      </c>
      <c r="K1850" s="563" t="s">
        <v>50</v>
      </c>
      <c r="L1850" s="563" t="s">
        <v>27625</v>
      </c>
      <c r="M1850" s="563" t="s">
        <v>531</v>
      </c>
      <c r="N1850" s="563" t="s">
        <v>28712</v>
      </c>
      <c r="O1850" s="564" t="s">
        <v>24001</v>
      </c>
      <c r="P1850" s="564" t="s">
        <v>24001</v>
      </c>
      <c r="Q1850" s="564">
        <v>33148</v>
      </c>
      <c r="R1850" s="564"/>
      <c r="S1850" s="564" t="s">
        <v>30347</v>
      </c>
    </row>
    <row r="1851" spans="1:19" x14ac:dyDescent="0.35">
      <c r="A1851" s="562">
        <v>3161</v>
      </c>
      <c r="B1851" s="563" t="s">
        <v>484</v>
      </c>
      <c r="C1851" s="563" t="s">
        <v>7761</v>
      </c>
      <c r="D1851" s="563" t="s">
        <v>7832</v>
      </c>
      <c r="E1851" s="563" t="s">
        <v>7830</v>
      </c>
      <c r="F1851" s="563" t="s">
        <v>7831</v>
      </c>
      <c r="G1851" s="563" t="s">
        <v>7774</v>
      </c>
      <c r="H1851" s="563" t="s">
        <v>3798</v>
      </c>
      <c r="I1851" s="563" t="s">
        <v>26691</v>
      </c>
      <c r="J1851" s="563" t="s">
        <v>24001</v>
      </c>
      <c r="K1851" s="563" t="s">
        <v>24001</v>
      </c>
      <c r="L1851" s="563" t="s">
        <v>24001</v>
      </c>
      <c r="M1851" s="563" t="s">
        <v>24001</v>
      </c>
      <c r="N1851" s="563" t="s">
        <v>24001</v>
      </c>
      <c r="O1851" s="564" t="s">
        <v>24001</v>
      </c>
      <c r="P1851" s="564" t="s">
        <v>24001</v>
      </c>
      <c r="Q1851" s="564">
        <v>33148</v>
      </c>
      <c r="R1851" s="564"/>
      <c r="S1851" s="564" t="s">
        <v>30348</v>
      </c>
    </row>
    <row r="1852" spans="1:19" x14ac:dyDescent="0.35">
      <c r="A1852" s="559">
        <v>3162</v>
      </c>
      <c r="B1852" s="563" t="s">
        <v>484</v>
      </c>
      <c r="C1852" s="563" t="s">
        <v>7761</v>
      </c>
      <c r="D1852" s="563" t="s">
        <v>7835</v>
      </c>
      <c r="E1852" s="563" t="s">
        <v>7833</v>
      </c>
      <c r="F1852" s="563" t="s">
        <v>7834</v>
      </c>
      <c r="G1852" s="563" t="s">
        <v>7774</v>
      </c>
      <c r="H1852" s="563" t="s">
        <v>3798</v>
      </c>
      <c r="I1852" s="563" t="s">
        <v>27016</v>
      </c>
      <c r="J1852" s="563" t="s">
        <v>24001</v>
      </c>
      <c r="K1852" s="563" t="s">
        <v>24001</v>
      </c>
      <c r="L1852" s="563" t="s">
        <v>24001</v>
      </c>
      <c r="M1852" s="563" t="s">
        <v>24001</v>
      </c>
      <c r="N1852" s="563" t="s">
        <v>24001</v>
      </c>
      <c r="O1852" s="564" t="s">
        <v>24001</v>
      </c>
      <c r="P1852" s="564" t="s">
        <v>24001</v>
      </c>
      <c r="Q1852" s="564">
        <v>33148</v>
      </c>
      <c r="R1852" s="564"/>
      <c r="S1852" s="564" t="s">
        <v>30349</v>
      </c>
    </row>
    <row r="1853" spans="1:19" x14ac:dyDescent="0.35">
      <c r="A1853" s="559">
        <v>3163</v>
      </c>
      <c r="B1853" s="563" t="s">
        <v>484</v>
      </c>
      <c r="C1853" s="563" t="s">
        <v>7761</v>
      </c>
      <c r="D1853" s="563" t="s">
        <v>7838</v>
      </c>
      <c r="E1853" s="563" t="s">
        <v>7836</v>
      </c>
      <c r="F1853" s="563" t="s">
        <v>7837</v>
      </c>
      <c r="G1853" s="563" t="s">
        <v>7774</v>
      </c>
      <c r="H1853" s="563" t="s">
        <v>3798</v>
      </c>
      <c r="I1853" s="563" t="s">
        <v>26970</v>
      </c>
      <c r="J1853" s="563" t="s">
        <v>24001</v>
      </c>
      <c r="K1853" s="563" t="s">
        <v>24001</v>
      </c>
      <c r="L1853" s="563" t="s">
        <v>24001</v>
      </c>
      <c r="M1853" s="563" t="s">
        <v>24001</v>
      </c>
      <c r="N1853" s="563" t="s">
        <v>24001</v>
      </c>
      <c r="O1853" s="564" t="s">
        <v>24001</v>
      </c>
      <c r="P1853" s="564" t="s">
        <v>24001</v>
      </c>
      <c r="Q1853" s="564">
        <v>33148</v>
      </c>
      <c r="R1853" s="564"/>
      <c r="S1853" s="564" t="s">
        <v>30350</v>
      </c>
    </row>
    <row r="1854" spans="1:19" x14ac:dyDescent="0.35">
      <c r="A1854" s="562">
        <v>3164</v>
      </c>
      <c r="B1854" s="563" t="s">
        <v>484</v>
      </c>
      <c r="C1854" s="563" t="s">
        <v>7761</v>
      </c>
      <c r="D1854" s="563" t="s">
        <v>7841</v>
      </c>
      <c r="E1854" s="563" t="s">
        <v>7839</v>
      </c>
      <c r="F1854" s="563" t="s">
        <v>7840</v>
      </c>
      <c r="G1854" s="563" t="s">
        <v>7774</v>
      </c>
      <c r="H1854" s="563" t="s">
        <v>3798</v>
      </c>
      <c r="I1854" s="563" t="s">
        <v>27017</v>
      </c>
      <c r="J1854" s="563" t="s">
        <v>24001</v>
      </c>
      <c r="K1854" s="563" t="s">
        <v>24001</v>
      </c>
      <c r="L1854" s="563" t="s">
        <v>24001</v>
      </c>
      <c r="M1854" s="563" t="s">
        <v>24001</v>
      </c>
      <c r="N1854" s="563" t="s">
        <v>24001</v>
      </c>
      <c r="O1854" s="564" t="s">
        <v>24001</v>
      </c>
      <c r="P1854" s="564" t="s">
        <v>24001</v>
      </c>
      <c r="Q1854" s="564">
        <v>33148</v>
      </c>
      <c r="R1854" s="564"/>
      <c r="S1854" s="564" t="s">
        <v>30351</v>
      </c>
    </row>
    <row r="1855" spans="1:19" x14ac:dyDescent="0.35">
      <c r="A1855" s="559">
        <v>3165</v>
      </c>
      <c r="B1855" s="563" t="s">
        <v>484</v>
      </c>
      <c r="C1855" s="563" t="s">
        <v>7761</v>
      </c>
      <c r="D1855" s="563" t="s">
        <v>7843</v>
      </c>
      <c r="E1855" s="563" t="s">
        <v>7830</v>
      </c>
      <c r="F1855" s="563" t="s">
        <v>7842</v>
      </c>
      <c r="G1855" s="563" t="s">
        <v>7774</v>
      </c>
      <c r="H1855" s="563" t="s">
        <v>3798</v>
      </c>
      <c r="I1855" s="563" t="s">
        <v>27018</v>
      </c>
      <c r="J1855" s="563" t="s">
        <v>24001</v>
      </c>
      <c r="K1855" s="563" t="s">
        <v>24001</v>
      </c>
      <c r="L1855" s="563" t="s">
        <v>24001</v>
      </c>
      <c r="M1855" s="563" t="s">
        <v>24001</v>
      </c>
      <c r="N1855" s="563" t="s">
        <v>24001</v>
      </c>
      <c r="O1855" s="564" t="s">
        <v>24001</v>
      </c>
      <c r="P1855" s="564" t="s">
        <v>24001</v>
      </c>
      <c r="Q1855" s="564">
        <v>33148</v>
      </c>
      <c r="R1855" s="564"/>
      <c r="S1855" s="564" t="s">
        <v>30352</v>
      </c>
    </row>
    <row r="1856" spans="1:19" x14ac:dyDescent="0.35">
      <c r="A1856" s="559">
        <v>3166</v>
      </c>
      <c r="B1856" s="563" t="s">
        <v>484</v>
      </c>
      <c r="C1856" s="563" t="s">
        <v>7761</v>
      </c>
      <c r="D1856" s="563" t="s">
        <v>25844</v>
      </c>
      <c r="E1856" s="563" t="s">
        <v>7828</v>
      </c>
      <c r="F1856" s="563" t="s">
        <v>7829</v>
      </c>
      <c r="G1856" s="563" t="s">
        <v>7774</v>
      </c>
      <c r="H1856" s="563" t="s">
        <v>1397</v>
      </c>
      <c r="I1856" s="563" t="s">
        <v>26690</v>
      </c>
      <c r="J1856" s="563" t="s">
        <v>24001</v>
      </c>
      <c r="K1856" s="563" t="s">
        <v>24001</v>
      </c>
      <c r="L1856" s="563" t="s">
        <v>24001</v>
      </c>
      <c r="M1856" s="563" t="s">
        <v>24001</v>
      </c>
      <c r="N1856" s="563" t="s">
        <v>24001</v>
      </c>
      <c r="O1856" s="564" t="s">
        <v>24001</v>
      </c>
      <c r="P1856" s="564" t="s">
        <v>24001</v>
      </c>
      <c r="Q1856" s="564">
        <v>33148</v>
      </c>
      <c r="R1856" s="564"/>
      <c r="S1856" s="564" t="s">
        <v>30353</v>
      </c>
    </row>
    <row r="1857" spans="1:19" x14ac:dyDescent="0.35">
      <c r="A1857" s="562">
        <v>2684</v>
      </c>
      <c r="B1857" s="563" t="s">
        <v>484</v>
      </c>
      <c r="C1857" s="563" t="s">
        <v>560</v>
      </c>
      <c r="D1857" s="563" t="s">
        <v>34305</v>
      </c>
      <c r="E1857" s="563" t="s">
        <v>24001</v>
      </c>
      <c r="F1857" s="563" t="s">
        <v>8633</v>
      </c>
      <c r="G1857" s="563" t="s">
        <v>8634</v>
      </c>
      <c r="H1857" s="563" t="s">
        <v>1734</v>
      </c>
      <c r="I1857" s="563" t="s">
        <v>26690</v>
      </c>
      <c r="J1857" s="563" t="s">
        <v>109</v>
      </c>
      <c r="K1857" s="563" t="s">
        <v>24001</v>
      </c>
      <c r="L1857" s="563" t="s">
        <v>24001</v>
      </c>
      <c r="M1857" s="563" t="s">
        <v>24001</v>
      </c>
      <c r="N1857" s="563" t="s">
        <v>24001</v>
      </c>
      <c r="O1857" s="564" t="s">
        <v>24001</v>
      </c>
      <c r="P1857" s="564" t="s">
        <v>24001</v>
      </c>
      <c r="Q1857" s="564">
        <v>38771</v>
      </c>
      <c r="R1857" s="564">
        <v>45691.539050925901</v>
      </c>
      <c r="S1857" s="564" t="s">
        <v>34306</v>
      </c>
    </row>
    <row r="1858" spans="1:19" x14ac:dyDescent="0.35">
      <c r="A1858" s="559">
        <v>17</v>
      </c>
      <c r="B1858" s="563" t="s">
        <v>484</v>
      </c>
      <c r="C1858" s="563" t="s">
        <v>18598</v>
      </c>
      <c r="D1858" s="563" t="s">
        <v>18613</v>
      </c>
      <c r="E1858" s="563" t="s">
        <v>18610</v>
      </c>
      <c r="F1858" s="563" t="s">
        <v>18611</v>
      </c>
      <c r="G1858" s="563" t="s">
        <v>18612</v>
      </c>
      <c r="H1858" s="563" t="s">
        <v>1209</v>
      </c>
      <c r="I1858" s="563" t="s">
        <v>26690</v>
      </c>
      <c r="J1858" s="563" t="s">
        <v>109</v>
      </c>
      <c r="K1858" s="563" t="s">
        <v>24001</v>
      </c>
      <c r="L1858" s="563" t="s">
        <v>24001</v>
      </c>
      <c r="M1858" s="563" t="s">
        <v>24001</v>
      </c>
      <c r="N1858" s="563" t="s">
        <v>24001</v>
      </c>
      <c r="O1858" s="564" t="s">
        <v>24001</v>
      </c>
      <c r="P1858" s="564" t="s">
        <v>24001</v>
      </c>
      <c r="Q1858" s="564">
        <v>41659</v>
      </c>
      <c r="R1858" s="564"/>
      <c r="S1858" s="564" t="s">
        <v>30354</v>
      </c>
    </row>
    <row r="1859" spans="1:19" x14ac:dyDescent="0.35">
      <c r="A1859" s="559">
        <v>4154</v>
      </c>
      <c r="B1859" s="563" t="s">
        <v>484</v>
      </c>
      <c r="C1859" s="563" t="s">
        <v>1436</v>
      </c>
      <c r="D1859" s="563" t="s">
        <v>1482</v>
      </c>
      <c r="E1859" s="563" t="s">
        <v>1478</v>
      </c>
      <c r="F1859" s="563" t="s">
        <v>1479</v>
      </c>
      <c r="G1859" s="563" t="s">
        <v>1480</v>
      </c>
      <c r="H1859" s="563" t="s">
        <v>1481</v>
      </c>
      <c r="I1859" s="563" t="s">
        <v>26690</v>
      </c>
      <c r="J1859" s="563" t="s">
        <v>109</v>
      </c>
      <c r="K1859" s="563" t="s">
        <v>24001</v>
      </c>
      <c r="L1859" s="563" t="s">
        <v>24001</v>
      </c>
      <c r="M1859" s="563" t="s">
        <v>24001</v>
      </c>
      <c r="N1859" s="563" t="s">
        <v>24001</v>
      </c>
      <c r="O1859" s="564" t="s">
        <v>24001</v>
      </c>
      <c r="P1859" s="564" t="s">
        <v>24001</v>
      </c>
      <c r="Q1859" s="564">
        <v>33148</v>
      </c>
      <c r="R1859" s="564"/>
      <c r="S1859" s="564" t="s">
        <v>30355</v>
      </c>
    </row>
    <row r="1860" spans="1:19" x14ac:dyDescent="0.35">
      <c r="A1860" s="562">
        <v>3688</v>
      </c>
      <c r="B1860" s="563" t="s">
        <v>484</v>
      </c>
      <c r="C1860" s="563" t="s">
        <v>3630</v>
      </c>
      <c r="D1860" s="563" t="s">
        <v>3634</v>
      </c>
      <c r="E1860" s="563" t="s">
        <v>24001</v>
      </c>
      <c r="F1860" s="563" t="s">
        <v>3631</v>
      </c>
      <c r="G1860" s="563" t="s">
        <v>3632</v>
      </c>
      <c r="H1860" s="563" t="s">
        <v>3633</v>
      </c>
      <c r="I1860" s="563" t="s">
        <v>26690</v>
      </c>
      <c r="J1860" s="563" t="s">
        <v>24001</v>
      </c>
      <c r="K1860" s="563" t="s">
        <v>24001</v>
      </c>
      <c r="L1860" s="563" t="s">
        <v>24001</v>
      </c>
      <c r="M1860" s="563" t="s">
        <v>24001</v>
      </c>
      <c r="N1860" s="563" t="s">
        <v>24001</v>
      </c>
      <c r="O1860" s="564" t="s">
        <v>24001</v>
      </c>
      <c r="P1860" s="564" t="s">
        <v>24001</v>
      </c>
      <c r="Q1860" s="564">
        <v>35662</v>
      </c>
      <c r="R1860" s="564">
        <v>39976</v>
      </c>
      <c r="S1860" s="564" t="s">
        <v>30356</v>
      </c>
    </row>
    <row r="1861" spans="1:19" x14ac:dyDescent="0.35">
      <c r="A1861" s="559">
        <v>3689</v>
      </c>
      <c r="B1861" s="563" t="s">
        <v>484</v>
      </c>
      <c r="C1861" s="563" t="s">
        <v>3630</v>
      </c>
      <c r="D1861" s="563" t="s">
        <v>3638</v>
      </c>
      <c r="E1861" s="563" t="s">
        <v>3635</v>
      </c>
      <c r="F1861" s="563" t="s">
        <v>3636</v>
      </c>
      <c r="G1861" s="563" t="s">
        <v>3632</v>
      </c>
      <c r="H1861" s="563" t="s">
        <v>3637</v>
      </c>
      <c r="I1861" s="563" t="s">
        <v>26690</v>
      </c>
      <c r="J1861" s="563" t="s">
        <v>24001</v>
      </c>
      <c r="K1861" s="563" t="s">
        <v>24001</v>
      </c>
      <c r="L1861" s="563" t="s">
        <v>24001</v>
      </c>
      <c r="M1861" s="563" t="s">
        <v>24001</v>
      </c>
      <c r="N1861" s="563" t="s">
        <v>24001</v>
      </c>
      <c r="O1861" s="564" t="s">
        <v>24001</v>
      </c>
      <c r="P1861" s="564" t="s">
        <v>24001</v>
      </c>
      <c r="Q1861" s="564">
        <v>33148</v>
      </c>
      <c r="R1861" s="564"/>
      <c r="S1861" s="564" t="s">
        <v>30357</v>
      </c>
    </row>
    <row r="1862" spans="1:19" x14ac:dyDescent="0.35">
      <c r="A1862" s="559">
        <v>3690</v>
      </c>
      <c r="B1862" s="563" t="s">
        <v>484</v>
      </c>
      <c r="C1862" s="563" t="s">
        <v>3630</v>
      </c>
      <c r="D1862" s="563" t="s">
        <v>3642</v>
      </c>
      <c r="E1862" s="563" t="s">
        <v>3639</v>
      </c>
      <c r="F1862" s="563" t="s">
        <v>3640</v>
      </c>
      <c r="G1862" s="563" t="s">
        <v>3632</v>
      </c>
      <c r="H1862" s="563" t="s">
        <v>3641</v>
      </c>
      <c r="I1862" s="563" t="s">
        <v>26690</v>
      </c>
      <c r="J1862" s="563" t="s">
        <v>24001</v>
      </c>
      <c r="K1862" s="563" t="s">
        <v>24001</v>
      </c>
      <c r="L1862" s="563" t="s">
        <v>24001</v>
      </c>
      <c r="M1862" s="563" t="s">
        <v>24001</v>
      </c>
      <c r="N1862" s="563" t="s">
        <v>24001</v>
      </c>
      <c r="O1862" s="564" t="s">
        <v>24001</v>
      </c>
      <c r="P1862" s="564" t="s">
        <v>24001</v>
      </c>
      <c r="Q1862" s="564">
        <v>34234</v>
      </c>
      <c r="R1862" s="564"/>
      <c r="S1862" s="564" t="s">
        <v>3642</v>
      </c>
    </row>
    <row r="1863" spans="1:19" x14ac:dyDescent="0.35">
      <c r="A1863" s="562">
        <v>3691</v>
      </c>
      <c r="B1863" s="563" t="s">
        <v>484</v>
      </c>
      <c r="C1863" s="563" t="s">
        <v>3630</v>
      </c>
      <c r="D1863" s="563" t="s">
        <v>3646</v>
      </c>
      <c r="E1863" s="563" t="s">
        <v>3643</v>
      </c>
      <c r="F1863" s="563" t="s">
        <v>3644</v>
      </c>
      <c r="G1863" s="563" t="s">
        <v>3632</v>
      </c>
      <c r="H1863" s="563" t="s">
        <v>3645</v>
      </c>
      <c r="I1863" s="563" t="s">
        <v>26690</v>
      </c>
      <c r="J1863" s="563" t="s">
        <v>24001</v>
      </c>
      <c r="K1863" s="563" t="s">
        <v>62</v>
      </c>
      <c r="L1863" s="563" t="s">
        <v>24001</v>
      </c>
      <c r="M1863" s="563" t="s">
        <v>24001</v>
      </c>
      <c r="N1863" s="563" t="s">
        <v>24001</v>
      </c>
      <c r="O1863" s="564" t="s">
        <v>24001</v>
      </c>
      <c r="P1863" s="564" t="s">
        <v>24001</v>
      </c>
      <c r="Q1863" s="564">
        <v>33148</v>
      </c>
      <c r="R1863" s="564"/>
      <c r="S1863" s="564" t="s">
        <v>30358</v>
      </c>
    </row>
    <row r="1864" spans="1:19" x14ac:dyDescent="0.35">
      <c r="A1864" s="559">
        <v>3692</v>
      </c>
      <c r="B1864" s="563" t="s">
        <v>484</v>
      </c>
      <c r="C1864" s="563" t="s">
        <v>3630</v>
      </c>
      <c r="D1864" s="563" t="s">
        <v>24103</v>
      </c>
      <c r="E1864" s="563" t="s">
        <v>24104</v>
      </c>
      <c r="F1864" s="563" t="s">
        <v>3655</v>
      </c>
      <c r="G1864" s="563" t="s">
        <v>3632</v>
      </c>
      <c r="H1864" s="563" t="s">
        <v>24105</v>
      </c>
      <c r="I1864" s="563" t="s">
        <v>26690</v>
      </c>
      <c r="J1864" s="563" t="s">
        <v>24001</v>
      </c>
      <c r="K1864" s="563" t="s">
        <v>24001</v>
      </c>
      <c r="L1864" s="563" t="s">
        <v>24001</v>
      </c>
      <c r="M1864" s="563" t="s">
        <v>24001</v>
      </c>
      <c r="N1864" s="563" t="s">
        <v>24001</v>
      </c>
      <c r="O1864" s="564" t="s">
        <v>24001</v>
      </c>
      <c r="P1864" s="564" t="s">
        <v>24001</v>
      </c>
      <c r="Q1864" s="564">
        <v>33148</v>
      </c>
      <c r="R1864" s="564">
        <v>42528.5390162037</v>
      </c>
      <c r="S1864" s="564" t="s">
        <v>30359</v>
      </c>
    </row>
    <row r="1865" spans="1:19" x14ac:dyDescent="0.35">
      <c r="A1865" s="559">
        <v>3693</v>
      </c>
      <c r="B1865" s="563" t="s">
        <v>484</v>
      </c>
      <c r="C1865" s="563" t="s">
        <v>3630</v>
      </c>
      <c r="D1865" s="563" t="s">
        <v>3650</v>
      </c>
      <c r="E1865" s="563" t="s">
        <v>3647</v>
      </c>
      <c r="F1865" s="563" t="s">
        <v>3648</v>
      </c>
      <c r="G1865" s="563" t="s">
        <v>3632</v>
      </c>
      <c r="H1865" s="563" t="s">
        <v>3649</v>
      </c>
      <c r="I1865" s="563" t="s">
        <v>26690</v>
      </c>
      <c r="J1865" s="563" t="s">
        <v>24001</v>
      </c>
      <c r="K1865" s="563" t="s">
        <v>24001</v>
      </c>
      <c r="L1865" s="563" t="s">
        <v>24001</v>
      </c>
      <c r="M1865" s="563" t="s">
        <v>24001</v>
      </c>
      <c r="N1865" s="563" t="s">
        <v>24001</v>
      </c>
      <c r="O1865" s="564" t="s">
        <v>24001</v>
      </c>
      <c r="P1865" s="564" t="s">
        <v>24001</v>
      </c>
      <c r="Q1865" s="564">
        <v>33148</v>
      </c>
      <c r="R1865" s="564"/>
      <c r="S1865" s="564" t="s">
        <v>30360</v>
      </c>
    </row>
    <row r="1866" spans="1:19" x14ac:dyDescent="0.35">
      <c r="A1866" s="562">
        <v>3694</v>
      </c>
      <c r="B1866" s="563" t="s">
        <v>484</v>
      </c>
      <c r="C1866" s="563" t="s">
        <v>3630</v>
      </c>
      <c r="D1866" s="563" t="s">
        <v>3654</v>
      </c>
      <c r="E1866" s="563" t="s">
        <v>3651</v>
      </c>
      <c r="F1866" s="563" t="s">
        <v>24106</v>
      </c>
      <c r="G1866" s="563" t="s">
        <v>3632</v>
      </c>
      <c r="H1866" s="563" t="s">
        <v>3653</v>
      </c>
      <c r="I1866" s="563" t="s">
        <v>26690</v>
      </c>
      <c r="J1866" s="563" t="s">
        <v>24001</v>
      </c>
      <c r="K1866" s="563" t="s">
        <v>24001</v>
      </c>
      <c r="L1866" s="563" t="s">
        <v>24001</v>
      </c>
      <c r="M1866" s="563" t="s">
        <v>24001</v>
      </c>
      <c r="N1866" s="563" t="s">
        <v>24001</v>
      </c>
      <c r="O1866" s="564" t="s">
        <v>24001</v>
      </c>
      <c r="P1866" s="564" t="s">
        <v>24001</v>
      </c>
      <c r="Q1866" s="564">
        <v>42571</v>
      </c>
      <c r="R1866" s="564"/>
      <c r="S1866" s="564" t="s">
        <v>30361</v>
      </c>
    </row>
    <row r="1867" spans="1:19" x14ac:dyDescent="0.35">
      <c r="A1867" s="559">
        <v>3695</v>
      </c>
      <c r="B1867" s="563" t="s">
        <v>484</v>
      </c>
      <c r="C1867" s="563" t="s">
        <v>3630</v>
      </c>
      <c r="D1867" s="563" t="s">
        <v>3659</v>
      </c>
      <c r="E1867" s="563" t="s">
        <v>3656</v>
      </c>
      <c r="F1867" s="563" t="s">
        <v>3657</v>
      </c>
      <c r="G1867" s="563" t="s">
        <v>3632</v>
      </c>
      <c r="H1867" s="563" t="s">
        <v>3658</v>
      </c>
      <c r="I1867" s="563" t="s">
        <v>26837</v>
      </c>
      <c r="J1867" s="563" t="s">
        <v>24001</v>
      </c>
      <c r="K1867" s="563" t="s">
        <v>24001</v>
      </c>
      <c r="L1867" s="563" t="s">
        <v>24001</v>
      </c>
      <c r="M1867" s="563" t="s">
        <v>24001</v>
      </c>
      <c r="N1867" s="563" t="s">
        <v>24001</v>
      </c>
      <c r="O1867" s="564" t="s">
        <v>24001</v>
      </c>
      <c r="P1867" s="564" t="s">
        <v>24001</v>
      </c>
      <c r="Q1867" s="564">
        <v>33148</v>
      </c>
      <c r="R1867" s="564"/>
      <c r="S1867" s="564" t="s">
        <v>30362</v>
      </c>
    </row>
    <row r="1868" spans="1:19" x14ac:dyDescent="0.35">
      <c r="A1868" s="559">
        <v>3696</v>
      </c>
      <c r="B1868" s="563" t="s">
        <v>484</v>
      </c>
      <c r="C1868" s="563" t="s">
        <v>3630</v>
      </c>
      <c r="D1868" s="563" t="s">
        <v>34307</v>
      </c>
      <c r="E1868" s="563" t="s">
        <v>24107</v>
      </c>
      <c r="F1868" s="563" t="s">
        <v>3652</v>
      </c>
      <c r="G1868" s="563" t="s">
        <v>3632</v>
      </c>
      <c r="H1868" s="563" t="s">
        <v>34308</v>
      </c>
      <c r="I1868" s="563" t="s">
        <v>26690</v>
      </c>
      <c r="J1868" s="563" t="s">
        <v>24001</v>
      </c>
      <c r="K1868" s="563" t="s">
        <v>24001</v>
      </c>
      <c r="L1868" s="563" t="s">
        <v>24001</v>
      </c>
      <c r="M1868" s="563" t="s">
        <v>24001</v>
      </c>
      <c r="N1868" s="563" t="s">
        <v>24001</v>
      </c>
      <c r="O1868" s="564" t="s">
        <v>24001</v>
      </c>
      <c r="P1868" s="564" t="s">
        <v>24001</v>
      </c>
      <c r="Q1868" s="564">
        <v>40618</v>
      </c>
      <c r="R1868" s="564">
        <v>45530.561504629601</v>
      </c>
      <c r="S1868" s="564" t="s">
        <v>34309</v>
      </c>
    </row>
    <row r="1869" spans="1:19" x14ac:dyDescent="0.35">
      <c r="A1869" s="562">
        <v>3697</v>
      </c>
      <c r="B1869" s="563" t="s">
        <v>484</v>
      </c>
      <c r="C1869" s="563" t="s">
        <v>3630</v>
      </c>
      <c r="D1869" s="563" t="s">
        <v>3663</v>
      </c>
      <c r="E1869" s="563" t="s">
        <v>3660</v>
      </c>
      <c r="F1869" s="563" t="s">
        <v>3661</v>
      </c>
      <c r="G1869" s="563" t="s">
        <v>3632</v>
      </c>
      <c r="H1869" s="563" t="s">
        <v>3662</v>
      </c>
      <c r="I1869" s="563" t="s">
        <v>26690</v>
      </c>
      <c r="J1869" s="563" t="s">
        <v>24001</v>
      </c>
      <c r="K1869" s="563" t="s">
        <v>62</v>
      </c>
      <c r="L1869" s="563" t="s">
        <v>24001</v>
      </c>
      <c r="M1869" s="563" t="s">
        <v>24001</v>
      </c>
      <c r="N1869" s="563" t="s">
        <v>24001</v>
      </c>
      <c r="O1869" s="564" t="s">
        <v>24001</v>
      </c>
      <c r="P1869" s="564" t="s">
        <v>24001</v>
      </c>
      <c r="Q1869" s="564">
        <v>33239</v>
      </c>
      <c r="R1869" s="564">
        <v>34304</v>
      </c>
      <c r="S1869" s="564" t="s">
        <v>30363</v>
      </c>
    </row>
    <row r="1870" spans="1:19" x14ac:dyDescent="0.35">
      <c r="A1870" s="559">
        <v>3698</v>
      </c>
      <c r="B1870" s="563" t="s">
        <v>484</v>
      </c>
      <c r="C1870" s="563" t="s">
        <v>3630</v>
      </c>
      <c r="D1870" s="563" t="s">
        <v>3667</v>
      </c>
      <c r="E1870" s="563" t="s">
        <v>3664</v>
      </c>
      <c r="F1870" s="563" t="s">
        <v>3665</v>
      </c>
      <c r="G1870" s="563" t="s">
        <v>3632</v>
      </c>
      <c r="H1870" s="563" t="s">
        <v>3666</v>
      </c>
      <c r="I1870" s="563" t="s">
        <v>26690</v>
      </c>
      <c r="J1870" s="563" t="s">
        <v>24001</v>
      </c>
      <c r="K1870" s="563" t="s">
        <v>24001</v>
      </c>
      <c r="L1870" s="563" t="s">
        <v>24001</v>
      </c>
      <c r="M1870" s="563" t="s">
        <v>24001</v>
      </c>
      <c r="N1870" s="563" t="s">
        <v>24001</v>
      </c>
      <c r="O1870" s="564" t="s">
        <v>24001</v>
      </c>
      <c r="P1870" s="564" t="s">
        <v>24001</v>
      </c>
      <c r="Q1870" s="564">
        <v>33148</v>
      </c>
      <c r="R1870" s="564"/>
      <c r="S1870" s="564" t="s">
        <v>30364</v>
      </c>
    </row>
    <row r="1871" spans="1:19" x14ac:dyDescent="0.35">
      <c r="A1871" s="559">
        <v>3699</v>
      </c>
      <c r="B1871" s="563" t="s">
        <v>484</v>
      </c>
      <c r="C1871" s="563" t="s">
        <v>3630</v>
      </c>
      <c r="D1871" s="563" t="s">
        <v>3670</v>
      </c>
      <c r="E1871" s="563" t="s">
        <v>24001</v>
      </c>
      <c r="F1871" s="563" t="s">
        <v>3668</v>
      </c>
      <c r="G1871" s="563" t="s">
        <v>3632</v>
      </c>
      <c r="H1871" s="563" t="s">
        <v>3669</v>
      </c>
      <c r="I1871" s="563" t="s">
        <v>26690</v>
      </c>
      <c r="J1871" s="563" t="s">
        <v>24001</v>
      </c>
      <c r="K1871" s="563" t="s">
        <v>24001</v>
      </c>
      <c r="L1871" s="563" t="s">
        <v>24001</v>
      </c>
      <c r="M1871" s="563" t="s">
        <v>24001</v>
      </c>
      <c r="N1871" s="563" t="s">
        <v>24001</v>
      </c>
      <c r="O1871" s="564" t="s">
        <v>24001</v>
      </c>
      <c r="P1871" s="564" t="s">
        <v>24001</v>
      </c>
      <c r="Q1871" s="564">
        <v>39976</v>
      </c>
      <c r="R1871" s="564"/>
      <c r="S1871" s="564" t="s">
        <v>30365</v>
      </c>
    </row>
    <row r="1872" spans="1:19" x14ac:dyDescent="0.35">
      <c r="A1872" s="562">
        <v>3700</v>
      </c>
      <c r="B1872" s="563" t="s">
        <v>484</v>
      </c>
      <c r="C1872" s="563" t="s">
        <v>3630</v>
      </c>
      <c r="D1872" s="563" t="s">
        <v>3672</v>
      </c>
      <c r="E1872" s="563" t="s">
        <v>3639</v>
      </c>
      <c r="F1872" s="563" t="s">
        <v>3671</v>
      </c>
      <c r="G1872" s="563" t="s">
        <v>3632</v>
      </c>
      <c r="H1872" s="563" t="s">
        <v>55</v>
      </c>
      <c r="I1872" s="563" t="s">
        <v>26690</v>
      </c>
      <c r="J1872" s="563" t="s">
        <v>24001</v>
      </c>
      <c r="K1872" s="563" t="s">
        <v>24001</v>
      </c>
      <c r="L1872" s="563" t="s">
        <v>24001</v>
      </c>
      <c r="M1872" s="563" t="s">
        <v>24001</v>
      </c>
      <c r="N1872" s="563" t="s">
        <v>24001</v>
      </c>
      <c r="O1872" s="564" t="s">
        <v>24001</v>
      </c>
      <c r="P1872" s="564" t="s">
        <v>24001</v>
      </c>
      <c r="Q1872" s="564">
        <v>33148</v>
      </c>
      <c r="R1872" s="564"/>
      <c r="S1872" s="564" t="s">
        <v>3672</v>
      </c>
    </row>
    <row r="1873" spans="1:19" x14ac:dyDescent="0.35">
      <c r="A1873" s="559">
        <v>3701</v>
      </c>
      <c r="B1873" s="563" t="s">
        <v>484</v>
      </c>
      <c r="C1873" s="563" t="s">
        <v>3630</v>
      </c>
      <c r="D1873" s="563" t="s">
        <v>3676</v>
      </c>
      <c r="E1873" s="563" t="s">
        <v>3673</v>
      </c>
      <c r="F1873" s="563" t="s">
        <v>3674</v>
      </c>
      <c r="G1873" s="563" t="s">
        <v>3632</v>
      </c>
      <c r="H1873" s="563" t="s">
        <v>3675</v>
      </c>
      <c r="I1873" s="563" t="s">
        <v>26690</v>
      </c>
      <c r="J1873" s="563" t="s">
        <v>24001</v>
      </c>
      <c r="K1873" s="563" t="s">
        <v>154</v>
      </c>
      <c r="L1873" s="563" t="s">
        <v>27591</v>
      </c>
      <c r="M1873" s="563" t="s">
        <v>24001</v>
      </c>
      <c r="N1873" s="563" t="s">
        <v>24001</v>
      </c>
      <c r="O1873" s="564" t="s">
        <v>24001</v>
      </c>
      <c r="P1873" s="564" t="s">
        <v>24001</v>
      </c>
      <c r="Q1873" s="564">
        <v>33959</v>
      </c>
      <c r="R1873" s="564">
        <v>39974</v>
      </c>
      <c r="S1873" s="564" t="s">
        <v>30366</v>
      </c>
    </row>
    <row r="1874" spans="1:19" x14ac:dyDescent="0.35">
      <c r="A1874" s="559">
        <v>3702</v>
      </c>
      <c r="B1874" s="563" t="s">
        <v>484</v>
      </c>
      <c r="C1874" s="563" t="s">
        <v>3630</v>
      </c>
      <c r="D1874" s="563" t="s">
        <v>3679</v>
      </c>
      <c r="E1874" s="563" t="s">
        <v>24108</v>
      </c>
      <c r="F1874" s="563" t="s">
        <v>3677</v>
      </c>
      <c r="G1874" s="563" t="s">
        <v>3632</v>
      </c>
      <c r="H1874" s="563" t="s">
        <v>3678</v>
      </c>
      <c r="I1874" s="563" t="s">
        <v>26690</v>
      </c>
      <c r="J1874" s="563" t="s">
        <v>24001</v>
      </c>
      <c r="K1874" s="563" t="s">
        <v>24001</v>
      </c>
      <c r="L1874" s="563" t="s">
        <v>24001</v>
      </c>
      <c r="M1874" s="563" t="s">
        <v>24001</v>
      </c>
      <c r="N1874" s="563" t="s">
        <v>24001</v>
      </c>
      <c r="O1874" s="564" t="s">
        <v>24001</v>
      </c>
      <c r="P1874" s="564" t="s">
        <v>24001</v>
      </c>
      <c r="Q1874" s="564">
        <v>35662</v>
      </c>
      <c r="R1874" s="564">
        <v>40618.487523148098</v>
      </c>
      <c r="S1874" s="564" t="s">
        <v>30367</v>
      </c>
    </row>
    <row r="1875" spans="1:19" x14ac:dyDescent="0.35">
      <c r="A1875" s="562">
        <v>6028</v>
      </c>
      <c r="B1875" s="563" t="s">
        <v>43</v>
      </c>
      <c r="C1875" s="563" t="s">
        <v>303</v>
      </c>
      <c r="D1875" s="563" t="s">
        <v>311</v>
      </c>
      <c r="E1875" s="563" t="s">
        <v>24001</v>
      </c>
      <c r="F1875" s="563" t="s">
        <v>309</v>
      </c>
      <c r="G1875" s="563" t="s">
        <v>310</v>
      </c>
      <c r="H1875" s="563" t="s">
        <v>55</v>
      </c>
      <c r="I1875" s="563" t="s">
        <v>26690</v>
      </c>
      <c r="J1875" s="563" t="s">
        <v>24001</v>
      </c>
      <c r="K1875" s="563" t="s">
        <v>24001</v>
      </c>
      <c r="L1875" s="563" t="s">
        <v>24001</v>
      </c>
      <c r="M1875" s="563" t="s">
        <v>24001</v>
      </c>
      <c r="N1875" s="563" t="s">
        <v>24001</v>
      </c>
      <c r="O1875" s="564" t="s">
        <v>24001</v>
      </c>
      <c r="P1875" s="564" t="s">
        <v>24001</v>
      </c>
      <c r="Q1875" s="564">
        <v>33148</v>
      </c>
      <c r="R1875" s="564"/>
      <c r="S1875" s="564" t="s">
        <v>311</v>
      </c>
    </row>
    <row r="1876" spans="1:19" x14ac:dyDescent="0.35">
      <c r="A1876" s="559">
        <v>4569</v>
      </c>
      <c r="B1876" s="563" t="s">
        <v>484</v>
      </c>
      <c r="C1876" s="563" t="s">
        <v>11621</v>
      </c>
      <c r="D1876" s="563" t="s">
        <v>11677</v>
      </c>
      <c r="E1876" s="563" t="s">
        <v>11673</v>
      </c>
      <c r="F1876" s="563" t="s">
        <v>11674</v>
      </c>
      <c r="G1876" s="563" t="s">
        <v>11675</v>
      </c>
      <c r="H1876" s="563" t="s">
        <v>11676</v>
      </c>
      <c r="I1876" s="563" t="s">
        <v>26690</v>
      </c>
      <c r="J1876" s="563" t="s">
        <v>24001</v>
      </c>
      <c r="K1876" s="563" t="s">
        <v>24001</v>
      </c>
      <c r="L1876" s="563" t="s">
        <v>24001</v>
      </c>
      <c r="M1876" s="563" t="s">
        <v>24001</v>
      </c>
      <c r="N1876" s="563" t="s">
        <v>24001</v>
      </c>
      <c r="O1876" s="564" t="s">
        <v>24001</v>
      </c>
      <c r="P1876" s="564" t="s">
        <v>24001</v>
      </c>
      <c r="Q1876" s="564">
        <v>33148</v>
      </c>
      <c r="R1876" s="564"/>
      <c r="S1876" s="564" t="s">
        <v>30368</v>
      </c>
    </row>
    <row r="1877" spans="1:19" x14ac:dyDescent="0.35">
      <c r="A1877" s="559">
        <v>3645</v>
      </c>
      <c r="B1877" s="563" t="s">
        <v>484</v>
      </c>
      <c r="C1877" s="563" t="s">
        <v>1198</v>
      </c>
      <c r="D1877" s="563" t="s">
        <v>1214</v>
      </c>
      <c r="E1877" s="563" t="s">
        <v>1210</v>
      </c>
      <c r="F1877" s="563" t="s">
        <v>1211</v>
      </c>
      <c r="G1877" s="563" t="s">
        <v>1212</v>
      </c>
      <c r="H1877" s="563" t="s">
        <v>1213</v>
      </c>
      <c r="I1877" s="563" t="s">
        <v>26690</v>
      </c>
      <c r="J1877" s="563" t="s">
        <v>24001</v>
      </c>
      <c r="K1877" s="563" t="s">
        <v>24001</v>
      </c>
      <c r="L1877" s="563" t="s">
        <v>27596</v>
      </c>
      <c r="M1877" s="563" t="s">
        <v>24001</v>
      </c>
      <c r="N1877" s="563" t="s">
        <v>24001</v>
      </c>
      <c r="O1877" s="564" t="s">
        <v>24001</v>
      </c>
      <c r="P1877" s="564" t="s">
        <v>24001</v>
      </c>
      <c r="Q1877" s="564">
        <v>33148</v>
      </c>
      <c r="R1877" s="564">
        <v>41333.672453703701</v>
      </c>
      <c r="S1877" s="564" t="s">
        <v>30369</v>
      </c>
    </row>
    <row r="1878" spans="1:19" x14ac:dyDescent="0.35">
      <c r="A1878" s="562">
        <v>3646</v>
      </c>
      <c r="B1878" s="563" t="s">
        <v>484</v>
      </c>
      <c r="C1878" s="563" t="s">
        <v>1198</v>
      </c>
      <c r="D1878" s="563" t="s">
        <v>1218</v>
      </c>
      <c r="E1878" s="563" t="s">
        <v>1215</v>
      </c>
      <c r="F1878" s="563" t="s">
        <v>1216</v>
      </c>
      <c r="G1878" s="563" t="s">
        <v>1212</v>
      </c>
      <c r="H1878" s="563" t="s">
        <v>1217</v>
      </c>
      <c r="I1878" s="563" t="s">
        <v>26690</v>
      </c>
      <c r="J1878" s="563" t="s">
        <v>24001</v>
      </c>
      <c r="K1878" s="563" t="s">
        <v>24001</v>
      </c>
      <c r="L1878" s="563" t="s">
        <v>24001</v>
      </c>
      <c r="M1878" s="563" t="s">
        <v>24001</v>
      </c>
      <c r="N1878" s="563" t="s">
        <v>24001</v>
      </c>
      <c r="O1878" s="564" t="s">
        <v>24001</v>
      </c>
      <c r="P1878" s="564" t="s">
        <v>24001</v>
      </c>
      <c r="Q1878" s="564">
        <v>33148</v>
      </c>
      <c r="R1878" s="564">
        <v>41333.658275463</v>
      </c>
      <c r="S1878" s="564" t="s">
        <v>30370</v>
      </c>
    </row>
    <row r="1879" spans="1:19" x14ac:dyDescent="0.35">
      <c r="A1879" s="559">
        <v>3647</v>
      </c>
      <c r="B1879" s="563" t="s">
        <v>484</v>
      </c>
      <c r="C1879" s="563" t="s">
        <v>1198</v>
      </c>
      <c r="D1879" s="563" t="s">
        <v>1222</v>
      </c>
      <c r="E1879" s="563" t="s">
        <v>1219</v>
      </c>
      <c r="F1879" s="563" t="s">
        <v>1220</v>
      </c>
      <c r="G1879" s="563" t="s">
        <v>1212</v>
      </c>
      <c r="H1879" s="563" t="s">
        <v>1221</v>
      </c>
      <c r="I1879" s="563" t="s">
        <v>26744</v>
      </c>
      <c r="J1879" s="563" t="s">
        <v>24001</v>
      </c>
      <c r="K1879" s="563" t="s">
        <v>62</v>
      </c>
      <c r="L1879" s="563" t="s">
        <v>27591</v>
      </c>
      <c r="M1879" s="563" t="s">
        <v>24001</v>
      </c>
      <c r="N1879" s="563" t="s">
        <v>24001</v>
      </c>
      <c r="O1879" s="564" t="s">
        <v>24001</v>
      </c>
      <c r="P1879" s="564" t="s">
        <v>24001</v>
      </c>
      <c r="Q1879" s="564">
        <v>33148</v>
      </c>
      <c r="R1879" s="564">
        <v>41333.662025463003</v>
      </c>
      <c r="S1879" s="564" t="s">
        <v>30371</v>
      </c>
    </row>
    <row r="1880" spans="1:19" x14ac:dyDescent="0.35">
      <c r="A1880" s="559">
        <v>3894</v>
      </c>
      <c r="B1880" s="563" t="s">
        <v>484</v>
      </c>
      <c r="C1880" s="563" t="s">
        <v>2950</v>
      </c>
      <c r="D1880" s="563" t="s">
        <v>2290</v>
      </c>
      <c r="E1880" s="563" t="s">
        <v>2209</v>
      </c>
      <c r="F1880" s="563" t="s">
        <v>2288</v>
      </c>
      <c r="G1880" s="563" t="s">
        <v>2289</v>
      </c>
      <c r="H1880" s="563" t="s">
        <v>2211</v>
      </c>
      <c r="I1880" s="563" t="s">
        <v>26690</v>
      </c>
      <c r="J1880" s="563" t="s">
        <v>109</v>
      </c>
      <c r="K1880" s="563" t="s">
        <v>24001</v>
      </c>
      <c r="L1880" s="563" t="s">
        <v>24001</v>
      </c>
      <c r="M1880" s="563" t="s">
        <v>24001</v>
      </c>
      <c r="N1880" s="563" t="s">
        <v>24001</v>
      </c>
      <c r="O1880" s="564" t="s">
        <v>24001</v>
      </c>
      <c r="P1880" s="564" t="s">
        <v>24001</v>
      </c>
      <c r="Q1880" s="564">
        <v>39687</v>
      </c>
      <c r="R1880" s="564"/>
      <c r="S1880" s="564" t="s">
        <v>34310</v>
      </c>
    </row>
    <row r="1881" spans="1:19" x14ac:dyDescent="0.35">
      <c r="A1881" s="562">
        <v>3895</v>
      </c>
      <c r="B1881" s="563" t="s">
        <v>484</v>
      </c>
      <c r="C1881" s="563" t="s">
        <v>2950</v>
      </c>
      <c r="D1881" s="563" t="s">
        <v>2294</v>
      </c>
      <c r="E1881" s="563" t="s">
        <v>2291</v>
      </c>
      <c r="F1881" s="563" t="s">
        <v>2292</v>
      </c>
      <c r="G1881" s="563" t="s">
        <v>2289</v>
      </c>
      <c r="H1881" s="563" t="s">
        <v>2293</v>
      </c>
      <c r="I1881" s="563" t="s">
        <v>26690</v>
      </c>
      <c r="J1881" s="563" t="s">
        <v>24001</v>
      </c>
      <c r="K1881" s="563" t="s">
        <v>24001</v>
      </c>
      <c r="L1881" s="563" t="s">
        <v>24001</v>
      </c>
      <c r="M1881" s="563" t="s">
        <v>24001</v>
      </c>
      <c r="N1881" s="563" t="s">
        <v>24001</v>
      </c>
      <c r="O1881" s="564" t="s">
        <v>24001</v>
      </c>
      <c r="P1881" s="564" t="s">
        <v>24001</v>
      </c>
      <c r="Q1881" s="564">
        <v>33148</v>
      </c>
      <c r="R1881" s="564">
        <v>39687</v>
      </c>
      <c r="S1881" s="564" t="s">
        <v>30372</v>
      </c>
    </row>
    <row r="1882" spans="1:19" x14ac:dyDescent="0.35">
      <c r="A1882" s="559">
        <v>3896</v>
      </c>
      <c r="B1882" s="563" t="s">
        <v>484</v>
      </c>
      <c r="C1882" s="563" t="s">
        <v>2950</v>
      </c>
      <c r="D1882" s="563" t="s">
        <v>2298</v>
      </c>
      <c r="E1882" s="563" t="s">
        <v>2295</v>
      </c>
      <c r="F1882" s="563" t="s">
        <v>2296</v>
      </c>
      <c r="G1882" s="563" t="s">
        <v>2289</v>
      </c>
      <c r="H1882" s="563" t="s">
        <v>2297</v>
      </c>
      <c r="I1882" s="563" t="s">
        <v>26691</v>
      </c>
      <c r="J1882" s="563" t="s">
        <v>24001</v>
      </c>
      <c r="K1882" s="563" t="s">
        <v>24001</v>
      </c>
      <c r="L1882" s="563" t="s">
        <v>24001</v>
      </c>
      <c r="M1882" s="563" t="s">
        <v>24001</v>
      </c>
      <c r="N1882" s="563" t="s">
        <v>24001</v>
      </c>
      <c r="O1882" s="564" t="s">
        <v>24001</v>
      </c>
      <c r="P1882" s="564" t="s">
        <v>24001</v>
      </c>
      <c r="Q1882" s="564">
        <v>33148</v>
      </c>
      <c r="R1882" s="564"/>
      <c r="S1882" s="564" t="s">
        <v>30373</v>
      </c>
    </row>
    <row r="1883" spans="1:19" x14ac:dyDescent="0.35">
      <c r="A1883" s="559">
        <v>3897</v>
      </c>
      <c r="B1883" s="563" t="s">
        <v>484</v>
      </c>
      <c r="C1883" s="563" t="s">
        <v>2950</v>
      </c>
      <c r="D1883" s="563" t="s">
        <v>2300</v>
      </c>
      <c r="E1883" s="563" t="s">
        <v>2295</v>
      </c>
      <c r="F1883" s="563" t="s">
        <v>2299</v>
      </c>
      <c r="G1883" s="563" t="s">
        <v>2289</v>
      </c>
      <c r="H1883" s="563" t="s">
        <v>2297</v>
      </c>
      <c r="I1883" s="563" t="s">
        <v>26782</v>
      </c>
      <c r="J1883" s="563" t="s">
        <v>24001</v>
      </c>
      <c r="K1883" s="563" t="s">
        <v>24001</v>
      </c>
      <c r="L1883" s="563" t="s">
        <v>24001</v>
      </c>
      <c r="M1883" s="563" t="s">
        <v>24001</v>
      </c>
      <c r="N1883" s="563" t="s">
        <v>24001</v>
      </c>
      <c r="O1883" s="564" t="s">
        <v>24001</v>
      </c>
      <c r="P1883" s="564" t="s">
        <v>24001</v>
      </c>
      <c r="Q1883" s="564">
        <v>33148</v>
      </c>
      <c r="R1883" s="564"/>
      <c r="S1883" s="564" t="s">
        <v>30374</v>
      </c>
    </row>
    <row r="1884" spans="1:19" x14ac:dyDescent="0.35">
      <c r="A1884" s="562">
        <v>3898</v>
      </c>
      <c r="B1884" s="563" t="s">
        <v>484</v>
      </c>
      <c r="C1884" s="563" t="s">
        <v>2950</v>
      </c>
      <c r="D1884" s="563" t="s">
        <v>2302</v>
      </c>
      <c r="E1884" s="563" t="s">
        <v>2295</v>
      </c>
      <c r="F1884" s="563" t="s">
        <v>2301</v>
      </c>
      <c r="G1884" s="563" t="s">
        <v>2289</v>
      </c>
      <c r="H1884" s="563" t="s">
        <v>2297</v>
      </c>
      <c r="I1884" s="563" t="s">
        <v>26783</v>
      </c>
      <c r="J1884" s="563" t="s">
        <v>24001</v>
      </c>
      <c r="K1884" s="563" t="s">
        <v>24001</v>
      </c>
      <c r="L1884" s="563" t="s">
        <v>24001</v>
      </c>
      <c r="M1884" s="563" t="s">
        <v>24001</v>
      </c>
      <c r="N1884" s="563" t="s">
        <v>24001</v>
      </c>
      <c r="O1884" s="564" t="s">
        <v>24001</v>
      </c>
      <c r="P1884" s="564" t="s">
        <v>24001</v>
      </c>
      <c r="Q1884" s="564">
        <v>33148</v>
      </c>
      <c r="R1884" s="564"/>
      <c r="S1884" s="564" t="s">
        <v>30375</v>
      </c>
    </row>
    <row r="1885" spans="1:19" x14ac:dyDescent="0.35">
      <c r="A1885" s="559">
        <v>3899</v>
      </c>
      <c r="B1885" s="563" t="s">
        <v>484</v>
      </c>
      <c r="C1885" s="563" t="s">
        <v>2950</v>
      </c>
      <c r="D1885" s="563" t="s">
        <v>2306</v>
      </c>
      <c r="E1885" s="563" t="s">
        <v>2303</v>
      </c>
      <c r="F1885" s="563" t="s">
        <v>2304</v>
      </c>
      <c r="G1885" s="563" t="s">
        <v>2289</v>
      </c>
      <c r="H1885" s="563" t="s">
        <v>2305</v>
      </c>
      <c r="I1885" s="563" t="s">
        <v>26690</v>
      </c>
      <c r="J1885" s="563" t="s">
        <v>24001</v>
      </c>
      <c r="K1885" s="563" t="s">
        <v>24001</v>
      </c>
      <c r="L1885" s="563" t="s">
        <v>24001</v>
      </c>
      <c r="M1885" s="563" t="s">
        <v>24001</v>
      </c>
      <c r="N1885" s="563" t="s">
        <v>24001</v>
      </c>
      <c r="O1885" s="564" t="s">
        <v>24001</v>
      </c>
      <c r="P1885" s="564" t="s">
        <v>24001</v>
      </c>
      <c r="Q1885" s="564">
        <v>33148</v>
      </c>
      <c r="R1885" s="564"/>
      <c r="S1885" s="564" t="s">
        <v>30376</v>
      </c>
    </row>
    <row r="1886" spans="1:19" x14ac:dyDescent="0.35">
      <c r="A1886" s="559">
        <v>3900</v>
      </c>
      <c r="B1886" s="563" t="s">
        <v>484</v>
      </c>
      <c r="C1886" s="563" t="s">
        <v>2950</v>
      </c>
      <c r="D1886" s="563" t="s">
        <v>2310</v>
      </c>
      <c r="E1886" s="563" t="s">
        <v>2307</v>
      </c>
      <c r="F1886" s="563" t="s">
        <v>2308</v>
      </c>
      <c r="G1886" s="563" t="s">
        <v>2289</v>
      </c>
      <c r="H1886" s="563" t="s">
        <v>2309</v>
      </c>
      <c r="I1886" s="563" t="s">
        <v>26690</v>
      </c>
      <c r="J1886" s="563" t="s">
        <v>24001</v>
      </c>
      <c r="K1886" s="563" t="s">
        <v>24001</v>
      </c>
      <c r="L1886" s="563" t="s">
        <v>24001</v>
      </c>
      <c r="M1886" s="563" t="s">
        <v>24001</v>
      </c>
      <c r="N1886" s="563" t="s">
        <v>24001</v>
      </c>
      <c r="O1886" s="564" t="s">
        <v>24001</v>
      </c>
      <c r="P1886" s="564" t="s">
        <v>24001</v>
      </c>
      <c r="Q1886" s="564">
        <v>41178</v>
      </c>
      <c r="R1886" s="564"/>
      <c r="S1886" s="564" t="s">
        <v>30377</v>
      </c>
    </row>
    <row r="1887" spans="1:19" x14ac:dyDescent="0.35">
      <c r="A1887" s="562">
        <v>3901</v>
      </c>
      <c r="B1887" s="563" t="s">
        <v>484</v>
      </c>
      <c r="C1887" s="563" t="s">
        <v>2950</v>
      </c>
      <c r="D1887" s="563" t="s">
        <v>2314</v>
      </c>
      <c r="E1887" s="563" t="s">
        <v>2311</v>
      </c>
      <c r="F1887" s="563" t="s">
        <v>2312</v>
      </c>
      <c r="G1887" s="563" t="s">
        <v>2289</v>
      </c>
      <c r="H1887" s="563" t="s">
        <v>2313</v>
      </c>
      <c r="I1887" s="563" t="s">
        <v>26690</v>
      </c>
      <c r="J1887" s="563" t="s">
        <v>109</v>
      </c>
      <c r="K1887" s="563" t="s">
        <v>24001</v>
      </c>
      <c r="L1887" s="563" t="s">
        <v>24001</v>
      </c>
      <c r="M1887" s="563" t="s">
        <v>24001</v>
      </c>
      <c r="N1887" s="563" t="s">
        <v>24001</v>
      </c>
      <c r="O1887" s="564" t="s">
        <v>24001</v>
      </c>
      <c r="P1887" s="564" t="s">
        <v>24001</v>
      </c>
      <c r="Q1887" s="564">
        <v>33148</v>
      </c>
      <c r="R1887" s="564">
        <v>39688</v>
      </c>
      <c r="S1887" s="564" t="s">
        <v>30378</v>
      </c>
    </row>
    <row r="1888" spans="1:19" x14ac:dyDescent="0.35">
      <c r="A1888" s="559">
        <v>3902</v>
      </c>
      <c r="B1888" s="563" t="s">
        <v>484</v>
      </c>
      <c r="C1888" s="563" t="s">
        <v>2950</v>
      </c>
      <c r="D1888" s="563" t="s">
        <v>2318</v>
      </c>
      <c r="E1888" s="563" t="s">
        <v>2315</v>
      </c>
      <c r="F1888" s="563" t="s">
        <v>2316</v>
      </c>
      <c r="G1888" s="563" t="s">
        <v>2289</v>
      </c>
      <c r="H1888" s="563" t="s">
        <v>2317</v>
      </c>
      <c r="I1888" s="563" t="s">
        <v>26690</v>
      </c>
      <c r="J1888" s="563" t="s">
        <v>24001</v>
      </c>
      <c r="K1888" s="563" t="s">
        <v>24001</v>
      </c>
      <c r="L1888" s="563" t="s">
        <v>24001</v>
      </c>
      <c r="M1888" s="563" t="s">
        <v>24001</v>
      </c>
      <c r="N1888" s="563" t="s">
        <v>24001</v>
      </c>
      <c r="O1888" s="564" t="s">
        <v>24001</v>
      </c>
      <c r="P1888" s="564" t="s">
        <v>24001</v>
      </c>
      <c r="Q1888" s="564">
        <v>33148</v>
      </c>
      <c r="R1888" s="564"/>
      <c r="S1888" s="564" t="s">
        <v>30379</v>
      </c>
    </row>
    <row r="1889" spans="1:19" x14ac:dyDescent="0.35">
      <c r="A1889" s="559">
        <v>3903</v>
      </c>
      <c r="B1889" s="563" t="s">
        <v>484</v>
      </c>
      <c r="C1889" s="563" t="s">
        <v>2950</v>
      </c>
      <c r="D1889" s="563" t="s">
        <v>2322</v>
      </c>
      <c r="E1889" s="563" t="s">
        <v>2319</v>
      </c>
      <c r="F1889" s="563" t="s">
        <v>2320</v>
      </c>
      <c r="G1889" s="563" t="s">
        <v>2289</v>
      </c>
      <c r="H1889" s="563" t="s">
        <v>2321</v>
      </c>
      <c r="I1889" s="563" t="s">
        <v>26690</v>
      </c>
      <c r="J1889" s="563" t="s">
        <v>24001</v>
      </c>
      <c r="K1889" s="563" t="s">
        <v>24001</v>
      </c>
      <c r="L1889" s="563" t="s">
        <v>24001</v>
      </c>
      <c r="M1889" s="563" t="s">
        <v>24001</v>
      </c>
      <c r="N1889" s="563" t="s">
        <v>24001</v>
      </c>
      <c r="O1889" s="564" t="s">
        <v>24001</v>
      </c>
      <c r="P1889" s="564" t="s">
        <v>24001</v>
      </c>
      <c r="Q1889" s="564">
        <v>33148</v>
      </c>
      <c r="R1889" s="564"/>
      <c r="S1889" s="564" t="s">
        <v>30380</v>
      </c>
    </row>
    <row r="1890" spans="1:19" x14ac:dyDescent="0.35">
      <c r="A1890" s="562">
        <v>3904</v>
      </c>
      <c r="B1890" s="563" t="s">
        <v>484</v>
      </c>
      <c r="C1890" s="563" t="s">
        <v>2950</v>
      </c>
      <c r="D1890" s="563" t="s">
        <v>2325</v>
      </c>
      <c r="E1890" s="563" t="s">
        <v>2323</v>
      </c>
      <c r="F1890" s="563" t="s">
        <v>2324</v>
      </c>
      <c r="G1890" s="563" t="s">
        <v>2289</v>
      </c>
      <c r="H1890" s="563" t="s">
        <v>2141</v>
      </c>
      <c r="I1890" s="563" t="s">
        <v>26690</v>
      </c>
      <c r="J1890" s="563" t="s">
        <v>24001</v>
      </c>
      <c r="K1890" s="563" t="s">
        <v>24001</v>
      </c>
      <c r="L1890" s="563" t="s">
        <v>24001</v>
      </c>
      <c r="M1890" s="563" t="s">
        <v>24001</v>
      </c>
      <c r="N1890" s="563" t="s">
        <v>24001</v>
      </c>
      <c r="O1890" s="564" t="s">
        <v>24001</v>
      </c>
      <c r="P1890" s="564" t="s">
        <v>24001</v>
      </c>
      <c r="Q1890" s="564">
        <v>33148</v>
      </c>
      <c r="R1890" s="564">
        <v>39687</v>
      </c>
      <c r="S1890" s="564" t="s">
        <v>30381</v>
      </c>
    </row>
    <row r="1891" spans="1:19" x14ac:dyDescent="0.35">
      <c r="A1891" s="559">
        <v>3905</v>
      </c>
      <c r="B1891" s="563" t="s">
        <v>484</v>
      </c>
      <c r="C1891" s="563" t="s">
        <v>2950</v>
      </c>
      <c r="D1891" s="563" t="s">
        <v>2329</v>
      </c>
      <c r="E1891" s="563" t="s">
        <v>2326</v>
      </c>
      <c r="F1891" s="563" t="s">
        <v>2327</v>
      </c>
      <c r="G1891" s="563" t="s">
        <v>2289</v>
      </c>
      <c r="H1891" s="563" t="s">
        <v>2328</v>
      </c>
      <c r="I1891" s="563" t="s">
        <v>26784</v>
      </c>
      <c r="J1891" s="563" t="s">
        <v>24001</v>
      </c>
      <c r="K1891" s="563" t="s">
        <v>24001</v>
      </c>
      <c r="L1891" s="563" t="s">
        <v>24001</v>
      </c>
      <c r="M1891" s="563" t="s">
        <v>24001</v>
      </c>
      <c r="N1891" s="563" t="s">
        <v>24001</v>
      </c>
      <c r="O1891" s="564" t="s">
        <v>24001</v>
      </c>
      <c r="P1891" s="564" t="s">
        <v>24001</v>
      </c>
      <c r="Q1891" s="564">
        <v>33148</v>
      </c>
      <c r="R1891" s="564"/>
      <c r="S1891" s="564" t="s">
        <v>30382</v>
      </c>
    </row>
    <row r="1892" spans="1:19" x14ac:dyDescent="0.35">
      <c r="A1892" s="559">
        <v>3906</v>
      </c>
      <c r="B1892" s="563" t="s">
        <v>484</v>
      </c>
      <c r="C1892" s="563" t="s">
        <v>2950</v>
      </c>
      <c r="D1892" s="563" t="s">
        <v>2333</v>
      </c>
      <c r="E1892" s="563" t="s">
        <v>2330</v>
      </c>
      <c r="F1892" s="563" t="s">
        <v>2331</v>
      </c>
      <c r="G1892" s="563" t="s">
        <v>2289</v>
      </c>
      <c r="H1892" s="563" t="s">
        <v>2332</v>
      </c>
      <c r="I1892" s="563" t="s">
        <v>26690</v>
      </c>
      <c r="J1892" s="563" t="s">
        <v>24001</v>
      </c>
      <c r="K1892" s="563" t="s">
        <v>24001</v>
      </c>
      <c r="L1892" s="563" t="s">
        <v>24001</v>
      </c>
      <c r="M1892" s="563" t="s">
        <v>24001</v>
      </c>
      <c r="N1892" s="563" t="s">
        <v>24001</v>
      </c>
      <c r="O1892" s="564" t="s">
        <v>24001</v>
      </c>
      <c r="P1892" s="564" t="s">
        <v>24001</v>
      </c>
      <c r="Q1892" s="564">
        <v>33148</v>
      </c>
      <c r="R1892" s="564"/>
      <c r="S1892" s="564" t="s">
        <v>34311</v>
      </c>
    </row>
    <row r="1893" spans="1:19" x14ac:dyDescent="0.35">
      <c r="A1893" s="562">
        <v>3907</v>
      </c>
      <c r="B1893" s="563" t="s">
        <v>484</v>
      </c>
      <c r="C1893" s="563" t="s">
        <v>2950</v>
      </c>
      <c r="D1893" s="563" t="s">
        <v>2336</v>
      </c>
      <c r="E1893" s="563" t="s">
        <v>2334</v>
      </c>
      <c r="F1893" s="563" t="s">
        <v>2335</v>
      </c>
      <c r="G1893" s="563" t="s">
        <v>2289</v>
      </c>
      <c r="H1893" s="563" t="s">
        <v>55</v>
      </c>
      <c r="I1893" s="563" t="s">
        <v>26690</v>
      </c>
      <c r="J1893" s="563" t="s">
        <v>24001</v>
      </c>
      <c r="K1893" s="563" t="s">
        <v>24001</v>
      </c>
      <c r="L1893" s="563" t="s">
        <v>24001</v>
      </c>
      <c r="M1893" s="563" t="s">
        <v>24001</v>
      </c>
      <c r="N1893" s="563" t="s">
        <v>24001</v>
      </c>
      <c r="O1893" s="564" t="s">
        <v>24001</v>
      </c>
      <c r="P1893" s="564" t="s">
        <v>24001</v>
      </c>
      <c r="Q1893" s="564">
        <v>33148</v>
      </c>
      <c r="R1893" s="564"/>
      <c r="S1893" s="564" t="s">
        <v>2336</v>
      </c>
    </row>
    <row r="1894" spans="1:19" x14ac:dyDescent="0.35">
      <c r="A1894" s="559">
        <v>3908</v>
      </c>
      <c r="B1894" s="563" t="s">
        <v>484</v>
      </c>
      <c r="C1894" s="563" t="s">
        <v>2950</v>
      </c>
      <c r="D1894" s="563" t="s">
        <v>2339</v>
      </c>
      <c r="E1894" s="563" t="s">
        <v>24001</v>
      </c>
      <c r="F1894" s="563" t="s">
        <v>2337</v>
      </c>
      <c r="G1894" s="563" t="s">
        <v>2289</v>
      </c>
      <c r="H1894" s="563" t="s">
        <v>2338</v>
      </c>
      <c r="I1894" s="563" t="s">
        <v>26690</v>
      </c>
      <c r="J1894" s="563" t="s">
        <v>24001</v>
      </c>
      <c r="K1894" s="563" t="s">
        <v>24001</v>
      </c>
      <c r="L1894" s="563" t="s">
        <v>24001</v>
      </c>
      <c r="M1894" s="563" t="s">
        <v>24001</v>
      </c>
      <c r="N1894" s="563" t="s">
        <v>24001</v>
      </c>
      <c r="O1894" s="564" t="s">
        <v>24001</v>
      </c>
      <c r="P1894" s="564" t="s">
        <v>24001</v>
      </c>
      <c r="Q1894" s="564">
        <v>33148</v>
      </c>
      <c r="R1894" s="564">
        <v>39687</v>
      </c>
      <c r="S1894" s="564" t="s">
        <v>30383</v>
      </c>
    </row>
    <row r="1895" spans="1:19" x14ac:dyDescent="0.35">
      <c r="A1895" s="559">
        <v>2595</v>
      </c>
      <c r="B1895" s="563" t="s">
        <v>484</v>
      </c>
      <c r="C1895" s="563" t="s">
        <v>8793</v>
      </c>
      <c r="D1895" s="563" t="s">
        <v>8841</v>
      </c>
      <c r="E1895" s="563" t="s">
        <v>8837</v>
      </c>
      <c r="F1895" s="563" t="s">
        <v>8838</v>
      </c>
      <c r="G1895" s="563" t="s">
        <v>8839</v>
      </c>
      <c r="H1895" s="563" t="s">
        <v>8840</v>
      </c>
      <c r="I1895" s="563" t="s">
        <v>26690</v>
      </c>
      <c r="J1895" s="563" t="s">
        <v>109</v>
      </c>
      <c r="K1895" s="563" t="s">
        <v>24001</v>
      </c>
      <c r="L1895" s="563" t="s">
        <v>24001</v>
      </c>
      <c r="M1895" s="563" t="s">
        <v>24001</v>
      </c>
      <c r="N1895" s="563" t="s">
        <v>24001</v>
      </c>
      <c r="O1895" s="564" t="s">
        <v>24001</v>
      </c>
      <c r="P1895" s="564" t="s">
        <v>24001</v>
      </c>
      <c r="Q1895" s="564">
        <v>33148</v>
      </c>
      <c r="R1895" s="564"/>
      <c r="S1895" s="564" t="s">
        <v>30384</v>
      </c>
    </row>
    <row r="1896" spans="1:19" x14ac:dyDescent="0.35">
      <c r="A1896" s="562">
        <v>1113</v>
      </c>
      <c r="B1896" s="563" t="s">
        <v>484</v>
      </c>
      <c r="C1896" s="563" t="s">
        <v>28929</v>
      </c>
      <c r="D1896" s="563" t="s">
        <v>17402</v>
      </c>
      <c r="E1896" s="563" t="s">
        <v>17398</v>
      </c>
      <c r="F1896" s="563" t="s">
        <v>17399</v>
      </c>
      <c r="G1896" s="563" t="s">
        <v>17400</v>
      </c>
      <c r="H1896" s="563" t="s">
        <v>17401</v>
      </c>
      <c r="I1896" s="563" t="s">
        <v>26690</v>
      </c>
      <c r="J1896" s="563" t="s">
        <v>109</v>
      </c>
      <c r="K1896" s="563" t="s">
        <v>24001</v>
      </c>
      <c r="L1896" s="563" t="s">
        <v>24001</v>
      </c>
      <c r="M1896" s="563" t="s">
        <v>24001</v>
      </c>
      <c r="N1896" s="563" t="s">
        <v>24001</v>
      </c>
      <c r="O1896" s="564" t="s">
        <v>24001</v>
      </c>
      <c r="P1896" s="564" t="s">
        <v>24001</v>
      </c>
      <c r="Q1896" s="564">
        <v>33148</v>
      </c>
      <c r="R1896" s="564"/>
      <c r="S1896" s="564" t="s">
        <v>30385</v>
      </c>
    </row>
    <row r="1897" spans="1:19" x14ac:dyDescent="0.35">
      <c r="A1897" s="559">
        <v>1114</v>
      </c>
      <c r="B1897" s="563" t="s">
        <v>484</v>
      </c>
      <c r="C1897" s="563" t="s">
        <v>28929</v>
      </c>
      <c r="D1897" s="563" t="s">
        <v>17405</v>
      </c>
      <c r="E1897" s="563" t="s">
        <v>17403</v>
      </c>
      <c r="F1897" s="563" t="s">
        <v>17404</v>
      </c>
      <c r="G1897" s="563" t="s">
        <v>17400</v>
      </c>
      <c r="H1897" s="563" t="s">
        <v>4698</v>
      </c>
      <c r="I1897" s="563" t="s">
        <v>26690</v>
      </c>
      <c r="J1897" s="563" t="s">
        <v>109</v>
      </c>
      <c r="K1897" s="563" t="s">
        <v>24001</v>
      </c>
      <c r="L1897" s="563" t="s">
        <v>24001</v>
      </c>
      <c r="M1897" s="563" t="s">
        <v>24001</v>
      </c>
      <c r="N1897" s="563" t="s">
        <v>24001</v>
      </c>
      <c r="O1897" s="564" t="s">
        <v>24001</v>
      </c>
      <c r="P1897" s="564" t="s">
        <v>24001</v>
      </c>
      <c r="Q1897" s="564">
        <v>33148</v>
      </c>
      <c r="R1897" s="564"/>
      <c r="S1897" s="564" t="s">
        <v>30386</v>
      </c>
    </row>
    <row r="1898" spans="1:19" x14ac:dyDescent="0.35">
      <c r="A1898" s="559">
        <v>1115</v>
      </c>
      <c r="B1898" s="563" t="s">
        <v>484</v>
      </c>
      <c r="C1898" s="563" t="s">
        <v>28929</v>
      </c>
      <c r="D1898" s="563" t="s">
        <v>17409</v>
      </c>
      <c r="E1898" s="563" t="s">
        <v>17406</v>
      </c>
      <c r="F1898" s="563" t="s">
        <v>17407</v>
      </c>
      <c r="G1898" s="563" t="s">
        <v>17400</v>
      </c>
      <c r="H1898" s="563" t="s">
        <v>17408</v>
      </c>
      <c r="I1898" s="563" t="s">
        <v>26690</v>
      </c>
      <c r="J1898" s="563" t="s">
        <v>109</v>
      </c>
      <c r="K1898" s="563" t="s">
        <v>24001</v>
      </c>
      <c r="L1898" s="563" t="s">
        <v>24001</v>
      </c>
      <c r="M1898" s="563" t="s">
        <v>24001</v>
      </c>
      <c r="N1898" s="563" t="s">
        <v>24001</v>
      </c>
      <c r="O1898" s="564" t="s">
        <v>24001</v>
      </c>
      <c r="P1898" s="564" t="s">
        <v>24001</v>
      </c>
      <c r="Q1898" s="564">
        <v>33148</v>
      </c>
      <c r="R1898" s="564"/>
      <c r="S1898" s="564" t="s">
        <v>30387</v>
      </c>
    </row>
    <row r="1899" spans="1:19" x14ac:dyDescent="0.35">
      <c r="A1899" s="562">
        <v>1116</v>
      </c>
      <c r="B1899" s="563" t="s">
        <v>484</v>
      </c>
      <c r="C1899" s="563" t="s">
        <v>28929</v>
      </c>
      <c r="D1899" s="563" t="s">
        <v>17413</v>
      </c>
      <c r="E1899" s="563" t="s">
        <v>17410</v>
      </c>
      <c r="F1899" s="563" t="s">
        <v>17411</v>
      </c>
      <c r="G1899" s="563" t="s">
        <v>17400</v>
      </c>
      <c r="H1899" s="563" t="s">
        <v>17412</v>
      </c>
      <c r="I1899" s="563" t="s">
        <v>26690</v>
      </c>
      <c r="J1899" s="563" t="s">
        <v>109</v>
      </c>
      <c r="K1899" s="563" t="s">
        <v>24001</v>
      </c>
      <c r="L1899" s="563" t="s">
        <v>24001</v>
      </c>
      <c r="M1899" s="563" t="s">
        <v>24001</v>
      </c>
      <c r="N1899" s="563" t="s">
        <v>24001</v>
      </c>
      <c r="O1899" s="564" t="s">
        <v>24001</v>
      </c>
      <c r="P1899" s="564" t="s">
        <v>24001</v>
      </c>
      <c r="Q1899" s="564">
        <v>33148</v>
      </c>
      <c r="R1899" s="564">
        <v>38509</v>
      </c>
      <c r="S1899" s="564" t="s">
        <v>30388</v>
      </c>
    </row>
    <row r="1900" spans="1:19" x14ac:dyDescent="0.35">
      <c r="A1900" s="559">
        <v>1117</v>
      </c>
      <c r="B1900" s="563" t="s">
        <v>484</v>
      </c>
      <c r="C1900" s="563" t="s">
        <v>28929</v>
      </c>
      <c r="D1900" s="563" t="s">
        <v>17417</v>
      </c>
      <c r="E1900" s="563" t="s">
        <v>17414</v>
      </c>
      <c r="F1900" s="563" t="s">
        <v>17415</v>
      </c>
      <c r="G1900" s="563" t="s">
        <v>17400</v>
      </c>
      <c r="H1900" s="563" t="s">
        <v>17416</v>
      </c>
      <c r="I1900" s="563" t="s">
        <v>26690</v>
      </c>
      <c r="J1900" s="563" t="s">
        <v>24001</v>
      </c>
      <c r="K1900" s="563" t="s">
        <v>24001</v>
      </c>
      <c r="L1900" s="563" t="s">
        <v>24001</v>
      </c>
      <c r="M1900" s="563" t="s">
        <v>24001</v>
      </c>
      <c r="N1900" s="563" t="s">
        <v>24001</v>
      </c>
      <c r="O1900" s="564" t="s">
        <v>24001</v>
      </c>
      <c r="P1900" s="564" t="s">
        <v>24001</v>
      </c>
      <c r="Q1900" s="564">
        <v>38510</v>
      </c>
      <c r="R1900" s="564"/>
      <c r="S1900" s="564" t="s">
        <v>30389</v>
      </c>
    </row>
    <row r="1901" spans="1:19" x14ac:dyDescent="0.35">
      <c r="A1901" s="559">
        <v>1118</v>
      </c>
      <c r="B1901" s="563" t="s">
        <v>484</v>
      </c>
      <c r="C1901" s="563" t="s">
        <v>28929</v>
      </c>
      <c r="D1901" s="563" t="s">
        <v>17421</v>
      </c>
      <c r="E1901" s="563" t="s">
        <v>17418</v>
      </c>
      <c r="F1901" s="563" t="s">
        <v>17419</v>
      </c>
      <c r="G1901" s="563" t="s">
        <v>17400</v>
      </c>
      <c r="H1901" s="563" t="s">
        <v>17420</v>
      </c>
      <c r="I1901" s="563" t="s">
        <v>26690</v>
      </c>
      <c r="J1901" s="563" t="s">
        <v>24001</v>
      </c>
      <c r="K1901" s="563" t="s">
        <v>50</v>
      </c>
      <c r="L1901" s="563" t="s">
        <v>24001</v>
      </c>
      <c r="M1901" s="563" t="s">
        <v>24001</v>
      </c>
      <c r="N1901" s="563" t="s">
        <v>24001</v>
      </c>
      <c r="O1901" s="564" t="s">
        <v>24001</v>
      </c>
      <c r="P1901" s="564" t="s">
        <v>24001</v>
      </c>
      <c r="Q1901" s="564">
        <v>33148</v>
      </c>
      <c r="R1901" s="564"/>
      <c r="S1901" s="564" t="s">
        <v>30390</v>
      </c>
    </row>
    <row r="1902" spans="1:19" x14ac:dyDescent="0.35">
      <c r="A1902" s="562">
        <v>1119</v>
      </c>
      <c r="B1902" s="563" t="s">
        <v>484</v>
      </c>
      <c r="C1902" s="563" t="s">
        <v>28929</v>
      </c>
      <c r="D1902" s="563" t="s">
        <v>17423</v>
      </c>
      <c r="E1902" s="563" t="s">
        <v>24001</v>
      </c>
      <c r="F1902" s="563" t="s">
        <v>17422</v>
      </c>
      <c r="G1902" s="563" t="s">
        <v>17400</v>
      </c>
      <c r="H1902" s="563" t="s">
        <v>1378</v>
      </c>
      <c r="I1902" s="563" t="s">
        <v>26690</v>
      </c>
      <c r="J1902" s="563" t="s">
        <v>109</v>
      </c>
      <c r="K1902" s="563" t="s">
        <v>24001</v>
      </c>
      <c r="L1902" s="563" t="s">
        <v>24001</v>
      </c>
      <c r="M1902" s="563" t="s">
        <v>24001</v>
      </c>
      <c r="N1902" s="563" t="s">
        <v>24001</v>
      </c>
      <c r="O1902" s="564" t="s">
        <v>24001</v>
      </c>
      <c r="P1902" s="564" t="s">
        <v>24001</v>
      </c>
      <c r="Q1902" s="564">
        <v>38559</v>
      </c>
      <c r="R1902" s="564"/>
      <c r="S1902" s="564" t="s">
        <v>30391</v>
      </c>
    </row>
    <row r="1903" spans="1:19" x14ac:dyDescent="0.35">
      <c r="A1903" s="559">
        <v>1120</v>
      </c>
      <c r="B1903" s="563" t="s">
        <v>484</v>
      </c>
      <c r="C1903" s="563" t="s">
        <v>28929</v>
      </c>
      <c r="D1903" s="563" t="s">
        <v>17426</v>
      </c>
      <c r="E1903" s="563" t="s">
        <v>17424</v>
      </c>
      <c r="F1903" s="563" t="s">
        <v>17425</v>
      </c>
      <c r="G1903" s="563" t="s">
        <v>17400</v>
      </c>
      <c r="H1903" s="563" t="s">
        <v>55</v>
      </c>
      <c r="I1903" s="563" t="s">
        <v>26690</v>
      </c>
      <c r="J1903" s="563" t="s">
        <v>24001</v>
      </c>
      <c r="K1903" s="563" t="s">
        <v>24001</v>
      </c>
      <c r="L1903" s="563" t="s">
        <v>24001</v>
      </c>
      <c r="M1903" s="563" t="s">
        <v>24001</v>
      </c>
      <c r="N1903" s="563" t="s">
        <v>24001</v>
      </c>
      <c r="O1903" s="564" t="s">
        <v>24001</v>
      </c>
      <c r="P1903" s="564" t="s">
        <v>24001</v>
      </c>
      <c r="Q1903" s="564">
        <v>33148</v>
      </c>
      <c r="R1903" s="564"/>
      <c r="S1903" s="564" t="s">
        <v>17426</v>
      </c>
    </row>
    <row r="1904" spans="1:19" x14ac:dyDescent="0.35">
      <c r="A1904" s="559">
        <v>1121</v>
      </c>
      <c r="B1904" s="563" t="s">
        <v>484</v>
      </c>
      <c r="C1904" s="563" t="s">
        <v>28929</v>
      </c>
      <c r="D1904" s="563" t="s">
        <v>17429</v>
      </c>
      <c r="E1904" s="563" t="s">
        <v>17414</v>
      </c>
      <c r="F1904" s="563" t="s">
        <v>17427</v>
      </c>
      <c r="G1904" s="563" t="s">
        <v>17400</v>
      </c>
      <c r="H1904" s="563" t="s">
        <v>17428</v>
      </c>
      <c r="I1904" s="563" t="s">
        <v>26690</v>
      </c>
      <c r="J1904" s="563" t="s">
        <v>24001</v>
      </c>
      <c r="K1904" s="563" t="s">
        <v>24001</v>
      </c>
      <c r="L1904" s="563" t="s">
        <v>24001</v>
      </c>
      <c r="M1904" s="563" t="s">
        <v>24001</v>
      </c>
      <c r="N1904" s="563" t="s">
        <v>24001</v>
      </c>
      <c r="O1904" s="564" t="s">
        <v>24001</v>
      </c>
      <c r="P1904" s="564" t="s">
        <v>24001</v>
      </c>
      <c r="Q1904" s="564">
        <v>38510</v>
      </c>
      <c r="R1904" s="564"/>
      <c r="S1904" s="564" t="s">
        <v>30392</v>
      </c>
    </row>
    <row r="1905" spans="1:19" x14ac:dyDescent="0.35">
      <c r="A1905" s="562">
        <v>1122</v>
      </c>
      <c r="B1905" s="563" t="s">
        <v>484</v>
      </c>
      <c r="C1905" s="563" t="s">
        <v>28929</v>
      </c>
      <c r="D1905" s="563" t="s">
        <v>17433</v>
      </c>
      <c r="E1905" s="563" t="s">
        <v>24001</v>
      </c>
      <c r="F1905" s="563" t="s">
        <v>17430</v>
      </c>
      <c r="G1905" s="563" t="s">
        <v>17431</v>
      </c>
      <c r="H1905" s="563" t="s">
        <v>17432</v>
      </c>
      <c r="I1905" s="563" t="s">
        <v>27506</v>
      </c>
      <c r="J1905" s="563" t="s">
        <v>24001</v>
      </c>
      <c r="K1905" s="563" t="s">
        <v>24001</v>
      </c>
      <c r="L1905" s="563" t="s">
        <v>24001</v>
      </c>
      <c r="M1905" s="563" t="s">
        <v>24001</v>
      </c>
      <c r="N1905" s="563" t="s">
        <v>24001</v>
      </c>
      <c r="O1905" s="564" t="s">
        <v>24001</v>
      </c>
      <c r="P1905" s="564" t="s">
        <v>24001</v>
      </c>
      <c r="Q1905" s="564">
        <v>38392</v>
      </c>
      <c r="R1905" s="564"/>
      <c r="S1905" s="564" t="s">
        <v>30393</v>
      </c>
    </row>
    <row r="1906" spans="1:19" x14ac:dyDescent="0.35">
      <c r="A1906" s="559">
        <v>1123</v>
      </c>
      <c r="B1906" s="563" t="s">
        <v>484</v>
      </c>
      <c r="C1906" s="563" t="s">
        <v>28929</v>
      </c>
      <c r="D1906" s="563" t="s">
        <v>17437</v>
      </c>
      <c r="E1906" s="563" t="s">
        <v>17434</v>
      </c>
      <c r="F1906" s="563" t="s">
        <v>17435</v>
      </c>
      <c r="G1906" s="563" t="s">
        <v>17431</v>
      </c>
      <c r="H1906" s="563" t="s">
        <v>17436</v>
      </c>
      <c r="I1906" s="563" t="s">
        <v>26690</v>
      </c>
      <c r="J1906" s="563" t="s">
        <v>24001</v>
      </c>
      <c r="K1906" s="563" t="s">
        <v>62</v>
      </c>
      <c r="L1906" s="563" t="s">
        <v>27591</v>
      </c>
      <c r="M1906" s="563" t="s">
        <v>24001</v>
      </c>
      <c r="N1906" s="563" t="s">
        <v>24001</v>
      </c>
      <c r="O1906" s="564" t="s">
        <v>24001</v>
      </c>
      <c r="P1906" s="564" t="s">
        <v>24001</v>
      </c>
      <c r="Q1906" s="564">
        <v>33148</v>
      </c>
      <c r="R1906" s="564">
        <v>38390</v>
      </c>
      <c r="S1906" s="564" t="s">
        <v>30394</v>
      </c>
    </row>
    <row r="1907" spans="1:19" x14ac:dyDescent="0.35">
      <c r="A1907" s="559">
        <v>4243</v>
      </c>
      <c r="B1907" s="563" t="s">
        <v>484</v>
      </c>
      <c r="C1907" s="563" t="s">
        <v>3193</v>
      </c>
      <c r="D1907" s="563" t="s">
        <v>24109</v>
      </c>
      <c r="E1907" s="563" t="s">
        <v>24110</v>
      </c>
      <c r="F1907" s="563" t="s">
        <v>24111</v>
      </c>
      <c r="G1907" s="563" t="s">
        <v>3229</v>
      </c>
      <c r="H1907" s="563" t="s">
        <v>24112</v>
      </c>
      <c r="I1907" s="563" t="s">
        <v>26690</v>
      </c>
      <c r="J1907" s="563" t="s">
        <v>109</v>
      </c>
      <c r="K1907" s="563" t="s">
        <v>24001</v>
      </c>
      <c r="L1907" s="563" t="s">
        <v>24001</v>
      </c>
      <c r="M1907" s="563" t="s">
        <v>24001</v>
      </c>
      <c r="N1907" s="563" t="s">
        <v>24001</v>
      </c>
      <c r="O1907" s="564" t="s">
        <v>24001</v>
      </c>
      <c r="P1907" s="564" t="s">
        <v>24001</v>
      </c>
      <c r="Q1907" s="564">
        <v>42492</v>
      </c>
      <c r="R1907" s="564"/>
      <c r="S1907" s="564" t="s">
        <v>30395</v>
      </c>
    </row>
    <row r="1908" spans="1:19" x14ac:dyDescent="0.35">
      <c r="A1908" s="562">
        <v>4244</v>
      </c>
      <c r="B1908" s="563" t="s">
        <v>484</v>
      </c>
      <c r="C1908" s="563" t="s">
        <v>3193</v>
      </c>
      <c r="D1908" s="563" t="s">
        <v>3231</v>
      </c>
      <c r="E1908" s="563" t="s">
        <v>24001</v>
      </c>
      <c r="F1908" s="563" t="s">
        <v>3228</v>
      </c>
      <c r="G1908" s="563" t="s">
        <v>3229</v>
      </c>
      <c r="H1908" s="563" t="s">
        <v>3230</v>
      </c>
      <c r="I1908" s="563" t="s">
        <v>26690</v>
      </c>
      <c r="J1908" s="563" t="s">
        <v>109</v>
      </c>
      <c r="K1908" s="563" t="s">
        <v>24001</v>
      </c>
      <c r="L1908" s="563" t="s">
        <v>24001</v>
      </c>
      <c r="M1908" s="563" t="s">
        <v>24001</v>
      </c>
      <c r="N1908" s="563" t="s">
        <v>24001</v>
      </c>
      <c r="O1908" s="564" t="s">
        <v>24001</v>
      </c>
      <c r="P1908" s="564" t="s">
        <v>24001</v>
      </c>
      <c r="Q1908" s="564">
        <v>38775</v>
      </c>
      <c r="R1908" s="564"/>
      <c r="S1908" s="564" t="s">
        <v>30396</v>
      </c>
    </row>
    <row r="1909" spans="1:19" x14ac:dyDescent="0.35">
      <c r="A1909" s="559">
        <v>4245</v>
      </c>
      <c r="B1909" s="563" t="s">
        <v>484</v>
      </c>
      <c r="C1909" s="563" t="s">
        <v>3193</v>
      </c>
      <c r="D1909" s="563" t="s">
        <v>3234</v>
      </c>
      <c r="E1909" s="563" t="s">
        <v>24001</v>
      </c>
      <c r="F1909" s="563" t="s">
        <v>3232</v>
      </c>
      <c r="G1909" s="563" t="s">
        <v>3229</v>
      </c>
      <c r="H1909" s="563" t="s">
        <v>3233</v>
      </c>
      <c r="I1909" s="563" t="s">
        <v>26690</v>
      </c>
      <c r="J1909" s="563" t="s">
        <v>109</v>
      </c>
      <c r="K1909" s="563" t="s">
        <v>24001</v>
      </c>
      <c r="L1909" s="563" t="s">
        <v>24001</v>
      </c>
      <c r="M1909" s="563" t="s">
        <v>24001</v>
      </c>
      <c r="N1909" s="563" t="s">
        <v>24001</v>
      </c>
      <c r="O1909" s="564" t="s">
        <v>24001</v>
      </c>
      <c r="P1909" s="564" t="s">
        <v>24001</v>
      </c>
      <c r="Q1909" s="564">
        <v>38775</v>
      </c>
      <c r="R1909" s="564"/>
      <c r="S1909" s="564" t="s">
        <v>30397</v>
      </c>
    </row>
    <row r="1910" spans="1:19" x14ac:dyDescent="0.35">
      <c r="A1910" s="559">
        <v>4459</v>
      </c>
      <c r="B1910" s="563" t="s">
        <v>484</v>
      </c>
      <c r="C1910" s="563" t="s">
        <v>11038</v>
      </c>
      <c r="D1910" s="563" t="s">
        <v>11084</v>
      </c>
      <c r="E1910" s="563" t="s">
        <v>24713</v>
      </c>
      <c r="F1910" s="563" t="s">
        <v>11081</v>
      </c>
      <c r="G1910" s="563" t="s">
        <v>11082</v>
      </c>
      <c r="H1910" s="563" t="s">
        <v>11083</v>
      </c>
      <c r="I1910" s="563" t="s">
        <v>26690</v>
      </c>
      <c r="J1910" s="563" t="s">
        <v>109</v>
      </c>
      <c r="K1910" s="563" t="s">
        <v>24001</v>
      </c>
      <c r="L1910" s="563" t="s">
        <v>24001</v>
      </c>
      <c r="M1910" s="563" t="s">
        <v>24001</v>
      </c>
      <c r="N1910" s="563" t="s">
        <v>24001</v>
      </c>
      <c r="O1910" s="564" t="s">
        <v>24001</v>
      </c>
      <c r="P1910" s="564" t="s">
        <v>24001</v>
      </c>
      <c r="Q1910" s="564">
        <v>40780</v>
      </c>
      <c r="R1910" s="564"/>
      <c r="S1910" s="564" t="s">
        <v>30398</v>
      </c>
    </row>
    <row r="1911" spans="1:19" x14ac:dyDescent="0.35">
      <c r="A1911" s="562">
        <v>4460</v>
      </c>
      <c r="B1911" s="563" t="s">
        <v>484</v>
      </c>
      <c r="C1911" s="563" t="s">
        <v>11038</v>
      </c>
      <c r="D1911" s="563" t="s">
        <v>11088</v>
      </c>
      <c r="E1911" s="563" t="s">
        <v>11085</v>
      </c>
      <c r="F1911" s="563" t="s">
        <v>11086</v>
      </c>
      <c r="G1911" s="563" t="s">
        <v>11082</v>
      </c>
      <c r="H1911" s="563" t="s">
        <v>11087</v>
      </c>
      <c r="I1911" s="563" t="s">
        <v>26690</v>
      </c>
      <c r="J1911" s="563" t="s">
        <v>109</v>
      </c>
      <c r="K1911" s="563" t="s">
        <v>24001</v>
      </c>
      <c r="L1911" s="563" t="s">
        <v>24001</v>
      </c>
      <c r="M1911" s="563" t="s">
        <v>24001</v>
      </c>
      <c r="N1911" s="563" t="s">
        <v>24001</v>
      </c>
      <c r="O1911" s="564" t="s">
        <v>24001</v>
      </c>
      <c r="P1911" s="564" t="s">
        <v>24001</v>
      </c>
      <c r="Q1911" s="564">
        <v>33148</v>
      </c>
      <c r="R1911" s="564"/>
      <c r="S1911" s="564" t="s">
        <v>30399</v>
      </c>
    </row>
    <row r="1912" spans="1:19" x14ac:dyDescent="0.35">
      <c r="A1912" s="559">
        <v>4461</v>
      </c>
      <c r="B1912" s="563" t="s">
        <v>484</v>
      </c>
      <c r="C1912" s="563" t="s">
        <v>11038</v>
      </c>
      <c r="D1912" s="563" t="s">
        <v>11091</v>
      </c>
      <c r="E1912" s="563" t="s">
        <v>11089</v>
      </c>
      <c r="F1912" s="563" t="s">
        <v>11090</v>
      </c>
      <c r="G1912" s="563" t="s">
        <v>11082</v>
      </c>
      <c r="H1912" s="563" t="s">
        <v>9984</v>
      </c>
      <c r="I1912" s="563" t="s">
        <v>26690</v>
      </c>
      <c r="J1912" s="563" t="s">
        <v>109</v>
      </c>
      <c r="K1912" s="563" t="s">
        <v>24001</v>
      </c>
      <c r="L1912" s="563" t="s">
        <v>24001</v>
      </c>
      <c r="M1912" s="563" t="s">
        <v>24001</v>
      </c>
      <c r="N1912" s="563" t="s">
        <v>24001</v>
      </c>
      <c r="O1912" s="564" t="s">
        <v>24001</v>
      </c>
      <c r="P1912" s="564" t="s">
        <v>26697</v>
      </c>
      <c r="Q1912" s="564">
        <v>33148</v>
      </c>
      <c r="R1912" s="564"/>
      <c r="S1912" s="564" t="s">
        <v>30400</v>
      </c>
    </row>
    <row r="1913" spans="1:19" x14ac:dyDescent="0.35">
      <c r="A1913" s="559">
        <v>4462</v>
      </c>
      <c r="B1913" s="563" t="s">
        <v>484</v>
      </c>
      <c r="C1913" s="563" t="s">
        <v>11038</v>
      </c>
      <c r="D1913" s="563" t="s">
        <v>11093</v>
      </c>
      <c r="E1913" s="563" t="s">
        <v>24001</v>
      </c>
      <c r="F1913" s="563" t="s">
        <v>11092</v>
      </c>
      <c r="G1913" s="563" t="s">
        <v>11082</v>
      </c>
      <c r="H1913" s="563" t="s">
        <v>8602</v>
      </c>
      <c r="I1913" s="563" t="s">
        <v>26690</v>
      </c>
      <c r="J1913" s="563" t="s">
        <v>109</v>
      </c>
      <c r="K1913" s="563" t="s">
        <v>24001</v>
      </c>
      <c r="L1913" s="563" t="s">
        <v>24001</v>
      </c>
      <c r="M1913" s="563" t="s">
        <v>24001</v>
      </c>
      <c r="N1913" s="563" t="s">
        <v>24001</v>
      </c>
      <c r="O1913" s="564" t="s">
        <v>24001</v>
      </c>
      <c r="P1913" s="564" t="s">
        <v>24001</v>
      </c>
      <c r="Q1913" s="564">
        <v>33148</v>
      </c>
      <c r="R1913" s="564"/>
      <c r="S1913" s="564" t="s">
        <v>30401</v>
      </c>
    </row>
    <row r="1914" spans="1:19" x14ac:dyDescent="0.35">
      <c r="A1914" s="562">
        <v>4463</v>
      </c>
      <c r="B1914" s="563" t="s">
        <v>484</v>
      </c>
      <c r="C1914" s="563" t="s">
        <v>11038</v>
      </c>
      <c r="D1914" s="563" t="s">
        <v>11095</v>
      </c>
      <c r="E1914" s="563" t="s">
        <v>11050</v>
      </c>
      <c r="F1914" s="563" t="s">
        <v>11094</v>
      </c>
      <c r="G1914" s="563" t="s">
        <v>11082</v>
      </c>
      <c r="H1914" s="563" t="s">
        <v>55</v>
      </c>
      <c r="I1914" s="563" t="s">
        <v>26690</v>
      </c>
      <c r="J1914" s="563" t="s">
        <v>109</v>
      </c>
      <c r="K1914" s="563" t="s">
        <v>24001</v>
      </c>
      <c r="L1914" s="563" t="s">
        <v>24001</v>
      </c>
      <c r="M1914" s="563" t="s">
        <v>24001</v>
      </c>
      <c r="N1914" s="563" t="s">
        <v>24001</v>
      </c>
      <c r="O1914" s="564" t="s">
        <v>24001</v>
      </c>
      <c r="P1914" s="564" t="s">
        <v>24001</v>
      </c>
      <c r="Q1914" s="564">
        <v>33148</v>
      </c>
      <c r="R1914" s="564"/>
      <c r="S1914" s="564" t="s">
        <v>11095</v>
      </c>
    </row>
    <row r="1915" spans="1:19" x14ac:dyDescent="0.35">
      <c r="A1915" s="559">
        <v>4464</v>
      </c>
      <c r="B1915" s="563" t="s">
        <v>484</v>
      </c>
      <c r="C1915" s="563" t="s">
        <v>11038</v>
      </c>
      <c r="D1915" s="563" t="s">
        <v>11098</v>
      </c>
      <c r="E1915" s="563" t="s">
        <v>11096</v>
      </c>
      <c r="F1915" s="563" t="s">
        <v>11097</v>
      </c>
      <c r="G1915" s="563" t="s">
        <v>11082</v>
      </c>
      <c r="H1915" s="563" t="s">
        <v>10004</v>
      </c>
      <c r="I1915" s="563" t="s">
        <v>26690</v>
      </c>
      <c r="J1915" s="563" t="s">
        <v>109</v>
      </c>
      <c r="K1915" s="563" t="s">
        <v>24001</v>
      </c>
      <c r="L1915" s="563" t="s">
        <v>24001</v>
      </c>
      <c r="M1915" s="563" t="s">
        <v>24001</v>
      </c>
      <c r="N1915" s="563" t="s">
        <v>24001</v>
      </c>
      <c r="O1915" s="564" t="s">
        <v>24001</v>
      </c>
      <c r="P1915" s="564" t="s">
        <v>24001</v>
      </c>
      <c r="Q1915" s="564">
        <v>33148</v>
      </c>
      <c r="R1915" s="564"/>
      <c r="S1915" s="564" t="s">
        <v>30402</v>
      </c>
    </row>
    <row r="1916" spans="1:19" x14ac:dyDescent="0.35">
      <c r="A1916" s="559">
        <v>5397</v>
      </c>
      <c r="B1916" s="563" t="s">
        <v>484</v>
      </c>
      <c r="C1916" s="563" t="s">
        <v>28883</v>
      </c>
      <c r="D1916" s="563" t="s">
        <v>14035</v>
      </c>
      <c r="E1916" s="563" t="s">
        <v>24001</v>
      </c>
      <c r="F1916" s="563" t="s">
        <v>14032</v>
      </c>
      <c r="G1916" s="563" t="s">
        <v>14033</v>
      </c>
      <c r="H1916" s="563" t="s">
        <v>14034</v>
      </c>
      <c r="I1916" s="563" t="s">
        <v>26690</v>
      </c>
      <c r="J1916" s="563" t="s">
        <v>24001</v>
      </c>
      <c r="K1916" s="563" t="s">
        <v>24001</v>
      </c>
      <c r="L1916" s="563" t="s">
        <v>24001</v>
      </c>
      <c r="M1916" s="563" t="s">
        <v>24001</v>
      </c>
      <c r="N1916" s="563" t="s">
        <v>24001</v>
      </c>
      <c r="O1916" s="564" t="s">
        <v>24001</v>
      </c>
      <c r="P1916" s="564" t="s">
        <v>24001</v>
      </c>
      <c r="Q1916" s="564">
        <v>33148</v>
      </c>
      <c r="R1916" s="564"/>
      <c r="S1916" s="564" t="s">
        <v>30403</v>
      </c>
    </row>
    <row r="1917" spans="1:19" x14ac:dyDescent="0.35">
      <c r="A1917" s="562">
        <v>5398</v>
      </c>
      <c r="B1917" s="563" t="s">
        <v>484</v>
      </c>
      <c r="C1917" s="563" t="s">
        <v>28883</v>
      </c>
      <c r="D1917" s="563" t="s">
        <v>14039</v>
      </c>
      <c r="E1917" s="563" t="s">
        <v>14036</v>
      </c>
      <c r="F1917" s="563" t="s">
        <v>14037</v>
      </c>
      <c r="G1917" s="563" t="s">
        <v>14033</v>
      </c>
      <c r="H1917" s="563" t="s">
        <v>14038</v>
      </c>
      <c r="I1917" s="563" t="s">
        <v>27378</v>
      </c>
      <c r="J1917" s="563" t="s">
        <v>24001</v>
      </c>
      <c r="K1917" s="563" t="s">
        <v>24001</v>
      </c>
      <c r="L1917" s="563" t="s">
        <v>24001</v>
      </c>
      <c r="M1917" s="563" t="s">
        <v>24001</v>
      </c>
      <c r="N1917" s="563" t="s">
        <v>24001</v>
      </c>
      <c r="O1917" s="564" t="s">
        <v>24001</v>
      </c>
      <c r="P1917" s="564" t="s">
        <v>24001</v>
      </c>
      <c r="Q1917" s="564">
        <v>33148</v>
      </c>
      <c r="R1917" s="564">
        <v>41985.691643518498</v>
      </c>
      <c r="S1917" s="564" t="s">
        <v>30404</v>
      </c>
    </row>
    <row r="1918" spans="1:19" x14ac:dyDescent="0.35">
      <c r="A1918" s="559">
        <v>5399</v>
      </c>
      <c r="B1918" s="563" t="s">
        <v>484</v>
      </c>
      <c r="C1918" s="563" t="s">
        <v>28883</v>
      </c>
      <c r="D1918" s="563" t="s">
        <v>14041</v>
      </c>
      <c r="E1918" s="563" t="s">
        <v>24001</v>
      </c>
      <c r="F1918" s="563" t="s">
        <v>14040</v>
      </c>
      <c r="G1918" s="563" t="s">
        <v>14033</v>
      </c>
      <c r="H1918" s="563" t="s">
        <v>55</v>
      </c>
      <c r="I1918" s="563" t="s">
        <v>26690</v>
      </c>
      <c r="J1918" s="563" t="s">
        <v>24001</v>
      </c>
      <c r="K1918" s="563" t="s">
        <v>24001</v>
      </c>
      <c r="L1918" s="563" t="s">
        <v>24001</v>
      </c>
      <c r="M1918" s="563" t="s">
        <v>24001</v>
      </c>
      <c r="N1918" s="563" t="s">
        <v>24001</v>
      </c>
      <c r="O1918" s="564" t="s">
        <v>24001</v>
      </c>
      <c r="P1918" s="564" t="s">
        <v>24001</v>
      </c>
      <c r="Q1918" s="564">
        <v>33148</v>
      </c>
      <c r="R1918" s="564"/>
      <c r="S1918" s="564" t="s">
        <v>14041</v>
      </c>
    </row>
    <row r="1919" spans="1:19" x14ac:dyDescent="0.35">
      <c r="A1919" s="559">
        <v>32</v>
      </c>
      <c r="B1919" s="563" t="s">
        <v>484</v>
      </c>
      <c r="C1919" s="563" t="s">
        <v>15461</v>
      </c>
      <c r="D1919" s="563" t="s">
        <v>15464</v>
      </c>
      <c r="E1919" s="563" t="s">
        <v>24001</v>
      </c>
      <c r="F1919" s="563" t="s">
        <v>15462</v>
      </c>
      <c r="G1919" s="563" t="s">
        <v>15463</v>
      </c>
      <c r="H1919" s="563" t="s">
        <v>3056</v>
      </c>
      <c r="I1919" s="563" t="s">
        <v>26690</v>
      </c>
      <c r="J1919" s="563" t="s">
        <v>109</v>
      </c>
      <c r="K1919" s="563" t="s">
        <v>24001</v>
      </c>
      <c r="L1919" s="563" t="s">
        <v>24001</v>
      </c>
      <c r="M1919" s="563" t="s">
        <v>24001</v>
      </c>
      <c r="N1919" s="563" t="s">
        <v>24001</v>
      </c>
      <c r="O1919" s="564" t="s">
        <v>24001</v>
      </c>
      <c r="P1919" s="564" t="s">
        <v>26697</v>
      </c>
      <c r="Q1919" s="564">
        <v>38559</v>
      </c>
      <c r="R1919" s="564"/>
      <c r="S1919" s="564" t="s">
        <v>30405</v>
      </c>
    </row>
    <row r="1920" spans="1:19" x14ac:dyDescent="0.35">
      <c r="A1920" s="562">
        <v>1124</v>
      </c>
      <c r="B1920" s="563" t="s">
        <v>484</v>
      </c>
      <c r="C1920" s="563" t="s">
        <v>28929</v>
      </c>
      <c r="D1920" s="563" t="s">
        <v>17441</v>
      </c>
      <c r="E1920" s="563" t="s">
        <v>17438</v>
      </c>
      <c r="F1920" s="563" t="s">
        <v>17439</v>
      </c>
      <c r="G1920" s="563" t="s">
        <v>17440</v>
      </c>
      <c r="H1920" s="563" t="s">
        <v>7520</v>
      </c>
      <c r="I1920" s="563" t="s">
        <v>26690</v>
      </c>
      <c r="J1920" s="563" t="s">
        <v>109</v>
      </c>
      <c r="K1920" s="563" t="s">
        <v>24001</v>
      </c>
      <c r="L1920" s="563" t="s">
        <v>24001</v>
      </c>
      <c r="M1920" s="563" t="s">
        <v>24001</v>
      </c>
      <c r="N1920" s="563" t="s">
        <v>24001</v>
      </c>
      <c r="O1920" s="564" t="s">
        <v>24001</v>
      </c>
      <c r="P1920" s="564" t="s">
        <v>24001</v>
      </c>
      <c r="Q1920" s="564">
        <v>33148</v>
      </c>
      <c r="R1920" s="564"/>
      <c r="S1920" s="564" t="s">
        <v>30406</v>
      </c>
    </row>
    <row r="1921" spans="1:19" x14ac:dyDescent="0.35">
      <c r="A1921" s="559">
        <v>1125</v>
      </c>
      <c r="B1921" s="563" t="s">
        <v>484</v>
      </c>
      <c r="C1921" s="563" t="s">
        <v>28929</v>
      </c>
      <c r="D1921" s="563" t="s">
        <v>17444</v>
      </c>
      <c r="E1921" s="563" t="s">
        <v>17442</v>
      </c>
      <c r="F1921" s="563" t="s">
        <v>17443</v>
      </c>
      <c r="G1921" s="563" t="s">
        <v>17440</v>
      </c>
      <c r="H1921" s="563" t="s">
        <v>1809</v>
      </c>
      <c r="I1921" s="563" t="s">
        <v>26690</v>
      </c>
      <c r="J1921" s="563" t="s">
        <v>109</v>
      </c>
      <c r="K1921" s="563" t="s">
        <v>24001</v>
      </c>
      <c r="L1921" s="563" t="s">
        <v>24001</v>
      </c>
      <c r="M1921" s="563" t="s">
        <v>24001</v>
      </c>
      <c r="N1921" s="563" t="s">
        <v>24001</v>
      </c>
      <c r="O1921" s="564" t="s">
        <v>24001</v>
      </c>
      <c r="P1921" s="564" t="s">
        <v>24001</v>
      </c>
      <c r="Q1921" s="564">
        <v>33148</v>
      </c>
      <c r="R1921" s="564"/>
      <c r="S1921" s="564" t="s">
        <v>30407</v>
      </c>
    </row>
    <row r="1922" spans="1:19" x14ac:dyDescent="0.35">
      <c r="A1922" s="559">
        <v>1126</v>
      </c>
      <c r="B1922" s="563" t="s">
        <v>484</v>
      </c>
      <c r="C1922" s="563" t="s">
        <v>28929</v>
      </c>
      <c r="D1922" s="563" t="s">
        <v>17448</v>
      </c>
      <c r="E1922" s="563" t="s">
        <v>17445</v>
      </c>
      <c r="F1922" s="563" t="s">
        <v>17446</v>
      </c>
      <c r="G1922" s="563" t="s">
        <v>17440</v>
      </c>
      <c r="H1922" s="563" t="s">
        <v>17447</v>
      </c>
      <c r="I1922" s="563" t="s">
        <v>26690</v>
      </c>
      <c r="J1922" s="563" t="s">
        <v>109</v>
      </c>
      <c r="K1922" s="563" t="s">
        <v>24001</v>
      </c>
      <c r="L1922" s="563" t="s">
        <v>24001</v>
      </c>
      <c r="M1922" s="563" t="s">
        <v>24001</v>
      </c>
      <c r="N1922" s="563" t="s">
        <v>24001</v>
      </c>
      <c r="O1922" s="564" t="s">
        <v>24001</v>
      </c>
      <c r="P1922" s="564" t="s">
        <v>24001</v>
      </c>
      <c r="Q1922" s="564">
        <v>33148</v>
      </c>
      <c r="R1922" s="564"/>
      <c r="S1922" s="564" t="s">
        <v>30408</v>
      </c>
    </row>
    <row r="1923" spans="1:19" x14ac:dyDescent="0.35">
      <c r="A1923" s="562">
        <v>1127</v>
      </c>
      <c r="B1923" s="563" t="s">
        <v>484</v>
      </c>
      <c r="C1923" s="563" t="s">
        <v>28929</v>
      </c>
      <c r="D1923" s="563" t="s">
        <v>17451</v>
      </c>
      <c r="E1923" s="563" t="s">
        <v>17449</v>
      </c>
      <c r="F1923" s="563" t="s">
        <v>17450</v>
      </c>
      <c r="G1923" s="563" t="s">
        <v>17440</v>
      </c>
      <c r="H1923" s="563" t="s">
        <v>55</v>
      </c>
      <c r="I1923" s="563" t="s">
        <v>26690</v>
      </c>
      <c r="J1923" s="563" t="s">
        <v>109</v>
      </c>
      <c r="K1923" s="563" t="s">
        <v>24001</v>
      </c>
      <c r="L1923" s="563" t="s">
        <v>24001</v>
      </c>
      <c r="M1923" s="563" t="s">
        <v>24001</v>
      </c>
      <c r="N1923" s="563" t="s">
        <v>24001</v>
      </c>
      <c r="O1923" s="564" t="s">
        <v>24001</v>
      </c>
      <c r="P1923" s="564" t="s">
        <v>24001</v>
      </c>
      <c r="Q1923" s="564">
        <v>33148</v>
      </c>
      <c r="R1923" s="564"/>
      <c r="S1923" s="564" t="s">
        <v>17451</v>
      </c>
    </row>
    <row r="1924" spans="1:19" x14ac:dyDescent="0.35">
      <c r="A1924" s="559">
        <v>1128</v>
      </c>
      <c r="B1924" s="563" t="s">
        <v>484</v>
      </c>
      <c r="C1924" s="563" t="s">
        <v>28929</v>
      </c>
      <c r="D1924" s="563" t="s">
        <v>30409</v>
      </c>
      <c r="E1924" s="563" t="s">
        <v>17452</v>
      </c>
      <c r="F1924" s="563" t="s">
        <v>17453</v>
      </c>
      <c r="G1924" s="563" t="s">
        <v>17440</v>
      </c>
      <c r="H1924" s="563" t="s">
        <v>1979</v>
      </c>
      <c r="I1924" s="563" t="s">
        <v>26690</v>
      </c>
      <c r="J1924" s="563" t="s">
        <v>109</v>
      </c>
      <c r="K1924" s="563" t="s">
        <v>24001</v>
      </c>
      <c r="L1924" s="563" t="s">
        <v>24001</v>
      </c>
      <c r="M1924" s="563" t="s">
        <v>24001</v>
      </c>
      <c r="N1924" s="563" t="s">
        <v>24001</v>
      </c>
      <c r="O1924" s="564" t="s">
        <v>24001</v>
      </c>
      <c r="P1924" s="564" t="s">
        <v>24001</v>
      </c>
      <c r="Q1924" s="564">
        <v>33148</v>
      </c>
      <c r="R1924" s="564">
        <v>44770.523321759298</v>
      </c>
      <c r="S1924" s="564" t="s">
        <v>30410</v>
      </c>
    </row>
    <row r="1925" spans="1:19" x14ac:dyDescent="0.35">
      <c r="A1925" s="559">
        <v>679</v>
      </c>
      <c r="B1925" s="563" t="s">
        <v>484</v>
      </c>
      <c r="C1925" s="563" t="s">
        <v>16247</v>
      </c>
      <c r="D1925" s="563" t="s">
        <v>16251</v>
      </c>
      <c r="E1925" s="563" t="s">
        <v>16248</v>
      </c>
      <c r="F1925" s="563" t="s">
        <v>16249</v>
      </c>
      <c r="G1925" s="563" t="s">
        <v>16250</v>
      </c>
      <c r="H1925" s="563" t="s">
        <v>2039</v>
      </c>
      <c r="I1925" s="563" t="s">
        <v>26690</v>
      </c>
      <c r="J1925" s="563" t="s">
        <v>109</v>
      </c>
      <c r="K1925" s="563" t="s">
        <v>24001</v>
      </c>
      <c r="L1925" s="563" t="s">
        <v>24001</v>
      </c>
      <c r="M1925" s="563" t="s">
        <v>24001</v>
      </c>
      <c r="N1925" s="563" t="s">
        <v>24001</v>
      </c>
      <c r="O1925" s="564" t="s">
        <v>24001</v>
      </c>
      <c r="P1925" s="564" t="s">
        <v>26697</v>
      </c>
      <c r="Q1925" s="564">
        <v>33148</v>
      </c>
      <c r="R1925" s="564"/>
      <c r="S1925" s="564" t="s">
        <v>30411</v>
      </c>
    </row>
    <row r="1926" spans="1:19" x14ac:dyDescent="0.35">
      <c r="A1926" s="562">
        <v>3909</v>
      </c>
      <c r="B1926" s="563" t="s">
        <v>484</v>
      </c>
      <c r="C1926" s="563" t="s">
        <v>2950</v>
      </c>
      <c r="D1926" s="563" t="s">
        <v>2344</v>
      </c>
      <c r="E1926" s="563" t="s">
        <v>2340</v>
      </c>
      <c r="F1926" s="563" t="s">
        <v>2341</v>
      </c>
      <c r="G1926" s="563" t="s">
        <v>2342</v>
      </c>
      <c r="H1926" s="563" t="s">
        <v>2343</v>
      </c>
      <c r="I1926" s="563" t="s">
        <v>26691</v>
      </c>
      <c r="J1926" s="563" t="s">
        <v>24001</v>
      </c>
      <c r="K1926" s="563" t="s">
        <v>24001</v>
      </c>
      <c r="L1926" s="563" t="s">
        <v>24001</v>
      </c>
      <c r="M1926" s="563" t="s">
        <v>24001</v>
      </c>
      <c r="N1926" s="563" t="s">
        <v>24001</v>
      </c>
      <c r="O1926" s="564" t="s">
        <v>24001</v>
      </c>
      <c r="P1926" s="564" t="s">
        <v>24001</v>
      </c>
      <c r="Q1926" s="564">
        <v>33148</v>
      </c>
      <c r="R1926" s="564"/>
      <c r="S1926" s="564" t="s">
        <v>30412</v>
      </c>
    </row>
    <row r="1927" spans="1:19" x14ac:dyDescent="0.35">
      <c r="A1927" s="559">
        <v>3910</v>
      </c>
      <c r="B1927" s="563" t="s">
        <v>484</v>
      </c>
      <c r="C1927" s="563" t="s">
        <v>2950</v>
      </c>
      <c r="D1927" s="563" t="s">
        <v>2347</v>
      </c>
      <c r="E1927" s="563" t="s">
        <v>2345</v>
      </c>
      <c r="F1927" s="563" t="s">
        <v>2346</v>
      </c>
      <c r="G1927" s="563" t="s">
        <v>2342</v>
      </c>
      <c r="H1927" s="563" t="s">
        <v>2343</v>
      </c>
      <c r="I1927" s="563" t="s">
        <v>26782</v>
      </c>
      <c r="J1927" s="563" t="s">
        <v>24001</v>
      </c>
      <c r="K1927" s="563" t="s">
        <v>24001</v>
      </c>
      <c r="L1927" s="563" t="s">
        <v>24001</v>
      </c>
      <c r="M1927" s="563" t="s">
        <v>24001</v>
      </c>
      <c r="N1927" s="563" t="s">
        <v>24001</v>
      </c>
      <c r="O1927" s="564" t="s">
        <v>24001</v>
      </c>
      <c r="P1927" s="564" t="s">
        <v>24001</v>
      </c>
      <c r="Q1927" s="564">
        <v>33148</v>
      </c>
      <c r="R1927" s="564"/>
      <c r="S1927" s="564" t="s">
        <v>30413</v>
      </c>
    </row>
    <row r="1928" spans="1:19" x14ac:dyDescent="0.35">
      <c r="A1928" s="559">
        <v>3911</v>
      </c>
      <c r="B1928" s="563" t="s">
        <v>484</v>
      </c>
      <c r="C1928" s="563" t="s">
        <v>2950</v>
      </c>
      <c r="D1928" s="563" t="s">
        <v>2349</v>
      </c>
      <c r="E1928" s="563" t="s">
        <v>2340</v>
      </c>
      <c r="F1928" s="563" t="s">
        <v>2348</v>
      </c>
      <c r="G1928" s="563" t="s">
        <v>2342</v>
      </c>
      <c r="H1928" s="563" t="s">
        <v>2343</v>
      </c>
      <c r="I1928" s="563" t="s">
        <v>26785</v>
      </c>
      <c r="J1928" s="563" t="s">
        <v>24001</v>
      </c>
      <c r="K1928" s="563" t="s">
        <v>24001</v>
      </c>
      <c r="L1928" s="563" t="s">
        <v>24001</v>
      </c>
      <c r="M1928" s="563" t="s">
        <v>24001</v>
      </c>
      <c r="N1928" s="563" t="s">
        <v>24001</v>
      </c>
      <c r="O1928" s="564" t="s">
        <v>24001</v>
      </c>
      <c r="P1928" s="564" t="s">
        <v>24001</v>
      </c>
      <c r="Q1928" s="564">
        <v>33148</v>
      </c>
      <c r="R1928" s="564"/>
      <c r="S1928" s="564" t="s">
        <v>30414</v>
      </c>
    </row>
    <row r="1929" spans="1:19" x14ac:dyDescent="0.35">
      <c r="A1929" s="562">
        <v>3912</v>
      </c>
      <c r="B1929" s="563" t="s">
        <v>484</v>
      </c>
      <c r="C1929" s="563" t="s">
        <v>2950</v>
      </c>
      <c r="D1929" s="563" t="s">
        <v>2352</v>
      </c>
      <c r="E1929" s="563" t="s">
        <v>2350</v>
      </c>
      <c r="F1929" s="563" t="s">
        <v>2351</v>
      </c>
      <c r="G1929" s="563" t="s">
        <v>2342</v>
      </c>
      <c r="H1929" s="563" t="s">
        <v>2343</v>
      </c>
      <c r="I1929" s="563" t="s">
        <v>26786</v>
      </c>
      <c r="J1929" s="563" t="s">
        <v>24001</v>
      </c>
      <c r="K1929" s="563" t="s">
        <v>24001</v>
      </c>
      <c r="L1929" s="563" t="s">
        <v>24001</v>
      </c>
      <c r="M1929" s="563" t="s">
        <v>24001</v>
      </c>
      <c r="N1929" s="563" t="s">
        <v>24001</v>
      </c>
      <c r="O1929" s="564" t="s">
        <v>24001</v>
      </c>
      <c r="P1929" s="564" t="s">
        <v>24001</v>
      </c>
      <c r="Q1929" s="564">
        <v>33148</v>
      </c>
      <c r="R1929" s="564"/>
      <c r="S1929" s="564" t="s">
        <v>30415</v>
      </c>
    </row>
    <row r="1930" spans="1:19" x14ac:dyDescent="0.35">
      <c r="A1930" s="559">
        <v>3913</v>
      </c>
      <c r="B1930" s="563" t="s">
        <v>484</v>
      </c>
      <c r="C1930" s="563" t="s">
        <v>2950</v>
      </c>
      <c r="D1930" s="563" t="s">
        <v>2356</v>
      </c>
      <c r="E1930" s="563" t="s">
        <v>2353</v>
      </c>
      <c r="F1930" s="563" t="s">
        <v>2354</v>
      </c>
      <c r="G1930" s="563" t="s">
        <v>2342</v>
      </c>
      <c r="H1930" s="563" t="s">
        <v>2355</v>
      </c>
      <c r="I1930" s="563" t="s">
        <v>26690</v>
      </c>
      <c r="J1930" s="563" t="s">
        <v>109</v>
      </c>
      <c r="K1930" s="563" t="s">
        <v>24001</v>
      </c>
      <c r="L1930" s="563" t="s">
        <v>24001</v>
      </c>
      <c r="M1930" s="563" t="s">
        <v>24001</v>
      </c>
      <c r="N1930" s="563" t="s">
        <v>24001</v>
      </c>
      <c r="O1930" s="564" t="s">
        <v>24001</v>
      </c>
      <c r="P1930" s="564" t="s">
        <v>24001</v>
      </c>
      <c r="Q1930" s="564">
        <v>33148</v>
      </c>
      <c r="R1930" s="564"/>
      <c r="S1930" s="564" t="s">
        <v>30416</v>
      </c>
    </row>
    <row r="1931" spans="1:19" x14ac:dyDescent="0.35">
      <c r="A1931" s="559">
        <v>3914</v>
      </c>
      <c r="B1931" s="563" t="s">
        <v>484</v>
      </c>
      <c r="C1931" s="563" t="s">
        <v>2950</v>
      </c>
      <c r="D1931" s="563" t="s">
        <v>2358</v>
      </c>
      <c r="E1931" s="563" t="s">
        <v>24001</v>
      </c>
      <c r="F1931" s="563" t="s">
        <v>2357</v>
      </c>
      <c r="G1931" s="563" t="s">
        <v>2342</v>
      </c>
      <c r="H1931" s="563" t="s">
        <v>55</v>
      </c>
      <c r="I1931" s="563" t="s">
        <v>26690</v>
      </c>
      <c r="J1931" s="563" t="s">
        <v>24001</v>
      </c>
      <c r="K1931" s="563" t="s">
        <v>24001</v>
      </c>
      <c r="L1931" s="563" t="s">
        <v>24001</v>
      </c>
      <c r="M1931" s="563" t="s">
        <v>24001</v>
      </c>
      <c r="N1931" s="563" t="s">
        <v>24001</v>
      </c>
      <c r="O1931" s="564" t="s">
        <v>24001</v>
      </c>
      <c r="P1931" s="564" t="s">
        <v>24001</v>
      </c>
      <c r="Q1931" s="564">
        <v>33148</v>
      </c>
      <c r="R1931" s="564"/>
      <c r="S1931" s="564" t="s">
        <v>2358</v>
      </c>
    </row>
    <row r="1932" spans="1:19" x14ac:dyDescent="0.35">
      <c r="A1932" s="562">
        <v>5400</v>
      </c>
      <c r="B1932" s="563" t="s">
        <v>484</v>
      </c>
      <c r="C1932" s="563" t="s">
        <v>28883</v>
      </c>
      <c r="D1932" s="563" t="s">
        <v>14046</v>
      </c>
      <c r="E1932" s="563" t="s">
        <v>14042</v>
      </c>
      <c r="F1932" s="563" t="s">
        <v>14043</v>
      </c>
      <c r="G1932" s="563" t="s">
        <v>14044</v>
      </c>
      <c r="H1932" s="563" t="s">
        <v>14045</v>
      </c>
      <c r="I1932" s="563" t="s">
        <v>26690</v>
      </c>
      <c r="J1932" s="563" t="s">
        <v>24001</v>
      </c>
      <c r="K1932" s="563" t="s">
        <v>62</v>
      </c>
      <c r="L1932" s="563" t="s">
        <v>24001</v>
      </c>
      <c r="M1932" s="563" t="s">
        <v>24001</v>
      </c>
      <c r="N1932" s="563" t="s">
        <v>24001</v>
      </c>
      <c r="O1932" s="564" t="s">
        <v>24001</v>
      </c>
      <c r="P1932" s="564" t="s">
        <v>24001</v>
      </c>
      <c r="Q1932" s="564">
        <v>33148</v>
      </c>
      <c r="R1932" s="564"/>
      <c r="S1932" s="564" t="s">
        <v>30417</v>
      </c>
    </row>
    <row r="1933" spans="1:19" x14ac:dyDescent="0.35">
      <c r="A1933" s="559">
        <v>5401</v>
      </c>
      <c r="B1933" s="563" t="s">
        <v>484</v>
      </c>
      <c r="C1933" s="563" t="s">
        <v>28883</v>
      </c>
      <c r="D1933" s="563" t="s">
        <v>14049</v>
      </c>
      <c r="E1933" s="563" t="s">
        <v>14047</v>
      </c>
      <c r="F1933" s="563" t="s">
        <v>14048</v>
      </c>
      <c r="G1933" s="563" t="s">
        <v>14044</v>
      </c>
      <c r="H1933" s="563" t="s">
        <v>4016</v>
      </c>
      <c r="I1933" s="563" t="s">
        <v>26690</v>
      </c>
      <c r="J1933" s="563" t="s">
        <v>24001</v>
      </c>
      <c r="K1933" s="563" t="s">
        <v>24001</v>
      </c>
      <c r="L1933" s="563" t="s">
        <v>24001</v>
      </c>
      <c r="M1933" s="563" t="s">
        <v>24001</v>
      </c>
      <c r="N1933" s="563" t="s">
        <v>24001</v>
      </c>
      <c r="O1933" s="564" t="s">
        <v>24001</v>
      </c>
      <c r="P1933" s="564" t="s">
        <v>24001</v>
      </c>
      <c r="Q1933" s="564">
        <v>33148</v>
      </c>
      <c r="R1933" s="564"/>
      <c r="S1933" s="564" t="s">
        <v>30418</v>
      </c>
    </row>
    <row r="1934" spans="1:19" x14ac:dyDescent="0.35">
      <c r="A1934" s="559">
        <v>5402</v>
      </c>
      <c r="B1934" s="563" t="s">
        <v>484</v>
      </c>
      <c r="C1934" s="563" t="s">
        <v>28883</v>
      </c>
      <c r="D1934" s="563" t="s">
        <v>14051</v>
      </c>
      <c r="E1934" s="563" t="s">
        <v>14047</v>
      </c>
      <c r="F1934" s="563" t="s">
        <v>14050</v>
      </c>
      <c r="G1934" s="563" t="s">
        <v>14044</v>
      </c>
      <c r="H1934" s="563" t="s">
        <v>55</v>
      </c>
      <c r="I1934" s="563" t="s">
        <v>26690</v>
      </c>
      <c r="J1934" s="563" t="s">
        <v>24001</v>
      </c>
      <c r="K1934" s="563" t="s">
        <v>24001</v>
      </c>
      <c r="L1934" s="563" t="s">
        <v>24001</v>
      </c>
      <c r="M1934" s="563" t="s">
        <v>24001</v>
      </c>
      <c r="N1934" s="563" t="s">
        <v>24001</v>
      </c>
      <c r="O1934" s="564" t="s">
        <v>24001</v>
      </c>
      <c r="P1934" s="564" t="s">
        <v>24001</v>
      </c>
      <c r="Q1934" s="564">
        <v>33148</v>
      </c>
      <c r="R1934" s="564"/>
      <c r="S1934" s="564" t="s">
        <v>14051</v>
      </c>
    </row>
    <row r="1935" spans="1:19" x14ac:dyDescent="0.35">
      <c r="A1935" s="562">
        <v>5001</v>
      </c>
      <c r="B1935" s="563" t="s">
        <v>484</v>
      </c>
      <c r="C1935" s="563" t="s">
        <v>30419</v>
      </c>
      <c r="D1935" s="563" t="s">
        <v>12005</v>
      </c>
      <c r="E1935" s="563" t="s">
        <v>24001</v>
      </c>
      <c r="F1935" s="563" t="s">
        <v>12002</v>
      </c>
      <c r="G1935" s="563" t="s">
        <v>12003</v>
      </c>
      <c r="H1935" s="563" t="s">
        <v>12004</v>
      </c>
      <c r="I1935" s="563" t="s">
        <v>26690</v>
      </c>
      <c r="J1935" s="563" t="s">
        <v>24001</v>
      </c>
      <c r="K1935" s="563" t="s">
        <v>24001</v>
      </c>
      <c r="L1935" s="563" t="s">
        <v>24001</v>
      </c>
      <c r="M1935" s="563" t="s">
        <v>24001</v>
      </c>
      <c r="N1935" s="563" t="s">
        <v>24001</v>
      </c>
      <c r="O1935" s="564" t="s">
        <v>24001</v>
      </c>
      <c r="P1935" s="564" t="s">
        <v>24001</v>
      </c>
      <c r="Q1935" s="564">
        <v>33148</v>
      </c>
      <c r="R1935" s="564"/>
      <c r="S1935" s="564" t="s">
        <v>30420</v>
      </c>
    </row>
    <row r="1936" spans="1:19" x14ac:dyDescent="0.35">
      <c r="A1936" s="559">
        <v>5002</v>
      </c>
      <c r="B1936" s="563" t="s">
        <v>484</v>
      </c>
      <c r="C1936" s="563" t="s">
        <v>30419</v>
      </c>
      <c r="D1936" s="563" t="s">
        <v>12008</v>
      </c>
      <c r="E1936" s="563" t="s">
        <v>12006</v>
      </c>
      <c r="F1936" s="563" t="s">
        <v>12007</v>
      </c>
      <c r="G1936" s="563" t="s">
        <v>12003</v>
      </c>
      <c r="H1936" s="563" t="s">
        <v>973</v>
      </c>
      <c r="I1936" s="563" t="s">
        <v>26690</v>
      </c>
      <c r="J1936" s="563" t="s">
        <v>24001</v>
      </c>
      <c r="K1936" s="563" t="s">
        <v>62</v>
      </c>
      <c r="L1936" s="563" t="s">
        <v>24001</v>
      </c>
      <c r="M1936" s="563" t="s">
        <v>24001</v>
      </c>
      <c r="N1936" s="563" t="s">
        <v>24001</v>
      </c>
      <c r="O1936" s="564" t="s">
        <v>24001</v>
      </c>
      <c r="P1936" s="564" t="s">
        <v>24001</v>
      </c>
      <c r="Q1936" s="564">
        <v>33148</v>
      </c>
      <c r="R1936" s="564">
        <v>42023.4503819444</v>
      </c>
      <c r="S1936" s="564" t="s">
        <v>30421</v>
      </c>
    </row>
    <row r="1937" spans="1:19" x14ac:dyDescent="0.35">
      <c r="A1937" s="559">
        <v>2664</v>
      </c>
      <c r="B1937" s="563" t="s">
        <v>484</v>
      </c>
      <c r="C1937" s="563" t="s">
        <v>8758</v>
      </c>
      <c r="D1937" s="563" t="s">
        <v>8792</v>
      </c>
      <c r="E1937" s="563" t="s">
        <v>8788</v>
      </c>
      <c r="F1937" s="563" t="s">
        <v>8789</v>
      </c>
      <c r="G1937" s="563" t="s">
        <v>8790</v>
      </c>
      <c r="H1937" s="563" t="s">
        <v>8791</v>
      </c>
      <c r="I1937" s="563" t="s">
        <v>26690</v>
      </c>
      <c r="J1937" s="563" t="s">
        <v>24001</v>
      </c>
      <c r="K1937" s="563" t="s">
        <v>62</v>
      </c>
      <c r="L1937" s="563" t="s">
        <v>24001</v>
      </c>
      <c r="M1937" s="563" t="s">
        <v>24001</v>
      </c>
      <c r="N1937" s="563" t="s">
        <v>24001</v>
      </c>
      <c r="O1937" s="564" t="s">
        <v>24001</v>
      </c>
      <c r="P1937" s="564" t="s">
        <v>24001</v>
      </c>
      <c r="Q1937" s="564">
        <v>33148</v>
      </c>
      <c r="R1937" s="564"/>
      <c r="S1937" s="564" t="s">
        <v>30422</v>
      </c>
    </row>
    <row r="1938" spans="1:19" x14ac:dyDescent="0.35">
      <c r="A1938" s="562">
        <v>787</v>
      </c>
      <c r="B1938" s="563" t="s">
        <v>484</v>
      </c>
      <c r="C1938" s="563" t="s">
        <v>18666</v>
      </c>
      <c r="D1938" s="563" t="s">
        <v>18908</v>
      </c>
      <c r="E1938" s="563" t="s">
        <v>18905</v>
      </c>
      <c r="F1938" s="563" t="s">
        <v>18906</v>
      </c>
      <c r="G1938" s="563" t="s">
        <v>18907</v>
      </c>
      <c r="H1938" s="563" t="s">
        <v>18669</v>
      </c>
      <c r="I1938" s="563" t="s">
        <v>26690</v>
      </c>
      <c r="J1938" s="563" t="s">
        <v>24001</v>
      </c>
      <c r="K1938" s="563" t="s">
        <v>24001</v>
      </c>
      <c r="L1938" s="563" t="s">
        <v>24001</v>
      </c>
      <c r="M1938" s="563" t="s">
        <v>24001</v>
      </c>
      <c r="N1938" s="563" t="s">
        <v>24001</v>
      </c>
      <c r="O1938" s="564" t="s">
        <v>24001</v>
      </c>
      <c r="P1938" s="564" t="s">
        <v>24001</v>
      </c>
      <c r="Q1938" s="564">
        <v>33148</v>
      </c>
      <c r="R1938" s="564"/>
      <c r="S1938" s="564" t="s">
        <v>30423</v>
      </c>
    </row>
    <row r="1939" spans="1:19" x14ac:dyDescent="0.35">
      <c r="A1939" s="559">
        <v>788</v>
      </c>
      <c r="B1939" s="563" t="s">
        <v>484</v>
      </c>
      <c r="C1939" s="563" t="s">
        <v>18666</v>
      </c>
      <c r="D1939" s="563" t="s">
        <v>18912</v>
      </c>
      <c r="E1939" s="563" t="s">
        <v>18909</v>
      </c>
      <c r="F1939" s="563" t="s">
        <v>18910</v>
      </c>
      <c r="G1939" s="563" t="s">
        <v>18907</v>
      </c>
      <c r="H1939" s="563" t="s">
        <v>18911</v>
      </c>
      <c r="I1939" s="563" t="s">
        <v>26690</v>
      </c>
      <c r="J1939" s="563" t="s">
        <v>24001</v>
      </c>
      <c r="K1939" s="563" t="s">
        <v>154</v>
      </c>
      <c r="L1939" s="563" t="s">
        <v>24001</v>
      </c>
      <c r="M1939" s="563" t="s">
        <v>24001</v>
      </c>
      <c r="N1939" s="563" t="s">
        <v>24001</v>
      </c>
      <c r="O1939" s="564" t="s">
        <v>24001</v>
      </c>
      <c r="P1939" s="564" t="s">
        <v>24001</v>
      </c>
      <c r="Q1939" s="564">
        <v>33148</v>
      </c>
      <c r="R1939" s="564"/>
      <c r="S1939" s="564" t="s">
        <v>30424</v>
      </c>
    </row>
    <row r="1940" spans="1:19" x14ac:dyDescent="0.35">
      <c r="A1940" s="559">
        <v>789</v>
      </c>
      <c r="B1940" s="563" t="s">
        <v>484</v>
      </c>
      <c r="C1940" s="563" t="s">
        <v>18666</v>
      </c>
      <c r="D1940" s="563" t="s">
        <v>18915</v>
      </c>
      <c r="E1940" s="563" t="s">
        <v>18913</v>
      </c>
      <c r="F1940" s="563" t="s">
        <v>18914</v>
      </c>
      <c r="G1940" s="563" t="s">
        <v>18907</v>
      </c>
      <c r="H1940" s="563" t="s">
        <v>13044</v>
      </c>
      <c r="I1940" s="563" t="s">
        <v>26690</v>
      </c>
      <c r="J1940" s="563" t="s">
        <v>24001</v>
      </c>
      <c r="K1940" s="563" t="s">
        <v>62</v>
      </c>
      <c r="L1940" s="563" t="s">
        <v>24001</v>
      </c>
      <c r="M1940" s="563" t="s">
        <v>24001</v>
      </c>
      <c r="N1940" s="563" t="s">
        <v>24001</v>
      </c>
      <c r="O1940" s="564" t="s">
        <v>24001</v>
      </c>
      <c r="P1940" s="564" t="s">
        <v>24001</v>
      </c>
      <c r="Q1940" s="564">
        <v>33148</v>
      </c>
      <c r="R1940" s="564"/>
      <c r="S1940" s="564" t="s">
        <v>30425</v>
      </c>
    </row>
    <row r="1941" spans="1:19" x14ac:dyDescent="0.35">
      <c r="A1941" s="562">
        <v>790</v>
      </c>
      <c r="B1941" s="563" t="s">
        <v>484</v>
      </c>
      <c r="C1941" s="563" t="s">
        <v>18666</v>
      </c>
      <c r="D1941" s="563" t="s">
        <v>18918</v>
      </c>
      <c r="E1941" s="563" t="s">
        <v>18916</v>
      </c>
      <c r="F1941" s="563" t="s">
        <v>18917</v>
      </c>
      <c r="G1941" s="563" t="s">
        <v>18907</v>
      </c>
      <c r="H1941" s="563" t="s">
        <v>458</v>
      </c>
      <c r="I1941" s="563" t="s">
        <v>26690</v>
      </c>
      <c r="J1941" s="563" t="s">
        <v>24001</v>
      </c>
      <c r="K1941" s="563" t="s">
        <v>24001</v>
      </c>
      <c r="L1941" s="563" t="s">
        <v>24001</v>
      </c>
      <c r="M1941" s="563" t="s">
        <v>24001</v>
      </c>
      <c r="N1941" s="563" t="s">
        <v>24001</v>
      </c>
      <c r="O1941" s="564" t="s">
        <v>24001</v>
      </c>
      <c r="P1941" s="564" t="s">
        <v>24001</v>
      </c>
      <c r="Q1941" s="564">
        <v>33148</v>
      </c>
      <c r="R1941" s="564"/>
      <c r="S1941" s="564" t="s">
        <v>30426</v>
      </c>
    </row>
    <row r="1942" spans="1:19" x14ac:dyDescent="0.35">
      <c r="A1942" s="559">
        <v>791</v>
      </c>
      <c r="B1942" s="563" t="s">
        <v>484</v>
      </c>
      <c r="C1942" s="563" t="s">
        <v>18666</v>
      </c>
      <c r="D1942" s="563" t="s">
        <v>18922</v>
      </c>
      <c r="E1942" s="563" t="s">
        <v>18919</v>
      </c>
      <c r="F1942" s="563" t="s">
        <v>18920</v>
      </c>
      <c r="G1942" s="563" t="s">
        <v>18907</v>
      </c>
      <c r="H1942" s="563" t="s">
        <v>18921</v>
      </c>
      <c r="I1942" s="563" t="s">
        <v>26690</v>
      </c>
      <c r="J1942" s="563" t="s">
        <v>24001</v>
      </c>
      <c r="K1942" s="563" t="s">
        <v>24001</v>
      </c>
      <c r="L1942" s="563" t="s">
        <v>24001</v>
      </c>
      <c r="M1942" s="563" t="s">
        <v>24001</v>
      </c>
      <c r="N1942" s="563" t="s">
        <v>24001</v>
      </c>
      <c r="O1942" s="564" t="s">
        <v>24001</v>
      </c>
      <c r="P1942" s="564" t="s">
        <v>24001</v>
      </c>
      <c r="Q1942" s="564">
        <v>34144</v>
      </c>
      <c r="R1942" s="564"/>
      <c r="S1942" s="564" t="s">
        <v>30427</v>
      </c>
    </row>
    <row r="1943" spans="1:19" x14ac:dyDescent="0.35">
      <c r="A1943" s="559">
        <v>792</v>
      </c>
      <c r="B1943" s="563" t="s">
        <v>484</v>
      </c>
      <c r="C1943" s="563" t="s">
        <v>18666</v>
      </c>
      <c r="D1943" s="563" t="s">
        <v>18925</v>
      </c>
      <c r="E1943" s="563" t="s">
        <v>24001</v>
      </c>
      <c r="F1943" s="563" t="s">
        <v>18923</v>
      </c>
      <c r="G1943" s="563" t="s">
        <v>18907</v>
      </c>
      <c r="H1943" s="563" t="s">
        <v>18924</v>
      </c>
      <c r="I1943" s="563" t="s">
        <v>26690</v>
      </c>
      <c r="J1943" s="563" t="s">
        <v>24001</v>
      </c>
      <c r="K1943" s="563" t="s">
        <v>62</v>
      </c>
      <c r="L1943" s="563" t="s">
        <v>24001</v>
      </c>
      <c r="M1943" s="563" t="s">
        <v>899</v>
      </c>
      <c r="N1943" s="563" t="s">
        <v>30428</v>
      </c>
      <c r="O1943" s="564" t="s">
        <v>24001</v>
      </c>
      <c r="P1943" s="564" t="s">
        <v>24001</v>
      </c>
      <c r="Q1943" s="564">
        <v>34144</v>
      </c>
      <c r="R1943" s="564"/>
      <c r="S1943" s="564" t="s">
        <v>30429</v>
      </c>
    </row>
    <row r="1944" spans="1:19" x14ac:dyDescent="0.35">
      <c r="A1944" s="562">
        <v>793</v>
      </c>
      <c r="B1944" s="563" t="s">
        <v>484</v>
      </c>
      <c r="C1944" s="563" t="s">
        <v>18666</v>
      </c>
      <c r="D1944" s="563" t="s">
        <v>18929</v>
      </c>
      <c r="E1944" s="563" t="s">
        <v>18926</v>
      </c>
      <c r="F1944" s="563" t="s">
        <v>18927</v>
      </c>
      <c r="G1944" s="563" t="s">
        <v>18907</v>
      </c>
      <c r="H1944" s="563" t="s">
        <v>18928</v>
      </c>
      <c r="I1944" s="563" t="s">
        <v>26690</v>
      </c>
      <c r="J1944" s="563" t="s">
        <v>24001</v>
      </c>
      <c r="K1944" s="563" t="s">
        <v>62</v>
      </c>
      <c r="L1944" s="563" t="s">
        <v>24001</v>
      </c>
      <c r="M1944" s="563" t="s">
        <v>24001</v>
      </c>
      <c r="N1944" s="563" t="s">
        <v>24001</v>
      </c>
      <c r="O1944" s="564" t="s">
        <v>24001</v>
      </c>
      <c r="P1944" s="564" t="s">
        <v>24001</v>
      </c>
      <c r="Q1944" s="564">
        <v>33148</v>
      </c>
      <c r="R1944" s="564"/>
      <c r="S1944" s="564" t="s">
        <v>30430</v>
      </c>
    </row>
    <row r="1945" spans="1:19" x14ac:dyDescent="0.35">
      <c r="A1945" s="559">
        <v>794</v>
      </c>
      <c r="B1945" s="563" t="s">
        <v>484</v>
      </c>
      <c r="C1945" s="563" t="s">
        <v>18666</v>
      </c>
      <c r="D1945" s="563" t="s">
        <v>18932</v>
      </c>
      <c r="E1945" s="563" t="s">
        <v>18930</v>
      </c>
      <c r="F1945" s="563" t="s">
        <v>18931</v>
      </c>
      <c r="G1945" s="563" t="s">
        <v>18907</v>
      </c>
      <c r="H1945" s="563" t="s">
        <v>525</v>
      </c>
      <c r="I1945" s="563" t="s">
        <v>26690</v>
      </c>
      <c r="J1945" s="563" t="s">
        <v>24001</v>
      </c>
      <c r="K1945" s="563" t="s">
        <v>24001</v>
      </c>
      <c r="L1945" s="563" t="s">
        <v>24001</v>
      </c>
      <c r="M1945" s="563" t="s">
        <v>24001</v>
      </c>
      <c r="N1945" s="563" t="s">
        <v>24001</v>
      </c>
      <c r="O1945" s="564" t="s">
        <v>24001</v>
      </c>
      <c r="P1945" s="564" t="s">
        <v>24001</v>
      </c>
      <c r="Q1945" s="564">
        <v>33148</v>
      </c>
      <c r="R1945" s="564"/>
      <c r="S1945" s="564" t="s">
        <v>30431</v>
      </c>
    </row>
    <row r="1946" spans="1:19" x14ac:dyDescent="0.35">
      <c r="A1946" s="559">
        <v>795</v>
      </c>
      <c r="B1946" s="563" t="s">
        <v>484</v>
      </c>
      <c r="C1946" s="563" t="s">
        <v>18666</v>
      </c>
      <c r="D1946" s="563" t="s">
        <v>18934</v>
      </c>
      <c r="E1946" s="563" t="s">
        <v>18913</v>
      </c>
      <c r="F1946" s="563" t="s">
        <v>18933</v>
      </c>
      <c r="G1946" s="563" t="s">
        <v>18907</v>
      </c>
      <c r="H1946" s="563" t="s">
        <v>55</v>
      </c>
      <c r="I1946" s="563" t="s">
        <v>26690</v>
      </c>
      <c r="J1946" s="563" t="s">
        <v>24001</v>
      </c>
      <c r="K1946" s="563" t="s">
        <v>24001</v>
      </c>
      <c r="L1946" s="563" t="s">
        <v>24001</v>
      </c>
      <c r="M1946" s="563" t="s">
        <v>24001</v>
      </c>
      <c r="N1946" s="563" t="s">
        <v>24001</v>
      </c>
      <c r="O1946" s="564" t="s">
        <v>24001</v>
      </c>
      <c r="P1946" s="564" t="s">
        <v>24001</v>
      </c>
      <c r="Q1946" s="564">
        <v>33148</v>
      </c>
      <c r="R1946" s="564"/>
      <c r="S1946" s="564" t="s">
        <v>18934</v>
      </c>
    </row>
    <row r="1947" spans="1:19" x14ac:dyDescent="0.35">
      <c r="A1947" s="562">
        <v>796</v>
      </c>
      <c r="B1947" s="563" t="s">
        <v>484</v>
      </c>
      <c r="C1947" s="563" t="s">
        <v>18666</v>
      </c>
      <c r="D1947" s="563" t="s">
        <v>18938</v>
      </c>
      <c r="E1947" s="563" t="s">
        <v>18935</v>
      </c>
      <c r="F1947" s="563" t="s">
        <v>18936</v>
      </c>
      <c r="G1947" s="563" t="s">
        <v>18907</v>
      </c>
      <c r="H1947" s="563" t="s">
        <v>18937</v>
      </c>
      <c r="I1947" s="563" t="s">
        <v>26690</v>
      </c>
      <c r="J1947" s="563" t="s">
        <v>24001</v>
      </c>
      <c r="K1947" s="563" t="s">
        <v>24001</v>
      </c>
      <c r="L1947" s="563" t="s">
        <v>24001</v>
      </c>
      <c r="M1947" s="563" t="s">
        <v>24001</v>
      </c>
      <c r="N1947" s="563" t="s">
        <v>24001</v>
      </c>
      <c r="O1947" s="564" t="s">
        <v>24001</v>
      </c>
      <c r="P1947" s="564" t="s">
        <v>24001</v>
      </c>
      <c r="Q1947" s="564">
        <v>33148</v>
      </c>
      <c r="R1947" s="564"/>
      <c r="S1947" s="564" t="s">
        <v>30432</v>
      </c>
    </row>
    <row r="1948" spans="1:19" x14ac:dyDescent="0.35">
      <c r="A1948" s="559">
        <v>1129</v>
      </c>
      <c r="B1948" s="563" t="s">
        <v>484</v>
      </c>
      <c r="C1948" s="563" t="s">
        <v>28929</v>
      </c>
      <c r="D1948" s="563" t="s">
        <v>17457</v>
      </c>
      <c r="E1948" s="563" t="s">
        <v>17454</v>
      </c>
      <c r="F1948" s="563" t="s">
        <v>17455</v>
      </c>
      <c r="G1948" s="563" t="s">
        <v>17456</v>
      </c>
      <c r="H1948" s="563" t="s">
        <v>2878</v>
      </c>
      <c r="I1948" s="563" t="s">
        <v>26690</v>
      </c>
      <c r="J1948" s="563" t="s">
        <v>109</v>
      </c>
      <c r="K1948" s="563" t="s">
        <v>24001</v>
      </c>
      <c r="L1948" s="563" t="s">
        <v>24001</v>
      </c>
      <c r="M1948" s="563" t="s">
        <v>24001</v>
      </c>
      <c r="N1948" s="563" t="s">
        <v>24001</v>
      </c>
      <c r="O1948" s="564" t="s">
        <v>24001</v>
      </c>
      <c r="P1948" s="564" t="s">
        <v>24001</v>
      </c>
      <c r="Q1948" s="564">
        <v>33148</v>
      </c>
      <c r="R1948" s="564"/>
      <c r="S1948" s="564" t="s">
        <v>30433</v>
      </c>
    </row>
    <row r="1949" spans="1:19" x14ac:dyDescent="0.35">
      <c r="A1949" s="559">
        <v>1130</v>
      </c>
      <c r="B1949" s="563" t="s">
        <v>484</v>
      </c>
      <c r="C1949" s="563" t="s">
        <v>28929</v>
      </c>
      <c r="D1949" s="563" t="s">
        <v>17459</v>
      </c>
      <c r="E1949" s="563" t="s">
        <v>17454</v>
      </c>
      <c r="F1949" s="563" t="s">
        <v>17458</v>
      </c>
      <c r="G1949" s="563" t="s">
        <v>17456</v>
      </c>
      <c r="H1949" s="563" t="s">
        <v>55</v>
      </c>
      <c r="I1949" s="563" t="s">
        <v>26690</v>
      </c>
      <c r="J1949" s="563" t="s">
        <v>109</v>
      </c>
      <c r="K1949" s="563" t="s">
        <v>24001</v>
      </c>
      <c r="L1949" s="563" t="s">
        <v>24001</v>
      </c>
      <c r="M1949" s="563" t="s">
        <v>24001</v>
      </c>
      <c r="N1949" s="563" t="s">
        <v>24001</v>
      </c>
      <c r="O1949" s="564" t="s">
        <v>24001</v>
      </c>
      <c r="P1949" s="564" t="s">
        <v>24001</v>
      </c>
      <c r="Q1949" s="564">
        <v>33148</v>
      </c>
      <c r="R1949" s="564"/>
      <c r="S1949" s="564" t="s">
        <v>17459</v>
      </c>
    </row>
    <row r="1950" spans="1:19" x14ac:dyDescent="0.35">
      <c r="A1950" s="562">
        <v>1131</v>
      </c>
      <c r="B1950" s="563" t="s">
        <v>484</v>
      </c>
      <c r="C1950" s="563" t="s">
        <v>28929</v>
      </c>
      <c r="D1950" s="563" t="s">
        <v>17463</v>
      </c>
      <c r="E1950" s="563" t="s">
        <v>17460</v>
      </c>
      <c r="F1950" s="563" t="s">
        <v>17461</v>
      </c>
      <c r="G1950" s="563" t="s">
        <v>17456</v>
      </c>
      <c r="H1950" s="563" t="s">
        <v>17462</v>
      </c>
      <c r="I1950" s="563" t="s">
        <v>26690</v>
      </c>
      <c r="J1950" s="563" t="s">
        <v>109</v>
      </c>
      <c r="K1950" s="563" t="s">
        <v>24001</v>
      </c>
      <c r="L1950" s="563" t="s">
        <v>24001</v>
      </c>
      <c r="M1950" s="563" t="s">
        <v>24001</v>
      </c>
      <c r="N1950" s="563" t="s">
        <v>24001</v>
      </c>
      <c r="O1950" s="564" t="s">
        <v>24001</v>
      </c>
      <c r="P1950" s="564" t="s">
        <v>24001</v>
      </c>
      <c r="Q1950" s="564">
        <v>33148</v>
      </c>
      <c r="R1950" s="564"/>
      <c r="S1950" s="564" t="s">
        <v>30434</v>
      </c>
    </row>
    <row r="1951" spans="1:19" x14ac:dyDescent="0.35">
      <c r="A1951" s="559">
        <v>33</v>
      </c>
      <c r="B1951" s="563" t="s">
        <v>484</v>
      </c>
      <c r="C1951" s="563" t="s">
        <v>15461</v>
      </c>
      <c r="D1951" s="563" t="s">
        <v>15467</v>
      </c>
      <c r="E1951" s="563" t="s">
        <v>24001</v>
      </c>
      <c r="F1951" s="563" t="s">
        <v>15465</v>
      </c>
      <c r="G1951" s="563" t="s">
        <v>15466</v>
      </c>
      <c r="H1951" s="563" t="s">
        <v>13903</v>
      </c>
      <c r="I1951" s="563" t="s">
        <v>26690</v>
      </c>
      <c r="J1951" s="563" t="s">
        <v>109</v>
      </c>
      <c r="K1951" s="563" t="s">
        <v>24001</v>
      </c>
      <c r="L1951" s="563" t="s">
        <v>24001</v>
      </c>
      <c r="M1951" s="563" t="s">
        <v>24001</v>
      </c>
      <c r="N1951" s="563" t="s">
        <v>24001</v>
      </c>
      <c r="O1951" s="564" t="s">
        <v>24001</v>
      </c>
      <c r="P1951" s="564" t="s">
        <v>26697</v>
      </c>
      <c r="Q1951" s="564">
        <v>38404</v>
      </c>
      <c r="R1951" s="564"/>
      <c r="S1951" s="564" t="s">
        <v>30435</v>
      </c>
    </row>
    <row r="1952" spans="1:19" x14ac:dyDescent="0.35">
      <c r="A1952" s="559">
        <v>1132</v>
      </c>
      <c r="B1952" s="563" t="s">
        <v>484</v>
      </c>
      <c r="C1952" s="563" t="s">
        <v>28929</v>
      </c>
      <c r="D1952" s="563" t="s">
        <v>17467</v>
      </c>
      <c r="E1952" s="563" t="s">
        <v>17464</v>
      </c>
      <c r="F1952" s="563" t="s">
        <v>17465</v>
      </c>
      <c r="G1952" s="563" t="s">
        <v>17466</v>
      </c>
      <c r="H1952" s="563" t="s">
        <v>55</v>
      </c>
      <c r="I1952" s="563" t="s">
        <v>26690</v>
      </c>
      <c r="J1952" s="563" t="s">
        <v>24001</v>
      </c>
      <c r="K1952" s="563" t="s">
        <v>24001</v>
      </c>
      <c r="L1952" s="563" t="s">
        <v>24001</v>
      </c>
      <c r="M1952" s="563" t="s">
        <v>24001</v>
      </c>
      <c r="N1952" s="563" t="s">
        <v>24001</v>
      </c>
      <c r="O1952" s="564" t="s">
        <v>24001</v>
      </c>
      <c r="P1952" s="564" t="s">
        <v>24001</v>
      </c>
      <c r="Q1952" s="564">
        <v>33148</v>
      </c>
      <c r="R1952" s="564"/>
      <c r="S1952" s="564" t="s">
        <v>17467</v>
      </c>
    </row>
    <row r="1953" spans="1:19" x14ac:dyDescent="0.35">
      <c r="A1953" s="562">
        <v>1133</v>
      </c>
      <c r="B1953" s="563" t="s">
        <v>484</v>
      </c>
      <c r="C1953" s="563" t="s">
        <v>28929</v>
      </c>
      <c r="D1953" s="563" t="s">
        <v>17471</v>
      </c>
      <c r="E1953" s="563" t="s">
        <v>17468</v>
      </c>
      <c r="F1953" s="563" t="s">
        <v>17469</v>
      </c>
      <c r="G1953" s="563" t="s">
        <v>17470</v>
      </c>
      <c r="H1953" s="563" t="s">
        <v>3450</v>
      </c>
      <c r="I1953" s="563" t="s">
        <v>26690</v>
      </c>
      <c r="J1953" s="563" t="s">
        <v>109</v>
      </c>
      <c r="K1953" s="563" t="s">
        <v>24001</v>
      </c>
      <c r="L1953" s="563" t="s">
        <v>24001</v>
      </c>
      <c r="M1953" s="563" t="s">
        <v>24001</v>
      </c>
      <c r="N1953" s="563" t="s">
        <v>24001</v>
      </c>
      <c r="O1953" s="564" t="s">
        <v>24001</v>
      </c>
      <c r="P1953" s="564" t="s">
        <v>24001</v>
      </c>
      <c r="Q1953" s="564">
        <v>33148</v>
      </c>
      <c r="R1953" s="564">
        <v>38509</v>
      </c>
      <c r="S1953" s="564" t="s">
        <v>30436</v>
      </c>
    </row>
    <row r="1954" spans="1:19" x14ac:dyDescent="0.35">
      <c r="A1954" s="559">
        <v>1134</v>
      </c>
      <c r="B1954" s="563" t="s">
        <v>484</v>
      </c>
      <c r="C1954" s="563" t="s">
        <v>28929</v>
      </c>
      <c r="D1954" s="563" t="s">
        <v>17475</v>
      </c>
      <c r="E1954" s="563" t="s">
        <v>17472</v>
      </c>
      <c r="F1954" s="563" t="s">
        <v>17473</v>
      </c>
      <c r="G1954" s="563" t="s">
        <v>17474</v>
      </c>
      <c r="H1954" s="563" t="s">
        <v>3785</v>
      </c>
      <c r="I1954" s="563" t="s">
        <v>26690</v>
      </c>
      <c r="J1954" s="563" t="s">
        <v>24001</v>
      </c>
      <c r="K1954" s="563" t="s">
        <v>24001</v>
      </c>
      <c r="L1954" s="563" t="s">
        <v>24001</v>
      </c>
      <c r="M1954" s="563" t="s">
        <v>24001</v>
      </c>
      <c r="N1954" s="563" t="s">
        <v>24001</v>
      </c>
      <c r="O1954" s="564" t="s">
        <v>24001</v>
      </c>
      <c r="P1954" s="564" t="s">
        <v>24001</v>
      </c>
      <c r="Q1954" s="564">
        <v>33148</v>
      </c>
      <c r="R1954" s="564"/>
      <c r="S1954" s="564" t="s">
        <v>30437</v>
      </c>
    </row>
    <row r="1955" spans="1:19" x14ac:dyDescent="0.35">
      <c r="A1955" s="559">
        <v>4465</v>
      </c>
      <c r="B1955" s="563" t="s">
        <v>484</v>
      </c>
      <c r="C1955" s="563" t="s">
        <v>11038</v>
      </c>
      <c r="D1955" s="563" t="s">
        <v>11103</v>
      </c>
      <c r="E1955" s="563" t="s">
        <v>11099</v>
      </c>
      <c r="F1955" s="563" t="s">
        <v>11100</v>
      </c>
      <c r="G1955" s="563" t="s">
        <v>11101</v>
      </c>
      <c r="H1955" s="563" t="s">
        <v>11102</v>
      </c>
      <c r="I1955" s="563" t="s">
        <v>26690</v>
      </c>
      <c r="J1955" s="563" t="s">
        <v>24001</v>
      </c>
      <c r="K1955" s="563" t="s">
        <v>62</v>
      </c>
      <c r="L1955" s="563" t="s">
        <v>27640</v>
      </c>
      <c r="M1955" s="563" t="s">
        <v>24001</v>
      </c>
      <c r="N1955" s="563" t="s">
        <v>24001</v>
      </c>
      <c r="O1955" s="564" t="s">
        <v>24001</v>
      </c>
      <c r="P1955" s="564" t="s">
        <v>24001</v>
      </c>
      <c r="Q1955" s="564">
        <v>33148</v>
      </c>
      <c r="R1955" s="564"/>
      <c r="S1955" s="564" t="s">
        <v>30438</v>
      </c>
    </row>
    <row r="1956" spans="1:19" x14ac:dyDescent="0.35">
      <c r="A1956" s="562">
        <v>4466</v>
      </c>
      <c r="B1956" s="563" t="s">
        <v>484</v>
      </c>
      <c r="C1956" s="563" t="s">
        <v>11038</v>
      </c>
      <c r="D1956" s="563" t="s">
        <v>11106</v>
      </c>
      <c r="E1956" s="563" t="s">
        <v>11104</v>
      </c>
      <c r="F1956" s="563" t="s">
        <v>11105</v>
      </c>
      <c r="G1956" s="563" t="s">
        <v>11101</v>
      </c>
      <c r="H1956" s="563" t="s">
        <v>55</v>
      </c>
      <c r="I1956" s="563" t="s">
        <v>26690</v>
      </c>
      <c r="J1956" s="563" t="s">
        <v>24001</v>
      </c>
      <c r="K1956" s="563" t="s">
        <v>24001</v>
      </c>
      <c r="L1956" s="563" t="s">
        <v>24001</v>
      </c>
      <c r="M1956" s="563" t="s">
        <v>24001</v>
      </c>
      <c r="N1956" s="563" t="s">
        <v>24001</v>
      </c>
      <c r="O1956" s="564" t="s">
        <v>24001</v>
      </c>
      <c r="P1956" s="564" t="s">
        <v>24001</v>
      </c>
      <c r="Q1956" s="564">
        <v>33148</v>
      </c>
      <c r="R1956" s="564"/>
      <c r="S1956" s="564" t="s">
        <v>11106</v>
      </c>
    </row>
    <row r="1957" spans="1:19" x14ac:dyDescent="0.35">
      <c r="A1957" s="559">
        <v>4467</v>
      </c>
      <c r="B1957" s="563" t="s">
        <v>484</v>
      </c>
      <c r="C1957" s="563" t="s">
        <v>11038</v>
      </c>
      <c r="D1957" s="563" t="s">
        <v>11110</v>
      </c>
      <c r="E1957" s="563" t="s">
        <v>11107</v>
      </c>
      <c r="F1957" s="563" t="s">
        <v>11108</v>
      </c>
      <c r="G1957" s="563" t="s">
        <v>11101</v>
      </c>
      <c r="H1957" s="563" t="s">
        <v>11109</v>
      </c>
      <c r="I1957" s="563" t="s">
        <v>26690</v>
      </c>
      <c r="J1957" s="563" t="s">
        <v>24001</v>
      </c>
      <c r="K1957" s="563" t="s">
        <v>62</v>
      </c>
      <c r="L1957" s="563" t="s">
        <v>27598</v>
      </c>
      <c r="M1957" s="563" t="s">
        <v>24001</v>
      </c>
      <c r="N1957" s="563" t="s">
        <v>24001</v>
      </c>
      <c r="O1957" s="564" t="s">
        <v>24001</v>
      </c>
      <c r="P1957" s="564" t="s">
        <v>24001</v>
      </c>
      <c r="Q1957" s="564">
        <v>33148</v>
      </c>
      <c r="R1957" s="564"/>
      <c r="S1957" s="564" t="s">
        <v>30439</v>
      </c>
    </row>
    <row r="1958" spans="1:19" x14ac:dyDescent="0.35">
      <c r="A1958" s="559">
        <v>4468</v>
      </c>
      <c r="B1958" s="563" t="s">
        <v>484</v>
      </c>
      <c r="C1958" s="563" t="s">
        <v>11038</v>
      </c>
      <c r="D1958" s="563" t="s">
        <v>11113</v>
      </c>
      <c r="E1958" s="563" t="s">
        <v>11111</v>
      </c>
      <c r="F1958" s="563" t="s">
        <v>11112</v>
      </c>
      <c r="G1958" s="563" t="s">
        <v>11101</v>
      </c>
      <c r="H1958" s="563" t="s">
        <v>8964</v>
      </c>
      <c r="I1958" s="563" t="s">
        <v>26690</v>
      </c>
      <c r="J1958" s="563" t="s">
        <v>24001</v>
      </c>
      <c r="K1958" s="563" t="s">
        <v>24001</v>
      </c>
      <c r="L1958" s="563" t="s">
        <v>24001</v>
      </c>
      <c r="M1958" s="563" t="s">
        <v>24001</v>
      </c>
      <c r="N1958" s="563" t="s">
        <v>24001</v>
      </c>
      <c r="O1958" s="564" t="s">
        <v>24001</v>
      </c>
      <c r="P1958" s="564" t="s">
        <v>24001</v>
      </c>
      <c r="Q1958" s="564">
        <v>33148</v>
      </c>
      <c r="R1958" s="564"/>
      <c r="S1958" s="564" t="s">
        <v>30440</v>
      </c>
    </row>
    <row r="1959" spans="1:19" x14ac:dyDescent="0.35">
      <c r="A1959" s="562">
        <v>6084</v>
      </c>
      <c r="B1959" s="563" t="s">
        <v>484</v>
      </c>
      <c r="C1959" s="563" t="s">
        <v>1198</v>
      </c>
      <c r="D1959" s="563" t="s">
        <v>1227</v>
      </c>
      <c r="E1959" s="563" t="s">
        <v>24001</v>
      </c>
      <c r="F1959" s="563" t="s">
        <v>1226</v>
      </c>
      <c r="G1959" s="563" t="s">
        <v>1225</v>
      </c>
      <c r="H1959" s="563" t="s">
        <v>55</v>
      </c>
      <c r="I1959" s="563" t="s">
        <v>26690</v>
      </c>
      <c r="J1959" s="563" t="s">
        <v>109</v>
      </c>
      <c r="K1959" s="563" t="s">
        <v>24001</v>
      </c>
      <c r="L1959" s="563" t="s">
        <v>24001</v>
      </c>
      <c r="M1959" s="563" t="s">
        <v>24001</v>
      </c>
      <c r="N1959" s="563" t="s">
        <v>24001</v>
      </c>
      <c r="O1959" s="564" t="s">
        <v>24001</v>
      </c>
      <c r="P1959" s="564" t="s">
        <v>24001</v>
      </c>
      <c r="Q1959" s="564">
        <v>33148</v>
      </c>
      <c r="R1959" s="564"/>
      <c r="S1959" s="564" t="s">
        <v>1227</v>
      </c>
    </row>
    <row r="1960" spans="1:19" x14ac:dyDescent="0.35">
      <c r="A1960" s="559">
        <v>902</v>
      </c>
      <c r="B1960" s="563" t="s">
        <v>484</v>
      </c>
      <c r="C1960" s="563" t="s">
        <v>16621</v>
      </c>
      <c r="D1960" s="563" t="s">
        <v>16638</v>
      </c>
      <c r="E1960" s="563" t="s">
        <v>16635</v>
      </c>
      <c r="F1960" s="563" t="s">
        <v>16636</v>
      </c>
      <c r="G1960" s="563" t="s">
        <v>16637</v>
      </c>
      <c r="H1960" s="563" t="s">
        <v>284</v>
      </c>
      <c r="I1960" s="563" t="s">
        <v>26690</v>
      </c>
      <c r="J1960" s="563" t="s">
        <v>24001</v>
      </c>
      <c r="K1960" s="563" t="s">
        <v>24001</v>
      </c>
      <c r="L1960" s="563" t="s">
        <v>24001</v>
      </c>
      <c r="M1960" s="563" t="s">
        <v>24001</v>
      </c>
      <c r="N1960" s="563" t="s">
        <v>24001</v>
      </c>
      <c r="O1960" s="564" t="s">
        <v>24001</v>
      </c>
      <c r="P1960" s="564" t="s">
        <v>24001</v>
      </c>
      <c r="Q1960" s="564">
        <v>33148</v>
      </c>
      <c r="R1960" s="564"/>
      <c r="S1960" s="564" t="s">
        <v>30441</v>
      </c>
    </row>
    <row r="1961" spans="1:19" x14ac:dyDescent="0.35">
      <c r="A1961" s="559">
        <v>3915</v>
      </c>
      <c r="B1961" s="563" t="s">
        <v>484</v>
      </c>
      <c r="C1961" s="563" t="s">
        <v>2950</v>
      </c>
      <c r="D1961" s="563" t="s">
        <v>2361</v>
      </c>
      <c r="E1961" s="563" t="s">
        <v>24001</v>
      </c>
      <c r="F1961" s="563" t="s">
        <v>2359</v>
      </c>
      <c r="G1961" s="563" t="s">
        <v>2360</v>
      </c>
      <c r="H1961" s="563" t="s">
        <v>55</v>
      </c>
      <c r="I1961" s="563" t="s">
        <v>26690</v>
      </c>
      <c r="J1961" s="563" t="s">
        <v>24001</v>
      </c>
      <c r="K1961" s="563" t="s">
        <v>24001</v>
      </c>
      <c r="L1961" s="563" t="s">
        <v>24001</v>
      </c>
      <c r="M1961" s="563" t="s">
        <v>24001</v>
      </c>
      <c r="N1961" s="563" t="s">
        <v>24001</v>
      </c>
      <c r="O1961" s="564" t="s">
        <v>24001</v>
      </c>
      <c r="P1961" s="564" t="s">
        <v>24001</v>
      </c>
      <c r="Q1961" s="564">
        <v>33148</v>
      </c>
      <c r="R1961" s="564"/>
      <c r="S1961" s="564" t="s">
        <v>2361</v>
      </c>
    </row>
    <row r="1962" spans="1:19" x14ac:dyDescent="0.35">
      <c r="A1962" s="562">
        <v>3916</v>
      </c>
      <c r="B1962" s="563" t="s">
        <v>484</v>
      </c>
      <c r="C1962" s="563" t="s">
        <v>2950</v>
      </c>
      <c r="D1962" s="563" t="s">
        <v>2365</v>
      </c>
      <c r="E1962" s="563" t="s">
        <v>2362</v>
      </c>
      <c r="F1962" s="563" t="s">
        <v>2363</v>
      </c>
      <c r="G1962" s="563" t="s">
        <v>2360</v>
      </c>
      <c r="H1962" s="563" t="s">
        <v>2364</v>
      </c>
      <c r="I1962" s="563" t="s">
        <v>26753</v>
      </c>
      <c r="J1962" s="563" t="s">
        <v>24001</v>
      </c>
      <c r="K1962" s="563" t="s">
        <v>24001</v>
      </c>
      <c r="L1962" s="563" t="s">
        <v>24001</v>
      </c>
      <c r="M1962" s="563" t="s">
        <v>24001</v>
      </c>
      <c r="N1962" s="563" t="s">
        <v>24001</v>
      </c>
      <c r="O1962" s="564" t="s">
        <v>24001</v>
      </c>
      <c r="P1962" s="564" t="s">
        <v>24001</v>
      </c>
      <c r="Q1962" s="564">
        <v>33148</v>
      </c>
      <c r="R1962" s="564"/>
      <c r="S1962" s="564" t="s">
        <v>30442</v>
      </c>
    </row>
    <row r="1963" spans="1:19" x14ac:dyDescent="0.35">
      <c r="A1963" s="559">
        <v>3917</v>
      </c>
      <c r="B1963" s="563" t="s">
        <v>484</v>
      </c>
      <c r="C1963" s="563" t="s">
        <v>2950</v>
      </c>
      <c r="D1963" s="563" t="s">
        <v>2368</v>
      </c>
      <c r="E1963" s="563" t="s">
        <v>2366</v>
      </c>
      <c r="F1963" s="563" t="s">
        <v>2367</v>
      </c>
      <c r="G1963" s="563" t="s">
        <v>2360</v>
      </c>
      <c r="H1963" s="563" t="s">
        <v>2364</v>
      </c>
      <c r="I1963" s="563" t="s">
        <v>26787</v>
      </c>
      <c r="J1963" s="563" t="s">
        <v>24001</v>
      </c>
      <c r="K1963" s="563" t="s">
        <v>24001</v>
      </c>
      <c r="L1963" s="563" t="s">
        <v>24001</v>
      </c>
      <c r="M1963" s="563" t="s">
        <v>24001</v>
      </c>
      <c r="N1963" s="563" t="s">
        <v>24001</v>
      </c>
      <c r="O1963" s="564" t="s">
        <v>24001</v>
      </c>
      <c r="P1963" s="564" t="s">
        <v>24001</v>
      </c>
      <c r="Q1963" s="564">
        <v>33148</v>
      </c>
      <c r="R1963" s="564"/>
      <c r="S1963" s="564" t="s">
        <v>30443</v>
      </c>
    </row>
    <row r="1964" spans="1:19" x14ac:dyDescent="0.35">
      <c r="A1964" s="559">
        <v>3918</v>
      </c>
      <c r="B1964" s="563" t="s">
        <v>484</v>
      </c>
      <c r="C1964" s="563" t="s">
        <v>2950</v>
      </c>
      <c r="D1964" s="563" t="s">
        <v>2370</v>
      </c>
      <c r="E1964" s="563" t="s">
        <v>2362</v>
      </c>
      <c r="F1964" s="563" t="s">
        <v>2369</v>
      </c>
      <c r="G1964" s="563" t="s">
        <v>2360</v>
      </c>
      <c r="H1964" s="563" t="s">
        <v>2364</v>
      </c>
      <c r="I1964" s="563" t="s">
        <v>26788</v>
      </c>
      <c r="J1964" s="563" t="s">
        <v>24001</v>
      </c>
      <c r="K1964" s="563" t="s">
        <v>24001</v>
      </c>
      <c r="L1964" s="563" t="s">
        <v>24001</v>
      </c>
      <c r="M1964" s="563" t="s">
        <v>24001</v>
      </c>
      <c r="N1964" s="563" t="s">
        <v>24001</v>
      </c>
      <c r="O1964" s="564" t="s">
        <v>24001</v>
      </c>
      <c r="P1964" s="564" t="s">
        <v>24001</v>
      </c>
      <c r="Q1964" s="564">
        <v>33148</v>
      </c>
      <c r="R1964" s="564"/>
      <c r="S1964" s="564" t="s">
        <v>30444</v>
      </c>
    </row>
    <row r="1965" spans="1:19" x14ac:dyDescent="0.35">
      <c r="A1965" s="562">
        <v>1135</v>
      </c>
      <c r="B1965" s="563" t="s">
        <v>484</v>
      </c>
      <c r="C1965" s="563" t="s">
        <v>28929</v>
      </c>
      <c r="D1965" s="563" t="s">
        <v>17480</v>
      </c>
      <c r="E1965" s="563" t="s">
        <v>17476</v>
      </c>
      <c r="F1965" s="563" t="s">
        <v>17477</v>
      </c>
      <c r="G1965" s="563" t="s">
        <v>17478</v>
      </c>
      <c r="H1965" s="563" t="s">
        <v>17479</v>
      </c>
      <c r="I1965" s="563" t="s">
        <v>26690</v>
      </c>
      <c r="J1965" s="563" t="s">
        <v>24001</v>
      </c>
      <c r="K1965" s="563" t="s">
        <v>24001</v>
      </c>
      <c r="L1965" s="563" t="s">
        <v>24001</v>
      </c>
      <c r="M1965" s="563" t="s">
        <v>24001</v>
      </c>
      <c r="N1965" s="563" t="s">
        <v>24001</v>
      </c>
      <c r="O1965" s="564" t="s">
        <v>24001</v>
      </c>
      <c r="P1965" s="564" t="s">
        <v>24001</v>
      </c>
      <c r="Q1965" s="564">
        <v>33148</v>
      </c>
      <c r="R1965" s="564"/>
      <c r="S1965" s="564" t="s">
        <v>30445</v>
      </c>
    </row>
    <row r="1966" spans="1:19" x14ac:dyDescent="0.35">
      <c r="A1966" s="559">
        <v>1136</v>
      </c>
      <c r="B1966" s="563" t="s">
        <v>484</v>
      </c>
      <c r="C1966" s="563" t="s">
        <v>28929</v>
      </c>
      <c r="D1966" s="563" t="s">
        <v>17484</v>
      </c>
      <c r="E1966" s="563" t="s">
        <v>17481</v>
      </c>
      <c r="F1966" s="563" t="s">
        <v>17482</v>
      </c>
      <c r="G1966" s="563" t="s">
        <v>17478</v>
      </c>
      <c r="H1966" s="563" t="s">
        <v>17483</v>
      </c>
      <c r="I1966" s="563" t="s">
        <v>26690</v>
      </c>
      <c r="J1966" s="563" t="s">
        <v>24001</v>
      </c>
      <c r="K1966" s="563" t="s">
        <v>24001</v>
      </c>
      <c r="L1966" s="563" t="s">
        <v>24001</v>
      </c>
      <c r="M1966" s="563" t="s">
        <v>24001</v>
      </c>
      <c r="N1966" s="563" t="s">
        <v>24001</v>
      </c>
      <c r="O1966" s="564" t="s">
        <v>24001</v>
      </c>
      <c r="P1966" s="564" t="s">
        <v>24001</v>
      </c>
      <c r="Q1966" s="564">
        <v>33148</v>
      </c>
      <c r="R1966" s="564">
        <v>40350.482060185197</v>
      </c>
      <c r="S1966" s="564" t="s">
        <v>30446</v>
      </c>
    </row>
    <row r="1967" spans="1:19" x14ac:dyDescent="0.35">
      <c r="A1967" s="559">
        <v>1137</v>
      </c>
      <c r="B1967" s="563" t="s">
        <v>484</v>
      </c>
      <c r="C1967" s="563" t="s">
        <v>28929</v>
      </c>
      <c r="D1967" s="563" t="s">
        <v>17488</v>
      </c>
      <c r="E1967" s="563" t="s">
        <v>17485</v>
      </c>
      <c r="F1967" s="563" t="s">
        <v>17486</v>
      </c>
      <c r="G1967" s="563" t="s">
        <v>17478</v>
      </c>
      <c r="H1967" s="563" t="s">
        <v>17487</v>
      </c>
      <c r="I1967" s="563" t="s">
        <v>26690</v>
      </c>
      <c r="J1967" s="563" t="s">
        <v>24001</v>
      </c>
      <c r="K1967" s="563" t="s">
        <v>24001</v>
      </c>
      <c r="L1967" s="563" t="s">
        <v>24001</v>
      </c>
      <c r="M1967" s="563" t="s">
        <v>24001</v>
      </c>
      <c r="N1967" s="563" t="s">
        <v>24001</v>
      </c>
      <c r="O1967" s="564" t="s">
        <v>24001</v>
      </c>
      <c r="P1967" s="564" t="s">
        <v>24001</v>
      </c>
      <c r="Q1967" s="564">
        <v>33148</v>
      </c>
      <c r="R1967" s="564"/>
      <c r="S1967" s="564" t="s">
        <v>30447</v>
      </c>
    </row>
    <row r="1968" spans="1:19" x14ac:dyDescent="0.35">
      <c r="A1968" s="562">
        <v>1138</v>
      </c>
      <c r="B1968" s="563" t="s">
        <v>484</v>
      </c>
      <c r="C1968" s="563" t="s">
        <v>28929</v>
      </c>
      <c r="D1968" s="563" t="s">
        <v>17491</v>
      </c>
      <c r="E1968" s="563" t="s">
        <v>24001</v>
      </c>
      <c r="F1968" s="563" t="s">
        <v>17489</v>
      </c>
      <c r="G1968" s="563" t="s">
        <v>17478</v>
      </c>
      <c r="H1968" s="563" t="s">
        <v>17490</v>
      </c>
      <c r="I1968" s="563" t="s">
        <v>26690</v>
      </c>
      <c r="J1968" s="563" t="s">
        <v>24001</v>
      </c>
      <c r="K1968" s="563" t="s">
        <v>24001</v>
      </c>
      <c r="L1968" s="563" t="s">
        <v>24001</v>
      </c>
      <c r="M1968" s="563" t="s">
        <v>24001</v>
      </c>
      <c r="N1968" s="563" t="s">
        <v>24001</v>
      </c>
      <c r="O1968" s="564" t="s">
        <v>24001</v>
      </c>
      <c r="P1968" s="564" t="s">
        <v>24001</v>
      </c>
      <c r="Q1968" s="564">
        <v>39253</v>
      </c>
      <c r="R1968" s="564"/>
      <c r="S1968" s="564" t="s">
        <v>30448</v>
      </c>
    </row>
    <row r="1969" spans="1:19" x14ac:dyDescent="0.35">
      <c r="A1969" s="559">
        <v>1139</v>
      </c>
      <c r="B1969" s="563" t="s">
        <v>484</v>
      </c>
      <c r="C1969" s="563" t="s">
        <v>28929</v>
      </c>
      <c r="D1969" s="563" t="s">
        <v>17495</v>
      </c>
      <c r="E1969" s="563" t="s">
        <v>17492</v>
      </c>
      <c r="F1969" s="563" t="s">
        <v>17493</v>
      </c>
      <c r="G1969" s="563" t="s">
        <v>17478</v>
      </c>
      <c r="H1969" s="563" t="s">
        <v>17494</v>
      </c>
      <c r="I1969" s="563" t="s">
        <v>26690</v>
      </c>
      <c r="J1969" s="563" t="s">
        <v>24001</v>
      </c>
      <c r="K1969" s="563" t="s">
        <v>24001</v>
      </c>
      <c r="L1969" s="563" t="s">
        <v>24001</v>
      </c>
      <c r="M1969" s="563" t="s">
        <v>24001</v>
      </c>
      <c r="N1969" s="563" t="s">
        <v>24001</v>
      </c>
      <c r="O1969" s="564" t="s">
        <v>24001</v>
      </c>
      <c r="P1969" s="564" t="s">
        <v>24001</v>
      </c>
      <c r="Q1969" s="564">
        <v>33148</v>
      </c>
      <c r="R1969" s="564"/>
      <c r="S1969" s="564" t="s">
        <v>30449</v>
      </c>
    </row>
    <row r="1970" spans="1:19" x14ac:dyDescent="0.35">
      <c r="A1970" s="559">
        <v>1140</v>
      </c>
      <c r="B1970" s="563" t="s">
        <v>484</v>
      </c>
      <c r="C1970" s="563" t="s">
        <v>28929</v>
      </c>
      <c r="D1970" s="563" t="s">
        <v>17499</v>
      </c>
      <c r="E1970" s="563" t="s">
        <v>17496</v>
      </c>
      <c r="F1970" s="563" t="s">
        <v>17497</v>
      </c>
      <c r="G1970" s="563" t="s">
        <v>17478</v>
      </c>
      <c r="H1970" s="563" t="s">
        <v>17498</v>
      </c>
      <c r="I1970" s="563" t="s">
        <v>26690</v>
      </c>
      <c r="J1970" s="563" t="s">
        <v>24001</v>
      </c>
      <c r="K1970" s="563" t="s">
        <v>24001</v>
      </c>
      <c r="L1970" s="563" t="s">
        <v>24001</v>
      </c>
      <c r="M1970" s="563" t="s">
        <v>24001</v>
      </c>
      <c r="N1970" s="563" t="s">
        <v>24001</v>
      </c>
      <c r="O1970" s="564" t="s">
        <v>24001</v>
      </c>
      <c r="P1970" s="564" t="s">
        <v>24001</v>
      </c>
      <c r="Q1970" s="564">
        <v>33148</v>
      </c>
      <c r="R1970" s="564">
        <v>39022</v>
      </c>
      <c r="S1970" s="564" t="s">
        <v>30450</v>
      </c>
    </row>
    <row r="1971" spans="1:19" x14ac:dyDescent="0.35">
      <c r="A1971" s="562">
        <v>1141</v>
      </c>
      <c r="B1971" s="563" t="s">
        <v>484</v>
      </c>
      <c r="C1971" s="563" t="s">
        <v>28929</v>
      </c>
      <c r="D1971" s="563" t="s">
        <v>17502</v>
      </c>
      <c r="E1971" s="563" t="s">
        <v>17500</v>
      </c>
      <c r="F1971" s="563" t="s">
        <v>17501</v>
      </c>
      <c r="G1971" s="563" t="s">
        <v>17478</v>
      </c>
      <c r="H1971" s="563" t="s">
        <v>5975</v>
      </c>
      <c r="I1971" s="563" t="s">
        <v>26690</v>
      </c>
      <c r="J1971" s="563" t="s">
        <v>24001</v>
      </c>
      <c r="K1971" s="563" t="s">
        <v>24001</v>
      </c>
      <c r="L1971" s="563" t="s">
        <v>24001</v>
      </c>
      <c r="M1971" s="563" t="s">
        <v>24001</v>
      </c>
      <c r="N1971" s="563" t="s">
        <v>24001</v>
      </c>
      <c r="O1971" s="564" t="s">
        <v>24001</v>
      </c>
      <c r="P1971" s="564" t="s">
        <v>24001</v>
      </c>
      <c r="Q1971" s="564">
        <v>33148</v>
      </c>
      <c r="R1971" s="564"/>
      <c r="S1971" s="564" t="s">
        <v>30451</v>
      </c>
    </row>
    <row r="1972" spans="1:19" x14ac:dyDescent="0.35">
      <c r="A1972" s="559">
        <v>1142</v>
      </c>
      <c r="B1972" s="563" t="s">
        <v>484</v>
      </c>
      <c r="C1972" s="563" t="s">
        <v>28929</v>
      </c>
      <c r="D1972" s="563" t="s">
        <v>17505</v>
      </c>
      <c r="E1972" s="563" t="s">
        <v>17503</v>
      </c>
      <c r="F1972" s="563" t="s">
        <v>17504</v>
      </c>
      <c r="G1972" s="563" t="s">
        <v>17478</v>
      </c>
      <c r="H1972" s="563" t="s">
        <v>6060</v>
      </c>
      <c r="I1972" s="563" t="s">
        <v>26690</v>
      </c>
      <c r="J1972" s="563" t="s">
        <v>24001</v>
      </c>
      <c r="K1972" s="563" t="s">
        <v>24001</v>
      </c>
      <c r="L1972" s="563" t="s">
        <v>24001</v>
      </c>
      <c r="M1972" s="563" t="s">
        <v>24001</v>
      </c>
      <c r="N1972" s="563" t="s">
        <v>24001</v>
      </c>
      <c r="O1972" s="564" t="s">
        <v>24001</v>
      </c>
      <c r="P1972" s="564" t="s">
        <v>24001</v>
      </c>
      <c r="Q1972" s="564">
        <v>33148</v>
      </c>
      <c r="R1972" s="564"/>
      <c r="S1972" s="564" t="s">
        <v>30452</v>
      </c>
    </row>
    <row r="1973" spans="1:19" x14ac:dyDescent="0.35">
      <c r="A1973" s="559">
        <v>1143</v>
      </c>
      <c r="B1973" s="563" t="s">
        <v>484</v>
      </c>
      <c r="C1973" s="563" t="s">
        <v>28929</v>
      </c>
      <c r="D1973" s="563" t="s">
        <v>17509</v>
      </c>
      <c r="E1973" s="563" t="s">
        <v>17506</v>
      </c>
      <c r="F1973" s="563" t="s">
        <v>17507</v>
      </c>
      <c r="G1973" s="563" t="s">
        <v>17478</v>
      </c>
      <c r="H1973" s="563" t="s">
        <v>17508</v>
      </c>
      <c r="I1973" s="563" t="s">
        <v>26690</v>
      </c>
      <c r="J1973" s="563" t="s">
        <v>24001</v>
      </c>
      <c r="K1973" s="563" t="s">
        <v>24001</v>
      </c>
      <c r="L1973" s="563" t="s">
        <v>24001</v>
      </c>
      <c r="M1973" s="563" t="s">
        <v>24001</v>
      </c>
      <c r="N1973" s="563" t="s">
        <v>24001</v>
      </c>
      <c r="O1973" s="564" t="s">
        <v>24001</v>
      </c>
      <c r="P1973" s="564" t="s">
        <v>24001</v>
      </c>
      <c r="Q1973" s="564">
        <v>33148</v>
      </c>
      <c r="R1973" s="564">
        <v>39022</v>
      </c>
      <c r="S1973" s="564" t="s">
        <v>30453</v>
      </c>
    </row>
    <row r="1974" spans="1:19" x14ac:dyDescent="0.35">
      <c r="A1974" s="562">
        <v>1144</v>
      </c>
      <c r="B1974" s="563" t="s">
        <v>484</v>
      </c>
      <c r="C1974" s="563" t="s">
        <v>28929</v>
      </c>
      <c r="D1974" s="563" t="s">
        <v>17512</v>
      </c>
      <c r="E1974" s="563" t="s">
        <v>17510</v>
      </c>
      <c r="F1974" s="563" t="s">
        <v>17511</v>
      </c>
      <c r="G1974" s="563" t="s">
        <v>17478</v>
      </c>
      <c r="H1974" s="563" t="s">
        <v>55</v>
      </c>
      <c r="I1974" s="563" t="s">
        <v>26690</v>
      </c>
      <c r="J1974" s="563" t="s">
        <v>24001</v>
      </c>
      <c r="K1974" s="563" t="s">
        <v>24001</v>
      </c>
      <c r="L1974" s="563" t="s">
        <v>24001</v>
      </c>
      <c r="M1974" s="563" t="s">
        <v>24001</v>
      </c>
      <c r="N1974" s="563" t="s">
        <v>24001</v>
      </c>
      <c r="O1974" s="564" t="s">
        <v>24001</v>
      </c>
      <c r="P1974" s="564" t="s">
        <v>24001</v>
      </c>
      <c r="Q1974" s="564">
        <v>33148</v>
      </c>
      <c r="R1974" s="564"/>
      <c r="S1974" s="564" t="s">
        <v>17512</v>
      </c>
    </row>
    <row r="1975" spans="1:19" x14ac:dyDescent="0.35">
      <c r="A1975" s="559">
        <v>1145</v>
      </c>
      <c r="B1975" s="563" t="s">
        <v>484</v>
      </c>
      <c r="C1975" s="563" t="s">
        <v>28929</v>
      </c>
      <c r="D1975" s="563" t="s">
        <v>17517</v>
      </c>
      <c r="E1975" s="563" t="s">
        <v>17513</v>
      </c>
      <c r="F1975" s="563" t="s">
        <v>17514</v>
      </c>
      <c r="G1975" s="563" t="s">
        <v>17515</v>
      </c>
      <c r="H1975" s="563" t="s">
        <v>17516</v>
      </c>
      <c r="I1975" s="563" t="s">
        <v>26690</v>
      </c>
      <c r="J1975" s="563" t="s">
        <v>24001</v>
      </c>
      <c r="K1975" s="563" t="s">
        <v>24001</v>
      </c>
      <c r="L1975" s="563" t="s">
        <v>24001</v>
      </c>
      <c r="M1975" s="563" t="s">
        <v>24001</v>
      </c>
      <c r="N1975" s="563" t="s">
        <v>24001</v>
      </c>
      <c r="O1975" s="564" t="s">
        <v>24001</v>
      </c>
      <c r="P1975" s="564" t="s">
        <v>24001</v>
      </c>
      <c r="Q1975" s="564">
        <v>34101</v>
      </c>
      <c r="R1975" s="564"/>
      <c r="S1975" s="564" t="s">
        <v>30454</v>
      </c>
    </row>
    <row r="1976" spans="1:19" x14ac:dyDescent="0.35">
      <c r="A1976" s="559">
        <v>1146</v>
      </c>
      <c r="B1976" s="563" t="s">
        <v>484</v>
      </c>
      <c r="C1976" s="563" t="s">
        <v>28929</v>
      </c>
      <c r="D1976" s="563" t="s">
        <v>17520</v>
      </c>
      <c r="E1976" s="563" t="s">
        <v>17513</v>
      </c>
      <c r="F1976" s="563" t="s">
        <v>17518</v>
      </c>
      <c r="G1976" s="563" t="s">
        <v>17515</v>
      </c>
      <c r="H1976" s="563" t="s">
        <v>17519</v>
      </c>
      <c r="I1976" s="563" t="s">
        <v>26690</v>
      </c>
      <c r="J1976" s="563" t="s">
        <v>24001</v>
      </c>
      <c r="K1976" s="563" t="s">
        <v>24001</v>
      </c>
      <c r="L1976" s="563" t="s">
        <v>24001</v>
      </c>
      <c r="M1976" s="563" t="s">
        <v>24001</v>
      </c>
      <c r="N1976" s="563" t="s">
        <v>24001</v>
      </c>
      <c r="O1976" s="564" t="s">
        <v>24001</v>
      </c>
      <c r="P1976" s="564" t="s">
        <v>24001</v>
      </c>
      <c r="Q1976" s="564">
        <v>34101</v>
      </c>
      <c r="R1976" s="564"/>
      <c r="S1976" s="564" t="s">
        <v>30455</v>
      </c>
    </row>
    <row r="1977" spans="1:19" x14ac:dyDescent="0.35">
      <c r="A1977" s="562">
        <v>1147</v>
      </c>
      <c r="B1977" s="563" t="s">
        <v>484</v>
      </c>
      <c r="C1977" s="563" t="s">
        <v>28929</v>
      </c>
      <c r="D1977" s="563" t="s">
        <v>17522</v>
      </c>
      <c r="E1977" s="563" t="s">
        <v>17513</v>
      </c>
      <c r="F1977" s="563" t="s">
        <v>17521</v>
      </c>
      <c r="G1977" s="563" t="s">
        <v>17515</v>
      </c>
      <c r="H1977" s="563" t="s">
        <v>55</v>
      </c>
      <c r="I1977" s="563" t="s">
        <v>26690</v>
      </c>
      <c r="J1977" s="563" t="s">
        <v>24001</v>
      </c>
      <c r="K1977" s="563" t="s">
        <v>24001</v>
      </c>
      <c r="L1977" s="563" t="s">
        <v>24001</v>
      </c>
      <c r="M1977" s="563" t="s">
        <v>24001</v>
      </c>
      <c r="N1977" s="563" t="s">
        <v>24001</v>
      </c>
      <c r="O1977" s="564" t="s">
        <v>24001</v>
      </c>
      <c r="P1977" s="564" t="s">
        <v>24001</v>
      </c>
      <c r="Q1977" s="564">
        <v>33148</v>
      </c>
      <c r="R1977" s="564"/>
      <c r="S1977" s="564" t="s">
        <v>17522</v>
      </c>
    </row>
    <row r="1978" spans="1:19" x14ac:dyDescent="0.35">
      <c r="A1978" s="559">
        <v>4296</v>
      </c>
      <c r="B1978" s="563" t="s">
        <v>484</v>
      </c>
      <c r="C1978" s="563" t="s">
        <v>10170</v>
      </c>
      <c r="D1978" s="563" t="s">
        <v>10300</v>
      </c>
      <c r="E1978" s="563" t="s">
        <v>10296</v>
      </c>
      <c r="F1978" s="563" t="s">
        <v>10297</v>
      </c>
      <c r="G1978" s="563" t="s">
        <v>10298</v>
      </c>
      <c r="H1978" s="563" t="s">
        <v>10299</v>
      </c>
      <c r="I1978" s="563" t="s">
        <v>26690</v>
      </c>
      <c r="J1978" s="563" t="s">
        <v>24001</v>
      </c>
      <c r="K1978" s="563" t="s">
        <v>24001</v>
      </c>
      <c r="L1978" s="563" t="s">
        <v>24001</v>
      </c>
      <c r="M1978" s="563" t="s">
        <v>24001</v>
      </c>
      <c r="N1978" s="563" t="s">
        <v>24001</v>
      </c>
      <c r="O1978" s="564" t="s">
        <v>24001</v>
      </c>
      <c r="P1978" s="564" t="s">
        <v>24001</v>
      </c>
      <c r="Q1978" s="564">
        <v>33148</v>
      </c>
      <c r="R1978" s="564"/>
      <c r="S1978" s="564" t="s">
        <v>30456</v>
      </c>
    </row>
    <row r="1979" spans="1:19" x14ac:dyDescent="0.35">
      <c r="A1979" s="559">
        <v>4297</v>
      </c>
      <c r="B1979" s="563" t="s">
        <v>484</v>
      </c>
      <c r="C1979" s="563" t="s">
        <v>10170</v>
      </c>
      <c r="D1979" s="563" t="s">
        <v>10302</v>
      </c>
      <c r="E1979" s="563" t="s">
        <v>10224</v>
      </c>
      <c r="F1979" s="563" t="s">
        <v>10301</v>
      </c>
      <c r="G1979" s="563" t="s">
        <v>10298</v>
      </c>
      <c r="H1979" s="563" t="s">
        <v>55</v>
      </c>
      <c r="I1979" s="563" t="s">
        <v>26690</v>
      </c>
      <c r="J1979" s="563" t="s">
        <v>24001</v>
      </c>
      <c r="K1979" s="563" t="s">
        <v>24001</v>
      </c>
      <c r="L1979" s="563" t="s">
        <v>24001</v>
      </c>
      <c r="M1979" s="563" t="s">
        <v>24001</v>
      </c>
      <c r="N1979" s="563" t="s">
        <v>24001</v>
      </c>
      <c r="O1979" s="564" t="s">
        <v>24001</v>
      </c>
      <c r="P1979" s="564" t="s">
        <v>24001</v>
      </c>
      <c r="Q1979" s="564">
        <v>33148</v>
      </c>
      <c r="R1979" s="564"/>
      <c r="S1979" s="564" t="s">
        <v>10302</v>
      </c>
    </row>
    <row r="1980" spans="1:19" x14ac:dyDescent="0.35">
      <c r="A1980" s="562">
        <v>2850</v>
      </c>
      <c r="B1980" s="563" t="s">
        <v>484</v>
      </c>
      <c r="C1980" s="563" t="s">
        <v>9652</v>
      </c>
      <c r="D1980" s="563" t="s">
        <v>34312</v>
      </c>
      <c r="E1980" s="563" t="s">
        <v>9653</v>
      </c>
      <c r="F1980" s="563" t="s">
        <v>9654</v>
      </c>
      <c r="G1980" s="563" t="s">
        <v>9655</v>
      </c>
      <c r="H1980" s="563" t="s">
        <v>34313</v>
      </c>
      <c r="I1980" s="563" t="s">
        <v>26691</v>
      </c>
      <c r="J1980" s="563" t="s">
        <v>24001</v>
      </c>
      <c r="K1980" s="563" t="s">
        <v>24001</v>
      </c>
      <c r="L1980" s="563" t="s">
        <v>24001</v>
      </c>
      <c r="M1980" s="563" t="s">
        <v>24001</v>
      </c>
      <c r="N1980" s="563" t="s">
        <v>24001</v>
      </c>
      <c r="O1980" s="564" t="s">
        <v>24001</v>
      </c>
      <c r="P1980" s="564" t="s">
        <v>24001</v>
      </c>
      <c r="Q1980" s="564">
        <v>33148</v>
      </c>
      <c r="R1980" s="564">
        <v>45712.5768634259</v>
      </c>
      <c r="S1980" s="564" t="s">
        <v>34314</v>
      </c>
    </row>
    <row r="1981" spans="1:19" x14ac:dyDescent="0.35">
      <c r="A1981" s="559">
        <v>2851</v>
      </c>
      <c r="B1981" s="563" t="s">
        <v>484</v>
      </c>
      <c r="C1981" s="563" t="s">
        <v>9652</v>
      </c>
      <c r="D1981" s="563" t="s">
        <v>34315</v>
      </c>
      <c r="E1981" s="563" t="s">
        <v>9653</v>
      </c>
      <c r="F1981" s="563" t="s">
        <v>9656</v>
      </c>
      <c r="G1981" s="563" t="s">
        <v>9655</v>
      </c>
      <c r="H1981" s="563" t="s">
        <v>34313</v>
      </c>
      <c r="I1981" s="563" t="s">
        <v>34316</v>
      </c>
      <c r="J1981" s="563" t="s">
        <v>24001</v>
      </c>
      <c r="K1981" s="563" t="s">
        <v>24001</v>
      </c>
      <c r="L1981" s="563" t="s">
        <v>24001</v>
      </c>
      <c r="M1981" s="563" t="s">
        <v>24001</v>
      </c>
      <c r="N1981" s="563" t="s">
        <v>24001</v>
      </c>
      <c r="O1981" s="564" t="s">
        <v>24001</v>
      </c>
      <c r="P1981" s="564" t="s">
        <v>24001</v>
      </c>
      <c r="Q1981" s="564">
        <v>33148</v>
      </c>
      <c r="R1981" s="564">
        <v>45712.581747685203</v>
      </c>
      <c r="S1981" s="564" t="s">
        <v>34317</v>
      </c>
    </row>
    <row r="1982" spans="1:19" x14ac:dyDescent="0.35">
      <c r="A1982" s="559">
        <v>2852</v>
      </c>
      <c r="B1982" s="563" t="s">
        <v>484</v>
      </c>
      <c r="C1982" s="563" t="s">
        <v>9652</v>
      </c>
      <c r="D1982" s="563" t="s">
        <v>34318</v>
      </c>
      <c r="E1982" s="563" t="s">
        <v>9657</v>
      </c>
      <c r="F1982" s="563" t="s">
        <v>9658</v>
      </c>
      <c r="G1982" s="563" t="s">
        <v>9655</v>
      </c>
      <c r="H1982" s="563" t="s">
        <v>34313</v>
      </c>
      <c r="I1982" s="563" t="s">
        <v>27151</v>
      </c>
      <c r="J1982" s="563" t="s">
        <v>24001</v>
      </c>
      <c r="K1982" s="563" t="s">
        <v>24001</v>
      </c>
      <c r="L1982" s="563" t="s">
        <v>24001</v>
      </c>
      <c r="M1982" s="563" t="s">
        <v>24001</v>
      </c>
      <c r="N1982" s="563" t="s">
        <v>24001</v>
      </c>
      <c r="O1982" s="564" t="s">
        <v>24001</v>
      </c>
      <c r="P1982" s="564" t="s">
        <v>24001</v>
      </c>
      <c r="Q1982" s="564">
        <v>33148</v>
      </c>
      <c r="R1982" s="564">
        <v>45712.582766203697</v>
      </c>
      <c r="S1982" s="564" t="s">
        <v>34319</v>
      </c>
    </row>
    <row r="1983" spans="1:19" x14ac:dyDescent="0.35">
      <c r="A1983" s="562">
        <v>2853</v>
      </c>
      <c r="B1983" s="563" t="s">
        <v>484</v>
      </c>
      <c r="C1983" s="563" t="s">
        <v>9652</v>
      </c>
      <c r="D1983" s="563" t="s">
        <v>34320</v>
      </c>
      <c r="E1983" s="563" t="s">
        <v>9657</v>
      </c>
      <c r="F1983" s="563" t="s">
        <v>9659</v>
      </c>
      <c r="G1983" s="563" t="s">
        <v>9655</v>
      </c>
      <c r="H1983" s="563" t="s">
        <v>34313</v>
      </c>
      <c r="I1983" s="563" t="s">
        <v>27152</v>
      </c>
      <c r="J1983" s="563" t="s">
        <v>24001</v>
      </c>
      <c r="K1983" s="563" t="s">
        <v>24001</v>
      </c>
      <c r="L1983" s="563" t="s">
        <v>24001</v>
      </c>
      <c r="M1983" s="563" t="s">
        <v>24001</v>
      </c>
      <c r="N1983" s="563" t="s">
        <v>24001</v>
      </c>
      <c r="O1983" s="564" t="s">
        <v>24001</v>
      </c>
      <c r="P1983" s="564" t="s">
        <v>24001</v>
      </c>
      <c r="Q1983" s="564">
        <v>33148</v>
      </c>
      <c r="R1983" s="564">
        <v>45712.579953703702</v>
      </c>
      <c r="S1983" s="564" t="s">
        <v>34627</v>
      </c>
    </row>
    <row r="1984" spans="1:19" x14ac:dyDescent="0.35">
      <c r="A1984" s="559">
        <v>2854</v>
      </c>
      <c r="B1984" s="563" t="s">
        <v>484</v>
      </c>
      <c r="C1984" s="563" t="s">
        <v>9652</v>
      </c>
      <c r="D1984" s="563" t="s">
        <v>9663</v>
      </c>
      <c r="E1984" s="563" t="s">
        <v>9660</v>
      </c>
      <c r="F1984" s="563" t="s">
        <v>9661</v>
      </c>
      <c r="G1984" s="563" t="s">
        <v>9655</v>
      </c>
      <c r="H1984" s="563" t="s">
        <v>9662</v>
      </c>
      <c r="I1984" s="563" t="s">
        <v>27153</v>
      </c>
      <c r="J1984" s="563" t="s">
        <v>109</v>
      </c>
      <c r="K1984" s="563" t="s">
        <v>24001</v>
      </c>
      <c r="L1984" s="563" t="s">
        <v>24001</v>
      </c>
      <c r="M1984" s="563" t="s">
        <v>24001</v>
      </c>
      <c r="N1984" s="563" t="s">
        <v>24001</v>
      </c>
      <c r="O1984" s="564" t="s">
        <v>24001</v>
      </c>
      <c r="P1984" s="564" t="s">
        <v>24001</v>
      </c>
      <c r="Q1984" s="564">
        <v>33148</v>
      </c>
      <c r="R1984" s="564">
        <v>39533</v>
      </c>
      <c r="S1984" s="564" t="s">
        <v>30457</v>
      </c>
    </row>
    <row r="1985" spans="1:19" x14ac:dyDescent="0.35">
      <c r="A1985" s="559">
        <v>2855</v>
      </c>
      <c r="B1985" s="563" t="s">
        <v>484</v>
      </c>
      <c r="C1985" s="563" t="s">
        <v>9652</v>
      </c>
      <c r="D1985" s="563" t="s">
        <v>9667</v>
      </c>
      <c r="E1985" s="563" t="s">
        <v>9664</v>
      </c>
      <c r="F1985" s="563" t="s">
        <v>9665</v>
      </c>
      <c r="G1985" s="563" t="s">
        <v>9655</v>
      </c>
      <c r="H1985" s="563" t="s">
        <v>9666</v>
      </c>
      <c r="I1985" s="563" t="s">
        <v>26690</v>
      </c>
      <c r="J1985" s="563" t="s">
        <v>24001</v>
      </c>
      <c r="K1985" s="563" t="s">
        <v>24001</v>
      </c>
      <c r="L1985" s="563" t="s">
        <v>24001</v>
      </c>
      <c r="M1985" s="563" t="s">
        <v>24001</v>
      </c>
      <c r="N1985" s="563" t="s">
        <v>24001</v>
      </c>
      <c r="O1985" s="564" t="s">
        <v>24001</v>
      </c>
      <c r="P1985" s="564" t="s">
        <v>24001</v>
      </c>
      <c r="Q1985" s="564">
        <v>33148</v>
      </c>
      <c r="R1985" s="564"/>
      <c r="S1985" s="564" t="s">
        <v>30458</v>
      </c>
    </row>
    <row r="1986" spans="1:19" x14ac:dyDescent="0.35">
      <c r="A1986" s="562">
        <v>2856</v>
      </c>
      <c r="B1986" s="563" t="s">
        <v>484</v>
      </c>
      <c r="C1986" s="563" t="s">
        <v>9652</v>
      </c>
      <c r="D1986" s="563" t="s">
        <v>9671</v>
      </c>
      <c r="E1986" s="563" t="s">
        <v>9668</v>
      </c>
      <c r="F1986" s="563" t="s">
        <v>9669</v>
      </c>
      <c r="G1986" s="563" t="s">
        <v>9655</v>
      </c>
      <c r="H1986" s="563" t="s">
        <v>9670</v>
      </c>
      <c r="I1986" s="563" t="s">
        <v>26690</v>
      </c>
      <c r="J1986" s="563" t="s">
        <v>24001</v>
      </c>
      <c r="K1986" s="563" t="s">
        <v>24001</v>
      </c>
      <c r="L1986" s="563" t="s">
        <v>24001</v>
      </c>
      <c r="M1986" s="563" t="s">
        <v>24001</v>
      </c>
      <c r="N1986" s="563" t="s">
        <v>24001</v>
      </c>
      <c r="O1986" s="564" t="s">
        <v>24001</v>
      </c>
      <c r="P1986" s="564" t="s">
        <v>24001</v>
      </c>
      <c r="Q1986" s="564">
        <v>33148</v>
      </c>
      <c r="R1986" s="564"/>
      <c r="S1986" s="564" t="s">
        <v>30459</v>
      </c>
    </row>
    <row r="1987" spans="1:19" x14ac:dyDescent="0.35">
      <c r="A1987" s="559">
        <v>2857</v>
      </c>
      <c r="B1987" s="563" t="s">
        <v>484</v>
      </c>
      <c r="C1987" s="563" t="s">
        <v>9652</v>
      </c>
      <c r="D1987" s="563" t="s">
        <v>9674</v>
      </c>
      <c r="E1987" s="563" t="s">
        <v>9672</v>
      </c>
      <c r="F1987" s="563" t="s">
        <v>9673</v>
      </c>
      <c r="G1987" s="563" t="s">
        <v>9655</v>
      </c>
      <c r="H1987" s="563" t="s">
        <v>55</v>
      </c>
      <c r="I1987" s="563" t="s">
        <v>26690</v>
      </c>
      <c r="J1987" s="563" t="s">
        <v>24001</v>
      </c>
      <c r="K1987" s="563" t="s">
        <v>24001</v>
      </c>
      <c r="L1987" s="563" t="s">
        <v>24001</v>
      </c>
      <c r="M1987" s="563" t="s">
        <v>24001</v>
      </c>
      <c r="N1987" s="563" t="s">
        <v>24001</v>
      </c>
      <c r="O1987" s="564" t="s">
        <v>24001</v>
      </c>
      <c r="P1987" s="564" t="s">
        <v>24001</v>
      </c>
      <c r="Q1987" s="564">
        <v>33148</v>
      </c>
      <c r="R1987" s="564"/>
      <c r="S1987" s="564" t="s">
        <v>9674</v>
      </c>
    </row>
    <row r="1988" spans="1:19" x14ac:dyDescent="0.35">
      <c r="A1988" s="559">
        <v>1148</v>
      </c>
      <c r="B1988" s="563" t="s">
        <v>484</v>
      </c>
      <c r="C1988" s="563" t="s">
        <v>28929</v>
      </c>
      <c r="D1988" s="563" t="s">
        <v>17526</v>
      </c>
      <c r="E1988" s="563" t="s">
        <v>17523</v>
      </c>
      <c r="F1988" s="563" t="s">
        <v>17524</v>
      </c>
      <c r="G1988" s="563" t="s">
        <v>17525</v>
      </c>
      <c r="H1988" s="563" t="s">
        <v>1705</v>
      </c>
      <c r="I1988" s="563" t="s">
        <v>26690</v>
      </c>
      <c r="J1988" s="563" t="s">
        <v>24001</v>
      </c>
      <c r="K1988" s="563" t="s">
        <v>24001</v>
      </c>
      <c r="L1988" s="563" t="s">
        <v>24001</v>
      </c>
      <c r="M1988" s="563" t="s">
        <v>24001</v>
      </c>
      <c r="N1988" s="563" t="s">
        <v>24001</v>
      </c>
      <c r="O1988" s="564" t="s">
        <v>24001</v>
      </c>
      <c r="P1988" s="564" t="s">
        <v>24001</v>
      </c>
      <c r="Q1988" s="564">
        <v>33148</v>
      </c>
      <c r="R1988" s="564"/>
      <c r="S1988" s="564" t="s">
        <v>30460</v>
      </c>
    </row>
    <row r="1989" spans="1:19" x14ac:dyDescent="0.35">
      <c r="A1989" s="562">
        <v>1149</v>
      </c>
      <c r="B1989" s="563" t="s">
        <v>484</v>
      </c>
      <c r="C1989" s="563" t="s">
        <v>28929</v>
      </c>
      <c r="D1989" s="563" t="s">
        <v>17530</v>
      </c>
      <c r="E1989" s="563" t="s">
        <v>17527</v>
      </c>
      <c r="F1989" s="563" t="s">
        <v>17528</v>
      </c>
      <c r="G1989" s="563" t="s">
        <v>17525</v>
      </c>
      <c r="H1989" s="563" t="s">
        <v>17529</v>
      </c>
      <c r="I1989" s="563" t="s">
        <v>26690</v>
      </c>
      <c r="J1989" s="563" t="s">
        <v>109</v>
      </c>
      <c r="K1989" s="563" t="s">
        <v>24001</v>
      </c>
      <c r="L1989" s="563" t="s">
        <v>24001</v>
      </c>
      <c r="M1989" s="563" t="s">
        <v>24001</v>
      </c>
      <c r="N1989" s="563" t="s">
        <v>24001</v>
      </c>
      <c r="O1989" s="564" t="s">
        <v>24001</v>
      </c>
      <c r="P1989" s="564" t="s">
        <v>24001</v>
      </c>
      <c r="Q1989" s="564">
        <v>33148</v>
      </c>
      <c r="R1989" s="564"/>
      <c r="S1989" s="564" t="s">
        <v>30461</v>
      </c>
    </row>
    <row r="1990" spans="1:19" x14ac:dyDescent="0.35">
      <c r="A1990" s="559">
        <v>1150</v>
      </c>
      <c r="B1990" s="563" t="s">
        <v>484</v>
      </c>
      <c r="C1990" s="563" t="s">
        <v>28929</v>
      </c>
      <c r="D1990" s="563" t="s">
        <v>17533</v>
      </c>
      <c r="E1990" s="563" t="s">
        <v>17531</v>
      </c>
      <c r="F1990" s="563" t="s">
        <v>17532</v>
      </c>
      <c r="G1990" s="563" t="s">
        <v>17525</v>
      </c>
      <c r="H1990" s="563" t="s">
        <v>5004</v>
      </c>
      <c r="I1990" s="563" t="s">
        <v>26690</v>
      </c>
      <c r="J1990" s="563" t="s">
        <v>24001</v>
      </c>
      <c r="K1990" s="563" t="s">
        <v>24001</v>
      </c>
      <c r="L1990" s="563" t="s">
        <v>24001</v>
      </c>
      <c r="M1990" s="563" t="s">
        <v>24001</v>
      </c>
      <c r="N1990" s="563" t="s">
        <v>24001</v>
      </c>
      <c r="O1990" s="564" t="s">
        <v>24001</v>
      </c>
      <c r="P1990" s="564" t="s">
        <v>24001</v>
      </c>
      <c r="Q1990" s="564">
        <v>33148</v>
      </c>
      <c r="R1990" s="564"/>
      <c r="S1990" s="564" t="s">
        <v>30462</v>
      </c>
    </row>
    <row r="1991" spans="1:19" x14ac:dyDescent="0.35">
      <c r="A1991" s="559">
        <v>1151</v>
      </c>
      <c r="B1991" s="563" t="s">
        <v>484</v>
      </c>
      <c r="C1991" s="563" t="s">
        <v>28929</v>
      </c>
      <c r="D1991" s="563" t="s">
        <v>17536</v>
      </c>
      <c r="E1991" s="563" t="s">
        <v>17534</v>
      </c>
      <c r="F1991" s="563" t="s">
        <v>17535</v>
      </c>
      <c r="G1991" s="563" t="s">
        <v>17525</v>
      </c>
      <c r="H1991" s="563" t="s">
        <v>1316</v>
      </c>
      <c r="I1991" s="563" t="s">
        <v>26690</v>
      </c>
      <c r="J1991" s="563" t="s">
        <v>24001</v>
      </c>
      <c r="K1991" s="563" t="s">
        <v>24001</v>
      </c>
      <c r="L1991" s="563" t="s">
        <v>24001</v>
      </c>
      <c r="M1991" s="563" t="s">
        <v>24001</v>
      </c>
      <c r="N1991" s="563" t="s">
        <v>24001</v>
      </c>
      <c r="O1991" s="564" t="s">
        <v>24001</v>
      </c>
      <c r="P1991" s="564" t="s">
        <v>24001</v>
      </c>
      <c r="Q1991" s="564">
        <v>33148</v>
      </c>
      <c r="R1991" s="564">
        <v>38509</v>
      </c>
      <c r="S1991" s="564" t="s">
        <v>30463</v>
      </c>
    </row>
    <row r="1992" spans="1:19" x14ac:dyDescent="0.35">
      <c r="A1992" s="562">
        <v>1152</v>
      </c>
      <c r="B1992" s="563" t="s">
        <v>484</v>
      </c>
      <c r="C1992" s="563" t="s">
        <v>28929</v>
      </c>
      <c r="D1992" s="563" t="s">
        <v>17540</v>
      </c>
      <c r="E1992" s="563" t="s">
        <v>17537</v>
      </c>
      <c r="F1992" s="563" t="s">
        <v>17538</v>
      </c>
      <c r="G1992" s="563" t="s">
        <v>17525</v>
      </c>
      <c r="H1992" s="563" t="s">
        <v>17539</v>
      </c>
      <c r="I1992" s="563" t="s">
        <v>26690</v>
      </c>
      <c r="J1992" s="563" t="s">
        <v>109</v>
      </c>
      <c r="K1992" s="563" t="s">
        <v>24001</v>
      </c>
      <c r="L1992" s="563" t="s">
        <v>24001</v>
      </c>
      <c r="M1992" s="563" t="s">
        <v>24001</v>
      </c>
      <c r="N1992" s="563" t="s">
        <v>24001</v>
      </c>
      <c r="O1992" s="564" t="s">
        <v>24001</v>
      </c>
      <c r="P1992" s="564" t="s">
        <v>24001</v>
      </c>
      <c r="Q1992" s="564">
        <v>33148</v>
      </c>
      <c r="R1992" s="564"/>
      <c r="S1992" s="564" t="s">
        <v>30464</v>
      </c>
    </row>
    <row r="1993" spans="1:19" x14ac:dyDescent="0.35">
      <c r="A1993" s="559">
        <v>1153</v>
      </c>
      <c r="B1993" s="563" t="s">
        <v>484</v>
      </c>
      <c r="C1993" s="563" t="s">
        <v>28929</v>
      </c>
      <c r="D1993" s="563" t="s">
        <v>17544</v>
      </c>
      <c r="E1993" s="563" t="s">
        <v>17541</v>
      </c>
      <c r="F1993" s="563" t="s">
        <v>17542</v>
      </c>
      <c r="G1993" s="563" t="s">
        <v>17525</v>
      </c>
      <c r="H1993" s="563" t="s">
        <v>17543</v>
      </c>
      <c r="I1993" s="563" t="s">
        <v>26690</v>
      </c>
      <c r="J1993" s="563" t="s">
        <v>24001</v>
      </c>
      <c r="K1993" s="563" t="s">
        <v>24001</v>
      </c>
      <c r="L1993" s="563" t="s">
        <v>24001</v>
      </c>
      <c r="M1993" s="563" t="s">
        <v>24001</v>
      </c>
      <c r="N1993" s="563" t="s">
        <v>24001</v>
      </c>
      <c r="O1993" s="564" t="s">
        <v>24001</v>
      </c>
      <c r="P1993" s="564" t="s">
        <v>24001</v>
      </c>
      <c r="Q1993" s="564">
        <v>33148</v>
      </c>
      <c r="R1993" s="564"/>
      <c r="S1993" s="564" t="s">
        <v>30465</v>
      </c>
    </row>
    <row r="1994" spans="1:19" x14ac:dyDescent="0.35">
      <c r="A1994" s="559">
        <v>1154</v>
      </c>
      <c r="B1994" s="563" t="s">
        <v>484</v>
      </c>
      <c r="C1994" s="563" t="s">
        <v>28929</v>
      </c>
      <c r="D1994" s="563" t="s">
        <v>17547</v>
      </c>
      <c r="E1994" s="563" t="s">
        <v>24001</v>
      </c>
      <c r="F1994" s="563" t="s">
        <v>17545</v>
      </c>
      <c r="G1994" s="563" t="s">
        <v>17525</v>
      </c>
      <c r="H1994" s="563" t="s">
        <v>17546</v>
      </c>
      <c r="I1994" s="563" t="s">
        <v>26690</v>
      </c>
      <c r="J1994" s="563" t="s">
        <v>24001</v>
      </c>
      <c r="K1994" s="563" t="s">
        <v>24001</v>
      </c>
      <c r="L1994" s="563" t="s">
        <v>24001</v>
      </c>
      <c r="M1994" s="563" t="s">
        <v>24001</v>
      </c>
      <c r="N1994" s="563" t="s">
        <v>24001</v>
      </c>
      <c r="O1994" s="564" t="s">
        <v>24001</v>
      </c>
      <c r="P1994" s="564" t="s">
        <v>24001</v>
      </c>
      <c r="Q1994" s="564">
        <v>39177</v>
      </c>
      <c r="R1994" s="564"/>
      <c r="S1994" s="564" t="s">
        <v>30466</v>
      </c>
    </row>
    <row r="1995" spans="1:19" x14ac:dyDescent="0.35">
      <c r="A1995" s="562">
        <v>1155</v>
      </c>
      <c r="B1995" s="563" t="s">
        <v>484</v>
      </c>
      <c r="C1995" s="563" t="s">
        <v>28929</v>
      </c>
      <c r="D1995" s="563" t="s">
        <v>17551</v>
      </c>
      <c r="E1995" s="563" t="s">
        <v>17548</v>
      </c>
      <c r="F1995" s="563" t="s">
        <v>17549</v>
      </c>
      <c r="G1995" s="563" t="s">
        <v>17525</v>
      </c>
      <c r="H1995" s="563" t="s">
        <v>17550</v>
      </c>
      <c r="I1995" s="563" t="s">
        <v>26690</v>
      </c>
      <c r="J1995" s="563" t="s">
        <v>109</v>
      </c>
      <c r="K1995" s="563" t="s">
        <v>24001</v>
      </c>
      <c r="L1995" s="563" t="s">
        <v>24001</v>
      </c>
      <c r="M1995" s="563" t="s">
        <v>24001</v>
      </c>
      <c r="N1995" s="563" t="s">
        <v>24001</v>
      </c>
      <c r="O1995" s="564" t="s">
        <v>24001</v>
      </c>
      <c r="P1995" s="564" t="s">
        <v>26697</v>
      </c>
      <c r="Q1995" s="564">
        <v>33148</v>
      </c>
      <c r="R1995" s="564"/>
      <c r="S1995" s="564" t="s">
        <v>30467</v>
      </c>
    </row>
    <row r="1996" spans="1:19" x14ac:dyDescent="0.35">
      <c r="A1996" s="559">
        <v>1156</v>
      </c>
      <c r="B1996" s="563" t="s">
        <v>484</v>
      </c>
      <c r="C1996" s="563" t="s">
        <v>28929</v>
      </c>
      <c r="D1996" s="563" t="s">
        <v>24113</v>
      </c>
      <c r="E1996" s="563" t="s">
        <v>17552</v>
      </c>
      <c r="F1996" s="563" t="s">
        <v>17553</v>
      </c>
      <c r="G1996" s="563" t="s">
        <v>17525</v>
      </c>
      <c r="H1996" s="563" t="s">
        <v>17554</v>
      </c>
      <c r="I1996" s="563" t="s">
        <v>26690</v>
      </c>
      <c r="J1996" s="563" t="s">
        <v>24001</v>
      </c>
      <c r="K1996" s="563" t="s">
        <v>24001</v>
      </c>
      <c r="L1996" s="563" t="s">
        <v>24001</v>
      </c>
      <c r="M1996" s="563" t="s">
        <v>24001</v>
      </c>
      <c r="N1996" s="563" t="s">
        <v>24001</v>
      </c>
      <c r="O1996" s="564" t="s">
        <v>24001</v>
      </c>
      <c r="P1996" s="564" t="s">
        <v>24001</v>
      </c>
      <c r="Q1996" s="564">
        <v>33148</v>
      </c>
      <c r="R1996" s="564">
        <v>42888.437743055598</v>
      </c>
      <c r="S1996" s="564" t="s">
        <v>30468</v>
      </c>
    </row>
    <row r="1997" spans="1:19" x14ac:dyDescent="0.35">
      <c r="A1997" s="559">
        <v>1157</v>
      </c>
      <c r="B1997" s="563" t="s">
        <v>484</v>
      </c>
      <c r="C1997" s="563" t="s">
        <v>28929</v>
      </c>
      <c r="D1997" s="563" t="s">
        <v>17557</v>
      </c>
      <c r="E1997" s="563" t="s">
        <v>17555</v>
      </c>
      <c r="F1997" s="563" t="s">
        <v>17556</v>
      </c>
      <c r="G1997" s="563" t="s">
        <v>17525</v>
      </c>
      <c r="H1997" s="563" t="s">
        <v>3851</v>
      </c>
      <c r="I1997" s="563" t="s">
        <v>26690</v>
      </c>
      <c r="J1997" s="563" t="s">
        <v>24001</v>
      </c>
      <c r="K1997" s="563" t="s">
        <v>24001</v>
      </c>
      <c r="L1997" s="563" t="s">
        <v>24001</v>
      </c>
      <c r="M1997" s="563" t="s">
        <v>24001</v>
      </c>
      <c r="N1997" s="563" t="s">
        <v>24001</v>
      </c>
      <c r="O1997" s="564" t="s">
        <v>24001</v>
      </c>
      <c r="P1997" s="564" t="s">
        <v>24001</v>
      </c>
      <c r="Q1997" s="564">
        <v>33148</v>
      </c>
      <c r="R1997" s="564"/>
      <c r="S1997" s="564" t="s">
        <v>30469</v>
      </c>
    </row>
    <row r="1998" spans="1:19" x14ac:dyDescent="0.35">
      <c r="A1998" s="562">
        <v>1158</v>
      </c>
      <c r="B1998" s="563" t="s">
        <v>484</v>
      </c>
      <c r="C1998" s="563" t="s">
        <v>28929</v>
      </c>
      <c r="D1998" s="563" t="s">
        <v>17560</v>
      </c>
      <c r="E1998" s="563" t="s">
        <v>17558</v>
      </c>
      <c r="F1998" s="563" t="s">
        <v>17559</v>
      </c>
      <c r="G1998" s="563" t="s">
        <v>17525</v>
      </c>
      <c r="H1998" s="563" t="s">
        <v>10087</v>
      </c>
      <c r="I1998" s="563" t="s">
        <v>26690</v>
      </c>
      <c r="J1998" s="563" t="s">
        <v>24001</v>
      </c>
      <c r="K1998" s="563" t="s">
        <v>24001</v>
      </c>
      <c r="L1998" s="563" t="s">
        <v>24001</v>
      </c>
      <c r="M1998" s="563" t="s">
        <v>24001</v>
      </c>
      <c r="N1998" s="563" t="s">
        <v>24001</v>
      </c>
      <c r="O1998" s="564" t="s">
        <v>24001</v>
      </c>
      <c r="P1998" s="564" t="s">
        <v>24001</v>
      </c>
      <c r="Q1998" s="564">
        <v>33148</v>
      </c>
      <c r="R1998" s="564"/>
      <c r="S1998" s="564" t="s">
        <v>30470</v>
      </c>
    </row>
    <row r="1999" spans="1:19" x14ac:dyDescent="0.35">
      <c r="A1999" s="559">
        <v>1159</v>
      </c>
      <c r="B1999" s="563" t="s">
        <v>484</v>
      </c>
      <c r="C1999" s="563" t="s">
        <v>28929</v>
      </c>
      <c r="D1999" s="563" t="s">
        <v>17562</v>
      </c>
      <c r="E1999" s="563" t="s">
        <v>24001</v>
      </c>
      <c r="F1999" s="563" t="s">
        <v>17561</v>
      </c>
      <c r="G1999" s="563" t="s">
        <v>17525</v>
      </c>
      <c r="H1999" s="563" t="s">
        <v>10087</v>
      </c>
      <c r="I1999" s="563" t="s">
        <v>27507</v>
      </c>
      <c r="J1999" s="563" t="s">
        <v>24001</v>
      </c>
      <c r="K1999" s="563" t="s">
        <v>24001</v>
      </c>
      <c r="L1999" s="563" t="s">
        <v>24001</v>
      </c>
      <c r="M1999" s="563" t="s">
        <v>24001</v>
      </c>
      <c r="N1999" s="563" t="s">
        <v>24001</v>
      </c>
      <c r="O1999" s="564" t="s">
        <v>24001</v>
      </c>
      <c r="P1999" s="564" t="s">
        <v>24001</v>
      </c>
      <c r="Q1999" s="564">
        <v>41074</v>
      </c>
      <c r="R1999" s="564">
        <v>41074.699374999997</v>
      </c>
      <c r="S1999" s="564" t="s">
        <v>30471</v>
      </c>
    </row>
    <row r="2000" spans="1:19" x14ac:dyDescent="0.35">
      <c r="A2000" s="559">
        <v>1160</v>
      </c>
      <c r="B2000" s="563" t="s">
        <v>484</v>
      </c>
      <c r="C2000" s="563" t="s">
        <v>28929</v>
      </c>
      <c r="D2000" s="563" t="s">
        <v>17564</v>
      </c>
      <c r="E2000" s="563" t="s">
        <v>24001</v>
      </c>
      <c r="F2000" s="563" t="s">
        <v>17563</v>
      </c>
      <c r="G2000" s="563" t="s">
        <v>17525</v>
      </c>
      <c r="H2000" s="563" t="s">
        <v>10087</v>
      </c>
      <c r="I2000" s="563" t="s">
        <v>27508</v>
      </c>
      <c r="J2000" s="563" t="s">
        <v>24001</v>
      </c>
      <c r="K2000" s="563" t="s">
        <v>24001</v>
      </c>
      <c r="L2000" s="563" t="s">
        <v>24001</v>
      </c>
      <c r="M2000" s="563" t="s">
        <v>24001</v>
      </c>
      <c r="N2000" s="563" t="s">
        <v>24001</v>
      </c>
      <c r="O2000" s="564" t="s">
        <v>24001</v>
      </c>
      <c r="P2000" s="564" t="s">
        <v>24001</v>
      </c>
      <c r="Q2000" s="564">
        <v>41074</v>
      </c>
      <c r="R2000" s="564"/>
      <c r="S2000" s="564" t="s">
        <v>30472</v>
      </c>
    </row>
    <row r="2001" spans="1:19" x14ac:dyDescent="0.35">
      <c r="A2001" s="562">
        <v>1161</v>
      </c>
      <c r="B2001" s="563" t="s">
        <v>484</v>
      </c>
      <c r="C2001" s="563" t="s">
        <v>28929</v>
      </c>
      <c r="D2001" s="563" t="s">
        <v>17567</v>
      </c>
      <c r="E2001" s="563" t="s">
        <v>24001</v>
      </c>
      <c r="F2001" s="563" t="s">
        <v>17565</v>
      </c>
      <c r="G2001" s="563" t="s">
        <v>17525</v>
      </c>
      <c r="H2001" s="563" t="s">
        <v>17566</v>
      </c>
      <c r="I2001" s="563" t="s">
        <v>26690</v>
      </c>
      <c r="J2001" s="563" t="s">
        <v>24001</v>
      </c>
      <c r="K2001" s="563" t="s">
        <v>24001</v>
      </c>
      <c r="L2001" s="563" t="s">
        <v>24001</v>
      </c>
      <c r="M2001" s="563" t="s">
        <v>24001</v>
      </c>
      <c r="N2001" s="563" t="s">
        <v>24001</v>
      </c>
      <c r="O2001" s="564" t="s">
        <v>24001</v>
      </c>
      <c r="P2001" s="564" t="s">
        <v>24001</v>
      </c>
      <c r="Q2001" s="564">
        <v>36216</v>
      </c>
      <c r="R2001" s="564"/>
      <c r="S2001" s="564" t="s">
        <v>17567</v>
      </c>
    </row>
    <row r="2002" spans="1:19" x14ac:dyDescent="0.35">
      <c r="A2002" s="559">
        <v>1162</v>
      </c>
      <c r="B2002" s="563" t="s">
        <v>484</v>
      </c>
      <c r="C2002" s="563" t="s">
        <v>28929</v>
      </c>
      <c r="D2002" s="563" t="s">
        <v>17570</v>
      </c>
      <c r="E2002" s="563" t="s">
        <v>17568</v>
      </c>
      <c r="F2002" s="563" t="s">
        <v>17569</v>
      </c>
      <c r="G2002" s="563" t="s">
        <v>17525</v>
      </c>
      <c r="H2002" s="563" t="s">
        <v>7256</v>
      </c>
      <c r="I2002" s="563" t="s">
        <v>26690</v>
      </c>
      <c r="J2002" s="563" t="s">
        <v>24001</v>
      </c>
      <c r="K2002" s="563" t="s">
        <v>24001</v>
      </c>
      <c r="L2002" s="563" t="s">
        <v>24001</v>
      </c>
      <c r="M2002" s="563" t="s">
        <v>24001</v>
      </c>
      <c r="N2002" s="563" t="s">
        <v>24001</v>
      </c>
      <c r="O2002" s="564" t="s">
        <v>24001</v>
      </c>
      <c r="P2002" s="564" t="s">
        <v>24001</v>
      </c>
      <c r="Q2002" s="564">
        <v>38510</v>
      </c>
      <c r="R2002" s="564"/>
      <c r="S2002" s="564" t="s">
        <v>30473</v>
      </c>
    </row>
    <row r="2003" spans="1:19" x14ac:dyDescent="0.35">
      <c r="A2003" s="559">
        <v>1163</v>
      </c>
      <c r="B2003" s="563" t="s">
        <v>484</v>
      </c>
      <c r="C2003" s="563" t="s">
        <v>28929</v>
      </c>
      <c r="D2003" s="563" t="s">
        <v>17573</v>
      </c>
      <c r="E2003" s="563" t="s">
        <v>17571</v>
      </c>
      <c r="F2003" s="563" t="s">
        <v>17572</v>
      </c>
      <c r="G2003" s="563" t="s">
        <v>17525</v>
      </c>
      <c r="H2003" s="563" t="s">
        <v>264</v>
      </c>
      <c r="I2003" s="563" t="s">
        <v>26690</v>
      </c>
      <c r="J2003" s="563" t="s">
        <v>24001</v>
      </c>
      <c r="K2003" s="563" t="s">
        <v>24001</v>
      </c>
      <c r="L2003" s="563" t="s">
        <v>24001</v>
      </c>
      <c r="M2003" s="563" t="s">
        <v>24001</v>
      </c>
      <c r="N2003" s="563" t="s">
        <v>24001</v>
      </c>
      <c r="O2003" s="564" t="s">
        <v>24001</v>
      </c>
      <c r="P2003" s="564" t="s">
        <v>24001</v>
      </c>
      <c r="Q2003" s="564">
        <v>33148</v>
      </c>
      <c r="R2003" s="564"/>
      <c r="S2003" s="564" t="s">
        <v>30474</v>
      </c>
    </row>
    <row r="2004" spans="1:19" x14ac:dyDescent="0.35">
      <c r="A2004" s="562">
        <v>1164</v>
      </c>
      <c r="B2004" s="563" t="s">
        <v>484</v>
      </c>
      <c r="C2004" s="563" t="s">
        <v>28929</v>
      </c>
      <c r="D2004" s="563" t="s">
        <v>17577</v>
      </c>
      <c r="E2004" s="563" t="s">
        <v>17574</v>
      </c>
      <c r="F2004" s="563" t="s">
        <v>17575</v>
      </c>
      <c r="G2004" s="563" t="s">
        <v>17525</v>
      </c>
      <c r="H2004" s="563" t="s">
        <v>17576</v>
      </c>
      <c r="I2004" s="563" t="s">
        <v>26690</v>
      </c>
      <c r="J2004" s="563" t="s">
        <v>24001</v>
      </c>
      <c r="K2004" s="563" t="s">
        <v>62</v>
      </c>
      <c r="L2004" s="563" t="s">
        <v>24001</v>
      </c>
      <c r="M2004" s="563" t="s">
        <v>24001</v>
      </c>
      <c r="N2004" s="563" t="s">
        <v>24001</v>
      </c>
      <c r="O2004" s="564" t="s">
        <v>24001</v>
      </c>
      <c r="P2004" s="564" t="s">
        <v>24001</v>
      </c>
      <c r="Q2004" s="564">
        <v>33148</v>
      </c>
      <c r="R2004" s="564"/>
      <c r="S2004" s="564" t="s">
        <v>30475</v>
      </c>
    </row>
    <row r="2005" spans="1:19" x14ac:dyDescent="0.35">
      <c r="A2005" s="559">
        <v>1165</v>
      </c>
      <c r="B2005" s="563" t="s">
        <v>484</v>
      </c>
      <c r="C2005" s="563" t="s">
        <v>28929</v>
      </c>
      <c r="D2005" s="563" t="s">
        <v>17581</v>
      </c>
      <c r="E2005" s="563" t="s">
        <v>17578</v>
      </c>
      <c r="F2005" s="563" t="s">
        <v>17579</v>
      </c>
      <c r="G2005" s="563" t="s">
        <v>17525</v>
      </c>
      <c r="H2005" s="563" t="s">
        <v>17580</v>
      </c>
      <c r="I2005" s="563" t="s">
        <v>26690</v>
      </c>
      <c r="J2005" s="563" t="s">
        <v>24001</v>
      </c>
      <c r="K2005" s="563" t="s">
        <v>24001</v>
      </c>
      <c r="L2005" s="563" t="s">
        <v>24001</v>
      </c>
      <c r="M2005" s="563" t="s">
        <v>24001</v>
      </c>
      <c r="N2005" s="563" t="s">
        <v>24001</v>
      </c>
      <c r="O2005" s="564" t="s">
        <v>24001</v>
      </c>
      <c r="P2005" s="564" t="s">
        <v>24001</v>
      </c>
      <c r="Q2005" s="564">
        <v>33148</v>
      </c>
      <c r="R2005" s="564"/>
      <c r="S2005" s="564" t="s">
        <v>30476</v>
      </c>
    </row>
    <row r="2006" spans="1:19" x14ac:dyDescent="0.35">
      <c r="A2006" s="559">
        <v>1166</v>
      </c>
      <c r="B2006" s="563" t="s">
        <v>484</v>
      </c>
      <c r="C2006" s="563" t="s">
        <v>28929</v>
      </c>
      <c r="D2006" s="563" t="s">
        <v>17584</v>
      </c>
      <c r="E2006" s="563" t="s">
        <v>17582</v>
      </c>
      <c r="F2006" s="563" t="s">
        <v>17583</v>
      </c>
      <c r="G2006" s="563" t="s">
        <v>17525</v>
      </c>
      <c r="H2006" s="563" t="s">
        <v>17420</v>
      </c>
      <c r="I2006" s="563" t="s">
        <v>26690</v>
      </c>
      <c r="J2006" s="563" t="s">
        <v>24001</v>
      </c>
      <c r="K2006" s="563" t="s">
        <v>62</v>
      </c>
      <c r="L2006" s="563" t="s">
        <v>24001</v>
      </c>
      <c r="M2006" s="563" t="s">
        <v>24001</v>
      </c>
      <c r="N2006" s="563" t="s">
        <v>24001</v>
      </c>
      <c r="O2006" s="564" t="s">
        <v>24001</v>
      </c>
      <c r="P2006" s="564" t="s">
        <v>24001</v>
      </c>
      <c r="Q2006" s="564">
        <v>33148</v>
      </c>
      <c r="R2006" s="564"/>
      <c r="S2006" s="564" t="s">
        <v>30477</v>
      </c>
    </row>
    <row r="2007" spans="1:19" x14ac:dyDescent="0.35">
      <c r="A2007" s="562">
        <v>1167</v>
      </c>
      <c r="B2007" s="563" t="s">
        <v>484</v>
      </c>
      <c r="C2007" s="563" t="s">
        <v>28929</v>
      </c>
      <c r="D2007" s="563" t="s">
        <v>17588</v>
      </c>
      <c r="E2007" s="563" t="s">
        <v>17585</v>
      </c>
      <c r="F2007" s="563" t="s">
        <v>17586</v>
      </c>
      <c r="G2007" s="563" t="s">
        <v>17525</v>
      </c>
      <c r="H2007" s="563" t="s">
        <v>17587</v>
      </c>
      <c r="I2007" s="563" t="s">
        <v>26690</v>
      </c>
      <c r="J2007" s="563" t="s">
        <v>24001</v>
      </c>
      <c r="K2007" s="563" t="s">
        <v>24001</v>
      </c>
      <c r="L2007" s="563" t="s">
        <v>24001</v>
      </c>
      <c r="M2007" s="563" t="s">
        <v>24001</v>
      </c>
      <c r="N2007" s="563" t="s">
        <v>24001</v>
      </c>
      <c r="O2007" s="564" t="s">
        <v>24001</v>
      </c>
      <c r="P2007" s="564" t="s">
        <v>24001</v>
      </c>
      <c r="Q2007" s="564">
        <v>33148</v>
      </c>
      <c r="R2007" s="564"/>
      <c r="S2007" s="564" t="s">
        <v>30478</v>
      </c>
    </row>
    <row r="2008" spans="1:19" x14ac:dyDescent="0.35">
      <c r="A2008" s="559">
        <v>1168</v>
      </c>
      <c r="B2008" s="563" t="s">
        <v>484</v>
      </c>
      <c r="C2008" s="563" t="s">
        <v>28929</v>
      </c>
      <c r="D2008" s="563" t="s">
        <v>17591</v>
      </c>
      <c r="E2008" s="563" t="s">
        <v>17558</v>
      </c>
      <c r="F2008" s="563" t="s">
        <v>17589</v>
      </c>
      <c r="G2008" s="563" t="s">
        <v>17525</v>
      </c>
      <c r="H2008" s="563" t="s">
        <v>17590</v>
      </c>
      <c r="I2008" s="563" t="s">
        <v>26690</v>
      </c>
      <c r="J2008" s="563" t="s">
        <v>24001</v>
      </c>
      <c r="K2008" s="563" t="s">
        <v>24001</v>
      </c>
      <c r="L2008" s="563" t="s">
        <v>24001</v>
      </c>
      <c r="M2008" s="563" t="s">
        <v>24001</v>
      </c>
      <c r="N2008" s="563" t="s">
        <v>24001</v>
      </c>
      <c r="O2008" s="564" t="s">
        <v>24001</v>
      </c>
      <c r="P2008" s="564" t="s">
        <v>24001</v>
      </c>
      <c r="Q2008" s="564">
        <v>33148</v>
      </c>
      <c r="R2008" s="564"/>
      <c r="S2008" s="564" t="s">
        <v>30479</v>
      </c>
    </row>
    <row r="2009" spans="1:19" x14ac:dyDescent="0.35">
      <c r="A2009" s="559">
        <v>1169</v>
      </c>
      <c r="B2009" s="563" t="s">
        <v>484</v>
      </c>
      <c r="C2009" s="563" t="s">
        <v>28929</v>
      </c>
      <c r="D2009" s="563" t="s">
        <v>17594</v>
      </c>
      <c r="E2009" s="563" t="s">
        <v>17592</v>
      </c>
      <c r="F2009" s="563" t="s">
        <v>17593</v>
      </c>
      <c r="G2009" s="563" t="s">
        <v>17525</v>
      </c>
      <c r="H2009" s="563" t="s">
        <v>2078</v>
      </c>
      <c r="I2009" s="563" t="s">
        <v>26690</v>
      </c>
      <c r="J2009" s="563" t="s">
        <v>24001</v>
      </c>
      <c r="K2009" s="563" t="s">
        <v>24001</v>
      </c>
      <c r="L2009" s="563" t="s">
        <v>24001</v>
      </c>
      <c r="M2009" s="563" t="s">
        <v>24001</v>
      </c>
      <c r="N2009" s="563" t="s">
        <v>24001</v>
      </c>
      <c r="O2009" s="564" t="s">
        <v>24001</v>
      </c>
      <c r="P2009" s="564" t="s">
        <v>24001</v>
      </c>
      <c r="Q2009" s="564">
        <v>33148</v>
      </c>
      <c r="R2009" s="564"/>
      <c r="S2009" s="564" t="s">
        <v>30480</v>
      </c>
    </row>
    <row r="2010" spans="1:19" x14ac:dyDescent="0.35">
      <c r="A2010" s="562">
        <v>1170</v>
      </c>
      <c r="B2010" s="563" t="s">
        <v>484</v>
      </c>
      <c r="C2010" s="563" t="s">
        <v>28929</v>
      </c>
      <c r="D2010" s="563" t="s">
        <v>17597</v>
      </c>
      <c r="E2010" s="563" t="s">
        <v>17595</v>
      </c>
      <c r="F2010" s="563" t="s">
        <v>17596</v>
      </c>
      <c r="G2010" s="563" t="s">
        <v>17525</v>
      </c>
      <c r="H2010" s="563" t="s">
        <v>3505</v>
      </c>
      <c r="I2010" s="563" t="s">
        <v>26690</v>
      </c>
      <c r="J2010" s="563" t="s">
        <v>109</v>
      </c>
      <c r="K2010" s="563" t="s">
        <v>24001</v>
      </c>
      <c r="L2010" s="563" t="s">
        <v>24001</v>
      </c>
      <c r="M2010" s="563" t="s">
        <v>24001</v>
      </c>
      <c r="N2010" s="563" t="s">
        <v>24001</v>
      </c>
      <c r="O2010" s="564" t="s">
        <v>24001</v>
      </c>
      <c r="P2010" s="564" t="s">
        <v>24001</v>
      </c>
      <c r="Q2010" s="564">
        <v>33148</v>
      </c>
      <c r="R2010" s="564"/>
      <c r="S2010" s="564" t="s">
        <v>30481</v>
      </c>
    </row>
    <row r="2011" spans="1:19" x14ac:dyDescent="0.35">
      <c r="A2011" s="559">
        <v>1171</v>
      </c>
      <c r="B2011" s="563" t="s">
        <v>484</v>
      </c>
      <c r="C2011" s="563" t="s">
        <v>28929</v>
      </c>
      <c r="D2011" s="563" t="s">
        <v>17600</v>
      </c>
      <c r="E2011" s="563" t="s">
        <v>17598</v>
      </c>
      <c r="F2011" s="563" t="s">
        <v>17599</v>
      </c>
      <c r="G2011" s="563" t="s">
        <v>17525</v>
      </c>
      <c r="H2011" s="563" t="s">
        <v>4915</v>
      </c>
      <c r="I2011" s="563" t="s">
        <v>26690</v>
      </c>
      <c r="J2011" s="563" t="s">
        <v>109</v>
      </c>
      <c r="K2011" s="563" t="s">
        <v>24001</v>
      </c>
      <c r="L2011" s="563" t="s">
        <v>24001</v>
      </c>
      <c r="M2011" s="563" t="s">
        <v>24001</v>
      </c>
      <c r="N2011" s="563" t="s">
        <v>24001</v>
      </c>
      <c r="O2011" s="564" t="s">
        <v>24001</v>
      </c>
      <c r="P2011" s="564" t="s">
        <v>24001</v>
      </c>
      <c r="Q2011" s="564">
        <v>33148</v>
      </c>
      <c r="R2011" s="564"/>
      <c r="S2011" s="564" t="s">
        <v>30482</v>
      </c>
    </row>
    <row r="2012" spans="1:19" x14ac:dyDescent="0.35">
      <c r="A2012" s="559">
        <v>1172</v>
      </c>
      <c r="B2012" s="563" t="s">
        <v>484</v>
      </c>
      <c r="C2012" s="563" t="s">
        <v>28929</v>
      </c>
      <c r="D2012" s="563" t="s">
        <v>17603</v>
      </c>
      <c r="E2012" s="563" t="s">
        <v>17601</v>
      </c>
      <c r="F2012" s="563" t="s">
        <v>17602</v>
      </c>
      <c r="G2012" s="563" t="s">
        <v>17525</v>
      </c>
      <c r="H2012" s="563" t="s">
        <v>2771</v>
      </c>
      <c r="I2012" s="563" t="s">
        <v>26690</v>
      </c>
      <c r="J2012" s="563" t="s">
        <v>24001</v>
      </c>
      <c r="K2012" s="563" t="s">
        <v>24001</v>
      </c>
      <c r="L2012" s="563" t="s">
        <v>24001</v>
      </c>
      <c r="M2012" s="563" t="s">
        <v>24001</v>
      </c>
      <c r="N2012" s="563" t="s">
        <v>24001</v>
      </c>
      <c r="O2012" s="564" t="s">
        <v>24001</v>
      </c>
      <c r="P2012" s="564" t="s">
        <v>24001</v>
      </c>
      <c r="Q2012" s="564">
        <v>33148</v>
      </c>
      <c r="R2012" s="564"/>
      <c r="S2012" s="564" t="s">
        <v>30483</v>
      </c>
    </row>
    <row r="2013" spans="1:19" x14ac:dyDescent="0.35">
      <c r="A2013" s="562">
        <v>1173</v>
      </c>
      <c r="B2013" s="563" t="s">
        <v>484</v>
      </c>
      <c r="C2013" s="563" t="s">
        <v>28929</v>
      </c>
      <c r="D2013" s="563" t="s">
        <v>17607</v>
      </c>
      <c r="E2013" s="563" t="s">
        <v>17604</v>
      </c>
      <c r="F2013" s="563" t="s">
        <v>17605</v>
      </c>
      <c r="G2013" s="563" t="s">
        <v>17525</v>
      </c>
      <c r="H2013" s="563" t="s">
        <v>17606</v>
      </c>
      <c r="I2013" s="563" t="s">
        <v>26690</v>
      </c>
      <c r="J2013" s="563" t="s">
        <v>24001</v>
      </c>
      <c r="K2013" s="563" t="s">
        <v>24001</v>
      </c>
      <c r="L2013" s="563" t="s">
        <v>24001</v>
      </c>
      <c r="M2013" s="563" t="s">
        <v>24001</v>
      </c>
      <c r="N2013" s="563" t="s">
        <v>24001</v>
      </c>
      <c r="O2013" s="564" t="s">
        <v>24001</v>
      </c>
      <c r="P2013" s="564" t="s">
        <v>24001</v>
      </c>
      <c r="Q2013" s="564">
        <v>33148</v>
      </c>
      <c r="R2013" s="564"/>
      <c r="S2013" s="564" t="s">
        <v>30484</v>
      </c>
    </row>
    <row r="2014" spans="1:19" x14ac:dyDescent="0.35">
      <c r="A2014" s="559">
        <v>1174</v>
      </c>
      <c r="B2014" s="563" t="s">
        <v>484</v>
      </c>
      <c r="C2014" s="563" t="s">
        <v>28929</v>
      </c>
      <c r="D2014" s="563" t="s">
        <v>17610</v>
      </c>
      <c r="E2014" s="563" t="s">
        <v>17608</v>
      </c>
      <c r="F2014" s="563" t="s">
        <v>17609</v>
      </c>
      <c r="G2014" s="563" t="s">
        <v>17525</v>
      </c>
      <c r="H2014" s="563" t="s">
        <v>1612</v>
      </c>
      <c r="I2014" s="563" t="s">
        <v>26690</v>
      </c>
      <c r="J2014" s="563" t="s">
        <v>109</v>
      </c>
      <c r="K2014" s="563" t="s">
        <v>24001</v>
      </c>
      <c r="L2014" s="563" t="s">
        <v>24001</v>
      </c>
      <c r="M2014" s="563" t="s">
        <v>24001</v>
      </c>
      <c r="N2014" s="563" t="s">
        <v>24001</v>
      </c>
      <c r="O2014" s="564" t="s">
        <v>24001</v>
      </c>
      <c r="P2014" s="564" t="s">
        <v>24001</v>
      </c>
      <c r="Q2014" s="564">
        <v>33148</v>
      </c>
      <c r="R2014" s="564"/>
      <c r="S2014" s="564" t="s">
        <v>30485</v>
      </c>
    </row>
    <row r="2015" spans="1:19" x14ac:dyDescent="0.35">
      <c r="A2015" s="559">
        <v>1175</v>
      </c>
      <c r="B2015" s="563" t="s">
        <v>484</v>
      </c>
      <c r="C2015" s="563" t="s">
        <v>28929</v>
      </c>
      <c r="D2015" s="563" t="s">
        <v>17613</v>
      </c>
      <c r="E2015" s="563" t="s">
        <v>17611</v>
      </c>
      <c r="F2015" s="563" t="s">
        <v>17612</v>
      </c>
      <c r="G2015" s="563" t="s">
        <v>17525</v>
      </c>
      <c r="H2015" s="563" t="s">
        <v>16387</v>
      </c>
      <c r="I2015" s="563" t="s">
        <v>26690</v>
      </c>
      <c r="J2015" s="563" t="s">
        <v>24001</v>
      </c>
      <c r="K2015" s="563" t="s">
        <v>24001</v>
      </c>
      <c r="L2015" s="563" t="s">
        <v>24001</v>
      </c>
      <c r="M2015" s="563" t="s">
        <v>24001</v>
      </c>
      <c r="N2015" s="563" t="s">
        <v>24001</v>
      </c>
      <c r="O2015" s="564" t="s">
        <v>24001</v>
      </c>
      <c r="P2015" s="564" t="s">
        <v>24001</v>
      </c>
      <c r="Q2015" s="564">
        <v>33148</v>
      </c>
      <c r="R2015" s="564"/>
      <c r="S2015" s="564" t="s">
        <v>30486</v>
      </c>
    </row>
    <row r="2016" spans="1:19" x14ac:dyDescent="0.35">
      <c r="A2016" s="562">
        <v>1176</v>
      </c>
      <c r="B2016" s="563" t="s">
        <v>484</v>
      </c>
      <c r="C2016" s="563" t="s">
        <v>28929</v>
      </c>
      <c r="D2016" s="563" t="s">
        <v>17616</v>
      </c>
      <c r="E2016" s="563" t="s">
        <v>17614</v>
      </c>
      <c r="F2016" s="563" t="s">
        <v>17615</v>
      </c>
      <c r="G2016" s="563" t="s">
        <v>17525</v>
      </c>
      <c r="H2016" s="563" t="s">
        <v>55</v>
      </c>
      <c r="I2016" s="563" t="s">
        <v>26690</v>
      </c>
      <c r="J2016" s="563" t="s">
        <v>24001</v>
      </c>
      <c r="K2016" s="563" t="s">
        <v>24001</v>
      </c>
      <c r="L2016" s="563" t="s">
        <v>24001</v>
      </c>
      <c r="M2016" s="563" t="s">
        <v>24001</v>
      </c>
      <c r="N2016" s="563" t="s">
        <v>24001</v>
      </c>
      <c r="O2016" s="564" t="s">
        <v>24001</v>
      </c>
      <c r="P2016" s="564" t="s">
        <v>24001</v>
      </c>
      <c r="Q2016" s="564">
        <v>33148</v>
      </c>
      <c r="R2016" s="564"/>
      <c r="S2016" s="564" t="s">
        <v>17616</v>
      </c>
    </row>
    <row r="2017" spans="1:19" x14ac:dyDescent="0.35">
      <c r="A2017" s="559">
        <v>1177</v>
      </c>
      <c r="B2017" s="563" t="s">
        <v>484</v>
      </c>
      <c r="C2017" s="563" t="s">
        <v>28929</v>
      </c>
      <c r="D2017" s="563" t="s">
        <v>24714</v>
      </c>
      <c r="E2017" s="563" t="s">
        <v>24001</v>
      </c>
      <c r="F2017" s="563" t="s">
        <v>24715</v>
      </c>
      <c r="G2017" s="563" t="s">
        <v>17525</v>
      </c>
      <c r="H2017" s="563" t="s">
        <v>24716</v>
      </c>
      <c r="I2017" s="563" t="s">
        <v>26690</v>
      </c>
      <c r="J2017" s="563" t="s">
        <v>24001</v>
      </c>
      <c r="K2017" s="563" t="s">
        <v>24001</v>
      </c>
      <c r="L2017" s="563" t="s">
        <v>24001</v>
      </c>
      <c r="M2017" s="563" t="s">
        <v>24001</v>
      </c>
      <c r="N2017" s="563" t="s">
        <v>24001</v>
      </c>
      <c r="O2017" s="564" t="s">
        <v>24001</v>
      </c>
      <c r="P2017" s="564" t="s">
        <v>24001</v>
      </c>
      <c r="Q2017" s="564">
        <v>43059</v>
      </c>
      <c r="R2017" s="564"/>
      <c r="S2017" s="564" t="s">
        <v>30487</v>
      </c>
    </row>
    <row r="2018" spans="1:19" x14ac:dyDescent="0.35">
      <c r="A2018" s="559">
        <v>1178</v>
      </c>
      <c r="B2018" s="563" t="s">
        <v>484</v>
      </c>
      <c r="C2018" s="563" t="s">
        <v>28929</v>
      </c>
      <c r="D2018" s="563" t="s">
        <v>24717</v>
      </c>
      <c r="E2018" s="563" t="s">
        <v>24001</v>
      </c>
      <c r="F2018" s="563" t="s">
        <v>24718</v>
      </c>
      <c r="G2018" s="563" t="s">
        <v>17525</v>
      </c>
      <c r="H2018" s="563" t="s">
        <v>24719</v>
      </c>
      <c r="I2018" s="563" t="s">
        <v>26690</v>
      </c>
      <c r="J2018" s="563" t="s">
        <v>24001</v>
      </c>
      <c r="K2018" s="563" t="s">
        <v>24001</v>
      </c>
      <c r="L2018" s="563" t="s">
        <v>24001</v>
      </c>
      <c r="M2018" s="563" t="s">
        <v>24001</v>
      </c>
      <c r="N2018" s="563" t="s">
        <v>24001</v>
      </c>
      <c r="O2018" s="564" t="s">
        <v>24001</v>
      </c>
      <c r="P2018" s="564" t="s">
        <v>24001</v>
      </c>
      <c r="Q2018" s="564">
        <v>43059</v>
      </c>
      <c r="R2018" s="564"/>
      <c r="S2018" s="564" t="s">
        <v>30488</v>
      </c>
    </row>
    <row r="2019" spans="1:19" x14ac:dyDescent="0.35">
      <c r="A2019" s="562">
        <v>1179</v>
      </c>
      <c r="B2019" s="563" t="s">
        <v>484</v>
      </c>
      <c r="C2019" s="563" t="s">
        <v>28929</v>
      </c>
      <c r="D2019" s="563" t="s">
        <v>17619</v>
      </c>
      <c r="E2019" s="563" t="s">
        <v>24001</v>
      </c>
      <c r="F2019" s="563" t="s">
        <v>17617</v>
      </c>
      <c r="G2019" s="563" t="s">
        <v>17525</v>
      </c>
      <c r="H2019" s="563" t="s">
        <v>17618</v>
      </c>
      <c r="I2019" s="563" t="s">
        <v>26690</v>
      </c>
      <c r="J2019" s="563" t="s">
        <v>24001</v>
      </c>
      <c r="K2019" s="563" t="s">
        <v>24001</v>
      </c>
      <c r="L2019" s="563" t="s">
        <v>24001</v>
      </c>
      <c r="M2019" s="563" t="s">
        <v>24001</v>
      </c>
      <c r="N2019" s="563" t="s">
        <v>24001</v>
      </c>
      <c r="O2019" s="564" t="s">
        <v>24001</v>
      </c>
      <c r="P2019" s="564" t="s">
        <v>24001</v>
      </c>
      <c r="Q2019" s="564">
        <v>39309</v>
      </c>
      <c r="R2019" s="564"/>
      <c r="S2019" s="564" t="s">
        <v>30489</v>
      </c>
    </row>
    <row r="2020" spans="1:19" x14ac:dyDescent="0.35">
      <c r="A2020" s="559">
        <v>1180</v>
      </c>
      <c r="B2020" s="563" t="s">
        <v>484</v>
      </c>
      <c r="C2020" s="563" t="s">
        <v>28929</v>
      </c>
      <c r="D2020" s="563" t="s">
        <v>17622</v>
      </c>
      <c r="E2020" s="563" t="s">
        <v>17620</v>
      </c>
      <c r="F2020" s="563" t="s">
        <v>17621</v>
      </c>
      <c r="G2020" s="563" t="s">
        <v>17525</v>
      </c>
      <c r="H2020" s="563" t="s">
        <v>4661</v>
      </c>
      <c r="I2020" s="563" t="s">
        <v>26690</v>
      </c>
      <c r="J2020" s="563" t="s">
        <v>24001</v>
      </c>
      <c r="K2020" s="563" t="s">
        <v>24001</v>
      </c>
      <c r="L2020" s="563" t="s">
        <v>24001</v>
      </c>
      <c r="M2020" s="563" t="s">
        <v>24001</v>
      </c>
      <c r="N2020" s="563" t="s">
        <v>24001</v>
      </c>
      <c r="O2020" s="564" t="s">
        <v>24001</v>
      </c>
      <c r="P2020" s="564" t="s">
        <v>24001</v>
      </c>
      <c r="Q2020" s="564">
        <v>33148</v>
      </c>
      <c r="R2020" s="564"/>
      <c r="S2020" s="564" t="s">
        <v>30490</v>
      </c>
    </row>
    <row r="2021" spans="1:19" x14ac:dyDescent="0.35">
      <c r="A2021" s="559">
        <v>1181</v>
      </c>
      <c r="B2021" s="563" t="s">
        <v>484</v>
      </c>
      <c r="C2021" s="563" t="s">
        <v>28929</v>
      </c>
      <c r="D2021" s="563" t="s">
        <v>17626</v>
      </c>
      <c r="E2021" s="563" t="s">
        <v>17623</v>
      </c>
      <c r="F2021" s="563" t="s">
        <v>17624</v>
      </c>
      <c r="G2021" s="563" t="s">
        <v>17525</v>
      </c>
      <c r="H2021" s="563" t="s">
        <v>17625</v>
      </c>
      <c r="I2021" s="563" t="s">
        <v>26690</v>
      </c>
      <c r="J2021" s="563" t="s">
        <v>109</v>
      </c>
      <c r="K2021" s="563" t="s">
        <v>24001</v>
      </c>
      <c r="L2021" s="563" t="s">
        <v>24001</v>
      </c>
      <c r="M2021" s="563" t="s">
        <v>24001</v>
      </c>
      <c r="N2021" s="563" t="s">
        <v>24001</v>
      </c>
      <c r="O2021" s="564" t="s">
        <v>24001</v>
      </c>
      <c r="P2021" s="564" t="s">
        <v>24001</v>
      </c>
      <c r="Q2021" s="564">
        <v>33148</v>
      </c>
      <c r="R2021" s="564"/>
      <c r="S2021" s="564" t="s">
        <v>30491</v>
      </c>
    </row>
    <row r="2022" spans="1:19" x14ac:dyDescent="0.35">
      <c r="A2022" s="562">
        <v>1182</v>
      </c>
      <c r="B2022" s="563" t="s">
        <v>484</v>
      </c>
      <c r="C2022" s="563" t="s">
        <v>28929</v>
      </c>
      <c r="D2022" s="563" t="s">
        <v>17629</v>
      </c>
      <c r="E2022" s="563" t="s">
        <v>30492</v>
      </c>
      <c r="F2022" s="563" t="s">
        <v>17627</v>
      </c>
      <c r="G2022" s="563" t="s">
        <v>17525</v>
      </c>
      <c r="H2022" s="563" t="s">
        <v>17628</v>
      </c>
      <c r="I2022" s="563" t="s">
        <v>26690</v>
      </c>
      <c r="J2022" s="563" t="s">
        <v>109</v>
      </c>
      <c r="K2022" s="563" t="s">
        <v>24001</v>
      </c>
      <c r="L2022" s="563" t="s">
        <v>24001</v>
      </c>
      <c r="M2022" s="563" t="s">
        <v>24001</v>
      </c>
      <c r="N2022" s="563" t="s">
        <v>24001</v>
      </c>
      <c r="O2022" s="564" t="s">
        <v>24001</v>
      </c>
      <c r="P2022" s="564" t="s">
        <v>24001</v>
      </c>
      <c r="Q2022" s="564">
        <v>38559</v>
      </c>
      <c r="R2022" s="564"/>
      <c r="S2022" s="564" t="s">
        <v>30493</v>
      </c>
    </row>
    <row r="2023" spans="1:19" x14ac:dyDescent="0.35">
      <c r="A2023" s="559">
        <v>1183</v>
      </c>
      <c r="B2023" s="563" t="s">
        <v>484</v>
      </c>
      <c r="C2023" s="563" t="s">
        <v>28929</v>
      </c>
      <c r="D2023" s="563" t="s">
        <v>17632</v>
      </c>
      <c r="E2023" s="563" t="s">
        <v>17568</v>
      </c>
      <c r="F2023" s="563" t="s">
        <v>17630</v>
      </c>
      <c r="G2023" s="563" t="s">
        <v>17525</v>
      </c>
      <c r="H2023" s="563" t="s">
        <v>17631</v>
      </c>
      <c r="I2023" s="563" t="s">
        <v>26690</v>
      </c>
      <c r="J2023" s="563" t="s">
        <v>24001</v>
      </c>
      <c r="K2023" s="563" t="s">
        <v>24001</v>
      </c>
      <c r="L2023" s="563" t="s">
        <v>24001</v>
      </c>
      <c r="M2023" s="563" t="s">
        <v>24001</v>
      </c>
      <c r="N2023" s="563" t="s">
        <v>24001</v>
      </c>
      <c r="O2023" s="564" t="s">
        <v>24001</v>
      </c>
      <c r="P2023" s="564" t="s">
        <v>24001</v>
      </c>
      <c r="Q2023" s="564">
        <v>38510</v>
      </c>
      <c r="R2023" s="564"/>
      <c r="S2023" s="564" t="s">
        <v>30494</v>
      </c>
    </row>
    <row r="2024" spans="1:19" x14ac:dyDescent="0.35">
      <c r="A2024" s="559">
        <v>1184</v>
      </c>
      <c r="B2024" s="563" t="s">
        <v>484</v>
      </c>
      <c r="C2024" s="563" t="s">
        <v>28929</v>
      </c>
      <c r="D2024" s="563" t="s">
        <v>17635</v>
      </c>
      <c r="E2024" s="563" t="s">
        <v>17633</v>
      </c>
      <c r="F2024" s="563" t="s">
        <v>17634</v>
      </c>
      <c r="G2024" s="563" t="s">
        <v>17525</v>
      </c>
      <c r="H2024" s="563" t="s">
        <v>15543</v>
      </c>
      <c r="I2024" s="563" t="s">
        <v>26690</v>
      </c>
      <c r="J2024" s="563" t="s">
        <v>109</v>
      </c>
      <c r="K2024" s="563" t="s">
        <v>24001</v>
      </c>
      <c r="L2024" s="563" t="s">
        <v>24001</v>
      </c>
      <c r="M2024" s="563" t="s">
        <v>24001</v>
      </c>
      <c r="N2024" s="563" t="s">
        <v>24001</v>
      </c>
      <c r="O2024" s="564" t="s">
        <v>24001</v>
      </c>
      <c r="P2024" s="564" t="s">
        <v>24001</v>
      </c>
      <c r="Q2024" s="564">
        <v>41170</v>
      </c>
      <c r="R2024" s="564"/>
      <c r="S2024" s="564" t="s">
        <v>30495</v>
      </c>
    </row>
    <row r="2025" spans="1:19" x14ac:dyDescent="0.35">
      <c r="A2025" s="562">
        <v>1185</v>
      </c>
      <c r="B2025" s="563" t="s">
        <v>484</v>
      </c>
      <c r="C2025" s="563" t="s">
        <v>28929</v>
      </c>
      <c r="D2025" s="563" t="s">
        <v>17638</v>
      </c>
      <c r="E2025" s="563" t="s">
        <v>17636</v>
      </c>
      <c r="F2025" s="563" t="s">
        <v>17637</v>
      </c>
      <c r="G2025" s="563" t="s">
        <v>17525</v>
      </c>
      <c r="H2025" s="563" t="s">
        <v>9600</v>
      </c>
      <c r="I2025" s="563" t="s">
        <v>26690</v>
      </c>
      <c r="J2025" s="563" t="s">
        <v>24001</v>
      </c>
      <c r="K2025" s="563" t="s">
        <v>24001</v>
      </c>
      <c r="L2025" s="563" t="s">
        <v>24001</v>
      </c>
      <c r="M2025" s="563" t="s">
        <v>24001</v>
      </c>
      <c r="N2025" s="563" t="s">
        <v>24001</v>
      </c>
      <c r="O2025" s="564" t="s">
        <v>24001</v>
      </c>
      <c r="P2025" s="564" t="s">
        <v>24001</v>
      </c>
      <c r="Q2025" s="564">
        <v>33148</v>
      </c>
      <c r="R2025" s="564"/>
      <c r="S2025" s="564" t="s">
        <v>30496</v>
      </c>
    </row>
    <row r="2026" spans="1:19" x14ac:dyDescent="0.35">
      <c r="A2026" s="559">
        <v>3919</v>
      </c>
      <c r="B2026" s="563" t="s">
        <v>484</v>
      </c>
      <c r="C2026" s="563" t="s">
        <v>2950</v>
      </c>
      <c r="D2026" s="563" t="s">
        <v>2373</v>
      </c>
      <c r="E2026" s="563" t="s">
        <v>24001</v>
      </c>
      <c r="F2026" s="563" t="s">
        <v>2371</v>
      </c>
      <c r="G2026" s="563" t="s">
        <v>2372</v>
      </c>
      <c r="H2026" s="563" t="s">
        <v>1230</v>
      </c>
      <c r="I2026" s="563" t="s">
        <v>26690</v>
      </c>
      <c r="J2026" s="563" t="s">
        <v>24001</v>
      </c>
      <c r="K2026" s="563" t="s">
        <v>24001</v>
      </c>
      <c r="L2026" s="563" t="s">
        <v>24001</v>
      </c>
      <c r="M2026" s="563" t="s">
        <v>24001</v>
      </c>
      <c r="N2026" s="563" t="s">
        <v>24001</v>
      </c>
      <c r="O2026" s="564" t="s">
        <v>24001</v>
      </c>
      <c r="P2026" s="564" t="s">
        <v>24001</v>
      </c>
      <c r="Q2026" s="564">
        <v>33148</v>
      </c>
      <c r="R2026" s="564"/>
      <c r="S2026" s="564" t="s">
        <v>30497</v>
      </c>
    </row>
    <row r="2027" spans="1:19" x14ac:dyDescent="0.35">
      <c r="A2027" s="559">
        <v>4754</v>
      </c>
      <c r="B2027" s="563" t="s">
        <v>484</v>
      </c>
      <c r="C2027" s="563" t="s">
        <v>11966</v>
      </c>
      <c r="D2027" s="563" t="s">
        <v>12419</v>
      </c>
      <c r="E2027" s="563" t="s">
        <v>12416</v>
      </c>
      <c r="F2027" s="563" t="s">
        <v>12417</v>
      </c>
      <c r="G2027" s="563" t="s">
        <v>12418</v>
      </c>
      <c r="H2027" s="563" t="s">
        <v>4580</v>
      </c>
      <c r="I2027" s="563" t="s">
        <v>26690</v>
      </c>
      <c r="J2027" s="563" t="s">
        <v>24001</v>
      </c>
      <c r="K2027" s="563" t="s">
        <v>24001</v>
      </c>
      <c r="L2027" s="563" t="s">
        <v>24001</v>
      </c>
      <c r="M2027" s="563" t="s">
        <v>24001</v>
      </c>
      <c r="N2027" s="563" t="s">
        <v>24001</v>
      </c>
      <c r="O2027" s="564" t="s">
        <v>24001</v>
      </c>
      <c r="P2027" s="564" t="s">
        <v>24001</v>
      </c>
      <c r="Q2027" s="564">
        <v>33148</v>
      </c>
      <c r="R2027" s="564"/>
      <c r="S2027" s="564" t="s">
        <v>30498</v>
      </c>
    </row>
    <row r="2028" spans="1:19" x14ac:dyDescent="0.35">
      <c r="A2028" s="562">
        <v>4755</v>
      </c>
      <c r="B2028" s="563" t="s">
        <v>484</v>
      </c>
      <c r="C2028" s="563" t="s">
        <v>11966</v>
      </c>
      <c r="D2028" s="563" t="s">
        <v>12423</v>
      </c>
      <c r="E2028" s="563" t="s">
        <v>12420</v>
      </c>
      <c r="F2028" s="563" t="s">
        <v>12421</v>
      </c>
      <c r="G2028" s="563" t="s">
        <v>12418</v>
      </c>
      <c r="H2028" s="563" t="s">
        <v>12422</v>
      </c>
      <c r="I2028" s="563" t="s">
        <v>27303</v>
      </c>
      <c r="J2028" s="563" t="s">
        <v>24001</v>
      </c>
      <c r="K2028" s="563" t="s">
        <v>24001</v>
      </c>
      <c r="L2028" s="563" t="s">
        <v>24001</v>
      </c>
      <c r="M2028" s="563" t="s">
        <v>24001</v>
      </c>
      <c r="N2028" s="563" t="s">
        <v>24001</v>
      </c>
      <c r="O2028" s="564" t="s">
        <v>24001</v>
      </c>
      <c r="P2028" s="564" t="s">
        <v>24001</v>
      </c>
      <c r="Q2028" s="564">
        <v>33148</v>
      </c>
      <c r="R2028" s="564"/>
      <c r="S2028" s="564" t="s">
        <v>30499</v>
      </c>
    </row>
    <row r="2029" spans="1:19" x14ac:dyDescent="0.35">
      <c r="A2029" s="559">
        <v>4756</v>
      </c>
      <c r="B2029" s="563" t="s">
        <v>484</v>
      </c>
      <c r="C2029" s="563" t="s">
        <v>11966</v>
      </c>
      <c r="D2029" s="563" t="s">
        <v>12425</v>
      </c>
      <c r="E2029" s="563" t="s">
        <v>24001</v>
      </c>
      <c r="F2029" s="563" t="s">
        <v>12424</v>
      </c>
      <c r="G2029" s="563" t="s">
        <v>12418</v>
      </c>
      <c r="H2029" s="563" t="s">
        <v>5720</v>
      </c>
      <c r="I2029" s="563" t="s">
        <v>26690</v>
      </c>
      <c r="J2029" s="563" t="s">
        <v>24001</v>
      </c>
      <c r="K2029" s="563" t="s">
        <v>24001</v>
      </c>
      <c r="L2029" s="563" t="s">
        <v>24001</v>
      </c>
      <c r="M2029" s="563" t="s">
        <v>24001</v>
      </c>
      <c r="N2029" s="563" t="s">
        <v>24001</v>
      </c>
      <c r="O2029" s="564" t="s">
        <v>24001</v>
      </c>
      <c r="P2029" s="564" t="s">
        <v>24001</v>
      </c>
      <c r="Q2029" s="564">
        <v>35573</v>
      </c>
      <c r="R2029" s="564"/>
      <c r="S2029" s="564" t="s">
        <v>30500</v>
      </c>
    </row>
    <row r="2030" spans="1:19" x14ac:dyDescent="0.35">
      <c r="A2030" s="559">
        <v>4757</v>
      </c>
      <c r="B2030" s="563" t="s">
        <v>484</v>
      </c>
      <c r="C2030" s="563" t="s">
        <v>11966</v>
      </c>
      <c r="D2030" s="563" t="s">
        <v>12429</v>
      </c>
      <c r="E2030" s="563" t="s">
        <v>12426</v>
      </c>
      <c r="F2030" s="563" t="s">
        <v>12427</v>
      </c>
      <c r="G2030" s="563" t="s">
        <v>12418</v>
      </c>
      <c r="H2030" s="563" t="s">
        <v>12428</v>
      </c>
      <c r="I2030" s="563" t="s">
        <v>26690</v>
      </c>
      <c r="J2030" s="563" t="s">
        <v>24001</v>
      </c>
      <c r="K2030" s="563" t="s">
        <v>62</v>
      </c>
      <c r="L2030" s="563" t="s">
        <v>24001</v>
      </c>
      <c r="M2030" s="563" t="s">
        <v>24001</v>
      </c>
      <c r="N2030" s="563" t="s">
        <v>24001</v>
      </c>
      <c r="O2030" s="564" t="s">
        <v>24001</v>
      </c>
      <c r="P2030" s="564" t="s">
        <v>24001</v>
      </c>
      <c r="Q2030" s="564">
        <v>33148</v>
      </c>
      <c r="R2030" s="564"/>
      <c r="S2030" s="564" t="s">
        <v>30501</v>
      </c>
    </row>
    <row r="2031" spans="1:19" x14ac:dyDescent="0.35">
      <c r="A2031" s="562">
        <v>4758</v>
      </c>
      <c r="B2031" s="563" t="s">
        <v>484</v>
      </c>
      <c r="C2031" s="563" t="s">
        <v>11966</v>
      </c>
      <c r="D2031" s="563" t="s">
        <v>12431</v>
      </c>
      <c r="E2031" s="563" t="s">
        <v>24001</v>
      </c>
      <c r="F2031" s="563" t="s">
        <v>12430</v>
      </c>
      <c r="G2031" s="563" t="s">
        <v>12418</v>
      </c>
      <c r="H2031" s="563" t="s">
        <v>6597</v>
      </c>
      <c r="I2031" s="563" t="s">
        <v>26690</v>
      </c>
      <c r="J2031" s="563" t="s">
        <v>24001</v>
      </c>
      <c r="K2031" s="563" t="s">
        <v>24001</v>
      </c>
      <c r="L2031" s="563" t="s">
        <v>24001</v>
      </c>
      <c r="M2031" s="563" t="s">
        <v>24001</v>
      </c>
      <c r="N2031" s="563" t="s">
        <v>24001</v>
      </c>
      <c r="O2031" s="564" t="s">
        <v>24001</v>
      </c>
      <c r="P2031" s="564" t="s">
        <v>24001</v>
      </c>
      <c r="Q2031" s="564">
        <v>33148</v>
      </c>
      <c r="R2031" s="564"/>
      <c r="S2031" s="564" t="s">
        <v>30502</v>
      </c>
    </row>
    <row r="2032" spans="1:19" x14ac:dyDescent="0.35">
      <c r="A2032" s="559">
        <v>4759</v>
      </c>
      <c r="B2032" s="563" t="s">
        <v>484</v>
      </c>
      <c r="C2032" s="563" t="s">
        <v>11966</v>
      </c>
      <c r="D2032" s="563" t="s">
        <v>12434</v>
      </c>
      <c r="E2032" s="563" t="s">
        <v>12432</v>
      </c>
      <c r="F2032" s="563" t="s">
        <v>12433</v>
      </c>
      <c r="G2032" s="563" t="s">
        <v>12418</v>
      </c>
      <c r="H2032" s="563" t="s">
        <v>6455</v>
      </c>
      <c r="I2032" s="563" t="s">
        <v>26690</v>
      </c>
      <c r="J2032" s="563" t="s">
        <v>24001</v>
      </c>
      <c r="K2032" s="563" t="s">
        <v>24001</v>
      </c>
      <c r="L2032" s="563" t="s">
        <v>24001</v>
      </c>
      <c r="M2032" s="563" t="s">
        <v>24001</v>
      </c>
      <c r="N2032" s="563" t="s">
        <v>24001</v>
      </c>
      <c r="O2032" s="564" t="s">
        <v>24001</v>
      </c>
      <c r="P2032" s="564" t="s">
        <v>24001</v>
      </c>
      <c r="Q2032" s="564">
        <v>33148</v>
      </c>
      <c r="R2032" s="564"/>
      <c r="S2032" s="564" t="s">
        <v>30503</v>
      </c>
    </row>
    <row r="2033" spans="1:19" x14ac:dyDescent="0.35">
      <c r="A2033" s="559">
        <v>4760</v>
      </c>
      <c r="B2033" s="563" t="s">
        <v>484</v>
      </c>
      <c r="C2033" s="563" t="s">
        <v>11966</v>
      </c>
      <c r="D2033" s="563" t="s">
        <v>12438</v>
      </c>
      <c r="E2033" s="563" t="s">
        <v>12435</v>
      </c>
      <c r="F2033" s="563" t="s">
        <v>12436</v>
      </c>
      <c r="G2033" s="563" t="s">
        <v>12418</v>
      </c>
      <c r="H2033" s="563" t="s">
        <v>12437</v>
      </c>
      <c r="I2033" s="563" t="s">
        <v>26690</v>
      </c>
      <c r="J2033" s="563" t="s">
        <v>24001</v>
      </c>
      <c r="K2033" s="563" t="s">
        <v>24001</v>
      </c>
      <c r="L2033" s="563" t="s">
        <v>24001</v>
      </c>
      <c r="M2033" s="563" t="s">
        <v>24001</v>
      </c>
      <c r="N2033" s="563" t="s">
        <v>24001</v>
      </c>
      <c r="O2033" s="564" t="s">
        <v>24001</v>
      </c>
      <c r="P2033" s="564" t="s">
        <v>24001</v>
      </c>
      <c r="Q2033" s="564">
        <v>33148</v>
      </c>
      <c r="R2033" s="564"/>
      <c r="S2033" s="564" t="s">
        <v>30504</v>
      </c>
    </row>
    <row r="2034" spans="1:19" x14ac:dyDescent="0.35">
      <c r="A2034" s="562">
        <v>4761</v>
      </c>
      <c r="B2034" s="563" t="s">
        <v>484</v>
      </c>
      <c r="C2034" s="563" t="s">
        <v>11966</v>
      </c>
      <c r="D2034" s="563" t="s">
        <v>12442</v>
      </c>
      <c r="E2034" s="563" t="s">
        <v>12439</v>
      </c>
      <c r="F2034" s="563" t="s">
        <v>12440</v>
      </c>
      <c r="G2034" s="563" t="s">
        <v>12418</v>
      </c>
      <c r="H2034" s="563" t="s">
        <v>12441</v>
      </c>
      <c r="I2034" s="563" t="s">
        <v>27304</v>
      </c>
      <c r="J2034" s="563" t="s">
        <v>24001</v>
      </c>
      <c r="K2034" s="563" t="s">
        <v>24001</v>
      </c>
      <c r="L2034" s="563" t="s">
        <v>24001</v>
      </c>
      <c r="M2034" s="563" t="s">
        <v>24001</v>
      </c>
      <c r="N2034" s="563" t="s">
        <v>24001</v>
      </c>
      <c r="O2034" s="564" t="s">
        <v>24001</v>
      </c>
      <c r="P2034" s="564" t="s">
        <v>24001</v>
      </c>
      <c r="Q2034" s="564">
        <v>34131</v>
      </c>
      <c r="R2034" s="564"/>
      <c r="S2034" s="564" t="s">
        <v>30505</v>
      </c>
    </row>
    <row r="2035" spans="1:19" x14ac:dyDescent="0.35">
      <c r="A2035" s="559">
        <v>4762</v>
      </c>
      <c r="B2035" s="563" t="s">
        <v>484</v>
      </c>
      <c r="C2035" s="563" t="s">
        <v>11966</v>
      </c>
      <c r="D2035" s="563" t="s">
        <v>12445</v>
      </c>
      <c r="E2035" s="563" t="s">
        <v>7204</v>
      </c>
      <c r="F2035" s="563" t="s">
        <v>12443</v>
      </c>
      <c r="G2035" s="563" t="s">
        <v>12418</v>
      </c>
      <c r="H2035" s="563" t="s">
        <v>12444</v>
      </c>
      <c r="I2035" s="563" t="s">
        <v>26690</v>
      </c>
      <c r="J2035" s="563" t="s">
        <v>24001</v>
      </c>
      <c r="K2035" s="563" t="s">
        <v>24001</v>
      </c>
      <c r="L2035" s="563" t="s">
        <v>24001</v>
      </c>
      <c r="M2035" s="563" t="s">
        <v>24001</v>
      </c>
      <c r="N2035" s="563" t="s">
        <v>24001</v>
      </c>
      <c r="O2035" s="564" t="s">
        <v>24001</v>
      </c>
      <c r="P2035" s="564" t="s">
        <v>24001</v>
      </c>
      <c r="Q2035" s="564">
        <v>33148</v>
      </c>
      <c r="R2035" s="564"/>
      <c r="S2035" s="564" t="s">
        <v>30506</v>
      </c>
    </row>
    <row r="2036" spans="1:19" x14ac:dyDescent="0.35">
      <c r="A2036" s="559">
        <v>4763</v>
      </c>
      <c r="B2036" s="563" t="s">
        <v>484</v>
      </c>
      <c r="C2036" s="563" t="s">
        <v>11966</v>
      </c>
      <c r="D2036" s="563" t="s">
        <v>12448</v>
      </c>
      <c r="E2036" s="563" t="s">
        <v>12446</v>
      </c>
      <c r="F2036" s="563" t="s">
        <v>12447</v>
      </c>
      <c r="G2036" s="563" t="s">
        <v>12418</v>
      </c>
      <c r="H2036" s="563" t="s">
        <v>2597</v>
      </c>
      <c r="I2036" s="563" t="s">
        <v>26690</v>
      </c>
      <c r="J2036" s="563" t="s">
        <v>24001</v>
      </c>
      <c r="K2036" s="563" t="s">
        <v>24001</v>
      </c>
      <c r="L2036" s="563" t="s">
        <v>24001</v>
      </c>
      <c r="M2036" s="563" t="s">
        <v>24001</v>
      </c>
      <c r="N2036" s="563" t="s">
        <v>24001</v>
      </c>
      <c r="O2036" s="564" t="s">
        <v>24001</v>
      </c>
      <c r="P2036" s="564" t="s">
        <v>24001</v>
      </c>
      <c r="Q2036" s="564">
        <v>33148</v>
      </c>
      <c r="R2036" s="564"/>
      <c r="S2036" s="564" t="s">
        <v>30507</v>
      </c>
    </row>
    <row r="2037" spans="1:19" x14ac:dyDescent="0.35">
      <c r="A2037" s="562">
        <v>4764</v>
      </c>
      <c r="B2037" s="563" t="s">
        <v>484</v>
      </c>
      <c r="C2037" s="563" t="s">
        <v>11966</v>
      </c>
      <c r="D2037" s="563" t="s">
        <v>12451</v>
      </c>
      <c r="E2037" s="563" t="s">
        <v>24001</v>
      </c>
      <c r="F2037" s="563" t="s">
        <v>12449</v>
      </c>
      <c r="G2037" s="563" t="s">
        <v>12418</v>
      </c>
      <c r="H2037" s="563" t="s">
        <v>12450</v>
      </c>
      <c r="I2037" s="563" t="s">
        <v>26690</v>
      </c>
      <c r="J2037" s="563" t="s">
        <v>24001</v>
      </c>
      <c r="K2037" s="563" t="s">
        <v>24001</v>
      </c>
      <c r="L2037" s="563" t="s">
        <v>24001</v>
      </c>
      <c r="M2037" s="563" t="s">
        <v>24001</v>
      </c>
      <c r="N2037" s="563" t="s">
        <v>24001</v>
      </c>
      <c r="O2037" s="564" t="s">
        <v>24001</v>
      </c>
      <c r="P2037" s="564" t="s">
        <v>24001</v>
      </c>
      <c r="Q2037" s="564">
        <v>33148</v>
      </c>
      <c r="R2037" s="564"/>
      <c r="S2037" s="564" t="s">
        <v>30508</v>
      </c>
    </row>
    <row r="2038" spans="1:19" x14ac:dyDescent="0.35">
      <c r="A2038" s="559">
        <v>4765</v>
      </c>
      <c r="B2038" s="563" t="s">
        <v>484</v>
      </c>
      <c r="C2038" s="563" t="s">
        <v>11966</v>
      </c>
      <c r="D2038" s="563" t="s">
        <v>12454</v>
      </c>
      <c r="E2038" s="563" t="s">
        <v>12452</v>
      </c>
      <c r="F2038" s="563" t="s">
        <v>12453</v>
      </c>
      <c r="G2038" s="563" t="s">
        <v>12418</v>
      </c>
      <c r="H2038" s="563" t="s">
        <v>1259</v>
      </c>
      <c r="I2038" s="563" t="s">
        <v>27305</v>
      </c>
      <c r="J2038" s="563" t="s">
        <v>24001</v>
      </c>
      <c r="K2038" s="563" t="s">
        <v>24001</v>
      </c>
      <c r="L2038" s="563" t="s">
        <v>24001</v>
      </c>
      <c r="M2038" s="563" t="s">
        <v>24001</v>
      </c>
      <c r="N2038" s="563" t="s">
        <v>24001</v>
      </c>
      <c r="O2038" s="564" t="s">
        <v>24001</v>
      </c>
      <c r="P2038" s="564" t="s">
        <v>24001</v>
      </c>
      <c r="Q2038" s="564">
        <v>33148</v>
      </c>
      <c r="R2038" s="564">
        <v>39695</v>
      </c>
      <c r="S2038" s="564" t="s">
        <v>30509</v>
      </c>
    </row>
    <row r="2039" spans="1:19" x14ac:dyDescent="0.35">
      <c r="A2039" s="559">
        <v>4766</v>
      </c>
      <c r="B2039" s="563" t="s">
        <v>484</v>
      </c>
      <c r="C2039" s="563" t="s">
        <v>11966</v>
      </c>
      <c r="D2039" s="563" t="s">
        <v>12456</v>
      </c>
      <c r="E2039" s="563" t="s">
        <v>24001</v>
      </c>
      <c r="F2039" s="563" t="s">
        <v>12455</v>
      </c>
      <c r="G2039" s="563" t="s">
        <v>12418</v>
      </c>
      <c r="H2039" s="563" t="s">
        <v>9518</v>
      </c>
      <c r="I2039" s="563" t="s">
        <v>26690</v>
      </c>
      <c r="J2039" s="563" t="s">
        <v>24001</v>
      </c>
      <c r="K2039" s="563" t="s">
        <v>24001</v>
      </c>
      <c r="L2039" s="563" t="s">
        <v>24001</v>
      </c>
      <c r="M2039" s="563" t="s">
        <v>24001</v>
      </c>
      <c r="N2039" s="563" t="s">
        <v>24001</v>
      </c>
      <c r="O2039" s="564" t="s">
        <v>24001</v>
      </c>
      <c r="P2039" s="564" t="s">
        <v>24001</v>
      </c>
      <c r="Q2039" s="564">
        <v>37559</v>
      </c>
      <c r="R2039" s="564">
        <v>40611.641921296301</v>
      </c>
      <c r="S2039" s="564" t="s">
        <v>30510</v>
      </c>
    </row>
    <row r="2040" spans="1:19" x14ac:dyDescent="0.35">
      <c r="A2040" s="562">
        <v>4767</v>
      </c>
      <c r="B2040" s="563" t="s">
        <v>484</v>
      </c>
      <c r="C2040" s="563" t="s">
        <v>11966</v>
      </c>
      <c r="D2040" s="563" t="s">
        <v>12460</v>
      </c>
      <c r="E2040" s="563" t="s">
        <v>12457</v>
      </c>
      <c r="F2040" s="563" t="s">
        <v>12458</v>
      </c>
      <c r="G2040" s="563" t="s">
        <v>12418</v>
      </c>
      <c r="H2040" s="563" t="s">
        <v>12459</v>
      </c>
      <c r="I2040" s="563" t="s">
        <v>26690</v>
      </c>
      <c r="J2040" s="563" t="s">
        <v>24001</v>
      </c>
      <c r="K2040" s="563" t="s">
        <v>24001</v>
      </c>
      <c r="L2040" s="563" t="s">
        <v>24001</v>
      </c>
      <c r="M2040" s="563" t="s">
        <v>24001</v>
      </c>
      <c r="N2040" s="563" t="s">
        <v>24001</v>
      </c>
      <c r="O2040" s="564" t="s">
        <v>24001</v>
      </c>
      <c r="P2040" s="564" t="s">
        <v>24001</v>
      </c>
      <c r="Q2040" s="564">
        <v>33148</v>
      </c>
      <c r="R2040" s="564"/>
      <c r="S2040" s="564" t="s">
        <v>30511</v>
      </c>
    </row>
    <row r="2041" spans="1:19" x14ac:dyDescent="0.35">
      <c r="A2041" s="559">
        <v>4768</v>
      </c>
      <c r="B2041" s="563" t="s">
        <v>484</v>
      </c>
      <c r="C2041" s="563" t="s">
        <v>11966</v>
      </c>
      <c r="D2041" s="563" t="s">
        <v>12463</v>
      </c>
      <c r="E2041" s="563" t="s">
        <v>24001</v>
      </c>
      <c r="F2041" s="563" t="s">
        <v>12461</v>
      </c>
      <c r="G2041" s="563" t="s">
        <v>12418</v>
      </c>
      <c r="H2041" s="563" t="s">
        <v>12462</v>
      </c>
      <c r="I2041" s="563" t="s">
        <v>26690</v>
      </c>
      <c r="J2041" s="563" t="s">
        <v>24001</v>
      </c>
      <c r="K2041" s="563" t="s">
        <v>24001</v>
      </c>
      <c r="L2041" s="563" t="s">
        <v>24001</v>
      </c>
      <c r="M2041" s="563" t="s">
        <v>24001</v>
      </c>
      <c r="N2041" s="563" t="s">
        <v>24001</v>
      </c>
      <c r="O2041" s="564" t="s">
        <v>24001</v>
      </c>
      <c r="P2041" s="564" t="s">
        <v>24001</v>
      </c>
      <c r="Q2041" s="564">
        <v>37559</v>
      </c>
      <c r="R2041" s="564">
        <v>40611.633472222202</v>
      </c>
      <c r="S2041" s="564" t="s">
        <v>30512</v>
      </c>
    </row>
    <row r="2042" spans="1:19" x14ac:dyDescent="0.35">
      <c r="A2042" s="559">
        <v>4769</v>
      </c>
      <c r="B2042" s="563" t="s">
        <v>484</v>
      </c>
      <c r="C2042" s="563" t="s">
        <v>11966</v>
      </c>
      <c r="D2042" s="563" t="s">
        <v>12467</v>
      </c>
      <c r="E2042" s="563" t="s">
        <v>12464</v>
      </c>
      <c r="F2042" s="563" t="s">
        <v>12465</v>
      </c>
      <c r="G2042" s="563" t="s">
        <v>12418</v>
      </c>
      <c r="H2042" s="563" t="s">
        <v>12466</v>
      </c>
      <c r="I2042" s="563" t="s">
        <v>26690</v>
      </c>
      <c r="J2042" s="563" t="s">
        <v>24001</v>
      </c>
      <c r="K2042" s="563" t="s">
        <v>24001</v>
      </c>
      <c r="L2042" s="563" t="s">
        <v>24001</v>
      </c>
      <c r="M2042" s="563" t="s">
        <v>24001</v>
      </c>
      <c r="N2042" s="563" t="s">
        <v>24001</v>
      </c>
      <c r="O2042" s="564" t="s">
        <v>24001</v>
      </c>
      <c r="P2042" s="564" t="s">
        <v>24001</v>
      </c>
      <c r="Q2042" s="564">
        <v>33148</v>
      </c>
      <c r="R2042" s="564"/>
      <c r="S2042" s="564" t="s">
        <v>30513</v>
      </c>
    </row>
    <row r="2043" spans="1:19" x14ac:dyDescent="0.35">
      <c r="A2043" s="562">
        <v>4770</v>
      </c>
      <c r="B2043" s="563" t="s">
        <v>484</v>
      </c>
      <c r="C2043" s="563" t="s">
        <v>11966</v>
      </c>
      <c r="D2043" s="563" t="s">
        <v>12470</v>
      </c>
      <c r="E2043" s="563" t="s">
        <v>12468</v>
      </c>
      <c r="F2043" s="563" t="s">
        <v>12469</v>
      </c>
      <c r="G2043" s="563" t="s">
        <v>12418</v>
      </c>
      <c r="H2043" s="563" t="s">
        <v>929</v>
      </c>
      <c r="I2043" s="563" t="s">
        <v>26807</v>
      </c>
      <c r="J2043" s="563" t="s">
        <v>24001</v>
      </c>
      <c r="K2043" s="563" t="s">
        <v>24001</v>
      </c>
      <c r="L2043" s="563" t="s">
        <v>24001</v>
      </c>
      <c r="M2043" s="563" t="s">
        <v>24001</v>
      </c>
      <c r="N2043" s="563" t="s">
        <v>24001</v>
      </c>
      <c r="O2043" s="564" t="s">
        <v>24001</v>
      </c>
      <c r="P2043" s="564" t="s">
        <v>24001</v>
      </c>
      <c r="Q2043" s="564">
        <v>33148</v>
      </c>
      <c r="R2043" s="564">
        <v>34078</v>
      </c>
      <c r="S2043" s="564" t="s">
        <v>30514</v>
      </c>
    </row>
    <row r="2044" spans="1:19" x14ac:dyDescent="0.35">
      <c r="A2044" s="559">
        <v>4771</v>
      </c>
      <c r="B2044" s="563" t="s">
        <v>484</v>
      </c>
      <c r="C2044" s="563" t="s">
        <v>11966</v>
      </c>
      <c r="D2044" s="563" t="s">
        <v>12474</v>
      </c>
      <c r="E2044" s="563" t="s">
        <v>12471</v>
      </c>
      <c r="F2044" s="563" t="s">
        <v>12472</v>
      </c>
      <c r="G2044" s="563" t="s">
        <v>12418</v>
      </c>
      <c r="H2044" s="563" t="s">
        <v>12473</v>
      </c>
      <c r="I2044" s="563" t="s">
        <v>26690</v>
      </c>
      <c r="J2044" s="563" t="s">
        <v>24001</v>
      </c>
      <c r="K2044" s="563" t="s">
        <v>24001</v>
      </c>
      <c r="L2044" s="563" t="s">
        <v>24001</v>
      </c>
      <c r="M2044" s="563" t="s">
        <v>24001</v>
      </c>
      <c r="N2044" s="563" t="s">
        <v>24001</v>
      </c>
      <c r="O2044" s="564" t="s">
        <v>24001</v>
      </c>
      <c r="P2044" s="564" t="s">
        <v>24001</v>
      </c>
      <c r="Q2044" s="564">
        <v>33148</v>
      </c>
      <c r="R2044" s="564"/>
      <c r="S2044" s="564" t="s">
        <v>30515</v>
      </c>
    </row>
    <row r="2045" spans="1:19" x14ac:dyDescent="0.35">
      <c r="A2045" s="559">
        <v>4772</v>
      </c>
      <c r="B2045" s="563" t="s">
        <v>484</v>
      </c>
      <c r="C2045" s="563" t="s">
        <v>11966</v>
      </c>
      <c r="D2045" s="563" t="s">
        <v>12478</v>
      </c>
      <c r="E2045" s="563" t="s">
        <v>12475</v>
      </c>
      <c r="F2045" s="563" t="s">
        <v>12476</v>
      </c>
      <c r="G2045" s="563" t="s">
        <v>12418</v>
      </c>
      <c r="H2045" s="563" t="s">
        <v>12477</v>
      </c>
      <c r="I2045" s="563" t="s">
        <v>26690</v>
      </c>
      <c r="J2045" s="563" t="s">
        <v>24001</v>
      </c>
      <c r="K2045" s="563" t="s">
        <v>24001</v>
      </c>
      <c r="L2045" s="563" t="s">
        <v>24001</v>
      </c>
      <c r="M2045" s="563" t="s">
        <v>24001</v>
      </c>
      <c r="N2045" s="563" t="s">
        <v>24001</v>
      </c>
      <c r="O2045" s="564" t="s">
        <v>24001</v>
      </c>
      <c r="P2045" s="564" t="s">
        <v>24001</v>
      </c>
      <c r="Q2045" s="564">
        <v>33148</v>
      </c>
      <c r="R2045" s="564"/>
      <c r="S2045" s="564" t="s">
        <v>30516</v>
      </c>
    </row>
    <row r="2046" spans="1:19" x14ac:dyDescent="0.35">
      <c r="A2046" s="562">
        <v>4773</v>
      </c>
      <c r="B2046" s="563" t="s">
        <v>484</v>
      </c>
      <c r="C2046" s="563" t="s">
        <v>11966</v>
      </c>
      <c r="D2046" s="563" t="s">
        <v>12481</v>
      </c>
      <c r="E2046" s="563" t="s">
        <v>24001</v>
      </c>
      <c r="F2046" s="563" t="s">
        <v>12479</v>
      </c>
      <c r="G2046" s="563" t="s">
        <v>12418</v>
      </c>
      <c r="H2046" s="563" t="s">
        <v>12480</v>
      </c>
      <c r="I2046" s="563" t="s">
        <v>26690</v>
      </c>
      <c r="J2046" s="563" t="s">
        <v>24001</v>
      </c>
      <c r="K2046" s="563" t="s">
        <v>24001</v>
      </c>
      <c r="L2046" s="563" t="s">
        <v>24001</v>
      </c>
      <c r="M2046" s="563" t="s">
        <v>24001</v>
      </c>
      <c r="N2046" s="563" t="s">
        <v>24001</v>
      </c>
      <c r="O2046" s="564" t="s">
        <v>24001</v>
      </c>
      <c r="P2046" s="564" t="s">
        <v>24001</v>
      </c>
      <c r="Q2046" s="564">
        <v>33148</v>
      </c>
      <c r="R2046" s="564">
        <v>40611.622233796297</v>
      </c>
      <c r="S2046" s="564" t="s">
        <v>30517</v>
      </c>
    </row>
    <row r="2047" spans="1:19" x14ac:dyDescent="0.35">
      <c r="A2047" s="559">
        <v>4774</v>
      </c>
      <c r="B2047" s="563" t="s">
        <v>484</v>
      </c>
      <c r="C2047" s="563" t="s">
        <v>11966</v>
      </c>
      <c r="D2047" s="563" t="s">
        <v>12485</v>
      </c>
      <c r="E2047" s="563" t="s">
        <v>12482</v>
      </c>
      <c r="F2047" s="563" t="s">
        <v>12483</v>
      </c>
      <c r="G2047" s="563" t="s">
        <v>12418</v>
      </c>
      <c r="H2047" s="563" t="s">
        <v>12484</v>
      </c>
      <c r="I2047" s="563" t="s">
        <v>27306</v>
      </c>
      <c r="J2047" s="563" t="s">
        <v>24001</v>
      </c>
      <c r="K2047" s="563" t="s">
        <v>24001</v>
      </c>
      <c r="L2047" s="563" t="s">
        <v>24001</v>
      </c>
      <c r="M2047" s="563" t="s">
        <v>24001</v>
      </c>
      <c r="N2047" s="563" t="s">
        <v>24001</v>
      </c>
      <c r="O2047" s="564" t="s">
        <v>24001</v>
      </c>
      <c r="P2047" s="564" t="s">
        <v>24001</v>
      </c>
      <c r="Q2047" s="564">
        <v>40606</v>
      </c>
      <c r="R2047" s="564"/>
      <c r="S2047" s="564" t="s">
        <v>30518</v>
      </c>
    </row>
    <row r="2048" spans="1:19" x14ac:dyDescent="0.35">
      <c r="A2048" s="559">
        <v>4775</v>
      </c>
      <c r="B2048" s="563" t="s">
        <v>484</v>
      </c>
      <c r="C2048" s="563" t="s">
        <v>11966</v>
      </c>
      <c r="D2048" s="563" t="s">
        <v>12487</v>
      </c>
      <c r="E2048" s="563" t="s">
        <v>12482</v>
      </c>
      <c r="F2048" s="563" t="s">
        <v>12486</v>
      </c>
      <c r="G2048" s="563" t="s">
        <v>12418</v>
      </c>
      <c r="H2048" s="563" t="s">
        <v>12484</v>
      </c>
      <c r="I2048" s="563" t="s">
        <v>27307</v>
      </c>
      <c r="J2048" s="563" t="s">
        <v>24001</v>
      </c>
      <c r="K2048" s="563" t="s">
        <v>24001</v>
      </c>
      <c r="L2048" s="563" t="s">
        <v>24001</v>
      </c>
      <c r="M2048" s="563" t="s">
        <v>24001</v>
      </c>
      <c r="N2048" s="563" t="s">
        <v>24001</v>
      </c>
      <c r="O2048" s="564" t="s">
        <v>24001</v>
      </c>
      <c r="P2048" s="564" t="s">
        <v>24001</v>
      </c>
      <c r="Q2048" s="564">
        <v>40606</v>
      </c>
      <c r="R2048" s="564"/>
      <c r="S2048" s="564" t="s">
        <v>30519</v>
      </c>
    </row>
    <row r="2049" spans="1:19" x14ac:dyDescent="0.35">
      <c r="A2049" s="562">
        <v>4776</v>
      </c>
      <c r="B2049" s="563" t="s">
        <v>484</v>
      </c>
      <c r="C2049" s="563" t="s">
        <v>11966</v>
      </c>
      <c r="D2049" s="563" t="s">
        <v>12491</v>
      </c>
      <c r="E2049" s="563" t="s">
        <v>12488</v>
      </c>
      <c r="F2049" s="563" t="s">
        <v>12489</v>
      </c>
      <c r="G2049" s="563" t="s">
        <v>12418</v>
      </c>
      <c r="H2049" s="563" t="s">
        <v>12490</v>
      </c>
      <c r="I2049" s="563" t="s">
        <v>26690</v>
      </c>
      <c r="J2049" s="563" t="s">
        <v>24001</v>
      </c>
      <c r="K2049" s="563" t="s">
        <v>24001</v>
      </c>
      <c r="L2049" s="563" t="s">
        <v>24001</v>
      </c>
      <c r="M2049" s="563" t="s">
        <v>24001</v>
      </c>
      <c r="N2049" s="563" t="s">
        <v>24001</v>
      </c>
      <c r="O2049" s="564" t="s">
        <v>24001</v>
      </c>
      <c r="P2049" s="564" t="s">
        <v>24001</v>
      </c>
      <c r="Q2049" s="564">
        <v>33148</v>
      </c>
      <c r="R2049" s="564"/>
      <c r="S2049" s="564" t="s">
        <v>30520</v>
      </c>
    </row>
    <row r="2050" spans="1:19" x14ac:dyDescent="0.35">
      <c r="A2050" s="559">
        <v>4777</v>
      </c>
      <c r="B2050" s="563" t="s">
        <v>484</v>
      </c>
      <c r="C2050" s="563" t="s">
        <v>11966</v>
      </c>
      <c r="D2050" s="563" t="s">
        <v>12495</v>
      </c>
      <c r="E2050" s="563" t="s">
        <v>12492</v>
      </c>
      <c r="F2050" s="563" t="s">
        <v>12493</v>
      </c>
      <c r="G2050" s="563" t="s">
        <v>12418</v>
      </c>
      <c r="H2050" s="563" t="s">
        <v>12494</v>
      </c>
      <c r="I2050" s="563" t="s">
        <v>26690</v>
      </c>
      <c r="J2050" s="563" t="s">
        <v>24001</v>
      </c>
      <c r="K2050" s="563" t="s">
        <v>62</v>
      </c>
      <c r="L2050" s="563" t="s">
        <v>24001</v>
      </c>
      <c r="M2050" s="563" t="s">
        <v>24001</v>
      </c>
      <c r="N2050" s="563" t="s">
        <v>24001</v>
      </c>
      <c r="O2050" s="564" t="s">
        <v>24001</v>
      </c>
      <c r="P2050" s="564" t="s">
        <v>24001</v>
      </c>
      <c r="Q2050" s="564">
        <v>33148</v>
      </c>
      <c r="R2050" s="564"/>
      <c r="S2050" s="564" t="s">
        <v>30521</v>
      </c>
    </row>
    <row r="2051" spans="1:19" x14ac:dyDescent="0.35">
      <c r="A2051" s="559">
        <v>4778</v>
      </c>
      <c r="B2051" s="563" t="s">
        <v>484</v>
      </c>
      <c r="C2051" s="563" t="s">
        <v>11966</v>
      </c>
      <c r="D2051" s="563" t="s">
        <v>12499</v>
      </c>
      <c r="E2051" s="563" t="s">
        <v>12496</v>
      </c>
      <c r="F2051" s="563" t="s">
        <v>12497</v>
      </c>
      <c r="G2051" s="563" t="s">
        <v>12418</v>
      </c>
      <c r="H2051" s="563" t="s">
        <v>12498</v>
      </c>
      <c r="I2051" s="563" t="s">
        <v>26690</v>
      </c>
      <c r="J2051" s="563" t="s">
        <v>24001</v>
      </c>
      <c r="K2051" s="563" t="s">
        <v>24001</v>
      </c>
      <c r="L2051" s="563" t="s">
        <v>24001</v>
      </c>
      <c r="M2051" s="563" t="s">
        <v>24001</v>
      </c>
      <c r="N2051" s="563" t="s">
        <v>24001</v>
      </c>
      <c r="O2051" s="564" t="s">
        <v>24001</v>
      </c>
      <c r="P2051" s="564" t="s">
        <v>24001</v>
      </c>
      <c r="Q2051" s="564">
        <v>33148</v>
      </c>
      <c r="R2051" s="564"/>
      <c r="S2051" s="564" t="s">
        <v>30522</v>
      </c>
    </row>
    <row r="2052" spans="1:19" x14ac:dyDescent="0.35">
      <c r="A2052" s="562">
        <v>4779</v>
      </c>
      <c r="B2052" s="563" t="s">
        <v>484</v>
      </c>
      <c r="C2052" s="563" t="s">
        <v>11966</v>
      </c>
      <c r="D2052" s="563" t="s">
        <v>12502</v>
      </c>
      <c r="E2052" s="563" t="s">
        <v>12500</v>
      </c>
      <c r="F2052" s="563" t="s">
        <v>12501</v>
      </c>
      <c r="G2052" s="563" t="s">
        <v>12418</v>
      </c>
      <c r="H2052" s="563" t="s">
        <v>11277</v>
      </c>
      <c r="I2052" s="563" t="s">
        <v>27308</v>
      </c>
      <c r="J2052" s="563" t="s">
        <v>24001</v>
      </c>
      <c r="K2052" s="563" t="s">
        <v>24001</v>
      </c>
      <c r="L2052" s="563" t="s">
        <v>24001</v>
      </c>
      <c r="M2052" s="563" t="s">
        <v>24001</v>
      </c>
      <c r="N2052" s="563" t="s">
        <v>24001</v>
      </c>
      <c r="O2052" s="564" t="s">
        <v>24001</v>
      </c>
      <c r="P2052" s="564" t="s">
        <v>24001</v>
      </c>
      <c r="Q2052" s="564">
        <v>33148</v>
      </c>
      <c r="R2052" s="564">
        <v>40606.757106481498</v>
      </c>
      <c r="S2052" s="564" t="s">
        <v>30523</v>
      </c>
    </row>
    <row r="2053" spans="1:19" x14ac:dyDescent="0.35">
      <c r="A2053" s="559">
        <v>4780</v>
      </c>
      <c r="B2053" s="563" t="s">
        <v>484</v>
      </c>
      <c r="C2053" s="563" t="s">
        <v>11966</v>
      </c>
      <c r="D2053" s="563" t="s">
        <v>12505</v>
      </c>
      <c r="E2053" s="563" t="s">
        <v>12503</v>
      </c>
      <c r="F2053" s="563" t="s">
        <v>12504</v>
      </c>
      <c r="G2053" s="563" t="s">
        <v>12418</v>
      </c>
      <c r="H2053" s="563" t="s">
        <v>1266</v>
      </c>
      <c r="I2053" s="563" t="s">
        <v>26691</v>
      </c>
      <c r="J2053" s="563" t="s">
        <v>24001</v>
      </c>
      <c r="K2053" s="563" t="s">
        <v>24001</v>
      </c>
      <c r="L2053" s="563" t="s">
        <v>24001</v>
      </c>
      <c r="M2053" s="563" t="s">
        <v>24001</v>
      </c>
      <c r="N2053" s="563" t="s">
        <v>24001</v>
      </c>
      <c r="O2053" s="564" t="s">
        <v>24001</v>
      </c>
      <c r="P2053" s="564" t="s">
        <v>24001</v>
      </c>
      <c r="Q2053" s="564">
        <v>34262</v>
      </c>
      <c r="R2053" s="564"/>
      <c r="S2053" s="564" t="s">
        <v>30524</v>
      </c>
    </row>
    <row r="2054" spans="1:19" x14ac:dyDescent="0.35">
      <c r="A2054" s="559">
        <v>4781</v>
      </c>
      <c r="B2054" s="563" t="s">
        <v>484</v>
      </c>
      <c r="C2054" s="563" t="s">
        <v>11966</v>
      </c>
      <c r="D2054" s="563" t="s">
        <v>12507</v>
      </c>
      <c r="E2054" s="563" t="s">
        <v>12503</v>
      </c>
      <c r="F2054" s="563" t="s">
        <v>12506</v>
      </c>
      <c r="G2054" s="563" t="s">
        <v>12418</v>
      </c>
      <c r="H2054" s="563" t="s">
        <v>1266</v>
      </c>
      <c r="I2054" s="563" t="s">
        <v>27068</v>
      </c>
      <c r="J2054" s="563" t="s">
        <v>24001</v>
      </c>
      <c r="K2054" s="563" t="s">
        <v>24001</v>
      </c>
      <c r="L2054" s="563" t="s">
        <v>24001</v>
      </c>
      <c r="M2054" s="563" t="s">
        <v>24001</v>
      </c>
      <c r="N2054" s="563" t="s">
        <v>24001</v>
      </c>
      <c r="O2054" s="564" t="s">
        <v>24001</v>
      </c>
      <c r="P2054" s="564" t="s">
        <v>24001</v>
      </c>
      <c r="Q2054" s="564">
        <v>34262</v>
      </c>
      <c r="R2054" s="564"/>
      <c r="S2054" s="564" t="s">
        <v>30525</v>
      </c>
    </row>
    <row r="2055" spans="1:19" x14ac:dyDescent="0.35">
      <c r="A2055" s="562">
        <v>4782</v>
      </c>
      <c r="B2055" s="563" t="s">
        <v>484</v>
      </c>
      <c r="C2055" s="563" t="s">
        <v>11966</v>
      </c>
      <c r="D2055" s="563" t="s">
        <v>12510</v>
      </c>
      <c r="E2055" s="563" t="s">
        <v>12508</v>
      </c>
      <c r="F2055" s="563" t="s">
        <v>12509</v>
      </c>
      <c r="G2055" s="563" t="s">
        <v>12418</v>
      </c>
      <c r="H2055" s="563" t="s">
        <v>1266</v>
      </c>
      <c r="I2055" s="563" t="s">
        <v>27309</v>
      </c>
      <c r="J2055" s="563" t="s">
        <v>24001</v>
      </c>
      <c r="K2055" s="563" t="s">
        <v>24001</v>
      </c>
      <c r="L2055" s="563" t="s">
        <v>24001</v>
      </c>
      <c r="M2055" s="563" t="s">
        <v>24001</v>
      </c>
      <c r="N2055" s="563" t="s">
        <v>24001</v>
      </c>
      <c r="O2055" s="564" t="s">
        <v>24001</v>
      </c>
      <c r="P2055" s="564" t="s">
        <v>24001</v>
      </c>
      <c r="Q2055" s="564">
        <v>34262</v>
      </c>
      <c r="R2055" s="564">
        <v>40611.572164351899</v>
      </c>
      <c r="S2055" s="564" t="s">
        <v>30526</v>
      </c>
    </row>
    <row r="2056" spans="1:19" x14ac:dyDescent="0.35">
      <c r="A2056" s="559">
        <v>4783</v>
      </c>
      <c r="B2056" s="563" t="s">
        <v>484</v>
      </c>
      <c r="C2056" s="563" t="s">
        <v>11966</v>
      </c>
      <c r="D2056" s="563" t="s">
        <v>12514</v>
      </c>
      <c r="E2056" s="563" t="s">
        <v>12511</v>
      </c>
      <c r="F2056" s="563" t="s">
        <v>12512</v>
      </c>
      <c r="G2056" s="563" t="s">
        <v>12418</v>
      </c>
      <c r="H2056" s="563" t="s">
        <v>12513</v>
      </c>
      <c r="I2056" s="563" t="s">
        <v>26690</v>
      </c>
      <c r="J2056" s="563" t="s">
        <v>24001</v>
      </c>
      <c r="K2056" s="563" t="s">
        <v>62</v>
      </c>
      <c r="L2056" s="563" t="s">
        <v>24001</v>
      </c>
      <c r="M2056" s="563" t="s">
        <v>24001</v>
      </c>
      <c r="N2056" s="563" t="s">
        <v>24001</v>
      </c>
      <c r="O2056" s="564" t="s">
        <v>24001</v>
      </c>
      <c r="P2056" s="564" t="s">
        <v>24001</v>
      </c>
      <c r="Q2056" s="564">
        <v>33148</v>
      </c>
      <c r="R2056" s="564"/>
      <c r="S2056" s="564" t="s">
        <v>30527</v>
      </c>
    </row>
    <row r="2057" spans="1:19" x14ac:dyDescent="0.35">
      <c r="A2057" s="559">
        <v>4784</v>
      </c>
      <c r="B2057" s="563" t="s">
        <v>484</v>
      </c>
      <c r="C2057" s="563" t="s">
        <v>11966</v>
      </c>
      <c r="D2057" s="563" t="s">
        <v>12517</v>
      </c>
      <c r="E2057" s="563" t="s">
        <v>24001</v>
      </c>
      <c r="F2057" s="563" t="s">
        <v>12515</v>
      </c>
      <c r="G2057" s="563" t="s">
        <v>12418</v>
      </c>
      <c r="H2057" s="563" t="s">
        <v>12516</v>
      </c>
      <c r="I2057" s="563" t="s">
        <v>26690</v>
      </c>
      <c r="J2057" s="563" t="s">
        <v>24001</v>
      </c>
      <c r="K2057" s="563" t="s">
        <v>24001</v>
      </c>
      <c r="L2057" s="563" t="s">
        <v>24001</v>
      </c>
      <c r="M2057" s="563" t="s">
        <v>24001</v>
      </c>
      <c r="N2057" s="563" t="s">
        <v>24001</v>
      </c>
      <c r="O2057" s="564" t="s">
        <v>24001</v>
      </c>
      <c r="P2057" s="564" t="s">
        <v>24001</v>
      </c>
      <c r="Q2057" s="564">
        <v>37559</v>
      </c>
      <c r="R2057" s="564">
        <v>40611.615995370397</v>
      </c>
      <c r="S2057" s="564" t="s">
        <v>30528</v>
      </c>
    </row>
    <row r="2058" spans="1:19" x14ac:dyDescent="0.35">
      <c r="A2058" s="562">
        <v>4785</v>
      </c>
      <c r="B2058" s="563" t="s">
        <v>484</v>
      </c>
      <c r="C2058" s="563" t="s">
        <v>11966</v>
      </c>
      <c r="D2058" s="563" t="s">
        <v>12520</v>
      </c>
      <c r="E2058" s="563" t="s">
        <v>24001</v>
      </c>
      <c r="F2058" s="563" t="s">
        <v>12518</v>
      </c>
      <c r="G2058" s="563" t="s">
        <v>12418</v>
      </c>
      <c r="H2058" s="563" t="s">
        <v>12519</v>
      </c>
      <c r="I2058" s="563" t="s">
        <v>27310</v>
      </c>
      <c r="J2058" s="563" t="s">
        <v>24001</v>
      </c>
      <c r="K2058" s="563" t="s">
        <v>62</v>
      </c>
      <c r="L2058" s="563" t="s">
        <v>24001</v>
      </c>
      <c r="M2058" s="563" t="s">
        <v>24001</v>
      </c>
      <c r="N2058" s="563" t="s">
        <v>24001</v>
      </c>
      <c r="O2058" s="564" t="s">
        <v>24001</v>
      </c>
      <c r="P2058" s="564" t="s">
        <v>24001</v>
      </c>
      <c r="Q2058" s="564">
        <v>33148</v>
      </c>
      <c r="R2058" s="564">
        <v>40611.687939814801</v>
      </c>
      <c r="S2058" s="564" t="s">
        <v>30529</v>
      </c>
    </row>
    <row r="2059" spans="1:19" x14ac:dyDescent="0.35">
      <c r="A2059" s="559">
        <v>4786</v>
      </c>
      <c r="B2059" s="563" t="s">
        <v>484</v>
      </c>
      <c r="C2059" s="563" t="s">
        <v>11966</v>
      </c>
      <c r="D2059" s="563" t="s">
        <v>12524</v>
      </c>
      <c r="E2059" s="563" t="s">
        <v>12521</v>
      </c>
      <c r="F2059" s="563" t="s">
        <v>12522</v>
      </c>
      <c r="G2059" s="563" t="s">
        <v>12418</v>
      </c>
      <c r="H2059" s="563" t="s">
        <v>12523</v>
      </c>
      <c r="I2059" s="563" t="s">
        <v>26691</v>
      </c>
      <c r="J2059" s="563" t="s">
        <v>24001</v>
      </c>
      <c r="K2059" s="563" t="s">
        <v>24001</v>
      </c>
      <c r="L2059" s="563" t="s">
        <v>24001</v>
      </c>
      <c r="M2059" s="563" t="s">
        <v>24001</v>
      </c>
      <c r="N2059" s="563" t="s">
        <v>24001</v>
      </c>
      <c r="O2059" s="564" t="s">
        <v>24001</v>
      </c>
      <c r="P2059" s="564" t="s">
        <v>24001</v>
      </c>
      <c r="Q2059" s="564">
        <v>33148</v>
      </c>
      <c r="R2059" s="564">
        <v>34078</v>
      </c>
      <c r="S2059" s="564" t="s">
        <v>30530</v>
      </c>
    </row>
    <row r="2060" spans="1:19" x14ac:dyDescent="0.35">
      <c r="A2060" s="559">
        <v>4787</v>
      </c>
      <c r="B2060" s="563" t="s">
        <v>484</v>
      </c>
      <c r="C2060" s="563" t="s">
        <v>11966</v>
      </c>
      <c r="D2060" s="563" t="s">
        <v>12526</v>
      </c>
      <c r="E2060" s="563" t="s">
        <v>12521</v>
      </c>
      <c r="F2060" s="563" t="s">
        <v>12525</v>
      </c>
      <c r="G2060" s="563" t="s">
        <v>12418</v>
      </c>
      <c r="H2060" s="563" t="s">
        <v>12523</v>
      </c>
      <c r="I2060" s="563" t="s">
        <v>27068</v>
      </c>
      <c r="J2060" s="563" t="s">
        <v>24001</v>
      </c>
      <c r="K2060" s="563" t="s">
        <v>24001</v>
      </c>
      <c r="L2060" s="563" t="s">
        <v>24001</v>
      </c>
      <c r="M2060" s="563" t="s">
        <v>24001</v>
      </c>
      <c r="N2060" s="563" t="s">
        <v>24001</v>
      </c>
      <c r="O2060" s="564" t="s">
        <v>24001</v>
      </c>
      <c r="P2060" s="564" t="s">
        <v>24001</v>
      </c>
      <c r="Q2060" s="564">
        <v>33148</v>
      </c>
      <c r="R2060" s="564">
        <v>34131</v>
      </c>
      <c r="S2060" s="564" t="s">
        <v>30531</v>
      </c>
    </row>
    <row r="2061" spans="1:19" x14ac:dyDescent="0.35">
      <c r="A2061" s="562">
        <v>4788</v>
      </c>
      <c r="B2061" s="563" t="s">
        <v>484</v>
      </c>
      <c r="C2061" s="563" t="s">
        <v>11966</v>
      </c>
      <c r="D2061" s="563" t="s">
        <v>12529</v>
      </c>
      <c r="E2061" s="563" t="s">
        <v>12527</v>
      </c>
      <c r="F2061" s="563" t="s">
        <v>12528</v>
      </c>
      <c r="G2061" s="563" t="s">
        <v>12418</v>
      </c>
      <c r="H2061" s="563" t="s">
        <v>12523</v>
      </c>
      <c r="I2061" s="563" t="s">
        <v>27311</v>
      </c>
      <c r="J2061" s="563" t="s">
        <v>24001</v>
      </c>
      <c r="K2061" s="563" t="s">
        <v>24001</v>
      </c>
      <c r="L2061" s="563" t="s">
        <v>24001</v>
      </c>
      <c r="M2061" s="563" t="s">
        <v>24001</v>
      </c>
      <c r="N2061" s="563" t="s">
        <v>24001</v>
      </c>
      <c r="O2061" s="564" t="s">
        <v>24001</v>
      </c>
      <c r="P2061" s="564" t="s">
        <v>24001</v>
      </c>
      <c r="Q2061" s="564">
        <v>33148</v>
      </c>
      <c r="R2061" s="564">
        <v>34078</v>
      </c>
      <c r="S2061" s="564" t="s">
        <v>30532</v>
      </c>
    </row>
    <row r="2062" spans="1:19" x14ac:dyDescent="0.35">
      <c r="A2062" s="559">
        <v>4789</v>
      </c>
      <c r="B2062" s="563" t="s">
        <v>484</v>
      </c>
      <c r="C2062" s="563" t="s">
        <v>11966</v>
      </c>
      <c r="D2062" s="563" t="s">
        <v>12532</v>
      </c>
      <c r="E2062" s="563" t="s">
        <v>12530</v>
      </c>
      <c r="F2062" s="563" t="s">
        <v>12531</v>
      </c>
      <c r="G2062" s="563" t="s">
        <v>12418</v>
      </c>
      <c r="H2062" s="563" t="s">
        <v>5221</v>
      </c>
      <c r="I2062" s="563" t="s">
        <v>26690</v>
      </c>
      <c r="J2062" s="563" t="s">
        <v>24001</v>
      </c>
      <c r="K2062" s="563" t="s">
        <v>24001</v>
      </c>
      <c r="L2062" s="563" t="s">
        <v>24001</v>
      </c>
      <c r="M2062" s="563" t="s">
        <v>24001</v>
      </c>
      <c r="N2062" s="563" t="s">
        <v>24001</v>
      </c>
      <c r="O2062" s="564" t="s">
        <v>24001</v>
      </c>
      <c r="P2062" s="564" t="s">
        <v>24001</v>
      </c>
      <c r="Q2062" s="564">
        <v>33148</v>
      </c>
      <c r="R2062" s="564"/>
      <c r="S2062" s="564" t="s">
        <v>30533</v>
      </c>
    </row>
    <row r="2063" spans="1:19" x14ac:dyDescent="0.35">
      <c r="A2063" s="559">
        <v>4790</v>
      </c>
      <c r="B2063" s="563" t="s">
        <v>484</v>
      </c>
      <c r="C2063" s="563" t="s">
        <v>11966</v>
      </c>
      <c r="D2063" s="563" t="s">
        <v>12536</v>
      </c>
      <c r="E2063" s="563" t="s">
        <v>12533</v>
      </c>
      <c r="F2063" s="563" t="s">
        <v>12534</v>
      </c>
      <c r="G2063" s="563" t="s">
        <v>12418</v>
      </c>
      <c r="H2063" s="563" t="s">
        <v>12535</v>
      </c>
      <c r="I2063" s="563" t="s">
        <v>26690</v>
      </c>
      <c r="J2063" s="563" t="s">
        <v>24001</v>
      </c>
      <c r="K2063" s="563" t="s">
        <v>24001</v>
      </c>
      <c r="L2063" s="563" t="s">
        <v>24001</v>
      </c>
      <c r="M2063" s="563" t="s">
        <v>24001</v>
      </c>
      <c r="N2063" s="563" t="s">
        <v>24001</v>
      </c>
      <c r="O2063" s="564" t="s">
        <v>24001</v>
      </c>
      <c r="P2063" s="564" t="s">
        <v>24001</v>
      </c>
      <c r="Q2063" s="564">
        <v>33148</v>
      </c>
      <c r="R2063" s="564"/>
      <c r="S2063" s="564" t="s">
        <v>30534</v>
      </c>
    </row>
    <row r="2064" spans="1:19" x14ac:dyDescent="0.35">
      <c r="A2064" s="562">
        <v>4791</v>
      </c>
      <c r="B2064" s="563" t="s">
        <v>484</v>
      </c>
      <c r="C2064" s="563" t="s">
        <v>11966</v>
      </c>
      <c r="D2064" s="563" t="s">
        <v>12540</v>
      </c>
      <c r="E2064" s="563" t="s">
        <v>12537</v>
      </c>
      <c r="F2064" s="563" t="s">
        <v>12538</v>
      </c>
      <c r="G2064" s="563" t="s">
        <v>12418</v>
      </c>
      <c r="H2064" s="563" t="s">
        <v>12539</v>
      </c>
      <c r="I2064" s="563" t="s">
        <v>26690</v>
      </c>
      <c r="J2064" s="563" t="s">
        <v>24001</v>
      </c>
      <c r="K2064" s="563" t="s">
        <v>24001</v>
      </c>
      <c r="L2064" s="563" t="s">
        <v>24001</v>
      </c>
      <c r="M2064" s="563" t="s">
        <v>24001</v>
      </c>
      <c r="N2064" s="563" t="s">
        <v>24001</v>
      </c>
      <c r="O2064" s="564" t="s">
        <v>24001</v>
      </c>
      <c r="P2064" s="564" t="s">
        <v>24001</v>
      </c>
      <c r="Q2064" s="564">
        <v>33148</v>
      </c>
      <c r="R2064" s="564"/>
      <c r="S2064" s="564" t="s">
        <v>30535</v>
      </c>
    </row>
    <row r="2065" spans="1:19" x14ac:dyDescent="0.35">
      <c r="A2065" s="559">
        <v>4792</v>
      </c>
      <c r="B2065" s="563" t="s">
        <v>484</v>
      </c>
      <c r="C2065" s="563" t="s">
        <v>11966</v>
      </c>
      <c r="D2065" s="563" t="s">
        <v>12543</v>
      </c>
      <c r="E2065" s="563" t="s">
        <v>12541</v>
      </c>
      <c r="F2065" s="563" t="s">
        <v>12542</v>
      </c>
      <c r="G2065" s="563" t="s">
        <v>12418</v>
      </c>
      <c r="H2065" s="563" t="s">
        <v>7289</v>
      </c>
      <c r="I2065" s="563" t="s">
        <v>26691</v>
      </c>
      <c r="J2065" s="563" t="s">
        <v>24001</v>
      </c>
      <c r="K2065" s="563" t="s">
        <v>24001</v>
      </c>
      <c r="L2065" s="563" t="s">
        <v>24001</v>
      </c>
      <c r="M2065" s="563" t="s">
        <v>24001</v>
      </c>
      <c r="N2065" s="563" t="s">
        <v>24001</v>
      </c>
      <c r="O2065" s="564" t="s">
        <v>24001</v>
      </c>
      <c r="P2065" s="564" t="s">
        <v>24001</v>
      </c>
      <c r="Q2065" s="564">
        <v>33148</v>
      </c>
      <c r="R2065" s="564">
        <v>38392</v>
      </c>
      <c r="S2065" s="564" t="s">
        <v>30536</v>
      </c>
    </row>
    <row r="2066" spans="1:19" x14ac:dyDescent="0.35">
      <c r="A2066" s="559">
        <v>4793</v>
      </c>
      <c r="B2066" s="563" t="s">
        <v>484</v>
      </c>
      <c r="C2066" s="563" t="s">
        <v>11966</v>
      </c>
      <c r="D2066" s="563" t="s">
        <v>12546</v>
      </c>
      <c r="E2066" s="563" t="s">
        <v>12544</v>
      </c>
      <c r="F2066" s="563" t="s">
        <v>12545</v>
      </c>
      <c r="G2066" s="563" t="s">
        <v>12418</v>
      </c>
      <c r="H2066" s="563" t="s">
        <v>7289</v>
      </c>
      <c r="I2066" s="563" t="s">
        <v>27312</v>
      </c>
      <c r="J2066" s="563" t="s">
        <v>24001</v>
      </c>
      <c r="K2066" s="563" t="s">
        <v>24001</v>
      </c>
      <c r="L2066" s="563" t="s">
        <v>24001</v>
      </c>
      <c r="M2066" s="563" t="s">
        <v>24001</v>
      </c>
      <c r="N2066" s="563" t="s">
        <v>24001</v>
      </c>
      <c r="O2066" s="564" t="s">
        <v>24001</v>
      </c>
      <c r="P2066" s="564" t="s">
        <v>24001</v>
      </c>
      <c r="Q2066" s="564">
        <v>33148</v>
      </c>
      <c r="R2066" s="564">
        <v>38383</v>
      </c>
      <c r="S2066" s="564" t="s">
        <v>30537</v>
      </c>
    </row>
    <row r="2067" spans="1:19" x14ac:dyDescent="0.35">
      <c r="A2067" s="562">
        <v>4794</v>
      </c>
      <c r="B2067" s="563" t="s">
        <v>484</v>
      </c>
      <c r="C2067" s="563" t="s">
        <v>11966</v>
      </c>
      <c r="D2067" s="563" t="s">
        <v>12548</v>
      </c>
      <c r="E2067" s="563" t="s">
        <v>12541</v>
      </c>
      <c r="F2067" s="563" t="s">
        <v>12547</v>
      </c>
      <c r="G2067" s="563" t="s">
        <v>12418</v>
      </c>
      <c r="H2067" s="563" t="s">
        <v>7289</v>
      </c>
      <c r="I2067" s="563" t="s">
        <v>27313</v>
      </c>
      <c r="J2067" s="563" t="s">
        <v>24001</v>
      </c>
      <c r="K2067" s="563" t="s">
        <v>24001</v>
      </c>
      <c r="L2067" s="563" t="s">
        <v>24001</v>
      </c>
      <c r="M2067" s="563" t="s">
        <v>24001</v>
      </c>
      <c r="N2067" s="563" t="s">
        <v>24001</v>
      </c>
      <c r="O2067" s="564" t="s">
        <v>24001</v>
      </c>
      <c r="P2067" s="564" t="s">
        <v>24001</v>
      </c>
      <c r="Q2067" s="564">
        <v>33148</v>
      </c>
      <c r="R2067" s="564">
        <v>38383</v>
      </c>
      <c r="S2067" s="564" t="s">
        <v>30538</v>
      </c>
    </row>
    <row r="2068" spans="1:19" x14ac:dyDescent="0.35">
      <c r="A2068" s="559">
        <v>4795</v>
      </c>
      <c r="B2068" s="563" t="s">
        <v>484</v>
      </c>
      <c r="C2068" s="563" t="s">
        <v>11966</v>
      </c>
      <c r="D2068" s="563" t="s">
        <v>12551</v>
      </c>
      <c r="E2068" s="563" t="s">
        <v>24001</v>
      </c>
      <c r="F2068" s="563" t="s">
        <v>12549</v>
      </c>
      <c r="G2068" s="563" t="s">
        <v>12418</v>
      </c>
      <c r="H2068" s="563" t="s">
        <v>12550</v>
      </c>
      <c r="I2068" s="563" t="s">
        <v>26690</v>
      </c>
      <c r="J2068" s="563" t="s">
        <v>24001</v>
      </c>
      <c r="K2068" s="563" t="s">
        <v>24001</v>
      </c>
      <c r="L2068" s="563" t="s">
        <v>24001</v>
      </c>
      <c r="M2068" s="563" t="s">
        <v>24001</v>
      </c>
      <c r="N2068" s="563" t="s">
        <v>24001</v>
      </c>
      <c r="O2068" s="564" t="s">
        <v>24001</v>
      </c>
      <c r="P2068" s="564" t="s">
        <v>24001</v>
      </c>
      <c r="Q2068" s="564">
        <v>33148</v>
      </c>
      <c r="R2068" s="564"/>
      <c r="S2068" s="564" t="s">
        <v>30539</v>
      </c>
    </row>
    <row r="2069" spans="1:19" x14ac:dyDescent="0.35">
      <c r="A2069" s="559">
        <v>4796</v>
      </c>
      <c r="B2069" s="563" t="s">
        <v>484</v>
      </c>
      <c r="C2069" s="563" t="s">
        <v>11966</v>
      </c>
      <c r="D2069" s="563" t="s">
        <v>12554</v>
      </c>
      <c r="E2069" s="563" t="s">
        <v>24001</v>
      </c>
      <c r="F2069" s="563" t="s">
        <v>12552</v>
      </c>
      <c r="G2069" s="563" t="s">
        <v>12418</v>
      </c>
      <c r="H2069" s="563" t="s">
        <v>12553</v>
      </c>
      <c r="I2069" s="563" t="s">
        <v>27314</v>
      </c>
      <c r="J2069" s="563" t="s">
        <v>24001</v>
      </c>
      <c r="K2069" s="563" t="s">
        <v>24001</v>
      </c>
      <c r="L2069" s="563" t="s">
        <v>24001</v>
      </c>
      <c r="M2069" s="563" t="s">
        <v>24001</v>
      </c>
      <c r="N2069" s="563" t="s">
        <v>24001</v>
      </c>
      <c r="O2069" s="564" t="s">
        <v>24001</v>
      </c>
      <c r="P2069" s="564" t="s">
        <v>24001</v>
      </c>
      <c r="Q2069" s="564">
        <v>33148</v>
      </c>
      <c r="R2069" s="564">
        <v>40611.7121527778</v>
      </c>
      <c r="S2069" s="564" t="s">
        <v>30540</v>
      </c>
    </row>
    <row r="2070" spans="1:19" x14ac:dyDescent="0.35">
      <c r="A2070" s="562">
        <v>4797</v>
      </c>
      <c r="B2070" s="563" t="s">
        <v>484</v>
      </c>
      <c r="C2070" s="563" t="s">
        <v>11966</v>
      </c>
      <c r="D2070" s="563" t="s">
        <v>12557</v>
      </c>
      <c r="E2070" s="563" t="s">
        <v>12555</v>
      </c>
      <c r="F2070" s="563" t="s">
        <v>12556</v>
      </c>
      <c r="G2070" s="563" t="s">
        <v>12418</v>
      </c>
      <c r="H2070" s="563" t="s">
        <v>2467</v>
      </c>
      <c r="I2070" s="563" t="s">
        <v>26691</v>
      </c>
      <c r="J2070" s="563" t="s">
        <v>24001</v>
      </c>
      <c r="K2070" s="563" t="s">
        <v>24001</v>
      </c>
      <c r="L2070" s="563" t="s">
        <v>24001</v>
      </c>
      <c r="M2070" s="563" t="s">
        <v>24001</v>
      </c>
      <c r="N2070" s="563" t="s">
        <v>24001</v>
      </c>
      <c r="O2070" s="564" t="s">
        <v>24001</v>
      </c>
      <c r="P2070" s="564" t="s">
        <v>24001</v>
      </c>
      <c r="Q2070" s="564">
        <v>33148</v>
      </c>
      <c r="R2070" s="564">
        <v>38392</v>
      </c>
      <c r="S2070" s="564" t="s">
        <v>30541</v>
      </c>
    </row>
    <row r="2071" spans="1:19" x14ac:dyDescent="0.35">
      <c r="A2071" s="559">
        <v>4798</v>
      </c>
      <c r="B2071" s="563" t="s">
        <v>484</v>
      </c>
      <c r="C2071" s="563" t="s">
        <v>11966</v>
      </c>
      <c r="D2071" s="563" t="s">
        <v>12559</v>
      </c>
      <c r="E2071" s="563" t="s">
        <v>12555</v>
      </c>
      <c r="F2071" s="563" t="s">
        <v>12558</v>
      </c>
      <c r="G2071" s="563" t="s">
        <v>12418</v>
      </c>
      <c r="H2071" s="563" t="s">
        <v>2467</v>
      </c>
      <c r="I2071" s="563" t="s">
        <v>26757</v>
      </c>
      <c r="J2071" s="563" t="s">
        <v>24001</v>
      </c>
      <c r="K2071" s="563" t="s">
        <v>24001</v>
      </c>
      <c r="L2071" s="563" t="s">
        <v>24001</v>
      </c>
      <c r="M2071" s="563" t="s">
        <v>24001</v>
      </c>
      <c r="N2071" s="563" t="s">
        <v>24001</v>
      </c>
      <c r="O2071" s="564" t="s">
        <v>24001</v>
      </c>
      <c r="P2071" s="564" t="s">
        <v>24001</v>
      </c>
      <c r="Q2071" s="564">
        <v>33148</v>
      </c>
      <c r="R2071" s="564">
        <v>38383</v>
      </c>
      <c r="S2071" s="564" t="s">
        <v>30542</v>
      </c>
    </row>
    <row r="2072" spans="1:19" x14ac:dyDescent="0.35">
      <c r="A2072" s="559">
        <v>4799</v>
      </c>
      <c r="B2072" s="563" t="s">
        <v>484</v>
      </c>
      <c r="C2072" s="563" t="s">
        <v>11966</v>
      </c>
      <c r="D2072" s="563" t="s">
        <v>12561</v>
      </c>
      <c r="E2072" s="563" t="s">
        <v>12555</v>
      </c>
      <c r="F2072" s="563" t="s">
        <v>12560</v>
      </c>
      <c r="G2072" s="563" t="s">
        <v>12418</v>
      </c>
      <c r="H2072" s="563" t="s">
        <v>2467</v>
      </c>
      <c r="I2072" s="563" t="s">
        <v>27315</v>
      </c>
      <c r="J2072" s="563" t="s">
        <v>24001</v>
      </c>
      <c r="K2072" s="563" t="s">
        <v>24001</v>
      </c>
      <c r="L2072" s="563" t="s">
        <v>24001</v>
      </c>
      <c r="M2072" s="563" t="s">
        <v>24001</v>
      </c>
      <c r="N2072" s="563" t="s">
        <v>24001</v>
      </c>
      <c r="O2072" s="564" t="s">
        <v>24001</v>
      </c>
      <c r="P2072" s="564" t="s">
        <v>24001</v>
      </c>
      <c r="Q2072" s="564">
        <v>33148</v>
      </c>
      <c r="R2072" s="564">
        <v>38383</v>
      </c>
      <c r="S2072" s="564" t="s">
        <v>30543</v>
      </c>
    </row>
    <row r="2073" spans="1:19" x14ac:dyDescent="0.35">
      <c r="A2073" s="562">
        <v>4800</v>
      </c>
      <c r="B2073" s="563" t="s">
        <v>484</v>
      </c>
      <c r="C2073" s="563" t="s">
        <v>11966</v>
      </c>
      <c r="D2073" s="563" t="s">
        <v>12564</v>
      </c>
      <c r="E2073" s="563" t="s">
        <v>24001</v>
      </c>
      <c r="F2073" s="563" t="s">
        <v>12562</v>
      </c>
      <c r="G2073" s="563" t="s">
        <v>12418</v>
      </c>
      <c r="H2073" s="563" t="s">
        <v>12563</v>
      </c>
      <c r="I2073" s="563" t="s">
        <v>27238</v>
      </c>
      <c r="J2073" s="563" t="s">
        <v>24001</v>
      </c>
      <c r="K2073" s="563" t="s">
        <v>24001</v>
      </c>
      <c r="L2073" s="563" t="s">
        <v>24001</v>
      </c>
      <c r="M2073" s="563" t="s">
        <v>24001</v>
      </c>
      <c r="N2073" s="563" t="s">
        <v>24001</v>
      </c>
      <c r="O2073" s="564" t="s">
        <v>24001</v>
      </c>
      <c r="P2073" s="564" t="s">
        <v>24001</v>
      </c>
      <c r="Q2073" s="564">
        <v>35981</v>
      </c>
      <c r="R2073" s="564">
        <v>40611.7180787037</v>
      </c>
      <c r="S2073" s="564" t="s">
        <v>30544</v>
      </c>
    </row>
    <row r="2074" spans="1:19" x14ac:dyDescent="0.35">
      <c r="A2074" s="559">
        <v>4801</v>
      </c>
      <c r="B2074" s="563" t="s">
        <v>484</v>
      </c>
      <c r="C2074" s="563" t="s">
        <v>11966</v>
      </c>
      <c r="D2074" s="563" t="s">
        <v>12566</v>
      </c>
      <c r="E2074" s="563" t="s">
        <v>24001</v>
      </c>
      <c r="F2074" s="563" t="s">
        <v>12565</v>
      </c>
      <c r="G2074" s="563" t="s">
        <v>12418</v>
      </c>
      <c r="H2074" s="563" t="s">
        <v>12563</v>
      </c>
      <c r="I2074" s="563" t="s">
        <v>27316</v>
      </c>
      <c r="J2074" s="563" t="s">
        <v>24001</v>
      </c>
      <c r="K2074" s="563" t="s">
        <v>24001</v>
      </c>
      <c r="L2074" s="563" t="s">
        <v>24001</v>
      </c>
      <c r="M2074" s="563" t="s">
        <v>24001</v>
      </c>
      <c r="N2074" s="563" t="s">
        <v>24001</v>
      </c>
      <c r="O2074" s="564" t="s">
        <v>24001</v>
      </c>
      <c r="P2074" s="564" t="s">
        <v>24001</v>
      </c>
      <c r="Q2074" s="564">
        <v>35981</v>
      </c>
      <c r="R2074" s="564">
        <v>35981</v>
      </c>
      <c r="S2074" s="564" t="s">
        <v>30545</v>
      </c>
    </row>
    <row r="2075" spans="1:19" x14ac:dyDescent="0.35">
      <c r="A2075" s="559">
        <v>4802</v>
      </c>
      <c r="B2075" s="563" t="s">
        <v>484</v>
      </c>
      <c r="C2075" s="563" t="s">
        <v>11966</v>
      </c>
      <c r="D2075" s="563" t="s">
        <v>12569</v>
      </c>
      <c r="E2075" s="563" t="s">
        <v>12567</v>
      </c>
      <c r="F2075" s="563" t="s">
        <v>12568</v>
      </c>
      <c r="G2075" s="563" t="s">
        <v>12418</v>
      </c>
      <c r="H2075" s="563" t="s">
        <v>12347</v>
      </c>
      <c r="I2075" s="563" t="s">
        <v>27317</v>
      </c>
      <c r="J2075" s="563" t="s">
        <v>24001</v>
      </c>
      <c r="K2075" s="563" t="s">
        <v>62</v>
      </c>
      <c r="L2075" s="563" t="s">
        <v>24001</v>
      </c>
      <c r="M2075" s="563" t="s">
        <v>24001</v>
      </c>
      <c r="N2075" s="563" t="s">
        <v>24001</v>
      </c>
      <c r="O2075" s="564" t="s">
        <v>24001</v>
      </c>
      <c r="P2075" s="564" t="s">
        <v>24001</v>
      </c>
      <c r="Q2075" s="564">
        <v>33148</v>
      </c>
      <c r="R2075" s="564">
        <v>40611.7218055556</v>
      </c>
      <c r="S2075" s="564" t="s">
        <v>30546</v>
      </c>
    </row>
    <row r="2076" spans="1:19" x14ac:dyDescent="0.35">
      <c r="A2076" s="562">
        <v>4803</v>
      </c>
      <c r="B2076" s="563" t="s">
        <v>484</v>
      </c>
      <c r="C2076" s="563" t="s">
        <v>11966</v>
      </c>
      <c r="D2076" s="563" t="s">
        <v>12572</v>
      </c>
      <c r="E2076" s="563" t="s">
        <v>24001</v>
      </c>
      <c r="F2076" s="563" t="s">
        <v>12570</v>
      </c>
      <c r="G2076" s="563" t="s">
        <v>12418</v>
      </c>
      <c r="H2076" s="563" t="s">
        <v>12571</v>
      </c>
      <c r="I2076" s="563" t="s">
        <v>26690</v>
      </c>
      <c r="J2076" s="563" t="s">
        <v>24001</v>
      </c>
      <c r="K2076" s="563" t="s">
        <v>62</v>
      </c>
      <c r="L2076" s="563" t="s">
        <v>27598</v>
      </c>
      <c r="M2076" s="563" t="s">
        <v>24001</v>
      </c>
      <c r="N2076" s="563" t="s">
        <v>24001</v>
      </c>
      <c r="O2076" s="564" t="s">
        <v>24001</v>
      </c>
      <c r="P2076" s="564" t="s">
        <v>24001</v>
      </c>
      <c r="Q2076" s="564">
        <v>33148</v>
      </c>
      <c r="R2076" s="564"/>
      <c r="S2076" s="564" t="s">
        <v>30547</v>
      </c>
    </row>
    <row r="2077" spans="1:19" x14ac:dyDescent="0.35">
      <c r="A2077" s="559">
        <v>4804</v>
      </c>
      <c r="B2077" s="563" t="s">
        <v>484</v>
      </c>
      <c r="C2077" s="563" t="s">
        <v>11966</v>
      </c>
      <c r="D2077" s="563" t="s">
        <v>12576</v>
      </c>
      <c r="E2077" s="563" t="s">
        <v>12573</v>
      </c>
      <c r="F2077" s="563" t="s">
        <v>12574</v>
      </c>
      <c r="G2077" s="563" t="s">
        <v>12418</v>
      </c>
      <c r="H2077" s="563" t="s">
        <v>12575</v>
      </c>
      <c r="I2077" s="563" t="s">
        <v>26691</v>
      </c>
      <c r="J2077" s="563" t="s">
        <v>24001</v>
      </c>
      <c r="K2077" s="563" t="s">
        <v>24001</v>
      </c>
      <c r="L2077" s="563" t="s">
        <v>24001</v>
      </c>
      <c r="M2077" s="563" t="s">
        <v>24001</v>
      </c>
      <c r="N2077" s="563" t="s">
        <v>24001</v>
      </c>
      <c r="O2077" s="564" t="s">
        <v>24001</v>
      </c>
      <c r="P2077" s="564" t="s">
        <v>24001</v>
      </c>
      <c r="Q2077" s="564">
        <v>33148</v>
      </c>
      <c r="R2077" s="564">
        <v>38544</v>
      </c>
      <c r="S2077" s="564" t="s">
        <v>30548</v>
      </c>
    </row>
    <row r="2078" spans="1:19" x14ac:dyDescent="0.35">
      <c r="A2078" s="559">
        <v>4805</v>
      </c>
      <c r="B2078" s="563" t="s">
        <v>484</v>
      </c>
      <c r="C2078" s="563" t="s">
        <v>11966</v>
      </c>
      <c r="D2078" s="563" t="s">
        <v>12578</v>
      </c>
      <c r="E2078" s="563" t="s">
        <v>12573</v>
      </c>
      <c r="F2078" s="563" t="s">
        <v>12577</v>
      </c>
      <c r="G2078" s="563" t="s">
        <v>12418</v>
      </c>
      <c r="H2078" s="563" t="s">
        <v>12575</v>
      </c>
      <c r="I2078" s="563" t="s">
        <v>27318</v>
      </c>
      <c r="J2078" s="563" t="s">
        <v>24001</v>
      </c>
      <c r="K2078" s="563" t="s">
        <v>24001</v>
      </c>
      <c r="L2078" s="563" t="s">
        <v>24001</v>
      </c>
      <c r="M2078" s="563" t="s">
        <v>24001</v>
      </c>
      <c r="N2078" s="563" t="s">
        <v>24001</v>
      </c>
      <c r="O2078" s="564" t="s">
        <v>24001</v>
      </c>
      <c r="P2078" s="564" t="s">
        <v>24001</v>
      </c>
      <c r="Q2078" s="564">
        <v>35550</v>
      </c>
      <c r="R2078" s="564"/>
      <c r="S2078" s="564" t="s">
        <v>30549</v>
      </c>
    </row>
    <row r="2079" spans="1:19" x14ac:dyDescent="0.35">
      <c r="A2079" s="562">
        <v>4806</v>
      </c>
      <c r="B2079" s="563" t="s">
        <v>484</v>
      </c>
      <c r="C2079" s="563" t="s">
        <v>11966</v>
      </c>
      <c r="D2079" s="563" t="s">
        <v>12580</v>
      </c>
      <c r="E2079" s="563" t="s">
        <v>24001</v>
      </c>
      <c r="F2079" s="563" t="s">
        <v>12579</v>
      </c>
      <c r="G2079" s="563" t="s">
        <v>12418</v>
      </c>
      <c r="H2079" s="563" t="s">
        <v>12575</v>
      </c>
      <c r="I2079" s="563" t="s">
        <v>27319</v>
      </c>
      <c r="J2079" s="563" t="s">
        <v>24001</v>
      </c>
      <c r="K2079" s="563" t="s">
        <v>24001</v>
      </c>
      <c r="L2079" s="563" t="s">
        <v>24001</v>
      </c>
      <c r="M2079" s="563" t="s">
        <v>24001</v>
      </c>
      <c r="N2079" s="563" t="s">
        <v>24001</v>
      </c>
      <c r="O2079" s="564" t="s">
        <v>24001</v>
      </c>
      <c r="P2079" s="564" t="s">
        <v>24001</v>
      </c>
      <c r="Q2079" s="564">
        <v>35550</v>
      </c>
      <c r="R2079" s="564"/>
      <c r="S2079" s="564" t="s">
        <v>30550</v>
      </c>
    </row>
    <row r="2080" spans="1:19" x14ac:dyDescent="0.35">
      <c r="A2080" s="559">
        <v>4807</v>
      </c>
      <c r="B2080" s="563" t="s">
        <v>484</v>
      </c>
      <c r="C2080" s="563" t="s">
        <v>11966</v>
      </c>
      <c r="D2080" s="563" t="s">
        <v>12582</v>
      </c>
      <c r="E2080" s="563" t="s">
        <v>24001</v>
      </c>
      <c r="F2080" s="563" t="s">
        <v>12581</v>
      </c>
      <c r="G2080" s="563" t="s">
        <v>12418</v>
      </c>
      <c r="H2080" s="563" t="s">
        <v>12575</v>
      </c>
      <c r="I2080" s="563" t="s">
        <v>27320</v>
      </c>
      <c r="J2080" s="563" t="s">
        <v>24001</v>
      </c>
      <c r="K2080" s="563" t="s">
        <v>24001</v>
      </c>
      <c r="L2080" s="563" t="s">
        <v>24001</v>
      </c>
      <c r="M2080" s="563" t="s">
        <v>24001</v>
      </c>
      <c r="N2080" s="563" t="s">
        <v>24001</v>
      </c>
      <c r="O2080" s="564" t="s">
        <v>24001</v>
      </c>
      <c r="P2080" s="564" t="s">
        <v>24001</v>
      </c>
      <c r="Q2080" s="564">
        <v>35550</v>
      </c>
      <c r="R2080" s="564">
        <v>40611.727395833303</v>
      </c>
      <c r="S2080" s="564" t="s">
        <v>30551</v>
      </c>
    </row>
    <row r="2081" spans="1:19" x14ac:dyDescent="0.35">
      <c r="A2081" s="559">
        <v>4808</v>
      </c>
      <c r="B2081" s="563" t="s">
        <v>484</v>
      </c>
      <c r="C2081" s="563" t="s">
        <v>11966</v>
      </c>
      <c r="D2081" s="563" t="s">
        <v>12586</v>
      </c>
      <c r="E2081" s="563" t="s">
        <v>12583</v>
      </c>
      <c r="F2081" s="563" t="s">
        <v>12584</v>
      </c>
      <c r="G2081" s="563" t="s">
        <v>12418</v>
      </c>
      <c r="H2081" s="563" t="s">
        <v>12585</v>
      </c>
      <c r="I2081" s="563" t="s">
        <v>26690</v>
      </c>
      <c r="J2081" s="563" t="s">
        <v>24001</v>
      </c>
      <c r="K2081" s="563" t="s">
        <v>62</v>
      </c>
      <c r="L2081" s="563" t="s">
        <v>24001</v>
      </c>
      <c r="M2081" s="563" t="s">
        <v>24001</v>
      </c>
      <c r="N2081" s="563" t="s">
        <v>24001</v>
      </c>
      <c r="O2081" s="564" t="s">
        <v>24001</v>
      </c>
      <c r="P2081" s="564" t="s">
        <v>24001</v>
      </c>
      <c r="Q2081" s="564">
        <v>33148</v>
      </c>
      <c r="R2081" s="564"/>
      <c r="S2081" s="564" t="s">
        <v>30552</v>
      </c>
    </row>
    <row r="2082" spans="1:19" x14ac:dyDescent="0.35">
      <c r="A2082" s="562">
        <v>4809</v>
      </c>
      <c r="B2082" s="563" t="s">
        <v>484</v>
      </c>
      <c r="C2082" s="563" t="s">
        <v>11966</v>
      </c>
      <c r="D2082" s="563" t="s">
        <v>12588</v>
      </c>
      <c r="E2082" s="563" t="s">
        <v>24001</v>
      </c>
      <c r="F2082" s="563" t="s">
        <v>12587</v>
      </c>
      <c r="G2082" s="563" t="s">
        <v>12418</v>
      </c>
      <c r="H2082" s="563" t="s">
        <v>1581</v>
      </c>
      <c r="I2082" s="563" t="s">
        <v>26690</v>
      </c>
      <c r="J2082" s="563" t="s">
        <v>24001</v>
      </c>
      <c r="K2082" s="563" t="s">
        <v>62</v>
      </c>
      <c r="L2082" s="563" t="s">
        <v>27652</v>
      </c>
      <c r="M2082" s="563" t="s">
        <v>24001</v>
      </c>
      <c r="N2082" s="563" t="s">
        <v>24001</v>
      </c>
      <c r="O2082" s="564" t="s">
        <v>24001</v>
      </c>
      <c r="P2082" s="564" t="s">
        <v>24001</v>
      </c>
      <c r="Q2082" s="564">
        <v>34078</v>
      </c>
      <c r="R2082" s="564">
        <v>40611.733634259297</v>
      </c>
      <c r="S2082" s="564" t="s">
        <v>30553</v>
      </c>
    </row>
    <row r="2083" spans="1:19" x14ac:dyDescent="0.35">
      <c r="A2083" s="559">
        <v>4810</v>
      </c>
      <c r="B2083" s="563" t="s">
        <v>484</v>
      </c>
      <c r="C2083" s="563" t="s">
        <v>11966</v>
      </c>
      <c r="D2083" s="563" t="s">
        <v>12591</v>
      </c>
      <c r="E2083" s="563" t="s">
        <v>12589</v>
      </c>
      <c r="F2083" s="563" t="s">
        <v>12590</v>
      </c>
      <c r="G2083" s="563" t="s">
        <v>12418</v>
      </c>
      <c r="H2083" s="563" t="s">
        <v>7188</v>
      </c>
      <c r="I2083" s="563" t="s">
        <v>26690</v>
      </c>
      <c r="J2083" s="563" t="s">
        <v>24001</v>
      </c>
      <c r="K2083" s="563" t="s">
        <v>24001</v>
      </c>
      <c r="L2083" s="563" t="s">
        <v>24001</v>
      </c>
      <c r="M2083" s="563" t="s">
        <v>24001</v>
      </c>
      <c r="N2083" s="563" t="s">
        <v>24001</v>
      </c>
      <c r="O2083" s="564" t="s">
        <v>24001</v>
      </c>
      <c r="P2083" s="564" t="s">
        <v>24001</v>
      </c>
      <c r="Q2083" s="564">
        <v>33148</v>
      </c>
      <c r="R2083" s="564"/>
      <c r="S2083" s="564" t="s">
        <v>30554</v>
      </c>
    </row>
    <row r="2084" spans="1:19" x14ac:dyDescent="0.35">
      <c r="A2084" s="559">
        <v>4811</v>
      </c>
      <c r="B2084" s="563" t="s">
        <v>484</v>
      </c>
      <c r="C2084" s="563" t="s">
        <v>11966</v>
      </c>
      <c r="D2084" s="563" t="s">
        <v>12595</v>
      </c>
      <c r="E2084" s="563" t="s">
        <v>12592</v>
      </c>
      <c r="F2084" s="563" t="s">
        <v>12593</v>
      </c>
      <c r="G2084" s="563" t="s">
        <v>12418</v>
      </c>
      <c r="H2084" s="563" t="s">
        <v>12594</v>
      </c>
      <c r="I2084" s="563" t="s">
        <v>26690</v>
      </c>
      <c r="J2084" s="563" t="s">
        <v>24001</v>
      </c>
      <c r="K2084" s="563" t="s">
        <v>24001</v>
      </c>
      <c r="L2084" s="563" t="s">
        <v>24001</v>
      </c>
      <c r="M2084" s="563" t="s">
        <v>24001</v>
      </c>
      <c r="N2084" s="563" t="s">
        <v>24001</v>
      </c>
      <c r="O2084" s="564" t="s">
        <v>24001</v>
      </c>
      <c r="P2084" s="564" t="s">
        <v>24001</v>
      </c>
      <c r="Q2084" s="564">
        <v>33148</v>
      </c>
      <c r="R2084" s="564"/>
      <c r="S2084" s="564" t="s">
        <v>30555</v>
      </c>
    </row>
    <row r="2085" spans="1:19" x14ac:dyDescent="0.35">
      <c r="A2085" s="562">
        <v>4812</v>
      </c>
      <c r="B2085" s="563" t="s">
        <v>484</v>
      </c>
      <c r="C2085" s="563" t="s">
        <v>11966</v>
      </c>
      <c r="D2085" s="563" t="s">
        <v>12598</v>
      </c>
      <c r="E2085" s="563" t="s">
        <v>12596</v>
      </c>
      <c r="F2085" s="563" t="s">
        <v>12597</v>
      </c>
      <c r="G2085" s="563" t="s">
        <v>12418</v>
      </c>
      <c r="H2085" s="563" t="s">
        <v>2190</v>
      </c>
      <c r="I2085" s="563" t="s">
        <v>26690</v>
      </c>
      <c r="J2085" s="563" t="s">
        <v>24001</v>
      </c>
      <c r="K2085" s="563" t="s">
        <v>24001</v>
      </c>
      <c r="L2085" s="563" t="s">
        <v>24001</v>
      </c>
      <c r="M2085" s="563" t="s">
        <v>24001</v>
      </c>
      <c r="N2085" s="563" t="s">
        <v>24001</v>
      </c>
      <c r="O2085" s="564" t="s">
        <v>24001</v>
      </c>
      <c r="P2085" s="564" t="s">
        <v>24001</v>
      </c>
      <c r="Q2085" s="564">
        <v>33148</v>
      </c>
      <c r="R2085" s="564"/>
      <c r="S2085" s="564" t="s">
        <v>30556</v>
      </c>
    </row>
    <row r="2086" spans="1:19" x14ac:dyDescent="0.35">
      <c r="A2086" s="559">
        <v>4813</v>
      </c>
      <c r="B2086" s="563" t="s">
        <v>484</v>
      </c>
      <c r="C2086" s="563" t="s">
        <v>11966</v>
      </c>
      <c r="D2086" s="563" t="s">
        <v>12601</v>
      </c>
      <c r="E2086" s="563" t="s">
        <v>12599</v>
      </c>
      <c r="F2086" s="563" t="s">
        <v>12600</v>
      </c>
      <c r="G2086" s="563" t="s">
        <v>12418</v>
      </c>
      <c r="H2086" s="563" t="s">
        <v>10267</v>
      </c>
      <c r="I2086" s="563" t="s">
        <v>26690</v>
      </c>
      <c r="J2086" s="563" t="s">
        <v>24001</v>
      </c>
      <c r="K2086" s="563" t="s">
        <v>24001</v>
      </c>
      <c r="L2086" s="563" t="s">
        <v>24001</v>
      </c>
      <c r="M2086" s="563" t="s">
        <v>24001</v>
      </c>
      <c r="N2086" s="563" t="s">
        <v>24001</v>
      </c>
      <c r="O2086" s="564" t="s">
        <v>24001</v>
      </c>
      <c r="P2086" s="564" t="s">
        <v>24001</v>
      </c>
      <c r="Q2086" s="564">
        <v>33148</v>
      </c>
      <c r="R2086" s="564"/>
      <c r="S2086" s="564" t="s">
        <v>30557</v>
      </c>
    </row>
    <row r="2087" spans="1:19" x14ac:dyDescent="0.35">
      <c r="A2087" s="559">
        <v>4814</v>
      </c>
      <c r="B2087" s="563" t="s">
        <v>484</v>
      </c>
      <c r="C2087" s="563" t="s">
        <v>11966</v>
      </c>
      <c r="D2087" s="563" t="s">
        <v>12604</v>
      </c>
      <c r="E2087" s="563" t="s">
        <v>12602</v>
      </c>
      <c r="F2087" s="563" t="s">
        <v>12603</v>
      </c>
      <c r="G2087" s="563" t="s">
        <v>12418</v>
      </c>
      <c r="H2087" s="563" t="s">
        <v>55</v>
      </c>
      <c r="I2087" s="563" t="s">
        <v>26690</v>
      </c>
      <c r="J2087" s="563" t="s">
        <v>24001</v>
      </c>
      <c r="K2087" s="563" t="s">
        <v>24001</v>
      </c>
      <c r="L2087" s="563" t="s">
        <v>24001</v>
      </c>
      <c r="M2087" s="563" t="s">
        <v>24001</v>
      </c>
      <c r="N2087" s="563" t="s">
        <v>24001</v>
      </c>
      <c r="O2087" s="564" t="s">
        <v>24001</v>
      </c>
      <c r="P2087" s="564" t="s">
        <v>24001</v>
      </c>
      <c r="Q2087" s="564">
        <v>33148</v>
      </c>
      <c r="R2087" s="564"/>
      <c r="S2087" s="564" t="s">
        <v>12604</v>
      </c>
    </row>
    <row r="2088" spans="1:19" x14ac:dyDescent="0.35">
      <c r="A2088" s="562">
        <v>4815</v>
      </c>
      <c r="B2088" s="563" t="s">
        <v>484</v>
      </c>
      <c r="C2088" s="563" t="s">
        <v>11966</v>
      </c>
      <c r="D2088" s="563" t="s">
        <v>12607</v>
      </c>
      <c r="E2088" s="563" t="s">
        <v>24001</v>
      </c>
      <c r="F2088" s="563" t="s">
        <v>12605</v>
      </c>
      <c r="G2088" s="563" t="s">
        <v>12418</v>
      </c>
      <c r="H2088" s="563" t="s">
        <v>12606</v>
      </c>
      <c r="I2088" s="563" t="s">
        <v>26690</v>
      </c>
      <c r="J2088" s="563" t="s">
        <v>24001</v>
      </c>
      <c r="K2088" s="563" t="s">
        <v>24001</v>
      </c>
      <c r="L2088" s="563" t="s">
        <v>24001</v>
      </c>
      <c r="M2088" s="563" t="s">
        <v>24001</v>
      </c>
      <c r="N2088" s="563" t="s">
        <v>24001</v>
      </c>
      <c r="O2088" s="564" t="s">
        <v>24001</v>
      </c>
      <c r="P2088" s="564" t="s">
        <v>24001</v>
      </c>
      <c r="Q2088" s="564">
        <v>36838</v>
      </c>
      <c r="R2088" s="564"/>
      <c r="S2088" s="564" t="s">
        <v>12607</v>
      </c>
    </row>
    <row r="2089" spans="1:19" x14ac:dyDescent="0.35">
      <c r="A2089" s="559">
        <v>4816</v>
      </c>
      <c r="B2089" s="563" t="s">
        <v>484</v>
      </c>
      <c r="C2089" s="563" t="s">
        <v>11966</v>
      </c>
      <c r="D2089" s="563" t="s">
        <v>12609</v>
      </c>
      <c r="E2089" s="563" t="s">
        <v>7204</v>
      </c>
      <c r="F2089" s="563" t="s">
        <v>12608</v>
      </c>
      <c r="G2089" s="563" t="s">
        <v>12418</v>
      </c>
      <c r="H2089" s="563" t="s">
        <v>8227</v>
      </c>
      <c r="I2089" s="563" t="s">
        <v>26690</v>
      </c>
      <c r="J2089" s="563" t="s">
        <v>24001</v>
      </c>
      <c r="K2089" s="563" t="s">
        <v>24001</v>
      </c>
      <c r="L2089" s="563" t="s">
        <v>24001</v>
      </c>
      <c r="M2089" s="563" t="s">
        <v>24001</v>
      </c>
      <c r="N2089" s="563" t="s">
        <v>24001</v>
      </c>
      <c r="O2089" s="564" t="s">
        <v>24001</v>
      </c>
      <c r="P2089" s="564" t="s">
        <v>24001</v>
      </c>
      <c r="Q2089" s="564">
        <v>33148</v>
      </c>
      <c r="R2089" s="564"/>
      <c r="S2089" s="564" t="s">
        <v>30558</v>
      </c>
    </row>
    <row r="2090" spans="1:19" x14ac:dyDescent="0.35">
      <c r="A2090" s="559">
        <v>4817</v>
      </c>
      <c r="B2090" s="563" t="s">
        <v>484</v>
      </c>
      <c r="C2090" s="563" t="s">
        <v>11966</v>
      </c>
      <c r="D2090" s="563" t="s">
        <v>12613</v>
      </c>
      <c r="E2090" s="563" t="s">
        <v>12610</v>
      </c>
      <c r="F2090" s="563" t="s">
        <v>12611</v>
      </c>
      <c r="G2090" s="563" t="s">
        <v>12418</v>
      </c>
      <c r="H2090" s="563" t="s">
        <v>12612</v>
      </c>
      <c r="I2090" s="563" t="s">
        <v>26691</v>
      </c>
      <c r="J2090" s="563" t="s">
        <v>24001</v>
      </c>
      <c r="K2090" s="563" t="s">
        <v>24001</v>
      </c>
      <c r="L2090" s="563" t="s">
        <v>24001</v>
      </c>
      <c r="M2090" s="563" t="s">
        <v>24001</v>
      </c>
      <c r="N2090" s="563" t="s">
        <v>24001</v>
      </c>
      <c r="O2090" s="564" t="s">
        <v>24001</v>
      </c>
      <c r="P2090" s="564" t="s">
        <v>24001</v>
      </c>
      <c r="Q2090" s="564">
        <v>34723</v>
      </c>
      <c r="R2090" s="564"/>
      <c r="S2090" s="564" t="s">
        <v>30559</v>
      </c>
    </row>
    <row r="2091" spans="1:19" x14ac:dyDescent="0.35">
      <c r="A2091" s="562">
        <v>4818</v>
      </c>
      <c r="B2091" s="563" t="s">
        <v>484</v>
      </c>
      <c r="C2091" s="563" t="s">
        <v>11966</v>
      </c>
      <c r="D2091" s="563" t="s">
        <v>12616</v>
      </c>
      <c r="E2091" s="563" t="s">
        <v>12614</v>
      </c>
      <c r="F2091" s="563" t="s">
        <v>12615</v>
      </c>
      <c r="G2091" s="563" t="s">
        <v>12418</v>
      </c>
      <c r="H2091" s="563" t="s">
        <v>12612</v>
      </c>
      <c r="I2091" s="563" t="s">
        <v>27238</v>
      </c>
      <c r="J2091" s="563" t="s">
        <v>24001</v>
      </c>
      <c r="K2091" s="563" t="s">
        <v>62</v>
      </c>
      <c r="L2091" s="563" t="s">
        <v>27653</v>
      </c>
      <c r="M2091" s="563" t="s">
        <v>24001</v>
      </c>
      <c r="N2091" s="563" t="s">
        <v>24001</v>
      </c>
      <c r="O2091" s="564" t="s">
        <v>24001</v>
      </c>
      <c r="P2091" s="564" t="s">
        <v>24001</v>
      </c>
      <c r="Q2091" s="564">
        <v>33759</v>
      </c>
      <c r="R2091" s="564">
        <v>40611.745752314797</v>
      </c>
      <c r="S2091" s="564" t="s">
        <v>30560</v>
      </c>
    </row>
    <row r="2092" spans="1:19" x14ac:dyDescent="0.35">
      <c r="A2092" s="559">
        <v>4819</v>
      </c>
      <c r="B2092" s="563" t="s">
        <v>484</v>
      </c>
      <c r="C2092" s="563" t="s">
        <v>11966</v>
      </c>
      <c r="D2092" s="563" t="s">
        <v>12618</v>
      </c>
      <c r="E2092" s="563" t="s">
        <v>12610</v>
      </c>
      <c r="F2092" s="563" t="s">
        <v>12617</v>
      </c>
      <c r="G2092" s="563" t="s">
        <v>12418</v>
      </c>
      <c r="H2092" s="563" t="s">
        <v>12612</v>
      </c>
      <c r="I2092" s="563" t="s">
        <v>27321</v>
      </c>
      <c r="J2092" s="563" t="s">
        <v>24001</v>
      </c>
      <c r="K2092" s="563" t="s">
        <v>24001</v>
      </c>
      <c r="L2092" s="563" t="s">
        <v>24001</v>
      </c>
      <c r="M2092" s="563" t="s">
        <v>24001</v>
      </c>
      <c r="N2092" s="563" t="s">
        <v>24001</v>
      </c>
      <c r="O2092" s="564" t="s">
        <v>24001</v>
      </c>
      <c r="P2092" s="564" t="s">
        <v>24001</v>
      </c>
      <c r="Q2092" s="564">
        <v>33759</v>
      </c>
      <c r="R2092" s="564">
        <v>40612.4065162037</v>
      </c>
      <c r="S2092" s="564" t="s">
        <v>30561</v>
      </c>
    </row>
    <row r="2093" spans="1:19" x14ac:dyDescent="0.35">
      <c r="A2093" s="559">
        <v>4820</v>
      </c>
      <c r="B2093" s="563" t="s">
        <v>484</v>
      </c>
      <c r="C2093" s="563" t="s">
        <v>11966</v>
      </c>
      <c r="D2093" s="563" t="s">
        <v>24720</v>
      </c>
      <c r="E2093" s="563" t="s">
        <v>24001</v>
      </c>
      <c r="F2093" s="563" t="s">
        <v>24721</v>
      </c>
      <c r="G2093" s="563" t="s">
        <v>12418</v>
      </c>
      <c r="H2093" s="563" t="s">
        <v>1003</v>
      </c>
      <c r="I2093" s="563" t="s">
        <v>26690</v>
      </c>
      <c r="J2093" s="563" t="s">
        <v>24001</v>
      </c>
      <c r="K2093" s="563" t="s">
        <v>24001</v>
      </c>
      <c r="L2093" s="563" t="s">
        <v>24001</v>
      </c>
      <c r="M2093" s="563" t="s">
        <v>24001</v>
      </c>
      <c r="N2093" s="563" t="s">
        <v>24001</v>
      </c>
      <c r="O2093" s="564" t="s">
        <v>24001</v>
      </c>
      <c r="P2093" s="564" t="s">
        <v>24001</v>
      </c>
      <c r="Q2093" s="564">
        <v>43052</v>
      </c>
      <c r="R2093" s="564"/>
      <c r="S2093" s="564" t="s">
        <v>30562</v>
      </c>
    </row>
    <row r="2094" spans="1:19" x14ac:dyDescent="0.35">
      <c r="A2094" s="562">
        <v>4821</v>
      </c>
      <c r="B2094" s="563" t="s">
        <v>484</v>
      </c>
      <c r="C2094" s="563" t="s">
        <v>11966</v>
      </c>
      <c r="D2094" s="563" t="s">
        <v>12621</v>
      </c>
      <c r="E2094" s="563" t="s">
        <v>12619</v>
      </c>
      <c r="F2094" s="563" t="s">
        <v>12620</v>
      </c>
      <c r="G2094" s="563" t="s">
        <v>12418</v>
      </c>
      <c r="H2094" s="563" t="s">
        <v>469</v>
      </c>
      <c r="I2094" s="563" t="s">
        <v>26691</v>
      </c>
      <c r="J2094" s="563" t="s">
        <v>24001</v>
      </c>
      <c r="K2094" s="563" t="s">
        <v>24001</v>
      </c>
      <c r="L2094" s="563" t="s">
        <v>24001</v>
      </c>
      <c r="M2094" s="563" t="s">
        <v>24001</v>
      </c>
      <c r="N2094" s="563" t="s">
        <v>24001</v>
      </c>
      <c r="O2094" s="564" t="s">
        <v>24001</v>
      </c>
      <c r="P2094" s="564" t="s">
        <v>24001</v>
      </c>
      <c r="Q2094" s="564">
        <v>33148</v>
      </c>
      <c r="R2094" s="564"/>
      <c r="S2094" s="564" t="s">
        <v>30563</v>
      </c>
    </row>
    <row r="2095" spans="1:19" x14ac:dyDescent="0.35">
      <c r="A2095" s="559">
        <v>4822</v>
      </c>
      <c r="B2095" s="563" t="s">
        <v>484</v>
      </c>
      <c r="C2095" s="563" t="s">
        <v>11966</v>
      </c>
      <c r="D2095" s="563" t="s">
        <v>12623</v>
      </c>
      <c r="E2095" s="563" t="s">
        <v>12619</v>
      </c>
      <c r="F2095" s="563" t="s">
        <v>12622</v>
      </c>
      <c r="G2095" s="563" t="s">
        <v>12418</v>
      </c>
      <c r="H2095" s="563" t="s">
        <v>469</v>
      </c>
      <c r="I2095" s="563" t="s">
        <v>27322</v>
      </c>
      <c r="J2095" s="563" t="s">
        <v>24001</v>
      </c>
      <c r="K2095" s="563" t="s">
        <v>24001</v>
      </c>
      <c r="L2095" s="563" t="s">
        <v>24001</v>
      </c>
      <c r="M2095" s="563" t="s">
        <v>24001</v>
      </c>
      <c r="N2095" s="563" t="s">
        <v>24001</v>
      </c>
      <c r="O2095" s="564" t="s">
        <v>24001</v>
      </c>
      <c r="P2095" s="564" t="s">
        <v>24001</v>
      </c>
      <c r="Q2095" s="564">
        <v>33148</v>
      </c>
      <c r="R2095" s="564"/>
      <c r="S2095" s="564" t="s">
        <v>30564</v>
      </c>
    </row>
    <row r="2096" spans="1:19" x14ac:dyDescent="0.35">
      <c r="A2096" s="559">
        <v>4823</v>
      </c>
      <c r="B2096" s="563" t="s">
        <v>484</v>
      </c>
      <c r="C2096" s="563" t="s">
        <v>11966</v>
      </c>
      <c r="D2096" s="563" t="s">
        <v>12625</v>
      </c>
      <c r="E2096" s="563" t="s">
        <v>12619</v>
      </c>
      <c r="F2096" s="563" t="s">
        <v>12624</v>
      </c>
      <c r="G2096" s="563" t="s">
        <v>12418</v>
      </c>
      <c r="H2096" s="563" t="s">
        <v>469</v>
      </c>
      <c r="I2096" s="563" t="s">
        <v>27323</v>
      </c>
      <c r="J2096" s="563" t="s">
        <v>24001</v>
      </c>
      <c r="K2096" s="563" t="s">
        <v>24001</v>
      </c>
      <c r="L2096" s="563" t="s">
        <v>24001</v>
      </c>
      <c r="M2096" s="563" t="s">
        <v>24001</v>
      </c>
      <c r="N2096" s="563" t="s">
        <v>24001</v>
      </c>
      <c r="O2096" s="564" t="s">
        <v>24001</v>
      </c>
      <c r="P2096" s="564" t="s">
        <v>24001</v>
      </c>
      <c r="Q2096" s="564">
        <v>33148</v>
      </c>
      <c r="R2096" s="564"/>
      <c r="S2096" s="564" t="s">
        <v>30565</v>
      </c>
    </row>
    <row r="2097" spans="1:19" x14ac:dyDescent="0.35">
      <c r="A2097" s="562">
        <v>4824</v>
      </c>
      <c r="B2097" s="563" t="s">
        <v>484</v>
      </c>
      <c r="C2097" s="563" t="s">
        <v>11966</v>
      </c>
      <c r="D2097" s="563" t="s">
        <v>12629</v>
      </c>
      <c r="E2097" s="563" t="s">
        <v>12626</v>
      </c>
      <c r="F2097" s="563" t="s">
        <v>12627</v>
      </c>
      <c r="G2097" s="563" t="s">
        <v>12418</v>
      </c>
      <c r="H2097" s="563" t="s">
        <v>12628</v>
      </c>
      <c r="I2097" s="563" t="s">
        <v>26690</v>
      </c>
      <c r="J2097" s="563" t="s">
        <v>24001</v>
      </c>
      <c r="K2097" s="563" t="s">
        <v>24001</v>
      </c>
      <c r="L2097" s="563" t="s">
        <v>24001</v>
      </c>
      <c r="M2097" s="563" t="s">
        <v>24001</v>
      </c>
      <c r="N2097" s="563" t="s">
        <v>24001</v>
      </c>
      <c r="O2097" s="564" t="s">
        <v>24001</v>
      </c>
      <c r="P2097" s="564" t="s">
        <v>24001</v>
      </c>
      <c r="Q2097" s="564">
        <v>33148</v>
      </c>
      <c r="R2097" s="564"/>
      <c r="S2097" s="564" t="s">
        <v>30566</v>
      </c>
    </row>
    <row r="2098" spans="1:19" x14ac:dyDescent="0.35">
      <c r="A2098" s="559">
        <v>4825</v>
      </c>
      <c r="B2098" s="563" t="s">
        <v>484</v>
      </c>
      <c r="C2098" s="563" t="s">
        <v>11966</v>
      </c>
      <c r="D2098" s="563" t="s">
        <v>12633</v>
      </c>
      <c r="E2098" s="563" t="s">
        <v>12630</v>
      </c>
      <c r="F2098" s="563" t="s">
        <v>12631</v>
      </c>
      <c r="G2098" s="563" t="s">
        <v>12418</v>
      </c>
      <c r="H2098" s="563" t="s">
        <v>12632</v>
      </c>
      <c r="I2098" s="563" t="s">
        <v>27281</v>
      </c>
      <c r="J2098" s="563" t="s">
        <v>24001</v>
      </c>
      <c r="K2098" s="563" t="s">
        <v>24001</v>
      </c>
      <c r="L2098" s="563" t="s">
        <v>24001</v>
      </c>
      <c r="M2098" s="563" t="s">
        <v>24001</v>
      </c>
      <c r="N2098" s="563" t="s">
        <v>24001</v>
      </c>
      <c r="O2098" s="564" t="s">
        <v>24001</v>
      </c>
      <c r="P2098" s="564" t="s">
        <v>24001</v>
      </c>
      <c r="Q2098" s="564">
        <v>35242</v>
      </c>
      <c r="R2098" s="564">
        <v>40612.638831018499</v>
      </c>
      <c r="S2098" s="564" t="s">
        <v>30567</v>
      </c>
    </row>
    <row r="2099" spans="1:19" x14ac:dyDescent="0.35">
      <c r="A2099" s="559">
        <v>4826</v>
      </c>
      <c r="B2099" s="563" t="s">
        <v>484</v>
      </c>
      <c r="C2099" s="563" t="s">
        <v>11966</v>
      </c>
      <c r="D2099" s="563" t="s">
        <v>12636</v>
      </c>
      <c r="E2099" s="563" t="s">
        <v>12634</v>
      </c>
      <c r="F2099" s="563" t="s">
        <v>12635</v>
      </c>
      <c r="G2099" s="563" t="s">
        <v>12418</v>
      </c>
      <c r="H2099" s="563" t="s">
        <v>12632</v>
      </c>
      <c r="I2099" s="563" t="s">
        <v>27324</v>
      </c>
      <c r="J2099" s="563" t="s">
        <v>24001</v>
      </c>
      <c r="K2099" s="563" t="s">
        <v>24001</v>
      </c>
      <c r="L2099" s="563" t="s">
        <v>24001</v>
      </c>
      <c r="M2099" s="563" t="s">
        <v>24001</v>
      </c>
      <c r="N2099" s="563" t="s">
        <v>24001</v>
      </c>
      <c r="O2099" s="564" t="s">
        <v>24001</v>
      </c>
      <c r="P2099" s="564" t="s">
        <v>24001</v>
      </c>
      <c r="Q2099" s="564">
        <v>35242</v>
      </c>
      <c r="R2099" s="564">
        <v>40612.628344907404</v>
      </c>
      <c r="S2099" s="564" t="s">
        <v>30568</v>
      </c>
    </row>
    <row r="2100" spans="1:19" x14ac:dyDescent="0.35">
      <c r="A2100" s="562">
        <v>4827</v>
      </c>
      <c r="B2100" s="563" t="s">
        <v>484</v>
      </c>
      <c r="C2100" s="563" t="s">
        <v>11966</v>
      </c>
      <c r="D2100" s="563" t="s">
        <v>12638</v>
      </c>
      <c r="E2100" s="563" t="s">
        <v>24001</v>
      </c>
      <c r="F2100" s="563" t="s">
        <v>12637</v>
      </c>
      <c r="G2100" s="563" t="s">
        <v>12418</v>
      </c>
      <c r="H2100" s="563" t="s">
        <v>12632</v>
      </c>
      <c r="I2100" s="563" t="s">
        <v>26753</v>
      </c>
      <c r="J2100" s="563" t="s">
        <v>24001</v>
      </c>
      <c r="K2100" s="563" t="s">
        <v>24001</v>
      </c>
      <c r="L2100" s="563" t="s">
        <v>24001</v>
      </c>
      <c r="M2100" s="563" t="s">
        <v>24001</v>
      </c>
      <c r="N2100" s="563" t="s">
        <v>24001</v>
      </c>
      <c r="O2100" s="564" t="s">
        <v>24001</v>
      </c>
      <c r="P2100" s="564" t="s">
        <v>24001</v>
      </c>
      <c r="Q2100" s="564">
        <v>38398</v>
      </c>
      <c r="R2100" s="564"/>
      <c r="S2100" s="564" t="s">
        <v>30569</v>
      </c>
    </row>
    <row r="2101" spans="1:19" x14ac:dyDescent="0.35">
      <c r="A2101" s="559">
        <v>1186</v>
      </c>
      <c r="B2101" s="563" t="s">
        <v>484</v>
      </c>
      <c r="C2101" s="563" t="s">
        <v>28929</v>
      </c>
      <c r="D2101" s="563" t="s">
        <v>17643</v>
      </c>
      <c r="E2101" s="563" t="s">
        <v>17639</v>
      </c>
      <c r="F2101" s="563" t="s">
        <v>17640</v>
      </c>
      <c r="G2101" s="563" t="s">
        <v>17641</v>
      </c>
      <c r="H2101" s="563" t="s">
        <v>17642</v>
      </c>
      <c r="I2101" s="563" t="s">
        <v>26690</v>
      </c>
      <c r="J2101" s="563" t="s">
        <v>24001</v>
      </c>
      <c r="K2101" s="563" t="s">
        <v>24001</v>
      </c>
      <c r="L2101" s="563" t="s">
        <v>24001</v>
      </c>
      <c r="M2101" s="563" t="s">
        <v>24001</v>
      </c>
      <c r="N2101" s="563" t="s">
        <v>24001</v>
      </c>
      <c r="O2101" s="564" t="s">
        <v>24001</v>
      </c>
      <c r="P2101" s="564" t="s">
        <v>24001</v>
      </c>
      <c r="Q2101" s="564">
        <v>33148</v>
      </c>
      <c r="R2101" s="564"/>
      <c r="S2101" s="564" t="s">
        <v>30570</v>
      </c>
    </row>
    <row r="2102" spans="1:19" x14ac:dyDescent="0.35">
      <c r="A2102" s="559">
        <v>1187</v>
      </c>
      <c r="B2102" s="563" t="s">
        <v>484</v>
      </c>
      <c r="C2102" s="563" t="s">
        <v>28929</v>
      </c>
      <c r="D2102" s="563" t="s">
        <v>17646</v>
      </c>
      <c r="E2102" s="563" t="s">
        <v>17644</v>
      </c>
      <c r="F2102" s="563" t="s">
        <v>17645</v>
      </c>
      <c r="G2102" s="563" t="s">
        <v>17641</v>
      </c>
      <c r="H2102" s="563" t="s">
        <v>493</v>
      </c>
      <c r="I2102" s="563" t="s">
        <v>26690</v>
      </c>
      <c r="J2102" s="563" t="s">
        <v>24001</v>
      </c>
      <c r="K2102" s="563" t="s">
        <v>24001</v>
      </c>
      <c r="L2102" s="563" t="s">
        <v>24001</v>
      </c>
      <c r="M2102" s="563" t="s">
        <v>24001</v>
      </c>
      <c r="N2102" s="563" t="s">
        <v>24001</v>
      </c>
      <c r="O2102" s="564" t="s">
        <v>24001</v>
      </c>
      <c r="P2102" s="564" t="s">
        <v>24001</v>
      </c>
      <c r="Q2102" s="564">
        <v>33148</v>
      </c>
      <c r="R2102" s="564"/>
      <c r="S2102" s="564" t="s">
        <v>30571</v>
      </c>
    </row>
    <row r="2103" spans="1:19" x14ac:dyDescent="0.35">
      <c r="A2103" s="562">
        <v>1188</v>
      </c>
      <c r="B2103" s="563" t="s">
        <v>484</v>
      </c>
      <c r="C2103" s="563" t="s">
        <v>28929</v>
      </c>
      <c r="D2103" s="563" t="s">
        <v>17649</v>
      </c>
      <c r="E2103" s="563" t="s">
        <v>17647</v>
      </c>
      <c r="F2103" s="563" t="s">
        <v>17648</v>
      </c>
      <c r="G2103" s="563" t="s">
        <v>17641</v>
      </c>
      <c r="H2103" s="563" t="s">
        <v>15522</v>
      </c>
      <c r="I2103" s="563" t="s">
        <v>26690</v>
      </c>
      <c r="J2103" s="563" t="s">
        <v>24001</v>
      </c>
      <c r="K2103" s="563" t="s">
        <v>24001</v>
      </c>
      <c r="L2103" s="563" t="s">
        <v>24001</v>
      </c>
      <c r="M2103" s="563" t="s">
        <v>24001</v>
      </c>
      <c r="N2103" s="563" t="s">
        <v>24001</v>
      </c>
      <c r="O2103" s="564" t="s">
        <v>24001</v>
      </c>
      <c r="P2103" s="564" t="s">
        <v>24001</v>
      </c>
      <c r="Q2103" s="564">
        <v>33148</v>
      </c>
      <c r="R2103" s="564">
        <v>34144</v>
      </c>
      <c r="S2103" s="564" t="s">
        <v>30572</v>
      </c>
    </row>
    <row r="2104" spans="1:19" x14ac:dyDescent="0.35">
      <c r="A2104" s="559">
        <v>1189</v>
      </c>
      <c r="B2104" s="563" t="s">
        <v>484</v>
      </c>
      <c r="C2104" s="563" t="s">
        <v>28929</v>
      </c>
      <c r="D2104" s="563" t="s">
        <v>17652</v>
      </c>
      <c r="E2104" s="563" t="s">
        <v>17650</v>
      </c>
      <c r="F2104" s="563" t="s">
        <v>17651</v>
      </c>
      <c r="G2104" s="563" t="s">
        <v>17641</v>
      </c>
      <c r="H2104" s="563" t="s">
        <v>2470</v>
      </c>
      <c r="I2104" s="563" t="s">
        <v>26690</v>
      </c>
      <c r="J2104" s="563" t="s">
        <v>24001</v>
      </c>
      <c r="K2104" s="563" t="s">
        <v>24001</v>
      </c>
      <c r="L2104" s="563" t="s">
        <v>24001</v>
      </c>
      <c r="M2104" s="563" t="s">
        <v>24001</v>
      </c>
      <c r="N2104" s="563" t="s">
        <v>24001</v>
      </c>
      <c r="O2104" s="564" t="s">
        <v>24001</v>
      </c>
      <c r="P2104" s="564" t="s">
        <v>24001</v>
      </c>
      <c r="Q2104" s="564">
        <v>33148</v>
      </c>
      <c r="R2104" s="564"/>
      <c r="S2104" s="564" t="s">
        <v>30573</v>
      </c>
    </row>
    <row r="2105" spans="1:19" x14ac:dyDescent="0.35">
      <c r="A2105" s="559">
        <v>1190</v>
      </c>
      <c r="B2105" s="563" t="s">
        <v>484</v>
      </c>
      <c r="C2105" s="563" t="s">
        <v>28929</v>
      </c>
      <c r="D2105" s="563" t="s">
        <v>17655</v>
      </c>
      <c r="E2105" s="563" t="s">
        <v>17653</v>
      </c>
      <c r="F2105" s="563" t="s">
        <v>17654</v>
      </c>
      <c r="G2105" s="563" t="s">
        <v>17641</v>
      </c>
      <c r="H2105" s="563" t="s">
        <v>5356</v>
      </c>
      <c r="I2105" s="563" t="s">
        <v>27509</v>
      </c>
      <c r="J2105" s="563" t="s">
        <v>24001</v>
      </c>
      <c r="K2105" s="563" t="s">
        <v>24001</v>
      </c>
      <c r="L2105" s="563" t="s">
        <v>24001</v>
      </c>
      <c r="M2105" s="563" t="s">
        <v>24001</v>
      </c>
      <c r="N2105" s="563" t="s">
        <v>24001</v>
      </c>
      <c r="O2105" s="564" t="s">
        <v>24001</v>
      </c>
      <c r="P2105" s="564" t="s">
        <v>24001</v>
      </c>
      <c r="Q2105" s="564">
        <v>33148</v>
      </c>
      <c r="R2105" s="564">
        <v>38390</v>
      </c>
      <c r="S2105" s="564" t="s">
        <v>30574</v>
      </c>
    </row>
    <row r="2106" spans="1:19" x14ac:dyDescent="0.35">
      <c r="A2106" s="562">
        <v>1191</v>
      </c>
      <c r="B2106" s="563" t="s">
        <v>484</v>
      </c>
      <c r="C2106" s="563" t="s">
        <v>28929</v>
      </c>
      <c r="D2106" s="563" t="s">
        <v>17658</v>
      </c>
      <c r="E2106" s="563" t="s">
        <v>17656</v>
      </c>
      <c r="F2106" s="563" t="s">
        <v>17657</v>
      </c>
      <c r="G2106" s="563" t="s">
        <v>17641</v>
      </c>
      <c r="H2106" s="563" t="s">
        <v>55</v>
      </c>
      <c r="I2106" s="563" t="s">
        <v>26690</v>
      </c>
      <c r="J2106" s="563" t="s">
        <v>24001</v>
      </c>
      <c r="K2106" s="563" t="s">
        <v>24001</v>
      </c>
      <c r="L2106" s="563" t="s">
        <v>24001</v>
      </c>
      <c r="M2106" s="563" t="s">
        <v>24001</v>
      </c>
      <c r="N2106" s="563" t="s">
        <v>24001</v>
      </c>
      <c r="O2106" s="564" t="s">
        <v>24001</v>
      </c>
      <c r="P2106" s="564" t="s">
        <v>24001</v>
      </c>
      <c r="Q2106" s="564">
        <v>33148</v>
      </c>
      <c r="R2106" s="564"/>
      <c r="S2106" s="564" t="s">
        <v>17658</v>
      </c>
    </row>
    <row r="2107" spans="1:19" x14ac:dyDescent="0.35">
      <c r="A2107" s="559">
        <v>4298</v>
      </c>
      <c r="B2107" s="563" t="s">
        <v>484</v>
      </c>
      <c r="C2107" s="563" t="s">
        <v>10170</v>
      </c>
      <c r="D2107" s="563" t="s">
        <v>34321</v>
      </c>
      <c r="E2107" s="563" t="s">
        <v>24001</v>
      </c>
      <c r="F2107" s="563" t="s">
        <v>10189</v>
      </c>
      <c r="G2107" s="563" t="s">
        <v>10183</v>
      </c>
      <c r="H2107" s="563" t="s">
        <v>1734</v>
      </c>
      <c r="I2107" s="563" t="s">
        <v>26690</v>
      </c>
      <c r="J2107" s="563" t="s">
        <v>109</v>
      </c>
      <c r="K2107" s="563" t="s">
        <v>24001</v>
      </c>
      <c r="L2107" s="563" t="s">
        <v>24001</v>
      </c>
      <c r="M2107" s="563" t="s">
        <v>24001</v>
      </c>
      <c r="N2107" s="563" t="s">
        <v>24001</v>
      </c>
      <c r="O2107" s="564" t="s">
        <v>24001</v>
      </c>
      <c r="P2107" s="564" t="s">
        <v>24001</v>
      </c>
      <c r="Q2107" s="564">
        <v>38559</v>
      </c>
      <c r="R2107" s="564">
        <v>45691.542604166701</v>
      </c>
      <c r="S2107" s="564" t="s">
        <v>34322</v>
      </c>
    </row>
    <row r="2108" spans="1:19" x14ac:dyDescent="0.35">
      <c r="A2108" s="559">
        <v>4299</v>
      </c>
      <c r="B2108" s="563" t="s">
        <v>484</v>
      </c>
      <c r="C2108" s="563" t="s">
        <v>10170</v>
      </c>
      <c r="D2108" s="563" t="s">
        <v>10184</v>
      </c>
      <c r="E2108" s="563" t="s">
        <v>10181</v>
      </c>
      <c r="F2108" s="563" t="s">
        <v>10182</v>
      </c>
      <c r="G2108" s="563" t="s">
        <v>10183</v>
      </c>
      <c r="H2108" s="563" t="s">
        <v>8271</v>
      </c>
      <c r="I2108" s="563" t="s">
        <v>26690</v>
      </c>
      <c r="J2108" s="563" t="s">
        <v>109</v>
      </c>
      <c r="K2108" s="563" t="s">
        <v>24001</v>
      </c>
      <c r="L2108" s="563" t="s">
        <v>24001</v>
      </c>
      <c r="M2108" s="563" t="s">
        <v>24001</v>
      </c>
      <c r="N2108" s="563" t="s">
        <v>24001</v>
      </c>
      <c r="O2108" s="564" t="s">
        <v>24001</v>
      </c>
      <c r="P2108" s="564" t="s">
        <v>26697</v>
      </c>
      <c r="Q2108" s="564">
        <v>33148</v>
      </c>
      <c r="R2108" s="564"/>
      <c r="S2108" s="564" t="s">
        <v>30575</v>
      </c>
    </row>
    <row r="2109" spans="1:19" x14ac:dyDescent="0.35">
      <c r="A2109" s="562">
        <v>4300</v>
      </c>
      <c r="B2109" s="563" t="s">
        <v>484</v>
      </c>
      <c r="C2109" s="563" t="s">
        <v>10170</v>
      </c>
      <c r="D2109" s="563" t="s">
        <v>10188</v>
      </c>
      <c r="E2109" s="563" t="s">
        <v>10185</v>
      </c>
      <c r="F2109" s="563" t="s">
        <v>10186</v>
      </c>
      <c r="G2109" s="563" t="s">
        <v>10183</v>
      </c>
      <c r="H2109" s="563" t="s">
        <v>10187</v>
      </c>
      <c r="I2109" s="563" t="s">
        <v>26690</v>
      </c>
      <c r="J2109" s="563" t="s">
        <v>109</v>
      </c>
      <c r="K2109" s="563" t="s">
        <v>24001</v>
      </c>
      <c r="L2109" s="563" t="s">
        <v>24001</v>
      </c>
      <c r="M2109" s="563" t="s">
        <v>24001</v>
      </c>
      <c r="N2109" s="563" t="s">
        <v>24001</v>
      </c>
      <c r="O2109" s="564" t="s">
        <v>24001</v>
      </c>
      <c r="P2109" s="564" t="s">
        <v>26697</v>
      </c>
      <c r="Q2109" s="564">
        <v>33148</v>
      </c>
      <c r="R2109" s="564"/>
      <c r="S2109" s="564" t="s">
        <v>30576</v>
      </c>
    </row>
    <row r="2110" spans="1:19" x14ac:dyDescent="0.35">
      <c r="A2110" s="559">
        <v>4301</v>
      </c>
      <c r="B2110" s="563" t="s">
        <v>484</v>
      </c>
      <c r="C2110" s="563" t="s">
        <v>10170</v>
      </c>
      <c r="D2110" s="563" t="s">
        <v>10191</v>
      </c>
      <c r="E2110" s="563" t="s">
        <v>24001</v>
      </c>
      <c r="F2110" s="563" t="s">
        <v>10190</v>
      </c>
      <c r="G2110" s="563" t="s">
        <v>10183</v>
      </c>
      <c r="H2110" s="563" t="s">
        <v>6210</v>
      </c>
      <c r="I2110" s="563" t="s">
        <v>26690</v>
      </c>
      <c r="J2110" s="563" t="s">
        <v>109</v>
      </c>
      <c r="K2110" s="563" t="s">
        <v>24001</v>
      </c>
      <c r="L2110" s="563" t="s">
        <v>24001</v>
      </c>
      <c r="M2110" s="563" t="s">
        <v>24001</v>
      </c>
      <c r="N2110" s="563" t="s">
        <v>24001</v>
      </c>
      <c r="O2110" s="564" t="s">
        <v>24001</v>
      </c>
      <c r="P2110" s="564" t="s">
        <v>24001</v>
      </c>
      <c r="Q2110" s="564">
        <v>38559</v>
      </c>
      <c r="R2110" s="564"/>
      <c r="S2110" s="564" t="s">
        <v>30577</v>
      </c>
    </row>
    <row r="2111" spans="1:19" x14ac:dyDescent="0.35">
      <c r="A2111" s="559">
        <v>4302</v>
      </c>
      <c r="B2111" s="563" t="s">
        <v>484</v>
      </c>
      <c r="C2111" s="563" t="s">
        <v>10170</v>
      </c>
      <c r="D2111" s="563" t="s">
        <v>10193</v>
      </c>
      <c r="E2111" s="563" t="s">
        <v>24001</v>
      </c>
      <c r="F2111" s="563" t="s">
        <v>10192</v>
      </c>
      <c r="G2111" s="563" t="s">
        <v>10183</v>
      </c>
      <c r="H2111" s="563" t="s">
        <v>588</v>
      </c>
      <c r="I2111" s="563" t="s">
        <v>26690</v>
      </c>
      <c r="J2111" s="563" t="s">
        <v>109</v>
      </c>
      <c r="K2111" s="563" t="s">
        <v>24001</v>
      </c>
      <c r="L2111" s="563" t="s">
        <v>24001</v>
      </c>
      <c r="M2111" s="563" t="s">
        <v>24001</v>
      </c>
      <c r="N2111" s="563" t="s">
        <v>24001</v>
      </c>
      <c r="O2111" s="564" t="s">
        <v>24001</v>
      </c>
      <c r="P2111" s="564" t="s">
        <v>24001</v>
      </c>
      <c r="Q2111" s="564">
        <v>38559</v>
      </c>
      <c r="R2111" s="564"/>
      <c r="S2111" s="564" t="s">
        <v>30578</v>
      </c>
    </row>
    <row r="2112" spans="1:19" x14ac:dyDescent="0.35">
      <c r="A2112" s="562">
        <v>4303</v>
      </c>
      <c r="B2112" s="563" t="s">
        <v>484</v>
      </c>
      <c r="C2112" s="563" t="s">
        <v>10170</v>
      </c>
      <c r="D2112" s="563" t="s">
        <v>10196</v>
      </c>
      <c r="E2112" s="563" t="s">
        <v>24001</v>
      </c>
      <c r="F2112" s="563" t="s">
        <v>10194</v>
      </c>
      <c r="G2112" s="563" t="s">
        <v>10183</v>
      </c>
      <c r="H2112" s="563" t="s">
        <v>10195</v>
      </c>
      <c r="I2112" s="563" t="s">
        <v>26690</v>
      </c>
      <c r="J2112" s="563" t="s">
        <v>109</v>
      </c>
      <c r="K2112" s="563" t="s">
        <v>24001</v>
      </c>
      <c r="L2112" s="563" t="s">
        <v>24001</v>
      </c>
      <c r="M2112" s="563" t="s">
        <v>24001</v>
      </c>
      <c r="N2112" s="563" t="s">
        <v>24001</v>
      </c>
      <c r="O2112" s="564" t="s">
        <v>24001</v>
      </c>
      <c r="P2112" s="564" t="s">
        <v>24001</v>
      </c>
      <c r="Q2112" s="564">
        <v>38559</v>
      </c>
      <c r="R2112" s="564"/>
      <c r="S2112" s="564" t="s">
        <v>34323</v>
      </c>
    </row>
    <row r="2113" spans="1:19" x14ac:dyDescent="0.35">
      <c r="A2113" s="559">
        <v>4304</v>
      </c>
      <c r="B2113" s="563" t="s">
        <v>484</v>
      </c>
      <c r="C2113" s="563" t="s">
        <v>10170</v>
      </c>
      <c r="D2113" s="563" t="s">
        <v>10200</v>
      </c>
      <c r="E2113" s="563" t="s">
        <v>24001</v>
      </c>
      <c r="F2113" s="563" t="s">
        <v>10199</v>
      </c>
      <c r="G2113" s="563" t="s">
        <v>10183</v>
      </c>
      <c r="H2113" s="563" t="s">
        <v>5679</v>
      </c>
      <c r="I2113" s="563" t="s">
        <v>26690</v>
      </c>
      <c r="J2113" s="563" t="s">
        <v>109</v>
      </c>
      <c r="K2113" s="563" t="s">
        <v>24001</v>
      </c>
      <c r="L2113" s="563" t="s">
        <v>24001</v>
      </c>
      <c r="M2113" s="563" t="s">
        <v>24001</v>
      </c>
      <c r="N2113" s="563" t="s">
        <v>24001</v>
      </c>
      <c r="O2113" s="564" t="s">
        <v>24001</v>
      </c>
      <c r="P2113" s="564" t="s">
        <v>24001</v>
      </c>
      <c r="Q2113" s="564">
        <v>38559</v>
      </c>
      <c r="R2113" s="564"/>
      <c r="S2113" s="564" t="s">
        <v>30579</v>
      </c>
    </row>
    <row r="2114" spans="1:19" x14ac:dyDescent="0.35">
      <c r="A2114" s="559">
        <v>4305</v>
      </c>
      <c r="B2114" s="563" t="s">
        <v>484</v>
      </c>
      <c r="C2114" s="563" t="s">
        <v>10170</v>
      </c>
      <c r="D2114" s="563" t="s">
        <v>10203</v>
      </c>
      <c r="E2114" s="563" t="s">
        <v>24001</v>
      </c>
      <c r="F2114" s="563" t="s">
        <v>10201</v>
      </c>
      <c r="G2114" s="563" t="s">
        <v>10183</v>
      </c>
      <c r="H2114" s="563" t="s">
        <v>10202</v>
      </c>
      <c r="I2114" s="563" t="s">
        <v>26690</v>
      </c>
      <c r="J2114" s="563" t="s">
        <v>109</v>
      </c>
      <c r="K2114" s="563" t="s">
        <v>24001</v>
      </c>
      <c r="L2114" s="563" t="s">
        <v>24001</v>
      </c>
      <c r="M2114" s="563" t="s">
        <v>24001</v>
      </c>
      <c r="N2114" s="563" t="s">
        <v>24001</v>
      </c>
      <c r="O2114" s="564" t="s">
        <v>24001</v>
      </c>
      <c r="P2114" s="564" t="s">
        <v>24001</v>
      </c>
      <c r="Q2114" s="564">
        <v>38559</v>
      </c>
      <c r="R2114" s="564"/>
      <c r="S2114" s="564" t="s">
        <v>30580</v>
      </c>
    </row>
    <row r="2115" spans="1:19" x14ac:dyDescent="0.35">
      <c r="A2115" s="562">
        <v>4306</v>
      </c>
      <c r="B2115" s="563" t="s">
        <v>484</v>
      </c>
      <c r="C2115" s="563" t="s">
        <v>10170</v>
      </c>
      <c r="D2115" s="563" t="s">
        <v>10205</v>
      </c>
      <c r="E2115" s="563" t="s">
        <v>24001</v>
      </c>
      <c r="F2115" s="563" t="s">
        <v>10204</v>
      </c>
      <c r="G2115" s="563" t="s">
        <v>10183</v>
      </c>
      <c r="H2115" s="563" t="s">
        <v>6848</v>
      </c>
      <c r="I2115" s="563" t="s">
        <v>26690</v>
      </c>
      <c r="J2115" s="563" t="s">
        <v>109</v>
      </c>
      <c r="K2115" s="563" t="s">
        <v>24001</v>
      </c>
      <c r="L2115" s="563" t="s">
        <v>24001</v>
      </c>
      <c r="M2115" s="563" t="s">
        <v>24001</v>
      </c>
      <c r="N2115" s="563" t="s">
        <v>24001</v>
      </c>
      <c r="O2115" s="564" t="s">
        <v>24001</v>
      </c>
      <c r="P2115" s="564" t="s">
        <v>24001</v>
      </c>
      <c r="Q2115" s="564">
        <v>38664</v>
      </c>
      <c r="R2115" s="564"/>
      <c r="S2115" s="564" t="s">
        <v>30581</v>
      </c>
    </row>
    <row r="2116" spans="1:19" x14ac:dyDescent="0.35">
      <c r="A2116" s="559">
        <v>4307</v>
      </c>
      <c r="B2116" s="563" t="s">
        <v>484</v>
      </c>
      <c r="C2116" s="563" t="s">
        <v>10170</v>
      </c>
      <c r="D2116" s="563" t="s">
        <v>10208</v>
      </c>
      <c r="E2116" s="563" t="s">
        <v>24001</v>
      </c>
      <c r="F2116" s="563" t="s">
        <v>10206</v>
      </c>
      <c r="G2116" s="563" t="s">
        <v>10183</v>
      </c>
      <c r="H2116" s="563" t="s">
        <v>10207</v>
      </c>
      <c r="I2116" s="563" t="s">
        <v>26690</v>
      </c>
      <c r="J2116" s="563" t="s">
        <v>109</v>
      </c>
      <c r="K2116" s="563" t="s">
        <v>24001</v>
      </c>
      <c r="L2116" s="563" t="s">
        <v>24001</v>
      </c>
      <c r="M2116" s="563" t="s">
        <v>24001</v>
      </c>
      <c r="N2116" s="563" t="s">
        <v>24001</v>
      </c>
      <c r="O2116" s="564" t="s">
        <v>24001</v>
      </c>
      <c r="P2116" s="564" t="s">
        <v>24001</v>
      </c>
      <c r="Q2116" s="564">
        <v>38559</v>
      </c>
      <c r="R2116" s="564"/>
      <c r="S2116" s="564" t="s">
        <v>30582</v>
      </c>
    </row>
    <row r="2117" spans="1:19" x14ac:dyDescent="0.35">
      <c r="A2117" s="559">
        <v>4308</v>
      </c>
      <c r="B2117" s="563" t="s">
        <v>484</v>
      </c>
      <c r="C2117" s="563" t="s">
        <v>10170</v>
      </c>
      <c r="D2117" s="563" t="s">
        <v>10211</v>
      </c>
      <c r="E2117" s="563" t="s">
        <v>10209</v>
      </c>
      <c r="F2117" s="563" t="s">
        <v>10210</v>
      </c>
      <c r="G2117" s="563" t="s">
        <v>10183</v>
      </c>
      <c r="H2117" s="563" t="s">
        <v>4779</v>
      </c>
      <c r="I2117" s="563" t="s">
        <v>26690</v>
      </c>
      <c r="J2117" s="563" t="s">
        <v>109</v>
      </c>
      <c r="K2117" s="563" t="s">
        <v>24001</v>
      </c>
      <c r="L2117" s="563" t="s">
        <v>24001</v>
      </c>
      <c r="M2117" s="563" t="s">
        <v>24001</v>
      </c>
      <c r="N2117" s="563" t="s">
        <v>24001</v>
      </c>
      <c r="O2117" s="564" t="s">
        <v>24001</v>
      </c>
      <c r="P2117" s="564" t="s">
        <v>24001</v>
      </c>
      <c r="Q2117" s="564">
        <v>33148</v>
      </c>
      <c r="R2117" s="564"/>
      <c r="S2117" s="564" t="s">
        <v>30583</v>
      </c>
    </row>
    <row r="2118" spans="1:19" x14ac:dyDescent="0.35">
      <c r="A2118" s="562">
        <v>4309</v>
      </c>
      <c r="B2118" s="563" t="s">
        <v>484</v>
      </c>
      <c r="C2118" s="563" t="s">
        <v>10170</v>
      </c>
      <c r="D2118" s="563" t="s">
        <v>10214</v>
      </c>
      <c r="E2118" s="563" t="s">
        <v>24001</v>
      </c>
      <c r="F2118" s="563" t="s">
        <v>10212</v>
      </c>
      <c r="G2118" s="563" t="s">
        <v>10183</v>
      </c>
      <c r="H2118" s="563" t="s">
        <v>10213</v>
      </c>
      <c r="I2118" s="563" t="s">
        <v>26690</v>
      </c>
      <c r="J2118" s="563" t="s">
        <v>109</v>
      </c>
      <c r="K2118" s="563" t="s">
        <v>24001</v>
      </c>
      <c r="L2118" s="563" t="s">
        <v>24001</v>
      </c>
      <c r="M2118" s="563" t="s">
        <v>24001</v>
      </c>
      <c r="N2118" s="563" t="s">
        <v>24001</v>
      </c>
      <c r="O2118" s="564" t="s">
        <v>24001</v>
      </c>
      <c r="P2118" s="564" t="s">
        <v>24001</v>
      </c>
      <c r="Q2118" s="564">
        <v>38559</v>
      </c>
      <c r="R2118" s="564"/>
      <c r="S2118" s="564" t="s">
        <v>30584</v>
      </c>
    </row>
    <row r="2119" spans="1:19" x14ac:dyDescent="0.35">
      <c r="A2119" s="559">
        <v>4310</v>
      </c>
      <c r="B2119" s="563" t="s">
        <v>484</v>
      </c>
      <c r="C2119" s="563" t="s">
        <v>10170</v>
      </c>
      <c r="D2119" s="563" t="s">
        <v>10217</v>
      </c>
      <c r="E2119" s="563" t="s">
        <v>24001</v>
      </c>
      <c r="F2119" s="563" t="s">
        <v>10215</v>
      </c>
      <c r="G2119" s="563" t="s">
        <v>10183</v>
      </c>
      <c r="H2119" s="563" t="s">
        <v>10216</v>
      </c>
      <c r="I2119" s="563" t="s">
        <v>26690</v>
      </c>
      <c r="J2119" s="563" t="s">
        <v>109</v>
      </c>
      <c r="K2119" s="563" t="s">
        <v>24001</v>
      </c>
      <c r="L2119" s="563" t="s">
        <v>24001</v>
      </c>
      <c r="M2119" s="563" t="s">
        <v>24001</v>
      </c>
      <c r="N2119" s="563" t="s">
        <v>24001</v>
      </c>
      <c r="O2119" s="564" t="s">
        <v>24001</v>
      </c>
      <c r="P2119" s="564" t="s">
        <v>24001</v>
      </c>
      <c r="Q2119" s="564">
        <v>38559</v>
      </c>
      <c r="R2119" s="564"/>
      <c r="S2119" s="564" t="s">
        <v>30585</v>
      </c>
    </row>
    <row r="2120" spans="1:19" x14ac:dyDescent="0.35">
      <c r="A2120" s="559">
        <v>4311</v>
      </c>
      <c r="B2120" s="563" t="s">
        <v>484</v>
      </c>
      <c r="C2120" s="563" t="s">
        <v>10170</v>
      </c>
      <c r="D2120" s="563" t="s">
        <v>34324</v>
      </c>
      <c r="E2120" s="563" t="s">
        <v>24001</v>
      </c>
      <c r="F2120" s="563" t="s">
        <v>10218</v>
      </c>
      <c r="G2120" s="563" t="s">
        <v>10183</v>
      </c>
      <c r="H2120" s="563" t="s">
        <v>34325</v>
      </c>
      <c r="I2120" s="563" t="s">
        <v>26690</v>
      </c>
      <c r="J2120" s="563" t="s">
        <v>109</v>
      </c>
      <c r="K2120" s="563" t="s">
        <v>24001</v>
      </c>
      <c r="L2120" s="563" t="s">
        <v>24001</v>
      </c>
      <c r="M2120" s="563" t="s">
        <v>24001</v>
      </c>
      <c r="N2120" s="563" t="s">
        <v>24001</v>
      </c>
      <c r="O2120" s="564" t="s">
        <v>24001</v>
      </c>
      <c r="P2120" s="564" t="s">
        <v>24001</v>
      </c>
      <c r="Q2120" s="564">
        <v>38559</v>
      </c>
      <c r="R2120" s="564">
        <v>45712.554907407401</v>
      </c>
      <c r="S2120" s="564" t="s">
        <v>34326</v>
      </c>
    </row>
    <row r="2121" spans="1:19" x14ac:dyDescent="0.35">
      <c r="A2121" s="562">
        <v>4312</v>
      </c>
      <c r="B2121" s="563" t="s">
        <v>484</v>
      </c>
      <c r="C2121" s="563" t="s">
        <v>10170</v>
      </c>
      <c r="D2121" s="563" t="s">
        <v>10221</v>
      </c>
      <c r="E2121" s="563" t="s">
        <v>24001</v>
      </c>
      <c r="F2121" s="563" t="s">
        <v>10219</v>
      </c>
      <c r="G2121" s="563" t="s">
        <v>10183</v>
      </c>
      <c r="H2121" s="563" t="s">
        <v>10220</v>
      </c>
      <c r="I2121" s="563" t="s">
        <v>26690</v>
      </c>
      <c r="J2121" s="563" t="s">
        <v>109</v>
      </c>
      <c r="K2121" s="563" t="s">
        <v>24001</v>
      </c>
      <c r="L2121" s="563" t="s">
        <v>24001</v>
      </c>
      <c r="M2121" s="563" t="s">
        <v>24001</v>
      </c>
      <c r="N2121" s="563" t="s">
        <v>24001</v>
      </c>
      <c r="O2121" s="564" t="s">
        <v>24001</v>
      </c>
      <c r="P2121" s="564" t="s">
        <v>24001</v>
      </c>
      <c r="Q2121" s="564">
        <v>38559</v>
      </c>
      <c r="R2121" s="564"/>
      <c r="S2121" s="564" t="s">
        <v>30586</v>
      </c>
    </row>
    <row r="2122" spans="1:19" x14ac:dyDescent="0.35">
      <c r="A2122" s="559">
        <v>4313</v>
      </c>
      <c r="B2122" s="563" t="s">
        <v>484</v>
      </c>
      <c r="C2122" s="563" t="s">
        <v>10170</v>
      </c>
      <c r="D2122" s="563" t="s">
        <v>10223</v>
      </c>
      <c r="E2122" s="563" t="s">
        <v>24001</v>
      </c>
      <c r="F2122" s="563" t="s">
        <v>10222</v>
      </c>
      <c r="G2122" s="563" t="s">
        <v>10183</v>
      </c>
      <c r="H2122" s="563" t="s">
        <v>2332</v>
      </c>
      <c r="I2122" s="563" t="s">
        <v>26690</v>
      </c>
      <c r="J2122" s="563" t="s">
        <v>109</v>
      </c>
      <c r="K2122" s="563" t="s">
        <v>24001</v>
      </c>
      <c r="L2122" s="563" t="s">
        <v>24001</v>
      </c>
      <c r="M2122" s="563" t="s">
        <v>24001</v>
      </c>
      <c r="N2122" s="563" t="s">
        <v>24001</v>
      </c>
      <c r="O2122" s="564" t="s">
        <v>24001</v>
      </c>
      <c r="P2122" s="564" t="s">
        <v>24001</v>
      </c>
      <c r="Q2122" s="564">
        <v>38559</v>
      </c>
      <c r="R2122" s="564"/>
      <c r="S2122" s="564" t="s">
        <v>30587</v>
      </c>
    </row>
    <row r="2123" spans="1:19" x14ac:dyDescent="0.35">
      <c r="A2123" s="559">
        <v>4314</v>
      </c>
      <c r="B2123" s="563" t="s">
        <v>484</v>
      </c>
      <c r="C2123" s="563" t="s">
        <v>10170</v>
      </c>
      <c r="D2123" s="563" t="s">
        <v>10226</v>
      </c>
      <c r="E2123" s="563" t="s">
        <v>10224</v>
      </c>
      <c r="F2123" s="563" t="s">
        <v>10225</v>
      </c>
      <c r="G2123" s="563" t="s">
        <v>10183</v>
      </c>
      <c r="H2123" s="563" t="s">
        <v>55</v>
      </c>
      <c r="I2123" s="563" t="s">
        <v>26690</v>
      </c>
      <c r="J2123" s="563" t="s">
        <v>109</v>
      </c>
      <c r="K2123" s="563" t="s">
        <v>24001</v>
      </c>
      <c r="L2123" s="563" t="s">
        <v>24001</v>
      </c>
      <c r="M2123" s="563" t="s">
        <v>24001</v>
      </c>
      <c r="N2123" s="563" t="s">
        <v>24001</v>
      </c>
      <c r="O2123" s="564" t="s">
        <v>24001</v>
      </c>
      <c r="P2123" s="564" t="s">
        <v>24001</v>
      </c>
      <c r="Q2123" s="564">
        <v>33148</v>
      </c>
      <c r="R2123" s="564"/>
      <c r="S2123" s="564" t="s">
        <v>10226</v>
      </c>
    </row>
    <row r="2124" spans="1:19" x14ac:dyDescent="0.35">
      <c r="A2124" s="562">
        <v>4315</v>
      </c>
      <c r="B2124" s="563" t="s">
        <v>484</v>
      </c>
      <c r="C2124" s="563" t="s">
        <v>10170</v>
      </c>
      <c r="D2124" s="563" t="s">
        <v>10228</v>
      </c>
      <c r="E2124" s="563" t="s">
        <v>24001</v>
      </c>
      <c r="F2124" s="563" t="s">
        <v>10227</v>
      </c>
      <c r="G2124" s="563" t="s">
        <v>10183</v>
      </c>
      <c r="H2124" s="563" t="s">
        <v>3201</v>
      </c>
      <c r="I2124" s="563" t="s">
        <v>26690</v>
      </c>
      <c r="J2124" s="563" t="s">
        <v>109</v>
      </c>
      <c r="K2124" s="563" t="s">
        <v>24001</v>
      </c>
      <c r="L2124" s="563" t="s">
        <v>24001</v>
      </c>
      <c r="M2124" s="563" t="s">
        <v>24001</v>
      </c>
      <c r="N2124" s="563" t="s">
        <v>24001</v>
      </c>
      <c r="O2124" s="564" t="s">
        <v>24001</v>
      </c>
      <c r="P2124" s="564" t="s">
        <v>24001</v>
      </c>
      <c r="Q2124" s="564">
        <v>38559</v>
      </c>
      <c r="R2124" s="564"/>
      <c r="S2124" s="564" t="s">
        <v>30588</v>
      </c>
    </row>
    <row r="2125" spans="1:19" x14ac:dyDescent="0.35">
      <c r="A2125" s="559">
        <v>4316</v>
      </c>
      <c r="B2125" s="563" t="s">
        <v>484</v>
      </c>
      <c r="C2125" s="563" t="s">
        <v>10170</v>
      </c>
      <c r="D2125" s="563" t="s">
        <v>10230</v>
      </c>
      <c r="E2125" s="563" t="s">
        <v>24001</v>
      </c>
      <c r="F2125" s="563" t="s">
        <v>10229</v>
      </c>
      <c r="G2125" s="563" t="s">
        <v>10183</v>
      </c>
      <c r="H2125" s="563" t="s">
        <v>901</v>
      </c>
      <c r="I2125" s="563" t="s">
        <v>26690</v>
      </c>
      <c r="J2125" s="563" t="s">
        <v>109</v>
      </c>
      <c r="K2125" s="563" t="s">
        <v>24001</v>
      </c>
      <c r="L2125" s="563" t="s">
        <v>24001</v>
      </c>
      <c r="M2125" s="563" t="s">
        <v>24001</v>
      </c>
      <c r="N2125" s="563" t="s">
        <v>24001</v>
      </c>
      <c r="O2125" s="564" t="s">
        <v>24001</v>
      </c>
      <c r="P2125" s="564" t="s">
        <v>24001</v>
      </c>
      <c r="Q2125" s="564">
        <v>38559</v>
      </c>
      <c r="R2125" s="564"/>
      <c r="S2125" s="564" t="s">
        <v>30589</v>
      </c>
    </row>
    <row r="2126" spans="1:19" x14ac:dyDescent="0.35">
      <c r="A2126" s="559">
        <v>4317</v>
      </c>
      <c r="B2126" s="563" t="s">
        <v>484</v>
      </c>
      <c r="C2126" s="563" t="s">
        <v>10170</v>
      </c>
      <c r="D2126" s="563" t="s">
        <v>34327</v>
      </c>
      <c r="E2126" s="563" t="s">
        <v>24001</v>
      </c>
      <c r="F2126" s="563" t="s">
        <v>10197</v>
      </c>
      <c r="G2126" s="563" t="s">
        <v>10183</v>
      </c>
      <c r="H2126" s="563" t="s">
        <v>10198</v>
      </c>
      <c r="I2126" s="563" t="s">
        <v>26690</v>
      </c>
      <c r="J2126" s="563" t="s">
        <v>109</v>
      </c>
      <c r="K2126" s="563" t="s">
        <v>24001</v>
      </c>
      <c r="L2126" s="563" t="s">
        <v>24001</v>
      </c>
      <c r="M2126" s="563" t="s">
        <v>24001</v>
      </c>
      <c r="N2126" s="563" t="s">
        <v>24001</v>
      </c>
      <c r="O2126" s="564" t="s">
        <v>24001</v>
      </c>
      <c r="P2126" s="564" t="s">
        <v>24001</v>
      </c>
      <c r="Q2126" s="564">
        <v>38559</v>
      </c>
      <c r="R2126" s="564"/>
      <c r="S2126" s="564" t="s">
        <v>34328</v>
      </c>
    </row>
    <row r="2127" spans="1:19" x14ac:dyDescent="0.35">
      <c r="A2127" s="562">
        <v>6127</v>
      </c>
      <c r="B2127" s="563" t="s">
        <v>484</v>
      </c>
      <c r="C2127" s="563" t="s">
        <v>10170</v>
      </c>
      <c r="D2127" s="563" t="s">
        <v>10234</v>
      </c>
      <c r="E2127" s="563" t="s">
        <v>10231</v>
      </c>
      <c r="F2127" s="563" t="s">
        <v>10232</v>
      </c>
      <c r="G2127" s="563" t="s">
        <v>10233</v>
      </c>
      <c r="H2127" s="563" t="s">
        <v>55</v>
      </c>
      <c r="I2127" s="563" t="s">
        <v>26690</v>
      </c>
      <c r="J2127" s="563" t="s">
        <v>109</v>
      </c>
      <c r="K2127" s="563" t="s">
        <v>24001</v>
      </c>
      <c r="L2127" s="563" t="s">
        <v>24001</v>
      </c>
      <c r="M2127" s="563" t="s">
        <v>24001</v>
      </c>
      <c r="N2127" s="563" t="s">
        <v>24001</v>
      </c>
      <c r="O2127" s="564" t="s">
        <v>24001</v>
      </c>
      <c r="P2127" s="564" t="s">
        <v>24001</v>
      </c>
      <c r="Q2127" s="564">
        <v>33148</v>
      </c>
      <c r="R2127" s="564"/>
      <c r="S2127" s="564" t="s">
        <v>10234</v>
      </c>
    </row>
    <row r="2128" spans="1:19" x14ac:dyDescent="0.35">
      <c r="A2128" s="559">
        <v>5403</v>
      </c>
      <c r="B2128" s="563" t="s">
        <v>484</v>
      </c>
      <c r="C2128" s="563" t="s">
        <v>28883</v>
      </c>
      <c r="D2128" s="563" t="s">
        <v>30590</v>
      </c>
      <c r="E2128" s="563" t="s">
        <v>13897</v>
      </c>
      <c r="F2128" s="563" t="s">
        <v>13898</v>
      </c>
      <c r="G2128" s="563" t="s">
        <v>14058</v>
      </c>
      <c r="H2128" s="563" t="s">
        <v>30591</v>
      </c>
      <c r="I2128" s="563" t="s">
        <v>26690</v>
      </c>
      <c r="J2128" s="563" t="s">
        <v>109</v>
      </c>
      <c r="K2128" s="563" t="s">
        <v>24001</v>
      </c>
      <c r="L2128" s="563" t="s">
        <v>24001</v>
      </c>
      <c r="M2128" s="563" t="s">
        <v>24001</v>
      </c>
      <c r="N2128" s="563" t="s">
        <v>24001</v>
      </c>
      <c r="O2128" s="564" t="s">
        <v>24001</v>
      </c>
      <c r="P2128" s="564" t="s">
        <v>24001</v>
      </c>
      <c r="Q2128" s="564">
        <v>33148</v>
      </c>
      <c r="R2128" s="564">
        <v>45135.496423611097</v>
      </c>
      <c r="S2128" s="564" t="s">
        <v>30592</v>
      </c>
    </row>
    <row r="2129" spans="1:19" x14ac:dyDescent="0.35">
      <c r="A2129" s="559">
        <v>5404</v>
      </c>
      <c r="B2129" s="563" t="s">
        <v>484</v>
      </c>
      <c r="C2129" s="563" t="s">
        <v>28883</v>
      </c>
      <c r="D2129" s="563" t="s">
        <v>30593</v>
      </c>
      <c r="E2129" s="563" t="s">
        <v>13899</v>
      </c>
      <c r="F2129" s="563" t="s">
        <v>13900</v>
      </c>
      <c r="G2129" s="563" t="s">
        <v>14058</v>
      </c>
      <c r="H2129" s="563" t="s">
        <v>10009</v>
      </c>
      <c r="I2129" s="563" t="s">
        <v>26690</v>
      </c>
      <c r="J2129" s="563" t="s">
        <v>109</v>
      </c>
      <c r="K2129" s="563" t="s">
        <v>24001</v>
      </c>
      <c r="L2129" s="563" t="s">
        <v>24001</v>
      </c>
      <c r="M2129" s="563" t="s">
        <v>24001</v>
      </c>
      <c r="N2129" s="563" t="s">
        <v>24001</v>
      </c>
      <c r="O2129" s="564" t="s">
        <v>24001</v>
      </c>
      <c r="P2129" s="564" t="s">
        <v>24001</v>
      </c>
      <c r="Q2129" s="564">
        <v>33148</v>
      </c>
      <c r="R2129" s="564">
        <v>45135.5007638889</v>
      </c>
      <c r="S2129" s="564" t="s">
        <v>30594</v>
      </c>
    </row>
    <row r="2130" spans="1:19" x14ac:dyDescent="0.35">
      <c r="A2130" s="562">
        <v>5405</v>
      </c>
      <c r="B2130" s="563" t="s">
        <v>484</v>
      </c>
      <c r="C2130" s="563" t="s">
        <v>28883</v>
      </c>
      <c r="D2130" s="563" t="s">
        <v>30595</v>
      </c>
      <c r="E2130" s="563" t="s">
        <v>13901</v>
      </c>
      <c r="F2130" s="563" t="s">
        <v>13902</v>
      </c>
      <c r="G2130" s="563" t="s">
        <v>14058</v>
      </c>
      <c r="H2130" s="563" t="s">
        <v>13903</v>
      </c>
      <c r="I2130" s="563" t="s">
        <v>26690</v>
      </c>
      <c r="J2130" s="563" t="s">
        <v>109</v>
      </c>
      <c r="K2130" s="563" t="s">
        <v>24001</v>
      </c>
      <c r="L2130" s="563" t="s">
        <v>24001</v>
      </c>
      <c r="M2130" s="563" t="s">
        <v>24001</v>
      </c>
      <c r="N2130" s="563" t="s">
        <v>24001</v>
      </c>
      <c r="O2130" s="564" t="s">
        <v>24001</v>
      </c>
      <c r="P2130" s="564" t="s">
        <v>24001</v>
      </c>
      <c r="Q2130" s="564">
        <v>33148</v>
      </c>
      <c r="R2130" s="564">
        <v>45135.504826388897</v>
      </c>
      <c r="S2130" s="564" t="s">
        <v>30596</v>
      </c>
    </row>
    <row r="2131" spans="1:19" x14ac:dyDescent="0.35">
      <c r="A2131" s="559">
        <v>5406</v>
      </c>
      <c r="B2131" s="563" t="s">
        <v>484</v>
      </c>
      <c r="C2131" s="563" t="s">
        <v>28883</v>
      </c>
      <c r="D2131" s="563" t="s">
        <v>14060</v>
      </c>
      <c r="E2131" s="563" t="s">
        <v>14056</v>
      </c>
      <c r="F2131" s="563" t="s">
        <v>14057</v>
      </c>
      <c r="G2131" s="563" t="s">
        <v>14058</v>
      </c>
      <c r="H2131" s="563" t="s">
        <v>14059</v>
      </c>
      <c r="I2131" s="563" t="s">
        <v>26690</v>
      </c>
      <c r="J2131" s="563" t="s">
        <v>109</v>
      </c>
      <c r="K2131" s="563" t="s">
        <v>24001</v>
      </c>
      <c r="L2131" s="563" t="s">
        <v>24001</v>
      </c>
      <c r="M2131" s="563" t="s">
        <v>24001</v>
      </c>
      <c r="N2131" s="563" t="s">
        <v>24001</v>
      </c>
      <c r="O2131" s="564" t="s">
        <v>24001</v>
      </c>
      <c r="P2131" s="564" t="s">
        <v>24001</v>
      </c>
      <c r="Q2131" s="564">
        <v>33148</v>
      </c>
      <c r="R2131" s="564"/>
      <c r="S2131" s="564" t="s">
        <v>30597</v>
      </c>
    </row>
    <row r="2132" spans="1:19" x14ac:dyDescent="0.35">
      <c r="A2132" s="559">
        <v>5407</v>
      </c>
      <c r="B2132" s="563" t="s">
        <v>484</v>
      </c>
      <c r="C2132" s="563" t="s">
        <v>28883</v>
      </c>
      <c r="D2132" s="563" t="s">
        <v>14061</v>
      </c>
      <c r="E2132" s="563" t="s">
        <v>13897</v>
      </c>
      <c r="F2132" s="563" t="s">
        <v>13904</v>
      </c>
      <c r="G2132" s="563" t="s">
        <v>14058</v>
      </c>
      <c r="H2132" s="563" t="s">
        <v>55</v>
      </c>
      <c r="I2132" s="563" t="s">
        <v>26690</v>
      </c>
      <c r="J2132" s="563" t="s">
        <v>109</v>
      </c>
      <c r="K2132" s="563" t="s">
        <v>24001</v>
      </c>
      <c r="L2132" s="563" t="s">
        <v>24001</v>
      </c>
      <c r="M2132" s="563" t="s">
        <v>24001</v>
      </c>
      <c r="N2132" s="563" t="s">
        <v>24001</v>
      </c>
      <c r="O2132" s="564" t="s">
        <v>24001</v>
      </c>
      <c r="P2132" s="564" t="s">
        <v>24001</v>
      </c>
      <c r="Q2132" s="564">
        <v>33148</v>
      </c>
      <c r="R2132" s="564">
        <v>45135.519143518497</v>
      </c>
      <c r="S2132" s="564" t="s">
        <v>14061</v>
      </c>
    </row>
    <row r="2133" spans="1:19" x14ac:dyDescent="0.35">
      <c r="A2133" s="562">
        <v>5408</v>
      </c>
      <c r="B2133" s="563" t="s">
        <v>484</v>
      </c>
      <c r="C2133" s="563" t="s">
        <v>28883</v>
      </c>
      <c r="D2133" s="563" t="s">
        <v>30598</v>
      </c>
      <c r="E2133" s="563" t="s">
        <v>13905</v>
      </c>
      <c r="F2133" s="563" t="s">
        <v>13906</v>
      </c>
      <c r="G2133" s="563" t="s">
        <v>14058</v>
      </c>
      <c r="H2133" s="563" t="s">
        <v>13907</v>
      </c>
      <c r="I2133" s="563" t="s">
        <v>26690</v>
      </c>
      <c r="J2133" s="563" t="s">
        <v>109</v>
      </c>
      <c r="K2133" s="563" t="s">
        <v>24001</v>
      </c>
      <c r="L2133" s="563" t="s">
        <v>24001</v>
      </c>
      <c r="M2133" s="563" t="s">
        <v>24001</v>
      </c>
      <c r="N2133" s="563" t="s">
        <v>24001</v>
      </c>
      <c r="O2133" s="564" t="s">
        <v>24001</v>
      </c>
      <c r="P2133" s="564" t="s">
        <v>24001</v>
      </c>
      <c r="Q2133" s="564">
        <v>33148</v>
      </c>
      <c r="R2133" s="564">
        <v>45135.508425925902</v>
      </c>
      <c r="S2133" s="564" t="s">
        <v>30599</v>
      </c>
    </row>
    <row r="2134" spans="1:19" x14ac:dyDescent="0.35">
      <c r="A2134" s="559">
        <v>2409</v>
      </c>
      <c r="B2134" s="563" t="s">
        <v>484</v>
      </c>
      <c r="C2134" s="563" t="s">
        <v>4617</v>
      </c>
      <c r="D2134" s="563" t="s">
        <v>4719</v>
      </c>
      <c r="E2134" s="563" t="s">
        <v>24001</v>
      </c>
      <c r="F2134" s="563" t="s">
        <v>4717</v>
      </c>
      <c r="G2134" s="563" t="s">
        <v>4718</v>
      </c>
      <c r="H2134" s="563" t="s">
        <v>1197</v>
      </c>
      <c r="I2134" s="563" t="s">
        <v>26690</v>
      </c>
      <c r="J2134" s="563" t="s">
        <v>109</v>
      </c>
      <c r="K2134" s="563" t="s">
        <v>24001</v>
      </c>
      <c r="L2134" s="563" t="s">
        <v>24001</v>
      </c>
      <c r="M2134" s="563" t="s">
        <v>24001</v>
      </c>
      <c r="N2134" s="563" t="s">
        <v>24001</v>
      </c>
      <c r="O2134" s="564" t="s">
        <v>24001</v>
      </c>
      <c r="P2134" s="564" t="s">
        <v>24001</v>
      </c>
      <c r="Q2134" s="564">
        <v>40374</v>
      </c>
      <c r="R2134" s="564"/>
      <c r="S2134" s="564" t="s">
        <v>30600</v>
      </c>
    </row>
    <row r="2135" spans="1:19" x14ac:dyDescent="0.35">
      <c r="A2135" s="559">
        <v>6171</v>
      </c>
      <c r="B2135" s="563" t="s">
        <v>484</v>
      </c>
      <c r="C2135" s="563" t="s">
        <v>16609</v>
      </c>
      <c r="D2135" s="563" t="s">
        <v>16613</v>
      </c>
      <c r="E2135" s="563" t="s">
        <v>16610</v>
      </c>
      <c r="F2135" s="563" t="s">
        <v>16611</v>
      </c>
      <c r="G2135" s="563" t="s">
        <v>16612</v>
      </c>
      <c r="H2135" s="563" t="s">
        <v>55</v>
      </c>
      <c r="I2135" s="563" t="s">
        <v>26690</v>
      </c>
      <c r="J2135" s="563" t="s">
        <v>24001</v>
      </c>
      <c r="K2135" s="563" t="s">
        <v>24001</v>
      </c>
      <c r="L2135" s="563" t="s">
        <v>24001</v>
      </c>
      <c r="M2135" s="563" t="s">
        <v>24001</v>
      </c>
      <c r="N2135" s="563" t="s">
        <v>24001</v>
      </c>
      <c r="O2135" s="564" t="s">
        <v>24001</v>
      </c>
      <c r="P2135" s="564" t="s">
        <v>24001</v>
      </c>
      <c r="Q2135" s="564">
        <v>33148</v>
      </c>
      <c r="R2135" s="564"/>
      <c r="S2135" s="564" t="s">
        <v>16613</v>
      </c>
    </row>
    <row r="2136" spans="1:19" x14ac:dyDescent="0.35">
      <c r="A2136" s="562">
        <v>690</v>
      </c>
      <c r="B2136" s="563" t="s">
        <v>484</v>
      </c>
      <c r="C2136" s="563" t="s">
        <v>16609</v>
      </c>
      <c r="D2136" s="563" t="s">
        <v>16616</v>
      </c>
      <c r="E2136" s="563" t="s">
        <v>24001</v>
      </c>
      <c r="F2136" s="563" t="s">
        <v>16614</v>
      </c>
      <c r="G2136" s="563" t="s">
        <v>16615</v>
      </c>
      <c r="H2136" s="563" t="s">
        <v>5671</v>
      </c>
      <c r="I2136" s="563" t="s">
        <v>26690</v>
      </c>
      <c r="J2136" s="563" t="s">
        <v>24001</v>
      </c>
      <c r="K2136" s="563" t="s">
        <v>24001</v>
      </c>
      <c r="L2136" s="563" t="s">
        <v>27667</v>
      </c>
      <c r="M2136" s="563" t="s">
        <v>531</v>
      </c>
      <c r="N2136" s="563" t="s">
        <v>28712</v>
      </c>
      <c r="O2136" s="564" t="s">
        <v>24001</v>
      </c>
      <c r="P2136" s="564" t="s">
        <v>24001</v>
      </c>
      <c r="Q2136" s="564">
        <v>39146</v>
      </c>
      <c r="R2136" s="564"/>
      <c r="S2136" s="564" t="s">
        <v>30601</v>
      </c>
    </row>
    <row r="2137" spans="1:19" x14ac:dyDescent="0.35">
      <c r="A2137" s="559">
        <v>691</v>
      </c>
      <c r="B2137" s="563" t="s">
        <v>484</v>
      </c>
      <c r="C2137" s="563" t="s">
        <v>16609</v>
      </c>
      <c r="D2137" s="563" t="s">
        <v>16620</v>
      </c>
      <c r="E2137" s="563" t="s">
        <v>16617</v>
      </c>
      <c r="F2137" s="563" t="s">
        <v>16618</v>
      </c>
      <c r="G2137" s="563" t="s">
        <v>16615</v>
      </c>
      <c r="H2137" s="563" t="s">
        <v>16619</v>
      </c>
      <c r="I2137" s="563" t="s">
        <v>27476</v>
      </c>
      <c r="J2137" s="563" t="s">
        <v>24001</v>
      </c>
      <c r="K2137" s="563" t="s">
        <v>50</v>
      </c>
      <c r="L2137" s="563" t="s">
        <v>24001</v>
      </c>
      <c r="M2137" s="563" t="s">
        <v>531</v>
      </c>
      <c r="N2137" s="563" t="s">
        <v>28712</v>
      </c>
      <c r="O2137" s="564" t="s">
        <v>24001</v>
      </c>
      <c r="P2137" s="564" t="s">
        <v>24001</v>
      </c>
      <c r="Q2137" s="564">
        <v>33148</v>
      </c>
      <c r="R2137" s="564">
        <v>39457</v>
      </c>
      <c r="S2137" s="564" t="s">
        <v>30602</v>
      </c>
    </row>
    <row r="2138" spans="1:19" x14ac:dyDescent="0.35">
      <c r="A2138" s="559">
        <v>252</v>
      </c>
      <c r="B2138" s="563" t="s">
        <v>484</v>
      </c>
      <c r="C2138" s="563" t="s">
        <v>19195</v>
      </c>
      <c r="D2138" s="563" t="s">
        <v>24722</v>
      </c>
      <c r="E2138" s="563" t="s">
        <v>19619</v>
      </c>
      <c r="F2138" s="563" t="s">
        <v>24723</v>
      </c>
      <c r="G2138" s="563" t="s">
        <v>19620</v>
      </c>
      <c r="H2138" s="563" t="s">
        <v>14081</v>
      </c>
      <c r="I2138" s="563" t="s">
        <v>27578</v>
      </c>
      <c r="J2138" s="563" t="s">
        <v>24001</v>
      </c>
      <c r="K2138" s="563" t="s">
        <v>24001</v>
      </c>
      <c r="L2138" s="563" t="s">
        <v>24001</v>
      </c>
      <c r="M2138" s="563" t="s">
        <v>24001</v>
      </c>
      <c r="N2138" s="563" t="s">
        <v>24001</v>
      </c>
      <c r="O2138" s="564" t="s">
        <v>24001</v>
      </c>
      <c r="P2138" s="564" t="s">
        <v>24001</v>
      </c>
      <c r="Q2138" s="564">
        <v>43111</v>
      </c>
      <c r="R2138" s="564"/>
      <c r="S2138" s="564" t="s">
        <v>30603</v>
      </c>
    </row>
    <row r="2139" spans="1:19" x14ac:dyDescent="0.35">
      <c r="A2139" s="562">
        <v>253</v>
      </c>
      <c r="B2139" s="563" t="s">
        <v>484</v>
      </c>
      <c r="C2139" s="563" t="s">
        <v>19195</v>
      </c>
      <c r="D2139" s="563" t="s">
        <v>24724</v>
      </c>
      <c r="E2139" s="563" t="s">
        <v>19619</v>
      </c>
      <c r="F2139" s="563" t="s">
        <v>24725</v>
      </c>
      <c r="G2139" s="563" t="s">
        <v>19620</v>
      </c>
      <c r="H2139" s="563" t="s">
        <v>14081</v>
      </c>
      <c r="I2139" s="563" t="s">
        <v>27579</v>
      </c>
      <c r="J2139" s="563" t="s">
        <v>24001</v>
      </c>
      <c r="K2139" s="563" t="s">
        <v>24001</v>
      </c>
      <c r="L2139" s="563" t="s">
        <v>24001</v>
      </c>
      <c r="M2139" s="563" t="s">
        <v>24001</v>
      </c>
      <c r="N2139" s="563" t="s">
        <v>24001</v>
      </c>
      <c r="O2139" s="564" t="s">
        <v>24001</v>
      </c>
      <c r="P2139" s="564" t="s">
        <v>24001</v>
      </c>
      <c r="Q2139" s="564">
        <v>43111</v>
      </c>
      <c r="R2139" s="564"/>
      <c r="S2139" s="564" t="s">
        <v>30604</v>
      </c>
    </row>
    <row r="2140" spans="1:19" x14ac:dyDescent="0.35">
      <c r="A2140" s="559">
        <v>254</v>
      </c>
      <c r="B2140" s="563" t="s">
        <v>484</v>
      </c>
      <c r="C2140" s="563" t="s">
        <v>19195</v>
      </c>
      <c r="D2140" s="563" t="s">
        <v>19622</v>
      </c>
      <c r="E2140" s="563" t="s">
        <v>19619</v>
      </c>
      <c r="F2140" s="563" t="s">
        <v>24726</v>
      </c>
      <c r="G2140" s="563" t="s">
        <v>19620</v>
      </c>
      <c r="H2140" s="563" t="s">
        <v>19621</v>
      </c>
      <c r="I2140" s="563" t="s">
        <v>26690</v>
      </c>
      <c r="J2140" s="563" t="s">
        <v>24001</v>
      </c>
      <c r="K2140" s="563" t="s">
        <v>24001</v>
      </c>
      <c r="L2140" s="563" t="s">
        <v>24001</v>
      </c>
      <c r="M2140" s="563" t="s">
        <v>24001</v>
      </c>
      <c r="N2140" s="563" t="s">
        <v>24001</v>
      </c>
      <c r="O2140" s="564" t="s">
        <v>24001</v>
      </c>
      <c r="P2140" s="564" t="s">
        <v>24001</v>
      </c>
      <c r="Q2140" s="564">
        <v>43111</v>
      </c>
      <c r="R2140" s="564"/>
      <c r="S2140" s="564" t="s">
        <v>30605</v>
      </c>
    </row>
    <row r="2141" spans="1:19" x14ac:dyDescent="0.35">
      <c r="A2141" s="559">
        <v>255</v>
      </c>
      <c r="B2141" s="563" t="s">
        <v>484</v>
      </c>
      <c r="C2141" s="563" t="s">
        <v>19195</v>
      </c>
      <c r="D2141" s="563" t="s">
        <v>24727</v>
      </c>
      <c r="E2141" s="563" t="s">
        <v>24001</v>
      </c>
      <c r="F2141" s="563" t="s">
        <v>19625</v>
      </c>
      <c r="G2141" s="563" t="s">
        <v>19620</v>
      </c>
      <c r="H2141" s="563" t="s">
        <v>19483</v>
      </c>
      <c r="I2141" s="563" t="s">
        <v>26690</v>
      </c>
      <c r="J2141" s="563" t="s">
        <v>24001</v>
      </c>
      <c r="K2141" s="563" t="s">
        <v>50</v>
      </c>
      <c r="L2141" s="563" t="s">
        <v>27688</v>
      </c>
      <c r="M2141" s="563" t="s">
        <v>24001</v>
      </c>
      <c r="N2141" s="563" t="s">
        <v>24001</v>
      </c>
      <c r="O2141" s="564" t="s">
        <v>24001</v>
      </c>
      <c r="P2141" s="564" t="s">
        <v>24001</v>
      </c>
      <c r="Q2141" s="564">
        <v>38559</v>
      </c>
      <c r="R2141" s="564">
        <v>43110.674317129597</v>
      </c>
      <c r="S2141" s="564" t="s">
        <v>30606</v>
      </c>
    </row>
    <row r="2142" spans="1:19" x14ac:dyDescent="0.35">
      <c r="A2142" s="562">
        <v>256</v>
      </c>
      <c r="B2142" s="563" t="s">
        <v>484</v>
      </c>
      <c r="C2142" s="563" t="s">
        <v>19195</v>
      </c>
      <c r="D2142" s="563" t="s">
        <v>19624</v>
      </c>
      <c r="E2142" s="563" t="s">
        <v>19619</v>
      </c>
      <c r="F2142" s="563" t="s">
        <v>19623</v>
      </c>
      <c r="G2142" s="563" t="s">
        <v>19620</v>
      </c>
      <c r="H2142" s="563" t="s">
        <v>55</v>
      </c>
      <c r="I2142" s="563" t="s">
        <v>26690</v>
      </c>
      <c r="J2142" s="563" t="s">
        <v>24001</v>
      </c>
      <c r="K2142" s="563" t="s">
        <v>24001</v>
      </c>
      <c r="L2142" s="563" t="s">
        <v>24001</v>
      </c>
      <c r="M2142" s="563" t="s">
        <v>24001</v>
      </c>
      <c r="N2142" s="563" t="s">
        <v>24001</v>
      </c>
      <c r="O2142" s="564" t="s">
        <v>24001</v>
      </c>
      <c r="P2142" s="564" t="s">
        <v>24001</v>
      </c>
      <c r="Q2142" s="564">
        <v>33148</v>
      </c>
      <c r="R2142" s="564"/>
      <c r="S2142" s="564" t="s">
        <v>19624</v>
      </c>
    </row>
    <row r="2143" spans="1:19" x14ac:dyDescent="0.35">
      <c r="A2143" s="559">
        <v>3920</v>
      </c>
      <c r="B2143" s="563" t="s">
        <v>484</v>
      </c>
      <c r="C2143" s="563" t="s">
        <v>2950</v>
      </c>
      <c r="D2143" s="563" t="s">
        <v>2378</v>
      </c>
      <c r="E2143" s="563" t="s">
        <v>2374</v>
      </c>
      <c r="F2143" s="563" t="s">
        <v>2375</v>
      </c>
      <c r="G2143" s="563" t="s">
        <v>2376</v>
      </c>
      <c r="H2143" s="563" t="s">
        <v>2377</v>
      </c>
      <c r="I2143" s="563" t="s">
        <v>26690</v>
      </c>
      <c r="J2143" s="563" t="s">
        <v>24001</v>
      </c>
      <c r="K2143" s="563" t="s">
        <v>24001</v>
      </c>
      <c r="L2143" s="563" t="s">
        <v>24001</v>
      </c>
      <c r="M2143" s="563" t="s">
        <v>24001</v>
      </c>
      <c r="N2143" s="563" t="s">
        <v>24001</v>
      </c>
      <c r="O2143" s="564" t="s">
        <v>24001</v>
      </c>
      <c r="P2143" s="564" t="s">
        <v>24001</v>
      </c>
      <c r="Q2143" s="564">
        <v>33148</v>
      </c>
      <c r="R2143" s="564"/>
      <c r="S2143" s="564" t="s">
        <v>30607</v>
      </c>
    </row>
    <row r="2144" spans="1:19" x14ac:dyDescent="0.35">
      <c r="A2144" s="559">
        <v>5409</v>
      </c>
      <c r="B2144" s="563" t="s">
        <v>484</v>
      </c>
      <c r="C2144" s="563" t="s">
        <v>28883</v>
      </c>
      <c r="D2144" s="563" t="s">
        <v>14065</v>
      </c>
      <c r="E2144" s="563" t="s">
        <v>14062</v>
      </c>
      <c r="F2144" s="563" t="s">
        <v>14063</v>
      </c>
      <c r="G2144" s="563" t="s">
        <v>14064</v>
      </c>
      <c r="H2144" s="563" t="s">
        <v>8491</v>
      </c>
      <c r="I2144" s="563" t="s">
        <v>26690</v>
      </c>
      <c r="J2144" s="563" t="s">
        <v>24001</v>
      </c>
      <c r="K2144" s="563" t="s">
        <v>24001</v>
      </c>
      <c r="L2144" s="563" t="s">
        <v>24001</v>
      </c>
      <c r="M2144" s="563" t="s">
        <v>24001</v>
      </c>
      <c r="N2144" s="563" t="s">
        <v>24001</v>
      </c>
      <c r="O2144" s="564" t="s">
        <v>24001</v>
      </c>
      <c r="P2144" s="564" t="s">
        <v>24001</v>
      </c>
      <c r="Q2144" s="564">
        <v>39552</v>
      </c>
      <c r="R2144" s="564"/>
      <c r="S2144" s="564" t="s">
        <v>30608</v>
      </c>
    </row>
    <row r="2145" spans="1:19" x14ac:dyDescent="0.35">
      <c r="A2145" s="562">
        <v>5410</v>
      </c>
      <c r="B2145" s="563" t="s">
        <v>484</v>
      </c>
      <c r="C2145" s="563" t="s">
        <v>28883</v>
      </c>
      <c r="D2145" s="563" t="s">
        <v>14067</v>
      </c>
      <c r="E2145" s="563" t="s">
        <v>14062</v>
      </c>
      <c r="F2145" s="563" t="s">
        <v>14066</v>
      </c>
      <c r="G2145" s="563" t="s">
        <v>14064</v>
      </c>
      <c r="H2145" s="563" t="s">
        <v>5062</v>
      </c>
      <c r="I2145" s="563" t="s">
        <v>26690</v>
      </c>
      <c r="J2145" s="563" t="s">
        <v>24001</v>
      </c>
      <c r="K2145" s="563" t="s">
        <v>24001</v>
      </c>
      <c r="L2145" s="563" t="s">
        <v>24001</v>
      </c>
      <c r="M2145" s="563" t="s">
        <v>24001</v>
      </c>
      <c r="N2145" s="563" t="s">
        <v>24001</v>
      </c>
      <c r="O2145" s="564" t="s">
        <v>24001</v>
      </c>
      <c r="P2145" s="564" t="s">
        <v>24001</v>
      </c>
      <c r="Q2145" s="564">
        <v>39552</v>
      </c>
      <c r="R2145" s="564"/>
      <c r="S2145" s="564" t="s">
        <v>30609</v>
      </c>
    </row>
    <row r="2146" spans="1:19" x14ac:dyDescent="0.35">
      <c r="A2146" s="559">
        <v>5411</v>
      </c>
      <c r="B2146" s="563" t="s">
        <v>484</v>
      </c>
      <c r="C2146" s="563" t="s">
        <v>28883</v>
      </c>
      <c r="D2146" s="563" t="s">
        <v>14069</v>
      </c>
      <c r="E2146" s="563" t="s">
        <v>14062</v>
      </c>
      <c r="F2146" s="563" t="s">
        <v>14068</v>
      </c>
      <c r="G2146" s="563" t="s">
        <v>14064</v>
      </c>
      <c r="H2146" s="563" t="s">
        <v>1592</v>
      </c>
      <c r="I2146" s="563" t="s">
        <v>26690</v>
      </c>
      <c r="J2146" s="563" t="s">
        <v>24001</v>
      </c>
      <c r="K2146" s="563" t="s">
        <v>24001</v>
      </c>
      <c r="L2146" s="563" t="s">
        <v>24001</v>
      </c>
      <c r="M2146" s="563" t="s">
        <v>24001</v>
      </c>
      <c r="N2146" s="563" t="s">
        <v>24001</v>
      </c>
      <c r="O2146" s="564" t="s">
        <v>24001</v>
      </c>
      <c r="P2146" s="564" t="s">
        <v>24001</v>
      </c>
      <c r="Q2146" s="564">
        <v>39552</v>
      </c>
      <c r="R2146" s="564"/>
      <c r="S2146" s="564" t="s">
        <v>30610</v>
      </c>
    </row>
    <row r="2147" spans="1:19" x14ac:dyDescent="0.35">
      <c r="A2147" s="559">
        <v>1192</v>
      </c>
      <c r="B2147" s="563" t="s">
        <v>484</v>
      </c>
      <c r="C2147" s="563" t="s">
        <v>28929</v>
      </c>
      <c r="D2147" s="563" t="s">
        <v>17662</v>
      </c>
      <c r="E2147" s="563" t="s">
        <v>17659</v>
      </c>
      <c r="F2147" s="563" t="s">
        <v>17660</v>
      </c>
      <c r="G2147" s="563" t="s">
        <v>17661</v>
      </c>
      <c r="H2147" s="563" t="s">
        <v>15168</v>
      </c>
      <c r="I2147" s="563" t="s">
        <v>26690</v>
      </c>
      <c r="J2147" s="563" t="s">
        <v>24001</v>
      </c>
      <c r="K2147" s="563" t="s">
        <v>24001</v>
      </c>
      <c r="L2147" s="563" t="s">
        <v>24001</v>
      </c>
      <c r="M2147" s="563" t="s">
        <v>24001</v>
      </c>
      <c r="N2147" s="563" t="s">
        <v>24001</v>
      </c>
      <c r="O2147" s="564" t="s">
        <v>24001</v>
      </c>
      <c r="P2147" s="564" t="s">
        <v>24001</v>
      </c>
      <c r="Q2147" s="564">
        <v>33148</v>
      </c>
      <c r="R2147" s="564"/>
      <c r="S2147" s="564" t="s">
        <v>30611</v>
      </c>
    </row>
    <row r="2148" spans="1:19" x14ac:dyDescent="0.35">
      <c r="A2148" s="562">
        <v>1193</v>
      </c>
      <c r="B2148" s="563" t="s">
        <v>484</v>
      </c>
      <c r="C2148" s="563" t="s">
        <v>28929</v>
      </c>
      <c r="D2148" s="563" t="s">
        <v>17666</v>
      </c>
      <c r="E2148" s="563" t="s">
        <v>17663</v>
      </c>
      <c r="F2148" s="563" t="s">
        <v>17664</v>
      </c>
      <c r="G2148" s="563" t="s">
        <v>17661</v>
      </c>
      <c r="H2148" s="563" t="s">
        <v>17665</v>
      </c>
      <c r="I2148" s="563" t="s">
        <v>26690</v>
      </c>
      <c r="J2148" s="563" t="s">
        <v>24001</v>
      </c>
      <c r="K2148" s="563" t="s">
        <v>24001</v>
      </c>
      <c r="L2148" s="563" t="s">
        <v>24001</v>
      </c>
      <c r="M2148" s="563" t="s">
        <v>24001</v>
      </c>
      <c r="N2148" s="563" t="s">
        <v>24001</v>
      </c>
      <c r="O2148" s="564" t="s">
        <v>24001</v>
      </c>
      <c r="P2148" s="564" t="s">
        <v>24001</v>
      </c>
      <c r="Q2148" s="564">
        <v>33148</v>
      </c>
      <c r="R2148" s="564"/>
      <c r="S2148" s="564" t="s">
        <v>30612</v>
      </c>
    </row>
    <row r="2149" spans="1:19" x14ac:dyDescent="0.35">
      <c r="A2149" s="559">
        <v>1194</v>
      </c>
      <c r="B2149" s="563" t="s">
        <v>484</v>
      </c>
      <c r="C2149" s="563" t="s">
        <v>28929</v>
      </c>
      <c r="D2149" s="563" t="s">
        <v>17670</v>
      </c>
      <c r="E2149" s="563" t="s">
        <v>17667</v>
      </c>
      <c r="F2149" s="563" t="s">
        <v>17668</v>
      </c>
      <c r="G2149" s="563" t="s">
        <v>17661</v>
      </c>
      <c r="H2149" s="563" t="s">
        <v>17669</v>
      </c>
      <c r="I2149" s="563" t="s">
        <v>26690</v>
      </c>
      <c r="J2149" s="563" t="s">
        <v>24001</v>
      </c>
      <c r="K2149" s="563" t="s">
        <v>24001</v>
      </c>
      <c r="L2149" s="563" t="s">
        <v>24001</v>
      </c>
      <c r="M2149" s="563" t="s">
        <v>24001</v>
      </c>
      <c r="N2149" s="563" t="s">
        <v>24001</v>
      </c>
      <c r="O2149" s="564" t="s">
        <v>24001</v>
      </c>
      <c r="P2149" s="564" t="s">
        <v>24001</v>
      </c>
      <c r="Q2149" s="564">
        <v>33148</v>
      </c>
      <c r="R2149" s="564"/>
      <c r="S2149" s="564" t="s">
        <v>30613</v>
      </c>
    </row>
    <row r="2150" spans="1:19" x14ac:dyDescent="0.35">
      <c r="A2150" s="559">
        <v>1195</v>
      </c>
      <c r="B2150" s="563" t="s">
        <v>484</v>
      </c>
      <c r="C2150" s="563" t="s">
        <v>28929</v>
      </c>
      <c r="D2150" s="563" t="s">
        <v>17673</v>
      </c>
      <c r="E2150" s="563" t="s">
        <v>17671</v>
      </c>
      <c r="F2150" s="563" t="s">
        <v>17672</v>
      </c>
      <c r="G2150" s="563" t="s">
        <v>17661</v>
      </c>
      <c r="H2150" s="563" t="s">
        <v>55</v>
      </c>
      <c r="I2150" s="563" t="s">
        <v>26690</v>
      </c>
      <c r="J2150" s="563" t="s">
        <v>24001</v>
      </c>
      <c r="K2150" s="563" t="s">
        <v>24001</v>
      </c>
      <c r="L2150" s="563" t="s">
        <v>24001</v>
      </c>
      <c r="M2150" s="563" t="s">
        <v>24001</v>
      </c>
      <c r="N2150" s="563" t="s">
        <v>24001</v>
      </c>
      <c r="O2150" s="564" t="s">
        <v>24001</v>
      </c>
      <c r="P2150" s="564" t="s">
        <v>24001</v>
      </c>
      <c r="Q2150" s="564">
        <v>33148</v>
      </c>
      <c r="R2150" s="564"/>
      <c r="S2150" s="564" t="s">
        <v>17673</v>
      </c>
    </row>
    <row r="2151" spans="1:19" x14ac:dyDescent="0.35">
      <c r="A2151" s="562">
        <v>5412</v>
      </c>
      <c r="B2151" s="563" t="s">
        <v>484</v>
      </c>
      <c r="C2151" s="563" t="s">
        <v>28883</v>
      </c>
      <c r="D2151" s="563" t="s">
        <v>14073</v>
      </c>
      <c r="E2151" s="563" t="s">
        <v>14070</v>
      </c>
      <c r="F2151" s="563" t="s">
        <v>14071</v>
      </c>
      <c r="G2151" s="563" t="s">
        <v>14072</v>
      </c>
      <c r="H2151" s="563" t="s">
        <v>12477</v>
      </c>
      <c r="I2151" s="563" t="s">
        <v>26690</v>
      </c>
      <c r="J2151" s="563" t="s">
        <v>24001</v>
      </c>
      <c r="K2151" s="563" t="s">
        <v>24001</v>
      </c>
      <c r="L2151" s="563" t="s">
        <v>24001</v>
      </c>
      <c r="M2151" s="563" t="s">
        <v>24001</v>
      </c>
      <c r="N2151" s="563" t="s">
        <v>24001</v>
      </c>
      <c r="O2151" s="564" t="s">
        <v>24001</v>
      </c>
      <c r="P2151" s="564" t="s">
        <v>24001</v>
      </c>
      <c r="Q2151" s="564">
        <v>33148</v>
      </c>
      <c r="R2151" s="564"/>
      <c r="S2151" s="564" t="s">
        <v>30614</v>
      </c>
    </row>
    <row r="2152" spans="1:19" x14ac:dyDescent="0.35">
      <c r="A2152" s="559">
        <v>2798</v>
      </c>
      <c r="B2152" s="563" t="s">
        <v>484</v>
      </c>
      <c r="C2152" s="563" t="s">
        <v>6887</v>
      </c>
      <c r="D2152" s="563" t="s">
        <v>6891</v>
      </c>
      <c r="E2152" s="563" t="s">
        <v>24001</v>
      </c>
      <c r="F2152" s="563" t="s">
        <v>6888</v>
      </c>
      <c r="G2152" s="563" t="s">
        <v>6889</v>
      </c>
      <c r="H2152" s="563" t="s">
        <v>6890</v>
      </c>
      <c r="I2152" s="563" t="s">
        <v>26690</v>
      </c>
      <c r="J2152" s="563" t="s">
        <v>109</v>
      </c>
      <c r="K2152" s="563" t="s">
        <v>24001</v>
      </c>
      <c r="L2152" s="563" t="s">
        <v>24001</v>
      </c>
      <c r="M2152" s="563" t="s">
        <v>24001</v>
      </c>
      <c r="N2152" s="563" t="s">
        <v>24001</v>
      </c>
      <c r="O2152" s="564" t="s">
        <v>24001</v>
      </c>
      <c r="P2152" s="564" t="s">
        <v>24001</v>
      </c>
      <c r="Q2152" s="564">
        <v>33148</v>
      </c>
      <c r="R2152" s="564"/>
      <c r="S2152" s="564" t="s">
        <v>30615</v>
      </c>
    </row>
    <row r="2153" spans="1:19" x14ac:dyDescent="0.35">
      <c r="A2153" s="559">
        <v>2799</v>
      </c>
      <c r="B2153" s="563" t="s">
        <v>484</v>
      </c>
      <c r="C2153" s="563" t="s">
        <v>6887</v>
      </c>
      <c r="D2153" s="563" t="s">
        <v>6895</v>
      </c>
      <c r="E2153" s="563" t="s">
        <v>6892</v>
      </c>
      <c r="F2153" s="563" t="s">
        <v>6893</v>
      </c>
      <c r="G2153" s="563" t="s">
        <v>6889</v>
      </c>
      <c r="H2153" s="563" t="s">
        <v>6894</v>
      </c>
      <c r="I2153" s="563" t="s">
        <v>26690</v>
      </c>
      <c r="J2153" s="563" t="s">
        <v>109</v>
      </c>
      <c r="K2153" s="563" t="s">
        <v>24001</v>
      </c>
      <c r="L2153" s="563" t="s">
        <v>24001</v>
      </c>
      <c r="M2153" s="563" t="s">
        <v>24001</v>
      </c>
      <c r="N2153" s="563" t="s">
        <v>24001</v>
      </c>
      <c r="O2153" s="564" t="s">
        <v>24001</v>
      </c>
      <c r="P2153" s="564" t="s">
        <v>24001</v>
      </c>
      <c r="Q2153" s="564">
        <v>33148</v>
      </c>
      <c r="R2153" s="564"/>
      <c r="S2153" s="564" t="s">
        <v>30616</v>
      </c>
    </row>
    <row r="2154" spans="1:19" x14ac:dyDescent="0.35">
      <c r="A2154" s="562">
        <v>2800</v>
      </c>
      <c r="B2154" s="563" t="s">
        <v>484</v>
      </c>
      <c r="C2154" s="563" t="s">
        <v>6887</v>
      </c>
      <c r="D2154" s="563" t="s">
        <v>6899</v>
      </c>
      <c r="E2154" s="563" t="s">
        <v>6896</v>
      </c>
      <c r="F2154" s="563" t="s">
        <v>6897</v>
      </c>
      <c r="G2154" s="563" t="s">
        <v>6889</v>
      </c>
      <c r="H2154" s="563" t="s">
        <v>6898</v>
      </c>
      <c r="I2154" s="563" t="s">
        <v>26690</v>
      </c>
      <c r="J2154" s="563" t="s">
        <v>109</v>
      </c>
      <c r="K2154" s="563" t="s">
        <v>24001</v>
      </c>
      <c r="L2154" s="563" t="s">
        <v>24001</v>
      </c>
      <c r="M2154" s="563" t="s">
        <v>24001</v>
      </c>
      <c r="N2154" s="563" t="s">
        <v>24001</v>
      </c>
      <c r="O2154" s="564" t="s">
        <v>24001</v>
      </c>
      <c r="P2154" s="564" t="s">
        <v>24001</v>
      </c>
      <c r="Q2154" s="564">
        <v>33148</v>
      </c>
      <c r="R2154" s="564"/>
      <c r="S2154" s="564" t="s">
        <v>30617</v>
      </c>
    </row>
    <row r="2155" spans="1:19" x14ac:dyDescent="0.35">
      <c r="A2155" s="559">
        <v>2801</v>
      </c>
      <c r="B2155" s="563" t="s">
        <v>484</v>
      </c>
      <c r="C2155" s="563" t="s">
        <v>6887</v>
      </c>
      <c r="D2155" s="563" t="s">
        <v>6903</v>
      </c>
      <c r="E2155" s="563" t="s">
        <v>6900</v>
      </c>
      <c r="F2155" s="563" t="s">
        <v>6901</v>
      </c>
      <c r="G2155" s="563" t="s">
        <v>6889</v>
      </c>
      <c r="H2155" s="563" t="s">
        <v>6902</v>
      </c>
      <c r="I2155" s="563" t="s">
        <v>26690</v>
      </c>
      <c r="J2155" s="563" t="s">
        <v>24001</v>
      </c>
      <c r="K2155" s="563" t="s">
        <v>24001</v>
      </c>
      <c r="L2155" s="563" t="s">
        <v>24001</v>
      </c>
      <c r="M2155" s="563" t="s">
        <v>24001</v>
      </c>
      <c r="N2155" s="563" t="s">
        <v>24001</v>
      </c>
      <c r="O2155" s="564" t="s">
        <v>24001</v>
      </c>
      <c r="P2155" s="564" t="s">
        <v>24001</v>
      </c>
      <c r="Q2155" s="564">
        <v>38421</v>
      </c>
      <c r="R2155" s="564"/>
      <c r="S2155" s="564" t="s">
        <v>30618</v>
      </c>
    </row>
    <row r="2156" spans="1:19" x14ac:dyDescent="0.35">
      <c r="A2156" s="559">
        <v>2802</v>
      </c>
      <c r="B2156" s="563" t="s">
        <v>484</v>
      </c>
      <c r="C2156" s="563" t="s">
        <v>6887</v>
      </c>
      <c r="D2156" s="563" t="s">
        <v>6907</v>
      </c>
      <c r="E2156" s="563" t="s">
        <v>6904</v>
      </c>
      <c r="F2156" s="563" t="s">
        <v>6905</v>
      </c>
      <c r="G2156" s="563" t="s">
        <v>6889</v>
      </c>
      <c r="H2156" s="563" t="s">
        <v>6906</v>
      </c>
      <c r="I2156" s="563" t="s">
        <v>26690</v>
      </c>
      <c r="J2156" s="563" t="s">
        <v>109</v>
      </c>
      <c r="K2156" s="563" t="s">
        <v>24001</v>
      </c>
      <c r="L2156" s="563" t="s">
        <v>24001</v>
      </c>
      <c r="M2156" s="563" t="s">
        <v>24001</v>
      </c>
      <c r="N2156" s="563" t="s">
        <v>24001</v>
      </c>
      <c r="O2156" s="564" t="s">
        <v>24001</v>
      </c>
      <c r="P2156" s="564" t="s">
        <v>24001</v>
      </c>
      <c r="Q2156" s="564">
        <v>33148</v>
      </c>
      <c r="R2156" s="564"/>
      <c r="S2156" s="564" t="s">
        <v>34329</v>
      </c>
    </row>
    <row r="2157" spans="1:19" x14ac:dyDescent="0.35">
      <c r="A2157" s="562">
        <v>2803</v>
      </c>
      <c r="B2157" s="563" t="s">
        <v>484</v>
      </c>
      <c r="C2157" s="563" t="s">
        <v>6887</v>
      </c>
      <c r="D2157" s="563" t="s">
        <v>6911</v>
      </c>
      <c r="E2157" s="563" t="s">
        <v>6908</v>
      </c>
      <c r="F2157" s="563" t="s">
        <v>6909</v>
      </c>
      <c r="G2157" s="563" t="s">
        <v>6889</v>
      </c>
      <c r="H2157" s="563" t="s">
        <v>6910</v>
      </c>
      <c r="I2157" s="563" t="s">
        <v>26690</v>
      </c>
      <c r="J2157" s="563" t="s">
        <v>24001</v>
      </c>
      <c r="K2157" s="563" t="s">
        <v>24001</v>
      </c>
      <c r="L2157" s="563" t="s">
        <v>24001</v>
      </c>
      <c r="M2157" s="563" t="s">
        <v>24001</v>
      </c>
      <c r="N2157" s="563" t="s">
        <v>24001</v>
      </c>
      <c r="O2157" s="564" t="s">
        <v>24001</v>
      </c>
      <c r="P2157" s="564" t="s">
        <v>24001</v>
      </c>
      <c r="Q2157" s="564">
        <v>33148</v>
      </c>
      <c r="R2157" s="564"/>
      <c r="S2157" s="564" t="s">
        <v>30619</v>
      </c>
    </row>
    <row r="2158" spans="1:19" x14ac:dyDescent="0.35">
      <c r="A2158" s="559">
        <v>2804</v>
      </c>
      <c r="B2158" s="563" t="s">
        <v>484</v>
      </c>
      <c r="C2158" s="563" t="s">
        <v>6887</v>
      </c>
      <c r="D2158" s="563" t="s">
        <v>6914</v>
      </c>
      <c r="E2158" s="563" t="s">
        <v>6908</v>
      </c>
      <c r="F2158" s="563" t="s">
        <v>6912</v>
      </c>
      <c r="G2158" s="563" t="s">
        <v>6889</v>
      </c>
      <c r="H2158" s="563" t="s">
        <v>6913</v>
      </c>
      <c r="I2158" s="563" t="s">
        <v>26690</v>
      </c>
      <c r="J2158" s="563" t="s">
        <v>24001</v>
      </c>
      <c r="K2158" s="563" t="s">
        <v>24001</v>
      </c>
      <c r="L2158" s="563" t="s">
        <v>24001</v>
      </c>
      <c r="M2158" s="563" t="s">
        <v>24001</v>
      </c>
      <c r="N2158" s="563" t="s">
        <v>24001</v>
      </c>
      <c r="O2158" s="564" t="s">
        <v>24001</v>
      </c>
      <c r="P2158" s="564" t="s">
        <v>24001</v>
      </c>
      <c r="Q2158" s="564">
        <v>33647</v>
      </c>
      <c r="R2158" s="564">
        <v>38421</v>
      </c>
      <c r="S2158" s="564" t="s">
        <v>6914</v>
      </c>
    </row>
    <row r="2159" spans="1:19" x14ac:dyDescent="0.35">
      <c r="A2159" s="559">
        <v>2805</v>
      </c>
      <c r="B2159" s="563" t="s">
        <v>484</v>
      </c>
      <c r="C2159" s="563" t="s">
        <v>6887</v>
      </c>
      <c r="D2159" s="563" t="s">
        <v>6917</v>
      </c>
      <c r="E2159" s="563" t="s">
        <v>6908</v>
      </c>
      <c r="F2159" s="563" t="s">
        <v>6915</v>
      </c>
      <c r="G2159" s="563" t="s">
        <v>6889</v>
      </c>
      <c r="H2159" s="563" t="s">
        <v>6916</v>
      </c>
      <c r="I2159" s="563" t="s">
        <v>26690</v>
      </c>
      <c r="J2159" s="563" t="s">
        <v>24001</v>
      </c>
      <c r="K2159" s="563" t="s">
        <v>24001</v>
      </c>
      <c r="L2159" s="563" t="s">
        <v>24001</v>
      </c>
      <c r="M2159" s="563" t="s">
        <v>24001</v>
      </c>
      <c r="N2159" s="563" t="s">
        <v>24001</v>
      </c>
      <c r="O2159" s="564" t="s">
        <v>24001</v>
      </c>
      <c r="P2159" s="564" t="s">
        <v>24001</v>
      </c>
      <c r="Q2159" s="564">
        <v>38421</v>
      </c>
      <c r="R2159" s="564"/>
      <c r="S2159" s="564" t="s">
        <v>30620</v>
      </c>
    </row>
    <row r="2160" spans="1:19" x14ac:dyDescent="0.35">
      <c r="A2160" s="562">
        <v>2806</v>
      </c>
      <c r="B2160" s="563" t="s">
        <v>484</v>
      </c>
      <c r="C2160" s="563" t="s">
        <v>6887</v>
      </c>
      <c r="D2160" s="563" t="s">
        <v>6920</v>
      </c>
      <c r="E2160" s="563" t="s">
        <v>6900</v>
      </c>
      <c r="F2160" s="563" t="s">
        <v>6918</v>
      </c>
      <c r="G2160" s="563" t="s">
        <v>6889</v>
      </c>
      <c r="H2160" s="563" t="s">
        <v>6919</v>
      </c>
      <c r="I2160" s="563" t="s">
        <v>26690</v>
      </c>
      <c r="J2160" s="563" t="s">
        <v>24001</v>
      </c>
      <c r="K2160" s="563" t="s">
        <v>24001</v>
      </c>
      <c r="L2160" s="563" t="s">
        <v>24001</v>
      </c>
      <c r="M2160" s="563" t="s">
        <v>24001</v>
      </c>
      <c r="N2160" s="563" t="s">
        <v>24001</v>
      </c>
      <c r="O2160" s="564" t="s">
        <v>24001</v>
      </c>
      <c r="P2160" s="564" t="s">
        <v>24001</v>
      </c>
      <c r="Q2160" s="564">
        <v>38421</v>
      </c>
      <c r="R2160" s="564"/>
      <c r="S2160" s="564" t="s">
        <v>30621</v>
      </c>
    </row>
    <row r="2161" spans="1:19" x14ac:dyDescent="0.35">
      <c r="A2161" s="559">
        <v>2807</v>
      </c>
      <c r="B2161" s="563" t="s">
        <v>484</v>
      </c>
      <c r="C2161" s="563" t="s">
        <v>6887</v>
      </c>
      <c r="D2161" s="563" t="s">
        <v>6924</v>
      </c>
      <c r="E2161" s="563" t="s">
        <v>6921</v>
      </c>
      <c r="F2161" s="563" t="s">
        <v>6922</v>
      </c>
      <c r="G2161" s="563" t="s">
        <v>6889</v>
      </c>
      <c r="H2161" s="563" t="s">
        <v>6923</v>
      </c>
      <c r="I2161" s="563" t="s">
        <v>26690</v>
      </c>
      <c r="J2161" s="563" t="s">
        <v>109</v>
      </c>
      <c r="K2161" s="563" t="s">
        <v>24001</v>
      </c>
      <c r="L2161" s="563" t="s">
        <v>24001</v>
      </c>
      <c r="M2161" s="563" t="s">
        <v>24001</v>
      </c>
      <c r="N2161" s="563" t="s">
        <v>24001</v>
      </c>
      <c r="O2161" s="564" t="s">
        <v>24001</v>
      </c>
      <c r="P2161" s="564" t="s">
        <v>24001</v>
      </c>
      <c r="Q2161" s="564">
        <v>33148</v>
      </c>
      <c r="R2161" s="564"/>
      <c r="S2161" s="564" t="s">
        <v>30622</v>
      </c>
    </row>
    <row r="2162" spans="1:19" x14ac:dyDescent="0.35">
      <c r="A2162" s="559">
        <v>2808</v>
      </c>
      <c r="B2162" s="563" t="s">
        <v>484</v>
      </c>
      <c r="C2162" s="563" t="s">
        <v>6887</v>
      </c>
      <c r="D2162" s="563" t="s">
        <v>6928</v>
      </c>
      <c r="E2162" s="563" t="s">
        <v>6925</v>
      </c>
      <c r="F2162" s="563" t="s">
        <v>6926</v>
      </c>
      <c r="G2162" s="563" t="s">
        <v>6889</v>
      </c>
      <c r="H2162" s="563" t="s">
        <v>6927</v>
      </c>
      <c r="I2162" s="563" t="s">
        <v>26690</v>
      </c>
      <c r="J2162" s="563" t="s">
        <v>109</v>
      </c>
      <c r="K2162" s="563" t="s">
        <v>24001</v>
      </c>
      <c r="L2162" s="563" t="s">
        <v>24001</v>
      </c>
      <c r="M2162" s="563" t="s">
        <v>24001</v>
      </c>
      <c r="N2162" s="563" t="s">
        <v>24001</v>
      </c>
      <c r="O2162" s="564" t="s">
        <v>24001</v>
      </c>
      <c r="P2162" s="564" t="s">
        <v>24001</v>
      </c>
      <c r="Q2162" s="564">
        <v>33148</v>
      </c>
      <c r="R2162" s="564"/>
      <c r="S2162" s="564" t="s">
        <v>34330</v>
      </c>
    </row>
    <row r="2163" spans="1:19" x14ac:dyDescent="0.35">
      <c r="A2163" s="562">
        <v>2809</v>
      </c>
      <c r="B2163" s="563" t="s">
        <v>484</v>
      </c>
      <c r="C2163" s="563" t="s">
        <v>6887</v>
      </c>
      <c r="D2163" s="563" t="s">
        <v>6931</v>
      </c>
      <c r="E2163" s="563" t="s">
        <v>6929</v>
      </c>
      <c r="F2163" s="563" t="s">
        <v>6930</v>
      </c>
      <c r="G2163" s="563" t="s">
        <v>6889</v>
      </c>
      <c r="H2163" s="563" t="s">
        <v>55</v>
      </c>
      <c r="I2163" s="563" t="s">
        <v>26690</v>
      </c>
      <c r="J2163" s="563" t="s">
        <v>24001</v>
      </c>
      <c r="K2163" s="563" t="s">
        <v>24001</v>
      </c>
      <c r="L2163" s="563" t="s">
        <v>24001</v>
      </c>
      <c r="M2163" s="563" t="s">
        <v>24001</v>
      </c>
      <c r="N2163" s="563" t="s">
        <v>24001</v>
      </c>
      <c r="O2163" s="564" t="s">
        <v>24001</v>
      </c>
      <c r="P2163" s="564" t="s">
        <v>24001</v>
      </c>
      <c r="Q2163" s="564">
        <v>33148</v>
      </c>
      <c r="R2163" s="564"/>
      <c r="S2163" s="564" t="s">
        <v>6931</v>
      </c>
    </row>
    <row r="2164" spans="1:19" x14ac:dyDescent="0.35">
      <c r="A2164" s="559">
        <v>2810</v>
      </c>
      <c r="B2164" s="563" t="s">
        <v>484</v>
      </c>
      <c r="C2164" s="563" t="s">
        <v>6887</v>
      </c>
      <c r="D2164" s="563" t="s">
        <v>6935</v>
      </c>
      <c r="E2164" s="563" t="s">
        <v>6932</v>
      </c>
      <c r="F2164" s="563" t="s">
        <v>6933</v>
      </c>
      <c r="G2164" s="563" t="s">
        <v>6889</v>
      </c>
      <c r="H2164" s="563" t="s">
        <v>6934</v>
      </c>
      <c r="I2164" s="563" t="s">
        <v>26690</v>
      </c>
      <c r="J2164" s="563" t="s">
        <v>24001</v>
      </c>
      <c r="K2164" s="563" t="s">
        <v>62</v>
      </c>
      <c r="L2164" s="563" t="s">
        <v>27591</v>
      </c>
      <c r="M2164" s="563" t="s">
        <v>24001</v>
      </c>
      <c r="N2164" s="563" t="s">
        <v>24001</v>
      </c>
      <c r="O2164" s="564" t="s">
        <v>24001</v>
      </c>
      <c r="P2164" s="564" t="s">
        <v>24001</v>
      </c>
      <c r="Q2164" s="564">
        <v>33148</v>
      </c>
      <c r="R2164" s="564">
        <v>38771</v>
      </c>
      <c r="S2164" s="564" t="s">
        <v>30623</v>
      </c>
    </row>
    <row r="2165" spans="1:19" x14ac:dyDescent="0.35">
      <c r="A2165" s="559">
        <v>3474</v>
      </c>
      <c r="B2165" s="563" t="s">
        <v>484</v>
      </c>
      <c r="C2165" s="563" t="s">
        <v>29019</v>
      </c>
      <c r="D2165" s="563" t="s">
        <v>3989</v>
      </c>
      <c r="E2165" s="563" t="s">
        <v>3986</v>
      </c>
      <c r="F2165" s="563" t="s">
        <v>3987</v>
      </c>
      <c r="G2165" s="563" t="s">
        <v>3988</v>
      </c>
      <c r="H2165" s="563" t="s">
        <v>3838</v>
      </c>
      <c r="I2165" s="563" t="s">
        <v>26691</v>
      </c>
      <c r="J2165" s="563" t="s">
        <v>109</v>
      </c>
      <c r="K2165" s="563" t="s">
        <v>24001</v>
      </c>
      <c r="L2165" s="563" t="s">
        <v>24001</v>
      </c>
      <c r="M2165" s="563" t="s">
        <v>24001</v>
      </c>
      <c r="N2165" s="563" t="s">
        <v>24001</v>
      </c>
      <c r="O2165" s="564" t="s">
        <v>24001</v>
      </c>
      <c r="P2165" s="564" t="s">
        <v>24001</v>
      </c>
      <c r="Q2165" s="564">
        <v>33148</v>
      </c>
      <c r="R2165" s="564"/>
      <c r="S2165" s="564" t="s">
        <v>30624</v>
      </c>
    </row>
    <row r="2166" spans="1:19" x14ac:dyDescent="0.35">
      <c r="A2166" s="562">
        <v>3475</v>
      </c>
      <c r="B2166" s="563" t="s">
        <v>484</v>
      </c>
      <c r="C2166" s="563" t="s">
        <v>29019</v>
      </c>
      <c r="D2166" s="563" t="s">
        <v>3992</v>
      </c>
      <c r="E2166" s="563" t="s">
        <v>3990</v>
      </c>
      <c r="F2166" s="563" t="s">
        <v>3991</v>
      </c>
      <c r="G2166" s="563" t="s">
        <v>3988</v>
      </c>
      <c r="H2166" s="563" t="s">
        <v>3838</v>
      </c>
      <c r="I2166" s="563" t="s">
        <v>26847</v>
      </c>
      <c r="J2166" s="563" t="s">
        <v>109</v>
      </c>
      <c r="K2166" s="563" t="s">
        <v>24001</v>
      </c>
      <c r="L2166" s="563" t="s">
        <v>24001</v>
      </c>
      <c r="M2166" s="563" t="s">
        <v>24001</v>
      </c>
      <c r="N2166" s="563" t="s">
        <v>24001</v>
      </c>
      <c r="O2166" s="564" t="s">
        <v>24001</v>
      </c>
      <c r="P2166" s="564" t="s">
        <v>24001</v>
      </c>
      <c r="Q2166" s="564">
        <v>33148</v>
      </c>
      <c r="R2166" s="564"/>
      <c r="S2166" s="564" t="s">
        <v>30625</v>
      </c>
    </row>
    <row r="2167" spans="1:19" x14ac:dyDescent="0.35">
      <c r="A2167" s="559">
        <v>3476</v>
      </c>
      <c r="B2167" s="563" t="s">
        <v>484</v>
      </c>
      <c r="C2167" s="563" t="s">
        <v>29019</v>
      </c>
      <c r="D2167" s="563" t="s">
        <v>3994</v>
      </c>
      <c r="E2167" s="563" t="s">
        <v>3986</v>
      </c>
      <c r="F2167" s="563" t="s">
        <v>3993</v>
      </c>
      <c r="G2167" s="563" t="s">
        <v>3988</v>
      </c>
      <c r="H2167" s="563" t="s">
        <v>3838</v>
      </c>
      <c r="I2167" s="563" t="s">
        <v>26848</v>
      </c>
      <c r="J2167" s="563" t="s">
        <v>109</v>
      </c>
      <c r="K2167" s="563" t="s">
        <v>24001</v>
      </c>
      <c r="L2167" s="563" t="s">
        <v>24001</v>
      </c>
      <c r="M2167" s="563" t="s">
        <v>24001</v>
      </c>
      <c r="N2167" s="563" t="s">
        <v>24001</v>
      </c>
      <c r="O2167" s="564" t="s">
        <v>24001</v>
      </c>
      <c r="P2167" s="564" t="s">
        <v>24001</v>
      </c>
      <c r="Q2167" s="564">
        <v>33148</v>
      </c>
      <c r="R2167" s="564"/>
      <c r="S2167" s="564" t="s">
        <v>30626</v>
      </c>
    </row>
    <row r="2168" spans="1:19" x14ac:dyDescent="0.35">
      <c r="A2168" s="559">
        <v>3477</v>
      </c>
      <c r="B2168" s="563" t="s">
        <v>484</v>
      </c>
      <c r="C2168" s="563" t="s">
        <v>29019</v>
      </c>
      <c r="D2168" s="563" t="s">
        <v>3998</v>
      </c>
      <c r="E2168" s="563" t="s">
        <v>3995</v>
      </c>
      <c r="F2168" s="563" t="s">
        <v>3996</v>
      </c>
      <c r="G2168" s="563" t="s">
        <v>3997</v>
      </c>
      <c r="H2168" s="563" t="s">
        <v>678</v>
      </c>
      <c r="I2168" s="563" t="s">
        <v>26690</v>
      </c>
      <c r="J2168" s="563" t="s">
        <v>109</v>
      </c>
      <c r="K2168" s="563" t="s">
        <v>24001</v>
      </c>
      <c r="L2168" s="563" t="s">
        <v>24001</v>
      </c>
      <c r="M2168" s="563" t="s">
        <v>24001</v>
      </c>
      <c r="N2168" s="563" t="s">
        <v>24001</v>
      </c>
      <c r="O2168" s="564" t="s">
        <v>24001</v>
      </c>
      <c r="P2168" s="564" t="s">
        <v>24001</v>
      </c>
      <c r="Q2168" s="564">
        <v>33148</v>
      </c>
      <c r="R2168" s="564"/>
      <c r="S2168" s="564" t="s">
        <v>30627</v>
      </c>
    </row>
    <row r="2169" spans="1:19" x14ac:dyDescent="0.35">
      <c r="A2169" s="562">
        <v>5413</v>
      </c>
      <c r="B2169" s="563" t="s">
        <v>484</v>
      </c>
      <c r="C2169" s="563" t="s">
        <v>28883</v>
      </c>
      <c r="D2169" s="563" t="s">
        <v>14077</v>
      </c>
      <c r="E2169" s="563" t="s">
        <v>24001</v>
      </c>
      <c r="F2169" s="563" t="s">
        <v>14074</v>
      </c>
      <c r="G2169" s="563" t="s">
        <v>14075</v>
      </c>
      <c r="H2169" s="563" t="s">
        <v>14076</v>
      </c>
      <c r="I2169" s="563" t="s">
        <v>27379</v>
      </c>
      <c r="J2169" s="563" t="s">
        <v>24001</v>
      </c>
      <c r="K2169" s="563" t="s">
        <v>24001</v>
      </c>
      <c r="L2169" s="563" t="s">
        <v>24001</v>
      </c>
      <c r="M2169" s="563" t="s">
        <v>24001</v>
      </c>
      <c r="N2169" s="563" t="s">
        <v>24001</v>
      </c>
      <c r="O2169" s="564" t="s">
        <v>24001</v>
      </c>
      <c r="P2169" s="564" t="s">
        <v>24001</v>
      </c>
      <c r="Q2169" s="564">
        <v>33148</v>
      </c>
      <c r="R2169" s="564"/>
      <c r="S2169" s="564" t="s">
        <v>30628</v>
      </c>
    </row>
    <row r="2170" spans="1:19" x14ac:dyDescent="0.35">
      <c r="A2170" s="559">
        <v>5936</v>
      </c>
      <c r="B2170" s="563" t="s">
        <v>484</v>
      </c>
      <c r="C2170" s="563" t="s">
        <v>29047</v>
      </c>
      <c r="D2170" s="563" t="s">
        <v>9978</v>
      </c>
      <c r="E2170" s="563" t="s">
        <v>9975</v>
      </c>
      <c r="F2170" s="563" t="s">
        <v>9976</v>
      </c>
      <c r="G2170" s="563" t="s">
        <v>9977</v>
      </c>
      <c r="H2170" s="563" t="s">
        <v>6637</v>
      </c>
      <c r="I2170" s="563" t="s">
        <v>26690</v>
      </c>
      <c r="J2170" s="563" t="s">
        <v>109</v>
      </c>
      <c r="K2170" s="563" t="s">
        <v>24001</v>
      </c>
      <c r="L2170" s="563" t="s">
        <v>24001</v>
      </c>
      <c r="M2170" s="563" t="s">
        <v>24001</v>
      </c>
      <c r="N2170" s="563" t="s">
        <v>24001</v>
      </c>
      <c r="O2170" s="564" t="s">
        <v>24001</v>
      </c>
      <c r="P2170" s="564" t="s">
        <v>24001</v>
      </c>
      <c r="Q2170" s="564">
        <v>33148</v>
      </c>
      <c r="R2170" s="564"/>
      <c r="S2170" s="564" t="s">
        <v>30629</v>
      </c>
    </row>
    <row r="2171" spans="1:19" x14ac:dyDescent="0.35">
      <c r="A2171" s="559">
        <v>5937</v>
      </c>
      <c r="B2171" s="563" t="s">
        <v>484</v>
      </c>
      <c r="C2171" s="563" t="s">
        <v>29047</v>
      </c>
      <c r="D2171" s="563" t="s">
        <v>9982</v>
      </c>
      <c r="E2171" s="563" t="s">
        <v>9979</v>
      </c>
      <c r="F2171" s="563" t="s">
        <v>9980</v>
      </c>
      <c r="G2171" s="563" t="s">
        <v>9977</v>
      </c>
      <c r="H2171" s="563" t="s">
        <v>9981</v>
      </c>
      <c r="I2171" s="563" t="s">
        <v>26690</v>
      </c>
      <c r="J2171" s="563" t="s">
        <v>24001</v>
      </c>
      <c r="K2171" s="563" t="s">
        <v>154</v>
      </c>
      <c r="L2171" s="563" t="s">
        <v>24001</v>
      </c>
      <c r="M2171" s="563" t="s">
        <v>24001</v>
      </c>
      <c r="N2171" s="563" t="s">
        <v>24001</v>
      </c>
      <c r="O2171" s="564" t="s">
        <v>24001</v>
      </c>
      <c r="P2171" s="564" t="s">
        <v>24001</v>
      </c>
      <c r="Q2171" s="564">
        <v>33148</v>
      </c>
      <c r="R2171" s="564">
        <v>39598</v>
      </c>
      <c r="S2171" s="564" t="s">
        <v>30630</v>
      </c>
    </row>
    <row r="2172" spans="1:19" x14ac:dyDescent="0.35">
      <c r="A2172" s="562">
        <v>5938</v>
      </c>
      <c r="B2172" s="563" t="s">
        <v>484</v>
      </c>
      <c r="C2172" s="563" t="s">
        <v>29047</v>
      </c>
      <c r="D2172" s="563" t="s">
        <v>24728</v>
      </c>
      <c r="E2172" s="563" t="s">
        <v>9983</v>
      </c>
      <c r="F2172" s="563" t="s">
        <v>24729</v>
      </c>
      <c r="G2172" s="563" t="s">
        <v>9977</v>
      </c>
      <c r="H2172" s="563" t="s">
        <v>14476</v>
      </c>
      <c r="I2172" s="563" t="s">
        <v>26690</v>
      </c>
      <c r="J2172" s="563" t="s">
        <v>24001</v>
      </c>
      <c r="K2172" s="563" t="s">
        <v>24001</v>
      </c>
      <c r="L2172" s="563" t="s">
        <v>24001</v>
      </c>
      <c r="M2172" s="563" t="s">
        <v>24001</v>
      </c>
      <c r="N2172" s="563" t="s">
        <v>24001</v>
      </c>
      <c r="O2172" s="564" t="s">
        <v>24001</v>
      </c>
      <c r="P2172" s="564" t="s">
        <v>24001</v>
      </c>
      <c r="Q2172" s="564">
        <v>43424</v>
      </c>
      <c r="R2172" s="564">
        <v>43424.724351851903</v>
      </c>
      <c r="S2172" s="564" t="s">
        <v>34331</v>
      </c>
    </row>
    <row r="2173" spans="1:19" x14ac:dyDescent="0.35">
      <c r="A2173" s="559">
        <v>5939</v>
      </c>
      <c r="B2173" s="563" t="s">
        <v>484</v>
      </c>
      <c r="C2173" s="563" t="s">
        <v>29047</v>
      </c>
      <c r="D2173" s="563" t="s">
        <v>9987</v>
      </c>
      <c r="E2173" s="563" t="s">
        <v>9979</v>
      </c>
      <c r="F2173" s="563" t="s">
        <v>9985</v>
      </c>
      <c r="G2173" s="563" t="s">
        <v>9977</v>
      </c>
      <c r="H2173" s="563" t="s">
        <v>9986</v>
      </c>
      <c r="I2173" s="563" t="s">
        <v>26690</v>
      </c>
      <c r="J2173" s="563" t="s">
        <v>24001</v>
      </c>
      <c r="K2173" s="563" t="s">
        <v>24001</v>
      </c>
      <c r="L2173" s="563" t="s">
        <v>24001</v>
      </c>
      <c r="M2173" s="563" t="s">
        <v>24001</v>
      </c>
      <c r="N2173" s="563" t="s">
        <v>24001</v>
      </c>
      <c r="O2173" s="564" t="s">
        <v>24001</v>
      </c>
      <c r="P2173" s="564" t="s">
        <v>24001</v>
      </c>
      <c r="Q2173" s="564">
        <v>34284</v>
      </c>
      <c r="R2173" s="564"/>
      <c r="S2173" s="564" t="s">
        <v>9987</v>
      </c>
    </row>
    <row r="2174" spans="1:19" x14ac:dyDescent="0.35">
      <c r="A2174" s="559">
        <v>5940</v>
      </c>
      <c r="B2174" s="563" t="s">
        <v>484</v>
      </c>
      <c r="C2174" s="563" t="s">
        <v>29047</v>
      </c>
      <c r="D2174" s="563" t="s">
        <v>9989</v>
      </c>
      <c r="E2174" s="563" t="s">
        <v>9977</v>
      </c>
      <c r="F2174" s="563" t="s">
        <v>9988</v>
      </c>
      <c r="G2174" s="563" t="s">
        <v>9977</v>
      </c>
      <c r="H2174" s="563" t="s">
        <v>55</v>
      </c>
      <c r="I2174" s="563" t="s">
        <v>26690</v>
      </c>
      <c r="J2174" s="563" t="s">
        <v>24001</v>
      </c>
      <c r="K2174" s="563" t="s">
        <v>24001</v>
      </c>
      <c r="L2174" s="563" t="s">
        <v>24001</v>
      </c>
      <c r="M2174" s="563" t="s">
        <v>24001</v>
      </c>
      <c r="N2174" s="563" t="s">
        <v>24001</v>
      </c>
      <c r="O2174" s="564" t="s">
        <v>24001</v>
      </c>
      <c r="P2174" s="564" t="s">
        <v>24001</v>
      </c>
      <c r="Q2174" s="564">
        <v>33148</v>
      </c>
      <c r="R2174" s="564"/>
      <c r="S2174" s="564" t="s">
        <v>9989</v>
      </c>
    </row>
    <row r="2175" spans="1:19" x14ac:dyDescent="0.35">
      <c r="A2175" s="562">
        <v>5941</v>
      </c>
      <c r="B2175" s="563" t="s">
        <v>484</v>
      </c>
      <c r="C2175" s="563" t="s">
        <v>29047</v>
      </c>
      <c r="D2175" s="563" t="s">
        <v>9993</v>
      </c>
      <c r="E2175" s="563" t="s">
        <v>9990</v>
      </c>
      <c r="F2175" s="563" t="s">
        <v>9991</v>
      </c>
      <c r="G2175" s="563" t="s">
        <v>9977</v>
      </c>
      <c r="H2175" s="563" t="s">
        <v>9992</v>
      </c>
      <c r="I2175" s="563" t="s">
        <v>26690</v>
      </c>
      <c r="J2175" s="563" t="s">
        <v>24001</v>
      </c>
      <c r="K2175" s="563" t="s">
        <v>24001</v>
      </c>
      <c r="L2175" s="563" t="s">
        <v>24001</v>
      </c>
      <c r="M2175" s="563" t="s">
        <v>24001</v>
      </c>
      <c r="N2175" s="563" t="s">
        <v>24001</v>
      </c>
      <c r="O2175" s="564" t="s">
        <v>24001</v>
      </c>
      <c r="P2175" s="564" t="s">
        <v>24001</v>
      </c>
      <c r="Q2175" s="564">
        <v>33148</v>
      </c>
      <c r="R2175" s="564"/>
      <c r="S2175" s="564" t="s">
        <v>30631</v>
      </c>
    </row>
    <row r="2176" spans="1:19" x14ac:dyDescent="0.35">
      <c r="A2176" s="559">
        <v>5942</v>
      </c>
      <c r="B2176" s="563" t="s">
        <v>484</v>
      </c>
      <c r="C2176" s="563" t="s">
        <v>29047</v>
      </c>
      <c r="D2176" s="563" t="s">
        <v>9996</v>
      </c>
      <c r="E2176" s="563" t="s">
        <v>9994</v>
      </c>
      <c r="F2176" s="563" t="s">
        <v>9995</v>
      </c>
      <c r="G2176" s="563" t="s">
        <v>9977</v>
      </c>
      <c r="H2176" s="563" t="s">
        <v>6739</v>
      </c>
      <c r="I2176" s="563" t="s">
        <v>26690</v>
      </c>
      <c r="J2176" s="563" t="s">
        <v>24001</v>
      </c>
      <c r="K2176" s="563" t="s">
        <v>62</v>
      </c>
      <c r="L2176" s="563" t="s">
        <v>24001</v>
      </c>
      <c r="M2176" s="563" t="s">
        <v>24001</v>
      </c>
      <c r="N2176" s="563" t="s">
        <v>24001</v>
      </c>
      <c r="O2176" s="564" t="s">
        <v>24001</v>
      </c>
      <c r="P2176" s="564" t="s">
        <v>24001</v>
      </c>
      <c r="Q2176" s="564">
        <v>33148</v>
      </c>
      <c r="R2176" s="564"/>
      <c r="S2176" s="564" t="s">
        <v>30632</v>
      </c>
    </row>
    <row r="2177" spans="1:19" x14ac:dyDescent="0.35">
      <c r="A2177" s="559">
        <v>3478</v>
      </c>
      <c r="B2177" s="563" t="s">
        <v>484</v>
      </c>
      <c r="C2177" s="563" t="s">
        <v>29019</v>
      </c>
      <c r="D2177" s="563" t="s">
        <v>4005</v>
      </c>
      <c r="E2177" s="563" t="s">
        <v>3955</v>
      </c>
      <c r="F2177" s="563" t="s">
        <v>4003</v>
      </c>
      <c r="G2177" s="563" t="s">
        <v>4001</v>
      </c>
      <c r="H2177" s="563" t="s">
        <v>4004</v>
      </c>
      <c r="I2177" s="563" t="s">
        <v>26690</v>
      </c>
      <c r="J2177" s="563" t="s">
        <v>109</v>
      </c>
      <c r="K2177" s="563" t="s">
        <v>24001</v>
      </c>
      <c r="L2177" s="563" t="s">
        <v>24001</v>
      </c>
      <c r="M2177" s="563" t="s">
        <v>24001</v>
      </c>
      <c r="N2177" s="563" t="s">
        <v>24001</v>
      </c>
      <c r="O2177" s="564" t="s">
        <v>24001</v>
      </c>
      <c r="P2177" s="564" t="s">
        <v>24001</v>
      </c>
      <c r="Q2177" s="564">
        <v>33148</v>
      </c>
      <c r="R2177" s="564"/>
      <c r="S2177" s="564" t="s">
        <v>30633</v>
      </c>
    </row>
    <row r="2178" spans="1:19" x14ac:dyDescent="0.35">
      <c r="A2178" s="562">
        <v>3479</v>
      </c>
      <c r="B2178" s="563" t="s">
        <v>484</v>
      </c>
      <c r="C2178" s="563" t="s">
        <v>29019</v>
      </c>
      <c r="D2178" s="563" t="s">
        <v>4008</v>
      </c>
      <c r="E2178" s="563" t="s">
        <v>24001</v>
      </c>
      <c r="F2178" s="563" t="s">
        <v>4006</v>
      </c>
      <c r="G2178" s="563" t="s">
        <v>4001</v>
      </c>
      <c r="H2178" s="563" t="s">
        <v>4007</v>
      </c>
      <c r="I2178" s="563" t="s">
        <v>26690</v>
      </c>
      <c r="J2178" s="563" t="s">
        <v>109</v>
      </c>
      <c r="K2178" s="563" t="s">
        <v>24001</v>
      </c>
      <c r="L2178" s="563" t="s">
        <v>24001</v>
      </c>
      <c r="M2178" s="563" t="s">
        <v>24001</v>
      </c>
      <c r="N2178" s="563" t="s">
        <v>24001</v>
      </c>
      <c r="O2178" s="564" t="s">
        <v>24001</v>
      </c>
      <c r="P2178" s="564" t="s">
        <v>24001</v>
      </c>
      <c r="Q2178" s="564">
        <v>38771</v>
      </c>
      <c r="R2178" s="564"/>
      <c r="S2178" s="564" t="s">
        <v>30634</v>
      </c>
    </row>
    <row r="2179" spans="1:19" x14ac:dyDescent="0.35">
      <c r="A2179" s="559">
        <v>3480</v>
      </c>
      <c r="B2179" s="563" t="s">
        <v>484</v>
      </c>
      <c r="C2179" s="563" t="s">
        <v>29019</v>
      </c>
      <c r="D2179" s="563" t="s">
        <v>34332</v>
      </c>
      <c r="E2179" s="563" t="s">
        <v>3999</v>
      </c>
      <c r="F2179" s="563" t="s">
        <v>4000</v>
      </c>
      <c r="G2179" s="563" t="s">
        <v>4001</v>
      </c>
      <c r="H2179" s="563" t="s">
        <v>4002</v>
      </c>
      <c r="I2179" s="563" t="s">
        <v>26690</v>
      </c>
      <c r="J2179" s="563" t="s">
        <v>109</v>
      </c>
      <c r="K2179" s="563" t="s">
        <v>24001</v>
      </c>
      <c r="L2179" s="563" t="s">
        <v>24001</v>
      </c>
      <c r="M2179" s="563" t="s">
        <v>24001</v>
      </c>
      <c r="N2179" s="563" t="s">
        <v>24001</v>
      </c>
      <c r="O2179" s="564" t="s">
        <v>24001</v>
      </c>
      <c r="P2179" s="564" t="s">
        <v>24001</v>
      </c>
      <c r="Q2179" s="564">
        <v>33148</v>
      </c>
      <c r="R2179" s="564">
        <v>38715</v>
      </c>
      <c r="S2179" s="564" t="s">
        <v>34333</v>
      </c>
    </row>
    <row r="2180" spans="1:19" x14ac:dyDescent="0.35">
      <c r="A2180" s="559">
        <v>5003</v>
      </c>
      <c r="B2180" s="563" t="s">
        <v>484</v>
      </c>
      <c r="C2180" s="563" t="s">
        <v>30419</v>
      </c>
      <c r="D2180" s="563" t="s">
        <v>12013</v>
      </c>
      <c r="E2180" s="563" t="s">
        <v>12009</v>
      </c>
      <c r="F2180" s="563" t="s">
        <v>12010</v>
      </c>
      <c r="G2180" s="563" t="s">
        <v>12011</v>
      </c>
      <c r="H2180" s="563" t="s">
        <v>12012</v>
      </c>
      <c r="I2180" s="563" t="s">
        <v>26690</v>
      </c>
      <c r="J2180" s="563" t="s">
        <v>109</v>
      </c>
      <c r="K2180" s="563" t="s">
        <v>24001</v>
      </c>
      <c r="L2180" s="563" t="s">
        <v>24001</v>
      </c>
      <c r="M2180" s="563" t="s">
        <v>24001</v>
      </c>
      <c r="N2180" s="563" t="s">
        <v>24001</v>
      </c>
      <c r="O2180" s="564" t="s">
        <v>24001</v>
      </c>
      <c r="P2180" s="564" t="s">
        <v>24001</v>
      </c>
      <c r="Q2180" s="564">
        <v>33148</v>
      </c>
      <c r="R2180" s="564">
        <v>42023.457800925898</v>
      </c>
      <c r="S2180" s="564" t="s">
        <v>30635</v>
      </c>
    </row>
    <row r="2181" spans="1:19" x14ac:dyDescent="0.35">
      <c r="A2181" s="562">
        <v>2059</v>
      </c>
      <c r="B2181" s="563" t="s">
        <v>484</v>
      </c>
      <c r="C2181" s="563" t="s">
        <v>28698</v>
      </c>
      <c r="D2181" s="563" t="s">
        <v>5799</v>
      </c>
      <c r="E2181" s="563" t="s">
        <v>5795</v>
      </c>
      <c r="F2181" s="563" t="s">
        <v>5796</v>
      </c>
      <c r="G2181" s="563" t="s">
        <v>5797</v>
      </c>
      <c r="H2181" s="563" t="s">
        <v>5798</v>
      </c>
      <c r="I2181" s="563" t="s">
        <v>26690</v>
      </c>
      <c r="J2181" s="563" t="s">
        <v>109</v>
      </c>
      <c r="K2181" s="563" t="s">
        <v>24001</v>
      </c>
      <c r="L2181" s="563" t="s">
        <v>24001</v>
      </c>
      <c r="M2181" s="563" t="s">
        <v>24001</v>
      </c>
      <c r="N2181" s="563" t="s">
        <v>24001</v>
      </c>
      <c r="O2181" s="564" t="s">
        <v>24001</v>
      </c>
      <c r="P2181" s="564" t="s">
        <v>24001</v>
      </c>
      <c r="Q2181" s="564">
        <v>33148</v>
      </c>
      <c r="R2181" s="564"/>
      <c r="S2181" s="564" t="s">
        <v>30636</v>
      </c>
    </row>
    <row r="2182" spans="1:19" x14ac:dyDescent="0.35">
      <c r="A2182" s="559">
        <v>2060</v>
      </c>
      <c r="B2182" s="563" t="s">
        <v>484</v>
      </c>
      <c r="C2182" s="563" t="s">
        <v>28698</v>
      </c>
      <c r="D2182" s="563" t="s">
        <v>5802</v>
      </c>
      <c r="E2182" s="563" t="s">
        <v>5800</v>
      </c>
      <c r="F2182" s="563" t="s">
        <v>5801</v>
      </c>
      <c r="G2182" s="563" t="s">
        <v>5797</v>
      </c>
      <c r="H2182" s="563" t="s">
        <v>55</v>
      </c>
      <c r="I2182" s="563" t="s">
        <v>26690</v>
      </c>
      <c r="J2182" s="563" t="s">
        <v>24001</v>
      </c>
      <c r="K2182" s="563" t="s">
        <v>24001</v>
      </c>
      <c r="L2182" s="563" t="s">
        <v>24001</v>
      </c>
      <c r="M2182" s="563" t="s">
        <v>24001</v>
      </c>
      <c r="N2182" s="563" t="s">
        <v>24001</v>
      </c>
      <c r="O2182" s="564" t="s">
        <v>24001</v>
      </c>
      <c r="P2182" s="564" t="s">
        <v>24001</v>
      </c>
      <c r="Q2182" s="564">
        <v>33148</v>
      </c>
      <c r="R2182" s="564"/>
      <c r="S2182" s="564" t="s">
        <v>5802</v>
      </c>
    </row>
    <row r="2183" spans="1:19" x14ac:dyDescent="0.35">
      <c r="A2183" s="559">
        <v>2061</v>
      </c>
      <c r="B2183" s="563" t="s">
        <v>484</v>
      </c>
      <c r="C2183" s="563" t="s">
        <v>28698</v>
      </c>
      <c r="D2183" s="563" t="s">
        <v>5806</v>
      </c>
      <c r="E2183" s="563" t="s">
        <v>5803</v>
      </c>
      <c r="F2183" s="563" t="s">
        <v>5804</v>
      </c>
      <c r="G2183" s="563" t="s">
        <v>5797</v>
      </c>
      <c r="H2183" s="563" t="s">
        <v>5805</v>
      </c>
      <c r="I2183" s="563" t="s">
        <v>26690</v>
      </c>
      <c r="J2183" s="563" t="s">
        <v>109</v>
      </c>
      <c r="K2183" s="563" t="s">
        <v>24001</v>
      </c>
      <c r="L2183" s="563" t="s">
        <v>24001</v>
      </c>
      <c r="M2183" s="563" t="s">
        <v>24001</v>
      </c>
      <c r="N2183" s="563" t="s">
        <v>24001</v>
      </c>
      <c r="O2183" s="564" t="s">
        <v>24001</v>
      </c>
      <c r="P2183" s="564" t="s">
        <v>24001</v>
      </c>
      <c r="Q2183" s="564">
        <v>33148</v>
      </c>
      <c r="R2183" s="564"/>
      <c r="S2183" s="564" t="s">
        <v>30637</v>
      </c>
    </row>
    <row r="2184" spans="1:19" x14ac:dyDescent="0.35">
      <c r="A2184" s="562">
        <v>2062</v>
      </c>
      <c r="B2184" s="563" t="s">
        <v>484</v>
      </c>
      <c r="C2184" s="563" t="s">
        <v>28698</v>
      </c>
      <c r="D2184" s="563" t="s">
        <v>5809</v>
      </c>
      <c r="E2184" s="563" t="s">
        <v>5795</v>
      </c>
      <c r="F2184" s="563" t="s">
        <v>5807</v>
      </c>
      <c r="G2184" s="563" t="s">
        <v>5797</v>
      </c>
      <c r="H2184" s="563" t="s">
        <v>5808</v>
      </c>
      <c r="I2184" s="563" t="s">
        <v>26690</v>
      </c>
      <c r="J2184" s="563" t="s">
        <v>109</v>
      </c>
      <c r="K2184" s="563" t="s">
        <v>24001</v>
      </c>
      <c r="L2184" s="563" t="s">
        <v>24001</v>
      </c>
      <c r="M2184" s="563" t="s">
        <v>24001</v>
      </c>
      <c r="N2184" s="563" t="s">
        <v>24001</v>
      </c>
      <c r="O2184" s="564" t="s">
        <v>24001</v>
      </c>
      <c r="P2184" s="564" t="s">
        <v>24001</v>
      </c>
      <c r="Q2184" s="564">
        <v>41155</v>
      </c>
      <c r="R2184" s="564"/>
      <c r="S2184" s="564" t="s">
        <v>30638</v>
      </c>
    </row>
    <row r="2185" spans="1:19" x14ac:dyDescent="0.35">
      <c r="A2185" s="559">
        <v>5837</v>
      </c>
      <c r="B2185" s="563" t="s">
        <v>484</v>
      </c>
      <c r="C2185" s="563" t="s">
        <v>4519</v>
      </c>
      <c r="D2185" s="563" t="s">
        <v>4522</v>
      </c>
      <c r="E2185" s="563" t="s">
        <v>24001</v>
      </c>
      <c r="F2185" s="563" t="s">
        <v>4520</v>
      </c>
      <c r="G2185" s="563" t="s">
        <v>4521</v>
      </c>
      <c r="H2185" s="563" t="s">
        <v>389</v>
      </c>
      <c r="I2185" s="563" t="s">
        <v>26690</v>
      </c>
      <c r="J2185" s="563" t="s">
        <v>109</v>
      </c>
      <c r="K2185" s="563" t="s">
        <v>24001</v>
      </c>
      <c r="L2185" s="563" t="s">
        <v>24001</v>
      </c>
      <c r="M2185" s="563" t="s">
        <v>24001</v>
      </c>
      <c r="N2185" s="563" t="s">
        <v>24001</v>
      </c>
      <c r="O2185" s="564" t="s">
        <v>24001</v>
      </c>
      <c r="P2185" s="564" t="s">
        <v>24001</v>
      </c>
      <c r="Q2185" s="564">
        <v>40604</v>
      </c>
      <c r="R2185" s="564">
        <v>41359.419976851903</v>
      </c>
      <c r="S2185" s="564" t="s">
        <v>30639</v>
      </c>
    </row>
    <row r="2186" spans="1:19" x14ac:dyDescent="0.35">
      <c r="A2186" s="559">
        <v>1469</v>
      </c>
      <c r="B2186" s="563" t="s">
        <v>484</v>
      </c>
      <c r="C2186" s="563" t="s">
        <v>3680</v>
      </c>
      <c r="D2186" s="563" t="s">
        <v>3690</v>
      </c>
      <c r="E2186" s="563" t="s">
        <v>3686</v>
      </c>
      <c r="F2186" s="563" t="s">
        <v>3687</v>
      </c>
      <c r="G2186" s="563" t="s">
        <v>3688</v>
      </c>
      <c r="H2186" s="563" t="s">
        <v>3689</v>
      </c>
      <c r="I2186" s="563" t="s">
        <v>26690</v>
      </c>
      <c r="J2186" s="563" t="s">
        <v>109</v>
      </c>
      <c r="K2186" s="563" t="s">
        <v>24001</v>
      </c>
      <c r="L2186" s="563" t="s">
        <v>24001</v>
      </c>
      <c r="M2186" s="563" t="s">
        <v>24001</v>
      </c>
      <c r="N2186" s="563" t="s">
        <v>24001</v>
      </c>
      <c r="O2186" s="564" t="s">
        <v>24001</v>
      </c>
      <c r="P2186" s="564" t="s">
        <v>24001</v>
      </c>
      <c r="Q2186" s="564">
        <v>33148</v>
      </c>
      <c r="R2186" s="564"/>
      <c r="S2186" s="564" t="s">
        <v>30640</v>
      </c>
    </row>
    <row r="2187" spans="1:19" x14ac:dyDescent="0.35">
      <c r="A2187" s="562">
        <v>5414</v>
      </c>
      <c r="B2187" s="563" t="s">
        <v>484</v>
      </c>
      <c r="C2187" s="563" t="s">
        <v>28883</v>
      </c>
      <c r="D2187" s="563" t="s">
        <v>24114</v>
      </c>
      <c r="E2187" s="563" t="s">
        <v>14054</v>
      </c>
      <c r="F2187" s="563" t="s">
        <v>14055</v>
      </c>
      <c r="G2187" s="563" t="s">
        <v>24115</v>
      </c>
      <c r="H2187" s="563" t="s">
        <v>5635</v>
      </c>
      <c r="I2187" s="563" t="s">
        <v>26690</v>
      </c>
      <c r="J2187" s="563" t="s">
        <v>24001</v>
      </c>
      <c r="K2187" s="563" t="s">
        <v>24001</v>
      </c>
      <c r="L2187" s="563" t="s">
        <v>24001</v>
      </c>
      <c r="M2187" s="563" t="s">
        <v>24001</v>
      </c>
      <c r="N2187" s="563" t="s">
        <v>24001</v>
      </c>
      <c r="O2187" s="564" t="s">
        <v>24001</v>
      </c>
      <c r="P2187" s="564" t="s">
        <v>24001</v>
      </c>
      <c r="Q2187" s="564">
        <v>33148</v>
      </c>
      <c r="R2187" s="564">
        <v>42317.729745370401</v>
      </c>
      <c r="S2187" s="564" t="s">
        <v>30641</v>
      </c>
    </row>
    <row r="2188" spans="1:19" x14ac:dyDescent="0.35">
      <c r="A2188" s="559">
        <v>2907</v>
      </c>
      <c r="B2188" s="563" t="s">
        <v>484</v>
      </c>
      <c r="C2188" s="563" t="s">
        <v>8880</v>
      </c>
      <c r="D2188" s="563" t="s">
        <v>9008</v>
      </c>
      <c r="E2188" s="563" t="s">
        <v>9004</v>
      </c>
      <c r="F2188" s="563" t="s">
        <v>9005</v>
      </c>
      <c r="G2188" s="563" t="s">
        <v>9006</v>
      </c>
      <c r="H2188" s="563" t="s">
        <v>9007</v>
      </c>
      <c r="I2188" s="563" t="s">
        <v>26690</v>
      </c>
      <c r="J2188" s="563" t="s">
        <v>24001</v>
      </c>
      <c r="K2188" s="563" t="s">
        <v>62</v>
      </c>
      <c r="L2188" s="563" t="s">
        <v>24001</v>
      </c>
      <c r="M2188" s="563" t="s">
        <v>24001</v>
      </c>
      <c r="N2188" s="563" t="s">
        <v>24001</v>
      </c>
      <c r="O2188" s="564" t="s">
        <v>24001</v>
      </c>
      <c r="P2188" s="564" t="s">
        <v>24001</v>
      </c>
      <c r="Q2188" s="564">
        <v>33148</v>
      </c>
      <c r="R2188" s="564">
        <v>41432.4609837963</v>
      </c>
      <c r="S2188" s="564" t="s">
        <v>30642</v>
      </c>
    </row>
    <row r="2189" spans="1:19" x14ac:dyDescent="0.35">
      <c r="A2189" s="559">
        <v>2908</v>
      </c>
      <c r="B2189" s="563" t="s">
        <v>484</v>
      </c>
      <c r="C2189" s="563" t="s">
        <v>8880</v>
      </c>
      <c r="D2189" s="563" t="s">
        <v>9012</v>
      </c>
      <c r="E2189" s="563" t="s">
        <v>9009</v>
      </c>
      <c r="F2189" s="563" t="s">
        <v>9010</v>
      </c>
      <c r="G2189" s="563" t="s">
        <v>9006</v>
      </c>
      <c r="H2189" s="563" t="s">
        <v>9011</v>
      </c>
      <c r="I2189" s="563" t="s">
        <v>26690</v>
      </c>
      <c r="J2189" s="563" t="s">
        <v>24001</v>
      </c>
      <c r="K2189" s="563" t="s">
        <v>62</v>
      </c>
      <c r="L2189" s="563" t="s">
        <v>24001</v>
      </c>
      <c r="M2189" s="563" t="s">
        <v>24001</v>
      </c>
      <c r="N2189" s="563" t="s">
        <v>24001</v>
      </c>
      <c r="O2189" s="564" t="s">
        <v>24001</v>
      </c>
      <c r="P2189" s="564" t="s">
        <v>24001</v>
      </c>
      <c r="Q2189" s="564">
        <v>33148</v>
      </c>
      <c r="R2189" s="564"/>
      <c r="S2189" s="564" t="s">
        <v>30643</v>
      </c>
    </row>
    <row r="2190" spans="1:19" x14ac:dyDescent="0.35">
      <c r="A2190" s="562">
        <v>2909</v>
      </c>
      <c r="B2190" s="563" t="s">
        <v>484</v>
      </c>
      <c r="C2190" s="563" t="s">
        <v>8880</v>
      </c>
      <c r="D2190" s="563" t="s">
        <v>9016</v>
      </c>
      <c r="E2190" s="563" t="s">
        <v>9013</v>
      </c>
      <c r="F2190" s="563" t="s">
        <v>9014</v>
      </c>
      <c r="G2190" s="563" t="s">
        <v>9006</v>
      </c>
      <c r="H2190" s="563" t="s">
        <v>9015</v>
      </c>
      <c r="I2190" s="563" t="s">
        <v>26690</v>
      </c>
      <c r="J2190" s="563" t="s">
        <v>24001</v>
      </c>
      <c r="K2190" s="563" t="s">
        <v>24001</v>
      </c>
      <c r="L2190" s="563" t="s">
        <v>24001</v>
      </c>
      <c r="M2190" s="563" t="s">
        <v>24001</v>
      </c>
      <c r="N2190" s="563" t="s">
        <v>24001</v>
      </c>
      <c r="O2190" s="564" t="s">
        <v>24001</v>
      </c>
      <c r="P2190" s="564" t="s">
        <v>24001</v>
      </c>
      <c r="Q2190" s="564">
        <v>33148</v>
      </c>
      <c r="R2190" s="564">
        <v>38182</v>
      </c>
      <c r="S2190" s="564" t="s">
        <v>30644</v>
      </c>
    </row>
    <row r="2191" spans="1:19" x14ac:dyDescent="0.35">
      <c r="A2191" s="559">
        <v>2910</v>
      </c>
      <c r="B2191" s="563" t="s">
        <v>484</v>
      </c>
      <c r="C2191" s="563" t="s">
        <v>8880</v>
      </c>
      <c r="D2191" s="563" t="s">
        <v>9020</v>
      </c>
      <c r="E2191" s="563" t="s">
        <v>9017</v>
      </c>
      <c r="F2191" s="563" t="s">
        <v>9018</v>
      </c>
      <c r="G2191" s="563" t="s">
        <v>9006</v>
      </c>
      <c r="H2191" s="563" t="s">
        <v>9019</v>
      </c>
      <c r="I2191" s="563" t="s">
        <v>26690</v>
      </c>
      <c r="J2191" s="563" t="s">
        <v>24001</v>
      </c>
      <c r="K2191" s="563" t="s">
        <v>24001</v>
      </c>
      <c r="L2191" s="563" t="s">
        <v>24001</v>
      </c>
      <c r="M2191" s="563" t="s">
        <v>24001</v>
      </c>
      <c r="N2191" s="563" t="s">
        <v>24001</v>
      </c>
      <c r="O2191" s="564" t="s">
        <v>24001</v>
      </c>
      <c r="P2191" s="564" t="s">
        <v>24001</v>
      </c>
      <c r="Q2191" s="564">
        <v>33148</v>
      </c>
      <c r="R2191" s="564"/>
      <c r="S2191" s="564" t="s">
        <v>30645</v>
      </c>
    </row>
    <row r="2192" spans="1:19" x14ac:dyDescent="0.35">
      <c r="A2192" s="559">
        <v>2911</v>
      </c>
      <c r="B2192" s="563" t="s">
        <v>484</v>
      </c>
      <c r="C2192" s="563" t="s">
        <v>8880</v>
      </c>
      <c r="D2192" s="563" t="s">
        <v>9024</v>
      </c>
      <c r="E2192" s="563" t="s">
        <v>9021</v>
      </c>
      <c r="F2192" s="563" t="s">
        <v>9022</v>
      </c>
      <c r="G2192" s="563" t="s">
        <v>9006</v>
      </c>
      <c r="H2192" s="563" t="s">
        <v>9023</v>
      </c>
      <c r="I2192" s="563" t="s">
        <v>26690</v>
      </c>
      <c r="J2192" s="563" t="s">
        <v>24001</v>
      </c>
      <c r="K2192" s="563" t="s">
        <v>154</v>
      </c>
      <c r="L2192" s="563" t="s">
        <v>24001</v>
      </c>
      <c r="M2192" s="563" t="s">
        <v>24001</v>
      </c>
      <c r="N2192" s="563" t="s">
        <v>24001</v>
      </c>
      <c r="O2192" s="564" t="s">
        <v>24001</v>
      </c>
      <c r="P2192" s="564" t="s">
        <v>24001</v>
      </c>
      <c r="Q2192" s="564">
        <v>35844</v>
      </c>
      <c r="R2192" s="564">
        <v>41431.495763888903</v>
      </c>
      <c r="S2192" s="564" t="s">
        <v>30646</v>
      </c>
    </row>
    <row r="2193" spans="1:19" x14ac:dyDescent="0.35">
      <c r="A2193" s="562">
        <v>2912</v>
      </c>
      <c r="B2193" s="563" t="s">
        <v>484</v>
      </c>
      <c r="C2193" s="563" t="s">
        <v>8880</v>
      </c>
      <c r="D2193" s="563" t="s">
        <v>9028</v>
      </c>
      <c r="E2193" s="563" t="s">
        <v>9025</v>
      </c>
      <c r="F2193" s="563" t="s">
        <v>9026</v>
      </c>
      <c r="G2193" s="563" t="s">
        <v>9006</v>
      </c>
      <c r="H2193" s="563" t="s">
        <v>9027</v>
      </c>
      <c r="I2193" s="563" t="s">
        <v>26690</v>
      </c>
      <c r="J2193" s="563" t="s">
        <v>24001</v>
      </c>
      <c r="K2193" s="563" t="s">
        <v>24001</v>
      </c>
      <c r="L2193" s="563" t="s">
        <v>24001</v>
      </c>
      <c r="M2193" s="563" t="s">
        <v>24001</v>
      </c>
      <c r="N2193" s="563" t="s">
        <v>24001</v>
      </c>
      <c r="O2193" s="564" t="s">
        <v>24001</v>
      </c>
      <c r="P2193" s="564" t="s">
        <v>24001</v>
      </c>
      <c r="Q2193" s="564">
        <v>33148</v>
      </c>
      <c r="R2193" s="564"/>
      <c r="S2193" s="564" t="s">
        <v>30647</v>
      </c>
    </row>
    <row r="2194" spans="1:19" x14ac:dyDescent="0.35">
      <c r="A2194" s="559">
        <v>2913</v>
      </c>
      <c r="B2194" s="563" t="s">
        <v>484</v>
      </c>
      <c r="C2194" s="563" t="s">
        <v>8880</v>
      </c>
      <c r="D2194" s="563" t="s">
        <v>9032</v>
      </c>
      <c r="E2194" s="563" t="s">
        <v>9029</v>
      </c>
      <c r="F2194" s="563" t="s">
        <v>9030</v>
      </c>
      <c r="G2194" s="563" t="s">
        <v>9006</v>
      </c>
      <c r="H2194" s="563" t="s">
        <v>9031</v>
      </c>
      <c r="I2194" s="563" t="s">
        <v>26690</v>
      </c>
      <c r="J2194" s="563" t="s">
        <v>24001</v>
      </c>
      <c r="K2194" s="563" t="s">
        <v>24001</v>
      </c>
      <c r="L2194" s="563" t="s">
        <v>24001</v>
      </c>
      <c r="M2194" s="563" t="s">
        <v>24001</v>
      </c>
      <c r="N2194" s="563" t="s">
        <v>24001</v>
      </c>
      <c r="O2194" s="564" t="s">
        <v>24001</v>
      </c>
      <c r="P2194" s="564" t="s">
        <v>24001</v>
      </c>
      <c r="Q2194" s="564">
        <v>33239</v>
      </c>
      <c r="R2194" s="564"/>
      <c r="S2194" s="564" t="s">
        <v>9032</v>
      </c>
    </row>
    <row r="2195" spans="1:19" x14ac:dyDescent="0.35">
      <c r="A2195" s="559">
        <v>2914</v>
      </c>
      <c r="B2195" s="563" t="s">
        <v>484</v>
      </c>
      <c r="C2195" s="563" t="s">
        <v>8880</v>
      </c>
      <c r="D2195" s="563" t="s">
        <v>9034</v>
      </c>
      <c r="E2195" s="563" t="s">
        <v>9029</v>
      </c>
      <c r="F2195" s="563" t="s">
        <v>9033</v>
      </c>
      <c r="G2195" s="563" t="s">
        <v>9006</v>
      </c>
      <c r="H2195" s="563" t="s">
        <v>908</v>
      </c>
      <c r="I2195" s="563" t="s">
        <v>26690</v>
      </c>
      <c r="J2195" s="563" t="s">
        <v>24001</v>
      </c>
      <c r="K2195" s="563" t="s">
        <v>24001</v>
      </c>
      <c r="L2195" s="563" t="s">
        <v>24001</v>
      </c>
      <c r="M2195" s="563" t="s">
        <v>24001</v>
      </c>
      <c r="N2195" s="563" t="s">
        <v>24001</v>
      </c>
      <c r="O2195" s="564" t="s">
        <v>24001</v>
      </c>
      <c r="P2195" s="564" t="s">
        <v>24001</v>
      </c>
      <c r="Q2195" s="564">
        <v>33148</v>
      </c>
      <c r="R2195" s="564"/>
      <c r="S2195" s="564" t="s">
        <v>30648</v>
      </c>
    </row>
    <row r="2196" spans="1:19" x14ac:dyDescent="0.35">
      <c r="A2196" s="562">
        <v>2915</v>
      </c>
      <c r="B2196" s="563" t="s">
        <v>484</v>
      </c>
      <c r="C2196" s="563" t="s">
        <v>8880</v>
      </c>
      <c r="D2196" s="563" t="s">
        <v>9037</v>
      </c>
      <c r="E2196" s="563" t="s">
        <v>9035</v>
      </c>
      <c r="F2196" s="563" t="s">
        <v>9036</v>
      </c>
      <c r="G2196" s="563" t="s">
        <v>9006</v>
      </c>
      <c r="H2196" s="563" t="s">
        <v>6455</v>
      </c>
      <c r="I2196" s="563" t="s">
        <v>26690</v>
      </c>
      <c r="J2196" s="563" t="s">
        <v>24001</v>
      </c>
      <c r="K2196" s="563" t="s">
        <v>62</v>
      </c>
      <c r="L2196" s="563" t="s">
        <v>24001</v>
      </c>
      <c r="M2196" s="563" t="s">
        <v>24001</v>
      </c>
      <c r="N2196" s="563" t="s">
        <v>24001</v>
      </c>
      <c r="O2196" s="564" t="s">
        <v>24001</v>
      </c>
      <c r="P2196" s="564" t="s">
        <v>24001</v>
      </c>
      <c r="Q2196" s="564">
        <v>33148</v>
      </c>
      <c r="R2196" s="564"/>
      <c r="S2196" s="564" t="s">
        <v>30649</v>
      </c>
    </row>
    <row r="2197" spans="1:19" x14ac:dyDescent="0.35">
      <c r="A2197" s="559">
        <v>2916</v>
      </c>
      <c r="B2197" s="563" t="s">
        <v>484</v>
      </c>
      <c r="C2197" s="563" t="s">
        <v>8880</v>
      </c>
      <c r="D2197" s="563" t="s">
        <v>9040</v>
      </c>
      <c r="E2197" s="563" t="s">
        <v>9038</v>
      </c>
      <c r="F2197" s="563" t="s">
        <v>9039</v>
      </c>
      <c r="G2197" s="563" t="s">
        <v>9006</v>
      </c>
      <c r="H2197" s="563" t="s">
        <v>6455</v>
      </c>
      <c r="I2197" s="563" t="s">
        <v>26690</v>
      </c>
      <c r="J2197" s="563" t="s">
        <v>24001</v>
      </c>
      <c r="K2197" s="563" t="s">
        <v>24001</v>
      </c>
      <c r="L2197" s="563" t="s">
        <v>24001</v>
      </c>
      <c r="M2197" s="563" t="s">
        <v>24001</v>
      </c>
      <c r="N2197" s="563" t="s">
        <v>24001</v>
      </c>
      <c r="O2197" s="564" t="s">
        <v>24001</v>
      </c>
      <c r="P2197" s="564" t="s">
        <v>24001</v>
      </c>
      <c r="Q2197" s="564">
        <v>35094</v>
      </c>
      <c r="R2197" s="564">
        <v>38694</v>
      </c>
      <c r="S2197" s="564" t="s">
        <v>30650</v>
      </c>
    </row>
    <row r="2198" spans="1:19" x14ac:dyDescent="0.35">
      <c r="A2198" s="559">
        <v>2917</v>
      </c>
      <c r="B2198" s="563" t="s">
        <v>484</v>
      </c>
      <c r="C2198" s="563" t="s">
        <v>8880</v>
      </c>
      <c r="D2198" s="563" t="s">
        <v>9044</v>
      </c>
      <c r="E2198" s="563" t="s">
        <v>9041</v>
      </c>
      <c r="F2198" s="563" t="s">
        <v>9042</v>
      </c>
      <c r="G2198" s="563" t="s">
        <v>9006</v>
      </c>
      <c r="H2198" s="563" t="s">
        <v>9043</v>
      </c>
      <c r="I2198" s="563" t="s">
        <v>26690</v>
      </c>
      <c r="J2198" s="563" t="s">
        <v>24001</v>
      </c>
      <c r="K2198" s="563" t="s">
        <v>154</v>
      </c>
      <c r="L2198" s="563" t="s">
        <v>24001</v>
      </c>
      <c r="M2198" s="563" t="s">
        <v>24001</v>
      </c>
      <c r="N2198" s="563" t="s">
        <v>24001</v>
      </c>
      <c r="O2198" s="564" t="s">
        <v>24001</v>
      </c>
      <c r="P2198" s="564" t="s">
        <v>24001</v>
      </c>
      <c r="Q2198" s="564">
        <v>34723</v>
      </c>
      <c r="R2198" s="564">
        <v>40038</v>
      </c>
      <c r="S2198" s="564" t="s">
        <v>34334</v>
      </c>
    </row>
    <row r="2199" spans="1:19" x14ac:dyDescent="0.35">
      <c r="A2199" s="562">
        <v>2918</v>
      </c>
      <c r="B2199" s="563" t="s">
        <v>484</v>
      </c>
      <c r="C2199" s="563" t="s">
        <v>8880</v>
      </c>
      <c r="D2199" s="563" t="s">
        <v>9048</v>
      </c>
      <c r="E2199" s="563" t="s">
        <v>9045</v>
      </c>
      <c r="F2199" s="563" t="s">
        <v>9046</v>
      </c>
      <c r="G2199" s="563" t="s">
        <v>9006</v>
      </c>
      <c r="H2199" s="563" t="s">
        <v>9047</v>
      </c>
      <c r="I2199" s="563" t="s">
        <v>26690</v>
      </c>
      <c r="J2199" s="563" t="s">
        <v>109</v>
      </c>
      <c r="K2199" s="563" t="s">
        <v>24001</v>
      </c>
      <c r="L2199" s="563" t="s">
        <v>24001</v>
      </c>
      <c r="M2199" s="563" t="s">
        <v>24001</v>
      </c>
      <c r="N2199" s="563" t="s">
        <v>24001</v>
      </c>
      <c r="O2199" s="564" t="s">
        <v>24001</v>
      </c>
      <c r="P2199" s="564" t="s">
        <v>24001</v>
      </c>
      <c r="Q2199" s="564">
        <v>41211</v>
      </c>
      <c r="R2199" s="564"/>
      <c r="S2199" s="564" t="s">
        <v>30651</v>
      </c>
    </row>
    <row r="2200" spans="1:19" x14ac:dyDescent="0.35">
      <c r="A2200" s="559">
        <v>2919</v>
      </c>
      <c r="B2200" s="563" t="s">
        <v>484</v>
      </c>
      <c r="C2200" s="563" t="s">
        <v>8880</v>
      </c>
      <c r="D2200" s="563" t="s">
        <v>9052</v>
      </c>
      <c r="E2200" s="563" t="s">
        <v>9049</v>
      </c>
      <c r="F2200" s="563" t="s">
        <v>9050</v>
      </c>
      <c r="G2200" s="563" t="s">
        <v>9006</v>
      </c>
      <c r="H2200" s="563" t="s">
        <v>9051</v>
      </c>
      <c r="I2200" s="563" t="s">
        <v>26690</v>
      </c>
      <c r="J2200" s="563" t="s">
        <v>24001</v>
      </c>
      <c r="K2200" s="563" t="s">
        <v>24001</v>
      </c>
      <c r="L2200" s="563" t="s">
        <v>24001</v>
      </c>
      <c r="M2200" s="563" t="s">
        <v>24001</v>
      </c>
      <c r="N2200" s="563" t="s">
        <v>24001</v>
      </c>
      <c r="O2200" s="564" t="s">
        <v>24001</v>
      </c>
      <c r="P2200" s="564" t="s">
        <v>24001</v>
      </c>
      <c r="Q2200" s="564">
        <v>33148</v>
      </c>
      <c r="R2200" s="564"/>
      <c r="S2200" s="564" t="s">
        <v>30652</v>
      </c>
    </row>
    <row r="2201" spans="1:19" x14ac:dyDescent="0.35">
      <c r="A2201" s="559">
        <v>2920</v>
      </c>
      <c r="B2201" s="563" t="s">
        <v>484</v>
      </c>
      <c r="C2201" s="563" t="s">
        <v>8880</v>
      </c>
      <c r="D2201" s="563" t="s">
        <v>9054</v>
      </c>
      <c r="E2201" s="563" t="s">
        <v>24001</v>
      </c>
      <c r="F2201" s="563" t="s">
        <v>9053</v>
      </c>
      <c r="G2201" s="563" t="s">
        <v>9006</v>
      </c>
      <c r="H2201" s="563" t="s">
        <v>9051</v>
      </c>
      <c r="I2201" s="563" t="s">
        <v>26690</v>
      </c>
      <c r="J2201" s="563" t="s">
        <v>24001</v>
      </c>
      <c r="K2201" s="563" t="s">
        <v>24001</v>
      </c>
      <c r="L2201" s="563" t="s">
        <v>24001</v>
      </c>
      <c r="M2201" s="563" t="s">
        <v>24001</v>
      </c>
      <c r="N2201" s="563" t="s">
        <v>24001</v>
      </c>
      <c r="O2201" s="564" t="s">
        <v>24001</v>
      </c>
      <c r="P2201" s="564" t="s">
        <v>24001</v>
      </c>
      <c r="Q2201" s="564">
        <v>39779</v>
      </c>
      <c r="R2201" s="564"/>
      <c r="S2201" s="564" t="s">
        <v>30653</v>
      </c>
    </row>
    <row r="2202" spans="1:19" x14ac:dyDescent="0.35">
      <c r="A2202" s="562">
        <v>2921</v>
      </c>
      <c r="B2202" s="563" t="s">
        <v>484</v>
      </c>
      <c r="C2202" s="563" t="s">
        <v>8880</v>
      </c>
      <c r="D2202" s="563" t="s">
        <v>24730</v>
      </c>
      <c r="E2202" s="563" t="s">
        <v>24731</v>
      </c>
      <c r="F2202" s="563" t="s">
        <v>24732</v>
      </c>
      <c r="G2202" s="563" t="s">
        <v>9006</v>
      </c>
      <c r="H2202" s="563" t="s">
        <v>24733</v>
      </c>
      <c r="I2202" s="563" t="s">
        <v>26690</v>
      </c>
      <c r="J2202" s="563" t="s">
        <v>109</v>
      </c>
      <c r="K2202" s="563" t="s">
        <v>24001</v>
      </c>
      <c r="L2202" s="563" t="s">
        <v>24001</v>
      </c>
      <c r="M2202" s="563" t="s">
        <v>24001</v>
      </c>
      <c r="N2202" s="563" t="s">
        <v>24001</v>
      </c>
      <c r="O2202" s="564" t="s">
        <v>24001</v>
      </c>
      <c r="P2202" s="564" t="s">
        <v>24001</v>
      </c>
      <c r="Q2202" s="564">
        <v>43801</v>
      </c>
      <c r="R2202" s="564"/>
      <c r="S2202" s="564" t="s">
        <v>30654</v>
      </c>
    </row>
    <row r="2203" spans="1:19" x14ac:dyDescent="0.35">
      <c r="A2203" s="559">
        <v>2922</v>
      </c>
      <c r="B2203" s="563" t="s">
        <v>484</v>
      </c>
      <c r="C2203" s="563" t="s">
        <v>8880</v>
      </c>
      <c r="D2203" s="563" t="s">
        <v>9058</v>
      </c>
      <c r="E2203" s="563" t="s">
        <v>9055</v>
      </c>
      <c r="F2203" s="563" t="s">
        <v>9056</v>
      </c>
      <c r="G2203" s="563" t="s">
        <v>9006</v>
      </c>
      <c r="H2203" s="563" t="s">
        <v>9057</v>
      </c>
      <c r="I2203" s="563" t="s">
        <v>26690</v>
      </c>
      <c r="J2203" s="563" t="s">
        <v>24001</v>
      </c>
      <c r="K2203" s="563" t="s">
        <v>24001</v>
      </c>
      <c r="L2203" s="563" t="s">
        <v>27758</v>
      </c>
      <c r="M2203" s="563" t="s">
        <v>24001</v>
      </c>
      <c r="N2203" s="563" t="s">
        <v>24001</v>
      </c>
      <c r="O2203" s="564" t="s">
        <v>24001</v>
      </c>
      <c r="P2203" s="564" t="s">
        <v>24001</v>
      </c>
      <c r="Q2203" s="564">
        <v>41432</v>
      </c>
      <c r="R2203" s="564"/>
      <c r="S2203" s="564" t="s">
        <v>30655</v>
      </c>
    </row>
    <row r="2204" spans="1:19" x14ac:dyDescent="0.35">
      <c r="A2204" s="559">
        <v>2923</v>
      </c>
      <c r="B2204" s="563" t="s">
        <v>484</v>
      </c>
      <c r="C2204" s="563" t="s">
        <v>8880</v>
      </c>
      <c r="D2204" s="563" t="s">
        <v>9062</v>
      </c>
      <c r="E2204" s="563" t="s">
        <v>9059</v>
      </c>
      <c r="F2204" s="563" t="s">
        <v>9060</v>
      </c>
      <c r="G2204" s="563" t="s">
        <v>9006</v>
      </c>
      <c r="H2204" s="563" t="s">
        <v>9061</v>
      </c>
      <c r="I2204" s="563" t="s">
        <v>26690</v>
      </c>
      <c r="J2204" s="563" t="s">
        <v>24001</v>
      </c>
      <c r="K2204" s="563" t="s">
        <v>24001</v>
      </c>
      <c r="L2204" s="563" t="s">
        <v>24001</v>
      </c>
      <c r="M2204" s="563" t="s">
        <v>24001</v>
      </c>
      <c r="N2204" s="563" t="s">
        <v>24001</v>
      </c>
      <c r="O2204" s="564" t="s">
        <v>24001</v>
      </c>
      <c r="P2204" s="564" t="s">
        <v>24001</v>
      </c>
      <c r="Q2204" s="564">
        <v>33148</v>
      </c>
      <c r="R2204" s="564"/>
      <c r="S2204" s="564" t="s">
        <v>30656</v>
      </c>
    </row>
    <row r="2205" spans="1:19" x14ac:dyDescent="0.35">
      <c r="A2205" s="562">
        <v>2924</v>
      </c>
      <c r="B2205" s="563" t="s">
        <v>484</v>
      </c>
      <c r="C2205" s="563" t="s">
        <v>8880</v>
      </c>
      <c r="D2205" s="563" t="s">
        <v>9066</v>
      </c>
      <c r="E2205" s="563" t="s">
        <v>9063</v>
      </c>
      <c r="F2205" s="563" t="s">
        <v>9064</v>
      </c>
      <c r="G2205" s="563" t="s">
        <v>9006</v>
      </c>
      <c r="H2205" s="563" t="s">
        <v>9065</v>
      </c>
      <c r="I2205" s="563" t="s">
        <v>26691</v>
      </c>
      <c r="J2205" s="563" t="s">
        <v>24001</v>
      </c>
      <c r="K2205" s="563" t="s">
        <v>24001</v>
      </c>
      <c r="L2205" s="563" t="s">
        <v>24001</v>
      </c>
      <c r="M2205" s="563" t="s">
        <v>24001</v>
      </c>
      <c r="N2205" s="563" t="s">
        <v>24001</v>
      </c>
      <c r="O2205" s="564" t="s">
        <v>24001</v>
      </c>
      <c r="P2205" s="564" t="s">
        <v>24001</v>
      </c>
      <c r="Q2205" s="564">
        <v>34284</v>
      </c>
      <c r="R2205" s="564">
        <v>38384</v>
      </c>
      <c r="S2205" s="564" t="s">
        <v>30657</v>
      </c>
    </row>
    <row r="2206" spans="1:19" x14ac:dyDescent="0.35">
      <c r="A2206" s="559">
        <v>2925</v>
      </c>
      <c r="B2206" s="563" t="s">
        <v>484</v>
      </c>
      <c r="C2206" s="563" t="s">
        <v>8880</v>
      </c>
      <c r="D2206" s="563" t="s">
        <v>9068</v>
      </c>
      <c r="E2206" s="563" t="s">
        <v>9063</v>
      </c>
      <c r="F2206" s="563" t="s">
        <v>9067</v>
      </c>
      <c r="G2206" s="563" t="s">
        <v>9006</v>
      </c>
      <c r="H2206" s="563" t="s">
        <v>9065</v>
      </c>
      <c r="I2206" s="563" t="s">
        <v>27100</v>
      </c>
      <c r="J2206" s="563" t="s">
        <v>24001</v>
      </c>
      <c r="K2206" s="563" t="s">
        <v>24001</v>
      </c>
      <c r="L2206" s="563" t="s">
        <v>24001</v>
      </c>
      <c r="M2206" s="563" t="s">
        <v>24001</v>
      </c>
      <c r="N2206" s="563" t="s">
        <v>24001</v>
      </c>
      <c r="O2206" s="564" t="s">
        <v>24001</v>
      </c>
      <c r="P2206" s="564" t="s">
        <v>24001</v>
      </c>
      <c r="Q2206" s="564">
        <v>38384</v>
      </c>
      <c r="R2206" s="564"/>
      <c r="S2206" s="564" t="s">
        <v>30658</v>
      </c>
    </row>
    <row r="2207" spans="1:19" x14ac:dyDescent="0.35">
      <c r="A2207" s="559">
        <v>2926</v>
      </c>
      <c r="B2207" s="563" t="s">
        <v>484</v>
      </c>
      <c r="C2207" s="563" t="s">
        <v>8880</v>
      </c>
      <c r="D2207" s="563" t="s">
        <v>9071</v>
      </c>
      <c r="E2207" s="563" t="s">
        <v>9069</v>
      </c>
      <c r="F2207" s="563" t="s">
        <v>9070</v>
      </c>
      <c r="G2207" s="563" t="s">
        <v>9006</v>
      </c>
      <c r="H2207" s="563" t="s">
        <v>9065</v>
      </c>
      <c r="I2207" s="563" t="s">
        <v>27101</v>
      </c>
      <c r="J2207" s="563" t="s">
        <v>24001</v>
      </c>
      <c r="K2207" s="563" t="s">
        <v>50</v>
      </c>
      <c r="L2207" s="563" t="s">
        <v>27730</v>
      </c>
      <c r="M2207" s="563" t="s">
        <v>24001</v>
      </c>
      <c r="N2207" s="563" t="s">
        <v>24001</v>
      </c>
      <c r="O2207" s="564" t="s">
        <v>24001</v>
      </c>
      <c r="P2207" s="564" t="s">
        <v>24001</v>
      </c>
      <c r="Q2207" s="564">
        <v>34074</v>
      </c>
      <c r="R2207" s="564">
        <v>38384</v>
      </c>
      <c r="S2207" s="564" t="s">
        <v>30659</v>
      </c>
    </row>
    <row r="2208" spans="1:19" x14ac:dyDescent="0.35">
      <c r="A2208" s="562">
        <v>2927</v>
      </c>
      <c r="B2208" s="563" t="s">
        <v>484</v>
      </c>
      <c r="C2208" s="563" t="s">
        <v>8880</v>
      </c>
      <c r="D2208" s="563" t="s">
        <v>9073</v>
      </c>
      <c r="E2208" s="563" t="s">
        <v>9063</v>
      </c>
      <c r="F2208" s="563" t="s">
        <v>9072</v>
      </c>
      <c r="G2208" s="563" t="s">
        <v>9006</v>
      </c>
      <c r="H2208" s="563" t="s">
        <v>9065</v>
      </c>
      <c r="I2208" s="563" t="s">
        <v>27102</v>
      </c>
      <c r="J2208" s="563" t="s">
        <v>24001</v>
      </c>
      <c r="K2208" s="563" t="s">
        <v>24001</v>
      </c>
      <c r="L2208" s="563" t="s">
        <v>24001</v>
      </c>
      <c r="M2208" s="563" t="s">
        <v>24001</v>
      </c>
      <c r="N2208" s="563" t="s">
        <v>24001</v>
      </c>
      <c r="O2208" s="564" t="s">
        <v>24001</v>
      </c>
      <c r="P2208" s="564" t="s">
        <v>24001</v>
      </c>
      <c r="Q2208" s="564">
        <v>38384</v>
      </c>
      <c r="R2208" s="564"/>
      <c r="S2208" s="564" t="s">
        <v>30660</v>
      </c>
    </row>
    <row r="2209" spans="1:19" x14ac:dyDescent="0.35">
      <c r="A2209" s="559">
        <v>2928</v>
      </c>
      <c r="B2209" s="563" t="s">
        <v>484</v>
      </c>
      <c r="C2209" s="563" t="s">
        <v>8880</v>
      </c>
      <c r="D2209" s="563" t="s">
        <v>9077</v>
      </c>
      <c r="E2209" s="563" t="s">
        <v>9074</v>
      </c>
      <c r="F2209" s="563" t="s">
        <v>9075</v>
      </c>
      <c r="G2209" s="563" t="s">
        <v>9006</v>
      </c>
      <c r="H2209" s="563" t="s">
        <v>9076</v>
      </c>
      <c r="I2209" s="563" t="s">
        <v>26691</v>
      </c>
      <c r="J2209" s="563" t="s">
        <v>24001</v>
      </c>
      <c r="K2209" s="563" t="s">
        <v>24001</v>
      </c>
      <c r="L2209" s="563" t="s">
        <v>24001</v>
      </c>
      <c r="M2209" s="563" t="s">
        <v>24001</v>
      </c>
      <c r="N2209" s="563" t="s">
        <v>24001</v>
      </c>
      <c r="O2209" s="564" t="s">
        <v>24001</v>
      </c>
      <c r="P2209" s="564" t="s">
        <v>24001</v>
      </c>
      <c r="Q2209" s="564">
        <v>33148</v>
      </c>
      <c r="R2209" s="564">
        <v>40190.712256944404</v>
      </c>
      <c r="S2209" s="564" t="s">
        <v>30661</v>
      </c>
    </row>
    <row r="2210" spans="1:19" x14ac:dyDescent="0.35">
      <c r="A2210" s="559">
        <v>2929</v>
      </c>
      <c r="B2210" s="563" t="s">
        <v>484</v>
      </c>
      <c r="C2210" s="563" t="s">
        <v>8880</v>
      </c>
      <c r="D2210" s="563" t="s">
        <v>9080</v>
      </c>
      <c r="E2210" s="563" t="s">
        <v>9078</v>
      </c>
      <c r="F2210" s="563" t="s">
        <v>9079</v>
      </c>
      <c r="G2210" s="563" t="s">
        <v>9006</v>
      </c>
      <c r="H2210" s="563" t="s">
        <v>9076</v>
      </c>
      <c r="I2210" s="563" t="s">
        <v>26897</v>
      </c>
      <c r="J2210" s="563" t="s">
        <v>24001</v>
      </c>
      <c r="K2210" s="563" t="s">
        <v>24001</v>
      </c>
      <c r="L2210" s="563" t="s">
        <v>24001</v>
      </c>
      <c r="M2210" s="563" t="s">
        <v>24001</v>
      </c>
      <c r="N2210" s="563" t="s">
        <v>24001</v>
      </c>
      <c r="O2210" s="564" t="s">
        <v>24001</v>
      </c>
      <c r="P2210" s="564" t="s">
        <v>24001</v>
      </c>
      <c r="Q2210" s="564">
        <v>40164</v>
      </c>
      <c r="R2210" s="564"/>
      <c r="S2210" s="564" t="s">
        <v>30662</v>
      </c>
    </row>
    <row r="2211" spans="1:19" x14ac:dyDescent="0.35">
      <c r="A2211" s="562">
        <v>2930</v>
      </c>
      <c r="B2211" s="563" t="s">
        <v>484</v>
      </c>
      <c r="C2211" s="563" t="s">
        <v>8880</v>
      </c>
      <c r="D2211" s="563" t="s">
        <v>9082</v>
      </c>
      <c r="E2211" s="563" t="s">
        <v>9074</v>
      </c>
      <c r="F2211" s="563" t="s">
        <v>9081</v>
      </c>
      <c r="G2211" s="563" t="s">
        <v>9006</v>
      </c>
      <c r="H2211" s="563" t="s">
        <v>9076</v>
      </c>
      <c r="I2211" s="563" t="s">
        <v>27103</v>
      </c>
      <c r="J2211" s="563" t="s">
        <v>24001</v>
      </c>
      <c r="K2211" s="563" t="s">
        <v>24001</v>
      </c>
      <c r="L2211" s="563" t="s">
        <v>24001</v>
      </c>
      <c r="M2211" s="563" t="s">
        <v>24001</v>
      </c>
      <c r="N2211" s="563" t="s">
        <v>24001</v>
      </c>
      <c r="O2211" s="564" t="s">
        <v>24001</v>
      </c>
      <c r="P2211" s="564" t="s">
        <v>24001</v>
      </c>
      <c r="Q2211" s="564">
        <v>40087</v>
      </c>
      <c r="R2211" s="564"/>
      <c r="S2211" s="564" t="s">
        <v>30663</v>
      </c>
    </row>
    <row r="2212" spans="1:19" x14ac:dyDescent="0.35">
      <c r="A2212" s="559">
        <v>2931</v>
      </c>
      <c r="B2212" s="563" t="s">
        <v>484</v>
      </c>
      <c r="C2212" s="563" t="s">
        <v>8880</v>
      </c>
      <c r="D2212" s="563" t="s">
        <v>9084</v>
      </c>
      <c r="E2212" s="563" t="s">
        <v>9074</v>
      </c>
      <c r="F2212" s="563" t="s">
        <v>9083</v>
      </c>
      <c r="G2212" s="563" t="s">
        <v>9006</v>
      </c>
      <c r="H2212" s="563" t="s">
        <v>9076</v>
      </c>
      <c r="I2212" s="563" t="s">
        <v>27104</v>
      </c>
      <c r="J2212" s="563" t="s">
        <v>24001</v>
      </c>
      <c r="K2212" s="563" t="s">
        <v>24001</v>
      </c>
      <c r="L2212" s="563" t="s">
        <v>24001</v>
      </c>
      <c r="M2212" s="563" t="s">
        <v>24001</v>
      </c>
      <c r="N2212" s="563" t="s">
        <v>24001</v>
      </c>
      <c r="O2212" s="564" t="s">
        <v>24001</v>
      </c>
      <c r="P2212" s="564" t="s">
        <v>24001</v>
      </c>
      <c r="Q2212" s="564">
        <v>40087</v>
      </c>
      <c r="R2212" s="564"/>
      <c r="S2212" s="564" t="s">
        <v>30664</v>
      </c>
    </row>
    <row r="2213" spans="1:19" x14ac:dyDescent="0.35">
      <c r="A2213" s="559">
        <v>2932</v>
      </c>
      <c r="B2213" s="563" t="s">
        <v>484</v>
      </c>
      <c r="C2213" s="563" t="s">
        <v>8880</v>
      </c>
      <c r="D2213" s="563" t="s">
        <v>24116</v>
      </c>
      <c r="E2213" s="563" t="s">
        <v>24117</v>
      </c>
      <c r="F2213" s="563" t="s">
        <v>24118</v>
      </c>
      <c r="G2213" s="563" t="s">
        <v>9006</v>
      </c>
      <c r="H2213" s="563" t="s">
        <v>24119</v>
      </c>
      <c r="I2213" s="563" t="s">
        <v>26690</v>
      </c>
      <c r="J2213" s="563" t="s">
        <v>109</v>
      </c>
      <c r="K2213" s="563" t="s">
        <v>24001</v>
      </c>
      <c r="L2213" s="563" t="s">
        <v>24001</v>
      </c>
      <c r="M2213" s="563" t="s">
        <v>24001</v>
      </c>
      <c r="N2213" s="563" t="s">
        <v>24001</v>
      </c>
      <c r="O2213" s="564" t="s">
        <v>24001</v>
      </c>
      <c r="P2213" s="564" t="s">
        <v>24001</v>
      </c>
      <c r="Q2213" s="564">
        <v>42709</v>
      </c>
      <c r="R2213" s="564"/>
      <c r="S2213" s="564" t="s">
        <v>30665</v>
      </c>
    </row>
    <row r="2214" spans="1:19" x14ac:dyDescent="0.35">
      <c r="A2214" s="562">
        <v>2933</v>
      </c>
      <c r="B2214" s="563" t="s">
        <v>484</v>
      </c>
      <c r="C2214" s="563" t="s">
        <v>8880</v>
      </c>
      <c r="D2214" s="563" t="s">
        <v>9086</v>
      </c>
      <c r="E2214" s="563" t="s">
        <v>24001</v>
      </c>
      <c r="F2214" s="563" t="s">
        <v>9085</v>
      </c>
      <c r="G2214" s="563" t="s">
        <v>9006</v>
      </c>
      <c r="H2214" s="563" t="s">
        <v>448</v>
      </c>
      <c r="I2214" s="563" t="s">
        <v>26691</v>
      </c>
      <c r="J2214" s="563" t="s">
        <v>24001</v>
      </c>
      <c r="K2214" s="563" t="s">
        <v>24001</v>
      </c>
      <c r="L2214" s="563" t="s">
        <v>24001</v>
      </c>
      <c r="M2214" s="563" t="s">
        <v>24001</v>
      </c>
      <c r="N2214" s="563" t="s">
        <v>24001</v>
      </c>
      <c r="O2214" s="564" t="s">
        <v>24001</v>
      </c>
      <c r="P2214" s="564" t="s">
        <v>24001</v>
      </c>
      <c r="Q2214" s="564">
        <v>37558</v>
      </c>
      <c r="R2214" s="564">
        <v>37558</v>
      </c>
      <c r="S2214" s="564" t="s">
        <v>30666</v>
      </c>
    </row>
    <row r="2215" spans="1:19" x14ac:dyDescent="0.35">
      <c r="A2215" s="559">
        <v>2934</v>
      </c>
      <c r="B2215" s="563" t="s">
        <v>484</v>
      </c>
      <c r="C2215" s="563" t="s">
        <v>8880</v>
      </c>
      <c r="D2215" s="563" t="s">
        <v>9089</v>
      </c>
      <c r="E2215" s="563" t="s">
        <v>9087</v>
      </c>
      <c r="F2215" s="563" t="s">
        <v>9088</v>
      </c>
      <c r="G2215" s="563" t="s">
        <v>9006</v>
      </c>
      <c r="H2215" s="563" t="s">
        <v>448</v>
      </c>
      <c r="I2215" s="563" t="s">
        <v>27105</v>
      </c>
      <c r="J2215" s="563" t="s">
        <v>24001</v>
      </c>
      <c r="K2215" s="563" t="s">
        <v>62</v>
      </c>
      <c r="L2215" s="563" t="s">
        <v>24001</v>
      </c>
      <c r="M2215" s="563" t="s">
        <v>24001</v>
      </c>
      <c r="N2215" s="563" t="s">
        <v>24001</v>
      </c>
      <c r="O2215" s="564" t="s">
        <v>24001</v>
      </c>
      <c r="P2215" s="564" t="s">
        <v>24001</v>
      </c>
      <c r="Q2215" s="564">
        <v>37558</v>
      </c>
      <c r="R2215" s="564"/>
      <c r="S2215" s="564" t="s">
        <v>30667</v>
      </c>
    </row>
    <row r="2216" spans="1:19" x14ac:dyDescent="0.35">
      <c r="A2216" s="559">
        <v>2935</v>
      </c>
      <c r="B2216" s="563" t="s">
        <v>484</v>
      </c>
      <c r="C2216" s="563" t="s">
        <v>8880</v>
      </c>
      <c r="D2216" s="563" t="s">
        <v>9092</v>
      </c>
      <c r="E2216" s="563" t="s">
        <v>9090</v>
      </c>
      <c r="F2216" s="563" t="s">
        <v>9091</v>
      </c>
      <c r="G2216" s="563" t="s">
        <v>9006</v>
      </c>
      <c r="H2216" s="563" t="s">
        <v>448</v>
      </c>
      <c r="I2216" s="563" t="s">
        <v>27014</v>
      </c>
      <c r="J2216" s="563" t="s">
        <v>24001</v>
      </c>
      <c r="K2216" s="563" t="s">
        <v>24001</v>
      </c>
      <c r="L2216" s="563" t="s">
        <v>24001</v>
      </c>
      <c r="M2216" s="563" t="s">
        <v>24001</v>
      </c>
      <c r="N2216" s="563" t="s">
        <v>24001</v>
      </c>
      <c r="O2216" s="564" t="s">
        <v>24001</v>
      </c>
      <c r="P2216" s="564" t="s">
        <v>24001</v>
      </c>
      <c r="Q2216" s="564">
        <v>37558</v>
      </c>
      <c r="R2216" s="564"/>
      <c r="S2216" s="564" t="s">
        <v>30668</v>
      </c>
    </row>
    <row r="2217" spans="1:19" x14ac:dyDescent="0.35">
      <c r="A2217" s="562">
        <v>2936</v>
      </c>
      <c r="B2217" s="563" t="s">
        <v>484</v>
      </c>
      <c r="C2217" s="563" t="s">
        <v>8880</v>
      </c>
      <c r="D2217" s="563" t="s">
        <v>9096</v>
      </c>
      <c r="E2217" s="563" t="s">
        <v>9093</v>
      </c>
      <c r="F2217" s="563" t="s">
        <v>9094</v>
      </c>
      <c r="G2217" s="563" t="s">
        <v>9006</v>
      </c>
      <c r="H2217" s="563" t="s">
        <v>9095</v>
      </c>
      <c r="I2217" s="563" t="s">
        <v>26690</v>
      </c>
      <c r="J2217" s="563" t="s">
        <v>24001</v>
      </c>
      <c r="K2217" s="563" t="s">
        <v>24001</v>
      </c>
      <c r="L2217" s="563" t="s">
        <v>24001</v>
      </c>
      <c r="M2217" s="563" t="s">
        <v>24001</v>
      </c>
      <c r="N2217" s="563" t="s">
        <v>24001</v>
      </c>
      <c r="O2217" s="564" t="s">
        <v>24001</v>
      </c>
      <c r="P2217" s="564" t="s">
        <v>24001</v>
      </c>
      <c r="Q2217" s="564">
        <v>33148</v>
      </c>
      <c r="R2217" s="564">
        <v>40037</v>
      </c>
      <c r="S2217" s="564" t="s">
        <v>30669</v>
      </c>
    </row>
    <row r="2218" spans="1:19" x14ac:dyDescent="0.35">
      <c r="A2218" s="559">
        <v>2937</v>
      </c>
      <c r="B2218" s="563" t="s">
        <v>484</v>
      </c>
      <c r="C2218" s="563" t="s">
        <v>8880</v>
      </c>
      <c r="D2218" s="563" t="s">
        <v>9098</v>
      </c>
      <c r="E2218" s="563" t="s">
        <v>24001</v>
      </c>
      <c r="F2218" s="563" t="s">
        <v>9097</v>
      </c>
      <c r="G2218" s="563" t="s">
        <v>9006</v>
      </c>
      <c r="H2218" s="563" t="s">
        <v>588</v>
      </c>
      <c r="I2218" s="563" t="s">
        <v>26690</v>
      </c>
      <c r="J2218" s="563" t="s">
        <v>109</v>
      </c>
      <c r="K2218" s="563" t="s">
        <v>24001</v>
      </c>
      <c r="L2218" s="563" t="s">
        <v>24001</v>
      </c>
      <c r="M2218" s="563" t="s">
        <v>24001</v>
      </c>
      <c r="N2218" s="563" t="s">
        <v>24001</v>
      </c>
      <c r="O2218" s="564" t="s">
        <v>24001</v>
      </c>
      <c r="P2218" s="564" t="s">
        <v>24001</v>
      </c>
      <c r="Q2218" s="564">
        <v>40308</v>
      </c>
      <c r="R2218" s="564"/>
      <c r="S2218" s="564" t="s">
        <v>30670</v>
      </c>
    </row>
    <row r="2219" spans="1:19" x14ac:dyDescent="0.35">
      <c r="A2219" s="559">
        <v>2938</v>
      </c>
      <c r="B2219" s="563" t="s">
        <v>484</v>
      </c>
      <c r="C2219" s="563" t="s">
        <v>8880</v>
      </c>
      <c r="D2219" s="563" t="s">
        <v>9102</v>
      </c>
      <c r="E2219" s="563" t="s">
        <v>9099</v>
      </c>
      <c r="F2219" s="563" t="s">
        <v>9100</v>
      </c>
      <c r="G2219" s="563" t="s">
        <v>9006</v>
      </c>
      <c r="H2219" s="563" t="s">
        <v>9101</v>
      </c>
      <c r="I2219" s="563" t="s">
        <v>26691</v>
      </c>
      <c r="J2219" s="563" t="s">
        <v>24001</v>
      </c>
      <c r="K2219" s="563" t="s">
        <v>24001</v>
      </c>
      <c r="L2219" s="563" t="s">
        <v>24001</v>
      </c>
      <c r="M2219" s="563" t="s">
        <v>24001</v>
      </c>
      <c r="N2219" s="563" t="s">
        <v>24001</v>
      </c>
      <c r="O2219" s="564" t="s">
        <v>24001</v>
      </c>
      <c r="P2219" s="564" t="s">
        <v>24001</v>
      </c>
      <c r="Q2219" s="564">
        <v>41474</v>
      </c>
      <c r="R2219" s="564"/>
      <c r="S2219" s="564" t="s">
        <v>30671</v>
      </c>
    </row>
    <row r="2220" spans="1:19" x14ac:dyDescent="0.35">
      <c r="A2220" s="562">
        <v>2939</v>
      </c>
      <c r="B2220" s="563" t="s">
        <v>484</v>
      </c>
      <c r="C2220" s="563" t="s">
        <v>8880</v>
      </c>
      <c r="D2220" s="563" t="s">
        <v>9104</v>
      </c>
      <c r="E2220" s="563" t="s">
        <v>9099</v>
      </c>
      <c r="F2220" s="563" t="s">
        <v>9103</v>
      </c>
      <c r="G2220" s="563" t="s">
        <v>9006</v>
      </c>
      <c r="H2220" s="563" t="s">
        <v>9101</v>
      </c>
      <c r="I2220" s="563" t="s">
        <v>27106</v>
      </c>
      <c r="J2220" s="563" t="s">
        <v>24001</v>
      </c>
      <c r="K2220" s="563" t="s">
        <v>24001</v>
      </c>
      <c r="L2220" s="563" t="s">
        <v>24001</v>
      </c>
      <c r="M2220" s="563" t="s">
        <v>24001</v>
      </c>
      <c r="N2220" s="563" t="s">
        <v>24001</v>
      </c>
      <c r="O2220" s="564" t="s">
        <v>24001</v>
      </c>
      <c r="P2220" s="564" t="s">
        <v>24001</v>
      </c>
      <c r="Q2220" s="564">
        <v>41432</v>
      </c>
      <c r="R2220" s="564"/>
      <c r="S2220" s="564" t="s">
        <v>30672</v>
      </c>
    </row>
    <row r="2221" spans="1:19" x14ac:dyDescent="0.35">
      <c r="A2221" s="559">
        <v>2940</v>
      </c>
      <c r="B2221" s="563" t="s">
        <v>484</v>
      </c>
      <c r="C2221" s="563" t="s">
        <v>8880</v>
      </c>
      <c r="D2221" s="563" t="s">
        <v>9106</v>
      </c>
      <c r="E2221" s="563" t="s">
        <v>9099</v>
      </c>
      <c r="F2221" s="563" t="s">
        <v>9105</v>
      </c>
      <c r="G2221" s="563" t="s">
        <v>9006</v>
      </c>
      <c r="H2221" s="563" t="s">
        <v>9101</v>
      </c>
      <c r="I2221" s="563" t="s">
        <v>27107</v>
      </c>
      <c r="J2221" s="563" t="s">
        <v>24001</v>
      </c>
      <c r="K2221" s="563" t="s">
        <v>24001</v>
      </c>
      <c r="L2221" s="563" t="s">
        <v>24001</v>
      </c>
      <c r="M2221" s="563" t="s">
        <v>24001</v>
      </c>
      <c r="N2221" s="563" t="s">
        <v>24001</v>
      </c>
      <c r="O2221" s="564" t="s">
        <v>24001</v>
      </c>
      <c r="P2221" s="564" t="s">
        <v>24001</v>
      </c>
      <c r="Q2221" s="564">
        <v>41432</v>
      </c>
      <c r="R2221" s="564"/>
      <c r="S2221" s="564" t="s">
        <v>30673</v>
      </c>
    </row>
    <row r="2222" spans="1:19" x14ac:dyDescent="0.35">
      <c r="A2222" s="559">
        <v>2941</v>
      </c>
      <c r="B2222" s="563" t="s">
        <v>484</v>
      </c>
      <c r="C2222" s="563" t="s">
        <v>8880</v>
      </c>
      <c r="D2222" s="563" t="s">
        <v>9108</v>
      </c>
      <c r="E2222" s="563" t="s">
        <v>9099</v>
      </c>
      <c r="F2222" s="563" t="s">
        <v>9107</v>
      </c>
      <c r="G2222" s="563" t="s">
        <v>9006</v>
      </c>
      <c r="H2222" s="563" t="s">
        <v>9101</v>
      </c>
      <c r="I2222" s="563" t="s">
        <v>27108</v>
      </c>
      <c r="J2222" s="563" t="s">
        <v>24001</v>
      </c>
      <c r="K2222" s="563" t="s">
        <v>24001</v>
      </c>
      <c r="L2222" s="563" t="s">
        <v>24001</v>
      </c>
      <c r="M2222" s="563" t="s">
        <v>24001</v>
      </c>
      <c r="N2222" s="563" t="s">
        <v>24001</v>
      </c>
      <c r="O2222" s="564" t="s">
        <v>24001</v>
      </c>
      <c r="P2222" s="564" t="s">
        <v>24001</v>
      </c>
      <c r="Q2222" s="564">
        <v>41432</v>
      </c>
      <c r="R2222" s="564"/>
      <c r="S2222" s="564" t="s">
        <v>30674</v>
      </c>
    </row>
    <row r="2223" spans="1:19" x14ac:dyDescent="0.35">
      <c r="A2223" s="562">
        <v>2942</v>
      </c>
      <c r="B2223" s="563" t="s">
        <v>484</v>
      </c>
      <c r="C2223" s="563" t="s">
        <v>8880</v>
      </c>
      <c r="D2223" s="563" t="s">
        <v>9112</v>
      </c>
      <c r="E2223" s="563" t="s">
        <v>9109</v>
      </c>
      <c r="F2223" s="563" t="s">
        <v>9110</v>
      </c>
      <c r="G2223" s="563" t="s">
        <v>9006</v>
      </c>
      <c r="H2223" s="563" t="s">
        <v>9111</v>
      </c>
      <c r="I2223" s="563" t="s">
        <v>26690</v>
      </c>
      <c r="J2223" s="563" t="s">
        <v>24001</v>
      </c>
      <c r="K2223" s="563" t="s">
        <v>24001</v>
      </c>
      <c r="L2223" s="563" t="s">
        <v>24001</v>
      </c>
      <c r="M2223" s="563" t="s">
        <v>24001</v>
      </c>
      <c r="N2223" s="563" t="s">
        <v>24001</v>
      </c>
      <c r="O2223" s="564" t="s">
        <v>24001</v>
      </c>
      <c r="P2223" s="564" t="s">
        <v>24001</v>
      </c>
      <c r="Q2223" s="564">
        <v>33148</v>
      </c>
      <c r="R2223" s="564"/>
      <c r="S2223" s="564" t="s">
        <v>30675</v>
      </c>
    </row>
    <row r="2224" spans="1:19" x14ac:dyDescent="0.35">
      <c r="A2224" s="559">
        <v>2943</v>
      </c>
      <c r="B2224" s="563" t="s">
        <v>484</v>
      </c>
      <c r="C2224" s="563" t="s">
        <v>8880</v>
      </c>
      <c r="D2224" s="563" t="s">
        <v>9116</v>
      </c>
      <c r="E2224" s="563" t="s">
        <v>9113</v>
      </c>
      <c r="F2224" s="563" t="s">
        <v>9114</v>
      </c>
      <c r="G2224" s="563" t="s">
        <v>9006</v>
      </c>
      <c r="H2224" s="563" t="s">
        <v>9115</v>
      </c>
      <c r="I2224" s="563" t="s">
        <v>26690</v>
      </c>
      <c r="J2224" s="563" t="s">
        <v>24001</v>
      </c>
      <c r="K2224" s="563" t="s">
        <v>24001</v>
      </c>
      <c r="L2224" s="563" t="s">
        <v>24001</v>
      </c>
      <c r="M2224" s="563" t="s">
        <v>24001</v>
      </c>
      <c r="N2224" s="563" t="s">
        <v>24001</v>
      </c>
      <c r="O2224" s="564" t="s">
        <v>24001</v>
      </c>
      <c r="P2224" s="564" t="s">
        <v>24001</v>
      </c>
      <c r="Q2224" s="564">
        <v>33148</v>
      </c>
      <c r="R2224" s="564"/>
      <c r="S2224" s="564" t="s">
        <v>30676</v>
      </c>
    </row>
    <row r="2225" spans="1:19" x14ac:dyDescent="0.35">
      <c r="A2225" s="559">
        <v>2944</v>
      </c>
      <c r="B2225" s="563" t="s">
        <v>484</v>
      </c>
      <c r="C2225" s="563" t="s">
        <v>8880</v>
      </c>
      <c r="D2225" s="563" t="s">
        <v>9120</v>
      </c>
      <c r="E2225" s="563" t="s">
        <v>9117</v>
      </c>
      <c r="F2225" s="563" t="s">
        <v>9118</v>
      </c>
      <c r="G2225" s="563" t="s">
        <v>9006</v>
      </c>
      <c r="H2225" s="563" t="s">
        <v>9119</v>
      </c>
      <c r="I2225" s="563" t="s">
        <v>27109</v>
      </c>
      <c r="J2225" s="563" t="s">
        <v>24001</v>
      </c>
      <c r="K2225" s="563" t="s">
        <v>34277</v>
      </c>
      <c r="L2225" s="563" t="s">
        <v>27631</v>
      </c>
      <c r="M2225" s="563" t="s">
        <v>24001</v>
      </c>
      <c r="N2225" s="563" t="s">
        <v>24001</v>
      </c>
      <c r="O2225" s="564" t="s">
        <v>24001</v>
      </c>
      <c r="P2225" s="564" t="s">
        <v>24001</v>
      </c>
      <c r="Q2225" s="564">
        <v>33148</v>
      </c>
      <c r="R2225" s="564">
        <v>38419</v>
      </c>
      <c r="S2225" s="564" t="s">
        <v>30677</v>
      </c>
    </row>
    <row r="2226" spans="1:19" x14ac:dyDescent="0.35">
      <c r="A2226" s="562">
        <v>2945</v>
      </c>
      <c r="B2226" s="563" t="s">
        <v>484</v>
      </c>
      <c r="C2226" s="563" t="s">
        <v>8880</v>
      </c>
      <c r="D2226" s="563" t="s">
        <v>9124</v>
      </c>
      <c r="E2226" s="563" t="s">
        <v>9121</v>
      </c>
      <c r="F2226" s="563" t="s">
        <v>9122</v>
      </c>
      <c r="G2226" s="563" t="s">
        <v>9006</v>
      </c>
      <c r="H2226" s="563" t="s">
        <v>9123</v>
      </c>
      <c r="I2226" s="563" t="s">
        <v>26690</v>
      </c>
      <c r="J2226" s="563" t="s">
        <v>24001</v>
      </c>
      <c r="K2226" s="563" t="s">
        <v>24001</v>
      </c>
      <c r="L2226" s="563" t="s">
        <v>24001</v>
      </c>
      <c r="M2226" s="563" t="s">
        <v>24001</v>
      </c>
      <c r="N2226" s="563" t="s">
        <v>24001</v>
      </c>
      <c r="O2226" s="564" t="s">
        <v>24001</v>
      </c>
      <c r="P2226" s="564" t="s">
        <v>24001</v>
      </c>
      <c r="Q2226" s="564">
        <v>33148</v>
      </c>
      <c r="R2226" s="564">
        <v>38390</v>
      </c>
      <c r="S2226" s="564" t="s">
        <v>30678</v>
      </c>
    </row>
    <row r="2227" spans="1:19" x14ac:dyDescent="0.35">
      <c r="A2227" s="559">
        <v>2946</v>
      </c>
      <c r="B2227" s="563" t="s">
        <v>484</v>
      </c>
      <c r="C2227" s="563" t="s">
        <v>8880</v>
      </c>
      <c r="D2227" s="563" t="s">
        <v>9127</v>
      </c>
      <c r="E2227" s="563" t="s">
        <v>24001</v>
      </c>
      <c r="F2227" s="563" t="s">
        <v>9125</v>
      </c>
      <c r="G2227" s="563" t="s">
        <v>9006</v>
      </c>
      <c r="H2227" s="563" t="s">
        <v>9126</v>
      </c>
      <c r="I2227" s="563" t="s">
        <v>26690</v>
      </c>
      <c r="J2227" s="563" t="s">
        <v>109</v>
      </c>
      <c r="K2227" s="563" t="s">
        <v>24001</v>
      </c>
      <c r="L2227" s="563" t="s">
        <v>24001</v>
      </c>
      <c r="M2227" s="563" t="s">
        <v>24001</v>
      </c>
      <c r="N2227" s="563" t="s">
        <v>24001</v>
      </c>
      <c r="O2227" s="564" t="s">
        <v>24001</v>
      </c>
      <c r="P2227" s="564" t="s">
        <v>24001</v>
      </c>
      <c r="Q2227" s="564">
        <v>41438</v>
      </c>
      <c r="R2227" s="564"/>
      <c r="S2227" s="564" t="s">
        <v>30679</v>
      </c>
    </row>
    <row r="2228" spans="1:19" x14ac:dyDescent="0.35">
      <c r="A2228" s="559">
        <v>2947</v>
      </c>
      <c r="B2228" s="563" t="s">
        <v>484</v>
      </c>
      <c r="C2228" s="563" t="s">
        <v>8880</v>
      </c>
      <c r="D2228" s="563" t="s">
        <v>9131</v>
      </c>
      <c r="E2228" s="563" t="s">
        <v>9128</v>
      </c>
      <c r="F2228" s="563" t="s">
        <v>9129</v>
      </c>
      <c r="G2228" s="563" t="s">
        <v>9006</v>
      </c>
      <c r="H2228" s="563" t="s">
        <v>9130</v>
      </c>
      <c r="I2228" s="563" t="s">
        <v>26690</v>
      </c>
      <c r="J2228" s="563" t="s">
        <v>24001</v>
      </c>
      <c r="K2228" s="563" t="s">
        <v>24001</v>
      </c>
      <c r="L2228" s="563" t="s">
        <v>24001</v>
      </c>
      <c r="M2228" s="563" t="s">
        <v>24001</v>
      </c>
      <c r="N2228" s="563" t="s">
        <v>24001</v>
      </c>
      <c r="O2228" s="564" t="s">
        <v>24001</v>
      </c>
      <c r="P2228" s="564" t="s">
        <v>24001</v>
      </c>
      <c r="Q2228" s="564">
        <v>33148</v>
      </c>
      <c r="R2228" s="564"/>
      <c r="S2228" s="564" t="s">
        <v>30680</v>
      </c>
    </row>
    <row r="2229" spans="1:19" x14ac:dyDescent="0.35">
      <c r="A2229" s="562">
        <v>2948</v>
      </c>
      <c r="B2229" s="563" t="s">
        <v>484</v>
      </c>
      <c r="C2229" s="563" t="s">
        <v>8880</v>
      </c>
      <c r="D2229" s="563" t="s">
        <v>9133</v>
      </c>
      <c r="E2229" s="563" t="s">
        <v>24001</v>
      </c>
      <c r="F2229" s="563" t="s">
        <v>9132</v>
      </c>
      <c r="G2229" s="563" t="s">
        <v>9006</v>
      </c>
      <c r="H2229" s="563" t="s">
        <v>9130</v>
      </c>
      <c r="I2229" s="563" t="s">
        <v>26690</v>
      </c>
      <c r="J2229" s="563" t="s">
        <v>24001</v>
      </c>
      <c r="K2229" s="563" t="s">
        <v>24001</v>
      </c>
      <c r="L2229" s="563" t="s">
        <v>24001</v>
      </c>
      <c r="M2229" s="563" t="s">
        <v>24001</v>
      </c>
      <c r="N2229" s="563" t="s">
        <v>24001</v>
      </c>
      <c r="O2229" s="564" t="s">
        <v>24001</v>
      </c>
      <c r="P2229" s="564" t="s">
        <v>24001</v>
      </c>
      <c r="Q2229" s="564">
        <v>38994</v>
      </c>
      <c r="R2229" s="564"/>
      <c r="S2229" s="564" t="s">
        <v>30681</v>
      </c>
    </row>
    <row r="2230" spans="1:19" x14ac:dyDescent="0.35">
      <c r="A2230" s="559">
        <v>2949</v>
      </c>
      <c r="B2230" s="563" t="s">
        <v>484</v>
      </c>
      <c r="C2230" s="563" t="s">
        <v>8880</v>
      </c>
      <c r="D2230" s="563" t="s">
        <v>9137</v>
      </c>
      <c r="E2230" s="563" t="s">
        <v>9134</v>
      </c>
      <c r="F2230" s="563" t="s">
        <v>9135</v>
      </c>
      <c r="G2230" s="563" t="s">
        <v>9006</v>
      </c>
      <c r="H2230" s="563" t="s">
        <v>9136</v>
      </c>
      <c r="I2230" s="563" t="s">
        <v>26690</v>
      </c>
      <c r="J2230" s="563" t="s">
        <v>24001</v>
      </c>
      <c r="K2230" s="563" t="s">
        <v>62</v>
      </c>
      <c r="L2230" s="563" t="s">
        <v>24001</v>
      </c>
      <c r="M2230" s="563" t="s">
        <v>24001</v>
      </c>
      <c r="N2230" s="563" t="s">
        <v>24001</v>
      </c>
      <c r="O2230" s="564" t="s">
        <v>24001</v>
      </c>
      <c r="P2230" s="564" t="s">
        <v>24001</v>
      </c>
      <c r="Q2230" s="564">
        <v>33148</v>
      </c>
      <c r="R2230" s="564"/>
      <c r="S2230" s="564" t="s">
        <v>30682</v>
      </c>
    </row>
    <row r="2231" spans="1:19" x14ac:dyDescent="0.35">
      <c r="A2231" s="559">
        <v>2950</v>
      </c>
      <c r="B2231" s="563" t="s">
        <v>484</v>
      </c>
      <c r="C2231" s="563" t="s">
        <v>8880</v>
      </c>
      <c r="D2231" s="563" t="s">
        <v>9139</v>
      </c>
      <c r="E2231" s="563" t="s">
        <v>24001</v>
      </c>
      <c r="F2231" s="563" t="s">
        <v>9138</v>
      </c>
      <c r="G2231" s="563" t="s">
        <v>9006</v>
      </c>
      <c r="H2231" s="563" t="s">
        <v>9136</v>
      </c>
      <c r="I2231" s="563" t="s">
        <v>26690</v>
      </c>
      <c r="J2231" s="563" t="s">
        <v>24001</v>
      </c>
      <c r="K2231" s="563" t="s">
        <v>24001</v>
      </c>
      <c r="L2231" s="563" t="s">
        <v>24001</v>
      </c>
      <c r="M2231" s="563" t="s">
        <v>24001</v>
      </c>
      <c r="N2231" s="563" t="s">
        <v>24001</v>
      </c>
      <c r="O2231" s="564" t="s">
        <v>24001</v>
      </c>
      <c r="P2231" s="564" t="s">
        <v>24001</v>
      </c>
      <c r="Q2231" s="564">
        <v>35670</v>
      </c>
      <c r="R2231" s="564">
        <v>38694</v>
      </c>
      <c r="S2231" s="564" t="s">
        <v>9139</v>
      </c>
    </row>
    <row r="2232" spans="1:19" x14ac:dyDescent="0.35">
      <c r="A2232" s="562">
        <v>2951</v>
      </c>
      <c r="B2232" s="563" t="s">
        <v>484</v>
      </c>
      <c r="C2232" s="563" t="s">
        <v>8880</v>
      </c>
      <c r="D2232" s="563" t="s">
        <v>9143</v>
      </c>
      <c r="E2232" s="563" t="s">
        <v>9140</v>
      </c>
      <c r="F2232" s="563" t="s">
        <v>9141</v>
      </c>
      <c r="G2232" s="563" t="s">
        <v>9006</v>
      </c>
      <c r="H2232" s="563" t="s">
        <v>9142</v>
      </c>
      <c r="I2232" s="563" t="s">
        <v>26690</v>
      </c>
      <c r="J2232" s="563" t="s">
        <v>24001</v>
      </c>
      <c r="K2232" s="563" t="s">
        <v>24001</v>
      </c>
      <c r="L2232" s="563" t="s">
        <v>24001</v>
      </c>
      <c r="M2232" s="563" t="s">
        <v>24001</v>
      </c>
      <c r="N2232" s="563" t="s">
        <v>24001</v>
      </c>
      <c r="O2232" s="564" t="s">
        <v>24001</v>
      </c>
      <c r="P2232" s="564" t="s">
        <v>24001</v>
      </c>
      <c r="Q2232" s="564">
        <v>33148</v>
      </c>
      <c r="R2232" s="564"/>
      <c r="S2232" s="564" t="s">
        <v>30683</v>
      </c>
    </row>
    <row r="2233" spans="1:19" x14ac:dyDescent="0.35">
      <c r="A2233" s="559">
        <v>2952</v>
      </c>
      <c r="B2233" s="563" t="s">
        <v>484</v>
      </c>
      <c r="C2233" s="563" t="s">
        <v>8880</v>
      </c>
      <c r="D2233" s="563" t="s">
        <v>9145</v>
      </c>
      <c r="E2233" s="563" t="s">
        <v>24001</v>
      </c>
      <c r="F2233" s="563" t="s">
        <v>9144</v>
      </c>
      <c r="G2233" s="563" t="s">
        <v>9006</v>
      </c>
      <c r="H2233" s="563" t="s">
        <v>9142</v>
      </c>
      <c r="I2233" s="563" t="s">
        <v>26690</v>
      </c>
      <c r="J2233" s="563" t="s">
        <v>24001</v>
      </c>
      <c r="K2233" s="563" t="s">
        <v>24001</v>
      </c>
      <c r="L2233" s="563" t="s">
        <v>24001</v>
      </c>
      <c r="M2233" s="563" t="s">
        <v>24001</v>
      </c>
      <c r="N2233" s="563" t="s">
        <v>24001</v>
      </c>
      <c r="O2233" s="564" t="s">
        <v>24001</v>
      </c>
      <c r="P2233" s="564" t="s">
        <v>24001</v>
      </c>
      <c r="Q2233" s="564">
        <v>41530</v>
      </c>
      <c r="R2233" s="564"/>
      <c r="S2233" s="564" t="s">
        <v>30684</v>
      </c>
    </row>
    <row r="2234" spans="1:19" x14ac:dyDescent="0.35">
      <c r="A2234" s="559">
        <v>2953</v>
      </c>
      <c r="B2234" s="563" t="s">
        <v>484</v>
      </c>
      <c r="C2234" s="563" t="s">
        <v>8880</v>
      </c>
      <c r="D2234" s="563" t="s">
        <v>9149</v>
      </c>
      <c r="E2234" s="563" t="s">
        <v>9146</v>
      </c>
      <c r="F2234" s="563" t="s">
        <v>9147</v>
      </c>
      <c r="G2234" s="563" t="s">
        <v>9006</v>
      </c>
      <c r="H2234" s="563" t="s">
        <v>9148</v>
      </c>
      <c r="I2234" s="563" t="s">
        <v>27110</v>
      </c>
      <c r="J2234" s="563" t="s">
        <v>24001</v>
      </c>
      <c r="K2234" s="563" t="s">
        <v>62</v>
      </c>
      <c r="L2234" s="563" t="s">
        <v>24001</v>
      </c>
      <c r="M2234" s="563" t="s">
        <v>24001</v>
      </c>
      <c r="N2234" s="563" t="s">
        <v>24001</v>
      </c>
      <c r="O2234" s="564" t="s">
        <v>24001</v>
      </c>
      <c r="P2234" s="564" t="s">
        <v>24001</v>
      </c>
      <c r="Q2234" s="564">
        <v>33148</v>
      </c>
      <c r="R2234" s="564">
        <v>38383</v>
      </c>
      <c r="S2234" s="564" t="s">
        <v>30685</v>
      </c>
    </row>
    <row r="2235" spans="1:19" x14ac:dyDescent="0.35">
      <c r="A2235" s="562">
        <v>2954</v>
      </c>
      <c r="B2235" s="563" t="s">
        <v>484</v>
      </c>
      <c r="C2235" s="563" t="s">
        <v>8880</v>
      </c>
      <c r="D2235" s="563" t="s">
        <v>24734</v>
      </c>
      <c r="E2235" s="563" t="s">
        <v>24001</v>
      </c>
      <c r="F2235" s="563" t="s">
        <v>24735</v>
      </c>
      <c r="G2235" s="563" t="s">
        <v>9006</v>
      </c>
      <c r="H2235" s="563" t="s">
        <v>3056</v>
      </c>
      <c r="I2235" s="563" t="s">
        <v>27111</v>
      </c>
      <c r="J2235" s="563" t="s">
        <v>109</v>
      </c>
      <c r="K2235" s="563" t="s">
        <v>24001</v>
      </c>
      <c r="L2235" s="563" t="s">
        <v>24001</v>
      </c>
      <c r="M2235" s="563" t="s">
        <v>24001</v>
      </c>
      <c r="N2235" s="563" t="s">
        <v>24001</v>
      </c>
      <c r="O2235" s="564" t="s">
        <v>24001</v>
      </c>
      <c r="P2235" s="564" t="s">
        <v>24001</v>
      </c>
      <c r="Q2235" s="564">
        <v>43199</v>
      </c>
      <c r="R2235" s="564"/>
      <c r="S2235" s="564" t="s">
        <v>30686</v>
      </c>
    </row>
    <row r="2236" spans="1:19" x14ac:dyDescent="0.35">
      <c r="A2236" s="559">
        <v>2955</v>
      </c>
      <c r="B2236" s="563" t="s">
        <v>484</v>
      </c>
      <c r="C2236" s="563" t="s">
        <v>8880</v>
      </c>
      <c r="D2236" s="563" t="s">
        <v>9153</v>
      </c>
      <c r="E2236" s="563" t="s">
        <v>9150</v>
      </c>
      <c r="F2236" s="563" t="s">
        <v>9151</v>
      </c>
      <c r="G2236" s="563" t="s">
        <v>9006</v>
      </c>
      <c r="H2236" s="563" t="s">
        <v>9152</v>
      </c>
      <c r="I2236" s="563" t="s">
        <v>27112</v>
      </c>
      <c r="J2236" s="563" t="s">
        <v>24001</v>
      </c>
      <c r="K2236" s="563" t="s">
        <v>24001</v>
      </c>
      <c r="L2236" s="563" t="s">
        <v>24001</v>
      </c>
      <c r="M2236" s="563" t="s">
        <v>24001</v>
      </c>
      <c r="N2236" s="563" t="s">
        <v>24001</v>
      </c>
      <c r="O2236" s="564" t="s">
        <v>24001</v>
      </c>
      <c r="P2236" s="564" t="s">
        <v>24001</v>
      </c>
      <c r="Q2236" s="564">
        <v>38406</v>
      </c>
      <c r="R2236" s="564"/>
      <c r="S2236" s="564" t="s">
        <v>30687</v>
      </c>
    </row>
    <row r="2237" spans="1:19" x14ac:dyDescent="0.35">
      <c r="A2237" s="559">
        <v>2956</v>
      </c>
      <c r="B2237" s="563" t="s">
        <v>484</v>
      </c>
      <c r="C2237" s="563" t="s">
        <v>8880</v>
      </c>
      <c r="D2237" s="563" t="s">
        <v>9155</v>
      </c>
      <c r="E2237" s="563" t="s">
        <v>9150</v>
      </c>
      <c r="F2237" s="563" t="s">
        <v>9154</v>
      </c>
      <c r="G2237" s="563" t="s">
        <v>9006</v>
      </c>
      <c r="H2237" s="563" t="s">
        <v>9152</v>
      </c>
      <c r="I2237" s="563" t="s">
        <v>26909</v>
      </c>
      <c r="J2237" s="563" t="s">
        <v>24001</v>
      </c>
      <c r="K2237" s="563" t="s">
        <v>62</v>
      </c>
      <c r="L2237" s="563" t="s">
        <v>24001</v>
      </c>
      <c r="M2237" s="563" t="s">
        <v>24001</v>
      </c>
      <c r="N2237" s="563" t="s">
        <v>24001</v>
      </c>
      <c r="O2237" s="564" t="s">
        <v>24001</v>
      </c>
      <c r="P2237" s="564" t="s">
        <v>24001</v>
      </c>
      <c r="Q2237" s="564">
        <v>38406</v>
      </c>
      <c r="R2237" s="564"/>
      <c r="S2237" s="564" t="s">
        <v>34335</v>
      </c>
    </row>
    <row r="2238" spans="1:19" x14ac:dyDescent="0.35">
      <c r="A2238" s="562">
        <v>2957</v>
      </c>
      <c r="B2238" s="563" t="s">
        <v>484</v>
      </c>
      <c r="C2238" s="563" t="s">
        <v>8880</v>
      </c>
      <c r="D2238" s="563" t="s">
        <v>9159</v>
      </c>
      <c r="E2238" s="563" t="s">
        <v>9156</v>
      </c>
      <c r="F2238" s="563" t="s">
        <v>9157</v>
      </c>
      <c r="G2238" s="563" t="s">
        <v>9006</v>
      </c>
      <c r="H2238" s="563" t="s">
        <v>9158</v>
      </c>
      <c r="I2238" s="563" t="s">
        <v>26690</v>
      </c>
      <c r="J2238" s="563" t="s">
        <v>24001</v>
      </c>
      <c r="K2238" s="563" t="s">
        <v>24001</v>
      </c>
      <c r="L2238" s="563" t="s">
        <v>24001</v>
      </c>
      <c r="M2238" s="563" t="s">
        <v>24001</v>
      </c>
      <c r="N2238" s="563" t="s">
        <v>24001</v>
      </c>
      <c r="O2238" s="564" t="s">
        <v>24001</v>
      </c>
      <c r="P2238" s="564" t="s">
        <v>24001</v>
      </c>
      <c r="Q2238" s="564">
        <v>33148</v>
      </c>
      <c r="R2238" s="564"/>
      <c r="S2238" s="564" t="s">
        <v>30688</v>
      </c>
    </row>
    <row r="2239" spans="1:19" x14ac:dyDescent="0.35">
      <c r="A2239" s="559">
        <v>2958</v>
      </c>
      <c r="B2239" s="563" t="s">
        <v>484</v>
      </c>
      <c r="C2239" s="563" t="s">
        <v>8880</v>
      </c>
      <c r="D2239" s="563" t="s">
        <v>9162</v>
      </c>
      <c r="E2239" s="563" t="s">
        <v>9156</v>
      </c>
      <c r="F2239" s="563" t="s">
        <v>9160</v>
      </c>
      <c r="G2239" s="563" t="s">
        <v>9006</v>
      </c>
      <c r="H2239" s="563" t="s">
        <v>9161</v>
      </c>
      <c r="I2239" s="563" t="s">
        <v>26690</v>
      </c>
      <c r="J2239" s="563" t="s">
        <v>24001</v>
      </c>
      <c r="K2239" s="563" t="s">
        <v>24001</v>
      </c>
      <c r="L2239" s="563" t="s">
        <v>24001</v>
      </c>
      <c r="M2239" s="563" t="s">
        <v>24001</v>
      </c>
      <c r="N2239" s="563" t="s">
        <v>24001</v>
      </c>
      <c r="O2239" s="564" t="s">
        <v>24001</v>
      </c>
      <c r="P2239" s="564" t="s">
        <v>24001</v>
      </c>
      <c r="Q2239" s="564">
        <v>34831</v>
      </c>
      <c r="R2239" s="564"/>
      <c r="S2239" s="564" t="s">
        <v>9162</v>
      </c>
    </row>
    <row r="2240" spans="1:19" x14ac:dyDescent="0.35">
      <c r="A2240" s="559">
        <v>2959</v>
      </c>
      <c r="B2240" s="563" t="s">
        <v>484</v>
      </c>
      <c r="C2240" s="563" t="s">
        <v>8880</v>
      </c>
      <c r="D2240" s="563" t="s">
        <v>9164</v>
      </c>
      <c r="E2240" s="563" t="s">
        <v>9156</v>
      </c>
      <c r="F2240" s="563" t="s">
        <v>9163</v>
      </c>
      <c r="G2240" s="563" t="s">
        <v>9006</v>
      </c>
      <c r="H2240" s="563" t="s">
        <v>9161</v>
      </c>
      <c r="I2240" s="563" t="s">
        <v>26690</v>
      </c>
      <c r="J2240" s="563" t="s">
        <v>24001</v>
      </c>
      <c r="K2240" s="563" t="s">
        <v>24001</v>
      </c>
      <c r="L2240" s="563" t="s">
        <v>24001</v>
      </c>
      <c r="M2240" s="563" t="s">
        <v>24001</v>
      </c>
      <c r="N2240" s="563" t="s">
        <v>24001</v>
      </c>
      <c r="O2240" s="564" t="s">
        <v>24001</v>
      </c>
      <c r="P2240" s="564" t="s">
        <v>24001</v>
      </c>
      <c r="Q2240" s="564">
        <v>35132</v>
      </c>
      <c r="R2240" s="564">
        <v>38694</v>
      </c>
      <c r="S2240" s="564" t="s">
        <v>30689</v>
      </c>
    </row>
    <row r="2241" spans="1:19" x14ac:dyDescent="0.35">
      <c r="A2241" s="562">
        <v>2960</v>
      </c>
      <c r="B2241" s="563" t="s">
        <v>484</v>
      </c>
      <c r="C2241" s="563" t="s">
        <v>8880</v>
      </c>
      <c r="D2241" s="563" t="s">
        <v>24736</v>
      </c>
      <c r="E2241" s="563" t="s">
        <v>24737</v>
      </c>
      <c r="F2241" s="563" t="s">
        <v>24738</v>
      </c>
      <c r="G2241" s="563" t="s">
        <v>9006</v>
      </c>
      <c r="H2241" s="563" t="s">
        <v>24739</v>
      </c>
      <c r="I2241" s="563" t="s">
        <v>26690</v>
      </c>
      <c r="J2241" s="563" t="s">
        <v>109</v>
      </c>
      <c r="K2241" s="563" t="s">
        <v>24001</v>
      </c>
      <c r="L2241" s="563" t="s">
        <v>24001</v>
      </c>
      <c r="M2241" s="563" t="s">
        <v>24001</v>
      </c>
      <c r="N2241" s="563" t="s">
        <v>24001</v>
      </c>
      <c r="O2241" s="564" t="s">
        <v>24001</v>
      </c>
      <c r="P2241" s="564" t="s">
        <v>24001</v>
      </c>
      <c r="Q2241" s="564">
        <v>43209</v>
      </c>
      <c r="R2241" s="564"/>
      <c r="S2241" s="564" t="s">
        <v>30690</v>
      </c>
    </row>
    <row r="2242" spans="1:19" x14ac:dyDescent="0.35">
      <c r="A2242" s="559">
        <v>2961</v>
      </c>
      <c r="B2242" s="563" t="s">
        <v>484</v>
      </c>
      <c r="C2242" s="563" t="s">
        <v>8880</v>
      </c>
      <c r="D2242" s="563" t="s">
        <v>9168</v>
      </c>
      <c r="E2242" s="563" t="s">
        <v>9165</v>
      </c>
      <c r="F2242" s="563" t="s">
        <v>9166</v>
      </c>
      <c r="G2242" s="563" t="s">
        <v>9006</v>
      </c>
      <c r="H2242" s="563" t="s">
        <v>9167</v>
      </c>
      <c r="I2242" s="563" t="s">
        <v>27113</v>
      </c>
      <c r="J2242" s="563" t="s">
        <v>24001</v>
      </c>
      <c r="K2242" s="563" t="s">
        <v>24001</v>
      </c>
      <c r="L2242" s="563" t="s">
        <v>24001</v>
      </c>
      <c r="M2242" s="563" t="s">
        <v>24001</v>
      </c>
      <c r="N2242" s="563" t="s">
        <v>24001</v>
      </c>
      <c r="O2242" s="564" t="s">
        <v>24001</v>
      </c>
      <c r="P2242" s="564" t="s">
        <v>24001</v>
      </c>
      <c r="Q2242" s="564">
        <v>33148</v>
      </c>
      <c r="R2242" s="564">
        <v>41431.716539351903</v>
      </c>
      <c r="S2242" s="564" t="s">
        <v>30691</v>
      </c>
    </row>
    <row r="2243" spans="1:19" x14ac:dyDescent="0.35">
      <c r="A2243" s="559">
        <v>2962</v>
      </c>
      <c r="B2243" s="563" t="s">
        <v>484</v>
      </c>
      <c r="C2243" s="563" t="s">
        <v>8880</v>
      </c>
      <c r="D2243" s="563" t="s">
        <v>9171</v>
      </c>
      <c r="E2243" s="563" t="s">
        <v>9169</v>
      </c>
      <c r="F2243" s="563" t="s">
        <v>9170</v>
      </c>
      <c r="G2243" s="563" t="s">
        <v>9006</v>
      </c>
      <c r="H2243" s="563" t="s">
        <v>9167</v>
      </c>
      <c r="I2243" s="563" t="s">
        <v>27114</v>
      </c>
      <c r="J2243" s="563" t="s">
        <v>24001</v>
      </c>
      <c r="K2243" s="563" t="s">
        <v>24001</v>
      </c>
      <c r="L2243" s="563" t="s">
        <v>24001</v>
      </c>
      <c r="M2243" s="563" t="s">
        <v>24001</v>
      </c>
      <c r="N2243" s="563" t="s">
        <v>24001</v>
      </c>
      <c r="O2243" s="564" t="s">
        <v>24001</v>
      </c>
      <c r="P2243" s="564" t="s">
        <v>24001</v>
      </c>
      <c r="Q2243" s="564">
        <v>33148</v>
      </c>
      <c r="R2243" s="564">
        <v>41431.707442129598</v>
      </c>
      <c r="S2243" s="564" t="s">
        <v>30692</v>
      </c>
    </row>
    <row r="2244" spans="1:19" x14ac:dyDescent="0.35">
      <c r="A2244" s="562">
        <v>2963</v>
      </c>
      <c r="B2244" s="563" t="s">
        <v>484</v>
      </c>
      <c r="C2244" s="563" t="s">
        <v>8880</v>
      </c>
      <c r="D2244" s="563" t="s">
        <v>24740</v>
      </c>
      <c r="E2244" s="563" t="s">
        <v>24741</v>
      </c>
      <c r="F2244" s="563" t="s">
        <v>24742</v>
      </c>
      <c r="G2244" s="563" t="s">
        <v>9006</v>
      </c>
      <c r="H2244" s="563" t="s">
        <v>16962</v>
      </c>
      <c r="I2244" s="563" t="s">
        <v>26986</v>
      </c>
      <c r="J2244" s="563" t="s">
        <v>109</v>
      </c>
      <c r="K2244" s="563" t="s">
        <v>24001</v>
      </c>
      <c r="L2244" s="563" t="s">
        <v>24001</v>
      </c>
      <c r="M2244" s="563" t="s">
        <v>24001</v>
      </c>
      <c r="N2244" s="563" t="s">
        <v>24001</v>
      </c>
      <c r="O2244" s="564" t="s">
        <v>24001</v>
      </c>
      <c r="P2244" s="564" t="s">
        <v>24001</v>
      </c>
      <c r="Q2244" s="564">
        <v>43199</v>
      </c>
      <c r="R2244" s="564"/>
      <c r="S2244" s="564" t="s">
        <v>30693</v>
      </c>
    </row>
    <row r="2245" spans="1:19" x14ac:dyDescent="0.35">
      <c r="A2245" s="559">
        <v>2964</v>
      </c>
      <c r="B2245" s="563" t="s">
        <v>484</v>
      </c>
      <c r="C2245" s="563" t="s">
        <v>8880</v>
      </c>
      <c r="D2245" s="563" t="s">
        <v>9174</v>
      </c>
      <c r="E2245" s="563" t="s">
        <v>24120</v>
      </c>
      <c r="F2245" s="563" t="s">
        <v>9172</v>
      </c>
      <c r="G2245" s="563" t="s">
        <v>9006</v>
      </c>
      <c r="H2245" s="563" t="s">
        <v>9173</v>
      </c>
      <c r="I2245" s="563" t="s">
        <v>26690</v>
      </c>
      <c r="J2245" s="563" t="s">
        <v>24001</v>
      </c>
      <c r="K2245" s="563" t="s">
        <v>24001</v>
      </c>
      <c r="L2245" s="563" t="s">
        <v>24001</v>
      </c>
      <c r="M2245" s="563" t="s">
        <v>24001</v>
      </c>
      <c r="N2245" s="563" t="s">
        <v>24001</v>
      </c>
      <c r="O2245" s="564" t="s">
        <v>24001</v>
      </c>
      <c r="P2245" s="564" t="s">
        <v>24001</v>
      </c>
      <c r="Q2245" s="564">
        <v>33148</v>
      </c>
      <c r="R2245" s="564">
        <v>39976</v>
      </c>
      <c r="S2245" s="564" t="s">
        <v>30694</v>
      </c>
    </row>
    <row r="2246" spans="1:19" x14ac:dyDescent="0.35">
      <c r="A2246" s="559">
        <v>2965</v>
      </c>
      <c r="B2246" s="563" t="s">
        <v>484</v>
      </c>
      <c r="C2246" s="563" t="s">
        <v>8880</v>
      </c>
      <c r="D2246" s="563" t="s">
        <v>9178</v>
      </c>
      <c r="E2246" s="563" t="s">
        <v>9175</v>
      </c>
      <c r="F2246" s="563" t="s">
        <v>9176</v>
      </c>
      <c r="G2246" s="563" t="s">
        <v>9006</v>
      </c>
      <c r="H2246" s="563" t="s">
        <v>9177</v>
      </c>
      <c r="I2246" s="563" t="s">
        <v>26690</v>
      </c>
      <c r="J2246" s="563" t="s">
        <v>24001</v>
      </c>
      <c r="K2246" s="563" t="s">
        <v>62</v>
      </c>
      <c r="L2246" s="563" t="s">
        <v>27632</v>
      </c>
      <c r="M2246" s="563" t="s">
        <v>24001</v>
      </c>
      <c r="N2246" s="563" t="s">
        <v>24001</v>
      </c>
      <c r="O2246" s="564" t="s">
        <v>24001</v>
      </c>
      <c r="P2246" s="564" t="s">
        <v>24001</v>
      </c>
      <c r="Q2246" s="564">
        <v>33148</v>
      </c>
      <c r="R2246" s="564"/>
      <c r="S2246" s="564" t="s">
        <v>30695</v>
      </c>
    </row>
    <row r="2247" spans="1:19" x14ac:dyDescent="0.35">
      <c r="A2247" s="562">
        <v>2966</v>
      </c>
      <c r="B2247" s="563" t="s">
        <v>484</v>
      </c>
      <c r="C2247" s="563" t="s">
        <v>8880</v>
      </c>
      <c r="D2247" s="563" t="s">
        <v>9181</v>
      </c>
      <c r="E2247" s="563" t="s">
        <v>9179</v>
      </c>
      <c r="F2247" s="563" t="s">
        <v>9180</v>
      </c>
      <c r="G2247" s="563" t="s">
        <v>9006</v>
      </c>
      <c r="H2247" s="563" t="s">
        <v>3299</v>
      </c>
      <c r="I2247" s="563" t="s">
        <v>26690</v>
      </c>
      <c r="J2247" s="563" t="s">
        <v>24001</v>
      </c>
      <c r="K2247" s="563" t="s">
        <v>24001</v>
      </c>
      <c r="L2247" s="563" t="s">
        <v>24001</v>
      </c>
      <c r="M2247" s="563" t="s">
        <v>24001</v>
      </c>
      <c r="N2247" s="563" t="s">
        <v>24001</v>
      </c>
      <c r="O2247" s="564" t="s">
        <v>24001</v>
      </c>
      <c r="P2247" s="564" t="s">
        <v>24001</v>
      </c>
      <c r="Q2247" s="564">
        <v>33148</v>
      </c>
      <c r="R2247" s="564"/>
      <c r="S2247" s="564" t="s">
        <v>30696</v>
      </c>
    </row>
    <row r="2248" spans="1:19" x14ac:dyDescent="0.35">
      <c r="A2248" s="559">
        <v>2967</v>
      </c>
      <c r="B2248" s="563" t="s">
        <v>484</v>
      </c>
      <c r="C2248" s="563" t="s">
        <v>8880</v>
      </c>
      <c r="D2248" s="563" t="s">
        <v>24743</v>
      </c>
      <c r="E2248" s="563" t="s">
        <v>24744</v>
      </c>
      <c r="F2248" s="563" t="s">
        <v>24745</v>
      </c>
      <c r="G2248" s="563" t="s">
        <v>9006</v>
      </c>
      <c r="H2248" s="563" t="s">
        <v>7962</v>
      </c>
      <c r="I2248" s="563" t="s">
        <v>26690</v>
      </c>
      <c r="J2248" s="563" t="s">
        <v>109</v>
      </c>
      <c r="K2248" s="563" t="s">
        <v>24001</v>
      </c>
      <c r="L2248" s="563" t="s">
        <v>24001</v>
      </c>
      <c r="M2248" s="563" t="s">
        <v>24001</v>
      </c>
      <c r="N2248" s="563" t="s">
        <v>24001</v>
      </c>
      <c r="O2248" s="564" t="s">
        <v>24001</v>
      </c>
      <c r="P2248" s="564" t="s">
        <v>24001</v>
      </c>
      <c r="Q2248" s="564">
        <v>43199</v>
      </c>
      <c r="R2248" s="564"/>
      <c r="S2248" s="564" t="s">
        <v>30697</v>
      </c>
    </row>
    <row r="2249" spans="1:19" x14ac:dyDescent="0.35">
      <c r="A2249" s="559">
        <v>2968</v>
      </c>
      <c r="B2249" s="563" t="s">
        <v>484</v>
      </c>
      <c r="C2249" s="563" t="s">
        <v>8880</v>
      </c>
      <c r="D2249" s="563" t="s">
        <v>9185</v>
      </c>
      <c r="E2249" s="563" t="s">
        <v>9182</v>
      </c>
      <c r="F2249" s="563" t="s">
        <v>9183</v>
      </c>
      <c r="G2249" s="563" t="s">
        <v>9006</v>
      </c>
      <c r="H2249" s="563" t="s">
        <v>9184</v>
      </c>
      <c r="I2249" s="563" t="s">
        <v>26690</v>
      </c>
      <c r="J2249" s="563" t="s">
        <v>24001</v>
      </c>
      <c r="K2249" s="563" t="s">
        <v>24001</v>
      </c>
      <c r="L2249" s="563" t="s">
        <v>24001</v>
      </c>
      <c r="M2249" s="563" t="s">
        <v>24001</v>
      </c>
      <c r="N2249" s="563" t="s">
        <v>24001</v>
      </c>
      <c r="O2249" s="564" t="s">
        <v>24001</v>
      </c>
      <c r="P2249" s="564" t="s">
        <v>24001</v>
      </c>
      <c r="Q2249" s="564">
        <v>33148</v>
      </c>
      <c r="R2249" s="564"/>
      <c r="S2249" s="564" t="s">
        <v>30698</v>
      </c>
    </row>
    <row r="2250" spans="1:19" x14ac:dyDescent="0.35">
      <c r="A2250" s="562">
        <v>2969</v>
      </c>
      <c r="B2250" s="563" t="s">
        <v>484</v>
      </c>
      <c r="C2250" s="563" t="s">
        <v>8880</v>
      </c>
      <c r="D2250" s="563" t="s">
        <v>24746</v>
      </c>
      <c r="E2250" s="563" t="s">
        <v>24747</v>
      </c>
      <c r="F2250" s="563" t="s">
        <v>24748</v>
      </c>
      <c r="G2250" s="563" t="s">
        <v>9006</v>
      </c>
      <c r="H2250" s="563" t="s">
        <v>24749</v>
      </c>
      <c r="I2250" s="563" t="s">
        <v>27115</v>
      </c>
      <c r="J2250" s="563" t="s">
        <v>109</v>
      </c>
      <c r="K2250" s="563" t="s">
        <v>24001</v>
      </c>
      <c r="L2250" s="563" t="s">
        <v>24001</v>
      </c>
      <c r="M2250" s="563" t="s">
        <v>24001</v>
      </c>
      <c r="N2250" s="563" t="s">
        <v>24001</v>
      </c>
      <c r="O2250" s="564" t="s">
        <v>24001</v>
      </c>
      <c r="P2250" s="564" t="s">
        <v>24001</v>
      </c>
      <c r="Q2250" s="564">
        <v>43801</v>
      </c>
      <c r="R2250" s="564"/>
      <c r="S2250" s="564" t="s">
        <v>30699</v>
      </c>
    </row>
    <row r="2251" spans="1:19" x14ac:dyDescent="0.35">
      <c r="A2251" s="559">
        <v>2970</v>
      </c>
      <c r="B2251" s="563" t="s">
        <v>484</v>
      </c>
      <c r="C2251" s="563" t="s">
        <v>8880</v>
      </c>
      <c r="D2251" s="563" t="s">
        <v>9189</v>
      </c>
      <c r="E2251" s="563" t="s">
        <v>9186</v>
      </c>
      <c r="F2251" s="563" t="s">
        <v>9187</v>
      </c>
      <c r="G2251" s="563" t="s">
        <v>9006</v>
      </c>
      <c r="H2251" s="563" t="s">
        <v>9188</v>
      </c>
      <c r="I2251" s="563" t="s">
        <v>26690</v>
      </c>
      <c r="J2251" s="563" t="s">
        <v>24001</v>
      </c>
      <c r="K2251" s="563" t="s">
        <v>62</v>
      </c>
      <c r="L2251" s="563" t="s">
        <v>27591</v>
      </c>
      <c r="M2251" s="563" t="s">
        <v>24001</v>
      </c>
      <c r="N2251" s="563" t="s">
        <v>24001</v>
      </c>
      <c r="O2251" s="564" t="s">
        <v>24001</v>
      </c>
      <c r="P2251" s="564" t="s">
        <v>24001</v>
      </c>
      <c r="Q2251" s="564">
        <v>33148</v>
      </c>
      <c r="R2251" s="564">
        <v>38278</v>
      </c>
      <c r="S2251" s="564" t="s">
        <v>30700</v>
      </c>
    </row>
    <row r="2252" spans="1:19" x14ac:dyDescent="0.35">
      <c r="A2252" s="559">
        <v>2971</v>
      </c>
      <c r="B2252" s="563" t="s">
        <v>484</v>
      </c>
      <c r="C2252" s="563" t="s">
        <v>8880</v>
      </c>
      <c r="D2252" s="563" t="s">
        <v>9192</v>
      </c>
      <c r="E2252" s="563" t="s">
        <v>9190</v>
      </c>
      <c r="F2252" s="563" t="s">
        <v>9191</v>
      </c>
      <c r="G2252" s="563" t="s">
        <v>9006</v>
      </c>
      <c r="H2252" s="563" t="s">
        <v>5135</v>
      </c>
      <c r="I2252" s="563" t="s">
        <v>26690</v>
      </c>
      <c r="J2252" s="563" t="s">
        <v>24001</v>
      </c>
      <c r="K2252" s="563" t="s">
        <v>24001</v>
      </c>
      <c r="L2252" s="563" t="s">
        <v>24001</v>
      </c>
      <c r="M2252" s="563" t="s">
        <v>24001</v>
      </c>
      <c r="N2252" s="563" t="s">
        <v>24001</v>
      </c>
      <c r="O2252" s="564" t="s">
        <v>24001</v>
      </c>
      <c r="P2252" s="564" t="s">
        <v>24001</v>
      </c>
      <c r="Q2252" s="564">
        <v>33148</v>
      </c>
      <c r="R2252" s="564"/>
      <c r="S2252" s="564" t="s">
        <v>30701</v>
      </c>
    </row>
    <row r="2253" spans="1:19" x14ac:dyDescent="0.35">
      <c r="A2253" s="562">
        <v>2972</v>
      </c>
      <c r="B2253" s="563" t="s">
        <v>484</v>
      </c>
      <c r="C2253" s="563" t="s">
        <v>8880</v>
      </c>
      <c r="D2253" s="563" t="s">
        <v>9196</v>
      </c>
      <c r="E2253" s="563" t="s">
        <v>9193</v>
      </c>
      <c r="F2253" s="563" t="s">
        <v>9194</v>
      </c>
      <c r="G2253" s="563" t="s">
        <v>9006</v>
      </c>
      <c r="H2253" s="563" t="s">
        <v>9195</v>
      </c>
      <c r="I2253" s="563" t="s">
        <v>26690</v>
      </c>
      <c r="J2253" s="563" t="s">
        <v>109</v>
      </c>
      <c r="K2253" s="563" t="s">
        <v>24001</v>
      </c>
      <c r="L2253" s="563" t="s">
        <v>24001</v>
      </c>
      <c r="M2253" s="563" t="s">
        <v>24001</v>
      </c>
      <c r="N2253" s="563" t="s">
        <v>24001</v>
      </c>
      <c r="O2253" s="564" t="s">
        <v>24001</v>
      </c>
      <c r="P2253" s="564" t="s">
        <v>24001</v>
      </c>
      <c r="Q2253" s="564">
        <v>33148</v>
      </c>
      <c r="R2253" s="564">
        <v>40038</v>
      </c>
      <c r="S2253" s="564" t="s">
        <v>34336</v>
      </c>
    </row>
    <row r="2254" spans="1:19" x14ac:dyDescent="0.35">
      <c r="A2254" s="559">
        <v>2973</v>
      </c>
      <c r="B2254" s="563" t="s">
        <v>484</v>
      </c>
      <c r="C2254" s="563" t="s">
        <v>8880</v>
      </c>
      <c r="D2254" s="563" t="s">
        <v>9200</v>
      </c>
      <c r="E2254" s="563" t="s">
        <v>9197</v>
      </c>
      <c r="F2254" s="563" t="s">
        <v>9198</v>
      </c>
      <c r="G2254" s="563" t="s">
        <v>9006</v>
      </c>
      <c r="H2254" s="563" t="s">
        <v>9199</v>
      </c>
      <c r="I2254" s="563" t="s">
        <v>26690</v>
      </c>
      <c r="J2254" s="563" t="s">
        <v>24001</v>
      </c>
      <c r="K2254" s="563" t="s">
        <v>24001</v>
      </c>
      <c r="L2254" s="563" t="s">
        <v>24001</v>
      </c>
      <c r="M2254" s="563" t="s">
        <v>24001</v>
      </c>
      <c r="N2254" s="563" t="s">
        <v>24001</v>
      </c>
      <c r="O2254" s="564" t="s">
        <v>24001</v>
      </c>
      <c r="P2254" s="564" t="s">
        <v>24001</v>
      </c>
      <c r="Q2254" s="564">
        <v>33148</v>
      </c>
      <c r="R2254" s="564"/>
      <c r="S2254" s="564" t="s">
        <v>30702</v>
      </c>
    </row>
    <row r="2255" spans="1:19" x14ac:dyDescent="0.35">
      <c r="A2255" s="559">
        <v>2974</v>
      </c>
      <c r="B2255" s="563" t="s">
        <v>484</v>
      </c>
      <c r="C2255" s="563" t="s">
        <v>8880</v>
      </c>
      <c r="D2255" s="563" t="s">
        <v>9203</v>
      </c>
      <c r="E2255" s="563" t="s">
        <v>24001</v>
      </c>
      <c r="F2255" s="563" t="s">
        <v>9201</v>
      </c>
      <c r="G2255" s="563" t="s">
        <v>9006</v>
      </c>
      <c r="H2255" s="563" t="s">
        <v>9202</v>
      </c>
      <c r="I2255" s="563" t="s">
        <v>26690</v>
      </c>
      <c r="J2255" s="563" t="s">
        <v>109</v>
      </c>
      <c r="K2255" s="563" t="s">
        <v>24001</v>
      </c>
      <c r="L2255" s="563" t="s">
        <v>24001</v>
      </c>
      <c r="M2255" s="563" t="s">
        <v>24001</v>
      </c>
      <c r="N2255" s="563" t="s">
        <v>24001</v>
      </c>
      <c r="O2255" s="564" t="s">
        <v>24001</v>
      </c>
      <c r="P2255" s="564" t="s">
        <v>24001</v>
      </c>
      <c r="Q2255" s="564">
        <v>40946</v>
      </c>
      <c r="R2255" s="564"/>
      <c r="S2255" s="564" t="s">
        <v>30703</v>
      </c>
    </row>
    <row r="2256" spans="1:19" x14ac:dyDescent="0.35">
      <c r="A2256" s="562">
        <v>2975</v>
      </c>
      <c r="B2256" s="563" t="s">
        <v>484</v>
      </c>
      <c r="C2256" s="563" t="s">
        <v>8880</v>
      </c>
      <c r="D2256" s="563" t="s">
        <v>9207</v>
      </c>
      <c r="E2256" s="563" t="s">
        <v>9204</v>
      </c>
      <c r="F2256" s="563" t="s">
        <v>9205</v>
      </c>
      <c r="G2256" s="563" t="s">
        <v>9006</v>
      </c>
      <c r="H2256" s="563" t="s">
        <v>9206</v>
      </c>
      <c r="I2256" s="563" t="s">
        <v>26690</v>
      </c>
      <c r="J2256" s="563" t="s">
        <v>24001</v>
      </c>
      <c r="K2256" s="563" t="s">
        <v>24001</v>
      </c>
      <c r="L2256" s="563" t="s">
        <v>24001</v>
      </c>
      <c r="M2256" s="563" t="s">
        <v>24001</v>
      </c>
      <c r="N2256" s="563" t="s">
        <v>24001</v>
      </c>
      <c r="O2256" s="564" t="s">
        <v>24001</v>
      </c>
      <c r="P2256" s="564" t="s">
        <v>24001</v>
      </c>
      <c r="Q2256" s="564">
        <v>33148</v>
      </c>
      <c r="R2256" s="564"/>
      <c r="S2256" s="564" t="s">
        <v>30704</v>
      </c>
    </row>
    <row r="2257" spans="1:19" x14ac:dyDescent="0.35">
      <c r="A2257" s="559">
        <v>2976</v>
      </c>
      <c r="B2257" s="563" t="s">
        <v>484</v>
      </c>
      <c r="C2257" s="563" t="s">
        <v>8880</v>
      </c>
      <c r="D2257" s="563" t="s">
        <v>9210</v>
      </c>
      <c r="E2257" s="563" t="s">
        <v>24001</v>
      </c>
      <c r="F2257" s="563" t="s">
        <v>9208</v>
      </c>
      <c r="G2257" s="563" t="s">
        <v>9006</v>
      </c>
      <c r="H2257" s="563" t="s">
        <v>9209</v>
      </c>
      <c r="I2257" s="563" t="s">
        <v>26691</v>
      </c>
      <c r="J2257" s="563" t="s">
        <v>24001</v>
      </c>
      <c r="K2257" s="563" t="s">
        <v>24001</v>
      </c>
      <c r="L2257" s="563" t="s">
        <v>24001</v>
      </c>
      <c r="M2257" s="563" t="s">
        <v>24001</v>
      </c>
      <c r="N2257" s="563" t="s">
        <v>24001</v>
      </c>
      <c r="O2257" s="564" t="s">
        <v>24001</v>
      </c>
      <c r="P2257" s="564" t="s">
        <v>24001</v>
      </c>
      <c r="Q2257" s="564">
        <v>39794</v>
      </c>
      <c r="R2257" s="564"/>
      <c r="S2257" s="564" t="s">
        <v>30705</v>
      </c>
    </row>
    <row r="2258" spans="1:19" x14ac:dyDescent="0.35">
      <c r="A2258" s="559">
        <v>2977</v>
      </c>
      <c r="B2258" s="563" t="s">
        <v>484</v>
      </c>
      <c r="C2258" s="563" t="s">
        <v>8880</v>
      </c>
      <c r="D2258" s="563" t="s">
        <v>9213</v>
      </c>
      <c r="E2258" s="563" t="s">
        <v>9211</v>
      </c>
      <c r="F2258" s="563" t="s">
        <v>9212</v>
      </c>
      <c r="G2258" s="563" t="s">
        <v>9006</v>
      </c>
      <c r="H2258" s="563" t="s">
        <v>9209</v>
      </c>
      <c r="I2258" s="563" t="s">
        <v>27116</v>
      </c>
      <c r="J2258" s="563" t="s">
        <v>24001</v>
      </c>
      <c r="K2258" s="563" t="s">
        <v>154</v>
      </c>
      <c r="L2258" s="563" t="s">
        <v>27633</v>
      </c>
      <c r="M2258" s="563" t="s">
        <v>24001</v>
      </c>
      <c r="N2258" s="563" t="s">
        <v>24001</v>
      </c>
      <c r="O2258" s="564" t="s">
        <v>24001</v>
      </c>
      <c r="P2258" s="564" t="s">
        <v>24001</v>
      </c>
      <c r="Q2258" s="564">
        <v>38397</v>
      </c>
      <c r="R2258" s="564"/>
      <c r="S2258" s="564" t="s">
        <v>30706</v>
      </c>
    </row>
    <row r="2259" spans="1:19" x14ac:dyDescent="0.35">
      <c r="A2259" s="562">
        <v>2978</v>
      </c>
      <c r="B2259" s="563" t="s">
        <v>484</v>
      </c>
      <c r="C2259" s="563" t="s">
        <v>8880</v>
      </c>
      <c r="D2259" s="563" t="s">
        <v>9215</v>
      </c>
      <c r="E2259" s="563" t="s">
        <v>9211</v>
      </c>
      <c r="F2259" s="563" t="s">
        <v>9214</v>
      </c>
      <c r="G2259" s="563" t="s">
        <v>9006</v>
      </c>
      <c r="H2259" s="563" t="s">
        <v>9209</v>
      </c>
      <c r="I2259" s="563" t="s">
        <v>27117</v>
      </c>
      <c r="J2259" s="563" t="s">
        <v>24001</v>
      </c>
      <c r="K2259" s="563" t="s">
        <v>24001</v>
      </c>
      <c r="L2259" s="563" t="s">
        <v>24001</v>
      </c>
      <c r="M2259" s="563" t="s">
        <v>24001</v>
      </c>
      <c r="N2259" s="563" t="s">
        <v>24001</v>
      </c>
      <c r="O2259" s="564" t="s">
        <v>24001</v>
      </c>
      <c r="P2259" s="564" t="s">
        <v>24001</v>
      </c>
      <c r="Q2259" s="564">
        <v>38397</v>
      </c>
      <c r="R2259" s="564"/>
      <c r="S2259" s="564" t="s">
        <v>30707</v>
      </c>
    </row>
    <row r="2260" spans="1:19" x14ac:dyDescent="0.35">
      <c r="A2260" s="559">
        <v>2979</v>
      </c>
      <c r="B2260" s="563" t="s">
        <v>484</v>
      </c>
      <c r="C2260" s="563" t="s">
        <v>8880</v>
      </c>
      <c r="D2260" s="563" t="s">
        <v>9218</v>
      </c>
      <c r="E2260" s="563" t="s">
        <v>9216</v>
      </c>
      <c r="F2260" s="563" t="s">
        <v>9217</v>
      </c>
      <c r="G2260" s="563" t="s">
        <v>9006</v>
      </c>
      <c r="H2260" s="563" t="s">
        <v>458</v>
      </c>
      <c r="I2260" s="563" t="s">
        <v>26690</v>
      </c>
      <c r="J2260" s="563" t="s">
        <v>24001</v>
      </c>
      <c r="K2260" s="563" t="s">
        <v>24001</v>
      </c>
      <c r="L2260" s="563" t="s">
        <v>24001</v>
      </c>
      <c r="M2260" s="563" t="s">
        <v>24001</v>
      </c>
      <c r="N2260" s="563" t="s">
        <v>24001</v>
      </c>
      <c r="O2260" s="564" t="s">
        <v>24001</v>
      </c>
      <c r="P2260" s="564" t="s">
        <v>24001</v>
      </c>
      <c r="Q2260" s="564">
        <v>33148</v>
      </c>
      <c r="R2260" s="564"/>
      <c r="S2260" s="564" t="s">
        <v>30708</v>
      </c>
    </row>
    <row r="2261" spans="1:19" x14ac:dyDescent="0.35">
      <c r="A2261" s="559">
        <v>2980</v>
      </c>
      <c r="B2261" s="563" t="s">
        <v>484</v>
      </c>
      <c r="C2261" s="563" t="s">
        <v>8880</v>
      </c>
      <c r="D2261" s="563" t="s">
        <v>9221</v>
      </c>
      <c r="E2261" s="563" t="s">
        <v>9219</v>
      </c>
      <c r="F2261" s="563" t="s">
        <v>9220</v>
      </c>
      <c r="G2261" s="563" t="s">
        <v>9006</v>
      </c>
      <c r="H2261" s="563" t="s">
        <v>458</v>
      </c>
      <c r="I2261" s="563" t="s">
        <v>26690</v>
      </c>
      <c r="J2261" s="563" t="s">
        <v>24001</v>
      </c>
      <c r="K2261" s="563" t="s">
        <v>24001</v>
      </c>
      <c r="L2261" s="563" t="s">
        <v>24001</v>
      </c>
      <c r="M2261" s="563" t="s">
        <v>24001</v>
      </c>
      <c r="N2261" s="563" t="s">
        <v>24001</v>
      </c>
      <c r="O2261" s="564" t="s">
        <v>24001</v>
      </c>
      <c r="P2261" s="564" t="s">
        <v>24001</v>
      </c>
      <c r="Q2261" s="564">
        <v>37963</v>
      </c>
      <c r="R2261" s="564">
        <v>38694</v>
      </c>
      <c r="S2261" s="564" t="s">
        <v>30709</v>
      </c>
    </row>
    <row r="2262" spans="1:19" x14ac:dyDescent="0.35">
      <c r="A2262" s="562">
        <v>2981</v>
      </c>
      <c r="B2262" s="563" t="s">
        <v>484</v>
      </c>
      <c r="C2262" s="563" t="s">
        <v>8880</v>
      </c>
      <c r="D2262" s="563" t="s">
        <v>9224</v>
      </c>
      <c r="E2262" s="563" t="s">
        <v>9222</v>
      </c>
      <c r="F2262" s="563" t="s">
        <v>9223</v>
      </c>
      <c r="G2262" s="563" t="s">
        <v>9006</v>
      </c>
      <c r="H2262" s="563" t="s">
        <v>8946</v>
      </c>
      <c r="I2262" s="563" t="s">
        <v>26690</v>
      </c>
      <c r="J2262" s="563" t="s">
        <v>24001</v>
      </c>
      <c r="K2262" s="563" t="s">
        <v>24001</v>
      </c>
      <c r="L2262" s="563" t="s">
        <v>24001</v>
      </c>
      <c r="M2262" s="563" t="s">
        <v>24001</v>
      </c>
      <c r="N2262" s="563" t="s">
        <v>24001</v>
      </c>
      <c r="O2262" s="564" t="s">
        <v>24001</v>
      </c>
      <c r="P2262" s="564" t="s">
        <v>24001</v>
      </c>
      <c r="Q2262" s="564">
        <v>34831</v>
      </c>
      <c r="R2262" s="564">
        <v>37558</v>
      </c>
      <c r="S2262" s="564" t="s">
        <v>30710</v>
      </c>
    </row>
    <row r="2263" spans="1:19" x14ac:dyDescent="0.35">
      <c r="A2263" s="559">
        <v>2982</v>
      </c>
      <c r="B2263" s="563" t="s">
        <v>484</v>
      </c>
      <c r="C2263" s="563" t="s">
        <v>8880</v>
      </c>
      <c r="D2263" s="563" t="s">
        <v>9227</v>
      </c>
      <c r="E2263" s="563" t="s">
        <v>9225</v>
      </c>
      <c r="F2263" s="563" t="s">
        <v>9226</v>
      </c>
      <c r="G2263" s="563" t="s">
        <v>9006</v>
      </c>
      <c r="H2263" s="563" t="s">
        <v>2067</v>
      </c>
      <c r="I2263" s="563" t="s">
        <v>26690</v>
      </c>
      <c r="J2263" s="563" t="s">
        <v>24001</v>
      </c>
      <c r="K2263" s="563" t="s">
        <v>24001</v>
      </c>
      <c r="L2263" s="563" t="s">
        <v>24001</v>
      </c>
      <c r="M2263" s="563" t="s">
        <v>24001</v>
      </c>
      <c r="N2263" s="563" t="s">
        <v>24001</v>
      </c>
      <c r="O2263" s="564" t="s">
        <v>24001</v>
      </c>
      <c r="P2263" s="564" t="s">
        <v>24001</v>
      </c>
      <c r="Q2263" s="564">
        <v>33148</v>
      </c>
      <c r="R2263" s="564"/>
      <c r="S2263" s="564" t="s">
        <v>30711</v>
      </c>
    </row>
    <row r="2264" spans="1:19" x14ac:dyDescent="0.35">
      <c r="A2264" s="559">
        <v>2983</v>
      </c>
      <c r="B2264" s="563" t="s">
        <v>484</v>
      </c>
      <c r="C2264" s="563" t="s">
        <v>8880</v>
      </c>
      <c r="D2264" s="563" t="s">
        <v>9230</v>
      </c>
      <c r="E2264" s="563" t="s">
        <v>9225</v>
      </c>
      <c r="F2264" s="563" t="s">
        <v>9228</v>
      </c>
      <c r="G2264" s="563" t="s">
        <v>9006</v>
      </c>
      <c r="H2264" s="563" t="s">
        <v>9229</v>
      </c>
      <c r="I2264" s="563" t="s">
        <v>26690</v>
      </c>
      <c r="J2264" s="563" t="s">
        <v>24001</v>
      </c>
      <c r="K2264" s="563" t="s">
        <v>24001</v>
      </c>
      <c r="L2264" s="563" t="s">
        <v>24001</v>
      </c>
      <c r="M2264" s="563" t="s">
        <v>24001</v>
      </c>
      <c r="N2264" s="563" t="s">
        <v>24001</v>
      </c>
      <c r="O2264" s="564" t="s">
        <v>24001</v>
      </c>
      <c r="P2264" s="564" t="s">
        <v>24001</v>
      </c>
      <c r="Q2264" s="564">
        <v>35095</v>
      </c>
      <c r="R2264" s="564"/>
      <c r="S2264" s="564" t="s">
        <v>9230</v>
      </c>
    </row>
    <row r="2265" spans="1:19" x14ac:dyDescent="0.35">
      <c r="A2265" s="562">
        <v>2984</v>
      </c>
      <c r="B2265" s="563" t="s">
        <v>484</v>
      </c>
      <c r="C2265" s="563" t="s">
        <v>8880</v>
      </c>
      <c r="D2265" s="563" t="s">
        <v>9234</v>
      </c>
      <c r="E2265" s="563" t="s">
        <v>9231</v>
      </c>
      <c r="F2265" s="563" t="s">
        <v>9232</v>
      </c>
      <c r="G2265" s="563" t="s">
        <v>9006</v>
      </c>
      <c r="H2265" s="563" t="s">
        <v>9233</v>
      </c>
      <c r="I2265" s="563" t="s">
        <v>26690</v>
      </c>
      <c r="J2265" s="563" t="s">
        <v>24001</v>
      </c>
      <c r="K2265" s="563" t="s">
        <v>24001</v>
      </c>
      <c r="L2265" s="563" t="s">
        <v>24001</v>
      </c>
      <c r="M2265" s="563" t="s">
        <v>24001</v>
      </c>
      <c r="N2265" s="563" t="s">
        <v>24001</v>
      </c>
      <c r="O2265" s="564" t="s">
        <v>24001</v>
      </c>
      <c r="P2265" s="564" t="s">
        <v>24001</v>
      </c>
      <c r="Q2265" s="564">
        <v>33148</v>
      </c>
      <c r="R2265" s="564"/>
      <c r="S2265" s="564" t="s">
        <v>30712</v>
      </c>
    </row>
    <row r="2266" spans="1:19" x14ac:dyDescent="0.35">
      <c r="A2266" s="559">
        <v>2985</v>
      </c>
      <c r="B2266" s="563" t="s">
        <v>484</v>
      </c>
      <c r="C2266" s="563" t="s">
        <v>8880</v>
      </c>
      <c r="D2266" s="563" t="s">
        <v>24750</v>
      </c>
      <c r="E2266" s="563" t="s">
        <v>24001</v>
      </c>
      <c r="F2266" s="563" t="s">
        <v>24751</v>
      </c>
      <c r="G2266" s="563" t="s">
        <v>9006</v>
      </c>
      <c r="H2266" s="563" t="s">
        <v>9233</v>
      </c>
      <c r="I2266" s="563" t="s">
        <v>26690</v>
      </c>
      <c r="J2266" s="563" t="s">
        <v>24001</v>
      </c>
      <c r="K2266" s="563" t="s">
        <v>24001</v>
      </c>
      <c r="L2266" s="563" t="s">
        <v>24001</v>
      </c>
      <c r="M2266" s="563" t="s">
        <v>24001</v>
      </c>
      <c r="N2266" s="563" t="s">
        <v>24001</v>
      </c>
      <c r="O2266" s="564" t="s">
        <v>24001</v>
      </c>
      <c r="P2266" s="564" t="s">
        <v>24001</v>
      </c>
      <c r="Q2266" s="564">
        <v>43129</v>
      </c>
      <c r="R2266" s="564"/>
      <c r="S2266" s="564" t="s">
        <v>30713</v>
      </c>
    </row>
    <row r="2267" spans="1:19" x14ac:dyDescent="0.35">
      <c r="A2267" s="559">
        <v>2986</v>
      </c>
      <c r="B2267" s="563" t="s">
        <v>484</v>
      </c>
      <c r="C2267" s="563" t="s">
        <v>8880</v>
      </c>
      <c r="D2267" s="563" t="s">
        <v>9238</v>
      </c>
      <c r="E2267" s="563" t="s">
        <v>9235</v>
      </c>
      <c r="F2267" s="563" t="s">
        <v>9236</v>
      </c>
      <c r="G2267" s="563" t="s">
        <v>9006</v>
      </c>
      <c r="H2267" s="563" t="s">
        <v>9237</v>
      </c>
      <c r="I2267" s="563" t="s">
        <v>26690</v>
      </c>
      <c r="J2267" s="563" t="s">
        <v>24001</v>
      </c>
      <c r="K2267" s="563" t="s">
        <v>24001</v>
      </c>
      <c r="L2267" s="563" t="s">
        <v>27634</v>
      </c>
      <c r="M2267" s="563" t="s">
        <v>24001</v>
      </c>
      <c r="N2267" s="563" t="s">
        <v>24001</v>
      </c>
      <c r="O2267" s="564" t="s">
        <v>24001</v>
      </c>
      <c r="P2267" s="564" t="s">
        <v>24001</v>
      </c>
      <c r="Q2267" s="564">
        <v>33148</v>
      </c>
      <c r="R2267" s="564">
        <v>38182</v>
      </c>
      <c r="S2267" s="564" t="s">
        <v>30714</v>
      </c>
    </row>
    <row r="2268" spans="1:19" x14ac:dyDescent="0.35">
      <c r="A2268" s="562">
        <v>2987</v>
      </c>
      <c r="B2268" s="563" t="s">
        <v>484</v>
      </c>
      <c r="C2268" s="563" t="s">
        <v>8880</v>
      </c>
      <c r="D2268" s="563" t="s">
        <v>9241</v>
      </c>
      <c r="E2268" s="563" t="s">
        <v>9239</v>
      </c>
      <c r="F2268" s="563" t="s">
        <v>9240</v>
      </c>
      <c r="G2268" s="563" t="s">
        <v>9006</v>
      </c>
      <c r="H2268" s="563" t="s">
        <v>6248</v>
      </c>
      <c r="I2268" s="563" t="s">
        <v>26690</v>
      </c>
      <c r="J2268" s="563" t="s">
        <v>24001</v>
      </c>
      <c r="K2268" s="563" t="s">
        <v>24001</v>
      </c>
      <c r="L2268" s="563" t="s">
        <v>24001</v>
      </c>
      <c r="M2268" s="563" t="s">
        <v>24001</v>
      </c>
      <c r="N2268" s="563" t="s">
        <v>24001</v>
      </c>
      <c r="O2268" s="564" t="s">
        <v>24001</v>
      </c>
      <c r="P2268" s="564" t="s">
        <v>24001</v>
      </c>
      <c r="Q2268" s="564">
        <v>33148</v>
      </c>
      <c r="R2268" s="564"/>
      <c r="S2268" s="564" t="s">
        <v>30715</v>
      </c>
    </row>
    <row r="2269" spans="1:19" x14ac:dyDescent="0.35">
      <c r="A2269" s="559">
        <v>2988</v>
      </c>
      <c r="B2269" s="563" t="s">
        <v>484</v>
      </c>
      <c r="C2269" s="563" t="s">
        <v>8880</v>
      </c>
      <c r="D2269" s="563" t="s">
        <v>9244</v>
      </c>
      <c r="E2269" s="563" t="s">
        <v>9242</v>
      </c>
      <c r="F2269" s="563" t="s">
        <v>9243</v>
      </c>
      <c r="G2269" s="563" t="s">
        <v>9006</v>
      </c>
      <c r="H2269" s="563" t="s">
        <v>231</v>
      </c>
      <c r="I2269" s="563" t="s">
        <v>26690</v>
      </c>
      <c r="J2269" s="563" t="s">
        <v>24001</v>
      </c>
      <c r="K2269" s="563" t="s">
        <v>24001</v>
      </c>
      <c r="L2269" s="563" t="s">
        <v>24001</v>
      </c>
      <c r="M2269" s="563" t="s">
        <v>24001</v>
      </c>
      <c r="N2269" s="563" t="s">
        <v>24001</v>
      </c>
      <c r="O2269" s="564" t="s">
        <v>24001</v>
      </c>
      <c r="P2269" s="564" t="s">
        <v>24001</v>
      </c>
      <c r="Q2269" s="564">
        <v>41431</v>
      </c>
      <c r="R2269" s="564"/>
      <c r="S2269" s="564" t="s">
        <v>30716</v>
      </c>
    </row>
    <row r="2270" spans="1:19" x14ac:dyDescent="0.35">
      <c r="A2270" s="559">
        <v>2989</v>
      </c>
      <c r="B2270" s="563" t="s">
        <v>484</v>
      </c>
      <c r="C2270" s="563" t="s">
        <v>8880</v>
      </c>
      <c r="D2270" s="563" t="s">
        <v>9247</v>
      </c>
      <c r="E2270" s="563" t="s">
        <v>24001</v>
      </c>
      <c r="F2270" s="563" t="s">
        <v>9245</v>
      </c>
      <c r="G2270" s="563" t="s">
        <v>9006</v>
      </c>
      <c r="H2270" s="563" t="s">
        <v>9246</v>
      </c>
      <c r="I2270" s="563" t="s">
        <v>27118</v>
      </c>
      <c r="J2270" s="563" t="s">
        <v>24001</v>
      </c>
      <c r="K2270" s="563" t="s">
        <v>62</v>
      </c>
      <c r="L2270" s="563" t="s">
        <v>24001</v>
      </c>
      <c r="M2270" s="563" t="s">
        <v>24001</v>
      </c>
      <c r="N2270" s="563" t="s">
        <v>24001</v>
      </c>
      <c r="O2270" s="564" t="s">
        <v>24001</v>
      </c>
      <c r="P2270" s="564" t="s">
        <v>24001</v>
      </c>
      <c r="Q2270" s="564">
        <v>38392</v>
      </c>
      <c r="R2270" s="564"/>
      <c r="S2270" s="564" t="s">
        <v>30717</v>
      </c>
    </row>
    <row r="2271" spans="1:19" x14ac:dyDescent="0.35">
      <c r="A2271" s="562">
        <v>2990</v>
      </c>
      <c r="B2271" s="563" t="s">
        <v>484</v>
      </c>
      <c r="C2271" s="563" t="s">
        <v>8880</v>
      </c>
      <c r="D2271" s="563" t="s">
        <v>9251</v>
      </c>
      <c r="E2271" s="563" t="s">
        <v>9248</v>
      </c>
      <c r="F2271" s="563" t="s">
        <v>9249</v>
      </c>
      <c r="G2271" s="563" t="s">
        <v>9006</v>
      </c>
      <c r="H2271" s="563" t="s">
        <v>9250</v>
      </c>
      <c r="I2271" s="563" t="s">
        <v>26690</v>
      </c>
      <c r="J2271" s="563" t="s">
        <v>24001</v>
      </c>
      <c r="K2271" s="563" t="s">
        <v>24001</v>
      </c>
      <c r="L2271" s="563" t="s">
        <v>24001</v>
      </c>
      <c r="M2271" s="563" t="s">
        <v>24001</v>
      </c>
      <c r="N2271" s="563" t="s">
        <v>24001</v>
      </c>
      <c r="O2271" s="564" t="s">
        <v>24001</v>
      </c>
      <c r="P2271" s="564" t="s">
        <v>24001</v>
      </c>
      <c r="Q2271" s="564">
        <v>33988</v>
      </c>
      <c r="R2271" s="564">
        <v>34438</v>
      </c>
      <c r="S2271" s="564" t="s">
        <v>30718</v>
      </c>
    </row>
    <row r="2272" spans="1:19" x14ac:dyDescent="0.35">
      <c r="A2272" s="559">
        <v>2991</v>
      </c>
      <c r="B2272" s="563" t="s">
        <v>484</v>
      </c>
      <c r="C2272" s="563" t="s">
        <v>8880</v>
      </c>
      <c r="D2272" s="563" t="s">
        <v>9255</v>
      </c>
      <c r="E2272" s="563" t="s">
        <v>9252</v>
      </c>
      <c r="F2272" s="563" t="s">
        <v>9253</v>
      </c>
      <c r="G2272" s="563" t="s">
        <v>9006</v>
      </c>
      <c r="H2272" s="563" t="s">
        <v>9254</v>
      </c>
      <c r="I2272" s="563" t="s">
        <v>26691</v>
      </c>
      <c r="J2272" s="563" t="s">
        <v>24001</v>
      </c>
      <c r="K2272" s="563" t="s">
        <v>24001</v>
      </c>
      <c r="L2272" s="563" t="s">
        <v>24001</v>
      </c>
      <c r="M2272" s="563" t="s">
        <v>24001</v>
      </c>
      <c r="N2272" s="563" t="s">
        <v>24001</v>
      </c>
      <c r="O2272" s="564" t="s">
        <v>24001</v>
      </c>
      <c r="P2272" s="564" t="s">
        <v>24001</v>
      </c>
      <c r="Q2272" s="564">
        <v>33148</v>
      </c>
      <c r="R2272" s="564"/>
      <c r="S2272" s="564" t="s">
        <v>30719</v>
      </c>
    </row>
    <row r="2273" spans="1:19" x14ac:dyDescent="0.35">
      <c r="A2273" s="559">
        <v>2992</v>
      </c>
      <c r="B2273" s="563" t="s">
        <v>484</v>
      </c>
      <c r="C2273" s="563" t="s">
        <v>8880</v>
      </c>
      <c r="D2273" s="563" t="s">
        <v>9257</v>
      </c>
      <c r="E2273" s="563" t="s">
        <v>9252</v>
      </c>
      <c r="F2273" s="563" t="s">
        <v>9256</v>
      </c>
      <c r="G2273" s="563" t="s">
        <v>9006</v>
      </c>
      <c r="H2273" s="563" t="s">
        <v>9254</v>
      </c>
      <c r="I2273" s="563" t="s">
        <v>27119</v>
      </c>
      <c r="J2273" s="563" t="s">
        <v>24001</v>
      </c>
      <c r="K2273" s="563" t="s">
        <v>24001</v>
      </c>
      <c r="L2273" s="563" t="s">
        <v>24001</v>
      </c>
      <c r="M2273" s="563" t="s">
        <v>24001</v>
      </c>
      <c r="N2273" s="563" t="s">
        <v>24001</v>
      </c>
      <c r="O2273" s="564" t="s">
        <v>24001</v>
      </c>
      <c r="P2273" s="564" t="s">
        <v>24001</v>
      </c>
      <c r="Q2273" s="564">
        <v>34075</v>
      </c>
      <c r="R2273" s="564">
        <v>34075</v>
      </c>
      <c r="S2273" s="564" t="s">
        <v>30720</v>
      </c>
    </row>
    <row r="2274" spans="1:19" x14ac:dyDescent="0.35">
      <c r="A2274" s="562">
        <v>2993</v>
      </c>
      <c r="B2274" s="563" t="s">
        <v>484</v>
      </c>
      <c r="C2274" s="563" t="s">
        <v>8880</v>
      </c>
      <c r="D2274" s="563" t="s">
        <v>9260</v>
      </c>
      <c r="E2274" s="563" t="s">
        <v>9258</v>
      </c>
      <c r="F2274" s="563" t="s">
        <v>9259</v>
      </c>
      <c r="G2274" s="563" t="s">
        <v>9006</v>
      </c>
      <c r="H2274" s="563" t="s">
        <v>9254</v>
      </c>
      <c r="I2274" s="563" t="s">
        <v>27119</v>
      </c>
      <c r="J2274" s="563" t="s">
        <v>24001</v>
      </c>
      <c r="K2274" s="563" t="s">
        <v>24001</v>
      </c>
      <c r="L2274" s="563" t="s">
        <v>24001</v>
      </c>
      <c r="M2274" s="563" t="s">
        <v>24001</v>
      </c>
      <c r="N2274" s="563" t="s">
        <v>24001</v>
      </c>
      <c r="O2274" s="564" t="s">
        <v>24001</v>
      </c>
      <c r="P2274" s="564" t="s">
        <v>24001</v>
      </c>
      <c r="Q2274" s="564">
        <v>41408</v>
      </c>
      <c r="R2274" s="564"/>
      <c r="S2274" s="564" t="s">
        <v>30721</v>
      </c>
    </row>
    <row r="2275" spans="1:19" x14ac:dyDescent="0.35">
      <c r="A2275" s="559">
        <v>2994</v>
      </c>
      <c r="B2275" s="563" t="s">
        <v>484</v>
      </c>
      <c r="C2275" s="563" t="s">
        <v>8880</v>
      </c>
      <c r="D2275" s="563" t="s">
        <v>9263</v>
      </c>
      <c r="E2275" s="563" t="s">
        <v>9261</v>
      </c>
      <c r="F2275" s="563" t="s">
        <v>9262</v>
      </c>
      <c r="G2275" s="563" t="s">
        <v>9006</v>
      </c>
      <c r="H2275" s="563" t="s">
        <v>9254</v>
      </c>
      <c r="I2275" s="563" t="s">
        <v>27120</v>
      </c>
      <c r="J2275" s="563" t="s">
        <v>24001</v>
      </c>
      <c r="K2275" s="563" t="s">
        <v>62</v>
      </c>
      <c r="L2275" s="563" t="s">
        <v>24001</v>
      </c>
      <c r="M2275" s="563" t="s">
        <v>24001</v>
      </c>
      <c r="N2275" s="563" t="s">
        <v>24001</v>
      </c>
      <c r="O2275" s="564" t="s">
        <v>24001</v>
      </c>
      <c r="P2275" s="564" t="s">
        <v>24001</v>
      </c>
      <c r="Q2275" s="564">
        <v>33148</v>
      </c>
      <c r="R2275" s="564"/>
      <c r="S2275" s="564" t="s">
        <v>30722</v>
      </c>
    </row>
    <row r="2276" spans="1:19" x14ac:dyDescent="0.35">
      <c r="A2276" s="559">
        <v>2995</v>
      </c>
      <c r="B2276" s="563" t="s">
        <v>484</v>
      </c>
      <c r="C2276" s="563" t="s">
        <v>8880</v>
      </c>
      <c r="D2276" s="563" t="s">
        <v>9266</v>
      </c>
      <c r="E2276" s="563" t="s">
        <v>9264</v>
      </c>
      <c r="F2276" s="563" t="s">
        <v>9265</v>
      </c>
      <c r="G2276" s="563" t="s">
        <v>9006</v>
      </c>
      <c r="H2276" s="563" t="s">
        <v>9254</v>
      </c>
      <c r="I2276" s="563" t="s">
        <v>26936</v>
      </c>
      <c r="J2276" s="563" t="s">
        <v>24001</v>
      </c>
      <c r="K2276" s="563" t="s">
        <v>24001</v>
      </c>
      <c r="L2276" s="563" t="s">
        <v>24001</v>
      </c>
      <c r="M2276" s="563" t="s">
        <v>24001</v>
      </c>
      <c r="N2276" s="563" t="s">
        <v>24001</v>
      </c>
      <c r="O2276" s="564" t="s">
        <v>24001</v>
      </c>
      <c r="P2276" s="564" t="s">
        <v>24001</v>
      </c>
      <c r="Q2276" s="564">
        <v>34075</v>
      </c>
      <c r="R2276" s="564"/>
      <c r="S2276" s="564" t="s">
        <v>30723</v>
      </c>
    </row>
    <row r="2277" spans="1:19" x14ac:dyDescent="0.35">
      <c r="A2277" s="562">
        <v>2996</v>
      </c>
      <c r="B2277" s="563" t="s">
        <v>484</v>
      </c>
      <c r="C2277" s="563" t="s">
        <v>8880</v>
      </c>
      <c r="D2277" s="563" t="s">
        <v>9268</v>
      </c>
      <c r="E2277" s="563" t="s">
        <v>24001</v>
      </c>
      <c r="F2277" s="563" t="s">
        <v>9267</v>
      </c>
      <c r="G2277" s="563" t="s">
        <v>9006</v>
      </c>
      <c r="H2277" s="563" t="s">
        <v>9254</v>
      </c>
      <c r="I2277" s="563" t="s">
        <v>26936</v>
      </c>
      <c r="J2277" s="563" t="s">
        <v>24001</v>
      </c>
      <c r="K2277" s="563" t="s">
        <v>24001</v>
      </c>
      <c r="L2277" s="563" t="s">
        <v>24001</v>
      </c>
      <c r="M2277" s="563" t="s">
        <v>24001</v>
      </c>
      <c r="N2277" s="563" t="s">
        <v>24001</v>
      </c>
      <c r="O2277" s="564" t="s">
        <v>24001</v>
      </c>
      <c r="P2277" s="564" t="s">
        <v>24001</v>
      </c>
      <c r="Q2277" s="564">
        <v>39267</v>
      </c>
      <c r="R2277" s="564"/>
      <c r="S2277" s="564" t="s">
        <v>30724</v>
      </c>
    </row>
    <row r="2278" spans="1:19" x14ac:dyDescent="0.35">
      <c r="A2278" s="559">
        <v>2997</v>
      </c>
      <c r="B2278" s="563" t="s">
        <v>484</v>
      </c>
      <c r="C2278" s="563" t="s">
        <v>8880</v>
      </c>
      <c r="D2278" s="563" t="s">
        <v>9271</v>
      </c>
      <c r="E2278" s="563" t="s">
        <v>9269</v>
      </c>
      <c r="F2278" s="563" t="s">
        <v>9270</v>
      </c>
      <c r="G2278" s="563" t="s">
        <v>9006</v>
      </c>
      <c r="H2278" s="563" t="s">
        <v>9254</v>
      </c>
      <c r="I2278" s="563" t="s">
        <v>27121</v>
      </c>
      <c r="J2278" s="563" t="s">
        <v>24001</v>
      </c>
      <c r="K2278" s="563" t="s">
        <v>24001</v>
      </c>
      <c r="L2278" s="563" t="s">
        <v>24001</v>
      </c>
      <c r="M2278" s="563" t="s">
        <v>24001</v>
      </c>
      <c r="N2278" s="563" t="s">
        <v>24001</v>
      </c>
      <c r="O2278" s="564" t="s">
        <v>24001</v>
      </c>
      <c r="P2278" s="564" t="s">
        <v>24001</v>
      </c>
      <c r="Q2278" s="564">
        <v>33969</v>
      </c>
      <c r="R2278" s="564"/>
      <c r="S2278" s="564" t="s">
        <v>30725</v>
      </c>
    </row>
    <row r="2279" spans="1:19" x14ac:dyDescent="0.35">
      <c r="A2279" s="559">
        <v>2998</v>
      </c>
      <c r="B2279" s="563" t="s">
        <v>484</v>
      </c>
      <c r="C2279" s="563" t="s">
        <v>8880</v>
      </c>
      <c r="D2279" s="563" t="s">
        <v>9275</v>
      </c>
      <c r="E2279" s="563" t="s">
        <v>9272</v>
      </c>
      <c r="F2279" s="563" t="s">
        <v>9273</v>
      </c>
      <c r="G2279" s="563" t="s">
        <v>9006</v>
      </c>
      <c r="H2279" s="563" t="s">
        <v>9274</v>
      </c>
      <c r="I2279" s="563" t="s">
        <v>27122</v>
      </c>
      <c r="J2279" s="563" t="s">
        <v>24001</v>
      </c>
      <c r="K2279" s="563" t="s">
        <v>62</v>
      </c>
      <c r="L2279" s="563" t="s">
        <v>24001</v>
      </c>
      <c r="M2279" s="563" t="s">
        <v>24001</v>
      </c>
      <c r="N2279" s="563" t="s">
        <v>24001</v>
      </c>
      <c r="O2279" s="564" t="s">
        <v>24001</v>
      </c>
      <c r="P2279" s="564" t="s">
        <v>24001</v>
      </c>
      <c r="Q2279" s="564">
        <v>33148</v>
      </c>
      <c r="R2279" s="564"/>
      <c r="S2279" s="564" t="s">
        <v>30726</v>
      </c>
    </row>
    <row r="2280" spans="1:19" x14ac:dyDescent="0.35">
      <c r="A2280" s="562">
        <v>2999</v>
      </c>
      <c r="B2280" s="563" t="s">
        <v>484</v>
      </c>
      <c r="C2280" s="563" t="s">
        <v>8880</v>
      </c>
      <c r="D2280" s="563" t="s">
        <v>9279</v>
      </c>
      <c r="E2280" s="563" t="s">
        <v>9276</v>
      </c>
      <c r="F2280" s="563" t="s">
        <v>9277</v>
      </c>
      <c r="G2280" s="563" t="s">
        <v>9006</v>
      </c>
      <c r="H2280" s="563" t="s">
        <v>9278</v>
      </c>
      <c r="I2280" s="563" t="s">
        <v>27123</v>
      </c>
      <c r="J2280" s="563" t="s">
        <v>24001</v>
      </c>
      <c r="K2280" s="563" t="s">
        <v>24001</v>
      </c>
      <c r="L2280" s="563" t="s">
        <v>24001</v>
      </c>
      <c r="M2280" s="563" t="s">
        <v>24001</v>
      </c>
      <c r="N2280" s="563" t="s">
        <v>24001</v>
      </c>
      <c r="O2280" s="564" t="s">
        <v>24001</v>
      </c>
      <c r="P2280" s="564" t="s">
        <v>24001</v>
      </c>
      <c r="Q2280" s="564">
        <v>33148</v>
      </c>
      <c r="R2280" s="564"/>
      <c r="S2280" s="564" t="s">
        <v>30727</v>
      </c>
    </row>
    <row r="2281" spans="1:19" x14ac:dyDescent="0.35">
      <c r="A2281" s="559">
        <v>3000</v>
      </c>
      <c r="B2281" s="563" t="s">
        <v>484</v>
      </c>
      <c r="C2281" s="563" t="s">
        <v>8880</v>
      </c>
      <c r="D2281" s="563" t="s">
        <v>9282</v>
      </c>
      <c r="E2281" s="563" t="s">
        <v>9280</v>
      </c>
      <c r="F2281" s="563" t="s">
        <v>9281</v>
      </c>
      <c r="G2281" s="563" t="s">
        <v>9006</v>
      </c>
      <c r="H2281" s="563" t="s">
        <v>2463</v>
      </c>
      <c r="I2281" s="563" t="s">
        <v>26690</v>
      </c>
      <c r="J2281" s="563" t="s">
        <v>24001</v>
      </c>
      <c r="K2281" s="563" t="s">
        <v>24001</v>
      </c>
      <c r="L2281" s="563" t="s">
        <v>24001</v>
      </c>
      <c r="M2281" s="563" t="s">
        <v>24001</v>
      </c>
      <c r="N2281" s="563" t="s">
        <v>24001</v>
      </c>
      <c r="O2281" s="564" t="s">
        <v>24001</v>
      </c>
      <c r="P2281" s="564" t="s">
        <v>24001</v>
      </c>
      <c r="Q2281" s="564">
        <v>33148</v>
      </c>
      <c r="R2281" s="564"/>
      <c r="S2281" s="564" t="s">
        <v>30728</v>
      </c>
    </row>
    <row r="2282" spans="1:19" x14ac:dyDescent="0.35">
      <c r="A2282" s="559">
        <v>3001</v>
      </c>
      <c r="B2282" s="563" t="s">
        <v>484</v>
      </c>
      <c r="C2282" s="563" t="s">
        <v>8880</v>
      </c>
      <c r="D2282" s="563" t="s">
        <v>9285</v>
      </c>
      <c r="E2282" s="563" t="s">
        <v>9283</v>
      </c>
      <c r="F2282" s="563" t="s">
        <v>9284</v>
      </c>
      <c r="G2282" s="563" t="s">
        <v>9006</v>
      </c>
      <c r="H2282" s="563" t="s">
        <v>2463</v>
      </c>
      <c r="I2282" s="563" t="s">
        <v>26690</v>
      </c>
      <c r="J2282" s="563" t="s">
        <v>24001</v>
      </c>
      <c r="K2282" s="563" t="s">
        <v>24001</v>
      </c>
      <c r="L2282" s="563" t="s">
        <v>24001</v>
      </c>
      <c r="M2282" s="563" t="s">
        <v>24001</v>
      </c>
      <c r="N2282" s="563" t="s">
        <v>24001</v>
      </c>
      <c r="O2282" s="564" t="s">
        <v>24001</v>
      </c>
      <c r="P2282" s="564" t="s">
        <v>24001</v>
      </c>
      <c r="Q2282" s="564">
        <v>35081</v>
      </c>
      <c r="R2282" s="564">
        <v>38693</v>
      </c>
      <c r="S2282" s="564" t="s">
        <v>30729</v>
      </c>
    </row>
    <row r="2283" spans="1:19" x14ac:dyDescent="0.35">
      <c r="A2283" s="562">
        <v>3002</v>
      </c>
      <c r="B2283" s="563" t="s">
        <v>484</v>
      </c>
      <c r="C2283" s="563" t="s">
        <v>8880</v>
      </c>
      <c r="D2283" s="563" t="s">
        <v>9289</v>
      </c>
      <c r="E2283" s="563" t="s">
        <v>9286</v>
      </c>
      <c r="F2283" s="563" t="s">
        <v>9287</v>
      </c>
      <c r="G2283" s="563" t="s">
        <v>9006</v>
      </c>
      <c r="H2283" s="563" t="s">
        <v>9288</v>
      </c>
      <c r="I2283" s="563" t="s">
        <v>26690</v>
      </c>
      <c r="J2283" s="563" t="s">
        <v>24001</v>
      </c>
      <c r="K2283" s="563" t="s">
        <v>24001</v>
      </c>
      <c r="L2283" s="563" t="s">
        <v>24001</v>
      </c>
      <c r="M2283" s="563" t="s">
        <v>24001</v>
      </c>
      <c r="N2283" s="563" t="s">
        <v>24001</v>
      </c>
      <c r="O2283" s="564" t="s">
        <v>24001</v>
      </c>
      <c r="P2283" s="564" t="s">
        <v>24001</v>
      </c>
      <c r="Q2283" s="564">
        <v>33148</v>
      </c>
      <c r="R2283" s="564">
        <v>38155</v>
      </c>
      <c r="S2283" s="564" t="s">
        <v>30730</v>
      </c>
    </row>
    <row r="2284" spans="1:19" x14ac:dyDescent="0.35">
      <c r="A2284" s="559">
        <v>3003</v>
      </c>
      <c r="B2284" s="563" t="s">
        <v>484</v>
      </c>
      <c r="C2284" s="563" t="s">
        <v>8880</v>
      </c>
      <c r="D2284" s="563" t="s">
        <v>9293</v>
      </c>
      <c r="E2284" s="563" t="s">
        <v>9290</v>
      </c>
      <c r="F2284" s="563" t="s">
        <v>9291</v>
      </c>
      <c r="G2284" s="563" t="s">
        <v>9006</v>
      </c>
      <c r="H2284" s="563" t="s">
        <v>9292</v>
      </c>
      <c r="I2284" s="563" t="s">
        <v>26690</v>
      </c>
      <c r="J2284" s="563" t="s">
        <v>24001</v>
      </c>
      <c r="K2284" s="563" t="s">
        <v>24001</v>
      </c>
      <c r="L2284" s="563" t="s">
        <v>24001</v>
      </c>
      <c r="M2284" s="563" t="s">
        <v>24001</v>
      </c>
      <c r="N2284" s="563" t="s">
        <v>24001</v>
      </c>
      <c r="O2284" s="564" t="s">
        <v>24001</v>
      </c>
      <c r="P2284" s="564" t="s">
        <v>24001</v>
      </c>
      <c r="Q2284" s="564">
        <v>34075</v>
      </c>
      <c r="R2284" s="564"/>
      <c r="S2284" s="564" t="s">
        <v>30731</v>
      </c>
    </row>
    <row r="2285" spans="1:19" x14ac:dyDescent="0.35">
      <c r="A2285" s="559">
        <v>3004</v>
      </c>
      <c r="B2285" s="563" t="s">
        <v>484</v>
      </c>
      <c r="C2285" s="563" t="s">
        <v>8880</v>
      </c>
      <c r="D2285" s="563" t="s">
        <v>9296</v>
      </c>
      <c r="E2285" s="563" t="s">
        <v>9294</v>
      </c>
      <c r="F2285" s="563" t="s">
        <v>9295</v>
      </c>
      <c r="G2285" s="563" t="s">
        <v>9006</v>
      </c>
      <c r="H2285" s="563" t="s">
        <v>4365</v>
      </c>
      <c r="I2285" s="563" t="s">
        <v>26690</v>
      </c>
      <c r="J2285" s="563" t="s">
        <v>24001</v>
      </c>
      <c r="K2285" s="563" t="s">
        <v>24001</v>
      </c>
      <c r="L2285" s="563" t="s">
        <v>24001</v>
      </c>
      <c r="M2285" s="563" t="s">
        <v>24001</v>
      </c>
      <c r="N2285" s="563" t="s">
        <v>24001</v>
      </c>
      <c r="O2285" s="564" t="s">
        <v>24001</v>
      </c>
      <c r="P2285" s="564" t="s">
        <v>24001</v>
      </c>
      <c r="Q2285" s="564">
        <v>41432</v>
      </c>
      <c r="R2285" s="564"/>
      <c r="S2285" s="564" t="s">
        <v>30732</v>
      </c>
    </row>
    <row r="2286" spans="1:19" x14ac:dyDescent="0.35">
      <c r="A2286" s="562">
        <v>3005</v>
      </c>
      <c r="B2286" s="563" t="s">
        <v>484</v>
      </c>
      <c r="C2286" s="563" t="s">
        <v>8880</v>
      </c>
      <c r="D2286" s="563" t="s">
        <v>9299</v>
      </c>
      <c r="E2286" s="563" t="s">
        <v>24001</v>
      </c>
      <c r="F2286" s="563" t="s">
        <v>9297</v>
      </c>
      <c r="G2286" s="563" t="s">
        <v>9006</v>
      </c>
      <c r="H2286" s="563" t="s">
        <v>9298</v>
      </c>
      <c r="I2286" s="563" t="s">
        <v>26691</v>
      </c>
      <c r="J2286" s="563" t="s">
        <v>24001</v>
      </c>
      <c r="K2286" s="563" t="s">
        <v>24001</v>
      </c>
      <c r="L2286" s="563" t="s">
        <v>24001</v>
      </c>
      <c r="M2286" s="563" t="s">
        <v>24001</v>
      </c>
      <c r="N2286" s="563" t="s">
        <v>24001</v>
      </c>
      <c r="O2286" s="564" t="s">
        <v>24001</v>
      </c>
      <c r="P2286" s="564" t="s">
        <v>24001</v>
      </c>
      <c r="Q2286" s="564">
        <v>38406</v>
      </c>
      <c r="R2286" s="564"/>
      <c r="S2286" s="564" t="s">
        <v>30733</v>
      </c>
    </row>
    <row r="2287" spans="1:19" x14ac:dyDescent="0.35">
      <c r="A2287" s="559">
        <v>3006</v>
      </c>
      <c r="B2287" s="563" t="s">
        <v>484</v>
      </c>
      <c r="C2287" s="563" t="s">
        <v>8880</v>
      </c>
      <c r="D2287" s="563" t="s">
        <v>9302</v>
      </c>
      <c r="E2287" s="563" t="s">
        <v>9300</v>
      </c>
      <c r="F2287" s="563" t="s">
        <v>9301</v>
      </c>
      <c r="G2287" s="563" t="s">
        <v>9006</v>
      </c>
      <c r="H2287" s="563" t="s">
        <v>9298</v>
      </c>
      <c r="I2287" s="563" t="s">
        <v>27124</v>
      </c>
      <c r="J2287" s="563" t="s">
        <v>24001</v>
      </c>
      <c r="K2287" s="563" t="s">
        <v>24001</v>
      </c>
      <c r="L2287" s="563" t="s">
        <v>24001</v>
      </c>
      <c r="M2287" s="563" t="s">
        <v>24001</v>
      </c>
      <c r="N2287" s="563" t="s">
        <v>24001</v>
      </c>
      <c r="O2287" s="564" t="s">
        <v>24001</v>
      </c>
      <c r="P2287" s="564" t="s">
        <v>24001</v>
      </c>
      <c r="Q2287" s="564">
        <v>38406</v>
      </c>
      <c r="R2287" s="564"/>
      <c r="S2287" s="564" t="s">
        <v>30734</v>
      </c>
    </row>
    <row r="2288" spans="1:19" x14ac:dyDescent="0.35">
      <c r="A2288" s="559">
        <v>3007</v>
      </c>
      <c r="B2288" s="563" t="s">
        <v>484</v>
      </c>
      <c r="C2288" s="563" t="s">
        <v>8880</v>
      </c>
      <c r="D2288" s="563" t="s">
        <v>9304</v>
      </c>
      <c r="E2288" s="563" t="s">
        <v>9300</v>
      </c>
      <c r="F2288" s="563" t="s">
        <v>9303</v>
      </c>
      <c r="G2288" s="563" t="s">
        <v>9006</v>
      </c>
      <c r="H2288" s="563" t="s">
        <v>9298</v>
      </c>
      <c r="I2288" s="563" t="s">
        <v>27125</v>
      </c>
      <c r="J2288" s="563" t="s">
        <v>24001</v>
      </c>
      <c r="K2288" s="563" t="s">
        <v>24001</v>
      </c>
      <c r="L2288" s="563" t="s">
        <v>24001</v>
      </c>
      <c r="M2288" s="563" t="s">
        <v>24001</v>
      </c>
      <c r="N2288" s="563" t="s">
        <v>24001</v>
      </c>
      <c r="O2288" s="564" t="s">
        <v>24001</v>
      </c>
      <c r="P2288" s="564" t="s">
        <v>24001</v>
      </c>
      <c r="Q2288" s="564">
        <v>38406</v>
      </c>
      <c r="R2288" s="564"/>
      <c r="S2288" s="564" t="s">
        <v>30735</v>
      </c>
    </row>
    <row r="2289" spans="1:19" x14ac:dyDescent="0.35">
      <c r="A2289" s="562">
        <v>3008</v>
      </c>
      <c r="B2289" s="563" t="s">
        <v>484</v>
      </c>
      <c r="C2289" s="563" t="s">
        <v>8880</v>
      </c>
      <c r="D2289" s="563" t="s">
        <v>9306</v>
      </c>
      <c r="E2289" s="563" t="s">
        <v>9300</v>
      </c>
      <c r="F2289" s="563" t="s">
        <v>9305</v>
      </c>
      <c r="G2289" s="563" t="s">
        <v>9006</v>
      </c>
      <c r="H2289" s="563" t="s">
        <v>9298</v>
      </c>
      <c r="I2289" s="563" t="s">
        <v>26690</v>
      </c>
      <c r="J2289" s="563" t="s">
        <v>24001</v>
      </c>
      <c r="K2289" s="563" t="s">
        <v>24001</v>
      </c>
      <c r="L2289" s="563" t="s">
        <v>24001</v>
      </c>
      <c r="M2289" s="563" t="s">
        <v>24001</v>
      </c>
      <c r="N2289" s="563" t="s">
        <v>24001</v>
      </c>
      <c r="O2289" s="564" t="s">
        <v>24001</v>
      </c>
      <c r="P2289" s="564" t="s">
        <v>24001</v>
      </c>
      <c r="Q2289" s="564">
        <v>33148</v>
      </c>
      <c r="R2289" s="564">
        <v>38694</v>
      </c>
      <c r="S2289" s="564" t="s">
        <v>30736</v>
      </c>
    </row>
    <row r="2290" spans="1:19" x14ac:dyDescent="0.35">
      <c r="A2290" s="559">
        <v>3009</v>
      </c>
      <c r="B2290" s="563" t="s">
        <v>484</v>
      </c>
      <c r="C2290" s="563" t="s">
        <v>8880</v>
      </c>
      <c r="D2290" s="563" t="s">
        <v>30737</v>
      </c>
      <c r="E2290" s="563" t="s">
        <v>9242</v>
      </c>
      <c r="F2290" s="563" t="s">
        <v>9388</v>
      </c>
      <c r="G2290" s="563" t="s">
        <v>9006</v>
      </c>
      <c r="H2290" s="563" t="s">
        <v>30738</v>
      </c>
      <c r="I2290" s="563" t="s">
        <v>26690</v>
      </c>
      <c r="J2290" s="563" t="s">
        <v>24001</v>
      </c>
      <c r="K2290" s="563" t="s">
        <v>24001</v>
      </c>
      <c r="L2290" s="563" t="s">
        <v>24001</v>
      </c>
      <c r="M2290" s="563" t="s">
        <v>24001</v>
      </c>
      <c r="N2290" s="563" t="s">
        <v>24001</v>
      </c>
      <c r="O2290" s="564" t="s">
        <v>24001</v>
      </c>
      <c r="P2290" s="564" t="s">
        <v>24001</v>
      </c>
      <c r="Q2290" s="564">
        <v>41431</v>
      </c>
      <c r="R2290" s="564">
        <v>44656.6230671296</v>
      </c>
      <c r="S2290" s="564" t="s">
        <v>30739</v>
      </c>
    </row>
    <row r="2291" spans="1:19" x14ac:dyDescent="0.35">
      <c r="A2291" s="559">
        <v>3010</v>
      </c>
      <c r="B2291" s="563" t="s">
        <v>484</v>
      </c>
      <c r="C2291" s="563" t="s">
        <v>8880</v>
      </c>
      <c r="D2291" s="563" t="s">
        <v>24752</v>
      </c>
      <c r="E2291" s="563" t="s">
        <v>9307</v>
      </c>
      <c r="F2291" s="563" t="s">
        <v>9312</v>
      </c>
      <c r="G2291" s="563" t="s">
        <v>9006</v>
      </c>
      <c r="H2291" s="563" t="s">
        <v>2470</v>
      </c>
      <c r="I2291" s="563" t="s">
        <v>26691</v>
      </c>
      <c r="J2291" s="563" t="s">
        <v>24001</v>
      </c>
      <c r="K2291" s="563" t="s">
        <v>24001</v>
      </c>
      <c r="L2291" s="563" t="s">
        <v>24001</v>
      </c>
      <c r="M2291" s="563" t="s">
        <v>24001</v>
      </c>
      <c r="N2291" s="563" t="s">
        <v>24001</v>
      </c>
      <c r="O2291" s="564" t="s">
        <v>24001</v>
      </c>
      <c r="P2291" s="564" t="s">
        <v>24001</v>
      </c>
      <c r="Q2291" s="564">
        <v>38405</v>
      </c>
      <c r="R2291" s="564">
        <v>43066.6639699074</v>
      </c>
      <c r="S2291" s="564" t="s">
        <v>30740</v>
      </c>
    </row>
    <row r="2292" spans="1:19" x14ac:dyDescent="0.35">
      <c r="A2292" s="562">
        <v>3011</v>
      </c>
      <c r="B2292" s="563" t="s">
        <v>484</v>
      </c>
      <c r="C2292" s="563" t="s">
        <v>8880</v>
      </c>
      <c r="D2292" s="563" t="s">
        <v>9309</v>
      </c>
      <c r="E2292" s="563" t="s">
        <v>24121</v>
      </c>
      <c r="F2292" s="563" t="s">
        <v>9308</v>
      </c>
      <c r="G2292" s="563" t="s">
        <v>9006</v>
      </c>
      <c r="H2292" s="563" t="s">
        <v>2470</v>
      </c>
      <c r="I2292" s="563" t="s">
        <v>27126</v>
      </c>
      <c r="J2292" s="563" t="s">
        <v>24001</v>
      </c>
      <c r="K2292" s="563" t="s">
        <v>24001</v>
      </c>
      <c r="L2292" s="563" t="s">
        <v>24001</v>
      </c>
      <c r="M2292" s="563" t="s">
        <v>24001</v>
      </c>
      <c r="N2292" s="563" t="s">
        <v>24001</v>
      </c>
      <c r="O2292" s="564" t="s">
        <v>24001</v>
      </c>
      <c r="P2292" s="564" t="s">
        <v>24001</v>
      </c>
      <c r="Q2292" s="564">
        <v>38405</v>
      </c>
      <c r="R2292" s="564">
        <v>41445.517314814802</v>
      </c>
      <c r="S2292" s="564" t="s">
        <v>34337</v>
      </c>
    </row>
    <row r="2293" spans="1:19" x14ac:dyDescent="0.35">
      <c r="A2293" s="559">
        <v>3012</v>
      </c>
      <c r="B2293" s="563" t="s">
        <v>484</v>
      </c>
      <c r="C2293" s="563" t="s">
        <v>8880</v>
      </c>
      <c r="D2293" s="563" t="s">
        <v>9311</v>
      </c>
      <c r="E2293" s="563" t="s">
        <v>9307</v>
      </c>
      <c r="F2293" s="563" t="s">
        <v>9310</v>
      </c>
      <c r="G2293" s="563" t="s">
        <v>9006</v>
      </c>
      <c r="H2293" s="563" t="s">
        <v>2470</v>
      </c>
      <c r="I2293" s="563" t="s">
        <v>27127</v>
      </c>
      <c r="J2293" s="563" t="s">
        <v>24001</v>
      </c>
      <c r="K2293" s="563" t="s">
        <v>24001</v>
      </c>
      <c r="L2293" s="563" t="s">
        <v>24001</v>
      </c>
      <c r="M2293" s="563" t="s">
        <v>24001</v>
      </c>
      <c r="N2293" s="563" t="s">
        <v>24001</v>
      </c>
      <c r="O2293" s="564" t="s">
        <v>24001</v>
      </c>
      <c r="P2293" s="564" t="s">
        <v>24001</v>
      </c>
      <c r="Q2293" s="564">
        <v>38405</v>
      </c>
      <c r="R2293" s="564">
        <v>41445.521412037</v>
      </c>
      <c r="S2293" s="564" t="s">
        <v>30741</v>
      </c>
    </row>
    <row r="2294" spans="1:19" x14ac:dyDescent="0.35">
      <c r="A2294" s="559">
        <v>3013</v>
      </c>
      <c r="B2294" s="563" t="s">
        <v>484</v>
      </c>
      <c r="C2294" s="563" t="s">
        <v>8880</v>
      </c>
      <c r="D2294" s="563" t="s">
        <v>9316</v>
      </c>
      <c r="E2294" s="563" t="s">
        <v>9313</v>
      </c>
      <c r="F2294" s="563" t="s">
        <v>9314</v>
      </c>
      <c r="G2294" s="563" t="s">
        <v>9006</v>
      </c>
      <c r="H2294" s="563" t="s">
        <v>9315</v>
      </c>
      <c r="I2294" s="563" t="s">
        <v>26690</v>
      </c>
      <c r="J2294" s="563" t="s">
        <v>24001</v>
      </c>
      <c r="K2294" s="563" t="s">
        <v>24001</v>
      </c>
      <c r="L2294" s="563" t="s">
        <v>24001</v>
      </c>
      <c r="M2294" s="563" t="s">
        <v>24001</v>
      </c>
      <c r="N2294" s="563" t="s">
        <v>24001</v>
      </c>
      <c r="O2294" s="564" t="s">
        <v>24001</v>
      </c>
      <c r="P2294" s="564" t="s">
        <v>24001</v>
      </c>
      <c r="Q2294" s="564">
        <v>33148</v>
      </c>
      <c r="R2294" s="564"/>
      <c r="S2294" s="564" t="s">
        <v>30742</v>
      </c>
    </row>
    <row r="2295" spans="1:19" x14ac:dyDescent="0.35">
      <c r="A2295" s="562">
        <v>3014</v>
      </c>
      <c r="B2295" s="563" t="s">
        <v>484</v>
      </c>
      <c r="C2295" s="563" t="s">
        <v>8880</v>
      </c>
      <c r="D2295" s="563" t="s">
        <v>9322</v>
      </c>
      <c r="E2295" s="563" t="s">
        <v>9320</v>
      </c>
      <c r="F2295" s="563" t="s">
        <v>9321</v>
      </c>
      <c r="G2295" s="563" t="s">
        <v>9006</v>
      </c>
      <c r="H2295" s="563" t="s">
        <v>857</v>
      </c>
      <c r="I2295" s="563" t="s">
        <v>26725</v>
      </c>
      <c r="J2295" s="563" t="s">
        <v>24001</v>
      </c>
      <c r="K2295" s="563" t="s">
        <v>154</v>
      </c>
      <c r="L2295" s="563" t="s">
        <v>24001</v>
      </c>
      <c r="M2295" s="563" t="s">
        <v>24001</v>
      </c>
      <c r="N2295" s="563" t="s">
        <v>24001</v>
      </c>
      <c r="O2295" s="564" t="s">
        <v>24001</v>
      </c>
      <c r="P2295" s="564" t="s">
        <v>24001</v>
      </c>
      <c r="Q2295" s="564">
        <v>33148</v>
      </c>
      <c r="R2295" s="564"/>
      <c r="S2295" s="564" t="s">
        <v>30743</v>
      </c>
    </row>
    <row r="2296" spans="1:19" x14ac:dyDescent="0.35">
      <c r="A2296" s="559">
        <v>3015</v>
      </c>
      <c r="B2296" s="563" t="s">
        <v>484</v>
      </c>
      <c r="C2296" s="563" t="s">
        <v>8880</v>
      </c>
      <c r="D2296" s="563" t="s">
        <v>9325</v>
      </c>
      <c r="E2296" s="563" t="s">
        <v>9323</v>
      </c>
      <c r="F2296" s="563" t="s">
        <v>9324</v>
      </c>
      <c r="G2296" s="563" t="s">
        <v>9006</v>
      </c>
      <c r="H2296" s="563" t="s">
        <v>3311</v>
      </c>
      <c r="I2296" s="563" t="s">
        <v>26690</v>
      </c>
      <c r="J2296" s="563" t="s">
        <v>24001</v>
      </c>
      <c r="K2296" s="563" t="s">
        <v>24001</v>
      </c>
      <c r="L2296" s="563" t="s">
        <v>24001</v>
      </c>
      <c r="M2296" s="563" t="s">
        <v>24001</v>
      </c>
      <c r="N2296" s="563" t="s">
        <v>24001</v>
      </c>
      <c r="O2296" s="564" t="s">
        <v>24001</v>
      </c>
      <c r="P2296" s="564" t="s">
        <v>24001</v>
      </c>
      <c r="Q2296" s="564">
        <v>33148</v>
      </c>
      <c r="R2296" s="564">
        <v>38404</v>
      </c>
      <c r="S2296" s="564" t="s">
        <v>30744</v>
      </c>
    </row>
    <row r="2297" spans="1:19" x14ac:dyDescent="0.35">
      <c r="A2297" s="559">
        <v>3016</v>
      </c>
      <c r="B2297" s="563" t="s">
        <v>484</v>
      </c>
      <c r="C2297" s="563" t="s">
        <v>8880</v>
      </c>
      <c r="D2297" s="563" t="s">
        <v>9327</v>
      </c>
      <c r="E2297" s="563" t="s">
        <v>24122</v>
      </c>
      <c r="F2297" s="563" t="s">
        <v>9326</v>
      </c>
      <c r="G2297" s="563" t="s">
        <v>9006</v>
      </c>
      <c r="H2297" s="563" t="s">
        <v>3311</v>
      </c>
      <c r="I2297" s="563" t="s">
        <v>26690</v>
      </c>
      <c r="J2297" s="563" t="s">
        <v>24001</v>
      </c>
      <c r="K2297" s="563" t="s">
        <v>24001</v>
      </c>
      <c r="L2297" s="563" t="s">
        <v>24001</v>
      </c>
      <c r="M2297" s="563" t="s">
        <v>24001</v>
      </c>
      <c r="N2297" s="563" t="s">
        <v>24001</v>
      </c>
      <c r="O2297" s="564" t="s">
        <v>24001</v>
      </c>
      <c r="P2297" s="564" t="s">
        <v>24001</v>
      </c>
      <c r="Q2297" s="564">
        <v>34688</v>
      </c>
      <c r="R2297" s="564">
        <v>38694</v>
      </c>
      <c r="S2297" s="564" t="s">
        <v>30745</v>
      </c>
    </row>
    <row r="2298" spans="1:19" x14ac:dyDescent="0.35">
      <c r="A2298" s="562">
        <v>3017</v>
      </c>
      <c r="B2298" s="563" t="s">
        <v>484</v>
      </c>
      <c r="C2298" s="563" t="s">
        <v>8880</v>
      </c>
      <c r="D2298" s="563" t="s">
        <v>9331</v>
      </c>
      <c r="E2298" s="563" t="s">
        <v>9328</v>
      </c>
      <c r="F2298" s="563" t="s">
        <v>9329</v>
      </c>
      <c r="G2298" s="563" t="s">
        <v>9006</v>
      </c>
      <c r="H2298" s="563" t="s">
        <v>9330</v>
      </c>
      <c r="I2298" s="563" t="s">
        <v>26690</v>
      </c>
      <c r="J2298" s="563" t="s">
        <v>24001</v>
      </c>
      <c r="K2298" s="563" t="s">
        <v>62</v>
      </c>
      <c r="L2298" s="563" t="s">
        <v>27604</v>
      </c>
      <c r="M2298" s="563" t="s">
        <v>24001</v>
      </c>
      <c r="N2298" s="563" t="s">
        <v>24001</v>
      </c>
      <c r="O2298" s="564" t="s">
        <v>24001</v>
      </c>
      <c r="P2298" s="564" t="s">
        <v>24001</v>
      </c>
      <c r="Q2298" s="564">
        <v>33148</v>
      </c>
      <c r="R2298" s="564"/>
      <c r="S2298" s="564" t="s">
        <v>30746</v>
      </c>
    </row>
    <row r="2299" spans="1:19" x14ac:dyDescent="0.35">
      <c r="A2299" s="559">
        <v>3018</v>
      </c>
      <c r="B2299" s="563" t="s">
        <v>484</v>
      </c>
      <c r="C2299" s="563" t="s">
        <v>8880</v>
      </c>
      <c r="D2299" s="563" t="s">
        <v>9334</v>
      </c>
      <c r="E2299" s="563" t="s">
        <v>9332</v>
      </c>
      <c r="F2299" s="563" t="s">
        <v>9333</v>
      </c>
      <c r="G2299" s="563" t="s">
        <v>9006</v>
      </c>
      <c r="H2299" s="563" t="s">
        <v>7806</v>
      </c>
      <c r="I2299" s="563" t="s">
        <v>26690</v>
      </c>
      <c r="J2299" s="563" t="s">
        <v>24001</v>
      </c>
      <c r="K2299" s="563" t="s">
        <v>24001</v>
      </c>
      <c r="L2299" s="563" t="s">
        <v>24001</v>
      </c>
      <c r="M2299" s="563" t="s">
        <v>24001</v>
      </c>
      <c r="N2299" s="563" t="s">
        <v>24001</v>
      </c>
      <c r="O2299" s="564" t="s">
        <v>24001</v>
      </c>
      <c r="P2299" s="564" t="s">
        <v>24001</v>
      </c>
      <c r="Q2299" s="564">
        <v>33148</v>
      </c>
      <c r="R2299" s="564">
        <v>34075</v>
      </c>
      <c r="S2299" s="564" t="s">
        <v>30747</v>
      </c>
    </row>
    <row r="2300" spans="1:19" x14ac:dyDescent="0.35">
      <c r="A2300" s="559">
        <v>3019</v>
      </c>
      <c r="B2300" s="563" t="s">
        <v>484</v>
      </c>
      <c r="C2300" s="563" t="s">
        <v>8880</v>
      </c>
      <c r="D2300" s="563" t="s">
        <v>9337</v>
      </c>
      <c r="E2300" s="563" t="s">
        <v>24001</v>
      </c>
      <c r="F2300" s="563" t="s">
        <v>9335</v>
      </c>
      <c r="G2300" s="563" t="s">
        <v>9006</v>
      </c>
      <c r="H2300" s="563" t="s">
        <v>9336</v>
      </c>
      <c r="I2300" s="563" t="s">
        <v>26691</v>
      </c>
      <c r="J2300" s="563" t="s">
        <v>24001</v>
      </c>
      <c r="K2300" s="563" t="s">
        <v>24001</v>
      </c>
      <c r="L2300" s="563" t="s">
        <v>24001</v>
      </c>
      <c r="M2300" s="563" t="s">
        <v>24001</v>
      </c>
      <c r="N2300" s="563" t="s">
        <v>24001</v>
      </c>
      <c r="O2300" s="564" t="s">
        <v>24001</v>
      </c>
      <c r="P2300" s="564" t="s">
        <v>24001</v>
      </c>
      <c r="Q2300" s="564">
        <v>38005</v>
      </c>
      <c r="R2300" s="564"/>
      <c r="S2300" s="564" t="s">
        <v>30748</v>
      </c>
    </row>
    <row r="2301" spans="1:19" x14ac:dyDescent="0.35">
      <c r="A2301" s="562">
        <v>3020</v>
      </c>
      <c r="B2301" s="563" t="s">
        <v>484</v>
      </c>
      <c r="C2301" s="563" t="s">
        <v>8880</v>
      </c>
      <c r="D2301" s="563" t="s">
        <v>9340</v>
      </c>
      <c r="E2301" s="563" t="s">
        <v>9338</v>
      </c>
      <c r="F2301" s="563" t="s">
        <v>9339</v>
      </c>
      <c r="G2301" s="563" t="s">
        <v>9006</v>
      </c>
      <c r="H2301" s="563" t="s">
        <v>9336</v>
      </c>
      <c r="I2301" s="563" t="s">
        <v>27128</v>
      </c>
      <c r="J2301" s="563" t="s">
        <v>24001</v>
      </c>
      <c r="K2301" s="563" t="s">
        <v>62</v>
      </c>
      <c r="L2301" s="563" t="s">
        <v>24001</v>
      </c>
      <c r="M2301" s="563" t="s">
        <v>24001</v>
      </c>
      <c r="N2301" s="563" t="s">
        <v>24001</v>
      </c>
      <c r="O2301" s="564" t="s">
        <v>24001</v>
      </c>
      <c r="P2301" s="564" t="s">
        <v>24001</v>
      </c>
      <c r="Q2301" s="564">
        <v>38005</v>
      </c>
      <c r="R2301" s="564"/>
      <c r="S2301" s="564" t="s">
        <v>30749</v>
      </c>
    </row>
    <row r="2302" spans="1:19" x14ac:dyDescent="0.35">
      <c r="A2302" s="559">
        <v>3021</v>
      </c>
      <c r="B2302" s="563" t="s">
        <v>484</v>
      </c>
      <c r="C2302" s="563" t="s">
        <v>8880</v>
      </c>
      <c r="D2302" s="563" t="s">
        <v>9342</v>
      </c>
      <c r="E2302" s="563" t="s">
        <v>9156</v>
      </c>
      <c r="F2302" s="563" t="s">
        <v>9341</v>
      </c>
      <c r="G2302" s="563" t="s">
        <v>9006</v>
      </c>
      <c r="H2302" s="563" t="s">
        <v>9336</v>
      </c>
      <c r="I2302" s="563" t="s">
        <v>27129</v>
      </c>
      <c r="J2302" s="563" t="s">
        <v>24001</v>
      </c>
      <c r="K2302" s="563" t="s">
        <v>24001</v>
      </c>
      <c r="L2302" s="563" t="s">
        <v>24001</v>
      </c>
      <c r="M2302" s="563" t="s">
        <v>24001</v>
      </c>
      <c r="N2302" s="563" t="s">
        <v>24001</v>
      </c>
      <c r="O2302" s="564" t="s">
        <v>24001</v>
      </c>
      <c r="P2302" s="564" t="s">
        <v>24001</v>
      </c>
      <c r="Q2302" s="564">
        <v>38002</v>
      </c>
      <c r="R2302" s="564"/>
      <c r="S2302" s="564" t="s">
        <v>30750</v>
      </c>
    </row>
    <row r="2303" spans="1:19" x14ac:dyDescent="0.35">
      <c r="A2303" s="559">
        <v>3022</v>
      </c>
      <c r="B2303" s="563" t="s">
        <v>484</v>
      </c>
      <c r="C2303" s="563" t="s">
        <v>8880</v>
      </c>
      <c r="D2303" s="563" t="s">
        <v>9346</v>
      </c>
      <c r="E2303" s="563" t="s">
        <v>9343</v>
      </c>
      <c r="F2303" s="563" t="s">
        <v>9344</v>
      </c>
      <c r="G2303" s="563" t="s">
        <v>9006</v>
      </c>
      <c r="H2303" s="563" t="s">
        <v>9345</v>
      </c>
      <c r="I2303" s="563" t="s">
        <v>26690</v>
      </c>
      <c r="J2303" s="563" t="s">
        <v>24001</v>
      </c>
      <c r="K2303" s="563" t="s">
        <v>24001</v>
      </c>
      <c r="L2303" s="563" t="s">
        <v>24001</v>
      </c>
      <c r="M2303" s="563" t="s">
        <v>24001</v>
      </c>
      <c r="N2303" s="563" t="s">
        <v>24001</v>
      </c>
      <c r="O2303" s="564" t="s">
        <v>24001</v>
      </c>
      <c r="P2303" s="564" t="s">
        <v>24001</v>
      </c>
      <c r="Q2303" s="564">
        <v>33148</v>
      </c>
      <c r="R2303" s="564"/>
      <c r="S2303" s="564" t="s">
        <v>30751</v>
      </c>
    </row>
    <row r="2304" spans="1:19" x14ac:dyDescent="0.35">
      <c r="A2304" s="562">
        <v>3023</v>
      </c>
      <c r="B2304" s="563" t="s">
        <v>484</v>
      </c>
      <c r="C2304" s="563" t="s">
        <v>8880</v>
      </c>
      <c r="D2304" s="563" t="s">
        <v>9350</v>
      </c>
      <c r="E2304" s="563" t="s">
        <v>9347</v>
      </c>
      <c r="F2304" s="563" t="s">
        <v>9348</v>
      </c>
      <c r="G2304" s="563" t="s">
        <v>9006</v>
      </c>
      <c r="H2304" s="563" t="s">
        <v>9349</v>
      </c>
      <c r="I2304" s="563" t="s">
        <v>26690</v>
      </c>
      <c r="J2304" s="563" t="s">
        <v>24001</v>
      </c>
      <c r="K2304" s="563" t="s">
        <v>24001</v>
      </c>
      <c r="L2304" s="563" t="s">
        <v>24001</v>
      </c>
      <c r="M2304" s="563" t="s">
        <v>24001</v>
      </c>
      <c r="N2304" s="563" t="s">
        <v>24001</v>
      </c>
      <c r="O2304" s="564" t="s">
        <v>24001</v>
      </c>
      <c r="P2304" s="564" t="s">
        <v>24001</v>
      </c>
      <c r="Q2304" s="564">
        <v>33148</v>
      </c>
      <c r="R2304" s="564"/>
      <c r="S2304" s="564" t="s">
        <v>30752</v>
      </c>
    </row>
    <row r="2305" spans="1:19" x14ac:dyDescent="0.35">
      <c r="A2305" s="559">
        <v>3024</v>
      </c>
      <c r="B2305" s="563" t="s">
        <v>484</v>
      </c>
      <c r="C2305" s="563" t="s">
        <v>8880</v>
      </c>
      <c r="D2305" s="563" t="s">
        <v>24753</v>
      </c>
      <c r="E2305" s="563" t="s">
        <v>24754</v>
      </c>
      <c r="F2305" s="563" t="s">
        <v>24755</v>
      </c>
      <c r="G2305" s="563" t="s">
        <v>9006</v>
      </c>
      <c r="H2305" s="563" t="s">
        <v>24756</v>
      </c>
      <c r="I2305" s="563" t="s">
        <v>27130</v>
      </c>
      <c r="J2305" s="563" t="s">
        <v>109</v>
      </c>
      <c r="K2305" s="563" t="s">
        <v>24001</v>
      </c>
      <c r="L2305" s="563" t="s">
        <v>24001</v>
      </c>
      <c r="M2305" s="563" t="s">
        <v>24001</v>
      </c>
      <c r="N2305" s="563" t="s">
        <v>24001</v>
      </c>
      <c r="O2305" s="564" t="s">
        <v>24001</v>
      </c>
      <c r="P2305" s="564" t="s">
        <v>24001</v>
      </c>
      <c r="Q2305" s="564">
        <v>43966</v>
      </c>
      <c r="R2305" s="564"/>
      <c r="S2305" s="564" t="s">
        <v>30753</v>
      </c>
    </row>
    <row r="2306" spans="1:19" x14ac:dyDescent="0.35">
      <c r="A2306" s="559">
        <v>3025</v>
      </c>
      <c r="B2306" s="563" t="s">
        <v>484</v>
      </c>
      <c r="C2306" s="563" t="s">
        <v>8880</v>
      </c>
      <c r="D2306" s="563" t="s">
        <v>9354</v>
      </c>
      <c r="E2306" s="563" t="s">
        <v>9351</v>
      </c>
      <c r="F2306" s="563" t="s">
        <v>9352</v>
      </c>
      <c r="G2306" s="563" t="s">
        <v>9006</v>
      </c>
      <c r="H2306" s="563" t="s">
        <v>9353</v>
      </c>
      <c r="I2306" s="563" t="s">
        <v>26690</v>
      </c>
      <c r="J2306" s="563" t="s">
        <v>24001</v>
      </c>
      <c r="K2306" s="563" t="s">
        <v>24001</v>
      </c>
      <c r="L2306" s="563" t="s">
        <v>27731</v>
      </c>
      <c r="M2306" s="563" t="s">
        <v>24001</v>
      </c>
      <c r="N2306" s="563" t="s">
        <v>24001</v>
      </c>
      <c r="O2306" s="564" t="s">
        <v>24001</v>
      </c>
      <c r="P2306" s="564" t="s">
        <v>24001</v>
      </c>
      <c r="Q2306" s="564">
        <v>33148</v>
      </c>
      <c r="R2306" s="564">
        <v>40095</v>
      </c>
      <c r="S2306" s="564" t="s">
        <v>30754</v>
      </c>
    </row>
    <row r="2307" spans="1:19" x14ac:dyDescent="0.35">
      <c r="A2307" s="562">
        <v>3026</v>
      </c>
      <c r="B2307" s="563" t="s">
        <v>484</v>
      </c>
      <c r="C2307" s="563" t="s">
        <v>8880</v>
      </c>
      <c r="D2307" s="563" t="s">
        <v>9358</v>
      </c>
      <c r="E2307" s="563" t="s">
        <v>9355</v>
      </c>
      <c r="F2307" s="563" t="s">
        <v>9356</v>
      </c>
      <c r="G2307" s="563" t="s">
        <v>9006</v>
      </c>
      <c r="H2307" s="563" t="s">
        <v>9357</v>
      </c>
      <c r="I2307" s="563" t="s">
        <v>26690</v>
      </c>
      <c r="J2307" s="563" t="s">
        <v>24001</v>
      </c>
      <c r="K2307" s="563" t="s">
        <v>24001</v>
      </c>
      <c r="L2307" s="563" t="s">
        <v>24001</v>
      </c>
      <c r="M2307" s="563" t="s">
        <v>24001</v>
      </c>
      <c r="N2307" s="563" t="s">
        <v>24001</v>
      </c>
      <c r="O2307" s="564" t="s">
        <v>24001</v>
      </c>
      <c r="P2307" s="564" t="s">
        <v>24001</v>
      </c>
      <c r="Q2307" s="564">
        <v>33148</v>
      </c>
      <c r="R2307" s="564"/>
      <c r="S2307" s="564" t="s">
        <v>30755</v>
      </c>
    </row>
    <row r="2308" spans="1:19" x14ac:dyDescent="0.35">
      <c r="A2308" s="559">
        <v>3027</v>
      </c>
      <c r="B2308" s="563" t="s">
        <v>484</v>
      </c>
      <c r="C2308" s="563" t="s">
        <v>8880</v>
      </c>
      <c r="D2308" s="563" t="s">
        <v>24757</v>
      </c>
      <c r="E2308" s="563" t="s">
        <v>24758</v>
      </c>
      <c r="F2308" s="563" t="s">
        <v>24759</v>
      </c>
      <c r="G2308" s="563" t="s">
        <v>9006</v>
      </c>
      <c r="H2308" s="563" t="s">
        <v>24760</v>
      </c>
      <c r="I2308" s="563" t="s">
        <v>26690</v>
      </c>
      <c r="J2308" s="563" t="s">
        <v>109</v>
      </c>
      <c r="K2308" s="563" t="s">
        <v>24001</v>
      </c>
      <c r="L2308" s="563" t="s">
        <v>24001</v>
      </c>
      <c r="M2308" s="563" t="s">
        <v>24001</v>
      </c>
      <c r="N2308" s="563" t="s">
        <v>24001</v>
      </c>
      <c r="O2308" s="564" t="s">
        <v>24001</v>
      </c>
      <c r="P2308" s="564" t="s">
        <v>24001</v>
      </c>
      <c r="Q2308" s="564">
        <v>43608</v>
      </c>
      <c r="R2308" s="564"/>
      <c r="S2308" s="564" t="s">
        <v>30756</v>
      </c>
    </row>
    <row r="2309" spans="1:19" x14ac:dyDescent="0.35">
      <c r="A2309" s="559">
        <v>3028</v>
      </c>
      <c r="B2309" s="563" t="s">
        <v>484</v>
      </c>
      <c r="C2309" s="563" t="s">
        <v>8880</v>
      </c>
      <c r="D2309" s="563" t="s">
        <v>9361</v>
      </c>
      <c r="E2309" s="563" t="s">
        <v>9359</v>
      </c>
      <c r="F2309" s="563" t="s">
        <v>9360</v>
      </c>
      <c r="G2309" s="563" t="s">
        <v>9006</v>
      </c>
      <c r="H2309" s="563" t="s">
        <v>1678</v>
      </c>
      <c r="I2309" s="563" t="s">
        <v>26690</v>
      </c>
      <c r="J2309" s="563" t="s">
        <v>24001</v>
      </c>
      <c r="K2309" s="563" t="s">
        <v>24001</v>
      </c>
      <c r="L2309" s="563" t="s">
        <v>24001</v>
      </c>
      <c r="M2309" s="563" t="s">
        <v>24001</v>
      </c>
      <c r="N2309" s="563" t="s">
        <v>24001</v>
      </c>
      <c r="O2309" s="564" t="s">
        <v>24001</v>
      </c>
      <c r="P2309" s="564" t="s">
        <v>24001</v>
      </c>
      <c r="Q2309" s="564">
        <v>33148</v>
      </c>
      <c r="R2309" s="564"/>
      <c r="S2309" s="564" t="s">
        <v>30757</v>
      </c>
    </row>
    <row r="2310" spans="1:19" x14ac:dyDescent="0.35">
      <c r="A2310" s="562">
        <v>3029</v>
      </c>
      <c r="B2310" s="563" t="s">
        <v>484</v>
      </c>
      <c r="C2310" s="563" t="s">
        <v>8880</v>
      </c>
      <c r="D2310" s="563" t="s">
        <v>9363</v>
      </c>
      <c r="E2310" s="563" t="s">
        <v>24001</v>
      </c>
      <c r="F2310" s="563" t="s">
        <v>9362</v>
      </c>
      <c r="G2310" s="563" t="s">
        <v>9006</v>
      </c>
      <c r="H2310" s="563" t="s">
        <v>977</v>
      </c>
      <c r="I2310" s="563" t="s">
        <v>26690</v>
      </c>
      <c r="J2310" s="563" t="s">
        <v>24001</v>
      </c>
      <c r="K2310" s="563" t="s">
        <v>24001</v>
      </c>
      <c r="L2310" s="563" t="s">
        <v>24001</v>
      </c>
      <c r="M2310" s="563" t="s">
        <v>24001</v>
      </c>
      <c r="N2310" s="563" t="s">
        <v>24001</v>
      </c>
      <c r="O2310" s="564" t="s">
        <v>24001</v>
      </c>
      <c r="P2310" s="564" t="s">
        <v>24001</v>
      </c>
      <c r="Q2310" s="564">
        <v>40095</v>
      </c>
      <c r="R2310" s="564"/>
      <c r="S2310" s="564" t="s">
        <v>30758</v>
      </c>
    </row>
    <row r="2311" spans="1:19" x14ac:dyDescent="0.35">
      <c r="A2311" s="559">
        <v>3030</v>
      </c>
      <c r="B2311" s="563" t="s">
        <v>484</v>
      </c>
      <c r="C2311" s="563" t="s">
        <v>8880</v>
      </c>
      <c r="D2311" s="563" t="s">
        <v>9365</v>
      </c>
      <c r="E2311" s="563" t="s">
        <v>9150</v>
      </c>
      <c r="F2311" s="563" t="s">
        <v>9364</v>
      </c>
      <c r="G2311" s="563" t="s">
        <v>9006</v>
      </c>
      <c r="H2311" s="563" t="s">
        <v>985</v>
      </c>
      <c r="I2311" s="563" t="s">
        <v>26690</v>
      </c>
      <c r="J2311" s="563" t="s">
        <v>24001</v>
      </c>
      <c r="K2311" s="563" t="s">
        <v>24001</v>
      </c>
      <c r="L2311" s="563" t="s">
        <v>24001</v>
      </c>
      <c r="M2311" s="563" t="s">
        <v>24001</v>
      </c>
      <c r="N2311" s="563" t="s">
        <v>24001</v>
      </c>
      <c r="O2311" s="564" t="s">
        <v>24001</v>
      </c>
      <c r="P2311" s="564" t="s">
        <v>24001</v>
      </c>
      <c r="Q2311" s="564">
        <v>33148</v>
      </c>
      <c r="R2311" s="564"/>
      <c r="S2311" s="564" t="s">
        <v>30759</v>
      </c>
    </row>
    <row r="2312" spans="1:19" x14ac:dyDescent="0.35">
      <c r="A2312" s="559">
        <v>3031</v>
      </c>
      <c r="B2312" s="563" t="s">
        <v>484</v>
      </c>
      <c r="C2312" s="563" t="s">
        <v>8880</v>
      </c>
      <c r="D2312" s="563" t="s">
        <v>9368</v>
      </c>
      <c r="E2312" s="563" t="s">
        <v>9366</v>
      </c>
      <c r="F2312" s="563" t="s">
        <v>9367</v>
      </c>
      <c r="G2312" s="563" t="s">
        <v>9006</v>
      </c>
      <c r="H2312" s="563" t="s">
        <v>5403</v>
      </c>
      <c r="I2312" s="563" t="s">
        <v>26690</v>
      </c>
      <c r="J2312" s="563" t="s">
        <v>109</v>
      </c>
      <c r="K2312" s="563" t="s">
        <v>24001</v>
      </c>
      <c r="L2312" s="563" t="s">
        <v>24001</v>
      </c>
      <c r="M2312" s="563" t="s">
        <v>24001</v>
      </c>
      <c r="N2312" s="563" t="s">
        <v>24001</v>
      </c>
      <c r="O2312" s="564" t="s">
        <v>24001</v>
      </c>
      <c r="P2312" s="564" t="s">
        <v>24001</v>
      </c>
      <c r="Q2312" s="564">
        <v>41211</v>
      </c>
      <c r="R2312" s="564"/>
      <c r="S2312" s="564" t="s">
        <v>30760</v>
      </c>
    </row>
    <row r="2313" spans="1:19" x14ac:dyDescent="0.35">
      <c r="A2313" s="562">
        <v>3032</v>
      </c>
      <c r="B2313" s="563" t="s">
        <v>484</v>
      </c>
      <c r="C2313" s="563" t="s">
        <v>8880</v>
      </c>
      <c r="D2313" s="563" t="s">
        <v>24761</v>
      </c>
      <c r="E2313" s="563" t="s">
        <v>24762</v>
      </c>
      <c r="F2313" s="563" t="s">
        <v>24763</v>
      </c>
      <c r="G2313" s="563" t="s">
        <v>9006</v>
      </c>
      <c r="H2313" s="563" t="s">
        <v>24764</v>
      </c>
      <c r="I2313" s="563" t="s">
        <v>26690</v>
      </c>
      <c r="J2313" s="563" t="s">
        <v>109</v>
      </c>
      <c r="K2313" s="563" t="s">
        <v>24001</v>
      </c>
      <c r="L2313" s="563" t="s">
        <v>24001</v>
      </c>
      <c r="M2313" s="563" t="s">
        <v>24001</v>
      </c>
      <c r="N2313" s="563" t="s">
        <v>24001</v>
      </c>
      <c r="O2313" s="564" t="s">
        <v>24001</v>
      </c>
      <c r="P2313" s="564" t="s">
        <v>24001</v>
      </c>
      <c r="Q2313" s="564">
        <v>43608</v>
      </c>
      <c r="R2313" s="564"/>
      <c r="S2313" s="564" t="s">
        <v>30761</v>
      </c>
    </row>
    <row r="2314" spans="1:19" x14ac:dyDescent="0.35">
      <c r="A2314" s="559">
        <v>3033</v>
      </c>
      <c r="B2314" s="563" t="s">
        <v>484</v>
      </c>
      <c r="C2314" s="563" t="s">
        <v>8880</v>
      </c>
      <c r="D2314" s="563" t="s">
        <v>24765</v>
      </c>
      <c r="E2314" s="563" t="s">
        <v>9369</v>
      </c>
      <c r="F2314" s="563" t="s">
        <v>9370</v>
      </c>
      <c r="G2314" s="563" t="s">
        <v>9006</v>
      </c>
      <c r="H2314" s="563" t="s">
        <v>9371</v>
      </c>
      <c r="I2314" s="563" t="s">
        <v>27131</v>
      </c>
      <c r="J2314" s="563" t="s">
        <v>109</v>
      </c>
      <c r="K2314" s="563" t="s">
        <v>24001</v>
      </c>
      <c r="L2314" s="563" t="s">
        <v>24001</v>
      </c>
      <c r="M2314" s="563" t="s">
        <v>24001</v>
      </c>
      <c r="N2314" s="563" t="s">
        <v>24001</v>
      </c>
      <c r="O2314" s="564" t="s">
        <v>24001</v>
      </c>
      <c r="P2314" s="564" t="s">
        <v>24001</v>
      </c>
      <c r="Q2314" s="564">
        <v>34144</v>
      </c>
      <c r="R2314" s="564">
        <v>43117.4696064815</v>
      </c>
      <c r="S2314" s="564" t="s">
        <v>30762</v>
      </c>
    </row>
    <row r="2315" spans="1:19" x14ac:dyDescent="0.35">
      <c r="A2315" s="559">
        <v>3034</v>
      </c>
      <c r="B2315" s="563" t="s">
        <v>484</v>
      </c>
      <c r="C2315" s="563" t="s">
        <v>8880</v>
      </c>
      <c r="D2315" s="563" t="s">
        <v>9374</v>
      </c>
      <c r="E2315" s="563" t="s">
        <v>24001</v>
      </c>
      <c r="F2315" s="563" t="s">
        <v>9372</v>
      </c>
      <c r="G2315" s="563" t="s">
        <v>9006</v>
      </c>
      <c r="H2315" s="563" t="s">
        <v>9373</v>
      </c>
      <c r="I2315" s="563" t="s">
        <v>26690</v>
      </c>
      <c r="J2315" s="563" t="s">
        <v>24001</v>
      </c>
      <c r="K2315" s="563" t="s">
        <v>24001</v>
      </c>
      <c r="L2315" s="563" t="s">
        <v>24001</v>
      </c>
      <c r="M2315" s="563" t="s">
        <v>24001</v>
      </c>
      <c r="N2315" s="563" t="s">
        <v>24001</v>
      </c>
      <c r="O2315" s="564" t="s">
        <v>24001</v>
      </c>
      <c r="P2315" s="564" t="s">
        <v>24001</v>
      </c>
      <c r="Q2315" s="564">
        <v>41319</v>
      </c>
      <c r="R2315" s="564"/>
      <c r="S2315" s="564" t="s">
        <v>30763</v>
      </c>
    </row>
    <row r="2316" spans="1:19" x14ac:dyDescent="0.35">
      <c r="A2316" s="562">
        <v>3035</v>
      </c>
      <c r="B2316" s="563" t="s">
        <v>484</v>
      </c>
      <c r="C2316" s="563" t="s">
        <v>8880</v>
      </c>
      <c r="D2316" s="563" t="s">
        <v>9376</v>
      </c>
      <c r="E2316" s="563" t="s">
        <v>9379</v>
      </c>
      <c r="F2316" s="563" t="s">
        <v>9375</v>
      </c>
      <c r="G2316" s="563" t="s">
        <v>9006</v>
      </c>
      <c r="H2316" s="563" t="s">
        <v>9373</v>
      </c>
      <c r="I2316" s="563" t="s">
        <v>26691</v>
      </c>
      <c r="J2316" s="563" t="s">
        <v>24001</v>
      </c>
      <c r="K2316" s="563" t="s">
        <v>24001</v>
      </c>
      <c r="L2316" s="563" t="s">
        <v>24001</v>
      </c>
      <c r="M2316" s="563" t="s">
        <v>24001</v>
      </c>
      <c r="N2316" s="563" t="s">
        <v>24001</v>
      </c>
      <c r="O2316" s="564" t="s">
        <v>24001</v>
      </c>
      <c r="P2316" s="564" t="s">
        <v>24001</v>
      </c>
      <c r="Q2316" s="564">
        <v>38426</v>
      </c>
      <c r="R2316" s="564"/>
      <c r="S2316" s="564" t="s">
        <v>30764</v>
      </c>
    </row>
    <row r="2317" spans="1:19" x14ac:dyDescent="0.35">
      <c r="A2317" s="559">
        <v>3036</v>
      </c>
      <c r="B2317" s="563" t="s">
        <v>484</v>
      </c>
      <c r="C2317" s="563" t="s">
        <v>8880</v>
      </c>
      <c r="D2317" s="563" t="s">
        <v>9378</v>
      </c>
      <c r="E2317" s="563" t="s">
        <v>25845</v>
      </c>
      <c r="F2317" s="563" t="s">
        <v>9377</v>
      </c>
      <c r="G2317" s="563" t="s">
        <v>9006</v>
      </c>
      <c r="H2317" s="563" t="s">
        <v>9373</v>
      </c>
      <c r="I2317" s="563" t="s">
        <v>27132</v>
      </c>
      <c r="J2317" s="563" t="s">
        <v>24001</v>
      </c>
      <c r="K2317" s="563" t="s">
        <v>24001</v>
      </c>
      <c r="L2317" s="563" t="s">
        <v>24001</v>
      </c>
      <c r="M2317" s="563" t="s">
        <v>24001</v>
      </c>
      <c r="N2317" s="563" t="s">
        <v>24001</v>
      </c>
      <c r="O2317" s="564" t="s">
        <v>24001</v>
      </c>
      <c r="P2317" s="564" t="s">
        <v>24001</v>
      </c>
      <c r="Q2317" s="564">
        <v>38421</v>
      </c>
      <c r="R2317" s="564">
        <v>40095</v>
      </c>
      <c r="S2317" s="564" t="s">
        <v>30765</v>
      </c>
    </row>
    <row r="2318" spans="1:19" x14ac:dyDescent="0.35">
      <c r="A2318" s="559">
        <v>3037</v>
      </c>
      <c r="B2318" s="563" t="s">
        <v>484</v>
      </c>
      <c r="C2318" s="563" t="s">
        <v>8880</v>
      </c>
      <c r="D2318" s="563" t="s">
        <v>9381</v>
      </c>
      <c r="E2318" s="563" t="s">
        <v>9379</v>
      </c>
      <c r="F2318" s="563" t="s">
        <v>9380</v>
      </c>
      <c r="G2318" s="563" t="s">
        <v>9006</v>
      </c>
      <c r="H2318" s="563" t="s">
        <v>9373</v>
      </c>
      <c r="I2318" s="563" t="s">
        <v>27133</v>
      </c>
      <c r="J2318" s="563" t="s">
        <v>24001</v>
      </c>
      <c r="K2318" s="563" t="s">
        <v>24001</v>
      </c>
      <c r="L2318" s="563" t="s">
        <v>24001</v>
      </c>
      <c r="M2318" s="563" t="s">
        <v>24001</v>
      </c>
      <c r="N2318" s="563" t="s">
        <v>24001</v>
      </c>
      <c r="O2318" s="564" t="s">
        <v>24001</v>
      </c>
      <c r="P2318" s="564" t="s">
        <v>24001</v>
      </c>
      <c r="Q2318" s="564">
        <v>38421</v>
      </c>
      <c r="R2318" s="564"/>
      <c r="S2318" s="564" t="s">
        <v>30766</v>
      </c>
    </row>
    <row r="2319" spans="1:19" x14ac:dyDescent="0.35">
      <c r="A2319" s="562">
        <v>3038</v>
      </c>
      <c r="B2319" s="563" t="s">
        <v>484</v>
      </c>
      <c r="C2319" s="563" t="s">
        <v>8880</v>
      </c>
      <c r="D2319" s="563" t="s">
        <v>9383</v>
      </c>
      <c r="E2319" s="563" t="s">
        <v>25846</v>
      </c>
      <c r="F2319" s="563" t="s">
        <v>9382</v>
      </c>
      <c r="G2319" s="563" t="s">
        <v>9006</v>
      </c>
      <c r="H2319" s="563" t="s">
        <v>9373</v>
      </c>
      <c r="I2319" s="563" t="s">
        <v>27134</v>
      </c>
      <c r="J2319" s="563" t="s">
        <v>24001</v>
      </c>
      <c r="K2319" s="563" t="s">
        <v>24001</v>
      </c>
      <c r="L2319" s="563" t="s">
        <v>24001</v>
      </c>
      <c r="M2319" s="563" t="s">
        <v>24001</v>
      </c>
      <c r="N2319" s="563" t="s">
        <v>24001</v>
      </c>
      <c r="O2319" s="564" t="s">
        <v>24001</v>
      </c>
      <c r="P2319" s="564" t="s">
        <v>24001</v>
      </c>
      <c r="Q2319" s="564">
        <v>38421</v>
      </c>
      <c r="R2319" s="564">
        <v>40095</v>
      </c>
      <c r="S2319" s="564" t="s">
        <v>30767</v>
      </c>
    </row>
    <row r="2320" spans="1:19" x14ac:dyDescent="0.35">
      <c r="A2320" s="559">
        <v>3039</v>
      </c>
      <c r="B2320" s="563" t="s">
        <v>484</v>
      </c>
      <c r="C2320" s="563" t="s">
        <v>8880</v>
      </c>
      <c r="D2320" s="563" t="s">
        <v>9385</v>
      </c>
      <c r="E2320" s="563" t="s">
        <v>9379</v>
      </c>
      <c r="F2320" s="563" t="s">
        <v>9384</v>
      </c>
      <c r="G2320" s="563" t="s">
        <v>9006</v>
      </c>
      <c r="H2320" s="563" t="s">
        <v>9373</v>
      </c>
      <c r="I2320" s="563" t="s">
        <v>27135</v>
      </c>
      <c r="J2320" s="563" t="s">
        <v>24001</v>
      </c>
      <c r="K2320" s="563" t="s">
        <v>24001</v>
      </c>
      <c r="L2320" s="563" t="s">
        <v>24001</v>
      </c>
      <c r="M2320" s="563" t="s">
        <v>24001</v>
      </c>
      <c r="N2320" s="563" t="s">
        <v>24001</v>
      </c>
      <c r="O2320" s="564" t="s">
        <v>24001</v>
      </c>
      <c r="P2320" s="564" t="s">
        <v>24001</v>
      </c>
      <c r="Q2320" s="564">
        <v>38421</v>
      </c>
      <c r="R2320" s="564">
        <v>40095</v>
      </c>
      <c r="S2320" s="564" t="s">
        <v>30768</v>
      </c>
    </row>
    <row r="2321" spans="1:19" x14ac:dyDescent="0.35">
      <c r="A2321" s="559">
        <v>3040</v>
      </c>
      <c r="B2321" s="563" t="s">
        <v>484</v>
      </c>
      <c r="C2321" s="563" t="s">
        <v>8880</v>
      </c>
      <c r="D2321" s="563" t="s">
        <v>9387</v>
      </c>
      <c r="E2321" s="563" t="s">
        <v>24001</v>
      </c>
      <c r="F2321" s="563" t="s">
        <v>9386</v>
      </c>
      <c r="G2321" s="563" t="s">
        <v>9006</v>
      </c>
      <c r="H2321" s="563" t="s">
        <v>55</v>
      </c>
      <c r="I2321" s="563" t="s">
        <v>26690</v>
      </c>
      <c r="J2321" s="563" t="s">
        <v>24001</v>
      </c>
      <c r="K2321" s="563" t="s">
        <v>24001</v>
      </c>
      <c r="L2321" s="563" t="s">
        <v>24001</v>
      </c>
      <c r="M2321" s="563" t="s">
        <v>24001</v>
      </c>
      <c r="N2321" s="563" t="s">
        <v>24001</v>
      </c>
      <c r="O2321" s="564" t="s">
        <v>24001</v>
      </c>
      <c r="P2321" s="564" t="s">
        <v>24001</v>
      </c>
      <c r="Q2321" s="564">
        <v>33148</v>
      </c>
      <c r="R2321" s="564"/>
      <c r="S2321" s="564" t="s">
        <v>9387</v>
      </c>
    </row>
    <row r="2322" spans="1:19" x14ac:dyDescent="0.35">
      <c r="A2322" s="562">
        <v>3041</v>
      </c>
      <c r="B2322" s="563" t="s">
        <v>484</v>
      </c>
      <c r="C2322" s="563" t="s">
        <v>8880</v>
      </c>
      <c r="D2322" s="563" t="s">
        <v>9392</v>
      </c>
      <c r="E2322" s="563" t="s">
        <v>9389</v>
      </c>
      <c r="F2322" s="563" t="s">
        <v>9390</v>
      </c>
      <c r="G2322" s="563" t="s">
        <v>9006</v>
      </c>
      <c r="H2322" s="563" t="s">
        <v>9391</v>
      </c>
      <c r="I2322" s="563" t="s">
        <v>26690</v>
      </c>
      <c r="J2322" s="563" t="s">
        <v>24001</v>
      </c>
      <c r="K2322" s="563" t="s">
        <v>24001</v>
      </c>
      <c r="L2322" s="563" t="s">
        <v>24001</v>
      </c>
      <c r="M2322" s="563" t="s">
        <v>24001</v>
      </c>
      <c r="N2322" s="563" t="s">
        <v>24001</v>
      </c>
      <c r="O2322" s="564" t="s">
        <v>24001</v>
      </c>
      <c r="P2322" s="564" t="s">
        <v>24001</v>
      </c>
      <c r="Q2322" s="564">
        <v>33148</v>
      </c>
      <c r="R2322" s="564"/>
      <c r="S2322" s="564" t="s">
        <v>30769</v>
      </c>
    </row>
    <row r="2323" spans="1:19" x14ac:dyDescent="0.35">
      <c r="A2323" s="559">
        <v>3042</v>
      </c>
      <c r="B2323" s="563" t="s">
        <v>484</v>
      </c>
      <c r="C2323" s="563" t="s">
        <v>8880</v>
      </c>
      <c r="D2323" s="563" t="s">
        <v>24123</v>
      </c>
      <c r="E2323" s="563" t="s">
        <v>24124</v>
      </c>
      <c r="F2323" s="563" t="s">
        <v>24125</v>
      </c>
      <c r="G2323" s="563" t="s">
        <v>9006</v>
      </c>
      <c r="H2323" s="563" t="s">
        <v>4486</v>
      </c>
      <c r="I2323" s="563" t="s">
        <v>26770</v>
      </c>
      <c r="J2323" s="563" t="s">
        <v>109</v>
      </c>
      <c r="K2323" s="563" t="s">
        <v>24001</v>
      </c>
      <c r="L2323" s="563" t="s">
        <v>24001</v>
      </c>
      <c r="M2323" s="563" t="s">
        <v>24001</v>
      </c>
      <c r="N2323" s="563" t="s">
        <v>24001</v>
      </c>
      <c r="O2323" s="564" t="s">
        <v>24001</v>
      </c>
      <c r="P2323" s="564" t="s">
        <v>24001</v>
      </c>
      <c r="Q2323" s="564">
        <v>42709</v>
      </c>
      <c r="R2323" s="564"/>
      <c r="S2323" s="564" t="s">
        <v>30770</v>
      </c>
    </row>
    <row r="2324" spans="1:19" x14ac:dyDescent="0.35">
      <c r="A2324" s="559">
        <v>3043</v>
      </c>
      <c r="B2324" s="563" t="s">
        <v>484</v>
      </c>
      <c r="C2324" s="563" t="s">
        <v>8880</v>
      </c>
      <c r="D2324" s="563" t="s">
        <v>24766</v>
      </c>
      <c r="E2324" s="563" t="s">
        <v>24767</v>
      </c>
      <c r="F2324" s="563" t="s">
        <v>24768</v>
      </c>
      <c r="G2324" s="563" t="s">
        <v>9006</v>
      </c>
      <c r="H2324" s="563" t="s">
        <v>24769</v>
      </c>
      <c r="I2324" s="563" t="s">
        <v>26690</v>
      </c>
      <c r="J2324" s="563" t="s">
        <v>109</v>
      </c>
      <c r="K2324" s="563" t="s">
        <v>24001</v>
      </c>
      <c r="L2324" s="563" t="s">
        <v>24001</v>
      </c>
      <c r="M2324" s="563" t="s">
        <v>24001</v>
      </c>
      <c r="N2324" s="563" t="s">
        <v>24001</v>
      </c>
      <c r="O2324" s="564" t="s">
        <v>24001</v>
      </c>
      <c r="P2324" s="564" t="s">
        <v>24001</v>
      </c>
      <c r="Q2324" s="564">
        <v>43318</v>
      </c>
      <c r="R2324" s="564"/>
      <c r="S2324" s="564" t="s">
        <v>30771</v>
      </c>
    </row>
    <row r="2325" spans="1:19" x14ac:dyDescent="0.35">
      <c r="A2325" s="562">
        <v>3044</v>
      </c>
      <c r="B2325" s="563" t="s">
        <v>484</v>
      </c>
      <c r="C2325" s="563" t="s">
        <v>8880</v>
      </c>
      <c r="D2325" s="563" t="s">
        <v>24770</v>
      </c>
      <c r="E2325" s="563" t="s">
        <v>24771</v>
      </c>
      <c r="F2325" s="563" t="s">
        <v>24772</v>
      </c>
      <c r="G2325" s="563" t="s">
        <v>9006</v>
      </c>
      <c r="H2325" s="563" t="s">
        <v>24773</v>
      </c>
      <c r="I2325" s="563" t="s">
        <v>26690</v>
      </c>
      <c r="J2325" s="563" t="s">
        <v>109</v>
      </c>
      <c r="K2325" s="563" t="s">
        <v>24001</v>
      </c>
      <c r="L2325" s="563" t="s">
        <v>24001</v>
      </c>
      <c r="M2325" s="563" t="s">
        <v>24001</v>
      </c>
      <c r="N2325" s="563" t="s">
        <v>24001</v>
      </c>
      <c r="O2325" s="564" t="s">
        <v>24001</v>
      </c>
      <c r="P2325" s="564" t="s">
        <v>24001</v>
      </c>
      <c r="Q2325" s="564">
        <v>43199</v>
      </c>
      <c r="R2325" s="564"/>
      <c r="S2325" s="564" t="s">
        <v>30772</v>
      </c>
    </row>
    <row r="2326" spans="1:19" x14ac:dyDescent="0.35">
      <c r="A2326" s="559">
        <v>3045</v>
      </c>
      <c r="B2326" s="563" t="s">
        <v>484</v>
      </c>
      <c r="C2326" s="563" t="s">
        <v>8880</v>
      </c>
      <c r="D2326" s="563" t="s">
        <v>9395</v>
      </c>
      <c r="E2326" s="563" t="s">
        <v>24126</v>
      </c>
      <c r="F2326" s="563" t="s">
        <v>9393</v>
      </c>
      <c r="G2326" s="563" t="s">
        <v>9006</v>
      </c>
      <c r="H2326" s="563" t="s">
        <v>9394</v>
      </c>
      <c r="I2326" s="563" t="s">
        <v>26690</v>
      </c>
      <c r="J2326" s="563" t="s">
        <v>109</v>
      </c>
      <c r="K2326" s="563" t="s">
        <v>24001</v>
      </c>
      <c r="L2326" s="563" t="s">
        <v>24001</v>
      </c>
      <c r="M2326" s="563" t="s">
        <v>24001</v>
      </c>
      <c r="N2326" s="563" t="s">
        <v>24001</v>
      </c>
      <c r="O2326" s="564" t="s">
        <v>24001</v>
      </c>
      <c r="P2326" s="564" t="s">
        <v>24001</v>
      </c>
      <c r="Q2326" s="564">
        <v>41451</v>
      </c>
      <c r="R2326" s="564"/>
      <c r="S2326" s="564" t="s">
        <v>30773</v>
      </c>
    </row>
    <row r="2327" spans="1:19" x14ac:dyDescent="0.35">
      <c r="A2327" s="559">
        <v>3046</v>
      </c>
      <c r="B2327" s="563" t="s">
        <v>484</v>
      </c>
      <c r="C2327" s="563" t="s">
        <v>8880</v>
      </c>
      <c r="D2327" s="563" t="s">
        <v>24774</v>
      </c>
      <c r="E2327" s="563" t="s">
        <v>24775</v>
      </c>
      <c r="F2327" s="563" t="s">
        <v>24776</v>
      </c>
      <c r="G2327" s="563" t="s">
        <v>9006</v>
      </c>
      <c r="H2327" s="563" t="s">
        <v>24777</v>
      </c>
      <c r="I2327" s="563" t="s">
        <v>26690</v>
      </c>
      <c r="J2327" s="563" t="s">
        <v>109</v>
      </c>
      <c r="K2327" s="563" t="s">
        <v>24001</v>
      </c>
      <c r="L2327" s="563" t="s">
        <v>24001</v>
      </c>
      <c r="M2327" s="563" t="s">
        <v>24001</v>
      </c>
      <c r="N2327" s="563" t="s">
        <v>24001</v>
      </c>
      <c r="O2327" s="564" t="s">
        <v>24001</v>
      </c>
      <c r="P2327" s="564" t="s">
        <v>24001</v>
      </c>
      <c r="Q2327" s="564">
        <v>43200</v>
      </c>
      <c r="R2327" s="564"/>
      <c r="S2327" s="564" t="s">
        <v>30774</v>
      </c>
    </row>
    <row r="2328" spans="1:19" x14ac:dyDescent="0.35">
      <c r="A2328" s="562">
        <v>3047</v>
      </c>
      <c r="B2328" s="563" t="s">
        <v>484</v>
      </c>
      <c r="C2328" s="563" t="s">
        <v>8880</v>
      </c>
      <c r="D2328" s="563" t="s">
        <v>24778</v>
      </c>
      <c r="E2328" s="563" t="s">
        <v>24779</v>
      </c>
      <c r="F2328" s="563" t="s">
        <v>24780</v>
      </c>
      <c r="G2328" s="563" t="s">
        <v>9006</v>
      </c>
      <c r="H2328" s="563" t="s">
        <v>24777</v>
      </c>
      <c r="I2328" s="563" t="s">
        <v>26690</v>
      </c>
      <c r="J2328" s="563" t="s">
        <v>109</v>
      </c>
      <c r="K2328" s="563" t="s">
        <v>24001</v>
      </c>
      <c r="L2328" s="563" t="s">
        <v>24001</v>
      </c>
      <c r="M2328" s="563" t="s">
        <v>24001</v>
      </c>
      <c r="N2328" s="563" t="s">
        <v>24001</v>
      </c>
      <c r="O2328" s="564" t="s">
        <v>24001</v>
      </c>
      <c r="P2328" s="564" t="s">
        <v>24001</v>
      </c>
      <c r="Q2328" s="564">
        <v>43682</v>
      </c>
      <c r="R2328" s="564"/>
      <c r="S2328" s="564" t="s">
        <v>30775</v>
      </c>
    </row>
    <row r="2329" spans="1:19" x14ac:dyDescent="0.35">
      <c r="A2329" s="559">
        <v>3048</v>
      </c>
      <c r="B2329" s="563" t="s">
        <v>484</v>
      </c>
      <c r="C2329" s="563" t="s">
        <v>8880</v>
      </c>
      <c r="D2329" s="563" t="s">
        <v>24127</v>
      </c>
      <c r="E2329" s="563" t="s">
        <v>24128</v>
      </c>
      <c r="F2329" s="563" t="s">
        <v>24129</v>
      </c>
      <c r="G2329" s="563" t="s">
        <v>9006</v>
      </c>
      <c r="H2329" s="563" t="s">
        <v>24130</v>
      </c>
      <c r="I2329" s="563" t="s">
        <v>27136</v>
      </c>
      <c r="J2329" s="563" t="s">
        <v>109</v>
      </c>
      <c r="K2329" s="563" t="s">
        <v>24001</v>
      </c>
      <c r="L2329" s="563" t="s">
        <v>24001</v>
      </c>
      <c r="M2329" s="563" t="s">
        <v>24001</v>
      </c>
      <c r="N2329" s="563" t="s">
        <v>24001</v>
      </c>
      <c r="O2329" s="564" t="s">
        <v>24001</v>
      </c>
      <c r="P2329" s="564" t="s">
        <v>24001</v>
      </c>
      <c r="Q2329" s="564">
        <v>42711</v>
      </c>
      <c r="R2329" s="564"/>
      <c r="S2329" s="564" t="s">
        <v>30776</v>
      </c>
    </row>
    <row r="2330" spans="1:19" x14ac:dyDescent="0.35">
      <c r="A2330" s="559">
        <v>3049</v>
      </c>
      <c r="B2330" s="563" t="s">
        <v>484</v>
      </c>
      <c r="C2330" s="563" t="s">
        <v>8880</v>
      </c>
      <c r="D2330" s="563" t="s">
        <v>9399</v>
      </c>
      <c r="E2330" s="563" t="s">
        <v>9396</v>
      </c>
      <c r="F2330" s="563" t="s">
        <v>9397</v>
      </c>
      <c r="G2330" s="563" t="s">
        <v>9006</v>
      </c>
      <c r="H2330" s="563" t="s">
        <v>9398</v>
      </c>
      <c r="I2330" s="563" t="s">
        <v>26690</v>
      </c>
      <c r="J2330" s="563" t="s">
        <v>24001</v>
      </c>
      <c r="K2330" s="563" t="s">
        <v>24001</v>
      </c>
      <c r="L2330" s="563" t="s">
        <v>24001</v>
      </c>
      <c r="M2330" s="563" t="s">
        <v>24001</v>
      </c>
      <c r="N2330" s="563" t="s">
        <v>24001</v>
      </c>
      <c r="O2330" s="564" t="s">
        <v>24001</v>
      </c>
      <c r="P2330" s="564" t="s">
        <v>24001</v>
      </c>
      <c r="Q2330" s="564">
        <v>33148</v>
      </c>
      <c r="R2330" s="564">
        <v>41432.456041666701</v>
      </c>
      <c r="S2330" s="564" t="s">
        <v>30777</v>
      </c>
    </row>
    <row r="2331" spans="1:19" x14ac:dyDescent="0.35">
      <c r="A2331" s="562">
        <v>3050</v>
      </c>
      <c r="B2331" s="563" t="s">
        <v>484</v>
      </c>
      <c r="C2331" s="563" t="s">
        <v>8880</v>
      </c>
      <c r="D2331" s="563" t="s">
        <v>24131</v>
      </c>
      <c r="E2331" s="563" t="s">
        <v>9323</v>
      </c>
      <c r="F2331" s="563" t="s">
        <v>24132</v>
      </c>
      <c r="G2331" s="563" t="s">
        <v>9006</v>
      </c>
      <c r="H2331" s="563" t="s">
        <v>24133</v>
      </c>
      <c r="I2331" s="563" t="s">
        <v>26690</v>
      </c>
      <c r="J2331" s="563" t="s">
        <v>109</v>
      </c>
      <c r="K2331" s="563" t="s">
        <v>24001</v>
      </c>
      <c r="L2331" s="563" t="s">
        <v>24001</v>
      </c>
      <c r="M2331" s="563" t="s">
        <v>24001</v>
      </c>
      <c r="N2331" s="563" t="s">
        <v>24001</v>
      </c>
      <c r="O2331" s="564" t="s">
        <v>24001</v>
      </c>
      <c r="P2331" s="564" t="s">
        <v>24001</v>
      </c>
      <c r="Q2331" s="564">
        <v>42709</v>
      </c>
      <c r="R2331" s="564"/>
      <c r="S2331" s="564" t="s">
        <v>30778</v>
      </c>
    </row>
    <row r="2332" spans="1:19" x14ac:dyDescent="0.35">
      <c r="A2332" s="559">
        <v>3051</v>
      </c>
      <c r="B2332" s="563" t="s">
        <v>484</v>
      </c>
      <c r="C2332" s="563" t="s">
        <v>8880</v>
      </c>
      <c r="D2332" s="563" t="s">
        <v>9402</v>
      </c>
      <c r="E2332" s="563" t="s">
        <v>24001</v>
      </c>
      <c r="F2332" s="563" t="s">
        <v>9400</v>
      </c>
      <c r="G2332" s="563" t="s">
        <v>9006</v>
      </c>
      <c r="H2332" s="563" t="s">
        <v>9401</v>
      </c>
      <c r="I2332" s="563" t="s">
        <v>26690</v>
      </c>
      <c r="J2332" s="563" t="s">
        <v>109</v>
      </c>
      <c r="K2332" s="563" t="s">
        <v>24001</v>
      </c>
      <c r="L2332" s="563" t="s">
        <v>24001</v>
      </c>
      <c r="M2332" s="563" t="s">
        <v>24001</v>
      </c>
      <c r="N2332" s="563" t="s">
        <v>24001</v>
      </c>
      <c r="O2332" s="564" t="s">
        <v>24001</v>
      </c>
      <c r="P2332" s="564" t="s">
        <v>24001</v>
      </c>
      <c r="Q2332" s="564">
        <v>33862</v>
      </c>
      <c r="R2332" s="564">
        <v>41296.454097222202</v>
      </c>
      <c r="S2332" s="564" t="s">
        <v>30779</v>
      </c>
    </row>
    <row r="2333" spans="1:19" x14ac:dyDescent="0.35">
      <c r="A2333" s="559">
        <v>3052</v>
      </c>
      <c r="B2333" s="563" t="s">
        <v>484</v>
      </c>
      <c r="C2333" s="563" t="s">
        <v>8880</v>
      </c>
      <c r="D2333" s="563" t="s">
        <v>9405</v>
      </c>
      <c r="E2333" s="563" t="s">
        <v>9403</v>
      </c>
      <c r="F2333" s="563" t="s">
        <v>9404</v>
      </c>
      <c r="G2333" s="563" t="s">
        <v>9006</v>
      </c>
      <c r="H2333" s="563" t="s">
        <v>8931</v>
      </c>
      <c r="I2333" s="563" t="s">
        <v>26691</v>
      </c>
      <c r="J2333" s="563" t="s">
        <v>24001</v>
      </c>
      <c r="K2333" s="563" t="s">
        <v>24001</v>
      </c>
      <c r="L2333" s="563" t="s">
        <v>24001</v>
      </c>
      <c r="M2333" s="563" t="s">
        <v>24001</v>
      </c>
      <c r="N2333" s="563" t="s">
        <v>24001</v>
      </c>
      <c r="O2333" s="564" t="s">
        <v>24001</v>
      </c>
      <c r="P2333" s="564" t="s">
        <v>24001</v>
      </c>
      <c r="Q2333" s="564">
        <v>33148</v>
      </c>
      <c r="R2333" s="564"/>
      <c r="S2333" s="564" t="s">
        <v>30780</v>
      </c>
    </row>
    <row r="2334" spans="1:19" x14ac:dyDescent="0.35">
      <c r="A2334" s="562">
        <v>3053</v>
      </c>
      <c r="B2334" s="563" t="s">
        <v>484</v>
      </c>
      <c r="C2334" s="563" t="s">
        <v>8880</v>
      </c>
      <c r="D2334" s="563" t="s">
        <v>9408</v>
      </c>
      <c r="E2334" s="563" t="s">
        <v>9406</v>
      </c>
      <c r="F2334" s="563" t="s">
        <v>9407</v>
      </c>
      <c r="G2334" s="563" t="s">
        <v>9006</v>
      </c>
      <c r="H2334" s="563" t="s">
        <v>8931</v>
      </c>
      <c r="I2334" s="563" t="s">
        <v>27137</v>
      </c>
      <c r="J2334" s="563" t="s">
        <v>24001</v>
      </c>
      <c r="K2334" s="563" t="s">
        <v>24001</v>
      </c>
      <c r="L2334" s="563" t="s">
        <v>24001</v>
      </c>
      <c r="M2334" s="563" t="s">
        <v>24001</v>
      </c>
      <c r="N2334" s="563" t="s">
        <v>24001</v>
      </c>
      <c r="O2334" s="564" t="s">
        <v>24001</v>
      </c>
      <c r="P2334" s="564" t="s">
        <v>24001</v>
      </c>
      <c r="Q2334" s="564">
        <v>33148</v>
      </c>
      <c r="R2334" s="564"/>
      <c r="S2334" s="564" t="s">
        <v>30781</v>
      </c>
    </row>
    <row r="2335" spans="1:19" x14ac:dyDescent="0.35">
      <c r="A2335" s="559">
        <v>3054</v>
      </c>
      <c r="B2335" s="563" t="s">
        <v>484</v>
      </c>
      <c r="C2335" s="563" t="s">
        <v>8880</v>
      </c>
      <c r="D2335" s="563" t="s">
        <v>9410</v>
      </c>
      <c r="E2335" s="563" t="s">
        <v>9403</v>
      </c>
      <c r="F2335" s="563" t="s">
        <v>9409</v>
      </c>
      <c r="G2335" s="563" t="s">
        <v>9006</v>
      </c>
      <c r="H2335" s="563" t="s">
        <v>8931</v>
      </c>
      <c r="I2335" s="563" t="s">
        <v>27099</v>
      </c>
      <c r="J2335" s="563" t="s">
        <v>24001</v>
      </c>
      <c r="K2335" s="563" t="s">
        <v>62</v>
      </c>
      <c r="L2335" s="563" t="s">
        <v>24001</v>
      </c>
      <c r="M2335" s="563" t="s">
        <v>24001</v>
      </c>
      <c r="N2335" s="563" t="s">
        <v>24001</v>
      </c>
      <c r="O2335" s="564" t="s">
        <v>24001</v>
      </c>
      <c r="P2335" s="564" t="s">
        <v>24001</v>
      </c>
      <c r="Q2335" s="564">
        <v>33148</v>
      </c>
      <c r="R2335" s="564"/>
      <c r="S2335" s="564" t="s">
        <v>30782</v>
      </c>
    </row>
    <row r="2336" spans="1:19" x14ac:dyDescent="0.35">
      <c r="A2336" s="559">
        <v>3055</v>
      </c>
      <c r="B2336" s="563" t="s">
        <v>484</v>
      </c>
      <c r="C2336" s="563" t="s">
        <v>8880</v>
      </c>
      <c r="D2336" s="563" t="s">
        <v>9413</v>
      </c>
      <c r="E2336" s="563" t="s">
        <v>9165</v>
      </c>
      <c r="F2336" s="563" t="s">
        <v>9411</v>
      </c>
      <c r="G2336" s="563" t="s">
        <v>9006</v>
      </c>
      <c r="H2336" s="563" t="s">
        <v>9412</v>
      </c>
      <c r="I2336" s="563" t="s">
        <v>26690</v>
      </c>
      <c r="J2336" s="563" t="s">
        <v>24001</v>
      </c>
      <c r="K2336" s="563" t="s">
        <v>24001</v>
      </c>
      <c r="L2336" s="563" t="s">
        <v>24001</v>
      </c>
      <c r="M2336" s="563" t="s">
        <v>24001</v>
      </c>
      <c r="N2336" s="563" t="s">
        <v>24001</v>
      </c>
      <c r="O2336" s="564" t="s">
        <v>24001</v>
      </c>
      <c r="P2336" s="564" t="s">
        <v>24001</v>
      </c>
      <c r="Q2336" s="564">
        <v>37559</v>
      </c>
      <c r="R2336" s="564"/>
      <c r="S2336" s="564" t="s">
        <v>30783</v>
      </c>
    </row>
    <row r="2337" spans="1:19" x14ac:dyDescent="0.35">
      <c r="A2337" s="562">
        <v>3056</v>
      </c>
      <c r="B2337" s="563" t="s">
        <v>484</v>
      </c>
      <c r="C2337" s="563" t="s">
        <v>8880</v>
      </c>
      <c r="D2337" s="563" t="s">
        <v>9416</v>
      </c>
      <c r="E2337" s="563" t="s">
        <v>27138</v>
      </c>
      <c r="F2337" s="563" t="s">
        <v>9414</v>
      </c>
      <c r="G2337" s="563" t="s">
        <v>9006</v>
      </c>
      <c r="H2337" s="563" t="s">
        <v>9415</v>
      </c>
      <c r="I2337" s="563" t="s">
        <v>26690</v>
      </c>
      <c r="J2337" s="563" t="s">
        <v>24001</v>
      </c>
      <c r="K2337" s="563" t="s">
        <v>62</v>
      </c>
      <c r="L2337" s="563" t="s">
        <v>27599</v>
      </c>
      <c r="M2337" s="563" t="s">
        <v>24001</v>
      </c>
      <c r="N2337" s="563" t="s">
        <v>24001</v>
      </c>
      <c r="O2337" s="564" t="s">
        <v>24001</v>
      </c>
      <c r="P2337" s="564" t="s">
        <v>24001</v>
      </c>
      <c r="Q2337" s="564">
        <v>33148</v>
      </c>
      <c r="R2337" s="564"/>
      <c r="S2337" s="564" t="s">
        <v>30784</v>
      </c>
    </row>
    <row r="2338" spans="1:19" x14ac:dyDescent="0.35">
      <c r="A2338" s="559">
        <v>3057</v>
      </c>
      <c r="B2338" s="563" t="s">
        <v>484</v>
      </c>
      <c r="C2338" s="563" t="s">
        <v>8880</v>
      </c>
      <c r="D2338" s="563" t="s">
        <v>24134</v>
      </c>
      <c r="E2338" s="563" t="s">
        <v>24135</v>
      </c>
      <c r="F2338" s="563" t="s">
        <v>24136</v>
      </c>
      <c r="G2338" s="563" t="s">
        <v>9006</v>
      </c>
      <c r="H2338" s="563" t="s">
        <v>24137</v>
      </c>
      <c r="I2338" s="563" t="s">
        <v>26690</v>
      </c>
      <c r="J2338" s="563" t="s">
        <v>109</v>
      </c>
      <c r="K2338" s="563" t="s">
        <v>24001</v>
      </c>
      <c r="L2338" s="563" t="s">
        <v>24001</v>
      </c>
      <c r="M2338" s="563" t="s">
        <v>24001</v>
      </c>
      <c r="N2338" s="563" t="s">
        <v>24001</v>
      </c>
      <c r="O2338" s="564" t="s">
        <v>24001</v>
      </c>
      <c r="P2338" s="564" t="s">
        <v>24001</v>
      </c>
      <c r="Q2338" s="564">
        <v>42709</v>
      </c>
      <c r="R2338" s="564"/>
      <c r="S2338" s="564" t="s">
        <v>30785</v>
      </c>
    </row>
    <row r="2339" spans="1:19" x14ac:dyDescent="0.35">
      <c r="A2339" s="559">
        <v>3058</v>
      </c>
      <c r="B2339" s="563" t="s">
        <v>484</v>
      </c>
      <c r="C2339" s="563" t="s">
        <v>8880</v>
      </c>
      <c r="D2339" s="563" t="s">
        <v>9420</v>
      </c>
      <c r="E2339" s="563" t="s">
        <v>9417</v>
      </c>
      <c r="F2339" s="563" t="s">
        <v>9418</v>
      </c>
      <c r="G2339" s="563" t="s">
        <v>9006</v>
      </c>
      <c r="H2339" s="563" t="s">
        <v>9419</v>
      </c>
      <c r="I2339" s="563" t="s">
        <v>26690</v>
      </c>
      <c r="J2339" s="563" t="s">
        <v>24001</v>
      </c>
      <c r="K2339" s="563" t="s">
        <v>62</v>
      </c>
      <c r="L2339" s="563" t="s">
        <v>24001</v>
      </c>
      <c r="M2339" s="563" t="s">
        <v>24001</v>
      </c>
      <c r="N2339" s="563" t="s">
        <v>24001</v>
      </c>
      <c r="O2339" s="564" t="s">
        <v>24001</v>
      </c>
      <c r="P2339" s="564" t="s">
        <v>24001</v>
      </c>
      <c r="Q2339" s="564">
        <v>33148</v>
      </c>
      <c r="R2339" s="564"/>
      <c r="S2339" s="564" t="s">
        <v>30786</v>
      </c>
    </row>
    <row r="2340" spans="1:19" x14ac:dyDescent="0.35">
      <c r="A2340" s="562">
        <v>3059</v>
      </c>
      <c r="B2340" s="563" t="s">
        <v>484</v>
      </c>
      <c r="C2340" s="563" t="s">
        <v>8880</v>
      </c>
      <c r="D2340" s="563" t="s">
        <v>9423</v>
      </c>
      <c r="E2340" s="563" t="s">
        <v>24001</v>
      </c>
      <c r="F2340" s="563" t="s">
        <v>9421</v>
      </c>
      <c r="G2340" s="563" t="s">
        <v>9006</v>
      </c>
      <c r="H2340" s="563" t="s">
        <v>9422</v>
      </c>
      <c r="I2340" s="563" t="s">
        <v>26690</v>
      </c>
      <c r="J2340" s="563" t="s">
        <v>24001</v>
      </c>
      <c r="K2340" s="563" t="s">
        <v>24001</v>
      </c>
      <c r="L2340" s="563" t="s">
        <v>24001</v>
      </c>
      <c r="M2340" s="563" t="s">
        <v>24001</v>
      </c>
      <c r="N2340" s="563" t="s">
        <v>24001</v>
      </c>
      <c r="O2340" s="564" t="s">
        <v>24001</v>
      </c>
      <c r="P2340" s="564" t="s">
        <v>24001</v>
      </c>
      <c r="Q2340" s="564">
        <v>33148</v>
      </c>
      <c r="R2340" s="564">
        <v>34075</v>
      </c>
      <c r="S2340" s="564" t="s">
        <v>30787</v>
      </c>
    </row>
    <row r="2341" spans="1:19" x14ac:dyDescent="0.35">
      <c r="A2341" s="559">
        <v>3060</v>
      </c>
      <c r="B2341" s="563" t="s">
        <v>484</v>
      </c>
      <c r="C2341" s="563" t="s">
        <v>8880</v>
      </c>
      <c r="D2341" s="563" t="s">
        <v>9426</v>
      </c>
      <c r="E2341" s="563" t="s">
        <v>24001</v>
      </c>
      <c r="F2341" s="563" t="s">
        <v>9424</v>
      </c>
      <c r="G2341" s="563" t="s">
        <v>9006</v>
      </c>
      <c r="H2341" s="563" t="s">
        <v>9425</v>
      </c>
      <c r="I2341" s="563" t="s">
        <v>26690</v>
      </c>
      <c r="J2341" s="563" t="s">
        <v>24001</v>
      </c>
      <c r="K2341" s="563" t="s">
        <v>24001</v>
      </c>
      <c r="L2341" s="563" t="s">
        <v>24001</v>
      </c>
      <c r="M2341" s="563" t="s">
        <v>24001</v>
      </c>
      <c r="N2341" s="563" t="s">
        <v>24001</v>
      </c>
      <c r="O2341" s="564" t="s">
        <v>24001</v>
      </c>
      <c r="P2341" s="564" t="s">
        <v>24001</v>
      </c>
      <c r="Q2341" s="564">
        <v>33148</v>
      </c>
      <c r="R2341" s="564">
        <v>34075</v>
      </c>
      <c r="S2341" s="564" t="s">
        <v>30788</v>
      </c>
    </row>
    <row r="2342" spans="1:19" x14ac:dyDescent="0.35">
      <c r="A2342" s="559">
        <v>3061</v>
      </c>
      <c r="B2342" s="563" t="s">
        <v>484</v>
      </c>
      <c r="C2342" s="563" t="s">
        <v>8880</v>
      </c>
      <c r="D2342" s="563" t="s">
        <v>27139</v>
      </c>
      <c r="E2342" s="563" t="s">
        <v>9317</v>
      </c>
      <c r="F2342" s="563" t="s">
        <v>9318</v>
      </c>
      <c r="G2342" s="563" t="s">
        <v>9006</v>
      </c>
      <c r="H2342" s="563" t="s">
        <v>9319</v>
      </c>
      <c r="I2342" s="563" t="s">
        <v>26690</v>
      </c>
      <c r="J2342" s="563" t="s">
        <v>24001</v>
      </c>
      <c r="K2342" s="563" t="s">
        <v>50</v>
      </c>
      <c r="L2342" s="563" t="s">
        <v>27635</v>
      </c>
      <c r="M2342" s="563" t="s">
        <v>531</v>
      </c>
      <c r="N2342" s="563" t="s">
        <v>28884</v>
      </c>
      <c r="O2342" s="564" t="s">
        <v>24001</v>
      </c>
      <c r="P2342" s="564" t="s">
        <v>24001</v>
      </c>
      <c r="Q2342" s="564">
        <v>35380</v>
      </c>
      <c r="R2342" s="564"/>
      <c r="S2342" s="564" t="s">
        <v>30789</v>
      </c>
    </row>
    <row r="2343" spans="1:19" x14ac:dyDescent="0.35">
      <c r="A2343" s="562">
        <v>3062</v>
      </c>
      <c r="B2343" s="563" t="s">
        <v>484</v>
      </c>
      <c r="C2343" s="563" t="s">
        <v>8880</v>
      </c>
      <c r="D2343" s="563" t="s">
        <v>9430</v>
      </c>
      <c r="E2343" s="563" t="s">
        <v>9427</v>
      </c>
      <c r="F2343" s="563" t="s">
        <v>9428</v>
      </c>
      <c r="G2343" s="563" t="s">
        <v>9006</v>
      </c>
      <c r="H2343" s="563" t="s">
        <v>9429</v>
      </c>
      <c r="I2343" s="563" t="s">
        <v>26690</v>
      </c>
      <c r="J2343" s="563" t="s">
        <v>24001</v>
      </c>
      <c r="K2343" s="563" t="s">
        <v>24001</v>
      </c>
      <c r="L2343" s="563" t="s">
        <v>24001</v>
      </c>
      <c r="M2343" s="563" t="s">
        <v>24001</v>
      </c>
      <c r="N2343" s="563" t="s">
        <v>24001</v>
      </c>
      <c r="O2343" s="564" t="s">
        <v>24001</v>
      </c>
      <c r="P2343" s="564" t="s">
        <v>24001</v>
      </c>
      <c r="Q2343" s="564">
        <v>33148</v>
      </c>
      <c r="R2343" s="564"/>
      <c r="S2343" s="564" t="s">
        <v>30790</v>
      </c>
    </row>
    <row r="2344" spans="1:19" x14ac:dyDescent="0.35">
      <c r="A2344" s="559">
        <v>3063</v>
      </c>
      <c r="B2344" s="563" t="s">
        <v>484</v>
      </c>
      <c r="C2344" s="563" t="s">
        <v>8880</v>
      </c>
      <c r="D2344" s="563" t="s">
        <v>9434</v>
      </c>
      <c r="E2344" s="563" t="s">
        <v>9431</v>
      </c>
      <c r="F2344" s="563" t="s">
        <v>9432</v>
      </c>
      <c r="G2344" s="563" t="s">
        <v>9006</v>
      </c>
      <c r="H2344" s="563" t="s">
        <v>9433</v>
      </c>
      <c r="I2344" s="563" t="s">
        <v>26690</v>
      </c>
      <c r="J2344" s="563" t="s">
        <v>24001</v>
      </c>
      <c r="K2344" s="563" t="s">
        <v>24001</v>
      </c>
      <c r="L2344" s="563" t="s">
        <v>24001</v>
      </c>
      <c r="M2344" s="563" t="s">
        <v>24001</v>
      </c>
      <c r="N2344" s="563" t="s">
        <v>24001</v>
      </c>
      <c r="O2344" s="564" t="s">
        <v>24001</v>
      </c>
      <c r="P2344" s="564" t="s">
        <v>24001</v>
      </c>
      <c r="Q2344" s="564">
        <v>33148</v>
      </c>
      <c r="R2344" s="564"/>
      <c r="S2344" s="564" t="s">
        <v>30791</v>
      </c>
    </row>
    <row r="2345" spans="1:19" x14ac:dyDescent="0.35">
      <c r="A2345" s="559">
        <v>3064</v>
      </c>
      <c r="B2345" s="563" t="s">
        <v>484</v>
      </c>
      <c r="C2345" s="563" t="s">
        <v>8880</v>
      </c>
      <c r="D2345" s="563" t="s">
        <v>9438</v>
      </c>
      <c r="E2345" s="563" t="s">
        <v>9435</v>
      </c>
      <c r="F2345" s="563" t="s">
        <v>9436</v>
      </c>
      <c r="G2345" s="563" t="s">
        <v>9006</v>
      </c>
      <c r="H2345" s="563" t="s">
        <v>9437</v>
      </c>
      <c r="I2345" s="563" t="s">
        <v>26690</v>
      </c>
      <c r="J2345" s="563" t="s">
        <v>24001</v>
      </c>
      <c r="K2345" s="563" t="s">
        <v>24001</v>
      </c>
      <c r="L2345" s="563" t="s">
        <v>24001</v>
      </c>
      <c r="M2345" s="563" t="s">
        <v>24001</v>
      </c>
      <c r="N2345" s="563" t="s">
        <v>24001</v>
      </c>
      <c r="O2345" s="564" t="s">
        <v>24001</v>
      </c>
      <c r="P2345" s="564" t="s">
        <v>24001</v>
      </c>
      <c r="Q2345" s="564">
        <v>33148</v>
      </c>
      <c r="R2345" s="564">
        <v>41683.360960648097</v>
      </c>
      <c r="S2345" s="564" t="s">
        <v>30792</v>
      </c>
    </row>
    <row r="2346" spans="1:19" x14ac:dyDescent="0.35">
      <c r="A2346" s="562">
        <v>5415</v>
      </c>
      <c r="B2346" s="563" t="s">
        <v>484</v>
      </c>
      <c r="C2346" s="563" t="s">
        <v>28883</v>
      </c>
      <c r="D2346" s="563" t="s">
        <v>14085</v>
      </c>
      <c r="E2346" s="563" t="s">
        <v>14082</v>
      </c>
      <c r="F2346" s="563" t="s">
        <v>14083</v>
      </c>
      <c r="G2346" s="563" t="s">
        <v>14080</v>
      </c>
      <c r="H2346" s="563" t="s">
        <v>14084</v>
      </c>
      <c r="I2346" s="563" t="s">
        <v>26690</v>
      </c>
      <c r="J2346" s="563" t="s">
        <v>24001</v>
      </c>
      <c r="K2346" s="563" t="s">
        <v>24001</v>
      </c>
      <c r="L2346" s="563" t="s">
        <v>24001</v>
      </c>
      <c r="M2346" s="563" t="s">
        <v>24001</v>
      </c>
      <c r="N2346" s="563" t="s">
        <v>24001</v>
      </c>
      <c r="O2346" s="564" t="s">
        <v>24001</v>
      </c>
      <c r="P2346" s="564" t="s">
        <v>24001</v>
      </c>
      <c r="Q2346" s="564">
        <v>38771</v>
      </c>
      <c r="R2346" s="564"/>
      <c r="S2346" s="564" t="s">
        <v>30793</v>
      </c>
    </row>
    <row r="2347" spans="1:19" x14ac:dyDescent="0.35">
      <c r="A2347" s="559">
        <v>5416</v>
      </c>
      <c r="B2347" s="563" t="s">
        <v>484</v>
      </c>
      <c r="C2347" s="563" t="s">
        <v>28883</v>
      </c>
      <c r="D2347" s="563" t="s">
        <v>30794</v>
      </c>
      <c r="E2347" s="563" t="s">
        <v>14078</v>
      </c>
      <c r="F2347" s="563" t="s">
        <v>14079</v>
      </c>
      <c r="G2347" s="563" t="s">
        <v>14080</v>
      </c>
      <c r="H2347" s="563" t="s">
        <v>7874</v>
      </c>
      <c r="I2347" s="563" t="s">
        <v>26690</v>
      </c>
      <c r="J2347" s="563" t="s">
        <v>24001</v>
      </c>
      <c r="K2347" s="563" t="s">
        <v>24001</v>
      </c>
      <c r="L2347" s="563" t="s">
        <v>24001</v>
      </c>
      <c r="M2347" s="563" t="s">
        <v>24001</v>
      </c>
      <c r="N2347" s="563" t="s">
        <v>24001</v>
      </c>
      <c r="O2347" s="564" t="s">
        <v>24001</v>
      </c>
      <c r="P2347" s="564" t="s">
        <v>24001</v>
      </c>
      <c r="Q2347" s="564">
        <v>34141</v>
      </c>
      <c r="R2347" s="564">
        <v>44784.644201388903</v>
      </c>
      <c r="S2347" s="564" t="s">
        <v>34338</v>
      </c>
    </row>
    <row r="2348" spans="1:19" x14ac:dyDescent="0.35">
      <c r="A2348" s="559">
        <v>5417</v>
      </c>
      <c r="B2348" s="563" t="s">
        <v>484</v>
      </c>
      <c r="C2348" s="563" t="s">
        <v>28883</v>
      </c>
      <c r="D2348" s="563" t="s">
        <v>14088</v>
      </c>
      <c r="E2348" s="563" t="s">
        <v>14082</v>
      </c>
      <c r="F2348" s="563" t="s">
        <v>14086</v>
      </c>
      <c r="G2348" s="563" t="s">
        <v>14080</v>
      </c>
      <c r="H2348" s="563" t="s">
        <v>14087</v>
      </c>
      <c r="I2348" s="563" t="s">
        <v>26690</v>
      </c>
      <c r="J2348" s="563" t="s">
        <v>109</v>
      </c>
      <c r="K2348" s="563" t="s">
        <v>24001</v>
      </c>
      <c r="L2348" s="563" t="s">
        <v>24001</v>
      </c>
      <c r="M2348" s="563" t="s">
        <v>24001</v>
      </c>
      <c r="N2348" s="563" t="s">
        <v>24001</v>
      </c>
      <c r="O2348" s="564" t="s">
        <v>24001</v>
      </c>
      <c r="P2348" s="564" t="s">
        <v>24001</v>
      </c>
      <c r="Q2348" s="564">
        <v>38771</v>
      </c>
      <c r="R2348" s="564"/>
      <c r="S2348" s="564" t="s">
        <v>30795</v>
      </c>
    </row>
    <row r="2349" spans="1:19" x14ac:dyDescent="0.35">
      <c r="A2349" s="562">
        <v>5418</v>
      </c>
      <c r="B2349" s="563" t="s">
        <v>484</v>
      </c>
      <c r="C2349" s="563" t="s">
        <v>28883</v>
      </c>
      <c r="D2349" s="563" t="s">
        <v>14091</v>
      </c>
      <c r="E2349" s="563" t="s">
        <v>14089</v>
      </c>
      <c r="F2349" s="563" t="s">
        <v>14090</v>
      </c>
      <c r="G2349" s="563" t="s">
        <v>14080</v>
      </c>
      <c r="H2349" s="563" t="s">
        <v>55</v>
      </c>
      <c r="I2349" s="563" t="s">
        <v>26690</v>
      </c>
      <c r="J2349" s="563" t="s">
        <v>24001</v>
      </c>
      <c r="K2349" s="563" t="s">
        <v>24001</v>
      </c>
      <c r="L2349" s="563" t="s">
        <v>24001</v>
      </c>
      <c r="M2349" s="563" t="s">
        <v>24001</v>
      </c>
      <c r="N2349" s="563" t="s">
        <v>24001</v>
      </c>
      <c r="O2349" s="564" t="s">
        <v>24001</v>
      </c>
      <c r="P2349" s="564" t="s">
        <v>24001</v>
      </c>
      <c r="Q2349" s="564">
        <v>34284</v>
      </c>
      <c r="R2349" s="564"/>
      <c r="S2349" s="564" t="s">
        <v>14091</v>
      </c>
    </row>
    <row r="2350" spans="1:19" x14ac:dyDescent="0.35">
      <c r="A2350" s="559">
        <v>5419</v>
      </c>
      <c r="B2350" s="563" t="s">
        <v>484</v>
      </c>
      <c r="C2350" s="563" t="s">
        <v>28883</v>
      </c>
      <c r="D2350" s="563" t="s">
        <v>14094</v>
      </c>
      <c r="E2350" s="563" t="s">
        <v>14092</v>
      </c>
      <c r="F2350" s="563" t="s">
        <v>14093</v>
      </c>
      <c r="G2350" s="563" t="s">
        <v>14080</v>
      </c>
      <c r="H2350" s="563" t="s">
        <v>5998</v>
      </c>
      <c r="I2350" s="563" t="s">
        <v>26690</v>
      </c>
      <c r="J2350" s="563" t="s">
        <v>24001</v>
      </c>
      <c r="K2350" s="563" t="s">
        <v>24001</v>
      </c>
      <c r="L2350" s="563" t="s">
        <v>24001</v>
      </c>
      <c r="M2350" s="563" t="s">
        <v>24001</v>
      </c>
      <c r="N2350" s="563" t="s">
        <v>24001</v>
      </c>
      <c r="O2350" s="564" t="s">
        <v>24001</v>
      </c>
      <c r="P2350" s="564" t="s">
        <v>24001</v>
      </c>
      <c r="Q2350" s="564">
        <v>33148</v>
      </c>
      <c r="R2350" s="564">
        <v>34079</v>
      </c>
      <c r="S2350" s="564" t="s">
        <v>30796</v>
      </c>
    </row>
    <row r="2351" spans="1:19" x14ac:dyDescent="0.35">
      <c r="A2351" s="559">
        <v>3481</v>
      </c>
      <c r="B2351" s="563" t="s">
        <v>484</v>
      </c>
      <c r="C2351" s="563" t="s">
        <v>29019</v>
      </c>
      <c r="D2351" s="563" t="s">
        <v>4012</v>
      </c>
      <c r="E2351" s="563" t="s">
        <v>24001</v>
      </c>
      <c r="F2351" s="563" t="s">
        <v>4009</v>
      </c>
      <c r="G2351" s="563" t="s">
        <v>4010</v>
      </c>
      <c r="H2351" s="563" t="s">
        <v>4011</v>
      </c>
      <c r="I2351" s="563" t="s">
        <v>26690</v>
      </c>
      <c r="J2351" s="563" t="s">
        <v>109</v>
      </c>
      <c r="K2351" s="563" t="s">
        <v>24001</v>
      </c>
      <c r="L2351" s="563" t="s">
        <v>24001</v>
      </c>
      <c r="M2351" s="563" t="s">
        <v>24001</v>
      </c>
      <c r="N2351" s="563" t="s">
        <v>24001</v>
      </c>
      <c r="O2351" s="564" t="s">
        <v>24001</v>
      </c>
      <c r="P2351" s="564" t="s">
        <v>24001</v>
      </c>
      <c r="Q2351" s="564">
        <v>33148</v>
      </c>
      <c r="R2351" s="564"/>
      <c r="S2351" s="564" t="s">
        <v>34339</v>
      </c>
    </row>
    <row r="2352" spans="1:19" x14ac:dyDescent="0.35">
      <c r="A2352" s="562">
        <v>1196</v>
      </c>
      <c r="B2352" s="563" t="s">
        <v>484</v>
      </c>
      <c r="C2352" s="563" t="s">
        <v>28929</v>
      </c>
      <c r="D2352" s="563" t="s">
        <v>17677</v>
      </c>
      <c r="E2352" s="563" t="s">
        <v>17674</v>
      </c>
      <c r="F2352" s="563" t="s">
        <v>17675</v>
      </c>
      <c r="G2352" s="563" t="s">
        <v>17676</v>
      </c>
      <c r="H2352" s="563" t="s">
        <v>11540</v>
      </c>
      <c r="I2352" s="563" t="s">
        <v>26690</v>
      </c>
      <c r="J2352" s="563" t="s">
        <v>24001</v>
      </c>
      <c r="K2352" s="563" t="s">
        <v>24001</v>
      </c>
      <c r="L2352" s="563" t="s">
        <v>24001</v>
      </c>
      <c r="M2352" s="563" t="s">
        <v>24001</v>
      </c>
      <c r="N2352" s="563" t="s">
        <v>24001</v>
      </c>
      <c r="O2352" s="564" t="s">
        <v>24001</v>
      </c>
      <c r="P2352" s="564" t="s">
        <v>24001</v>
      </c>
      <c r="Q2352" s="564">
        <v>33148</v>
      </c>
      <c r="R2352" s="564">
        <v>33707</v>
      </c>
      <c r="S2352" s="564" t="s">
        <v>30797</v>
      </c>
    </row>
    <row r="2353" spans="1:19" x14ac:dyDescent="0.35">
      <c r="A2353" s="559">
        <v>2597</v>
      </c>
      <c r="B2353" s="563" t="s">
        <v>484</v>
      </c>
      <c r="C2353" s="563" t="s">
        <v>7869</v>
      </c>
      <c r="D2353" s="563" t="s">
        <v>7872</v>
      </c>
      <c r="E2353" s="563" t="s">
        <v>24001</v>
      </c>
      <c r="F2353" s="563" t="s">
        <v>7870</v>
      </c>
      <c r="G2353" s="563" t="s">
        <v>7871</v>
      </c>
      <c r="H2353" s="563" t="s">
        <v>6755</v>
      </c>
      <c r="I2353" s="563" t="s">
        <v>26690</v>
      </c>
      <c r="J2353" s="563" t="s">
        <v>109</v>
      </c>
      <c r="K2353" s="563" t="s">
        <v>24001</v>
      </c>
      <c r="L2353" s="563" t="s">
        <v>24001</v>
      </c>
      <c r="M2353" s="563" t="s">
        <v>24001</v>
      </c>
      <c r="N2353" s="563" t="s">
        <v>24001</v>
      </c>
      <c r="O2353" s="564" t="s">
        <v>24001</v>
      </c>
      <c r="P2353" s="564" t="s">
        <v>24001</v>
      </c>
      <c r="Q2353" s="564">
        <v>38559</v>
      </c>
      <c r="R2353" s="564"/>
      <c r="S2353" s="564" t="s">
        <v>30798</v>
      </c>
    </row>
    <row r="2354" spans="1:19" x14ac:dyDescent="0.35">
      <c r="A2354" s="559">
        <v>2598</v>
      </c>
      <c r="B2354" s="563" t="s">
        <v>484</v>
      </c>
      <c r="C2354" s="563" t="s">
        <v>7869</v>
      </c>
      <c r="D2354" s="563" t="s">
        <v>7875</v>
      </c>
      <c r="E2354" s="563" t="s">
        <v>24001</v>
      </c>
      <c r="F2354" s="563" t="s">
        <v>7873</v>
      </c>
      <c r="G2354" s="563" t="s">
        <v>7871</v>
      </c>
      <c r="H2354" s="563" t="s">
        <v>7874</v>
      </c>
      <c r="I2354" s="563" t="s">
        <v>26690</v>
      </c>
      <c r="J2354" s="563" t="s">
        <v>109</v>
      </c>
      <c r="K2354" s="563" t="s">
        <v>24001</v>
      </c>
      <c r="L2354" s="563" t="s">
        <v>24001</v>
      </c>
      <c r="M2354" s="563" t="s">
        <v>24001</v>
      </c>
      <c r="N2354" s="563" t="s">
        <v>24001</v>
      </c>
      <c r="O2354" s="564" t="s">
        <v>24001</v>
      </c>
      <c r="P2354" s="564" t="s">
        <v>24001</v>
      </c>
      <c r="Q2354" s="564">
        <v>38559</v>
      </c>
      <c r="R2354" s="564"/>
      <c r="S2354" s="564" t="s">
        <v>30799</v>
      </c>
    </row>
    <row r="2355" spans="1:19" x14ac:dyDescent="0.35">
      <c r="A2355" s="562">
        <v>2714</v>
      </c>
      <c r="B2355" s="563" t="s">
        <v>484</v>
      </c>
      <c r="C2355" s="563" t="s">
        <v>7168</v>
      </c>
      <c r="D2355" s="563" t="s">
        <v>24138</v>
      </c>
      <c r="E2355" s="563" t="s">
        <v>24001</v>
      </c>
      <c r="F2355" s="563" t="s">
        <v>24139</v>
      </c>
      <c r="G2355" s="563" t="s">
        <v>7226</v>
      </c>
      <c r="H2355" s="563" t="s">
        <v>300</v>
      </c>
      <c r="I2355" s="563" t="s">
        <v>26753</v>
      </c>
      <c r="J2355" s="563" t="s">
        <v>24001</v>
      </c>
      <c r="K2355" s="563" t="s">
        <v>24001</v>
      </c>
      <c r="L2355" s="563" t="s">
        <v>24001</v>
      </c>
      <c r="M2355" s="563" t="s">
        <v>24001</v>
      </c>
      <c r="N2355" s="563" t="s">
        <v>24001</v>
      </c>
      <c r="O2355" s="564" t="s">
        <v>24001</v>
      </c>
      <c r="P2355" s="564" t="s">
        <v>24001</v>
      </c>
      <c r="Q2355" s="564">
        <v>42880</v>
      </c>
      <c r="R2355" s="564"/>
      <c r="S2355" s="564" t="s">
        <v>30800</v>
      </c>
    </row>
    <row r="2356" spans="1:19" x14ac:dyDescent="0.35">
      <c r="A2356" s="559">
        <v>2715</v>
      </c>
      <c r="B2356" s="563" t="s">
        <v>484</v>
      </c>
      <c r="C2356" s="563" t="s">
        <v>7168</v>
      </c>
      <c r="D2356" s="563" t="s">
        <v>7227</v>
      </c>
      <c r="E2356" s="563" t="s">
        <v>24001</v>
      </c>
      <c r="F2356" s="563" t="s">
        <v>7225</v>
      </c>
      <c r="G2356" s="563" t="s">
        <v>7226</v>
      </c>
      <c r="H2356" s="563" t="s">
        <v>300</v>
      </c>
      <c r="I2356" s="563" t="s">
        <v>26976</v>
      </c>
      <c r="J2356" s="563" t="s">
        <v>24001</v>
      </c>
      <c r="K2356" s="563" t="s">
        <v>24001</v>
      </c>
      <c r="L2356" s="563" t="s">
        <v>24001</v>
      </c>
      <c r="M2356" s="563" t="s">
        <v>24001</v>
      </c>
      <c r="N2356" s="563" t="s">
        <v>24001</v>
      </c>
      <c r="O2356" s="564" t="s">
        <v>24001</v>
      </c>
      <c r="P2356" s="564" t="s">
        <v>24001</v>
      </c>
      <c r="Q2356" s="564">
        <v>42152</v>
      </c>
      <c r="R2356" s="564">
        <v>42152.422916666699</v>
      </c>
      <c r="S2356" s="564" t="s">
        <v>30801</v>
      </c>
    </row>
    <row r="2357" spans="1:19" x14ac:dyDescent="0.35">
      <c r="A2357" s="559">
        <v>2716</v>
      </c>
      <c r="B2357" s="563" t="s">
        <v>484</v>
      </c>
      <c r="C2357" s="563" t="s">
        <v>7168</v>
      </c>
      <c r="D2357" s="563" t="s">
        <v>7229</v>
      </c>
      <c r="E2357" s="563" t="s">
        <v>24001</v>
      </c>
      <c r="F2357" s="563" t="s">
        <v>7228</v>
      </c>
      <c r="G2357" s="563" t="s">
        <v>7226</v>
      </c>
      <c r="H2357" s="563" t="s">
        <v>300</v>
      </c>
      <c r="I2357" s="563" t="s">
        <v>26977</v>
      </c>
      <c r="J2357" s="563" t="s">
        <v>24001</v>
      </c>
      <c r="K2357" s="563" t="s">
        <v>24001</v>
      </c>
      <c r="L2357" s="563" t="s">
        <v>24001</v>
      </c>
      <c r="M2357" s="563" t="s">
        <v>24001</v>
      </c>
      <c r="N2357" s="563" t="s">
        <v>24001</v>
      </c>
      <c r="O2357" s="564" t="s">
        <v>24001</v>
      </c>
      <c r="P2357" s="564" t="s">
        <v>24001</v>
      </c>
      <c r="Q2357" s="564">
        <v>42180</v>
      </c>
      <c r="R2357" s="564"/>
      <c r="S2357" s="564" t="s">
        <v>30802</v>
      </c>
    </row>
    <row r="2358" spans="1:19" x14ac:dyDescent="0.35">
      <c r="A2358" s="562">
        <v>2717</v>
      </c>
      <c r="B2358" s="563" t="s">
        <v>484</v>
      </c>
      <c r="C2358" s="563" t="s">
        <v>7168</v>
      </c>
      <c r="D2358" s="563" t="s">
        <v>7232</v>
      </c>
      <c r="E2358" s="563" t="s">
        <v>24001</v>
      </c>
      <c r="F2358" s="563" t="s">
        <v>7230</v>
      </c>
      <c r="G2358" s="563" t="s">
        <v>7226</v>
      </c>
      <c r="H2358" s="563" t="s">
        <v>7231</v>
      </c>
      <c r="I2358" s="563" t="s">
        <v>26690</v>
      </c>
      <c r="J2358" s="563" t="s">
        <v>24001</v>
      </c>
      <c r="K2358" s="563" t="s">
        <v>24001</v>
      </c>
      <c r="L2358" s="563" t="s">
        <v>24001</v>
      </c>
      <c r="M2358" s="563" t="s">
        <v>24001</v>
      </c>
      <c r="N2358" s="563" t="s">
        <v>24001</v>
      </c>
      <c r="O2358" s="564" t="s">
        <v>24001</v>
      </c>
      <c r="P2358" s="564" t="s">
        <v>24001</v>
      </c>
      <c r="Q2358" s="564">
        <v>42146</v>
      </c>
      <c r="R2358" s="564"/>
      <c r="S2358" s="564" t="s">
        <v>30803</v>
      </c>
    </row>
    <row r="2359" spans="1:19" x14ac:dyDescent="0.35">
      <c r="A2359" s="559">
        <v>2718</v>
      </c>
      <c r="B2359" s="563" t="s">
        <v>484</v>
      </c>
      <c r="C2359" s="563" t="s">
        <v>7168</v>
      </c>
      <c r="D2359" s="563" t="s">
        <v>7234</v>
      </c>
      <c r="E2359" s="563" t="s">
        <v>24001</v>
      </c>
      <c r="F2359" s="563" t="s">
        <v>7233</v>
      </c>
      <c r="G2359" s="563" t="s">
        <v>7226</v>
      </c>
      <c r="H2359" s="563" t="s">
        <v>2996</v>
      </c>
      <c r="I2359" s="563" t="s">
        <v>26690</v>
      </c>
      <c r="J2359" s="563" t="s">
        <v>24001</v>
      </c>
      <c r="K2359" s="563" t="s">
        <v>24001</v>
      </c>
      <c r="L2359" s="563" t="s">
        <v>24001</v>
      </c>
      <c r="M2359" s="563" t="s">
        <v>24001</v>
      </c>
      <c r="N2359" s="563" t="s">
        <v>24001</v>
      </c>
      <c r="O2359" s="564" t="s">
        <v>24001</v>
      </c>
      <c r="P2359" s="564" t="s">
        <v>24001</v>
      </c>
      <c r="Q2359" s="564">
        <v>34065</v>
      </c>
      <c r="R2359" s="564">
        <v>40765.439675925903</v>
      </c>
      <c r="S2359" s="564" t="s">
        <v>30804</v>
      </c>
    </row>
    <row r="2360" spans="1:19" x14ac:dyDescent="0.35">
      <c r="A2360" s="559">
        <v>2719</v>
      </c>
      <c r="B2360" s="563" t="s">
        <v>484</v>
      </c>
      <c r="C2360" s="563" t="s">
        <v>7168</v>
      </c>
      <c r="D2360" s="563" t="s">
        <v>34628</v>
      </c>
      <c r="E2360" s="563" t="s">
        <v>24001</v>
      </c>
      <c r="F2360" s="563" t="s">
        <v>34629</v>
      </c>
      <c r="G2360" s="563" t="s">
        <v>7226</v>
      </c>
      <c r="H2360" s="563" t="s">
        <v>34630</v>
      </c>
      <c r="I2360" s="563" t="s">
        <v>34631</v>
      </c>
      <c r="J2360" s="563" t="s">
        <v>109</v>
      </c>
      <c r="K2360" s="563" t="s">
        <v>24001</v>
      </c>
      <c r="L2360" s="563" t="s">
        <v>24001</v>
      </c>
      <c r="M2360" s="563" t="s">
        <v>24001</v>
      </c>
      <c r="N2360" s="563" t="s">
        <v>24001</v>
      </c>
      <c r="O2360" s="564" t="s">
        <v>24001</v>
      </c>
      <c r="P2360" s="564" t="s">
        <v>24001</v>
      </c>
      <c r="Q2360" s="564">
        <v>46100</v>
      </c>
      <c r="R2360" s="564"/>
      <c r="S2360" s="564" t="s">
        <v>34632</v>
      </c>
    </row>
    <row r="2361" spans="1:19" x14ac:dyDescent="0.35">
      <c r="A2361" s="562">
        <v>2720</v>
      </c>
      <c r="B2361" s="563" t="s">
        <v>484</v>
      </c>
      <c r="C2361" s="563" t="s">
        <v>7168</v>
      </c>
      <c r="D2361" s="563" t="s">
        <v>7237</v>
      </c>
      <c r="E2361" s="563" t="s">
        <v>24001</v>
      </c>
      <c r="F2361" s="563" t="s">
        <v>7235</v>
      </c>
      <c r="G2361" s="563" t="s">
        <v>7226</v>
      </c>
      <c r="H2361" s="563" t="s">
        <v>7236</v>
      </c>
      <c r="I2361" s="563" t="s">
        <v>26690</v>
      </c>
      <c r="J2361" s="563" t="s">
        <v>109</v>
      </c>
      <c r="K2361" s="563" t="s">
        <v>24001</v>
      </c>
      <c r="L2361" s="563" t="s">
        <v>24001</v>
      </c>
      <c r="M2361" s="563" t="s">
        <v>24001</v>
      </c>
      <c r="N2361" s="563" t="s">
        <v>24001</v>
      </c>
      <c r="O2361" s="564" t="s">
        <v>24001</v>
      </c>
      <c r="P2361" s="564" t="s">
        <v>24001</v>
      </c>
      <c r="Q2361" s="564">
        <v>42156</v>
      </c>
      <c r="R2361" s="564"/>
      <c r="S2361" s="564" t="s">
        <v>30805</v>
      </c>
    </row>
    <row r="2362" spans="1:19" x14ac:dyDescent="0.35">
      <c r="A2362" s="559">
        <v>2721</v>
      </c>
      <c r="B2362" s="563" t="s">
        <v>484</v>
      </c>
      <c r="C2362" s="563" t="s">
        <v>7168</v>
      </c>
      <c r="D2362" s="563" t="s">
        <v>7240</v>
      </c>
      <c r="E2362" s="563" t="s">
        <v>24001</v>
      </c>
      <c r="F2362" s="563" t="s">
        <v>7238</v>
      </c>
      <c r="G2362" s="563" t="s">
        <v>7226</v>
      </c>
      <c r="H2362" s="563" t="s">
        <v>7239</v>
      </c>
      <c r="I2362" s="563" t="s">
        <v>26690</v>
      </c>
      <c r="J2362" s="563" t="s">
        <v>109</v>
      </c>
      <c r="K2362" s="563" t="s">
        <v>24001</v>
      </c>
      <c r="L2362" s="563" t="s">
        <v>24001</v>
      </c>
      <c r="M2362" s="563" t="s">
        <v>24001</v>
      </c>
      <c r="N2362" s="563" t="s">
        <v>24001</v>
      </c>
      <c r="O2362" s="564" t="s">
        <v>24001</v>
      </c>
      <c r="P2362" s="564" t="s">
        <v>24001</v>
      </c>
      <c r="Q2362" s="564">
        <v>38559</v>
      </c>
      <c r="R2362" s="564"/>
      <c r="S2362" s="564" t="s">
        <v>30806</v>
      </c>
    </row>
    <row r="2363" spans="1:19" x14ac:dyDescent="0.35">
      <c r="A2363" s="559">
        <v>2722</v>
      </c>
      <c r="B2363" s="563" t="s">
        <v>484</v>
      </c>
      <c r="C2363" s="563" t="s">
        <v>7168</v>
      </c>
      <c r="D2363" s="563" t="s">
        <v>7244</v>
      </c>
      <c r="E2363" s="563" t="s">
        <v>7241</v>
      </c>
      <c r="F2363" s="563" t="s">
        <v>7242</v>
      </c>
      <c r="G2363" s="563" t="s">
        <v>7226</v>
      </c>
      <c r="H2363" s="563" t="s">
        <v>7243</v>
      </c>
      <c r="I2363" s="563" t="s">
        <v>26690</v>
      </c>
      <c r="J2363" s="563" t="s">
        <v>109</v>
      </c>
      <c r="K2363" s="563" t="s">
        <v>24001</v>
      </c>
      <c r="L2363" s="563" t="s">
        <v>24001</v>
      </c>
      <c r="M2363" s="563" t="s">
        <v>24001</v>
      </c>
      <c r="N2363" s="563" t="s">
        <v>24001</v>
      </c>
      <c r="O2363" s="564" t="s">
        <v>24001</v>
      </c>
      <c r="P2363" s="564" t="s">
        <v>24001</v>
      </c>
      <c r="Q2363" s="564">
        <v>33148</v>
      </c>
      <c r="R2363" s="564"/>
      <c r="S2363" s="564" t="s">
        <v>30807</v>
      </c>
    </row>
    <row r="2364" spans="1:19" x14ac:dyDescent="0.35">
      <c r="A2364" s="562">
        <v>2723</v>
      </c>
      <c r="B2364" s="563" t="s">
        <v>484</v>
      </c>
      <c r="C2364" s="563" t="s">
        <v>7168</v>
      </c>
      <c r="D2364" s="563" t="s">
        <v>7248</v>
      </c>
      <c r="E2364" s="563" t="s">
        <v>7245</v>
      </c>
      <c r="F2364" s="563" t="s">
        <v>7246</v>
      </c>
      <c r="G2364" s="563" t="s">
        <v>7226</v>
      </c>
      <c r="H2364" s="563" t="s">
        <v>7247</v>
      </c>
      <c r="I2364" s="563" t="s">
        <v>26690</v>
      </c>
      <c r="J2364" s="563" t="s">
        <v>24001</v>
      </c>
      <c r="K2364" s="563" t="s">
        <v>24001</v>
      </c>
      <c r="L2364" s="563" t="s">
        <v>24001</v>
      </c>
      <c r="M2364" s="563" t="s">
        <v>24001</v>
      </c>
      <c r="N2364" s="563" t="s">
        <v>24001</v>
      </c>
      <c r="O2364" s="564" t="s">
        <v>24001</v>
      </c>
      <c r="P2364" s="564" t="s">
        <v>24001</v>
      </c>
      <c r="Q2364" s="564">
        <v>33148</v>
      </c>
      <c r="R2364" s="564">
        <v>40765.487928240698</v>
      </c>
      <c r="S2364" s="564" t="s">
        <v>30808</v>
      </c>
    </row>
    <row r="2365" spans="1:19" x14ac:dyDescent="0.35">
      <c r="A2365" s="559">
        <v>2724</v>
      </c>
      <c r="B2365" s="563" t="s">
        <v>484</v>
      </c>
      <c r="C2365" s="563" t="s">
        <v>7168</v>
      </c>
      <c r="D2365" s="563" t="s">
        <v>26978</v>
      </c>
      <c r="E2365" s="563" t="s">
        <v>26979</v>
      </c>
      <c r="F2365" s="563" t="s">
        <v>26980</v>
      </c>
      <c r="G2365" s="563" t="s">
        <v>7226</v>
      </c>
      <c r="H2365" s="563" t="s">
        <v>11954</v>
      </c>
      <c r="I2365" s="563" t="s">
        <v>26690</v>
      </c>
      <c r="J2365" s="563" t="s">
        <v>109</v>
      </c>
      <c r="K2365" s="563" t="s">
        <v>24001</v>
      </c>
      <c r="L2365" s="563" t="s">
        <v>24001</v>
      </c>
      <c r="M2365" s="563" t="s">
        <v>24001</v>
      </c>
      <c r="N2365" s="563" t="s">
        <v>24001</v>
      </c>
      <c r="O2365" s="564" t="s">
        <v>24001</v>
      </c>
      <c r="P2365" s="564" t="s">
        <v>24001</v>
      </c>
      <c r="Q2365" s="564">
        <v>44343</v>
      </c>
      <c r="R2365" s="564"/>
      <c r="S2365" s="564" t="s">
        <v>30809</v>
      </c>
    </row>
    <row r="2366" spans="1:19" x14ac:dyDescent="0.35">
      <c r="A2366" s="559">
        <v>2725</v>
      </c>
      <c r="B2366" s="563" t="s">
        <v>484</v>
      </c>
      <c r="C2366" s="563" t="s">
        <v>7168</v>
      </c>
      <c r="D2366" s="563" t="s">
        <v>7252</v>
      </c>
      <c r="E2366" s="563" t="s">
        <v>7249</v>
      </c>
      <c r="F2366" s="563" t="s">
        <v>7250</v>
      </c>
      <c r="G2366" s="563" t="s">
        <v>7226</v>
      </c>
      <c r="H2366" s="563" t="s">
        <v>7251</v>
      </c>
      <c r="I2366" s="563" t="s">
        <v>26690</v>
      </c>
      <c r="J2366" s="563" t="s">
        <v>109</v>
      </c>
      <c r="K2366" s="563" t="s">
        <v>24001</v>
      </c>
      <c r="L2366" s="563" t="s">
        <v>24001</v>
      </c>
      <c r="M2366" s="563" t="s">
        <v>24001</v>
      </c>
      <c r="N2366" s="563" t="s">
        <v>24001</v>
      </c>
      <c r="O2366" s="564" t="s">
        <v>24001</v>
      </c>
      <c r="P2366" s="564" t="s">
        <v>24001</v>
      </c>
      <c r="Q2366" s="564">
        <v>33148</v>
      </c>
      <c r="R2366" s="564"/>
      <c r="S2366" s="564" t="s">
        <v>30810</v>
      </c>
    </row>
    <row r="2367" spans="1:19" x14ac:dyDescent="0.35">
      <c r="A2367" s="562">
        <v>2726</v>
      </c>
      <c r="B2367" s="563" t="s">
        <v>484</v>
      </c>
      <c r="C2367" s="563" t="s">
        <v>7168</v>
      </c>
      <c r="D2367" s="563" t="s">
        <v>30811</v>
      </c>
      <c r="E2367" s="563" t="s">
        <v>24001</v>
      </c>
      <c r="F2367" s="563" t="s">
        <v>7253</v>
      </c>
      <c r="G2367" s="563" t="s">
        <v>7226</v>
      </c>
      <c r="H2367" s="563" t="s">
        <v>78</v>
      </c>
      <c r="I2367" s="563" t="s">
        <v>26690</v>
      </c>
      <c r="J2367" s="563" t="s">
        <v>24001</v>
      </c>
      <c r="K2367" s="563" t="s">
        <v>24001</v>
      </c>
      <c r="L2367" s="563" t="s">
        <v>24001</v>
      </c>
      <c r="M2367" s="563" t="s">
        <v>24001</v>
      </c>
      <c r="N2367" s="563" t="s">
        <v>24001</v>
      </c>
      <c r="O2367" s="564" t="s">
        <v>24001</v>
      </c>
      <c r="P2367" s="564" t="s">
        <v>24001</v>
      </c>
      <c r="Q2367" s="564">
        <v>42212</v>
      </c>
      <c r="R2367" s="564">
        <v>44841.5694097222</v>
      </c>
      <c r="S2367" s="564" t="s">
        <v>30812</v>
      </c>
    </row>
    <row r="2368" spans="1:19" x14ac:dyDescent="0.35">
      <c r="A2368" s="559">
        <v>2727</v>
      </c>
      <c r="B2368" s="563" t="s">
        <v>484</v>
      </c>
      <c r="C2368" s="563" t="s">
        <v>7168</v>
      </c>
      <c r="D2368" s="563" t="s">
        <v>24140</v>
      </c>
      <c r="E2368" s="563" t="s">
        <v>24001</v>
      </c>
      <c r="F2368" s="563" t="s">
        <v>24141</v>
      </c>
      <c r="G2368" s="563" t="s">
        <v>7226</v>
      </c>
      <c r="H2368" s="563" t="s">
        <v>24142</v>
      </c>
      <c r="I2368" s="563" t="s">
        <v>26690</v>
      </c>
      <c r="J2368" s="563" t="s">
        <v>24001</v>
      </c>
      <c r="K2368" s="563" t="s">
        <v>24001</v>
      </c>
      <c r="L2368" s="563" t="s">
        <v>24001</v>
      </c>
      <c r="M2368" s="563" t="s">
        <v>24001</v>
      </c>
      <c r="N2368" s="563" t="s">
        <v>24001</v>
      </c>
      <c r="O2368" s="564" t="s">
        <v>24001</v>
      </c>
      <c r="P2368" s="564" t="s">
        <v>24001</v>
      </c>
      <c r="Q2368" s="564">
        <v>42229</v>
      </c>
      <c r="R2368" s="564"/>
      <c r="S2368" s="564" t="s">
        <v>24140</v>
      </c>
    </row>
    <row r="2369" spans="1:19" x14ac:dyDescent="0.35">
      <c r="A2369" s="559">
        <v>2728</v>
      </c>
      <c r="B2369" s="563" t="s">
        <v>484</v>
      </c>
      <c r="C2369" s="563" t="s">
        <v>7168</v>
      </c>
      <c r="D2369" s="563" t="s">
        <v>7257</v>
      </c>
      <c r="E2369" s="563" t="s">
        <v>7254</v>
      </c>
      <c r="F2369" s="563" t="s">
        <v>7255</v>
      </c>
      <c r="G2369" s="563" t="s">
        <v>7226</v>
      </c>
      <c r="H2369" s="563" t="s">
        <v>7256</v>
      </c>
      <c r="I2369" s="563" t="s">
        <v>26690</v>
      </c>
      <c r="J2369" s="563" t="s">
        <v>109</v>
      </c>
      <c r="K2369" s="563" t="s">
        <v>24001</v>
      </c>
      <c r="L2369" s="563" t="s">
        <v>24001</v>
      </c>
      <c r="M2369" s="563" t="s">
        <v>24001</v>
      </c>
      <c r="N2369" s="563" t="s">
        <v>24001</v>
      </c>
      <c r="O2369" s="564" t="s">
        <v>24001</v>
      </c>
      <c r="P2369" s="564" t="s">
        <v>24001</v>
      </c>
      <c r="Q2369" s="564">
        <v>33148</v>
      </c>
      <c r="R2369" s="564"/>
      <c r="S2369" s="564" t="s">
        <v>30813</v>
      </c>
    </row>
    <row r="2370" spans="1:19" x14ac:dyDescent="0.35">
      <c r="A2370" s="562">
        <v>2729</v>
      </c>
      <c r="B2370" s="563" t="s">
        <v>484</v>
      </c>
      <c r="C2370" s="563" t="s">
        <v>7168</v>
      </c>
      <c r="D2370" s="563" t="s">
        <v>7260</v>
      </c>
      <c r="E2370" s="563" t="s">
        <v>7258</v>
      </c>
      <c r="F2370" s="563" t="s">
        <v>7259</v>
      </c>
      <c r="G2370" s="563" t="s">
        <v>7226</v>
      </c>
      <c r="H2370" s="563" t="s">
        <v>264</v>
      </c>
      <c r="I2370" s="563" t="s">
        <v>26690</v>
      </c>
      <c r="J2370" s="563" t="s">
        <v>109</v>
      </c>
      <c r="K2370" s="563" t="s">
        <v>24001</v>
      </c>
      <c r="L2370" s="563" t="s">
        <v>24001</v>
      </c>
      <c r="M2370" s="563" t="s">
        <v>24001</v>
      </c>
      <c r="N2370" s="563" t="s">
        <v>24001</v>
      </c>
      <c r="O2370" s="564" t="s">
        <v>24001</v>
      </c>
      <c r="P2370" s="564" t="s">
        <v>24001</v>
      </c>
      <c r="Q2370" s="564">
        <v>33148</v>
      </c>
      <c r="R2370" s="564"/>
      <c r="S2370" s="564" t="s">
        <v>30814</v>
      </c>
    </row>
    <row r="2371" spans="1:19" x14ac:dyDescent="0.35">
      <c r="A2371" s="559">
        <v>2730</v>
      </c>
      <c r="B2371" s="563" t="s">
        <v>484</v>
      </c>
      <c r="C2371" s="563" t="s">
        <v>7168</v>
      </c>
      <c r="D2371" s="563" t="s">
        <v>24143</v>
      </c>
      <c r="E2371" s="563" t="s">
        <v>24001</v>
      </c>
      <c r="F2371" s="563" t="s">
        <v>24144</v>
      </c>
      <c r="G2371" s="563" t="s">
        <v>7226</v>
      </c>
      <c r="H2371" s="563" t="s">
        <v>7262</v>
      </c>
      <c r="I2371" s="563" t="s">
        <v>26753</v>
      </c>
      <c r="J2371" s="563" t="s">
        <v>24001</v>
      </c>
      <c r="K2371" s="563" t="s">
        <v>24001</v>
      </c>
      <c r="L2371" s="563" t="s">
        <v>24001</v>
      </c>
      <c r="M2371" s="563" t="s">
        <v>24001</v>
      </c>
      <c r="N2371" s="563" t="s">
        <v>24001</v>
      </c>
      <c r="O2371" s="564" t="s">
        <v>24001</v>
      </c>
      <c r="P2371" s="564" t="s">
        <v>24001</v>
      </c>
      <c r="Q2371" s="564">
        <v>42880</v>
      </c>
      <c r="R2371" s="564"/>
      <c r="S2371" s="564" t="s">
        <v>30815</v>
      </c>
    </row>
    <row r="2372" spans="1:19" x14ac:dyDescent="0.35">
      <c r="A2372" s="559">
        <v>2731</v>
      </c>
      <c r="B2372" s="563" t="s">
        <v>484</v>
      </c>
      <c r="C2372" s="563" t="s">
        <v>7168</v>
      </c>
      <c r="D2372" s="563" t="s">
        <v>7263</v>
      </c>
      <c r="E2372" s="563" t="s">
        <v>24001</v>
      </c>
      <c r="F2372" s="563" t="s">
        <v>7261</v>
      </c>
      <c r="G2372" s="563" t="s">
        <v>7226</v>
      </c>
      <c r="H2372" s="563" t="s">
        <v>7262</v>
      </c>
      <c r="I2372" s="563" t="s">
        <v>26981</v>
      </c>
      <c r="J2372" s="563" t="s">
        <v>24001</v>
      </c>
      <c r="K2372" s="563" t="s">
        <v>24001</v>
      </c>
      <c r="L2372" s="563" t="s">
        <v>24001</v>
      </c>
      <c r="M2372" s="563" t="s">
        <v>24001</v>
      </c>
      <c r="N2372" s="563" t="s">
        <v>24001</v>
      </c>
      <c r="O2372" s="564" t="s">
        <v>24001</v>
      </c>
      <c r="P2372" s="564" t="s">
        <v>24001</v>
      </c>
      <c r="Q2372" s="564">
        <v>42160</v>
      </c>
      <c r="R2372" s="564"/>
      <c r="S2372" s="564" t="s">
        <v>30816</v>
      </c>
    </row>
    <row r="2373" spans="1:19" x14ac:dyDescent="0.35">
      <c r="A2373" s="562">
        <v>2732</v>
      </c>
      <c r="B2373" s="563" t="s">
        <v>484</v>
      </c>
      <c r="C2373" s="563" t="s">
        <v>7168</v>
      </c>
      <c r="D2373" s="563" t="s">
        <v>7265</v>
      </c>
      <c r="E2373" s="563" t="s">
        <v>24001</v>
      </c>
      <c r="F2373" s="563" t="s">
        <v>7264</v>
      </c>
      <c r="G2373" s="563" t="s">
        <v>7226</v>
      </c>
      <c r="H2373" s="563" t="s">
        <v>7262</v>
      </c>
      <c r="I2373" s="563" t="s">
        <v>26982</v>
      </c>
      <c r="J2373" s="563" t="s">
        <v>24001</v>
      </c>
      <c r="K2373" s="563" t="s">
        <v>24001</v>
      </c>
      <c r="L2373" s="563" t="s">
        <v>24001</v>
      </c>
      <c r="M2373" s="563" t="s">
        <v>24001</v>
      </c>
      <c r="N2373" s="563" t="s">
        <v>24001</v>
      </c>
      <c r="O2373" s="564" t="s">
        <v>24001</v>
      </c>
      <c r="P2373" s="564" t="s">
        <v>24001</v>
      </c>
      <c r="Q2373" s="564">
        <v>42160</v>
      </c>
      <c r="R2373" s="564"/>
      <c r="S2373" s="564" t="s">
        <v>30817</v>
      </c>
    </row>
    <row r="2374" spans="1:19" x14ac:dyDescent="0.35">
      <c r="A2374" s="559">
        <v>2733</v>
      </c>
      <c r="B2374" s="563" t="s">
        <v>484</v>
      </c>
      <c r="C2374" s="563" t="s">
        <v>7168</v>
      </c>
      <c r="D2374" s="563" t="s">
        <v>7267</v>
      </c>
      <c r="E2374" s="563" t="s">
        <v>24001</v>
      </c>
      <c r="F2374" s="563" t="s">
        <v>7266</v>
      </c>
      <c r="G2374" s="563" t="s">
        <v>7226</v>
      </c>
      <c r="H2374" s="563" t="s">
        <v>7262</v>
      </c>
      <c r="I2374" s="563" t="s">
        <v>26983</v>
      </c>
      <c r="J2374" s="563" t="s">
        <v>24001</v>
      </c>
      <c r="K2374" s="563" t="s">
        <v>24001</v>
      </c>
      <c r="L2374" s="563" t="s">
        <v>24001</v>
      </c>
      <c r="M2374" s="563" t="s">
        <v>24001</v>
      </c>
      <c r="N2374" s="563" t="s">
        <v>24001</v>
      </c>
      <c r="O2374" s="564" t="s">
        <v>24001</v>
      </c>
      <c r="P2374" s="564" t="s">
        <v>24001</v>
      </c>
      <c r="Q2374" s="564">
        <v>42160</v>
      </c>
      <c r="R2374" s="564">
        <v>42164.362928240698</v>
      </c>
      <c r="S2374" s="564" t="s">
        <v>30818</v>
      </c>
    </row>
    <row r="2375" spans="1:19" x14ac:dyDescent="0.35">
      <c r="A2375" s="559">
        <v>2734</v>
      </c>
      <c r="B2375" s="563" t="s">
        <v>484</v>
      </c>
      <c r="C2375" s="563" t="s">
        <v>7168</v>
      </c>
      <c r="D2375" s="563" t="s">
        <v>7270</v>
      </c>
      <c r="E2375" s="563" t="s">
        <v>24001</v>
      </c>
      <c r="F2375" s="563" t="s">
        <v>7268</v>
      </c>
      <c r="G2375" s="563" t="s">
        <v>7226</v>
      </c>
      <c r="H2375" s="563" t="s">
        <v>7269</v>
      </c>
      <c r="I2375" s="563" t="s">
        <v>26690</v>
      </c>
      <c r="J2375" s="563" t="s">
        <v>24001</v>
      </c>
      <c r="K2375" s="563" t="s">
        <v>24001</v>
      </c>
      <c r="L2375" s="563" t="s">
        <v>24001</v>
      </c>
      <c r="M2375" s="563" t="s">
        <v>24001</v>
      </c>
      <c r="N2375" s="563" t="s">
        <v>24001</v>
      </c>
      <c r="O2375" s="564" t="s">
        <v>24001</v>
      </c>
      <c r="P2375" s="564" t="s">
        <v>24001</v>
      </c>
      <c r="Q2375" s="564">
        <v>38279</v>
      </c>
      <c r="R2375" s="564">
        <v>40534.623993055597</v>
      </c>
      <c r="S2375" s="564" t="s">
        <v>30819</v>
      </c>
    </row>
    <row r="2376" spans="1:19" x14ac:dyDescent="0.35">
      <c r="A2376" s="562">
        <v>2735</v>
      </c>
      <c r="B2376" s="563" t="s">
        <v>484</v>
      </c>
      <c r="C2376" s="563" t="s">
        <v>7168</v>
      </c>
      <c r="D2376" s="563" t="s">
        <v>7274</v>
      </c>
      <c r="E2376" s="563" t="s">
        <v>7271</v>
      </c>
      <c r="F2376" s="563" t="s">
        <v>7272</v>
      </c>
      <c r="G2376" s="563" t="s">
        <v>7226</v>
      </c>
      <c r="H2376" s="563" t="s">
        <v>7273</v>
      </c>
      <c r="I2376" s="563" t="s">
        <v>26690</v>
      </c>
      <c r="J2376" s="563" t="s">
        <v>109</v>
      </c>
      <c r="K2376" s="563" t="s">
        <v>24001</v>
      </c>
      <c r="L2376" s="563" t="s">
        <v>24001</v>
      </c>
      <c r="M2376" s="563" t="s">
        <v>24001</v>
      </c>
      <c r="N2376" s="563" t="s">
        <v>24001</v>
      </c>
      <c r="O2376" s="564" t="s">
        <v>24001</v>
      </c>
      <c r="P2376" s="564" t="s">
        <v>24001</v>
      </c>
      <c r="Q2376" s="564">
        <v>33148</v>
      </c>
      <c r="R2376" s="564"/>
      <c r="S2376" s="564" t="s">
        <v>30820</v>
      </c>
    </row>
    <row r="2377" spans="1:19" x14ac:dyDescent="0.35">
      <c r="A2377" s="559">
        <v>2736</v>
      </c>
      <c r="B2377" s="563" t="s">
        <v>484</v>
      </c>
      <c r="C2377" s="563" t="s">
        <v>7168</v>
      </c>
      <c r="D2377" s="563" t="s">
        <v>7276</v>
      </c>
      <c r="E2377" s="563" t="s">
        <v>24001</v>
      </c>
      <c r="F2377" s="563" t="s">
        <v>7275</v>
      </c>
      <c r="G2377" s="563" t="s">
        <v>7226</v>
      </c>
      <c r="H2377" s="563" t="s">
        <v>4544</v>
      </c>
      <c r="I2377" s="563" t="s">
        <v>26690</v>
      </c>
      <c r="J2377" s="563" t="s">
        <v>109</v>
      </c>
      <c r="K2377" s="563" t="s">
        <v>24001</v>
      </c>
      <c r="L2377" s="563" t="s">
        <v>24001</v>
      </c>
      <c r="M2377" s="563" t="s">
        <v>24001</v>
      </c>
      <c r="N2377" s="563" t="s">
        <v>24001</v>
      </c>
      <c r="O2377" s="564" t="s">
        <v>24001</v>
      </c>
      <c r="P2377" s="564" t="s">
        <v>24001</v>
      </c>
      <c r="Q2377" s="564">
        <v>38559</v>
      </c>
      <c r="R2377" s="564"/>
      <c r="S2377" s="564" t="s">
        <v>30821</v>
      </c>
    </row>
    <row r="2378" spans="1:19" x14ac:dyDescent="0.35">
      <c r="A2378" s="559">
        <v>2737</v>
      </c>
      <c r="B2378" s="563" t="s">
        <v>484</v>
      </c>
      <c r="C2378" s="563" t="s">
        <v>7168</v>
      </c>
      <c r="D2378" s="563" t="s">
        <v>24145</v>
      </c>
      <c r="E2378" s="563" t="s">
        <v>24146</v>
      </c>
      <c r="F2378" s="563" t="s">
        <v>24147</v>
      </c>
      <c r="G2378" s="563" t="s">
        <v>7226</v>
      </c>
      <c r="H2378" s="563" t="s">
        <v>6848</v>
      </c>
      <c r="I2378" s="563" t="s">
        <v>26690</v>
      </c>
      <c r="J2378" s="563" t="s">
        <v>109</v>
      </c>
      <c r="K2378" s="563" t="s">
        <v>24001</v>
      </c>
      <c r="L2378" s="563" t="s">
        <v>24001</v>
      </c>
      <c r="M2378" s="563" t="s">
        <v>24001</v>
      </c>
      <c r="N2378" s="563" t="s">
        <v>24001</v>
      </c>
      <c r="O2378" s="564" t="s">
        <v>24001</v>
      </c>
      <c r="P2378" s="564" t="s">
        <v>24001</v>
      </c>
      <c r="Q2378" s="564">
        <v>42955</v>
      </c>
      <c r="R2378" s="564"/>
      <c r="S2378" s="564" t="s">
        <v>30822</v>
      </c>
    </row>
    <row r="2379" spans="1:19" x14ac:dyDescent="0.35">
      <c r="A2379" s="562">
        <v>2738</v>
      </c>
      <c r="B2379" s="563" t="s">
        <v>484</v>
      </c>
      <c r="C2379" s="563" t="s">
        <v>7168</v>
      </c>
      <c r="D2379" s="563" t="s">
        <v>7279</v>
      </c>
      <c r="E2379" s="563" t="s">
        <v>24001</v>
      </c>
      <c r="F2379" s="563" t="s">
        <v>7277</v>
      </c>
      <c r="G2379" s="563" t="s">
        <v>7226</v>
      </c>
      <c r="H2379" s="563" t="s">
        <v>7278</v>
      </c>
      <c r="I2379" s="563" t="s">
        <v>26690</v>
      </c>
      <c r="J2379" s="563" t="s">
        <v>109</v>
      </c>
      <c r="K2379" s="563" t="s">
        <v>24001</v>
      </c>
      <c r="L2379" s="563" t="s">
        <v>24001</v>
      </c>
      <c r="M2379" s="563" t="s">
        <v>24001</v>
      </c>
      <c r="N2379" s="563" t="s">
        <v>24001</v>
      </c>
      <c r="O2379" s="564" t="s">
        <v>24001</v>
      </c>
      <c r="P2379" s="564" t="s">
        <v>24001</v>
      </c>
      <c r="Q2379" s="564">
        <v>38279</v>
      </c>
      <c r="R2379" s="564">
        <v>40765.495115740698</v>
      </c>
      <c r="S2379" s="564" t="s">
        <v>30823</v>
      </c>
    </row>
    <row r="2380" spans="1:19" x14ac:dyDescent="0.35">
      <c r="A2380" s="559">
        <v>2739</v>
      </c>
      <c r="B2380" s="563" t="s">
        <v>484</v>
      </c>
      <c r="C2380" s="563" t="s">
        <v>7168</v>
      </c>
      <c r="D2380" s="563" t="s">
        <v>7282</v>
      </c>
      <c r="E2380" s="563" t="s">
        <v>24001</v>
      </c>
      <c r="F2380" s="563" t="s">
        <v>7280</v>
      </c>
      <c r="G2380" s="563" t="s">
        <v>7226</v>
      </c>
      <c r="H2380" s="563" t="s">
        <v>7281</v>
      </c>
      <c r="I2380" s="563" t="s">
        <v>26984</v>
      </c>
      <c r="J2380" s="563" t="s">
        <v>24001</v>
      </c>
      <c r="K2380" s="563" t="s">
        <v>24001</v>
      </c>
      <c r="L2380" s="563" t="s">
        <v>24001</v>
      </c>
      <c r="M2380" s="563" t="s">
        <v>24001</v>
      </c>
      <c r="N2380" s="563" t="s">
        <v>24001</v>
      </c>
      <c r="O2380" s="564" t="s">
        <v>24001</v>
      </c>
      <c r="P2380" s="564" t="s">
        <v>24001</v>
      </c>
      <c r="Q2380" s="564">
        <v>33960</v>
      </c>
      <c r="R2380" s="564">
        <v>40534.535787036999</v>
      </c>
      <c r="S2380" s="564" t="s">
        <v>30824</v>
      </c>
    </row>
    <row r="2381" spans="1:19" x14ac:dyDescent="0.35">
      <c r="A2381" s="559">
        <v>2740</v>
      </c>
      <c r="B2381" s="563" t="s">
        <v>484</v>
      </c>
      <c r="C2381" s="563" t="s">
        <v>7168</v>
      </c>
      <c r="D2381" s="563" t="s">
        <v>7286</v>
      </c>
      <c r="E2381" s="563" t="s">
        <v>7283</v>
      </c>
      <c r="F2381" s="563" t="s">
        <v>7284</v>
      </c>
      <c r="G2381" s="563" t="s">
        <v>7226</v>
      </c>
      <c r="H2381" s="563" t="s">
        <v>7285</v>
      </c>
      <c r="I2381" s="563" t="s">
        <v>26690</v>
      </c>
      <c r="J2381" s="563" t="s">
        <v>109</v>
      </c>
      <c r="K2381" s="563" t="s">
        <v>24001</v>
      </c>
      <c r="L2381" s="563" t="s">
        <v>24001</v>
      </c>
      <c r="M2381" s="563" t="s">
        <v>24001</v>
      </c>
      <c r="N2381" s="563" t="s">
        <v>24001</v>
      </c>
      <c r="O2381" s="564" t="s">
        <v>24001</v>
      </c>
      <c r="P2381" s="564" t="s">
        <v>24001</v>
      </c>
      <c r="Q2381" s="564">
        <v>33148</v>
      </c>
      <c r="R2381" s="564">
        <v>39793</v>
      </c>
      <c r="S2381" s="564" t="s">
        <v>30825</v>
      </c>
    </row>
    <row r="2382" spans="1:19" x14ac:dyDescent="0.35">
      <c r="A2382" s="562">
        <v>2741</v>
      </c>
      <c r="B2382" s="563" t="s">
        <v>484</v>
      </c>
      <c r="C2382" s="563" t="s">
        <v>7168</v>
      </c>
      <c r="D2382" s="563" t="s">
        <v>7290</v>
      </c>
      <c r="E2382" s="563" t="s">
        <v>7287</v>
      </c>
      <c r="F2382" s="563" t="s">
        <v>7288</v>
      </c>
      <c r="G2382" s="563" t="s">
        <v>7226</v>
      </c>
      <c r="H2382" s="563" t="s">
        <v>7289</v>
      </c>
      <c r="I2382" s="563" t="s">
        <v>26690</v>
      </c>
      <c r="J2382" s="563" t="s">
        <v>109</v>
      </c>
      <c r="K2382" s="563" t="s">
        <v>24001</v>
      </c>
      <c r="L2382" s="563" t="s">
        <v>24001</v>
      </c>
      <c r="M2382" s="563" t="s">
        <v>24001</v>
      </c>
      <c r="N2382" s="563" t="s">
        <v>24001</v>
      </c>
      <c r="O2382" s="564" t="s">
        <v>24001</v>
      </c>
      <c r="P2382" s="564" t="s">
        <v>24001</v>
      </c>
      <c r="Q2382" s="564">
        <v>33148</v>
      </c>
      <c r="R2382" s="564">
        <v>40765.625972222202</v>
      </c>
      <c r="S2382" s="564" t="s">
        <v>30826</v>
      </c>
    </row>
    <row r="2383" spans="1:19" x14ac:dyDescent="0.35">
      <c r="A2383" s="559">
        <v>2742</v>
      </c>
      <c r="B2383" s="563" t="s">
        <v>484</v>
      </c>
      <c r="C2383" s="563" t="s">
        <v>7168</v>
      </c>
      <c r="D2383" s="563" t="s">
        <v>7293</v>
      </c>
      <c r="E2383" s="563" t="s">
        <v>7291</v>
      </c>
      <c r="F2383" s="563" t="s">
        <v>7292</v>
      </c>
      <c r="G2383" s="563" t="s">
        <v>7226</v>
      </c>
      <c r="H2383" s="563" t="s">
        <v>747</v>
      </c>
      <c r="I2383" s="563" t="s">
        <v>26690</v>
      </c>
      <c r="J2383" s="563" t="s">
        <v>109</v>
      </c>
      <c r="K2383" s="563" t="s">
        <v>24001</v>
      </c>
      <c r="L2383" s="563" t="s">
        <v>24001</v>
      </c>
      <c r="M2383" s="563" t="s">
        <v>24001</v>
      </c>
      <c r="N2383" s="563" t="s">
        <v>24001</v>
      </c>
      <c r="O2383" s="564" t="s">
        <v>24001</v>
      </c>
      <c r="P2383" s="564" t="s">
        <v>24001</v>
      </c>
      <c r="Q2383" s="564">
        <v>33148</v>
      </c>
      <c r="R2383" s="564"/>
      <c r="S2383" s="564" t="s">
        <v>30827</v>
      </c>
    </row>
    <row r="2384" spans="1:19" x14ac:dyDescent="0.35">
      <c r="A2384" s="559">
        <v>2743</v>
      </c>
      <c r="B2384" s="563" t="s">
        <v>484</v>
      </c>
      <c r="C2384" s="563" t="s">
        <v>7168</v>
      </c>
      <c r="D2384" s="563" t="s">
        <v>7296</v>
      </c>
      <c r="E2384" s="563" t="s">
        <v>24001</v>
      </c>
      <c r="F2384" s="563" t="s">
        <v>7294</v>
      </c>
      <c r="G2384" s="563" t="s">
        <v>7226</v>
      </c>
      <c r="H2384" s="563" t="s">
        <v>7295</v>
      </c>
      <c r="I2384" s="563" t="s">
        <v>26690</v>
      </c>
      <c r="J2384" s="563" t="s">
        <v>24001</v>
      </c>
      <c r="K2384" s="563" t="s">
        <v>24001</v>
      </c>
      <c r="L2384" s="563" t="s">
        <v>24001</v>
      </c>
      <c r="M2384" s="563" t="s">
        <v>24001</v>
      </c>
      <c r="N2384" s="563" t="s">
        <v>24001</v>
      </c>
      <c r="O2384" s="564" t="s">
        <v>24001</v>
      </c>
      <c r="P2384" s="564" t="s">
        <v>24001</v>
      </c>
      <c r="Q2384" s="564">
        <v>42160</v>
      </c>
      <c r="R2384" s="564"/>
      <c r="S2384" s="564" t="s">
        <v>30828</v>
      </c>
    </row>
    <row r="2385" spans="1:19" x14ac:dyDescent="0.35">
      <c r="A2385" s="562">
        <v>2744</v>
      </c>
      <c r="B2385" s="563" t="s">
        <v>484</v>
      </c>
      <c r="C2385" s="563" t="s">
        <v>7168</v>
      </c>
      <c r="D2385" s="563" t="s">
        <v>24148</v>
      </c>
      <c r="E2385" s="563" t="s">
        <v>24149</v>
      </c>
      <c r="F2385" s="563" t="s">
        <v>24150</v>
      </c>
      <c r="G2385" s="563" t="s">
        <v>7226</v>
      </c>
      <c r="H2385" s="563" t="s">
        <v>24151</v>
      </c>
      <c r="I2385" s="563" t="s">
        <v>26690</v>
      </c>
      <c r="J2385" s="563" t="s">
        <v>109</v>
      </c>
      <c r="K2385" s="563" t="s">
        <v>24001</v>
      </c>
      <c r="L2385" s="563" t="s">
        <v>24001</v>
      </c>
      <c r="M2385" s="563" t="s">
        <v>24001</v>
      </c>
      <c r="N2385" s="563" t="s">
        <v>24001</v>
      </c>
      <c r="O2385" s="564" t="s">
        <v>24001</v>
      </c>
      <c r="P2385" s="564" t="s">
        <v>24001</v>
      </c>
      <c r="Q2385" s="564">
        <v>42964</v>
      </c>
      <c r="R2385" s="564"/>
      <c r="S2385" s="564" t="s">
        <v>30829</v>
      </c>
    </row>
    <row r="2386" spans="1:19" x14ac:dyDescent="0.35">
      <c r="A2386" s="559">
        <v>2745</v>
      </c>
      <c r="B2386" s="563" t="s">
        <v>484</v>
      </c>
      <c r="C2386" s="563" t="s">
        <v>7168</v>
      </c>
      <c r="D2386" s="563" t="s">
        <v>7298</v>
      </c>
      <c r="E2386" s="563" t="s">
        <v>24001</v>
      </c>
      <c r="F2386" s="563" t="s">
        <v>7297</v>
      </c>
      <c r="G2386" s="563" t="s">
        <v>7226</v>
      </c>
      <c r="H2386" s="563" t="s">
        <v>1518</v>
      </c>
      <c r="I2386" s="563" t="s">
        <v>26985</v>
      </c>
      <c r="J2386" s="563" t="s">
        <v>24001</v>
      </c>
      <c r="K2386" s="563" t="s">
        <v>24001</v>
      </c>
      <c r="L2386" s="563" t="s">
        <v>24001</v>
      </c>
      <c r="M2386" s="563" t="s">
        <v>24001</v>
      </c>
      <c r="N2386" s="563" t="s">
        <v>24001</v>
      </c>
      <c r="O2386" s="564" t="s">
        <v>24001</v>
      </c>
      <c r="P2386" s="564" t="s">
        <v>24001</v>
      </c>
      <c r="Q2386" s="564">
        <v>42157</v>
      </c>
      <c r="R2386" s="564"/>
      <c r="S2386" s="564" t="s">
        <v>30830</v>
      </c>
    </row>
    <row r="2387" spans="1:19" x14ac:dyDescent="0.35">
      <c r="A2387" s="559">
        <v>2746</v>
      </c>
      <c r="B2387" s="563" t="s">
        <v>484</v>
      </c>
      <c r="C2387" s="563" t="s">
        <v>7168</v>
      </c>
      <c r="D2387" s="563" t="s">
        <v>7302</v>
      </c>
      <c r="E2387" s="563" t="s">
        <v>7299</v>
      </c>
      <c r="F2387" s="563" t="s">
        <v>7300</v>
      </c>
      <c r="G2387" s="563" t="s">
        <v>7226</v>
      </c>
      <c r="H2387" s="563" t="s">
        <v>7301</v>
      </c>
      <c r="I2387" s="563" t="s">
        <v>26690</v>
      </c>
      <c r="J2387" s="563" t="s">
        <v>109</v>
      </c>
      <c r="K2387" s="563" t="s">
        <v>24001</v>
      </c>
      <c r="L2387" s="563" t="s">
        <v>24001</v>
      </c>
      <c r="M2387" s="563" t="s">
        <v>24001</v>
      </c>
      <c r="N2387" s="563" t="s">
        <v>24001</v>
      </c>
      <c r="O2387" s="564" t="s">
        <v>24001</v>
      </c>
      <c r="P2387" s="564" t="s">
        <v>24001</v>
      </c>
      <c r="Q2387" s="564">
        <v>33148</v>
      </c>
      <c r="R2387" s="564"/>
      <c r="S2387" s="564" t="s">
        <v>30831</v>
      </c>
    </row>
    <row r="2388" spans="1:19" x14ac:dyDescent="0.35">
      <c r="A2388" s="562">
        <v>2747</v>
      </c>
      <c r="B2388" s="563" t="s">
        <v>484</v>
      </c>
      <c r="C2388" s="563" t="s">
        <v>7168</v>
      </c>
      <c r="D2388" s="563" t="s">
        <v>7306</v>
      </c>
      <c r="E2388" s="563" t="s">
        <v>7303</v>
      </c>
      <c r="F2388" s="563" t="s">
        <v>7304</v>
      </c>
      <c r="G2388" s="563" t="s">
        <v>7226</v>
      </c>
      <c r="H2388" s="563" t="s">
        <v>7305</v>
      </c>
      <c r="I2388" s="563" t="s">
        <v>26690</v>
      </c>
      <c r="J2388" s="563" t="s">
        <v>24001</v>
      </c>
      <c r="K2388" s="563" t="s">
        <v>24001</v>
      </c>
      <c r="L2388" s="563" t="s">
        <v>24001</v>
      </c>
      <c r="M2388" s="563" t="s">
        <v>24001</v>
      </c>
      <c r="N2388" s="563" t="s">
        <v>24001</v>
      </c>
      <c r="O2388" s="564" t="s">
        <v>24001</v>
      </c>
      <c r="P2388" s="564" t="s">
        <v>24001</v>
      </c>
      <c r="Q2388" s="564">
        <v>33148</v>
      </c>
      <c r="R2388" s="564"/>
      <c r="S2388" s="564" t="s">
        <v>30832</v>
      </c>
    </row>
    <row r="2389" spans="1:19" x14ac:dyDescent="0.35">
      <c r="A2389" s="559">
        <v>2748</v>
      </c>
      <c r="B2389" s="563" t="s">
        <v>484</v>
      </c>
      <c r="C2389" s="563" t="s">
        <v>7168</v>
      </c>
      <c r="D2389" s="563" t="s">
        <v>7310</v>
      </c>
      <c r="E2389" s="563" t="s">
        <v>7307</v>
      </c>
      <c r="F2389" s="563" t="s">
        <v>7308</v>
      </c>
      <c r="G2389" s="563" t="s">
        <v>7226</v>
      </c>
      <c r="H2389" s="563" t="s">
        <v>7309</v>
      </c>
      <c r="I2389" s="563" t="s">
        <v>26690</v>
      </c>
      <c r="J2389" s="563" t="s">
        <v>109</v>
      </c>
      <c r="K2389" s="563" t="s">
        <v>24001</v>
      </c>
      <c r="L2389" s="563" t="s">
        <v>24001</v>
      </c>
      <c r="M2389" s="563" t="s">
        <v>24001</v>
      </c>
      <c r="N2389" s="563" t="s">
        <v>24001</v>
      </c>
      <c r="O2389" s="564" t="s">
        <v>24001</v>
      </c>
      <c r="P2389" s="564" t="s">
        <v>24001</v>
      </c>
      <c r="Q2389" s="564">
        <v>33148</v>
      </c>
      <c r="R2389" s="564"/>
      <c r="S2389" s="564" t="s">
        <v>30833</v>
      </c>
    </row>
    <row r="2390" spans="1:19" x14ac:dyDescent="0.35">
      <c r="A2390" s="559">
        <v>2749</v>
      </c>
      <c r="B2390" s="563" t="s">
        <v>484</v>
      </c>
      <c r="C2390" s="563" t="s">
        <v>7168</v>
      </c>
      <c r="D2390" s="563" t="s">
        <v>7313</v>
      </c>
      <c r="E2390" s="563" t="s">
        <v>24001</v>
      </c>
      <c r="F2390" s="563" t="s">
        <v>7311</v>
      </c>
      <c r="G2390" s="563" t="s">
        <v>7226</v>
      </c>
      <c r="H2390" s="563" t="s">
        <v>7312</v>
      </c>
      <c r="I2390" s="563" t="s">
        <v>26690</v>
      </c>
      <c r="J2390" s="563" t="s">
        <v>24001</v>
      </c>
      <c r="K2390" s="563" t="s">
        <v>24001</v>
      </c>
      <c r="L2390" s="563" t="s">
        <v>24001</v>
      </c>
      <c r="M2390" s="563" t="s">
        <v>24001</v>
      </c>
      <c r="N2390" s="563" t="s">
        <v>24001</v>
      </c>
      <c r="O2390" s="564" t="s">
        <v>24001</v>
      </c>
      <c r="P2390" s="564" t="s">
        <v>24001</v>
      </c>
      <c r="Q2390" s="564">
        <v>42160</v>
      </c>
      <c r="R2390" s="564"/>
      <c r="S2390" s="564" t="s">
        <v>30834</v>
      </c>
    </row>
    <row r="2391" spans="1:19" x14ac:dyDescent="0.35">
      <c r="A2391" s="562">
        <v>2750</v>
      </c>
      <c r="B2391" s="563" t="s">
        <v>484</v>
      </c>
      <c r="C2391" s="563" t="s">
        <v>7168</v>
      </c>
      <c r="D2391" s="563" t="s">
        <v>24152</v>
      </c>
      <c r="E2391" s="563" t="s">
        <v>24153</v>
      </c>
      <c r="F2391" s="563" t="s">
        <v>24154</v>
      </c>
      <c r="G2391" s="563" t="s">
        <v>7226</v>
      </c>
      <c r="H2391" s="563" t="s">
        <v>973</v>
      </c>
      <c r="I2391" s="563" t="s">
        <v>26690</v>
      </c>
      <c r="J2391" s="563" t="s">
        <v>109</v>
      </c>
      <c r="K2391" s="563" t="s">
        <v>24001</v>
      </c>
      <c r="L2391" s="563" t="s">
        <v>24001</v>
      </c>
      <c r="M2391" s="563" t="s">
        <v>24001</v>
      </c>
      <c r="N2391" s="563" t="s">
        <v>24001</v>
      </c>
      <c r="O2391" s="564" t="s">
        <v>24001</v>
      </c>
      <c r="P2391" s="564" t="s">
        <v>24001</v>
      </c>
      <c r="Q2391" s="564">
        <v>42801</v>
      </c>
      <c r="R2391" s="564"/>
      <c r="S2391" s="564" t="s">
        <v>30835</v>
      </c>
    </row>
    <row r="2392" spans="1:19" x14ac:dyDescent="0.35">
      <c r="A2392" s="559">
        <v>2751</v>
      </c>
      <c r="B2392" s="563" t="s">
        <v>484</v>
      </c>
      <c r="C2392" s="563" t="s">
        <v>7168</v>
      </c>
      <c r="D2392" s="563" t="s">
        <v>7317</v>
      </c>
      <c r="E2392" s="563" t="s">
        <v>7314</v>
      </c>
      <c r="F2392" s="563" t="s">
        <v>7315</v>
      </c>
      <c r="G2392" s="563" t="s">
        <v>7226</v>
      </c>
      <c r="H2392" s="563" t="s">
        <v>7316</v>
      </c>
      <c r="I2392" s="563" t="s">
        <v>26690</v>
      </c>
      <c r="J2392" s="563" t="s">
        <v>109</v>
      </c>
      <c r="K2392" s="563" t="s">
        <v>24001</v>
      </c>
      <c r="L2392" s="563" t="s">
        <v>24001</v>
      </c>
      <c r="M2392" s="563" t="s">
        <v>24001</v>
      </c>
      <c r="N2392" s="563" t="s">
        <v>24001</v>
      </c>
      <c r="O2392" s="564" t="s">
        <v>24001</v>
      </c>
      <c r="P2392" s="564" t="s">
        <v>24001</v>
      </c>
      <c r="Q2392" s="564">
        <v>33148</v>
      </c>
      <c r="R2392" s="564"/>
      <c r="S2392" s="564" t="s">
        <v>30836</v>
      </c>
    </row>
    <row r="2393" spans="1:19" x14ac:dyDescent="0.35">
      <c r="A2393" s="559">
        <v>2752</v>
      </c>
      <c r="B2393" s="563" t="s">
        <v>484</v>
      </c>
      <c r="C2393" s="563" t="s">
        <v>7168</v>
      </c>
      <c r="D2393" s="563" t="s">
        <v>7321</v>
      </c>
      <c r="E2393" s="563" t="s">
        <v>7318</v>
      </c>
      <c r="F2393" s="563" t="s">
        <v>7319</v>
      </c>
      <c r="G2393" s="563" t="s">
        <v>7226</v>
      </c>
      <c r="H2393" s="563" t="s">
        <v>7320</v>
      </c>
      <c r="I2393" s="563" t="s">
        <v>26690</v>
      </c>
      <c r="J2393" s="563" t="s">
        <v>109</v>
      </c>
      <c r="K2393" s="563" t="s">
        <v>24001</v>
      </c>
      <c r="L2393" s="563" t="s">
        <v>24001</v>
      </c>
      <c r="M2393" s="563" t="s">
        <v>24001</v>
      </c>
      <c r="N2393" s="563" t="s">
        <v>24001</v>
      </c>
      <c r="O2393" s="564" t="s">
        <v>24001</v>
      </c>
      <c r="P2393" s="564" t="s">
        <v>24001</v>
      </c>
      <c r="Q2393" s="564">
        <v>42171</v>
      </c>
      <c r="R2393" s="564"/>
      <c r="S2393" s="564" t="s">
        <v>30837</v>
      </c>
    </row>
    <row r="2394" spans="1:19" x14ac:dyDescent="0.35">
      <c r="A2394" s="562">
        <v>2753</v>
      </c>
      <c r="B2394" s="563" t="s">
        <v>484</v>
      </c>
      <c r="C2394" s="563" t="s">
        <v>7168</v>
      </c>
      <c r="D2394" s="563" t="s">
        <v>7323</v>
      </c>
      <c r="E2394" s="563" t="s">
        <v>7211</v>
      </c>
      <c r="F2394" s="563" t="s">
        <v>7322</v>
      </c>
      <c r="G2394" s="563" t="s">
        <v>7226</v>
      </c>
      <c r="H2394" s="563" t="s">
        <v>55</v>
      </c>
      <c r="I2394" s="563" t="s">
        <v>26690</v>
      </c>
      <c r="J2394" s="563" t="s">
        <v>24001</v>
      </c>
      <c r="K2394" s="563" t="s">
        <v>24001</v>
      </c>
      <c r="L2394" s="563" t="s">
        <v>24001</v>
      </c>
      <c r="M2394" s="563" t="s">
        <v>24001</v>
      </c>
      <c r="N2394" s="563" t="s">
        <v>24001</v>
      </c>
      <c r="O2394" s="564" t="s">
        <v>24001</v>
      </c>
      <c r="P2394" s="564" t="s">
        <v>24001</v>
      </c>
      <c r="Q2394" s="564">
        <v>39867</v>
      </c>
      <c r="R2394" s="564"/>
      <c r="S2394" s="564" t="s">
        <v>7323</v>
      </c>
    </row>
    <row r="2395" spans="1:19" x14ac:dyDescent="0.35">
      <c r="A2395" s="559">
        <v>2754</v>
      </c>
      <c r="B2395" s="563" t="s">
        <v>484</v>
      </c>
      <c r="C2395" s="563" t="s">
        <v>7168</v>
      </c>
      <c r="D2395" s="563" t="s">
        <v>7326</v>
      </c>
      <c r="E2395" s="563" t="s">
        <v>24001</v>
      </c>
      <c r="F2395" s="563" t="s">
        <v>7324</v>
      </c>
      <c r="G2395" s="563" t="s">
        <v>7226</v>
      </c>
      <c r="H2395" s="563" t="s">
        <v>7325</v>
      </c>
      <c r="I2395" s="563" t="s">
        <v>26690</v>
      </c>
      <c r="J2395" s="563" t="s">
        <v>24001</v>
      </c>
      <c r="K2395" s="563" t="s">
        <v>24001</v>
      </c>
      <c r="L2395" s="563" t="s">
        <v>24001</v>
      </c>
      <c r="M2395" s="563" t="s">
        <v>24001</v>
      </c>
      <c r="N2395" s="563" t="s">
        <v>24001</v>
      </c>
      <c r="O2395" s="564" t="s">
        <v>24001</v>
      </c>
      <c r="P2395" s="564" t="s">
        <v>24001</v>
      </c>
      <c r="Q2395" s="564">
        <v>42179</v>
      </c>
      <c r="R2395" s="564"/>
      <c r="S2395" s="564" t="s">
        <v>30838</v>
      </c>
    </row>
    <row r="2396" spans="1:19" x14ac:dyDescent="0.35">
      <c r="A2396" s="559">
        <v>2755</v>
      </c>
      <c r="B2396" s="563" t="s">
        <v>484</v>
      </c>
      <c r="C2396" s="563" t="s">
        <v>7168</v>
      </c>
      <c r="D2396" s="563" t="s">
        <v>7329</v>
      </c>
      <c r="E2396" s="563" t="s">
        <v>24001</v>
      </c>
      <c r="F2396" s="563" t="s">
        <v>7327</v>
      </c>
      <c r="G2396" s="563" t="s">
        <v>7226</v>
      </c>
      <c r="H2396" s="563" t="s">
        <v>7328</v>
      </c>
      <c r="I2396" s="563" t="s">
        <v>26690</v>
      </c>
      <c r="J2396" s="563" t="s">
        <v>24001</v>
      </c>
      <c r="K2396" s="563" t="s">
        <v>24001</v>
      </c>
      <c r="L2396" s="563" t="s">
        <v>24001</v>
      </c>
      <c r="M2396" s="563" t="s">
        <v>24001</v>
      </c>
      <c r="N2396" s="563" t="s">
        <v>24001</v>
      </c>
      <c r="O2396" s="564" t="s">
        <v>24001</v>
      </c>
      <c r="P2396" s="564" t="s">
        <v>24001</v>
      </c>
      <c r="Q2396" s="564">
        <v>33148</v>
      </c>
      <c r="R2396" s="564">
        <v>42179.762372685203</v>
      </c>
      <c r="S2396" s="564" t="s">
        <v>30839</v>
      </c>
    </row>
    <row r="2397" spans="1:19" x14ac:dyDescent="0.35">
      <c r="A2397" s="562">
        <v>2756</v>
      </c>
      <c r="B2397" s="563" t="s">
        <v>484</v>
      </c>
      <c r="C2397" s="563" t="s">
        <v>7168</v>
      </c>
      <c r="D2397" s="563" t="s">
        <v>7333</v>
      </c>
      <c r="E2397" s="563" t="s">
        <v>7330</v>
      </c>
      <c r="F2397" s="563" t="s">
        <v>7331</v>
      </c>
      <c r="G2397" s="563" t="s">
        <v>7226</v>
      </c>
      <c r="H2397" s="563" t="s">
        <v>7332</v>
      </c>
      <c r="I2397" s="563" t="s">
        <v>26690</v>
      </c>
      <c r="J2397" s="563" t="s">
        <v>24001</v>
      </c>
      <c r="K2397" s="563" t="s">
        <v>24001</v>
      </c>
      <c r="L2397" s="563" t="s">
        <v>24001</v>
      </c>
      <c r="M2397" s="563" t="s">
        <v>24001</v>
      </c>
      <c r="N2397" s="563" t="s">
        <v>24001</v>
      </c>
      <c r="O2397" s="564" t="s">
        <v>24001</v>
      </c>
      <c r="P2397" s="564" t="s">
        <v>24001</v>
      </c>
      <c r="Q2397" s="564">
        <v>33148</v>
      </c>
      <c r="R2397" s="564"/>
      <c r="S2397" s="564" t="s">
        <v>30840</v>
      </c>
    </row>
    <row r="2398" spans="1:19" x14ac:dyDescent="0.35">
      <c r="A2398" s="559">
        <v>2757</v>
      </c>
      <c r="B2398" s="563" t="s">
        <v>484</v>
      </c>
      <c r="C2398" s="563" t="s">
        <v>7168</v>
      </c>
      <c r="D2398" s="563" t="s">
        <v>7337</v>
      </c>
      <c r="E2398" s="563" t="s">
        <v>7334</v>
      </c>
      <c r="F2398" s="563" t="s">
        <v>7335</v>
      </c>
      <c r="G2398" s="563" t="s">
        <v>7226</v>
      </c>
      <c r="H2398" s="563" t="s">
        <v>7336</v>
      </c>
      <c r="I2398" s="563" t="s">
        <v>26986</v>
      </c>
      <c r="J2398" s="563" t="s">
        <v>24001</v>
      </c>
      <c r="K2398" s="563" t="s">
        <v>24001</v>
      </c>
      <c r="L2398" s="563" t="s">
        <v>24001</v>
      </c>
      <c r="M2398" s="563" t="s">
        <v>24001</v>
      </c>
      <c r="N2398" s="563" t="s">
        <v>24001</v>
      </c>
      <c r="O2398" s="564" t="s">
        <v>24001</v>
      </c>
      <c r="P2398" s="564" t="s">
        <v>24001</v>
      </c>
      <c r="Q2398" s="564">
        <v>33148</v>
      </c>
      <c r="R2398" s="564"/>
      <c r="S2398" s="564" t="s">
        <v>30841</v>
      </c>
    </row>
    <row r="2399" spans="1:19" x14ac:dyDescent="0.35">
      <c r="A2399" s="559">
        <v>2758</v>
      </c>
      <c r="B2399" s="563" t="s">
        <v>484</v>
      </c>
      <c r="C2399" s="563" t="s">
        <v>7168</v>
      </c>
      <c r="D2399" s="563" t="s">
        <v>7341</v>
      </c>
      <c r="E2399" s="563" t="s">
        <v>7338</v>
      </c>
      <c r="F2399" s="563" t="s">
        <v>7339</v>
      </c>
      <c r="G2399" s="563" t="s">
        <v>7226</v>
      </c>
      <c r="H2399" s="563" t="s">
        <v>7340</v>
      </c>
      <c r="I2399" s="563" t="s">
        <v>26690</v>
      </c>
      <c r="J2399" s="563" t="s">
        <v>109</v>
      </c>
      <c r="K2399" s="563" t="s">
        <v>24001</v>
      </c>
      <c r="L2399" s="563" t="s">
        <v>24001</v>
      </c>
      <c r="M2399" s="563" t="s">
        <v>24001</v>
      </c>
      <c r="N2399" s="563" t="s">
        <v>24001</v>
      </c>
      <c r="O2399" s="564" t="s">
        <v>24001</v>
      </c>
      <c r="P2399" s="564" t="s">
        <v>26697</v>
      </c>
      <c r="Q2399" s="564">
        <v>33148</v>
      </c>
      <c r="R2399" s="564"/>
      <c r="S2399" s="564" t="s">
        <v>30842</v>
      </c>
    </row>
    <row r="2400" spans="1:19" x14ac:dyDescent="0.35">
      <c r="A2400" s="562">
        <v>2759</v>
      </c>
      <c r="B2400" s="563" t="s">
        <v>484</v>
      </c>
      <c r="C2400" s="563" t="s">
        <v>7168</v>
      </c>
      <c r="D2400" s="563" t="s">
        <v>24155</v>
      </c>
      <c r="E2400" s="563" t="s">
        <v>24001</v>
      </c>
      <c r="F2400" s="563" t="s">
        <v>24156</v>
      </c>
      <c r="G2400" s="563" t="s">
        <v>7226</v>
      </c>
      <c r="H2400" s="563" t="s">
        <v>7343</v>
      </c>
      <c r="I2400" s="563" t="s">
        <v>26753</v>
      </c>
      <c r="J2400" s="563" t="s">
        <v>24001</v>
      </c>
      <c r="K2400" s="563" t="s">
        <v>24001</v>
      </c>
      <c r="L2400" s="563" t="s">
        <v>24001</v>
      </c>
      <c r="M2400" s="563" t="s">
        <v>24001</v>
      </c>
      <c r="N2400" s="563" t="s">
        <v>24001</v>
      </c>
      <c r="O2400" s="564" t="s">
        <v>24001</v>
      </c>
      <c r="P2400" s="564" t="s">
        <v>24001</v>
      </c>
      <c r="Q2400" s="564">
        <v>42880</v>
      </c>
      <c r="R2400" s="564"/>
      <c r="S2400" s="564" t="s">
        <v>30843</v>
      </c>
    </row>
    <row r="2401" spans="1:19" x14ac:dyDescent="0.35">
      <c r="A2401" s="559">
        <v>2760</v>
      </c>
      <c r="B2401" s="563" t="s">
        <v>484</v>
      </c>
      <c r="C2401" s="563" t="s">
        <v>7168</v>
      </c>
      <c r="D2401" s="563" t="s">
        <v>7344</v>
      </c>
      <c r="E2401" s="563" t="s">
        <v>24001</v>
      </c>
      <c r="F2401" s="563" t="s">
        <v>7342</v>
      </c>
      <c r="G2401" s="563" t="s">
        <v>7226</v>
      </c>
      <c r="H2401" s="563" t="s">
        <v>7343</v>
      </c>
      <c r="I2401" s="563" t="s">
        <v>26987</v>
      </c>
      <c r="J2401" s="563" t="s">
        <v>24001</v>
      </c>
      <c r="K2401" s="563" t="s">
        <v>24001</v>
      </c>
      <c r="L2401" s="563" t="s">
        <v>24001</v>
      </c>
      <c r="M2401" s="563" t="s">
        <v>24001</v>
      </c>
      <c r="N2401" s="563" t="s">
        <v>24001</v>
      </c>
      <c r="O2401" s="564" t="s">
        <v>24001</v>
      </c>
      <c r="P2401" s="564" t="s">
        <v>24001</v>
      </c>
      <c r="Q2401" s="564">
        <v>42152</v>
      </c>
      <c r="R2401" s="564">
        <v>42153.352175925902</v>
      </c>
      <c r="S2401" s="564" t="s">
        <v>30844</v>
      </c>
    </row>
    <row r="2402" spans="1:19" x14ac:dyDescent="0.35">
      <c r="A2402" s="559">
        <v>2761</v>
      </c>
      <c r="B2402" s="563" t="s">
        <v>484</v>
      </c>
      <c r="C2402" s="563" t="s">
        <v>7168</v>
      </c>
      <c r="D2402" s="563" t="s">
        <v>7346</v>
      </c>
      <c r="E2402" s="563" t="s">
        <v>24001</v>
      </c>
      <c r="F2402" s="563" t="s">
        <v>7345</v>
      </c>
      <c r="G2402" s="563" t="s">
        <v>7226</v>
      </c>
      <c r="H2402" s="563" t="s">
        <v>7343</v>
      </c>
      <c r="I2402" s="563" t="s">
        <v>26988</v>
      </c>
      <c r="J2402" s="563" t="s">
        <v>24001</v>
      </c>
      <c r="K2402" s="563" t="s">
        <v>24001</v>
      </c>
      <c r="L2402" s="563" t="s">
        <v>24001</v>
      </c>
      <c r="M2402" s="563" t="s">
        <v>24001</v>
      </c>
      <c r="N2402" s="563" t="s">
        <v>24001</v>
      </c>
      <c r="O2402" s="564" t="s">
        <v>24001</v>
      </c>
      <c r="P2402" s="564" t="s">
        <v>24001</v>
      </c>
      <c r="Q2402" s="564">
        <v>42152</v>
      </c>
      <c r="R2402" s="564">
        <v>42153.358078703699</v>
      </c>
      <c r="S2402" s="564" t="s">
        <v>30845</v>
      </c>
    </row>
    <row r="2403" spans="1:19" x14ac:dyDescent="0.35">
      <c r="A2403" s="562">
        <v>2762</v>
      </c>
      <c r="B2403" s="563" t="s">
        <v>484</v>
      </c>
      <c r="C2403" s="563" t="s">
        <v>7168</v>
      </c>
      <c r="D2403" s="563" t="s">
        <v>7348</v>
      </c>
      <c r="E2403" s="563" t="s">
        <v>24001</v>
      </c>
      <c r="F2403" s="563" t="s">
        <v>7347</v>
      </c>
      <c r="G2403" s="563" t="s">
        <v>7226</v>
      </c>
      <c r="H2403" s="563" t="s">
        <v>7343</v>
      </c>
      <c r="I2403" s="563" t="s">
        <v>26989</v>
      </c>
      <c r="J2403" s="563" t="s">
        <v>24001</v>
      </c>
      <c r="K2403" s="563" t="s">
        <v>24001</v>
      </c>
      <c r="L2403" s="563" t="s">
        <v>24001</v>
      </c>
      <c r="M2403" s="563" t="s">
        <v>24001</v>
      </c>
      <c r="N2403" s="563" t="s">
        <v>24001</v>
      </c>
      <c r="O2403" s="564" t="s">
        <v>24001</v>
      </c>
      <c r="P2403" s="564" t="s">
        <v>24001</v>
      </c>
      <c r="Q2403" s="564">
        <v>42157</v>
      </c>
      <c r="R2403" s="564"/>
      <c r="S2403" s="564" t="s">
        <v>30846</v>
      </c>
    </row>
    <row r="2404" spans="1:19" x14ac:dyDescent="0.35">
      <c r="A2404" s="559">
        <v>2763</v>
      </c>
      <c r="B2404" s="563" t="s">
        <v>484</v>
      </c>
      <c r="C2404" s="563" t="s">
        <v>7168</v>
      </c>
      <c r="D2404" s="563" t="s">
        <v>7351</v>
      </c>
      <c r="E2404" s="563" t="s">
        <v>24001</v>
      </c>
      <c r="F2404" s="563" t="s">
        <v>7349</v>
      </c>
      <c r="G2404" s="563" t="s">
        <v>7226</v>
      </c>
      <c r="H2404" s="563" t="s">
        <v>7350</v>
      </c>
      <c r="I2404" s="563" t="s">
        <v>26690</v>
      </c>
      <c r="J2404" s="563" t="s">
        <v>24001</v>
      </c>
      <c r="K2404" s="563" t="s">
        <v>24001</v>
      </c>
      <c r="L2404" s="563" t="s">
        <v>24001</v>
      </c>
      <c r="M2404" s="563" t="s">
        <v>24001</v>
      </c>
      <c r="N2404" s="563" t="s">
        <v>24001</v>
      </c>
      <c r="O2404" s="564" t="s">
        <v>24001</v>
      </c>
      <c r="P2404" s="564" t="s">
        <v>24001</v>
      </c>
      <c r="Q2404" s="564">
        <v>42146</v>
      </c>
      <c r="R2404" s="564"/>
      <c r="S2404" s="564" t="s">
        <v>30847</v>
      </c>
    </row>
    <row r="2405" spans="1:19" x14ac:dyDescent="0.35">
      <c r="A2405" s="559">
        <v>2764</v>
      </c>
      <c r="B2405" s="563" t="s">
        <v>484</v>
      </c>
      <c r="C2405" s="563" t="s">
        <v>7168</v>
      </c>
      <c r="D2405" s="563" t="s">
        <v>7354</v>
      </c>
      <c r="E2405" s="563" t="s">
        <v>24001</v>
      </c>
      <c r="F2405" s="563" t="s">
        <v>7352</v>
      </c>
      <c r="G2405" s="563" t="s">
        <v>7226</v>
      </c>
      <c r="H2405" s="563" t="s">
        <v>7353</v>
      </c>
      <c r="I2405" s="563" t="s">
        <v>26690</v>
      </c>
      <c r="J2405" s="563" t="s">
        <v>24001</v>
      </c>
      <c r="K2405" s="563" t="s">
        <v>24001</v>
      </c>
      <c r="L2405" s="563" t="s">
        <v>24001</v>
      </c>
      <c r="M2405" s="563" t="s">
        <v>24001</v>
      </c>
      <c r="N2405" s="563" t="s">
        <v>24001</v>
      </c>
      <c r="O2405" s="564" t="s">
        <v>24001</v>
      </c>
      <c r="P2405" s="564" t="s">
        <v>24001</v>
      </c>
      <c r="Q2405" s="564">
        <v>42160</v>
      </c>
      <c r="R2405" s="564"/>
      <c r="S2405" s="564" t="s">
        <v>30848</v>
      </c>
    </row>
    <row r="2406" spans="1:19" x14ac:dyDescent="0.35">
      <c r="A2406" s="562">
        <v>2765</v>
      </c>
      <c r="B2406" s="563" t="s">
        <v>484</v>
      </c>
      <c r="C2406" s="563" t="s">
        <v>7168</v>
      </c>
      <c r="D2406" s="563" t="s">
        <v>7357</v>
      </c>
      <c r="E2406" s="563" t="s">
        <v>24001</v>
      </c>
      <c r="F2406" s="563" t="s">
        <v>7355</v>
      </c>
      <c r="G2406" s="563" t="s">
        <v>7226</v>
      </c>
      <c r="H2406" s="563" t="s">
        <v>7356</v>
      </c>
      <c r="I2406" s="563" t="s">
        <v>26690</v>
      </c>
      <c r="J2406" s="563" t="s">
        <v>24001</v>
      </c>
      <c r="K2406" s="563" t="s">
        <v>24001</v>
      </c>
      <c r="L2406" s="563" t="s">
        <v>24001</v>
      </c>
      <c r="M2406" s="563" t="s">
        <v>24001</v>
      </c>
      <c r="N2406" s="563" t="s">
        <v>24001</v>
      </c>
      <c r="O2406" s="564" t="s">
        <v>24001</v>
      </c>
      <c r="P2406" s="564" t="s">
        <v>24001</v>
      </c>
      <c r="Q2406" s="564">
        <v>42160</v>
      </c>
      <c r="R2406" s="564"/>
      <c r="S2406" s="564" t="s">
        <v>30849</v>
      </c>
    </row>
    <row r="2407" spans="1:19" x14ac:dyDescent="0.35">
      <c r="A2407" s="559">
        <v>2766</v>
      </c>
      <c r="B2407" s="563" t="s">
        <v>484</v>
      </c>
      <c r="C2407" s="563" t="s">
        <v>7168</v>
      </c>
      <c r="D2407" s="563" t="s">
        <v>7360</v>
      </c>
      <c r="E2407" s="563" t="s">
        <v>7358</v>
      </c>
      <c r="F2407" s="563" t="s">
        <v>7359</v>
      </c>
      <c r="G2407" s="563" t="s">
        <v>7226</v>
      </c>
      <c r="H2407" s="563" t="s">
        <v>5970</v>
      </c>
      <c r="I2407" s="563" t="s">
        <v>26690</v>
      </c>
      <c r="J2407" s="563" t="s">
        <v>24001</v>
      </c>
      <c r="K2407" s="563" t="s">
        <v>24001</v>
      </c>
      <c r="L2407" s="563" t="s">
        <v>24001</v>
      </c>
      <c r="M2407" s="563" t="s">
        <v>24001</v>
      </c>
      <c r="N2407" s="563" t="s">
        <v>24001</v>
      </c>
      <c r="O2407" s="564" t="s">
        <v>24001</v>
      </c>
      <c r="P2407" s="564" t="s">
        <v>24001</v>
      </c>
      <c r="Q2407" s="564">
        <v>33148</v>
      </c>
      <c r="R2407" s="564">
        <v>40765.697824074101</v>
      </c>
      <c r="S2407" s="564" t="s">
        <v>30850</v>
      </c>
    </row>
    <row r="2408" spans="1:19" x14ac:dyDescent="0.35">
      <c r="A2408" s="559">
        <v>6107</v>
      </c>
      <c r="B2408" s="563" t="s">
        <v>484</v>
      </c>
      <c r="C2408" s="563" t="s">
        <v>7168</v>
      </c>
      <c r="D2408" s="563" t="s">
        <v>7364</v>
      </c>
      <c r="E2408" s="563" t="s">
        <v>7361</v>
      </c>
      <c r="F2408" s="563" t="s">
        <v>7362</v>
      </c>
      <c r="G2408" s="563" t="s">
        <v>7363</v>
      </c>
      <c r="H2408" s="563" t="s">
        <v>55</v>
      </c>
      <c r="I2408" s="563" t="s">
        <v>26690</v>
      </c>
      <c r="J2408" s="563" t="s">
        <v>24001</v>
      </c>
      <c r="K2408" s="563" t="s">
        <v>24001</v>
      </c>
      <c r="L2408" s="563" t="s">
        <v>24001</v>
      </c>
      <c r="M2408" s="563" t="s">
        <v>24001</v>
      </c>
      <c r="N2408" s="563" t="s">
        <v>24001</v>
      </c>
      <c r="O2408" s="564" t="s">
        <v>24001</v>
      </c>
      <c r="P2408" s="564" t="s">
        <v>24001</v>
      </c>
      <c r="Q2408" s="564">
        <v>33148</v>
      </c>
      <c r="R2408" s="564"/>
      <c r="S2408" s="564" t="s">
        <v>7364</v>
      </c>
    </row>
    <row r="2409" spans="1:19" x14ac:dyDescent="0.35">
      <c r="A2409" s="562">
        <v>5021</v>
      </c>
      <c r="B2409" s="563" t="s">
        <v>484</v>
      </c>
      <c r="C2409" s="563" t="s">
        <v>12363</v>
      </c>
      <c r="D2409" s="563" t="s">
        <v>12018</v>
      </c>
      <c r="E2409" s="563" t="s">
        <v>12014</v>
      </c>
      <c r="F2409" s="563" t="s">
        <v>12015</v>
      </c>
      <c r="G2409" s="563" t="s">
        <v>12016</v>
      </c>
      <c r="H2409" s="563" t="s">
        <v>12017</v>
      </c>
      <c r="I2409" s="563" t="s">
        <v>26691</v>
      </c>
      <c r="J2409" s="563" t="s">
        <v>24001</v>
      </c>
      <c r="K2409" s="563" t="s">
        <v>24001</v>
      </c>
      <c r="L2409" s="563" t="s">
        <v>24001</v>
      </c>
      <c r="M2409" s="563" t="s">
        <v>24001</v>
      </c>
      <c r="N2409" s="563" t="s">
        <v>24001</v>
      </c>
      <c r="O2409" s="564" t="s">
        <v>24001</v>
      </c>
      <c r="P2409" s="564" t="s">
        <v>24001</v>
      </c>
      <c r="Q2409" s="564">
        <v>33148</v>
      </c>
      <c r="R2409" s="564"/>
      <c r="S2409" s="564" t="s">
        <v>30851</v>
      </c>
    </row>
    <row r="2410" spans="1:19" x14ac:dyDescent="0.35">
      <c r="A2410" s="559">
        <v>5022</v>
      </c>
      <c r="B2410" s="563" t="s">
        <v>484</v>
      </c>
      <c r="C2410" s="563" t="s">
        <v>12363</v>
      </c>
      <c r="D2410" s="563" t="s">
        <v>12021</v>
      </c>
      <c r="E2410" s="563" t="s">
        <v>12019</v>
      </c>
      <c r="F2410" s="563" t="s">
        <v>12020</v>
      </c>
      <c r="G2410" s="563" t="s">
        <v>12016</v>
      </c>
      <c r="H2410" s="563" t="s">
        <v>12017</v>
      </c>
      <c r="I2410" s="563" t="s">
        <v>27256</v>
      </c>
      <c r="J2410" s="563" t="s">
        <v>24001</v>
      </c>
      <c r="K2410" s="563" t="s">
        <v>154</v>
      </c>
      <c r="L2410" s="563" t="s">
        <v>24001</v>
      </c>
      <c r="M2410" s="563" t="s">
        <v>24001</v>
      </c>
      <c r="N2410" s="563" t="s">
        <v>24001</v>
      </c>
      <c r="O2410" s="564" t="s">
        <v>24001</v>
      </c>
      <c r="P2410" s="564" t="s">
        <v>24001</v>
      </c>
      <c r="Q2410" s="564">
        <v>33148</v>
      </c>
      <c r="R2410" s="564"/>
      <c r="S2410" s="564" t="s">
        <v>30852</v>
      </c>
    </row>
    <row r="2411" spans="1:19" x14ac:dyDescent="0.35">
      <c r="A2411" s="559">
        <v>5023</v>
      </c>
      <c r="B2411" s="563" t="s">
        <v>484</v>
      </c>
      <c r="C2411" s="563" t="s">
        <v>12363</v>
      </c>
      <c r="D2411" s="563" t="s">
        <v>12024</v>
      </c>
      <c r="E2411" s="563" t="s">
        <v>12022</v>
      </c>
      <c r="F2411" s="563" t="s">
        <v>12023</v>
      </c>
      <c r="G2411" s="563" t="s">
        <v>12016</v>
      </c>
      <c r="H2411" s="563" t="s">
        <v>12017</v>
      </c>
      <c r="I2411" s="563" t="s">
        <v>27274</v>
      </c>
      <c r="J2411" s="563" t="s">
        <v>24001</v>
      </c>
      <c r="K2411" s="563" t="s">
        <v>50</v>
      </c>
      <c r="L2411" s="563" t="s">
        <v>24001</v>
      </c>
      <c r="M2411" s="563" t="s">
        <v>531</v>
      </c>
      <c r="N2411" s="563" t="s">
        <v>28712</v>
      </c>
      <c r="O2411" s="564" t="s">
        <v>24001</v>
      </c>
      <c r="P2411" s="564" t="s">
        <v>24001</v>
      </c>
      <c r="Q2411" s="564">
        <v>33148</v>
      </c>
      <c r="R2411" s="564"/>
      <c r="S2411" s="564" t="s">
        <v>30853</v>
      </c>
    </row>
    <row r="2412" spans="1:19" x14ac:dyDescent="0.35">
      <c r="A2412" s="562">
        <v>5024</v>
      </c>
      <c r="B2412" s="563" t="s">
        <v>484</v>
      </c>
      <c r="C2412" s="563" t="s">
        <v>12363</v>
      </c>
      <c r="D2412" s="563" t="s">
        <v>12027</v>
      </c>
      <c r="E2412" s="563" t="s">
        <v>12025</v>
      </c>
      <c r="F2412" s="563" t="s">
        <v>12026</v>
      </c>
      <c r="G2412" s="563" t="s">
        <v>12016</v>
      </c>
      <c r="H2412" s="563" t="s">
        <v>12017</v>
      </c>
      <c r="I2412" s="563" t="s">
        <v>27275</v>
      </c>
      <c r="J2412" s="563" t="s">
        <v>24001</v>
      </c>
      <c r="K2412" s="563" t="s">
        <v>50</v>
      </c>
      <c r="L2412" s="563" t="s">
        <v>24001</v>
      </c>
      <c r="M2412" s="563" t="s">
        <v>531</v>
      </c>
      <c r="N2412" s="563" t="s">
        <v>28712</v>
      </c>
      <c r="O2412" s="564" t="s">
        <v>24001</v>
      </c>
      <c r="P2412" s="564" t="s">
        <v>24001</v>
      </c>
      <c r="Q2412" s="564">
        <v>33148</v>
      </c>
      <c r="R2412" s="564"/>
      <c r="S2412" s="564" t="s">
        <v>30854</v>
      </c>
    </row>
    <row r="2413" spans="1:19" x14ac:dyDescent="0.35">
      <c r="A2413" s="559">
        <v>5025</v>
      </c>
      <c r="B2413" s="563" t="s">
        <v>484</v>
      </c>
      <c r="C2413" s="563" t="s">
        <v>12363</v>
      </c>
      <c r="D2413" s="563" t="s">
        <v>12030</v>
      </c>
      <c r="E2413" s="563" t="s">
        <v>12028</v>
      </c>
      <c r="F2413" s="563" t="s">
        <v>12029</v>
      </c>
      <c r="G2413" s="563" t="s">
        <v>12016</v>
      </c>
      <c r="H2413" s="563" t="s">
        <v>12017</v>
      </c>
      <c r="I2413" s="563" t="s">
        <v>26772</v>
      </c>
      <c r="J2413" s="563" t="s">
        <v>24001</v>
      </c>
      <c r="K2413" s="563" t="s">
        <v>50</v>
      </c>
      <c r="L2413" s="563" t="s">
        <v>24001</v>
      </c>
      <c r="M2413" s="563" t="s">
        <v>24001</v>
      </c>
      <c r="N2413" s="563" t="s">
        <v>24001</v>
      </c>
      <c r="O2413" s="564" t="s">
        <v>24001</v>
      </c>
      <c r="P2413" s="564" t="s">
        <v>24001</v>
      </c>
      <c r="Q2413" s="564">
        <v>33148</v>
      </c>
      <c r="R2413" s="564"/>
      <c r="S2413" s="564" t="s">
        <v>30855</v>
      </c>
    </row>
    <row r="2414" spans="1:19" x14ac:dyDescent="0.35">
      <c r="A2414" s="559">
        <v>5026</v>
      </c>
      <c r="B2414" s="563" t="s">
        <v>484</v>
      </c>
      <c r="C2414" s="563" t="s">
        <v>12363</v>
      </c>
      <c r="D2414" s="563" t="s">
        <v>12033</v>
      </c>
      <c r="E2414" s="563" t="s">
        <v>12031</v>
      </c>
      <c r="F2414" s="563" t="s">
        <v>12032</v>
      </c>
      <c r="G2414" s="563" t="s">
        <v>12016</v>
      </c>
      <c r="H2414" s="563" t="s">
        <v>12017</v>
      </c>
      <c r="I2414" s="563" t="s">
        <v>27276</v>
      </c>
      <c r="J2414" s="563" t="s">
        <v>24001</v>
      </c>
      <c r="K2414" s="563" t="s">
        <v>24001</v>
      </c>
      <c r="L2414" s="563" t="s">
        <v>24001</v>
      </c>
      <c r="M2414" s="563" t="s">
        <v>24001</v>
      </c>
      <c r="N2414" s="563" t="s">
        <v>24001</v>
      </c>
      <c r="O2414" s="564" t="s">
        <v>24001</v>
      </c>
      <c r="P2414" s="564" t="s">
        <v>24001</v>
      </c>
      <c r="Q2414" s="564">
        <v>33148</v>
      </c>
      <c r="R2414" s="564"/>
      <c r="S2414" s="564" t="s">
        <v>30856</v>
      </c>
    </row>
    <row r="2415" spans="1:19" x14ac:dyDescent="0.35">
      <c r="A2415" s="562">
        <v>5027</v>
      </c>
      <c r="B2415" s="563" t="s">
        <v>484</v>
      </c>
      <c r="C2415" s="563" t="s">
        <v>12363</v>
      </c>
      <c r="D2415" s="563" t="s">
        <v>12035</v>
      </c>
      <c r="E2415" s="563" t="s">
        <v>24001</v>
      </c>
      <c r="F2415" s="563" t="s">
        <v>12034</v>
      </c>
      <c r="G2415" s="563" t="s">
        <v>12016</v>
      </c>
      <c r="H2415" s="563" t="s">
        <v>12017</v>
      </c>
      <c r="I2415" s="563" t="s">
        <v>27277</v>
      </c>
      <c r="J2415" s="563" t="s">
        <v>24001</v>
      </c>
      <c r="K2415" s="563" t="s">
        <v>50</v>
      </c>
      <c r="L2415" s="563" t="s">
        <v>24001</v>
      </c>
      <c r="M2415" s="563" t="s">
        <v>24001</v>
      </c>
      <c r="N2415" s="563" t="s">
        <v>24001</v>
      </c>
      <c r="O2415" s="564" t="s">
        <v>24001</v>
      </c>
      <c r="P2415" s="564" t="s">
        <v>24001</v>
      </c>
      <c r="Q2415" s="564">
        <v>33148</v>
      </c>
      <c r="R2415" s="564"/>
      <c r="S2415" s="564" t="s">
        <v>30857</v>
      </c>
    </row>
    <row r="2416" spans="1:19" x14ac:dyDescent="0.35">
      <c r="A2416" s="559">
        <v>5028</v>
      </c>
      <c r="B2416" s="563" t="s">
        <v>484</v>
      </c>
      <c r="C2416" s="563" t="s">
        <v>12363</v>
      </c>
      <c r="D2416" s="563" t="s">
        <v>12038</v>
      </c>
      <c r="E2416" s="563" t="s">
        <v>12036</v>
      </c>
      <c r="F2416" s="563" t="s">
        <v>12037</v>
      </c>
      <c r="G2416" s="563" t="s">
        <v>12016</v>
      </c>
      <c r="H2416" s="563" t="s">
        <v>6271</v>
      </c>
      <c r="I2416" s="563" t="s">
        <v>26690</v>
      </c>
      <c r="J2416" s="563" t="s">
        <v>24001</v>
      </c>
      <c r="K2416" s="563" t="s">
        <v>34266</v>
      </c>
      <c r="L2416" s="563" t="s">
        <v>27646</v>
      </c>
      <c r="M2416" s="563" t="s">
        <v>24001</v>
      </c>
      <c r="N2416" s="563" t="s">
        <v>24001</v>
      </c>
      <c r="O2416" s="564" t="s">
        <v>24001</v>
      </c>
      <c r="P2416" s="564" t="s">
        <v>24001</v>
      </c>
      <c r="Q2416" s="564">
        <v>33148</v>
      </c>
      <c r="R2416" s="564"/>
      <c r="S2416" s="564" t="s">
        <v>30858</v>
      </c>
    </row>
    <row r="2417" spans="1:19" x14ac:dyDescent="0.35">
      <c r="A2417" s="559">
        <v>5029</v>
      </c>
      <c r="B2417" s="563" t="s">
        <v>484</v>
      </c>
      <c r="C2417" s="563" t="s">
        <v>12363</v>
      </c>
      <c r="D2417" s="563" t="s">
        <v>12040</v>
      </c>
      <c r="E2417" s="563" t="s">
        <v>12014</v>
      </c>
      <c r="F2417" s="563" t="s">
        <v>12039</v>
      </c>
      <c r="G2417" s="563" t="s">
        <v>12016</v>
      </c>
      <c r="H2417" s="563" t="s">
        <v>55</v>
      </c>
      <c r="I2417" s="563" t="s">
        <v>26690</v>
      </c>
      <c r="J2417" s="563" t="s">
        <v>24001</v>
      </c>
      <c r="K2417" s="563" t="s">
        <v>24001</v>
      </c>
      <c r="L2417" s="563" t="s">
        <v>24001</v>
      </c>
      <c r="M2417" s="563" t="s">
        <v>24001</v>
      </c>
      <c r="N2417" s="563" t="s">
        <v>24001</v>
      </c>
      <c r="O2417" s="564" t="s">
        <v>24001</v>
      </c>
      <c r="P2417" s="564" t="s">
        <v>24001</v>
      </c>
      <c r="Q2417" s="564">
        <v>33148</v>
      </c>
      <c r="R2417" s="564"/>
      <c r="S2417" s="564" t="s">
        <v>12040</v>
      </c>
    </row>
    <row r="2418" spans="1:19" x14ac:dyDescent="0.35">
      <c r="A2418" s="562">
        <v>4469</v>
      </c>
      <c r="B2418" s="563" t="s">
        <v>484</v>
      </c>
      <c r="C2418" s="563" t="s">
        <v>11038</v>
      </c>
      <c r="D2418" s="563" t="s">
        <v>34340</v>
      </c>
      <c r="E2418" s="563" t="s">
        <v>11145</v>
      </c>
      <c r="F2418" s="563" t="s">
        <v>11146</v>
      </c>
      <c r="G2418" s="563" t="s">
        <v>34341</v>
      </c>
      <c r="H2418" s="563" t="s">
        <v>5635</v>
      </c>
      <c r="I2418" s="563" t="s">
        <v>26690</v>
      </c>
      <c r="J2418" s="563" t="s">
        <v>24001</v>
      </c>
      <c r="K2418" s="563" t="s">
        <v>24001</v>
      </c>
      <c r="L2418" s="563" t="s">
        <v>24001</v>
      </c>
      <c r="M2418" s="563" t="s">
        <v>24001</v>
      </c>
      <c r="N2418" s="563" t="s">
        <v>24001</v>
      </c>
      <c r="O2418" s="564" t="s">
        <v>24001</v>
      </c>
      <c r="P2418" s="564" t="s">
        <v>24001</v>
      </c>
      <c r="Q2418" s="564">
        <v>38567</v>
      </c>
      <c r="R2418" s="564">
        <v>45352.668078703697</v>
      </c>
      <c r="S2418" s="564" t="s">
        <v>34342</v>
      </c>
    </row>
    <row r="2419" spans="1:19" x14ac:dyDescent="0.35">
      <c r="A2419" s="559">
        <v>4470</v>
      </c>
      <c r="B2419" s="563" t="s">
        <v>484</v>
      </c>
      <c r="C2419" s="563" t="s">
        <v>11038</v>
      </c>
      <c r="D2419" s="563" t="s">
        <v>34343</v>
      </c>
      <c r="E2419" s="563" t="s">
        <v>24001</v>
      </c>
      <c r="F2419" s="563" t="s">
        <v>11155</v>
      </c>
      <c r="G2419" s="563" t="s">
        <v>34341</v>
      </c>
      <c r="H2419" s="563" t="s">
        <v>11156</v>
      </c>
      <c r="I2419" s="563" t="s">
        <v>26690</v>
      </c>
      <c r="J2419" s="563" t="s">
        <v>24001</v>
      </c>
      <c r="K2419" s="563" t="s">
        <v>24001</v>
      </c>
      <c r="L2419" s="563" t="s">
        <v>24001</v>
      </c>
      <c r="M2419" s="563" t="s">
        <v>24001</v>
      </c>
      <c r="N2419" s="563" t="s">
        <v>24001</v>
      </c>
      <c r="O2419" s="564" t="s">
        <v>24001</v>
      </c>
      <c r="P2419" s="564" t="s">
        <v>24001</v>
      </c>
      <c r="Q2419" s="564">
        <v>33148</v>
      </c>
      <c r="R2419" s="564">
        <v>45355.380023148202</v>
      </c>
      <c r="S2419" s="564" t="s">
        <v>34344</v>
      </c>
    </row>
    <row r="2420" spans="1:19" x14ac:dyDescent="0.35">
      <c r="A2420" s="559">
        <v>4471</v>
      </c>
      <c r="B2420" s="563" t="s">
        <v>484</v>
      </c>
      <c r="C2420" s="563" t="s">
        <v>11038</v>
      </c>
      <c r="D2420" s="563" t="s">
        <v>34345</v>
      </c>
      <c r="E2420" s="563" t="s">
        <v>24001</v>
      </c>
      <c r="F2420" s="563" t="s">
        <v>11157</v>
      </c>
      <c r="G2420" s="563" t="s">
        <v>34341</v>
      </c>
      <c r="H2420" s="563" t="s">
        <v>3303</v>
      </c>
      <c r="I2420" s="563" t="s">
        <v>26690</v>
      </c>
      <c r="J2420" s="563" t="s">
        <v>24001</v>
      </c>
      <c r="K2420" s="563" t="s">
        <v>24001</v>
      </c>
      <c r="L2420" s="563" t="s">
        <v>24001</v>
      </c>
      <c r="M2420" s="563" t="s">
        <v>24001</v>
      </c>
      <c r="N2420" s="563" t="s">
        <v>24001</v>
      </c>
      <c r="O2420" s="564" t="s">
        <v>24001</v>
      </c>
      <c r="P2420" s="564" t="s">
        <v>24001</v>
      </c>
      <c r="Q2420" s="564">
        <v>38560</v>
      </c>
      <c r="R2420" s="564">
        <v>45355.6026388889</v>
      </c>
      <c r="S2420" s="564" t="s">
        <v>34346</v>
      </c>
    </row>
    <row r="2421" spans="1:19" x14ac:dyDescent="0.35">
      <c r="A2421" s="562">
        <v>4472</v>
      </c>
      <c r="B2421" s="563" t="s">
        <v>484</v>
      </c>
      <c r="C2421" s="563" t="s">
        <v>11038</v>
      </c>
      <c r="D2421" s="563" t="s">
        <v>34347</v>
      </c>
      <c r="E2421" s="563" t="s">
        <v>24001</v>
      </c>
      <c r="F2421" s="563" t="s">
        <v>11159</v>
      </c>
      <c r="G2421" s="563" t="s">
        <v>34341</v>
      </c>
      <c r="H2421" s="563" t="s">
        <v>34348</v>
      </c>
      <c r="I2421" s="563" t="s">
        <v>26690</v>
      </c>
      <c r="J2421" s="563" t="s">
        <v>24001</v>
      </c>
      <c r="K2421" s="563" t="s">
        <v>24001</v>
      </c>
      <c r="L2421" s="563" t="s">
        <v>24001</v>
      </c>
      <c r="M2421" s="563" t="s">
        <v>24001</v>
      </c>
      <c r="N2421" s="563" t="s">
        <v>24001</v>
      </c>
      <c r="O2421" s="564" t="s">
        <v>24001</v>
      </c>
      <c r="P2421" s="564" t="s">
        <v>24001</v>
      </c>
      <c r="Q2421" s="564">
        <v>38560</v>
      </c>
      <c r="R2421" s="564">
        <v>45355.396944444401</v>
      </c>
      <c r="S2421" s="564" t="s">
        <v>34349</v>
      </c>
    </row>
    <row r="2422" spans="1:19" x14ac:dyDescent="0.35">
      <c r="A2422" s="559">
        <v>4473</v>
      </c>
      <c r="B2422" s="563" t="s">
        <v>484</v>
      </c>
      <c r="C2422" s="563" t="s">
        <v>11038</v>
      </c>
      <c r="D2422" s="563" t="s">
        <v>34350</v>
      </c>
      <c r="E2422" s="563" t="s">
        <v>11145</v>
      </c>
      <c r="F2422" s="563" t="s">
        <v>11160</v>
      </c>
      <c r="G2422" s="563" t="s">
        <v>34341</v>
      </c>
      <c r="H2422" s="563" t="s">
        <v>1604</v>
      </c>
      <c r="I2422" s="563" t="s">
        <v>26690</v>
      </c>
      <c r="J2422" s="563" t="s">
        <v>24001</v>
      </c>
      <c r="K2422" s="563" t="s">
        <v>24001</v>
      </c>
      <c r="L2422" s="563" t="s">
        <v>24001</v>
      </c>
      <c r="M2422" s="563" t="s">
        <v>24001</v>
      </c>
      <c r="N2422" s="563" t="s">
        <v>24001</v>
      </c>
      <c r="O2422" s="564" t="s">
        <v>24001</v>
      </c>
      <c r="P2422" s="564" t="s">
        <v>24001</v>
      </c>
      <c r="Q2422" s="564">
        <v>38567</v>
      </c>
      <c r="R2422" s="564">
        <v>45355.404247685197</v>
      </c>
      <c r="S2422" s="564" t="s">
        <v>34351</v>
      </c>
    </row>
    <row r="2423" spans="1:19" x14ac:dyDescent="0.35">
      <c r="A2423" s="559">
        <v>4474</v>
      </c>
      <c r="B2423" s="563" t="s">
        <v>484</v>
      </c>
      <c r="C2423" s="563" t="s">
        <v>11038</v>
      </c>
      <c r="D2423" s="563" t="s">
        <v>34352</v>
      </c>
      <c r="E2423" s="563" t="s">
        <v>24001</v>
      </c>
      <c r="F2423" s="563" t="s">
        <v>11161</v>
      </c>
      <c r="G2423" s="563" t="s">
        <v>34341</v>
      </c>
      <c r="H2423" s="563" t="s">
        <v>34353</v>
      </c>
      <c r="I2423" s="563" t="s">
        <v>26690</v>
      </c>
      <c r="J2423" s="563" t="s">
        <v>24001</v>
      </c>
      <c r="K2423" s="563" t="s">
        <v>24001</v>
      </c>
      <c r="L2423" s="563" t="s">
        <v>24001</v>
      </c>
      <c r="M2423" s="563" t="s">
        <v>24001</v>
      </c>
      <c r="N2423" s="563" t="s">
        <v>24001</v>
      </c>
      <c r="O2423" s="564" t="s">
        <v>24001</v>
      </c>
      <c r="P2423" s="564" t="s">
        <v>24001</v>
      </c>
      <c r="Q2423" s="564">
        <v>40522</v>
      </c>
      <c r="R2423" s="564">
        <v>45355.470405092601</v>
      </c>
      <c r="S2423" s="564" t="s">
        <v>34354</v>
      </c>
    </row>
    <row r="2424" spans="1:19" x14ac:dyDescent="0.35">
      <c r="A2424" s="562">
        <v>4475</v>
      </c>
      <c r="B2424" s="563" t="s">
        <v>484</v>
      </c>
      <c r="C2424" s="563" t="s">
        <v>11038</v>
      </c>
      <c r="D2424" s="563" t="s">
        <v>34355</v>
      </c>
      <c r="E2424" s="563" t="s">
        <v>24001</v>
      </c>
      <c r="F2424" s="563" t="s">
        <v>11171</v>
      </c>
      <c r="G2424" s="563" t="s">
        <v>34341</v>
      </c>
      <c r="H2424" s="563" t="s">
        <v>11172</v>
      </c>
      <c r="I2424" s="563" t="s">
        <v>26690</v>
      </c>
      <c r="J2424" s="563" t="s">
        <v>24001</v>
      </c>
      <c r="K2424" s="563" t="s">
        <v>24001</v>
      </c>
      <c r="L2424" s="563" t="s">
        <v>24001</v>
      </c>
      <c r="M2424" s="563" t="s">
        <v>24001</v>
      </c>
      <c r="N2424" s="563" t="s">
        <v>24001</v>
      </c>
      <c r="O2424" s="564" t="s">
        <v>24001</v>
      </c>
      <c r="P2424" s="564" t="s">
        <v>24001</v>
      </c>
      <c r="Q2424" s="564">
        <v>37413</v>
      </c>
      <c r="R2424" s="564">
        <v>45355.472534722197</v>
      </c>
      <c r="S2424" s="564" t="s">
        <v>34356</v>
      </c>
    </row>
    <row r="2425" spans="1:19" x14ac:dyDescent="0.35">
      <c r="A2425" s="559">
        <v>903</v>
      </c>
      <c r="B2425" s="563" t="s">
        <v>484</v>
      </c>
      <c r="C2425" s="563" t="s">
        <v>16621</v>
      </c>
      <c r="D2425" s="563" t="s">
        <v>16642</v>
      </c>
      <c r="E2425" s="563" t="s">
        <v>16639</v>
      </c>
      <c r="F2425" s="563" t="s">
        <v>16640</v>
      </c>
      <c r="G2425" s="563" t="s">
        <v>16641</v>
      </c>
      <c r="H2425" s="563" t="s">
        <v>13740</v>
      </c>
      <c r="I2425" s="563" t="s">
        <v>26690</v>
      </c>
      <c r="J2425" s="563" t="s">
        <v>24001</v>
      </c>
      <c r="K2425" s="563" t="s">
        <v>154</v>
      </c>
      <c r="L2425" s="563" t="s">
        <v>27591</v>
      </c>
      <c r="M2425" s="563" t="s">
        <v>24001</v>
      </c>
      <c r="N2425" s="563" t="s">
        <v>24001</v>
      </c>
      <c r="O2425" s="564" t="s">
        <v>24001</v>
      </c>
      <c r="P2425" s="564" t="s">
        <v>24001</v>
      </c>
      <c r="Q2425" s="564">
        <v>33148</v>
      </c>
      <c r="R2425" s="564">
        <v>38391</v>
      </c>
      <c r="S2425" s="564" t="s">
        <v>30859</v>
      </c>
    </row>
    <row r="2426" spans="1:19" x14ac:dyDescent="0.35">
      <c r="A2426" s="559">
        <v>3065</v>
      </c>
      <c r="B2426" s="563" t="s">
        <v>484</v>
      </c>
      <c r="C2426" s="563" t="s">
        <v>8880</v>
      </c>
      <c r="D2426" s="563" t="s">
        <v>9442</v>
      </c>
      <c r="E2426" s="563" t="s">
        <v>9439</v>
      </c>
      <c r="F2426" s="563" t="s">
        <v>9440</v>
      </c>
      <c r="G2426" s="563" t="s">
        <v>9441</v>
      </c>
      <c r="H2426" s="563" t="s">
        <v>8711</v>
      </c>
      <c r="I2426" s="563" t="s">
        <v>27140</v>
      </c>
      <c r="J2426" s="563" t="s">
        <v>24001</v>
      </c>
      <c r="K2426" s="563" t="s">
        <v>24001</v>
      </c>
      <c r="L2426" s="563" t="s">
        <v>24001</v>
      </c>
      <c r="M2426" s="563" t="s">
        <v>24001</v>
      </c>
      <c r="N2426" s="563" t="s">
        <v>24001</v>
      </c>
      <c r="O2426" s="564" t="s">
        <v>24001</v>
      </c>
      <c r="P2426" s="564" t="s">
        <v>24001</v>
      </c>
      <c r="Q2426" s="564">
        <v>33148</v>
      </c>
      <c r="R2426" s="564">
        <v>39176</v>
      </c>
      <c r="S2426" s="564" t="s">
        <v>30860</v>
      </c>
    </row>
    <row r="2427" spans="1:19" x14ac:dyDescent="0.35">
      <c r="A2427" s="562">
        <v>5420</v>
      </c>
      <c r="B2427" s="563" t="s">
        <v>484</v>
      </c>
      <c r="C2427" s="563" t="s">
        <v>28883</v>
      </c>
      <c r="D2427" s="563" t="s">
        <v>14098</v>
      </c>
      <c r="E2427" s="563" t="s">
        <v>14095</v>
      </c>
      <c r="F2427" s="563" t="s">
        <v>14096</v>
      </c>
      <c r="G2427" s="563" t="s">
        <v>14095</v>
      </c>
      <c r="H2427" s="563" t="s">
        <v>14097</v>
      </c>
      <c r="I2427" s="563" t="s">
        <v>26690</v>
      </c>
      <c r="J2427" s="563" t="s">
        <v>109</v>
      </c>
      <c r="K2427" s="563" t="s">
        <v>24001</v>
      </c>
      <c r="L2427" s="563" t="s">
        <v>24001</v>
      </c>
      <c r="M2427" s="563" t="s">
        <v>24001</v>
      </c>
      <c r="N2427" s="563" t="s">
        <v>24001</v>
      </c>
      <c r="O2427" s="564" t="s">
        <v>24001</v>
      </c>
      <c r="P2427" s="564" t="s">
        <v>24001</v>
      </c>
      <c r="Q2427" s="564">
        <v>33148</v>
      </c>
      <c r="R2427" s="564"/>
      <c r="S2427" s="564" t="s">
        <v>30861</v>
      </c>
    </row>
    <row r="2428" spans="1:19" x14ac:dyDescent="0.35">
      <c r="A2428" s="559">
        <v>5421</v>
      </c>
      <c r="B2428" s="563" t="s">
        <v>484</v>
      </c>
      <c r="C2428" s="563" t="s">
        <v>28883</v>
      </c>
      <c r="D2428" s="563" t="s">
        <v>30862</v>
      </c>
      <c r="E2428" s="563" t="s">
        <v>30863</v>
      </c>
      <c r="F2428" s="563" t="s">
        <v>30864</v>
      </c>
      <c r="G2428" s="563" t="s">
        <v>14095</v>
      </c>
      <c r="H2428" s="563" t="s">
        <v>30865</v>
      </c>
      <c r="I2428" s="563" t="s">
        <v>26690</v>
      </c>
      <c r="J2428" s="563" t="s">
        <v>109</v>
      </c>
      <c r="K2428" s="563" t="s">
        <v>24001</v>
      </c>
      <c r="L2428" s="563" t="s">
        <v>24001</v>
      </c>
      <c r="M2428" s="563" t="s">
        <v>24001</v>
      </c>
      <c r="N2428" s="563" t="s">
        <v>24001</v>
      </c>
      <c r="O2428" s="564" t="s">
        <v>24001</v>
      </c>
      <c r="P2428" s="564" t="s">
        <v>24001</v>
      </c>
      <c r="Q2428" s="564">
        <v>45016</v>
      </c>
      <c r="R2428" s="564"/>
      <c r="S2428" s="564" t="s">
        <v>30866</v>
      </c>
    </row>
    <row r="2429" spans="1:19" x14ac:dyDescent="0.35">
      <c r="A2429" s="559">
        <v>1197</v>
      </c>
      <c r="B2429" s="563" t="s">
        <v>484</v>
      </c>
      <c r="C2429" s="563" t="s">
        <v>28929</v>
      </c>
      <c r="D2429" s="563" t="s">
        <v>17681</v>
      </c>
      <c r="E2429" s="563" t="s">
        <v>17678</v>
      </c>
      <c r="F2429" s="563" t="s">
        <v>17679</v>
      </c>
      <c r="G2429" s="563" t="s">
        <v>17680</v>
      </c>
      <c r="H2429" s="563" t="s">
        <v>17396</v>
      </c>
      <c r="I2429" s="563" t="s">
        <v>26690</v>
      </c>
      <c r="J2429" s="563" t="s">
        <v>109</v>
      </c>
      <c r="K2429" s="563" t="s">
        <v>24001</v>
      </c>
      <c r="L2429" s="563" t="s">
        <v>24001</v>
      </c>
      <c r="M2429" s="563" t="s">
        <v>24001</v>
      </c>
      <c r="N2429" s="563" t="s">
        <v>24001</v>
      </c>
      <c r="O2429" s="564" t="s">
        <v>24001</v>
      </c>
      <c r="P2429" s="564" t="s">
        <v>24001</v>
      </c>
      <c r="Q2429" s="564">
        <v>33148</v>
      </c>
      <c r="R2429" s="564"/>
      <c r="S2429" s="564" t="s">
        <v>30867</v>
      </c>
    </row>
    <row r="2430" spans="1:19" x14ac:dyDescent="0.35">
      <c r="A2430" s="562">
        <v>2063</v>
      </c>
      <c r="B2430" s="563" t="s">
        <v>484</v>
      </c>
      <c r="C2430" s="563" t="s">
        <v>28698</v>
      </c>
      <c r="D2430" s="563" t="s">
        <v>5813</v>
      </c>
      <c r="E2430" s="563" t="s">
        <v>5810</v>
      </c>
      <c r="F2430" s="563" t="s">
        <v>5811</v>
      </c>
      <c r="G2430" s="563" t="s">
        <v>5812</v>
      </c>
      <c r="H2430" s="563" t="s">
        <v>2942</v>
      </c>
      <c r="I2430" s="563" t="s">
        <v>26690</v>
      </c>
      <c r="J2430" s="563" t="s">
        <v>24001</v>
      </c>
      <c r="K2430" s="563" t="s">
        <v>24001</v>
      </c>
      <c r="L2430" s="563" t="s">
        <v>24001</v>
      </c>
      <c r="M2430" s="563" t="s">
        <v>24001</v>
      </c>
      <c r="N2430" s="563" t="s">
        <v>24001</v>
      </c>
      <c r="O2430" s="564" t="s">
        <v>24001</v>
      </c>
      <c r="P2430" s="564" t="s">
        <v>24001</v>
      </c>
      <c r="Q2430" s="564">
        <v>33148</v>
      </c>
      <c r="R2430" s="564">
        <v>35780</v>
      </c>
      <c r="S2430" s="564" t="s">
        <v>30868</v>
      </c>
    </row>
    <row r="2431" spans="1:19" x14ac:dyDescent="0.35">
      <c r="A2431" s="559">
        <v>2064</v>
      </c>
      <c r="B2431" s="563" t="s">
        <v>484</v>
      </c>
      <c r="C2431" s="563" t="s">
        <v>28698</v>
      </c>
      <c r="D2431" s="563" t="s">
        <v>5816</v>
      </c>
      <c r="E2431" s="563" t="s">
        <v>5814</v>
      </c>
      <c r="F2431" s="563" t="s">
        <v>5815</v>
      </c>
      <c r="G2431" s="563" t="s">
        <v>5812</v>
      </c>
      <c r="H2431" s="563" t="s">
        <v>116</v>
      </c>
      <c r="I2431" s="563" t="s">
        <v>26690</v>
      </c>
      <c r="J2431" s="563" t="s">
        <v>24001</v>
      </c>
      <c r="K2431" s="563" t="s">
        <v>24001</v>
      </c>
      <c r="L2431" s="563" t="s">
        <v>24001</v>
      </c>
      <c r="M2431" s="563" t="s">
        <v>24001</v>
      </c>
      <c r="N2431" s="563" t="s">
        <v>24001</v>
      </c>
      <c r="O2431" s="564" t="s">
        <v>24001</v>
      </c>
      <c r="P2431" s="564" t="s">
        <v>24001</v>
      </c>
      <c r="Q2431" s="564">
        <v>33148</v>
      </c>
      <c r="R2431" s="564">
        <v>38736</v>
      </c>
      <c r="S2431" s="564" t="s">
        <v>30869</v>
      </c>
    </row>
    <row r="2432" spans="1:19" x14ac:dyDescent="0.35">
      <c r="A2432" s="559">
        <v>2065</v>
      </c>
      <c r="B2432" s="563" t="s">
        <v>484</v>
      </c>
      <c r="C2432" s="563" t="s">
        <v>28698</v>
      </c>
      <c r="D2432" s="563" t="s">
        <v>5818</v>
      </c>
      <c r="E2432" s="563" t="s">
        <v>5812</v>
      </c>
      <c r="F2432" s="563" t="s">
        <v>5817</v>
      </c>
      <c r="G2432" s="563" t="s">
        <v>5812</v>
      </c>
      <c r="H2432" s="563" t="s">
        <v>55</v>
      </c>
      <c r="I2432" s="563" t="s">
        <v>26690</v>
      </c>
      <c r="J2432" s="563" t="s">
        <v>24001</v>
      </c>
      <c r="K2432" s="563" t="s">
        <v>24001</v>
      </c>
      <c r="L2432" s="563" t="s">
        <v>24001</v>
      </c>
      <c r="M2432" s="563" t="s">
        <v>24001</v>
      </c>
      <c r="N2432" s="563" t="s">
        <v>24001</v>
      </c>
      <c r="O2432" s="564" t="s">
        <v>24001</v>
      </c>
      <c r="P2432" s="564" t="s">
        <v>24001</v>
      </c>
      <c r="Q2432" s="564">
        <v>33148</v>
      </c>
      <c r="R2432" s="564">
        <v>35780</v>
      </c>
      <c r="S2432" s="564" t="s">
        <v>5818</v>
      </c>
    </row>
    <row r="2433" spans="1:19" x14ac:dyDescent="0.35">
      <c r="A2433" s="562">
        <v>4536</v>
      </c>
      <c r="B2433" s="563" t="s">
        <v>484</v>
      </c>
      <c r="C2433" s="563" t="s">
        <v>10874</v>
      </c>
      <c r="D2433" s="563" t="s">
        <v>10973</v>
      </c>
      <c r="E2433" s="563" t="s">
        <v>24001</v>
      </c>
      <c r="F2433" s="563" t="s">
        <v>10970</v>
      </c>
      <c r="G2433" s="563" t="s">
        <v>10971</v>
      </c>
      <c r="H2433" s="563" t="s">
        <v>10972</v>
      </c>
      <c r="I2433" s="563" t="s">
        <v>26753</v>
      </c>
      <c r="J2433" s="563" t="s">
        <v>24001</v>
      </c>
      <c r="K2433" s="563" t="s">
        <v>24001</v>
      </c>
      <c r="L2433" s="563" t="s">
        <v>24001</v>
      </c>
      <c r="M2433" s="563" t="s">
        <v>24001</v>
      </c>
      <c r="N2433" s="563" t="s">
        <v>24001</v>
      </c>
      <c r="O2433" s="564" t="s">
        <v>24001</v>
      </c>
      <c r="P2433" s="564" t="s">
        <v>24001</v>
      </c>
      <c r="Q2433" s="564">
        <v>33148</v>
      </c>
      <c r="R2433" s="564"/>
      <c r="S2433" s="564" t="s">
        <v>30870</v>
      </c>
    </row>
    <row r="2434" spans="1:19" x14ac:dyDescent="0.35">
      <c r="A2434" s="559">
        <v>4537</v>
      </c>
      <c r="B2434" s="563" t="s">
        <v>484</v>
      </c>
      <c r="C2434" s="563" t="s">
        <v>10874</v>
      </c>
      <c r="D2434" s="563" t="s">
        <v>10976</v>
      </c>
      <c r="E2434" s="563" t="s">
        <v>10974</v>
      </c>
      <c r="F2434" s="563" t="s">
        <v>10975</v>
      </c>
      <c r="G2434" s="563" t="s">
        <v>10971</v>
      </c>
      <c r="H2434" s="563" t="s">
        <v>10972</v>
      </c>
      <c r="I2434" s="563" t="s">
        <v>26861</v>
      </c>
      <c r="J2434" s="563" t="s">
        <v>24001</v>
      </c>
      <c r="K2434" s="563" t="s">
        <v>24001</v>
      </c>
      <c r="L2434" s="563" t="s">
        <v>24001</v>
      </c>
      <c r="M2434" s="563" t="s">
        <v>24001</v>
      </c>
      <c r="N2434" s="563" t="s">
        <v>24001</v>
      </c>
      <c r="O2434" s="564" t="s">
        <v>24001</v>
      </c>
      <c r="P2434" s="564" t="s">
        <v>24001</v>
      </c>
      <c r="Q2434" s="564">
        <v>33148</v>
      </c>
      <c r="R2434" s="564"/>
      <c r="S2434" s="564" t="s">
        <v>30871</v>
      </c>
    </row>
    <row r="2435" spans="1:19" x14ac:dyDescent="0.35">
      <c r="A2435" s="559">
        <v>4538</v>
      </c>
      <c r="B2435" s="563" t="s">
        <v>484</v>
      </c>
      <c r="C2435" s="563" t="s">
        <v>10874</v>
      </c>
      <c r="D2435" s="563" t="s">
        <v>10978</v>
      </c>
      <c r="E2435" s="563" t="s">
        <v>24001</v>
      </c>
      <c r="F2435" s="563" t="s">
        <v>10977</v>
      </c>
      <c r="G2435" s="563" t="s">
        <v>10971</v>
      </c>
      <c r="H2435" s="563" t="s">
        <v>10972</v>
      </c>
      <c r="I2435" s="563" t="s">
        <v>27218</v>
      </c>
      <c r="J2435" s="563" t="s">
        <v>24001</v>
      </c>
      <c r="K2435" s="563" t="s">
        <v>24001</v>
      </c>
      <c r="L2435" s="563" t="s">
        <v>24001</v>
      </c>
      <c r="M2435" s="563" t="s">
        <v>24001</v>
      </c>
      <c r="N2435" s="563" t="s">
        <v>24001</v>
      </c>
      <c r="O2435" s="564" t="s">
        <v>24001</v>
      </c>
      <c r="P2435" s="564" t="s">
        <v>24001</v>
      </c>
      <c r="Q2435" s="564">
        <v>33148</v>
      </c>
      <c r="R2435" s="564"/>
      <c r="S2435" s="564" t="s">
        <v>30872</v>
      </c>
    </row>
    <row r="2436" spans="1:19" x14ac:dyDescent="0.35">
      <c r="A2436" s="562">
        <v>3583</v>
      </c>
      <c r="B2436" s="563" t="s">
        <v>484</v>
      </c>
      <c r="C2436" s="563" t="s">
        <v>1037</v>
      </c>
      <c r="D2436" s="563" t="s">
        <v>1061</v>
      </c>
      <c r="E2436" s="563" t="s">
        <v>1058</v>
      </c>
      <c r="F2436" s="563" t="s">
        <v>34633</v>
      </c>
      <c r="G2436" s="563" t="s">
        <v>1059</v>
      </c>
      <c r="H2436" s="563" t="s">
        <v>1060</v>
      </c>
      <c r="I2436" s="563" t="s">
        <v>26690</v>
      </c>
      <c r="J2436" s="563" t="s">
        <v>24001</v>
      </c>
      <c r="K2436" s="563" t="s">
        <v>24001</v>
      </c>
      <c r="L2436" s="563" t="s">
        <v>24001</v>
      </c>
      <c r="M2436" s="563" t="s">
        <v>24001</v>
      </c>
      <c r="N2436" s="563" t="s">
        <v>24001</v>
      </c>
      <c r="O2436" s="564" t="s">
        <v>24001</v>
      </c>
      <c r="P2436" s="564" t="s">
        <v>24001</v>
      </c>
      <c r="Q2436" s="564">
        <v>46098</v>
      </c>
      <c r="R2436" s="564"/>
      <c r="S2436" s="564" t="s">
        <v>30873</v>
      </c>
    </row>
    <row r="2437" spans="1:19" x14ac:dyDescent="0.35">
      <c r="A2437" s="559">
        <v>3584</v>
      </c>
      <c r="B2437" s="563" t="s">
        <v>484</v>
      </c>
      <c r="C2437" s="563" t="s">
        <v>1037</v>
      </c>
      <c r="D2437" s="563" t="s">
        <v>34634</v>
      </c>
      <c r="E2437" s="563" t="s">
        <v>24001</v>
      </c>
      <c r="F2437" s="563" t="s">
        <v>34635</v>
      </c>
      <c r="G2437" s="563" t="s">
        <v>1059</v>
      </c>
      <c r="H2437" s="563" t="s">
        <v>34636</v>
      </c>
      <c r="I2437" s="563" t="s">
        <v>26690</v>
      </c>
      <c r="J2437" s="563" t="s">
        <v>24001</v>
      </c>
      <c r="K2437" s="563" t="s">
        <v>24001</v>
      </c>
      <c r="L2437" s="563" t="s">
        <v>24001</v>
      </c>
      <c r="M2437" s="563" t="s">
        <v>24001</v>
      </c>
      <c r="N2437" s="563" t="s">
        <v>24001</v>
      </c>
      <c r="O2437" s="564" t="s">
        <v>24001</v>
      </c>
      <c r="P2437" s="564" t="s">
        <v>24001</v>
      </c>
      <c r="Q2437" s="564">
        <v>46098</v>
      </c>
      <c r="R2437" s="564"/>
      <c r="S2437" s="564" t="s">
        <v>34637</v>
      </c>
    </row>
    <row r="2438" spans="1:19" x14ac:dyDescent="0.35">
      <c r="A2438" s="559">
        <v>3585</v>
      </c>
      <c r="B2438" s="563" t="s">
        <v>484</v>
      </c>
      <c r="C2438" s="563" t="s">
        <v>1037</v>
      </c>
      <c r="D2438" s="563" t="s">
        <v>1065</v>
      </c>
      <c r="E2438" s="563" t="s">
        <v>1062</v>
      </c>
      <c r="F2438" s="563" t="s">
        <v>1063</v>
      </c>
      <c r="G2438" s="563" t="s">
        <v>1059</v>
      </c>
      <c r="H2438" s="563" t="s">
        <v>1064</v>
      </c>
      <c r="I2438" s="563" t="s">
        <v>26690</v>
      </c>
      <c r="J2438" s="563" t="s">
        <v>24001</v>
      </c>
      <c r="K2438" s="563" t="s">
        <v>24001</v>
      </c>
      <c r="L2438" s="563" t="s">
        <v>24001</v>
      </c>
      <c r="M2438" s="563" t="s">
        <v>24001</v>
      </c>
      <c r="N2438" s="563" t="s">
        <v>24001</v>
      </c>
      <c r="O2438" s="564" t="s">
        <v>24001</v>
      </c>
      <c r="P2438" s="564" t="s">
        <v>24001</v>
      </c>
      <c r="Q2438" s="564">
        <v>33148</v>
      </c>
      <c r="R2438" s="564"/>
      <c r="S2438" s="564" t="s">
        <v>30874</v>
      </c>
    </row>
    <row r="2439" spans="1:19" x14ac:dyDescent="0.35">
      <c r="A2439" s="562">
        <v>3586</v>
      </c>
      <c r="B2439" s="563" t="s">
        <v>484</v>
      </c>
      <c r="C2439" s="563" t="s">
        <v>1037</v>
      </c>
      <c r="D2439" s="563" t="s">
        <v>1068</v>
      </c>
      <c r="E2439" s="563" t="s">
        <v>1066</v>
      </c>
      <c r="F2439" s="563" t="s">
        <v>1067</v>
      </c>
      <c r="G2439" s="563" t="s">
        <v>1059</v>
      </c>
      <c r="H2439" s="563" t="s">
        <v>55</v>
      </c>
      <c r="I2439" s="563" t="s">
        <v>26690</v>
      </c>
      <c r="J2439" s="563" t="s">
        <v>24001</v>
      </c>
      <c r="K2439" s="563" t="s">
        <v>24001</v>
      </c>
      <c r="L2439" s="563" t="s">
        <v>24001</v>
      </c>
      <c r="M2439" s="563" t="s">
        <v>24001</v>
      </c>
      <c r="N2439" s="563" t="s">
        <v>24001</v>
      </c>
      <c r="O2439" s="564" t="s">
        <v>24001</v>
      </c>
      <c r="P2439" s="564" t="s">
        <v>24001</v>
      </c>
      <c r="Q2439" s="564">
        <v>33148</v>
      </c>
      <c r="R2439" s="564"/>
      <c r="S2439" s="564" t="s">
        <v>1068</v>
      </c>
    </row>
    <row r="2440" spans="1:19" x14ac:dyDescent="0.35">
      <c r="A2440" s="559">
        <v>3587</v>
      </c>
      <c r="B2440" s="563" t="s">
        <v>484</v>
      </c>
      <c r="C2440" s="563" t="s">
        <v>1037</v>
      </c>
      <c r="D2440" s="563" t="s">
        <v>1072</v>
      </c>
      <c r="E2440" s="563" t="s">
        <v>1069</v>
      </c>
      <c r="F2440" s="563" t="s">
        <v>1070</v>
      </c>
      <c r="G2440" s="563" t="s">
        <v>1059</v>
      </c>
      <c r="H2440" s="563" t="s">
        <v>1071</v>
      </c>
      <c r="I2440" s="563" t="s">
        <v>26690</v>
      </c>
      <c r="J2440" s="563" t="s">
        <v>24001</v>
      </c>
      <c r="K2440" s="563" t="s">
        <v>24001</v>
      </c>
      <c r="L2440" s="563" t="s">
        <v>24001</v>
      </c>
      <c r="M2440" s="563" t="s">
        <v>24001</v>
      </c>
      <c r="N2440" s="563" t="s">
        <v>24001</v>
      </c>
      <c r="O2440" s="564" t="s">
        <v>24001</v>
      </c>
      <c r="P2440" s="564" t="s">
        <v>24001</v>
      </c>
      <c r="Q2440" s="564">
        <v>33148</v>
      </c>
      <c r="R2440" s="564"/>
      <c r="S2440" s="564" t="s">
        <v>30875</v>
      </c>
    </row>
    <row r="2441" spans="1:19" x14ac:dyDescent="0.35">
      <c r="A2441" s="559">
        <v>3588</v>
      </c>
      <c r="B2441" s="563" t="s">
        <v>484</v>
      </c>
      <c r="C2441" s="563" t="s">
        <v>1037</v>
      </c>
      <c r="D2441" s="563" t="s">
        <v>1076</v>
      </c>
      <c r="E2441" s="563" t="s">
        <v>1073</v>
      </c>
      <c r="F2441" s="563" t="s">
        <v>1074</v>
      </c>
      <c r="G2441" s="563" t="s">
        <v>1059</v>
      </c>
      <c r="H2441" s="563" t="s">
        <v>1075</v>
      </c>
      <c r="I2441" s="563" t="s">
        <v>26690</v>
      </c>
      <c r="J2441" s="563" t="s">
        <v>24001</v>
      </c>
      <c r="K2441" s="563" t="s">
        <v>62</v>
      </c>
      <c r="L2441" s="563" t="s">
        <v>24001</v>
      </c>
      <c r="M2441" s="563" t="s">
        <v>24001</v>
      </c>
      <c r="N2441" s="563" t="s">
        <v>24001</v>
      </c>
      <c r="O2441" s="564" t="s">
        <v>24001</v>
      </c>
      <c r="P2441" s="564" t="s">
        <v>24001</v>
      </c>
      <c r="Q2441" s="564">
        <v>33148</v>
      </c>
      <c r="R2441" s="564"/>
      <c r="S2441" s="564" t="s">
        <v>30876</v>
      </c>
    </row>
    <row r="2442" spans="1:19" x14ac:dyDescent="0.35">
      <c r="A2442" s="562">
        <v>3589</v>
      </c>
      <c r="B2442" s="563" t="s">
        <v>484</v>
      </c>
      <c r="C2442" s="563" t="s">
        <v>1037</v>
      </c>
      <c r="D2442" s="563" t="s">
        <v>1080</v>
      </c>
      <c r="E2442" s="563" t="s">
        <v>1077</v>
      </c>
      <c r="F2442" s="563" t="s">
        <v>1078</v>
      </c>
      <c r="G2442" s="563" t="s">
        <v>1059</v>
      </c>
      <c r="H2442" s="563" t="s">
        <v>1079</v>
      </c>
      <c r="I2442" s="563" t="s">
        <v>26690</v>
      </c>
      <c r="J2442" s="563" t="s">
        <v>24001</v>
      </c>
      <c r="K2442" s="563" t="s">
        <v>24001</v>
      </c>
      <c r="L2442" s="563" t="s">
        <v>24001</v>
      </c>
      <c r="M2442" s="563" t="s">
        <v>24001</v>
      </c>
      <c r="N2442" s="563" t="s">
        <v>24001</v>
      </c>
      <c r="O2442" s="564" t="s">
        <v>24001</v>
      </c>
      <c r="P2442" s="564" t="s">
        <v>24001</v>
      </c>
      <c r="Q2442" s="564">
        <v>33148</v>
      </c>
      <c r="R2442" s="564"/>
      <c r="S2442" s="564" t="s">
        <v>30877</v>
      </c>
    </row>
    <row r="2443" spans="1:19" x14ac:dyDescent="0.35">
      <c r="A2443" s="559">
        <v>6101</v>
      </c>
      <c r="B2443" s="563" t="s">
        <v>484</v>
      </c>
      <c r="C2443" s="563" t="s">
        <v>4934</v>
      </c>
      <c r="D2443" s="563" t="s">
        <v>30878</v>
      </c>
      <c r="E2443" s="563" t="s">
        <v>24001</v>
      </c>
      <c r="F2443" s="563" t="s">
        <v>6004</v>
      </c>
      <c r="G2443" s="563" t="s">
        <v>30879</v>
      </c>
      <c r="H2443" s="563" t="s">
        <v>55</v>
      </c>
      <c r="I2443" s="563" t="s">
        <v>26690</v>
      </c>
      <c r="J2443" s="563" t="s">
        <v>24001</v>
      </c>
      <c r="K2443" s="563" t="s">
        <v>24001</v>
      </c>
      <c r="L2443" s="563" t="s">
        <v>24001</v>
      </c>
      <c r="M2443" s="563" t="s">
        <v>24001</v>
      </c>
      <c r="N2443" s="563" t="s">
        <v>24001</v>
      </c>
      <c r="O2443" s="564" t="s">
        <v>24001</v>
      </c>
      <c r="P2443" s="564" t="s">
        <v>24001</v>
      </c>
      <c r="Q2443" s="564">
        <v>33148</v>
      </c>
      <c r="R2443" s="564">
        <v>45323.705023148097</v>
      </c>
      <c r="S2443" s="564" t="s">
        <v>30878</v>
      </c>
    </row>
    <row r="2444" spans="1:19" x14ac:dyDescent="0.35">
      <c r="A2444" s="559">
        <v>3648</v>
      </c>
      <c r="B2444" s="563" t="s">
        <v>484</v>
      </c>
      <c r="C2444" s="563" t="s">
        <v>1198</v>
      </c>
      <c r="D2444" s="563" t="s">
        <v>1235</v>
      </c>
      <c r="E2444" s="563" t="s">
        <v>1231</v>
      </c>
      <c r="F2444" s="563" t="s">
        <v>1232</v>
      </c>
      <c r="G2444" s="563" t="s">
        <v>1233</v>
      </c>
      <c r="H2444" s="563" t="s">
        <v>1234</v>
      </c>
      <c r="I2444" s="563" t="s">
        <v>26690</v>
      </c>
      <c r="J2444" s="563" t="s">
        <v>109</v>
      </c>
      <c r="K2444" s="563" t="s">
        <v>24001</v>
      </c>
      <c r="L2444" s="563" t="s">
        <v>24001</v>
      </c>
      <c r="M2444" s="563" t="s">
        <v>24001</v>
      </c>
      <c r="N2444" s="563" t="s">
        <v>24001</v>
      </c>
      <c r="O2444" s="564" t="s">
        <v>24001</v>
      </c>
      <c r="P2444" s="564" t="s">
        <v>24001</v>
      </c>
      <c r="Q2444" s="564">
        <v>33148</v>
      </c>
      <c r="R2444" s="564">
        <v>33921</v>
      </c>
      <c r="S2444" s="564" t="s">
        <v>30880</v>
      </c>
    </row>
    <row r="2445" spans="1:19" x14ac:dyDescent="0.35">
      <c r="A2445" s="562">
        <v>5846</v>
      </c>
      <c r="B2445" s="563" t="s">
        <v>484</v>
      </c>
      <c r="C2445" s="563" t="s">
        <v>12744</v>
      </c>
      <c r="D2445" s="563" t="s">
        <v>12800</v>
      </c>
      <c r="E2445" s="563" t="s">
        <v>12796</v>
      </c>
      <c r="F2445" s="563" t="s">
        <v>12797</v>
      </c>
      <c r="G2445" s="563" t="s">
        <v>12798</v>
      </c>
      <c r="H2445" s="563" t="s">
        <v>12799</v>
      </c>
      <c r="I2445" s="563" t="s">
        <v>26690</v>
      </c>
      <c r="J2445" s="563" t="s">
        <v>109</v>
      </c>
      <c r="K2445" s="563" t="s">
        <v>24001</v>
      </c>
      <c r="L2445" s="563" t="s">
        <v>24001</v>
      </c>
      <c r="M2445" s="563" t="s">
        <v>24001</v>
      </c>
      <c r="N2445" s="563" t="s">
        <v>24001</v>
      </c>
      <c r="O2445" s="564" t="s">
        <v>24001</v>
      </c>
      <c r="P2445" s="564" t="s">
        <v>24001</v>
      </c>
      <c r="Q2445" s="564">
        <v>33148</v>
      </c>
      <c r="R2445" s="564"/>
      <c r="S2445" s="564" t="s">
        <v>30881</v>
      </c>
    </row>
    <row r="2446" spans="1:19" x14ac:dyDescent="0.35">
      <c r="A2446" s="559">
        <v>5847</v>
      </c>
      <c r="B2446" s="563" t="s">
        <v>484</v>
      </c>
      <c r="C2446" s="563" t="s">
        <v>12744</v>
      </c>
      <c r="D2446" s="563" t="s">
        <v>12802</v>
      </c>
      <c r="E2446" s="563" t="s">
        <v>24001</v>
      </c>
      <c r="F2446" s="563" t="s">
        <v>12801</v>
      </c>
      <c r="G2446" s="563" t="s">
        <v>12798</v>
      </c>
      <c r="H2446" s="563" t="s">
        <v>55</v>
      </c>
      <c r="I2446" s="563" t="s">
        <v>26690</v>
      </c>
      <c r="J2446" s="563" t="s">
        <v>109</v>
      </c>
      <c r="K2446" s="563" t="s">
        <v>24001</v>
      </c>
      <c r="L2446" s="563" t="s">
        <v>24001</v>
      </c>
      <c r="M2446" s="563" t="s">
        <v>24001</v>
      </c>
      <c r="N2446" s="563" t="s">
        <v>24001</v>
      </c>
      <c r="O2446" s="564" t="s">
        <v>24001</v>
      </c>
      <c r="P2446" s="564" t="s">
        <v>24001</v>
      </c>
      <c r="Q2446" s="564">
        <v>33148</v>
      </c>
      <c r="R2446" s="564"/>
      <c r="S2446" s="564" t="s">
        <v>12802</v>
      </c>
    </row>
    <row r="2447" spans="1:19" x14ac:dyDescent="0.35">
      <c r="A2447" s="559">
        <v>5422</v>
      </c>
      <c r="B2447" s="563" t="s">
        <v>484</v>
      </c>
      <c r="C2447" s="563" t="s">
        <v>28883</v>
      </c>
      <c r="D2447" s="563" t="s">
        <v>14102</v>
      </c>
      <c r="E2447" s="563" t="s">
        <v>14099</v>
      </c>
      <c r="F2447" s="563" t="s">
        <v>14100</v>
      </c>
      <c r="G2447" s="563" t="s">
        <v>14101</v>
      </c>
      <c r="H2447" s="563" t="s">
        <v>4621</v>
      </c>
      <c r="I2447" s="563" t="s">
        <v>26690</v>
      </c>
      <c r="J2447" s="563" t="s">
        <v>109</v>
      </c>
      <c r="K2447" s="563" t="s">
        <v>24001</v>
      </c>
      <c r="L2447" s="563" t="s">
        <v>24001</v>
      </c>
      <c r="M2447" s="563" t="s">
        <v>24001</v>
      </c>
      <c r="N2447" s="563" t="s">
        <v>24001</v>
      </c>
      <c r="O2447" s="564" t="s">
        <v>24001</v>
      </c>
      <c r="P2447" s="564" t="s">
        <v>24001</v>
      </c>
      <c r="Q2447" s="564">
        <v>40767</v>
      </c>
      <c r="R2447" s="564"/>
      <c r="S2447" s="564" t="s">
        <v>30882</v>
      </c>
    </row>
    <row r="2448" spans="1:19" x14ac:dyDescent="0.35">
      <c r="A2448" s="562">
        <v>5423</v>
      </c>
      <c r="B2448" s="563" t="s">
        <v>484</v>
      </c>
      <c r="C2448" s="563" t="s">
        <v>28883</v>
      </c>
      <c r="D2448" s="563" t="s">
        <v>14105</v>
      </c>
      <c r="E2448" s="563" t="s">
        <v>14103</v>
      </c>
      <c r="F2448" s="563" t="s">
        <v>14104</v>
      </c>
      <c r="G2448" s="563" t="s">
        <v>14101</v>
      </c>
      <c r="H2448" s="563" t="s">
        <v>14018</v>
      </c>
      <c r="I2448" s="563" t="s">
        <v>26690</v>
      </c>
      <c r="J2448" s="563" t="s">
        <v>109</v>
      </c>
      <c r="K2448" s="563" t="s">
        <v>24001</v>
      </c>
      <c r="L2448" s="563" t="s">
        <v>24001</v>
      </c>
      <c r="M2448" s="563" t="s">
        <v>24001</v>
      </c>
      <c r="N2448" s="563" t="s">
        <v>24001</v>
      </c>
      <c r="O2448" s="564" t="s">
        <v>24001</v>
      </c>
      <c r="P2448" s="564" t="s">
        <v>24001</v>
      </c>
      <c r="Q2448" s="564">
        <v>40927</v>
      </c>
      <c r="R2448" s="564"/>
      <c r="S2448" s="564" t="s">
        <v>30883</v>
      </c>
    </row>
    <row r="2449" spans="1:19" x14ac:dyDescent="0.35">
      <c r="A2449" s="559">
        <v>455</v>
      </c>
      <c r="B2449" s="563" t="s">
        <v>484</v>
      </c>
      <c r="C2449" s="563" t="s">
        <v>16255</v>
      </c>
      <c r="D2449" s="563" t="s">
        <v>34638</v>
      </c>
      <c r="E2449" s="563" t="s">
        <v>16275</v>
      </c>
      <c r="F2449" s="563" t="s">
        <v>16276</v>
      </c>
      <c r="G2449" s="563" t="s">
        <v>16277</v>
      </c>
      <c r="H2449" s="563" t="s">
        <v>8723</v>
      </c>
      <c r="I2449" s="563" t="s">
        <v>26690</v>
      </c>
      <c r="J2449" s="563" t="s">
        <v>109</v>
      </c>
      <c r="K2449" s="563" t="s">
        <v>24001</v>
      </c>
      <c r="L2449" s="563" t="s">
        <v>24001</v>
      </c>
      <c r="M2449" s="563" t="s">
        <v>24001</v>
      </c>
      <c r="N2449" s="563" t="s">
        <v>24001</v>
      </c>
      <c r="O2449" s="564" t="s">
        <v>24001</v>
      </c>
      <c r="P2449" s="564" t="s">
        <v>24001</v>
      </c>
      <c r="Q2449" s="564">
        <v>33148</v>
      </c>
      <c r="R2449" s="564">
        <v>46100.444432870398</v>
      </c>
      <c r="S2449" s="564" t="s">
        <v>34639</v>
      </c>
    </row>
    <row r="2450" spans="1:19" x14ac:dyDescent="0.35">
      <c r="A2450" s="559">
        <v>5943</v>
      </c>
      <c r="B2450" s="563" t="s">
        <v>484</v>
      </c>
      <c r="C2450" s="563" t="s">
        <v>29047</v>
      </c>
      <c r="D2450" s="563" t="s">
        <v>10000</v>
      </c>
      <c r="E2450" s="563" t="s">
        <v>9997</v>
      </c>
      <c r="F2450" s="563" t="s">
        <v>9998</v>
      </c>
      <c r="G2450" s="563" t="s">
        <v>9999</v>
      </c>
      <c r="H2450" s="563" t="s">
        <v>4817</v>
      </c>
      <c r="I2450" s="563" t="s">
        <v>27182</v>
      </c>
      <c r="J2450" s="563" t="s">
        <v>109</v>
      </c>
      <c r="K2450" s="563" t="s">
        <v>24001</v>
      </c>
      <c r="L2450" s="563" t="s">
        <v>24001</v>
      </c>
      <c r="M2450" s="563" t="s">
        <v>24001</v>
      </c>
      <c r="N2450" s="563" t="s">
        <v>24001</v>
      </c>
      <c r="O2450" s="564" t="s">
        <v>24001</v>
      </c>
      <c r="P2450" s="564" t="s">
        <v>24001</v>
      </c>
      <c r="Q2450" s="564">
        <v>33148</v>
      </c>
      <c r="R2450" s="564">
        <v>38692</v>
      </c>
      <c r="S2450" s="564" t="s">
        <v>30884</v>
      </c>
    </row>
    <row r="2451" spans="1:19" x14ac:dyDescent="0.35">
      <c r="A2451" s="562">
        <v>1198</v>
      </c>
      <c r="B2451" s="563" t="s">
        <v>484</v>
      </c>
      <c r="C2451" s="563" t="s">
        <v>28929</v>
      </c>
      <c r="D2451" s="563" t="s">
        <v>17687</v>
      </c>
      <c r="E2451" s="563" t="s">
        <v>17685</v>
      </c>
      <c r="F2451" s="563" t="s">
        <v>17686</v>
      </c>
      <c r="G2451" s="563" t="s">
        <v>17683</v>
      </c>
      <c r="H2451" s="563" t="s">
        <v>13017</v>
      </c>
      <c r="I2451" s="563" t="s">
        <v>26690</v>
      </c>
      <c r="J2451" s="563" t="s">
        <v>24001</v>
      </c>
      <c r="K2451" s="563" t="s">
        <v>62</v>
      </c>
      <c r="L2451" s="563" t="s">
        <v>24001</v>
      </c>
      <c r="M2451" s="563" t="s">
        <v>24001</v>
      </c>
      <c r="N2451" s="563" t="s">
        <v>24001</v>
      </c>
      <c r="O2451" s="564" t="s">
        <v>24001</v>
      </c>
      <c r="P2451" s="564" t="s">
        <v>24001</v>
      </c>
      <c r="Q2451" s="564">
        <v>33148</v>
      </c>
      <c r="R2451" s="564"/>
      <c r="S2451" s="564" t="s">
        <v>30885</v>
      </c>
    </row>
    <row r="2452" spans="1:19" x14ac:dyDescent="0.35">
      <c r="A2452" s="559">
        <v>1199</v>
      </c>
      <c r="B2452" s="563" t="s">
        <v>484</v>
      </c>
      <c r="C2452" s="563" t="s">
        <v>28929</v>
      </c>
      <c r="D2452" s="563" t="s">
        <v>17691</v>
      </c>
      <c r="E2452" s="563" t="s">
        <v>17689</v>
      </c>
      <c r="F2452" s="563" t="s">
        <v>17690</v>
      </c>
      <c r="G2452" s="563" t="s">
        <v>17683</v>
      </c>
      <c r="H2452" s="563" t="s">
        <v>389</v>
      </c>
      <c r="I2452" s="563" t="s">
        <v>26690</v>
      </c>
      <c r="J2452" s="563" t="s">
        <v>109</v>
      </c>
      <c r="K2452" s="563" t="s">
        <v>24001</v>
      </c>
      <c r="L2452" s="563" t="s">
        <v>24001</v>
      </c>
      <c r="M2452" s="563" t="s">
        <v>24001</v>
      </c>
      <c r="N2452" s="563" t="s">
        <v>24001</v>
      </c>
      <c r="O2452" s="564" t="s">
        <v>24001</v>
      </c>
      <c r="P2452" s="564" t="s">
        <v>24001</v>
      </c>
      <c r="Q2452" s="564">
        <v>33148</v>
      </c>
      <c r="R2452" s="564"/>
      <c r="S2452" s="564" t="s">
        <v>30886</v>
      </c>
    </row>
    <row r="2453" spans="1:19" x14ac:dyDescent="0.35">
      <c r="A2453" s="559">
        <v>1200</v>
      </c>
      <c r="B2453" s="563" t="s">
        <v>484</v>
      </c>
      <c r="C2453" s="563" t="s">
        <v>28929</v>
      </c>
      <c r="D2453" s="563" t="s">
        <v>17694</v>
      </c>
      <c r="E2453" s="563" t="s">
        <v>17692</v>
      </c>
      <c r="F2453" s="563" t="s">
        <v>17693</v>
      </c>
      <c r="G2453" s="563" t="s">
        <v>17683</v>
      </c>
      <c r="H2453" s="563" t="s">
        <v>55</v>
      </c>
      <c r="I2453" s="563" t="s">
        <v>26690</v>
      </c>
      <c r="J2453" s="563" t="s">
        <v>24001</v>
      </c>
      <c r="K2453" s="563" t="s">
        <v>24001</v>
      </c>
      <c r="L2453" s="563" t="s">
        <v>24001</v>
      </c>
      <c r="M2453" s="563" t="s">
        <v>24001</v>
      </c>
      <c r="N2453" s="563" t="s">
        <v>24001</v>
      </c>
      <c r="O2453" s="564" t="s">
        <v>24001</v>
      </c>
      <c r="P2453" s="564" t="s">
        <v>24001</v>
      </c>
      <c r="Q2453" s="564">
        <v>33148</v>
      </c>
      <c r="R2453" s="564"/>
      <c r="S2453" s="564" t="s">
        <v>17694</v>
      </c>
    </row>
    <row r="2454" spans="1:19" x14ac:dyDescent="0.35">
      <c r="A2454" s="562">
        <v>797</v>
      </c>
      <c r="B2454" s="563" t="s">
        <v>484</v>
      </c>
      <c r="C2454" s="563" t="s">
        <v>18666</v>
      </c>
      <c r="D2454" s="563" t="s">
        <v>18942</v>
      </c>
      <c r="E2454" s="563" t="s">
        <v>18939</v>
      </c>
      <c r="F2454" s="563" t="s">
        <v>18940</v>
      </c>
      <c r="G2454" s="563" t="s">
        <v>18941</v>
      </c>
      <c r="H2454" s="563" t="s">
        <v>970</v>
      </c>
      <c r="I2454" s="563" t="s">
        <v>26690</v>
      </c>
      <c r="J2454" s="563" t="s">
        <v>24001</v>
      </c>
      <c r="K2454" s="563" t="s">
        <v>24001</v>
      </c>
      <c r="L2454" s="563" t="s">
        <v>24001</v>
      </c>
      <c r="M2454" s="563" t="s">
        <v>24001</v>
      </c>
      <c r="N2454" s="563" t="s">
        <v>24001</v>
      </c>
      <c r="O2454" s="564" t="s">
        <v>24001</v>
      </c>
      <c r="P2454" s="564" t="s">
        <v>24001</v>
      </c>
      <c r="Q2454" s="564">
        <v>33148</v>
      </c>
      <c r="R2454" s="564">
        <v>39741</v>
      </c>
      <c r="S2454" s="564" t="s">
        <v>30887</v>
      </c>
    </row>
    <row r="2455" spans="1:19" x14ac:dyDescent="0.35">
      <c r="A2455" s="559">
        <v>2544</v>
      </c>
      <c r="B2455" s="563" t="s">
        <v>484</v>
      </c>
      <c r="C2455" s="563" t="s">
        <v>662</v>
      </c>
      <c r="D2455" s="563" t="s">
        <v>668</v>
      </c>
      <c r="E2455" s="563" t="s">
        <v>665</v>
      </c>
      <c r="F2455" s="563" t="s">
        <v>666</v>
      </c>
      <c r="G2455" s="563" t="s">
        <v>664</v>
      </c>
      <c r="H2455" s="563" t="s">
        <v>667</v>
      </c>
      <c r="I2455" s="563" t="s">
        <v>26690</v>
      </c>
      <c r="J2455" s="563" t="s">
        <v>109</v>
      </c>
      <c r="K2455" s="563" t="s">
        <v>24001</v>
      </c>
      <c r="L2455" s="563" t="s">
        <v>24001</v>
      </c>
      <c r="M2455" s="563" t="s">
        <v>24001</v>
      </c>
      <c r="N2455" s="563" t="s">
        <v>24001</v>
      </c>
      <c r="O2455" s="564" t="s">
        <v>24001</v>
      </c>
      <c r="P2455" s="564" t="s">
        <v>24001</v>
      </c>
      <c r="Q2455" s="564">
        <v>33148</v>
      </c>
      <c r="R2455" s="564"/>
      <c r="S2455" s="564" t="s">
        <v>30888</v>
      </c>
    </row>
    <row r="2456" spans="1:19" x14ac:dyDescent="0.35">
      <c r="A2456" s="559">
        <v>2545</v>
      </c>
      <c r="B2456" s="563" t="s">
        <v>484</v>
      </c>
      <c r="C2456" s="563" t="s">
        <v>662</v>
      </c>
      <c r="D2456" s="563" t="s">
        <v>26708</v>
      </c>
      <c r="E2456" s="563" t="s">
        <v>26709</v>
      </c>
      <c r="F2456" s="563" t="s">
        <v>663</v>
      </c>
      <c r="G2456" s="563" t="s">
        <v>664</v>
      </c>
      <c r="H2456" s="563" t="s">
        <v>2223</v>
      </c>
      <c r="I2456" s="563" t="s">
        <v>26690</v>
      </c>
      <c r="J2456" s="563" t="s">
        <v>24001</v>
      </c>
      <c r="K2456" s="563" t="s">
        <v>24001</v>
      </c>
      <c r="L2456" s="563" t="s">
        <v>24001</v>
      </c>
      <c r="M2456" s="563" t="s">
        <v>24001</v>
      </c>
      <c r="N2456" s="563" t="s">
        <v>24001</v>
      </c>
      <c r="O2456" s="564" t="s">
        <v>24001</v>
      </c>
      <c r="P2456" s="564" t="s">
        <v>24001</v>
      </c>
      <c r="Q2456" s="564">
        <v>33148</v>
      </c>
      <c r="R2456" s="564">
        <v>44392.6422916667</v>
      </c>
      <c r="S2456" s="564" t="s">
        <v>30889</v>
      </c>
    </row>
    <row r="2457" spans="1:19" x14ac:dyDescent="0.35">
      <c r="A2457" s="562">
        <v>5424</v>
      </c>
      <c r="B2457" s="563" t="s">
        <v>484</v>
      </c>
      <c r="C2457" s="563" t="s">
        <v>28883</v>
      </c>
      <c r="D2457" s="563" t="s">
        <v>14108</v>
      </c>
      <c r="E2457" s="563" t="s">
        <v>14106</v>
      </c>
      <c r="F2457" s="563" t="s">
        <v>14107</v>
      </c>
      <c r="G2457" s="563" t="s">
        <v>14106</v>
      </c>
      <c r="H2457" s="563" t="s">
        <v>3666</v>
      </c>
      <c r="I2457" s="563" t="s">
        <v>26690</v>
      </c>
      <c r="J2457" s="563" t="s">
        <v>109</v>
      </c>
      <c r="K2457" s="563" t="s">
        <v>24001</v>
      </c>
      <c r="L2457" s="563" t="s">
        <v>24001</v>
      </c>
      <c r="M2457" s="563" t="s">
        <v>24001</v>
      </c>
      <c r="N2457" s="563" t="s">
        <v>24001</v>
      </c>
      <c r="O2457" s="564" t="s">
        <v>24001</v>
      </c>
      <c r="P2457" s="564" t="s">
        <v>24001</v>
      </c>
      <c r="Q2457" s="564">
        <v>33148</v>
      </c>
      <c r="R2457" s="564">
        <v>38553</v>
      </c>
      <c r="S2457" s="564" t="s">
        <v>30890</v>
      </c>
    </row>
    <row r="2458" spans="1:19" x14ac:dyDescent="0.35">
      <c r="A2458" s="559">
        <v>5425</v>
      </c>
      <c r="B2458" s="563" t="s">
        <v>484</v>
      </c>
      <c r="C2458" s="563" t="s">
        <v>28883</v>
      </c>
      <c r="D2458" s="563" t="s">
        <v>14110</v>
      </c>
      <c r="E2458" s="563" t="s">
        <v>14106</v>
      </c>
      <c r="F2458" s="563" t="s">
        <v>14109</v>
      </c>
      <c r="G2458" s="563" t="s">
        <v>14106</v>
      </c>
      <c r="H2458" s="563" t="s">
        <v>2486</v>
      </c>
      <c r="I2458" s="563" t="s">
        <v>26690</v>
      </c>
      <c r="J2458" s="563" t="s">
        <v>109</v>
      </c>
      <c r="K2458" s="563" t="s">
        <v>24001</v>
      </c>
      <c r="L2458" s="563" t="s">
        <v>24001</v>
      </c>
      <c r="M2458" s="563" t="s">
        <v>24001</v>
      </c>
      <c r="N2458" s="563" t="s">
        <v>24001</v>
      </c>
      <c r="O2458" s="564" t="s">
        <v>24001</v>
      </c>
      <c r="P2458" s="564" t="s">
        <v>24001</v>
      </c>
      <c r="Q2458" s="564">
        <v>33148</v>
      </c>
      <c r="R2458" s="564"/>
      <c r="S2458" s="564" t="s">
        <v>30891</v>
      </c>
    </row>
    <row r="2459" spans="1:19" x14ac:dyDescent="0.35">
      <c r="A2459" s="559">
        <v>798</v>
      </c>
      <c r="B2459" s="563" t="s">
        <v>484</v>
      </c>
      <c r="C2459" s="563" t="s">
        <v>18666</v>
      </c>
      <c r="D2459" s="563" t="s">
        <v>18947</v>
      </c>
      <c r="E2459" s="563" t="s">
        <v>18943</v>
      </c>
      <c r="F2459" s="563" t="s">
        <v>18944</v>
      </c>
      <c r="G2459" s="563" t="s">
        <v>18945</v>
      </c>
      <c r="H2459" s="563" t="s">
        <v>18946</v>
      </c>
      <c r="I2459" s="563" t="s">
        <v>26690</v>
      </c>
      <c r="J2459" s="563" t="s">
        <v>24001</v>
      </c>
      <c r="K2459" s="563" t="s">
        <v>62</v>
      </c>
      <c r="L2459" s="563" t="s">
        <v>24001</v>
      </c>
      <c r="M2459" s="563" t="s">
        <v>24001</v>
      </c>
      <c r="N2459" s="563" t="s">
        <v>24001</v>
      </c>
      <c r="O2459" s="564" t="s">
        <v>24001</v>
      </c>
      <c r="P2459" s="564" t="s">
        <v>24001</v>
      </c>
      <c r="Q2459" s="564">
        <v>33148</v>
      </c>
      <c r="R2459" s="564"/>
      <c r="S2459" s="564" t="s">
        <v>30892</v>
      </c>
    </row>
    <row r="2460" spans="1:19" x14ac:dyDescent="0.35">
      <c r="A2460" s="562">
        <v>799</v>
      </c>
      <c r="B2460" s="563" t="s">
        <v>484</v>
      </c>
      <c r="C2460" s="563" t="s">
        <v>18666</v>
      </c>
      <c r="D2460" s="563" t="s">
        <v>18950</v>
      </c>
      <c r="E2460" s="563" t="s">
        <v>18948</v>
      </c>
      <c r="F2460" s="563" t="s">
        <v>18949</v>
      </c>
      <c r="G2460" s="563" t="s">
        <v>18945</v>
      </c>
      <c r="H2460" s="563" t="s">
        <v>1901</v>
      </c>
      <c r="I2460" s="563" t="s">
        <v>26690</v>
      </c>
      <c r="J2460" s="563" t="s">
        <v>24001</v>
      </c>
      <c r="K2460" s="563" t="s">
        <v>24001</v>
      </c>
      <c r="L2460" s="563" t="s">
        <v>24001</v>
      </c>
      <c r="M2460" s="563" t="s">
        <v>24001</v>
      </c>
      <c r="N2460" s="563" t="s">
        <v>24001</v>
      </c>
      <c r="O2460" s="564" t="s">
        <v>24001</v>
      </c>
      <c r="P2460" s="564" t="s">
        <v>24001</v>
      </c>
      <c r="Q2460" s="564">
        <v>33148</v>
      </c>
      <c r="R2460" s="564"/>
      <c r="S2460" s="564" t="s">
        <v>30893</v>
      </c>
    </row>
    <row r="2461" spans="1:19" x14ac:dyDescent="0.35">
      <c r="A2461" s="559">
        <v>800</v>
      </c>
      <c r="B2461" s="563" t="s">
        <v>484</v>
      </c>
      <c r="C2461" s="563" t="s">
        <v>18666</v>
      </c>
      <c r="D2461" s="563" t="s">
        <v>18952</v>
      </c>
      <c r="E2461" s="563" t="s">
        <v>24001</v>
      </c>
      <c r="F2461" s="563" t="s">
        <v>18951</v>
      </c>
      <c r="G2461" s="563" t="s">
        <v>18945</v>
      </c>
      <c r="H2461" s="563" t="s">
        <v>8537</v>
      </c>
      <c r="I2461" s="563" t="s">
        <v>26690</v>
      </c>
      <c r="J2461" s="563" t="s">
        <v>24001</v>
      </c>
      <c r="K2461" s="563" t="s">
        <v>24001</v>
      </c>
      <c r="L2461" s="563" t="s">
        <v>24001</v>
      </c>
      <c r="M2461" s="563" t="s">
        <v>24001</v>
      </c>
      <c r="N2461" s="563" t="s">
        <v>24001</v>
      </c>
      <c r="O2461" s="564" t="s">
        <v>24001</v>
      </c>
      <c r="P2461" s="564" t="s">
        <v>24001</v>
      </c>
      <c r="Q2461" s="564">
        <v>33148</v>
      </c>
      <c r="R2461" s="564"/>
      <c r="S2461" s="564" t="s">
        <v>30894</v>
      </c>
    </row>
    <row r="2462" spans="1:19" x14ac:dyDescent="0.35">
      <c r="A2462" s="559">
        <v>801</v>
      </c>
      <c r="B2462" s="563" t="s">
        <v>484</v>
      </c>
      <c r="C2462" s="563" t="s">
        <v>18666</v>
      </c>
      <c r="D2462" s="563" t="s">
        <v>24781</v>
      </c>
      <c r="E2462" s="563" t="s">
        <v>24001</v>
      </c>
      <c r="F2462" s="563" t="s">
        <v>24782</v>
      </c>
      <c r="G2462" s="563" t="s">
        <v>18945</v>
      </c>
      <c r="H2462" s="563" t="s">
        <v>24783</v>
      </c>
      <c r="I2462" s="563" t="s">
        <v>26690</v>
      </c>
      <c r="J2462" s="563" t="s">
        <v>24001</v>
      </c>
      <c r="K2462" s="563" t="s">
        <v>24001</v>
      </c>
      <c r="L2462" s="563" t="s">
        <v>24001</v>
      </c>
      <c r="M2462" s="563" t="s">
        <v>24001</v>
      </c>
      <c r="N2462" s="563" t="s">
        <v>24001</v>
      </c>
      <c r="O2462" s="564" t="s">
        <v>24001</v>
      </c>
      <c r="P2462" s="564" t="s">
        <v>24001</v>
      </c>
      <c r="Q2462" s="564">
        <v>43276</v>
      </c>
      <c r="R2462" s="564"/>
      <c r="S2462" s="564" t="s">
        <v>30895</v>
      </c>
    </row>
    <row r="2463" spans="1:19" x14ac:dyDescent="0.35">
      <c r="A2463" s="562">
        <v>802</v>
      </c>
      <c r="B2463" s="563" t="s">
        <v>484</v>
      </c>
      <c r="C2463" s="563" t="s">
        <v>18666</v>
      </c>
      <c r="D2463" s="563" t="s">
        <v>18955</v>
      </c>
      <c r="E2463" s="563" t="s">
        <v>18953</v>
      </c>
      <c r="F2463" s="563" t="s">
        <v>18954</v>
      </c>
      <c r="G2463" s="563" t="s">
        <v>18945</v>
      </c>
      <c r="H2463" s="563" t="s">
        <v>4476</v>
      </c>
      <c r="I2463" s="563" t="s">
        <v>26690</v>
      </c>
      <c r="J2463" s="563" t="s">
        <v>24001</v>
      </c>
      <c r="K2463" s="563" t="s">
        <v>24001</v>
      </c>
      <c r="L2463" s="563" t="s">
        <v>24001</v>
      </c>
      <c r="M2463" s="563" t="s">
        <v>24001</v>
      </c>
      <c r="N2463" s="563" t="s">
        <v>24001</v>
      </c>
      <c r="O2463" s="564" t="s">
        <v>24001</v>
      </c>
      <c r="P2463" s="564" t="s">
        <v>24001</v>
      </c>
      <c r="Q2463" s="564">
        <v>33148</v>
      </c>
      <c r="R2463" s="564">
        <v>38446</v>
      </c>
      <c r="S2463" s="564" t="s">
        <v>30896</v>
      </c>
    </row>
    <row r="2464" spans="1:19" x14ac:dyDescent="0.35">
      <c r="A2464" s="559">
        <v>803</v>
      </c>
      <c r="B2464" s="563" t="s">
        <v>484</v>
      </c>
      <c r="C2464" s="563" t="s">
        <v>18666</v>
      </c>
      <c r="D2464" s="563" t="s">
        <v>18958</v>
      </c>
      <c r="E2464" s="563" t="s">
        <v>18956</v>
      </c>
      <c r="F2464" s="563" t="s">
        <v>18957</v>
      </c>
      <c r="G2464" s="563" t="s">
        <v>18945</v>
      </c>
      <c r="H2464" s="563" t="s">
        <v>55</v>
      </c>
      <c r="I2464" s="563" t="s">
        <v>26690</v>
      </c>
      <c r="J2464" s="563" t="s">
        <v>24001</v>
      </c>
      <c r="K2464" s="563" t="s">
        <v>24001</v>
      </c>
      <c r="L2464" s="563" t="s">
        <v>24001</v>
      </c>
      <c r="M2464" s="563" t="s">
        <v>24001</v>
      </c>
      <c r="N2464" s="563" t="s">
        <v>24001</v>
      </c>
      <c r="O2464" s="564" t="s">
        <v>24001</v>
      </c>
      <c r="P2464" s="564" t="s">
        <v>24001</v>
      </c>
      <c r="Q2464" s="564">
        <v>33148</v>
      </c>
      <c r="R2464" s="564"/>
      <c r="S2464" s="564" t="s">
        <v>18958</v>
      </c>
    </row>
    <row r="2465" spans="1:19" x14ac:dyDescent="0.35">
      <c r="A2465" s="559">
        <v>804</v>
      </c>
      <c r="B2465" s="563" t="s">
        <v>484</v>
      </c>
      <c r="C2465" s="563" t="s">
        <v>18666</v>
      </c>
      <c r="D2465" s="563" t="s">
        <v>18962</v>
      </c>
      <c r="E2465" s="563" t="s">
        <v>18959</v>
      </c>
      <c r="F2465" s="563" t="s">
        <v>18960</v>
      </c>
      <c r="G2465" s="563" t="s">
        <v>18945</v>
      </c>
      <c r="H2465" s="563" t="s">
        <v>18961</v>
      </c>
      <c r="I2465" s="563" t="s">
        <v>26690</v>
      </c>
      <c r="J2465" s="563" t="s">
        <v>24001</v>
      </c>
      <c r="K2465" s="563" t="s">
        <v>24001</v>
      </c>
      <c r="L2465" s="563" t="s">
        <v>24001</v>
      </c>
      <c r="M2465" s="563" t="s">
        <v>24001</v>
      </c>
      <c r="N2465" s="563" t="s">
        <v>24001</v>
      </c>
      <c r="O2465" s="564" t="s">
        <v>24001</v>
      </c>
      <c r="P2465" s="564" t="s">
        <v>24001</v>
      </c>
      <c r="Q2465" s="564">
        <v>33148</v>
      </c>
      <c r="R2465" s="564"/>
      <c r="S2465" s="564" t="s">
        <v>30897</v>
      </c>
    </row>
    <row r="2466" spans="1:19" x14ac:dyDescent="0.35">
      <c r="A2466" s="562">
        <v>5426</v>
      </c>
      <c r="B2466" s="563" t="s">
        <v>484</v>
      </c>
      <c r="C2466" s="563" t="s">
        <v>28883</v>
      </c>
      <c r="D2466" s="563" t="s">
        <v>14115</v>
      </c>
      <c r="E2466" s="563" t="s">
        <v>14111</v>
      </c>
      <c r="F2466" s="563" t="s">
        <v>14112</v>
      </c>
      <c r="G2466" s="563" t="s">
        <v>14113</v>
      </c>
      <c r="H2466" s="563" t="s">
        <v>14114</v>
      </c>
      <c r="I2466" s="563" t="s">
        <v>26690</v>
      </c>
      <c r="J2466" s="563" t="s">
        <v>109</v>
      </c>
      <c r="K2466" s="563" t="s">
        <v>24001</v>
      </c>
      <c r="L2466" s="563" t="s">
        <v>24001</v>
      </c>
      <c r="M2466" s="563" t="s">
        <v>24001</v>
      </c>
      <c r="N2466" s="563" t="s">
        <v>24001</v>
      </c>
      <c r="O2466" s="564" t="s">
        <v>24001</v>
      </c>
      <c r="P2466" s="564" t="s">
        <v>24001</v>
      </c>
      <c r="Q2466" s="564">
        <v>33148</v>
      </c>
      <c r="R2466" s="564">
        <v>40605.638611111099</v>
      </c>
      <c r="S2466" s="564" t="s">
        <v>30898</v>
      </c>
    </row>
    <row r="2467" spans="1:19" x14ac:dyDescent="0.35">
      <c r="A2467" s="559">
        <v>5944</v>
      </c>
      <c r="B2467" s="563" t="s">
        <v>484</v>
      </c>
      <c r="C2467" s="563" t="s">
        <v>29047</v>
      </c>
      <c r="D2467" s="563" t="s">
        <v>10005</v>
      </c>
      <c r="E2467" s="563" t="s">
        <v>10001</v>
      </c>
      <c r="F2467" s="563" t="s">
        <v>10002</v>
      </c>
      <c r="G2467" s="563" t="s">
        <v>10003</v>
      </c>
      <c r="H2467" s="563" t="s">
        <v>10004</v>
      </c>
      <c r="I2467" s="563" t="s">
        <v>26690</v>
      </c>
      <c r="J2467" s="563" t="s">
        <v>109</v>
      </c>
      <c r="K2467" s="563" t="s">
        <v>24001</v>
      </c>
      <c r="L2467" s="563" t="s">
        <v>24001</v>
      </c>
      <c r="M2467" s="563" t="s">
        <v>24001</v>
      </c>
      <c r="N2467" s="563" t="s">
        <v>24001</v>
      </c>
      <c r="O2467" s="564" t="s">
        <v>24001</v>
      </c>
      <c r="P2467" s="564" t="s">
        <v>24001</v>
      </c>
      <c r="Q2467" s="564">
        <v>33148</v>
      </c>
      <c r="R2467" s="564"/>
      <c r="S2467" s="564" t="s">
        <v>30899</v>
      </c>
    </row>
    <row r="2468" spans="1:19" x14ac:dyDescent="0.35">
      <c r="A2468" s="559">
        <v>2410</v>
      </c>
      <c r="B2468" s="563" t="s">
        <v>484</v>
      </c>
      <c r="C2468" s="563" t="s">
        <v>4617</v>
      </c>
      <c r="D2468" s="563" t="s">
        <v>24157</v>
      </c>
      <c r="E2468" s="563" t="s">
        <v>24001</v>
      </c>
      <c r="F2468" s="563" t="s">
        <v>4728</v>
      </c>
      <c r="G2468" s="563" t="s">
        <v>24158</v>
      </c>
      <c r="H2468" s="563" t="s">
        <v>4730</v>
      </c>
      <c r="I2468" s="563" t="s">
        <v>26690</v>
      </c>
      <c r="J2468" s="563" t="s">
        <v>109</v>
      </c>
      <c r="K2468" s="563" t="s">
        <v>24001</v>
      </c>
      <c r="L2468" s="563" t="s">
        <v>24001</v>
      </c>
      <c r="M2468" s="563" t="s">
        <v>24001</v>
      </c>
      <c r="N2468" s="563" t="s">
        <v>24001</v>
      </c>
      <c r="O2468" s="564" t="s">
        <v>24001</v>
      </c>
      <c r="P2468" s="564" t="s">
        <v>24001</v>
      </c>
      <c r="Q2468" s="564">
        <v>38775</v>
      </c>
      <c r="R2468" s="564">
        <v>42317.5399189815</v>
      </c>
      <c r="S2468" s="564" t="s">
        <v>30900</v>
      </c>
    </row>
    <row r="2469" spans="1:19" x14ac:dyDescent="0.35">
      <c r="A2469" s="562">
        <v>3618</v>
      </c>
      <c r="B2469" s="563" t="s">
        <v>484</v>
      </c>
      <c r="C2469" s="563" t="s">
        <v>8715</v>
      </c>
      <c r="D2469" s="563" t="s">
        <v>8718</v>
      </c>
      <c r="E2469" s="563" t="s">
        <v>24001</v>
      </c>
      <c r="F2469" s="563" t="s">
        <v>8716</v>
      </c>
      <c r="G2469" s="563" t="s">
        <v>8717</v>
      </c>
      <c r="H2469" s="563" t="s">
        <v>588</v>
      </c>
      <c r="I2469" s="563" t="s">
        <v>26690</v>
      </c>
      <c r="J2469" s="563" t="s">
        <v>24001</v>
      </c>
      <c r="K2469" s="563" t="s">
        <v>62</v>
      </c>
      <c r="L2469" s="563" t="s">
        <v>24001</v>
      </c>
      <c r="M2469" s="563" t="s">
        <v>24001</v>
      </c>
      <c r="N2469" s="563" t="s">
        <v>24001</v>
      </c>
      <c r="O2469" s="564" t="s">
        <v>24001</v>
      </c>
      <c r="P2469" s="564" t="s">
        <v>24001</v>
      </c>
      <c r="Q2469" s="564">
        <v>33148</v>
      </c>
      <c r="R2469" s="564"/>
      <c r="S2469" s="564" t="s">
        <v>30901</v>
      </c>
    </row>
    <row r="2470" spans="1:19" x14ac:dyDescent="0.35">
      <c r="A2470" s="559">
        <v>3619</v>
      </c>
      <c r="B2470" s="563" t="s">
        <v>484</v>
      </c>
      <c r="C2470" s="563" t="s">
        <v>8715</v>
      </c>
      <c r="D2470" s="563" t="s">
        <v>8720</v>
      </c>
      <c r="E2470" s="563" t="s">
        <v>24001</v>
      </c>
      <c r="F2470" s="563" t="s">
        <v>8719</v>
      </c>
      <c r="G2470" s="563" t="s">
        <v>8717</v>
      </c>
      <c r="H2470" s="563" t="s">
        <v>620</v>
      </c>
      <c r="I2470" s="563" t="s">
        <v>26690</v>
      </c>
      <c r="J2470" s="563" t="s">
        <v>24001</v>
      </c>
      <c r="K2470" s="563" t="s">
        <v>24001</v>
      </c>
      <c r="L2470" s="563" t="s">
        <v>24001</v>
      </c>
      <c r="M2470" s="563" t="s">
        <v>24001</v>
      </c>
      <c r="N2470" s="563" t="s">
        <v>24001</v>
      </c>
      <c r="O2470" s="564" t="s">
        <v>24001</v>
      </c>
      <c r="P2470" s="564" t="s">
        <v>24001</v>
      </c>
      <c r="Q2470" s="564">
        <v>33148</v>
      </c>
      <c r="R2470" s="564"/>
      <c r="S2470" s="564" t="s">
        <v>30902</v>
      </c>
    </row>
    <row r="2471" spans="1:19" x14ac:dyDescent="0.35">
      <c r="A2471" s="559">
        <v>3620</v>
      </c>
      <c r="B2471" s="563" t="s">
        <v>484</v>
      </c>
      <c r="C2471" s="563" t="s">
        <v>8715</v>
      </c>
      <c r="D2471" s="563" t="s">
        <v>8724</v>
      </c>
      <c r="E2471" s="563" t="s">
        <v>8721</v>
      </c>
      <c r="F2471" s="563" t="s">
        <v>8722</v>
      </c>
      <c r="G2471" s="563" t="s">
        <v>8717</v>
      </c>
      <c r="H2471" s="563" t="s">
        <v>8723</v>
      </c>
      <c r="I2471" s="563" t="s">
        <v>26690</v>
      </c>
      <c r="J2471" s="563" t="s">
        <v>24001</v>
      </c>
      <c r="K2471" s="563" t="s">
        <v>24001</v>
      </c>
      <c r="L2471" s="563" t="s">
        <v>24001</v>
      </c>
      <c r="M2471" s="563" t="s">
        <v>24001</v>
      </c>
      <c r="N2471" s="563" t="s">
        <v>24001</v>
      </c>
      <c r="O2471" s="564" t="s">
        <v>24001</v>
      </c>
      <c r="P2471" s="564" t="s">
        <v>24001</v>
      </c>
      <c r="Q2471" s="564">
        <v>33148</v>
      </c>
      <c r="R2471" s="564"/>
      <c r="S2471" s="564" t="s">
        <v>30903</v>
      </c>
    </row>
    <row r="2472" spans="1:19" x14ac:dyDescent="0.35">
      <c r="A2472" s="562">
        <v>3621</v>
      </c>
      <c r="B2472" s="563" t="s">
        <v>484</v>
      </c>
      <c r="C2472" s="563" t="s">
        <v>8715</v>
      </c>
      <c r="D2472" s="563" t="s">
        <v>8726</v>
      </c>
      <c r="E2472" s="563" t="s">
        <v>24001</v>
      </c>
      <c r="F2472" s="563" t="s">
        <v>8725</v>
      </c>
      <c r="G2472" s="563" t="s">
        <v>8717</v>
      </c>
      <c r="H2472" s="563" t="s">
        <v>5062</v>
      </c>
      <c r="I2472" s="563" t="s">
        <v>26690</v>
      </c>
      <c r="J2472" s="563" t="s">
        <v>24001</v>
      </c>
      <c r="K2472" s="563" t="s">
        <v>62</v>
      </c>
      <c r="L2472" s="563" t="s">
        <v>24001</v>
      </c>
      <c r="M2472" s="563" t="s">
        <v>24001</v>
      </c>
      <c r="N2472" s="563" t="s">
        <v>24001</v>
      </c>
      <c r="O2472" s="564" t="s">
        <v>24001</v>
      </c>
      <c r="P2472" s="564" t="s">
        <v>24001</v>
      </c>
      <c r="Q2472" s="564">
        <v>33148</v>
      </c>
      <c r="R2472" s="564"/>
      <c r="S2472" s="564" t="s">
        <v>30904</v>
      </c>
    </row>
    <row r="2473" spans="1:19" x14ac:dyDescent="0.35">
      <c r="A2473" s="559">
        <v>3622</v>
      </c>
      <c r="B2473" s="563" t="s">
        <v>484</v>
      </c>
      <c r="C2473" s="563" t="s">
        <v>8715</v>
      </c>
      <c r="D2473" s="563" t="s">
        <v>8730</v>
      </c>
      <c r="E2473" s="563" t="s">
        <v>8727</v>
      </c>
      <c r="F2473" s="563" t="s">
        <v>8728</v>
      </c>
      <c r="G2473" s="563" t="s">
        <v>8717</v>
      </c>
      <c r="H2473" s="563" t="s">
        <v>8729</v>
      </c>
      <c r="I2473" s="563" t="s">
        <v>26690</v>
      </c>
      <c r="J2473" s="563" t="s">
        <v>24001</v>
      </c>
      <c r="K2473" s="563" t="s">
        <v>24001</v>
      </c>
      <c r="L2473" s="563" t="s">
        <v>24001</v>
      </c>
      <c r="M2473" s="563" t="s">
        <v>24001</v>
      </c>
      <c r="N2473" s="563" t="s">
        <v>24001</v>
      </c>
      <c r="O2473" s="564" t="s">
        <v>24001</v>
      </c>
      <c r="P2473" s="564" t="s">
        <v>24001</v>
      </c>
      <c r="Q2473" s="564">
        <v>33148</v>
      </c>
      <c r="R2473" s="564"/>
      <c r="S2473" s="564" t="s">
        <v>30905</v>
      </c>
    </row>
    <row r="2474" spans="1:19" x14ac:dyDescent="0.35">
      <c r="A2474" s="559">
        <v>3623</v>
      </c>
      <c r="B2474" s="563" t="s">
        <v>484</v>
      </c>
      <c r="C2474" s="563" t="s">
        <v>8715</v>
      </c>
      <c r="D2474" s="563" t="s">
        <v>8733</v>
      </c>
      <c r="E2474" s="563" t="s">
        <v>8731</v>
      </c>
      <c r="F2474" s="563" t="s">
        <v>8732</v>
      </c>
      <c r="G2474" s="563" t="s">
        <v>8717</v>
      </c>
      <c r="H2474" s="563" t="s">
        <v>857</v>
      </c>
      <c r="I2474" s="563" t="s">
        <v>26753</v>
      </c>
      <c r="J2474" s="563" t="s">
        <v>24001</v>
      </c>
      <c r="K2474" s="563" t="s">
        <v>24001</v>
      </c>
      <c r="L2474" s="563" t="s">
        <v>24001</v>
      </c>
      <c r="M2474" s="563" t="s">
        <v>24001</v>
      </c>
      <c r="N2474" s="563" t="s">
        <v>24001</v>
      </c>
      <c r="O2474" s="564" t="s">
        <v>24001</v>
      </c>
      <c r="P2474" s="564" t="s">
        <v>24001</v>
      </c>
      <c r="Q2474" s="564">
        <v>33148</v>
      </c>
      <c r="R2474" s="564"/>
      <c r="S2474" s="564" t="s">
        <v>30906</v>
      </c>
    </row>
    <row r="2475" spans="1:19" x14ac:dyDescent="0.35">
      <c r="A2475" s="562">
        <v>3624</v>
      </c>
      <c r="B2475" s="563" t="s">
        <v>484</v>
      </c>
      <c r="C2475" s="563" t="s">
        <v>8715</v>
      </c>
      <c r="D2475" s="563" t="s">
        <v>8735</v>
      </c>
      <c r="E2475" s="563" t="s">
        <v>8731</v>
      </c>
      <c r="F2475" s="563" t="s">
        <v>8734</v>
      </c>
      <c r="G2475" s="563" t="s">
        <v>8717</v>
      </c>
      <c r="H2475" s="563" t="s">
        <v>857</v>
      </c>
      <c r="I2475" s="563" t="s">
        <v>27086</v>
      </c>
      <c r="J2475" s="563" t="s">
        <v>24001</v>
      </c>
      <c r="K2475" s="563" t="s">
        <v>24001</v>
      </c>
      <c r="L2475" s="563" t="s">
        <v>24001</v>
      </c>
      <c r="M2475" s="563" t="s">
        <v>24001</v>
      </c>
      <c r="N2475" s="563" t="s">
        <v>24001</v>
      </c>
      <c r="O2475" s="564" t="s">
        <v>24001</v>
      </c>
      <c r="P2475" s="564" t="s">
        <v>24001</v>
      </c>
      <c r="Q2475" s="564">
        <v>33148</v>
      </c>
      <c r="R2475" s="564"/>
      <c r="S2475" s="564" t="s">
        <v>30907</v>
      </c>
    </row>
    <row r="2476" spans="1:19" x14ac:dyDescent="0.35">
      <c r="A2476" s="559">
        <v>3625</v>
      </c>
      <c r="B2476" s="563" t="s">
        <v>484</v>
      </c>
      <c r="C2476" s="563" t="s">
        <v>8715</v>
      </c>
      <c r="D2476" s="563" t="s">
        <v>8737</v>
      </c>
      <c r="E2476" s="563" t="s">
        <v>8731</v>
      </c>
      <c r="F2476" s="563" t="s">
        <v>8736</v>
      </c>
      <c r="G2476" s="563" t="s">
        <v>8717</v>
      </c>
      <c r="H2476" s="563" t="s">
        <v>857</v>
      </c>
      <c r="I2476" s="563" t="s">
        <v>27087</v>
      </c>
      <c r="J2476" s="563" t="s">
        <v>24001</v>
      </c>
      <c r="K2476" s="563" t="s">
        <v>24001</v>
      </c>
      <c r="L2476" s="563" t="s">
        <v>24001</v>
      </c>
      <c r="M2476" s="563" t="s">
        <v>24001</v>
      </c>
      <c r="N2476" s="563" t="s">
        <v>24001</v>
      </c>
      <c r="O2476" s="564" t="s">
        <v>24001</v>
      </c>
      <c r="P2476" s="564" t="s">
        <v>24001</v>
      </c>
      <c r="Q2476" s="564">
        <v>33148</v>
      </c>
      <c r="R2476" s="564"/>
      <c r="S2476" s="564" t="s">
        <v>30908</v>
      </c>
    </row>
    <row r="2477" spans="1:19" x14ac:dyDescent="0.35">
      <c r="A2477" s="559">
        <v>3626</v>
      </c>
      <c r="B2477" s="563" t="s">
        <v>484</v>
      </c>
      <c r="C2477" s="563" t="s">
        <v>8715</v>
      </c>
      <c r="D2477" s="563" t="s">
        <v>8740</v>
      </c>
      <c r="E2477" s="563" t="s">
        <v>24001</v>
      </c>
      <c r="F2477" s="563" t="s">
        <v>8738</v>
      </c>
      <c r="G2477" s="563" t="s">
        <v>8717</v>
      </c>
      <c r="H2477" s="563" t="s">
        <v>8739</v>
      </c>
      <c r="I2477" s="563" t="s">
        <v>26690</v>
      </c>
      <c r="J2477" s="563" t="s">
        <v>24001</v>
      </c>
      <c r="K2477" s="563" t="s">
        <v>154</v>
      </c>
      <c r="L2477" s="563" t="s">
        <v>27630</v>
      </c>
      <c r="M2477" s="563" t="s">
        <v>531</v>
      </c>
      <c r="N2477" s="563" t="s">
        <v>28712</v>
      </c>
      <c r="O2477" s="564" t="s">
        <v>24001</v>
      </c>
      <c r="P2477" s="564" t="s">
        <v>24001</v>
      </c>
      <c r="Q2477" s="564">
        <v>33148</v>
      </c>
      <c r="R2477" s="564"/>
      <c r="S2477" s="564" t="s">
        <v>30909</v>
      </c>
    </row>
    <row r="2478" spans="1:19" x14ac:dyDescent="0.35">
      <c r="A2478" s="562">
        <v>3627</v>
      </c>
      <c r="B2478" s="563" t="s">
        <v>484</v>
      </c>
      <c r="C2478" s="563" t="s">
        <v>8715</v>
      </c>
      <c r="D2478" s="563" t="s">
        <v>8744</v>
      </c>
      <c r="E2478" s="563" t="s">
        <v>8741</v>
      </c>
      <c r="F2478" s="563" t="s">
        <v>8742</v>
      </c>
      <c r="G2478" s="563" t="s">
        <v>8717</v>
      </c>
      <c r="H2478" s="563" t="s">
        <v>8743</v>
      </c>
      <c r="I2478" s="563" t="s">
        <v>26690</v>
      </c>
      <c r="J2478" s="563" t="s">
        <v>109</v>
      </c>
      <c r="K2478" s="563" t="s">
        <v>24001</v>
      </c>
      <c r="L2478" s="563" t="s">
        <v>24001</v>
      </c>
      <c r="M2478" s="563" t="s">
        <v>24001</v>
      </c>
      <c r="N2478" s="563" t="s">
        <v>24001</v>
      </c>
      <c r="O2478" s="564" t="s">
        <v>24001</v>
      </c>
      <c r="P2478" s="564" t="s">
        <v>24001</v>
      </c>
      <c r="Q2478" s="564">
        <v>33148</v>
      </c>
      <c r="R2478" s="564"/>
      <c r="S2478" s="564" t="s">
        <v>30910</v>
      </c>
    </row>
    <row r="2479" spans="1:19" x14ac:dyDescent="0.35">
      <c r="A2479" s="559">
        <v>3628</v>
      </c>
      <c r="B2479" s="563" t="s">
        <v>484</v>
      </c>
      <c r="C2479" s="563" t="s">
        <v>8715</v>
      </c>
      <c r="D2479" s="563" t="s">
        <v>8747</v>
      </c>
      <c r="E2479" s="563" t="s">
        <v>8745</v>
      </c>
      <c r="F2479" s="563" t="s">
        <v>8746</v>
      </c>
      <c r="G2479" s="563" t="s">
        <v>8717</v>
      </c>
      <c r="H2479" s="563" t="s">
        <v>8598</v>
      </c>
      <c r="I2479" s="563" t="s">
        <v>26690</v>
      </c>
      <c r="J2479" s="563" t="s">
        <v>24001</v>
      </c>
      <c r="K2479" s="563" t="s">
        <v>24001</v>
      </c>
      <c r="L2479" s="563" t="s">
        <v>24001</v>
      </c>
      <c r="M2479" s="563" t="s">
        <v>24001</v>
      </c>
      <c r="N2479" s="563" t="s">
        <v>24001</v>
      </c>
      <c r="O2479" s="564" t="s">
        <v>24001</v>
      </c>
      <c r="P2479" s="564" t="s">
        <v>24001</v>
      </c>
      <c r="Q2479" s="564">
        <v>33148</v>
      </c>
      <c r="R2479" s="564"/>
      <c r="S2479" s="564" t="s">
        <v>30911</v>
      </c>
    </row>
    <row r="2480" spans="1:19" x14ac:dyDescent="0.35">
      <c r="A2480" s="559">
        <v>3629</v>
      </c>
      <c r="B2480" s="563" t="s">
        <v>484</v>
      </c>
      <c r="C2480" s="563" t="s">
        <v>8715</v>
      </c>
      <c r="D2480" s="563" t="s">
        <v>8751</v>
      </c>
      <c r="E2480" s="563" t="s">
        <v>8748</v>
      </c>
      <c r="F2480" s="563" t="s">
        <v>8749</v>
      </c>
      <c r="G2480" s="563" t="s">
        <v>8717</v>
      </c>
      <c r="H2480" s="563" t="s">
        <v>8750</v>
      </c>
      <c r="I2480" s="563" t="s">
        <v>26690</v>
      </c>
      <c r="J2480" s="563" t="s">
        <v>24001</v>
      </c>
      <c r="K2480" s="563" t="s">
        <v>24001</v>
      </c>
      <c r="L2480" s="563" t="s">
        <v>24001</v>
      </c>
      <c r="M2480" s="563" t="s">
        <v>24001</v>
      </c>
      <c r="N2480" s="563" t="s">
        <v>24001</v>
      </c>
      <c r="O2480" s="564" t="s">
        <v>24001</v>
      </c>
      <c r="P2480" s="564" t="s">
        <v>24001</v>
      </c>
      <c r="Q2480" s="564">
        <v>33148</v>
      </c>
      <c r="R2480" s="564"/>
      <c r="S2480" s="564" t="s">
        <v>30912</v>
      </c>
    </row>
    <row r="2481" spans="1:19" x14ac:dyDescent="0.35">
      <c r="A2481" s="562">
        <v>3630</v>
      </c>
      <c r="B2481" s="563" t="s">
        <v>484</v>
      </c>
      <c r="C2481" s="563" t="s">
        <v>8715</v>
      </c>
      <c r="D2481" s="563" t="s">
        <v>8754</v>
      </c>
      <c r="E2481" s="563" t="s">
        <v>8752</v>
      </c>
      <c r="F2481" s="563" t="s">
        <v>8753</v>
      </c>
      <c r="G2481" s="563" t="s">
        <v>8717</v>
      </c>
      <c r="H2481" s="563" t="s">
        <v>55</v>
      </c>
      <c r="I2481" s="563" t="s">
        <v>26690</v>
      </c>
      <c r="J2481" s="563" t="s">
        <v>24001</v>
      </c>
      <c r="K2481" s="563" t="s">
        <v>24001</v>
      </c>
      <c r="L2481" s="563" t="s">
        <v>24001</v>
      </c>
      <c r="M2481" s="563" t="s">
        <v>24001</v>
      </c>
      <c r="N2481" s="563" t="s">
        <v>24001</v>
      </c>
      <c r="O2481" s="564" t="s">
        <v>24001</v>
      </c>
      <c r="P2481" s="564" t="s">
        <v>24001</v>
      </c>
      <c r="Q2481" s="564">
        <v>33148</v>
      </c>
      <c r="R2481" s="564"/>
      <c r="S2481" s="564" t="s">
        <v>8754</v>
      </c>
    </row>
    <row r="2482" spans="1:19" x14ac:dyDescent="0.35">
      <c r="A2482" s="559">
        <v>3631</v>
      </c>
      <c r="B2482" s="563" t="s">
        <v>484</v>
      </c>
      <c r="C2482" s="563" t="s">
        <v>8715</v>
      </c>
      <c r="D2482" s="563" t="s">
        <v>8757</v>
      </c>
      <c r="E2482" s="563" t="s">
        <v>24001</v>
      </c>
      <c r="F2482" s="563" t="s">
        <v>8755</v>
      </c>
      <c r="G2482" s="563" t="s">
        <v>8717</v>
      </c>
      <c r="H2482" s="563" t="s">
        <v>8756</v>
      </c>
      <c r="I2482" s="563" t="s">
        <v>26690</v>
      </c>
      <c r="J2482" s="563" t="s">
        <v>24001</v>
      </c>
      <c r="K2482" s="563" t="s">
        <v>62</v>
      </c>
      <c r="L2482" s="563" t="s">
        <v>27595</v>
      </c>
      <c r="M2482" s="563" t="s">
        <v>24001</v>
      </c>
      <c r="N2482" s="563" t="s">
        <v>24001</v>
      </c>
      <c r="O2482" s="564" t="s">
        <v>24001</v>
      </c>
      <c r="P2482" s="564" t="s">
        <v>24001</v>
      </c>
      <c r="Q2482" s="564">
        <v>33148</v>
      </c>
      <c r="R2482" s="564"/>
      <c r="S2482" s="564" t="s">
        <v>30913</v>
      </c>
    </row>
    <row r="2483" spans="1:19" x14ac:dyDescent="0.35">
      <c r="A2483" s="559">
        <v>4657</v>
      </c>
      <c r="B2483" s="563" t="s">
        <v>484</v>
      </c>
      <c r="C2483" s="563" t="s">
        <v>10429</v>
      </c>
      <c r="D2483" s="563" t="s">
        <v>24784</v>
      </c>
      <c r="E2483" s="563" t="s">
        <v>24785</v>
      </c>
      <c r="F2483" s="563" t="s">
        <v>24786</v>
      </c>
      <c r="G2483" s="563" t="s">
        <v>10432</v>
      </c>
      <c r="H2483" s="563" t="s">
        <v>1984</v>
      </c>
      <c r="I2483" s="563" t="s">
        <v>26691</v>
      </c>
      <c r="J2483" s="563" t="s">
        <v>109</v>
      </c>
      <c r="K2483" s="563" t="s">
        <v>24001</v>
      </c>
      <c r="L2483" s="563" t="s">
        <v>24001</v>
      </c>
      <c r="M2483" s="563" t="s">
        <v>24001</v>
      </c>
      <c r="N2483" s="563" t="s">
        <v>24001</v>
      </c>
      <c r="O2483" s="564" t="s">
        <v>24001</v>
      </c>
      <c r="P2483" s="564" t="s">
        <v>24001</v>
      </c>
      <c r="Q2483" s="564">
        <v>43676</v>
      </c>
      <c r="R2483" s="564"/>
      <c r="S2483" s="564" t="s">
        <v>30914</v>
      </c>
    </row>
    <row r="2484" spans="1:19" x14ac:dyDescent="0.35">
      <c r="A2484" s="562">
        <v>4658</v>
      </c>
      <c r="B2484" s="563" t="s">
        <v>484</v>
      </c>
      <c r="C2484" s="563" t="s">
        <v>10429</v>
      </c>
      <c r="D2484" s="563" t="s">
        <v>10433</v>
      </c>
      <c r="E2484" s="563" t="s">
        <v>24785</v>
      </c>
      <c r="F2484" s="563" t="s">
        <v>10431</v>
      </c>
      <c r="G2484" s="563" t="s">
        <v>10432</v>
      </c>
      <c r="H2484" s="563" t="s">
        <v>1984</v>
      </c>
      <c r="I2484" s="563" t="s">
        <v>26757</v>
      </c>
      <c r="J2484" s="563" t="s">
        <v>109</v>
      </c>
      <c r="K2484" s="563" t="s">
        <v>24001</v>
      </c>
      <c r="L2484" s="563" t="s">
        <v>24001</v>
      </c>
      <c r="M2484" s="563" t="s">
        <v>24001</v>
      </c>
      <c r="N2484" s="563" t="s">
        <v>24001</v>
      </c>
      <c r="O2484" s="564" t="s">
        <v>24001</v>
      </c>
      <c r="P2484" s="564" t="s">
        <v>26697</v>
      </c>
      <c r="Q2484" s="564">
        <v>33148</v>
      </c>
      <c r="R2484" s="564">
        <v>40268.433784722198</v>
      </c>
      <c r="S2484" s="564" t="s">
        <v>30915</v>
      </c>
    </row>
    <row r="2485" spans="1:19" x14ac:dyDescent="0.35">
      <c r="A2485" s="559">
        <v>4659</v>
      </c>
      <c r="B2485" s="563" t="s">
        <v>484</v>
      </c>
      <c r="C2485" s="563" t="s">
        <v>10429</v>
      </c>
      <c r="D2485" s="563" t="s">
        <v>10435</v>
      </c>
      <c r="E2485" s="563" t="s">
        <v>10430</v>
      </c>
      <c r="F2485" s="563" t="s">
        <v>10434</v>
      </c>
      <c r="G2485" s="563" t="s">
        <v>10432</v>
      </c>
      <c r="H2485" s="563" t="s">
        <v>1984</v>
      </c>
      <c r="I2485" s="563" t="s">
        <v>26786</v>
      </c>
      <c r="J2485" s="563" t="s">
        <v>109</v>
      </c>
      <c r="K2485" s="563" t="s">
        <v>24001</v>
      </c>
      <c r="L2485" s="563" t="s">
        <v>24001</v>
      </c>
      <c r="M2485" s="563" t="s">
        <v>24001</v>
      </c>
      <c r="N2485" s="563" t="s">
        <v>24001</v>
      </c>
      <c r="O2485" s="564" t="s">
        <v>24001</v>
      </c>
      <c r="P2485" s="564" t="s">
        <v>26697</v>
      </c>
      <c r="Q2485" s="564">
        <v>40268</v>
      </c>
      <c r="R2485" s="564"/>
      <c r="S2485" s="564" t="s">
        <v>30916</v>
      </c>
    </row>
    <row r="2486" spans="1:19" x14ac:dyDescent="0.35">
      <c r="A2486" s="559">
        <v>4660</v>
      </c>
      <c r="B2486" s="563" t="s">
        <v>484</v>
      </c>
      <c r="C2486" s="563" t="s">
        <v>10429</v>
      </c>
      <c r="D2486" s="563" t="s">
        <v>10439</v>
      </c>
      <c r="E2486" s="563" t="s">
        <v>10436</v>
      </c>
      <c r="F2486" s="563" t="s">
        <v>10437</v>
      </c>
      <c r="G2486" s="563" t="s">
        <v>10432</v>
      </c>
      <c r="H2486" s="563" t="s">
        <v>10438</v>
      </c>
      <c r="I2486" s="563" t="s">
        <v>26690</v>
      </c>
      <c r="J2486" s="563" t="s">
        <v>109</v>
      </c>
      <c r="K2486" s="563" t="s">
        <v>24001</v>
      </c>
      <c r="L2486" s="563" t="s">
        <v>24001</v>
      </c>
      <c r="M2486" s="563" t="s">
        <v>24001</v>
      </c>
      <c r="N2486" s="563" t="s">
        <v>24001</v>
      </c>
      <c r="O2486" s="564" t="s">
        <v>24001</v>
      </c>
      <c r="P2486" s="564" t="s">
        <v>24001</v>
      </c>
      <c r="Q2486" s="564">
        <v>41218</v>
      </c>
      <c r="R2486" s="564"/>
      <c r="S2486" s="564" t="s">
        <v>30917</v>
      </c>
    </row>
    <row r="2487" spans="1:19" x14ac:dyDescent="0.35">
      <c r="A2487" s="562">
        <v>4661</v>
      </c>
      <c r="B2487" s="563" t="s">
        <v>484</v>
      </c>
      <c r="C2487" s="563" t="s">
        <v>10429</v>
      </c>
      <c r="D2487" s="563" t="s">
        <v>24787</v>
      </c>
      <c r="E2487" s="563" t="s">
        <v>24788</v>
      </c>
      <c r="F2487" s="563" t="s">
        <v>24789</v>
      </c>
      <c r="G2487" s="563" t="s">
        <v>10432</v>
      </c>
      <c r="H2487" s="563" t="s">
        <v>55</v>
      </c>
      <c r="I2487" s="563" t="s">
        <v>26690</v>
      </c>
      <c r="J2487" s="563" t="s">
        <v>109</v>
      </c>
      <c r="K2487" s="563" t="s">
        <v>24001</v>
      </c>
      <c r="L2487" s="563" t="s">
        <v>24001</v>
      </c>
      <c r="M2487" s="563" t="s">
        <v>24001</v>
      </c>
      <c r="N2487" s="563" t="s">
        <v>24001</v>
      </c>
      <c r="O2487" s="564" t="s">
        <v>24001</v>
      </c>
      <c r="P2487" s="564" t="s">
        <v>24001</v>
      </c>
      <c r="Q2487" s="564">
        <v>43676</v>
      </c>
      <c r="R2487" s="564"/>
      <c r="S2487" s="564" t="s">
        <v>24787</v>
      </c>
    </row>
    <row r="2488" spans="1:19" x14ac:dyDescent="0.35">
      <c r="A2488" s="559">
        <v>456</v>
      </c>
      <c r="B2488" s="563" t="s">
        <v>484</v>
      </c>
      <c r="C2488" s="563" t="s">
        <v>16255</v>
      </c>
      <c r="D2488" s="563" t="s">
        <v>30918</v>
      </c>
      <c r="E2488" s="563" t="s">
        <v>24001</v>
      </c>
      <c r="F2488" s="563" t="s">
        <v>16280</v>
      </c>
      <c r="G2488" s="563" t="s">
        <v>16278</v>
      </c>
      <c r="H2488" s="563" t="s">
        <v>6507</v>
      </c>
      <c r="I2488" s="563" t="s">
        <v>30919</v>
      </c>
      <c r="J2488" s="563" t="s">
        <v>109</v>
      </c>
      <c r="K2488" s="563" t="s">
        <v>24001</v>
      </c>
      <c r="L2488" s="563" t="s">
        <v>24001</v>
      </c>
      <c r="M2488" s="563" t="s">
        <v>24001</v>
      </c>
      <c r="N2488" s="563" t="s">
        <v>24001</v>
      </c>
      <c r="O2488" s="564" t="s">
        <v>24001</v>
      </c>
      <c r="P2488" s="564" t="s">
        <v>24001</v>
      </c>
      <c r="Q2488" s="564">
        <v>40906</v>
      </c>
      <c r="R2488" s="564">
        <v>44680.6227546296</v>
      </c>
      <c r="S2488" s="564" t="s">
        <v>30920</v>
      </c>
    </row>
    <row r="2489" spans="1:19" x14ac:dyDescent="0.35">
      <c r="A2489" s="559">
        <v>457</v>
      </c>
      <c r="B2489" s="563" t="s">
        <v>484</v>
      </c>
      <c r="C2489" s="563" t="s">
        <v>16255</v>
      </c>
      <c r="D2489" s="563" t="s">
        <v>30921</v>
      </c>
      <c r="E2489" s="563" t="s">
        <v>16278</v>
      </c>
      <c r="F2489" s="563" t="s">
        <v>16279</v>
      </c>
      <c r="G2489" s="563" t="s">
        <v>16278</v>
      </c>
      <c r="H2489" s="563" t="s">
        <v>30922</v>
      </c>
      <c r="I2489" s="563" t="s">
        <v>26690</v>
      </c>
      <c r="J2489" s="563" t="s">
        <v>109</v>
      </c>
      <c r="K2489" s="563" t="s">
        <v>24001</v>
      </c>
      <c r="L2489" s="563" t="s">
        <v>24001</v>
      </c>
      <c r="M2489" s="563" t="s">
        <v>24001</v>
      </c>
      <c r="N2489" s="563" t="s">
        <v>24001</v>
      </c>
      <c r="O2489" s="564" t="s">
        <v>24001</v>
      </c>
      <c r="P2489" s="564" t="s">
        <v>24001</v>
      </c>
      <c r="Q2489" s="564">
        <v>33148</v>
      </c>
      <c r="R2489" s="564">
        <v>44693.728553240697</v>
      </c>
      <c r="S2489" s="564" t="s">
        <v>30923</v>
      </c>
    </row>
    <row r="2490" spans="1:19" x14ac:dyDescent="0.35">
      <c r="A2490" s="562">
        <v>2858</v>
      </c>
      <c r="B2490" s="563" t="s">
        <v>484</v>
      </c>
      <c r="C2490" s="563" t="s">
        <v>9652</v>
      </c>
      <c r="D2490" s="563" t="s">
        <v>9678</v>
      </c>
      <c r="E2490" s="563" t="s">
        <v>9675</v>
      </c>
      <c r="F2490" s="563" t="s">
        <v>9676</v>
      </c>
      <c r="G2490" s="563" t="s">
        <v>9675</v>
      </c>
      <c r="H2490" s="563" t="s">
        <v>9677</v>
      </c>
      <c r="I2490" s="563" t="s">
        <v>26690</v>
      </c>
      <c r="J2490" s="563" t="s">
        <v>109</v>
      </c>
      <c r="K2490" s="563" t="s">
        <v>24001</v>
      </c>
      <c r="L2490" s="563" t="s">
        <v>24001</v>
      </c>
      <c r="M2490" s="563" t="s">
        <v>24001</v>
      </c>
      <c r="N2490" s="563" t="s">
        <v>24001</v>
      </c>
      <c r="O2490" s="564" t="s">
        <v>24001</v>
      </c>
      <c r="P2490" s="564" t="s">
        <v>24001</v>
      </c>
      <c r="Q2490" s="564">
        <v>33148</v>
      </c>
      <c r="R2490" s="564">
        <v>39533</v>
      </c>
      <c r="S2490" s="564" t="s">
        <v>30924</v>
      </c>
    </row>
    <row r="2491" spans="1:19" x14ac:dyDescent="0.35">
      <c r="A2491" s="559">
        <v>1470</v>
      </c>
      <c r="B2491" s="563" t="s">
        <v>484</v>
      </c>
      <c r="C2491" s="563" t="s">
        <v>3680</v>
      </c>
      <c r="D2491" s="563" t="s">
        <v>3695</v>
      </c>
      <c r="E2491" s="563" t="s">
        <v>3691</v>
      </c>
      <c r="F2491" s="563" t="s">
        <v>3692</v>
      </c>
      <c r="G2491" s="563" t="s">
        <v>3693</v>
      </c>
      <c r="H2491" s="563" t="s">
        <v>3694</v>
      </c>
      <c r="I2491" s="563" t="s">
        <v>26690</v>
      </c>
      <c r="J2491" s="563" t="s">
        <v>109</v>
      </c>
      <c r="K2491" s="563" t="s">
        <v>24001</v>
      </c>
      <c r="L2491" s="563" t="s">
        <v>24001</v>
      </c>
      <c r="M2491" s="563" t="s">
        <v>24001</v>
      </c>
      <c r="N2491" s="563" t="s">
        <v>24001</v>
      </c>
      <c r="O2491" s="564" t="s">
        <v>24001</v>
      </c>
      <c r="P2491" s="564" t="s">
        <v>24001</v>
      </c>
      <c r="Q2491" s="564">
        <v>33148</v>
      </c>
      <c r="R2491" s="564"/>
      <c r="S2491" s="564" t="s">
        <v>30925</v>
      </c>
    </row>
    <row r="2492" spans="1:19" x14ac:dyDescent="0.35">
      <c r="A2492" s="559">
        <v>1471</v>
      </c>
      <c r="B2492" s="563" t="s">
        <v>484</v>
      </c>
      <c r="C2492" s="563" t="s">
        <v>3680</v>
      </c>
      <c r="D2492" s="563" t="s">
        <v>3699</v>
      </c>
      <c r="E2492" s="563" t="s">
        <v>3696</v>
      </c>
      <c r="F2492" s="563" t="s">
        <v>3697</v>
      </c>
      <c r="G2492" s="563" t="s">
        <v>3693</v>
      </c>
      <c r="H2492" s="563" t="s">
        <v>3698</v>
      </c>
      <c r="I2492" s="563" t="s">
        <v>26690</v>
      </c>
      <c r="J2492" s="563" t="s">
        <v>109</v>
      </c>
      <c r="K2492" s="563" t="s">
        <v>24001</v>
      </c>
      <c r="L2492" s="563" t="s">
        <v>24001</v>
      </c>
      <c r="M2492" s="563" t="s">
        <v>24001</v>
      </c>
      <c r="N2492" s="563" t="s">
        <v>24001</v>
      </c>
      <c r="O2492" s="564" t="s">
        <v>24001</v>
      </c>
      <c r="P2492" s="564" t="s">
        <v>24001</v>
      </c>
      <c r="Q2492" s="564">
        <v>33148</v>
      </c>
      <c r="R2492" s="564">
        <v>38404</v>
      </c>
      <c r="S2492" s="564" t="s">
        <v>30926</v>
      </c>
    </row>
    <row r="2493" spans="1:19" x14ac:dyDescent="0.35">
      <c r="A2493" s="562">
        <v>1472</v>
      </c>
      <c r="B2493" s="563" t="s">
        <v>484</v>
      </c>
      <c r="C2493" s="563" t="s">
        <v>3680</v>
      </c>
      <c r="D2493" s="563" t="s">
        <v>3703</v>
      </c>
      <c r="E2493" s="563" t="s">
        <v>3700</v>
      </c>
      <c r="F2493" s="563" t="s">
        <v>3701</v>
      </c>
      <c r="G2493" s="563" t="s">
        <v>3693</v>
      </c>
      <c r="H2493" s="563" t="s">
        <v>3702</v>
      </c>
      <c r="I2493" s="563" t="s">
        <v>26690</v>
      </c>
      <c r="J2493" s="563" t="s">
        <v>109</v>
      </c>
      <c r="K2493" s="563" t="s">
        <v>24001</v>
      </c>
      <c r="L2493" s="563" t="s">
        <v>24001</v>
      </c>
      <c r="M2493" s="563" t="s">
        <v>24001</v>
      </c>
      <c r="N2493" s="563" t="s">
        <v>24001</v>
      </c>
      <c r="O2493" s="564" t="s">
        <v>24001</v>
      </c>
      <c r="P2493" s="564" t="s">
        <v>24001</v>
      </c>
      <c r="Q2493" s="564">
        <v>33148</v>
      </c>
      <c r="R2493" s="564"/>
      <c r="S2493" s="564" t="s">
        <v>30927</v>
      </c>
    </row>
    <row r="2494" spans="1:19" x14ac:dyDescent="0.35">
      <c r="A2494" s="559">
        <v>1473</v>
      </c>
      <c r="B2494" s="563" t="s">
        <v>484</v>
      </c>
      <c r="C2494" s="563" t="s">
        <v>3680</v>
      </c>
      <c r="D2494" s="563" t="s">
        <v>3706</v>
      </c>
      <c r="E2494" s="563" t="s">
        <v>3704</v>
      </c>
      <c r="F2494" s="563" t="s">
        <v>3705</v>
      </c>
      <c r="G2494" s="563" t="s">
        <v>3693</v>
      </c>
      <c r="H2494" s="563" t="s">
        <v>2878</v>
      </c>
      <c r="I2494" s="563" t="s">
        <v>26690</v>
      </c>
      <c r="J2494" s="563" t="s">
        <v>109</v>
      </c>
      <c r="K2494" s="563" t="s">
        <v>24001</v>
      </c>
      <c r="L2494" s="563" t="s">
        <v>24001</v>
      </c>
      <c r="M2494" s="563" t="s">
        <v>24001</v>
      </c>
      <c r="N2494" s="563" t="s">
        <v>24001</v>
      </c>
      <c r="O2494" s="564" t="s">
        <v>24001</v>
      </c>
      <c r="P2494" s="564" t="s">
        <v>24001</v>
      </c>
      <c r="Q2494" s="564">
        <v>33148</v>
      </c>
      <c r="R2494" s="564"/>
      <c r="S2494" s="564" t="s">
        <v>30928</v>
      </c>
    </row>
    <row r="2495" spans="1:19" x14ac:dyDescent="0.35">
      <c r="A2495" s="559">
        <v>1474</v>
      </c>
      <c r="B2495" s="563" t="s">
        <v>484</v>
      </c>
      <c r="C2495" s="563" t="s">
        <v>3680</v>
      </c>
      <c r="D2495" s="563" t="s">
        <v>3710</v>
      </c>
      <c r="E2495" s="563" t="s">
        <v>3707</v>
      </c>
      <c r="F2495" s="563" t="s">
        <v>3708</v>
      </c>
      <c r="G2495" s="563" t="s">
        <v>3693</v>
      </c>
      <c r="H2495" s="563" t="s">
        <v>3709</v>
      </c>
      <c r="I2495" s="563" t="s">
        <v>26839</v>
      </c>
      <c r="J2495" s="563" t="s">
        <v>109</v>
      </c>
      <c r="K2495" s="563" t="s">
        <v>24001</v>
      </c>
      <c r="L2495" s="563" t="s">
        <v>24001</v>
      </c>
      <c r="M2495" s="563" t="s">
        <v>24001</v>
      </c>
      <c r="N2495" s="563" t="s">
        <v>24001</v>
      </c>
      <c r="O2495" s="564" t="s">
        <v>24001</v>
      </c>
      <c r="P2495" s="564" t="s">
        <v>24001</v>
      </c>
      <c r="Q2495" s="564">
        <v>33148</v>
      </c>
      <c r="R2495" s="564"/>
      <c r="S2495" s="564" t="s">
        <v>30929</v>
      </c>
    </row>
    <row r="2496" spans="1:19" x14ac:dyDescent="0.35">
      <c r="A2496" s="562">
        <v>1475</v>
      </c>
      <c r="B2496" s="563" t="s">
        <v>484</v>
      </c>
      <c r="C2496" s="563" t="s">
        <v>3680</v>
      </c>
      <c r="D2496" s="563" t="s">
        <v>3714</v>
      </c>
      <c r="E2496" s="563" t="s">
        <v>3711</v>
      </c>
      <c r="F2496" s="563" t="s">
        <v>3712</v>
      </c>
      <c r="G2496" s="563" t="s">
        <v>3693</v>
      </c>
      <c r="H2496" s="563" t="s">
        <v>3713</v>
      </c>
      <c r="I2496" s="563" t="s">
        <v>26840</v>
      </c>
      <c r="J2496" s="563" t="s">
        <v>109</v>
      </c>
      <c r="K2496" s="563" t="s">
        <v>24001</v>
      </c>
      <c r="L2496" s="563" t="s">
        <v>24001</v>
      </c>
      <c r="M2496" s="563" t="s">
        <v>24001</v>
      </c>
      <c r="N2496" s="563" t="s">
        <v>24001</v>
      </c>
      <c r="O2496" s="564" t="s">
        <v>24001</v>
      </c>
      <c r="P2496" s="564" t="s">
        <v>24001</v>
      </c>
      <c r="Q2496" s="564">
        <v>33148</v>
      </c>
      <c r="R2496" s="564"/>
      <c r="S2496" s="564" t="s">
        <v>30930</v>
      </c>
    </row>
    <row r="2497" spans="1:19" x14ac:dyDescent="0.35">
      <c r="A2497" s="559">
        <v>1476</v>
      </c>
      <c r="B2497" s="563" t="s">
        <v>484</v>
      </c>
      <c r="C2497" s="563" t="s">
        <v>3680</v>
      </c>
      <c r="D2497" s="563" t="s">
        <v>3716</v>
      </c>
      <c r="E2497" s="563" t="s">
        <v>24001</v>
      </c>
      <c r="F2497" s="563" t="s">
        <v>3715</v>
      </c>
      <c r="G2497" s="563" t="s">
        <v>3693</v>
      </c>
      <c r="H2497" s="563" t="s">
        <v>2771</v>
      </c>
      <c r="I2497" s="563" t="s">
        <v>26841</v>
      </c>
      <c r="J2497" s="563" t="s">
        <v>109</v>
      </c>
      <c r="K2497" s="563" t="s">
        <v>24001</v>
      </c>
      <c r="L2497" s="563" t="s">
        <v>24001</v>
      </c>
      <c r="M2497" s="563" t="s">
        <v>24001</v>
      </c>
      <c r="N2497" s="563" t="s">
        <v>24001</v>
      </c>
      <c r="O2497" s="564" t="s">
        <v>24001</v>
      </c>
      <c r="P2497" s="564" t="s">
        <v>24001</v>
      </c>
      <c r="Q2497" s="564">
        <v>40051</v>
      </c>
      <c r="R2497" s="564"/>
      <c r="S2497" s="564" t="s">
        <v>30931</v>
      </c>
    </row>
    <row r="2498" spans="1:19" x14ac:dyDescent="0.35">
      <c r="A2498" s="559">
        <v>1477</v>
      </c>
      <c r="B2498" s="563" t="s">
        <v>484</v>
      </c>
      <c r="C2498" s="563" t="s">
        <v>3680</v>
      </c>
      <c r="D2498" s="563" t="s">
        <v>3719</v>
      </c>
      <c r="E2498" s="563" t="s">
        <v>3717</v>
      </c>
      <c r="F2498" s="563" t="s">
        <v>3718</v>
      </c>
      <c r="G2498" s="563" t="s">
        <v>3693</v>
      </c>
      <c r="H2498" s="563" t="s">
        <v>2771</v>
      </c>
      <c r="I2498" s="563" t="s">
        <v>26842</v>
      </c>
      <c r="J2498" s="563" t="s">
        <v>109</v>
      </c>
      <c r="K2498" s="563" t="s">
        <v>24001</v>
      </c>
      <c r="L2498" s="563" t="s">
        <v>24001</v>
      </c>
      <c r="M2498" s="563" t="s">
        <v>24001</v>
      </c>
      <c r="N2498" s="563" t="s">
        <v>24001</v>
      </c>
      <c r="O2498" s="564" t="s">
        <v>24001</v>
      </c>
      <c r="P2498" s="564" t="s">
        <v>24001</v>
      </c>
      <c r="Q2498" s="564">
        <v>33148</v>
      </c>
      <c r="R2498" s="564">
        <v>38404</v>
      </c>
      <c r="S2498" s="564" t="s">
        <v>30932</v>
      </c>
    </row>
    <row r="2499" spans="1:19" x14ac:dyDescent="0.35">
      <c r="A2499" s="562">
        <v>1478</v>
      </c>
      <c r="B2499" s="563" t="s">
        <v>484</v>
      </c>
      <c r="C2499" s="563" t="s">
        <v>3680</v>
      </c>
      <c r="D2499" s="563" t="s">
        <v>3778</v>
      </c>
      <c r="E2499" s="563" t="s">
        <v>3776</v>
      </c>
      <c r="F2499" s="563" t="s">
        <v>3777</v>
      </c>
      <c r="G2499" s="563" t="s">
        <v>3693</v>
      </c>
      <c r="H2499" s="563" t="s">
        <v>55</v>
      </c>
      <c r="I2499" s="563" t="s">
        <v>26690</v>
      </c>
      <c r="J2499" s="563" t="s">
        <v>109</v>
      </c>
      <c r="K2499" s="563" t="s">
        <v>24001</v>
      </c>
      <c r="L2499" s="563" t="s">
        <v>24001</v>
      </c>
      <c r="M2499" s="563" t="s">
        <v>24001</v>
      </c>
      <c r="N2499" s="563" t="s">
        <v>24001</v>
      </c>
      <c r="O2499" s="564" t="s">
        <v>24001</v>
      </c>
      <c r="P2499" s="564" t="s">
        <v>24001</v>
      </c>
      <c r="Q2499" s="564">
        <v>33148</v>
      </c>
      <c r="R2499" s="564"/>
      <c r="S2499" s="564" t="s">
        <v>3778</v>
      </c>
    </row>
    <row r="2500" spans="1:19" x14ac:dyDescent="0.35">
      <c r="A2500" s="559">
        <v>6095</v>
      </c>
      <c r="B2500" s="563" t="s">
        <v>484</v>
      </c>
      <c r="C2500" s="563" t="s">
        <v>3680</v>
      </c>
      <c r="D2500" s="563" t="s">
        <v>3782</v>
      </c>
      <c r="E2500" s="563" t="s">
        <v>3779</v>
      </c>
      <c r="F2500" s="563" t="s">
        <v>3780</v>
      </c>
      <c r="G2500" s="563" t="s">
        <v>3781</v>
      </c>
      <c r="H2500" s="563" t="s">
        <v>55</v>
      </c>
      <c r="I2500" s="563" t="s">
        <v>26690</v>
      </c>
      <c r="J2500" s="563" t="s">
        <v>109</v>
      </c>
      <c r="K2500" s="563" t="s">
        <v>24001</v>
      </c>
      <c r="L2500" s="563" t="s">
        <v>24001</v>
      </c>
      <c r="M2500" s="563" t="s">
        <v>24001</v>
      </c>
      <c r="N2500" s="563" t="s">
        <v>24001</v>
      </c>
      <c r="O2500" s="564" t="s">
        <v>24001</v>
      </c>
      <c r="P2500" s="564" t="s">
        <v>24001</v>
      </c>
      <c r="Q2500" s="564">
        <v>33148</v>
      </c>
      <c r="R2500" s="564"/>
      <c r="S2500" s="564" t="s">
        <v>3782</v>
      </c>
    </row>
    <row r="2501" spans="1:19" x14ac:dyDescent="0.35">
      <c r="A2501" s="559">
        <v>805</v>
      </c>
      <c r="B2501" s="563" t="s">
        <v>484</v>
      </c>
      <c r="C2501" s="563" t="s">
        <v>18666</v>
      </c>
      <c r="D2501" s="563" t="s">
        <v>18966</v>
      </c>
      <c r="E2501" s="563" t="s">
        <v>18963</v>
      </c>
      <c r="F2501" s="563" t="s">
        <v>18964</v>
      </c>
      <c r="G2501" s="563" t="s">
        <v>18965</v>
      </c>
      <c r="H2501" s="563" t="s">
        <v>4959</v>
      </c>
      <c r="I2501" s="563" t="s">
        <v>26690</v>
      </c>
      <c r="J2501" s="563" t="s">
        <v>24001</v>
      </c>
      <c r="K2501" s="563" t="s">
        <v>24001</v>
      </c>
      <c r="L2501" s="563" t="s">
        <v>24001</v>
      </c>
      <c r="M2501" s="563" t="s">
        <v>24001</v>
      </c>
      <c r="N2501" s="563" t="s">
        <v>24001</v>
      </c>
      <c r="O2501" s="564" t="s">
        <v>24001</v>
      </c>
      <c r="P2501" s="564" t="s">
        <v>24001</v>
      </c>
      <c r="Q2501" s="564">
        <v>33148</v>
      </c>
      <c r="R2501" s="564"/>
      <c r="S2501" s="564" t="s">
        <v>30933</v>
      </c>
    </row>
    <row r="2502" spans="1:19" x14ac:dyDescent="0.35">
      <c r="A2502" s="562">
        <v>806</v>
      </c>
      <c r="B2502" s="563" t="s">
        <v>484</v>
      </c>
      <c r="C2502" s="563" t="s">
        <v>18666</v>
      </c>
      <c r="D2502" s="563" t="s">
        <v>18969</v>
      </c>
      <c r="E2502" s="563" t="s">
        <v>18967</v>
      </c>
      <c r="F2502" s="563" t="s">
        <v>18968</v>
      </c>
      <c r="G2502" s="563" t="s">
        <v>18965</v>
      </c>
      <c r="H2502" s="563" t="s">
        <v>12444</v>
      </c>
      <c r="I2502" s="563" t="s">
        <v>26690</v>
      </c>
      <c r="J2502" s="563" t="s">
        <v>24001</v>
      </c>
      <c r="K2502" s="563" t="s">
        <v>62</v>
      </c>
      <c r="L2502" s="563" t="s">
        <v>24001</v>
      </c>
      <c r="M2502" s="563" t="s">
        <v>24001</v>
      </c>
      <c r="N2502" s="563" t="s">
        <v>24001</v>
      </c>
      <c r="O2502" s="564" t="s">
        <v>24001</v>
      </c>
      <c r="P2502" s="564" t="s">
        <v>24001</v>
      </c>
      <c r="Q2502" s="564">
        <v>33148</v>
      </c>
      <c r="R2502" s="564"/>
      <c r="S2502" s="564" t="s">
        <v>30934</v>
      </c>
    </row>
    <row r="2503" spans="1:19" x14ac:dyDescent="0.35">
      <c r="A2503" s="559">
        <v>807</v>
      </c>
      <c r="B2503" s="563" t="s">
        <v>484</v>
      </c>
      <c r="C2503" s="563" t="s">
        <v>18666</v>
      </c>
      <c r="D2503" s="563" t="s">
        <v>18973</v>
      </c>
      <c r="E2503" s="563" t="s">
        <v>18970</v>
      </c>
      <c r="F2503" s="563" t="s">
        <v>18971</v>
      </c>
      <c r="G2503" s="563" t="s">
        <v>18965</v>
      </c>
      <c r="H2503" s="563" t="s">
        <v>18972</v>
      </c>
      <c r="I2503" s="563" t="s">
        <v>26690</v>
      </c>
      <c r="J2503" s="563" t="s">
        <v>24001</v>
      </c>
      <c r="K2503" s="563" t="s">
        <v>24001</v>
      </c>
      <c r="L2503" s="563" t="s">
        <v>24001</v>
      </c>
      <c r="M2503" s="563" t="s">
        <v>24001</v>
      </c>
      <c r="N2503" s="563" t="s">
        <v>24001</v>
      </c>
      <c r="O2503" s="564" t="s">
        <v>24001</v>
      </c>
      <c r="P2503" s="564" t="s">
        <v>24001</v>
      </c>
      <c r="Q2503" s="564">
        <v>33148</v>
      </c>
      <c r="R2503" s="564"/>
      <c r="S2503" s="564" t="s">
        <v>30935</v>
      </c>
    </row>
    <row r="2504" spans="1:19" x14ac:dyDescent="0.35">
      <c r="A2504" s="559">
        <v>808</v>
      </c>
      <c r="B2504" s="563" t="s">
        <v>484</v>
      </c>
      <c r="C2504" s="563" t="s">
        <v>18666</v>
      </c>
      <c r="D2504" s="563" t="s">
        <v>18977</v>
      </c>
      <c r="E2504" s="563" t="s">
        <v>18974</v>
      </c>
      <c r="F2504" s="563" t="s">
        <v>18975</v>
      </c>
      <c r="G2504" s="563" t="s">
        <v>18965</v>
      </c>
      <c r="H2504" s="563" t="s">
        <v>18976</v>
      </c>
      <c r="I2504" s="563" t="s">
        <v>26690</v>
      </c>
      <c r="J2504" s="563" t="s">
        <v>24001</v>
      </c>
      <c r="K2504" s="563" t="s">
        <v>24001</v>
      </c>
      <c r="L2504" s="563" t="s">
        <v>24001</v>
      </c>
      <c r="M2504" s="563" t="s">
        <v>24001</v>
      </c>
      <c r="N2504" s="563" t="s">
        <v>24001</v>
      </c>
      <c r="O2504" s="564" t="s">
        <v>24001</v>
      </c>
      <c r="P2504" s="564" t="s">
        <v>24001</v>
      </c>
      <c r="Q2504" s="564">
        <v>33148</v>
      </c>
      <c r="R2504" s="564"/>
      <c r="S2504" s="564" t="s">
        <v>30936</v>
      </c>
    </row>
    <row r="2505" spans="1:19" x14ac:dyDescent="0.35">
      <c r="A2505" s="562">
        <v>809</v>
      </c>
      <c r="B2505" s="563" t="s">
        <v>484</v>
      </c>
      <c r="C2505" s="563" t="s">
        <v>18666</v>
      </c>
      <c r="D2505" s="563" t="s">
        <v>18979</v>
      </c>
      <c r="E2505" s="563" t="s">
        <v>24001</v>
      </c>
      <c r="F2505" s="563" t="s">
        <v>18978</v>
      </c>
      <c r="G2505" s="563" t="s">
        <v>18965</v>
      </c>
      <c r="H2505" s="563" t="s">
        <v>800</v>
      </c>
      <c r="I2505" s="563" t="s">
        <v>26690</v>
      </c>
      <c r="J2505" s="563" t="s">
        <v>24001</v>
      </c>
      <c r="K2505" s="563" t="s">
        <v>34277</v>
      </c>
      <c r="L2505" s="563" t="s">
        <v>27669</v>
      </c>
      <c r="M2505" s="563" t="s">
        <v>24001</v>
      </c>
      <c r="N2505" s="563" t="s">
        <v>24001</v>
      </c>
      <c r="O2505" s="564" t="s">
        <v>24001</v>
      </c>
      <c r="P2505" s="564" t="s">
        <v>24001</v>
      </c>
      <c r="Q2505" s="564">
        <v>38404</v>
      </c>
      <c r="R2505" s="564">
        <v>41285.609456018501</v>
      </c>
      <c r="S2505" s="564" t="s">
        <v>30937</v>
      </c>
    </row>
    <row r="2506" spans="1:19" x14ac:dyDescent="0.35">
      <c r="A2506" s="559">
        <v>810</v>
      </c>
      <c r="B2506" s="563" t="s">
        <v>484</v>
      </c>
      <c r="C2506" s="563" t="s">
        <v>18666</v>
      </c>
      <c r="D2506" s="563" t="s">
        <v>18982</v>
      </c>
      <c r="E2506" s="563" t="s">
        <v>18980</v>
      </c>
      <c r="F2506" s="563" t="s">
        <v>18981</v>
      </c>
      <c r="G2506" s="563" t="s">
        <v>18965</v>
      </c>
      <c r="H2506" s="563" t="s">
        <v>7062</v>
      </c>
      <c r="I2506" s="563" t="s">
        <v>26690</v>
      </c>
      <c r="J2506" s="563" t="s">
        <v>24001</v>
      </c>
      <c r="K2506" s="563" t="s">
        <v>62</v>
      </c>
      <c r="L2506" s="563" t="s">
        <v>24001</v>
      </c>
      <c r="M2506" s="563" t="s">
        <v>24001</v>
      </c>
      <c r="N2506" s="563" t="s">
        <v>24001</v>
      </c>
      <c r="O2506" s="564" t="s">
        <v>24001</v>
      </c>
      <c r="P2506" s="564" t="s">
        <v>24001</v>
      </c>
      <c r="Q2506" s="564">
        <v>33148</v>
      </c>
      <c r="R2506" s="564"/>
      <c r="S2506" s="564" t="s">
        <v>30938</v>
      </c>
    </row>
    <row r="2507" spans="1:19" x14ac:dyDescent="0.35">
      <c r="A2507" s="559">
        <v>811</v>
      </c>
      <c r="B2507" s="563" t="s">
        <v>484</v>
      </c>
      <c r="C2507" s="563" t="s">
        <v>18666</v>
      </c>
      <c r="D2507" s="563" t="s">
        <v>18985</v>
      </c>
      <c r="E2507" s="563" t="s">
        <v>18983</v>
      </c>
      <c r="F2507" s="563" t="s">
        <v>18984</v>
      </c>
      <c r="G2507" s="563" t="s">
        <v>18965</v>
      </c>
      <c r="H2507" s="563" t="s">
        <v>7973</v>
      </c>
      <c r="I2507" s="563" t="s">
        <v>26690</v>
      </c>
      <c r="J2507" s="563" t="s">
        <v>24001</v>
      </c>
      <c r="K2507" s="563" t="s">
        <v>24001</v>
      </c>
      <c r="L2507" s="563" t="s">
        <v>24001</v>
      </c>
      <c r="M2507" s="563" t="s">
        <v>24001</v>
      </c>
      <c r="N2507" s="563" t="s">
        <v>24001</v>
      </c>
      <c r="O2507" s="564" t="s">
        <v>24001</v>
      </c>
      <c r="P2507" s="564" t="s">
        <v>24001</v>
      </c>
      <c r="Q2507" s="564">
        <v>33148</v>
      </c>
      <c r="R2507" s="564"/>
      <c r="S2507" s="564" t="s">
        <v>30939</v>
      </c>
    </row>
    <row r="2508" spans="1:19" x14ac:dyDescent="0.35">
      <c r="A2508" s="562">
        <v>812</v>
      </c>
      <c r="B2508" s="563" t="s">
        <v>484</v>
      </c>
      <c r="C2508" s="563" t="s">
        <v>18666</v>
      </c>
      <c r="D2508" s="563" t="s">
        <v>18988</v>
      </c>
      <c r="E2508" s="563" t="s">
        <v>18986</v>
      </c>
      <c r="F2508" s="563" t="s">
        <v>18987</v>
      </c>
      <c r="G2508" s="563" t="s">
        <v>18965</v>
      </c>
      <c r="H2508" s="563" t="s">
        <v>16542</v>
      </c>
      <c r="I2508" s="563" t="s">
        <v>26690</v>
      </c>
      <c r="J2508" s="563" t="s">
        <v>24001</v>
      </c>
      <c r="K2508" s="563" t="s">
        <v>62</v>
      </c>
      <c r="L2508" s="563" t="s">
        <v>24001</v>
      </c>
      <c r="M2508" s="563" t="s">
        <v>24001</v>
      </c>
      <c r="N2508" s="563" t="s">
        <v>24001</v>
      </c>
      <c r="O2508" s="564" t="s">
        <v>24001</v>
      </c>
      <c r="P2508" s="564" t="s">
        <v>24001</v>
      </c>
      <c r="Q2508" s="564">
        <v>33148</v>
      </c>
      <c r="R2508" s="564"/>
      <c r="S2508" s="564" t="s">
        <v>30940</v>
      </c>
    </row>
    <row r="2509" spans="1:19" x14ac:dyDescent="0.35">
      <c r="A2509" s="559">
        <v>813</v>
      </c>
      <c r="B2509" s="563" t="s">
        <v>484</v>
      </c>
      <c r="C2509" s="563" t="s">
        <v>18666</v>
      </c>
      <c r="D2509" s="563" t="s">
        <v>18991</v>
      </c>
      <c r="E2509" s="563" t="s">
        <v>18989</v>
      </c>
      <c r="F2509" s="563" t="s">
        <v>18990</v>
      </c>
      <c r="G2509" s="563" t="s">
        <v>18965</v>
      </c>
      <c r="H2509" s="563" t="s">
        <v>4476</v>
      </c>
      <c r="I2509" s="563" t="s">
        <v>26690</v>
      </c>
      <c r="J2509" s="563" t="s">
        <v>24001</v>
      </c>
      <c r="K2509" s="563" t="s">
        <v>24001</v>
      </c>
      <c r="L2509" s="563" t="s">
        <v>24001</v>
      </c>
      <c r="M2509" s="563" t="s">
        <v>24001</v>
      </c>
      <c r="N2509" s="563" t="s">
        <v>24001</v>
      </c>
      <c r="O2509" s="564" t="s">
        <v>24001</v>
      </c>
      <c r="P2509" s="564" t="s">
        <v>24001</v>
      </c>
      <c r="Q2509" s="564">
        <v>33148</v>
      </c>
      <c r="R2509" s="564"/>
      <c r="S2509" s="564" t="s">
        <v>30941</v>
      </c>
    </row>
    <row r="2510" spans="1:19" x14ac:dyDescent="0.35">
      <c r="A2510" s="559">
        <v>814</v>
      </c>
      <c r="B2510" s="563" t="s">
        <v>484</v>
      </c>
      <c r="C2510" s="563" t="s">
        <v>18666</v>
      </c>
      <c r="D2510" s="563" t="s">
        <v>18994</v>
      </c>
      <c r="E2510" s="563" t="s">
        <v>18992</v>
      </c>
      <c r="F2510" s="563" t="s">
        <v>18993</v>
      </c>
      <c r="G2510" s="563" t="s">
        <v>18965</v>
      </c>
      <c r="H2510" s="563" t="s">
        <v>55</v>
      </c>
      <c r="I2510" s="563" t="s">
        <v>26690</v>
      </c>
      <c r="J2510" s="563" t="s">
        <v>24001</v>
      </c>
      <c r="K2510" s="563" t="s">
        <v>24001</v>
      </c>
      <c r="L2510" s="563" t="s">
        <v>24001</v>
      </c>
      <c r="M2510" s="563" t="s">
        <v>24001</v>
      </c>
      <c r="N2510" s="563" t="s">
        <v>24001</v>
      </c>
      <c r="O2510" s="564" t="s">
        <v>24001</v>
      </c>
      <c r="P2510" s="564" t="s">
        <v>24001</v>
      </c>
      <c r="Q2510" s="564">
        <v>33148</v>
      </c>
      <c r="R2510" s="564"/>
      <c r="S2510" s="564" t="s">
        <v>18994</v>
      </c>
    </row>
    <row r="2511" spans="1:19" x14ac:dyDescent="0.35">
      <c r="A2511" s="562">
        <v>815</v>
      </c>
      <c r="B2511" s="563" t="s">
        <v>484</v>
      </c>
      <c r="C2511" s="563" t="s">
        <v>18666</v>
      </c>
      <c r="D2511" s="563" t="s">
        <v>18997</v>
      </c>
      <c r="E2511" s="563" t="s">
        <v>18995</v>
      </c>
      <c r="F2511" s="563" t="s">
        <v>18996</v>
      </c>
      <c r="G2511" s="563" t="s">
        <v>18965</v>
      </c>
      <c r="H2511" s="563" t="s">
        <v>6297</v>
      </c>
      <c r="I2511" s="563" t="s">
        <v>26690</v>
      </c>
      <c r="J2511" s="563" t="s">
        <v>24001</v>
      </c>
      <c r="K2511" s="563" t="s">
        <v>24001</v>
      </c>
      <c r="L2511" s="563" t="s">
        <v>24001</v>
      </c>
      <c r="M2511" s="563" t="s">
        <v>24001</v>
      </c>
      <c r="N2511" s="563" t="s">
        <v>24001</v>
      </c>
      <c r="O2511" s="564" t="s">
        <v>24001</v>
      </c>
      <c r="P2511" s="564" t="s">
        <v>24001</v>
      </c>
      <c r="Q2511" s="564">
        <v>33148</v>
      </c>
      <c r="R2511" s="564"/>
      <c r="S2511" s="564" t="s">
        <v>30942</v>
      </c>
    </row>
    <row r="2512" spans="1:19" x14ac:dyDescent="0.35">
      <c r="A2512" s="559">
        <v>5427</v>
      </c>
      <c r="B2512" s="563" t="s">
        <v>484</v>
      </c>
      <c r="C2512" s="563" t="s">
        <v>28883</v>
      </c>
      <c r="D2512" s="563" t="s">
        <v>14120</v>
      </c>
      <c r="E2512" s="563" t="s">
        <v>14116</v>
      </c>
      <c r="F2512" s="563" t="s">
        <v>14117</v>
      </c>
      <c r="G2512" s="563" t="s">
        <v>14118</v>
      </c>
      <c r="H2512" s="563" t="s">
        <v>14119</v>
      </c>
      <c r="I2512" s="563" t="s">
        <v>26690</v>
      </c>
      <c r="J2512" s="563" t="s">
        <v>109</v>
      </c>
      <c r="K2512" s="563" t="s">
        <v>24001</v>
      </c>
      <c r="L2512" s="563" t="s">
        <v>24001</v>
      </c>
      <c r="M2512" s="563" t="s">
        <v>24001</v>
      </c>
      <c r="N2512" s="563" t="s">
        <v>24001</v>
      </c>
      <c r="O2512" s="564" t="s">
        <v>24001</v>
      </c>
      <c r="P2512" s="564" t="s">
        <v>24001</v>
      </c>
      <c r="Q2512" s="564">
        <v>33148</v>
      </c>
      <c r="R2512" s="564">
        <v>38694</v>
      </c>
      <c r="S2512" s="564" t="s">
        <v>30943</v>
      </c>
    </row>
    <row r="2513" spans="1:19" x14ac:dyDescent="0.35">
      <c r="A2513" s="559">
        <v>5428</v>
      </c>
      <c r="B2513" s="563" t="s">
        <v>484</v>
      </c>
      <c r="C2513" s="563" t="s">
        <v>28883</v>
      </c>
      <c r="D2513" s="563" t="s">
        <v>14124</v>
      </c>
      <c r="E2513" s="563" t="s">
        <v>14121</v>
      </c>
      <c r="F2513" s="563" t="s">
        <v>14122</v>
      </c>
      <c r="G2513" s="563" t="s">
        <v>14123</v>
      </c>
      <c r="H2513" s="563" t="s">
        <v>2771</v>
      </c>
      <c r="I2513" s="563" t="s">
        <v>26690</v>
      </c>
      <c r="J2513" s="563" t="s">
        <v>109</v>
      </c>
      <c r="K2513" s="563" t="s">
        <v>24001</v>
      </c>
      <c r="L2513" s="563" t="s">
        <v>24001</v>
      </c>
      <c r="M2513" s="563" t="s">
        <v>24001</v>
      </c>
      <c r="N2513" s="563" t="s">
        <v>24001</v>
      </c>
      <c r="O2513" s="564" t="s">
        <v>24001</v>
      </c>
      <c r="P2513" s="564" t="s">
        <v>24001</v>
      </c>
      <c r="Q2513" s="564">
        <v>33148</v>
      </c>
      <c r="R2513" s="564"/>
      <c r="S2513" s="564" t="s">
        <v>30944</v>
      </c>
    </row>
    <row r="2514" spans="1:19" x14ac:dyDescent="0.35">
      <c r="A2514" s="562">
        <v>4356</v>
      </c>
      <c r="B2514" s="563" t="s">
        <v>484</v>
      </c>
      <c r="C2514" s="563" t="s">
        <v>10695</v>
      </c>
      <c r="D2514" s="563" t="s">
        <v>10741</v>
      </c>
      <c r="E2514" s="563" t="s">
        <v>24001</v>
      </c>
      <c r="F2514" s="563" t="s">
        <v>10739</v>
      </c>
      <c r="G2514" s="563" t="s">
        <v>10740</v>
      </c>
      <c r="H2514" s="563" t="s">
        <v>2203</v>
      </c>
      <c r="I2514" s="563" t="s">
        <v>26690</v>
      </c>
      <c r="J2514" s="563" t="s">
        <v>109</v>
      </c>
      <c r="K2514" s="563" t="s">
        <v>24001</v>
      </c>
      <c r="L2514" s="563" t="s">
        <v>24001</v>
      </c>
      <c r="M2514" s="563" t="s">
        <v>24001</v>
      </c>
      <c r="N2514" s="563" t="s">
        <v>24001</v>
      </c>
      <c r="O2514" s="564" t="s">
        <v>24001</v>
      </c>
      <c r="P2514" s="564" t="s">
        <v>24001</v>
      </c>
      <c r="Q2514" s="564">
        <v>39961</v>
      </c>
      <c r="R2514" s="564"/>
      <c r="S2514" s="564" t="s">
        <v>30945</v>
      </c>
    </row>
    <row r="2515" spans="1:19" x14ac:dyDescent="0.35">
      <c r="A2515" s="559">
        <v>4357</v>
      </c>
      <c r="B2515" s="563" t="s">
        <v>484</v>
      </c>
      <c r="C2515" s="563" t="s">
        <v>10695</v>
      </c>
      <c r="D2515" s="563" t="s">
        <v>10745</v>
      </c>
      <c r="E2515" s="563" t="s">
        <v>10742</v>
      </c>
      <c r="F2515" s="563" t="s">
        <v>10743</v>
      </c>
      <c r="G2515" s="563" t="s">
        <v>10740</v>
      </c>
      <c r="H2515" s="563" t="s">
        <v>10744</v>
      </c>
      <c r="I2515" s="563" t="s">
        <v>26690</v>
      </c>
      <c r="J2515" s="563" t="s">
        <v>109</v>
      </c>
      <c r="K2515" s="563" t="s">
        <v>24001</v>
      </c>
      <c r="L2515" s="563" t="s">
        <v>24001</v>
      </c>
      <c r="M2515" s="563" t="s">
        <v>24001</v>
      </c>
      <c r="N2515" s="563" t="s">
        <v>24001</v>
      </c>
      <c r="O2515" s="564" t="s">
        <v>24001</v>
      </c>
      <c r="P2515" s="564" t="s">
        <v>24001</v>
      </c>
      <c r="Q2515" s="564">
        <v>33148</v>
      </c>
      <c r="R2515" s="564"/>
      <c r="S2515" s="564" t="s">
        <v>30946</v>
      </c>
    </row>
    <row r="2516" spans="1:19" x14ac:dyDescent="0.35">
      <c r="A2516" s="559">
        <v>4358</v>
      </c>
      <c r="B2516" s="563" t="s">
        <v>484</v>
      </c>
      <c r="C2516" s="563" t="s">
        <v>10695</v>
      </c>
      <c r="D2516" s="563" t="s">
        <v>10748</v>
      </c>
      <c r="E2516" s="563" t="s">
        <v>10746</v>
      </c>
      <c r="F2516" s="563" t="s">
        <v>10747</v>
      </c>
      <c r="G2516" s="563" t="s">
        <v>10740</v>
      </c>
      <c r="H2516" s="563" t="s">
        <v>124</v>
      </c>
      <c r="I2516" s="563" t="s">
        <v>26690</v>
      </c>
      <c r="J2516" s="563" t="s">
        <v>24001</v>
      </c>
      <c r="K2516" s="563" t="s">
        <v>24001</v>
      </c>
      <c r="L2516" s="563" t="s">
        <v>24001</v>
      </c>
      <c r="M2516" s="563" t="s">
        <v>24001</v>
      </c>
      <c r="N2516" s="563" t="s">
        <v>24001</v>
      </c>
      <c r="O2516" s="564" t="s">
        <v>24001</v>
      </c>
      <c r="P2516" s="564" t="s">
        <v>24001</v>
      </c>
      <c r="Q2516" s="564">
        <v>33148</v>
      </c>
      <c r="R2516" s="564"/>
      <c r="S2516" s="564" t="s">
        <v>30947</v>
      </c>
    </row>
    <row r="2517" spans="1:19" x14ac:dyDescent="0.35">
      <c r="A2517" s="562">
        <v>4359</v>
      </c>
      <c r="B2517" s="563" t="s">
        <v>484</v>
      </c>
      <c r="C2517" s="563" t="s">
        <v>10695</v>
      </c>
      <c r="D2517" s="563" t="s">
        <v>10752</v>
      </c>
      <c r="E2517" s="563" t="s">
        <v>10749</v>
      </c>
      <c r="F2517" s="563" t="s">
        <v>10750</v>
      </c>
      <c r="G2517" s="563" t="s">
        <v>10740</v>
      </c>
      <c r="H2517" s="563" t="s">
        <v>10751</v>
      </c>
      <c r="I2517" s="563" t="s">
        <v>26690</v>
      </c>
      <c r="J2517" s="563" t="s">
        <v>24001</v>
      </c>
      <c r="K2517" s="563" t="s">
        <v>24001</v>
      </c>
      <c r="L2517" s="563" t="s">
        <v>24001</v>
      </c>
      <c r="M2517" s="563" t="s">
        <v>24001</v>
      </c>
      <c r="N2517" s="563" t="s">
        <v>24001</v>
      </c>
      <c r="O2517" s="564" t="s">
        <v>24001</v>
      </c>
      <c r="P2517" s="564" t="s">
        <v>24001</v>
      </c>
      <c r="Q2517" s="564">
        <v>39960</v>
      </c>
      <c r="R2517" s="564"/>
      <c r="S2517" s="564" t="s">
        <v>30948</v>
      </c>
    </row>
    <row r="2518" spans="1:19" x14ac:dyDescent="0.35">
      <c r="A2518" s="559">
        <v>4360</v>
      </c>
      <c r="B2518" s="563" t="s">
        <v>484</v>
      </c>
      <c r="C2518" s="563" t="s">
        <v>10695</v>
      </c>
      <c r="D2518" s="563" t="s">
        <v>10755</v>
      </c>
      <c r="E2518" s="563" t="s">
        <v>24001</v>
      </c>
      <c r="F2518" s="563" t="s">
        <v>10753</v>
      </c>
      <c r="G2518" s="563" t="s">
        <v>10740</v>
      </c>
      <c r="H2518" s="563" t="s">
        <v>10754</v>
      </c>
      <c r="I2518" s="563" t="s">
        <v>27206</v>
      </c>
      <c r="J2518" s="563" t="s">
        <v>24001</v>
      </c>
      <c r="K2518" s="563" t="s">
        <v>24001</v>
      </c>
      <c r="L2518" s="563" t="s">
        <v>24001</v>
      </c>
      <c r="M2518" s="563" t="s">
        <v>24001</v>
      </c>
      <c r="N2518" s="563" t="s">
        <v>24001</v>
      </c>
      <c r="O2518" s="564" t="s">
        <v>24001</v>
      </c>
      <c r="P2518" s="564" t="s">
        <v>24001</v>
      </c>
      <c r="Q2518" s="564">
        <v>39962</v>
      </c>
      <c r="R2518" s="564"/>
      <c r="S2518" s="564" t="s">
        <v>30949</v>
      </c>
    </row>
    <row r="2519" spans="1:19" x14ac:dyDescent="0.35">
      <c r="A2519" s="559">
        <v>4361</v>
      </c>
      <c r="B2519" s="563" t="s">
        <v>484</v>
      </c>
      <c r="C2519" s="563" t="s">
        <v>10695</v>
      </c>
      <c r="D2519" s="563" t="s">
        <v>10759</v>
      </c>
      <c r="E2519" s="563" t="s">
        <v>10756</v>
      </c>
      <c r="F2519" s="563" t="s">
        <v>10757</v>
      </c>
      <c r="G2519" s="563" t="s">
        <v>10740</v>
      </c>
      <c r="H2519" s="563" t="s">
        <v>10758</v>
      </c>
      <c r="I2519" s="563" t="s">
        <v>26690</v>
      </c>
      <c r="J2519" s="563" t="s">
        <v>24001</v>
      </c>
      <c r="K2519" s="563" t="s">
        <v>24001</v>
      </c>
      <c r="L2519" s="563" t="s">
        <v>24001</v>
      </c>
      <c r="M2519" s="563" t="s">
        <v>24001</v>
      </c>
      <c r="N2519" s="563" t="s">
        <v>24001</v>
      </c>
      <c r="O2519" s="564" t="s">
        <v>24001</v>
      </c>
      <c r="P2519" s="564" t="s">
        <v>24001</v>
      </c>
      <c r="Q2519" s="564">
        <v>33148</v>
      </c>
      <c r="R2519" s="564"/>
      <c r="S2519" s="564" t="s">
        <v>30950</v>
      </c>
    </row>
    <row r="2520" spans="1:19" x14ac:dyDescent="0.35">
      <c r="A2520" s="562">
        <v>4362</v>
      </c>
      <c r="B2520" s="563" t="s">
        <v>484</v>
      </c>
      <c r="C2520" s="563" t="s">
        <v>10695</v>
      </c>
      <c r="D2520" s="563" t="s">
        <v>10763</v>
      </c>
      <c r="E2520" s="563" t="s">
        <v>10760</v>
      </c>
      <c r="F2520" s="563" t="s">
        <v>10761</v>
      </c>
      <c r="G2520" s="563" t="s">
        <v>10740</v>
      </c>
      <c r="H2520" s="563" t="s">
        <v>10762</v>
      </c>
      <c r="I2520" s="563" t="s">
        <v>26690</v>
      </c>
      <c r="J2520" s="563" t="s">
        <v>24001</v>
      </c>
      <c r="K2520" s="563" t="s">
        <v>62</v>
      </c>
      <c r="L2520" s="563" t="s">
        <v>24001</v>
      </c>
      <c r="M2520" s="563" t="s">
        <v>24001</v>
      </c>
      <c r="N2520" s="563" t="s">
        <v>24001</v>
      </c>
      <c r="O2520" s="564" t="s">
        <v>24001</v>
      </c>
      <c r="P2520" s="564" t="s">
        <v>24001</v>
      </c>
      <c r="Q2520" s="564">
        <v>33148</v>
      </c>
      <c r="R2520" s="564"/>
      <c r="S2520" s="564" t="s">
        <v>30951</v>
      </c>
    </row>
    <row r="2521" spans="1:19" x14ac:dyDescent="0.35">
      <c r="A2521" s="559">
        <v>4363</v>
      </c>
      <c r="B2521" s="563" t="s">
        <v>484</v>
      </c>
      <c r="C2521" s="563" t="s">
        <v>10695</v>
      </c>
      <c r="D2521" s="563" t="s">
        <v>10766</v>
      </c>
      <c r="E2521" s="563" t="s">
        <v>24001</v>
      </c>
      <c r="F2521" s="563" t="s">
        <v>10764</v>
      </c>
      <c r="G2521" s="563" t="s">
        <v>10740</v>
      </c>
      <c r="H2521" s="563" t="s">
        <v>10765</v>
      </c>
      <c r="I2521" s="563" t="s">
        <v>26690</v>
      </c>
      <c r="J2521" s="563" t="s">
        <v>24001</v>
      </c>
      <c r="K2521" s="563" t="s">
        <v>24001</v>
      </c>
      <c r="L2521" s="563" t="s">
        <v>24001</v>
      </c>
      <c r="M2521" s="563" t="s">
        <v>24001</v>
      </c>
      <c r="N2521" s="563" t="s">
        <v>24001</v>
      </c>
      <c r="O2521" s="564" t="s">
        <v>24001</v>
      </c>
      <c r="P2521" s="564" t="s">
        <v>24001</v>
      </c>
      <c r="Q2521" s="564">
        <v>39962</v>
      </c>
      <c r="R2521" s="564"/>
      <c r="S2521" s="564" t="s">
        <v>30952</v>
      </c>
    </row>
    <row r="2522" spans="1:19" x14ac:dyDescent="0.35">
      <c r="A2522" s="559">
        <v>4364</v>
      </c>
      <c r="B2522" s="563" t="s">
        <v>484</v>
      </c>
      <c r="C2522" s="563" t="s">
        <v>10695</v>
      </c>
      <c r="D2522" s="563" t="s">
        <v>10770</v>
      </c>
      <c r="E2522" s="563" t="s">
        <v>10767</v>
      </c>
      <c r="F2522" s="563" t="s">
        <v>10768</v>
      </c>
      <c r="G2522" s="563" t="s">
        <v>10740</v>
      </c>
      <c r="H2522" s="563" t="s">
        <v>10769</v>
      </c>
      <c r="I2522" s="563" t="s">
        <v>26690</v>
      </c>
      <c r="J2522" s="563" t="s">
        <v>109</v>
      </c>
      <c r="K2522" s="563" t="s">
        <v>24001</v>
      </c>
      <c r="L2522" s="563" t="s">
        <v>24001</v>
      </c>
      <c r="M2522" s="563" t="s">
        <v>24001</v>
      </c>
      <c r="N2522" s="563" t="s">
        <v>24001</v>
      </c>
      <c r="O2522" s="564" t="s">
        <v>24001</v>
      </c>
      <c r="P2522" s="564" t="s">
        <v>24001</v>
      </c>
      <c r="Q2522" s="564">
        <v>33148</v>
      </c>
      <c r="R2522" s="564"/>
      <c r="S2522" s="564" t="s">
        <v>30953</v>
      </c>
    </row>
    <row r="2523" spans="1:19" x14ac:dyDescent="0.35">
      <c r="A2523" s="562">
        <v>4365</v>
      </c>
      <c r="B2523" s="563" t="s">
        <v>484</v>
      </c>
      <c r="C2523" s="563" t="s">
        <v>10695</v>
      </c>
      <c r="D2523" s="563" t="s">
        <v>27207</v>
      </c>
      <c r="E2523" s="563" t="s">
        <v>24001</v>
      </c>
      <c r="F2523" s="563" t="s">
        <v>27208</v>
      </c>
      <c r="G2523" s="563" t="s">
        <v>10740</v>
      </c>
      <c r="H2523" s="563" t="s">
        <v>3112</v>
      </c>
      <c r="I2523" s="563" t="s">
        <v>26691</v>
      </c>
      <c r="J2523" s="563" t="s">
        <v>24001</v>
      </c>
      <c r="K2523" s="563" t="s">
        <v>24001</v>
      </c>
      <c r="L2523" s="563" t="s">
        <v>24001</v>
      </c>
      <c r="M2523" s="563" t="s">
        <v>24001</v>
      </c>
      <c r="N2523" s="563" t="s">
        <v>24001</v>
      </c>
      <c r="O2523" s="564" t="s">
        <v>24001</v>
      </c>
      <c r="P2523" s="564" t="s">
        <v>24001</v>
      </c>
      <c r="Q2523" s="564">
        <v>44364</v>
      </c>
      <c r="R2523" s="564"/>
      <c r="S2523" s="564" t="s">
        <v>30954</v>
      </c>
    </row>
    <row r="2524" spans="1:19" x14ac:dyDescent="0.35">
      <c r="A2524" s="559">
        <v>4366</v>
      </c>
      <c r="B2524" s="563" t="s">
        <v>484</v>
      </c>
      <c r="C2524" s="563" t="s">
        <v>10695</v>
      </c>
      <c r="D2524" s="563" t="s">
        <v>10773</v>
      </c>
      <c r="E2524" s="563" t="s">
        <v>10771</v>
      </c>
      <c r="F2524" s="563" t="s">
        <v>10772</v>
      </c>
      <c r="G2524" s="563" t="s">
        <v>10740</v>
      </c>
      <c r="H2524" s="563" t="s">
        <v>3112</v>
      </c>
      <c r="I2524" s="563" t="s">
        <v>27209</v>
      </c>
      <c r="J2524" s="563" t="s">
        <v>24001</v>
      </c>
      <c r="K2524" s="563" t="s">
        <v>24001</v>
      </c>
      <c r="L2524" s="563" t="s">
        <v>24001</v>
      </c>
      <c r="M2524" s="563" t="s">
        <v>24001</v>
      </c>
      <c r="N2524" s="563" t="s">
        <v>24001</v>
      </c>
      <c r="O2524" s="564" t="s">
        <v>24001</v>
      </c>
      <c r="P2524" s="564" t="s">
        <v>24001</v>
      </c>
      <c r="Q2524" s="564">
        <v>39962</v>
      </c>
      <c r="R2524" s="564"/>
      <c r="S2524" s="564" t="s">
        <v>30955</v>
      </c>
    </row>
    <row r="2525" spans="1:19" x14ac:dyDescent="0.35">
      <c r="A2525" s="559">
        <v>4367</v>
      </c>
      <c r="B2525" s="563" t="s">
        <v>484</v>
      </c>
      <c r="C2525" s="563" t="s">
        <v>10695</v>
      </c>
      <c r="D2525" s="563" t="s">
        <v>10775</v>
      </c>
      <c r="E2525" s="563" t="s">
        <v>10771</v>
      </c>
      <c r="F2525" s="563" t="s">
        <v>10774</v>
      </c>
      <c r="G2525" s="563" t="s">
        <v>10740</v>
      </c>
      <c r="H2525" s="563" t="s">
        <v>3112</v>
      </c>
      <c r="I2525" s="563" t="s">
        <v>27210</v>
      </c>
      <c r="J2525" s="563" t="s">
        <v>24001</v>
      </c>
      <c r="K2525" s="563" t="s">
        <v>24001</v>
      </c>
      <c r="L2525" s="563" t="s">
        <v>24001</v>
      </c>
      <c r="M2525" s="563" t="s">
        <v>24001</v>
      </c>
      <c r="N2525" s="563" t="s">
        <v>24001</v>
      </c>
      <c r="O2525" s="564" t="s">
        <v>24001</v>
      </c>
      <c r="P2525" s="564" t="s">
        <v>24001</v>
      </c>
      <c r="Q2525" s="564">
        <v>39962</v>
      </c>
      <c r="R2525" s="564"/>
      <c r="S2525" s="564" t="s">
        <v>30956</v>
      </c>
    </row>
    <row r="2526" spans="1:19" x14ac:dyDescent="0.35">
      <c r="A2526" s="562">
        <v>4368</v>
      </c>
      <c r="B2526" s="563" t="s">
        <v>484</v>
      </c>
      <c r="C2526" s="563" t="s">
        <v>10695</v>
      </c>
      <c r="D2526" s="563" t="s">
        <v>10778</v>
      </c>
      <c r="E2526" s="563" t="s">
        <v>10749</v>
      </c>
      <c r="F2526" s="563" t="s">
        <v>10776</v>
      </c>
      <c r="G2526" s="563" t="s">
        <v>10740</v>
      </c>
      <c r="H2526" s="563" t="s">
        <v>10777</v>
      </c>
      <c r="I2526" s="563" t="s">
        <v>26690</v>
      </c>
      <c r="J2526" s="563" t="s">
        <v>24001</v>
      </c>
      <c r="K2526" s="563" t="s">
        <v>24001</v>
      </c>
      <c r="L2526" s="563" t="s">
        <v>24001</v>
      </c>
      <c r="M2526" s="563" t="s">
        <v>24001</v>
      </c>
      <c r="N2526" s="563" t="s">
        <v>24001</v>
      </c>
      <c r="O2526" s="564" t="s">
        <v>24001</v>
      </c>
      <c r="P2526" s="564" t="s">
        <v>24001</v>
      </c>
      <c r="Q2526" s="564">
        <v>39960</v>
      </c>
      <c r="R2526" s="564"/>
      <c r="S2526" s="564" t="s">
        <v>30957</v>
      </c>
    </row>
    <row r="2527" spans="1:19" x14ac:dyDescent="0.35">
      <c r="A2527" s="559">
        <v>4369</v>
      </c>
      <c r="B2527" s="563" t="s">
        <v>484</v>
      </c>
      <c r="C2527" s="563" t="s">
        <v>10695</v>
      </c>
      <c r="D2527" s="563" t="s">
        <v>10781</v>
      </c>
      <c r="E2527" s="563" t="s">
        <v>10771</v>
      </c>
      <c r="F2527" s="563" t="s">
        <v>10779</v>
      </c>
      <c r="G2527" s="563" t="s">
        <v>10740</v>
      </c>
      <c r="H2527" s="563" t="s">
        <v>10780</v>
      </c>
      <c r="I2527" s="563" t="s">
        <v>26690</v>
      </c>
      <c r="J2527" s="563" t="s">
        <v>24001</v>
      </c>
      <c r="K2527" s="563" t="s">
        <v>24001</v>
      </c>
      <c r="L2527" s="563" t="s">
        <v>24001</v>
      </c>
      <c r="M2527" s="563" t="s">
        <v>24001</v>
      </c>
      <c r="N2527" s="563" t="s">
        <v>24001</v>
      </c>
      <c r="O2527" s="564" t="s">
        <v>24001</v>
      </c>
      <c r="P2527" s="564" t="s">
        <v>24001</v>
      </c>
      <c r="Q2527" s="564">
        <v>39962</v>
      </c>
      <c r="R2527" s="564"/>
      <c r="S2527" s="564" t="s">
        <v>30958</v>
      </c>
    </row>
    <row r="2528" spans="1:19" x14ac:dyDescent="0.35">
      <c r="A2528" s="559">
        <v>4370</v>
      </c>
      <c r="B2528" s="563" t="s">
        <v>484</v>
      </c>
      <c r="C2528" s="563" t="s">
        <v>10695</v>
      </c>
      <c r="D2528" s="563" t="s">
        <v>24790</v>
      </c>
      <c r="E2528" s="563" t="s">
        <v>10782</v>
      </c>
      <c r="F2528" s="563" t="s">
        <v>24791</v>
      </c>
      <c r="G2528" s="563" t="s">
        <v>10740</v>
      </c>
      <c r="H2528" s="563" t="s">
        <v>10784</v>
      </c>
      <c r="I2528" s="563" t="s">
        <v>26691</v>
      </c>
      <c r="J2528" s="563" t="s">
        <v>24001</v>
      </c>
      <c r="K2528" s="563" t="s">
        <v>24001</v>
      </c>
      <c r="L2528" s="563" t="s">
        <v>24001</v>
      </c>
      <c r="M2528" s="563" t="s">
        <v>24001</v>
      </c>
      <c r="N2528" s="563" t="s">
        <v>24001</v>
      </c>
      <c r="O2528" s="564" t="s">
        <v>24001</v>
      </c>
      <c r="P2528" s="564" t="s">
        <v>24001</v>
      </c>
      <c r="Q2528" s="564">
        <v>43256</v>
      </c>
      <c r="R2528" s="564"/>
      <c r="S2528" s="564" t="s">
        <v>30959</v>
      </c>
    </row>
    <row r="2529" spans="1:19" x14ac:dyDescent="0.35">
      <c r="A2529" s="562">
        <v>4371</v>
      </c>
      <c r="B2529" s="563" t="s">
        <v>484</v>
      </c>
      <c r="C2529" s="563" t="s">
        <v>10695</v>
      </c>
      <c r="D2529" s="563" t="s">
        <v>10785</v>
      </c>
      <c r="E2529" s="563" t="s">
        <v>10782</v>
      </c>
      <c r="F2529" s="563" t="s">
        <v>10783</v>
      </c>
      <c r="G2529" s="563" t="s">
        <v>10740</v>
      </c>
      <c r="H2529" s="563" t="s">
        <v>10784</v>
      </c>
      <c r="I2529" s="563" t="s">
        <v>27211</v>
      </c>
      <c r="J2529" s="563" t="s">
        <v>24001</v>
      </c>
      <c r="K2529" s="563" t="s">
        <v>24001</v>
      </c>
      <c r="L2529" s="563" t="s">
        <v>24001</v>
      </c>
      <c r="M2529" s="563" t="s">
        <v>24001</v>
      </c>
      <c r="N2529" s="563" t="s">
        <v>24001</v>
      </c>
      <c r="O2529" s="564" t="s">
        <v>24001</v>
      </c>
      <c r="P2529" s="564" t="s">
        <v>24001</v>
      </c>
      <c r="Q2529" s="564">
        <v>39962</v>
      </c>
      <c r="R2529" s="564"/>
      <c r="S2529" s="564" t="s">
        <v>30960</v>
      </c>
    </row>
    <row r="2530" spans="1:19" x14ac:dyDescent="0.35">
      <c r="A2530" s="559">
        <v>4372</v>
      </c>
      <c r="B2530" s="563" t="s">
        <v>484</v>
      </c>
      <c r="C2530" s="563" t="s">
        <v>10695</v>
      </c>
      <c r="D2530" s="563" t="s">
        <v>10787</v>
      </c>
      <c r="E2530" s="563" t="s">
        <v>10782</v>
      </c>
      <c r="F2530" s="563" t="s">
        <v>10786</v>
      </c>
      <c r="G2530" s="563" t="s">
        <v>10740</v>
      </c>
      <c r="H2530" s="563" t="s">
        <v>10784</v>
      </c>
      <c r="I2530" s="563" t="s">
        <v>27212</v>
      </c>
      <c r="J2530" s="563" t="s">
        <v>24001</v>
      </c>
      <c r="K2530" s="563" t="s">
        <v>24001</v>
      </c>
      <c r="L2530" s="563" t="s">
        <v>24001</v>
      </c>
      <c r="M2530" s="563" t="s">
        <v>24001</v>
      </c>
      <c r="N2530" s="563" t="s">
        <v>24001</v>
      </c>
      <c r="O2530" s="564" t="s">
        <v>24001</v>
      </c>
      <c r="P2530" s="564" t="s">
        <v>24001</v>
      </c>
      <c r="Q2530" s="564">
        <v>39962</v>
      </c>
      <c r="R2530" s="564"/>
      <c r="S2530" s="564" t="s">
        <v>30961</v>
      </c>
    </row>
    <row r="2531" spans="1:19" x14ac:dyDescent="0.35">
      <c r="A2531" s="559">
        <v>4373</v>
      </c>
      <c r="B2531" s="563" t="s">
        <v>484</v>
      </c>
      <c r="C2531" s="563" t="s">
        <v>10695</v>
      </c>
      <c r="D2531" s="563" t="s">
        <v>10790</v>
      </c>
      <c r="E2531" s="563" t="s">
        <v>10788</v>
      </c>
      <c r="F2531" s="563" t="s">
        <v>10789</v>
      </c>
      <c r="G2531" s="563" t="s">
        <v>10740</v>
      </c>
      <c r="H2531" s="563" t="s">
        <v>2251</v>
      </c>
      <c r="I2531" s="563" t="s">
        <v>26690</v>
      </c>
      <c r="J2531" s="563" t="s">
        <v>109</v>
      </c>
      <c r="K2531" s="563" t="s">
        <v>24001</v>
      </c>
      <c r="L2531" s="563" t="s">
        <v>24001</v>
      </c>
      <c r="M2531" s="563" t="s">
        <v>24001</v>
      </c>
      <c r="N2531" s="563" t="s">
        <v>24001</v>
      </c>
      <c r="O2531" s="564" t="s">
        <v>24001</v>
      </c>
      <c r="P2531" s="564" t="s">
        <v>24001</v>
      </c>
      <c r="Q2531" s="564">
        <v>33148</v>
      </c>
      <c r="R2531" s="564"/>
      <c r="S2531" s="564" t="s">
        <v>30962</v>
      </c>
    </row>
    <row r="2532" spans="1:19" x14ac:dyDescent="0.35">
      <c r="A2532" s="562">
        <v>4374</v>
      </c>
      <c r="B2532" s="563" t="s">
        <v>484</v>
      </c>
      <c r="C2532" s="563" t="s">
        <v>10695</v>
      </c>
      <c r="D2532" s="563" t="s">
        <v>10793</v>
      </c>
      <c r="E2532" s="563" t="s">
        <v>24001</v>
      </c>
      <c r="F2532" s="563" t="s">
        <v>10791</v>
      </c>
      <c r="G2532" s="563" t="s">
        <v>10740</v>
      </c>
      <c r="H2532" s="563" t="s">
        <v>10792</v>
      </c>
      <c r="I2532" s="563" t="s">
        <v>26690</v>
      </c>
      <c r="J2532" s="563" t="s">
        <v>109</v>
      </c>
      <c r="K2532" s="563" t="s">
        <v>24001</v>
      </c>
      <c r="L2532" s="563" t="s">
        <v>24001</v>
      </c>
      <c r="M2532" s="563" t="s">
        <v>24001</v>
      </c>
      <c r="N2532" s="563" t="s">
        <v>24001</v>
      </c>
      <c r="O2532" s="564" t="s">
        <v>24001</v>
      </c>
      <c r="P2532" s="564" t="s">
        <v>24001</v>
      </c>
      <c r="Q2532" s="564">
        <v>38559</v>
      </c>
      <c r="R2532" s="564"/>
      <c r="S2532" s="564" t="s">
        <v>30963</v>
      </c>
    </row>
    <row r="2533" spans="1:19" x14ac:dyDescent="0.35">
      <c r="A2533" s="559">
        <v>4375</v>
      </c>
      <c r="B2533" s="563" t="s">
        <v>484</v>
      </c>
      <c r="C2533" s="563" t="s">
        <v>10695</v>
      </c>
      <c r="D2533" s="563" t="s">
        <v>10796</v>
      </c>
      <c r="E2533" s="563" t="s">
        <v>24001</v>
      </c>
      <c r="F2533" s="563" t="s">
        <v>10794</v>
      </c>
      <c r="G2533" s="563" t="s">
        <v>10740</v>
      </c>
      <c r="H2533" s="563" t="s">
        <v>10795</v>
      </c>
      <c r="I2533" s="563" t="s">
        <v>26690</v>
      </c>
      <c r="J2533" s="563" t="s">
        <v>109</v>
      </c>
      <c r="K2533" s="563" t="s">
        <v>34266</v>
      </c>
      <c r="L2533" s="563" t="s">
        <v>27639</v>
      </c>
      <c r="M2533" s="563" t="s">
        <v>24001</v>
      </c>
      <c r="N2533" s="563" t="s">
        <v>24001</v>
      </c>
      <c r="O2533" s="564" t="s">
        <v>24001</v>
      </c>
      <c r="P2533" s="564" t="s">
        <v>24001</v>
      </c>
      <c r="Q2533" s="564">
        <v>40000</v>
      </c>
      <c r="R2533" s="564"/>
      <c r="S2533" s="564" t="s">
        <v>30964</v>
      </c>
    </row>
    <row r="2534" spans="1:19" x14ac:dyDescent="0.35">
      <c r="A2534" s="559">
        <v>4376</v>
      </c>
      <c r="B2534" s="563" t="s">
        <v>484</v>
      </c>
      <c r="C2534" s="563" t="s">
        <v>10695</v>
      </c>
      <c r="D2534" s="563" t="s">
        <v>10799</v>
      </c>
      <c r="E2534" s="563" t="s">
        <v>10797</v>
      </c>
      <c r="F2534" s="563" t="s">
        <v>10798</v>
      </c>
      <c r="G2534" s="563" t="s">
        <v>10740</v>
      </c>
      <c r="H2534" s="563" t="s">
        <v>55</v>
      </c>
      <c r="I2534" s="563" t="s">
        <v>26690</v>
      </c>
      <c r="J2534" s="563" t="s">
        <v>24001</v>
      </c>
      <c r="K2534" s="563" t="s">
        <v>24001</v>
      </c>
      <c r="L2534" s="563" t="s">
        <v>24001</v>
      </c>
      <c r="M2534" s="563" t="s">
        <v>24001</v>
      </c>
      <c r="N2534" s="563" t="s">
        <v>24001</v>
      </c>
      <c r="O2534" s="564" t="s">
        <v>24001</v>
      </c>
      <c r="P2534" s="564" t="s">
        <v>24001</v>
      </c>
      <c r="Q2534" s="564">
        <v>33148</v>
      </c>
      <c r="R2534" s="564"/>
      <c r="S2534" s="564" t="s">
        <v>10799</v>
      </c>
    </row>
    <row r="2535" spans="1:19" x14ac:dyDescent="0.35">
      <c r="A2535" s="562">
        <v>4377</v>
      </c>
      <c r="B2535" s="563" t="s">
        <v>484</v>
      </c>
      <c r="C2535" s="563" t="s">
        <v>10695</v>
      </c>
      <c r="D2535" s="563" t="s">
        <v>10802</v>
      </c>
      <c r="E2535" s="563" t="s">
        <v>10797</v>
      </c>
      <c r="F2535" s="563" t="s">
        <v>10800</v>
      </c>
      <c r="G2535" s="563" t="s">
        <v>10740</v>
      </c>
      <c r="H2535" s="563" t="s">
        <v>10801</v>
      </c>
      <c r="I2535" s="563" t="s">
        <v>26690</v>
      </c>
      <c r="J2535" s="563" t="s">
        <v>109</v>
      </c>
      <c r="K2535" s="563" t="s">
        <v>24001</v>
      </c>
      <c r="L2535" s="563" t="s">
        <v>24001</v>
      </c>
      <c r="M2535" s="563" t="s">
        <v>24001</v>
      </c>
      <c r="N2535" s="563" t="s">
        <v>24001</v>
      </c>
      <c r="O2535" s="564" t="s">
        <v>24001</v>
      </c>
      <c r="P2535" s="564" t="s">
        <v>24001</v>
      </c>
      <c r="Q2535" s="564">
        <v>33148</v>
      </c>
      <c r="R2535" s="564">
        <v>39961</v>
      </c>
      <c r="S2535" s="564" t="s">
        <v>30965</v>
      </c>
    </row>
    <row r="2536" spans="1:19" x14ac:dyDescent="0.35">
      <c r="A2536" s="559">
        <v>4378</v>
      </c>
      <c r="B2536" s="563" t="s">
        <v>484</v>
      </c>
      <c r="C2536" s="563" t="s">
        <v>10695</v>
      </c>
      <c r="D2536" s="563" t="s">
        <v>10806</v>
      </c>
      <c r="E2536" s="563" t="s">
        <v>10803</v>
      </c>
      <c r="F2536" s="563" t="s">
        <v>10804</v>
      </c>
      <c r="G2536" s="563" t="s">
        <v>10740</v>
      </c>
      <c r="H2536" s="563" t="s">
        <v>10805</v>
      </c>
      <c r="I2536" s="563" t="s">
        <v>26690</v>
      </c>
      <c r="J2536" s="563" t="s">
        <v>109</v>
      </c>
      <c r="K2536" s="563" t="s">
        <v>24001</v>
      </c>
      <c r="L2536" s="563" t="s">
        <v>24001</v>
      </c>
      <c r="M2536" s="563" t="s">
        <v>24001</v>
      </c>
      <c r="N2536" s="563" t="s">
        <v>24001</v>
      </c>
      <c r="O2536" s="564" t="s">
        <v>24001</v>
      </c>
      <c r="P2536" s="564" t="s">
        <v>24001</v>
      </c>
      <c r="Q2536" s="564">
        <v>33148</v>
      </c>
      <c r="R2536" s="564"/>
      <c r="S2536" s="564" t="s">
        <v>30966</v>
      </c>
    </row>
    <row r="2537" spans="1:19" x14ac:dyDescent="0.35">
      <c r="A2537" s="559">
        <v>5429</v>
      </c>
      <c r="B2537" s="563" t="s">
        <v>484</v>
      </c>
      <c r="C2537" s="563" t="s">
        <v>28883</v>
      </c>
      <c r="D2537" s="563" t="s">
        <v>14128</v>
      </c>
      <c r="E2537" s="563" t="s">
        <v>14125</v>
      </c>
      <c r="F2537" s="563" t="s">
        <v>14126</v>
      </c>
      <c r="G2537" s="563" t="s">
        <v>14127</v>
      </c>
      <c r="H2537" s="563" t="s">
        <v>1364</v>
      </c>
      <c r="I2537" s="563" t="s">
        <v>26690</v>
      </c>
      <c r="J2537" s="563" t="s">
        <v>109</v>
      </c>
      <c r="K2537" s="563" t="s">
        <v>24001</v>
      </c>
      <c r="L2537" s="563" t="s">
        <v>24001</v>
      </c>
      <c r="M2537" s="563" t="s">
        <v>24001</v>
      </c>
      <c r="N2537" s="563" t="s">
        <v>24001</v>
      </c>
      <c r="O2537" s="564" t="s">
        <v>24001</v>
      </c>
      <c r="P2537" s="564" t="s">
        <v>24001</v>
      </c>
      <c r="Q2537" s="564">
        <v>38482</v>
      </c>
      <c r="R2537" s="564"/>
      <c r="S2537" s="564" t="s">
        <v>30967</v>
      </c>
    </row>
    <row r="2538" spans="1:19" x14ac:dyDescent="0.35">
      <c r="A2538" s="562">
        <v>5430</v>
      </c>
      <c r="B2538" s="563" t="s">
        <v>484</v>
      </c>
      <c r="C2538" s="563" t="s">
        <v>28883</v>
      </c>
      <c r="D2538" s="563" t="s">
        <v>14131</v>
      </c>
      <c r="E2538" s="563" t="s">
        <v>24001</v>
      </c>
      <c r="F2538" s="563" t="s">
        <v>14129</v>
      </c>
      <c r="G2538" s="563" t="s">
        <v>14127</v>
      </c>
      <c r="H2538" s="563" t="s">
        <v>14130</v>
      </c>
      <c r="I2538" s="563" t="s">
        <v>26690</v>
      </c>
      <c r="J2538" s="563" t="s">
        <v>109</v>
      </c>
      <c r="K2538" s="563" t="s">
        <v>24001</v>
      </c>
      <c r="L2538" s="563" t="s">
        <v>24001</v>
      </c>
      <c r="M2538" s="563" t="s">
        <v>24001</v>
      </c>
      <c r="N2538" s="563" t="s">
        <v>24001</v>
      </c>
      <c r="O2538" s="564" t="s">
        <v>24001</v>
      </c>
      <c r="P2538" s="564" t="s">
        <v>24001</v>
      </c>
      <c r="Q2538" s="564">
        <v>38482</v>
      </c>
      <c r="R2538" s="564"/>
      <c r="S2538" s="564" t="s">
        <v>30968</v>
      </c>
    </row>
    <row r="2539" spans="1:19" x14ac:dyDescent="0.35">
      <c r="A2539" s="559">
        <v>5431</v>
      </c>
      <c r="B2539" s="563" t="s">
        <v>484</v>
      </c>
      <c r="C2539" s="563" t="s">
        <v>28883</v>
      </c>
      <c r="D2539" s="563" t="s">
        <v>14134</v>
      </c>
      <c r="E2539" s="563" t="s">
        <v>24001</v>
      </c>
      <c r="F2539" s="563" t="s">
        <v>14132</v>
      </c>
      <c r="G2539" s="563" t="s">
        <v>14127</v>
      </c>
      <c r="H2539" s="563" t="s">
        <v>14133</v>
      </c>
      <c r="I2539" s="563" t="s">
        <v>26690</v>
      </c>
      <c r="J2539" s="563" t="s">
        <v>109</v>
      </c>
      <c r="K2539" s="563" t="s">
        <v>24001</v>
      </c>
      <c r="L2539" s="563" t="s">
        <v>24001</v>
      </c>
      <c r="M2539" s="563" t="s">
        <v>24001</v>
      </c>
      <c r="N2539" s="563" t="s">
        <v>24001</v>
      </c>
      <c r="O2539" s="564" t="s">
        <v>24001</v>
      </c>
      <c r="P2539" s="564" t="s">
        <v>24001</v>
      </c>
      <c r="Q2539" s="564">
        <v>38482</v>
      </c>
      <c r="R2539" s="564"/>
      <c r="S2539" s="564" t="s">
        <v>30969</v>
      </c>
    </row>
    <row r="2540" spans="1:19" x14ac:dyDescent="0.35">
      <c r="A2540" s="559">
        <v>5432</v>
      </c>
      <c r="B2540" s="563" t="s">
        <v>484</v>
      </c>
      <c r="C2540" s="563" t="s">
        <v>28883</v>
      </c>
      <c r="D2540" s="563" t="s">
        <v>14136</v>
      </c>
      <c r="E2540" s="563" t="s">
        <v>14125</v>
      </c>
      <c r="F2540" s="563" t="s">
        <v>14135</v>
      </c>
      <c r="G2540" s="563" t="s">
        <v>14127</v>
      </c>
      <c r="H2540" s="563" t="s">
        <v>5901</v>
      </c>
      <c r="I2540" s="563" t="s">
        <v>26690</v>
      </c>
      <c r="J2540" s="563" t="s">
        <v>109</v>
      </c>
      <c r="K2540" s="563" t="s">
        <v>24001</v>
      </c>
      <c r="L2540" s="563" t="s">
        <v>24001</v>
      </c>
      <c r="M2540" s="563" t="s">
        <v>24001</v>
      </c>
      <c r="N2540" s="563" t="s">
        <v>24001</v>
      </c>
      <c r="O2540" s="564" t="s">
        <v>24001</v>
      </c>
      <c r="P2540" s="564" t="s">
        <v>24001</v>
      </c>
      <c r="Q2540" s="564">
        <v>38482</v>
      </c>
      <c r="R2540" s="564"/>
      <c r="S2540" s="564" t="s">
        <v>30970</v>
      </c>
    </row>
    <row r="2541" spans="1:19" x14ac:dyDescent="0.35">
      <c r="A2541" s="562">
        <v>5433</v>
      </c>
      <c r="B2541" s="563" t="s">
        <v>484</v>
      </c>
      <c r="C2541" s="563" t="s">
        <v>28883</v>
      </c>
      <c r="D2541" s="563" t="s">
        <v>14138</v>
      </c>
      <c r="E2541" s="563" t="s">
        <v>14089</v>
      </c>
      <c r="F2541" s="563" t="s">
        <v>14137</v>
      </c>
      <c r="G2541" s="563" t="s">
        <v>14127</v>
      </c>
      <c r="H2541" s="563" t="s">
        <v>55</v>
      </c>
      <c r="I2541" s="563" t="s">
        <v>26690</v>
      </c>
      <c r="J2541" s="563" t="s">
        <v>109</v>
      </c>
      <c r="K2541" s="563" t="s">
        <v>24001</v>
      </c>
      <c r="L2541" s="563" t="s">
        <v>24001</v>
      </c>
      <c r="M2541" s="563" t="s">
        <v>24001</v>
      </c>
      <c r="N2541" s="563" t="s">
        <v>24001</v>
      </c>
      <c r="O2541" s="564" t="s">
        <v>24001</v>
      </c>
      <c r="P2541" s="564" t="s">
        <v>24001</v>
      </c>
      <c r="Q2541" s="564">
        <v>38849</v>
      </c>
      <c r="R2541" s="564"/>
      <c r="S2541" s="564" t="s">
        <v>14138</v>
      </c>
    </row>
    <row r="2542" spans="1:19" x14ac:dyDescent="0.35">
      <c r="A2542" s="559">
        <v>545</v>
      </c>
      <c r="B2542" s="563" t="s">
        <v>484</v>
      </c>
      <c r="C2542" s="563" t="s">
        <v>28980</v>
      </c>
      <c r="D2542" s="563" t="s">
        <v>24792</v>
      </c>
      <c r="E2542" s="563" t="s">
        <v>24793</v>
      </c>
      <c r="F2542" s="563" t="s">
        <v>24794</v>
      </c>
      <c r="G2542" s="563" t="s">
        <v>24795</v>
      </c>
      <c r="H2542" s="563" t="s">
        <v>914</v>
      </c>
      <c r="I2542" s="563" t="s">
        <v>27453</v>
      </c>
      <c r="J2542" s="563" t="s">
        <v>109</v>
      </c>
      <c r="K2542" s="563" t="s">
        <v>24001</v>
      </c>
      <c r="L2542" s="563" t="s">
        <v>24001</v>
      </c>
      <c r="M2542" s="563" t="s">
        <v>24001</v>
      </c>
      <c r="N2542" s="563" t="s">
        <v>24001</v>
      </c>
      <c r="O2542" s="564" t="s">
        <v>24001</v>
      </c>
      <c r="P2542" s="564" t="s">
        <v>24001</v>
      </c>
      <c r="Q2542" s="564">
        <v>43616</v>
      </c>
      <c r="R2542" s="564"/>
      <c r="S2542" s="564" t="s">
        <v>30971</v>
      </c>
    </row>
    <row r="2543" spans="1:19" x14ac:dyDescent="0.35">
      <c r="A2543" s="559">
        <v>546</v>
      </c>
      <c r="B2543" s="563" t="s">
        <v>484</v>
      </c>
      <c r="C2543" s="563" t="s">
        <v>28980</v>
      </c>
      <c r="D2543" s="563" t="s">
        <v>24796</v>
      </c>
      <c r="E2543" s="563" t="s">
        <v>24001</v>
      </c>
      <c r="F2543" s="563" t="s">
        <v>24797</v>
      </c>
      <c r="G2543" s="563" t="s">
        <v>24795</v>
      </c>
      <c r="H2543" s="563" t="s">
        <v>9292</v>
      </c>
      <c r="I2543" s="563" t="s">
        <v>26690</v>
      </c>
      <c r="J2543" s="563" t="s">
        <v>109</v>
      </c>
      <c r="K2543" s="563" t="s">
        <v>24001</v>
      </c>
      <c r="L2543" s="563" t="s">
        <v>24001</v>
      </c>
      <c r="M2543" s="563" t="s">
        <v>24001</v>
      </c>
      <c r="N2543" s="563" t="s">
        <v>24001</v>
      </c>
      <c r="O2543" s="564" t="s">
        <v>24001</v>
      </c>
      <c r="P2543" s="564" t="s">
        <v>24001</v>
      </c>
      <c r="Q2543" s="564">
        <v>43616</v>
      </c>
      <c r="R2543" s="564"/>
      <c r="S2543" s="564" t="s">
        <v>30972</v>
      </c>
    </row>
    <row r="2544" spans="1:19" x14ac:dyDescent="0.35">
      <c r="A2544" s="562">
        <v>1201</v>
      </c>
      <c r="B2544" s="563" t="s">
        <v>484</v>
      </c>
      <c r="C2544" s="563" t="s">
        <v>28929</v>
      </c>
      <c r="D2544" s="563" t="s">
        <v>17699</v>
      </c>
      <c r="E2544" s="563" t="s">
        <v>17695</v>
      </c>
      <c r="F2544" s="563" t="s">
        <v>17696</v>
      </c>
      <c r="G2544" s="563" t="s">
        <v>17697</v>
      </c>
      <c r="H2544" s="563" t="s">
        <v>17698</v>
      </c>
      <c r="I2544" s="563" t="s">
        <v>26690</v>
      </c>
      <c r="J2544" s="563" t="s">
        <v>109</v>
      </c>
      <c r="K2544" s="563" t="s">
        <v>24001</v>
      </c>
      <c r="L2544" s="563" t="s">
        <v>24001</v>
      </c>
      <c r="M2544" s="563" t="s">
        <v>24001</v>
      </c>
      <c r="N2544" s="563" t="s">
        <v>24001</v>
      </c>
      <c r="O2544" s="564" t="s">
        <v>24001</v>
      </c>
      <c r="P2544" s="564" t="s">
        <v>24001</v>
      </c>
      <c r="Q2544" s="564">
        <v>33148</v>
      </c>
      <c r="R2544" s="564"/>
      <c r="S2544" s="564" t="s">
        <v>30973</v>
      </c>
    </row>
    <row r="2545" spans="1:19" x14ac:dyDescent="0.35">
      <c r="A2545" s="559">
        <v>257</v>
      </c>
      <c r="B2545" s="563" t="s">
        <v>484</v>
      </c>
      <c r="C2545" s="563" t="s">
        <v>19195</v>
      </c>
      <c r="D2545" s="563" t="s">
        <v>19628</v>
      </c>
      <c r="E2545" s="563" t="s">
        <v>24001</v>
      </c>
      <c r="F2545" s="563" t="s">
        <v>19626</v>
      </c>
      <c r="G2545" s="563" t="s">
        <v>19627</v>
      </c>
      <c r="H2545" s="563" t="s">
        <v>655</v>
      </c>
      <c r="I2545" s="563" t="s">
        <v>26690</v>
      </c>
      <c r="J2545" s="563" t="s">
        <v>24001</v>
      </c>
      <c r="K2545" s="563" t="s">
        <v>24001</v>
      </c>
      <c r="L2545" s="563" t="s">
        <v>24001</v>
      </c>
      <c r="M2545" s="563" t="s">
        <v>24001</v>
      </c>
      <c r="N2545" s="563" t="s">
        <v>24001</v>
      </c>
      <c r="O2545" s="564" t="s">
        <v>24001</v>
      </c>
      <c r="P2545" s="564" t="s">
        <v>24001</v>
      </c>
      <c r="Q2545" s="564">
        <v>40185</v>
      </c>
      <c r="R2545" s="564"/>
      <c r="S2545" s="564" t="s">
        <v>30974</v>
      </c>
    </row>
    <row r="2546" spans="1:19" x14ac:dyDescent="0.35">
      <c r="A2546" s="559">
        <v>258</v>
      </c>
      <c r="B2546" s="563" t="s">
        <v>484</v>
      </c>
      <c r="C2546" s="563" t="s">
        <v>19195</v>
      </c>
      <c r="D2546" s="563" t="s">
        <v>19632</v>
      </c>
      <c r="E2546" s="563" t="s">
        <v>19629</v>
      </c>
      <c r="F2546" s="563" t="s">
        <v>19630</v>
      </c>
      <c r="G2546" s="563" t="s">
        <v>19627</v>
      </c>
      <c r="H2546" s="563" t="s">
        <v>19631</v>
      </c>
      <c r="I2546" s="563" t="s">
        <v>26690</v>
      </c>
      <c r="J2546" s="563" t="s">
        <v>24001</v>
      </c>
      <c r="K2546" s="563" t="s">
        <v>62</v>
      </c>
      <c r="L2546" s="563" t="s">
        <v>24001</v>
      </c>
      <c r="M2546" s="563" t="s">
        <v>24001</v>
      </c>
      <c r="N2546" s="563" t="s">
        <v>24001</v>
      </c>
      <c r="O2546" s="564" t="s">
        <v>24001</v>
      </c>
      <c r="P2546" s="564" t="s">
        <v>24001</v>
      </c>
      <c r="Q2546" s="564">
        <v>33148</v>
      </c>
      <c r="R2546" s="564"/>
      <c r="S2546" s="564" t="s">
        <v>30975</v>
      </c>
    </row>
    <row r="2547" spans="1:19" x14ac:dyDescent="0.35">
      <c r="A2547" s="562">
        <v>259</v>
      </c>
      <c r="B2547" s="563" t="s">
        <v>484</v>
      </c>
      <c r="C2547" s="563" t="s">
        <v>19195</v>
      </c>
      <c r="D2547" s="563" t="s">
        <v>19634</v>
      </c>
      <c r="E2547" s="563" t="s">
        <v>19629</v>
      </c>
      <c r="F2547" s="563" t="s">
        <v>19633</v>
      </c>
      <c r="G2547" s="563" t="s">
        <v>19627</v>
      </c>
      <c r="H2547" s="563" t="s">
        <v>55</v>
      </c>
      <c r="I2547" s="563" t="s">
        <v>26690</v>
      </c>
      <c r="J2547" s="563" t="s">
        <v>24001</v>
      </c>
      <c r="K2547" s="563" t="s">
        <v>24001</v>
      </c>
      <c r="L2547" s="563" t="s">
        <v>24001</v>
      </c>
      <c r="M2547" s="563" t="s">
        <v>24001</v>
      </c>
      <c r="N2547" s="563" t="s">
        <v>24001</v>
      </c>
      <c r="O2547" s="564" t="s">
        <v>24001</v>
      </c>
      <c r="P2547" s="564" t="s">
        <v>24001</v>
      </c>
      <c r="Q2547" s="564">
        <v>34284</v>
      </c>
      <c r="R2547" s="564"/>
      <c r="S2547" s="564" t="s">
        <v>19634</v>
      </c>
    </row>
    <row r="2548" spans="1:19" x14ac:dyDescent="0.35">
      <c r="A2548" s="559">
        <v>260</v>
      </c>
      <c r="B2548" s="563" t="s">
        <v>484</v>
      </c>
      <c r="C2548" s="563" t="s">
        <v>19195</v>
      </c>
      <c r="D2548" s="563" t="s">
        <v>19638</v>
      </c>
      <c r="E2548" s="563" t="s">
        <v>19635</v>
      </c>
      <c r="F2548" s="563" t="s">
        <v>19636</v>
      </c>
      <c r="G2548" s="563" t="s">
        <v>19627</v>
      </c>
      <c r="H2548" s="563" t="s">
        <v>19637</v>
      </c>
      <c r="I2548" s="563" t="s">
        <v>26690</v>
      </c>
      <c r="J2548" s="563" t="s">
        <v>24001</v>
      </c>
      <c r="K2548" s="563" t="s">
        <v>154</v>
      </c>
      <c r="L2548" s="563" t="s">
        <v>27591</v>
      </c>
      <c r="M2548" s="563" t="s">
        <v>24001</v>
      </c>
      <c r="N2548" s="563" t="s">
        <v>24001</v>
      </c>
      <c r="O2548" s="564" t="s">
        <v>24001</v>
      </c>
      <c r="P2548" s="564" t="s">
        <v>24001</v>
      </c>
      <c r="Q2548" s="564">
        <v>34103</v>
      </c>
      <c r="R2548" s="564"/>
      <c r="S2548" s="564" t="s">
        <v>30976</v>
      </c>
    </row>
    <row r="2549" spans="1:19" x14ac:dyDescent="0.35">
      <c r="A2549" s="559">
        <v>2066</v>
      </c>
      <c r="B2549" s="563" t="s">
        <v>484</v>
      </c>
      <c r="C2549" s="563" t="s">
        <v>28698</v>
      </c>
      <c r="D2549" s="563" t="s">
        <v>5822</v>
      </c>
      <c r="E2549" s="563" t="s">
        <v>24001</v>
      </c>
      <c r="F2549" s="563" t="s">
        <v>5819</v>
      </c>
      <c r="G2549" s="563" t="s">
        <v>5820</v>
      </c>
      <c r="H2549" s="563" t="s">
        <v>5821</v>
      </c>
      <c r="I2549" s="563" t="s">
        <v>26690</v>
      </c>
      <c r="J2549" s="563" t="s">
        <v>109</v>
      </c>
      <c r="K2549" s="563" t="s">
        <v>24001</v>
      </c>
      <c r="L2549" s="563" t="s">
        <v>24001</v>
      </c>
      <c r="M2549" s="563" t="s">
        <v>24001</v>
      </c>
      <c r="N2549" s="563" t="s">
        <v>24001</v>
      </c>
      <c r="O2549" s="564" t="s">
        <v>24001</v>
      </c>
      <c r="P2549" s="564" t="s">
        <v>24001</v>
      </c>
      <c r="Q2549" s="564">
        <v>38404</v>
      </c>
      <c r="R2549" s="564"/>
      <c r="S2549" s="564" t="s">
        <v>30977</v>
      </c>
    </row>
    <row r="2550" spans="1:19" x14ac:dyDescent="0.35">
      <c r="A2550" s="562">
        <v>1202</v>
      </c>
      <c r="B2550" s="563" t="s">
        <v>484</v>
      </c>
      <c r="C2550" s="563" t="s">
        <v>28929</v>
      </c>
      <c r="D2550" s="563" t="s">
        <v>17702</v>
      </c>
      <c r="E2550" s="563" t="s">
        <v>24001</v>
      </c>
      <c r="F2550" s="563" t="s">
        <v>17700</v>
      </c>
      <c r="G2550" s="563" t="s">
        <v>17701</v>
      </c>
      <c r="H2550" s="563" t="s">
        <v>592</v>
      </c>
      <c r="I2550" s="563" t="s">
        <v>26690</v>
      </c>
      <c r="J2550" s="563" t="s">
        <v>109</v>
      </c>
      <c r="K2550" s="563" t="s">
        <v>24001</v>
      </c>
      <c r="L2550" s="563" t="s">
        <v>24001</v>
      </c>
      <c r="M2550" s="563" t="s">
        <v>24001</v>
      </c>
      <c r="N2550" s="563" t="s">
        <v>24001</v>
      </c>
      <c r="O2550" s="564" t="s">
        <v>24001</v>
      </c>
      <c r="P2550" s="564" t="s">
        <v>24001</v>
      </c>
      <c r="Q2550" s="564">
        <v>38559</v>
      </c>
      <c r="R2550" s="564"/>
      <c r="S2550" s="564" t="s">
        <v>30978</v>
      </c>
    </row>
    <row r="2551" spans="1:19" x14ac:dyDescent="0.35">
      <c r="A2551" s="559">
        <v>5434</v>
      </c>
      <c r="B2551" s="563" t="s">
        <v>484</v>
      </c>
      <c r="C2551" s="563" t="s">
        <v>28883</v>
      </c>
      <c r="D2551" s="563" t="s">
        <v>14141</v>
      </c>
      <c r="E2551" s="563" t="s">
        <v>14139</v>
      </c>
      <c r="F2551" s="563" t="s">
        <v>14140</v>
      </c>
      <c r="G2551" s="563" t="s">
        <v>14139</v>
      </c>
      <c r="H2551" s="563" t="s">
        <v>211</v>
      </c>
      <c r="I2551" s="563" t="s">
        <v>26690</v>
      </c>
      <c r="J2551" s="563" t="s">
        <v>109</v>
      </c>
      <c r="K2551" s="563" t="s">
        <v>24001</v>
      </c>
      <c r="L2551" s="563" t="s">
        <v>24001</v>
      </c>
      <c r="M2551" s="563" t="s">
        <v>24001</v>
      </c>
      <c r="N2551" s="563" t="s">
        <v>24001</v>
      </c>
      <c r="O2551" s="564" t="s">
        <v>24001</v>
      </c>
      <c r="P2551" s="564" t="s">
        <v>26697</v>
      </c>
      <c r="Q2551" s="564">
        <v>33148</v>
      </c>
      <c r="R2551" s="564"/>
      <c r="S2551" s="564" t="s">
        <v>30979</v>
      </c>
    </row>
    <row r="2552" spans="1:19" x14ac:dyDescent="0.35">
      <c r="A2552" s="559">
        <v>5435</v>
      </c>
      <c r="B2552" s="563" t="s">
        <v>484</v>
      </c>
      <c r="C2552" s="563" t="s">
        <v>28883</v>
      </c>
      <c r="D2552" s="563" t="s">
        <v>14143</v>
      </c>
      <c r="E2552" s="563" t="s">
        <v>14139</v>
      </c>
      <c r="F2552" s="563" t="s">
        <v>14142</v>
      </c>
      <c r="G2552" s="563" t="s">
        <v>14139</v>
      </c>
      <c r="H2552" s="563" t="s">
        <v>5389</v>
      </c>
      <c r="I2552" s="563" t="s">
        <v>26690</v>
      </c>
      <c r="J2552" s="563" t="s">
        <v>109</v>
      </c>
      <c r="K2552" s="563" t="s">
        <v>24001</v>
      </c>
      <c r="L2552" s="563" t="s">
        <v>24001</v>
      </c>
      <c r="M2552" s="563" t="s">
        <v>24001</v>
      </c>
      <c r="N2552" s="563" t="s">
        <v>24001</v>
      </c>
      <c r="O2552" s="564" t="s">
        <v>24001</v>
      </c>
      <c r="P2552" s="564" t="s">
        <v>26697</v>
      </c>
      <c r="Q2552" s="564">
        <v>33148</v>
      </c>
      <c r="R2552" s="564"/>
      <c r="S2552" s="564" t="s">
        <v>30980</v>
      </c>
    </row>
    <row r="2553" spans="1:19" x14ac:dyDescent="0.35">
      <c r="A2553" s="562">
        <v>5436</v>
      </c>
      <c r="B2553" s="563" t="s">
        <v>484</v>
      </c>
      <c r="C2553" s="563" t="s">
        <v>28883</v>
      </c>
      <c r="D2553" s="563" t="s">
        <v>14146</v>
      </c>
      <c r="E2553" s="563" t="s">
        <v>24001</v>
      </c>
      <c r="F2553" s="563" t="s">
        <v>14144</v>
      </c>
      <c r="G2553" s="563" t="s">
        <v>14139</v>
      </c>
      <c r="H2553" s="563" t="s">
        <v>14145</v>
      </c>
      <c r="I2553" s="563" t="s">
        <v>26690</v>
      </c>
      <c r="J2553" s="563" t="s">
        <v>109</v>
      </c>
      <c r="K2553" s="563" t="s">
        <v>24001</v>
      </c>
      <c r="L2553" s="563" t="s">
        <v>24001</v>
      </c>
      <c r="M2553" s="563" t="s">
        <v>24001</v>
      </c>
      <c r="N2553" s="563" t="s">
        <v>24001</v>
      </c>
      <c r="O2553" s="564" t="s">
        <v>24001</v>
      </c>
      <c r="P2553" s="564" t="s">
        <v>26697</v>
      </c>
      <c r="Q2553" s="564">
        <v>38559</v>
      </c>
      <c r="R2553" s="564"/>
      <c r="S2553" s="564" t="s">
        <v>30981</v>
      </c>
    </row>
    <row r="2554" spans="1:19" x14ac:dyDescent="0.35">
      <c r="A2554" s="559">
        <v>5437</v>
      </c>
      <c r="B2554" s="563" t="s">
        <v>484</v>
      </c>
      <c r="C2554" s="563" t="s">
        <v>28883</v>
      </c>
      <c r="D2554" s="563" t="s">
        <v>14148</v>
      </c>
      <c r="E2554" s="563" t="s">
        <v>14139</v>
      </c>
      <c r="F2554" s="563" t="s">
        <v>14147</v>
      </c>
      <c r="G2554" s="563" t="s">
        <v>14139</v>
      </c>
      <c r="H2554" s="563" t="s">
        <v>55</v>
      </c>
      <c r="I2554" s="563" t="s">
        <v>26690</v>
      </c>
      <c r="J2554" s="563" t="s">
        <v>109</v>
      </c>
      <c r="K2554" s="563" t="s">
        <v>24001</v>
      </c>
      <c r="L2554" s="563" t="s">
        <v>24001</v>
      </c>
      <c r="M2554" s="563" t="s">
        <v>24001</v>
      </c>
      <c r="N2554" s="563" t="s">
        <v>24001</v>
      </c>
      <c r="O2554" s="564" t="s">
        <v>24001</v>
      </c>
      <c r="P2554" s="564" t="s">
        <v>24001</v>
      </c>
      <c r="Q2554" s="564">
        <v>33148</v>
      </c>
      <c r="R2554" s="564"/>
      <c r="S2554" s="564" t="s">
        <v>14148</v>
      </c>
    </row>
    <row r="2555" spans="1:19" x14ac:dyDescent="0.35">
      <c r="A2555" s="559">
        <v>3206</v>
      </c>
      <c r="B2555" s="563" t="s">
        <v>484</v>
      </c>
      <c r="C2555" s="563" t="s">
        <v>7435</v>
      </c>
      <c r="D2555" s="563" t="s">
        <v>7558</v>
      </c>
      <c r="E2555" s="563" t="s">
        <v>7554</v>
      </c>
      <c r="F2555" s="563" t="s">
        <v>7555</v>
      </c>
      <c r="G2555" s="563" t="s">
        <v>7556</v>
      </c>
      <c r="H2555" s="563" t="s">
        <v>7557</v>
      </c>
      <c r="I2555" s="563" t="s">
        <v>26690</v>
      </c>
      <c r="J2555" s="563" t="s">
        <v>24001</v>
      </c>
      <c r="K2555" s="563" t="s">
        <v>24001</v>
      </c>
      <c r="L2555" s="563" t="s">
        <v>24001</v>
      </c>
      <c r="M2555" s="563" t="s">
        <v>24001</v>
      </c>
      <c r="N2555" s="563" t="s">
        <v>24001</v>
      </c>
      <c r="O2555" s="564" t="s">
        <v>24001</v>
      </c>
      <c r="P2555" s="564" t="s">
        <v>24001</v>
      </c>
      <c r="Q2555" s="564">
        <v>33148</v>
      </c>
      <c r="R2555" s="564"/>
      <c r="S2555" s="564" t="s">
        <v>30982</v>
      </c>
    </row>
    <row r="2556" spans="1:19" x14ac:dyDescent="0.35">
      <c r="A2556" s="562">
        <v>3207</v>
      </c>
      <c r="B2556" s="563" t="s">
        <v>484</v>
      </c>
      <c r="C2556" s="563" t="s">
        <v>7435</v>
      </c>
      <c r="D2556" s="563" t="s">
        <v>7561</v>
      </c>
      <c r="E2556" s="563" t="s">
        <v>7559</v>
      </c>
      <c r="F2556" s="563" t="s">
        <v>7560</v>
      </c>
      <c r="G2556" s="563" t="s">
        <v>7556</v>
      </c>
      <c r="H2556" s="563" t="s">
        <v>2771</v>
      </c>
      <c r="I2556" s="563" t="s">
        <v>26690</v>
      </c>
      <c r="J2556" s="563" t="s">
        <v>24001</v>
      </c>
      <c r="K2556" s="563" t="s">
        <v>62</v>
      </c>
      <c r="L2556" s="563" t="s">
        <v>24001</v>
      </c>
      <c r="M2556" s="563" t="s">
        <v>24001</v>
      </c>
      <c r="N2556" s="563" t="s">
        <v>24001</v>
      </c>
      <c r="O2556" s="564" t="s">
        <v>24001</v>
      </c>
      <c r="P2556" s="564" t="s">
        <v>24001</v>
      </c>
      <c r="Q2556" s="564">
        <v>33148</v>
      </c>
      <c r="R2556" s="564"/>
      <c r="S2556" s="564" t="s">
        <v>30983</v>
      </c>
    </row>
    <row r="2557" spans="1:19" x14ac:dyDescent="0.35">
      <c r="A2557" s="559">
        <v>3208</v>
      </c>
      <c r="B2557" s="563" t="s">
        <v>484</v>
      </c>
      <c r="C2557" s="563" t="s">
        <v>7435</v>
      </c>
      <c r="D2557" s="563" t="s">
        <v>7563</v>
      </c>
      <c r="E2557" s="563" t="s">
        <v>24001</v>
      </c>
      <c r="F2557" s="563" t="s">
        <v>7562</v>
      </c>
      <c r="G2557" s="563" t="s">
        <v>7556</v>
      </c>
      <c r="H2557" s="563" t="s">
        <v>55</v>
      </c>
      <c r="I2557" s="563" t="s">
        <v>26690</v>
      </c>
      <c r="J2557" s="563" t="s">
        <v>24001</v>
      </c>
      <c r="K2557" s="563" t="s">
        <v>24001</v>
      </c>
      <c r="L2557" s="563" t="s">
        <v>24001</v>
      </c>
      <c r="M2557" s="563" t="s">
        <v>24001</v>
      </c>
      <c r="N2557" s="563" t="s">
        <v>24001</v>
      </c>
      <c r="O2557" s="564" t="s">
        <v>24001</v>
      </c>
      <c r="P2557" s="564" t="s">
        <v>24001</v>
      </c>
      <c r="Q2557" s="564">
        <v>33148</v>
      </c>
      <c r="R2557" s="564"/>
      <c r="S2557" s="564" t="s">
        <v>7563</v>
      </c>
    </row>
    <row r="2558" spans="1:19" x14ac:dyDescent="0.35">
      <c r="A2558" s="559">
        <v>2067</v>
      </c>
      <c r="B2558" s="563" t="s">
        <v>484</v>
      </c>
      <c r="C2558" s="563" t="s">
        <v>28698</v>
      </c>
      <c r="D2558" s="563" t="s">
        <v>5827</v>
      </c>
      <c r="E2558" s="563" t="s">
        <v>5823</v>
      </c>
      <c r="F2558" s="563" t="s">
        <v>5824</v>
      </c>
      <c r="G2558" s="563" t="s">
        <v>5825</v>
      </c>
      <c r="H2558" s="563" t="s">
        <v>5826</v>
      </c>
      <c r="I2558" s="563" t="s">
        <v>26690</v>
      </c>
      <c r="J2558" s="563" t="s">
        <v>109</v>
      </c>
      <c r="K2558" s="563" t="s">
        <v>24001</v>
      </c>
      <c r="L2558" s="563" t="s">
        <v>24001</v>
      </c>
      <c r="M2558" s="563" t="s">
        <v>24001</v>
      </c>
      <c r="N2558" s="563" t="s">
        <v>24001</v>
      </c>
      <c r="O2558" s="564" t="s">
        <v>24620</v>
      </c>
      <c r="P2558" s="564" t="s">
        <v>26697</v>
      </c>
      <c r="Q2558" s="564">
        <v>33148</v>
      </c>
      <c r="R2558" s="564"/>
      <c r="S2558" s="564" t="s">
        <v>30984</v>
      </c>
    </row>
    <row r="2559" spans="1:19" x14ac:dyDescent="0.35">
      <c r="A2559" s="562">
        <v>2068</v>
      </c>
      <c r="B2559" s="563" t="s">
        <v>484</v>
      </c>
      <c r="C2559" s="563" t="s">
        <v>28698</v>
      </c>
      <c r="D2559" s="563" t="s">
        <v>5831</v>
      </c>
      <c r="E2559" s="563" t="s">
        <v>5828</v>
      </c>
      <c r="F2559" s="563" t="s">
        <v>5829</v>
      </c>
      <c r="G2559" s="563" t="s">
        <v>5825</v>
      </c>
      <c r="H2559" s="563" t="s">
        <v>5830</v>
      </c>
      <c r="I2559" s="563" t="s">
        <v>26690</v>
      </c>
      <c r="J2559" s="563" t="s">
        <v>109</v>
      </c>
      <c r="K2559" s="563" t="s">
        <v>24001</v>
      </c>
      <c r="L2559" s="563" t="s">
        <v>24001</v>
      </c>
      <c r="M2559" s="563" t="s">
        <v>24001</v>
      </c>
      <c r="N2559" s="563" t="s">
        <v>24001</v>
      </c>
      <c r="O2559" s="564" t="s">
        <v>24620</v>
      </c>
      <c r="P2559" s="564" t="s">
        <v>26697</v>
      </c>
      <c r="Q2559" s="564">
        <v>33148</v>
      </c>
      <c r="R2559" s="564"/>
      <c r="S2559" s="564" t="s">
        <v>30985</v>
      </c>
    </row>
    <row r="2560" spans="1:19" x14ac:dyDescent="0.35">
      <c r="A2560" s="559">
        <v>2069</v>
      </c>
      <c r="B2560" s="563" t="s">
        <v>484</v>
      </c>
      <c r="C2560" s="563" t="s">
        <v>28698</v>
      </c>
      <c r="D2560" s="563" t="s">
        <v>5833</v>
      </c>
      <c r="E2560" s="563" t="s">
        <v>5714</v>
      </c>
      <c r="F2560" s="563" t="s">
        <v>5832</v>
      </c>
      <c r="G2560" s="563" t="s">
        <v>5825</v>
      </c>
      <c r="H2560" s="563" t="s">
        <v>55</v>
      </c>
      <c r="I2560" s="563" t="s">
        <v>26690</v>
      </c>
      <c r="J2560" s="563" t="s">
        <v>109</v>
      </c>
      <c r="K2560" s="563" t="s">
        <v>24001</v>
      </c>
      <c r="L2560" s="563" t="s">
        <v>24001</v>
      </c>
      <c r="M2560" s="563" t="s">
        <v>24001</v>
      </c>
      <c r="N2560" s="563" t="s">
        <v>24001</v>
      </c>
      <c r="O2560" s="564" t="s">
        <v>24001</v>
      </c>
      <c r="P2560" s="564" t="s">
        <v>24001</v>
      </c>
      <c r="Q2560" s="564">
        <v>33148</v>
      </c>
      <c r="R2560" s="564"/>
      <c r="S2560" s="564" t="s">
        <v>5833</v>
      </c>
    </row>
    <row r="2561" spans="1:19" x14ac:dyDescent="0.35">
      <c r="A2561" s="559">
        <v>2070</v>
      </c>
      <c r="B2561" s="563" t="s">
        <v>484</v>
      </c>
      <c r="C2561" s="563" t="s">
        <v>28698</v>
      </c>
      <c r="D2561" s="563" t="s">
        <v>5836</v>
      </c>
      <c r="E2561" s="563" t="s">
        <v>24001</v>
      </c>
      <c r="F2561" s="563" t="s">
        <v>5834</v>
      </c>
      <c r="G2561" s="563" t="s">
        <v>5825</v>
      </c>
      <c r="H2561" s="563" t="s">
        <v>5835</v>
      </c>
      <c r="I2561" s="563" t="s">
        <v>26690</v>
      </c>
      <c r="J2561" s="563" t="s">
        <v>109</v>
      </c>
      <c r="K2561" s="563" t="s">
        <v>24001</v>
      </c>
      <c r="L2561" s="563" t="s">
        <v>24001</v>
      </c>
      <c r="M2561" s="563" t="s">
        <v>24001</v>
      </c>
      <c r="N2561" s="563" t="s">
        <v>24001</v>
      </c>
      <c r="O2561" s="564" t="s">
        <v>24001</v>
      </c>
      <c r="P2561" s="564" t="s">
        <v>24001</v>
      </c>
      <c r="Q2561" s="564">
        <v>34051</v>
      </c>
      <c r="R2561" s="564"/>
      <c r="S2561" s="564" t="s">
        <v>30986</v>
      </c>
    </row>
    <row r="2562" spans="1:19" x14ac:dyDescent="0.35">
      <c r="A2562" s="562">
        <v>2071</v>
      </c>
      <c r="B2562" s="563" t="s">
        <v>484</v>
      </c>
      <c r="C2562" s="563" t="s">
        <v>28698</v>
      </c>
      <c r="D2562" s="563" t="s">
        <v>5838</v>
      </c>
      <c r="E2562" s="563" t="s">
        <v>24001</v>
      </c>
      <c r="F2562" s="563" t="s">
        <v>5837</v>
      </c>
      <c r="G2562" s="563" t="s">
        <v>5825</v>
      </c>
      <c r="H2562" s="563" t="s">
        <v>3233</v>
      </c>
      <c r="I2562" s="563" t="s">
        <v>26690</v>
      </c>
      <c r="J2562" s="563" t="s">
        <v>109</v>
      </c>
      <c r="K2562" s="563" t="s">
        <v>24001</v>
      </c>
      <c r="L2562" s="563" t="s">
        <v>24001</v>
      </c>
      <c r="M2562" s="563" t="s">
        <v>24001</v>
      </c>
      <c r="N2562" s="563" t="s">
        <v>24001</v>
      </c>
      <c r="O2562" s="564" t="s">
        <v>24001</v>
      </c>
      <c r="P2562" s="564" t="s">
        <v>24001</v>
      </c>
      <c r="Q2562" s="564">
        <v>40716</v>
      </c>
      <c r="R2562" s="564"/>
      <c r="S2562" s="564" t="s">
        <v>30987</v>
      </c>
    </row>
    <row r="2563" spans="1:19" x14ac:dyDescent="0.35">
      <c r="A2563" s="559">
        <v>261</v>
      </c>
      <c r="B2563" s="563" t="s">
        <v>484</v>
      </c>
      <c r="C2563" s="563" t="s">
        <v>19195</v>
      </c>
      <c r="D2563" s="563" t="s">
        <v>19642</v>
      </c>
      <c r="E2563" s="563" t="s">
        <v>19639</v>
      </c>
      <c r="F2563" s="563" t="s">
        <v>19640</v>
      </c>
      <c r="G2563" s="563" t="s">
        <v>19641</v>
      </c>
      <c r="H2563" s="563" t="s">
        <v>9662</v>
      </c>
      <c r="I2563" s="563" t="s">
        <v>26690</v>
      </c>
      <c r="J2563" s="563" t="s">
        <v>24001</v>
      </c>
      <c r="K2563" s="563" t="s">
        <v>50</v>
      </c>
      <c r="L2563" s="563" t="s">
        <v>24001</v>
      </c>
      <c r="M2563" s="563" t="s">
        <v>24001</v>
      </c>
      <c r="N2563" s="563" t="s">
        <v>24001</v>
      </c>
      <c r="O2563" s="564" t="s">
        <v>24001</v>
      </c>
      <c r="P2563" s="564" t="s">
        <v>24001</v>
      </c>
      <c r="Q2563" s="564">
        <v>35296</v>
      </c>
      <c r="R2563" s="564"/>
      <c r="S2563" s="564" t="s">
        <v>30988</v>
      </c>
    </row>
    <row r="2564" spans="1:19" x14ac:dyDescent="0.35">
      <c r="A2564" s="559">
        <v>262</v>
      </c>
      <c r="B2564" s="563" t="s">
        <v>484</v>
      </c>
      <c r="C2564" s="563" t="s">
        <v>19195</v>
      </c>
      <c r="D2564" s="563" t="s">
        <v>19645</v>
      </c>
      <c r="E2564" s="563" t="s">
        <v>19643</v>
      </c>
      <c r="F2564" s="563" t="s">
        <v>19644</v>
      </c>
      <c r="G2564" s="563" t="s">
        <v>19641</v>
      </c>
      <c r="H2564" s="563" t="s">
        <v>19511</v>
      </c>
      <c r="I2564" s="563" t="s">
        <v>26690</v>
      </c>
      <c r="J2564" s="563" t="s">
        <v>24001</v>
      </c>
      <c r="K2564" s="563" t="s">
        <v>154</v>
      </c>
      <c r="L2564" s="563" t="s">
        <v>27591</v>
      </c>
      <c r="M2564" s="563" t="s">
        <v>24001</v>
      </c>
      <c r="N2564" s="563" t="s">
        <v>24001</v>
      </c>
      <c r="O2564" s="564" t="s">
        <v>24001</v>
      </c>
      <c r="P2564" s="564" t="s">
        <v>24001</v>
      </c>
      <c r="Q2564" s="564">
        <v>33148</v>
      </c>
      <c r="R2564" s="564"/>
      <c r="S2564" s="564" t="s">
        <v>30989</v>
      </c>
    </row>
    <row r="2565" spans="1:19" x14ac:dyDescent="0.35">
      <c r="A2565" s="562">
        <v>263</v>
      </c>
      <c r="B2565" s="563" t="s">
        <v>484</v>
      </c>
      <c r="C2565" s="563" t="s">
        <v>19195</v>
      </c>
      <c r="D2565" s="563" t="s">
        <v>19648</v>
      </c>
      <c r="E2565" s="563" t="s">
        <v>19646</v>
      </c>
      <c r="F2565" s="563" t="s">
        <v>19647</v>
      </c>
      <c r="G2565" s="563" t="s">
        <v>19641</v>
      </c>
      <c r="H2565" s="563" t="s">
        <v>2104</v>
      </c>
      <c r="I2565" s="563" t="s">
        <v>26690</v>
      </c>
      <c r="J2565" s="563" t="s">
        <v>24001</v>
      </c>
      <c r="K2565" s="563" t="s">
        <v>50</v>
      </c>
      <c r="L2565" s="563" t="s">
        <v>24001</v>
      </c>
      <c r="M2565" s="563" t="s">
        <v>24001</v>
      </c>
      <c r="N2565" s="563" t="s">
        <v>24001</v>
      </c>
      <c r="O2565" s="564" t="s">
        <v>24001</v>
      </c>
      <c r="P2565" s="564" t="s">
        <v>24001</v>
      </c>
      <c r="Q2565" s="564">
        <v>33148</v>
      </c>
      <c r="R2565" s="564"/>
      <c r="S2565" s="564" t="s">
        <v>30990</v>
      </c>
    </row>
    <row r="2566" spans="1:19" x14ac:dyDescent="0.35">
      <c r="A2566" s="559">
        <v>264</v>
      </c>
      <c r="B2566" s="563" t="s">
        <v>484</v>
      </c>
      <c r="C2566" s="563" t="s">
        <v>19195</v>
      </c>
      <c r="D2566" s="563" t="s">
        <v>19651</v>
      </c>
      <c r="E2566" s="563" t="s">
        <v>19649</v>
      </c>
      <c r="F2566" s="563" t="s">
        <v>19650</v>
      </c>
      <c r="G2566" s="563" t="s">
        <v>19641</v>
      </c>
      <c r="H2566" s="563" t="s">
        <v>5975</v>
      </c>
      <c r="I2566" s="563" t="s">
        <v>26690</v>
      </c>
      <c r="J2566" s="563" t="s">
        <v>24001</v>
      </c>
      <c r="K2566" s="563" t="s">
        <v>24001</v>
      </c>
      <c r="L2566" s="563" t="s">
        <v>24001</v>
      </c>
      <c r="M2566" s="563" t="s">
        <v>24001</v>
      </c>
      <c r="N2566" s="563" t="s">
        <v>24001</v>
      </c>
      <c r="O2566" s="564" t="s">
        <v>24001</v>
      </c>
      <c r="P2566" s="564" t="s">
        <v>24001</v>
      </c>
      <c r="Q2566" s="564">
        <v>33148</v>
      </c>
      <c r="R2566" s="564"/>
      <c r="S2566" s="564" t="s">
        <v>30991</v>
      </c>
    </row>
    <row r="2567" spans="1:19" x14ac:dyDescent="0.35">
      <c r="A2567" s="559">
        <v>265</v>
      </c>
      <c r="B2567" s="563" t="s">
        <v>484</v>
      </c>
      <c r="C2567" s="563" t="s">
        <v>19195</v>
      </c>
      <c r="D2567" s="563" t="s">
        <v>19655</v>
      </c>
      <c r="E2567" s="563" t="s">
        <v>19652</v>
      </c>
      <c r="F2567" s="563" t="s">
        <v>19653</v>
      </c>
      <c r="G2567" s="563" t="s">
        <v>19641</v>
      </c>
      <c r="H2567" s="563" t="s">
        <v>19654</v>
      </c>
      <c r="I2567" s="563" t="s">
        <v>26690</v>
      </c>
      <c r="J2567" s="563" t="s">
        <v>24001</v>
      </c>
      <c r="K2567" s="563" t="s">
        <v>24001</v>
      </c>
      <c r="L2567" s="563" t="s">
        <v>24001</v>
      </c>
      <c r="M2567" s="563" t="s">
        <v>24001</v>
      </c>
      <c r="N2567" s="563" t="s">
        <v>24001</v>
      </c>
      <c r="O2567" s="564" t="s">
        <v>24001</v>
      </c>
      <c r="P2567" s="564" t="s">
        <v>24001</v>
      </c>
      <c r="Q2567" s="564">
        <v>33148</v>
      </c>
      <c r="R2567" s="564"/>
      <c r="S2567" s="564" t="s">
        <v>19655</v>
      </c>
    </row>
    <row r="2568" spans="1:19" x14ac:dyDescent="0.35">
      <c r="A2568" s="562">
        <v>266</v>
      </c>
      <c r="B2568" s="563" t="s">
        <v>484</v>
      </c>
      <c r="C2568" s="563" t="s">
        <v>19195</v>
      </c>
      <c r="D2568" s="563" t="s">
        <v>19659</v>
      </c>
      <c r="E2568" s="563" t="s">
        <v>19656</v>
      </c>
      <c r="F2568" s="563" t="s">
        <v>19657</v>
      </c>
      <c r="G2568" s="563" t="s">
        <v>19641</v>
      </c>
      <c r="H2568" s="563" t="s">
        <v>19658</v>
      </c>
      <c r="I2568" s="563" t="s">
        <v>26690</v>
      </c>
      <c r="J2568" s="563" t="s">
        <v>24001</v>
      </c>
      <c r="K2568" s="563" t="s">
        <v>24001</v>
      </c>
      <c r="L2568" s="563" t="s">
        <v>24001</v>
      </c>
      <c r="M2568" s="563" t="s">
        <v>24001</v>
      </c>
      <c r="N2568" s="563" t="s">
        <v>24001</v>
      </c>
      <c r="O2568" s="564" t="s">
        <v>24001</v>
      </c>
      <c r="P2568" s="564" t="s">
        <v>24001</v>
      </c>
      <c r="Q2568" s="564">
        <v>33148</v>
      </c>
      <c r="R2568" s="564"/>
      <c r="S2568" s="564" t="s">
        <v>30992</v>
      </c>
    </row>
    <row r="2569" spans="1:19" x14ac:dyDescent="0.35">
      <c r="A2569" s="559">
        <v>267</v>
      </c>
      <c r="B2569" s="563" t="s">
        <v>484</v>
      </c>
      <c r="C2569" s="563" t="s">
        <v>19195</v>
      </c>
      <c r="D2569" s="563" t="s">
        <v>19662</v>
      </c>
      <c r="E2569" s="563" t="s">
        <v>19660</v>
      </c>
      <c r="F2569" s="563" t="s">
        <v>19661</v>
      </c>
      <c r="G2569" s="563" t="s">
        <v>19641</v>
      </c>
      <c r="H2569" s="563" t="s">
        <v>55</v>
      </c>
      <c r="I2569" s="563" t="s">
        <v>26690</v>
      </c>
      <c r="J2569" s="563" t="s">
        <v>24001</v>
      </c>
      <c r="K2569" s="563" t="s">
        <v>24001</v>
      </c>
      <c r="L2569" s="563" t="s">
        <v>24001</v>
      </c>
      <c r="M2569" s="563" t="s">
        <v>24001</v>
      </c>
      <c r="N2569" s="563" t="s">
        <v>24001</v>
      </c>
      <c r="O2569" s="564" t="s">
        <v>24001</v>
      </c>
      <c r="P2569" s="564" t="s">
        <v>24001</v>
      </c>
      <c r="Q2569" s="564">
        <v>33239</v>
      </c>
      <c r="R2569" s="564"/>
      <c r="S2569" s="564" t="s">
        <v>19662</v>
      </c>
    </row>
    <row r="2570" spans="1:19" x14ac:dyDescent="0.35">
      <c r="A2570" s="559">
        <v>6131</v>
      </c>
      <c r="B2570" s="563" t="s">
        <v>484</v>
      </c>
      <c r="C2570" s="563" t="s">
        <v>10531</v>
      </c>
      <c r="D2570" s="563" t="s">
        <v>10566</v>
      </c>
      <c r="E2570" s="563" t="s">
        <v>10563</v>
      </c>
      <c r="F2570" s="563" t="s">
        <v>10564</v>
      </c>
      <c r="G2570" s="563" t="s">
        <v>10565</v>
      </c>
      <c r="H2570" s="563" t="s">
        <v>55</v>
      </c>
      <c r="I2570" s="563" t="s">
        <v>26690</v>
      </c>
      <c r="J2570" s="563" t="s">
        <v>24001</v>
      </c>
      <c r="K2570" s="563" t="s">
        <v>24001</v>
      </c>
      <c r="L2570" s="563" t="s">
        <v>24001</v>
      </c>
      <c r="M2570" s="563" t="s">
        <v>24001</v>
      </c>
      <c r="N2570" s="563" t="s">
        <v>24001</v>
      </c>
      <c r="O2570" s="564" t="s">
        <v>24001</v>
      </c>
      <c r="P2570" s="564" t="s">
        <v>24001</v>
      </c>
      <c r="Q2570" s="564">
        <v>33148</v>
      </c>
      <c r="R2570" s="564"/>
      <c r="S2570" s="564" t="s">
        <v>10566</v>
      </c>
    </row>
    <row r="2571" spans="1:19" x14ac:dyDescent="0.35">
      <c r="A2571" s="562">
        <v>4406</v>
      </c>
      <c r="B2571" s="563" t="s">
        <v>484</v>
      </c>
      <c r="C2571" s="563" t="s">
        <v>10531</v>
      </c>
      <c r="D2571" s="563" t="s">
        <v>10569</v>
      </c>
      <c r="E2571" s="563" t="s">
        <v>24001</v>
      </c>
      <c r="F2571" s="563" t="s">
        <v>10567</v>
      </c>
      <c r="G2571" s="563" t="s">
        <v>10568</v>
      </c>
      <c r="H2571" s="563" t="s">
        <v>2677</v>
      </c>
      <c r="I2571" s="563" t="s">
        <v>26690</v>
      </c>
      <c r="J2571" s="563" t="s">
        <v>24001</v>
      </c>
      <c r="K2571" s="563" t="s">
        <v>34266</v>
      </c>
      <c r="L2571" s="563" t="s">
        <v>27637</v>
      </c>
      <c r="M2571" s="563" t="s">
        <v>24001</v>
      </c>
      <c r="N2571" s="563" t="s">
        <v>24001</v>
      </c>
      <c r="O2571" s="564" t="s">
        <v>24001</v>
      </c>
      <c r="P2571" s="564" t="s">
        <v>24001</v>
      </c>
      <c r="Q2571" s="564">
        <v>38390</v>
      </c>
      <c r="R2571" s="564">
        <v>38771</v>
      </c>
      <c r="S2571" s="564" t="s">
        <v>30993</v>
      </c>
    </row>
    <row r="2572" spans="1:19" x14ac:dyDescent="0.35">
      <c r="A2572" s="559">
        <v>4407</v>
      </c>
      <c r="B2572" s="563" t="s">
        <v>484</v>
      </c>
      <c r="C2572" s="563" t="s">
        <v>10531</v>
      </c>
      <c r="D2572" s="563" t="s">
        <v>10573</v>
      </c>
      <c r="E2572" s="563" t="s">
        <v>10570</v>
      </c>
      <c r="F2572" s="563" t="s">
        <v>10571</v>
      </c>
      <c r="G2572" s="563" t="s">
        <v>10568</v>
      </c>
      <c r="H2572" s="563" t="s">
        <v>10572</v>
      </c>
      <c r="I2572" s="563" t="s">
        <v>26690</v>
      </c>
      <c r="J2572" s="563" t="s">
        <v>24001</v>
      </c>
      <c r="K2572" s="563" t="s">
        <v>154</v>
      </c>
      <c r="L2572" s="563" t="s">
        <v>24001</v>
      </c>
      <c r="M2572" s="563" t="s">
        <v>24001</v>
      </c>
      <c r="N2572" s="563" t="s">
        <v>24001</v>
      </c>
      <c r="O2572" s="564" t="s">
        <v>24001</v>
      </c>
      <c r="P2572" s="564" t="s">
        <v>24001</v>
      </c>
      <c r="Q2572" s="564">
        <v>33148</v>
      </c>
      <c r="R2572" s="564">
        <v>38771</v>
      </c>
      <c r="S2572" s="564" t="s">
        <v>30994</v>
      </c>
    </row>
    <row r="2573" spans="1:19" x14ac:dyDescent="0.35">
      <c r="A2573" s="559">
        <v>3482</v>
      </c>
      <c r="B2573" s="563" t="s">
        <v>484</v>
      </c>
      <c r="C2573" s="563" t="s">
        <v>29019</v>
      </c>
      <c r="D2573" s="563" t="s">
        <v>4017</v>
      </c>
      <c r="E2573" s="563" t="s">
        <v>4013</v>
      </c>
      <c r="F2573" s="563" t="s">
        <v>4014</v>
      </c>
      <c r="G2573" s="563" t="s">
        <v>4015</v>
      </c>
      <c r="H2573" s="563" t="s">
        <v>4016</v>
      </c>
      <c r="I2573" s="563" t="s">
        <v>26690</v>
      </c>
      <c r="J2573" s="563" t="s">
        <v>24001</v>
      </c>
      <c r="K2573" s="563" t="s">
        <v>24001</v>
      </c>
      <c r="L2573" s="563" t="s">
        <v>24001</v>
      </c>
      <c r="M2573" s="563" t="s">
        <v>24001</v>
      </c>
      <c r="N2573" s="563" t="s">
        <v>24001</v>
      </c>
      <c r="O2573" s="564" t="s">
        <v>24001</v>
      </c>
      <c r="P2573" s="564" t="s">
        <v>24001</v>
      </c>
      <c r="Q2573" s="564">
        <v>33148</v>
      </c>
      <c r="R2573" s="564"/>
      <c r="S2573" s="564" t="s">
        <v>30995</v>
      </c>
    </row>
    <row r="2574" spans="1:19" x14ac:dyDescent="0.35">
      <c r="A2574" s="562">
        <v>6102</v>
      </c>
      <c r="B2574" s="563" t="s">
        <v>484</v>
      </c>
      <c r="C2574" s="563" t="s">
        <v>6887</v>
      </c>
      <c r="D2574" s="563" t="s">
        <v>6939</v>
      </c>
      <c r="E2574" s="563" t="s">
        <v>6936</v>
      </c>
      <c r="F2574" s="563" t="s">
        <v>6937</v>
      </c>
      <c r="G2574" s="563" t="s">
        <v>6938</v>
      </c>
      <c r="H2574" s="563" t="s">
        <v>55</v>
      </c>
      <c r="I2574" s="563" t="s">
        <v>26690</v>
      </c>
      <c r="J2574" s="563" t="s">
        <v>24001</v>
      </c>
      <c r="K2574" s="563" t="s">
        <v>24001</v>
      </c>
      <c r="L2574" s="563" t="s">
        <v>24001</v>
      </c>
      <c r="M2574" s="563" t="s">
        <v>24001</v>
      </c>
      <c r="N2574" s="563" t="s">
        <v>24001</v>
      </c>
      <c r="O2574" s="564" t="s">
        <v>24001</v>
      </c>
      <c r="P2574" s="564" t="s">
        <v>24001</v>
      </c>
      <c r="Q2574" s="564">
        <v>34156</v>
      </c>
      <c r="R2574" s="564"/>
      <c r="S2574" s="564" t="s">
        <v>6939</v>
      </c>
    </row>
    <row r="2575" spans="1:19" x14ac:dyDescent="0.35">
      <c r="A2575" s="559">
        <v>2811</v>
      </c>
      <c r="B2575" s="563" t="s">
        <v>484</v>
      </c>
      <c r="C2575" s="563" t="s">
        <v>6887</v>
      </c>
      <c r="D2575" s="563" t="s">
        <v>6944</v>
      </c>
      <c r="E2575" s="563" t="s">
        <v>6940</v>
      </c>
      <c r="F2575" s="563" t="s">
        <v>6941</v>
      </c>
      <c r="G2575" s="563" t="s">
        <v>6942</v>
      </c>
      <c r="H2575" s="563" t="s">
        <v>6943</v>
      </c>
      <c r="I2575" s="563" t="s">
        <v>26690</v>
      </c>
      <c r="J2575" s="563" t="s">
        <v>109</v>
      </c>
      <c r="K2575" s="563" t="s">
        <v>24001</v>
      </c>
      <c r="L2575" s="563" t="s">
        <v>24001</v>
      </c>
      <c r="M2575" s="563" t="s">
        <v>24001</v>
      </c>
      <c r="N2575" s="563" t="s">
        <v>24001</v>
      </c>
      <c r="O2575" s="564" t="s">
        <v>24001</v>
      </c>
      <c r="P2575" s="564" t="s">
        <v>24001</v>
      </c>
      <c r="Q2575" s="564">
        <v>33148</v>
      </c>
      <c r="R2575" s="564"/>
      <c r="S2575" s="564" t="s">
        <v>30996</v>
      </c>
    </row>
    <row r="2576" spans="1:19" x14ac:dyDescent="0.35">
      <c r="A2576" s="559">
        <v>2812</v>
      </c>
      <c r="B2576" s="563" t="s">
        <v>484</v>
      </c>
      <c r="C2576" s="563" t="s">
        <v>6887</v>
      </c>
      <c r="D2576" s="563" t="s">
        <v>6947</v>
      </c>
      <c r="E2576" s="563" t="s">
        <v>24001</v>
      </c>
      <c r="F2576" s="563" t="s">
        <v>6945</v>
      </c>
      <c r="G2576" s="563" t="s">
        <v>6942</v>
      </c>
      <c r="H2576" s="563" t="s">
        <v>6946</v>
      </c>
      <c r="I2576" s="563" t="s">
        <v>26690</v>
      </c>
      <c r="J2576" s="563" t="s">
        <v>24001</v>
      </c>
      <c r="K2576" s="563" t="s">
        <v>24001</v>
      </c>
      <c r="L2576" s="563" t="s">
        <v>24001</v>
      </c>
      <c r="M2576" s="563" t="s">
        <v>24001</v>
      </c>
      <c r="N2576" s="563" t="s">
        <v>24001</v>
      </c>
      <c r="O2576" s="564" t="s">
        <v>24001</v>
      </c>
      <c r="P2576" s="564" t="s">
        <v>24001</v>
      </c>
      <c r="Q2576" s="564">
        <v>42052</v>
      </c>
      <c r="R2576" s="564"/>
      <c r="S2576" s="564" t="s">
        <v>30997</v>
      </c>
    </row>
    <row r="2577" spans="1:19" x14ac:dyDescent="0.35">
      <c r="A2577" s="562">
        <v>2813</v>
      </c>
      <c r="B2577" s="563" t="s">
        <v>484</v>
      </c>
      <c r="C2577" s="563" t="s">
        <v>6887</v>
      </c>
      <c r="D2577" s="563" t="s">
        <v>6950</v>
      </c>
      <c r="E2577" s="563" t="s">
        <v>24001</v>
      </c>
      <c r="F2577" s="563" t="s">
        <v>6948</v>
      </c>
      <c r="G2577" s="563" t="s">
        <v>6942</v>
      </c>
      <c r="H2577" s="563" t="s">
        <v>6949</v>
      </c>
      <c r="I2577" s="563" t="s">
        <v>26690</v>
      </c>
      <c r="J2577" s="563" t="s">
        <v>109</v>
      </c>
      <c r="K2577" s="563" t="s">
        <v>24001</v>
      </c>
      <c r="L2577" s="563" t="s">
        <v>24001</v>
      </c>
      <c r="M2577" s="563" t="s">
        <v>24001</v>
      </c>
      <c r="N2577" s="563" t="s">
        <v>24001</v>
      </c>
      <c r="O2577" s="564" t="s">
        <v>24001</v>
      </c>
      <c r="P2577" s="564" t="s">
        <v>24001</v>
      </c>
      <c r="Q2577" s="564">
        <v>42058</v>
      </c>
      <c r="R2577" s="564"/>
      <c r="S2577" s="564" t="s">
        <v>30998</v>
      </c>
    </row>
    <row r="2578" spans="1:19" x14ac:dyDescent="0.35">
      <c r="A2578" s="559">
        <v>2814</v>
      </c>
      <c r="B2578" s="563" t="s">
        <v>484</v>
      </c>
      <c r="C2578" s="563" t="s">
        <v>6887</v>
      </c>
      <c r="D2578" s="563" t="s">
        <v>30999</v>
      </c>
      <c r="E2578" s="563" t="s">
        <v>6951</v>
      </c>
      <c r="F2578" s="563" t="s">
        <v>6952</v>
      </c>
      <c r="G2578" s="563" t="s">
        <v>6942</v>
      </c>
      <c r="H2578" s="563" t="s">
        <v>6953</v>
      </c>
      <c r="I2578" s="563" t="s">
        <v>26690</v>
      </c>
      <c r="J2578" s="563" t="s">
        <v>109</v>
      </c>
      <c r="K2578" s="563" t="s">
        <v>24001</v>
      </c>
      <c r="L2578" s="563" t="s">
        <v>24001</v>
      </c>
      <c r="M2578" s="563" t="s">
        <v>24001</v>
      </c>
      <c r="N2578" s="563" t="s">
        <v>24001</v>
      </c>
      <c r="O2578" s="564" t="s">
        <v>24001</v>
      </c>
      <c r="P2578" s="564" t="s">
        <v>24001</v>
      </c>
      <c r="Q2578" s="564">
        <v>33148</v>
      </c>
      <c r="R2578" s="564">
        <v>44903.710543981499</v>
      </c>
      <c r="S2578" s="564" t="s">
        <v>31000</v>
      </c>
    </row>
    <row r="2579" spans="1:19" x14ac:dyDescent="0.35">
      <c r="A2579" s="559">
        <v>2815</v>
      </c>
      <c r="B2579" s="563" t="s">
        <v>484</v>
      </c>
      <c r="C2579" s="563" t="s">
        <v>6887</v>
      </c>
      <c r="D2579" s="563" t="s">
        <v>6957</v>
      </c>
      <c r="E2579" s="563" t="s">
        <v>6954</v>
      </c>
      <c r="F2579" s="563" t="s">
        <v>6955</v>
      </c>
      <c r="G2579" s="563" t="s">
        <v>6942</v>
      </c>
      <c r="H2579" s="563" t="s">
        <v>6956</v>
      </c>
      <c r="I2579" s="563" t="s">
        <v>26690</v>
      </c>
      <c r="J2579" s="563" t="s">
        <v>109</v>
      </c>
      <c r="K2579" s="563" t="s">
        <v>24001</v>
      </c>
      <c r="L2579" s="563" t="s">
        <v>24001</v>
      </c>
      <c r="M2579" s="563" t="s">
        <v>24001</v>
      </c>
      <c r="N2579" s="563" t="s">
        <v>24001</v>
      </c>
      <c r="O2579" s="564" t="s">
        <v>24001</v>
      </c>
      <c r="P2579" s="564" t="s">
        <v>24001</v>
      </c>
      <c r="Q2579" s="564">
        <v>33148</v>
      </c>
      <c r="R2579" s="564">
        <v>42054.696157407401</v>
      </c>
      <c r="S2579" s="564" t="s">
        <v>31001</v>
      </c>
    </row>
    <row r="2580" spans="1:19" x14ac:dyDescent="0.35">
      <c r="A2580" s="562">
        <v>2816</v>
      </c>
      <c r="B2580" s="563" t="s">
        <v>484</v>
      </c>
      <c r="C2580" s="563" t="s">
        <v>6887</v>
      </c>
      <c r="D2580" s="563" t="s">
        <v>6961</v>
      </c>
      <c r="E2580" s="563" t="s">
        <v>6958</v>
      </c>
      <c r="F2580" s="563" t="s">
        <v>6959</v>
      </c>
      <c r="G2580" s="563" t="s">
        <v>6942</v>
      </c>
      <c r="H2580" s="563" t="s">
        <v>6960</v>
      </c>
      <c r="I2580" s="563" t="s">
        <v>26965</v>
      </c>
      <c r="J2580" s="563" t="s">
        <v>24001</v>
      </c>
      <c r="K2580" s="563" t="s">
        <v>24001</v>
      </c>
      <c r="L2580" s="563" t="s">
        <v>24001</v>
      </c>
      <c r="M2580" s="563" t="s">
        <v>24001</v>
      </c>
      <c r="N2580" s="563" t="s">
        <v>24001</v>
      </c>
      <c r="O2580" s="564" t="s">
        <v>24001</v>
      </c>
      <c r="P2580" s="564" t="s">
        <v>24001</v>
      </c>
      <c r="Q2580" s="564">
        <v>33148</v>
      </c>
      <c r="R2580" s="564"/>
      <c r="S2580" s="564" t="s">
        <v>31002</v>
      </c>
    </row>
    <row r="2581" spans="1:19" x14ac:dyDescent="0.35">
      <c r="A2581" s="559">
        <v>2817</v>
      </c>
      <c r="B2581" s="563" t="s">
        <v>484</v>
      </c>
      <c r="C2581" s="563" t="s">
        <v>6887</v>
      </c>
      <c r="D2581" s="563" t="s">
        <v>6965</v>
      </c>
      <c r="E2581" s="563" t="s">
        <v>6962</v>
      </c>
      <c r="F2581" s="563" t="s">
        <v>6963</v>
      </c>
      <c r="G2581" s="563" t="s">
        <v>6942</v>
      </c>
      <c r="H2581" s="563" t="s">
        <v>6964</v>
      </c>
      <c r="I2581" s="563" t="s">
        <v>26690</v>
      </c>
      <c r="J2581" s="563" t="s">
        <v>109</v>
      </c>
      <c r="K2581" s="563" t="s">
        <v>24001</v>
      </c>
      <c r="L2581" s="563" t="s">
        <v>24001</v>
      </c>
      <c r="M2581" s="563" t="s">
        <v>24001</v>
      </c>
      <c r="N2581" s="563" t="s">
        <v>24001</v>
      </c>
      <c r="O2581" s="564" t="s">
        <v>24001</v>
      </c>
      <c r="P2581" s="564" t="s">
        <v>24001</v>
      </c>
      <c r="Q2581" s="564">
        <v>33148</v>
      </c>
      <c r="R2581" s="564"/>
      <c r="S2581" s="564" t="s">
        <v>31003</v>
      </c>
    </row>
    <row r="2582" spans="1:19" x14ac:dyDescent="0.35">
      <c r="A2582" s="559">
        <v>2818</v>
      </c>
      <c r="B2582" s="563" t="s">
        <v>484</v>
      </c>
      <c r="C2582" s="563" t="s">
        <v>6887</v>
      </c>
      <c r="D2582" s="563" t="s">
        <v>6969</v>
      </c>
      <c r="E2582" s="563" t="s">
        <v>6966</v>
      </c>
      <c r="F2582" s="563" t="s">
        <v>6967</v>
      </c>
      <c r="G2582" s="563" t="s">
        <v>6942</v>
      </c>
      <c r="H2582" s="563" t="s">
        <v>6968</v>
      </c>
      <c r="I2582" s="563" t="s">
        <v>26966</v>
      </c>
      <c r="J2582" s="563" t="s">
        <v>109</v>
      </c>
      <c r="K2582" s="563" t="s">
        <v>24001</v>
      </c>
      <c r="L2582" s="563" t="s">
        <v>24001</v>
      </c>
      <c r="M2582" s="563" t="s">
        <v>24001</v>
      </c>
      <c r="N2582" s="563" t="s">
        <v>24001</v>
      </c>
      <c r="O2582" s="564" t="s">
        <v>24001</v>
      </c>
      <c r="P2582" s="564" t="s">
        <v>24001</v>
      </c>
      <c r="Q2582" s="564">
        <v>42053</v>
      </c>
      <c r="R2582" s="564"/>
      <c r="S2582" s="564" t="s">
        <v>34357</v>
      </c>
    </row>
    <row r="2583" spans="1:19" x14ac:dyDescent="0.35">
      <c r="A2583" s="562">
        <v>2819</v>
      </c>
      <c r="B2583" s="563" t="s">
        <v>484</v>
      </c>
      <c r="C2583" s="563" t="s">
        <v>6887</v>
      </c>
      <c r="D2583" s="563" t="s">
        <v>6973</v>
      </c>
      <c r="E2583" s="563" t="s">
        <v>6970</v>
      </c>
      <c r="F2583" s="563" t="s">
        <v>6971</v>
      </c>
      <c r="G2583" s="563" t="s">
        <v>6942</v>
      </c>
      <c r="H2583" s="563" t="s">
        <v>6972</v>
      </c>
      <c r="I2583" s="563" t="s">
        <v>26690</v>
      </c>
      <c r="J2583" s="563" t="s">
        <v>24001</v>
      </c>
      <c r="K2583" s="563" t="s">
        <v>24001</v>
      </c>
      <c r="L2583" s="563" t="s">
        <v>24001</v>
      </c>
      <c r="M2583" s="563" t="s">
        <v>24001</v>
      </c>
      <c r="N2583" s="563" t="s">
        <v>24001</v>
      </c>
      <c r="O2583" s="564" t="s">
        <v>24001</v>
      </c>
      <c r="P2583" s="564" t="s">
        <v>24001</v>
      </c>
      <c r="Q2583" s="564">
        <v>33148</v>
      </c>
      <c r="R2583" s="564"/>
      <c r="S2583" s="564" t="s">
        <v>31004</v>
      </c>
    </row>
    <row r="2584" spans="1:19" x14ac:dyDescent="0.35">
      <c r="A2584" s="559">
        <v>2820</v>
      </c>
      <c r="B2584" s="563" t="s">
        <v>484</v>
      </c>
      <c r="C2584" s="563" t="s">
        <v>6887</v>
      </c>
      <c r="D2584" s="563" t="s">
        <v>6976</v>
      </c>
      <c r="E2584" s="563" t="s">
        <v>24001</v>
      </c>
      <c r="F2584" s="563" t="s">
        <v>6974</v>
      </c>
      <c r="G2584" s="563" t="s">
        <v>6942</v>
      </c>
      <c r="H2584" s="563" t="s">
        <v>6975</v>
      </c>
      <c r="I2584" s="563" t="s">
        <v>26690</v>
      </c>
      <c r="J2584" s="563" t="s">
        <v>109</v>
      </c>
      <c r="K2584" s="563" t="s">
        <v>24001</v>
      </c>
      <c r="L2584" s="563" t="s">
        <v>24001</v>
      </c>
      <c r="M2584" s="563" t="s">
        <v>24001</v>
      </c>
      <c r="N2584" s="563" t="s">
        <v>24001</v>
      </c>
      <c r="O2584" s="564" t="s">
        <v>24001</v>
      </c>
      <c r="P2584" s="564" t="s">
        <v>24001</v>
      </c>
      <c r="Q2584" s="564">
        <v>33148</v>
      </c>
      <c r="R2584" s="564"/>
      <c r="S2584" s="564" t="s">
        <v>31005</v>
      </c>
    </row>
    <row r="2585" spans="1:19" x14ac:dyDescent="0.35">
      <c r="A2585" s="559">
        <v>2821</v>
      </c>
      <c r="B2585" s="563" t="s">
        <v>484</v>
      </c>
      <c r="C2585" s="563" t="s">
        <v>6887</v>
      </c>
      <c r="D2585" s="563" t="s">
        <v>6980</v>
      </c>
      <c r="E2585" s="563" t="s">
        <v>6977</v>
      </c>
      <c r="F2585" s="563" t="s">
        <v>6978</v>
      </c>
      <c r="G2585" s="563" t="s">
        <v>6942</v>
      </c>
      <c r="H2585" s="563" t="s">
        <v>6979</v>
      </c>
      <c r="I2585" s="563" t="s">
        <v>26690</v>
      </c>
      <c r="J2585" s="563" t="s">
        <v>24001</v>
      </c>
      <c r="K2585" s="563" t="s">
        <v>24001</v>
      </c>
      <c r="L2585" s="563" t="s">
        <v>24001</v>
      </c>
      <c r="M2585" s="563" t="s">
        <v>24001</v>
      </c>
      <c r="N2585" s="563" t="s">
        <v>24001</v>
      </c>
      <c r="O2585" s="564" t="s">
        <v>24001</v>
      </c>
      <c r="P2585" s="564" t="s">
        <v>24001</v>
      </c>
      <c r="Q2585" s="564">
        <v>33148</v>
      </c>
      <c r="R2585" s="564">
        <v>42045.705532407403</v>
      </c>
      <c r="S2585" s="564" t="s">
        <v>31006</v>
      </c>
    </row>
    <row r="2586" spans="1:19" x14ac:dyDescent="0.35">
      <c r="A2586" s="562">
        <v>2822</v>
      </c>
      <c r="B2586" s="563" t="s">
        <v>484</v>
      </c>
      <c r="C2586" s="563" t="s">
        <v>6887</v>
      </c>
      <c r="D2586" s="563" t="s">
        <v>6982</v>
      </c>
      <c r="E2586" s="563" t="s">
        <v>6942</v>
      </c>
      <c r="F2586" s="563" t="s">
        <v>6981</v>
      </c>
      <c r="G2586" s="563" t="s">
        <v>6942</v>
      </c>
      <c r="H2586" s="563" t="s">
        <v>55</v>
      </c>
      <c r="I2586" s="563" t="s">
        <v>26690</v>
      </c>
      <c r="J2586" s="563" t="s">
        <v>24001</v>
      </c>
      <c r="K2586" s="563" t="s">
        <v>24001</v>
      </c>
      <c r="L2586" s="563" t="s">
        <v>24001</v>
      </c>
      <c r="M2586" s="563" t="s">
        <v>24001</v>
      </c>
      <c r="N2586" s="563" t="s">
        <v>24001</v>
      </c>
      <c r="O2586" s="564" t="s">
        <v>24001</v>
      </c>
      <c r="P2586" s="564" t="s">
        <v>24001</v>
      </c>
      <c r="Q2586" s="564">
        <v>33148</v>
      </c>
      <c r="R2586" s="564"/>
      <c r="S2586" s="564" t="s">
        <v>6982</v>
      </c>
    </row>
    <row r="2587" spans="1:19" x14ac:dyDescent="0.35">
      <c r="A2587" s="559">
        <v>2823</v>
      </c>
      <c r="B2587" s="563" t="s">
        <v>484</v>
      </c>
      <c r="C2587" s="563" t="s">
        <v>6887</v>
      </c>
      <c r="D2587" s="563" t="s">
        <v>6985</v>
      </c>
      <c r="E2587" s="563" t="s">
        <v>24001</v>
      </c>
      <c r="F2587" s="563" t="s">
        <v>6983</v>
      </c>
      <c r="G2587" s="563" t="s">
        <v>6942</v>
      </c>
      <c r="H2587" s="563" t="s">
        <v>6984</v>
      </c>
      <c r="I2587" s="563" t="s">
        <v>26690</v>
      </c>
      <c r="J2587" s="563" t="s">
        <v>109</v>
      </c>
      <c r="K2587" s="563" t="s">
        <v>24001</v>
      </c>
      <c r="L2587" s="563" t="s">
        <v>24001</v>
      </c>
      <c r="M2587" s="563" t="s">
        <v>24001</v>
      </c>
      <c r="N2587" s="563" t="s">
        <v>24001</v>
      </c>
      <c r="O2587" s="564" t="s">
        <v>24001</v>
      </c>
      <c r="P2587" s="564" t="s">
        <v>24001</v>
      </c>
      <c r="Q2587" s="564">
        <v>33148</v>
      </c>
      <c r="R2587" s="564">
        <v>41379.432673611103</v>
      </c>
      <c r="S2587" s="564" t="s">
        <v>31007</v>
      </c>
    </row>
    <row r="2588" spans="1:19" x14ac:dyDescent="0.35">
      <c r="A2588" s="559">
        <v>3274</v>
      </c>
      <c r="B2588" s="563" t="s">
        <v>484</v>
      </c>
      <c r="C2588" s="563" t="s">
        <v>8118</v>
      </c>
      <c r="D2588" s="563" t="s">
        <v>8471</v>
      </c>
      <c r="E2588" s="563" t="s">
        <v>8467</v>
      </c>
      <c r="F2588" s="563" t="s">
        <v>8468</v>
      </c>
      <c r="G2588" s="563" t="s">
        <v>8469</v>
      </c>
      <c r="H2588" s="563" t="s">
        <v>8470</v>
      </c>
      <c r="I2588" s="563" t="s">
        <v>26690</v>
      </c>
      <c r="J2588" s="563" t="s">
        <v>24001</v>
      </c>
      <c r="K2588" s="563" t="s">
        <v>62</v>
      </c>
      <c r="L2588" s="563" t="s">
        <v>24001</v>
      </c>
      <c r="M2588" s="563" t="s">
        <v>24001</v>
      </c>
      <c r="N2588" s="563" t="s">
        <v>24001</v>
      </c>
      <c r="O2588" s="564" t="s">
        <v>24001</v>
      </c>
      <c r="P2588" s="564" t="s">
        <v>24001</v>
      </c>
      <c r="Q2588" s="564">
        <v>33148</v>
      </c>
      <c r="R2588" s="564"/>
      <c r="S2588" s="564" t="s">
        <v>31008</v>
      </c>
    </row>
    <row r="2589" spans="1:19" x14ac:dyDescent="0.35">
      <c r="A2589" s="562">
        <v>4271</v>
      </c>
      <c r="B2589" s="563" t="s">
        <v>484</v>
      </c>
      <c r="C2589" s="563" t="s">
        <v>10863</v>
      </c>
      <c r="D2589" s="563" t="s">
        <v>10866</v>
      </c>
      <c r="E2589" s="563" t="s">
        <v>24001</v>
      </c>
      <c r="F2589" s="563" t="s">
        <v>10864</v>
      </c>
      <c r="G2589" s="563" t="s">
        <v>10865</v>
      </c>
      <c r="H2589" s="563" t="s">
        <v>8077</v>
      </c>
      <c r="I2589" s="563" t="s">
        <v>26690</v>
      </c>
      <c r="J2589" s="563" t="s">
        <v>109</v>
      </c>
      <c r="K2589" s="563" t="s">
        <v>24001</v>
      </c>
      <c r="L2589" s="563" t="s">
        <v>24001</v>
      </c>
      <c r="M2589" s="563" t="s">
        <v>24001</v>
      </c>
      <c r="N2589" s="563" t="s">
        <v>24001</v>
      </c>
      <c r="O2589" s="564" t="s">
        <v>24001</v>
      </c>
      <c r="P2589" s="564" t="s">
        <v>24001</v>
      </c>
      <c r="Q2589" s="564">
        <v>33148</v>
      </c>
      <c r="R2589" s="564"/>
      <c r="S2589" s="564" t="s">
        <v>31009</v>
      </c>
    </row>
    <row r="2590" spans="1:19" x14ac:dyDescent="0.35">
      <c r="A2590" s="559">
        <v>458</v>
      </c>
      <c r="B2590" s="563" t="s">
        <v>484</v>
      </c>
      <c r="C2590" s="563" t="s">
        <v>16255</v>
      </c>
      <c r="D2590" s="563" t="s">
        <v>16285</v>
      </c>
      <c r="E2590" s="563" t="s">
        <v>16281</v>
      </c>
      <c r="F2590" s="563" t="s">
        <v>16282</v>
      </c>
      <c r="G2590" s="563" t="s">
        <v>16283</v>
      </c>
      <c r="H2590" s="563" t="s">
        <v>16284</v>
      </c>
      <c r="I2590" s="563" t="s">
        <v>26690</v>
      </c>
      <c r="J2590" s="563" t="s">
        <v>109</v>
      </c>
      <c r="K2590" s="563" t="s">
        <v>24001</v>
      </c>
      <c r="L2590" s="563" t="s">
        <v>24001</v>
      </c>
      <c r="M2590" s="563" t="s">
        <v>24001</v>
      </c>
      <c r="N2590" s="563" t="s">
        <v>24001</v>
      </c>
      <c r="O2590" s="564" t="s">
        <v>24001</v>
      </c>
      <c r="P2590" s="564" t="s">
        <v>24001</v>
      </c>
      <c r="Q2590" s="564">
        <v>33148</v>
      </c>
      <c r="R2590" s="564"/>
      <c r="S2590" s="564" t="s">
        <v>31010</v>
      </c>
    </row>
    <row r="2591" spans="1:19" x14ac:dyDescent="0.35">
      <c r="A2591" s="559">
        <v>459</v>
      </c>
      <c r="B2591" s="563" t="s">
        <v>484</v>
      </c>
      <c r="C2591" s="563" t="s">
        <v>16255</v>
      </c>
      <c r="D2591" s="563" t="s">
        <v>16289</v>
      </c>
      <c r="E2591" s="563" t="s">
        <v>16286</v>
      </c>
      <c r="F2591" s="563" t="s">
        <v>16287</v>
      </c>
      <c r="G2591" s="563" t="s">
        <v>16283</v>
      </c>
      <c r="H2591" s="563" t="s">
        <v>16288</v>
      </c>
      <c r="I2591" s="563" t="s">
        <v>26690</v>
      </c>
      <c r="J2591" s="563" t="s">
        <v>109</v>
      </c>
      <c r="K2591" s="563" t="s">
        <v>24001</v>
      </c>
      <c r="L2591" s="563" t="s">
        <v>24001</v>
      </c>
      <c r="M2591" s="563" t="s">
        <v>24001</v>
      </c>
      <c r="N2591" s="563" t="s">
        <v>24001</v>
      </c>
      <c r="O2591" s="564" t="s">
        <v>24001</v>
      </c>
      <c r="P2591" s="564" t="s">
        <v>24001</v>
      </c>
      <c r="Q2591" s="564">
        <v>33148</v>
      </c>
      <c r="R2591" s="564"/>
      <c r="S2591" s="564" t="s">
        <v>31011</v>
      </c>
    </row>
    <row r="2592" spans="1:19" x14ac:dyDescent="0.35">
      <c r="A2592" s="562">
        <v>460</v>
      </c>
      <c r="B2592" s="563" t="s">
        <v>484</v>
      </c>
      <c r="C2592" s="563" t="s">
        <v>16255</v>
      </c>
      <c r="D2592" s="563" t="s">
        <v>16292</v>
      </c>
      <c r="E2592" s="563" t="s">
        <v>16290</v>
      </c>
      <c r="F2592" s="563" t="s">
        <v>16291</v>
      </c>
      <c r="G2592" s="563" t="s">
        <v>16283</v>
      </c>
      <c r="H2592" s="563" t="s">
        <v>4817</v>
      </c>
      <c r="I2592" s="563" t="s">
        <v>27468</v>
      </c>
      <c r="J2592" s="563" t="s">
        <v>109</v>
      </c>
      <c r="K2592" s="563" t="s">
        <v>24001</v>
      </c>
      <c r="L2592" s="563" t="s">
        <v>24001</v>
      </c>
      <c r="M2592" s="563" t="s">
        <v>24001</v>
      </c>
      <c r="N2592" s="563" t="s">
        <v>24001</v>
      </c>
      <c r="O2592" s="564" t="s">
        <v>24001</v>
      </c>
      <c r="P2592" s="564" t="s">
        <v>24001</v>
      </c>
      <c r="Q2592" s="564">
        <v>33148</v>
      </c>
      <c r="R2592" s="564"/>
      <c r="S2592" s="564" t="s">
        <v>31012</v>
      </c>
    </row>
    <row r="2593" spans="1:19" x14ac:dyDescent="0.35">
      <c r="A2593" s="559">
        <v>461</v>
      </c>
      <c r="B2593" s="563" t="s">
        <v>484</v>
      </c>
      <c r="C2593" s="563" t="s">
        <v>16255</v>
      </c>
      <c r="D2593" s="563" t="s">
        <v>16295</v>
      </c>
      <c r="E2593" s="563" t="s">
        <v>24001</v>
      </c>
      <c r="F2593" s="563" t="s">
        <v>16293</v>
      </c>
      <c r="G2593" s="563" t="s">
        <v>16283</v>
      </c>
      <c r="H2593" s="563" t="s">
        <v>16294</v>
      </c>
      <c r="I2593" s="563" t="s">
        <v>26690</v>
      </c>
      <c r="J2593" s="563" t="s">
        <v>109</v>
      </c>
      <c r="K2593" s="563" t="s">
        <v>24001</v>
      </c>
      <c r="L2593" s="563" t="s">
        <v>24001</v>
      </c>
      <c r="M2593" s="563" t="s">
        <v>24001</v>
      </c>
      <c r="N2593" s="563" t="s">
        <v>24001</v>
      </c>
      <c r="O2593" s="564" t="s">
        <v>24001</v>
      </c>
      <c r="P2593" s="564" t="s">
        <v>24001</v>
      </c>
      <c r="Q2593" s="564">
        <v>38446</v>
      </c>
      <c r="R2593" s="564">
        <v>41933.699791666702</v>
      </c>
      <c r="S2593" s="564" t="s">
        <v>31013</v>
      </c>
    </row>
    <row r="2594" spans="1:19" x14ac:dyDescent="0.35">
      <c r="A2594" s="559">
        <v>462</v>
      </c>
      <c r="B2594" s="563" t="s">
        <v>484</v>
      </c>
      <c r="C2594" s="563" t="s">
        <v>16255</v>
      </c>
      <c r="D2594" s="563" t="s">
        <v>16297</v>
      </c>
      <c r="E2594" s="563" t="s">
        <v>24001</v>
      </c>
      <c r="F2594" s="563" t="s">
        <v>16296</v>
      </c>
      <c r="G2594" s="563" t="s">
        <v>16283</v>
      </c>
      <c r="H2594" s="563" t="s">
        <v>8638</v>
      </c>
      <c r="I2594" s="563" t="s">
        <v>26690</v>
      </c>
      <c r="J2594" s="563" t="s">
        <v>109</v>
      </c>
      <c r="K2594" s="563" t="s">
        <v>24001</v>
      </c>
      <c r="L2594" s="563" t="s">
        <v>24001</v>
      </c>
      <c r="M2594" s="563" t="s">
        <v>24001</v>
      </c>
      <c r="N2594" s="563" t="s">
        <v>24001</v>
      </c>
      <c r="O2594" s="564" t="s">
        <v>24001</v>
      </c>
      <c r="P2594" s="564" t="s">
        <v>24001</v>
      </c>
      <c r="Q2594" s="564">
        <v>33148</v>
      </c>
      <c r="R2594" s="564"/>
      <c r="S2594" s="564" t="s">
        <v>31014</v>
      </c>
    </row>
    <row r="2595" spans="1:19" x14ac:dyDescent="0.35">
      <c r="A2595" s="562">
        <v>463</v>
      </c>
      <c r="B2595" s="563" t="s">
        <v>484</v>
      </c>
      <c r="C2595" s="563" t="s">
        <v>16255</v>
      </c>
      <c r="D2595" s="563" t="s">
        <v>16299</v>
      </c>
      <c r="E2595" s="563" t="s">
        <v>16283</v>
      </c>
      <c r="F2595" s="563" t="s">
        <v>16298</v>
      </c>
      <c r="G2595" s="563" t="s">
        <v>16283</v>
      </c>
      <c r="H2595" s="563" t="s">
        <v>55</v>
      </c>
      <c r="I2595" s="563" t="s">
        <v>26690</v>
      </c>
      <c r="J2595" s="563" t="s">
        <v>109</v>
      </c>
      <c r="K2595" s="563" t="s">
        <v>24001</v>
      </c>
      <c r="L2595" s="563" t="s">
        <v>24001</v>
      </c>
      <c r="M2595" s="563" t="s">
        <v>24001</v>
      </c>
      <c r="N2595" s="563" t="s">
        <v>24001</v>
      </c>
      <c r="O2595" s="564" t="s">
        <v>24001</v>
      </c>
      <c r="P2595" s="564" t="s">
        <v>24001</v>
      </c>
      <c r="Q2595" s="564">
        <v>33148</v>
      </c>
      <c r="R2595" s="564"/>
      <c r="S2595" s="564" t="s">
        <v>16299</v>
      </c>
    </row>
    <row r="2596" spans="1:19" x14ac:dyDescent="0.35">
      <c r="A2596" s="559">
        <v>464</v>
      </c>
      <c r="B2596" s="563" t="s">
        <v>484</v>
      </c>
      <c r="C2596" s="563" t="s">
        <v>16255</v>
      </c>
      <c r="D2596" s="563" t="s">
        <v>16303</v>
      </c>
      <c r="E2596" s="563" t="s">
        <v>16300</v>
      </c>
      <c r="F2596" s="563" t="s">
        <v>16301</v>
      </c>
      <c r="G2596" s="563" t="s">
        <v>16283</v>
      </c>
      <c r="H2596" s="563" t="s">
        <v>16302</v>
      </c>
      <c r="I2596" s="563" t="s">
        <v>26690</v>
      </c>
      <c r="J2596" s="563" t="s">
        <v>109</v>
      </c>
      <c r="K2596" s="563" t="s">
        <v>24001</v>
      </c>
      <c r="L2596" s="563" t="s">
        <v>24001</v>
      </c>
      <c r="M2596" s="563" t="s">
        <v>24001</v>
      </c>
      <c r="N2596" s="563" t="s">
        <v>24001</v>
      </c>
      <c r="O2596" s="564" t="s">
        <v>24001</v>
      </c>
      <c r="P2596" s="564" t="s">
        <v>24001</v>
      </c>
      <c r="Q2596" s="564">
        <v>33148</v>
      </c>
      <c r="R2596" s="564"/>
      <c r="S2596" s="564" t="s">
        <v>31015</v>
      </c>
    </row>
    <row r="2597" spans="1:19" x14ac:dyDescent="0.35">
      <c r="A2597" s="559">
        <v>465</v>
      </c>
      <c r="B2597" s="563" t="s">
        <v>484</v>
      </c>
      <c r="C2597" s="563" t="s">
        <v>16255</v>
      </c>
      <c r="D2597" s="563" t="s">
        <v>16307</v>
      </c>
      <c r="E2597" s="563" t="s">
        <v>16304</v>
      </c>
      <c r="F2597" s="563" t="s">
        <v>16305</v>
      </c>
      <c r="G2597" s="563" t="s">
        <v>16283</v>
      </c>
      <c r="H2597" s="563" t="s">
        <v>16306</v>
      </c>
      <c r="I2597" s="563" t="s">
        <v>26690</v>
      </c>
      <c r="J2597" s="563" t="s">
        <v>109</v>
      </c>
      <c r="K2597" s="563" t="s">
        <v>24001</v>
      </c>
      <c r="L2597" s="563" t="s">
        <v>24001</v>
      </c>
      <c r="M2597" s="563" t="s">
        <v>24001</v>
      </c>
      <c r="N2597" s="563" t="s">
        <v>24001</v>
      </c>
      <c r="O2597" s="564" t="s">
        <v>24001</v>
      </c>
      <c r="P2597" s="564" t="s">
        <v>24001</v>
      </c>
      <c r="Q2597" s="564">
        <v>33148</v>
      </c>
      <c r="R2597" s="564"/>
      <c r="S2597" s="564" t="s">
        <v>31016</v>
      </c>
    </row>
    <row r="2598" spans="1:19" x14ac:dyDescent="0.35">
      <c r="A2598" s="562">
        <v>466</v>
      </c>
      <c r="B2598" s="563" t="s">
        <v>484</v>
      </c>
      <c r="C2598" s="563" t="s">
        <v>16255</v>
      </c>
      <c r="D2598" s="563" t="s">
        <v>16311</v>
      </c>
      <c r="E2598" s="563" t="s">
        <v>16308</v>
      </c>
      <c r="F2598" s="563" t="s">
        <v>16309</v>
      </c>
      <c r="G2598" s="563" t="s">
        <v>16283</v>
      </c>
      <c r="H2598" s="563" t="s">
        <v>16310</v>
      </c>
      <c r="I2598" s="563" t="s">
        <v>26690</v>
      </c>
      <c r="J2598" s="563" t="s">
        <v>109</v>
      </c>
      <c r="K2598" s="563" t="s">
        <v>24001</v>
      </c>
      <c r="L2598" s="563" t="s">
        <v>24001</v>
      </c>
      <c r="M2598" s="563" t="s">
        <v>24001</v>
      </c>
      <c r="N2598" s="563" t="s">
        <v>24001</v>
      </c>
      <c r="O2598" s="564" t="s">
        <v>24001</v>
      </c>
      <c r="P2598" s="564" t="s">
        <v>24001</v>
      </c>
      <c r="Q2598" s="564">
        <v>33148</v>
      </c>
      <c r="R2598" s="564">
        <v>38446</v>
      </c>
      <c r="S2598" s="564" t="s">
        <v>31017</v>
      </c>
    </row>
    <row r="2599" spans="1:19" x14ac:dyDescent="0.35">
      <c r="A2599" s="559">
        <v>4887</v>
      </c>
      <c r="B2599" s="563" t="s">
        <v>484</v>
      </c>
      <c r="C2599" s="563" t="s">
        <v>11215</v>
      </c>
      <c r="D2599" s="563" t="s">
        <v>24798</v>
      </c>
      <c r="E2599" s="563" t="s">
        <v>11232</v>
      </c>
      <c r="F2599" s="563" t="s">
        <v>11233</v>
      </c>
      <c r="G2599" s="563" t="s">
        <v>24799</v>
      </c>
      <c r="H2599" s="563" t="s">
        <v>11235</v>
      </c>
      <c r="I2599" s="563" t="s">
        <v>26690</v>
      </c>
      <c r="J2599" s="563" t="s">
        <v>109</v>
      </c>
      <c r="K2599" s="563" t="s">
        <v>24001</v>
      </c>
      <c r="L2599" s="563" t="s">
        <v>24001</v>
      </c>
      <c r="M2599" s="563" t="s">
        <v>24001</v>
      </c>
      <c r="N2599" s="563" t="s">
        <v>24001</v>
      </c>
      <c r="O2599" s="564" t="s">
        <v>24001</v>
      </c>
      <c r="P2599" s="564" t="s">
        <v>24001</v>
      </c>
      <c r="Q2599" s="564">
        <v>33148</v>
      </c>
      <c r="R2599" s="564">
        <v>43195.604675925897</v>
      </c>
      <c r="S2599" s="564" t="s">
        <v>31018</v>
      </c>
    </row>
    <row r="2600" spans="1:19" x14ac:dyDescent="0.35">
      <c r="A2600" s="559">
        <v>1479</v>
      </c>
      <c r="B2600" s="563" t="s">
        <v>484</v>
      </c>
      <c r="C2600" s="563" t="s">
        <v>3680</v>
      </c>
      <c r="D2600" s="563" t="s">
        <v>3724</v>
      </c>
      <c r="E2600" s="563" t="s">
        <v>3720</v>
      </c>
      <c r="F2600" s="563" t="s">
        <v>3721</v>
      </c>
      <c r="G2600" s="563" t="s">
        <v>3722</v>
      </c>
      <c r="H2600" s="563" t="s">
        <v>3723</v>
      </c>
      <c r="I2600" s="563" t="s">
        <v>26690</v>
      </c>
      <c r="J2600" s="563" t="s">
        <v>109</v>
      </c>
      <c r="K2600" s="563" t="s">
        <v>24001</v>
      </c>
      <c r="L2600" s="563" t="s">
        <v>24001</v>
      </c>
      <c r="M2600" s="563" t="s">
        <v>24001</v>
      </c>
      <c r="N2600" s="563" t="s">
        <v>24001</v>
      </c>
      <c r="O2600" s="564" t="s">
        <v>24001</v>
      </c>
      <c r="P2600" s="564" t="s">
        <v>24001</v>
      </c>
      <c r="Q2600" s="564">
        <v>33148</v>
      </c>
      <c r="R2600" s="564">
        <v>38553</v>
      </c>
      <c r="S2600" s="564" t="s">
        <v>31019</v>
      </c>
    </row>
    <row r="2601" spans="1:19" x14ac:dyDescent="0.35">
      <c r="A2601" s="562">
        <v>1480</v>
      </c>
      <c r="B2601" s="563" t="s">
        <v>484</v>
      </c>
      <c r="C2601" s="563" t="s">
        <v>3680</v>
      </c>
      <c r="D2601" s="563" t="s">
        <v>3728</v>
      </c>
      <c r="E2601" s="563" t="s">
        <v>3725</v>
      </c>
      <c r="F2601" s="563" t="s">
        <v>3726</v>
      </c>
      <c r="G2601" s="563" t="s">
        <v>3722</v>
      </c>
      <c r="H2601" s="563" t="s">
        <v>3727</v>
      </c>
      <c r="I2601" s="563" t="s">
        <v>26690</v>
      </c>
      <c r="J2601" s="563" t="s">
        <v>109</v>
      </c>
      <c r="K2601" s="563" t="s">
        <v>24001</v>
      </c>
      <c r="L2601" s="563" t="s">
        <v>24001</v>
      </c>
      <c r="M2601" s="563" t="s">
        <v>24001</v>
      </c>
      <c r="N2601" s="563" t="s">
        <v>24001</v>
      </c>
      <c r="O2601" s="564" t="s">
        <v>24001</v>
      </c>
      <c r="P2601" s="564" t="s">
        <v>24001</v>
      </c>
      <c r="Q2601" s="564">
        <v>33148</v>
      </c>
      <c r="R2601" s="564"/>
      <c r="S2601" s="564" t="s">
        <v>31020</v>
      </c>
    </row>
    <row r="2602" spans="1:19" x14ac:dyDescent="0.35">
      <c r="A2602" s="559">
        <v>1481</v>
      </c>
      <c r="B2602" s="563" t="s">
        <v>484</v>
      </c>
      <c r="C2602" s="563" t="s">
        <v>3680</v>
      </c>
      <c r="D2602" s="563" t="s">
        <v>3730</v>
      </c>
      <c r="E2602" s="563" t="s">
        <v>3725</v>
      </c>
      <c r="F2602" s="563" t="s">
        <v>3729</v>
      </c>
      <c r="G2602" s="563" t="s">
        <v>3722</v>
      </c>
      <c r="H2602" s="563" t="s">
        <v>55</v>
      </c>
      <c r="I2602" s="563" t="s">
        <v>26690</v>
      </c>
      <c r="J2602" s="563" t="s">
        <v>109</v>
      </c>
      <c r="K2602" s="563" t="s">
        <v>24001</v>
      </c>
      <c r="L2602" s="563" t="s">
        <v>24001</v>
      </c>
      <c r="M2602" s="563" t="s">
        <v>24001</v>
      </c>
      <c r="N2602" s="563" t="s">
        <v>24001</v>
      </c>
      <c r="O2602" s="564" t="s">
        <v>24001</v>
      </c>
      <c r="P2602" s="564" t="s">
        <v>24001</v>
      </c>
      <c r="Q2602" s="564">
        <v>33148</v>
      </c>
      <c r="R2602" s="564"/>
      <c r="S2602" s="564" t="s">
        <v>3730</v>
      </c>
    </row>
    <row r="2603" spans="1:19" x14ac:dyDescent="0.35">
      <c r="A2603" s="559">
        <v>5438</v>
      </c>
      <c r="B2603" s="563" t="s">
        <v>484</v>
      </c>
      <c r="C2603" s="563" t="s">
        <v>28883</v>
      </c>
      <c r="D2603" s="563" t="s">
        <v>24800</v>
      </c>
      <c r="E2603" s="563" t="s">
        <v>24001</v>
      </c>
      <c r="F2603" s="563" t="s">
        <v>13850</v>
      </c>
      <c r="G2603" s="563" t="s">
        <v>24801</v>
      </c>
      <c r="H2603" s="563" t="s">
        <v>1898</v>
      </c>
      <c r="I2603" s="563" t="s">
        <v>26690</v>
      </c>
      <c r="J2603" s="563" t="s">
        <v>109</v>
      </c>
      <c r="K2603" s="563" t="s">
        <v>24001</v>
      </c>
      <c r="L2603" s="563" t="s">
        <v>24001</v>
      </c>
      <c r="M2603" s="563" t="s">
        <v>24001</v>
      </c>
      <c r="N2603" s="563" t="s">
        <v>24001</v>
      </c>
      <c r="O2603" s="564" t="s">
        <v>24001</v>
      </c>
      <c r="P2603" s="564" t="s">
        <v>24001</v>
      </c>
      <c r="Q2603" s="564">
        <v>33148</v>
      </c>
      <c r="R2603" s="564">
        <v>43116.636805555601</v>
      </c>
      <c r="S2603" s="564" t="s">
        <v>31021</v>
      </c>
    </row>
    <row r="2604" spans="1:19" x14ac:dyDescent="0.35">
      <c r="A2604" s="562">
        <v>4912</v>
      </c>
      <c r="B2604" s="563" t="s">
        <v>484</v>
      </c>
      <c r="C2604" s="563" t="s">
        <v>28941</v>
      </c>
      <c r="D2604" s="563" t="s">
        <v>11346</v>
      </c>
      <c r="E2604" s="563" t="s">
        <v>11343</v>
      </c>
      <c r="F2604" s="563" t="s">
        <v>11344</v>
      </c>
      <c r="G2604" s="563" t="s">
        <v>11345</v>
      </c>
      <c r="H2604" s="563" t="s">
        <v>8665</v>
      </c>
      <c r="I2604" s="563" t="s">
        <v>26690</v>
      </c>
      <c r="J2604" s="563" t="s">
        <v>109</v>
      </c>
      <c r="K2604" s="563" t="s">
        <v>24001</v>
      </c>
      <c r="L2604" s="563" t="s">
        <v>24001</v>
      </c>
      <c r="M2604" s="563" t="s">
        <v>24001</v>
      </c>
      <c r="N2604" s="563" t="s">
        <v>24001</v>
      </c>
      <c r="O2604" s="564" t="s">
        <v>24001</v>
      </c>
      <c r="P2604" s="564" t="s">
        <v>24001</v>
      </c>
      <c r="Q2604" s="564">
        <v>33148</v>
      </c>
      <c r="R2604" s="564"/>
      <c r="S2604" s="564" t="s">
        <v>31022</v>
      </c>
    </row>
    <row r="2605" spans="1:19" x14ac:dyDescent="0.35">
      <c r="A2605" s="559">
        <v>2072</v>
      </c>
      <c r="B2605" s="563" t="s">
        <v>484</v>
      </c>
      <c r="C2605" s="563" t="s">
        <v>28698</v>
      </c>
      <c r="D2605" s="563" t="s">
        <v>5842</v>
      </c>
      <c r="E2605" s="563" t="s">
        <v>24001</v>
      </c>
      <c r="F2605" s="563" t="s">
        <v>5839</v>
      </c>
      <c r="G2605" s="563" t="s">
        <v>5840</v>
      </c>
      <c r="H2605" s="563" t="s">
        <v>5841</v>
      </c>
      <c r="I2605" s="563" t="s">
        <v>26690</v>
      </c>
      <c r="J2605" s="563" t="s">
        <v>109</v>
      </c>
      <c r="K2605" s="563" t="s">
        <v>24001</v>
      </c>
      <c r="L2605" s="563" t="s">
        <v>24001</v>
      </c>
      <c r="M2605" s="563" t="s">
        <v>24001</v>
      </c>
      <c r="N2605" s="563" t="s">
        <v>24001</v>
      </c>
      <c r="O2605" s="564" t="s">
        <v>24001</v>
      </c>
      <c r="P2605" s="564" t="s">
        <v>24001</v>
      </c>
      <c r="Q2605" s="564">
        <v>38559</v>
      </c>
      <c r="R2605" s="564"/>
      <c r="S2605" s="564" t="s">
        <v>31023</v>
      </c>
    </row>
    <row r="2606" spans="1:19" x14ac:dyDescent="0.35">
      <c r="A2606" s="559">
        <v>5981</v>
      </c>
      <c r="B2606" s="563" t="s">
        <v>43</v>
      </c>
      <c r="C2606" s="563" t="s">
        <v>112</v>
      </c>
      <c r="D2606" s="563" t="s">
        <v>117</v>
      </c>
      <c r="E2606" s="563" t="s">
        <v>113</v>
      </c>
      <c r="F2606" s="563" t="s">
        <v>114</v>
      </c>
      <c r="G2606" s="563" t="s">
        <v>115</v>
      </c>
      <c r="H2606" s="563" t="s">
        <v>116</v>
      </c>
      <c r="I2606" s="563" t="s">
        <v>26690</v>
      </c>
      <c r="J2606" s="563" t="s">
        <v>24001</v>
      </c>
      <c r="K2606" s="563" t="s">
        <v>62</v>
      </c>
      <c r="L2606" s="563" t="s">
        <v>24001</v>
      </c>
      <c r="M2606" s="563" t="s">
        <v>24001</v>
      </c>
      <c r="N2606" s="563" t="s">
        <v>24001</v>
      </c>
      <c r="O2606" s="564" t="s">
        <v>24001</v>
      </c>
      <c r="P2606" s="564" t="s">
        <v>24001</v>
      </c>
      <c r="Q2606" s="564">
        <v>33148</v>
      </c>
      <c r="R2606" s="564"/>
      <c r="S2606" s="564" t="s">
        <v>31024</v>
      </c>
    </row>
    <row r="2607" spans="1:19" x14ac:dyDescent="0.35">
      <c r="A2607" s="562">
        <v>5982</v>
      </c>
      <c r="B2607" s="563" t="s">
        <v>43</v>
      </c>
      <c r="C2607" s="563" t="s">
        <v>112</v>
      </c>
      <c r="D2607" s="563" t="s">
        <v>119</v>
      </c>
      <c r="E2607" s="563" t="s">
        <v>113</v>
      </c>
      <c r="F2607" s="563" t="s">
        <v>118</v>
      </c>
      <c r="G2607" s="563" t="s">
        <v>115</v>
      </c>
      <c r="H2607" s="563" t="s">
        <v>55</v>
      </c>
      <c r="I2607" s="563" t="s">
        <v>26690</v>
      </c>
      <c r="J2607" s="563" t="s">
        <v>24001</v>
      </c>
      <c r="K2607" s="563" t="s">
        <v>24001</v>
      </c>
      <c r="L2607" s="563" t="s">
        <v>24001</v>
      </c>
      <c r="M2607" s="563" t="s">
        <v>24001</v>
      </c>
      <c r="N2607" s="563" t="s">
        <v>24001</v>
      </c>
      <c r="O2607" s="564" t="s">
        <v>24001</v>
      </c>
      <c r="P2607" s="564" t="s">
        <v>24001</v>
      </c>
      <c r="Q2607" s="564">
        <v>33148</v>
      </c>
      <c r="R2607" s="564"/>
      <c r="S2607" s="564" t="s">
        <v>119</v>
      </c>
    </row>
    <row r="2608" spans="1:19" x14ac:dyDescent="0.35">
      <c r="A2608" s="559">
        <v>4199</v>
      </c>
      <c r="B2608" s="563" t="s">
        <v>484</v>
      </c>
      <c r="C2608" s="563" t="s">
        <v>31025</v>
      </c>
      <c r="D2608" s="563" t="s">
        <v>1493</v>
      </c>
      <c r="E2608" s="563" t="s">
        <v>1489</v>
      </c>
      <c r="F2608" s="563" t="s">
        <v>1490</v>
      </c>
      <c r="G2608" s="563" t="s">
        <v>1491</v>
      </c>
      <c r="H2608" s="563" t="s">
        <v>1492</v>
      </c>
      <c r="I2608" s="563" t="s">
        <v>26690</v>
      </c>
      <c r="J2608" s="563" t="s">
        <v>24001</v>
      </c>
      <c r="K2608" s="563" t="s">
        <v>24001</v>
      </c>
      <c r="L2608" s="563" t="s">
        <v>24001</v>
      </c>
      <c r="M2608" s="563" t="s">
        <v>24001</v>
      </c>
      <c r="N2608" s="563" t="s">
        <v>24001</v>
      </c>
      <c r="O2608" s="564" t="s">
        <v>24001</v>
      </c>
      <c r="P2608" s="564" t="s">
        <v>24001</v>
      </c>
      <c r="Q2608" s="564">
        <v>33148</v>
      </c>
      <c r="R2608" s="564"/>
      <c r="S2608" s="564" t="s">
        <v>31026</v>
      </c>
    </row>
    <row r="2609" spans="1:19" x14ac:dyDescent="0.35">
      <c r="A2609" s="559">
        <v>4200</v>
      </c>
      <c r="B2609" s="563" t="s">
        <v>484</v>
      </c>
      <c r="C2609" s="563" t="s">
        <v>31025</v>
      </c>
      <c r="D2609" s="563" t="s">
        <v>1497</v>
      </c>
      <c r="E2609" s="563" t="s">
        <v>1494</v>
      </c>
      <c r="F2609" s="563" t="s">
        <v>1495</v>
      </c>
      <c r="G2609" s="563" t="s">
        <v>1491</v>
      </c>
      <c r="H2609" s="563" t="s">
        <v>1496</v>
      </c>
      <c r="I2609" s="563" t="s">
        <v>26690</v>
      </c>
      <c r="J2609" s="563" t="s">
        <v>24001</v>
      </c>
      <c r="K2609" s="563" t="s">
        <v>24001</v>
      </c>
      <c r="L2609" s="563" t="s">
        <v>24001</v>
      </c>
      <c r="M2609" s="563" t="s">
        <v>24001</v>
      </c>
      <c r="N2609" s="563" t="s">
        <v>24001</v>
      </c>
      <c r="O2609" s="564" t="s">
        <v>24001</v>
      </c>
      <c r="P2609" s="564" t="s">
        <v>24001</v>
      </c>
      <c r="Q2609" s="564">
        <v>33148</v>
      </c>
      <c r="R2609" s="564">
        <v>40757.711516203701</v>
      </c>
      <c r="S2609" s="564" t="s">
        <v>31027</v>
      </c>
    </row>
    <row r="2610" spans="1:19" x14ac:dyDescent="0.35">
      <c r="A2610" s="562">
        <v>4201</v>
      </c>
      <c r="B2610" s="563" t="s">
        <v>484</v>
      </c>
      <c r="C2610" s="563" t="s">
        <v>31025</v>
      </c>
      <c r="D2610" s="563" t="s">
        <v>1501</v>
      </c>
      <c r="E2610" s="563" t="s">
        <v>1498</v>
      </c>
      <c r="F2610" s="563" t="s">
        <v>1499</v>
      </c>
      <c r="G2610" s="563" t="s">
        <v>1491</v>
      </c>
      <c r="H2610" s="563" t="s">
        <v>1500</v>
      </c>
      <c r="I2610" s="563" t="s">
        <v>26690</v>
      </c>
      <c r="J2610" s="563" t="s">
        <v>24001</v>
      </c>
      <c r="K2610" s="563" t="s">
        <v>24001</v>
      </c>
      <c r="L2610" s="563" t="s">
        <v>24001</v>
      </c>
      <c r="M2610" s="563" t="s">
        <v>24001</v>
      </c>
      <c r="N2610" s="563" t="s">
        <v>24001</v>
      </c>
      <c r="O2610" s="564" t="s">
        <v>24001</v>
      </c>
      <c r="P2610" s="564" t="s">
        <v>24001</v>
      </c>
      <c r="Q2610" s="564">
        <v>33148</v>
      </c>
      <c r="R2610" s="564"/>
      <c r="S2610" s="564" t="s">
        <v>31028</v>
      </c>
    </row>
    <row r="2611" spans="1:19" x14ac:dyDescent="0.35">
      <c r="A2611" s="559">
        <v>4202</v>
      </c>
      <c r="B2611" s="563" t="s">
        <v>484</v>
      </c>
      <c r="C2611" s="563" t="s">
        <v>31025</v>
      </c>
      <c r="D2611" s="563" t="s">
        <v>1504</v>
      </c>
      <c r="E2611" s="563" t="s">
        <v>1502</v>
      </c>
      <c r="F2611" s="563" t="s">
        <v>1503</v>
      </c>
      <c r="G2611" s="563" t="s">
        <v>1491</v>
      </c>
      <c r="H2611" s="563" t="s">
        <v>55</v>
      </c>
      <c r="I2611" s="563" t="s">
        <v>26690</v>
      </c>
      <c r="J2611" s="563" t="s">
        <v>24001</v>
      </c>
      <c r="K2611" s="563" t="s">
        <v>24001</v>
      </c>
      <c r="L2611" s="563" t="s">
        <v>24001</v>
      </c>
      <c r="M2611" s="563" t="s">
        <v>24001</v>
      </c>
      <c r="N2611" s="563" t="s">
        <v>24001</v>
      </c>
      <c r="O2611" s="564" t="s">
        <v>24001</v>
      </c>
      <c r="P2611" s="564" t="s">
        <v>24001</v>
      </c>
      <c r="Q2611" s="564">
        <v>33148</v>
      </c>
      <c r="R2611" s="564"/>
      <c r="S2611" s="564" t="s">
        <v>1504</v>
      </c>
    </row>
    <row r="2612" spans="1:19" x14ac:dyDescent="0.35">
      <c r="A2612" s="559">
        <v>1701</v>
      </c>
      <c r="B2612" s="563" t="s">
        <v>484</v>
      </c>
      <c r="C2612" s="563" t="s">
        <v>9725</v>
      </c>
      <c r="D2612" s="563" t="s">
        <v>9729</v>
      </c>
      <c r="E2612" s="563" t="s">
        <v>9726</v>
      </c>
      <c r="F2612" s="563" t="s">
        <v>9727</v>
      </c>
      <c r="G2612" s="563" t="s">
        <v>9728</v>
      </c>
      <c r="H2612" s="563" t="s">
        <v>4600</v>
      </c>
      <c r="I2612" s="563" t="s">
        <v>26690</v>
      </c>
      <c r="J2612" s="563" t="s">
        <v>24001</v>
      </c>
      <c r="K2612" s="563" t="s">
        <v>24001</v>
      </c>
      <c r="L2612" s="563" t="s">
        <v>24001</v>
      </c>
      <c r="M2612" s="563" t="s">
        <v>24001</v>
      </c>
      <c r="N2612" s="563" t="s">
        <v>24001</v>
      </c>
      <c r="O2612" s="564" t="s">
        <v>24001</v>
      </c>
      <c r="P2612" s="564" t="s">
        <v>24001</v>
      </c>
      <c r="Q2612" s="564">
        <v>33148</v>
      </c>
      <c r="R2612" s="564">
        <v>41374.468229166698</v>
      </c>
      <c r="S2612" s="564" t="s">
        <v>31029</v>
      </c>
    </row>
    <row r="2613" spans="1:19" x14ac:dyDescent="0.35">
      <c r="A2613" s="562">
        <v>1702</v>
      </c>
      <c r="B2613" s="563" t="s">
        <v>484</v>
      </c>
      <c r="C2613" s="563" t="s">
        <v>9725</v>
      </c>
      <c r="D2613" s="563" t="s">
        <v>9731</v>
      </c>
      <c r="E2613" s="563" t="s">
        <v>9726</v>
      </c>
      <c r="F2613" s="563" t="s">
        <v>9730</v>
      </c>
      <c r="G2613" s="563" t="s">
        <v>9728</v>
      </c>
      <c r="H2613" s="563" t="s">
        <v>8491</v>
      </c>
      <c r="I2613" s="563" t="s">
        <v>26690</v>
      </c>
      <c r="J2613" s="563" t="s">
        <v>24001</v>
      </c>
      <c r="K2613" s="563" t="s">
        <v>24001</v>
      </c>
      <c r="L2613" s="563" t="s">
        <v>24001</v>
      </c>
      <c r="M2613" s="563" t="s">
        <v>24001</v>
      </c>
      <c r="N2613" s="563" t="s">
        <v>24001</v>
      </c>
      <c r="O2613" s="564" t="s">
        <v>24001</v>
      </c>
      <c r="P2613" s="564" t="s">
        <v>24001</v>
      </c>
      <c r="Q2613" s="564">
        <v>33148</v>
      </c>
      <c r="R2613" s="564"/>
      <c r="S2613" s="564" t="s">
        <v>31030</v>
      </c>
    </row>
    <row r="2614" spans="1:19" x14ac:dyDescent="0.35">
      <c r="A2614" s="559">
        <v>1703</v>
      </c>
      <c r="B2614" s="563" t="s">
        <v>484</v>
      </c>
      <c r="C2614" s="563" t="s">
        <v>9725</v>
      </c>
      <c r="D2614" s="563" t="s">
        <v>9735</v>
      </c>
      <c r="E2614" s="563" t="s">
        <v>9732</v>
      </c>
      <c r="F2614" s="563" t="s">
        <v>9733</v>
      </c>
      <c r="G2614" s="563" t="s">
        <v>9728</v>
      </c>
      <c r="H2614" s="563" t="s">
        <v>9734</v>
      </c>
      <c r="I2614" s="563" t="s">
        <v>26690</v>
      </c>
      <c r="J2614" s="563" t="s">
        <v>24001</v>
      </c>
      <c r="K2614" s="563" t="s">
        <v>24001</v>
      </c>
      <c r="L2614" s="563" t="s">
        <v>24001</v>
      </c>
      <c r="M2614" s="563" t="s">
        <v>24001</v>
      </c>
      <c r="N2614" s="563" t="s">
        <v>24001</v>
      </c>
      <c r="O2614" s="564" t="s">
        <v>24001</v>
      </c>
      <c r="P2614" s="564" t="s">
        <v>24001</v>
      </c>
      <c r="Q2614" s="564">
        <v>33148</v>
      </c>
      <c r="R2614" s="564"/>
      <c r="S2614" s="564" t="s">
        <v>31031</v>
      </c>
    </row>
    <row r="2615" spans="1:19" x14ac:dyDescent="0.35">
      <c r="A2615" s="559">
        <v>1704</v>
      </c>
      <c r="B2615" s="563" t="s">
        <v>484</v>
      </c>
      <c r="C2615" s="563" t="s">
        <v>9725</v>
      </c>
      <c r="D2615" s="563" t="s">
        <v>9737</v>
      </c>
      <c r="E2615" s="563" t="s">
        <v>9726</v>
      </c>
      <c r="F2615" s="563" t="s">
        <v>9736</v>
      </c>
      <c r="G2615" s="563" t="s">
        <v>9728</v>
      </c>
      <c r="H2615" s="563" t="s">
        <v>55</v>
      </c>
      <c r="I2615" s="563" t="s">
        <v>26690</v>
      </c>
      <c r="J2615" s="563" t="s">
        <v>24001</v>
      </c>
      <c r="K2615" s="563" t="s">
        <v>24001</v>
      </c>
      <c r="L2615" s="563" t="s">
        <v>24001</v>
      </c>
      <c r="M2615" s="563" t="s">
        <v>24001</v>
      </c>
      <c r="N2615" s="563" t="s">
        <v>24001</v>
      </c>
      <c r="O2615" s="564" t="s">
        <v>24001</v>
      </c>
      <c r="P2615" s="564" t="s">
        <v>24001</v>
      </c>
      <c r="Q2615" s="564">
        <v>33148</v>
      </c>
      <c r="R2615" s="564"/>
      <c r="S2615" s="564" t="s">
        <v>9737</v>
      </c>
    </row>
    <row r="2616" spans="1:19" x14ac:dyDescent="0.35">
      <c r="A2616" s="562">
        <v>5439</v>
      </c>
      <c r="B2616" s="563" t="s">
        <v>484</v>
      </c>
      <c r="C2616" s="563" t="s">
        <v>28883</v>
      </c>
      <c r="D2616" s="563" t="s">
        <v>14152</v>
      </c>
      <c r="E2616" s="563" t="s">
        <v>14149</v>
      </c>
      <c r="F2616" s="563" t="s">
        <v>14150</v>
      </c>
      <c r="G2616" s="563" t="s">
        <v>14151</v>
      </c>
      <c r="H2616" s="563" t="s">
        <v>1312</v>
      </c>
      <c r="I2616" s="563" t="s">
        <v>26690</v>
      </c>
      <c r="J2616" s="563" t="s">
        <v>24001</v>
      </c>
      <c r="K2616" s="563" t="s">
        <v>24001</v>
      </c>
      <c r="L2616" s="563" t="s">
        <v>24001</v>
      </c>
      <c r="M2616" s="563" t="s">
        <v>24001</v>
      </c>
      <c r="N2616" s="563" t="s">
        <v>24001</v>
      </c>
      <c r="O2616" s="564" t="s">
        <v>24001</v>
      </c>
      <c r="P2616" s="564" t="s">
        <v>24001</v>
      </c>
      <c r="Q2616" s="564">
        <v>33148</v>
      </c>
      <c r="R2616" s="564">
        <v>38425</v>
      </c>
      <c r="S2616" s="564" t="s">
        <v>31032</v>
      </c>
    </row>
    <row r="2617" spans="1:19" x14ac:dyDescent="0.35">
      <c r="A2617" s="559">
        <v>268</v>
      </c>
      <c r="B2617" s="563" t="s">
        <v>484</v>
      </c>
      <c r="C2617" s="563" t="s">
        <v>19195</v>
      </c>
      <c r="D2617" s="563" t="s">
        <v>19666</v>
      </c>
      <c r="E2617" s="563" t="s">
        <v>19663</v>
      </c>
      <c r="F2617" s="563" t="s">
        <v>19664</v>
      </c>
      <c r="G2617" s="563" t="s">
        <v>19665</v>
      </c>
      <c r="H2617" s="563" t="s">
        <v>7859</v>
      </c>
      <c r="I2617" s="563" t="s">
        <v>26690</v>
      </c>
      <c r="J2617" s="563" t="s">
        <v>24001</v>
      </c>
      <c r="K2617" s="563" t="s">
        <v>24001</v>
      </c>
      <c r="L2617" s="563" t="s">
        <v>24001</v>
      </c>
      <c r="M2617" s="563" t="s">
        <v>24001</v>
      </c>
      <c r="N2617" s="563" t="s">
        <v>24001</v>
      </c>
      <c r="O2617" s="564" t="s">
        <v>24001</v>
      </c>
      <c r="P2617" s="564" t="s">
        <v>24001</v>
      </c>
      <c r="Q2617" s="564">
        <v>33148</v>
      </c>
      <c r="R2617" s="564"/>
      <c r="S2617" s="564" t="s">
        <v>31033</v>
      </c>
    </row>
    <row r="2618" spans="1:19" x14ac:dyDescent="0.35">
      <c r="A2618" s="559">
        <v>269</v>
      </c>
      <c r="B2618" s="563" t="s">
        <v>484</v>
      </c>
      <c r="C2618" s="563" t="s">
        <v>19195</v>
      </c>
      <c r="D2618" s="563" t="s">
        <v>19669</v>
      </c>
      <c r="E2618" s="563" t="s">
        <v>19667</v>
      </c>
      <c r="F2618" s="563" t="s">
        <v>19668</v>
      </c>
      <c r="G2618" s="563" t="s">
        <v>19665</v>
      </c>
      <c r="H2618" s="563" t="s">
        <v>55</v>
      </c>
      <c r="I2618" s="563" t="s">
        <v>26690</v>
      </c>
      <c r="J2618" s="563" t="s">
        <v>24001</v>
      </c>
      <c r="K2618" s="563" t="s">
        <v>24001</v>
      </c>
      <c r="L2618" s="563" t="s">
        <v>24001</v>
      </c>
      <c r="M2618" s="563" t="s">
        <v>24001</v>
      </c>
      <c r="N2618" s="563" t="s">
        <v>24001</v>
      </c>
      <c r="O2618" s="564" t="s">
        <v>24001</v>
      </c>
      <c r="P2618" s="564" t="s">
        <v>24001</v>
      </c>
      <c r="Q2618" s="564">
        <v>33148</v>
      </c>
      <c r="R2618" s="564"/>
      <c r="S2618" s="564" t="s">
        <v>19669</v>
      </c>
    </row>
    <row r="2619" spans="1:19" x14ac:dyDescent="0.35">
      <c r="A2619" s="562">
        <v>5004</v>
      </c>
      <c r="B2619" s="563" t="s">
        <v>484</v>
      </c>
      <c r="C2619" s="563" t="s">
        <v>30419</v>
      </c>
      <c r="D2619" s="563" t="s">
        <v>12045</v>
      </c>
      <c r="E2619" s="563" t="s">
        <v>12041</v>
      </c>
      <c r="F2619" s="563" t="s">
        <v>12042</v>
      </c>
      <c r="G2619" s="563" t="s">
        <v>12043</v>
      </c>
      <c r="H2619" s="563" t="s">
        <v>12044</v>
      </c>
      <c r="I2619" s="563" t="s">
        <v>26690</v>
      </c>
      <c r="J2619" s="563" t="s">
        <v>24001</v>
      </c>
      <c r="K2619" s="563" t="s">
        <v>24001</v>
      </c>
      <c r="L2619" s="563" t="s">
        <v>24001</v>
      </c>
      <c r="M2619" s="563" t="s">
        <v>24001</v>
      </c>
      <c r="N2619" s="563" t="s">
        <v>24001</v>
      </c>
      <c r="O2619" s="564" t="s">
        <v>24001</v>
      </c>
      <c r="P2619" s="564" t="s">
        <v>24001</v>
      </c>
      <c r="Q2619" s="564">
        <v>33148</v>
      </c>
      <c r="R2619" s="564">
        <v>33973</v>
      </c>
      <c r="S2619" s="564" t="s">
        <v>31034</v>
      </c>
    </row>
    <row r="2620" spans="1:19" x14ac:dyDescent="0.35">
      <c r="A2620" s="559">
        <v>5005</v>
      </c>
      <c r="B2620" s="563" t="s">
        <v>484</v>
      </c>
      <c r="C2620" s="563" t="s">
        <v>30419</v>
      </c>
      <c r="D2620" s="563" t="s">
        <v>12049</v>
      </c>
      <c r="E2620" s="563" t="s">
        <v>12046</v>
      </c>
      <c r="F2620" s="563" t="s">
        <v>12047</v>
      </c>
      <c r="G2620" s="563" t="s">
        <v>12043</v>
      </c>
      <c r="H2620" s="563" t="s">
        <v>12048</v>
      </c>
      <c r="I2620" s="563" t="s">
        <v>26690</v>
      </c>
      <c r="J2620" s="563" t="s">
        <v>24001</v>
      </c>
      <c r="K2620" s="563" t="s">
        <v>24001</v>
      </c>
      <c r="L2620" s="563" t="s">
        <v>24001</v>
      </c>
      <c r="M2620" s="563" t="s">
        <v>24001</v>
      </c>
      <c r="N2620" s="563" t="s">
        <v>24001</v>
      </c>
      <c r="O2620" s="564" t="s">
        <v>24001</v>
      </c>
      <c r="P2620" s="564" t="s">
        <v>24001</v>
      </c>
      <c r="Q2620" s="564">
        <v>33148</v>
      </c>
      <c r="R2620" s="564"/>
      <c r="S2620" s="564" t="s">
        <v>31035</v>
      </c>
    </row>
    <row r="2621" spans="1:19" x14ac:dyDescent="0.35">
      <c r="A2621" s="559">
        <v>5006</v>
      </c>
      <c r="B2621" s="563" t="s">
        <v>484</v>
      </c>
      <c r="C2621" s="563" t="s">
        <v>30419</v>
      </c>
      <c r="D2621" s="563" t="s">
        <v>12052</v>
      </c>
      <c r="E2621" s="563" t="s">
        <v>12050</v>
      </c>
      <c r="F2621" s="563" t="s">
        <v>12051</v>
      </c>
      <c r="G2621" s="563" t="s">
        <v>12043</v>
      </c>
      <c r="H2621" s="563" t="s">
        <v>78</v>
      </c>
      <c r="I2621" s="563" t="s">
        <v>26690</v>
      </c>
      <c r="J2621" s="563" t="s">
        <v>24001</v>
      </c>
      <c r="K2621" s="563" t="s">
        <v>24001</v>
      </c>
      <c r="L2621" s="563" t="s">
        <v>24001</v>
      </c>
      <c r="M2621" s="563" t="s">
        <v>24001</v>
      </c>
      <c r="N2621" s="563" t="s">
        <v>24001</v>
      </c>
      <c r="O2621" s="564" t="s">
        <v>24001</v>
      </c>
      <c r="P2621" s="564" t="s">
        <v>24001</v>
      </c>
      <c r="Q2621" s="564">
        <v>33148</v>
      </c>
      <c r="R2621" s="564"/>
      <c r="S2621" s="564" t="s">
        <v>31036</v>
      </c>
    </row>
    <row r="2622" spans="1:19" x14ac:dyDescent="0.35">
      <c r="A2622" s="562">
        <v>5007</v>
      </c>
      <c r="B2622" s="563" t="s">
        <v>484</v>
      </c>
      <c r="C2622" s="563" t="s">
        <v>30419</v>
      </c>
      <c r="D2622" s="563" t="s">
        <v>12056</v>
      </c>
      <c r="E2622" s="563" t="s">
        <v>12053</v>
      </c>
      <c r="F2622" s="563" t="s">
        <v>12054</v>
      </c>
      <c r="G2622" s="563" t="s">
        <v>12043</v>
      </c>
      <c r="H2622" s="563" t="s">
        <v>12055</v>
      </c>
      <c r="I2622" s="563" t="s">
        <v>26690</v>
      </c>
      <c r="J2622" s="563" t="s">
        <v>24001</v>
      </c>
      <c r="K2622" s="563" t="s">
        <v>24001</v>
      </c>
      <c r="L2622" s="563" t="s">
        <v>24001</v>
      </c>
      <c r="M2622" s="563" t="s">
        <v>24001</v>
      </c>
      <c r="N2622" s="563" t="s">
        <v>24001</v>
      </c>
      <c r="O2622" s="564" t="s">
        <v>24001</v>
      </c>
      <c r="P2622" s="564" t="s">
        <v>24001</v>
      </c>
      <c r="Q2622" s="564">
        <v>33148</v>
      </c>
      <c r="R2622" s="564"/>
      <c r="S2622" s="564" t="s">
        <v>31037</v>
      </c>
    </row>
    <row r="2623" spans="1:19" x14ac:dyDescent="0.35">
      <c r="A2623" s="559">
        <v>5008</v>
      </c>
      <c r="B2623" s="563" t="s">
        <v>484</v>
      </c>
      <c r="C2623" s="563" t="s">
        <v>30419</v>
      </c>
      <c r="D2623" s="563" t="s">
        <v>12059</v>
      </c>
      <c r="E2623" s="563" t="s">
        <v>12057</v>
      </c>
      <c r="F2623" s="563" t="s">
        <v>12058</v>
      </c>
      <c r="G2623" s="563" t="s">
        <v>12043</v>
      </c>
      <c r="H2623" s="563" t="s">
        <v>55</v>
      </c>
      <c r="I2623" s="563" t="s">
        <v>26690</v>
      </c>
      <c r="J2623" s="563" t="s">
        <v>24001</v>
      </c>
      <c r="K2623" s="563" t="s">
        <v>24001</v>
      </c>
      <c r="L2623" s="563" t="s">
        <v>24001</v>
      </c>
      <c r="M2623" s="563" t="s">
        <v>24001</v>
      </c>
      <c r="N2623" s="563" t="s">
        <v>24001</v>
      </c>
      <c r="O2623" s="564" t="s">
        <v>24001</v>
      </c>
      <c r="P2623" s="564" t="s">
        <v>24001</v>
      </c>
      <c r="Q2623" s="564">
        <v>33148</v>
      </c>
      <c r="R2623" s="564"/>
      <c r="S2623" s="564" t="s">
        <v>12059</v>
      </c>
    </row>
    <row r="2624" spans="1:19" x14ac:dyDescent="0.35">
      <c r="A2624" s="559">
        <v>5009</v>
      </c>
      <c r="B2624" s="563" t="s">
        <v>484</v>
      </c>
      <c r="C2624" s="563" t="s">
        <v>30419</v>
      </c>
      <c r="D2624" s="563" t="s">
        <v>12062</v>
      </c>
      <c r="E2624" s="563" t="s">
        <v>24001</v>
      </c>
      <c r="F2624" s="563" t="s">
        <v>12060</v>
      </c>
      <c r="G2624" s="563" t="s">
        <v>12043</v>
      </c>
      <c r="H2624" s="563" t="s">
        <v>12061</v>
      </c>
      <c r="I2624" s="563" t="s">
        <v>26690</v>
      </c>
      <c r="J2624" s="563" t="s">
        <v>24001</v>
      </c>
      <c r="K2624" s="563" t="s">
        <v>154</v>
      </c>
      <c r="L2624" s="563" t="s">
        <v>27647</v>
      </c>
      <c r="M2624" s="563" t="s">
        <v>24001</v>
      </c>
      <c r="N2624" s="563" t="s">
        <v>24001</v>
      </c>
      <c r="O2624" s="564" t="s">
        <v>24001</v>
      </c>
      <c r="P2624" s="564" t="s">
        <v>24001</v>
      </c>
      <c r="Q2624" s="564">
        <v>33148</v>
      </c>
      <c r="R2624" s="564">
        <v>38425</v>
      </c>
      <c r="S2624" s="564" t="s">
        <v>31038</v>
      </c>
    </row>
    <row r="2625" spans="1:19" x14ac:dyDescent="0.35">
      <c r="A2625" s="562">
        <v>1203</v>
      </c>
      <c r="B2625" s="563" t="s">
        <v>484</v>
      </c>
      <c r="C2625" s="563" t="s">
        <v>28929</v>
      </c>
      <c r="D2625" s="563" t="s">
        <v>17706</v>
      </c>
      <c r="E2625" s="563" t="s">
        <v>17703</v>
      </c>
      <c r="F2625" s="563" t="s">
        <v>17704</v>
      </c>
      <c r="G2625" s="563" t="s">
        <v>17705</v>
      </c>
      <c r="H2625" s="563" t="s">
        <v>300</v>
      </c>
      <c r="I2625" s="563" t="s">
        <v>26690</v>
      </c>
      <c r="J2625" s="563" t="s">
        <v>24001</v>
      </c>
      <c r="K2625" s="563" t="s">
        <v>24001</v>
      </c>
      <c r="L2625" s="563" t="s">
        <v>24001</v>
      </c>
      <c r="M2625" s="563" t="s">
        <v>24001</v>
      </c>
      <c r="N2625" s="563" t="s">
        <v>24001</v>
      </c>
      <c r="O2625" s="564" t="s">
        <v>24001</v>
      </c>
      <c r="P2625" s="564" t="s">
        <v>24001</v>
      </c>
      <c r="Q2625" s="564">
        <v>33148</v>
      </c>
      <c r="R2625" s="564"/>
      <c r="S2625" s="564" t="s">
        <v>31039</v>
      </c>
    </row>
    <row r="2626" spans="1:19" x14ac:dyDescent="0.35">
      <c r="A2626" s="559">
        <v>1204</v>
      </c>
      <c r="B2626" s="563" t="s">
        <v>484</v>
      </c>
      <c r="C2626" s="563" t="s">
        <v>28929</v>
      </c>
      <c r="D2626" s="563" t="s">
        <v>17710</v>
      </c>
      <c r="E2626" s="563" t="s">
        <v>17707</v>
      </c>
      <c r="F2626" s="563" t="s">
        <v>17708</v>
      </c>
      <c r="G2626" s="563" t="s">
        <v>17705</v>
      </c>
      <c r="H2626" s="563" t="s">
        <v>17709</v>
      </c>
      <c r="I2626" s="563" t="s">
        <v>26690</v>
      </c>
      <c r="J2626" s="563" t="s">
        <v>109</v>
      </c>
      <c r="K2626" s="563" t="s">
        <v>24001</v>
      </c>
      <c r="L2626" s="563" t="s">
        <v>24001</v>
      </c>
      <c r="M2626" s="563" t="s">
        <v>24001</v>
      </c>
      <c r="N2626" s="563" t="s">
        <v>24001</v>
      </c>
      <c r="O2626" s="564" t="s">
        <v>24001</v>
      </c>
      <c r="P2626" s="564" t="s">
        <v>24001</v>
      </c>
      <c r="Q2626" s="564">
        <v>33148</v>
      </c>
      <c r="R2626" s="564"/>
      <c r="S2626" s="564" t="s">
        <v>31040</v>
      </c>
    </row>
    <row r="2627" spans="1:19" x14ac:dyDescent="0.35">
      <c r="A2627" s="559">
        <v>1205</v>
      </c>
      <c r="B2627" s="563" t="s">
        <v>484</v>
      </c>
      <c r="C2627" s="563" t="s">
        <v>28929</v>
      </c>
      <c r="D2627" s="563" t="s">
        <v>17712</v>
      </c>
      <c r="E2627" s="563" t="s">
        <v>24001</v>
      </c>
      <c r="F2627" s="563" t="s">
        <v>17711</v>
      </c>
      <c r="G2627" s="563" t="s">
        <v>17705</v>
      </c>
      <c r="H2627" s="563" t="s">
        <v>8827</v>
      </c>
      <c r="I2627" s="563" t="s">
        <v>26690</v>
      </c>
      <c r="J2627" s="563" t="s">
        <v>109</v>
      </c>
      <c r="K2627" s="563" t="s">
        <v>24001</v>
      </c>
      <c r="L2627" s="563" t="s">
        <v>24001</v>
      </c>
      <c r="M2627" s="563" t="s">
        <v>24001</v>
      </c>
      <c r="N2627" s="563" t="s">
        <v>24001</v>
      </c>
      <c r="O2627" s="564" t="s">
        <v>24001</v>
      </c>
      <c r="P2627" s="564" t="s">
        <v>24001</v>
      </c>
      <c r="Q2627" s="564">
        <v>38559</v>
      </c>
      <c r="R2627" s="564"/>
      <c r="S2627" s="564" t="s">
        <v>31041</v>
      </c>
    </row>
    <row r="2628" spans="1:19" x14ac:dyDescent="0.35">
      <c r="A2628" s="562">
        <v>1206</v>
      </c>
      <c r="B2628" s="563" t="s">
        <v>484</v>
      </c>
      <c r="C2628" s="563" t="s">
        <v>28929</v>
      </c>
      <c r="D2628" s="563" t="s">
        <v>17715</v>
      </c>
      <c r="E2628" s="563" t="s">
        <v>17713</v>
      </c>
      <c r="F2628" s="563" t="s">
        <v>17714</v>
      </c>
      <c r="G2628" s="563" t="s">
        <v>17705</v>
      </c>
      <c r="H2628" s="563" t="s">
        <v>55</v>
      </c>
      <c r="I2628" s="563" t="s">
        <v>26690</v>
      </c>
      <c r="J2628" s="563" t="s">
        <v>24001</v>
      </c>
      <c r="K2628" s="563" t="s">
        <v>24001</v>
      </c>
      <c r="L2628" s="563" t="s">
        <v>24001</v>
      </c>
      <c r="M2628" s="563" t="s">
        <v>24001</v>
      </c>
      <c r="N2628" s="563" t="s">
        <v>24001</v>
      </c>
      <c r="O2628" s="564" t="s">
        <v>24001</v>
      </c>
      <c r="P2628" s="564" t="s">
        <v>24001</v>
      </c>
      <c r="Q2628" s="564">
        <v>33148</v>
      </c>
      <c r="R2628" s="564"/>
      <c r="S2628" s="564" t="s">
        <v>17715</v>
      </c>
    </row>
    <row r="2629" spans="1:19" x14ac:dyDescent="0.35">
      <c r="A2629" s="559">
        <v>2073</v>
      </c>
      <c r="B2629" s="563" t="s">
        <v>484</v>
      </c>
      <c r="C2629" s="563" t="s">
        <v>28698</v>
      </c>
      <c r="D2629" s="563" t="s">
        <v>5846</v>
      </c>
      <c r="E2629" s="563" t="s">
        <v>5843</v>
      </c>
      <c r="F2629" s="563" t="s">
        <v>5844</v>
      </c>
      <c r="G2629" s="563" t="s">
        <v>5845</v>
      </c>
      <c r="H2629" s="563" t="s">
        <v>448</v>
      </c>
      <c r="I2629" s="563" t="s">
        <v>26690</v>
      </c>
      <c r="J2629" s="563" t="s">
        <v>24001</v>
      </c>
      <c r="K2629" s="563" t="s">
        <v>24001</v>
      </c>
      <c r="L2629" s="563" t="s">
        <v>24001</v>
      </c>
      <c r="M2629" s="563" t="s">
        <v>24001</v>
      </c>
      <c r="N2629" s="563" t="s">
        <v>24001</v>
      </c>
      <c r="O2629" s="564" t="s">
        <v>24001</v>
      </c>
      <c r="P2629" s="564" t="s">
        <v>24001</v>
      </c>
      <c r="Q2629" s="564">
        <v>33148</v>
      </c>
      <c r="R2629" s="564"/>
      <c r="S2629" s="564" t="s">
        <v>31042</v>
      </c>
    </row>
    <row r="2630" spans="1:19" x14ac:dyDescent="0.35">
      <c r="A2630" s="559">
        <v>2074</v>
      </c>
      <c r="B2630" s="563" t="s">
        <v>484</v>
      </c>
      <c r="C2630" s="563" t="s">
        <v>28698</v>
      </c>
      <c r="D2630" s="563" t="s">
        <v>31043</v>
      </c>
      <c r="E2630" s="563" t="s">
        <v>5854</v>
      </c>
      <c r="F2630" s="563" t="s">
        <v>31044</v>
      </c>
      <c r="G2630" s="563" t="s">
        <v>5845</v>
      </c>
      <c r="H2630" s="563" t="s">
        <v>7236</v>
      </c>
      <c r="I2630" s="563" t="s">
        <v>26690</v>
      </c>
      <c r="J2630" s="563" t="s">
        <v>24001</v>
      </c>
      <c r="K2630" s="563" t="s">
        <v>24001</v>
      </c>
      <c r="L2630" s="563" t="s">
        <v>24001</v>
      </c>
      <c r="M2630" s="563" t="s">
        <v>24001</v>
      </c>
      <c r="N2630" s="563" t="s">
        <v>24001</v>
      </c>
      <c r="O2630" s="564" t="s">
        <v>24001</v>
      </c>
      <c r="P2630" s="564" t="s">
        <v>24001</v>
      </c>
      <c r="Q2630" s="564">
        <v>44981</v>
      </c>
      <c r="R2630" s="564"/>
      <c r="S2630" s="564" t="s">
        <v>31045</v>
      </c>
    </row>
    <row r="2631" spans="1:19" x14ac:dyDescent="0.35">
      <c r="A2631" s="562">
        <v>2075</v>
      </c>
      <c r="B2631" s="563" t="s">
        <v>484</v>
      </c>
      <c r="C2631" s="563" t="s">
        <v>28698</v>
      </c>
      <c r="D2631" s="563" t="s">
        <v>5850</v>
      </c>
      <c r="E2631" s="563" t="s">
        <v>5847</v>
      </c>
      <c r="F2631" s="563" t="s">
        <v>5848</v>
      </c>
      <c r="G2631" s="563" t="s">
        <v>5845</v>
      </c>
      <c r="H2631" s="563" t="s">
        <v>5849</v>
      </c>
      <c r="I2631" s="563" t="s">
        <v>26690</v>
      </c>
      <c r="J2631" s="563" t="s">
        <v>24001</v>
      </c>
      <c r="K2631" s="563" t="s">
        <v>154</v>
      </c>
      <c r="L2631" s="563" t="s">
        <v>27591</v>
      </c>
      <c r="M2631" s="563" t="s">
        <v>899</v>
      </c>
      <c r="N2631" s="563" t="s">
        <v>28712</v>
      </c>
      <c r="O2631" s="564" t="s">
        <v>24001</v>
      </c>
      <c r="P2631" s="564" t="s">
        <v>24001</v>
      </c>
      <c r="Q2631" s="564">
        <v>33148</v>
      </c>
      <c r="R2631" s="564"/>
      <c r="S2631" s="564" t="s">
        <v>31046</v>
      </c>
    </row>
    <row r="2632" spans="1:19" x14ac:dyDescent="0.35">
      <c r="A2632" s="559">
        <v>2076</v>
      </c>
      <c r="B2632" s="563" t="s">
        <v>484</v>
      </c>
      <c r="C2632" s="563" t="s">
        <v>28698</v>
      </c>
      <c r="D2632" s="563" t="s">
        <v>5853</v>
      </c>
      <c r="E2632" s="563" t="s">
        <v>5851</v>
      </c>
      <c r="F2632" s="563" t="s">
        <v>5852</v>
      </c>
      <c r="G2632" s="563" t="s">
        <v>5845</v>
      </c>
      <c r="H2632" s="563" t="s">
        <v>116</v>
      </c>
      <c r="I2632" s="563" t="s">
        <v>26690</v>
      </c>
      <c r="J2632" s="563" t="s">
        <v>24001</v>
      </c>
      <c r="K2632" s="563" t="s">
        <v>24001</v>
      </c>
      <c r="L2632" s="563" t="s">
        <v>24001</v>
      </c>
      <c r="M2632" s="563" t="s">
        <v>24001</v>
      </c>
      <c r="N2632" s="563" t="s">
        <v>24001</v>
      </c>
      <c r="O2632" s="564" t="s">
        <v>24001</v>
      </c>
      <c r="P2632" s="564" t="s">
        <v>24001</v>
      </c>
      <c r="Q2632" s="564">
        <v>33148</v>
      </c>
      <c r="R2632" s="564">
        <v>34157</v>
      </c>
      <c r="S2632" s="564" t="s">
        <v>31047</v>
      </c>
    </row>
    <row r="2633" spans="1:19" x14ac:dyDescent="0.35">
      <c r="A2633" s="559">
        <v>2077</v>
      </c>
      <c r="B2633" s="563" t="s">
        <v>484</v>
      </c>
      <c r="C2633" s="563" t="s">
        <v>28698</v>
      </c>
      <c r="D2633" s="563" t="s">
        <v>5856</v>
      </c>
      <c r="E2633" s="563" t="s">
        <v>5854</v>
      </c>
      <c r="F2633" s="563" t="s">
        <v>5855</v>
      </c>
      <c r="G2633" s="563" t="s">
        <v>5845</v>
      </c>
      <c r="H2633" s="563" t="s">
        <v>4840</v>
      </c>
      <c r="I2633" s="563" t="s">
        <v>26690</v>
      </c>
      <c r="J2633" s="563" t="s">
        <v>24001</v>
      </c>
      <c r="K2633" s="563" t="s">
        <v>24001</v>
      </c>
      <c r="L2633" s="563" t="s">
        <v>24001</v>
      </c>
      <c r="M2633" s="563" t="s">
        <v>24001</v>
      </c>
      <c r="N2633" s="563" t="s">
        <v>24001</v>
      </c>
      <c r="O2633" s="564" t="s">
        <v>24001</v>
      </c>
      <c r="P2633" s="564" t="s">
        <v>24001</v>
      </c>
      <c r="Q2633" s="564">
        <v>33148</v>
      </c>
      <c r="R2633" s="564">
        <v>38383</v>
      </c>
      <c r="S2633" s="564" t="s">
        <v>31048</v>
      </c>
    </row>
    <row r="2634" spans="1:19" x14ac:dyDescent="0.35">
      <c r="A2634" s="562">
        <v>2078</v>
      </c>
      <c r="B2634" s="563" t="s">
        <v>484</v>
      </c>
      <c r="C2634" s="563" t="s">
        <v>28698</v>
      </c>
      <c r="D2634" s="563" t="s">
        <v>5858</v>
      </c>
      <c r="E2634" s="563" t="s">
        <v>5845</v>
      </c>
      <c r="F2634" s="563" t="s">
        <v>5857</v>
      </c>
      <c r="G2634" s="563" t="s">
        <v>5845</v>
      </c>
      <c r="H2634" s="563" t="s">
        <v>55</v>
      </c>
      <c r="I2634" s="563" t="s">
        <v>26690</v>
      </c>
      <c r="J2634" s="563" t="s">
        <v>24001</v>
      </c>
      <c r="K2634" s="563" t="s">
        <v>24001</v>
      </c>
      <c r="L2634" s="563" t="s">
        <v>24001</v>
      </c>
      <c r="M2634" s="563" t="s">
        <v>24001</v>
      </c>
      <c r="N2634" s="563" t="s">
        <v>24001</v>
      </c>
      <c r="O2634" s="564" t="s">
        <v>24001</v>
      </c>
      <c r="P2634" s="564" t="s">
        <v>24001</v>
      </c>
      <c r="Q2634" s="564">
        <v>33148</v>
      </c>
      <c r="R2634" s="564"/>
      <c r="S2634" s="564" t="s">
        <v>5858</v>
      </c>
    </row>
    <row r="2635" spans="1:19" x14ac:dyDescent="0.35">
      <c r="A2635" s="559">
        <v>2079</v>
      </c>
      <c r="B2635" s="563" t="s">
        <v>484</v>
      </c>
      <c r="C2635" s="563" t="s">
        <v>28698</v>
      </c>
      <c r="D2635" s="563" t="s">
        <v>5862</v>
      </c>
      <c r="E2635" s="563" t="s">
        <v>5859</v>
      </c>
      <c r="F2635" s="563" t="s">
        <v>5860</v>
      </c>
      <c r="G2635" s="563" t="s">
        <v>5845</v>
      </c>
      <c r="H2635" s="563" t="s">
        <v>5861</v>
      </c>
      <c r="I2635" s="563" t="s">
        <v>26690</v>
      </c>
      <c r="J2635" s="563" t="s">
        <v>24001</v>
      </c>
      <c r="K2635" s="563" t="s">
        <v>154</v>
      </c>
      <c r="L2635" s="563" t="s">
        <v>24001</v>
      </c>
      <c r="M2635" s="563" t="s">
        <v>24001</v>
      </c>
      <c r="N2635" s="563" t="s">
        <v>24001</v>
      </c>
      <c r="O2635" s="564" t="s">
        <v>24001</v>
      </c>
      <c r="P2635" s="564" t="s">
        <v>24001</v>
      </c>
      <c r="Q2635" s="564">
        <v>34157</v>
      </c>
      <c r="R2635" s="564"/>
      <c r="S2635" s="564" t="s">
        <v>31049</v>
      </c>
    </row>
    <row r="2636" spans="1:19" x14ac:dyDescent="0.35">
      <c r="A2636" s="559">
        <v>2080</v>
      </c>
      <c r="B2636" s="563" t="s">
        <v>484</v>
      </c>
      <c r="C2636" s="563" t="s">
        <v>28698</v>
      </c>
      <c r="D2636" s="563" t="s">
        <v>5866</v>
      </c>
      <c r="E2636" s="563" t="s">
        <v>5863</v>
      </c>
      <c r="F2636" s="563" t="s">
        <v>5864</v>
      </c>
      <c r="G2636" s="563" t="s">
        <v>5865</v>
      </c>
      <c r="H2636" s="563" t="s">
        <v>5798</v>
      </c>
      <c r="I2636" s="563" t="s">
        <v>26690</v>
      </c>
      <c r="J2636" s="563" t="s">
        <v>24001</v>
      </c>
      <c r="K2636" s="563" t="s">
        <v>24001</v>
      </c>
      <c r="L2636" s="563" t="s">
        <v>24001</v>
      </c>
      <c r="M2636" s="563" t="s">
        <v>24001</v>
      </c>
      <c r="N2636" s="563" t="s">
        <v>24001</v>
      </c>
      <c r="O2636" s="564" t="s">
        <v>24001</v>
      </c>
      <c r="P2636" s="564" t="s">
        <v>24001</v>
      </c>
      <c r="Q2636" s="564">
        <v>33148</v>
      </c>
      <c r="R2636" s="564"/>
      <c r="S2636" s="564" t="s">
        <v>31050</v>
      </c>
    </row>
    <row r="2637" spans="1:19" x14ac:dyDescent="0.35">
      <c r="A2637" s="562">
        <v>2081</v>
      </c>
      <c r="B2637" s="563" t="s">
        <v>484</v>
      </c>
      <c r="C2637" s="563" t="s">
        <v>28698</v>
      </c>
      <c r="D2637" s="563" t="s">
        <v>5869</v>
      </c>
      <c r="E2637" s="563" t="s">
        <v>5867</v>
      </c>
      <c r="F2637" s="563" t="s">
        <v>5868</v>
      </c>
      <c r="G2637" s="563" t="s">
        <v>5865</v>
      </c>
      <c r="H2637" s="563" t="s">
        <v>1266</v>
      </c>
      <c r="I2637" s="563" t="s">
        <v>26690</v>
      </c>
      <c r="J2637" s="563" t="s">
        <v>109</v>
      </c>
      <c r="K2637" s="563" t="s">
        <v>24001</v>
      </c>
      <c r="L2637" s="563" t="s">
        <v>24001</v>
      </c>
      <c r="M2637" s="563" t="s">
        <v>24001</v>
      </c>
      <c r="N2637" s="563" t="s">
        <v>24001</v>
      </c>
      <c r="O2637" s="564" t="s">
        <v>24001</v>
      </c>
      <c r="P2637" s="564" t="s">
        <v>24001</v>
      </c>
      <c r="Q2637" s="564">
        <v>33148</v>
      </c>
      <c r="R2637" s="564"/>
      <c r="S2637" s="564" t="s">
        <v>31051</v>
      </c>
    </row>
    <row r="2638" spans="1:19" x14ac:dyDescent="0.35">
      <c r="A2638" s="559">
        <v>2082</v>
      </c>
      <c r="B2638" s="563" t="s">
        <v>484</v>
      </c>
      <c r="C2638" s="563" t="s">
        <v>28698</v>
      </c>
      <c r="D2638" s="563" t="s">
        <v>5871</v>
      </c>
      <c r="E2638" s="563" t="s">
        <v>5867</v>
      </c>
      <c r="F2638" s="563" t="s">
        <v>5870</v>
      </c>
      <c r="G2638" s="563" t="s">
        <v>5865</v>
      </c>
      <c r="H2638" s="563" t="s">
        <v>55</v>
      </c>
      <c r="I2638" s="563" t="s">
        <v>26690</v>
      </c>
      <c r="J2638" s="563" t="s">
        <v>24001</v>
      </c>
      <c r="K2638" s="563" t="s">
        <v>24001</v>
      </c>
      <c r="L2638" s="563" t="s">
        <v>24001</v>
      </c>
      <c r="M2638" s="563" t="s">
        <v>24001</v>
      </c>
      <c r="N2638" s="563" t="s">
        <v>24001</v>
      </c>
      <c r="O2638" s="564" t="s">
        <v>24001</v>
      </c>
      <c r="P2638" s="564" t="s">
        <v>24001</v>
      </c>
      <c r="Q2638" s="564">
        <v>33148</v>
      </c>
      <c r="R2638" s="564"/>
      <c r="S2638" s="564" t="s">
        <v>5871</v>
      </c>
    </row>
    <row r="2639" spans="1:19" x14ac:dyDescent="0.35">
      <c r="A2639" s="559">
        <v>5440</v>
      </c>
      <c r="B2639" s="563" t="s">
        <v>484</v>
      </c>
      <c r="C2639" s="563" t="s">
        <v>28883</v>
      </c>
      <c r="D2639" s="563" t="s">
        <v>14157</v>
      </c>
      <c r="E2639" s="563" t="s">
        <v>14153</v>
      </c>
      <c r="F2639" s="563" t="s">
        <v>14154</v>
      </c>
      <c r="G2639" s="563" t="s">
        <v>14155</v>
      </c>
      <c r="H2639" s="563" t="s">
        <v>14156</v>
      </c>
      <c r="I2639" s="563" t="s">
        <v>26690</v>
      </c>
      <c r="J2639" s="563" t="s">
        <v>24001</v>
      </c>
      <c r="K2639" s="563" t="s">
        <v>24001</v>
      </c>
      <c r="L2639" s="563" t="s">
        <v>24001</v>
      </c>
      <c r="M2639" s="563" t="s">
        <v>24001</v>
      </c>
      <c r="N2639" s="563" t="s">
        <v>24001</v>
      </c>
      <c r="O2639" s="564" t="s">
        <v>24001</v>
      </c>
      <c r="P2639" s="564" t="s">
        <v>24001</v>
      </c>
      <c r="Q2639" s="564">
        <v>33148</v>
      </c>
      <c r="R2639" s="564"/>
      <c r="S2639" s="564" t="s">
        <v>31052</v>
      </c>
    </row>
    <row r="2640" spans="1:19" x14ac:dyDescent="0.35">
      <c r="A2640" s="562">
        <v>5441</v>
      </c>
      <c r="B2640" s="563" t="s">
        <v>484</v>
      </c>
      <c r="C2640" s="563" t="s">
        <v>28883</v>
      </c>
      <c r="D2640" s="563" t="s">
        <v>14161</v>
      </c>
      <c r="E2640" s="563" t="s">
        <v>14158</v>
      </c>
      <c r="F2640" s="563" t="s">
        <v>14159</v>
      </c>
      <c r="G2640" s="563" t="s">
        <v>14155</v>
      </c>
      <c r="H2640" s="563" t="s">
        <v>14160</v>
      </c>
      <c r="I2640" s="563" t="s">
        <v>27380</v>
      </c>
      <c r="J2640" s="563" t="s">
        <v>24001</v>
      </c>
      <c r="K2640" s="563" t="s">
        <v>24001</v>
      </c>
      <c r="L2640" s="563" t="s">
        <v>24001</v>
      </c>
      <c r="M2640" s="563" t="s">
        <v>24001</v>
      </c>
      <c r="N2640" s="563" t="s">
        <v>24001</v>
      </c>
      <c r="O2640" s="564" t="s">
        <v>24001</v>
      </c>
      <c r="P2640" s="564" t="s">
        <v>24001</v>
      </c>
      <c r="Q2640" s="564">
        <v>33148</v>
      </c>
      <c r="R2640" s="564">
        <v>39976</v>
      </c>
      <c r="S2640" s="564" t="s">
        <v>31053</v>
      </c>
    </row>
    <row r="2641" spans="1:19" x14ac:dyDescent="0.35">
      <c r="A2641" s="559">
        <v>5442</v>
      </c>
      <c r="B2641" s="563" t="s">
        <v>484</v>
      </c>
      <c r="C2641" s="563" t="s">
        <v>28883</v>
      </c>
      <c r="D2641" s="563" t="s">
        <v>14165</v>
      </c>
      <c r="E2641" s="563" t="s">
        <v>14162</v>
      </c>
      <c r="F2641" s="563" t="s">
        <v>14163</v>
      </c>
      <c r="G2641" s="563" t="s">
        <v>14155</v>
      </c>
      <c r="H2641" s="563" t="s">
        <v>14164</v>
      </c>
      <c r="I2641" s="563" t="s">
        <v>26690</v>
      </c>
      <c r="J2641" s="563" t="s">
        <v>109</v>
      </c>
      <c r="K2641" s="563" t="s">
        <v>24001</v>
      </c>
      <c r="L2641" s="563" t="s">
        <v>24001</v>
      </c>
      <c r="M2641" s="563" t="s">
        <v>24001</v>
      </c>
      <c r="N2641" s="563" t="s">
        <v>24001</v>
      </c>
      <c r="O2641" s="564" t="s">
        <v>24001</v>
      </c>
      <c r="P2641" s="564" t="s">
        <v>24001</v>
      </c>
      <c r="Q2641" s="564">
        <v>33148</v>
      </c>
      <c r="R2641" s="564"/>
      <c r="S2641" s="564" t="s">
        <v>31054</v>
      </c>
    </row>
    <row r="2642" spans="1:19" x14ac:dyDescent="0.35">
      <c r="A2642" s="559">
        <v>5443</v>
      </c>
      <c r="B2642" s="563" t="s">
        <v>484</v>
      </c>
      <c r="C2642" s="563" t="s">
        <v>28883</v>
      </c>
      <c r="D2642" s="563" t="s">
        <v>14167</v>
      </c>
      <c r="E2642" s="563" t="s">
        <v>14089</v>
      </c>
      <c r="F2642" s="563" t="s">
        <v>14166</v>
      </c>
      <c r="G2642" s="563" t="s">
        <v>14155</v>
      </c>
      <c r="H2642" s="563" t="s">
        <v>55</v>
      </c>
      <c r="I2642" s="563" t="s">
        <v>26690</v>
      </c>
      <c r="J2642" s="563" t="s">
        <v>24001</v>
      </c>
      <c r="K2642" s="563" t="s">
        <v>24001</v>
      </c>
      <c r="L2642" s="563" t="s">
        <v>24001</v>
      </c>
      <c r="M2642" s="563" t="s">
        <v>24001</v>
      </c>
      <c r="N2642" s="563" t="s">
        <v>24001</v>
      </c>
      <c r="O2642" s="564" t="s">
        <v>24001</v>
      </c>
      <c r="P2642" s="564" t="s">
        <v>24001</v>
      </c>
      <c r="Q2642" s="564">
        <v>34303</v>
      </c>
      <c r="R2642" s="564"/>
      <c r="S2642" s="564" t="s">
        <v>14167</v>
      </c>
    </row>
    <row r="2643" spans="1:19" x14ac:dyDescent="0.35">
      <c r="A2643" s="562">
        <v>5444</v>
      </c>
      <c r="B2643" s="563" t="s">
        <v>484</v>
      </c>
      <c r="C2643" s="563" t="s">
        <v>28883</v>
      </c>
      <c r="D2643" s="563" t="s">
        <v>14172</v>
      </c>
      <c r="E2643" s="563" t="s">
        <v>14168</v>
      </c>
      <c r="F2643" s="563" t="s">
        <v>14169</v>
      </c>
      <c r="G2643" s="563" t="s">
        <v>14170</v>
      </c>
      <c r="H2643" s="563" t="s">
        <v>14171</v>
      </c>
      <c r="I2643" s="563" t="s">
        <v>26690</v>
      </c>
      <c r="J2643" s="563" t="s">
        <v>24001</v>
      </c>
      <c r="K2643" s="563" t="s">
        <v>24001</v>
      </c>
      <c r="L2643" s="563" t="s">
        <v>24001</v>
      </c>
      <c r="M2643" s="563" t="s">
        <v>24001</v>
      </c>
      <c r="N2643" s="563" t="s">
        <v>24001</v>
      </c>
      <c r="O2643" s="564" t="s">
        <v>24001</v>
      </c>
      <c r="P2643" s="564" t="s">
        <v>24001</v>
      </c>
      <c r="Q2643" s="564">
        <v>33148</v>
      </c>
      <c r="R2643" s="564"/>
      <c r="S2643" s="564" t="s">
        <v>31055</v>
      </c>
    </row>
    <row r="2644" spans="1:19" x14ac:dyDescent="0.35">
      <c r="A2644" s="559">
        <v>5445</v>
      </c>
      <c r="B2644" s="563" t="s">
        <v>484</v>
      </c>
      <c r="C2644" s="563" t="s">
        <v>28883</v>
      </c>
      <c r="D2644" s="563" t="s">
        <v>14175</v>
      </c>
      <c r="E2644" s="563" t="s">
        <v>14173</v>
      </c>
      <c r="F2644" s="563" t="s">
        <v>14174</v>
      </c>
      <c r="G2644" s="563" t="s">
        <v>14170</v>
      </c>
      <c r="H2644" s="563" t="s">
        <v>78</v>
      </c>
      <c r="I2644" s="563" t="s">
        <v>26690</v>
      </c>
      <c r="J2644" s="563" t="s">
        <v>24001</v>
      </c>
      <c r="K2644" s="563" t="s">
        <v>24001</v>
      </c>
      <c r="L2644" s="563" t="s">
        <v>24001</v>
      </c>
      <c r="M2644" s="563" t="s">
        <v>24001</v>
      </c>
      <c r="N2644" s="563" t="s">
        <v>24001</v>
      </c>
      <c r="O2644" s="564" t="s">
        <v>24001</v>
      </c>
      <c r="P2644" s="564" t="s">
        <v>24001</v>
      </c>
      <c r="Q2644" s="564">
        <v>33148</v>
      </c>
      <c r="R2644" s="564">
        <v>33917</v>
      </c>
      <c r="S2644" s="564" t="s">
        <v>31056</v>
      </c>
    </row>
    <row r="2645" spans="1:19" x14ac:dyDescent="0.35">
      <c r="A2645" s="559">
        <v>5446</v>
      </c>
      <c r="B2645" s="563" t="s">
        <v>484</v>
      </c>
      <c r="C2645" s="563" t="s">
        <v>28883</v>
      </c>
      <c r="D2645" s="563" t="s">
        <v>14178</v>
      </c>
      <c r="E2645" s="563" t="s">
        <v>14176</v>
      </c>
      <c r="F2645" s="563" t="s">
        <v>14177</v>
      </c>
      <c r="G2645" s="563" t="s">
        <v>14170</v>
      </c>
      <c r="H2645" s="563" t="s">
        <v>12814</v>
      </c>
      <c r="I2645" s="563" t="s">
        <v>26690</v>
      </c>
      <c r="J2645" s="563" t="s">
        <v>24001</v>
      </c>
      <c r="K2645" s="563" t="s">
        <v>24001</v>
      </c>
      <c r="L2645" s="563" t="s">
        <v>24001</v>
      </c>
      <c r="M2645" s="563" t="s">
        <v>24001</v>
      </c>
      <c r="N2645" s="563" t="s">
        <v>24001</v>
      </c>
      <c r="O2645" s="564" t="s">
        <v>24001</v>
      </c>
      <c r="P2645" s="564" t="s">
        <v>24001</v>
      </c>
      <c r="Q2645" s="564">
        <v>33148</v>
      </c>
      <c r="R2645" s="564"/>
      <c r="S2645" s="564" t="s">
        <v>31057</v>
      </c>
    </row>
    <row r="2646" spans="1:19" x14ac:dyDescent="0.35">
      <c r="A2646" s="562">
        <v>5447</v>
      </c>
      <c r="B2646" s="563" t="s">
        <v>484</v>
      </c>
      <c r="C2646" s="563" t="s">
        <v>28883</v>
      </c>
      <c r="D2646" s="563" t="s">
        <v>14180</v>
      </c>
      <c r="E2646" s="563" t="s">
        <v>24001</v>
      </c>
      <c r="F2646" s="563" t="s">
        <v>14179</v>
      </c>
      <c r="G2646" s="563" t="s">
        <v>14170</v>
      </c>
      <c r="H2646" s="563" t="s">
        <v>55</v>
      </c>
      <c r="I2646" s="563" t="s">
        <v>26690</v>
      </c>
      <c r="J2646" s="563" t="s">
        <v>24001</v>
      </c>
      <c r="K2646" s="563" t="s">
        <v>24001</v>
      </c>
      <c r="L2646" s="563" t="s">
        <v>24001</v>
      </c>
      <c r="M2646" s="563" t="s">
        <v>24001</v>
      </c>
      <c r="N2646" s="563" t="s">
        <v>24001</v>
      </c>
      <c r="O2646" s="564" t="s">
        <v>24001</v>
      </c>
      <c r="P2646" s="564" t="s">
        <v>24001</v>
      </c>
      <c r="Q2646" s="564">
        <v>33148</v>
      </c>
      <c r="R2646" s="564"/>
      <c r="S2646" s="564" t="s">
        <v>14180</v>
      </c>
    </row>
    <row r="2647" spans="1:19" x14ac:dyDescent="0.35">
      <c r="A2647" s="559">
        <v>5448</v>
      </c>
      <c r="B2647" s="563" t="s">
        <v>484</v>
      </c>
      <c r="C2647" s="563" t="s">
        <v>28883</v>
      </c>
      <c r="D2647" s="563" t="s">
        <v>14183</v>
      </c>
      <c r="E2647" s="563" t="s">
        <v>14181</v>
      </c>
      <c r="F2647" s="563" t="s">
        <v>14182</v>
      </c>
      <c r="G2647" s="563" t="s">
        <v>14170</v>
      </c>
      <c r="H2647" s="563" t="s">
        <v>5475</v>
      </c>
      <c r="I2647" s="563" t="s">
        <v>26690</v>
      </c>
      <c r="J2647" s="563" t="s">
        <v>24001</v>
      </c>
      <c r="K2647" s="563" t="s">
        <v>24001</v>
      </c>
      <c r="L2647" s="563" t="s">
        <v>24001</v>
      </c>
      <c r="M2647" s="563" t="s">
        <v>24001</v>
      </c>
      <c r="N2647" s="563" t="s">
        <v>24001</v>
      </c>
      <c r="O2647" s="564" t="s">
        <v>24001</v>
      </c>
      <c r="P2647" s="564" t="s">
        <v>24001</v>
      </c>
      <c r="Q2647" s="564">
        <v>33148</v>
      </c>
      <c r="R2647" s="564">
        <v>33917</v>
      </c>
      <c r="S2647" s="564" t="s">
        <v>31058</v>
      </c>
    </row>
    <row r="2648" spans="1:19" x14ac:dyDescent="0.35">
      <c r="A2648" s="559">
        <v>4438</v>
      </c>
      <c r="B2648" s="563" t="s">
        <v>484</v>
      </c>
      <c r="C2648" s="563" t="s">
        <v>10615</v>
      </c>
      <c r="D2648" s="563" t="s">
        <v>10669</v>
      </c>
      <c r="E2648" s="563" t="s">
        <v>10665</v>
      </c>
      <c r="F2648" s="563" t="s">
        <v>10666</v>
      </c>
      <c r="G2648" s="563" t="s">
        <v>10667</v>
      </c>
      <c r="H2648" s="563" t="s">
        <v>10668</v>
      </c>
      <c r="I2648" s="563" t="s">
        <v>26690</v>
      </c>
      <c r="J2648" s="563" t="s">
        <v>109</v>
      </c>
      <c r="K2648" s="563" t="s">
        <v>24001</v>
      </c>
      <c r="L2648" s="563" t="s">
        <v>24001</v>
      </c>
      <c r="M2648" s="563" t="s">
        <v>24001</v>
      </c>
      <c r="N2648" s="563" t="s">
        <v>24001</v>
      </c>
      <c r="O2648" s="564" t="s">
        <v>24001</v>
      </c>
      <c r="P2648" s="564" t="s">
        <v>24001</v>
      </c>
      <c r="Q2648" s="564">
        <v>33148</v>
      </c>
      <c r="R2648" s="564">
        <v>38383</v>
      </c>
      <c r="S2648" s="564" t="s">
        <v>31059</v>
      </c>
    </row>
    <row r="2649" spans="1:19" x14ac:dyDescent="0.35">
      <c r="A2649" s="562">
        <v>4439</v>
      </c>
      <c r="B2649" s="563" t="s">
        <v>484</v>
      </c>
      <c r="C2649" s="563" t="s">
        <v>10615</v>
      </c>
      <c r="D2649" s="563" t="s">
        <v>10673</v>
      </c>
      <c r="E2649" s="563" t="s">
        <v>10670</v>
      </c>
      <c r="F2649" s="563" t="s">
        <v>10671</v>
      </c>
      <c r="G2649" s="563" t="s">
        <v>10667</v>
      </c>
      <c r="H2649" s="563" t="s">
        <v>10672</v>
      </c>
      <c r="I2649" s="563" t="s">
        <v>26690</v>
      </c>
      <c r="J2649" s="563" t="s">
        <v>109</v>
      </c>
      <c r="K2649" s="563" t="s">
        <v>24001</v>
      </c>
      <c r="L2649" s="563" t="s">
        <v>24001</v>
      </c>
      <c r="M2649" s="563" t="s">
        <v>24001</v>
      </c>
      <c r="N2649" s="563" t="s">
        <v>24001</v>
      </c>
      <c r="O2649" s="564" t="s">
        <v>24001</v>
      </c>
      <c r="P2649" s="564" t="s">
        <v>24001</v>
      </c>
      <c r="Q2649" s="564">
        <v>33148</v>
      </c>
      <c r="R2649" s="564">
        <v>38383</v>
      </c>
      <c r="S2649" s="564" t="s">
        <v>31060</v>
      </c>
    </row>
    <row r="2650" spans="1:19" x14ac:dyDescent="0.35">
      <c r="A2650" s="559">
        <v>4440</v>
      </c>
      <c r="B2650" s="563" t="s">
        <v>484</v>
      </c>
      <c r="C2650" s="563" t="s">
        <v>10615</v>
      </c>
      <c r="D2650" s="563" t="s">
        <v>10677</v>
      </c>
      <c r="E2650" s="563" t="s">
        <v>10674</v>
      </c>
      <c r="F2650" s="563" t="s">
        <v>10675</v>
      </c>
      <c r="G2650" s="563" t="s">
        <v>10667</v>
      </c>
      <c r="H2650" s="563" t="s">
        <v>10676</v>
      </c>
      <c r="I2650" s="563" t="s">
        <v>26690</v>
      </c>
      <c r="J2650" s="563" t="s">
        <v>109</v>
      </c>
      <c r="K2650" s="563" t="s">
        <v>24001</v>
      </c>
      <c r="L2650" s="563" t="s">
        <v>24001</v>
      </c>
      <c r="M2650" s="563" t="s">
        <v>24001</v>
      </c>
      <c r="N2650" s="563" t="s">
        <v>24001</v>
      </c>
      <c r="O2650" s="564" t="s">
        <v>24001</v>
      </c>
      <c r="P2650" s="564" t="s">
        <v>24001</v>
      </c>
      <c r="Q2650" s="564">
        <v>33148</v>
      </c>
      <c r="R2650" s="564">
        <v>38425</v>
      </c>
      <c r="S2650" s="564" t="s">
        <v>31061</v>
      </c>
    </row>
    <row r="2651" spans="1:19" x14ac:dyDescent="0.35">
      <c r="A2651" s="559">
        <v>4441</v>
      </c>
      <c r="B2651" s="563" t="s">
        <v>484</v>
      </c>
      <c r="C2651" s="563" t="s">
        <v>10615</v>
      </c>
      <c r="D2651" s="563" t="s">
        <v>10679</v>
      </c>
      <c r="E2651" s="563" t="s">
        <v>2379</v>
      </c>
      <c r="F2651" s="563" t="s">
        <v>10678</v>
      </c>
      <c r="G2651" s="563" t="s">
        <v>10667</v>
      </c>
      <c r="H2651" s="563" t="s">
        <v>55</v>
      </c>
      <c r="I2651" s="563" t="s">
        <v>26690</v>
      </c>
      <c r="J2651" s="563" t="s">
        <v>109</v>
      </c>
      <c r="K2651" s="563" t="s">
        <v>24001</v>
      </c>
      <c r="L2651" s="563" t="s">
        <v>24001</v>
      </c>
      <c r="M2651" s="563" t="s">
        <v>24001</v>
      </c>
      <c r="N2651" s="563" t="s">
        <v>24001</v>
      </c>
      <c r="O2651" s="564" t="s">
        <v>24001</v>
      </c>
      <c r="P2651" s="564" t="s">
        <v>24001</v>
      </c>
      <c r="Q2651" s="564">
        <v>33148</v>
      </c>
      <c r="R2651" s="564">
        <v>38420</v>
      </c>
      <c r="S2651" s="564" t="s">
        <v>10679</v>
      </c>
    </row>
    <row r="2652" spans="1:19" x14ac:dyDescent="0.35">
      <c r="A2652" s="562">
        <v>2083</v>
      </c>
      <c r="B2652" s="563" t="s">
        <v>484</v>
      </c>
      <c r="C2652" s="563" t="s">
        <v>28698</v>
      </c>
      <c r="D2652" s="563" t="s">
        <v>5876</v>
      </c>
      <c r="E2652" s="563" t="s">
        <v>5872</v>
      </c>
      <c r="F2652" s="563" t="s">
        <v>5873</v>
      </c>
      <c r="G2652" s="563" t="s">
        <v>5874</v>
      </c>
      <c r="H2652" s="563" t="s">
        <v>5875</v>
      </c>
      <c r="I2652" s="563" t="s">
        <v>26690</v>
      </c>
      <c r="J2652" s="563" t="s">
        <v>24001</v>
      </c>
      <c r="K2652" s="563" t="s">
        <v>24001</v>
      </c>
      <c r="L2652" s="563" t="s">
        <v>24001</v>
      </c>
      <c r="M2652" s="563" t="s">
        <v>24001</v>
      </c>
      <c r="N2652" s="563" t="s">
        <v>24001</v>
      </c>
      <c r="O2652" s="564" t="s">
        <v>24001</v>
      </c>
      <c r="P2652" s="564" t="s">
        <v>24001</v>
      </c>
      <c r="Q2652" s="564">
        <v>33148</v>
      </c>
      <c r="R2652" s="564"/>
      <c r="S2652" s="564" t="s">
        <v>31062</v>
      </c>
    </row>
    <row r="2653" spans="1:19" x14ac:dyDescent="0.35">
      <c r="A2653" s="559">
        <v>2084</v>
      </c>
      <c r="B2653" s="563" t="s">
        <v>484</v>
      </c>
      <c r="C2653" s="563" t="s">
        <v>28698</v>
      </c>
      <c r="D2653" s="563" t="s">
        <v>24802</v>
      </c>
      <c r="E2653" s="563" t="s">
        <v>24803</v>
      </c>
      <c r="F2653" s="563" t="s">
        <v>23697</v>
      </c>
      <c r="G2653" s="563" t="s">
        <v>5874</v>
      </c>
      <c r="H2653" s="563" t="s">
        <v>24804</v>
      </c>
      <c r="I2653" s="563" t="s">
        <v>26690</v>
      </c>
      <c r="J2653" s="563" t="s">
        <v>109</v>
      </c>
      <c r="K2653" s="563" t="s">
        <v>24001</v>
      </c>
      <c r="L2653" s="563" t="s">
        <v>24001</v>
      </c>
      <c r="M2653" s="563" t="s">
        <v>24001</v>
      </c>
      <c r="N2653" s="563" t="s">
        <v>24001</v>
      </c>
      <c r="O2653" s="564" t="s">
        <v>24001</v>
      </c>
      <c r="P2653" s="564" t="s">
        <v>24001</v>
      </c>
      <c r="Q2653" s="564">
        <v>33239</v>
      </c>
      <c r="R2653" s="564">
        <v>33647</v>
      </c>
      <c r="S2653" s="564" t="s">
        <v>31063</v>
      </c>
    </row>
    <row r="2654" spans="1:19" x14ac:dyDescent="0.35">
      <c r="A2654" s="559">
        <v>3921</v>
      </c>
      <c r="B2654" s="563" t="s">
        <v>484</v>
      </c>
      <c r="C2654" s="563" t="s">
        <v>2950</v>
      </c>
      <c r="D2654" s="563" t="s">
        <v>3050</v>
      </c>
      <c r="E2654" s="563" t="s">
        <v>24001</v>
      </c>
      <c r="F2654" s="563" t="s">
        <v>3047</v>
      </c>
      <c r="G2654" s="563" t="s">
        <v>3048</v>
      </c>
      <c r="H2654" s="563" t="s">
        <v>3049</v>
      </c>
      <c r="I2654" s="563" t="s">
        <v>26690</v>
      </c>
      <c r="J2654" s="563" t="s">
        <v>109</v>
      </c>
      <c r="K2654" s="563" t="s">
        <v>24001</v>
      </c>
      <c r="L2654" s="563" t="s">
        <v>24001</v>
      </c>
      <c r="M2654" s="563" t="s">
        <v>24001</v>
      </c>
      <c r="N2654" s="563" t="s">
        <v>24001</v>
      </c>
      <c r="O2654" s="564" t="s">
        <v>24001</v>
      </c>
      <c r="P2654" s="564" t="s">
        <v>24001</v>
      </c>
      <c r="Q2654" s="564">
        <v>38560</v>
      </c>
      <c r="R2654" s="564"/>
      <c r="S2654" s="564" t="s">
        <v>31064</v>
      </c>
    </row>
    <row r="2655" spans="1:19" x14ac:dyDescent="0.35">
      <c r="A2655" s="562">
        <v>3922</v>
      </c>
      <c r="B2655" s="563" t="s">
        <v>484</v>
      </c>
      <c r="C2655" s="563" t="s">
        <v>2950</v>
      </c>
      <c r="D2655" s="563" t="s">
        <v>3052</v>
      </c>
      <c r="E2655" s="563" t="s">
        <v>24001</v>
      </c>
      <c r="F2655" s="563" t="s">
        <v>3051</v>
      </c>
      <c r="G2655" s="563" t="s">
        <v>3048</v>
      </c>
      <c r="H2655" s="563" t="s">
        <v>2819</v>
      </c>
      <c r="I2655" s="563" t="s">
        <v>26690</v>
      </c>
      <c r="J2655" s="563" t="s">
        <v>24001</v>
      </c>
      <c r="K2655" s="563" t="s">
        <v>24001</v>
      </c>
      <c r="L2655" s="563" t="s">
        <v>24001</v>
      </c>
      <c r="M2655" s="563" t="s">
        <v>24001</v>
      </c>
      <c r="N2655" s="563" t="s">
        <v>24001</v>
      </c>
      <c r="O2655" s="564" t="s">
        <v>24001</v>
      </c>
      <c r="P2655" s="564" t="s">
        <v>24001</v>
      </c>
      <c r="Q2655" s="564">
        <v>33148</v>
      </c>
      <c r="R2655" s="564"/>
      <c r="S2655" s="564" t="s">
        <v>31065</v>
      </c>
    </row>
    <row r="2656" spans="1:19" x14ac:dyDescent="0.35">
      <c r="A2656" s="559">
        <v>1705</v>
      </c>
      <c r="B2656" s="563" t="s">
        <v>484</v>
      </c>
      <c r="C2656" s="563" t="s">
        <v>9725</v>
      </c>
      <c r="D2656" s="563" t="s">
        <v>9742</v>
      </c>
      <c r="E2656" s="563" t="s">
        <v>9738</v>
      </c>
      <c r="F2656" s="563" t="s">
        <v>9739</v>
      </c>
      <c r="G2656" s="563" t="s">
        <v>9740</v>
      </c>
      <c r="H2656" s="563" t="s">
        <v>9741</v>
      </c>
      <c r="I2656" s="563" t="s">
        <v>27156</v>
      </c>
      <c r="J2656" s="563" t="s">
        <v>24001</v>
      </c>
      <c r="K2656" s="563" t="s">
        <v>24001</v>
      </c>
      <c r="L2656" s="563" t="s">
        <v>24001</v>
      </c>
      <c r="M2656" s="563" t="s">
        <v>24001</v>
      </c>
      <c r="N2656" s="563" t="s">
        <v>24001</v>
      </c>
      <c r="O2656" s="564" t="s">
        <v>24001</v>
      </c>
      <c r="P2656" s="564" t="s">
        <v>24001</v>
      </c>
      <c r="Q2656" s="564">
        <v>33148</v>
      </c>
      <c r="R2656" s="564"/>
      <c r="S2656" s="564" t="s">
        <v>31066</v>
      </c>
    </row>
    <row r="2657" spans="1:19" x14ac:dyDescent="0.35">
      <c r="A2657" s="559">
        <v>1706</v>
      </c>
      <c r="B2657" s="563" t="s">
        <v>484</v>
      </c>
      <c r="C2657" s="563" t="s">
        <v>9725</v>
      </c>
      <c r="D2657" s="563" t="s">
        <v>9746</v>
      </c>
      <c r="E2657" s="563" t="s">
        <v>9743</v>
      </c>
      <c r="F2657" s="563" t="s">
        <v>9744</v>
      </c>
      <c r="G2657" s="563" t="s">
        <v>9740</v>
      </c>
      <c r="H2657" s="563" t="s">
        <v>9745</v>
      </c>
      <c r="I2657" s="563" t="s">
        <v>26690</v>
      </c>
      <c r="J2657" s="563" t="s">
        <v>24001</v>
      </c>
      <c r="K2657" s="563" t="s">
        <v>24001</v>
      </c>
      <c r="L2657" s="563" t="s">
        <v>24001</v>
      </c>
      <c r="M2657" s="563" t="s">
        <v>24001</v>
      </c>
      <c r="N2657" s="563" t="s">
        <v>24001</v>
      </c>
      <c r="O2657" s="564" t="s">
        <v>24001</v>
      </c>
      <c r="P2657" s="564" t="s">
        <v>24001</v>
      </c>
      <c r="Q2657" s="564">
        <v>33148</v>
      </c>
      <c r="R2657" s="564"/>
      <c r="S2657" s="564" t="s">
        <v>31067</v>
      </c>
    </row>
    <row r="2658" spans="1:19" x14ac:dyDescent="0.35">
      <c r="A2658" s="562">
        <v>1707</v>
      </c>
      <c r="B2658" s="563" t="s">
        <v>484</v>
      </c>
      <c r="C2658" s="563" t="s">
        <v>9725</v>
      </c>
      <c r="D2658" s="563" t="s">
        <v>9749</v>
      </c>
      <c r="E2658" s="563" t="s">
        <v>9747</v>
      </c>
      <c r="F2658" s="563" t="s">
        <v>9748</v>
      </c>
      <c r="G2658" s="563" t="s">
        <v>9740</v>
      </c>
      <c r="H2658" s="563" t="s">
        <v>9745</v>
      </c>
      <c r="I2658" s="563" t="s">
        <v>26690</v>
      </c>
      <c r="J2658" s="563" t="s">
        <v>24001</v>
      </c>
      <c r="K2658" s="563" t="s">
        <v>24001</v>
      </c>
      <c r="L2658" s="563" t="s">
        <v>24001</v>
      </c>
      <c r="M2658" s="563" t="s">
        <v>24001</v>
      </c>
      <c r="N2658" s="563" t="s">
        <v>24001</v>
      </c>
      <c r="O2658" s="564" t="s">
        <v>24001</v>
      </c>
      <c r="P2658" s="564" t="s">
        <v>24001</v>
      </c>
      <c r="Q2658" s="564">
        <v>33988</v>
      </c>
      <c r="R2658" s="564">
        <v>38694</v>
      </c>
      <c r="S2658" s="564" t="s">
        <v>31068</v>
      </c>
    </row>
    <row r="2659" spans="1:19" x14ac:dyDescent="0.35">
      <c r="A2659" s="559">
        <v>1708</v>
      </c>
      <c r="B2659" s="563" t="s">
        <v>484</v>
      </c>
      <c r="C2659" s="563" t="s">
        <v>9725</v>
      </c>
      <c r="D2659" s="563" t="s">
        <v>9752</v>
      </c>
      <c r="E2659" s="563" t="s">
        <v>9750</v>
      </c>
      <c r="F2659" s="563" t="s">
        <v>9751</v>
      </c>
      <c r="G2659" s="563" t="s">
        <v>9740</v>
      </c>
      <c r="H2659" s="563" t="s">
        <v>7789</v>
      </c>
      <c r="I2659" s="563" t="s">
        <v>26690</v>
      </c>
      <c r="J2659" s="563" t="s">
        <v>24001</v>
      </c>
      <c r="K2659" s="563" t="s">
        <v>62</v>
      </c>
      <c r="L2659" s="563" t="s">
        <v>24001</v>
      </c>
      <c r="M2659" s="563" t="s">
        <v>24001</v>
      </c>
      <c r="N2659" s="563" t="s">
        <v>24001</v>
      </c>
      <c r="O2659" s="564" t="s">
        <v>24001</v>
      </c>
      <c r="P2659" s="564" t="s">
        <v>24001</v>
      </c>
      <c r="Q2659" s="564">
        <v>33148</v>
      </c>
      <c r="R2659" s="564"/>
      <c r="S2659" s="564" t="s">
        <v>31069</v>
      </c>
    </row>
    <row r="2660" spans="1:19" x14ac:dyDescent="0.35">
      <c r="A2660" s="559">
        <v>1709</v>
      </c>
      <c r="B2660" s="563" t="s">
        <v>484</v>
      </c>
      <c r="C2660" s="563" t="s">
        <v>9725</v>
      </c>
      <c r="D2660" s="563" t="s">
        <v>9756</v>
      </c>
      <c r="E2660" s="563" t="s">
        <v>9753</v>
      </c>
      <c r="F2660" s="563" t="s">
        <v>9754</v>
      </c>
      <c r="G2660" s="563" t="s">
        <v>9740</v>
      </c>
      <c r="H2660" s="563" t="s">
        <v>9755</v>
      </c>
      <c r="I2660" s="563" t="s">
        <v>26690</v>
      </c>
      <c r="J2660" s="563" t="s">
        <v>24001</v>
      </c>
      <c r="K2660" s="563" t="s">
        <v>24001</v>
      </c>
      <c r="L2660" s="563" t="s">
        <v>24001</v>
      </c>
      <c r="M2660" s="563" t="s">
        <v>24001</v>
      </c>
      <c r="N2660" s="563" t="s">
        <v>24001</v>
      </c>
      <c r="O2660" s="564" t="s">
        <v>24001</v>
      </c>
      <c r="P2660" s="564" t="s">
        <v>24001</v>
      </c>
      <c r="Q2660" s="564">
        <v>33148</v>
      </c>
      <c r="R2660" s="564"/>
      <c r="S2660" s="564" t="s">
        <v>31070</v>
      </c>
    </row>
    <row r="2661" spans="1:19" x14ac:dyDescent="0.35">
      <c r="A2661" s="562">
        <v>1710</v>
      </c>
      <c r="B2661" s="563" t="s">
        <v>484</v>
      </c>
      <c r="C2661" s="563" t="s">
        <v>9725</v>
      </c>
      <c r="D2661" s="563" t="s">
        <v>9759</v>
      </c>
      <c r="E2661" s="563" t="s">
        <v>9757</v>
      </c>
      <c r="F2661" s="563" t="s">
        <v>9758</v>
      </c>
      <c r="G2661" s="563" t="s">
        <v>9740</v>
      </c>
      <c r="H2661" s="563" t="s">
        <v>7420</v>
      </c>
      <c r="I2661" s="563" t="s">
        <v>27157</v>
      </c>
      <c r="J2661" s="563" t="s">
        <v>24001</v>
      </c>
      <c r="K2661" s="563" t="s">
        <v>62</v>
      </c>
      <c r="L2661" s="563" t="s">
        <v>24001</v>
      </c>
      <c r="M2661" s="563" t="s">
        <v>24001</v>
      </c>
      <c r="N2661" s="563" t="s">
        <v>24001</v>
      </c>
      <c r="O2661" s="564" t="s">
        <v>24001</v>
      </c>
      <c r="P2661" s="564" t="s">
        <v>24001</v>
      </c>
      <c r="Q2661" s="564">
        <v>33148</v>
      </c>
      <c r="R2661" s="564"/>
      <c r="S2661" s="564" t="s">
        <v>31071</v>
      </c>
    </row>
    <row r="2662" spans="1:19" x14ac:dyDescent="0.35">
      <c r="A2662" s="559">
        <v>1711</v>
      </c>
      <c r="B2662" s="563" t="s">
        <v>484</v>
      </c>
      <c r="C2662" s="563" t="s">
        <v>9725</v>
      </c>
      <c r="D2662" s="563" t="s">
        <v>9762</v>
      </c>
      <c r="E2662" s="563" t="s">
        <v>9760</v>
      </c>
      <c r="F2662" s="563" t="s">
        <v>9761</v>
      </c>
      <c r="G2662" s="563" t="s">
        <v>9740</v>
      </c>
      <c r="H2662" s="563" t="s">
        <v>55</v>
      </c>
      <c r="I2662" s="563" t="s">
        <v>26690</v>
      </c>
      <c r="J2662" s="563" t="s">
        <v>24001</v>
      </c>
      <c r="K2662" s="563" t="s">
        <v>24001</v>
      </c>
      <c r="L2662" s="563" t="s">
        <v>24001</v>
      </c>
      <c r="M2662" s="563" t="s">
        <v>24001</v>
      </c>
      <c r="N2662" s="563" t="s">
        <v>24001</v>
      </c>
      <c r="O2662" s="564" t="s">
        <v>24001</v>
      </c>
      <c r="P2662" s="564" t="s">
        <v>24001</v>
      </c>
      <c r="Q2662" s="564">
        <v>33148</v>
      </c>
      <c r="R2662" s="564"/>
      <c r="S2662" s="564" t="s">
        <v>9762</v>
      </c>
    </row>
    <row r="2663" spans="1:19" x14ac:dyDescent="0.35">
      <c r="A2663" s="559">
        <v>1712</v>
      </c>
      <c r="B2663" s="563" t="s">
        <v>484</v>
      </c>
      <c r="C2663" s="563" t="s">
        <v>9725</v>
      </c>
      <c r="D2663" s="563" t="s">
        <v>9766</v>
      </c>
      <c r="E2663" s="563" t="s">
        <v>9763</v>
      </c>
      <c r="F2663" s="563" t="s">
        <v>9764</v>
      </c>
      <c r="G2663" s="563" t="s">
        <v>9740</v>
      </c>
      <c r="H2663" s="563" t="s">
        <v>9765</v>
      </c>
      <c r="I2663" s="563" t="s">
        <v>26690</v>
      </c>
      <c r="J2663" s="563" t="s">
        <v>24001</v>
      </c>
      <c r="K2663" s="563" t="s">
        <v>24001</v>
      </c>
      <c r="L2663" s="563" t="s">
        <v>24001</v>
      </c>
      <c r="M2663" s="563" t="s">
        <v>24001</v>
      </c>
      <c r="N2663" s="563" t="s">
        <v>24001</v>
      </c>
      <c r="O2663" s="564" t="s">
        <v>24001</v>
      </c>
      <c r="P2663" s="564" t="s">
        <v>24001</v>
      </c>
      <c r="Q2663" s="564">
        <v>33148</v>
      </c>
      <c r="R2663" s="564"/>
      <c r="S2663" s="564" t="s">
        <v>31072</v>
      </c>
    </row>
    <row r="2664" spans="1:19" x14ac:dyDescent="0.35">
      <c r="A2664" s="562">
        <v>5109</v>
      </c>
      <c r="B2664" s="563" t="s">
        <v>484</v>
      </c>
      <c r="C2664" s="563" t="s">
        <v>12962</v>
      </c>
      <c r="D2664" s="563" t="s">
        <v>13007</v>
      </c>
      <c r="E2664" s="563" t="s">
        <v>13004</v>
      </c>
      <c r="F2664" s="563" t="s">
        <v>13005</v>
      </c>
      <c r="G2664" s="563" t="s">
        <v>13006</v>
      </c>
      <c r="H2664" s="563" t="s">
        <v>767</v>
      </c>
      <c r="I2664" s="563" t="s">
        <v>26690</v>
      </c>
      <c r="J2664" s="563" t="s">
        <v>24001</v>
      </c>
      <c r="K2664" s="563" t="s">
        <v>24001</v>
      </c>
      <c r="L2664" s="563" t="s">
        <v>24001</v>
      </c>
      <c r="M2664" s="563" t="s">
        <v>24001</v>
      </c>
      <c r="N2664" s="563" t="s">
        <v>24001</v>
      </c>
      <c r="O2664" s="564" t="s">
        <v>24001</v>
      </c>
      <c r="P2664" s="564" t="s">
        <v>24001</v>
      </c>
      <c r="Q2664" s="564">
        <v>33148</v>
      </c>
      <c r="R2664" s="564"/>
      <c r="S2664" s="564" t="s">
        <v>31073</v>
      </c>
    </row>
    <row r="2665" spans="1:19" x14ac:dyDescent="0.35">
      <c r="A2665" s="559">
        <v>5110</v>
      </c>
      <c r="B2665" s="563" t="s">
        <v>484</v>
      </c>
      <c r="C2665" s="563" t="s">
        <v>12962</v>
      </c>
      <c r="D2665" s="563" t="s">
        <v>13011</v>
      </c>
      <c r="E2665" s="563" t="s">
        <v>13008</v>
      </c>
      <c r="F2665" s="563" t="s">
        <v>13009</v>
      </c>
      <c r="G2665" s="563" t="s">
        <v>13006</v>
      </c>
      <c r="H2665" s="563" t="s">
        <v>13010</v>
      </c>
      <c r="I2665" s="563" t="s">
        <v>26690</v>
      </c>
      <c r="J2665" s="563" t="s">
        <v>24001</v>
      </c>
      <c r="K2665" s="563" t="s">
        <v>24001</v>
      </c>
      <c r="L2665" s="563" t="s">
        <v>24001</v>
      </c>
      <c r="M2665" s="563" t="s">
        <v>24001</v>
      </c>
      <c r="N2665" s="563" t="s">
        <v>24001</v>
      </c>
      <c r="O2665" s="564" t="s">
        <v>24001</v>
      </c>
      <c r="P2665" s="564" t="s">
        <v>24001</v>
      </c>
      <c r="Q2665" s="564">
        <v>33148</v>
      </c>
      <c r="R2665" s="564"/>
      <c r="S2665" s="564" t="s">
        <v>31074</v>
      </c>
    </row>
    <row r="2666" spans="1:19" x14ac:dyDescent="0.35">
      <c r="A2666" s="559">
        <v>5111</v>
      </c>
      <c r="B2666" s="563" t="s">
        <v>484</v>
      </c>
      <c r="C2666" s="563" t="s">
        <v>12962</v>
      </c>
      <c r="D2666" s="563" t="s">
        <v>13014</v>
      </c>
      <c r="E2666" s="563" t="s">
        <v>24001</v>
      </c>
      <c r="F2666" s="563" t="s">
        <v>13012</v>
      </c>
      <c r="G2666" s="563" t="s">
        <v>13006</v>
      </c>
      <c r="H2666" s="563" t="s">
        <v>13013</v>
      </c>
      <c r="I2666" s="563" t="s">
        <v>26690</v>
      </c>
      <c r="J2666" s="563" t="s">
        <v>24001</v>
      </c>
      <c r="K2666" s="563" t="s">
        <v>62</v>
      </c>
      <c r="L2666" s="563" t="s">
        <v>24001</v>
      </c>
      <c r="M2666" s="563" t="s">
        <v>24001</v>
      </c>
      <c r="N2666" s="563" t="s">
        <v>24001</v>
      </c>
      <c r="O2666" s="564" t="s">
        <v>24001</v>
      </c>
      <c r="P2666" s="564" t="s">
        <v>24001</v>
      </c>
      <c r="Q2666" s="564">
        <v>33148</v>
      </c>
      <c r="R2666" s="564"/>
      <c r="S2666" s="564" t="s">
        <v>31075</v>
      </c>
    </row>
    <row r="2667" spans="1:19" x14ac:dyDescent="0.35">
      <c r="A2667" s="562">
        <v>5112</v>
      </c>
      <c r="B2667" s="563" t="s">
        <v>484</v>
      </c>
      <c r="C2667" s="563" t="s">
        <v>12962</v>
      </c>
      <c r="D2667" s="563" t="s">
        <v>27334</v>
      </c>
      <c r="E2667" s="563" t="s">
        <v>13239</v>
      </c>
      <c r="F2667" s="563" t="s">
        <v>13240</v>
      </c>
      <c r="G2667" s="563" t="s">
        <v>13006</v>
      </c>
      <c r="H2667" s="563" t="s">
        <v>13242</v>
      </c>
      <c r="I2667" s="563" t="s">
        <v>26690</v>
      </c>
      <c r="J2667" s="563" t="s">
        <v>24001</v>
      </c>
      <c r="K2667" s="563" t="s">
        <v>24001</v>
      </c>
      <c r="L2667" s="563" t="s">
        <v>24001</v>
      </c>
      <c r="M2667" s="563" t="s">
        <v>24001</v>
      </c>
      <c r="N2667" s="563" t="s">
        <v>24001</v>
      </c>
      <c r="O2667" s="564" t="s">
        <v>24001</v>
      </c>
      <c r="P2667" s="564" t="s">
        <v>24001</v>
      </c>
      <c r="Q2667" s="564">
        <v>33148</v>
      </c>
      <c r="R2667" s="564">
        <v>44067.380138888897</v>
      </c>
      <c r="S2667" s="564" t="s">
        <v>31076</v>
      </c>
    </row>
    <row r="2668" spans="1:19" x14ac:dyDescent="0.35">
      <c r="A2668" s="559">
        <v>5113</v>
      </c>
      <c r="B2668" s="563" t="s">
        <v>484</v>
      </c>
      <c r="C2668" s="563" t="s">
        <v>12962</v>
      </c>
      <c r="D2668" s="563" t="s">
        <v>24805</v>
      </c>
      <c r="E2668" s="563" t="s">
        <v>13039</v>
      </c>
      <c r="F2668" s="563" t="s">
        <v>24806</v>
      </c>
      <c r="G2668" s="563" t="s">
        <v>13006</v>
      </c>
      <c r="H2668" s="563" t="s">
        <v>24807</v>
      </c>
      <c r="I2668" s="563" t="s">
        <v>26690</v>
      </c>
      <c r="J2668" s="563" t="s">
        <v>24001</v>
      </c>
      <c r="K2668" s="563" t="s">
        <v>24001</v>
      </c>
      <c r="L2668" s="563" t="s">
        <v>24001</v>
      </c>
      <c r="M2668" s="563" t="s">
        <v>24001</v>
      </c>
      <c r="N2668" s="563" t="s">
        <v>24001</v>
      </c>
      <c r="O2668" s="564" t="s">
        <v>24001</v>
      </c>
      <c r="P2668" s="564" t="s">
        <v>24001</v>
      </c>
      <c r="Q2668" s="564">
        <v>43066</v>
      </c>
      <c r="R2668" s="564"/>
      <c r="S2668" s="564" t="s">
        <v>31077</v>
      </c>
    </row>
    <row r="2669" spans="1:19" x14ac:dyDescent="0.35">
      <c r="A2669" s="559">
        <v>5114</v>
      </c>
      <c r="B2669" s="563" t="s">
        <v>484</v>
      </c>
      <c r="C2669" s="563" t="s">
        <v>12962</v>
      </c>
      <c r="D2669" s="563" t="s">
        <v>13018</v>
      </c>
      <c r="E2669" s="563" t="s">
        <v>13015</v>
      </c>
      <c r="F2669" s="563" t="s">
        <v>13016</v>
      </c>
      <c r="G2669" s="563" t="s">
        <v>13006</v>
      </c>
      <c r="H2669" s="563" t="s">
        <v>13017</v>
      </c>
      <c r="I2669" s="563" t="s">
        <v>26690</v>
      </c>
      <c r="J2669" s="563" t="s">
        <v>24001</v>
      </c>
      <c r="K2669" s="563" t="s">
        <v>62</v>
      </c>
      <c r="L2669" s="563" t="s">
        <v>24001</v>
      </c>
      <c r="M2669" s="563" t="s">
        <v>24001</v>
      </c>
      <c r="N2669" s="563" t="s">
        <v>24001</v>
      </c>
      <c r="O2669" s="564" t="s">
        <v>24001</v>
      </c>
      <c r="P2669" s="564" t="s">
        <v>24001</v>
      </c>
      <c r="Q2669" s="564">
        <v>33148</v>
      </c>
      <c r="R2669" s="564"/>
      <c r="S2669" s="564" t="s">
        <v>31078</v>
      </c>
    </row>
    <row r="2670" spans="1:19" x14ac:dyDescent="0.35">
      <c r="A2670" s="562">
        <v>5115</v>
      </c>
      <c r="B2670" s="563" t="s">
        <v>484</v>
      </c>
      <c r="C2670" s="563" t="s">
        <v>12962</v>
      </c>
      <c r="D2670" s="563" t="s">
        <v>13022</v>
      </c>
      <c r="E2670" s="563" t="s">
        <v>13019</v>
      </c>
      <c r="F2670" s="563" t="s">
        <v>13020</v>
      </c>
      <c r="G2670" s="563" t="s">
        <v>13006</v>
      </c>
      <c r="H2670" s="563" t="s">
        <v>13021</v>
      </c>
      <c r="I2670" s="563" t="s">
        <v>26690</v>
      </c>
      <c r="J2670" s="563" t="s">
        <v>24001</v>
      </c>
      <c r="K2670" s="563" t="s">
        <v>24001</v>
      </c>
      <c r="L2670" s="563" t="s">
        <v>24001</v>
      </c>
      <c r="M2670" s="563" t="s">
        <v>24001</v>
      </c>
      <c r="N2670" s="563" t="s">
        <v>24001</v>
      </c>
      <c r="O2670" s="564" t="s">
        <v>24001</v>
      </c>
      <c r="P2670" s="564" t="s">
        <v>24001</v>
      </c>
      <c r="Q2670" s="564">
        <v>33148</v>
      </c>
      <c r="R2670" s="564"/>
      <c r="S2670" s="564" t="s">
        <v>31079</v>
      </c>
    </row>
    <row r="2671" spans="1:19" x14ac:dyDescent="0.35">
      <c r="A2671" s="559">
        <v>5116</v>
      </c>
      <c r="B2671" s="563" t="s">
        <v>484</v>
      </c>
      <c r="C2671" s="563" t="s">
        <v>12962</v>
      </c>
      <c r="D2671" s="563" t="s">
        <v>24159</v>
      </c>
      <c r="E2671" s="563" t="s">
        <v>24001</v>
      </c>
      <c r="F2671" s="563" t="s">
        <v>24160</v>
      </c>
      <c r="G2671" s="563" t="s">
        <v>13006</v>
      </c>
      <c r="H2671" s="563" t="s">
        <v>24161</v>
      </c>
      <c r="I2671" s="563" t="s">
        <v>26690</v>
      </c>
      <c r="J2671" s="563" t="s">
        <v>24001</v>
      </c>
      <c r="K2671" s="563" t="s">
        <v>24001</v>
      </c>
      <c r="L2671" s="563" t="s">
        <v>24001</v>
      </c>
      <c r="M2671" s="563" t="s">
        <v>24001</v>
      </c>
      <c r="N2671" s="563" t="s">
        <v>24001</v>
      </c>
      <c r="O2671" s="564" t="s">
        <v>24001</v>
      </c>
      <c r="P2671" s="564" t="s">
        <v>24001</v>
      </c>
      <c r="Q2671" s="564">
        <v>42810</v>
      </c>
      <c r="R2671" s="564"/>
      <c r="S2671" s="564" t="s">
        <v>31080</v>
      </c>
    </row>
    <row r="2672" spans="1:19" x14ac:dyDescent="0.35">
      <c r="A2672" s="559">
        <v>5117</v>
      </c>
      <c r="B2672" s="563" t="s">
        <v>484</v>
      </c>
      <c r="C2672" s="563" t="s">
        <v>12962</v>
      </c>
      <c r="D2672" s="563" t="s">
        <v>13025</v>
      </c>
      <c r="E2672" s="563" t="s">
        <v>13023</v>
      </c>
      <c r="F2672" s="563" t="s">
        <v>13024</v>
      </c>
      <c r="G2672" s="563" t="s">
        <v>13006</v>
      </c>
      <c r="H2672" s="563" t="s">
        <v>2631</v>
      </c>
      <c r="I2672" s="563" t="s">
        <v>26690</v>
      </c>
      <c r="J2672" s="563" t="s">
        <v>24001</v>
      </c>
      <c r="K2672" s="563" t="s">
        <v>24001</v>
      </c>
      <c r="L2672" s="563" t="s">
        <v>24001</v>
      </c>
      <c r="M2672" s="563" t="s">
        <v>24001</v>
      </c>
      <c r="N2672" s="563" t="s">
        <v>24001</v>
      </c>
      <c r="O2672" s="564" t="s">
        <v>24001</v>
      </c>
      <c r="P2672" s="564" t="s">
        <v>24001</v>
      </c>
      <c r="Q2672" s="564">
        <v>33148</v>
      </c>
      <c r="R2672" s="564"/>
      <c r="S2672" s="564" t="s">
        <v>31081</v>
      </c>
    </row>
    <row r="2673" spans="1:19" x14ac:dyDescent="0.35">
      <c r="A2673" s="562">
        <v>5118</v>
      </c>
      <c r="B2673" s="563" t="s">
        <v>484</v>
      </c>
      <c r="C2673" s="563" t="s">
        <v>12962</v>
      </c>
      <c r="D2673" s="563" t="s">
        <v>13028</v>
      </c>
      <c r="E2673" s="563" t="s">
        <v>24001</v>
      </c>
      <c r="F2673" s="563" t="s">
        <v>13026</v>
      </c>
      <c r="G2673" s="563" t="s">
        <v>13006</v>
      </c>
      <c r="H2673" s="563" t="s">
        <v>13027</v>
      </c>
      <c r="I2673" s="563" t="s">
        <v>26690</v>
      </c>
      <c r="J2673" s="563" t="s">
        <v>24001</v>
      </c>
      <c r="K2673" s="563" t="s">
        <v>62</v>
      </c>
      <c r="L2673" s="563" t="s">
        <v>24001</v>
      </c>
      <c r="M2673" s="563" t="s">
        <v>24001</v>
      </c>
      <c r="N2673" s="563" t="s">
        <v>24001</v>
      </c>
      <c r="O2673" s="564" t="s">
        <v>24001</v>
      </c>
      <c r="P2673" s="564" t="s">
        <v>24001</v>
      </c>
      <c r="Q2673" s="564">
        <v>33148</v>
      </c>
      <c r="R2673" s="564"/>
      <c r="S2673" s="564" t="s">
        <v>31082</v>
      </c>
    </row>
    <row r="2674" spans="1:19" x14ac:dyDescent="0.35">
      <c r="A2674" s="559">
        <v>5119</v>
      </c>
      <c r="B2674" s="563" t="s">
        <v>484</v>
      </c>
      <c r="C2674" s="563" t="s">
        <v>12962</v>
      </c>
      <c r="D2674" s="563" t="s">
        <v>13031</v>
      </c>
      <c r="E2674" s="563" t="s">
        <v>13029</v>
      </c>
      <c r="F2674" s="563" t="s">
        <v>13030</v>
      </c>
      <c r="G2674" s="563" t="s">
        <v>13006</v>
      </c>
      <c r="H2674" s="563" t="s">
        <v>2673</v>
      </c>
      <c r="I2674" s="563" t="s">
        <v>26690</v>
      </c>
      <c r="J2674" s="563" t="s">
        <v>24001</v>
      </c>
      <c r="K2674" s="563" t="s">
        <v>24001</v>
      </c>
      <c r="L2674" s="563" t="s">
        <v>24001</v>
      </c>
      <c r="M2674" s="563" t="s">
        <v>24001</v>
      </c>
      <c r="N2674" s="563" t="s">
        <v>24001</v>
      </c>
      <c r="O2674" s="564" t="s">
        <v>24001</v>
      </c>
      <c r="P2674" s="564" t="s">
        <v>24001</v>
      </c>
      <c r="Q2674" s="564">
        <v>33148</v>
      </c>
      <c r="R2674" s="564"/>
      <c r="S2674" s="564" t="s">
        <v>34358</v>
      </c>
    </row>
    <row r="2675" spans="1:19" x14ac:dyDescent="0.35">
      <c r="A2675" s="559">
        <v>5120</v>
      </c>
      <c r="B2675" s="563" t="s">
        <v>484</v>
      </c>
      <c r="C2675" s="563" t="s">
        <v>12962</v>
      </c>
      <c r="D2675" s="563" t="s">
        <v>27335</v>
      </c>
      <c r="E2675" s="563" t="s">
        <v>13250</v>
      </c>
      <c r="F2675" s="563" t="s">
        <v>13251</v>
      </c>
      <c r="G2675" s="563" t="s">
        <v>13006</v>
      </c>
      <c r="H2675" s="563" t="s">
        <v>27336</v>
      </c>
      <c r="I2675" s="563" t="s">
        <v>26690</v>
      </c>
      <c r="J2675" s="563" t="s">
        <v>24001</v>
      </c>
      <c r="K2675" s="563" t="s">
        <v>24001</v>
      </c>
      <c r="L2675" s="563" t="s">
        <v>24001</v>
      </c>
      <c r="M2675" s="563" t="s">
        <v>24001</v>
      </c>
      <c r="N2675" s="563" t="s">
        <v>24001</v>
      </c>
      <c r="O2675" s="564" t="s">
        <v>24001</v>
      </c>
      <c r="P2675" s="564" t="s">
        <v>24001</v>
      </c>
      <c r="Q2675" s="564">
        <v>41935</v>
      </c>
      <c r="R2675" s="564">
        <v>44067.392615740697</v>
      </c>
      <c r="S2675" s="564" t="s">
        <v>31083</v>
      </c>
    </row>
    <row r="2676" spans="1:19" x14ac:dyDescent="0.35">
      <c r="A2676" s="562">
        <v>5121</v>
      </c>
      <c r="B2676" s="563" t="s">
        <v>484</v>
      </c>
      <c r="C2676" s="563" t="s">
        <v>12962</v>
      </c>
      <c r="D2676" s="563" t="s">
        <v>13033</v>
      </c>
      <c r="E2676" s="563" t="s">
        <v>24001</v>
      </c>
      <c r="F2676" s="563" t="s">
        <v>13032</v>
      </c>
      <c r="G2676" s="563" t="s">
        <v>13006</v>
      </c>
      <c r="H2676" s="563" t="s">
        <v>2996</v>
      </c>
      <c r="I2676" s="563" t="s">
        <v>26690</v>
      </c>
      <c r="J2676" s="563" t="s">
        <v>24001</v>
      </c>
      <c r="K2676" s="563" t="s">
        <v>24001</v>
      </c>
      <c r="L2676" s="563" t="s">
        <v>24001</v>
      </c>
      <c r="M2676" s="563" t="s">
        <v>24001</v>
      </c>
      <c r="N2676" s="563" t="s">
        <v>24001</v>
      </c>
      <c r="O2676" s="564" t="s">
        <v>24001</v>
      </c>
      <c r="P2676" s="564" t="s">
        <v>24001</v>
      </c>
      <c r="Q2676" s="564">
        <v>33148</v>
      </c>
      <c r="R2676" s="564"/>
      <c r="S2676" s="564" t="s">
        <v>31084</v>
      </c>
    </row>
    <row r="2677" spans="1:19" x14ac:dyDescent="0.35">
      <c r="A2677" s="559">
        <v>5122</v>
      </c>
      <c r="B2677" s="563" t="s">
        <v>484</v>
      </c>
      <c r="C2677" s="563" t="s">
        <v>12962</v>
      </c>
      <c r="D2677" s="563" t="s">
        <v>13035</v>
      </c>
      <c r="E2677" s="563" t="s">
        <v>24001</v>
      </c>
      <c r="F2677" s="563" t="s">
        <v>13034</v>
      </c>
      <c r="G2677" s="563" t="s">
        <v>13006</v>
      </c>
      <c r="H2677" s="563" t="s">
        <v>280</v>
      </c>
      <c r="I2677" s="563" t="s">
        <v>26690</v>
      </c>
      <c r="J2677" s="563" t="s">
        <v>24001</v>
      </c>
      <c r="K2677" s="563" t="s">
        <v>62</v>
      </c>
      <c r="L2677" s="563" t="s">
        <v>24001</v>
      </c>
      <c r="M2677" s="563" t="s">
        <v>24001</v>
      </c>
      <c r="N2677" s="563" t="s">
        <v>24001</v>
      </c>
      <c r="O2677" s="564" t="s">
        <v>24001</v>
      </c>
      <c r="P2677" s="564" t="s">
        <v>24001</v>
      </c>
      <c r="Q2677" s="564">
        <v>33148</v>
      </c>
      <c r="R2677" s="564"/>
      <c r="S2677" s="564" t="s">
        <v>31085</v>
      </c>
    </row>
    <row r="2678" spans="1:19" x14ac:dyDescent="0.35">
      <c r="A2678" s="559">
        <v>5123</v>
      </c>
      <c r="B2678" s="563" t="s">
        <v>484</v>
      </c>
      <c r="C2678" s="563" t="s">
        <v>12962</v>
      </c>
      <c r="D2678" s="563" t="s">
        <v>25849</v>
      </c>
      <c r="E2678" s="563" t="s">
        <v>24001</v>
      </c>
      <c r="F2678" s="563" t="s">
        <v>13190</v>
      </c>
      <c r="G2678" s="563" t="s">
        <v>13006</v>
      </c>
      <c r="H2678" s="563" t="s">
        <v>13191</v>
      </c>
      <c r="I2678" s="563" t="s">
        <v>26690</v>
      </c>
      <c r="J2678" s="563" t="s">
        <v>24001</v>
      </c>
      <c r="K2678" s="563" t="s">
        <v>24001</v>
      </c>
      <c r="L2678" s="563" t="s">
        <v>24001</v>
      </c>
      <c r="M2678" s="563" t="s">
        <v>24001</v>
      </c>
      <c r="N2678" s="563" t="s">
        <v>24001</v>
      </c>
      <c r="O2678" s="564" t="s">
        <v>24001</v>
      </c>
      <c r="P2678" s="564" t="s">
        <v>24001</v>
      </c>
      <c r="Q2678" s="564">
        <v>33148</v>
      </c>
      <c r="R2678" s="564">
        <v>44067.3769328704</v>
      </c>
      <c r="S2678" s="564" t="s">
        <v>31086</v>
      </c>
    </row>
    <row r="2679" spans="1:19" x14ac:dyDescent="0.35">
      <c r="A2679" s="562">
        <v>5124</v>
      </c>
      <c r="B2679" s="563" t="s">
        <v>484</v>
      </c>
      <c r="C2679" s="563" t="s">
        <v>12962</v>
      </c>
      <c r="D2679" s="563" t="s">
        <v>27337</v>
      </c>
      <c r="E2679" s="563" t="s">
        <v>13243</v>
      </c>
      <c r="F2679" s="563" t="s">
        <v>13244</v>
      </c>
      <c r="G2679" s="563" t="s">
        <v>13006</v>
      </c>
      <c r="H2679" s="563" t="s">
        <v>13245</v>
      </c>
      <c r="I2679" s="563" t="s">
        <v>26690</v>
      </c>
      <c r="J2679" s="563" t="s">
        <v>24001</v>
      </c>
      <c r="K2679" s="563" t="s">
        <v>24001</v>
      </c>
      <c r="L2679" s="563" t="s">
        <v>24001</v>
      </c>
      <c r="M2679" s="563" t="s">
        <v>24001</v>
      </c>
      <c r="N2679" s="563" t="s">
        <v>24001</v>
      </c>
      <c r="O2679" s="564" t="s">
        <v>24001</v>
      </c>
      <c r="P2679" s="564" t="s">
        <v>24001</v>
      </c>
      <c r="Q2679" s="564">
        <v>33148</v>
      </c>
      <c r="R2679" s="564">
        <v>44067.3835763889</v>
      </c>
      <c r="S2679" s="564" t="s">
        <v>31087</v>
      </c>
    </row>
    <row r="2680" spans="1:19" x14ac:dyDescent="0.35">
      <c r="A2680" s="559">
        <v>5125</v>
      </c>
      <c r="B2680" s="563" t="s">
        <v>484</v>
      </c>
      <c r="C2680" s="563" t="s">
        <v>12962</v>
      </c>
      <c r="D2680" s="563" t="s">
        <v>13038</v>
      </c>
      <c r="E2680" s="563" t="s">
        <v>13036</v>
      </c>
      <c r="F2680" s="563" t="s">
        <v>13037</v>
      </c>
      <c r="G2680" s="563" t="s">
        <v>13006</v>
      </c>
      <c r="H2680" s="563" t="s">
        <v>921</v>
      </c>
      <c r="I2680" s="563" t="s">
        <v>26690</v>
      </c>
      <c r="J2680" s="563" t="s">
        <v>24001</v>
      </c>
      <c r="K2680" s="563" t="s">
        <v>24001</v>
      </c>
      <c r="L2680" s="563" t="s">
        <v>24001</v>
      </c>
      <c r="M2680" s="563" t="s">
        <v>24001</v>
      </c>
      <c r="N2680" s="563" t="s">
        <v>24001</v>
      </c>
      <c r="O2680" s="564" t="s">
        <v>24001</v>
      </c>
      <c r="P2680" s="564" t="s">
        <v>24001</v>
      </c>
      <c r="Q2680" s="564">
        <v>33148</v>
      </c>
      <c r="R2680" s="564"/>
      <c r="S2680" s="564" t="s">
        <v>31088</v>
      </c>
    </row>
    <row r="2681" spans="1:19" x14ac:dyDescent="0.35">
      <c r="A2681" s="559">
        <v>5126</v>
      </c>
      <c r="B2681" s="563" t="s">
        <v>484</v>
      </c>
      <c r="C2681" s="563" t="s">
        <v>12962</v>
      </c>
      <c r="D2681" s="563" t="s">
        <v>27338</v>
      </c>
      <c r="E2681" s="563" t="s">
        <v>24001</v>
      </c>
      <c r="F2681" s="563" t="s">
        <v>13246</v>
      </c>
      <c r="G2681" s="563" t="s">
        <v>13006</v>
      </c>
      <c r="H2681" s="563" t="s">
        <v>13247</v>
      </c>
      <c r="I2681" s="563" t="s">
        <v>26690</v>
      </c>
      <c r="J2681" s="563" t="s">
        <v>24001</v>
      </c>
      <c r="K2681" s="563" t="s">
        <v>62</v>
      </c>
      <c r="L2681" s="563" t="s">
        <v>24001</v>
      </c>
      <c r="M2681" s="563" t="s">
        <v>24001</v>
      </c>
      <c r="N2681" s="563" t="s">
        <v>24001</v>
      </c>
      <c r="O2681" s="564" t="s">
        <v>24001</v>
      </c>
      <c r="P2681" s="564" t="s">
        <v>24001</v>
      </c>
      <c r="Q2681" s="564">
        <v>33148</v>
      </c>
      <c r="R2681" s="564">
        <v>44067.387129629598</v>
      </c>
      <c r="S2681" s="564" t="s">
        <v>31089</v>
      </c>
    </row>
    <row r="2682" spans="1:19" x14ac:dyDescent="0.35">
      <c r="A2682" s="562">
        <v>5127</v>
      </c>
      <c r="B2682" s="563" t="s">
        <v>484</v>
      </c>
      <c r="C2682" s="563" t="s">
        <v>12962</v>
      </c>
      <c r="D2682" s="563" t="s">
        <v>13041</v>
      </c>
      <c r="E2682" s="563" t="s">
        <v>13039</v>
      </c>
      <c r="F2682" s="563" t="s">
        <v>24808</v>
      </c>
      <c r="G2682" s="563" t="s">
        <v>13006</v>
      </c>
      <c r="H2682" s="563" t="s">
        <v>13040</v>
      </c>
      <c r="I2682" s="563" t="s">
        <v>26690</v>
      </c>
      <c r="J2682" s="563" t="s">
        <v>24001</v>
      </c>
      <c r="K2682" s="563" t="s">
        <v>24001</v>
      </c>
      <c r="L2682" s="563" t="s">
        <v>24001</v>
      </c>
      <c r="M2682" s="563" t="s">
        <v>24001</v>
      </c>
      <c r="N2682" s="563" t="s">
        <v>24001</v>
      </c>
      <c r="O2682" s="564" t="s">
        <v>24001</v>
      </c>
      <c r="P2682" s="564" t="s">
        <v>24001</v>
      </c>
      <c r="Q2682" s="564">
        <v>43066</v>
      </c>
      <c r="R2682" s="564"/>
      <c r="S2682" s="564" t="s">
        <v>31090</v>
      </c>
    </row>
    <row r="2683" spans="1:19" x14ac:dyDescent="0.35">
      <c r="A2683" s="559">
        <v>5128</v>
      </c>
      <c r="B2683" s="563" t="s">
        <v>484</v>
      </c>
      <c r="C2683" s="563" t="s">
        <v>12962</v>
      </c>
      <c r="D2683" s="563" t="s">
        <v>13045</v>
      </c>
      <c r="E2683" s="563" t="s">
        <v>13042</v>
      </c>
      <c r="F2683" s="563" t="s">
        <v>13043</v>
      </c>
      <c r="G2683" s="563" t="s">
        <v>13006</v>
      </c>
      <c r="H2683" s="563" t="s">
        <v>13044</v>
      </c>
      <c r="I2683" s="563" t="s">
        <v>26690</v>
      </c>
      <c r="J2683" s="563" t="s">
        <v>24001</v>
      </c>
      <c r="K2683" s="563" t="s">
        <v>24001</v>
      </c>
      <c r="L2683" s="563" t="s">
        <v>24001</v>
      </c>
      <c r="M2683" s="563" t="s">
        <v>24001</v>
      </c>
      <c r="N2683" s="563" t="s">
        <v>24001</v>
      </c>
      <c r="O2683" s="564" t="s">
        <v>24001</v>
      </c>
      <c r="P2683" s="564" t="s">
        <v>24001</v>
      </c>
      <c r="Q2683" s="564">
        <v>33148</v>
      </c>
      <c r="R2683" s="564"/>
      <c r="S2683" s="564" t="s">
        <v>31091</v>
      </c>
    </row>
    <row r="2684" spans="1:19" x14ac:dyDescent="0.35">
      <c r="A2684" s="559">
        <v>5129</v>
      </c>
      <c r="B2684" s="563" t="s">
        <v>484</v>
      </c>
      <c r="C2684" s="563" t="s">
        <v>12962</v>
      </c>
      <c r="D2684" s="563" t="s">
        <v>13047</v>
      </c>
      <c r="E2684" s="563" t="s">
        <v>24001</v>
      </c>
      <c r="F2684" s="563" t="s">
        <v>13046</v>
      </c>
      <c r="G2684" s="563" t="s">
        <v>13006</v>
      </c>
      <c r="H2684" s="563" t="s">
        <v>9532</v>
      </c>
      <c r="I2684" s="563" t="s">
        <v>26690</v>
      </c>
      <c r="J2684" s="563" t="s">
        <v>24001</v>
      </c>
      <c r="K2684" s="563" t="s">
        <v>24001</v>
      </c>
      <c r="L2684" s="563" t="s">
        <v>24001</v>
      </c>
      <c r="M2684" s="563" t="s">
        <v>24001</v>
      </c>
      <c r="N2684" s="563" t="s">
        <v>24001</v>
      </c>
      <c r="O2684" s="564" t="s">
        <v>24001</v>
      </c>
      <c r="P2684" s="564" t="s">
        <v>24001</v>
      </c>
      <c r="Q2684" s="564">
        <v>33148</v>
      </c>
      <c r="R2684" s="564"/>
      <c r="S2684" s="564" t="s">
        <v>31092</v>
      </c>
    </row>
    <row r="2685" spans="1:19" x14ac:dyDescent="0.35">
      <c r="A2685" s="562">
        <v>5130</v>
      </c>
      <c r="B2685" s="563" t="s">
        <v>484</v>
      </c>
      <c r="C2685" s="563" t="s">
        <v>12962</v>
      </c>
      <c r="D2685" s="563" t="s">
        <v>13050</v>
      </c>
      <c r="E2685" s="563" t="s">
        <v>13048</v>
      </c>
      <c r="F2685" s="563" t="s">
        <v>13049</v>
      </c>
      <c r="G2685" s="563" t="s">
        <v>13006</v>
      </c>
      <c r="H2685" s="563" t="s">
        <v>1266</v>
      </c>
      <c r="I2685" s="563" t="s">
        <v>26690</v>
      </c>
      <c r="J2685" s="563" t="s">
        <v>24001</v>
      </c>
      <c r="K2685" s="563" t="s">
        <v>24001</v>
      </c>
      <c r="L2685" s="563" t="s">
        <v>24001</v>
      </c>
      <c r="M2685" s="563" t="s">
        <v>24001</v>
      </c>
      <c r="N2685" s="563" t="s">
        <v>24001</v>
      </c>
      <c r="O2685" s="564" t="s">
        <v>24001</v>
      </c>
      <c r="P2685" s="564" t="s">
        <v>24001</v>
      </c>
      <c r="Q2685" s="564">
        <v>33148</v>
      </c>
      <c r="R2685" s="564"/>
      <c r="S2685" s="564" t="s">
        <v>31093</v>
      </c>
    </row>
    <row r="2686" spans="1:19" x14ac:dyDescent="0.35">
      <c r="A2686" s="559">
        <v>5131</v>
      </c>
      <c r="B2686" s="563" t="s">
        <v>484</v>
      </c>
      <c r="C2686" s="563" t="s">
        <v>12962</v>
      </c>
      <c r="D2686" s="563" t="s">
        <v>27339</v>
      </c>
      <c r="E2686" s="563" t="s">
        <v>13248</v>
      </c>
      <c r="F2686" s="563" t="s">
        <v>13249</v>
      </c>
      <c r="G2686" s="563" t="s">
        <v>13006</v>
      </c>
      <c r="H2686" s="563" t="s">
        <v>13203</v>
      </c>
      <c r="I2686" s="563" t="s">
        <v>26690</v>
      </c>
      <c r="J2686" s="563" t="s">
        <v>24001</v>
      </c>
      <c r="K2686" s="563" t="s">
        <v>24001</v>
      </c>
      <c r="L2686" s="563" t="s">
        <v>24001</v>
      </c>
      <c r="M2686" s="563" t="s">
        <v>24001</v>
      </c>
      <c r="N2686" s="563" t="s">
        <v>24001</v>
      </c>
      <c r="O2686" s="564" t="s">
        <v>24001</v>
      </c>
      <c r="P2686" s="564" t="s">
        <v>24001</v>
      </c>
      <c r="Q2686" s="564">
        <v>33148</v>
      </c>
      <c r="R2686" s="564">
        <v>44067.388807870397</v>
      </c>
      <c r="S2686" s="564" t="s">
        <v>31094</v>
      </c>
    </row>
    <row r="2687" spans="1:19" x14ac:dyDescent="0.35">
      <c r="A2687" s="559">
        <v>5132</v>
      </c>
      <c r="B2687" s="563" t="s">
        <v>484</v>
      </c>
      <c r="C2687" s="563" t="s">
        <v>12962</v>
      </c>
      <c r="D2687" s="563" t="s">
        <v>13052</v>
      </c>
      <c r="E2687" s="563" t="s">
        <v>24001</v>
      </c>
      <c r="F2687" s="563" t="s">
        <v>13051</v>
      </c>
      <c r="G2687" s="563" t="s">
        <v>13006</v>
      </c>
      <c r="H2687" s="563" t="s">
        <v>10202</v>
      </c>
      <c r="I2687" s="563" t="s">
        <v>26690</v>
      </c>
      <c r="J2687" s="563" t="s">
        <v>24001</v>
      </c>
      <c r="K2687" s="563" t="s">
        <v>62</v>
      </c>
      <c r="L2687" s="563" t="s">
        <v>24001</v>
      </c>
      <c r="M2687" s="563" t="s">
        <v>24001</v>
      </c>
      <c r="N2687" s="563" t="s">
        <v>24001</v>
      </c>
      <c r="O2687" s="564" t="s">
        <v>24001</v>
      </c>
      <c r="P2687" s="564" t="s">
        <v>24001</v>
      </c>
      <c r="Q2687" s="564">
        <v>33148</v>
      </c>
      <c r="R2687" s="564"/>
      <c r="S2687" s="564" t="s">
        <v>31095</v>
      </c>
    </row>
    <row r="2688" spans="1:19" x14ac:dyDescent="0.35">
      <c r="A2688" s="562">
        <v>5133</v>
      </c>
      <c r="B2688" s="563" t="s">
        <v>484</v>
      </c>
      <c r="C2688" s="563" t="s">
        <v>12962</v>
      </c>
      <c r="D2688" s="563" t="s">
        <v>13055</v>
      </c>
      <c r="E2688" s="563" t="s">
        <v>13053</v>
      </c>
      <c r="F2688" s="563" t="s">
        <v>13054</v>
      </c>
      <c r="G2688" s="563" t="s">
        <v>13006</v>
      </c>
      <c r="H2688" s="563" t="s">
        <v>546</v>
      </c>
      <c r="I2688" s="563" t="s">
        <v>26690</v>
      </c>
      <c r="J2688" s="563" t="s">
        <v>24001</v>
      </c>
      <c r="K2688" s="563" t="s">
        <v>24001</v>
      </c>
      <c r="L2688" s="563" t="s">
        <v>24001</v>
      </c>
      <c r="M2688" s="563" t="s">
        <v>24001</v>
      </c>
      <c r="N2688" s="563" t="s">
        <v>24001</v>
      </c>
      <c r="O2688" s="564" t="s">
        <v>24001</v>
      </c>
      <c r="P2688" s="564" t="s">
        <v>24001</v>
      </c>
      <c r="Q2688" s="564">
        <v>33148</v>
      </c>
      <c r="R2688" s="564"/>
      <c r="S2688" s="564" t="s">
        <v>31096</v>
      </c>
    </row>
    <row r="2689" spans="1:19" x14ac:dyDescent="0.35">
      <c r="A2689" s="559">
        <v>5134</v>
      </c>
      <c r="B2689" s="563" t="s">
        <v>484</v>
      </c>
      <c r="C2689" s="563" t="s">
        <v>12962</v>
      </c>
      <c r="D2689" s="563" t="s">
        <v>13058</v>
      </c>
      <c r="E2689" s="563" t="s">
        <v>13056</v>
      </c>
      <c r="F2689" s="563" t="s">
        <v>13057</v>
      </c>
      <c r="G2689" s="563" t="s">
        <v>13006</v>
      </c>
      <c r="H2689" s="563" t="s">
        <v>458</v>
      </c>
      <c r="I2689" s="563" t="s">
        <v>26690</v>
      </c>
      <c r="J2689" s="563" t="s">
        <v>24001</v>
      </c>
      <c r="K2689" s="563" t="s">
        <v>154</v>
      </c>
      <c r="L2689" s="563" t="s">
        <v>24001</v>
      </c>
      <c r="M2689" s="563" t="s">
        <v>24001</v>
      </c>
      <c r="N2689" s="563" t="s">
        <v>24001</v>
      </c>
      <c r="O2689" s="564" t="s">
        <v>24001</v>
      </c>
      <c r="P2689" s="564" t="s">
        <v>24001</v>
      </c>
      <c r="Q2689" s="564">
        <v>34723</v>
      </c>
      <c r="R2689" s="564">
        <v>40039</v>
      </c>
      <c r="S2689" s="564" t="s">
        <v>31097</v>
      </c>
    </row>
    <row r="2690" spans="1:19" x14ac:dyDescent="0.35">
      <c r="A2690" s="559">
        <v>5135</v>
      </c>
      <c r="B2690" s="563" t="s">
        <v>484</v>
      </c>
      <c r="C2690" s="563" t="s">
        <v>12962</v>
      </c>
      <c r="D2690" s="563" t="s">
        <v>13061</v>
      </c>
      <c r="E2690" s="563" t="s">
        <v>24001</v>
      </c>
      <c r="F2690" s="563" t="s">
        <v>13059</v>
      </c>
      <c r="G2690" s="563" t="s">
        <v>13006</v>
      </c>
      <c r="H2690" s="563" t="s">
        <v>13060</v>
      </c>
      <c r="I2690" s="563" t="s">
        <v>26690</v>
      </c>
      <c r="J2690" s="563" t="s">
        <v>24001</v>
      </c>
      <c r="K2690" s="563" t="s">
        <v>24001</v>
      </c>
      <c r="L2690" s="563" t="s">
        <v>24001</v>
      </c>
      <c r="M2690" s="563" t="s">
        <v>24001</v>
      </c>
      <c r="N2690" s="563" t="s">
        <v>24001</v>
      </c>
      <c r="O2690" s="564" t="s">
        <v>24001</v>
      </c>
      <c r="P2690" s="564" t="s">
        <v>24001</v>
      </c>
      <c r="Q2690" s="564">
        <v>38392</v>
      </c>
      <c r="R2690" s="564"/>
      <c r="S2690" s="564" t="s">
        <v>31098</v>
      </c>
    </row>
    <row r="2691" spans="1:19" x14ac:dyDescent="0.35">
      <c r="A2691" s="562">
        <v>5136</v>
      </c>
      <c r="B2691" s="563" t="s">
        <v>484</v>
      </c>
      <c r="C2691" s="563" t="s">
        <v>12962</v>
      </c>
      <c r="D2691" s="563" t="s">
        <v>13065</v>
      </c>
      <c r="E2691" s="563" t="s">
        <v>13062</v>
      </c>
      <c r="F2691" s="563" t="s">
        <v>13063</v>
      </c>
      <c r="G2691" s="563" t="s">
        <v>13006</v>
      </c>
      <c r="H2691" s="563" t="s">
        <v>13064</v>
      </c>
      <c r="I2691" s="563" t="s">
        <v>26690</v>
      </c>
      <c r="J2691" s="563" t="s">
        <v>24001</v>
      </c>
      <c r="K2691" s="563" t="s">
        <v>24001</v>
      </c>
      <c r="L2691" s="563" t="s">
        <v>24001</v>
      </c>
      <c r="M2691" s="563" t="s">
        <v>24001</v>
      </c>
      <c r="N2691" s="563" t="s">
        <v>24001</v>
      </c>
      <c r="O2691" s="564" t="s">
        <v>24001</v>
      </c>
      <c r="P2691" s="564" t="s">
        <v>24001</v>
      </c>
      <c r="Q2691" s="564">
        <v>33148</v>
      </c>
      <c r="R2691" s="564"/>
      <c r="S2691" s="564" t="s">
        <v>31099</v>
      </c>
    </row>
    <row r="2692" spans="1:19" x14ac:dyDescent="0.35">
      <c r="A2692" s="559">
        <v>5137</v>
      </c>
      <c r="B2692" s="563" t="s">
        <v>484</v>
      </c>
      <c r="C2692" s="563" t="s">
        <v>12962</v>
      </c>
      <c r="D2692" s="563" t="s">
        <v>13068</v>
      </c>
      <c r="E2692" s="563" t="s">
        <v>13036</v>
      </c>
      <c r="F2692" s="563" t="s">
        <v>13066</v>
      </c>
      <c r="G2692" s="563" t="s">
        <v>13006</v>
      </c>
      <c r="H2692" s="563" t="s">
        <v>13067</v>
      </c>
      <c r="I2692" s="563" t="s">
        <v>26690</v>
      </c>
      <c r="J2692" s="563" t="s">
        <v>24001</v>
      </c>
      <c r="K2692" s="563" t="s">
        <v>24001</v>
      </c>
      <c r="L2692" s="563" t="s">
        <v>24001</v>
      </c>
      <c r="M2692" s="563" t="s">
        <v>24001</v>
      </c>
      <c r="N2692" s="563" t="s">
        <v>24001</v>
      </c>
      <c r="O2692" s="564" t="s">
        <v>24001</v>
      </c>
      <c r="P2692" s="564" t="s">
        <v>24001</v>
      </c>
      <c r="Q2692" s="564">
        <v>39430</v>
      </c>
      <c r="R2692" s="564"/>
      <c r="S2692" s="564" t="s">
        <v>31100</v>
      </c>
    </row>
    <row r="2693" spans="1:19" x14ac:dyDescent="0.35">
      <c r="A2693" s="559">
        <v>5138</v>
      </c>
      <c r="B2693" s="563" t="s">
        <v>484</v>
      </c>
      <c r="C2693" s="563" t="s">
        <v>12962</v>
      </c>
      <c r="D2693" s="563" t="s">
        <v>13072</v>
      </c>
      <c r="E2693" s="563" t="s">
        <v>13069</v>
      </c>
      <c r="F2693" s="563" t="s">
        <v>13070</v>
      </c>
      <c r="G2693" s="563" t="s">
        <v>13006</v>
      </c>
      <c r="H2693" s="563" t="s">
        <v>13071</v>
      </c>
      <c r="I2693" s="563" t="s">
        <v>26690</v>
      </c>
      <c r="J2693" s="563" t="s">
        <v>24001</v>
      </c>
      <c r="K2693" s="563" t="s">
        <v>62</v>
      </c>
      <c r="L2693" s="563" t="s">
        <v>24001</v>
      </c>
      <c r="M2693" s="563" t="s">
        <v>24001</v>
      </c>
      <c r="N2693" s="563" t="s">
        <v>24001</v>
      </c>
      <c r="O2693" s="564" t="s">
        <v>24001</v>
      </c>
      <c r="P2693" s="564" t="s">
        <v>24001</v>
      </c>
      <c r="Q2693" s="564">
        <v>33148</v>
      </c>
      <c r="R2693" s="564"/>
      <c r="S2693" s="564" t="s">
        <v>31101</v>
      </c>
    </row>
    <row r="2694" spans="1:19" x14ac:dyDescent="0.35">
      <c r="A2694" s="562">
        <v>5139</v>
      </c>
      <c r="B2694" s="563" t="s">
        <v>484</v>
      </c>
      <c r="C2694" s="563" t="s">
        <v>12962</v>
      </c>
      <c r="D2694" s="563" t="s">
        <v>13075</v>
      </c>
      <c r="E2694" s="563" t="s">
        <v>13073</v>
      </c>
      <c r="F2694" s="563" t="s">
        <v>13074</v>
      </c>
      <c r="G2694" s="563" t="s">
        <v>13006</v>
      </c>
      <c r="H2694" s="563" t="s">
        <v>7789</v>
      </c>
      <c r="I2694" s="563" t="s">
        <v>26690</v>
      </c>
      <c r="J2694" s="563" t="s">
        <v>24001</v>
      </c>
      <c r="K2694" s="563" t="s">
        <v>24001</v>
      </c>
      <c r="L2694" s="563" t="s">
        <v>24001</v>
      </c>
      <c r="M2694" s="563" t="s">
        <v>24001</v>
      </c>
      <c r="N2694" s="563" t="s">
        <v>24001</v>
      </c>
      <c r="O2694" s="564" t="s">
        <v>24001</v>
      </c>
      <c r="P2694" s="564" t="s">
        <v>24001</v>
      </c>
      <c r="Q2694" s="564">
        <v>33148</v>
      </c>
      <c r="R2694" s="564"/>
      <c r="S2694" s="564" t="s">
        <v>31102</v>
      </c>
    </row>
    <row r="2695" spans="1:19" x14ac:dyDescent="0.35">
      <c r="A2695" s="559">
        <v>5140</v>
      </c>
      <c r="B2695" s="563" t="s">
        <v>484</v>
      </c>
      <c r="C2695" s="563" t="s">
        <v>12962</v>
      </c>
      <c r="D2695" s="563" t="s">
        <v>13078</v>
      </c>
      <c r="E2695" s="563" t="s">
        <v>24001</v>
      </c>
      <c r="F2695" s="563" t="s">
        <v>13076</v>
      </c>
      <c r="G2695" s="563" t="s">
        <v>13006</v>
      </c>
      <c r="H2695" s="563" t="s">
        <v>13077</v>
      </c>
      <c r="I2695" s="563" t="s">
        <v>26690</v>
      </c>
      <c r="J2695" s="563" t="s">
        <v>24001</v>
      </c>
      <c r="K2695" s="563" t="s">
        <v>24001</v>
      </c>
      <c r="L2695" s="563" t="s">
        <v>27597</v>
      </c>
      <c r="M2695" s="563" t="s">
        <v>24001</v>
      </c>
      <c r="N2695" s="563" t="s">
        <v>24001</v>
      </c>
      <c r="O2695" s="564" t="s">
        <v>24001</v>
      </c>
      <c r="P2695" s="564" t="s">
        <v>24001</v>
      </c>
      <c r="Q2695" s="564">
        <v>33148</v>
      </c>
      <c r="R2695" s="564"/>
      <c r="S2695" s="564" t="s">
        <v>31103</v>
      </c>
    </row>
    <row r="2696" spans="1:19" x14ac:dyDescent="0.35">
      <c r="A2696" s="559">
        <v>5141</v>
      </c>
      <c r="B2696" s="563" t="s">
        <v>484</v>
      </c>
      <c r="C2696" s="563" t="s">
        <v>12962</v>
      </c>
      <c r="D2696" s="563" t="s">
        <v>13082</v>
      </c>
      <c r="E2696" s="563" t="s">
        <v>13079</v>
      </c>
      <c r="F2696" s="563" t="s">
        <v>13080</v>
      </c>
      <c r="G2696" s="563" t="s">
        <v>13006</v>
      </c>
      <c r="H2696" s="563" t="s">
        <v>13081</v>
      </c>
      <c r="I2696" s="563" t="s">
        <v>26690</v>
      </c>
      <c r="J2696" s="563" t="s">
        <v>24001</v>
      </c>
      <c r="K2696" s="563" t="s">
        <v>24001</v>
      </c>
      <c r="L2696" s="563" t="s">
        <v>24001</v>
      </c>
      <c r="M2696" s="563" t="s">
        <v>24001</v>
      </c>
      <c r="N2696" s="563" t="s">
        <v>24001</v>
      </c>
      <c r="O2696" s="564" t="s">
        <v>24001</v>
      </c>
      <c r="P2696" s="564" t="s">
        <v>24001</v>
      </c>
      <c r="Q2696" s="564">
        <v>33148</v>
      </c>
      <c r="R2696" s="564"/>
      <c r="S2696" s="564" t="s">
        <v>31104</v>
      </c>
    </row>
    <row r="2697" spans="1:19" x14ac:dyDescent="0.35">
      <c r="A2697" s="562">
        <v>5142</v>
      </c>
      <c r="B2697" s="563" t="s">
        <v>484</v>
      </c>
      <c r="C2697" s="563" t="s">
        <v>12962</v>
      </c>
      <c r="D2697" s="563" t="s">
        <v>13084</v>
      </c>
      <c r="E2697" s="563" t="s">
        <v>24001</v>
      </c>
      <c r="F2697" s="563" t="s">
        <v>13083</v>
      </c>
      <c r="G2697" s="563" t="s">
        <v>13006</v>
      </c>
      <c r="H2697" s="563" t="s">
        <v>8572</v>
      </c>
      <c r="I2697" s="563" t="s">
        <v>26690</v>
      </c>
      <c r="J2697" s="563" t="s">
        <v>24001</v>
      </c>
      <c r="K2697" s="563" t="s">
        <v>24001</v>
      </c>
      <c r="L2697" s="563" t="s">
        <v>24001</v>
      </c>
      <c r="M2697" s="563" t="s">
        <v>24001</v>
      </c>
      <c r="N2697" s="563" t="s">
        <v>24001</v>
      </c>
      <c r="O2697" s="564" t="s">
        <v>24001</v>
      </c>
      <c r="P2697" s="564" t="s">
        <v>24001</v>
      </c>
      <c r="Q2697" s="564">
        <v>39458</v>
      </c>
      <c r="R2697" s="564"/>
      <c r="S2697" s="564" t="s">
        <v>31105</v>
      </c>
    </row>
    <row r="2698" spans="1:19" x14ac:dyDescent="0.35">
      <c r="A2698" s="559">
        <v>5143</v>
      </c>
      <c r="B2698" s="563" t="s">
        <v>484</v>
      </c>
      <c r="C2698" s="563" t="s">
        <v>12962</v>
      </c>
      <c r="D2698" s="563" t="s">
        <v>13087</v>
      </c>
      <c r="E2698" s="563" t="s">
        <v>24001</v>
      </c>
      <c r="F2698" s="563" t="s">
        <v>13085</v>
      </c>
      <c r="G2698" s="563" t="s">
        <v>13006</v>
      </c>
      <c r="H2698" s="563" t="s">
        <v>13086</v>
      </c>
      <c r="I2698" s="563" t="s">
        <v>26690</v>
      </c>
      <c r="J2698" s="563" t="s">
        <v>24001</v>
      </c>
      <c r="K2698" s="563" t="s">
        <v>24001</v>
      </c>
      <c r="L2698" s="563" t="s">
        <v>24001</v>
      </c>
      <c r="M2698" s="563" t="s">
        <v>24001</v>
      </c>
      <c r="N2698" s="563" t="s">
        <v>24001</v>
      </c>
      <c r="O2698" s="564" t="s">
        <v>24001</v>
      </c>
      <c r="P2698" s="564" t="s">
        <v>24001</v>
      </c>
      <c r="Q2698" s="564">
        <v>33148</v>
      </c>
      <c r="R2698" s="564"/>
      <c r="S2698" s="564" t="s">
        <v>31106</v>
      </c>
    </row>
    <row r="2699" spans="1:19" x14ac:dyDescent="0.35">
      <c r="A2699" s="559">
        <v>5144</v>
      </c>
      <c r="B2699" s="563" t="s">
        <v>484</v>
      </c>
      <c r="C2699" s="563" t="s">
        <v>12962</v>
      </c>
      <c r="D2699" s="563" t="s">
        <v>13090</v>
      </c>
      <c r="E2699" s="563" t="s">
        <v>24001</v>
      </c>
      <c r="F2699" s="563" t="s">
        <v>13088</v>
      </c>
      <c r="G2699" s="563" t="s">
        <v>13006</v>
      </c>
      <c r="H2699" s="563" t="s">
        <v>13089</v>
      </c>
      <c r="I2699" s="563" t="s">
        <v>26690</v>
      </c>
      <c r="J2699" s="563" t="s">
        <v>24001</v>
      </c>
      <c r="K2699" s="563" t="s">
        <v>24001</v>
      </c>
      <c r="L2699" s="563" t="s">
        <v>24001</v>
      </c>
      <c r="M2699" s="563" t="s">
        <v>24001</v>
      </c>
      <c r="N2699" s="563" t="s">
        <v>24001</v>
      </c>
      <c r="O2699" s="564" t="s">
        <v>24001</v>
      </c>
      <c r="P2699" s="564" t="s">
        <v>24001</v>
      </c>
      <c r="Q2699" s="564">
        <v>33148</v>
      </c>
      <c r="R2699" s="564"/>
      <c r="S2699" s="564" t="s">
        <v>31107</v>
      </c>
    </row>
    <row r="2700" spans="1:19" x14ac:dyDescent="0.35">
      <c r="A2700" s="562">
        <v>5145</v>
      </c>
      <c r="B2700" s="563" t="s">
        <v>484</v>
      </c>
      <c r="C2700" s="563" t="s">
        <v>12962</v>
      </c>
      <c r="D2700" s="563" t="s">
        <v>13092</v>
      </c>
      <c r="E2700" s="563" t="s">
        <v>24001</v>
      </c>
      <c r="F2700" s="563" t="s">
        <v>13091</v>
      </c>
      <c r="G2700" s="563" t="s">
        <v>13006</v>
      </c>
      <c r="H2700" s="563" t="s">
        <v>652</v>
      </c>
      <c r="I2700" s="563" t="s">
        <v>26690</v>
      </c>
      <c r="J2700" s="563" t="s">
        <v>24001</v>
      </c>
      <c r="K2700" s="563" t="s">
        <v>24001</v>
      </c>
      <c r="L2700" s="563" t="s">
        <v>24001</v>
      </c>
      <c r="M2700" s="563" t="s">
        <v>24001</v>
      </c>
      <c r="N2700" s="563" t="s">
        <v>24001</v>
      </c>
      <c r="O2700" s="564" t="s">
        <v>24001</v>
      </c>
      <c r="P2700" s="564" t="s">
        <v>24001</v>
      </c>
      <c r="Q2700" s="564">
        <v>33148</v>
      </c>
      <c r="R2700" s="564"/>
      <c r="S2700" s="564" t="s">
        <v>31108</v>
      </c>
    </row>
    <row r="2701" spans="1:19" x14ac:dyDescent="0.35">
      <c r="A2701" s="559">
        <v>5146</v>
      </c>
      <c r="B2701" s="563" t="s">
        <v>484</v>
      </c>
      <c r="C2701" s="563" t="s">
        <v>12962</v>
      </c>
      <c r="D2701" s="563" t="s">
        <v>13095</v>
      </c>
      <c r="E2701" s="563" t="s">
        <v>13093</v>
      </c>
      <c r="F2701" s="563" t="s">
        <v>13094</v>
      </c>
      <c r="G2701" s="563" t="s">
        <v>13006</v>
      </c>
      <c r="H2701" s="563" t="s">
        <v>2470</v>
      </c>
      <c r="I2701" s="563" t="s">
        <v>26690</v>
      </c>
      <c r="J2701" s="563" t="s">
        <v>24001</v>
      </c>
      <c r="K2701" s="563" t="s">
        <v>24001</v>
      </c>
      <c r="L2701" s="563" t="s">
        <v>24001</v>
      </c>
      <c r="M2701" s="563" t="s">
        <v>24001</v>
      </c>
      <c r="N2701" s="563" t="s">
        <v>24001</v>
      </c>
      <c r="O2701" s="564" t="s">
        <v>24001</v>
      </c>
      <c r="P2701" s="564" t="s">
        <v>24001</v>
      </c>
      <c r="Q2701" s="564">
        <v>33148</v>
      </c>
      <c r="R2701" s="564"/>
      <c r="S2701" s="564" t="s">
        <v>31109</v>
      </c>
    </row>
    <row r="2702" spans="1:19" x14ac:dyDescent="0.35">
      <c r="A2702" s="559">
        <v>5147</v>
      </c>
      <c r="B2702" s="563" t="s">
        <v>484</v>
      </c>
      <c r="C2702" s="563" t="s">
        <v>12962</v>
      </c>
      <c r="D2702" s="563" t="s">
        <v>27340</v>
      </c>
      <c r="E2702" s="563" t="s">
        <v>13252</v>
      </c>
      <c r="F2702" s="563" t="s">
        <v>13253</v>
      </c>
      <c r="G2702" s="563" t="s">
        <v>13006</v>
      </c>
      <c r="H2702" s="563" t="s">
        <v>5307</v>
      </c>
      <c r="I2702" s="563" t="s">
        <v>26690</v>
      </c>
      <c r="J2702" s="563" t="s">
        <v>24001</v>
      </c>
      <c r="K2702" s="563" t="s">
        <v>24001</v>
      </c>
      <c r="L2702" s="563" t="s">
        <v>24001</v>
      </c>
      <c r="M2702" s="563" t="s">
        <v>24001</v>
      </c>
      <c r="N2702" s="563" t="s">
        <v>24001</v>
      </c>
      <c r="O2702" s="564" t="s">
        <v>24001</v>
      </c>
      <c r="P2702" s="564" t="s">
        <v>24001</v>
      </c>
      <c r="Q2702" s="564">
        <v>33148</v>
      </c>
      <c r="R2702" s="564">
        <v>44067.395729166703</v>
      </c>
      <c r="S2702" s="564" t="s">
        <v>31110</v>
      </c>
    </row>
    <row r="2703" spans="1:19" x14ac:dyDescent="0.35">
      <c r="A2703" s="562">
        <v>5148</v>
      </c>
      <c r="B2703" s="563" t="s">
        <v>484</v>
      </c>
      <c r="C2703" s="563" t="s">
        <v>12962</v>
      </c>
      <c r="D2703" s="563" t="s">
        <v>13099</v>
      </c>
      <c r="E2703" s="563" t="s">
        <v>13096</v>
      </c>
      <c r="F2703" s="563" t="s">
        <v>13097</v>
      </c>
      <c r="G2703" s="563" t="s">
        <v>13006</v>
      </c>
      <c r="H2703" s="563" t="s">
        <v>13098</v>
      </c>
      <c r="I2703" s="563" t="s">
        <v>26690</v>
      </c>
      <c r="J2703" s="563" t="s">
        <v>24001</v>
      </c>
      <c r="K2703" s="563" t="s">
        <v>24001</v>
      </c>
      <c r="L2703" s="563" t="s">
        <v>24001</v>
      </c>
      <c r="M2703" s="563" t="s">
        <v>24001</v>
      </c>
      <c r="N2703" s="563" t="s">
        <v>24001</v>
      </c>
      <c r="O2703" s="564" t="s">
        <v>24001</v>
      </c>
      <c r="P2703" s="564" t="s">
        <v>24001</v>
      </c>
      <c r="Q2703" s="564">
        <v>33148</v>
      </c>
      <c r="R2703" s="564"/>
      <c r="S2703" s="564" t="s">
        <v>31111</v>
      </c>
    </row>
    <row r="2704" spans="1:19" x14ac:dyDescent="0.35">
      <c r="A2704" s="559">
        <v>5149</v>
      </c>
      <c r="B2704" s="563" t="s">
        <v>484</v>
      </c>
      <c r="C2704" s="563" t="s">
        <v>12962</v>
      </c>
      <c r="D2704" s="563" t="s">
        <v>13103</v>
      </c>
      <c r="E2704" s="563" t="s">
        <v>13100</v>
      </c>
      <c r="F2704" s="563" t="s">
        <v>13101</v>
      </c>
      <c r="G2704" s="563" t="s">
        <v>13006</v>
      </c>
      <c r="H2704" s="563" t="s">
        <v>13102</v>
      </c>
      <c r="I2704" s="563" t="s">
        <v>26690</v>
      </c>
      <c r="J2704" s="563" t="s">
        <v>24001</v>
      </c>
      <c r="K2704" s="563" t="s">
        <v>24001</v>
      </c>
      <c r="L2704" s="563" t="s">
        <v>24001</v>
      </c>
      <c r="M2704" s="563" t="s">
        <v>24001</v>
      </c>
      <c r="N2704" s="563" t="s">
        <v>24001</v>
      </c>
      <c r="O2704" s="564" t="s">
        <v>24001</v>
      </c>
      <c r="P2704" s="564" t="s">
        <v>24001</v>
      </c>
      <c r="Q2704" s="564">
        <v>33148</v>
      </c>
      <c r="R2704" s="564"/>
      <c r="S2704" s="564" t="s">
        <v>31112</v>
      </c>
    </row>
    <row r="2705" spans="1:19" x14ac:dyDescent="0.35">
      <c r="A2705" s="559">
        <v>5150</v>
      </c>
      <c r="B2705" s="563" t="s">
        <v>484</v>
      </c>
      <c r="C2705" s="563" t="s">
        <v>12962</v>
      </c>
      <c r="D2705" s="563" t="s">
        <v>13106</v>
      </c>
      <c r="E2705" s="563" t="s">
        <v>24001</v>
      </c>
      <c r="F2705" s="563" t="s">
        <v>13104</v>
      </c>
      <c r="G2705" s="563" t="s">
        <v>13006</v>
      </c>
      <c r="H2705" s="563" t="s">
        <v>13105</v>
      </c>
      <c r="I2705" s="563" t="s">
        <v>26690</v>
      </c>
      <c r="J2705" s="563" t="s">
        <v>24001</v>
      </c>
      <c r="K2705" s="563" t="s">
        <v>24001</v>
      </c>
      <c r="L2705" s="563" t="s">
        <v>24001</v>
      </c>
      <c r="M2705" s="563" t="s">
        <v>24001</v>
      </c>
      <c r="N2705" s="563" t="s">
        <v>24001</v>
      </c>
      <c r="O2705" s="564" t="s">
        <v>24001</v>
      </c>
      <c r="P2705" s="564" t="s">
        <v>24001</v>
      </c>
      <c r="Q2705" s="564">
        <v>33148</v>
      </c>
      <c r="R2705" s="564"/>
      <c r="S2705" s="564" t="s">
        <v>31113</v>
      </c>
    </row>
    <row r="2706" spans="1:19" x14ac:dyDescent="0.35">
      <c r="A2706" s="562">
        <v>5151</v>
      </c>
      <c r="B2706" s="563" t="s">
        <v>484</v>
      </c>
      <c r="C2706" s="563" t="s">
        <v>12962</v>
      </c>
      <c r="D2706" s="563" t="s">
        <v>27341</v>
      </c>
      <c r="E2706" s="563" t="s">
        <v>13237</v>
      </c>
      <c r="F2706" s="563" t="s">
        <v>13238</v>
      </c>
      <c r="G2706" s="563" t="s">
        <v>13006</v>
      </c>
      <c r="H2706" s="563" t="s">
        <v>12293</v>
      </c>
      <c r="I2706" s="563" t="s">
        <v>26690</v>
      </c>
      <c r="J2706" s="563" t="s">
        <v>24001</v>
      </c>
      <c r="K2706" s="563" t="s">
        <v>24001</v>
      </c>
      <c r="L2706" s="563" t="s">
        <v>24001</v>
      </c>
      <c r="M2706" s="563" t="s">
        <v>24001</v>
      </c>
      <c r="N2706" s="563" t="s">
        <v>24001</v>
      </c>
      <c r="O2706" s="564" t="s">
        <v>24001</v>
      </c>
      <c r="P2706" s="564" t="s">
        <v>24001</v>
      </c>
      <c r="Q2706" s="564">
        <v>33148</v>
      </c>
      <c r="R2706" s="564">
        <v>44067.3690740741</v>
      </c>
      <c r="S2706" s="564" t="s">
        <v>31114</v>
      </c>
    </row>
    <row r="2707" spans="1:19" x14ac:dyDescent="0.35">
      <c r="A2707" s="559">
        <v>5152</v>
      </c>
      <c r="B2707" s="563" t="s">
        <v>484</v>
      </c>
      <c r="C2707" s="563" t="s">
        <v>12962</v>
      </c>
      <c r="D2707" s="563" t="s">
        <v>13110</v>
      </c>
      <c r="E2707" s="563" t="s">
        <v>13107</v>
      </c>
      <c r="F2707" s="563" t="s">
        <v>13108</v>
      </c>
      <c r="G2707" s="563" t="s">
        <v>13006</v>
      </c>
      <c r="H2707" s="563" t="s">
        <v>13109</v>
      </c>
      <c r="I2707" s="563" t="s">
        <v>26690</v>
      </c>
      <c r="J2707" s="563" t="s">
        <v>24001</v>
      </c>
      <c r="K2707" s="563" t="s">
        <v>24001</v>
      </c>
      <c r="L2707" s="563" t="s">
        <v>24001</v>
      </c>
      <c r="M2707" s="563" t="s">
        <v>24001</v>
      </c>
      <c r="N2707" s="563" t="s">
        <v>24001</v>
      </c>
      <c r="O2707" s="564" t="s">
        <v>24001</v>
      </c>
      <c r="P2707" s="564" t="s">
        <v>24001</v>
      </c>
      <c r="Q2707" s="564">
        <v>33148</v>
      </c>
      <c r="R2707" s="564"/>
      <c r="S2707" s="564" t="s">
        <v>31115</v>
      </c>
    </row>
    <row r="2708" spans="1:19" x14ac:dyDescent="0.35">
      <c r="A2708" s="559">
        <v>5153</v>
      </c>
      <c r="B2708" s="563" t="s">
        <v>484</v>
      </c>
      <c r="C2708" s="563" t="s">
        <v>12962</v>
      </c>
      <c r="D2708" s="563" t="s">
        <v>13113</v>
      </c>
      <c r="E2708" s="563" t="s">
        <v>13111</v>
      </c>
      <c r="F2708" s="563" t="s">
        <v>13112</v>
      </c>
      <c r="G2708" s="563" t="s">
        <v>13006</v>
      </c>
      <c r="H2708" s="563" t="s">
        <v>529</v>
      </c>
      <c r="I2708" s="563" t="s">
        <v>26690</v>
      </c>
      <c r="J2708" s="563" t="s">
        <v>24001</v>
      </c>
      <c r="K2708" s="563" t="s">
        <v>24001</v>
      </c>
      <c r="L2708" s="563" t="s">
        <v>24001</v>
      </c>
      <c r="M2708" s="563" t="s">
        <v>24001</v>
      </c>
      <c r="N2708" s="563" t="s">
        <v>24001</v>
      </c>
      <c r="O2708" s="564" t="s">
        <v>24001</v>
      </c>
      <c r="P2708" s="564" t="s">
        <v>24001</v>
      </c>
      <c r="Q2708" s="564">
        <v>33148</v>
      </c>
      <c r="R2708" s="564"/>
      <c r="S2708" s="564" t="s">
        <v>31116</v>
      </c>
    </row>
    <row r="2709" spans="1:19" x14ac:dyDescent="0.35">
      <c r="A2709" s="562">
        <v>5154</v>
      </c>
      <c r="B2709" s="563" t="s">
        <v>484</v>
      </c>
      <c r="C2709" s="563" t="s">
        <v>12962</v>
      </c>
      <c r="D2709" s="563" t="s">
        <v>13117</v>
      </c>
      <c r="E2709" s="563" t="s">
        <v>13114</v>
      </c>
      <c r="F2709" s="563" t="s">
        <v>13115</v>
      </c>
      <c r="G2709" s="563" t="s">
        <v>13006</v>
      </c>
      <c r="H2709" s="563" t="s">
        <v>13116</v>
      </c>
      <c r="I2709" s="563" t="s">
        <v>26690</v>
      </c>
      <c r="J2709" s="563" t="s">
        <v>24001</v>
      </c>
      <c r="K2709" s="563" t="s">
        <v>62</v>
      </c>
      <c r="L2709" s="563" t="s">
        <v>24001</v>
      </c>
      <c r="M2709" s="563" t="s">
        <v>24001</v>
      </c>
      <c r="N2709" s="563" t="s">
        <v>24001</v>
      </c>
      <c r="O2709" s="564" t="s">
        <v>24001</v>
      </c>
      <c r="P2709" s="564" t="s">
        <v>24001</v>
      </c>
      <c r="Q2709" s="564">
        <v>42009</v>
      </c>
      <c r="R2709" s="564"/>
      <c r="S2709" s="564" t="s">
        <v>31117</v>
      </c>
    </row>
    <row r="2710" spans="1:19" x14ac:dyDescent="0.35">
      <c r="A2710" s="559">
        <v>5155</v>
      </c>
      <c r="B2710" s="563" t="s">
        <v>484</v>
      </c>
      <c r="C2710" s="563" t="s">
        <v>12962</v>
      </c>
      <c r="D2710" s="563" t="s">
        <v>13119</v>
      </c>
      <c r="E2710" s="563" t="s">
        <v>13006</v>
      </c>
      <c r="F2710" s="563" t="s">
        <v>13118</v>
      </c>
      <c r="G2710" s="563" t="s">
        <v>13006</v>
      </c>
      <c r="H2710" s="563" t="s">
        <v>55</v>
      </c>
      <c r="I2710" s="563" t="s">
        <v>26690</v>
      </c>
      <c r="J2710" s="563" t="s">
        <v>24001</v>
      </c>
      <c r="K2710" s="563" t="s">
        <v>24001</v>
      </c>
      <c r="L2710" s="563" t="s">
        <v>24001</v>
      </c>
      <c r="M2710" s="563" t="s">
        <v>24001</v>
      </c>
      <c r="N2710" s="563" t="s">
        <v>24001</v>
      </c>
      <c r="O2710" s="564" t="s">
        <v>24001</v>
      </c>
      <c r="P2710" s="564" t="s">
        <v>24001</v>
      </c>
      <c r="Q2710" s="564">
        <v>33148</v>
      </c>
      <c r="R2710" s="564"/>
      <c r="S2710" s="564" t="s">
        <v>13119</v>
      </c>
    </row>
    <row r="2711" spans="1:19" x14ac:dyDescent="0.35">
      <c r="A2711" s="559">
        <v>5156</v>
      </c>
      <c r="B2711" s="563" t="s">
        <v>484</v>
      </c>
      <c r="C2711" s="563" t="s">
        <v>12962</v>
      </c>
      <c r="D2711" s="563" t="s">
        <v>13122</v>
      </c>
      <c r="E2711" s="563" t="s">
        <v>24001</v>
      </c>
      <c r="F2711" s="563" t="s">
        <v>13120</v>
      </c>
      <c r="G2711" s="563" t="s">
        <v>13006</v>
      </c>
      <c r="H2711" s="563" t="s">
        <v>13121</v>
      </c>
      <c r="I2711" s="563" t="s">
        <v>26690</v>
      </c>
      <c r="J2711" s="563" t="s">
        <v>24001</v>
      </c>
      <c r="K2711" s="563" t="s">
        <v>24001</v>
      </c>
      <c r="L2711" s="563" t="s">
        <v>24001</v>
      </c>
      <c r="M2711" s="563" t="s">
        <v>24001</v>
      </c>
      <c r="N2711" s="563" t="s">
        <v>24001</v>
      </c>
      <c r="O2711" s="564" t="s">
        <v>24001</v>
      </c>
      <c r="P2711" s="564" t="s">
        <v>24001</v>
      </c>
      <c r="Q2711" s="564">
        <v>33148</v>
      </c>
      <c r="R2711" s="564"/>
      <c r="S2711" s="564" t="s">
        <v>31118</v>
      </c>
    </row>
    <row r="2712" spans="1:19" x14ac:dyDescent="0.35">
      <c r="A2712" s="562">
        <v>5157</v>
      </c>
      <c r="B2712" s="563" t="s">
        <v>484</v>
      </c>
      <c r="C2712" s="563" t="s">
        <v>12962</v>
      </c>
      <c r="D2712" s="563" t="s">
        <v>13126</v>
      </c>
      <c r="E2712" s="563" t="s">
        <v>13123</v>
      </c>
      <c r="F2712" s="563" t="s">
        <v>13124</v>
      </c>
      <c r="G2712" s="563" t="s">
        <v>13006</v>
      </c>
      <c r="H2712" s="563" t="s">
        <v>13125</v>
      </c>
      <c r="I2712" s="563" t="s">
        <v>26690</v>
      </c>
      <c r="J2712" s="563" t="s">
        <v>24001</v>
      </c>
      <c r="K2712" s="563" t="s">
        <v>34277</v>
      </c>
      <c r="L2712" s="563" t="s">
        <v>27655</v>
      </c>
      <c r="M2712" s="563" t="s">
        <v>24001</v>
      </c>
      <c r="N2712" s="563" t="s">
        <v>24001</v>
      </c>
      <c r="O2712" s="564" t="s">
        <v>24001</v>
      </c>
      <c r="P2712" s="564" t="s">
        <v>24001</v>
      </c>
      <c r="Q2712" s="564">
        <v>42009</v>
      </c>
      <c r="R2712" s="564"/>
      <c r="S2712" s="564" t="s">
        <v>31119</v>
      </c>
    </row>
    <row r="2713" spans="1:19" x14ac:dyDescent="0.35">
      <c r="A2713" s="559">
        <v>5158</v>
      </c>
      <c r="B2713" s="563" t="s">
        <v>484</v>
      </c>
      <c r="C2713" s="563" t="s">
        <v>12962</v>
      </c>
      <c r="D2713" s="563" t="s">
        <v>13129</v>
      </c>
      <c r="E2713" s="563" t="s">
        <v>13127</v>
      </c>
      <c r="F2713" s="563" t="s">
        <v>13128</v>
      </c>
      <c r="G2713" s="563" t="s">
        <v>13006</v>
      </c>
      <c r="H2713" s="563" t="s">
        <v>5630</v>
      </c>
      <c r="I2713" s="563" t="s">
        <v>26690</v>
      </c>
      <c r="J2713" s="563" t="s">
        <v>24001</v>
      </c>
      <c r="K2713" s="563" t="s">
        <v>24001</v>
      </c>
      <c r="L2713" s="563" t="s">
        <v>24001</v>
      </c>
      <c r="M2713" s="563" t="s">
        <v>24001</v>
      </c>
      <c r="N2713" s="563" t="s">
        <v>24001</v>
      </c>
      <c r="O2713" s="564" t="s">
        <v>24001</v>
      </c>
      <c r="P2713" s="564" t="s">
        <v>24001</v>
      </c>
      <c r="Q2713" s="564">
        <v>33148</v>
      </c>
      <c r="R2713" s="564"/>
      <c r="S2713" s="564" t="s">
        <v>31120</v>
      </c>
    </row>
    <row r="2714" spans="1:19" x14ac:dyDescent="0.35">
      <c r="A2714" s="559">
        <v>5159</v>
      </c>
      <c r="B2714" s="563" t="s">
        <v>484</v>
      </c>
      <c r="C2714" s="563" t="s">
        <v>12962</v>
      </c>
      <c r="D2714" s="563" t="s">
        <v>13133</v>
      </c>
      <c r="E2714" s="563" t="s">
        <v>13130</v>
      </c>
      <c r="F2714" s="563" t="s">
        <v>13131</v>
      </c>
      <c r="G2714" s="563" t="s">
        <v>13006</v>
      </c>
      <c r="H2714" s="563" t="s">
        <v>13132</v>
      </c>
      <c r="I2714" s="563" t="s">
        <v>26690</v>
      </c>
      <c r="J2714" s="563" t="s">
        <v>24001</v>
      </c>
      <c r="K2714" s="563" t="s">
        <v>24001</v>
      </c>
      <c r="L2714" s="563" t="s">
        <v>24001</v>
      </c>
      <c r="M2714" s="563" t="s">
        <v>24001</v>
      </c>
      <c r="N2714" s="563" t="s">
        <v>24001</v>
      </c>
      <c r="O2714" s="564" t="s">
        <v>24001</v>
      </c>
      <c r="P2714" s="564" t="s">
        <v>24001</v>
      </c>
      <c r="Q2714" s="564">
        <v>33148</v>
      </c>
      <c r="R2714" s="564"/>
      <c r="S2714" s="564" t="s">
        <v>31121</v>
      </c>
    </row>
    <row r="2715" spans="1:19" x14ac:dyDescent="0.35">
      <c r="A2715" s="562">
        <v>5160</v>
      </c>
      <c r="B2715" s="563" t="s">
        <v>484</v>
      </c>
      <c r="C2715" s="563" t="s">
        <v>12962</v>
      </c>
      <c r="D2715" s="563" t="s">
        <v>13136</v>
      </c>
      <c r="E2715" s="563" t="s">
        <v>24001</v>
      </c>
      <c r="F2715" s="563" t="s">
        <v>13134</v>
      </c>
      <c r="G2715" s="563" t="s">
        <v>13006</v>
      </c>
      <c r="H2715" s="563" t="s">
        <v>13135</v>
      </c>
      <c r="I2715" s="563" t="s">
        <v>26690</v>
      </c>
      <c r="J2715" s="563" t="s">
        <v>24001</v>
      </c>
      <c r="K2715" s="563" t="s">
        <v>24001</v>
      </c>
      <c r="L2715" s="563" t="s">
        <v>24001</v>
      </c>
      <c r="M2715" s="563" t="s">
        <v>24001</v>
      </c>
      <c r="N2715" s="563" t="s">
        <v>24001</v>
      </c>
      <c r="O2715" s="564" t="s">
        <v>24001</v>
      </c>
      <c r="P2715" s="564" t="s">
        <v>24001</v>
      </c>
      <c r="Q2715" s="564">
        <v>33148</v>
      </c>
      <c r="R2715" s="564"/>
      <c r="S2715" s="564" t="s">
        <v>31122</v>
      </c>
    </row>
    <row r="2716" spans="1:19" x14ac:dyDescent="0.35">
      <c r="A2716" s="559">
        <v>5161</v>
      </c>
      <c r="B2716" s="563" t="s">
        <v>484</v>
      </c>
      <c r="C2716" s="563" t="s">
        <v>12962</v>
      </c>
      <c r="D2716" s="563" t="s">
        <v>13140</v>
      </c>
      <c r="E2716" s="563" t="s">
        <v>13137</v>
      </c>
      <c r="F2716" s="563" t="s">
        <v>13138</v>
      </c>
      <c r="G2716" s="563" t="s">
        <v>13006</v>
      </c>
      <c r="H2716" s="563" t="s">
        <v>13139</v>
      </c>
      <c r="I2716" s="563" t="s">
        <v>26690</v>
      </c>
      <c r="J2716" s="563" t="s">
        <v>24001</v>
      </c>
      <c r="K2716" s="563" t="s">
        <v>24001</v>
      </c>
      <c r="L2716" s="563" t="s">
        <v>24001</v>
      </c>
      <c r="M2716" s="563" t="s">
        <v>24001</v>
      </c>
      <c r="N2716" s="563" t="s">
        <v>24001</v>
      </c>
      <c r="O2716" s="564" t="s">
        <v>24001</v>
      </c>
      <c r="P2716" s="564" t="s">
        <v>24001</v>
      </c>
      <c r="Q2716" s="564">
        <v>33148</v>
      </c>
      <c r="R2716" s="564"/>
      <c r="S2716" s="564" t="s">
        <v>31123</v>
      </c>
    </row>
    <row r="2717" spans="1:19" x14ac:dyDescent="0.35">
      <c r="A2717" s="559">
        <v>5162</v>
      </c>
      <c r="B2717" s="563" t="s">
        <v>484</v>
      </c>
      <c r="C2717" s="563" t="s">
        <v>12962</v>
      </c>
      <c r="D2717" s="563" t="s">
        <v>13144</v>
      </c>
      <c r="E2717" s="563" t="s">
        <v>13141</v>
      </c>
      <c r="F2717" s="563" t="s">
        <v>13142</v>
      </c>
      <c r="G2717" s="563" t="s">
        <v>13006</v>
      </c>
      <c r="H2717" s="563" t="s">
        <v>13143</v>
      </c>
      <c r="I2717" s="563" t="s">
        <v>26690</v>
      </c>
      <c r="J2717" s="563" t="s">
        <v>24001</v>
      </c>
      <c r="K2717" s="563" t="s">
        <v>24001</v>
      </c>
      <c r="L2717" s="563" t="s">
        <v>24001</v>
      </c>
      <c r="M2717" s="563" t="s">
        <v>24001</v>
      </c>
      <c r="N2717" s="563" t="s">
        <v>24001</v>
      </c>
      <c r="O2717" s="564" t="s">
        <v>24001</v>
      </c>
      <c r="P2717" s="564" t="s">
        <v>24001</v>
      </c>
      <c r="Q2717" s="564">
        <v>33148</v>
      </c>
      <c r="R2717" s="564"/>
      <c r="S2717" s="564" t="s">
        <v>31124</v>
      </c>
    </row>
    <row r="2718" spans="1:19" x14ac:dyDescent="0.35">
      <c r="A2718" s="562">
        <v>6155</v>
      </c>
      <c r="B2718" s="563" t="s">
        <v>484</v>
      </c>
      <c r="C2718" s="563" t="s">
        <v>12962</v>
      </c>
      <c r="D2718" s="563" t="s">
        <v>13148</v>
      </c>
      <c r="E2718" s="563" t="s">
        <v>13145</v>
      </c>
      <c r="F2718" s="563" t="s">
        <v>13146</v>
      </c>
      <c r="G2718" s="563" t="s">
        <v>13147</v>
      </c>
      <c r="H2718" s="563" t="s">
        <v>55</v>
      </c>
      <c r="I2718" s="563" t="s">
        <v>26690</v>
      </c>
      <c r="J2718" s="563" t="s">
        <v>24001</v>
      </c>
      <c r="K2718" s="563" t="s">
        <v>24001</v>
      </c>
      <c r="L2718" s="563" t="s">
        <v>24001</v>
      </c>
      <c r="M2718" s="563" t="s">
        <v>24001</v>
      </c>
      <c r="N2718" s="563" t="s">
        <v>24001</v>
      </c>
      <c r="O2718" s="564" t="s">
        <v>24001</v>
      </c>
      <c r="P2718" s="564" t="s">
        <v>24001</v>
      </c>
      <c r="Q2718" s="564">
        <v>33148</v>
      </c>
      <c r="R2718" s="564"/>
      <c r="S2718" s="564" t="s">
        <v>13148</v>
      </c>
    </row>
    <row r="2719" spans="1:19" x14ac:dyDescent="0.35">
      <c r="A2719" s="559">
        <v>2085</v>
      </c>
      <c r="B2719" s="563" t="s">
        <v>484</v>
      </c>
      <c r="C2719" s="563" t="s">
        <v>28698</v>
      </c>
      <c r="D2719" s="563" t="s">
        <v>5880</v>
      </c>
      <c r="E2719" s="563" t="s">
        <v>5877</v>
      </c>
      <c r="F2719" s="563" t="s">
        <v>5878</v>
      </c>
      <c r="G2719" s="563" t="s">
        <v>5879</v>
      </c>
      <c r="H2719" s="563" t="s">
        <v>5656</v>
      </c>
      <c r="I2719" s="563" t="s">
        <v>26690</v>
      </c>
      <c r="J2719" s="563" t="s">
        <v>24001</v>
      </c>
      <c r="K2719" s="563" t="s">
        <v>24001</v>
      </c>
      <c r="L2719" s="563" t="s">
        <v>24001</v>
      </c>
      <c r="M2719" s="563" t="s">
        <v>24001</v>
      </c>
      <c r="N2719" s="563" t="s">
        <v>24001</v>
      </c>
      <c r="O2719" s="564" t="s">
        <v>24001</v>
      </c>
      <c r="P2719" s="564" t="s">
        <v>24001</v>
      </c>
      <c r="Q2719" s="564">
        <v>35922</v>
      </c>
      <c r="R2719" s="564">
        <v>35922</v>
      </c>
      <c r="S2719" s="564" t="s">
        <v>31125</v>
      </c>
    </row>
    <row r="2720" spans="1:19" x14ac:dyDescent="0.35">
      <c r="A2720" s="559">
        <v>3275</v>
      </c>
      <c r="B2720" s="563" t="s">
        <v>484</v>
      </c>
      <c r="C2720" s="563" t="s">
        <v>8118</v>
      </c>
      <c r="D2720" s="563" t="s">
        <v>8199</v>
      </c>
      <c r="E2720" s="563" t="s">
        <v>8195</v>
      </c>
      <c r="F2720" s="563" t="s">
        <v>8196</v>
      </c>
      <c r="G2720" s="563" t="s">
        <v>8197</v>
      </c>
      <c r="H2720" s="563" t="s">
        <v>8198</v>
      </c>
      <c r="I2720" s="563" t="s">
        <v>27043</v>
      </c>
      <c r="J2720" s="563" t="s">
        <v>24001</v>
      </c>
      <c r="K2720" s="563" t="s">
        <v>24001</v>
      </c>
      <c r="L2720" s="563" t="s">
        <v>24001</v>
      </c>
      <c r="M2720" s="563" t="s">
        <v>24001</v>
      </c>
      <c r="N2720" s="563" t="s">
        <v>24001</v>
      </c>
      <c r="O2720" s="564" t="s">
        <v>24001</v>
      </c>
      <c r="P2720" s="564" t="s">
        <v>24001</v>
      </c>
      <c r="Q2720" s="564">
        <v>33148</v>
      </c>
      <c r="R2720" s="564"/>
      <c r="S2720" s="564" t="s">
        <v>31126</v>
      </c>
    </row>
    <row r="2721" spans="1:19" x14ac:dyDescent="0.35">
      <c r="A2721" s="562">
        <v>6174</v>
      </c>
      <c r="B2721" s="562" t="s">
        <v>484</v>
      </c>
      <c r="C2721" s="562" t="s">
        <v>16725</v>
      </c>
      <c r="D2721" s="562" t="s">
        <v>17719</v>
      </c>
      <c r="E2721" s="562" t="s">
        <v>17716</v>
      </c>
      <c r="F2721" s="562" t="s">
        <v>17717</v>
      </c>
      <c r="G2721" s="562" t="s">
        <v>17718</v>
      </c>
      <c r="H2721" s="562" t="s">
        <v>55</v>
      </c>
      <c r="I2721" s="562" t="s">
        <v>26690</v>
      </c>
      <c r="J2721" s="562" t="s">
        <v>24001</v>
      </c>
      <c r="K2721" s="562" t="s">
        <v>24001</v>
      </c>
      <c r="L2721" s="562" t="s">
        <v>24001</v>
      </c>
      <c r="M2721" s="562" t="s">
        <v>24001</v>
      </c>
      <c r="N2721" s="562" t="s">
        <v>24001</v>
      </c>
      <c r="O2721" s="565" t="s">
        <v>24001</v>
      </c>
      <c r="P2721" s="565" t="s">
        <v>24001</v>
      </c>
      <c r="Q2721" s="565">
        <v>33148</v>
      </c>
      <c r="R2721" s="565"/>
      <c r="S2721" s="565" t="s">
        <v>17719</v>
      </c>
    </row>
    <row r="2722" spans="1:19" x14ac:dyDescent="0.35">
      <c r="A2722" s="559">
        <v>4570</v>
      </c>
      <c r="B2722" s="563" t="s">
        <v>484</v>
      </c>
      <c r="C2722" s="563" t="s">
        <v>11621</v>
      </c>
      <c r="D2722" s="563" t="s">
        <v>11681</v>
      </c>
      <c r="E2722" s="563" t="s">
        <v>24001</v>
      </c>
      <c r="F2722" s="563" t="s">
        <v>11678</v>
      </c>
      <c r="G2722" s="563" t="s">
        <v>11679</v>
      </c>
      <c r="H2722" s="563" t="s">
        <v>11680</v>
      </c>
      <c r="I2722" s="563" t="s">
        <v>26690</v>
      </c>
      <c r="J2722" s="563" t="s">
        <v>24001</v>
      </c>
      <c r="K2722" s="563" t="s">
        <v>24001</v>
      </c>
      <c r="L2722" s="563" t="s">
        <v>24001</v>
      </c>
      <c r="M2722" s="563" t="s">
        <v>24001</v>
      </c>
      <c r="N2722" s="563" t="s">
        <v>24001</v>
      </c>
      <c r="O2722" s="564" t="s">
        <v>24001</v>
      </c>
      <c r="P2722" s="564" t="s">
        <v>24001</v>
      </c>
      <c r="Q2722" s="564">
        <v>33148</v>
      </c>
      <c r="R2722" s="564"/>
      <c r="S2722" s="564" t="s">
        <v>31127</v>
      </c>
    </row>
    <row r="2723" spans="1:19" x14ac:dyDescent="0.35">
      <c r="A2723" s="559">
        <v>4571</v>
      </c>
      <c r="B2723" s="563" t="s">
        <v>484</v>
      </c>
      <c r="C2723" s="563" t="s">
        <v>11621</v>
      </c>
      <c r="D2723" s="563" t="s">
        <v>11683</v>
      </c>
      <c r="E2723" s="563" t="s">
        <v>11636</v>
      </c>
      <c r="F2723" s="563" t="s">
        <v>11682</v>
      </c>
      <c r="G2723" s="563" t="s">
        <v>11679</v>
      </c>
      <c r="H2723" s="563" t="s">
        <v>55</v>
      </c>
      <c r="I2723" s="563" t="s">
        <v>26690</v>
      </c>
      <c r="J2723" s="563" t="s">
        <v>24001</v>
      </c>
      <c r="K2723" s="563" t="s">
        <v>24001</v>
      </c>
      <c r="L2723" s="563" t="s">
        <v>24001</v>
      </c>
      <c r="M2723" s="563" t="s">
        <v>24001</v>
      </c>
      <c r="N2723" s="563" t="s">
        <v>24001</v>
      </c>
      <c r="O2723" s="564" t="s">
        <v>24001</v>
      </c>
      <c r="P2723" s="564" t="s">
        <v>24001</v>
      </c>
      <c r="Q2723" s="564">
        <v>33148</v>
      </c>
      <c r="R2723" s="564"/>
      <c r="S2723" s="564" t="s">
        <v>11683</v>
      </c>
    </row>
    <row r="2724" spans="1:19" x14ac:dyDescent="0.35">
      <c r="A2724" s="562">
        <v>4572</v>
      </c>
      <c r="B2724" s="563" t="s">
        <v>484</v>
      </c>
      <c r="C2724" s="563" t="s">
        <v>11621</v>
      </c>
      <c r="D2724" s="563" t="s">
        <v>11687</v>
      </c>
      <c r="E2724" s="563" t="s">
        <v>11684</v>
      </c>
      <c r="F2724" s="563" t="s">
        <v>11685</v>
      </c>
      <c r="G2724" s="563" t="s">
        <v>11679</v>
      </c>
      <c r="H2724" s="563" t="s">
        <v>11686</v>
      </c>
      <c r="I2724" s="563" t="s">
        <v>26690</v>
      </c>
      <c r="J2724" s="563" t="s">
        <v>24001</v>
      </c>
      <c r="K2724" s="563" t="s">
        <v>24001</v>
      </c>
      <c r="L2724" s="563" t="s">
        <v>24001</v>
      </c>
      <c r="M2724" s="563" t="s">
        <v>24001</v>
      </c>
      <c r="N2724" s="563" t="s">
        <v>24001</v>
      </c>
      <c r="O2724" s="564" t="s">
        <v>24001</v>
      </c>
      <c r="P2724" s="564" t="s">
        <v>24001</v>
      </c>
      <c r="Q2724" s="564">
        <v>33148</v>
      </c>
      <c r="R2724" s="564"/>
      <c r="S2724" s="564" t="s">
        <v>31128</v>
      </c>
    </row>
    <row r="2725" spans="1:19" x14ac:dyDescent="0.35">
      <c r="A2725" s="559">
        <v>4679</v>
      </c>
      <c r="B2725" s="563" t="s">
        <v>484</v>
      </c>
      <c r="C2725" s="563" t="s">
        <v>12675</v>
      </c>
      <c r="D2725" s="563" t="s">
        <v>12066</v>
      </c>
      <c r="E2725" s="563" t="s">
        <v>12063</v>
      </c>
      <c r="F2725" s="563" t="s">
        <v>12064</v>
      </c>
      <c r="G2725" s="563" t="s">
        <v>12065</v>
      </c>
      <c r="H2725" s="563" t="s">
        <v>6256</v>
      </c>
      <c r="I2725" s="563" t="s">
        <v>26690</v>
      </c>
      <c r="J2725" s="563" t="s">
        <v>24001</v>
      </c>
      <c r="K2725" s="563" t="s">
        <v>62</v>
      </c>
      <c r="L2725" s="563" t="s">
        <v>24001</v>
      </c>
      <c r="M2725" s="563" t="s">
        <v>24001</v>
      </c>
      <c r="N2725" s="563" t="s">
        <v>24001</v>
      </c>
      <c r="O2725" s="564" t="s">
        <v>24001</v>
      </c>
      <c r="P2725" s="564" t="s">
        <v>24001</v>
      </c>
      <c r="Q2725" s="564">
        <v>33148</v>
      </c>
      <c r="R2725" s="564"/>
      <c r="S2725" s="564" t="s">
        <v>31129</v>
      </c>
    </row>
    <row r="2726" spans="1:19" x14ac:dyDescent="0.35">
      <c r="A2726" s="559">
        <v>4680</v>
      </c>
      <c r="B2726" s="563" t="s">
        <v>484</v>
      </c>
      <c r="C2726" s="563" t="s">
        <v>12675</v>
      </c>
      <c r="D2726" s="563" t="s">
        <v>12069</v>
      </c>
      <c r="E2726" s="563" t="s">
        <v>12067</v>
      </c>
      <c r="F2726" s="563" t="s">
        <v>12068</v>
      </c>
      <c r="G2726" s="563" t="s">
        <v>12065</v>
      </c>
      <c r="H2726" s="563" t="s">
        <v>11772</v>
      </c>
      <c r="I2726" s="563" t="s">
        <v>26690</v>
      </c>
      <c r="J2726" s="563" t="s">
        <v>24001</v>
      </c>
      <c r="K2726" s="563" t="s">
        <v>24001</v>
      </c>
      <c r="L2726" s="563" t="s">
        <v>24001</v>
      </c>
      <c r="M2726" s="563" t="s">
        <v>24001</v>
      </c>
      <c r="N2726" s="563" t="s">
        <v>24001</v>
      </c>
      <c r="O2726" s="564" t="s">
        <v>24001</v>
      </c>
      <c r="P2726" s="564" t="s">
        <v>24001</v>
      </c>
      <c r="Q2726" s="564">
        <v>33148</v>
      </c>
      <c r="R2726" s="564"/>
      <c r="S2726" s="564" t="s">
        <v>31130</v>
      </c>
    </row>
    <row r="2727" spans="1:19" x14ac:dyDescent="0.35">
      <c r="A2727" s="562">
        <v>4681</v>
      </c>
      <c r="B2727" s="563" t="s">
        <v>484</v>
      </c>
      <c r="C2727" s="563" t="s">
        <v>12675</v>
      </c>
      <c r="D2727" s="563" t="s">
        <v>12072</v>
      </c>
      <c r="E2727" s="563" t="s">
        <v>12070</v>
      </c>
      <c r="F2727" s="563" t="s">
        <v>12071</v>
      </c>
      <c r="G2727" s="563" t="s">
        <v>12065</v>
      </c>
      <c r="H2727" s="563" t="s">
        <v>1486</v>
      </c>
      <c r="I2727" s="563" t="s">
        <v>26690</v>
      </c>
      <c r="J2727" s="563" t="s">
        <v>24001</v>
      </c>
      <c r="K2727" s="563" t="s">
        <v>62</v>
      </c>
      <c r="L2727" s="563" t="s">
        <v>24001</v>
      </c>
      <c r="M2727" s="563" t="s">
        <v>24001</v>
      </c>
      <c r="N2727" s="563" t="s">
        <v>24001</v>
      </c>
      <c r="O2727" s="564" t="s">
        <v>24001</v>
      </c>
      <c r="P2727" s="564" t="s">
        <v>24001</v>
      </c>
      <c r="Q2727" s="564">
        <v>33148</v>
      </c>
      <c r="R2727" s="564"/>
      <c r="S2727" s="564" t="s">
        <v>31131</v>
      </c>
    </row>
    <row r="2728" spans="1:19" x14ac:dyDescent="0.35">
      <c r="A2728" s="559">
        <v>4682</v>
      </c>
      <c r="B2728" s="563" t="s">
        <v>484</v>
      </c>
      <c r="C2728" s="563" t="s">
        <v>12675</v>
      </c>
      <c r="D2728" s="563" t="s">
        <v>12076</v>
      </c>
      <c r="E2728" s="563" t="s">
        <v>12073</v>
      </c>
      <c r="F2728" s="563" t="s">
        <v>12074</v>
      </c>
      <c r="G2728" s="563" t="s">
        <v>12065</v>
      </c>
      <c r="H2728" s="563" t="s">
        <v>12075</v>
      </c>
      <c r="I2728" s="563" t="s">
        <v>26690</v>
      </c>
      <c r="J2728" s="563" t="s">
        <v>24001</v>
      </c>
      <c r="K2728" s="563" t="s">
        <v>62</v>
      </c>
      <c r="L2728" s="563" t="s">
        <v>24001</v>
      </c>
      <c r="M2728" s="563" t="s">
        <v>24001</v>
      </c>
      <c r="N2728" s="563" t="s">
        <v>24001</v>
      </c>
      <c r="O2728" s="564" t="s">
        <v>24001</v>
      </c>
      <c r="P2728" s="564" t="s">
        <v>24001</v>
      </c>
      <c r="Q2728" s="564">
        <v>33148</v>
      </c>
      <c r="R2728" s="564"/>
      <c r="S2728" s="564" t="s">
        <v>31132</v>
      </c>
    </row>
    <row r="2729" spans="1:19" x14ac:dyDescent="0.35">
      <c r="A2729" s="559">
        <v>4683</v>
      </c>
      <c r="B2729" s="563" t="s">
        <v>484</v>
      </c>
      <c r="C2729" s="563" t="s">
        <v>12675</v>
      </c>
      <c r="D2729" s="563" t="s">
        <v>12079</v>
      </c>
      <c r="E2729" s="563" t="s">
        <v>12077</v>
      </c>
      <c r="F2729" s="563" t="s">
        <v>12078</v>
      </c>
      <c r="G2729" s="563" t="s">
        <v>12065</v>
      </c>
      <c r="H2729" s="563" t="s">
        <v>55</v>
      </c>
      <c r="I2729" s="563" t="s">
        <v>26690</v>
      </c>
      <c r="J2729" s="563" t="s">
        <v>24001</v>
      </c>
      <c r="K2729" s="563" t="s">
        <v>24001</v>
      </c>
      <c r="L2729" s="563" t="s">
        <v>24001</v>
      </c>
      <c r="M2729" s="563" t="s">
        <v>24001</v>
      </c>
      <c r="N2729" s="563" t="s">
        <v>24001</v>
      </c>
      <c r="O2729" s="564" t="s">
        <v>24001</v>
      </c>
      <c r="P2729" s="564" t="s">
        <v>24001</v>
      </c>
      <c r="Q2729" s="564">
        <v>33148</v>
      </c>
      <c r="R2729" s="564"/>
      <c r="S2729" s="564" t="s">
        <v>12079</v>
      </c>
    </row>
    <row r="2730" spans="1:19" x14ac:dyDescent="0.35">
      <c r="A2730" s="562">
        <v>5449</v>
      </c>
      <c r="B2730" s="563" t="s">
        <v>484</v>
      </c>
      <c r="C2730" s="563" t="s">
        <v>28883</v>
      </c>
      <c r="D2730" s="563" t="s">
        <v>14187</v>
      </c>
      <c r="E2730" s="563" t="s">
        <v>24001</v>
      </c>
      <c r="F2730" s="563" t="s">
        <v>14184</v>
      </c>
      <c r="G2730" s="563" t="s">
        <v>14185</v>
      </c>
      <c r="H2730" s="563" t="s">
        <v>14186</v>
      </c>
      <c r="I2730" s="563" t="s">
        <v>26690</v>
      </c>
      <c r="J2730" s="563" t="s">
        <v>24001</v>
      </c>
      <c r="K2730" s="563" t="s">
        <v>62</v>
      </c>
      <c r="L2730" s="563" t="s">
        <v>24001</v>
      </c>
      <c r="M2730" s="563" t="s">
        <v>24001</v>
      </c>
      <c r="N2730" s="563" t="s">
        <v>24001</v>
      </c>
      <c r="O2730" s="564" t="s">
        <v>24001</v>
      </c>
      <c r="P2730" s="564" t="s">
        <v>24001</v>
      </c>
      <c r="Q2730" s="564">
        <v>33148</v>
      </c>
      <c r="R2730" s="564">
        <v>34079</v>
      </c>
      <c r="S2730" s="564" t="s">
        <v>31133</v>
      </c>
    </row>
    <row r="2731" spans="1:19" x14ac:dyDescent="0.35">
      <c r="A2731" s="559">
        <v>1552</v>
      </c>
      <c r="B2731" s="563" t="s">
        <v>484</v>
      </c>
      <c r="C2731" s="563" t="s">
        <v>727</v>
      </c>
      <c r="D2731" s="563" t="s">
        <v>768</v>
      </c>
      <c r="E2731" s="563" t="s">
        <v>764</v>
      </c>
      <c r="F2731" s="563" t="s">
        <v>765</v>
      </c>
      <c r="G2731" s="563" t="s">
        <v>766</v>
      </c>
      <c r="H2731" s="563" t="s">
        <v>767</v>
      </c>
      <c r="I2731" s="563" t="s">
        <v>26690</v>
      </c>
      <c r="J2731" s="563" t="s">
        <v>24001</v>
      </c>
      <c r="K2731" s="563" t="s">
        <v>24001</v>
      </c>
      <c r="L2731" s="563" t="s">
        <v>24001</v>
      </c>
      <c r="M2731" s="563" t="s">
        <v>24001</v>
      </c>
      <c r="N2731" s="563" t="s">
        <v>24001</v>
      </c>
      <c r="O2731" s="564" t="s">
        <v>24001</v>
      </c>
      <c r="P2731" s="564" t="s">
        <v>24001</v>
      </c>
      <c r="Q2731" s="564">
        <v>33148</v>
      </c>
      <c r="R2731" s="564"/>
      <c r="S2731" s="564" t="s">
        <v>31134</v>
      </c>
    </row>
    <row r="2732" spans="1:19" x14ac:dyDescent="0.35">
      <c r="A2732" s="559">
        <v>1553</v>
      </c>
      <c r="B2732" s="563" t="s">
        <v>484</v>
      </c>
      <c r="C2732" s="563" t="s">
        <v>727</v>
      </c>
      <c r="D2732" s="563" t="s">
        <v>771</v>
      </c>
      <c r="E2732" s="563" t="s">
        <v>24001</v>
      </c>
      <c r="F2732" s="563" t="s">
        <v>769</v>
      </c>
      <c r="G2732" s="563" t="s">
        <v>766</v>
      </c>
      <c r="H2732" s="563" t="s">
        <v>770</v>
      </c>
      <c r="I2732" s="563" t="s">
        <v>26690</v>
      </c>
      <c r="J2732" s="563" t="s">
        <v>24001</v>
      </c>
      <c r="K2732" s="563" t="s">
        <v>62</v>
      </c>
      <c r="L2732" s="563" t="s">
        <v>24001</v>
      </c>
      <c r="M2732" s="563" t="s">
        <v>24001</v>
      </c>
      <c r="N2732" s="563" t="s">
        <v>24001</v>
      </c>
      <c r="O2732" s="564" t="s">
        <v>24001</v>
      </c>
      <c r="P2732" s="564" t="s">
        <v>24001</v>
      </c>
      <c r="Q2732" s="564">
        <v>33148</v>
      </c>
      <c r="R2732" s="564"/>
      <c r="S2732" s="564" t="s">
        <v>31135</v>
      </c>
    </row>
    <row r="2733" spans="1:19" x14ac:dyDescent="0.35">
      <c r="A2733" s="562">
        <v>1554</v>
      </c>
      <c r="B2733" s="563" t="s">
        <v>484</v>
      </c>
      <c r="C2733" s="563" t="s">
        <v>727</v>
      </c>
      <c r="D2733" s="563" t="s">
        <v>774</v>
      </c>
      <c r="E2733" s="563" t="s">
        <v>24001</v>
      </c>
      <c r="F2733" s="563" t="s">
        <v>772</v>
      </c>
      <c r="G2733" s="563" t="s">
        <v>766</v>
      </c>
      <c r="H2733" s="563" t="s">
        <v>773</v>
      </c>
      <c r="I2733" s="563" t="s">
        <v>26691</v>
      </c>
      <c r="J2733" s="563" t="s">
        <v>24001</v>
      </c>
      <c r="K2733" s="563" t="s">
        <v>34266</v>
      </c>
      <c r="L2733" s="563" t="s">
        <v>27594</v>
      </c>
      <c r="M2733" s="563" t="s">
        <v>24001</v>
      </c>
      <c r="N2733" s="563" t="s">
        <v>24001</v>
      </c>
      <c r="O2733" s="564" t="s">
        <v>24001</v>
      </c>
      <c r="P2733" s="564" t="s">
        <v>24001</v>
      </c>
      <c r="Q2733" s="564">
        <v>38426</v>
      </c>
      <c r="R2733" s="564"/>
      <c r="S2733" s="564" t="s">
        <v>31136</v>
      </c>
    </row>
    <row r="2734" spans="1:19" x14ac:dyDescent="0.35">
      <c r="A2734" s="559">
        <v>1555</v>
      </c>
      <c r="B2734" s="563" t="s">
        <v>484</v>
      </c>
      <c r="C2734" s="563" t="s">
        <v>727</v>
      </c>
      <c r="D2734" s="563" t="s">
        <v>777</v>
      </c>
      <c r="E2734" s="563" t="s">
        <v>775</v>
      </c>
      <c r="F2734" s="563" t="s">
        <v>776</v>
      </c>
      <c r="G2734" s="563" t="s">
        <v>766</v>
      </c>
      <c r="H2734" s="563" t="s">
        <v>773</v>
      </c>
      <c r="I2734" s="563" t="s">
        <v>26711</v>
      </c>
      <c r="J2734" s="563" t="s">
        <v>24001</v>
      </c>
      <c r="K2734" s="563" t="s">
        <v>34266</v>
      </c>
      <c r="L2734" s="563" t="s">
        <v>27759</v>
      </c>
      <c r="M2734" s="563" t="s">
        <v>24001</v>
      </c>
      <c r="N2734" s="563" t="s">
        <v>24001</v>
      </c>
      <c r="O2734" s="564" t="s">
        <v>24001</v>
      </c>
      <c r="P2734" s="564" t="s">
        <v>24001</v>
      </c>
      <c r="Q2734" s="564">
        <v>38425</v>
      </c>
      <c r="R2734" s="564"/>
      <c r="S2734" s="564" t="s">
        <v>31137</v>
      </c>
    </row>
    <row r="2735" spans="1:19" x14ac:dyDescent="0.35">
      <c r="A2735" s="559">
        <v>1556</v>
      </c>
      <c r="B2735" s="563" t="s">
        <v>484</v>
      </c>
      <c r="C2735" s="563" t="s">
        <v>727</v>
      </c>
      <c r="D2735" s="563" t="s">
        <v>779</v>
      </c>
      <c r="E2735" s="563" t="s">
        <v>775</v>
      </c>
      <c r="F2735" s="563" t="s">
        <v>778</v>
      </c>
      <c r="G2735" s="563" t="s">
        <v>766</v>
      </c>
      <c r="H2735" s="563" t="s">
        <v>773</v>
      </c>
      <c r="I2735" s="563" t="s">
        <v>26712</v>
      </c>
      <c r="J2735" s="563" t="s">
        <v>24001</v>
      </c>
      <c r="K2735" s="563" t="s">
        <v>50</v>
      </c>
      <c r="L2735" s="563" t="s">
        <v>27760</v>
      </c>
      <c r="M2735" s="563" t="s">
        <v>24001</v>
      </c>
      <c r="N2735" s="563" t="s">
        <v>24001</v>
      </c>
      <c r="O2735" s="564" t="s">
        <v>24001</v>
      </c>
      <c r="P2735" s="564" t="s">
        <v>24001</v>
      </c>
      <c r="Q2735" s="564">
        <v>38425</v>
      </c>
      <c r="R2735" s="564"/>
      <c r="S2735" s="564" t="s">
        <v>31138</v>
      </c>
    </row>
    <row r="2736" spans="1:19" x14ac:dyDescent="0.35">
      <c r="A2736" s="562">
        <v>1557</v>
      </c>
      <c r="B2736" s="563" t="s">
        <v>484</v>
      </c>
      <c r="C2736" s="563" t="s">
        <v>727</v>
      </c>
      <c r="D2736" s="563" t="s">
        <v>783</v>
      </c>
      <c r="E2736" s="563" t="s">
        <v>780</v>
      </c>
      <c r="F2736" s="563" t="s">
        <v>781</v>
      </c>
      <c r="G2736" s="563" t="s">
        <v>766</v>
      </c>
      <c r="H2736" s="563" t="s">
        <v>782</v>
      </c>
      <c r="I2736" s="563" t="s">
        <v>26690</v>
      </c>
      <c r="J2736" s="563" t="s">
        <v>24001</v>
      </c>
      <c r="K2736" s="563" t="s">
        <v>62</v>
      </c>
      <c r="L2736" s="563" t="s">
        <v>24001</v>
      </c>
      <c r="M2736" s="563" t="s">
        <v>24001</v>
      </c>
      <c r="N2736" s="563" t="s">
        <v>24001</v>
      </c>
      <c r="O2736" s="564" t="s">
        <v>24001</v>
      </c>
      <c r="P2736" s="564" t="s">
        <v>24001</v>
      </c>
      <c r="Q2736" s="564">
        <v>33148</v>
      </c>
      <c r="R2736" s="564"/>
      <c r="S2736" s="564" t="s">
        <v>31139</v>
      </c>
    </row>
    <row r="2737" spans="1:19" x14ac:dyDescent="0.35">
      <c r="A2737" s="559">
        <v>1558</v>
      </c>
      <c r="B2737" s="563" t="s">
        <v>484</v>
      </c>
      <c r="C2737" s="563" t="s">
        <v>727</v>
      </c>
      <c r="D2737" s="563" t="s">
        <v>787</v>
      </c>
      <c r="E2737" s="563" t="s">
        <v>784</v>
      </c>
      <c r="F2737" s="563" t="s">
        <v>785</v>
      </c>
      <c r="G2737" s="563" t="s">
        <v>766</v>
      </c>
      <c r="H2737" s="563" t="s">
        <v>786</v>
      </c>
      <c r="I2737" s="563" t="s">
        <v>26690</v>
      </c>
      <c r="J2737" s="563" t="s">
        <v>24001</v>
      </c>
      <c r="K2737" s="563" t="s">
        <v>24001</v>
      </c>
      <c r="L2737" s="563" t="s">
        <v>24001</v>
      </c>
      <c r="M2737" s="563" t="s">
        <v>24001</v>
      </c>
      <c r="N2737" s="563" t="s">
        <v>24001</v>
      </c>
      <c r="O2737" s="564" t="s">
        <v>24001</v>
      </c>
      <c r="P2737" s="564" t="s">
        <v>24001</v>
      </c>
      <c r="Q2737" s="564">
        <v>33148</v>
      </c>
      <c r="R2737" s="564"/>
      <c r="S2737" s="564" t="s">
        <v>31140</v>
      </c>
    </row>
    <row r="2738" spans="1:19" x14ac:dyDescent="0.35">
      <c r="A2738" s="559">
        <v>1559</v>
      </c>
      <c r="B2738" s="563" t="s">
        <v>484</v>
      </c>
      <c r="C2738" s="563" t="s">
        <v>727</v>
      </c>
      <c r="D2738" s="563" t="s">
        <v>791</v>
      </c>
      <c r="E2738" s="563" t="s">
        <v>788</v>
      </c>
      <c r="F2738" s="563" t="s">
        <v>789</v>
      </c>
      <c r="G2738" s="563" t="s">
        <v>766</v>
      </c>
      <c r="H2738" s="563" t="s">
        <v>790</v>
      </c>
      <c r="I2738" s="563" t="s">
        <v>26690</v>
      </c>
      <c r="J2738" s="563" t="s">
        <v>24001</v>
      </c>
      <c r="K2738" s="563" t="s">
        <v>24001</v>
      </c>
      <c r="L2738" s="563" t="s">
        <v>24001</v>
      </c>
      <c r="M2738" s="563" t="s">
        <v>24001</v>
      </c>
      <c r="N2738" s="563" t="s">
        <v>24001</v>
      </c>
      <c r="O2738" s="564" t="s">
        <v>24001</v>
      </c>
      <c r="P2738" s="564" t="s">
        <v>24001</v>
      </c>
      <c r="Q2738" s="564">
        <v>38425</v>
      </c>
      <c r="R2738" s="564"/>
      <c r="S2738" s="564" t="s">
        <v>31141</v>
      </c>
    </row>
    <row r="2739" spans="1:19" x14ac:dyDescent="0.35">
      <c r="A2739" s="562">
        <v>1560</v>
      </c>
      <c r="B2739" s="563" t="s">
        <v>484</v>
      </c>
      <c r="C2739" s="563" t="s">
        <v>727</v>
      </c>
      <c r="D2739" s="563" t="s">
        <v>794</v>
      </c>
      <c r="E2739" s="563" t="s">
        <v>24001</v>
      </c>
      <c r="F2739" s="563" t="s">
        <v>792</v>
      </c>
      <c r="G2739" s="563" t="s">
        <v>766</v>
      </c>
      <c r="H2739" s="563" t="s">
        <v>793</v>
      </c>
      <c r="I2739" s="563" t="s">
        <v>26690</v>
      </c>
      <c r="J2739" s="563" t="s">
        <v>109</v>
      </c>
      <c r="K2739" s="563" t="s">
        <v>24001</v>
      </c>
      <c r="L2739" s="563" t="s">
        <v>24001</v>
      </c>
      <c r="M2739" s="563" t="s">
        <v>24001</v>
      </c>
      <c r="N2739" s="563" t="s">
        <v>24001</v>
      </c>
      <c r="O2739" s="564" t="s">
        <v>24001</v>
      </c>
      <c r="P2739" s="564" t="s">
        <v>24001</v>
      </c>
      <c r="Q2739" s="564">
        <v>38425</v>
      </c>
      <c r="R2739" s="564"/>
      <c r="S2739" s="564" t="s">
        <v>31142</v>
      </c>
    </row>
    <row r="2740" spans="1:19" x14ac:dyDescent="0.35">
      <c r="A2740" s="559">
        <v>1561</v>
      </c>
      <c r="B2740" s="563" t="s">
        <v>484</v>
      </c>
      <c r="C2740" s="563" t="s">
        <v>727</v>
      </c>
      <c r="D2740" s="563" t="s">
        <v>798</v>
      </c>
      <c r="E2740" s="563" t="s">
        <v>795</v>
      </c>
      <c r="F2740" s="563" t="s">
        <v>796</v>
      </c>
      <c r="G2740" s="563" t="s">
        <v>766</v>
      </c>
      <c r="H2740" s="563" t="s">
        <v>797</v>
      </c>
      <c r="I2740" s="563" t="s">
        <v>26690</v>
      </c>
      <c r="J2740" s="563" t="s">
        <v>24001</v>
      </c>
      <c r="K2740" s="563" t="s">
        <v>24001</v>
      </c>
      <c r="L2740" s="563" t="s">
        <v>24001</v>
      </c>
      <c r="M2740" s="563" t="s">
        <v>24001</v>
      </c>
      <c r="N2740" s="563" t="s">
        <v>24001</v>
      </c>
      <c r="O2740" s="564" t="s">
        <v>24001</v>
      </c>
      <c r="P2740" s="564" t="s">
        <v>24001</v>
      </c>
      <c r="Q2740" s="564">
        <v>33148</v>
      </c>
      <c r="R2740" s="564">
        <v>38383</v>
      </c>
      <c r="S2740" s="564" t="s">
        <v>31143</v>
      </c>
    </row>
    <row r="2741" spans="1:19" x14ac:dyDescent="0.35">
      <c r="A2741" s="559">
        <v>1562</v>
      </c>
      <c r="B2741" s="563" t="s">
        <v>484</v>
      </c>
      <c r="C2741" s="563" t="s">
        <v>727</v>
      </c>
      <c r="D2741" s="563" t="s">
        <v>801</v>
      </c>
      <c r="E2741" s="563" t="s">
        <v>780</v>
      </c>
      <c r="F2741" s="563" t="s">
        <v>799</v>
      </c>
      <c r="G2741" s="563" t="s">
        <v>766</v>
      </c>
      <c r="H2741" s="563" t="s">
        <v>800</v>
      </c>
      <c r="I2741" s="563" t="s">
        <v>26713</v>
      </c>
      <c r="J2741" s="563" t="s">
        <v>24001</v>
      </c>
      <c r="K2741" s="563" t="s">
        <v>62</v>
      </c>
      <c r="L2741" s="563" t="s">
        <v>27595</v>
      </c>
      <c r="M2741" s="563" t="s">
        <v>24001</v>
      </c>
      <c r="N2741" s="563" t="s">
        <v>24001</v>
      </c>
      <c r="O2741" s="564" t="s">
        <v>24001</v>
      </c>
      <c r="P2741" s="564" t="s">
        <v>24001</v>
      </c>
      <c r="Q2741" s="564">
        <v>38384</v>
      </c>
      <c r="R2741" s="564"/>
      <c r="S2741" s="564" t="s">
        <v>31144</v>
      </c>
    </row>
    <row r="2742" spans="1:19" x14ac:dyDescent="0.35">
      <c r="A2742" s="562">
        <v>1563</v>
      </c>
      <c r="B2742" s="563" t="s">
        <v>484</v>
      </c>
      <c r="C2742" s="563" t="s">
        <v>727</v>
      </c>
      <c r="D2742" s="563" t="s">
        <v>803</v>
      </c>
      <c r="E2742" s="563" t="s">
        <v>780</v>
      </c>
      <c r="F2742" s="563" t="s">
        <v>802</v>
      </c>
      <c r="G2742" s="563" t="s">
        <v>766</v>
      </c>
      <c r="H2742" s="563" t="s">
        <v>800</v>
      </c>
      <c r="I2742" s="563" t="s">
        <v>26714</v>
      </c>
      <c r="J2742" s="563" t="s">
        <v>24001</v>
      </c>
      <c r="K2742" s="563" t="s">
        <v>62</v>
      </c>
      <c r="L2742" s="563" t="s">
        <v>27595</v>
      </c>
      <c r="M2742" s="563" t="s">
        <v>24001</v>
      </c>
      <c r="N2742" s="563" t="s">
        <v>24001</v>
      </c>
      <c r="O2742" s="564" t="s">
        <v>24001</v>
      </c>
      <c r="P2742" s="564" t="s">
        <v>24001</v>
      </c>
      <c r="Q2742" s="564">
        <v>38384</v>
      </c>
      <c r="R2742" s="564"/>
      <c r="S2742" s="564" t="s">
        <v>31145</v>
      </c>
    </row>
    <row r="2743" spans="1:19" x14ac:dyDescent="0.35">
      <c r="A2743" s="559">
        <v>1564</v>
      </c>
      <c r="B2743" s="563" t="s">
        <v>484</v>
      </c>
      <c r="C2743" s="563" t="s">
        <v>727</v>
      </c>
      <c r="D2743" s="563" t="s">
        <v>807</v>
      </c>
      <c r="E2743" s="563" t="s">
        <v>804</v>
      </c>
      <c r="F2743" s="563" t="s">
        <v>805</v>
      </c>
      <c r="G2743" s="563" t="s">
        <v>766</v>
      </c>
      <c r="H2743" s="563" t="s">
        <v>806</v>
      </c>
      <c r="I2743" s="563" t="s">
        <v>26690</v>
      </c>
      <c r="J2743" s="563" t="s">
        <v>24001</v>
      </c>
      <c r="K2743" s="563" t="s">
        <v>24001</v>
      </c>
      <c r="L2743" s="563" t="s">
        <v>24001</v>
      </c>
      <c r="M2743" s="563" t="s">
        <v>24001</v>
      </c>
      <c r="N2743" s="563" t="s">
        <v>24001</v>
      </c>
      <c r="O2743" s="564" t="s">
        <v>24001</v>
      </c>
      <c r="P2743" s="564" t="s">
        <v>24001</v>
      </c>
      <c r="Q2743" s="564">
        <v>33148</v>
      </c>
      <c r="R2743" s="564"/>
      <c r="S2743" s="564" t="s">
        <v>31146</v>
      </c>
    </row>
    <row r="2744" spans="1:19" x14ac:dyDescent="0.35">
      <c r="A2744" s="559">
        <v>1565</v>
      </c>
      <c r="B2744" s="563" t="s">
        <v>484</v>
      </c>
      <c r="C2744" s="563" t="s">
        <v>727</v>
      </c>
      <c r="D2744" s="563" t="s">
        <v>809</v>
      </c>
      <c r="E2744" s="563" t="s">
        <v>24001</v>
      </c>
      <c r="F2744" s="563" t="s">
        <v>808</v>
      </c>
      <c r="G2744" s="563" t="s">
        <v>766</v>
      </c>
      <c r="H2744" s="563" t="s">
        <v>806</v>
      </c>
      <c r="I2744" s="563" t="s">
        <v>26690</v>
      </c>
      <c r="J2744" s="563" t="s">
        <v>24001</v>
      </c>
      <c r="K2744" s="563" t="s">
        <v>24001</v>
      </c>
      <c r="L2744" s="563" t="s">
        <v>24001</v>
      </c>
      <c r="M2744" s="563" t="s">
        <v>24001</v>
      </c>
      <c r="N2744" s="563" t="s">
        <v>24001</v>
      </c>
      <c r="O2744" s="564" t="s">
        <v>24001</v>
      </c>
      <c r="P2744" s="564" t="s">
        <v>24001</v>
      </c>
      <c r="Q2744" s="564">
        <v>38777</v>
      </c>
      <c r="R2744" s="564"/>
      <c r="S2744" s="564" t="s">
        <v>31147</v>
      </c>
    </row>
    <row r="2745" spans="1:19" x14ac:dyDescent="0.35">
      <c r="A2745" s="562">
        <v>1566</v>
      </c>
      <c r="B2745" s="563" t="s">
        <v>484</v>
      </c>
      <c r="C2745" s="563" t="s">
        <v>727</v>
      </c>
      <c r="D2745" s="563" t="s">
        <v>812</v>
      </c>
      <c r="E2745" s="563" t="s">
        <v>788</v>
      </c>
      <c r="F2745" s="563" t="s">
        <v>810</v>
      </c>
      <c r="G2745" s="563" t="s">
        <v>766</v>
      </c>
      <c r="H2745" s="563" t="s">
        <v>811</v>
      </c>
      <c r="I2745" s="563" t="s">
        <v>26690</v>
      </c>
      <c r="J2745" s="563" t="s">
        <v>24001</v>
      </c>
      <c r="K2745" s="563" t="s">
        <v>24001</v>
      </c>
      <c r="L2745" s="563" t="s">
        <v>24001</v>
      </c>
      <c r="M2745" s="563" t="s">
        <v>24001</v>
      </c>
      <c r="N2745" s="563" t="s">
        <v>24001</v>
      </c>
      <c r="O2745" s="564" t="s">
        <v>24001</v>
      </c>
      <c r="P2745" s="564" t="s">
        <v>24001</v>
      </c>
      <c r="Q2745" s="564">
        <v>33148</v>
      </c>
      <c r="R2745" s="564">
        <v>38426</v>
      </c>
      <c r="S2745" s="564" t="s">
        <v>812</v>
      </c>
    </row>
    <row r="2746" spans="1:19" x14ac:dyDescent="0.35">
      <c r="A2746" s="559">
        <v>1567</v>
      </c>
      <c r="B2746" s="563" t="s">
        <v>484</v>
      </c>
      <c r="C2746" s="563" t="s">
        <v>727</v>
      </c>
      <c r="D2746" s="563" t="s">
        <v>815</v>
      </c>
      <c r="E2746" s="563" t="s">
        <v>788</v>
      </c>
      <c r="F2746" s="563" t="s">
        <v>813</v>
      </c>
      <c r="G2746" s="563" t="s">
        <v>766</v>
      </c>
      <c r="H2746" s="563" t="s">
        <v>814</v>
      </c>
      <c r="I2746" s="563" t="s">
        <v>26691</v>
      </c>
      <c r="J2746" s="563" t="s">
        <v>24001</v>
      </c>
      <c r="K2746" s="563" t="s">
        <v>24001</v>
      </c>
      <c r="L2746" s="563" t="s">
        <v>24001</v>
      </c>
      <c r="M2746" s="563" t="s">
        <v>24001</v>
      </c>
      <c r="N2746" s="563" t="s">
        <v>24001</v>
      </c>
      <c r="O2746" s="564" t="s">
        <v>24001</v>
      </c>
      <c r="P2746" s="564" t="s">
        <v>24001</v>
      </c>
      <c r="Q2746" s="564">
        <v>38972</v>
      </c>
      <c r="R2746" s="564"/>
      <c r="S2746" s="564" t="s">
        <v>31148</v>
      </c>
    </row>
    <row r="2747" spans="1:19" x14ac:dyDescent="0.35">
      <c r="A2747" s="559">
        <v>1568</v>
      </c>
      <c r="B2747" s="563" t="s">
        <v>484</v>
      </c>
      <c r="C2747" s="563" t="s">
        <v>727</v>
      </c>
      <c r="D2747" s="563" t="s">
        <v>817</v>
      </c>
      <c r="E2747" s="563" t="s">
        <v>788</v>
      </c>
      <c r="F2747" s="563" t="s">
        <v>816</v>
      </c>
      <c r="G2747" s="563" t="s">
        <v>766</v>
      </c>
      <c r="H2747" s="563" t="s">
        <v>814</v>
      </c>
      <c r="I2747" s="563" t="s">
        <v>26715</v>
      </c>
      <c r="J2747" s="563" t="s">
        <v>24001</v>
      </c>
      <c r="K2747" s="563" t="s">
        <v>24001</v>
      </c>
      <c r="L2747" s="563" t="s">
        <v>24001</v>
      </c>
      <c r="M2747" s="563" t="s">
        <v>24001</v>
      </c>
      <c r="N2747" s="563" t="s">
        <v>24001</v>
      </c>
      <c r="O2747" s="564" t="s">
        <v>24001</v>
      </c>
      <c r="P2747" s="564" t="s">
        <v>24001</v>
      </c>
      <c r="Q2747" s="564">
        <v>38425</v>
      </c>
      <c r="R2747" s="564"/>
      <c r="S2747" s="564" t="s">
        <v>31149</v>
      </c>
    </row>
    <row r="2748" spans="1:19" x14ac:dyDescent="0.35">
      <c r="A2748" s="562">
        <v>1569</v>
      </c>
      <c r="B2748" s="563" t="s">
        <v>484</v>
      </c>
      <c r="C2748" s="563" t="s">
        <v>727</v>
      </c>
      <c r="D2748" s="563" t="s">
        <v>820</v>
      </c>
      <c r="E2748" s="563" t="s">
        <v>818</v>
      </c>
      <c r="F2748" s="563" t="s">
        <v>819</v>
      </c>
      <c r="G2748" s="563" t="s">
        <v>766</v>
      </c>
      <c r="H2748" s="563" t="s">
        <v>814</v>
      </c>
      <c r="I2748" s="563" t="s">
        <v>26716</v>
      </c>
      <c r="J2748" s="563" t="s">
        <v>24001</v>
      </c>
      <c r="K2748" s="563" t="s">
        <v>24001</v>
      </c>
      <c r="L2748" s="563" t="s">
        <v>24001</v>
      </c>
      <c r="M2748" s="563" t="s">
        <v>24001</v>
      </c>
      <c r="N2748" s="563" t="s">
        <v>24001</v>
      </c>
      <c r="O2748" s="564" t="s">
        <v>24001</v>
      </c>
      <c r="P2748" s="564" t="s">
        <v>24001</v>
      </c>
      <c r="Q2748" s="564">
        <v>33148</v>
      </c>
      <c r="R2748" s="564">
        <v>38432</v>
      </c>
      <c r="S2748" s="564" t="s">
        <v>31150</v>
      </c>
    </row>
    <row r="2749" spans="1:19" x14ac:dyDescent="0.35">
      <c r="A2749" s="559">
        <v>1570</v>
      </c>
      <c r="B2749" s="563" t="s">
        <v>484</v>
      </c>
      <c r="C2749" s="563" t="s">
        <v>727</v>
      </c>
      <c r="D2749" s="563" t="s">
        <v>824</v>
      </c>
      <c r="E2749" s="563" t="s">
        <v>821</v>
      </c>
      <c r="F2749" s="563" t="s">
        <v>822</v>
      </c>
      <c r="G2749" s="563" t="s">
        <v>766</v>
      </c>
      <c r="H2749" s="563" t="s">
        <v>823</v>
      </c>
      <c r="I2749" s="563" t="s">
        <v>26717</v>
      </c>
      <c r="J2749" s="563" t="s">
        <v>24001</v>
      </c>
      <c r="K2749" s="563" t="s">
        <v>24001</v>
      </c>
      <c r="L2749" s="563" t="s">
        <v>24001</v>
      </c>
      <c r="M2749" s="563" t="s">
        <v>24001</v>
      </c>
      <c r="N2749" s="563" t="s">
        <v>24001</v>
      </c>
      <c r="O2749" s="564" t="s">
        <v>24001</v>
      </c>
      <c r="P2749" s="564" t="s">
        <v>24001</v>
      </c>
      <c r="Q2749" s="564">
        <v>33148</v>
      </c>
      <c r="R2749" s="564">
        <v>38390</v>
      </c>
      <c r="S2749" s="564" t="s">
        <v>31151</v>
      </c>
    </row>
    <row r="2750" spans="1:19" x14ac:dyDescent="0.35">
      <c r="A2750" s="559">
        <v>1571</v>
      </c>
      <c r="B2750" s="563" t="s">
        <v>484</v>
      </c>
      <c r="C2750" s="563" t="s">
        <v>727</v>
      </c>
      <c r="D2750" s="563" t="s">
        <v>827</v>
      </c>
      <c r="E2750" s="563" t="s">
        <v>24001</v>
      </c>
      <c r="F2750" s="563" t="s">
        <v>825</v>
      </c>
      <c r="G2750" s="563" t="s">
        <v>766</v>
      </c>
      <c r="H2750" s="563" t="s">
        <v>826</v>
      </c>
      <c r="I2750" s="563" t="s">
        <v>26718</v>
      </c>
      <c r="J2750" s="563" t="s">
        <v>109</v>
      </c>
      <c r="K2750" s="563" t="s">
        <v>24001</v>
      </c>
      <c r="L2750" s="563" t="s">
        <v>24001</v>
      </c>
      <c r="M2750" s="563" t="s">
        <v>24001</v>
      </c>
      <c r="N2750" s="563" t="s">
        <v>24001</v>
      </c>
      <c r="O2750" s="564" t="s">
        <v>24001</v>
      </c>
      <c r="P2750" s="564" t="s">
        <v>24001</v>
      </c>
      <c r="Q2750" s="564">
        <v>38425</v>
      </c>
      <c r="R2750" s="564"/>
      <c r="S2750" s="564" t="s">
        <v>31152</v>
      </c>
    </row>
    <row r="2751" spans="1:19" x14ac:dyDescent="0.35">
      <c r="A2751" s="562">
        <v>1572</v>
      </c>
      <c r="B2751" s="563" t="s">
        <v>484</v>
      </c>
      <c r="C2751" s="563" t="s">
        <v>727</v>
      </c>
      <c r="D2751" s="563" t="s">
        <v>831</v>
      </c>
      <c r="E2751" s="563" t="s">
        <v>828</v>
      </c>
      <c r="F2751" s="563" t="s">
        <v>829</v>
      </c>
      <c r="G2751" s="563" t="s">
        <v>766</v>
      </c>
      <c r="H2751" s="563" t="s">
        <v>830</v>
      </c>
      <c r="I2751" s="563" t="s">
        <v>26719</v>
      </c>
      <c r="J2751" s="563" t="s">
        <v>24001</v>
      </c>
      <c r="K2751" s="563" t="s">
        <v>24001</v>
      </c>
      <c r="L2751" s="563" t="s">
        <v>24001</v>
      </c>
      <c r="M2751" s="563" t="s">
        <v>24001</v>
      </c>
      <c r="N2751" s="563" t="s">
        <v>24001</v>
      </c>
      <c r="O2751" s="564" t="s">
        <v>24001</v>
      </c>
      <c r="P2751" s="564" t="s">
        <v>24001</v>
      </c>
      <c r="Q2751" s="564">
        <v>38425</v>
      </c>
      <c r="R2751" s="564"/>
      <c r="S2751" s="564" t="s">
        <v>31153</v>
      </c>
    </row>
    <row r="2752" spans="1:19" x14ac:dyDescent="0.35">
      <c r="A2752" s="559">
        <v>1573</v>
      </c>
      <c r="B2752" s="563" t="s">
        <v>484</v>
      </c>
      <c r="C2752" s="563" t="s">
        <v>727</v>
      </c>
      <c r="D2752" s="563" t="s">
        <v>834</v>
      </c>
      <c r="E2752" s="563" t="s">
        <v>832</v>
      </c>
      <c r="F2752" s="563" t="s">
        <v>833</v>
      </c>
      <c r="G2752" s="563" t="s">
        <v>766</v>
      </c>
      <c r="H2752" s="563" t="s">
        <v>830</v>
      </c>
      <c r="I2752" s="563" t="s">
        <v>26719</v>
      </c>
      <c r="J2752" s="563" t="s">
        <v>109</v>
      </c>
      <c r="K2752" s="563" t="s">
        <v>24001</v>
      </c>
      <c r="L2752" s="563" t="s">
        <v>24001</v>
      </c>
      <c r="M2752" s="563" t="s">
        <v>24001</v>
      </c>
      <c r="N2752" s="563" t="s">
        <v>24001</v>
      </c>
      <c r="O2752" s="564" t="s">
        <v>24001</v>
      </c>
      <c r="P2752" s="564" t="s">
        <v>24001</v>
      </c>
      <c r="Q2752" s="564">
        <v>34446</v>
      </c>
      <c r="R2752" s="564">
        <v>38763</v>
      </c>
      <c r="S2752" s="564" t="s">
        <v>31154</v>
      </c>
    </row>
    <row r="2753" spans="1:19" x14ac:dyDescent="0.35">
      <c r="A2753" s="559">
        <v>1574</v>
      </c>
      <c r="B2753" s="563" t="s">
        <v>484</v>
      </c>
      <c r="C2753" s="563" t="s">
        <v>727</v>
      </c>
      <c r="D2753" s="563" t="s">
        <v>837</v>
      </c>
      <c r="E2753" s="563" t="s">
        <v>835</v>
      </c>
      <c r="F2753" s="563" t="s">
        <v>836</v>
      </c>
      <c r="G2753" s="563" t="s">
        <v>766</v>
      </c>
      <c r="H2753" s="563" t="s">
        <v>830</v>
      </c>
      <c r="I2753" s="563" t="s">
        <v>26720</v>
      </c>
      <c r="J2753" s="563" t="s">
        <v>24001</v>
      </c>
      <c r="K2753" s="563" t="s">
        <v>62</v>
      </c>
      <c r="L2753" s="563" t="s">
        <v>27591</v>
      </c>
      <c r="M2753" s="563" t="s">
        <v>24001</v>
      </c>
      <c r="N2753" s="563" t="s">
        <v>24001</v>
      </c>
      <c r="O2753" s="564" t="s">
        <v>24001</v>
      </c>
      <c r="P2753" s="564" t="s">
        <v>24001</v>
      </c>
      <c r="Q2753" s="564">
        <v>33148</v>
      </c>
      <c r="R2753" s="564">
        <v>38425</v>
      </c>
      <c r="S2753" s="564" t="s">
        <v>31155</v>
      </c>
    </row>
    <row r="2754" spans="1:19" x14ac:dyDescent="0.35">
      <c r="A2754" s="562">
        <v>1575</v>
      </c>
      <c r="B2754" s="563" t="s">
        <v>484</v>
      </c>
      <c r="C2754" s="563" t="s">
        <v>727</v>
      </c>
      <c r="D2754" s="563" t="s">
        <v>31156</v>
      </c>
      <c r="E2754" s="563" t="s">
        <v>31157</v>
      </c>
      <c r="F2754" s="563" t="s">
        <v>31158</v>
      </c>
      <c r="G2754" s="563" t="s">
        <v>766</v>
      </c>
      <c r="H2754" s="563" t="s">
        <v>31159</v>
      </c>
      <c r="I2754" s="563" t="s">
        <v>26690</v>
      </c>
      <c r="J2754" s="563" t="s">
        <v>109</v>
      </c>
      <c r="K2754" s="563" t="s">
        <v>24001</v>
      </c>
      <c r="L2754" s="563" t="s">
        <v>24001</v>
      </c>
      <c r="M2754" s="563" t="s">
        <v>24001</v>
      </c>
      <c r="N2754" s="563" t="s">
        <v>24001</v>
      </c>
      <c r="O2754" s="564" t="s">
        <v>24001</v>
      </c>
      <c r="P2754" s="564" t="s">
        <v>24001</v>
      </c>
      <c r="Q2754" s="564">
        <v>45134</v>
      </c>
      <c r="R2754" s="564"/>
      <c r="S2754" s="564" t="s">
        <v>31160</v>
      </c>
    </row>
    <row r="2755" spans="1:19" x14ac:dyDescent="0.35">
      <c r="A2755" s="559">
        <v>1576</v>
      </c>
      <c r="B2755" s="563" t="s">
        <v>484</v>
      </c>
      <c r="C2755" s="563" t="s">
        <v>727</v>
      </c>
      <c r="D2755" s="563" t="s">
        <v>840</v>
      </c>
      <c r="E2755" s="563" t="s">
        <v>24001</v>
      </c>
      <c r="F2755" s="563" t="s">
        <v>838</v>
      </c>
      <c r="G2755" s="563" t="s">
        <v>766</v>
      </c>
      <c r="H2755" s="563" t="s">
        <v>839</v>
      </c>
      <c r="I2755" s="563" t="s">
        <v>26721</v>
      </c>
      <c r="J2755" s="563" t="s">
        <v>109</v>
      </c>
      <c r="K2755" s="563" t="s">
        <v>24001</v>
      </c>
      <c r="L2755" s="563" t="s">
        <v>24001</v>
      </c>
      <c r="M2755" s="563" t="s">
        <v>24001</v>
      </c>
      <c r="N2755" s="563" t="s">
        <v>24001</v>
      </c>
      <c r="O2755" s="564" t="s">
        <v>24001</v>
      </c>
      <c r="P2755" s="564" t="s">
        <v>24001</v>
      </c>
      <c r="Q2755" s="564">
        <v>38425</v>
      </c>
      <c r="R2755" s="564">
        <v>38771</v>
      </c>
      <c r="S2755" s="564" t="s">
        <v>34359</v>
      </c>
    </row>
    <row r="2756" spans="1:19" x14ac:dyDescent="0.35">
      <c r="A2756" s="559">
        <v>1577</v>
      </c>
      <c r="B2756" s="563" t="s">
        <v>484</v>
      </c>
      <c r="C2756" s="563" t="s">
        <v>727</v>
      </c>
      <c r="D2756" s="563" t="s">
        <v>844</v>
      </c>
      <c r="E2756" s="563" t="s">
        <v>841</v>
      </c>
      <c r="F2756" s="563" t="s">
        <v>842</v>
      </c>
      <c r="G2756" s="563" t="s">
        <v>766</v>
      </c>
      <c r="H2756" s="563" t="s">
        <v>843</v>
      </c>
      <c r="I2756" s="563" t="s">
        <v>26690</v>
      </c>
      <c r="J2756" s="563" t="s">
        <v>24001</v>
      </c>
      <c r="K2756" s="563" t="s">
        <v>62</v>
      </c>
      <c r="L2756" s="563" t="s">
        <v>27722</v>
      </c>
      <c r="M2756" s="563" t="s">
        <v>24001</v>
      </c>
      <c r="N2756" s="563" t="s">
        <v>24001</v>
      </c>
      <c r="O2756" s="564" t="s">
        <v>24001</v>
      </c>
      <c r="P2756" s="564" t="s">
        <v>24001</v>
      </c>
      <c r="Q2756" s="564">
        <v>33148</v>
      </c>
      <c r="R2756" s="564"/>
      <c r="S2756" s="564" t="s">
        <v>31161</v>
      </c>
    </row>
    <row r="2757" spans="1:19" x14ac:dyDescent="0.35">
      <c r="A2757" s="562">
        <v>1578</v>
      </c>
      <c r="B2757" s="563" t="s">
        <v>484</v>
      </c>
      <c r="C2757" s="563" t="s">
        <v>727</v>
      </c>
      <c r="D2757" s="563" t="s">
        <v>848</v>
      </c>
      <c r="E2757" s="563" t="s">
        <v>845</v>
      </c>
      <c r="F2757" s="563" t="s">
        <v>846</v>
      </c>
      <c r="G2757" s="563" t="s">
        <v>766</v>
      </c>
      <c r="H2757" s="563" t="s">
        <v>847</v>
      </c>
      <c r="I2757" s="563" t="s">
        <v>26722</v>
      </c>
      <c r="J2757" s="563" t="s">
        <v>24001</v>
      </c>
      <c r="K2757" s="563" t="s">
        <v>24001</v>
      </c>
      <c r="L2757" s="563" t="s">
        <v>24001</v>
      </c>
      <c r="M2757" s="563" t="s">
        <v>24001</v>
      </c>
      <c r="N2757" s="563" t="s">
        <v>24001</v>
      </c>
      <c r="O2757" s="564" t="s">
        <v>24001</v>
      </c>
      <c r="P2757" s="564" t="s">
        <v>24001</v>
      </c>
      <c r="Q2757" s="564">
        <v>33148</v>
      </c>
      <c r="R2757" s="564">
        <v>38425</v>
      </c>
      <c r="S2757" s="564" t="s">
        <v>31162</v>
      </c>
    </row>
    <row r="2758" spans="1:19" x14ac:dyDescent="0.35">
      <c r="A2758" s="559">
        <v>1579</v>
      </c>
      <c r="B2758" s="563" t="s">
        <v>484</v>
      </c>
      <c r="C2758" s="563" t="s">
        <v>727</v>
      </c>
      <c r="D2758" s="563" t="s">
        <v>850</v>
      </c>
      <c r="E2758" s="563" t="s">
        <v>24001</v>
      </c>
      <c r="F2758" s="563" t="s">
        <v>849</v>
      </c>
      <c r="G2758" s="563" t="s">
        <v>766</v>
      </c>
      <c r="H2758" s="563" t="s">
        <v>847</v>
      </c>
      <c r="I2758" s="563" t="s">
        <v>26723</v>
      </c>
      <c r="J2758" s="563" t="s">
        <v>24001</v>
      </c>
      <c r="K2758" s="563" t="s">
        <v>24001</v>
      </c>
      <c r="L2758" s="563" t="s">
        <v>24001</v>
      </c>
      <c r="M2758" s="563" t="s">
        <v>24001</v>
      </c>
      <c r="N2758" s="563" t="s">
        <v>24001</v>
      </c>
      <c r="O2758" s="564" t="s">
        <v>24001</v>
      </c>
      <c r="P2758" s="564" t="s">
        <v>24001</v>
      </c>
      <c r="Q2758" s="564">
        <v>38425</v>
      </c>
      <c r="R2758" s="564"/>
      <c r="S2758" s="564" t="s">
        <v>31163</v>
      </c>
    </row>
    <row r="2759" spans="1:19" x14ac:dyDescent="0.35">
      <c r="A2759" s="559">
        <v>1580</v>
      </c>
      <c r="B2759" s="563" t="s">
        <v>484</v>
      </c>
      <c r="C2759" s="563" t="s">
        <v>727</v>
      </c>
      <c r="D2759" s="563" t="s">
        <v>854</v>
      </c>
      <c r="E2759" s="563" t="s">
        <v>851</v>
      </c>
      <c r="F2759" s="563" t="s">
        <v>852</v>
      </c>
      <c r="G2759" s="563" t="s">
        <v>766</v>
      </c>
      <c r="H2759" s="563" t="s">
        <v>853</v>
      </c>
      <c r="I2759" s="563" t="s">
        <v>26690</v>
      </c>
      <c r="J2759" s="563" t="s">
        <v>24001</v>
      </c>
      <c r="K2759" s="563" t="s">
        <v>24001</v>
      </c>
      <c r="L2759" s="563" t="s">
        <v>24001</v>
      </c>
      <c r="M2759" s="563" t="s">
        <v>24001</v>
      </c>
      <c r="N2759" s="563" t="s">
        <v>24001</v>
      </c>
      <c r="O2759" s="564" t="s">
        <v>24001</v>
      </c>
      <c r="P2759" s="564" t="s">
        <v>24001</v>
      </c>
      <c r="Q2759" s="564">
        <v>33148</v>
      </c>
      <c r="R2759" s="564"/>
      <c r="S2759" s="564" t="s">
        <v>31164</v>
      </c>
    </row>
    <row r="2760" spans="1:19" x14ac:dyDescent="0.35">
      <c r="A2760" s="562">
        <v>1581</v>
      </c>
      <c r="B2760" s="563" t="s">
        <v>484</v>
      </c>
      <c r="C2760" s="563" t="s">
        <v>727</v>
      </c>
      <c r="D2760" s="563" t="s">
        <v>858</v>
      </c>
      <c r="E2760" s="563" t="s">
        <v>855</v>
      </c>
      <c r="F2760" s="563" t="s">
        <v>856</v>
      </c>
      <c r="G2760" s="563" t="s">
        <v>766</v>
      </c>
      <c r="H2760" s="563" t="s">
        <v>857</v>
      </c>
      <c r="I2760" s="563" t="s">
        <v>26691</v>
      </c>
      <c r="J2760" s="563" t="s">
        <v>24001</v>
      </c>
      <c r="K2760" s="563" t="s">
        <v>24001</v>
      </c>
      <c r="L2760" s="563" t="s">
        <v>24001</v>
      </c>
      <c r="M2760" s="563" t="s">
        <v>24001</v>
      </c>
      <c r="N2760" s="563" t="s">
        <v>24001</v>
      </c>
      <c r="O2760" s="564" t="s">
        <v>24001</v>
      </c>
      <c r="P2760" s="564" t="s">
        <v>24001</v>
      </c>
      <c r="Q2760" s="564">
        <v>34303</v>
      </c>
      <c r="R2760" s="564"/>
      <c r="S2760" s="564" t="s">
        <v>31165</v>
      </c>
    </row>
    <row r="2761" spans="1:19" x14ac:dyDescent="0.35">
      <c r="A2761" s="559">
        <v>1582</v>
      </c>
      <c r="B2761" s="563" t="s">
        <v>484</v>
      </c>
      <c r="C2761" s="563" t="s">
        <v>727</v>
      </c>
      <c r="D2761" s="563" t="s">
        <v>861</v>
      </c>
      <c r="E2761" s="563" t="s">
        <v>859</v>
      </c>
      <c r="F2761" s="563" t="s">
        <v>860</v>
      </c>
      <c r="G2761" s="563" t="s">
        <v>766</v>
      </c>
      <c r="H2761" s="563" t="s">
        <v>857</v>
      </c>
      <c r="I2761" s="563" t="s">
        <v>26724</v>
      </c>
      <c r="J2761" s="563" t="s">
        <v>24001</v>
      </c>
      <c r="K2761" s="563" t="s">
        <v>62</v>
      </c>
      <c r="L2761" s="563" t="s">
        <v>24001</v>
      </c>
      <c r="M2761" s="563" t="s">
        <v>24001</v>
      </c>
      <c r="N2761" s="563" t="s">
        <v>24001</v>
      </c>
      <c r="O2761" s="564" t="s">
        <v>24001</v>
      </c>
      <c r="P2761" s="564" t="s">
        <v>24001</v>
      </c>
      <c r="Q2761" s="564">
        <v>34130</v>
      </c>
      <c r="R2761" s="564">
        <v>38268</v>
      </c>
      <c r="S2761" s="564" t="s">
        <v>31166</v>
      </c>
    </row>
    <row r="2762" spans="1:19" x14ac:dyDescent="0.35">
      <c r="A2762" s="559">
        <v>1583</v>
      </c>
      <c r="B2762" s="563" t="s">
        <v>484</v>
      </c>
      <c r="C2762" s="563" t="s">
        <v>727</v>
      </c>
      <c r="D2762" s="563" t="s">
        <v>863</v>
      </c>
      <c r="E2762" s="563" t="s">
        <v>855</v>
      </c>
      <c r="F2762" s="563" t="s">
        <v>862</v>
      </c>
      <c r="G2762" s="563" t="s">
        <v>766</v>
      </c>
      <c r="H2762" s="563" t="s">
        <v>857</v>
      </c>
      <c r="I2762" s="563" t="s">
        <v>26725</v>
      </c>
      <c r="J2762" s="563" t="s">
        <v>24001</v>
      </c>
      <c r="K2762" s="563" t="s">
        <v>24001</v>
      </c>
      <c r="L2762" s="563" t="s">
        <v>24001</v>
      </c>
      <c r="M2762" s="563" t="s">
        <v>24001</v>
      </c>
      <c r="N2762" s="563" t="s">
        <v>24001</v>
      </c>
      <c r="O2762" s="564" t="s">
        <v>24001</v>
      </c>
      <c r="P2762" s="564" t="s">
        <v>24001</v>
      </c>
      <c r="Q2762" s="564">
        <v>34130</v>
      </c>
      <c r="R2762" s="564">
        <v>34130</v>
      </c>
      <c r="S2762" s="564" t="s">
        <v>31167</v>
      </c>
    </row>
    <row r="2763" spans="1:19" x14ac:dyDescent="0.35">
      <c r="A2763" s="562">
        <v>1584</v>
      </c>
      <c r="B2763" s="563" t="s">
        <v>484</v>
      </c>
      <c r="C2763" s="563" t="s">
        <v>727</v>
      </c>
      <c r="D2763" s="563" t="s">
        <v>867</v>
      </c>
      <c r="E2763" s="563" t="s">
        <v>864</v>
      </c>
      <c r="F2763" s="563" t="s">
        <v>865</v>
      </c>
      <c r="G2763" s="563" t="s">
        <v>766</v>
      </c>
      <c r="H2763" s="563" t="s">
        <v>866</v>
      </c>
      <c r="I2763" s="563" t="s">
        <v>26690</v>
      </c>
      <c r="J2763" s="563" t="s">
        <v>24001</v>
      </c>
      <c r="K2763" s="563" t="s">
        <v>24001</v>
      </c>
      <c r="L2763" s="563" t="s">
        <v>24001</v>
      </c>
      <c r="M2763" s="563" t="s">
        <v>24001</v>
      </c>
      <c r="N2763" s="563" t="s">
        <v>24001</v>
      </c>
      <c r="O2763" s="564" t="s">
        <v>24001</v>
      </c>
      <c r="P2763" s="564" t="s">
        <v>24001</v>
      </c>
      <c r="Q2763" s="564">
        <v>33148</v>
      </c>
      <c r="R2763" s="564"/>
      <c r="S2763" s="564" t="s">
        <v>31168</v>
      </c>
    </row>
    <row r="2764" spans="1:19" x14ac:dyDescent="0.35">
      <c r="A2764" s="559">
        <v>1585</v>
      </c>
      <c r="B2764" s="563" t="s">
        <v>484</v>
      </c>
      <c r="C2764" s="563" t="s">
        <v>727</v>
      </c>
      <c r="D2764" s="563" t="s">
        <v>871</v>
      </c>
      <c r="E2764" s="563" t="s">
        <v>868</v>
      </c>
      <c r="F2764" s="563" t="s">
        <v>869</v>
      </c>
      <c r="G2764" s="563" t="s">
        <v>766</v>
      </c>
      <c r="H2764" s="563" t="s">
        <v>870</v>
      </c>
      <c r="I2764" s="563" t="s">
        <v>26690</v>
      </c>
      <c r="J2764" s="563" t="s">
        <v>24001</v>
      </c>
      <c r="K2764" s="563" t="s">
        <v>24001</v>
      </c>
      <c r="L2764" s="563" t="s">
        <v>24001</v>
      </c>
      <c r="M2764" s="563" t="s">
        <v>24001</v>
      </c>
      <c r="N2764" s="563" t="s">
        <v>24001</v>
      </c>
      <c r="O2764" s="564" t="s">
        <v>24001</v>
      </c>
      <c r="P2764" s="564" t="s">
        <v>24001</v>
      </c>
      <c r="Q2764" s="564">
        <v>33148</v>
      </c>
      <c r="R2764" s="564"/>
      <c r="S2764" s="564" t="s">
        <v>31169</v>
      </c>
    </row>
    <row r="2765" spans="1:19" x14ac:dyDescent="0.35">
      <c r="A2765" s="559">
        <v>1586</v>
      </c>
      <c r="B2765" s="563" t="s">
        <v>484</v>
      </c>
      <c r="C2765" s="563" t="s">
        <v>727</v>
      </c>
      <c r="D2765" s="563" t="s">
        <v>874</v>
      </c>
      <c r="E2765" s="563" t="s">
        <v>872</v>
      </c>
      <c r="F2765" s="563" t="s">
        <v>873</v>
      </c>
      <c r="G2765" s="563" t="s">
        <v>766</v>
      </c>
      <c r="H2765" s="563" t="s">
        <v>529</v>
      </c>
      <c r="I2765" s="563" t="s">
        <v>26690</v>
      </c>
      <c r="J2765" s="563" t="s">
        <v>109</v>
      </c>
      <c r="K2765" s="563" t="s">
        <v>24001</v>
      </c>
      <c r="L2765" s="563" t="s">
        <v>24001</v>
      </c>
      <c r="M2765" s="563" t="s">
        <v>24001</v>
      </c>
      <c r="N2765" s="563" t="s">
        <v>24001</v>
      </c>
      <c r="O2765" s="564" t="s">
        <v>24001</v>
      </c>
      <c r="P2765" s="564" t="s">
        <v>24001</v>
      </c>
      <c r="Q2765" s="564">
        <v>41620</v>
      </c>
      <c r="R2765" s="564"/>
      <c r="S2765" s="564" t="s">
        <v>31170</v>
      </c>
    </row>
    <row r="2766" spans="1:19" x14ac:dyDescent="0.35">
      <c r="A2766" s="562">
        <v>1587</v>
      </c>
      <c r="B2766" s="563" t="s">
        <v>484</v>
      </c>
      <c r="C2766" s="563" t="s">
        <v>727</v>
      </c>
      <c r="D2766" s="563" t="s">
        <v>878</v>
      </c>
      <c r="E2766" s="563" t="s">
        <v>875</v>
      </c>
      <c r="F2766" s="563" t="s">
        <v>876</v>
      </c>
      <c r="G2766" s="563" t="s">
        <v>766</v>
      </c>
      <c r="H2766" s="563" t="s">
        <v>877</v>
      </c>
      <c r="I2766" s="563" t="s">
        <v>26726</v>
      </c>
      <c r="J2766" s="563" t="s">
        <v>109</v>
      </c>
      <c r="K2766" s="563" t="s">
        <v>24001</v>
      </c>
      <c r="L2766" s="563" t="s">
        <v>24001</v>
      </c>
      <c r="M2766" s="563" t="s">
        <v>24001</v>
      </c>
      <c r="N2766" s="563" t="s">
        <v>24001</v>
      </c>
      <c r="O2766" s="564" t="s">
        <v>24001</v>
      </c>
      <c r="P2766" s="564" t="s">
        <v>24001</v>
      </c>
      <c r="Q2766" s="564">
        <v>33148</v>
      </c>
      <c r="R2766" s="564">
        <v>38764</v>
      </c>
      <c r="S2766" s="564" t="s">
        <v>31171</v>
      </c>
    </row>
    <row r="2767" spans="1:19" x14ac:dyDescent="0.35">
      <c r="A2767" s="559">
        <v>1588</v>
      </c>
      <c r="B2767" s="563" t="s">
        <v>484</v>
      </c>
      <c r="C2767" s="563" t="s">
        <v>727</v>
      </c>
      <c r="D2767" s="563" t="s">
        <v>882</v>
      </c>
      <c r="E2767" s="563" t="s">
        <v>879</v>
      </c>
      <c r="F2767" s="563" t="s">
        <v>880</v>
      </c>
      <c r="G2767" s="563" t="s">
        <v>766</v>
      </c>
      <c r="H2767" s="563" t="s">
        <v>881</v>
      </c>
      <c r="I2767" s="563" t="s">
        <v>26727</v>
      </c>
      <c r="J2767" s="563" t="s">
        <v>24001</v>
      </c>
      <c r="K2767" s="563" t="s">
        <v>24001</v>
      </c>
      <c r="L2767" s="563" t="s">
        <v>24001</v>
      </c>
      <c r="M2767" s="563" t="s">
        <v>24001</v>
      </c>
      <c r="N2767" s="563" t="s">
        <v>24001</v>
      </c>
      <c r="O2767" s="564" t="s">
        <v>24001</v>
      </c>
      <c r="P2767" s="564" t="s">
        <v>24001</v>
      </c>
      <c r="Q2767" s="564">
        <v>33148</v>
      </c>
      <c r="R2767" s="564"/>
      <c r="S2767" s="564" t="s">
        <v>31172</v>
      </c>
    </row>
    <row r="2768" spans="1:19" x14ac:dyDescent="0.35">
      <c r="A2768" s="559">
        <v>1589</v>
      </c>
      <c r="B2768" s="563" t="s">
        <v>484</v>
      </c>
      <c r="C2768" s="563" t="s">
        <v>727</v>
      </c>
      <c r="D2768" s="563" t="s">
        <v>885</v>
      </c>
      <c r="E2768" s="563" t="s">
        <v>24001</v>
      </c>
      <c r="F2768" s="563" t="s">
        <v>883</v>
      </c>
      <c r="G2768" s="563" t="s">
        <v>766</v>
      </c>
      <c r="H2768" s="563" t="s">
        <v>884</v>
      </c>
      <c r="I2768" s="563" t="s">
        <v>26728</v>
      </c>
      <c r="J2768" s="563" t="s">
        <v>109</v>
      </c>
      <c r="K2768" s="563" t="s">
        <v>24001</v>
      </c>
      <c r="L2768" s="563" t="s">
        <v>24001</v>
      </c>
      <c r="M2768" s="563" t="s">
        <v>24001</v>
      </c>
      <c r="N2768" s="563" t="s">
        <v>24001</v>
      </c>
      <c r="O2768" s="564" t="s">
        <v>24001</v>
      </c>
      <c r="P2768" s="564" t="s">
        <v>24001</v>
      </c>
      <c r="Q2768" s="564">
        <v>38425</v>
      </c>
      <c r="R2768" s="564"/>
      <c r="S2768" s="564" t="s">
        <v>31173</v>
      </c>
    </row>
    <row r="2769" spans="1:19" x14ac:dyDescent="0.35">
      <c r="A2769" s="562">
        <v>1590</v>
      </c>
      <c r="B2769" s="563" t="s">
        <v>484</v>
      </c>
      <c r="C2769" s="563" t="s">
        <v>727</v>
      </c>
      <c r="D2769" s="563" t="s">
        <v>887</v>
      </c>
      <c r="E2769" s="563" t="s">
        <v>766</v>
      </c>
      <c r="F2769" s="563" t="s">
        <v>886</v>
      </c>
      <c r="G2769" s="563" t="s">
        <v>766</v>
      </c>
      <c r="H2769" s="563" t="s">
        <v>55</v>
      </c>
      <c r="I2769" s="563" t="s">
        <v>26690</v>
      </c>
      <c r="J2769" s="563" t="s">
        <v>24001</v>
      </c>
      <c r="K2769" s="563" t="s">
        <v>24001</v>
      </c>
      <c r="L2769" s="563" t="s">
        <v>24001</v>
      </c>
      <c r="M2769" s="563" t="s">
        <v>24001</v>
      </c>
      <c r="N2769" s="563" t="s">
        <v>24001</v>
      </c>
      <c r="O2769" s="564" t="s">
        <v>24001</v>
      </c>
      <c r="P2769" s="564" t="s">
        <v>24001</v>
      </c>
      <c r="Q2769" s="564">
        <v>33148</v>
      </c>
      <c r="R2769" s="564"/>
      <c r="S2769" s="564" t="s">
        <v>887</v>
      </c>
    </row>
    <row r="2770" spans="1:19" x14ac:dyDescent="0.35">
      <c r="A2770" s="559">
        <v>1591</v>
      </c>
      <c r="B2770" s="563" t="s">
        <v>484</v>
      </c>
      <c r="C2770" s="563" t="s">
        <v>727</v>
      </c>
      <c r="D2770" s="563" t="s">
        <v>891</v>
      </c>
      <c r="E2770" s="563" t="s">
        <v>888</v>
      </c>
      <c r="F2770" s="563" t="s">
        <v>889</v>
      </c>
      <c r="G2770" s="563" t="s">
        <v>766</v>
      </c>
      <c r="H2770" s="563" t="s">
        <v>890</v>
      </c>
      <c r="I2770" s="563" t="s">
        <v>26690</v>
      </c>
      <c r="J2770" s="563" t="s">
        <v>24001</v>
      </c>
      <c r="K2770" s="563" t="s">
        <v>24001</v>
      </c>
      <c r="L2770" s="563" t="s">
        <v>24001</v>
      </c>
      <c r="M2770" s="563" t="s">
        <v>24001</v>
      </c>
      <c r="N2770" s="563" t="s">
        <v>24001</v>
      </c>
      <c r="O2770" s="564" t="s">
        <v>24001</v>
      </c>
      <c r="P2770" s="564" t="s">
        <v>24001</v>
      </c>
      <c r="Q2770" s="564">
        <v>33148</v>
      </c>
      <c r="R2770" s="564"/>
      <c r="S2770" s="564" t="s">
        <v>31174</v>
      </c>
    </row>
    <row r="2771" spans="1:19" x14ac:dyDescent="0.35">
      <c r="A2771" s="559">
        <v>1592</v>
      </c>
      <c r="B2771" s="563" t="s">
        <v>484</v>
      </c>
      <c r="C2771" s="563" t="s">
        <v>727</v>
      </c>
      <c r="D2771" s="563" t="s">
        <v>894</v>
      </c>
      <c r="E2771" s="563" t="s">
        <v>892</v>
      </c>
      <c r="F2771" s="563" t="s">
        <v>893</v>
      </c>
      <c r="G2771" s="563" t="s">
        <v>766</v>
      </c>
      <c r="H2771" s="563" t="s">
        <v>537</v>
      </c>
      <c r="I2771" s="563" t="s">
        <v>26690</v>
      </c>
      <c r="J2771" s="563" t="s">
        <v>24001</v>
      </c>
      <c r="K2771" s="563" t="s">
        <v>24001</v>
      </c>
      <c r="L2771" s="563" t="s">
        <v>24001</v>
      </c>
      <c r="M2771" s="563" t="s">
        <v>24001</v>
      </c>
      <c r="N2771" s="563" t="s">
        <v>24001</v>
      </c>
      <c r="O2771" s="564" t="s">
        <v>24001</v>
      </c>
      <c r="P2771" s="564" t="s">
        <v>24001</v>
      </c>
      <c r="Q2771" s="564">
        <v>33148</v>
      </c>
      <c r="R2771" s="564"/>
      <c r="S2771" s="564" t="s">
        <v>31175</v>
      </c>
    </row>
    <row r="2772" spans="1:19" x14ac:dyDescent="0.35">
      <c r="A2772" s="562">
        <v>1593</v>
      </c>
      <c r="B2772" s="563" t="s">
        <v>484</v>
      </c>
      <c r="C2772" s="563" t="s">
        <v>727</v>
      </c>
      <c r="D2772" s="563" t="s">
        <v>898</v>
      </c>
      <c r="E2772" s="563" t="s">
        <v>895</v>
      </c>
      <c r="F2772" s="563" t="s">
        <v>896</v>
      </c>
      <c r="G2772" s="563" t="s">
        <v>766</v>
      </c>
      <c r="H2772" s="563" t="s">
        <v>897</v>
      </c>
      <c r="I2772" s="563" t="s">
        <v>26690</v>
      </c>
      <c r="J2772" s="563" t="s">
        <v>24001</v>
      </c>
      <c r="K2772" s="563" t="s">
        <v>154</v>
      </c>
      <c r="L2772" s="563" t="s">
        <v>24001</v>
      </c>
      <c r="M2772" s="563" t="s">
        <v>899</v>
      </c>
      <c r="N2772" s="563" t="s">
        <v>28712</v>
      </c>
      <c r="O2772" s="564" t="s">
        <v>24001</v>
      </c>
      <c r="P2772" s="564" t="s">
        <v>24001</v>
      </c>
      <c r="Q2772" s="564">
        <v>33148</v>
      </c>
      <c r="R2772" s="564"/>
      <c r="S2772" s="564" t="s">
        <v>31176</v>
      </c>
    </row>
    <row r="2773" spans="1:19" x14ac:dyDescent="0.35">
      <c r="A2773" s="559">
        <v>1594</v>
      </c>
      <c r="B2773" s="563" t="s">
        <v>484</v>
      </c>
      <c r="C2773" s="563" t="s">
        <v>727</v>
      </c>
      <c r="D2773" s="563" t="s">
        <v>902</v>
      </c>
      <c r="E2773" s="563" t="s">
        <v>24001</v>
      </c>
      <c r="F2773" s="563" t="s">
        <v>900</v>
      </c>
      <c r="G2773" s="563" t="s">
        <v>766</v>
      </c>
      <c r="H2773" s="563" t="s">
        <v>901</v>
      </c>
      <c r="I2773" s="563" t="s">
        <v>26729</v>
      </c>
      <c r="J2773" s="563" t="s">
        <v>109</v>
      </c>
      <c r="K2773" s="563" t="s">
        <v>24001</v>
      </c>
      <c r="L2773" s="563" t="s">
        <v>24001</v>
      </c>
      <c r="M2773" s="563" t="s">
        <v>24001</v>
      </c>
      <c r="N2773" s="563" t="s">
        <v>24001</v>
      </c>
      <c r="O2773" s="564" t="s">
        <v>24001</v>
      </c>
      <c r="P2773" s="564" t="s">
        <v>24001</v>
      </c>
      <c r="Q2773" s="564">
        <v>38425</v>
      </c>
      <c r="R2773" s="564"/>
      <c r="S2773" s="564" t="s">
        <v>31177</v>
      </c>
    </row>
    <row r="2774" spans="1:19" x14ac:dyDescent="0.35">
      <c r="A2774" s="559">
        <v>3923</v>
      </c>
      <c r="B2774" s="563" t="s">
        <v>484</v>
      </c>
      <c r="C2774" s="563" t="s">
        <v>2950</v>
      </c>
      <c r="D2774" s="563" t="s">
        <v>3057</v>
      </c>
      <c r="E2774" s="563" t="s">
        <v>3053</v>
      </c>
      <c r="F2774" s="563" t="s">
        <v>3054</v>
      </c>
      <c r="G2774" s="563" t="s">
        <v>3055</v>
      </c>
      <c r="H2774" s="563" t="s">
        <v>3056</v>
      </c>
      <c r="I2774" s="563" t="s">
        <v>26690</v>
      </c>
      <c r="J2774" s="563" t="s">
        <v>109</v>
      </c>
      <c r="K2774" s="563" t="s">
        <v>24001</v>
      </c>
      <c r="L2774" s="563" t="s">
        <v>24001</v>
      </c>
      <c r="M2774" s="563" t="s">
        <v>24001</v>
      </c>
      <c r="N2774" s="563" t="s">
        <v>24001</v>
      </c>
      <c r="O2774" s="564" t="s">
        <v>24001</v>
      </c>
      <c r="P2774" s="564" t="s">
        <v>24001</v>
      </c>
      <c r="Q2774" s="564">
        <v>33148</v>
      </c>
      <c r="R2774" s="564"/>
      <c r="S2774" s="564" t="s">
        <v>31178</v>
      </c>
    </row>
    <row r="2775" spans="1:19" x14ac:dyDescent="0.35">
      <c r="A2775" s="562">
        <v>1633</v>
      </c>
      <c r="B2775" s="563" t="s">
        <v>484</v>
      </c>
      <c r="C2775" s="563" t="s">
        <v>9892</v>
      </c>
      <c r="D2775" s="563" t="s">
        <v>9895</v>
      </c>
      <c r="E2775" s="563" t="s">
        <v>24001</v>
      </c>
      <c r="F2775" s="563" t="s">
        <v>9893</v>
      </c>
      <c r="G2775" s="563" t="s">
        <v>9894</v>
      </c>
      <c r="H2775" s="563" t="s">
        <v>7218</v>
      </c>
      <c r="I2775" s="563" t="s">
        <v>26690</v>
      </c>
      <c r="J2775" s="563" t="s">
        <v>109</v>
      </c>
      <c r="K2775" s="563" t="s">
        <v>24001</v>
      </c>
      <c r="L2775" s="563" t="s">
        <v>24001</v>
      </c>
      <c r="M2775" s="563" t="s">
        <v>24001</v>
      </c>
      <c r="N2775" s="563" t="s">
        <v>24001</v>
      </c>
      <c r="O2775" s="564" t="s">
        <v>24001</v>
      </c>
      <c r="P2775" s="564" t="s">
        <v>24001</v>
      </c>
      <c r="Q2775" s="564">
        <v>40308</v>
      </c>
      <c r="R2775" s="564">
        <v>40309.4948842593</v>
      </c>
      <c r="S2775" s="564" t="s">
        <v>31179</v>
      </c>
    </row>
    <row r="2776" spans="1:19" x14ac:dyDescent="0.35">
      <c r="A2776" s="559">
        <v>4155</v>
      </c>
      <c r="B2776" s="563" t="s">
        <v>484</v>
      </c>
      <c r="C2776" s="563" t="s">
        <v>1436</v>
      </c>
      <c r="D2776" s="563" t="s">
        <v>1508</v>
      </c>
      <c r="E2776" s="563" t="s">
        <v>24001</v>
      </c>
      <c r="F2776" s="563" t="s">
        <v>1505</v>
      </c>
      <c r="G2776" s="563" t="s">
        <v>1506</v>
      </c>
      <c r="H2776" s="563" t="s">
        <v>1507</v>
      </c>
      <c r="I2776" s="563" t="s">
        <v>26690</v>
      </c>
      <c r="J2776" s="563" t="s">
        <v>24001</v>
      </c>
      <c r="K2776" s="563" t="s">
        <v>24001</v>
      </c>
      <c r="L2776" s="563" t="s">
        <v>24001</v>
      </c>
      <c r="M2776" s="563" t="s">
        <v>24001</v>
      </c>
      <c r="N2776" s="563" t="s">
        <v>24001</v>
      </c>
      <c r="O2776" s="564" t="s">
        <v>24001</v>
      </c>
      <c r="P2776" s="564" t="s">
        <v>24001</v>
      </c>
      <c r="Q2776" s="564">
        <v>33148</v>
      </c>
      <c r="R2776" s="564"/>
      <c r="S2776" s="564" t="s">
        <v>31180</v>
      </c>
    </row>
    <row r="2777" spans="1:19" x14ac:dyDescent="0.35">
      <c r="A2777" s="559">
        <v>4156</v>
      </c>
      <c r="B2777" s="563" t="s">
        <v>484</v>
      </c>
      <c r="C2777" s="563" t="s">
        <v>1436</v>
      </c>
      <c r="D2777" s="563" t="s">
        <v>1511</v>
      </c>
      <c r="E2777" s="563" t="s">
        <v>24001</v>
      </c>
      <c r="F2777" s="563" t="s">
        <v>1509</v>
      </c>
      <c r="G2777" s="563" t="s">
        <v>1506</v>
      </c>
      <c r="H2777" s="563" t="s">
        <v>1510</v>
      </c>
      <c r="I2777" s="563" t="s">
        <v>26690</v>
      </c>
      <c r="J2777" s="563" t="s">
        <v>24001</v>
      </c>
      <c r="K2777" s="563" t="s">
        <v>24001</v>
      </c>
      <c r="L2777" s="563" t="s">
        <v>24001</v>
      </c>
      <c r="M2777" s="563" t="s">
        <v>24001</v>
      </c>
      <c r="N2777" s="563" t="s">
        <v>24001</v>
      </c>
      <c r="O2777" s="564" t="s">
        <v>24001</v>
      </c>
      <c r="P2777" s="564" t="s">
        <v>24001</v>
      </c>
      <c r="Q2777" s="564">
        <v>33148</v>
      </c>
      <c r="R2777" s="564"/>
      <c r="S2777" s="564" t="s">
        <v>31181</v>
      </c>
    </row>
    <row r="2778" spans="1:19" x14ac:dyDescent="0.35">
      <c r="A2778" s="562">
        <v>4157</v>
      </c>
      <c r="B2778" s="563" t="s">
        <v>484</v>
      </c>
      <c r="C2778" s="563" t="s">
        <v>1436</v>
      </c>
      <c r="D2778" s="563" t="s">
        <v>1515</v>
      </c>
      <c r="E2778" s="563" t="s">
        <v>1512</v>
      </c>
      <c r="F2778" s="563" t="s">
        <v>1513</v>
      </c>
      <c r="G2778" s="563" t="s">
        <v>1506</v>
      </c>
      <c r="H2778" s="563" t="s">
        <v>1514</v>
      </c>
      <c r="I2778" s="563" t="s">
        <v>26690</v>
      </c>
      <c r="J2778" s="563" t="s">
        <v>24001</v>
      </c>
      <c r="K2778" s="563" t="s">
        <v>24001</v>
      </c>
      <c r="L2778" s="563" t="s">
        <v>27597</v>
      </c>
      <c r="M2778" s="563" t="s">
        <v>24001</v>
      </c>
      <c r="N2778" s="563" t="s">
        <v>24001</v>
      </c>
      <c r="O2778" s="564" t="s">
        <v>24001</v>
      </c>
      <c r="P2778" s="564" t="s">
        <v>24001</v>
      </c>
      <c r="Q2778" s="564">
        <v>33148</v>
      </c>
      <c r="R2778" s="564"/>
      <c r="S2778" s="564" t="s">
        <v>31182</v>
      </c>
    </row>
    <row r="2779" spans="1:19" x14ac:dyDescent="0.35">
      <c r="A2779" s="559">
        <v>4158</v>
      </c>
      <c r="B2779" s="563" t="s">
        <v>484</v>
      </c>
      <c r="C2779" s="563" t="s">
        <v>1436</v>
      </c>
      <c r="D2779" s="563" t="s">
        <v>1519</v>
      </c>
      <c r="E2779" s="563" t="s">
        <v>1516</v>
      </c>
      <c r="F2779" s="563" t="s">
        <v>1517</v>
      </c>
      <c r="G2779" s="563" t="s">
        <v>1506</v>
      </c>
      <c r="H2779" s="563" t="s">
        <v>1518</v>
      </c>
      <c r="I2779" s="563" t="s">
        <v>26690</v>
      </c>
      <c r="J2779" s="563" t="s">
        <v>24001</v>
      </c>
      <c r="K2779" s="563" t="s">
        <v>24001</v>
      </c>
      <c r="L2779" s="563" t="s">
        <v>24001</v>
      </c>
      <c r="M2779" s="563" t="s">
        <v>24001</v>
      </c>
      <c r="N2779" s="563" t="s">
        <v>24001</v>
      </c>
      <c r="O2779" s="564" t="s">
        <v>24001</v>
      </c>
      <c r="P2779" s="564" t="s">
        <v>24001</v>
      </c>
      <c r="Q2779" s="564">
        <v>33148</v>
      </c>
      <c r="R2779" s="564"/>
      <c r="S2779" s="564" t="s">
        <v>31183</v>
      </c>
    </row>
    <row r="2780" spans="1:19" x14ac:dyDescent="0.35">
      <c r="A2780" s="559">
        <v>4159</v>
      </c>
      <c r="B2780" s="563" t="s">
        <v>484</v>
      </c>
      <c r="C2780" s="563" t="s">
        <v>1436</v>
      </c>
      <c r="D2780" s="563" t="s">
        <v>1523</v>
      </c>
      <c r="E2780" s="563" t="s">
        <v>1520</v>
      </c>
      <c r="F2780" s="563" t="s">
        <v>1521</v>
      </c>
      <c r="G2780" s="563" t="s">
        <v>1506</v>
      </c>
      <c r="H2780" s="563" t="s">
        <v>1522</v>
      </c>
      <c r="I2780" s="563" t="s">
        <v>26690</v>
      </c>
      <c r="J2780" s="563" t="s">
        <v>24001</v>
      </c>
      <c r="K2780" s="563" t="s">
        <v>24001</v>
      </c>
      <c r="L2780" s="563" t="s">
        <v>24001</v>
      </c>
      <c r="M2780" s="563" t="s">
        <v>24001</v>
      </c>
      <c r="N2780" s="563" t="s">
        <v>24001</v>
      </c>
      <c r="O2780" s="564" t="s">
        <v>24001</v>
      </c>
      <c r="P2780" s="564" t="s">
        <v>24001</v>
      </c>
      <c r="Q2780" s="564">
        <v>33148</v>
      </c>
      <c r="R2780" s="564"/>
      <c r="S2780" s="564" t="s">
        <v>31184</v>
      </c>
    </row>
    <row r="2781" spans="1:19" x14ac:dyDescent="0.35">
      <c r="A2781" s="562">
        <v>4160</v>
      </c>
      <c r="B2781" s="563" t="s">
        <v>484</v>
      </c>
      <c r="C2781" s="563" t="s">
        <v>1436</v>
      </c>
      <c r="D2781" s="563" t="s">
        <v>1527</v>
      </c>
      <c r="E2781" s="563" t="s">
        <v>1524</v>
      </c>
      <c r="F2781" s="563" t="s">
        <v>1525</v>
      </c>
      <c r="G2781" s="563" t="s">
        <v>1506</v>
      </c>
      <c r="H2781" s="563" t="s">
        <v>1526</v>
      </c>
      <c r="I2781" s="563" t="s">
        <v>26690</v>
      </c>
      <c r="J2781" s="563" t="s">
        <v>24001</v>
      </c>
      <c r="K2781" s="563" t="s">
        <v>24001</v>
      </c>
      <c r="L2781" s="563" t="s">
        <v>24001</v>
      </c>
      <c r="M2781" s="563" t="s">
        <v>24001</v>
      </c>
      <c r="N2781" s="563" t="s">
        <v>24001</v>
      </c>
      <c r="O2781" s="564" t="s">
        <v>24001</v>
      </c>
      <c r="P2781" s="564" t="s">
        <v>24001</v>
      </c>
      <c r="Q2781" s="564">
        <v>33148</v>
      </c>
      <c r="R2781" s="564"/>
      <c r="S2781" s="564" t="s">
        <v>31185</v>
      </c>
    </row>
    <row r="2782" spans="1:19" x14ac:dyDescent="0.35">
      <c r="A2782" s="559">
        <v>4161</v>
      </c>
      <c r="B2782" s="563" t="s">
        <v>484</v>
      </c>
      <c r="C2782" s="563" t="s">
        <v>1436</v>
      </c>
      <c r="D2782" s="563" t="s">
        <v>1529</v>
      </c>
      <c r="E2782" s="563" t="s">
        <v>1463</v>
      </c>
      <c r="F2782" s="563" t="s">
        <v>1528</v>
      </c>
      <c r="G2782" s="563" t="s">
        <v>1506</v>
      </c>
      <c r="H2782" s="563" t="s">
        <v>55</v>
      </c>
      <c r="I2782" s="563" t="s">
        <v>26690</v>
      </c>
      <c r="J2782" s="563" t="s">
        <v>24001</v>
      </c>
      <c r="K2782" s="563" t="s">
        <v>24001</v>
      </c>
      <c r="L2782" s="563" t="s">
        <v>24001</v>
      </c>
      <c r="M2782" s="563" t="s">
        <v>24001</v>
      </c>
      <c r="N2782" s="563" t="s">
        <v>24001</v>
      </c>
      <c r="O2782" s="564" t="s">
        <v>24001</v>
      </c>
      <c r="P2782" s="564" t="s">
        <v>24001</v>
      </c>
      <c r="Q2782" s="564">
        <v>33148</v>
      </c>
      <c r="R2782" s="564"/>
      <c r="S2782" s="564" t="s">
        <v>1529</v>
      </c>
    </row>
    <row r="2783" spans="1:19" x14ac:dyDescent="0.35">
      <c r="A2783" s="559">
        <v>4162</v>
      </c>
      <c r="B2783" s="563" t="s">
        <v>484</v>
      </c>
      <c r="C2783" s="563" t="s">
        <v>1436</v>
      </c>
      <c r="D2783" s="563" t="s">
        <v>1533</v>
      </c>
      <c r="E2783" s="563" t="s">
        <v>1530</v>
      </c>
      <c r="F2783" s="563" t="s">
        <v>1531</v>
      </c>
      <c r="G2783" s="563" t="s">
        <v>1506</v>
      </c>
      <c r="H2783" s="563" t="s">
        <v>1532</v>
      </c>
      <c r="I2783" s="563" t="s">
        <v>26690</v>
      </c>
      <c r="J2783" s="563" t="s">
        <v>24001</v>
      </c>
      <c r="K2783" s="563" t="s">
        <v>24001</v>
      </c>
      <c r="L2783" s="563" t="s">
        <v>24001</v>
      </c>
      <c r="M2783" s="563" t="s">
        <v>24001</v>
      </c>
      <c r="N2783" s="563" t="s">
        <v>24001</v>
      </c>
      <c r="O2783" s="564" t="s">
        <v>24001</v>
      </c>
      <c r="P2783" s="564" t="s">
        <v>24001</v>
      </c>
      <c r="Q2783" s="564">
        <v>33148</v>
      </c>
      <c r="R2783" s="564"/>
      <c r="S2783" s="564" t="s">
        <v>31186</v>
      </c>
    </row>
    <row r="2784" spans="1:19" x14ac:dyDescent="0.35">
      <c r="A2784" s="562">
        <v>4163</v>
      </c>
      <c r="B2784" s="563" t="s">
        <v>484</v>
      </c>
      <c r="C2784" s="563" t="s">
        <v>1436</v>
      </c>
      <c r="D2784" s="563" t="s">
        <v>1536</v>
      </c>
      <c r="E2784" s="563" t="s">
        <v>1516</v>
      </c>
      <c r="F2784" s="563" t="s">
        <v>1534</v>
      </c>
      <c r="G2784" s="563" t="s">
        <v>1506</v>
      </c>
      <c r="H2784" s="563" t="s">
        <v>1535</v>
      </c>
      <c r="I2784" s="563" t="s">
        <v>26690</v>
      </c>
      <c r="J2784" s="563" t="s">
        <v>24001</v>
      </c>
      <c r="K2784" s="563" t="s">
        <v>24001</v>
      </c>
      <c r="L2784" s="563" t="s">
        <v>24001</v>
      </c>
      <c r="M2784" s="563" t="s">
        <v>24001</v>
      </c>
      <c r="N2784" s="563" t="s">
        <v>24001</v>
      </c>
      <c r="O2784" s="564" t="s">
        <v>24001</v>
      </c>
      <c r="P2784" s="564" t="s">
        <v>24001</v>
      </c>
      <c r="Q2784" s="564">
        <v>33148</v>
      </c>
      <c r="R2784" s="564"/>
      <c r="S2784" s="564" t="s">
        <v>31187</v>
      </c>
    </row>
    <row r="2785" spans="1:19" x14ac:dyDescent="0.35">
      <c r="A2785" s="559">
        <v>816</v>
      </c>
      <c r="B2785" s="563" t="s">
        <v>484</v>
      </c>
      <c r="C2785" s="563" t="s">
        <v>18666</v>
      </c>
      <c r="D2785" s="563" t="s">
        <v>19002</v>
      </c>
      <c r="E2785" s="563" t="s">
        <v>18998</v>
      </c>
      <c r="F2785" s="563" t="s">
        <v>18999</v>
      </c>
      <c r="G2785" s="563" t="s">
        <v>19000</v>
      </c>
      <c r="H2785" s="563" t="s">
        <v>19001</v>
      </c>
      <c r="I2785" s="563" t="s">
        <v>26690</v>
      </c>
      <c r="J2785" s="563" t="s">
        <v>24001</v>
      </c>
      <c r="K2785" s="563" t="s">
        <v>50</v>
      </c>
      <c r="L2785" s="563" t="s">
        <v>24001</v>
      </c>
      <c r="M2785" s="563" t="s">
        <v>24001</v>
      </c>
      <c r="N2785" s="563" t="s">
        <v>24001</v>
      </c>
      <c r="O2785" s="564" t="s">
        <v>24001</v>
      </c>
      <c r="P2785" s="564" t="s">
        <v>24001</v>
      </c>
      <c r="Q2785" s="564">
        <v>33148</v>
      </c>
      <c r="R2785" s="564"/>
      <c r="S2785" s="564" t="s">
        <v>31188</v>
      </c>
    </row>
    <row r="2786" spans="1:19" x14ac:dyDescent="0.35">
      <c r="A2786" s="559">
        <v>3276</v>
      </c>
      <c r="B2786" s="563" t="s">
        <v>484</v>
      </c>
      <c r="C2786" s="563" t="s">
        <v>8118</v>
      </c>
      <c r="D2786" s="563" t="s">
        <v>8203</v>
      </c>
      <c r="E2786" s="563" t="s">
        <v>8200</v>
      </c>
      <c r="F2786" s="563" t="s">
        <v>8201</v>
      </c>
      <c r="G2786" s="563" t="s">
        <v>8202</v>
      </c>
      <c r="H2786" s="563" t="s">
        <v>5356</v>
      </c>
      <c r="I2786" s="563" t="s">
        <v>26690</v>
      </c>
      <c r="J2786" s="563" t="s">
        <v>24001</v>
      </c>
      <c r="K2786" s="563" t="s">
        <v>24001</v>
      </c>
      <c r="L2786" s="563" t="s">
        <v>24001</v>
      </c>
      <c r="M2786" s="563" t="s">
        <v>24001</v>
      </c>
      <c r="N2786" s="563" t="s">
        <v>24001</v>
      </c>
      <c r="O2786" s="564" t="s">
        <v>24001</v>
      </c>
      <c r="P2786" s="564" t="s">
        <v>24001</v>
      </c>
      <c r="Q2786" s="564">
        <v>33148</v>
      </c>
      <c r="R2786" s="564"/>
      <c r="S2786" s="564" t="s">
        <v>31189</v>
      </c>
    </row>
    <row r="2787" spans="1:19" x14ac:dyDescent="0.35">
      <c r="A2787" s="562">
        <v>3713</v>
      </c>
      <c r="B2787" s="563" t="s">
        <v>484</v>
      </c>
      <c r="C2787" s="563" t="s">
        <v>1745</v>
      </c>
      <c r="D2787" s="563" t="s">
        <v>1792</v>
      </c>
      <c r="E2787" s="563" t="s">
        <v>24001</v>
      </c>
      <c r="F2787" s="563" t="s">
        <v>1789</v>
      </c>
      <c r="G2787" s="563" t="s">
        <v>1790</v>
      </c>
      <c r="H2787" s="563" t="s">
        <v>1791</v>
      </c>
      <c r="I2787" s="563" t="s">
        <v>26690</v>
      </c>
      <c r="J2787" s="563" t="s">
        <v>109</v>
      </c>
      <c r="K2787" s="563" t="s">
        <v>24001</v>
      </c>
      <c r="L2787" s="563" t="s">
        <v>24001</v>
      </c>
      <c r="M2787" s="563" t="s">
        <v>24001</v>
      </c>
      <c r="N2787" s="563" t="s">
        <v>24001</v>
      </c>
      <c r="O2787" s="564" t="s">
        <v>24001</v>
      </c>
      <c r="P2787" s="564" t="s">
        <v>24001</v>
      </c>
      <c r="Q2787" s="564">
        <v>33148</v>
      </c>
      <c r="R2787" s="564"/>
      <c r="S2787" s="564" t="s">
        <v>31190</v>
      </c>
    </row>
    <row r="2788" spans="1:19" x14ac:dyDescent="0.35">
      <c r="A2788" s="559">
        <v>3714</v>
      </c>
      <c r="B2788" s="563" t="s">
        <v>484</v>
      </c>
      <c r="C2788" s="563" t="s">
        <v>1745</v>
      </c>
      <c r="D2788" s="563" t="s">
        <v>1794</v>
      </c>
      <c r="E2788" s="563" t="s">
        <v>1790</v>
      </c>
      <c r="F2788" s="563" t="s">
        <v>1793</v>
      </c>
      <c r="G2788" s="563" t="s">
        <v>1790</v>
      </c>
      <c r="H2788" s="563" t="s">
        <v>55</v>
      </c>
      <c r="I2788" s="563" t="s">
        <v>26690</v>
      </c>
      <c r="J2788" s="563" t="s">
        <v>109</v>
      </c>
      <c r="K2788" s="563" t="s">
        <v>24001</v>
      </c>
      <c r="L2788" s="563" t="s">
        <v>24001</v>
      </c>
      <c r="M2788" s="563" t="s">
        <v>24001</v>
      </c>
      <c r="N2788" s="563" t="s">
        <v>24001</v>
      </c>
      <c r="O2788" s="564" t="s">
        <v>24001</v>
      </c>
      <c r="P2788" s="564" t="s">
        <v>24001</v>
      </c>
      <c r="Q2788" s="564">
        <v>34303</v>
      </c>
      <c r="R2788" s="564"/>
      <c r="S2788" s="564" t="s">
        <v>1794</v>
      </c>
    </row>
    <row r="2789" spans="1:19" x14ac:dyDescent="0.35">
      <c r="A2789" s="559">
        <v>3715</v>
      </c>
      <c r="B2789" s="563" t="s">
        <v>484</v>
      </c>
      <c r="C2789" s="563" t="s">
        <v>1745</v>
      </c>
      <c r="D2789" s="563" t="s">
        <v>1798</v>
      </c>
      <c r="E2789" s="563" t="s">
        <v>1795</v>
      </c>
      <c r="F2789" s="563" t="s">
        <v>1796</v>
      </c>
      <c r="G2789" s="563" t="s">
        <v>1790</v>
      </c>
      <c r="H2789" s="563" t="s">
        <v>1797</v>
      </c>
      <c r="I2789" s="563" t="s">
        <v>26690</v>
      </c>
      <c r="J2789" s="563" t="s">
        <v>109</v>
      </c>
      <c r="K2789" s="563" t="s">
        <v>24001</v>
      </c>
      <c r="L2789" s="563" t="s">
        <v>24001</v>
      </c>
      <c r="M2789" s="563" t="s">
        <v>24001</v>
      </c>
      <c r="N2789" s="563" t="s">
        <v>24001</v>
      </c>
      <c r="O2789" s="564" t="s">
        <v>24001</v>
      </c>
      <c r="P2789" s="564" t="s">
        <v>24001</v>
      </c>
      <c r="Q2789" s="564">
        <v>33148</v>
      </c>
      <c r="R2789" s="564">
        <v>34058</v>
      </c>
      <c r="S2789" s="564" t="s">
        <v>31191</v>
      </c>
    </row>
    <row r="2790" spans="1:19" x14ac:dyDescent="0.35">
      <c r="A2790" s="562">
        <v>3407</v>
      </c>
      <c r="B2790" s="563" t="s">
        <v>484</v>
      </c>
      <c r="C2790" s="563" t="s">
        <v>1370</v>
      </c>
      <c r="D2790" s="563" t="s">
        <v>1387</v>
      </c>
      <c r="E2790" s="563" t="s">
        <v>1383</v>
      </c>
      <c r="F2790" s="563" t="s">
        <v>1384</v>
      </c>
      <c r="G2790" s="563" t="s">
        <v>1385</v>
      </c>
      <c r="H2790" s="563" t="s">
        <v>1386</v>
      </c>
      <c r="I2790" s="563" t="s">
        <v>26690</v>
      </c>
      <c r="J2790" s="563" t="s">
        <v>24001</v>
      </c>
      <c r="K2790" s="563" t="s">
        <v>24001</v>
      </c>
      <c r="L2790" s="563" t="s">
        <v>24001</v>
      </c>
      <c r="M2790" s="563" t="s">
        <v>24001</v>
      </c>
      <c r="N2790" s="563" t="s">
        <v>24001</v>
      </c>
      <c r="O2790" s="564" t="s">
        <v>24001</v>
      </c>
      <c r="P2790" s="564" t="s">
        <v>24001</v>
      </c>
      <c r="Q2790" s="564">
        <v>33148</v>
      </c>
      <c r="R2790" s="564"/>
      <c r="S2790" s="564" t="s">
        <v>31192</v>
      </c>
    </row>
    <row r="2791" spans="1:19" x14ac:dyDescent="0.35">
      <c r="A2791" s="559">
        <v>3408</v>
      </c>
      <c r="B2791" s="563" t="s">
        <v>484</v>
      </c>
      <c r="C2791" s="563" t="s">
        <v>1370</v>
      </c>
      <c r="D2791" s="563" t="s">
        <v>1391</v>
      </c>
      <c r="E2791" s="563" t="s">
        <v>1388</v>
      </c>
      <c r="F2791" s="563" t="s">
        <v>1389</v>
      </c>
      <c r="G2791" s="563" t="s">
        <v>1385</v>
      </c>
      <c r="H2791" s="563" t="s">
        <v>1390</v>
      </c>
      <c r="I2791" s="563" t="s">
        <v>26690</v>
      </c>
      <c r="J2791" s="563" t="s">
        <v>24001</v>
      </c>
      <c r="K2791" s="563" t="s">
        <v>24001</v>
      </c>
      <c r="L2791" s="563" t="s">
        <v>24001</v>
      </c>
      <c r="M2791" s="563" t="s">
        <v>24001</v>
      </c>
      <c r="N2791" s="563" t="s">
        <v>24001</v>
      </c>
      <c r="O2791" s="564" t="s">
        <v>24001</v>
      </c>
      <c r="P2791" s="564" t="s">
        <v>24001</v>
      </c>
      <c r="Q2791" s="564">
        <v>33148</v>
      </c>
      <c r="R2791" s="564"/>
      <c r="S2791" s="564" t="s">
        <v>31193</v>
      </c>
    </row>
    <row r="2792" spans="1:19" x14ac:dyDescent="0.35">
      <c r="A2792" s="559">
        <v>3409</v>
      </c>
      <c r="B2792" s="563" t="s">
        <v>484</v>
      </c>
      <c r="C2792" s="563" t="s">
        <v>1370</v>
      </c>
      <c r="D2792" s="563" t="s">
        <v>1394</v>
      </c>
      <c r="E2792" s="563" t="s">
        <v>1392</v>
      </c>
      <c r="F2792" s="563" t="s">
        <v>1393</v>
      </c>
      <c r="G2792" s="563" t="s">
        <v>1385</v>
      </c>
      <c r="H2792" s="563" t="s">
        <v>55</v>
      </c>
      <c r="I2792" s="563" t="s">
        <v>26690</v>
      </c>
      <c r="J2792" s="563" t="s">
        <v>24001</v>
      </c>
      <c r="K2792" s="563" t="s">
        <v>24001</v>
      </c>
      <c r="L2792" s="563" t="s">
        <v>24001</v>
      </c>
      <c r="M2792" s="563" t="s">
        <v>24001</v>
      </c>
      <c r="N2792" s="563" t="s">
        <v>24001</v>
      </c>
      <c r="O2792" s="564" t="s">
        <v>24001</v>
      </c>
      <c r="P2792" s="564" t="s">
        <v>24001</v>
      </c>
      <c r="Q2792" s="564">
        <v>33148</v>
      </c>
      <c r="R2792" s="564"/>
      <c r="S2792" s="564" t="s">
        <v>1394</v>
      </c>
    </row>
    <row r="2793" spans="1:19" x14ac:dyDescent="0.35">
      <c r="A2793" s="562">
        <v>3410</v>
      </c>
      <c r="B2793" s="563" t="s">
        <v>484</v>
      </c>
      <c r="C2793" s="563" t="s">
        <v>1370</v>
      </c>
      <c r="D2793" s="563" t="s">
        <v>1398</v>
      </c>
      <c r="E2793" s="563" t="s">
        <v>1395</v>
      </c>
      <c r="F2793" s="563" t="s">
        <v>1396</v>
      </c>
      <c r="G2793" s="563" t="s">
        <v>1385</v>
      </c>
      <c r="H2793" s="563" t="s">
        <v>1397</v>
      </c>
      <c r="I2793" s="563" t="s">
        <v>26690</v>
      </c>
      <c r="J2793" s="563" t="s">
        <v>24001</v>
      </c>
      <c r="K2793" s="563" t="s">
        <v>24001</v>
      </c>
      <c r="L2793" s="563" t="s">
        <v>24001</v>
      </c>
      <c r="M2793" s="563" t="s">
        <v>24001</v>
      </c>
      <c r="N2793" s="563" t="s">
        <v>24001</v>
      </c>
      <c r="O2793" s="564" t="s">
        <v>24001</v>
      </c>
      <c r="P2793" s="564" t="s">
        <v>24001</v>
      </c>
      <c r="Q2793" s="564">
        <v>33148</v>
      </c>
      <c r="R2793" s="564"/>
      <c r="S2793" s="564" t="s">
        <v>31194</v>
      </c>
    </row>
    <row r="2794" spans="1:19" x14ac:dyDescent="0.35">
      <c r="A2794" s="559">
        <v>3411</v>
      </c>
      <c r="B2794" s="563" t="s">
        <v>484</v>
      </c>
      <c r="C2794" s="563" t="s">
        <v>1370</v>
      </c>
      <c r="D2794" s="563" t="s">
        <v>1402</v>
      </c>
      <c r="E2794" s="563" t="s">
        <v>1399</v>
      </c>
      <c r="F2794" s="563" t="s">
        <v>1400</v>
      </c>
      <c r="G2794" s="563" t="s">
        <v>1385</v>
      </c>
      <c r="H2794" s="563" t="s">
        <v>1401</v>
      </c>
      <c r="I2794" s="563" t="s">
        <v>26690</v>
      </c>
      <c r="J2794" s="563" t="s">
        <v>24001</v>
      </c>
      <c r="K2794" s="563" t="s">
        <v>24001</v>
      </c>
      <c r="L2794" s="563" t="s">
        <v>24001</v>
      </c>
      <c r="M2794" s="563" t="s">
        <v>24001</v>
      </c>
      <c r="N2794" s="563" t="s">
        <v>24001</v>
      </c>
      <c r="O2794" s="564" t="s">
        <v>24001</v>
      </c>
      <c r="P2794" s="564" t="s">
        <v>24001</v>
      </c>
      <c r="Q2794" s="564">
        <v>33148</v>
      </c>
      <c r="R2794" s="564"/>
      <c r="S2794" s="564" t="s">
        <v>31195</v>
      </c>
    </row>
    <row r="2795" spans="1:19" x14ac:dyDescent="0.35">
      <c r="A2795" s="559">
        <v>6086</v>
      </c>
      <c r="B2795" s="563" t="s">
        <v>484</v>
      </c>
      <c r="C2795" s="563" t="s">
        <v>1370</v>
      </c>
      <c r="D2795" s="563" t="s">
        <v>1406</v>
      </c>
      <c r="E2795" s="563" t="s">
        <v>1403</v>
      </c>
      <c r="F2795" s="563" t="s">
        <v>1404</v>
      </c>
      <c r="G2795" s="563" t="s">
        <v>1405</v>
      </c>
      <c r="H2795" s="563" t="s">
        <v>55</v>
      </c>
      <c r="I2795" s="563" t="s">
        <v>26690</v>
      </c>
      <c r="J2795" s="563" t="s">
        <v>24001</v>
      </c>
      <c r="K2795" s="563" t="s">
        <v>24001</v>
      </c>
      <c r="L2795" s="563" t="s">
        <v>24001</v>
      </c>
      <c r="M2795" s="563" t="s">
        <v>24001</v>
      </c>
      <c r="N2795" s="563" t="s">
        <v>24001</v>
      </c>
      <c r="O2795" s="564" t="s">
        <v>24001</v>
      </c>
      <c r="P2795" s="564" t="s">
        <v>24001</v>
      </c>
      <c r="Q2795" s="564">
        <v>33148</v>
      </c>
      <c r="R2795" s="564"/>
      <c r="S2795" s="564" t="s">
        <v>1406</v>
      </c>
    </row>
    <row r="2796" spans="1:19" x14ac:dyDescent="0.35">
      <c r="A2796" s="562">
        <v>4476</v>
      </c>
      <c r="B2796" s="563" t="s">
        <v>484</v>
      </c>
      <c r="C2796" s="563" t="s">
        <v>11038</v>
      </c>
      <c r="D2796" s="563" t="s">
        <v>27221</v>
      </c>
      <c r="E2796" s="563" t="s">
        <v>11079</v>
      </c>
      <c r="F2796" s="563" t="s">
        <v>11080</v>
      </c>
      <c r="G2796" s="563" t="s">
        <v>27222</v>
      </c>
      <c r="H2796" s="563" t="s">
        <v>5461</v>
      </c>
      <c r="I2796" s="563" t="s">
        <v>26690</v>
      </c>
      <c r="J2796" s="563" t="s">
        <v>24001</v>
      </c>
      <c r="K2796" s="563" t="s">
        <v>24001</v>
      </c>
      <c r="L2796" s="563" t="s">
        <v>24001</v>
      </c>
      <c r="M2796" s="563" t="s">
        <v>24001</v>
      </c>
      <c r="N2796" s="563" t="s">
        <v>24001</v>
      </c>
      <c r="O2796" s="564" t="s">
        <v>24001</v>
      </c>
      <c r="P2796" s="564" t="s">
        <v>24001</v>
      </c>
      <c r="Q2796" s="564">
        <v>33148</v>
      </c>
      <c r="R2796" s="564">
        <v>44546.729351851798</v>
      </c>
      <c r="S2796" s="564" t="s">
        <v>31196</v>
      </c>
    </row>
    <row r="2797" spans="1:19" x14ac:dyDescent="0.35">
      <c r="A2797" s="559">
        <v>5450</v>
      </c>
      <c r="B2797" s="563" t="s">
        <v>484</v>
      </c>
      <c r="C2797" s="563" t="s">
        <v>28883</v>
      </c>
      <c r="D2797" s="563" t="s">
        <v>14192</v>
      </c>
      <c r="E2797" s="563" t="s">
        <v>14188</v>
      </c>
      <c r="F2797" s="563" t="s">
        <v>14189</v>
      </c>
      <c r="G2797" s="563" t="s">
        <v>14190</v>
      </c>
      <c r="H2797" s="563" t="s">
        <v>14191</v>
      </c>
      <c r="I2797" s="563" t="s">
        <v>26690</v>
      </c>
      <c r="J2797" s="563" t="s">
        <v>24001</v>
      </c>
      <c r="K2797" s="563" t="s">
        <v>62</v>
      </c>
      <c r="L2797" s="563" t="s">
        <v>27598</v>
      </c>
      <c r="M2797" s="563" t="s">
        <v>24001</v>
      </c>
      <c r="N2797" s="563" t="s">
        <v>24001</v>
      </c>
      <c r="O2797" s="564" t="s">
        <v>24001</v>
      </c>
      <c r="P2797" s="564" t="s">
        <v>24001</v>
      </c>
      <c r="Q2797" s="564">
        <v>33148</v>
      </c>
      <c r="R2797" s="564">
        <v>38390</v>
      </c>
      <c r="S2797" s="564" t="s">
        <v>31197</v>
      </c>
    </row>
    <row r="2798" spans="1:19" x14ac:dyDescent="0.35">
      <c r="A2798" s="559">
        <v>5451</v>
      </c>
      <c r="B2798" s="563" t="s">
        <v>484</v>
      </c>
      <c r="C2798" s="563" t="s">
        <v>28883</v>
      </c>
      <c r="D2798" s="563" t="s">
        <v>14196</v>
      </c>
      <c r="E2798" s="563" t="s">
        <v>14193</v>
      </c>
      <c r="F2798" s="563" t="s">
        <v>14194</v>
      </c>
      <c r="G2798" s="563" t="s">
        <v>14190</v>
      </c>
      <c r="H2798" s="563" t="s">
        <v>14195</v>
      </c>
      <c r="I2798" s="563" t="s">
        <v>26690</v>
      </c>
      <c r="J2798" s="563" t="s">
        <v>24001</v>
      </c>
      <c r="K2798" s="563" t="s">
        <v>24001</v>
      </c>
      <c r="L2798" s="563" t="s">
        <v>27659</v>
      </c>
      <c r="M2798" s="563" t="s">
        <v>24001</v>
      </c>
      <c r="N2798" s="563" t="s">
        <v>24001</v>
      </c>
      <c r="O2798" s="564" t="s">
        <v>24001</v>
      </c>
      <c r="P2798" s="564" t="s">
        <v>24001</v>
      </c>
      <c r="Q2798" s="564">
        <v>33148</v>
      </c>
      <c r="R2798" s="564"/>
      <c r="S2798" s="564" t="s">
        <v>31198</v>
      </c>
    </row>
    <row r="2799" spans="1:19" x14ac:dyDescent="0.35">
      <c r="A2799" s="562">
        <v>5452</v>
      </c>
      <c r="B2799" s="563" t="s">
        <v>484</v>
      </c>
      <c r="C2799" s="563" t="s">
        <v>28883</v>
      </c>
      <c r="D2799" s="563" t="s">
        <v>14198</v>
      </c>
      <c r="E2799" s="563" t="s">
        <v>14190</v>
      </c>
      <c r="F2799" s="563" t="s">
        <v>14197</v>
      </c>
      <c r="G2799" s="563" t="s">
        <v>14190</v>
      </c>
      <c r="H2799" s="563" t="s">
        <v>55</v>
      </c>
      <c r="I2799" s="563" t="s">
        <v>26690</v>
      </c>
      <c r="J2799" s="563" t="s">
        <v>24001</v>
      </c>
      <c r="K2799" s="563" t="s">
        <v>24001</v>
      </c>
      <c r="L2799" s="563" t="s">
        <v>24001</v>
      </c>
      <c r="M2799" s="563" t="s">
        <v>24001</v>
      </c>
      <c r="N2799" s="563" t="s">
        <v>24001</v>
      </c>
      <c r="O2799" s="564" t="s">
        <v>24001</v>
      </c>
      <c r="P2799" s="564" t="s">
        <v>24001</v>
      </c>
      <c r="Q2799" s="564">
        <v>33148</v>
      </c>
      <c r="R2799" s="564"/>
      <c r="S2799" s="564" t="s">
        <v>14198</v>
      </c>
    </row>
    <row r="2800" spans="1:19" x14ac:dyDescent="0.35">
      <c r="A2800" s="559">
        <v>5453</v>
      </c>
      <c r="B2800" s="563" t="s">
        <v>484</v>
      </c>
      <c r="C2800" s="563" t="s">
        <v>28883</v>
      </c>
      <c r="D2800" s="563" t="s">
        <v>14202</v>
      </c>
      <c r="E2800" s="563" t="s">
        <v>14199</v>
      </c>
      <c r="F2800" s="563" t="s">
        <v>14200</v>
      </c>
      <c r="G2800" s="563" t="s">
        <v>14201</v>
      </c>
      <c r="H2800" s="563" t="s">
        <v>2790</v>
      </c>
      <c r="I2800" s="563" t="s">
        <v>26690</v>
      </c>
      <c r="J2800" s="563" t="s">
        <v>24001</v>
      </c>
      <c r="K2800" s="563" t="s">
        <v>62</v>
      </c>
      <c r="L2800" s="563" t="s">
        <v>24001</v>
      </c>
      <c r="M2800" s="563" t="s">
        <v>24001</v>
      </c>
      <c r="N2800" s="563" t="s">
        <v>24001</v>
      </c>
      <c r="O2800" s="564" t="s">
        <v>24001</v>
      </c>
      <c r="P2800" s="564" t="s">
        <v>24001</v>
      </c>
      <c r="Q2800" s="564">
        <v>33148</v>
      </c>
      <c r="R2800" s="564"/>
      <c r="S2800" s="564" t="s">
        <v>31199</v>
      </c>
    </row>
    <row r="2801" spans="1:19" x14ac:dyDescent="0.35">
      <c r="A2801" s="559">
        <v>1207</v>
      </c>
      <c r="B2801" s="563" t="s">
        <v>484</v>
      </c>
      <c r="C2801" s="563" t="s">
        <v>28929</v>
      </c>
      <c r="D2801" s="563" t="s">
        <v>17723</v>
      </c>
      <c r="E2801" s="563" t="s">
        <v>17720</v>
      </c>
      <c r="F2801" s="563" t="s">
        <v>17721</v>
      </c>
      <c r="G2801" s="563" t="s">
        <v>17722</v>
      </c>
      <c r="H2801" s="563" t="s">
        <v>3197</v>
      </c>
      <c r="I2801" s="563" t="s">
        <v>26690</v>
      </c>
      <c r="J2801" s="563" t="s">
        <v>109</v>
      </c>
      <c r="K2801" s="563" t="s">
        <v>24001</v>
      </c>
      <c r="L2801" s="563" t="s">
        <v>24001</v>
      </c>
      <c r="M2801" s="563" t="s">
        <v>24001</v>
      </c>
      <c r="N2801" s="563" t="s">
        <v>24001</v>
      </c>
      <c r="O2801" s="564" t="s">
        <v>24001</v>
      </c>
      <c r="P2801" s="564" t="s">
        <v>24001</v>
      </c>
      <c r="Q2801" s="564">
        <v>33148</v>
      </c>
      <c r="R2801" s="564"/>
      <c r="S2801" s="564" t="s">
        <v>31200</v>
      </c>
    </row>
    <row r="2802" spans="1:19" x14ac:dyDescent="0.35">
      <c r="A2802" s="562">
        <v>1595</v>
      </c>
      <c r="B2802" s="563" t="s">
        <v>484</v>
      </c>
      <c r="C2802" s="563" t="s">
        <v>727</v>
      </c>
      <c r="D2802" s="563" t="s">
        <v>907</v>
      </c>
      <c r="E2802" s="563" t="s">
        <v>903</v>
      </c>
      <c r="F2802" s="563" t="s">
        <v>904</v>
      </c>
      <c r="G2802" s="563" t="s">
        <v>905</v>
      </c>
      <c r="H2802" s="563" t="s">
        <v>906</v>
      </c>
      <c r="I2802" s="563" t="s">
        <v>26690</v>
      </c>
      <c r="J2802" s="563" t="s">
        <v>24001</v>
      </c>
      <c r="K2802" s="563" t="s">
        <v>62</v>
      </c>
      <c r="L2802" s="563" t="s">
        <v>24001</v>
      </c>
      <c r="M2802" s="563" t="s">
        <v>24001</v>
      </c>
      <c r="N2802" s="563" t="s">
        <v>24001</v>
      </c>
      <c r="O2802" s="564" t="s">
        <v>24001</v>
      </c>
      <c r="P2802" s="564" t="s">
        <v>24001</v>
      </c>
      <c r="Q2802" s="564">
        <v>33148</v>
      </c>
      <c r="R2802" s="564"/>
      <c r="S2802" s="564" t="s">
        <v>31201</v>
      </c>
    </row>
    <row r="2803" spans="1:19" x14ac:dyDescent="0.35">
      <c r="A2803" s="559">
        <v>1596</v>
      </c>
      <c r="B2803" s="563" t="s">
        <v>484</v>
      </c>
      <c r="C2803" s="563" t="s">
        <v>727</v>
      </c>
      <c r="D2803" s="563" t="s">
        <v>911</v>
      </c>
      <c r="E2803" s="563" t="s">
        <v>24001</v>
      </c>
      <c r="F2803" s="563" t="s">
        <v>909</v>
      </c>
      <c r="G2803" s="563" t="s">
        <v>905</v>
      </c>
      <c r="H2803" s="563" t="s">
        <v>910</v>
      </c>
      <c r="I2803" s="563" t="s">
        <v>26690</v>
      </c>
      <c r="J2803" s="563" t="s">
        <v>109</v>
      </c>
      <c r="K2803" s="563" t="s">
        <v>24001</v>
      </c>
      <c r="L2803" s="563" t="s">
        <v>24001</v>
      </c>
      <c r="M2803" s="563" t="s">
        <v>24001</v>
      </c>
      <c r="N2803" s="563" t="s">
        <v>24001</v>
      </c>
      <c r="O2803" s="564" t="s">
        <v>24001</v>
      </c>
      <c r="P2803" s="564" t="s">
        <v>24001</v>
      </c>
      <c r="Q2803" s="564">
        <v>38413</v>
      </c>
      <c r="R2803" s="564"/>
      <c r="S2803" s="564" t="s">
        <v>31202</v>
      </c>
    </row>
    <row r="2804" spans="1:19" x14ac:dyDescent="0.35">
      <c r="A2804" s="559">
        <v>1597</v>
      </c>
      <c r="B2804" s="563" t="s">
        <v>484</v>
      </c>
      <c r="C2804" s="563" t="s">
        <v>727</v>
      </c>
      <c r="D2804" s="563" t="s">
        <v>915</v>
      </c>
      <c r="E2804" s="563" t="s">
        <v>912</v>
      </c>
      <c r="F2804" s="563" t="s">
        <v>913</v>
      </c>
      <c r="G2804" s="563" t="s">
        <v>905</v>
      </c>
      <c r="H2804" s="563" t="s">
        <v>914</v>
      </c>
      <c r="I2804" s="563" t="s">
        <v>26690</v>
      </c>
      <c r="J2804" s="563" t="s">
        <v>24001</v>
      </c>
      <c r="K2804" s="563" t="s">
        <v>24001</v>
      </c>
      <c r="L2804" s="563" t="s">
        <v>24001</v>
      </c>
      <c r="M2804" s="563" t="s">
        <v>24001</v>
      </c>
      <c r="N2804" s="563" t="s">
        <v>24001</v>
      </c>
      <c r="O2804" s="564" t="s">
        <v>24001</v>
      </c>
      <c r="P2804" s="564" t="s">
        <v>24001</v>
      </c>
      <c r="Q2804" s="564">
        <v>33148</v>
      </c>
      <c r="R2804" s="564"/>
      <c r="S2804" s="564" t="s">
        <v>31203</v>
      </c>
    </row>
    <row r="2805" spans="1:19" x14ac:dyDescent="0.35">
      <c r="A2805" s="562">
        <v>1598</v>
      </c>
      <c r="B2805" s="563" t="s">
        <v>484</v>
      </c>
      <c r="C2805" s="563" t="s">
        <v>727</v>
      </c>
      <c r="D2805" s="563" t="s">
        <v>918</v>
      </c>
      <c r="E2805" s="563" t="s">
        <v>24001</v>
      </c>
      <c r="F2805" s="563" t="s">
        <v>916</v>
      </c>
      <c r="G2805" s="563" t="s">
        <v>905</v>
      </c>
      <c r="H2805" s="563" t="s">
        <v>917</v>
      </c>
      <c r="I2805" s="563" t="s">
        <v>26690</v>
      </c>
      <c r="J2805" s="563" t="s">
        <v>109</v>
      </c>
      <c r="K2805" s="563" t="s">
        <v>24001</v>
      </c>
      <c r="L2805" s="563" t="s">
        <v>24001</v>
      </c>
      <c r="M2805" s="563" t="s">
        <v>24001</v>
      </c>
      <c r="N2805" s="563" t="s">
        <v>24001</v>
      </c>
      <c r="O2805" s="564" t="s">
        <v>24001</v>
      </c>
      <c r="P2805" s="564" t="s">
        <v>24001</v>
      </c>
      <c r="Q2805" s="564">
        <v>38413</v>
      </c>
      <c r="R2805" s="564"/>
      <c r="S2805" s="564" t="s">
        <v>31204</v>
      </c>
    </row>
    <row r="2806" spans="1:19" x14ac:dyDescent="0.35">
      <c r="A2806" s="559">
        <v>1599</v>
      </c>
      <c r="B2806" s="563" t="s">
        <v>484</v>
      </c>
      <c r="C2806" s="563" t="s">
        <v>727</v>
      </c>
      <c r="D2806" s="563" t="s">
        <v>922</v>
      </c>
      <c r="E2806" s="563" t="s">
        <v>919</v>
      </c>
      <c r="F2806" s="563" t="s">
        <v>920</v>
      </c>
      <c r="G2806" s="563" t="s">
        <v>905</v>
      </c>
      <c r="H2806" s="563" t="s">
        <v>921</v>
      </c>
      <c r="I2806" s="563" t="s">
        <v>26690</v>
      </c>
      <c r="J2806" s="563" t="s">
        <v>24001</v>
      </c>
      <c r="K2806" s="563" t="s">
        <v>24001</v>
      </c>
      <c r="L2806" s="563" t="s">
        <v>24001</v>
      </c>
      <c r="M2806" s="563" t="s">
        <v>24001</v>
      </c>
      <c r="N2806" s="563" t="s">
        <v>24001</v>
      </c>
      <c r="O2806" s="564" t="s">
        <v>24001</v>
      </c>
      <c r="P2806" s="564" t="s">
        <v>24001</v>
      </c>
      <c r="Q2806" s="564">
        <v>33148</v>
      </c>
      <c r="R2806" s="564"/>
      <c r="S2806" s="564" t="s">
        <v>31205</v>
      </c>
    </row>
    <row r="2807" spans="1:19" x14ac:dyDescent="0.35">
      <c r="A2807" s="559">
        <v>1600</v>
      </c>
      <c r="B2807" s="563" t="s">
        <v>484</v>
      </c>
      <c r="C2807" s="563" t="s">
        <v>727</v>
      </c>
      <c r="D2807" s="563" t="s">
        <v>926</v>
      </c>
      <c r="E2807" s="563" t="s">
        <v>923</v>
      </c>
      <c r="F2807" s="563" t="s">
        <v>924</v>
      </c>
      <c r="G2807" s="563" t="s">
        <v>905</v>
      </c>
      <c r="H2807" s="563" t="s">
        <v>925</v>
      </c>
      <c r="I2807" s="563" t="s">
        <v>26730</v>
      </c>
      <c r="J2807" s="563" t="s">
        <v>109</v>
      </c>
      <c r="K2807" s="563" t="s">
        <v>24001</v>
      </c>
      <c r="L2807" s="563" t="s">
        <v>24001</v>
      </c>
      <c r="M2807" s="563" t="s">
        <v>24001</v>
      </c>
      <c r="N2807" s="563" t="s">
        <v>24001</v>
      </c>
      <c r="O2807" s="564" t="s">
        <v>24001</v>
      </c>
      <c r="P2807" s="564" t="s">
        <v>24001</v>
      </c>
      <c r="Q2807" s="564">
        <v>33148</v>
      </c>
      <c r="R2807" s="564">
        <v>35662</v>
      </c>
      <c r="S2807" s="564" t="s">
        <v>31206</v>
      </c>
    </row>
    <row r="2808" spans="1:19" x14ac:dyDescent="0.35">
      <c r="A2808" s="562">
        <v>1601</v>
      </c>
      <c r="B2808" s="563" t="s">
        <v>484</v>
      </c>
      <c r="C2808" s="563" t="s">
        <v>727</v>
      </c>
      <c r="D2808" s="563" t="s">
        <v>930</v>
      </c>
      <c r="E2808" s="563" t="s">
        <v>927</v>
      </c>
      <c r="F2808" s="563" t="s">
        <v>928</v>
      </c>
      <c r="G2808" s="563" t="s">
        <v>905</v>
      </c>
      <c r="H2808" s="563" t="s">
        <v>929</v>
      </c>
      <c r="I2808" s="563" t="s">
        <v>26690</v>
      </c>
      <c r="J2808" s="563" t="s">
        <v>24001</v>
      </c>
      <c r="K2808" s="563" t="s">
        <v>24001</v>
      </c>
      <c r="L2808" s="563" t="s">
        <v>24001</v>
      </c>
      <c r="M2808" s="563" t="s">
        <v>24001</v>
      </c>
      <c r="N2808" s="563" t="s">
        <v>24001</v>
      </c>
      <c r="O2808" s="564" t="s">
        <v>24001</v>
      </c>
      <c r="P2808" s="564" t="s">
        <v>24001</v>
      </c>
      <c r="Q2808" s="564">
        <v>33148</v>
      </c>
      <c r="R2808" s="564"/>
      <c r="S2808" s="564" t="s">
        <v>31207</v>
      </c>
    </row>
    <row r="2809" spans="1:19" x14ac:dyDescent="0.35">
      <c r="A2809" s="559">
        <v>1602</v>
      </c>
      <c r="B2809" s="563" t="s">
        <v>484</v>
      </c>
      <c r="C2809" s="563" t="s">
        <v>727</v>
      </c>
      <c r="D2809" s="563" t="s">
        <v>933</v>
      </c>
      <c r="E2809" s="563" t="s">
        <v>24001</v>
      </c>
      <c r="F2809" s="563" t="s">
        <v>931</v>
      </c>
      <c r="G2809" s="563" t="s">
        <v>905</v>
      </c>
      <c r="H2809" s="563" t="s">
        <v>932</v>
      </c>
      <c r="I2809" s="563" t="s">
        <v>26690</v>
      </c>
      <c r="J2809" s="563" t="s">
        <v>109</v>
      </c>
      <c r="K2809" s="563" t="s">
        <v>24001</v>
      </c>
      <c r="L2809" s="563" t="s">
        <v>24001</v>
      </c>
      <c r="M2809" s="563" t="s">
        <v>24001</v>
      </c>
      <c r="N2809" s="563" t="s">
        <v>24001</v>
      </c>
      <c r="O2809" s="564" t="s">
        <v>24001</v>
      </c>
      <c r="P2809" s="564" t="s">
        <v>24001</v>
      </c>
      <c r="Q2809" s="564">
        <v>33148</v>
      </c>
      <c r="R2809" s="564">
        <v>38420</v>
      </c>
      <c r="S2809" s="564" t="s">
        <v>31208</v>
      </c>
    </row>
    <row r="2810" spans="1:19" x14ac:dyDescent="0.35">
      <c r="A2810" s="559">
        <v>1603</v>
      </c>
      <c r="B2810" s="563" t="s">
        <v>484</v>
      </c>
      <c r="C2810" s="563" t="s">
        <v>727</v>
      </c>
      <c r="D2810" s="563" t="s">
        <v>937</v>
      </c>
      <c r="E2810" s="563" t="s">
        <v>934</v>
      </c>
      <c r="F2810" s="563" t="s">
        <v>935</v>
      </c>
      <c r="G2810" s="563" t="s">
        <v>905</v>
      </c>
      <c r="H2810" s="563" t="s">
        <v>936</v>
      </c>
      <c r="I2810" s="563" t="s">
        <v>26690</v>
      </c>
      <c r="J2810" s="563" t="s">
        <v>24001</v>
      </c>
      <c r="K2810" s="563" t="s">
        <v>24001</v>
      </c>
      <c r="L2810" s="563" t="s">
        <v>24001</v>
      </c>
      <c r="M2810" s="563" t="s">
        <v>24001</v>
      </c>
      <c r="N2810" s="563" t="s">
        <v>24001</v>
      </c>
      <c r="O2810" s="564" t="s">
        <v>24001</v>
      </c>
      <c r="P2810" s="564" t="s">
        <v>24001</v>
      </c>
      <c r="Q2810" s="564">
        <v>33148</v>
      </c>
      <c r="R2810" s="564"/>
      <c r="S2810" s="564" t="s">
        <v>31209</v>
      </c>
    </row>
    <row r="2811" spans="1:19" x14ac:dyDescent="0.35">
      <c r="A2811" s="562">
        <v>1604</v>
      </c>
      <c r="B2811" s="563" t="s">
        <v>484</v>
      </c>
      <c r="C2811" s="563" t="s">
        <v>727</v>
      </c>
      <c r="D2811" s="563" t="s">
        <v>31210</v>
      </c>
      <c r="E2811" s="563" t="s">
        <v>31211</v>
      </c>
      <c r="F2811" s="563" t="s">
        <v>31212</v>
      </c>
      <c r="G2811" s="563" t="s">
        <v>905</v>
      </c>
      <c r="H2811" s="563" t="s">
        <v>31213</v>
      </c>
      <c r="I2811" s="563" t="s">
        <v>26690</v>
      </c>
      <c r="J2811" s="563" t="s">
        <v>109</v>
      </c>
      <c r="K2811" s="563" t="s">
        <v>24001</v>
      </c>
      <c r="L2811" s="563" t="s">
        <v>24001</v>
      </c>
      <c r="M2811" s="563" t="s">
        <v>24001</v>
      </c>
      <c r="N2811" s="563" t="s">
        <v>24001</v>
      </c>
      <c r="O2811" s="564" t="s">
        <v>24001</v>
      </c>
      <c r="P2811" s="564" t="s">
        <v>24001</v>
      </c>
      <c r="Q2811" s="564">
        <v>45051</v>
      </c>
      <c r="R2811" s="564"/>
      <c r="S2811" s="564" t="s">
        <v>31214</v>
      </c>
    </row>
    <row r="2812" spans="1:19" x14ac:dyDescent="0.35">
      <c r="A2812" s="559">
        <v>1605</v>
      </c>
      <c r="B2812" s="563" t="s">
        <v>484</v>
      </c>
      <c r="C2812" s="563" t="s">
        <v>727</v>
      </c>
      <c r="D2812" s="563" t="s">
        <v>941</v>
      </c>
      <c r="E2812" s="563" t="s">
        <v>938</v>
      </c>
      <c r="F2812" s="563" t="s">
        <v>939</v>
      </c>
      <c r="G2812" s="563" t="s">
        <v>905</v>
      </c>
      <c r="H2812" s="563" t="s">
        <v>940</v>
      </c>
      <c r="I2812" s="563" t="s">
        <v>26690</v>
      </c>
      <c r="J2812" s="563" t="s">
        <v>24001</v>
      </c>
      <c r="K2812" s="563" t="s">
        <v>24001</v>
      </c>
      <c r="L2812" s="563" t="s">
        <v>24001</v>
      </c>
      <c r="M2812" s="563" t="s">
        <v>24001</v>
      </c>
      <c r="N2812" s="563" t="s">
        <v>24001</v>
      </c>
      <c r="O2812" s="564" t="s">
        <v>24001</v>
      </c>
      <c r="P2812" s="564" t="s">
        <v>24001</v>
      </c>
      <c r="Q2812" s="564">
        <v>33148</v>
      </c>
      <c r="R2812" s="564"/>
      <c r="S2812" s="564" t="s">
        <v>31215</v>
      </c>
    </row>
    <row r="2813" spans="1:19" x14ac:dyDescent="0.35">
      <c r="A2813" s="559">
        <v>1606</v>
      </c>
      <c r="B2813" s="563" t="s">
        <v>484</v>
      </c>
      <c r="C2813" s="563" t="s">
        <v>727</v>
      </c>
      <c r="D2813" s="563" t="s">
        <v>945</v>
      </c>
      <c r="E2813" s="563" t="s">
        <v>942</v>
      </c>
      <c r="F2813" s="563" t="s">
        <v>943</v>
      </c>
      <c r="G2813" s="563" t="s">
        <v>905</v>
      </c>
      <c r="H2813" s="563" t="s">
        <v>944</v>
      </c>
      <c r="I2813" s="563" t="s">
        <v>26690</v>
      </c>
      <c r="J2813" s="563" t="s">
        <v>24001</v>
      </c>
      <c r="K2813" s="563" t="s">
        <v>24001</v>
      </c>
      <c r="L2813" s="563" t="s">
        <v>24001</v>
      </c>
      <c r="M2813" s="563" t="s">
        <v>24001</v>
      </c>
      <c r="N2813" s="563" t="s">
        <v>24001</v>
      </c>
      <c r="O2813" s="564" t="s">
        <v>24001</v>
      </c>
      <c r="P2813" s="564" t="s">
        <v>24001</v>
      </c>
      <c r="Q2813" s="564">
        <v>33148</v>
      </c>
      <c r="R2813" s="564"/>
      <c r="S2813" s="564" t="s">
        <v>31216</v>
      </c>
    </row>
    <row r="2814" spans="1:19" x14ac:dyDescent="0.35">
      <c r="A2814" s="562">
        <v>1607</v>
      </c>
      <c r="B2814" s="563" t="s">
        <v>484</v>
      </c>
      <c r="C2814" s="563" t="s">
        <v>727</v>
      </c>
      <c r="D2814" s="563" t="s">
        <v>949</v>
      </c>
      <c r="E2814" s="563" t="s">
        <v>946</v>
      </c>
      <c r="F2814" s="563" t="s">
        <v>947</v>
      </c>
      <c r="G2814" s="563" t="s">
        <v>905</v>
      </c>
      <c r="H2814" s="563" t="s">
        <v>948</v>
      </c>
      <c r="I2814" s="563" t="s">
        <v>26690</v>
      </c>
      <c r="J2814" s="563" t="s">
        <v>109</v>
      </c>
      <c r="K2814" s="563" t="s">
        <v>24001</v>
      </c>
      <c r="L2814" s="563" t="s">
        <v>24001</v>
      </c>
      <c r="M2814" s="563" t="s">
        <v>24001</v>
      </c>
      <c r="N2814" s="563" t="s">
        <v>24001</v>
      </c>
      <c r="O2814" s="564" t="s">
        <v>24001</v>
      </c>
      <c r="P2814" s="564" t="s">
        <v>24001</v>
      </c>
      <c r="Q2814" s="564">
        <v>33148</v>
      </c>
      <c r="R2814" s="564"/>
      <c r="S2814" s="564" t="s">
        <v>31217</v>
      </c>
    </row>
    <row r="2815" spans="1:19" x14ac:dyDescent="0.35">
      <c r="A2815" s="559">
        <v>1608</v>
      </c>
      <c r="B2815" s="563" t="s">
        <v>484</v>
      </c>
      <c r="C2815" s="563" t="s">
        <v>727</v>
      </c>
      <c r="D2815" s="563" t="s">
        <v>953</v>
      </c>
      <c r="E2815" s="563" t="s">
        <v>950</v>
      </c>
      <c r="F2815" s="563" t="s">
        <v>951</v>
      </c>
      <c r="G2815" s="563" t="s">
        <v>905</v>
      </c>
      <c r="H2815" s="563" t="s">
        <v>952</v>
      </c>
      <c r="I2815" s="563" t="s">
        <v>26731</v>
      </c>
      <c r="J2815" s="563" t="s">
        <v>24001</v>
      </c>
      <c r="K2815" s="563" t="s">
        <v>24001</v>
      </c>
      <c r="L2815" s="563" t="s">
        <v>24001</v>
      </c>
      <c r="M2815" s="563" t="s">
        <v>24001</v>
      </c>
      <c r="N2815" s="563" t="s">
        <v>24001</v>
      </c>
      <c r="O2815" s="564" t="s">
        <v>24001</v>
      </c>
      <c r="P2815" s="564" t="s">
        <v>24001</v>
      </c>
      <c r="Q2815" s="564">
        <v>33148</v>
      </c>
      <c r="R2815" s="564">
        <v>35662</v>
      </c>
      <c r="S2815" s="564" t="s">
        <v>31218</v>
      </c>
    </row>
    <row r="2816" spans="1:19" x14ac:dyDescent="0.35">
      <c r="A2816" s="559">
        <v>1609</v>
      </c>
      <c r="B2816" s="563" t="s">
        <v>484</v>
      </c>
      <c r="C2816" s="563" t="s">
        <v>727</v>
      </c>
      <c r="D2816" s="563" t="s">
        <v>956</v>
      </c>
      <c r="E2816" s="563" t="s">
        <v>24001</v>
      </c>
      <c r="F2816" s="563" t="s">
        <v>954</v>
      </c>
      <c r="G2816" s="563" t="s">
        <v>905</v>
      </c>
      <c r="H2816" s="563" t="s">
        <v>955</v>
      </c>
      <c r="I2816" s="563" t="s">
        <v>26690</v>
      </c>
      <c r="J2816" s="563" t="s">
        <v>24001</v>
      </c>
      <c r="K2816" s="563" t="s">
        <v>24001</v>
      </c>
      <c r="L2816" s="563" t="s">
        <v>24001</v>
      </c>
      <c r="M2816" s="563" t="s">
        <v>24001</v>
      </c>
      <c r="N2816" s="563" t="s">
        <v>24001</v>
      </c>
      <c r="O2816" s="564" t="s">
        <v>24001</v>
      </c>
      <c r="P2816" s="564" t="s">
        <v>24001</v>
      </c>
      <c r="Q2816" s="564">
        <v>38755</v>
      </c>
      <c r="R2816" s="564"/>
      <c r="S2816" s="564" t="s">
        <v>956</v>
      </c>
    </row>
    <row r="2817" spans="1:19" x14ac:dyDescent="0.35">
      <c r="A2817" s="562">
        <v>1610</v>
      </c>
      <c r="B2817" s="563" t="s">
        <v>484</v>
      </c>
      <c r="C2817" s="563" t="s">
        <v>727</v>
      </c>
      <c r="D2817" s="563" t="s">
        <v>960</v>
      </c>
      <c r="E2817" s="563" t="s">
        <v>957</v>
      </c>
      <c r="F2817" s="563" t="s">
        <v>958</v>
      </c>
      <c r="G2817" s="563" t="s">
        <v>905</v>
      </c>
      <c r="H2817" s="563" t="s">
        <v>959</v>
      </c>
      <c r="I2817" s="563" t="s">
        <v>26732</v>
      </c>
      <c r="J2817" s="563" t="s">
        <v>24001</v>
      </c>
      <c r="K2817" s="563" t="s">
        <v>24001</v>
      </c>
      <c r="L2817" s="563" t="s">
        <v>24001</v>
      </c>
      <c r="M2817" s="563" t="s">
        <v>24001</v>
      </c>
      <c r="N2817" s="563" t="s">
        <v>24001</v>
      </c>
      <c r="O2817" s="564" t="s">
        <v>24001</v>
      </c>
      <c r="P2817" s="564" t="s">
        <v>24001</v>
      </c>
      <c r="Q2817" s="564">
        <v>33148</v>
      </c>
      <c r="R2817" s="564">
        <v>38201</v>
      </c>
      <c r="S2817" s="564" t="s">
        <v>31219</v>
      </c>
    </row>
    <row r="2818" spans="1:19" x14ac:dyDescent="0.35">
      <c r="A2818" s="559">
        <v>1611</v>
      </c>
      <c r="B2818" s="563" t="s">
        <v>484</v>
      </c>
      <c r="C2818" s="563" t="s">
        <v>727</v>
      </c>
      <c r="D2818" s="563" t="s">
        <v>964</v>
      </c>
      <c r="E2818" s="563" t="s">
        <v>961</v>
      </c>
      <c r="F2818" s="563" t="s">
        <v>962</v>
      </c>
      <c r="G2818" s="563" t="s">
        <v>905</v>
      </c>
      <c r="H2818" s="563" t="s">
        <v>963</v>
      </c>
      <c r="I2818" s="563" t="s">
        <v>26690</v>
      </c>
      <c r="J2818" s="563" t="s">
        <v>24001</v>
      </c>
      <c r="K2818" s="563" t="s">
        <v>24001</v>
      </c>
      <c r="L2818" s="563" t="s">
        <v>24001</v>
      </c>
      <c r="M2818" s="563" t="s">
        <v>24001</v>
      </c>
      <c r="N2818" s="563" t="s">
        <v>24001</v>
      </c>
      <c r="O2818" s="564" t="s">
        <v>24001</v>
      </c>
      <c r="P2818" s="564" t="s">
        <v>24001</v>
      </c>
      <c r="Q2818" s="564">
        <v>33148</v>
      </c>
      <c r="R2818" s="564"/>
      <c r="S2818" s="564" t="s">
        <v>31220</v>
      </c>
    </row>
    <row r="2819" spans="1:19" x14ac:dyDescent="0.35">
      <c r="A2819" s="559">
        <v>1612</v>
      </c>
      <c r="B2819" s="563" t="s">
        <v>484</v>
      </c>
      <c r="C2819" s="563" t="s">
        <v>727</v>
      </c>
      <c r="D2819" s="563" t="s">
        <v>967</v>
      </c>
      <c r="E2819" s="563" t="s">
        <v>965</v>
      </c>
      <c r="F2819" s="563" t="s">
        <v>966</v>
      </c>
      <c r="G2819" s="563" t="s">
        <v>905</v>
      </c>
      <c r="H2819" s="563" t="s">
        <v>759</v>
      </c>
      <c r="I2819" s="563" t="s">
        <v>26690</v>
      </c>
      <c r="J2819" s="563" t="s">
        <v>24001</v>
      </c>
      <c r="K2819" s="563" t="s">
        <v>24001</v>
      </c>
      <c r="L2819" s="563" t="s">
        <v>24001</v>
      </c>
      <c r="M2819" s="563" t="s">
        <v>24001</v>
      </c>
      <c r="N2819" s="563" t="s">
        <v>24001</v>
      </c>
      <c r="O2819" s="564" t="s">
        <v>24001</v>
      </c>
      <c r="P2819" s="564" t="s">
        <v>24001</v>
      </c>
      <c r="Q2819" s="564">
        <v>33148</v>
      </c>
      <c r="R2819" s="564">
        <v>38202</v>
      </c>
      <c r="S2819" s="564" t="s">
        <v>31221</v>
      </c>
    </row>
    <row r="2820" spans="1:19" x14ac:dyDescent="0.35">
      <c r="A2820" s="562">
        <v>1613</v>
      </c>
      <c r="B2820" s="563" t="s">
        <v>484</v>
      </c>
      <c r="C2820" s="563" t="s">
        <v>727</v>
      </c>
      <c r="D2820" s="563" t="s">
        <v>971</v>
      </c>
      <c r="E2820" s="563" t="s">
        <v>968</v>
      </c>
      <c r="F2820" s="563" t="s">
        <v>969</v>
      </c>
      <c r="G2820" s="563" t="s">
        <v>905</v>
      </c>
      <c r="H2820" s="563" t="s">
        <v>970</v>
      </c>
      <c r="I2820" s="563" t="s">
        <v>26690</v>
      </c>
      <c r="J2820" s="563" t="s">
        <v>24001</v>
      </c>
      <c r="K2820" s="563" t="s">
        <v>24001</v>
      </c>
      <c r="L2820" s="563" t="s">
        <v>24001</v>
      </c>
      <c r="M2820" s="563" t="s">
        <v>24001</v>
      </c>
      <c r="N2820" s="563" t="s">
        <v>24001</v>
      </c>
      <c r="O2820" s="564" t="s">
        <v>24001</v>
      </c>
      <c r="P2820" s="564" t="s">
        <v>24001</v>
      </c>
      <c r="Q2820" s="564">
        <v>33148</v>
      </c>
      <c r="R2820" s="564"/>
      <c r="S2820" s="564" t="s">
        <v>31222</v>
      </c>
    </row>
    <row r="2821" spans="1:19" x14ac:dyDescent="0.35">
      <c r="A2821" s="559">
        <v>1614</v>
      </c>
      <c r="B2821" s="563" t="s">
        <v>484</v>
      </c>
      <c r="C2821" s="563" t="s">
        <v>727</v>
      </c>
      <c r="D2821" s="563" t="s">
        <v>34360</v>
      </c>
      <c r="E2821" s="563" t="s">
        <v>24001</v>
      </c>
      <c r="F2821" s="563" t="s">
        <v>34361</v>
      </c>
      <c r="G2821" s="563" t="s">
        <v>905</v>
      </c>
      <c r="H2821" s="563" t="s">
        <v>7806</v>
      </c>
      <c r="I2821" s="563" t="s">
        <v>34362</v>
      </c>
      <c r="J2821" s="563" t="s">
        <v>109</v>
      </c>
      <c r="K2821" s="563" t="s">
        <v>24001</v>
      </c>
      <c r="L2821" s="563" t="s">
        <v>24001</v>
      </c>
      <c r="M2821" s="563" t="s">
        <v>24001</v>
      </c>
      <c r="N2821" s="563" t="s">
        <v>24001</v>
      </c>
      <c r="O2821" s="564" t="s">
        <v>24001</v>
      </c>
      <c r="P2821" s="564" t="s">
        <v>24001</v>
      </c>
      <c r="Q2821" s="564">
        <v>45432</v>
      </c>
      <c r="R2821" s="564"/>
      <c r="S2821" s="564" t="s">
        <v>34363</v>
      </c>
    </row>
    <row r="2822" spans="1:19" x14ac:dyDescent="0.35">
      <c r="A2822" s="559">
        <v>1615</v>
      </c>
      <c r="B2822" s="563" t="s">
        <v>484</v>
      </c>
      <c r="C2822" s="563" t="s">
        <v>727</v>
      </c>
      <c r="D2822" s="563" t="s">
        <v>974</v>
      </c>
      <c r="E2822" s="563" t="s">
        <v>24001</v>
      </c>
      <c r="F2822" s="563" t="s">
        <v>972</v>
      </c>
      <c r="G2822" s="563" t="s">
        <v>905</v>
      </c>
      <c r="H2822" s="563" t="s">
        <v>973</v>
      </c>
      <c r="I2822" s="563" t="s">
        <v>26690</v>
      </c>
      <c r="J2822" s="563" t="s">
        <v>109</v>
      </c>
      <c r="K2822" s="563" t="s">
        <v>24001</v>
      </c>
      <c r="L2822" s="563" t="s">
        <v>24001</v>
      </c>
      <c r="M2822" s="563" t="s">
        <v>24001</v>
      </c>
      <c r="N2822" s="563" t="s">
        <v>24001</v>
      </c>
      <c r="O2822" s="564" t="s">
        <v>24001</v>
      </c>
      <c r="P2822" s="564" t="s">
        <v>24001</v>
      </c>
      <c r="Q2822" s="564">
        <v>35647</v>
      </c>
      <c r="R2822" s="564"/>
      <c r="S2822" s="564" t="s">
        <v>31223</v>
      </c>
    </row>
    <row r="2823" spans="1:19" x14ac:dyDescent="0.35">
      <c r="A2823" s="562">
        <v>1616</v>
      </c>
      <c r="B2823" s="563" t="s">
        <v>484</v>
      </c>
      <c r="C2823" s="563" t="s">
        <v>727</v>
      </c>
      <c r="D2823" s="563" t="s">
        <v>978</v>
      </c>
      <c r="E2823" s="563" t="s">
        <v>975</v>
      </c>
      <c r="F2823" s="563" t="s">
        <v>976</v>
      </c>
      <c r="G2823" s="563" t="s">
        <v>905</v>
      </c>
      <c r="H2823" s="563" t="s">
        <v>977</v>
      </c>
      <c r="I2823" s="563" t="s">
        <v>26690</v>
      </c>
      <c r="J2823" s="563" t="s">
        <v>24001</v>
      </c>
      <c r="K2823" s="563" t="s">
        <v>24001</v>
      </c>
      <c r="L2823" s="563" t="s">
        <v>24001</v>
      </c>
      <c r="M2823" s="563" t="s">
        <v>24001</v>
      </c>
      <c r="N2823" s="563" t="s">
        <v>24001</v>
      </c>
      <c r="O2823" s="564" t="s">
        <v>24001</v>
      </c>
      <c r="P2823" s="564" t="s">
        <v>24001</v>
      </c>
      <c r="Q2823" s="564">
        <v>33148</v>
      </c>
      <c r="R2823" s="564"/>
      <c r="S2823" s="564" t="s">
        <v>31224</v>
      </c>
    </row>
    <row r="2824" spans="1:19" x14ac:dyDescent="0.35">
      <c r="A2824" s="559">
        <v>1617</v>
      </c>
      <c r="B2824" s="563" t="s">
        <v>484</v>
      </c>
      <c r="C2824" s="563" t="s">
        <v>727</v>
      </c>
      <c r="D2824" s="563" t="s">
        <v>982</v>
      </c>
      <c r="E2824" s="563" t="s">
        <v>979</v>
      </c>
      <c r="F2824" s="563" t="s">
        <v>980</v>
      </c>
      <c r="G2824" s="563" t="s">
        <v>905</v>
      </c>
      <c r="H2824" s="563" t="s">
        <v>981</v>
      </c>
      <c r="I2824" s="563" t="s">
        <v>26690</v>
      </c>
      <c r="J2824" s="563" t="s">
        <v>24001</v>
      </c>
      <c r="K2824" s="563" t="s">
        <v>24001</v>
      </c>
      <c r="L2824" s="563" t="s">
        <v>24001</v>
      </c>
      <c r="M2824" s="563" t="s">
        <v>24001</v>
      </c>
      <c r="N2824" s="563" t="s">
        <v>24001</v>
      </c>
      <c r="O2824" s="564" t="s">
        <v>24001</v>
      </c>
      <c r="P2824" s="564" t="s">
        <v>24001</v>
      </c>
      <c r="Q2824" s="564">
        <v>33148</v>
      </c>
      <c r="R2824" s="564"/>
      <c r="S2824" s="564" t="s">
        <v>31225</v>
      </c>
    </row>
    <row r="2825" spans="1:19" x14ac:dyDescent="0.35">
      <c r="A2825" s="559">
        <v>1618</v>
      </c>
      <c r="B2825" s="563" t="s">
        <v>484</v>
      </c>
      <c r="C2825" s="563" t="s">
        <v>727</v>
      </c>
      <c r="D2825" s="563" t="s">
        <v>986</v>
      </c>
      <c r="E2825" s="563" t="s">
        <v>983</v>
      </c>
      <c r="F2825" s="563" t="s">
        <v>984</v>
      </c>
      <c r="G2825" s="563" t="s">
        <v>905</v>
      </c>
      <c r="H2825" s="563" t="s">
        <v>985</v>
      </c>
      <c r="I2825" s="563" t="s">
        <v>26690</v>
      </c>
      <c r="J2825" s="563" t="s">
        <v>24001</v>
      </c>
      <c r="K2825" s="563" t="s">
        <v>24001</v>
      </c>
      <c r="L2825" s="563" t="s">
        <v>24001</v>
      </c>
      <c r="M2825" s="563" t="s">
        <v>24001</v>
      </c>
      <c r="N2825" s="563" t="s">
        <v>24001</v>
      </c>
      <c r="O2825" s="564" t="s">
        <v>24001</v>
      </c>
      <c r="P2825" s="564" t="s">
        <v>24001</v>
      </c>
      <c r="Q2825" s="564">
        <v>33148</v>
      </c>
      <c r="R2825" s="564"/>
      <c r="S2825" s="564" t="s">
        <v>31226</v>
      </c>
    </row>
    <row r="2826" spans="1:19" x14ac:dyDescent="0.35">
      <c r="A2826" s="562">
        <v>1619</v>
      </c>
      <c r="B2826" s="563" t="s">
        <v>484</v>
      </c>
      <c r="C2826" s="563" t="s">
        <v>727</v>
      </c>
      <c r="D2826" s="563" t="s">
        <v>989</v>
      </c>
      <c r="E2826" s="563" t="s">
        <v>24001</v>
      </c>
      <c r="F2826" s="563" t="s">
        <v>987</v>
      </c>
      <c r="G2826" s="563" t="s">
        <v>905</v>
      </c>
      <c r="H2826" s="563" t="s">
        <v>988</v>
      </c>
      <c r="I2826" s="563" t="s">
        <v>26733</v>
      </c>
      <c r="J2826" s="563" t="s">
        <v>109</v>
      </c>
      <c r="K2826" s="563" t="s">
        <v>24001</v>
      </c>
      <c r="L2826" s="563" t="s">
        <v>24001</v>
      </c>
      <c r="M2826" s="563" t="s">
        <v>24001</v>
      </c>
      <c r="N2826" s="563" t="s">
        <v>24001</v>
      </c>
      <c r="O2826" s="564" t="s">
        <v>24001</v>
      </c>
      <c r="P2826" s="564" t="s">
        <v>24001</v>
      </c>
      <c r="Q2826" s="564">
        <v>38413</v>
      </c>
      <c r="R2826" s="564"/>
      <c r="S2826" s="564" t="s">
        <v>31227</v>
      </c>
    </row>
    <row r="2827" spans="1:19" x14ac:dyDescent="0.35">
      <c r="A2827" s="559">
        <v>1620</v>
      </c>
      <c r="B2827" s="563" t="s">
        <v>484</v>
      </c>
      <c r="C2827" s="563" t="s">
        <v>727</v>
      </c>
      <c r="D2827" s="563" t="s">
        <v>991</v>
      </c>
      <c r="E2827" s="563" t="s">
        <v>24001</v>
      </c>
      <c r="F2827" s="563" t="s">
        <v>990</v>
      </c>
      <c r="G2827" s="563" t="s">
        <v>905</v>
      </c>
      <c r="H2827" s="563" t="s">
        <v>884</v>
      </c>
      <c r="I2827" s="563" t="s">
        <v>26690</v>
      </c>
      <c r="J2827" s="563" t="s">
        <v>109</v>
      </c>
      <c r="K2827" s="563" t="s">
        <v>24001</v>
      </c>
      <c r="L2827" s="563" t="s">
        <v>24001</v>
      </c>
      <c r="M2827" s="563" t="s">
        <v>24001</v>
      </c>
      <c r="N2827" s="563" t="s">
        <v>24001</v>
      </c>
      <c r="O2827" s="564" t="s">
        <v>24001</v>
      </c>
      <c r="P2827" s="564" t="s">
        <v>24001</v>
      </c>
      <c r="Q2827" s="564">
        <v>38413</v>
      </c>
      <c r="R2827" s="564"/>
      <c r="S2827" s="564" t="s">
        <v>31228</v>
      </c>
    </row>
    <row r="2828" spans="1:19" x14ac:dyDescent="0.35">
      <c r="A2828" s="559">
        <v>1621</v>
      </c>
      <c r="B2828" s="563" t="s">
        <v>484</v>
      </c>
      <c r="C2828" s="563" t="s">
        <v>727</v>
      </c>
      <c r="D2828" s="563" t="s">
        <v>994</v>
      </c>
      <c r="E2828" s="563" t="s">
        <v>992</v>
      </c>
      <c r="F2828" s="563" t="s">
        <v>993</v>
      </c>
      <c r="G2828" s="563" t="s">
        <v>905</v>
      </c>
      <c r="H2828" s="563" t="s">
        <v>55</v>
      </c>
      <c r="I2828" s="563" t="s">
        <v>26690</v>
      </c>
      <c r="J2828" s="563" t="s">
        <v>24001</v>
      </c>
      <c r="K2828" s="563" t="s">
        <v>24001</v>
      </c>
      <c r="L2828" s="563" t="s">
        <v>24001</v>
      </c>
      <c r="M2828" s="563" t="s">
        <v>24001</v>
      </c>
      <c r="N2828" s="563" t="s">
        <v>24001</v>
      </c>
      <c r="O2828" s="564" t="s">
        <v>24001</v>
      </c>
      <c r="P2828" s="564" t="s">
        <v>24001</v>
      </c>
      <c r="Q2828" s="564">
        <v>33148</v>
      </c>
      <c r="R2828" s="564"/>
      <c r="S2828" s="564" t="s">
        <v>994</v>
      </c>
    </row>
    <row r="2829" spans="1:19" x14ac:dyDescent="0.35">
      <c r="A2829" s="562">
        <v>1622</v>
      </c>
      <c r="B2829" s="563" t="s">
        <v>484</v>
      </c>
      <c r="C2829" s="563" t="s">
        <v>727</v>
      </c>
      <c r="D2829" s="563" t="s">
        <v>998</v>
      </c>
      <c r="E2829" s="563" t="s">
        <v>995</v>
      </c>
      <c r="F2829" s="563" t="s">
        <v>996</v>
      </c>
      <c r="G2829" s="563" t="s">
        <v>905</v>
      </c>
      <c r="H2829" s="563" t="s">
        <v>997</v>
      </c>
      <c r="I2829" s="563" t="s">
        <v>26690</v>
      </c>
      <c r="J2829" s="563" t="s">
        <v>24001</v>
      </c>
      <c r="K2829" s="563" t="s">
        <v>62</v>
      </c>
      <c r="L2829" s="563" t="s">
        <v>24001</v>
      </c>
      <c r="M2829" s="563" t="s">
        <v>24001</v>
      </c>
      <c r="N2829" s="563" t="s">
        <v>24001</v>
      </c>
      <c r="O2829" s="564" t="s">
        <v>24001</v>
      </c>
      <c r="P2829" s="564" t="s">
        <v>24001</v>
      </c>
      <c r="Q2829" s="564">
        <v>33148</v>
      </c>
      <c r="R2829" s="564"/>
      <c r="S2829" s="564" t="s">
        <v>31229</v>
      </c>
    </row>
    <row r="2830" spans="1:19" x14ac:dyDescent="0.35">
      <c r="A2830" s="559">
        <v>1623</v>
      </c>
      <c r="B2830" s="563" t="s">
        <v>484</v>
      </c>
      <c r="C2830" s="563" t="s">
        <v>727</v>
      </c>
      <c r="D2830" s="563" t="s">
        <v>1001</v>
      </c>
      <c r="E2830" s="563" t="s">
        <v>24001</v>
      </c>
      <c r="F2830" s="563" t="s">
        <v>999</v>
      </c>
      <c r="G2830" s="563" t="s">
        <v>905</v>
      </c>
      <c r="H2830" s="563" t="s">
        <v>1000</v>
      </c>
      <c r="I2830" s="563" t="s">
        <v>26690</v>
      </c>
      <c r="J2830" s="563" t="s">
        <v>109</v>
      </c>
      <c r="K2830" s="563" t="s">
        <v>24001</v>
      </c>
      <c r="L2830" s="563" t="s">
        <v>24001</v>
      </c>
      <c r="M2830" s="563" t="s">
        <v>24001</v>
      </c>
      <c r="N2830" s="563" t="s">
        <v>24001</v>
      </c>
      <c r="O2830" s="564" t="s">
        <v>24001</v>
      </c>
      <c r="P2830" s="564" t="s">
        <v>24001</v>
      </c>
      <c r="Q2830" s="564">
        <v>38771</v>
      </c>
      <c r="R2830" s="564"/>
      <c r="S2830" s="564" t="s">
        <v>31230</v>
      </c>
    </row>
    <row r="2831" spans="1:19" x14ac:dyDescent="0.35">
      <c r="A2831" s="559">
        <v>1624</v>
      </c>
      <c r="B2831" s="563" t="s">
        <v>484</v>
      </c>
      <c r="C2831" s="563" t="s">
        <v>727</v>
      </c>
      <c r="D2831" s="563" t="s">
        <v>1004</v>
      </c>
      <c r="E2831" s="563" t="s">
        <v>24001</v>
      </c>
      <c r="F2831" s="563" t="s">
        <v>1002</v>
      </c>
      <c r="G2831" s="563" t="s">
        <v>905</v>
      </c>
      <c r="H2831" s="563" t="s">
        <v>1003</v>
      </c>
      <c r="I2831" s="563" t="s">
        <v>26690</v>
      </c>
      <c r="J2831" s="563" t="s">
        <v>109</v>
      </c>
      <c r="K2831" s="563" t="s">
        <v>24001</v>
      </c>
      <c r="L2831" s="563" t="s">
        <v>24001</v>
      </c>
      <c r="M2831" s="563" t="s">
        <v>24001</v>
      </c>
      <c r="N2831" s="563" t="s">
        <v>24001</v>
      </c>
      <c r="O2831" s="564" t="s">
        <v>24001</v>
      </c>
      <c r="P2831" s="564" t="s">
        <v>24001</v>
      </c>
      <c r="Q2831" s="564">
        <v>38413</v>
      </c>
      <c r="R2831" s="564"/>
      <c r="S2831" s="564" t="s">
        <v>31231</v>
      </c>
    </row>
    <row r="2832" spans="1:19" x14ac:dyDescent="0.35">
      <c r="A2832" s="562">
        <v>1625</v>
      </c>
      <c r="B2832" s="563" t="s">
        <v>484</v>
      </c>
      <c r="C2832" s="563" t="s">
        <v>727</v>
      </c>
      <c r="D2832" s="563" t="s">
        <v>1008</v>
      </c>
      <c r="E2832" s="563" t="s">
        <v>1005</v>
      </c>
      <c r="F2832" s="563" t="s">
        <v>1006</v>
      </c>
      <c r="G2832" s="563" t="s">
        <v>905</v>
      </c>
      <c r="H2832" s="563" t="s">
        <v>1007</v>
      </c>
      <c r="I2832" s="563" t="s">
        <v>26690</v>
      </c>
      <c r="J2832" s="563" t="s">
        <v>24001</v>
      </c>
      <c r="K2832" s="563" t="s">
        <v>24001</v>
      </c>
      <c r="L2832" s="563" t="s">
        <v>24001</v>
      </c>
      <c r="M2832" s="563" t="s">
        <v>24001</v>
      </c>
      <c r="N2832" s="563" t="s">
        <v>24001</v>
      </c>
      <c r="O2832" s="564" t="s">
        <v>24001</v>
      </c>
      <c r="P2832" s="564" t="s">
        <v>24001</v>
      </c>
      <c r="Q2832" s="564">
        <v>33148</v>
      </c>
      <c r="R2832" s="564"/>
      <c r="S2832" s="564" t="s">
        <v>31232</v>
      </c>
    </row>
    <row r="2833" spans="1:19" x14ac:dyDescent="0.35">
      <c r="A2833" s="559">
        <v>4477</v>
      </c>
      <c r="B2833" s="563" t="s">
        <v>484</v>
      </c>
      <c r="C2833" s="563" t="s">
        <v>11038</v>
      </c>
      <c r="D2833" s="563" t="s">
        <v>11117</v>
      </c>
      <c r="E2833" s="563" t="s">
        <v>24001</v>
      </c>
      <c r="F2833" s="563" t="s">
        <v>11114</v>
      </c>
      <c r="G2833" s="563" t="s">
        <v>11115</v>
      </c>
      <c r="H2833" s="563" t="s">
        <v>11116</v>
      </c>
      <c r="I2833" s="563" t="s">
        <v>26690</v>
      </c>
      <c r="J2833" s="563" t="s">
        <v>24001</v>
      </c>
      <c r="K2833" s="563" t="s">
        <v>24001</v>
      </c>
      <c r="L2833" s="563" t="s">
        <v>24001</v>
      </c>
      <c r="M2833" s="563" t="s">
        <v>24001</v>
      </c>
      <c r="N2833" s="563" t="s">
        <v>24001</v>
      </c>
      <c r="O2833" s="564" t="s">
        <v>24001</v>
      </c>
      <c r="P2833" s="564" t="s">
        <v>24001</v>
      </c>
      <c r="Q2833" s="564">
        <v>36328</v>
      </c>
      <c r="R2833" s="564">
        <v>37356</v>
      </c>
      <c r="S2833" s="564" t="s">
        <v>11117</v>
      </c>
    </row>
    <row r="2834" spans="1:19" x14ac:dyDescent="0.35">
      <c r="A2834" s="559">
        <v>4478</v>
      </c>
      <c r="B2834" s="563" t="s">
        <v>484</v>
      </c>
      <c r="C2834" s="563" t="s">
        <v>11038</v>
      </c>
      <c r="D2834" s="563" t="s">
        <v>11121</v>
      </c>
      <c r="E2834" s="563" t="s">
        <v>11118</v>
      </c>
      <c r="F2834" s="563" t="s">
        <v>11119</v>
      </c>
      <c r="G2834" s="563" t="s">
        <v>11115</v>
      </c>
      <c r="H2834" s="563" t="s">
        <v>11120</v>
      </c>
      <c r="I2834" s="563" t="s">
        <v>26690</v>
      </c>
      <c r="J2834" s="563" t="s">
        <v>24001</v>
      </c>
      <c r="K2834" s="563" t="s">
        <v>24001</v>
      </c>
      <c r="L2834" s="563" t="s">
        <v>24001</v>
      </c>
      <c r="M2834" s="563" t="s">
        <v>24001</v>
      </c>
      <c r="N2834" s="563" t="s">
        <v>24001</v>
      </c>
      <c r="O2834" s="564" t="s">
        <v>24001</v>
      </c>
      <c r="P2834" s="564" t="s">
        <v>24001</v>
      </c>
      <c r="Q2834" s="564">
        <v>33148</v>
      </c>
      <c r="R2834" s="564"/>
      <c r="S2834" s="564" t="s">
        <v>31233</v>
      </c>
    </row>
    <row r="2835" spans="1:19" x14ac:dyDescent="0.35">
      <c r="A2835" s="562">
        <v>4479</v>
      </c>
      <c r="B2835" s="563" t="s">
        <v>484</v>
      </c>
      <c r="C2835" s="563" t="s">
        <v>11038</v>
      </c>
      <c r="D2835" s="563" t="s">
        <v>11125</v>
      </c>
      <c r="E2835" s="563" t="s">
        <v>11122</v>
      </c>
      <c r="F2835" s="563" t="s">
        <v>11123</v>
      </c>
      <c r="G2835" s="563" t="s">
        <v>11115</v>
      </c>
      <c r="H2835" s="563" t="s">
        <v>11124</v>
      </c>
      <c r="I2835" s="563" t="s">
        <v>26690</v>
      </c>
      <c r="J2835" s="563" t="s">
        <v>24001</v>
      </c>
      <c r="K2835" s="563" t="s">
        <v>24001</v>
      </c>
      <c r="L2835" s="563" t="s">
        <v>24001</v>
      </c>
      <c r="M2835" s="563" t="s">
        <v>24001</v>
      </c>
      <c r="N2835" s="563" t="s">
        <v>24001</v>
      </c>
      <c r="O2835" s="564" t="s">
        <v>24001</v>
      </c>
      <c r="P2835" s="564" t="s">
        <v>24001</v>
      </c>
      <c r="Q2835" s="564">
        <v>33148</v>
      </c>
      <c r="R2835" s="564"/>
      <c r="S2835" s="564" t="s">
        <v>31234</v>
      </c>
    </row>
    <row r="2836" spans="1:19" x14ac:dyDescent="0.35">
      <c r="A2836" s="559">
        <v>4480</v>
      </c>
      <c r="B2836" s="563" t="s">
        <v>484</v>
      </c>
      <c r="C2836" s="563" t="s">
        <v>11038</v>
      </c>
      <c r="D2836" s="563" t="s">
        <v>11128</v>
      </c>
      <c r="E2836" s="563" t="s">
        <v>11126</v>
      </c>
      <c r="F2836" s="563" t="s">
        <v>11127</v>
      </c>
      <c r="G2836" s="563" t="s">
        <v>11115</v>
      </c>
      <c r="H2836" s="563" t="s">
        <v>1809</v>
      </c>
      <c r="I2836" s="563" t="s">
        <v>26690</v>
      </c>
      <c r="J2836" s="563" t="s">
        <v>24001</v>
      </c>
      <c r="K2836" s="563" t="s">
        <v>24001</v>
      </c>
      <c r="L2836" s="563" t="s">
        <v>24001</v>
      </c>
      <c r="M2836" s="563" t="s">
        <v>24001</v>
      </c>
      <c r="N2836" s="563" t="s">
        <v>24001</v>
      </c>
      <c r="O2836" s="564" t="s">
        <v>24001</v>
      </c>
      <c r="P2836" s="564" t="s">
        <v>24001</v>
      </c>
      <c r="Q2836" s="564">
        <v>33148</v>
      </c>
      <c r="R2836" s="564"/>
      <c r="S2836" s="564" t="s">
        <v>31235</v>
      </c>
    </row>
    <row r="2837" spans="1:19" x14ac:dyDescent="0.35">
      <c r="A2837" s="559">
        <v>4481</v>
      </c>
      <c r="B2837" s="563" t="s">
        <v>484</v>
      </c>
      <c r="C2837" s="563" t="s">
        <v>11038</v>
      </c>
      <c r="D2837" s="563" t="s">
        <v>11130</v>
      </c>
      <c r="E2837" s="563" t="s">
        <v>24001</v>
      </c>
      <c r="F2837" s="563" t="s">
        <v>11129</v>
      </c>
      <c r="G2837" s="563" t="s">
        <v>11115</v>
      </c>
      <c r="H2837" s="563" t="s">
        <v>1266</v>
      </c>
      <c r="I2837" s="563" t="s">
        <v>26690</v>
      </c>
      <c r="J2837" s="563" t="s">
        <v>24001</v>
      </c>
      <c r="K2837" s="563" t="s">
        <v>24001</v>
      </c>
      <c r="L2837" s="563" t="s">
        <v>24001</v>
      </c>
      <c r="M2837" s="563" t="s">
        <v>24001</v>
      </c>
      <c r="N2837" s="563" t="s">
        <v>24001</v>
      </c>
      <c r="O2837" s="564" t="s">
        <v>24001</v>
      </c>
      <c r="P2837" s="564" t="s">
        <v>24001</v>
      </c>
      <c r="Q2837" s="564">
        <v>39191</v>
      </c>
      <c r="R2837" s="564"/>
      <c r="S2837" s="564" t="s">
        <v>31236</v>
      </c>
    </row>
    <row r="2838" spans="1:19" x14ac:dyDescent="0.35">
      <c r="A2838" s="562">
        <v>4482</v>
      </c>
      <c r="B2838" s="563" t="s">
        <v>484</v>
      </c>
      <c r="C2838" s="563" t="s">
        <v>11038</v>
      </c>
      <c r="D2838" s="563" t="s">
        <v>11133</v>
      </c>
      <c r="E2838" s="563" t="s">
        <v>11131</v>
      </c>
      <c r="F2838" s="563" t="s">
        <v>11132</v>
      </c>
      <c r="G2838" s="563" t="s">
        <v>11115</v>
      </c>
      <c r="H2838" s="563" t="s">
        <v>55</v>
      </c>
      <c r="I2838" s="563" t="s">
        <v>26690</v>
      </c>
      <c r="J2838" s="563" t="s">
        <v>24001</v>
      </c>
      <c r="K2838" s="563" t="s">
        <v>24001</v>
      </c>
      <c r="L2838" s="563" t="s">
        <v>24001</v>
      </c>
      <c r="M2838" s="563" t="s">
        <v>24001</v>
      </c>
      <c r="N2838" s="563" t="s">
        <v>24001</v>
      </c>
      <c r="O2838" s="564" t="s">
        <v>24001</v>
      </c>
      <c r="P2838" s="564" t="s">
        <v>24001</v>
      </c>
      <c r="Q2838" s="564">
        <v>33148</v>
      </c>
      <c r="R2838" s="564"/>
      <c r="S2838" s="564" t="s">
        <v>11133</v>
      </c>
    </row>
    <row r="2839" spans="1:19" x14ac:dyDescent="0.35">
      <c r="A2839" s="559">
        <v>34</v>
      </c>
      <c r="B2839" s="563" t="s">
        <v>484</v>
      </c>
      <c r="C2839" s="563" t="s">
        <v>15461</v>
      </c>
      <c r="D2839" s="563" t="s">
        <v>15471</v>
      </c>
      <c r="E2839" s="563" t="s">
        <v>15468</v>
      </c>
      <c r="F2839" s="563" t="s">
        <v>15469</v>
      </c>
      <c r="G2839" s="563" t="s">
        <v>15470</v>
      </c>
      <c r="H2839" s="563" t="s">
        <v>300</v>
      </c>
      <c r="I2839" s="563" t="s">
        <v>26690</v>
      </c>
      <c r="J2839" s="563" t="s">
        <v>24001</v>
      </c>
      <c r="K2839" s="563" t="s">
        <v>24001</v>
      </c>
      <c r="L2839" s="563" t="s">
        <v>24001</v>
      </c>
      <c r="M2839" s="563" t="s">
        <v>24001</v>
      </c>
      <c r="N2839" s="563" t="s">
        <v>24001</v>
      </c>
      <c r="O2839" s="564" t="s">
        <v>24001</v>
      </c>
      <c r="P2839" s="564" t="s">
        <v>24001</v>
      </c>
      <c r="Q2839" s="564">
        <v>33148</v>
      </c>
      <c r="R2839" s="564"/>
      <c r="S2839" s="564" t="s">
        <v>31237</v>
      </c>
    </row>
    <row r="2840" spans="1:19" x14ac:dyDescent="0.35">
      <c r="A2840" s="559">
        <v>35</v>
      </c>
      <c r="B2840" s="563" t="s">
        <v>484</v>
      </c>
      <c r="C2840" s="563" t="s">
        <v>15461</v>
      </c>
      <c r="D2840" s="563" t="s">
        <v>15474</v>
      </c>
      <c r="E2840" s="563" t="s">
        <v>15472</v>
      </c>
      <c r="F2840" s="563" t="s">
        <v>15473</v>
      </c>
      <c r="G2840" s="563" t="s">
        <v>15470</v>
      </c>
      <c r="H2840" s="563" t="s">
        <v>55</v>
      </c>
      <c r="I2840" s="563" t="s">
        <v>26690</v>
      </c>
      <c r="J2840" s="563" t="s">
        <v>24001</v>
      </c>
      <c r="K2840" s="563" t="s">
        <v>24001</v>
      </c>
      <c r="L2840" s="563" t="s">
        <v>24001</v>
      </c>
      <c r="M2840" s="563" t="s">
        <v>24001</v>
      </c>
      <c r="N2840" s="563" t="s">
        <v>24001</v>
      </c>
      <c r="O2840" s="564" t="s">
        <v>24001</v>
      </c>
      <c r="P2840" s="564" t="s">
        <v>24001</v>
      </c>
      <c r="Q2840" s="564">
        <v>33148</v>
      </c>
      <c r="R2840" s="564"/>
      <c r="S2840" s="564" t="s">
        <v>15474</v>
      </c>
    </row>
    <row r="2841" spans="1:19" x14ac:dyDescent="0.35">
      <c r="A2841" s="562">
        <v>6125</v>
      </c>
      <c r="B2841" s="563" t="s">
        <v>484</v>
      </c>
      <c r="C2841" s="563" t="s">
        <v>9725</v>
      </c>
      <c r="D2841" s="563" t="s">
        <v>9769</v>
      </c>
      <c r="E2841" s="563" t="s">
        <v>9760</v>
      </c>
      <c r="F2841" s="563" t="s">
        <v>9767</v>
      </c>
      <c r="G2841" s="563" t="s">
        <v>9768</v>
      </c>
      <c r="H2841" s="563" t="s">
        <v>55</v>
      </c>
      <c r="I2841" s="563" t="s">
        <v>26690</v>
      </c>
      <c r="J2841" s="563" t="s">
        <v>24001</v>
      </c>
      <c r="K2841" s="563" t="s">
        <v>24001</v>
      </c>
      <c r="L2841" s="563" t="s">
        <v>24001</v>
      </c>
      <c r="M2841" s="563" t="s">
        <v>24001</v>
      </c>
      <c r="N2841" s="563" t="s">
        <v>24001</v>
      </c>
      <c r="O2841" s="564" t="s">
        <v>24001</v>
      </c>
      <c r="P2841" s="564" t="s">
        <v>24001</v>
      </c>
      <c r="Q2841" s="564">
        <v>33148</v>
      </c>
      <c r="R2841" s="564"/>
      <c r="S2841" s="564" t="s">
        <v>9769</v>
      </c>
    </row>
    <row r="2842" spans="1:19" x14ac:dyDescent="0.35">
      <c r="A2842" s="559">
        <v>1713</v>
      </c>
      <c r="B2842" s="563" t="s">
        <v>484</v>
      </c>
      <c r="C2842" s="563" t="s">
        <v>9725</v>
      </c>
      <c r="D2842" s="563" t="s">
        <v>9774</v>
      </c>
      <c r="E2842" s="563" t="s">
        <v>9770</v>
      </c>
      <c r="F2842" s="563" t="s">
        <v>9771</v>
      </c>
      <c r="G2842" s="563" t="s">
        <v>9772</v>
      </c>
      <c r="H2842" s="563" t="s">
        <v>9773</v>
      </c>
      <c r="I2842" s="563" t="s">
        <v>27158</v>
      </c>
      <c r="J2842" s="563" t="s">
        <v>24001</v>
      </c>
      <c r="K2842" s="563" t="s">
        <v>24001</v>
      </c>
      <c r="L2842" s="563" t="s">
        <v>24001</v>
      </c>
      <c r="M2842" s="563" t="s">
        <v>24001</v>
      </c>
      <c r="N2842" s="563" t="s">
        <v>24001</v>
      </c>
      <c r="O2842" s="564" t="s">
        <v>24001</v>
      </c>
      <c r="P2842" s="564" t="s">
        <v>24001</v>
      </c>
      <c r="Q2842" s="564">
        <v>33148</v>
      </c>
      <c r="R2842" s="564"/>
      <c r="S2842" s="564" t="s">
        <v>31238</v>
      </c>
    </row>
    <row r="2843" spans="1:19" x14ac:dyDescent="0.35">
      <c r="A2843" s="559">
        <v>1714</v>
      </c>
      <c r="B2843" s="563" t="s">
        <v>484</v>
      </c>
      <c r="C2843" s="563" t="s">
        <v>9725</v>
      </c>
      <c r="D2843" s="563" t="s">
        <v>9776</v>
      </c>
      <c r="E2843" s="563" t="s">
        <v>9770</v>
      </c>
      <c r="F2843" s="563" t="s">
        <v>9775</v>
      </c>
      <c r="G2843" s="563" t="s">
        <v>9772</v>
      </c>
      <c r="H2843" s="563" t="s">
        <v>9773</v>
      </c>
      <c r="I2843" s="563" t="s">
        <v>27159</v>
      </c>
      <c r="J2843" s="563" t="s">
        <v>24001</v>
      </c>
      <c r="K2843" s="563" t="s">
        <v>24001</v>
      </c>
      <c r="L2843" s="563" t="s">
        <v>24001</v>
      </c>
      <c r="M2843" s="563" t="s">
        <v>24001</v>
      </c>
      <c r="N2843" s="563" t="s">
        <v>24001</v>
      </c>
      <c r="O2843" s="564" t="s">
        <v>24001</v>
      </c>
      <c r="P2843" s="564" t="s">
        <v>24001</v>
      </c>
      <c r="Q2843" s="564">
        <v>33148</v>
      </c>
      <c r="R2843" s="564"/>
      <c r="S2843" s="564" t="s">
        <v>31239</v>
      </c>
    </row>
    <row r="2844" spans="1:19" x14ac:dyDescent="0.35">
      <c r="A2844" s="562">
        <v>1715</v>
      </c>
      <c r="B2844" s="563" t="s">
        <v>484</v>
      </c>
      <c r="C2844" s="563" t="s">
        <v>9725</v>
      </c>
      <c r="D2844" s="563" t="s">
        <v>9778</v>
      </c>
      <c r="E2844" s="563" t="s">
        <v>9770</v>
      </c>
      <c r="F2844" s="563" t="s">
        <v>9777</v>
      </c>
      <c r="G2844" s="563" t="s">
        <v>9772</v>
      </c>
      <c r="H2844" s="563" t="s">
        <v>9773</v>
      </c>
      <c r="I2844" s="563" t="s">
        <v>27160</v>
      </c>
      <c r="J2844" s="563" t="s">
        <v>24001</v>
      </c>
      <c r="K2844" s="563" t="s">
        <v>24001</v>
      </c>
      <c r="L2844" s="563" t="s">
        <v>24001</v>
      </c>
      <c r="M2844" s="563" t="s">
        <v>24001</v>
      </c>
      <c r="N2844" s="563" t="s">
        <v>24001</v>
      </c>
      <c r="O2844" s="564" t="s">
        <v>24001</v>
      </c>
      <c r="P2844" s="564" t="s">
        <v>24001</v>
      </c>
      <c r="Q2844" s="564">
        <v>33148</v>
      </c>
      <c r="R2844" s="564"/>
      <c r="S2844" s="564" t="s">
        <v>31240</v>
      </c>
    </row>
    <row r="2845" spans="1:19" x14ac:dyDescent="0.35">
      <c r="A2845" s="559">
        <v>1716</v>
      </c>
      <c r="B2845" s="563" t="s">
        <v>484</v>
      </c>
      <c r="C2845" s="563" t="s">
        <v>9725</v>
      </c>
      <c r="D2845" s="563" t="s">
        <v>9780</v>
      </c>
      <c r="E2845" s="563" t="s">
        <v>9770</v>
      </c>
      <c r="F2845" s="563" t="s">
        <v>9779</v>
      </c>
      <c r="G2845" s="563" t="s">
        <v>9772</v>
      </c>
      <c r="H2845" s="563" t="s">
        <v>9773</v>
      </c>
      <c r="I2845" s="563" t="s">
        <v>27161</v>
      </c>
      <c r="J2845" s="563" t="s">
        <v>24001</v>
      </c>
      <c r="K2845" s="563" t="s">
        <v>24001</v>
      </c>
      <c r="L2845" s="563" t="s">
        <v>24001</v>
      </c>
      <c r="M2845" s="563" t="s">
        <v>24001</v>
      </c>
      <c r="N2845" s="563" t="s">
        <v>24001</v>
      </c>
      <c r="O2845" s="564" t="s">
        <v>24001</v>
      </c>
      <c r="P2845" s="564" t="s">
        <v>24001</v>
      </c>
      <c r="Q2845" s="564">
        <v>33148</v>
      </c>
      <c r="R2845" s="564"/>
      <c r="S2845" s="564" t="s">
        <v>31241</v>
      </c>
    </row>
    <row r="2846" spans="1:19" x14ac:dyDescent="0.35">
      <c r="A2846" s="559">
        <v>1717</v>
      </c>
      <c r="B2846" s="563" t="s">
        <v>484</v>
      </c>
      <c r="C2846" s="563" t="s">
        <v>9725</v>
      </c>
      <c r="D2846" s="563" t="s">
        <v>9782</v>
      </c>
      <c r="E2846" s="563" t="s">
        <v>9770</v>
      </c>
      <c r="F2846" s="563" t="s">
        <v>9781</v>
      </c>
      <c r="G2846" s="563" t="s">
        <v>9772</v>
      </c>
      <c r="H2846" s="563" t="s">
        <v>9773</v>
      </c>
      <c r="I2846" s="563" t="s">
        <v>27162</v>
      </c>
      <c r="J2846" s="563" t="s">
        <v>24001</v>
      </c>
      <c r="K2846" s="563" t="s">
        <v>24001</v>
      </c>
      <c r="L2846" s="563" t="s">
        <v>24001</v>
      </c>
      <c r="M2846" s="563" t="s">
        <v>24001</v>
      </c>
      <c r="N2846" s="563" t="s">
        <v>24001</v>
      </c>
      <c r="O2846" s="564" t="s">
        <v>24001</v>
      </c>
      <c r="P2846" s="564" t="s">
        <v>24001</v>
      </c>
      <c r="Q2846" s="564">
        <v>33148</v>
      </c>
      <c r="R2846" s="564"/>
      <c r="S2846" s="564" t="s">
        <v>31242</v>
      </c>
    </row>
    <row r="2847" spans="1:19" x14ac:dyDescent="0.35">
      <c r="A2847" s="562">
        <v>1718</v>
      </c>
      <c r="B2847" s="563" t="s">
        <v>484</v>
      </c>
      <c r="C2847" s="563" t="s">
        <v>9725</v>
      </c>
      <c r="D2847" s="563" t="s">
        <v>9784</v>
      </c>
      <c r="E2847" s="563" t="s">
        <v>9770</v>
      </c>
      <c r="F2847" s="563" t="s">
        <v>9783</v>
      </c>
      <c r="G2847" s="563" t="s">
        <v>9772</v>
      </c>
      <c r="H2847" s="563" t="s">
        <v>9773</v>
      </c>
      <c r="I2847" s="563" t="s">
        <v>27163</v>
      </c>
      <c r="J2847" s="563" t="s">
        <v>24001</v>
      </c>
      <c r="K2847" s="563" t="s">
        <v>24001</v>
      </c>
      <c r="L2847" s="563" t="s">
        <v>24001</v>
      </c>
      <c r="M2847" s="563" t="s">
        <v>24001</v>
      </c>
      <c r="N2847" s="563" t="s">
        <v>24001</v>
      </c>
      <c r="O2847" s="564" t="s">
        <v>24001</v>
      </c>
      <c r="P2847" s="564" t="s">
        <v>24001</v>
      </c>
      <c r="Q2847" s="564">
        <v>33148</v>
      </c>
      <c r="R2847" s="564"/>
      <c r="S2847" s="564" t="s">
        <v>31243</v>
      </c>
    </row>
    <row r="2848" spans="1:19" x14ac:dyDescent="0.35">
      <c r="A2848" s="559">
        <v>1719</v>
      </c>
      <c r="B2848" s="563" t="s">
        <v>484</v>
      </c>
      <c r="C2848" s="563" t="s">
        <v>9725</v>
      </c>
      <c r="D2848" s="563" t="s">
        <v>9786</v>
      </c>
      <c r="E2848" s="563" t="s">
        <v>9770</v>
      </c>
      <c r="F2848" s="563" t="s">
        <v>9785</v>
      </c>
      <c r="G2848" s="563" t="s">
        <v>9772</v>
      </c>
      <c r="H2848" s="563" t="s">
        <v>9773</v>
      </c>
      <c r="I2848" s="563" t="s">
        <v>27164</v>
      </c>
      <c r="J2848" s="563" t="s">
        <v>24001</v>
      </c>
      <c r="K2848" s="563" t="s">
        <v>24001</v>
      </c>
      <c r="L2848" s="563" t="s">
        <v>24001</v>
      </c>
      <c r="M2848" s="563" t="s">
        <v>24001</v>
      </c>
      <c r="N2848" s="563" t="s">
        <v>24001</v>
      </c>
      <c r="O2848" s="564" t="s">
        <v>24001</v>
      </c>
      <c r="P2848" s="564" t="s">
        <v>24001</v>
      </c>
      <c r="Q2848" s="564">
        <v>33148</v>
      </c>
      <c r="R2848" s="564"/>
      <c r="S2848" s="564" t="s">
        <v>31244</v>
      </c>
    </row>
    <row r="2849" spans="1:19" x14ac:dyDescent="0.35">
      <c r="A2849" s="559">
        <v>1720</v>
      </c>
      <c r="B2849" s="563" t="s">
        <v>484</v>
      </c>
      <c r="C2849" s="563" t="s">
        <v>9725</v>
      </c>
      <c r="D2849" s="563" t="s">
        <v>9788</v>
      </c>
      <c r="E2849" s="563" t="s">
        <v>9770</v>
      </c>
      <c r="F2849" s="563" t="s">
        <v>9787</v>
      </c>
      <c r="G2849" s="563" t="s">
        <v>9772</v>
      </c>
      <c r="H2849" s="563" t="s">
        <v>9773</v>
      </c>
      <c r="I2849" s="563" t="s">
        <v>27165</v>
      </c>
      <c r="J2849" s="563" t="s">
        <v>24001</v>
      </c>
      <c r="K2849" s="563" t="s">
        <v>24001</v>
      </c>
      <c r="L2849" s="563" t="s">
        <v>24001</v>
      </c>
      <c r="M2849" s="563" t="s">
        <v>24001</v>
      </c>
      <c r="N2849" s="563" t="s">
        <v>24001</v>
      </c>
      <c r="O2849" s="564" t="s">
        <v>24001</v>
      </c>
      <c r="P2849" s="564" t="s">
        <v>24001</v>
      </c>
      <c r="Q2849" s="564">
        <v>33148</v>
      </c>
      <c r="R2849" s="564"/>
      <c r="S2849" s="564" t="s">
        <v>31245</v>
      </c>
    </row>
    <row r="2850" spans="1:19" x14ac:dyDescent="0.35">
      <c r="A2850" s="562">
        <v>1721</v>
      </c>
      <c r="B2850" s="563" t="s">
        <v>484</v>
      </c>
      <c r="C2850" s="563" t="s">
        <v>9725</v>
      </c>
      <c r="D2850" s="563" t="s">
        <v>9790</v>
      </c>
      <c r="E2850" s="563" t="s">
        <v>24001</v>
      </c>
      <c r="F2850" s="563" t="s">
        <v>9789</v>
      </c>
      <c r="G2850" s="563" t="s">
        <v>9772</v>
      </c>
      <c r="H2850" s="563" t="s">
        <v>9773</v>
      </c>
      <c r="I2850" s="563" t="s">
        <v>27166</v>
      </c>
      <c r="J2850" s="563" t="s">
        <v>24001</v>
      </c>
      <c r="K2850" s="563" t="s">
        <v>24001</v>
      </c>
      <c r="L2850" s="563" t="s">
        <v>24001</v>
      </c>
      <c r="M2850" s="563" t="s">
        <v>24001</v>
      </c>
      <c r="N2850" s="563" t="s">
        <v>24001</v>
      </c>
      <c r="O2850" s="564" t="s">
        <v>24001</v>
      </c>
      <c r="P2850" s="564" t="s">
        <v>24001</v>
      </c>
      <c r="Q2850" s="564">
        <v>33148</v>
      </c>
      <c r="R2850" s="564"/>
      <c r="S2850" s="564" t="s">
        <v>31246</v>
      </c>
    </row>
    <row r="2851" spans="1:19" x14ac:dyDescent="0.35">
      <c r="A2851" s="559">
        <v>1722</v>
      </c>
      <c r="B2851" s="563" t="s">
        <v>484</v>
      </c>
      <c r="C2851" s="563" t="s">
        <v>9725</v>
      </c>
      <c r="D2851" s="563" t="s">
        <v>9792</v>
      </c>
      <c r="E2851" s="563" t="s">
        <v>9770</v>
      </c>
      <c r="F2851" s="563" t="s">
        <v>9791</v>
      </c>
      <c r="G2851" s="563" t="s">
        <v>9772</v>
      </c>
      <c r="H2851" s="563" t="s">
        <v>9773</v>
      </c>
      <c r="I2851" s="563" t="s">
        <v>27167</v>
      </c>
      <c r="J2851" s="563" t="s">
        <v>24001</v>
      </c>
      <c r="K2851" s="563" t="s">
        <v>24001</v>
      </c>
      <c r="L2851" s="563" t="s">
        <v>24001</v>
      </c>
      <c r="M2851" s="563" t="s">
        <v>24001</v>
      </c>
      <c r="N2851" s="563" t="s">
        <v>24001</v>
      </c>
      <c r="O2851" s="564" t="s">
        <v>24001</v>
      </c>
      <c r="P2851" s="564" t="s">
        <v>24001</v>
      </c>
      <c r="Q2851" s="564">
        <v>33148</v>
      </c>
      <c r="R2851" s="564"/>
      <c r="S2851" s="564" t="s">
        <v>31247</v>
      </c>
    </row>
    <row r="2852" spans="1:19" x14ac:dyDescent="0.35">
      <c r="A2852" s="559">
        <v>1723</v>
      </c>
      <c r="B2852" s="563" t="s">
        <v>484</v>
      </c>
      <c r="C2852" s="563" t="s">
        <v>9725</v>
      </c>
      <c r="D2852" s="563" t="s">
        <v>9794</v>
      </c>
      <c r="E2852" s="563" t="s">
        <v>9770</v>
      </c>
      <c r="F2852" s="563" t="s">
        <v>9793</v>
      </c>
      <c r="G2852" s="563" t="s">
        <v>9772</v>
      </c>
      <c r="H2852" s="563" t="s">
        <v>9773</v>
      </c>
      <c r="I2852" s="563" t="s">
        <v>27168</v>
      </c>
      <c r="J2852" s="563" t="s">
        <v>24001</v>
      </c>
      <c r="K2852" s="563" t="s">
        <v>24001</v>
      </c>
      <c r="L2852" s="563" t="s">
        <v>24001</v>
      </c>
      <c r="M2852" s="563" t="s">
        <v>24001</v>
      </c>
      <c r="N2852" s="563" t="s">
        <v>24001</v>
      </c>
      <c r="O2852" s="564" t="s">
        <v>24001</v>
      </c>
      <c r="P2852" s="564" t="s">
        <v>24001</v>
      </c>
      <c r="Q2852" s="564">
        <v>33148</v>
      </c>
      <c r="R2852" s="564"/>
      <c r="S2852" s="564" t="s">
        <v>31248</v>
      </c>
    </row>
    <row r="2853" spans="1:19" x14ac:dyDescent="0.35">
      <c r="A2853" s="562">
        <v>1724</v>
      </c>
      <c r="B2853" s="563" t="s">
        <v>484</v>
      </c>
      <c r="C2853" s="563" t="s">
        <v>9725</v>
      </c>
      <c r="D2853" s="563" t="s">
        <v>9796</v>
      </c>
      <c r="E2853" s="563" t="s">
        <v>9770</v>
      </c>
      <c r="F2853" s="563" t="s">
        <v>9795</v>
      </c>
      <c r="G2853" s="563" t="s">
        <v>9772</v>
      </c>
      <c r="H2853" s="563" t="s">
        <v>9773</v>
      </c>
      <c r="I2853" s="563" t="s">
        <v>27169</v>
      </c>
      <c r="J2853" s="563" t="s">
        <v>24001</v>
      </c>
      <c r="K2853" s="563" t="s">
        <v>24001</v>
      </c>
      <c r="L2853" s="563" t="s">
        <v>24001</v>
      </c>
      <c r="M2853" s="563" t="s">
        <v>24001</v>
      </c>
      <c r="N2853" s="563" t="s">
        <v>24001</v>
      </c>
      <c r="O2853" s="564" t="s">
        <v>24001</v>
      </c>
      <c r="P2853" s="564" t="s">
        <v>24001</v>
      </c>
      <c r="Q2853" s="564">
        <v>33148</v>
      </c>
      <c r="R2853" s="564"/>
      <c r="S2853" s="564" t="s">
        <v>31249</v>
      </c>
    </row>
    <row r="2854" spans="1:19" x14ac:dyDescent="0.35">
      <c r="A2854" s="559">
        <v>1725</v>
      </c>
      <c r="B2854" s="563" t="s">
        <v>484</v>
      </c>
      <c r="C2854" s="563" t="s">
        <v>9725</v>
      </c>
      <c r="D2854" s="563" t="s">
        <v>9798</v>
      </c>
      <c r="E2854" s="563" t="s">
        <v>9770</v>
      </c>
      <c r="F2854" s="563" t="s">
        <v>9797</v>
      </c>
      <c r="G2854" s="563" t="s">
        <v>9772</v>
      </c>
      <c r="H2854" s="563" t="s">
        <v>9773</v>
      </c>
      <c r="I2854" s="563" t="s">
        <v>27170</v>
      </c>
      <c r="J2854" s="563" t="s">
        <v>24001</v>
      </c>
      <c r="K2854" s="563" t="s">
        <v>24001</v>
      </c>
      <c r="L2854" s="563" t="s">
        <v>24001</v>
      </c>
      <c r="M2854" s="563" t="s">
        <v>24001</v>
      </c>
      <c r="N2854" s="563" t="s">
        <v>24001</v>
      </c>
      <c r="O2854" s="564" t="s">
        <v>24001</v>
      </c>
      <c r="P2854" s="564" t="s">
        <v>24001</v>
      </c>
      <c r="Q2854" s="564">
        <v>33148</v>
      </c>
      <c r="R2854" s="564"/>
      <c r="S2854" s="564" t="s">
        <v>31250</v>
      </c>
    </row>
    <row r="2855" spans="1:19" x14ac:dyDescent="0.35">
      <c r="A2855" s="559">
        <v>1726</v>
      </c>
      <c r="B2855" s="563" t="s">
        <v>484</v>
      </c>
      <c r="C2855" s="563" t="s">
        <v>9725</v>
      </c>
      <c r="D2855" s="563" t="s">
        <v>9801</v>
      </c>
      <c r="E2855" s="563" t="s">
        <v>9760</v>
      </c>
      <c r="F2855" s="563" t="s">
        <v>9799</v>
      </c>
      <c r="G2855" s="563" t="s">
        <v>9772</v>
      </c>
      <c r="H2855" s="563" t="s">
        <v>9800</v>
      </c>
      <c r="I2855" s="563" t="s">
        <v>26690</v>
      </c>
      <c r="J2855" s="563" t="s">
        <v>24001</v>
      </c>
      <c r="K2855" s="563" t="s">
        <v>24001</v>
      </c>
      <c r="L2855" s="563" t="s">
        <v>24001</v>
      </c>
      <c r="M2855" s="563" t="s">
        <v>24001</v>
      </c>
      <c r="N2855" s="563" t="s">
        <v>24001</v>
      </c>
      <c r="O2855" s="564" t="s">
        <v>24001</v>
      </c>
      <c r="P2855" s="564" t="s">
        <v>24001</v>
      </c>
      <c r="Q2855" s="564">
        <v>33148</v>
      </c>
      <c r="R2855" s="564">
        <v>34302</v>
      </c>
      <c r="S2855" s="564" t="s">
        <v>9801</v>
      </c>
    </row>
    <row r="2856" spans="1:19" x14ac:dyDescent="0.35">
      <c r="A2856" s="562">
        <v>1727</v>
      </c>
      <c r="B2856" s="563" t="s">
        <v>484</v>
      </c>
      <c r="C2856" s="563" t="s">
        <v>9725</v>
      </c>
      <c r="D2856" s="563" t="s">
        <v>9804</v>
      </c>
      <c r="E2856" s="563" t="s">
        <v>9802</v>
      </c>
      <c r="F2856" s="563" t="s">
        <v>9803</v>
      </c>
      <c r="G2856" s="563" t="s">
        <v>9772</v>
      </c>
      <c r="H2856" s="563" t="s">
        <v>786</v>
      </c>
      <c r="I2856" s="563" t="s">
        <v>26690</v>
      </c>
      <c r="J2856" s="563" t="s">
        <v>24001</v>
      </c>
      <c r="K2856" s="563" t="s">
        <v>24001</v>
      </c>
      <c r="L2856" s="563" t="s">
        <v>24001</v>
      </c>
      <c r="M2856" s="563" t="s">
        <v>24001</v>
      </c>
      <c r="N2856" s="563" t="s">
        <v>24001</v>
      </c>
      <c r="O2856" s="564" t="s">
        <v>24001</v>
      </c>
      <c r="P2856" s="564" t="s">
        <v>24001</v>
      </c>
      <c r="Q2856" s="564">
        <v>33148</v>
      </c>
      <c r="R2856" s="564"/>
      <c r="S2856" s="564" t="s">
        <v>31251</v>
      </c>
    </row>
    <row r="2857" spans="1:19" x14ac:dyDescent="0.35">
      <c r="A2857" s="559">
        <v>1728</v>
      </c>
      <c r="B2857" s="563" t="s">
        <v>484</v>
      </c>
      <c r="C2857" s="563" t="s">
        <v>9725</v>
      </c>
      <c r="D2857" s="563" t="s">
        <v>9809</v>
      </c>
      <c r="E2857" s="563" t="s">
        <v>9807</v>
      </c>
      <c r="F2857" s="563" t="s">
        <v>9808</v>
      </c>
      <c r="G2857" s="563" t="s">
        <v>9772</v>
      </c>
      <c r="H2857" s="563" t="s">
        <v>2049</v>
      </c>
      <c r="I2857" s="563" t="s">
        <v>26690</v>
      </c>
      <c r="J2857" s="563" t="s">
        <v>24001</v>
      </c>
      <c r="K2857" s="563" t="s">
        <v>62</v>
      </c>
      <c r="L2857" s="563" t="s">
        <v>24001</v>
      </c>
      <c r="M2857" s="563" t="s">
        <v>24001</v>
      </c>
      <c r="N2857" s="563" t="s">
        <v>24001</v>
      </c>
      <c r="O2857" s="564" t="s">
        <v>24001</v>
      </c>
      <c r="P2857" s="564" t="s">
        <v>24001</v>
      </c>
      <c r="Q2857" s="564">
        <v>33148</v>
      </c>
      <c r="R2857" s="564"/>
      <c r="S2857" s="564" t="s">
        <v>31252</v>
      </c>
    </row>
    <row r="2858" spans="1:19" x14ac:dyDescent="0.35">
      <c r="A2858" s="559">
        <v>1729</v>
      </c>
      <c r="B2858" s="563" t="s">
        <v>484</v>
      </c>
      <c r="C2858" s="563" t="s">
        <v>9725</v>
      </c>
      <c r="D2858" s="563" t="s">
        <v>9812</v>
      </c>
      <c r="E2858" s="563" t="s">
        <v>9810</v>
      </c>
      <c r="F2858" s="563" t="s">
        <v>9811</v>
      </c>
      <c r="G2858" s="563" t="s">
        <v>9772</v>
      </c>
      <c r="H2858" s="563" t="s">
        <v>940</v>
      </c>
      <c r="I2858" s="563" t="s">
        <v>26690</v>
      </c>
      <c r="J2858" s="563" t="s">
        <v>24001</v>
      </c>
      <c r="K2858" s="563" t="s">
        <v>50</v>
      </c>
      <c r="L2858" s="563" t="s">
        <v>24001</v>
      </c>
      <c r="M2858" s="563" t="s">
        <v>531</v>
      </c>
      <c r="N2858" s="563" t="s">
        <v>28712</v>
      </c>
      <c r="O2858" s="564" t="s">
        <v>24001</v>
      </c>
      <c r="P2858" s="564" t="s">
        <v>24001</v>
      </c>
      <c r="Q2858" s="564">
        <v>33148</v>
      </c>
      <c r="R2858" s="564"/>
      <c r="S2858" s="564" t="s">
        <v>31253</v>
      </c>
    </row>
    <row r="2859" spans="1:19" x14ac:dyDescent="0.35">
      <c r="A2859" s="562">
        <v>1730</v>
      </c>
      <c r="B2859" s="563" t="s">
        <v>484</v>
      </c>
      <c r="C2859" s="563" t="s">
        <v>9725</v>
      </c>
      <c r="D2859" s="563" t="s">
        <v>9815</v>
      </c>
      <c r="E2859" s="563" t="s">
        <v>9813</v>
      </c>
      <c r="F2859" s="563" t="s">
        <v>9814</v>
      </c>
      <c r="G2859" s="563" t="s">
        <v>9772</v>
      </c>
      <c r="H2859" s="563" t="s">
        <v>546</v>
      </c>
      <c r="I2859" s="563" t="s">
        <v>27171</v>
      </c>
      <c r="J2859" s="563" t="s">
        <v>24001</v>
      </c>
      <c r="K2859" s="563" t="s">
        <v>24001</v>
      </c>
      <c r="L2859" s="563" t="s">
        <v>24001</v>
      </c>
      <c r="M2859" s="563" t="s">
        <v>24001</v>
      </c>
      <c r="N2859" s="563" t="s">
        <v>24001</v>
      </c>
      <c r="O2859" s="564" t="s">
        <v>24001</v>
      </c>
      <c r="P2859" s="564" t="s">
        <v>24001</v>
      </c>
      <c r="Q2859" s="564">
        <v>33148</v>
      </c>
      <c r="R2859" s="564"/>
      <c r="S2859" s="564" t="s">
        <v>31254</v>
      </c>
    </row>
    <row r="2860" spans="1:19" x14ac:dyDescent="0.35">
      <c r="A2860" s="559">
        <v>1731</v>
      </c>
      <c r="B2860" s="563" t="s">
        <v>484</v>
      </c>
      <c r="C2860" s="563" t="s">
        <v>9725</v>
      </c>
      <c r="D2860" s="563" t="s">
        <v>9818</v>
      </c>
      <c r="E2860" s="563" t="s">
        <v>9816</v>
      </c>
      <c r="F2860" s="563" t="s">
        <v>9817</v>
      </c>
      <c r="G2860" s="563" t="s">
        <v>9772</v>
      </c>
      <c r="H2860" s="563" t="s">
        <v>546</v>
      </c>
      <c r="I2860" s="563" t="s">
        <v>27172</v>
      </c>
      <c r="J2860" s="563" t="s">
        <v>24001</v>
      </c>
      <c r="K2860" s="563" t="s">
        <v>24001</v>
      </c>
      <c r="L2860" s="563" t="s">
        <v>24001</v>
      </c>
      <c r="M2860" s="563" t="s">
        <v>24001</v>
      </c>
      <c r="N2860" s="563" t="s">
        <v>24001</v>
      </c>
      <c r="O2860" s="564" t="s">
        <v>24001</v>
      </c>
      <c r="P2860" s="564" t="s">
        <v>24001</v>
      </c>
      <c r="Q2860" s="564">
        <v>33148</v>
      </c>
      <c r="R2860" s="564"/>
      <c r="S2860" s="564" t="s">
        <v>31255</v>
      </c>
    </row>
    <row r="2861" spans="1:19" x14ac:dyDescent="0.35">
      <c r="A2861" s="559">
        <v>1732</v>
      </c>
      <c r="B2861" s="563" t="s">
        <v>484</v>
      </c>
      <c r="C2861" s="563" t="s">
        <v>9725</v>
      </c>
      <c r="D2861" s="563" t="s">
        <v>9822</v>
      </c>
      <c r="E2861" s="563" t="s">
        <v>9819</v>
      </c>
      <c r="F2861" s="563" t="s">
        <v>9820</v>
      </c>
      <c r="G2861" s="563" t="s">
        <v>9772</v>
      </c>
      <c r="H2861" s="563" t="s">
        <v>9821</v>
      </c>
      <c r="I2861" s="563" t="s">
        <v>26690</v>
      </c>
      <c r="J2861" s="563" t="s">
        <v>24001</v>
      </c>
      <c r="K2861" s="563" t="s">
        <v>24001</v>
      </c>
      <c r="L2861" s="563" t="s">
        <v>24001</v>
      </c>
      <c r="M2861" s="563" t="s">
        <v>24001</v>
      </c>
      <c r="N2861" s="563" t="s">
        <v>24001</v>
      </c>
      <c r="O2861" s="564" t="s">
        <v>24001</v>
      </c>
      <c r="P2861" s="564" t="s">
        <v>24001</v>
      </c>
      <c r="Q2861" s="564">
        <v>33148</v>
      </c>
      <c r="R2861" s="564"/>
      <c r="S2861" s="564" t="s">
        <v>31256</v>
      </c>
    </row>
    <row r="2862" spans="1:19" x14ac:dyDescent="0.35">
      <c r="A2862" s="562">
        <v>1733</v>
      </c>
      <c r="B2862" s="563" t="s">
        <v>484</v>
      </c>
      <c r="C2862" s="563" t="s">
        <v>9725</v>
      </c>
      <c r="D2862" s="563" t="s">
        <v>9825</v>
      </c>
      <c r="E2862" s="563" t="s">
        <v>9823</v>
      </c>
      <c r="F2862" s="563" t="s">
        <v>9824</v>
      </c>
      <c r="G2862" s="563" t="s">
        <v>9772</v>
      </c>
      <c r="H2862" s="563" t="s">
        <v>4544</v>
      </c>
      <c r="I2862" s="563" t="s">
        <v>26690</v>
      </c>
      <c r="J2862" s="563" t="s">
        <v>24001</v>
      </c>
      <c r="K2862" s="563" t="s">
        <v>24001</v>
      </c>
      <c r="L2862" s="563" t="s">
        <v>24001</v>
      </c>
      <c r="M2862" s="563" t="s">
        <v>24001</v>
      </c>
      <c r="N2862" s="563" t="s">
        <v>24001</v>
      </c>
      <c r="O2862" s="564" t="s">
        <v>24001</v>
      </c>
      <c r="P2862" s="564" t="s">
        <v>24001</v>
      </c>
      <c r="Q2862" s="564">
        <v>33148</v>
      </c>
      <c r="R2862" s="564"/>
      <c r="S2862" s="564" t="s">
        <v>31257</v>
      </c>
    </row>
    <row r="2863" spans="1:19" x14ac:dyDescent="0.35">
      <c r="A2863" s="559">
        <v>1734</v>
      </c>
      <c r="B2863" s="563" t="s">
        <v>484</v>
      </c>
      <c r="C2863" s="563" t="s">
        <v>9725</v>
      </c>
      <c r="D2863" s="563" t="s">
        <v>9828</v>
      </c>
      <c r="E2863" s="563" t="s">
        <v>24001</v>
      </c>
      <c r="F2863" s="563" t="s">
        <v>9826</v>
      </c>
      <c r="G2863" s="563" t="s">
        <v>9772</v>
      </c>
      <c r="H2863" s="563" t="s">
        <v>9827</v>
      </c>
      <c r="I2863" s="563" t="s">
        <v>26690</v>
      </c>
      <c r="J2863" s="563" t="s">
        <v>24001</v>
      </c>
      <c r="K2863" s="563" t="s">
        <v>62</v>
      </c>
      <c r="L2863" s="563" t="s">
        <v>24001</v>
      </c>
      <c r="M2863" s="563" t="s">
        <v>24001</v>
      </c>
      <c r="N2863" s="563" t="s">
        <v>24001</v>
      </c>
      <c r="O2863" s="564" t="s">
        <v>24001</v>
      </c>
      <c r="P2863" s="564" t="s">
        <v>24001</v>
      </c>
      <c r="Q2863" s="564">
        <v>33148</v>
      </c>
      <c r="R2863" s="564"/>
      <c r="S2863" s="564" t="s">
        <v>31258</v>
      </c>
    </row>
    <row r="2864" spans="1:19" x14ac:dyDescent="0.35">
      <c r="A2864" s="559">
        <v>1735</v>
      </c>
      <c r="B2864" s="563" t="s">
        <v>484</v>
      </c>
      <c r="C2864" s="563" t="s">
        <v>9725</v>
      </c>
      <c r="D2864" s="563" t="s">
        <v>9832</v>
      </c>
      <c r="E2864" s="563" t="s">
        <v>9829</v>
      </c>
      <c r="F2864" s="563" t="s">
        <v>9830</v>
      </c>
      <c r="G2864" s="563" t="s">
        <v>9772</v>
      </c>
      <c r="H2864" s="563" t="s">
        <v>9831</v>
      </c>
      <c r="I2864" s="563" t="s">
        <v>27158</v>
      </c>
      <c r="J2864" s="563" t="s">
        <v>24001</v>
      </c>
      <c r="K2864" s="563" t="s">
        <v>24001</v>
      </c>
      <c r="L2864" s="563" t="s">
        <v>24001</v>
      </c>
      <c r="M2864" s="563" t="s">
        <v>24001</v>
      </c>
      <c r="N2864" s="563" t="s">
        <v>24001</v>
      </c>
      <c r="O2864" s="564" t="s">
        <v>24001</v>
      </c>
      <c r="P2864" s="564" t="s">
        <v>24001</v>
      </c>
      <c r="Q2864" s="564">
        <v>33148</v>
      </c>
      <c r="R2864" s="564"/>
      <c r="S2864" s="564" t="s">
        <v>31259</v>
      </c>
    </row>
    <row r="2865" spans="1:19" x14ac:dyDescent="0.35">
      <c r="A2865" s="562">
        <v>1736</v>
      </c>
      <c r="B2865" s="563" t="s">
        <v>484</v>
      </c>
      <c r="C2865" s="563" t="s">
        <v>9725</v>
      </c>
      <c r="D2865" s="563" t="s">
        <v>9834</v>
      </c>
      <c r="E2865" s="563" t="s">
        <v>9829</v>
      </c>
      <c r="F2865" s="563" t="s">
        <v>9833</v>
      </c>
      <c r="G2865" s="563" t="s">
        <v>9772</v>
      </c>
      <c r="H2865" s="563" t="s">
        <v>9831</v>
      </c>
      <c r="I2865" s="563" t="s">
        <v>27173</v>
      </c>
      <c r="J2865" s="563" t="s">
        <v>24001</v>
      </c>
      <c r="K2865" s="563" t="s">
        <v>24001</v>
      </c>
      <c r="L2865" s="563" t="s">
        <v>24001</v>
      </c>
      <c r="M2865" s="563" t="s">
        <v>24001</v>
      </c>
      <c r="N2865" s="563" t="s">
        <v>24001</v>
      </c>
      <c r="O2865" s="564" t="s">
        <v>24001</v>
      </c>
      <c r="P2865" s="564" t="s">
        <v>24001</v>
      </c>
      <c r="Q2865" s="564">
        <v>33148</v>
      </c>
      <c r="R2865" s="564"/>
      <c r="S2865" s="564" t="s">
        <v>31260</v>
      </c>
    </row>
    <row r="2866" spans="1:19" x14ac:dyDescent="0.35">
      <c r="A2866" s="559">
        <v>1737</v>
      </c>
      <c r="B2866" s="563" t="s">
        <v>484</v>
      </c>
      <c r="C2866" s="563" t="s">
        <v>9725</v>
      </c>
      <c r="D2866" s="563" t="s">
        <v>9836</v>
      </c>
      <c r="E2866" s="563" t="s">
        <v>9829</v>
      </c>
      <c r="F2866" s="563" t="s">
        <v>9835</v>
      </c>
      <c r="G2866" s="563" t="s">
        <v>9772</v>
      </c>
      <c r="H2866" s="563" t="s">
        <v>9831</v>
      </c>
      <c r="I2866" s="563" t="s">
        <v>27174</v>
      </c>
      <c r="J2866" s="563" t="s">
        <v>24001</v>
      </c>
      <c r="K2866" s="563" t="s">
        <v>24001</v>
      </c>
      <c r="L2866" s="563" t="s">
        <v>24001</v>
      </c>
      <c r="M2866" s="563" t="s">
        <v>24001</v>
      </c>
      <c r="N2866" s="563" t="s">
        <v>24001</v>
      </c>
      <c r="O2866" s="564" t="s">
        <v>24001</v>
      </c>
      <c r="P2866" s="564" t="s">
        <v>24001</v>
      </c>
      <c r="Q2866" s="564">
        <v>33148</v>
      </c>
      <c r="R2866" s="564"/>
      <c r="S2866" s="564" t="s">
        <v>31261</v>
      </c>
    </row>
    <row r="2867" spans="1:19" x14ac:dyDescent="0.35">
      <c r="A2867" s="559">
        <v>1738</v>
      </c>
      <c r="B2867" s="563" t="s">
        <v>484</v>
      </c>
      <c r="C2867" s="563" t="s">
        <v>9725</v>
      </c>
      <c r="D2867" s="563" t="s">
        <v>9838</v>
      </c>
      <c r="E2867" s="563" t="s">
        <v>9829</v>
      </c>
      <c r="F2867" s="563" t="s">
        <v>9837</v>
      </c>
      <c r="G2867" s="563" t="s">
        <v>9772</v>
      </c>
      <c r="H2867" s="563" t="s">
        <v>9831</v>
      </c>
      <c r="I2867" s="563" t="s">
        <v>27175</v>
      </c>
      <c r="J2867" s="563" t="s">
        <v>24001</v>
      </c>
      <c r="K2867" s="563" t="s">
        <v>24001</v>
      </c>
      <c r="L2867" s="563" t="s">
        <v>24001</v>
      </c>
      <c r="M2867" s="563" t="s">
        <v>24001</v>
      </c>
      <c r="N2867" s="563" t="s">
        <v>24001</v>
      </c>
      <c r="O2867" s="564" t="s">
        <v>24001</v>
      </c>
      <c r="P2867" s="564" t="s">
        <v>24001</v>
      </c>
      <c r="Q2867" s="564">
        <v>33148</v>
      </c>
      <c r="R2867" s="564"/>
      <c r="S2867" s="564" t="s">
        <v>31262</v>
      </c>
    </row>
    <row r="2868" spans="1:19" x14ac:dyDescent="0.35">
      <c r="A2868" s="562">
        <v>1739</v>
      </c>
      <c r="B2868" s="563" t="s">
        <v>484</v>
      </c>
      <c r="C2868" s="563" t="s">
        <v>9725</v>
      </c>
      <c r="D2868" s="563" t="s">
        <v>9840</v>
      </c>
      <c r="E2868" s="563" t="s">
        <v>9760</v>
      </c>
      <c r="F2868" s="563" t="s">
        <v>9839</v>
      </c>
      <c r="G2868" s="563" t="s">
        <v>9772</v>
      </c>
      <c r="H2868" s="563" t="s">
        <v>55</v>
      </c>
      <c r="I2868" s="563" t="s">
        <v>26690</v>
      </c>
      <c r="J2868" s="563" t="s">
        <v>24001</v>
      </c>
      <c r="K2868" s="563" t="s">
        <v>24001</v>
      </c>
      <c r="L2868" s="563" t="s">
        <v>24001</v>
      </c>
      <c r="M2868" s="563" t="s">
        <v>24001</v>
      </c>
      <c r="N2868" s="563" t="s">
        <v>24001</v>
      </c>
      <c r="O2868" s="564" t="s">
        <v>24001</v>
      </c>
      <c r="P2868" s="564" t="s">
        <v>24001</v>
      </c>
      <c r="Q2868" s="564">
        <v>33148</v>
      </c>
      <c r="R2868" s="564"/>
      <c r="S2868" s="564" t="s">
        <v>9840</v>
      </c>
    </row>
    <row r="2869" spans="1:19" x14ac:dyDescent="0.35">
      <c r="A2869" s="559">
        <v>1740</v>
      </c>
      <c r="B2869" s="563" t="s">
        <v>484</v>
      </c>
      <c r="C2869" s="563" t="s">
        <v>9725</v>
      </c>
      <c r="D2869" s="563" t="s">
        <v>9844</v>
      </c>
      <c r="E2869" s="563" t="s">
        <v>9841</v>
      </c>
      <c r="F2869" s="563" t="s">
        <v>9842</v>
      </c>
      <c r="G2869" s="563" t="s">
        <v>9772</v>
      </c>
      <c r="H2869" s="563" t="s">
        <v>9843</v>
      </c>
      <c r="I2869" s="563" t="s">
        <v>26690</v>
      </c>
      <c r="J2869" s="563" t="s">
        <v>24001</v>
      </c>
      <c r="K2869" s="563" t="s">
        <v>24001</v>
      </c>
      <c r="L2869" s="563" t="s">
        <v>24001</v>
      </c>
      <c r="M2869" s="563" t="s">
        <v>24001</v>
      </c>
      <c r="N2869" s="563" t="s">
        <v>24001</v>
      </c>
      <c r="O2869" s="564" t="s">
        <v>24001</v>
      </c>
      <c r="P2869" s="564" t="s">
        <v>24001</v>
      </c>
      <c r="Q2869" s="564">
        <v>33148</v>
      </c>
      <c r="R2869" s="564"/>
      <c r="S2869" s="564" t="s">
        <v>31263</v>
      </c>
    </row>
    <row r="2870" spans="1:19" x14ac:dyDescent="0.35">
      <c r="A2870" s="559">
        <v>3277</v>
      </c>
      <c r="B2870" s="563" t="s">
        <v>484</v>
      </c>
      <c r="C2870" s="563" t="s">
        <v>8118</v>
      </c>
      <c r="D2870" s="563" t="s">
        <v>8476</v>
      </c>
      <c r="E2870" s="563" t="s">
        <v>8472</v>
      </c>
      <c r="F2870" s="563" t="s">
        <v>8473</v>
      </c>
      <c r="G2870" s="563" t="s">
        <v>8474</v>
      </c>
      <c r="H2870" s="563" t="s">
        <v>8475</v>
      </c>
      <c r="I2870" s="563" t="s">
        <v>27055</v>
      </c>
      <c r="J2870" s="563" t="s">
        <v>24001</v>
      </c>
      <c r="K2870" s="563" t="s">
        <v>24001</v>
      </c>
      <c r="L2870" s="563" t="s">
        <v>24001</v>
      </c>
      <c r="M2870" s="563" t="s">
        <v>24001</v>
      </c>
      <c r="N2870" s="563" t="s">
        <v>24001</v>
      </c>
      <c r="O2870" s="564" t="s">
        <v>24001</v>
      </c>
      <c r="P2870" s="564" t="s">
        <v>24001</v>
      </c>
      <c r="Q2870" s="564">
        <v>33148</v>
      </c>
      <c r="R2870" s="564">
        <v>38163</v>
      </c>
      <c r="S2870" s="564" t="s">
        <v>31264</v>
      </c>
    </row>
    <row r="2871" spans="1:19" x14ac:dyDescent="0.35">
      <c r="A2871" s="562">
        <v>2086</v>
      </c>
      <c r="B2871" s="563" t="s">
        <v>484</v>
      </c>
      <c r="C2871" s="563" t="s">
        <v>28698</v>
      </c>
      <c r="D2871" s="563" t="s">
        <v>5885</v>
      </c>
      <c r="E2871" s="563" t="s">
        <v>5881</v>
      </c>
      <c r="F2871" s="563" t="s">
        <v>5882</v>
      </c>
      <c r="G2871" s="563" t="s">
        <v>5883</v>
      </c>
      <c r="H2871" s="563" t="s">
        <v>5884</v>
      </c>
      <c r="I2871" s="563" t="s">
        <v>26690</v>
      </c>
      <c r="J2871" s="563" t="s">
        <v>109</v>
      </c>
      <c r="K2871" s="563" t="s">
        <v>24001</v>
      </c>
      <c r="L2871" s="563" t="s">
        <v>24001</v>
      </c>
      <c r="M2871" s="563" t="s">
        <v>24001</v>
      </c>
      <c r="N2871" s="563" t="s">
        <v>24001</v>
      </c>
      <c r="O2871" s="564" t="s">
        <v>24001</v>
      </c>
      <c r="P2871" s="564" t="s">
        <v>24001</v>
      </c>
      <c r="Q2871" s="564">
        <v>33148</v>
      </c>
      <c r="R2871" s="564"/>
      <c r="S2871" s="564" t="s">
        <v>31265</v>
      </c>
    </row>
    <row r="2872" spans="1:19" x14ac:dyDescent="0.35">
      <c r="A2872" s="559">
        <v>2087</v>
      </c>
      <c r="B2872" s="563" t="s">
        <v>484</v>
      </c>
      <c r="C2872" s="563" t="s">
        <v>28698</v>
      </c>
      <c r="D2872" s="563" t="s">
        <v>5888</v>
      </c>
      <c r="E2872" s="563" t="s">
        <v>5886</v>
      </c>
      <c r="F2872" s="563" t="s">
        <v>5887</v>
      </c>
      <c r="G2872" s="563" t="s">
        <v>5883</v>
      </c>
      <c r="H2872" s="563" t="s">
        <v>55</v>
      </c>
      <c r="I2872" s="563" t="s">
        <v>26690</v>
      </c>
      <c r="J2872" s="563" t="s">
        <v>24001</v>
      </c>
      <c r="K2872" s="563" t="s">
        <v>24001</v>
      </c>
      <c r="L2872" s="563" t="s">
        <v>24001</v>
      </c>
      <c r="M2872" s="563" t="s">
        <v>24001</v>
      </c>
      <c r="N2872" s="563" t="s">
        <v>24001</v>
      </c>
      <c r="O2872" s="564" t="s">
        <v>24001</v>
      </c>
      <c r="P2872" s="564" t="s">
        <v>24001</v>
      </c>
      <c r="Q2872" s="564">
        <v>33148</v>
      </c>
      <c r="R2872" s="564"/>
      <c r="S2872" s="564" t="s">
        <v>5888</v>
      </c>
    </row>
    <row r="2873" spans="1:19" x14ac:dyDescent="0.35">
      <c r="A2873" s="559">
        <v>2088</v>
      </c>
      <c r="B2873" s="563" t="s">
        <v>484</v>
      </c>
      <c r="C2873" s="563" t="s">
        <v>28698</v>
      </c>
      <c r="D2873" s="563" t="s">
        <v>5892</v>
      </c>
      <c r="E2873" s="563" t="s">
        <v>5889</v>
      </c>
      <c r="F2873" s="563" t="s">
        <v>5890</v>
      </c>
      <c r="G2873" s="563" t="s">
        <v>5883</v>
      </c>
      <c r="H2873" s="563" t="s">
        <v>5891</v>
      </c>
      <c r="I2873" s="563" t="s">
        <v>26690</v>
      </c>
      <c r="J2873" s="563" t="s">
        <v>24001</v>
      </c>
      <c r="K2873" s="563" t="s">
        <v>24001</v>
      </c>
      <c r="L2873" s="563" t="s">
        <v>24001</v>
      </c>
      <c r="M2873" s="563" t="s">
        <v>24001</v>
      </c>
      <c r="N2873" s="563" t="s">
        <v>24001</v>
      </c>
      <c r="O2873" s="564" t="s">
        <v>24001</v>
      </c>
      <c r="P2873" s="564" t="s">
        <v>24001</v>
      </c>
      <c r="Q2873" s="564">
        <v>33148</v>
      </c>
      <c r="R2873" s="564"/>
      <c r="S2873" s="564" t="s">
        <v>31266</v>
      </c>
    </row>
    <row r="2874" spans="1:19" x14ac:dyDescent="0.35">
      <c r="A2874" s="562">
        <v>3483</v>
      </c>
      <c r="B2874" s="563" t="s">
        <v>484</v>
      </c>
      <c r="C2874" s="563" t="s">
        <v>29019</v>
      </c>
      <c r="D2874" s="563" t="s">
        <v>4022</v>
      </c>
      <c r="E2874" s="563" t="s">
        <v>4018</v>
      </c>
      <c r="F2874" s="563" t="s">
        <v>4019</v>
      </c>
      <c r="G2874" s="563" t="s">
        <v>4020</v>
      </c>
      <c r="H2874" s="563" t="s">
        <v>4021</v>
      </c>
      <c r="I2874" s="563" t="s">
        <v>26690</v>
      </c>
      <c r="J2874" s="563" t="s">
        <v>24001</v>
      </c>
      <c r="K2874" s="563" t="s">
        <v>24001</v>
      </c>
      <c r="L2874" s="563" t="s">
        <v>24001</v>
      </c>
      <c r="M2874" s="563" t="s">
        <v>24001</v>
      </c>
      <c r="N2874" s="563" t="s">
        <v>24001</v>
      </c>
      <c r="O2874" s="564" t="s">
        <v>24001</v>
      </c>
      <c r="P2874" s="564" t="s">
        <v>24001</v>
      </c>
      <c r="Q2874" s="564">
        <v>33148</v>
      </c>
      <c r="R2874" s="564"/>
      <c r="S2874" s="564" t="s">
        <v>31267</v>
      </c>
    </row>
    <row r="2875" spans="1:19" x14ac:dyDescent="0.35">
      <c r="A2875" s="559">
        <v>3484</v>
      </c>
      <c r="B2875" s="563" t="s">
        <v>484</v>
      </c>
      <c r="C2875" s="563" t="s">
        <v>29019</v>
      </c>
      <c r="D2875" s="563" t="s">
        <v>4026</v>
      </c>
      <c r="E2875" s="563" t="s">
        <v>4023</v>
      </c>
      <c r="F2875" s="563" t="s">
        <v>4024</v>
      </c>
      <c r="G2875" s="563" t="s">
        <v>4020</v>
      </c>
      <c r="H2875" s="563" t="s">
        <v>4025</v>
      </c>
      <c r="I2875" s="563" t="s">
        <v>26753</v>
      </c>
      <c r="J2875" s="563" t="s">
        <v>24001</v>
      </c>
      <c r="K2875" s="563" t="s">
        <v>24001</v>
      </c>
      <c r="L2875" s="563" t="s">
        <v>24001</v>
      </c>
      <c r="M2875" s="563" t="s">
        <v>24001</v>
      </c>
      <c r="N2875" s="563" t="s">
        <v>24001</v>
      </c>
      <c r="O2875" s="564" t="s">
        <v>24001</v>
      </c>
      <c r="P2875" s="564" t="s">
        <v>24001</v>
      </c>
      <c r="Q2875" s="564">
        <v>33148</v>
      </c>
      <c r="R2875" s="564"/>
      <c r="S2875" s="564" t="s">
        <v>31268</v>
      </c>
    </row>
    <row r="2876" spans="1:19" x14ac:dyDescent="0.35">
      <c r="A2876" s="559">
        <v>3485</v>
      </c>
      <c r="B2876" s="563" t="s">
        <v>484</v>
      </c>
      <c r="C2876" s="563" t="s">
        <v>29019</v>
      </c>
      <c r="D2876" s="563" t="s">
        <v>4028</v>
      </c>
      <c r="E2876" s="563" t="s">
        <v>4023</v>
      </c>
      <c r="F2876" s="563" t="s">
        <v>4027</v>
      </c>
      <c r="G2876" s="563" t="s">
        <v>4020</v>
      </c>
      <c r="H2876" s="563" t="s">
        <v>4025</v>
      </c>
      <c r="I2876" s="563" t="s">
        <v>26849</v>
      </c>
      <c r="J2876" s="563" t="s">
        <v>24001</v>
      </c>
      <c r="K2876" s="563" t="s">
        <v>24001</v>
      </c>
      <c r="L2876" s="563" t="s">
        <v>24001</v>
      </c>
      <c r="M2876" s="563" t="s">
        <v>24001</v>
      </c>
      <c r="N2876" s="563" t="s">
        <v>24001</v>
      </c>
      <c r="O2876" s="564" t="s">
        <v>24001</v>
      </c>
      <c r="P2876" s="564" t="s">
        <v>24001</v>
      </c>
      <c r="Q2876" s="564">
        <v>33148</v>
      </c>
      <c r="R2876" s="564"/>
      <c r="S2876" s="564" t="s">
        <v>31269</v>
      </c>
    </row>
    <row r="2877" spans="1:19" x14ac:dyDescent="0.35">
      <c r="A2877" s="562">
        <v>3486</v>
      </c>
      <c r="B2877" s="563" t="s">
        <v>484</v>
      </c>
      <c r="C2877" s="563" t="s">
        <v>29019</v>
      </c>
      <c r="D2877" s="563" t="s">
        <v>4030</v>
      </c>
      <c r="E2877" s="563" t="s">
        <v>4023</v>
      </c>
      <c r="F2877" s="563" t="s">
        <v>4029</v>
      </c>
      <c r="G2877" s="563" t="s">
        <v>4020</v>
      </c>
      <c r="H2877" s="563" t="s">
        <v>4025</v>
      </c>
      <c r="I2877" s="563" t="s">
        <v>26850</v>
      </c>
      <c r="J2877" s="563" t="s">
        <v>24001</v>
      </c>
      <c r="K2877" s="563" t="s">
        <v>24001</v>
      </c>
      <c r="L2877" s="563" t="s">
        <v>24001</v>
      </c>
      <c r="M2877" s="563" t="s">
        <v>24001</v>
      </c>
      <c r="N2877" s="563" t="s">
        <v>24001</v>
      </c>
      <c r="O2877" s="564" t="s">
        <v>24001</v>
      </c>
      <c r="P2877" s="564" t="s">
        <v>24001</v>
      </c>
      <c r="Q2877" s="564">
        <v>33148</v>
      </c>
      <c r="R2877" s="564"/>
      <c r="S2877" s="564" t="s">
        <v>31270</v>
      </c>
    </row>
    <row r="2878" spans="1:19" x14ac:dyDescent="0.35">
      <c r="A2878" s="559">
        <v>3487</v>
      </c>
      <c r="B2878" s="563" t="s">
        <v>484</v>
      </c>
      <c r="C2878" s="563" t="s">
        <v>29019</v>
      </c>
      <c r="D2878" s="563" t="s">
        <v>4033</v>
      </c>
      <c r="E2878" s="563" t="s">
        <v>4031</v>
      </c>
      <c r="F2878" s="563" t="s">
        <v>4032</v>
      </c>
      <c r="G2878" s="563" t="s">
        <v>4020</v>
      </c>
      <c r="H2878" s="563" t="s">
        <v>3274</v>
      </c>
      <c r="I2878" s="563" t="s">
        <v>26690</v>
      </c>
      <c r="J2878" s="563" t="s">
        <v>24001</v>
      </c>
      <c r="K2878" s="563" t="s">
        <v>24001</v>
      </c>
      <c r="L2878" s="563" t="s">
        <v>24001</v>
      </c>
      <c r="M2878" s="563" t="s">
        <v>24001</v>
      </c>
      <c r="N2878" s="563" t="s">
        <v>24001</v>
      </c>
      <c r="O2878" s="564" t="s">
        <v>24001</v>
      </c>
      <c r="P2878" s="564" t="s">
        <v>24001</v>
      </c>
      <c r="Q2878" s="564">
        <v>33148</v>
      </c>
      <c r="R2878" s="564"/>
      <c r="S2878" s="564" t="s">
        <v>31271</v>
      </c>
    </row>
    <row r="2879" spans="1:19" x14ac:dyDescent="0.35">
      <c r="A2879" s="559">
        <v>3488</v>
      </c>
      <c r="B2879" s="563" t="s">
        <v>484</v>
      </c>
      <c r="C2879" s="563" t="s">
        <v>29019</v>
      </c>
      <c r="D2879" s="563" t="s">
        <v>4035</v>
      </c>
      <c r="E2879" s="563" t="s">
        <v>3828</v>
      </c>
      <c r="F2879" s="563" t="s">
        <v>4034</v>
      </c>
      <c r="G2879" s="563" t="s">
        <v>4020</v>
      </c>
      <c r="H2879" s="563" t="s">
        <v>55</v>
      </c>
      <c r="I2879" s="563" t="s">
        <v>26690</v>
      </c>
      <c r="J2879" s="563" t="s">
        <v>24001</v>
      </c>
      <c r="K2879" s="563" t="s">
        <v>24001</v>
      </c>
      <c r="L2879" s="563" t="s">
        <v>24001</v>
      </c>
      <c r="M2879" s="563" t="s">
        <v>24001</v>
      </c>
      <c r="N2879" s="563" t="s">
        <v>24001</v>
      </c>
      <c r="O2879" s="564" t="s">
        <v>24001</v>
      </c>
      <c r="P2879" s="564" t="s">
        <v>24001</v>
      </c>
      <c r="Q2879" s="564">
        <v>33148</v>
      </c>
      <c r="R2879" s="564"/>
      <c r="S2879" s="564" t="s">
        <v>4035</v>
      </c>
    </row>
    <row r="2880" spans="1:19" x14ac:dyDescent="0.35">
      <c r="A2880" s="562">
        <v>6144</v>
      </c>
      <c r="B2880" s="563" t="s">
        <v>484</v>
      </c>
      <c r="C2880" s="563" t="s">
        <v>11966</v>
      </c>
      <c r="D2880" s="563" t="s">
        <v>12082</v>
      </c>
      <c r="E2880" s="563" t="s">
        <v>12080</v>
      </c>
      <c r="F2880" s="563" t="s">
        <v>12081</v>
      </c>
      <c r="G2880" s="563" t="s">
        <v>12080</v>
      </c>
      <c r="H2880" s="563" t="s">
        <v>55</v>
      </c>
      <c r="I2880" s="563" t="s">
        <v>26690</v>
      </c>
      <c r="J2880" s="563" t="s">
        <v>109</v>
      </c>
      <c r="K2880" s="563" t="s">
        <v>24001</v>
      </c>
      <c r="L2880" s="563" t="s">
        <v>24001</v>
      </c>
      <c r="M2880" s="563" t="s">
        <v>24001</v>
      </c>
      <c r="N2880" s="563" t="s">
        <v>24001</v>
      </c>
      <c r="O2880" s="564" t="s">
        <v>24001</v>
      </c>
      <c r="P2880" s="564" t="s">
        <v>24001</v>
      </c>
      <c r="Q2880" s="564">
        <v>33148</v>
      </c>
      <c r="R2880" s="564"/>
      <c r="S2880" s="564" t="s">
        <v>12082</v>
      </c>
    </row>
    <row r="2881" spans="1:19" x14ac:dyDescent="0.35">
      <c r="A2881" s="559">
        <v>5882</v>
      </c>
      <c r="B2881" s="563" t="s">
        <v>484</v>
      </c>
      <c r="C2881" s="563" t="s">
        <v>9896</v>
      </c>
      <c r="D2881" s="563" t="s">
        <v>24809</v>
      </c>
      <c r="E2881" s="563" t="s">
        <v>24810</v>
      </c>
      <c r="F2881" s="563" t="s">
        <v>24811</v>
      </c>
      <c r="G2881" s="563" t="s">
        <v>9897</v>
      </c>
      <c r="H2881" s="563" t="s">
        <v>24812</v>
      </c>
      <c r="I2881" s="563" t="s">
        <v>26690</v>
      </c>
      <c r="J2881" s="563" t="s">
        <v>109</v>
      </c>
      <c r="K2881" s="563" t="s">
        <v>24001</v>
      </c>
      <c r="L2881" s="563" t="s">
        <v>24001</v>
      </c>
      <c r="M2881" s="563" t="s">
        <v>24001</v>
      </c>
      <c r="N2881" s="563" t="s">
        <v>24001</v>
      </c>
      <c r="O2881" s="564" t="s">
        <v>24001</v>
      </c>
      <c r="P2881" s="564" t="s">
        <v>24001</v>
      </c>
      <c r="Q2881" s="564">
        <v>43784</v>
      </c>
      <c r="R2881" s="564"/>
      <c r="S2881" s="564" t="s">
        <v>34364</v>
      </c>
    </row>
    <row r="2882" spans="1:19" x14ac:dyDescent="0.35">
      <c r="A2882" s="559">
        <v>5883</v>
      </c>
      <c r="B2882" s="563" t="s">
        <v>484</v>
      </c>
      <c r="C2882" s="563" t="s">
        <v>9896</v>
      </c>
      <c r="D2882" s="563" t="s">
        <v>24813</v>
      </c>
      <c r="E2882" s="563" t="s">
        <v>24814</v>
      </c>
      <c r="F2882" s="563" t="s">
        <v>24815</v>
      </c>
      <c r="G2882" s="563" t="s">
        <v>9897</v>
      </c>
      <c r="H2882" s="563" t="s">
        <v>9898</v>
      </c>
      <c r="I2882" s="563" t="s">
        <v>26690</v>
      </c>
      <c r="J2882" s="563" t="s">
        <v>109</v>
      </c>
      <c r="K2882" s="563" t="s">
        <v>24001</v>
      </c>
      <c r="L2882" s="563" t="s">
        <v>24001</v>
      </c>
      <c r="M2882" s="563" t="s">
        <v>24001</v>
      </c>
      <c r="N2882" s="563" t="s">
        <v>24001</v>
      </c>
      <c r="O2882" s="564" t="s">
        <v>24001</v>
      </c>
      <c r="P2882" s="564" t="s">
        <v>24001</v>
      </c>
      <c r="Q2882" s="564">
        <v>43790</v>
      </c>
      <c r="R2882" s="564"/>
      <c r="S2882" s="564" t="s">
        <v>31272</v>
      </c>
    </row>
    <row r="2883" spans="1:19" x14ac:dyDescent="0.35">
      <c r="A2883" s="562">
        <v>5884</v>
      </c>
      <c r="B2883" s="563" t="s">
        <v>484</v>
      </c>
      <c r="C2883" s="563" t="s">
        <v>9896</v>
      </c>
      <c r="D2883" s="563" t="s">
        <v>24816</v>
      </c>
      <c r="E2883" s="563" t="s">
        <v>24817</v>
      </c>
      <c r="F2883" s="563" t="s">
        <v>24818</v>
      </c>
      <c r="G2883" s="563" t="s">
        <v>9897</v>
      </c>
      <c r="H2883" s="563" t="s">
        <v>24819</v>
      </c>
      <c r="I2883" s="563" t="s">
        <v>26690</v>
      </c>
      <c r="J2883" s="563" t="s">
        <v>109</v>
      </c>
      <c r="K2883" s="563" t="s">
        <v>24001</v>
      </c>
      <c r="L2883" s="563" t="s">
        <v>24001</v>
      </c>
      <c r="M2883" s="563" t="s">
        <v>24001</v>
      </c>
      <c r="N2883" s="563" t="s">
        <v>24001</v>
      </c>
      <c r="O2883" s="564" t="s">
        <v>24001</v>
      </c>
      <c r="P2883" s="564" t="s">
        <v>24001</v>
      </c>
      <c r="Q2883" s="564">
        <v>43790</v>
      </c>
      <c r="R2883" s="564"/>
      <c r="S2883" s="564" t="s">
        <v>34365</v>
      </c>
    </row>
    <row r="2884" spans="1:19" x14ac:dyDescent="0.35">
      <c r="A2884" s="559">
        <v>5885</v>
      </c>
      <c r="B2884" s="563" t="s">
        <v>484</v>
      </c>
      <c r="C2884" s="563" t="s">
        <v>9896</v>
      </c>
      <c r="D2884" s="563" t="s">
        <v>27178</v>
      </c>
      <c r="E2884" s="563" t="s">
        <v>24001</v>
      </c>
      <c r="F2884" s="563" t="s">
        <v>27179</v>
      </c>
      <c r="G2884" s="563" t="s">
        <v>9897</v>
      </c>
      <c r="H2884" s="563" t="s">
        <v>55</v>
      </c>
      <c r="I2884" s="563" t="s">
        <v>26690</v>
      </c>
      <c r="J2884" s="563" t="s">
        <v>109</v>
      </c>
      <c r="K2884" s="563" t="s">
        <v>24001</v>
      </c>
      <c r="L2884" s="563" t="s">
        <v>24001</v>
      </c>
      <c r="M2884" s="563" t="s">
        <v>24001</v>
      </c>
      <c r="N2884" s="563" t="s">
        <v>24001</v>
      </c>
      <c r="O2884" s="564" t="s">
        <v>24001</v>
      </c>
      <c r="P2884" s="564" t="s">
        <v>24001</v>
      </c>
      <c r="Q2884" s="564">
        <v>43868</v>
      </c>
      <c r="R2884" s="564"/>
      <c r="S2884" s="564" t="s">
        <v>27178</v>
      </c>
    </row>
    <row r="2885" spans="1:19" x14ac:dyDescent="0.35">
      <c r="A2885" s="559">
        <v>685</v>
      </c>
      <c r="B2885" s="563" t="s">
        <v>484</v>
      </c>
      <c r="C2885" s="563" t="s">
        <v>24820</v>
      </c>
      <c r="D2885" s="563" t="s">
        <v>24821</v>
      </c>
      <c r="E2885" s="563" t="s">
        <v>24822</v>
      </c>
      <c r="F2885" s="563" t="s">
        <v>24823</v>
      </c>
      <c r="G2885" s="563" t="s">
        <v>24824</v>
      </c>
      <c r="H2885" s="563" t="s">
        <v>24825</v>
      </c>
      <c r="I2885" s="563" t="s">
        <v>26690</v>
      </c>
      <c r="J2885" s="563" t="s">
        <v>109</v>
      </c>
      <c r="K2885" s="563" t="s">
        <v>24001</v>
      </c>
      <c r="L2885" s="563" t="s">
        <v>24001</v>
      </c>
      <c r="M2885" s="563" t="s">
        <v>24001</v>
      </c>
      <c r="N2885" s="563" t="s">
        <v>24001</v>
      </c>
      <c r="O2885" s="564" t="s">
        <v>24001</v>
      </c>
      <c r="P2885" s="564" t="s">
        <v>24001</v>
      </c>
      <c r="Q2885" s="564">
        <v>43287</v>
      </c>
      <c r="R2885" s="564"/>
      <c r="S2885" s="564" t="s">
        <v>31273</v>
      </c>
    </row>
    <row r="2886" spans="1:19" x14ac:dyDescent="0.35">
      <c r="A2886" s="562">
        <v>5454</v>
      </c>
      <c r="B2886" s="563" t="s">
        <v>484</v>
      </c>
      <c r="C2886" s="563" t="s">
        <v>28883</v>
      </c>
      <c r="D2886" s="563" t="s">
        <v>14207</v>
      </c>
      <c r="E2886" s="563" t="s">
        <v>14203</v>
      </c>
      <c r="F2886" s="563" t="s">
        <v>14204</v>
      </c>
      <c r="G2886" s="563" t="s">
        <v>14205</v>
      </c>
      <c r="H2886" s="563" t="s">
        <v>14206</v>
      </c>
      <c r="I2886" s="563" t="s">
        <v>26690</v>
      </c>
      <c r="J2886" s="563" t="s">
        <v>109</v>
      </c>
      <c r="K2886" s="563" t="s">
        <v>24001</v>
      </c>
      <c r="L2886" s="563" t="s">
        <v>24001</v>
      </c>
      <c r="M2886" s="563" t="s">
        <v>24001</v>
      </c>
      <c r="N2886" s="563" t="s">
        <v>24001</v>
      </c>
      <c r="O2886" s="564" t="s">
        <v>24001</v>
      </c>
      <c r="P2886" s="564" t="s">
        <v>24001</v>
      </c>
      <c r="Q2886" s="564">
        <v>33148</v>
      </c>
      <c r="R2886" s="564"/>
      <c r="S2886" s="564" t="s">
        <v>31274</v>
      </c>
    </row>
    <row r="2887" spans="1:19" x14ac:dyDescent="0.35">
      <c r="A2887" s="559">
        <v>5455</v>
      </c>
      <c r="B2887" s="563" t="s">
        <v>484</v>
      </c>
      <c r="C2887" s="563" t="s">
        <v>28883</v>
      </c>
      <c r="D2887" s="563" t="s">
        <v>14210</v>
      </c>
      <c r="E2887" s="563" t="s">
        <v>24162</v>
      </c>
      <c r="F2887" s="563" t="s">
        <v>14208</v>
      </c>
      <c r="G2887" s="563" t="s">
        <v>14205</v>
      </c>
      <c r="H2887" s="563" t="s">
        <v>14209</v>
      </c>
      <c r="I2887" s="563" t="s">
        <v>26690</v>
      </c>
      <c r="J2887" s="563" t="s">
        <v>109</v>
      </c>
      <c r="K2887" s="563" t="s">
        <v>24001</v>
      </c>
      <c r="L2887" s="563" t="s">
        <v>24001</v>
      </c>
      <c r="M2887" s="563" t="s">
        <v>24001</v>
      </c>
      <c r="N2887" s="563" t="s">
        <v>24001</v>
      </c>
      <c r="O2887" s="564" t="s">
        <v>24001</v>
      </c>
      <c r="P2887" s="564" t="s">
        <v>24001</v>
      </c>
      <c r="Q2887" s="564">
        <v>40833</v>
      </c>
      <c r="R2887" s="564"/>
      <c r="S2887" s="564" t="s">
        <v>31275</v>
      </c>
    </row>
    <row r="2888" spans="1:19" x14ac:dyDescent="0.35">
      <c r="A2888" s="559">
        <v>5456</v>
      </c>
      <c r="B2888" s="563" t="s">
        <v>484</v>
      </c>
      <c r="C2888" s="563" t="s">
        <v>28883</v>
      </c>
      <c r="D2888" s="563" t="s">
        <v>14215</v>
      </c>
      <c r="E2888" s="563" t="s">
        <v>14211</v>
      </c>
      <c r="F2888" s="563" t="s">
        <v>14212</v>
      </c>
      <c r="G2888" s="563" t="s">
        <v>14213</v>
      </c>
      <c r="H2888" s="563" t="s">
        <v>14214</v>
      </c>
      <c r="I2888" s="563" t="s">
        <v>26690</v>
      </c>
      <c r="J2888" s="563" t="s">
        <v>24001</v>
      </c>
      <c r="K2888" s="563" t="s">
        <v>24001</v>
      </c>
      <c r="L2888" s="563" t="s">
        <v>24001</v>
      </c>
      <c r="M2888" s="563" t="s">
        <v>24001</v>
      </c>
      <c r="N2888" s="563" t="s">
        <v>24001</v>
      </c>
      <c r="O2888" s="564" t="s">
        <v>24001</v>
      </c>
      <c r="P2888" s="564" t="s">
        <v>24001</v>
      </c>
      <c r="Q2888" s="564">
        <v>33148</v>
      </c>
      <c r="R2888" s="564"/>
      <c r="S2888" s="564" t="s">
        <v>31276</v>
      </c>
    </row>
    <row r="2889" spans="1:19" x14ac:dyDescent="0.35">
      <c r="A2889" s="562">
        <v>5457</v>
      </c>
      <c r="B2889" s="563" t="s">
        <v>484</v>
      </c>
      <c r="C2889" s="563" t="s">
        <v>28883</v>
      </c>
      <c r="D2889" s="563" t="s">
        <v>14217</v>
      </c>
      <c r="E2889" s="563" t="s">
        <v>13455</v>
      </c>
      <c r="F2889" s="563" t="s">
        <v>14216</v>
      </c>
      <c r="G2889" s="563" t="s">
        <v>14213</v>
      </c>
      <c r="H2889" s="563" t="s">
        <v>55</v>
      </c>
      <c r="I2889" s="563" t="s">
        <v>26690</v>
      </c>
      <c r="J2889" s="563" t="s">
        <v>24001</v>
      </c>
      <c r="K2889" s="563" t="s">
        <v>24001</v>
      </c>
      <c r="L2889" s="563" t="s">
        <v>24001</v>
      </c>
      <c r="M2889" s="563" t="s">
        <v>24001</v>
      </c>
      <c r="N2889" s="563" t="s">
        <v>24001</v>
      </c>
      <c r="O2889" s="564" t="s">
        <v>24001</v>
      </c>
      <c r="P2889" s="564" t="s">
        <v>24001</v>
      </c>
      <c r="Q2889" s="564">
        <v>34303</v>
      </c>
      <c r="R2889" s="564"/>
      <c r="S2889" s="564" t="s">
        <v>14217</v>
      </c>
    </row>
    <row r="2890" spans="1:19" x14ac:dyDescent="0.35">
      <c r="A2890" s="559">
        <v>3489</v>
      </c>
      <c r="B2890" s="563" t="s">
        <v>484</v>
      </c>
      <c r="C2890" s="563" t="s">
        <v>29019</v>
      </c>
      <c r="D2890" s="563" t="s">
        <v>4038</v>
      </c>
      <c r="E2890" s="563" t="s">
        <v>24001</v>
      </c>
      <c r="F2890" s="563" t="s">
        <v>4036</v>
      </c>
      <c r="G2890" s="563" t="s">
        <v>4037</v>
      </c>
      <c r="H2890" s="563" t="s">
        <v>525</v>
      </c>
      <c r="I2890" s="563" t="s">
        <v>26690</v>
      </c>
      <c r="J2890" s="563" t="s">
        <v>109</v>
      </c>
      <c r="K2890" s="563" t="s">
        <v>24001</v>
      </c>
      <c r="L2890" s="563" t="s">
        <v>24001</v>
      </c>
      <c r="M2890" s="563" t="s">
        <v>24001</v>
      </c>
      <c r="N2890" s="563" t="s">
        <v>24001</v>
      </c>
      <c r="O2890" s="564" t="s">
        <v>24001</v>
      </c>
      <c r="P2890" s="564" t="s">
        <v>24001</v>
      </c>
      <c r="Q2890" s="564">
        <v>38560</v>
      </c>
      <c r="R2890" s="564"/>
      <c r="S2890" s="564" t="s">
        <v>31277</v>
      </c>
    </row>
    <row r="2891" spans="1:19" x14ac:dyDescent="0.35">
      <c r="A2891" s="559">
        <v>4483</v>
      </c>
      <c r="B2891" s="563" t="s">
        <v>484</v>
      </c>
      <c r="C2891" s="563" t="s">
        <v>11038</v>
      </c>
      <c r="D2891" s="563" t="s">
        <v>11136</v>
      </c>
      <c r="E2891" s="563" t="s">
        <v>24001</v>
      </c>
      <c r="F2891" s="563" t="s">
        <v>11134</v>
      </c>
      <c r="G2891" s="563" t="s">
        <v>11135</v>
      </c>
      <c r="H2891" s="563" t="s">
        <v>7090</v>
      </c>
      <c r="I2891" s="563" t="s">
        <v>26690</v>
      </c>
      <c r="J2891" s="563" t="s">
        <v>24001</v>
      </c>
      <c r="K2891" s="563" t="s">
        <v>24001</v>
      </c>
      <c r="L2891" s="563" t="s">
        <v>24001</v>
      </c>
      <c r="M2891" s="563" t="s">
        <v>24001</v>
      </c>
      <c r="N2891" s="563" t="s">
        <v>24001</v>
      </c>
      <c r="O2891" s="564" t="s">
        <v>24001</v>
      </c>
      <c r="P2891" s="564" t="s">
        <v>24001</v>
      </c>
      <c r="Q2891" s="564">
        <v>33148</v>
      </c>
      <c r="R2891" s="564">
        <v>38553</v>
      </c>
      <c r="S2891" s="564" t="s">
        <v>31278</v>
      </c>
    </row>
    <row r="2892" spans="1:19" x14ac:dyDescent="0.35">
      <c r="A2892" s="562">
        <v>4484</v>
      </c>
      <c r="B2892" s="563" t="s">
        <v>484</v>
      </c>
      <c r="C2892" s="563" t="s">
        <v>11038</v>
      </c>
      <c r="D2892" s="563" t="s">
        <v>11140</v>
      </c>
      <c r="E2892" s="563" t="s">
        <v>11137</v>
      </c>
      <c r="F2892" s="563" t="s">
        <v>11138</v>
      </c>
      <c r="G2892" s="563" t="s">
        <v>11135</v>
      </c>
      <c r="H2892" s="563" t="s">
        <v>11139</v>
      </c>
      <c r="I2892" s="563" t="s">
        <v>26690</v>
      </c>
      <c r="J2892" s="563" t="s">
        <v>109</v>
      </c>
      <c r="K2892" s="563" t="s">
        <v>24001</v>
      </c>
      <c r="L2892" s="563" t="s">
        <v>24001</v>
      </c>
      <c r="M2892" s="563" t="s">
        <v>24001</v>
      </c>
      <c r="N2892" s="563" t="s">
        <v>24001</v>
      </c>
      <c r="O2892" s="564" t="s">
        <v>24001</v>
      </c>
      <c r="P2892" s="564" t="s">
        <v>24001</v>
      </c>
      <c r="Q2892" s="564">
        <v>33148</v>
      </c>
      <c r="R2892" s="564"/>
      <c r="S2892" s="564" t="s">
        <v>31279</v>
      </c>
    </row>
    <row r="2893" spans="1:19" x14ac:dyDescent="0.35">
      <c r="A2893" s="559">
        <v>4485</v>
      </c>
      <c r="B2893" s="563" t="s">
        <v>484</v>
      </c>
      <c r="C2893" s="563" t="s">
        <v>11038</v>
      </c>
      <c r="D2893" s="563" t="s">
        <v>11144</v>
      </c>
      <c r="E2893" s="563" t="s">
        <v>11141</v>
      </c>
      <c r="F2893" s="563" t="s">
        <v>11142</v>
      </c>
      <c r="G2893" s="563" t="s">
        <v>11135</v>
      </c>
      <c r="H2893" s="563" t="s">
        <v>11143</v>
      </c>
      <c r="I2893" s="563" t="s">
        <v>26690</v>
      </c>
      <c r="J2893" s="563" t="s">
        <v>24001</v>
      </c>
      <c r="K2893" s="563" t="s">
        <v>24001</v>
      </c>
      <c r="L2893" s="563" t="s">
        <v>24001</v>
      </c>
      <c r="M2893" s="563" t="s">
        <v>24001</v>
      </c>
      <c r="N2893" s="563" t="s">
        <v>24001</v>
      </c>
      <c r="O2893" s="564" t="s">
        <v>24001</v>
      </c>
      <c r="P2893" s="564" t="s">
        <v>24001</v>
      </c>
      <c r="Q2893" s="564">
        <v>33148</v>
      </c>
      <c r="R2893" s="564"/>
      <c r="S2893" s="564" t="s">
        <v>31280</v>
      </c>
    </row>
    <row r="2894" spans="1:19" x14ac:dyDescent="0.35">
      <c r="A2894" s="559">
        <v>4486</v>
      </c>
      <c r="B2894" s="563" t="s">
        <v>484</v>
      </c>
      <c r="C2894" s="563" t="s">
        <v>11038</v>
      </c>
      <c r="D2894" s="563" t="s">
        <v>11150</v>
      </c>
      <c r="E2894" s="563" t="s">
        <v>11147</v>
      </c>
      <c r="F2894" s="563" t="s">
        <v>11148</v>
      </c>
      <c r="G2894" s="563" t="s">
        <v>11135</v>
      </c>
      <c r="H2894" s="563" t="s">
        <v>11149</v>
      </c>
      <c r="I2894" s="563" t="s">
        <v>26690</v>
      </c>
      <c r="J2894" s="563" t="s">
        <v>109</v>
      </c>
      <c r="K2894" s="563" t="s">
        <v>24001</v>
      </c>
      <c r="L2894" s="563" t="s">
        <v>24001</v>
      </c>
      <c r="M2894" s="563" t="s">
        <v>24001</v>
      </c>
      <c r="N2894" s="563" t="s">
        <v>24001</v>
      </c>
      <c r="O2894" s="564" t="s">
        <v>24001</v>
      </c>
      <c r="P2894" s="564" t="s">
        <v>24001</v>
      </c>
      <c r="Q2894" s="564">
        <v>33148</v>
      </c>
      <c r="R2894" s="564"/>
      <c r="S2894" s="564" t="s">
        <v>31281</v>
      </c>
    </row>
    <row r="2895" spans="1:19" x14ac:dyDescent="0.35">
      <c r="A2895" s="562">
        <v>4487</v>
      </c>
      <c r="B2895" s="563" t="s">
        <v>484</v>
      </c>
      <c r="C2895" s="563" t="s">
        <v>11038</v>
      </c>
      <c r="D2895" s="563" t="s">
        <v>11154</v>
      </c>
      <c r="E2895" s="563" t="s">
        <v>11151</v>
      </c>
      <c r="F2895" s="563" t="s">
        <v>11152</v>
      </c>
      <c r="G2895" s="563" t="s">
        <v>11135</v>
      </c>
      <c r="H2895" s="563" t="s">
        <v>11153</v>
      </c>
      <c r="I2895" s="563" t="s">
        <v>26690</v>
      </c>
      <c r="J2895" s="563" t="s">
        <v>24001</v>
      </c>
      <c r="K2895" s="563" t="s">
        <v>24001</v>
      </c>
      <c r="L2895" s="563" t="s">
        <v>24001</v>
      </c>
      <c r="M2895" s="563" t="s">
        <v>24001</v>
      </c>
      <c r="N2895" s="563" t="s">
        <v>24001</v>
      </c>
      <c r="O2895" s="564" t="s">
        <v>24001</v>
      </c>
      <c r="P2895" s="564" t="s">
        <v>24001</v>
      </c>
      <c r="Q2895" s="564">
        <v>33148</v>
      </c>
      <c r="R2895" s="564"/>
      <c r="S2895" s="564" t="s">
        <v>31282</v>
      </c>
    </row>
    <row r="2896" spans="1:19" x14ac:dyDescent="0.35">
      <c r="A2896" s="559">
        <v>4488</v>
      </c>
      <c r="B2896" s="563" t="s">
        <v>484</v>
      </c>
      <c r="C2896" s="563" t="s">
        <v>11038</v>
      </c>
      <c r="D2896" s="563" t="s">
        <v>11164</v>
      </c>
      <c r="E2896" s="563" t="s">
        <v>24001</v>
      </c>
      <c r="F2896" s="563" t="s">
        <v>11162</v>
      </c>
      <c r="G2896" s="563" t="s">
        <v>11135</v>
      </c>
      <c r="H2896" s="563" t="s">
        <v>11163</v>
      </c>
      <c r="I2896" s="563" t="s">
        <v>26690</v>
      </c>
      <c r="J2896" s="563" t="s">
        <v>24001</v>
      </c>
      <c r="K2896" s="563" t="s">
        <v>24001</v>
      </c>
      <c r="L2896" s="563" t="s">
        <v>24001</v>
      </c>
      <c r="M2896" s="563" t="s">
        <v>24001</v>
      </c>
      <c r="N2896" s="563" t="s">
        <v>24001</v>
      </c>
      <c r="O2896" s="564" t="s">
        <v>24001</v>
      </c>
      <c r="P2896" s="564" t="s">
        <v>24001</v>
      </c>
      <c r="Q2896" s="564">
        <v>38560</v>
      </c>
      <c r="R2896" s="564"/>
      <c r="S2896" s="564" t="s">
        <v>31283</v>
      </c>
    </row>
    <row r="2897" spans="1:19" x14ac:dyDescent="0.35">
      <c r="A2897" s="559">
        <v>4489</v>
      </c>
      <c r="B2897" s="563" t="s">
        <v>484</v>
      </c>
      <c r="C2897" s="563" t="s">
        <v>11038</v>
      </c>
      <c r="D2897" s="563" t="s">
        <v>11167</v>
      </c>
      <c r="E2897" s="563" t="s">
        <v>11165</v>
      </c>
      <c r="F2897" s="563" t="s">
        <v>11166</v>
      </c>
      <c r="G2897" s="563" t="s">
        <v>11135</v>
      </c>
      <c r="H2897" s="563" t="s">
        <v>55</v>
      </c>
      <c r="I2897" s="563" t="s">
        <v>26690</v>
      </c>
      <c r="J2897" s="563" t="s">
        <v>24001</v>
      </c>
      <c r="K2897" s="563" t="s">
        <v>24001</v>
      </c>
      <c r="L2897" s="563" t="s">
        <v>24001</v>
      </c>
      <c r="M2897" s="563" t="s">
        <v>24001</v>
      </c>
      <c r="N2897" s="563" t="s">
        <v>24001</v>
      </c>
      <c r="O2897" s="564" t="s">
        <v>24001</v>
      </c>
      <c r="P2897" s="564" t="s">
        <v>24001</v>
      </c>
      <c r="Q2897" s="564">
        <v>33148</v>
      </c>
      <c r="R2897" s="564"/>
      <c r="S2897" s="564" t="s">
        <v>11167</v>
      </c>
    </row>
    <row r="2898" spans="1:19" x14ac:dyDescent="0.35">
      <c r="A2898" s="562">
        <v>4490</v>
      </c>
      <c r="B2898" s="563" t="s">
        <v>484</v>
      </c>
      <c r="C2898" s="563" t="s">
        <v>11038</v>
      </c>
      <c r="D2898" s="563" t="s">
        <v>11170</v>
      </c>
      <c r="E2898" s="563" t="s">
        <v>11168</v>
      </c>
      <c r="F2898" s="563" t="s">
        <v>11169</v>
      </c>
      <c r="G2898" s="563" t="s">
        <v>11135</v>
      </c>
      <c r="H2898" s="563" t="s">
        <v>9992</v>
      </c>
      <c r="I2898" s="563" t="s">
        <v>26690</v>
      </c>
      <c r="J2898" s="563" t="s">
        <v>109</v>
      </c>
      <c r="K2898" s="563" t="s">
        <v>24001</v>
      </c>
      <c r="L2898" s="563" t="s">
        <v>24001</v>
      </c>
      <c r="M2898" s="563" t="s">
        <v>24001</v>
      </c>
      <c r="N2898" s="563" t="s">
        <v>24001</v>
      </c>
      <c r="O2898" s="564" t="s">
        <v>24001</v>
      </c>
      <c r="P2898" s="564" t="s">
        <v>24001</v>
      </c>
      <c r="Q2898" s="564">
        <v>33148</v>
      </c>
      <c r="R2898" s="564"/>
      <c r="S2898" s="564" t="s">
        <v>31284</v>
      </c>
    </row>
    <row r="2899" spans="1:19" x14ac:dyDescent="0.35">
      <c r="A2899" s="559">
        <v>5458</v>
      </c>
      <c r="B2899" s="563" t="s">
        <v>484</v>
      </c>
      <c r="C2899" s="563" t="s">
        <v>28883</v>
      </c>
      <c r="D2899" s="563" t="s">
        <v>14222</v>
      </c>
      <c r="E2899" s="563" t="s">
        <v>14218</v>
      </c>
      <c r="F2899" s="563" t="s">
        <v>14219</v>
      </c>
      <c r="G2899" s="563" t="s">
        <v>14220</v>
      </c>
      <c r="H2899" s="563" t="s">
        <v>14221</v>
      </c>
      <c r="I2899" s="563" t="s">
        <v>26690</v>
      </c>
      <c r="J2899" s="563" t="s">
        <v>109</v>
      </c>
      <c r="K2899" s="563" t="s">
        <v>24001</v>
      </c>
      <c r="L2899" s="563" t="s">
        <v>24001</v>
      </c>
      <c r="M2899" s="563" t="s">
        <v>24001</v>
      </c>
      <c r="N2899" s="563" t="s">
        <v>24001</v>
      </c>
      <c r="O2899" s="564" t="s">
        <v>24001</v>
      </c>
      <c r="P2899" s="564" t="s">
        <v>24001</v>
      </c>
      <c r="Q2899" s="564">
        <v>33148</v>
      </c>
      <c r="R2899" s="564">
        <v>34079</v>
      </c>
      <c r="S2899" s="564" t="s">
        <v>31285</v>
      </c>
    </row>
    <row r="2900" spans="1:19" x14ac:dyDescent="0.35">
      <c r="A2900" s="559">
        <v>5945</v>
      </c>
      <c r="B2900" s="563" t="s">
        <v>484</v>
      </c>
      <c r="C2900" s="563" t="s">
        <v>29047</v>
      </c>
      <c r="D2900" s="563" t="s">
        <v>24163</v>
      </c>
      <c r="E2900" s="563" t="s">
        <v>24164</v>
      </c>
      <c r="F2900" s="563" t="s">
        <v>24165</v>
      </c>
      <c r="G2900" s="563" t="s">
        <v>24166</v>
      </c>
      <c r="H2900" s="563" t="s">
        <v>1560</v>
      </c>
      <c r="I2900" s="563" t="s">
        <v>26690</v>
      </c>
      <c r="J2900" s="563" t="s">
        <v>109</v>
      </c>
      <c r="K2900" s="563" t="s">
        <v>24001</v>
      </c>
      <c r="L2900" s="563" t="s">
        <v>24001</v>
      </c>
      <c r="M2900" s="563" t="s">
        <v>24001</v>
      </c>
      <c r="N2900" s="563" t="s">
        <v>24001</v>
      </c>
      <c r="O2900" s="564" t="s">
        <v>24001</v>
      </c>
      <c r="P2900" s="564" t="s">
        <v>24001</v>
      </c>
      <c r="Q2900" s="564">
        <v>42543</v>
      </c>
      <c r="R2900" s="564"/>
      <c r="S2900" s="564" t="s">
        <v>31286</v>
      </c>
    </row>
    <row r="2901" spans="1:19" x14ac:dyDescent="0.35">
      <c r="A2901" s="562">
        <v>1208</v>
      </c>
      <c r="B2901" s="563" t="s">
        <v>484</v>
      </c>
      <c r="C2901" s="563" t="s">
        <v>28929</v>
      </c>
      <c r="D2901" s="563" t="s">
        <v>17727</v>
      </c>
      <c r="E2901" s="563" t="s">
        <v>17724</v>
      </c>
      <c r="F2901" s="563" t="s">
        <v>17725</v>
      </c>
      <c r="G2901" s="563" t="s">
        <v>17726</v>
      </c>
      <c r="H2901" s="563" t="s">
        <v>5789</v>
      </c>
      <c r="I2901" s="563" t="s">
        <v>27510</v>
      </c>
      <c r="J2901" s="563" t="s">
        <v>24001</v>
      </c>
      <c r="K2901" s="563" t="s">
        <v>24001</v>
      </c>
      <c r="L2901" s="563" t="s">
        <v>24001</v>
      </c>
      <c r="M2901" s="563" t="s">
        <v>24001</v>
      </c>
      <c r="N2901" s="563" t="s">
        <v>24001</v>
      </c>
      <c r="O2901" s="564" t="s">
        <v>24001</v>
      </c>
      <c r="P2901" s="564" t="s">
        <v>24001</v>
      </c>
      <c r="Q2901" s="564">
        <v>33148</v>
      </c>
      <c r="R2901" s="564">
        <v>33679</v>
      </c>
      <c r="S2901" s="564" t="s">
        <v>31287</v>
      </c>
    </row>
    <row r="2902" spans="1:19" x14ac:dyDescent="0.35">
      <c r="A2902" s="559">
        <v>3924</v>
      </c>
      <c r="B2902" s="563" t="s">
        <v>484</v>
      </c>
      <c r="C2902" s="563" t="s">
        <v>2950</v>
      </c>
      <c r="D2902" s="563" t="s">
        <v>3061</v>
      </c>
      <c r="E2902" s="563" t="s">
        <v>3058</v>
      </c>
      <c r="F2902" s="563" t="s">
        <v>3059</v>
      </c>
      <c r="G2902" s="563" t="s">
        <v>3060</v>
      </c>
      <c r="H2902" s="563" t="s">
        <v>1958</v>
      </c>
      <c r="I2902" s="563" t="s">
        <v>26690</v>
      </c>
      <c r="J2902" s="563" t="s">
        <v>24001</v>
      </c>
      <c r="K2902" s="563" t="s">
        <v>24001</v>
      </c>
      <c r="L2902" s="563" t="s">
        <v>24001</v>
      </c>
      <c r="M2902" s="563" t="s">
        <v>24001</v>
      </c>
      <c r="N2902" s="563" t="s">
        <v>24001</v>
      </c>
      <c r="O2902" s="564" t="s">
        <v>24001</v>
      </c>
      <c r="P2902" s="564" t="s">
        <v>24001</v>
      </c>
      <c r="Q2902" s="564">
        <v>33148</v>
      </c>
      <c r="R2902" s="564"/>
      <c r="S2902" s="564" t="s">
        <v>31288</v>
      </c>
    </row>
    <row r="2903" spans="1:19" x14ac:dyDescent="0.35">
      <c r="A2903" s="559">
        <v>3925</v>
      </c>
      <c r="B2903" s="563" t="s">
        <v>484</v>
      </c>
      <c r="C2903" s="563" t="s">
        <v>2950</v>
      </c>
      <c r="D2903" s="563" t="s">
        <v>3065</v>
      </c>
      <c r="E2903" s="563" t="s">
        <v>3062</v>
      </c>
      <c r="F2903" s="563" t="s">
        <v>3063</v>
      </c>
      <c r="G2903" s="563" t="s">
        <v>3060</v>
      </c>
      <c r="H2903" s="563" t="s">
        <v>3064</v>
      </c>
      <c r="I2903" s="563" t="s">
        <v>26690</v>
      </c>
      <c r="J2903" s="563" t="s">
        <v>24001</v>
      </c>
      <c r="K2903" s="563" t="s">
        <v>154</v>
      </c>
      <c r="L2903" s="563" t="s">
        <v>24001</v>
      </c>
      <c r="M2903" s="563" t="s">
        <v>24001</v>
      </c>
      <c r="N2903" s="563" t="s">
        <v>24001</v>
      </c>
      <c r="O2903" s="564" t="s">
        <v>24001</v>
      </c>
      <c r="P2903" s="564" t="s">
        <v>24001</v>
      </c>
      <c r="Q2903" s="564">
        <v>33148</v>
      </c>
      <c r="R2903" s="564"/>
      <c r="S2903" s="564" t="s">
        <v>31289</v>
      </c>
    </row>
    <row r="2904" spans="1:19" x14ac:dyDescent="0.35">
      <c r="A2904" s="562">
        <v>3926</v>
      </c>
      <c r="B2904" s="563" t="s">
        <v>484</v>
      </c>
      <c r="C2904" s="563" t="s">
        <v>2950</v>
      </c>
      <c r="D2904" s="563" t="s">
        <v>3069</v>
      </c>
      <c r="E2904" s="563" t="s">
        <v>3066</v>
      </c>
      <c r="F2904" s="563" t="s">
        <v>3067</v>
      </c>
      <c r="G2904" s="563" t="s">
        <v>3060</v>
      </c>
      <c r="H2904" s="563" t="s">
        <v>3068</v>
      </c>
      <c r="I2904" s="563" t="s">
        <v>26690</v>
      </c>
      <c r="J2904" s="563" t="s">
        <v>24001</v>
      </c>
      <c r="K2904" s="563" t="s">
        <v>24001</v>
      </c>
      <c r="L2904" s="563" t="s">
        <v>24001</v>
      </c>
      <c r="M2904" s="563" t="s">
        <v>24001</v>
      </c>
      <c r="N2904" s="563" t="s">
        <v>24001</v>
      </c>
      <c r="O2904" s="564" t="s">
        <v>24001</v>
      </c>
      <c r="P2904" s="564" t="s">
        <v>24001</v>
      </c>
      <c r="Q2904" s="564">
        <v>33148</v>
      </c>
      <c r="R2904" s="564"/>
      <c r="S2904" s="564" t="s">
        <v>31290</v>
      </c>
    </row>
    <row r="2905" spans="1:19" x14ac:dyDescent="0.35">
      <c r="A2905" s="559">
        <v>3927</v>
      </c>
      <c r="B2905" s="563" t="s">
        <v>484</v>
      </c>
      <c r="C2905" s="563" t="s">
        <v>2950</v>
      </c>
      <c r="D2905" s="563" t="s">
        <v>3071</v>
      </c>
      <c r="E2905" s="563" t="s">
        <v>3060</v>
      </c>
      <c r="F2905" s="563" t="s">
        <v>3070</v>
      </c>
      <c r="G2905" s="563" t="s">
        <v>3060</v>
      </c>
      <c r="H2905" s="563" t="s">
        <v>55</v>
      </c>
      <c r="I2905" s="563" t="s">
        <v>26690</v>
      </c>
      <c r="J2905" s="563" t="s">
        <v>24001</v>
      </c>
      <c r="K2905" s="563" t="s">
        <v>24001</v>
      </c>
      <c r="L2905" s="563" t="s">
        <v>24001</v>
      </c>
      <c r="M2905" s="563" t="s">
        <v>24001</v>
      </c>
      <c r="N2905" s="563" t="s">
        <v>24001</v>
      </c>
      <c r="O2905" s="564" t="s">
        <v>24001</v>
      </c>
      <c r="P2905" s="564" t="s">
        <v>24001</v>
      </c>
      <c r="Q2905" s="564">
        <v>33148</v>
      </c>
      <c r="R2905" s="564"/>
      <c r="S2905" s="564" t="s">
        <v>3071</v>
      </c>
    </row>
    <row r="2906" spans="1:19" x14ac:dyDescent="0.35">
      <c r="A2906" s="559">
        <v>3716</v>
      </c>
      <c r="B2906" s="563" t="s">
        <v>484</v>
      </c>
      <c r="C2906" s="563" t="s">
        <v>1745</v>
      </c>
      <c r="D2906" s="563" t="s">
        <v>1802</v>
      </c>
      <c r="E2906" s="563" t="s">
        <v>1799</v>
      </c>
      <c r="F2906" s="563" t="s">
        <v>1800</v>
      </c>
      <c r="G2906" s="563" t="s">
        <v>1801</v>
      </c>
      <c r="H2906" s="563" t="s">
        <v>588</v>
      </c>
      <c r="I2906" s="563" t="s">
        <v>26690</v>
      </c>
      <c r="J2906" s="563" t="s">
        <v>109</v>
      </c>
      <c r="K2906" s="563" t="s">
        <v>24001</v>
      </c>
      <c r="L2906" s="563" t="s">
        <v>24001</v>
      </c>
      <c r="M2906" s="563" t="s">
        <v>24001</v>
      </c>
      <c r="N2906" s="563" t="s">
        <v>24001</v>
      </c>
      <c r="O2906" s="564" t="s">
        <v>24001</v>
      </c>
      <c r="P2906" s="564" t="s">
        <v>24001</v>
      </c>
      <c r="Q2906" s="564">
        <v>33148</v>
      </c>
      <c r="R2906" s="564">
        <v>34058</v>
      </c>
      <c r="S2906" s="564" t="s">
        <v>31291</v>
      </c>
    </row>
    <row r="2907" spans="1:19" x14ac:dyDescent="0.35">
      <c r="A2907" s="562">
        <v>467</v>
      </c>
      <c r="B2907" s="563" t="s">
        <v>484</v>
      </c>
      <c r="C2907" s="563" t="s">
        <v>16255</v>
      </c>
      <c r="D2907" s="563" t="s">
        <v>16314</v>
      </c>
      <c r="E2907" s="563" t="s">
        <v>24001</v>
      </c>
      <c r="F2907" s="563" t="s">
        <v>16312</v>
      </c>
      <c r="G2907" s="563" t="s">
        <v>16313</v>
      </c>
      <c r="H2907" s="563" t="s">
        <v>264</v>
      </c>
      <c r="I2907" s="563" t="s">
        <v>26690</v>
      </c>
      <c r="J2907" s="563" t="s">
        <v>109</v>
      </c>
      <c r="K2907" s="563" t="s">
        <v>24001</v>
      </c>
      <c r="L2907" s="563" t="s">
        <v>24001</v>
      </c>
      <c r="M2907" s="563" t="s">
        <v>24001</v>
      </c>
      <c r="N2907" s="563" t="s">
        <v>24001</v>
      </c>
      <c r="O2907" s="564" t="s">
        <v>24001</v>
      </c>
      <c r="P2907" s="564" t="s">
        <v>24001</v>
      </c>
      <c r="Q2907" s="564">
        <v>33148</v>
      </c>
      <c r="R2907" s="564"/>
      <c r="S2907" s="564" t="s">
        <v>31292</v>
      </c>
    </row>
    <row r="2908" spans="1:19" x14ac:dyDescent="0.35">
      <c r="A2908" s="559">
        <v>1209</v>
      </c>
      <c r="B2908" s="563" t="s">
        <v>484</v>
      </c>
      <c r="C2908" s="563" t="s">
        <v>28929</v>
      </c>
      <c r="D2908" s="563" t="s">
        <v>17731</v>
      </c>
      <c r="E2908" s="563" t="s">
        <v>24001</v>
      </c>
      <c r="F2908" s="563" t="s">
        <v>17728</v>
      </c>
      <c r="G2908" s="563" t="s">
        <v>17729</v>
      </c>
      <c r="H2908" s="563" t="s">
        <v>17730</v>
      </c>
      <c r="I2908" s="563" t="s">
        <v>26690</v>
      </c>
      <c r="J2908" s="563" t="s">
        <v>109</v>
      </c>
      <c r="K2908" s="563" t="s">
        <v>24001</v>
      </c>
      <c r="L2908" s="563" t="s">
        <v>24001</v>
      </c>
      <c r="M2908" s="563" t="s">
        <v>24001</v>
      </c>
      <c r="N2908" s="563" t="s">
        <v>24001</v>
      </c>
      <c r="O2908" s="564" t="s">
        <v>24001</v>
      </c>
      <c r="P2908" s="564" t="s">
        <v>24001</v>
      </c>
      <c r="Q2908" s="564">
        <v>40807</v>
      </c>
      <c r="R2908" s="564"/>
      <c r="S2908" s="564" t="s">
        <v>31293</v>
      </c>
    </row>
    <row r="2909" spans="1:19" x14ac:dyDescent="0.35">
      <c r="A2909" s="559">
        <v>1634</v>
      </c>
      <c r="B2909" s="563" t="s">
        <v>484</v>
      </c>
      <c r="C2909" s="563" t="s">
        <v>3513</v>
      </c>
      <c r="D2909" s="563" t="s">
        <v>3520</v>
      </c>
      <c r="E2909" s="563" t="s">
        <v>3517</v>
      </c>
      <c r="F2909" s="563" t="s">
        <v>3518</v>
      </c>
      <c r="G2909" s="563" t="s">
        <v>3519</v>
      </c>
      <c r="H2909" s="563" t="s">
        <v>300</v>
      </c>
      <c r="I2909" s="563" t="s">
        <v>26690</v>
      </c>
      <c r="J2909" s="563" t="s">
        <v>24001</v>
      </c>
      <c r="K2909" s="563" t="s">
        <v>24001</v>
      </c>
      <c r="L2909" s="563" t="s">
        <v>24001</v>
      </c>
      <c r="M2909" s="563" t="s">
        <v>24001</v>
      </c>
      <c r="N2909" s="563" t="s">
        <v>24001</v>
      </c>
      <c r="O2909" s="564" t="s">
        <v>24001</v>
      </c>
      <c r="P2909" s="564" t="s">
        <v>24001</v>
      </c>
      <c r="Q2909" s="564">
        <v>41031</v>
      </c>
      <c r="R2909" s="564"/>
      <c r="S2909" s="564" t="s">
        <v>31294</v>
      </c>
    </row>
    <row r="2910" spans="1:19" x14ac:dyDescent="0.35">
      <c r="A2910" s="562">
        <v>1635</v>
      </c>
      <c r="B2910" s="563" t="s">
        <v>484</v>
      </c>
      <c r="C2910" s="563" t="s">
        <v>3513</v>
      </c>
      <c r="D2910" s="563" t="s">
        <v>3523</v>
      </c>
      <c r="E2910" s="563" t="s">
        <v>3521</v>
      </c>
      <c r="F2910" s="563" t="s">
        <v>3522</v>
      </c>
      <c r="G2910" s="563" t="s">
        <v>3519</v>
      </c>
      <c r="H2910" s="563" t="s">
        <v>588</v>
      </c>
      <c r="I2910" s="563" t="s">
        <v>26690</v>
      </c>
      <c r="J2910" s="563" t="s">
        <v>24001</v>
      </c>
      <c r="K2910" s="563" t="s">
        <v>62</v>
      </c>
      <c r="L2910" s="563" t="s">
        <v>27722</v>
      </c>
      <c r="M2910" s="563" t="s">
        <v>24001</v>
      </c>
      <c r="N2910" s="563" t="s">
        <v>24001</v>
      </c>
      <c r="O2910" s="564" t="s">
        <v>24001</v>
      </c>
      <c r="P2910" s="564" t="s">
        <v>24001</v>
      </c>
      <c r="Q2910" s="564">
        <v>33148</v>
      </c>
      <c r="R2910" s="564">
        <v>38323</v>
      </c>
      <c r="S2910" s="564" t="s">
        <v>31295</v>
      </c>
    </row>
    <row r="2911" spans="1:19" x14ac:dyDescent="0.35">
      <c r="A2911" s="559">
        <v>1636</v>
      </c>
      <c r="B2911" s="563" t="s">
        <v>484</v>
      </c>
      <c r="C2911" s="563" t="s">
        <v>3513</v>
      </c>
      <c r="D2911" s="563" t="s">
        <v>3526</v>
      </c>
      <c r="E2911" s="563" t="s">
        <v>23968</v>
      </c>
      <c r="F2911" s="563" t="s">
        <v>3524</v>
      </c>
      <c r="G2911" s="563" t="s">
        <v>3519</v>
      </c>
      <c r="H2911" s="563" t="s">
        <v>3525</v>
      </c>
      <c r="I2911" s="563" t="s">
        <v>26690</v>
      </c>
      <c r="J2911" s="563" t="s">
        <v>24001</v>
      </c>
      <c r="K2911" s="563" t="s">
        <v>24001</v>
      </c>
      <c r="L2911" s="563" t="s">
        <v>24001</v>
      </c>
      <c r="M2911" s="563" t="s">
        <v>24001</v>
      </c>
      <c r="N2911" s="563" t="s">
        <v>24001</v>
      </c>
      <c r="O2911" s="564" t="s">
        <v>24001</v>
      </c>
      <c r="P2911" s="564" t="s">
        <v>24001</v>
      </c>
      <c r="Q2911" s="564">
        <v>35380</v>
      </c>
      <c r="R2911" s="564">
        <v>38323</v>
      </c>
      <c r="S2911" s="564" t="s">
        <v>31296</v>
      </c>
    </row>
    <row r="2912" spans="1:19" x14ac:dyDescent="0.35">
      <c r="A2912" s="559">
        <v>1637</v>
      </c>
      <c r="B2912" s="563" t="s">
        <v>484</v>
      </c>
      <c r="C2912" s="563" t="s">
        <v>3513</v>
      </c>
      <c r="D2912" s="563" t="s">
        <v>3530</v>
      </c>
      <c r="E2912" s="563" t="s">
        <v>3527</v>
      </c>
      <c r="F2912" s="563" t="s">
        <v>3528</v>
      </c>
      <c r="G2912" s="563" t="s">
        <v>3519</v>
      </c>
      <c r="H2912" s="563" t="s">
        <v>3529</v>
      </c>
      <c r="I2912" s="563" t="s">
        <v>26690</v>
      </c>
      <c r="J2912" s="563" t="s">
        <v>24001</v>
      </c>
      <c r="K2912" s="563" t="s">
        <v>154</v>
      </c>
      <c r="L2912" s="563" t="s">
        <v>27606</v>
      </c>
      <c r="M2912" s="563" t="s">
        <v>899</v>
      </c>
      <c r="N2912" s="563" t="s">
        <v>28712</v>
      </c>
      <c r="O2912" s="564" t="s">
        <v>24001</v>
      </c>
      <c r="P2912" s="564" t="s">
        <v>24001</v>
      </c>
      <c r="Q2912" s="564">
        <v>33148</v>
      </c>
      <c r="R2912" s="564"/>
      <c r="S2912" s="564" t="s">
        <v>31297</v>
      </c>
    </row>
    <row r="2913" spans="1:19" x14ac:dyDescent="0.35">
      <c r="A2913" s="562">
        <v>1638</v>
      </c>
      <c r="B2913" s="563" t="s">
        <v>484</v>
      </c>
      <c r="C2913" s="563" t="s">
        <v>3513</v>
      </c>
      <c r="D2913" s="563" t="s">
        <v>3534</v>
      </c>
      <c r="E2913" s="563" t="s">
        <v>3531</v>
      </c>
      <c r="F2913" s="563" t="s">
        <v>3532</v>
      </c>
      <c r="G2913" s="563" t="s">
        <v>3519</v>
      </c>
      <c r="H2913" s="563" t="s">
        <v>3533</v>
      </c>
      <c r="I2913" s="563" t="s">
        <v>26690</v>
      </c>
      <c r="J2913" s="563" t="s">
        <v>24001</v>
      </c>
      <c r="K2913" s="563" t="s">
        <v>24001</v>
      </c>
      <c r="L2913" s="563" t="s">
        <v>24001</v>
      </c>
      <c r="M2913" s="563" t="s">
        <v>24001</v>
      </c>
      <c r="N2913" s="563" t="s">
        <v>24001</v>
      </c>
      <c r="O2913" s="564" t="s">
        <v>24001</v>
      </c>
      <c r="P2913" s="564" t="s">
        <v>24001</v>
      </c>
      <c r="Q2913" s="564">
        <v>33148</v>
      </c>
      <c r="R2913" s="564">
        <v>41031.491458333301</v>
      </c>
      <c r="S2913" s="564" t="s">
        <v>31298</v>
      </c>
    </row>
    <row r="2914" spans="1:19" x14ac:dyDescent="0.35">
      <c r="A2914" s="559">
        <v>1639</v>
      </c>
      <c r="B2914" s="563" t="s">
        <v>484</v>
      </c>
      <c r="C2914" s="563" t="s">
        <v>3513</v>
      </c>
      <c r="D2914" s="563" t="s">
        <v>3540</v>
      </c>
      <c r="E2914" s="563" t="s">
        <v>3537</v>
      </c>
      <c r="F2914" s="563" t="s">
        <v>3538</v>
      </c>
      <c r="G2914" s="563" t="s">
        <v>3519</v>
      </c>
      <c r="H2914" s="563" t="s">
        <v>3539</v>
      </c>
      <c r="I2914" s="563" t="s">
        <v>26690</v>
      </c>
      <c r="J2914" s="563" t="s">
        <v>24001</v>
      </c>
      <c r="K2914" s="563" t="s">
        <v>24001</v>
      </c>
      <c r="L2914" s="563" t="s">
        <v>24001</v>
      </c>
      <c r="M2914" s="563" t="s">
        <v>24001</v>
      </c>
      <c r="N2914" s="563" t="s">
        <v>24001</v>
      </c>
      <c r="O2914" s="564" t="s">
        <v>24001</v>
      </c>
      <c r="P2914" s="564" t="s">
        <v>24001</v>
      </c>
      <c r="Q2914" s="564">
        <v>33148</v>
      </c>
      <c r="R2914" s="564"/>
      <c r="S2914" s="564" t="s">
        <v>31299</v>
      </c>
    </row>
    <row r="2915" spans="1:19" x14ac:dyDescent="0.35">
      <c r="A2915" s="559">
        <v>1640</v>
      </c>
      <c r="B2915" s="563" t="s">
        <v>484</v>
      </c>
      <c r="C2915" s="563" t="s">
        <v>3513</v>
      </c>
      <c r="D2915" s="563" t="s">
        <v>3544</v>
      </c>
      <c r="E2915" s="563" t="s">
        <v>3541</v>
      </c>
      <c r="F2915" s="563" t="s">
        <v>3542</v>
      </c>
      <c r="G2915" s="563" t="s">
        <v>3519</v>
      </c>
      <c r="H2915" s="563" t="s">
        <v>3543</v>
      </c>
      <c r="I2915" s="563" t="s">
        <v>26690</v>
      </c>
      <c r="J2915" s="563" t="s">
        <v>24001</v>
      </c>
      <c r="K2915" s="563" t="s">
        <v>24001</v>
      </c>
      <c r="L2915" s="563" t="s">
        <v>24001</v>
      </c>
      <c r="M2915" s="563" t="s">
        <v>24001</v>
      </c>
      <c r="N2915" s="563" t="s">
        <v>24001</v>
      </c>
      <c r="O2915" s="564" t="s">
        <v>24001</v>
      </c>
      <c r="P2915" s="564" t="s">
        <v>24001</v>
      </c>
      <c r="Q2915" s="564">
        <v>33148</v>
      </c>
      <c r="R2915" s="564">
        <v>38323</v>
      </c>
      <c r="S2915" s="564" t="s">
        <v>31300</v>
      </c>
    </row>
    <row r="2916" spans="1:19" x14ac:dyDescent="0.35">
      <c r="A2916" s="562">
        <v>1641</v>
      </c>
      <c r="B2916" s="563" t="s">
        <v>484</v>
      </c>
      <c r="C2916" s="563" t="s">
        <v>3513</v>
      </c>
      <c r="D2916" s="563" t="s">
        <v>3548</v>
      </c>
      <c r="E2916" s="563" t="s">
        <v>3545</v>
      </c>
      <c r="F2916" s="563" t="s">
        <v>3546</v>
      </c>
      <c r="G2916" s="563" t="s">
        <v>3519</v>
      </c>
      <c r="H2916" s="563" t="s">
        <v>3547</v>
      </c>
      <c r="I2916" s="563" t="s">
        <v>26690</v>
      </c>
      <c r="J2916" s="563" t="s">
        <v>24001</v>
      </c>
      <c r="K2916" s="563" t="s">
        <v>62</v>
      </c>
      <c r="L2916" s="563" t="s">
        <v>24001</v>
      </c>
      <c r="M2916" s="563" t="s">
        <v>24001</v>
      </c>
      <c r="N2916" s="563" t="s">
        <v>24001</v>
      </c>
      <c r="O2916" s="564" t="s">
        <v>24001</v>
      </c>
      <c r="P2916" s="564" t="s">
        <v>24001</v>
      </c>
      <c r="Q2916" s="564">
        <v>33148</v>
      </c>
      <c r="R2916" s="564"/>
      <c r="S2916" s="564" t="s">
        <v>31301</v>
      </c>
    </row>
    <row r="2917" spans="1:19" x14ac:dyDescent="0.35">
      <c r="A2917" s="559">
        <v>1642</v>
      </c>
      <c r="B2917" s="563" t="s">
        <v>484</v>
      </c>
      <c r="C2917" s="563" t="s">
        <v>3513</v>
      </c>
      <c r="D2917" s="563" t="s">
        <v>3551</v>
      </c>
      <c r="E2917" s="563" t="s">
        <v>3517</v>
      </c>
      <c r="F2917" s="563" t="s">
        <v>3549</v>
      </c>
      <c r="G2917" s="563" t="s">
        <v>3519</v>
      </c>
      <c r="H2917" s="563" t="s">
        <v>3550</v>
      </c>
      <c r="I2917" s="563" t="s">
        <v>26833</v>
      </c>
      <c r="J2917" s="563" t="s">
        <v>24001</v>
      </c>
      <c r="K2917" s="563" t="s">
        <v>24001</v>
      </c>
      <c r="L2917" s="563" t="s">
        <v>24001</v>
      </c>
      <c r="M2917" s="563" t="s">
        <v>24001</v>
      </c>
      <c r="N2917" s="563" t="s">
        <v>24001</v>
      </c>
      <c r="O2917" s="564" t="s">
        <v>24001</v>
      </c>
      <c r="P2917" s="564" t="s">
        <v>24001</v>
      </c>
      <c r="Q2917" s="564">
        <v>41031</v>
      </c>
      <c r="R2917" s="564"/>
      <c r="S2917" s="564" t="s">
        <v>31302</v>
      </c>
    </row>
    <row r="2918" spans="1:19" x14ac:dyDescent="0.35">
      <c r="A2918" s="559">
        <v>1643</v>
      </c>
      <c r="B2918" s="563" t="s">
        <v>484</v>
      </c>
      <c r="C2918" s="563" t="s">
        <v>3513</v>
      </c>
      <c r="D2918" s="563" t="s">
        <v>3553</v>
      </c>
      <c r="E2918" s="563" t="s">
        <v>24001</v>
      </c>
      <c r="F2918" s="563" t="s">
        <v>3552</v>
      </c>
      <c r="G2918" s="563" t="s">
        <v>3519</v>
      </c>
      <c r="H2918" s="563" t="s">
        <v>3550</v>
      </c>
      <c r="I2918" s="563" t="s">
        <v>26698</v>
      </c>
      <c r="J2918" s="563" t="s">
        <v>24001</v>
      </c>
      <c r="K2918" s="563" t="s">
        <v>62</v>
      </c>
      <c r="L2918" s="563" t="s">
        <v>27591</v>
      </c>
      <c r="M2918" s="563" t="s">
        <v>24001</v>
      </c>
      <c r="N2918" s="563" t="s">
        <v>24001</v>
      </c>
      <c r="O2918" s="564" t="s">
        <v>24001</v>
      </c>
      <c r="P2918" s="564" t="s">
        <v>24001</v>
      </c>
      <c r="Q2918" s="564">
        <v>38337</v>
      </c>
      <c r="R2918" s="564">
        <v>41031.5874189815</v>
      </c>
      <c r="S2918" s="564" t="s">
        <v>31303</v>
      </c>
    </row>
    <row r="2919" spans="1:19" x14ac:dyDescent="0.35">
      <c r="A2919" s="562">
        <v>1644</v>
      </c>
      <c r="B2919" s="563" t="s">
        <v>484</v>
      </c>
      <c r="C2919" s="563" t="s">
        <v>3513</v>
      </c>
      <c r="D2919" s="563" t="s">
        <v>3555</v>
      </c>
      <c r="E2919" s="563" t="s">
        <v>24001</v>
      </c>
      <c r="F2919" s="563" t="s">
        <v>3554</v>
      </c>
      <c r="G2919" s="563" t="s">
        <v>3519</v>
      </c>
      <c r="H2919" s="563" t="s">
        <v>364</v>
      </c>
      <c r="I2919" s="563" t="s">
        <v>26690</v>
      </c>
      <c r="J2919" s="563" t="s">
        <v>24001</v>
      </c>
      <c r="K2919" s="563" t="s">
        <v>24001</v>
      </c>
      <c r="L2919" s="563" t="s">
        <v>24001</v>
      </c>
      <c r="M2919" s="563" t="s">
        <v>24001</v>
      </c>
      <c r="N2919" s="563" t="s">
        <v>24001</v>
      </c>
      <c r="O2919" s="564" t="s">
        <v>24001</v>
      </c>
      <c r="P2919" s="564" t="s">
        <v>24001</v>
      </c>
      <c r="Q2919" s="564">
        <v>41942</v>
      </c>
      <c r="R2919" s="564"/>
      <c r="S2919" s="564" t="s">
        <v>31304</v>
      </c>
    </row>
    <row r="2920" spans="1:19" x14ac:dyDescent="0.35">
      <c r="A2920" s="559">
        <v>1645</v>
      </c>
      <c r="B2920" s="563" t="s">
        <v>484</v>
      </c>
      <c r="C2920" s="563" t="s">
        <v>3513</v>
      </c>
      <c r="D2920" s="563" t="s">
        <v>3558</v>
      </c>
      <c r="E2920" s="563" t="s">
        <v>3537</v>
      </c>
      <c r="F2920" s="563" t="s">
        <v>3556</v>
      </c>
      <c r="G2920" s="563" t="s">
        <v>3519</v>
      </c>
      <c r="H2920" s="563" t="s">
        <v>3557</v>
      </c>
      <c r="I2920" s="563" t="s">
        <v>26690</v>
      </c>
      <c r="J2920" s="563" t="s">
        <v>24001</v>
      </c>
      <c r="K2920" s="563" t="s">
        <v>154</v>
      </c>
      <c r="L2920" s="563" t="s">
        <v>24001</v>
      </c>
      <c r="M2920" s="563" t="s">
        <v>24001</v>
      </c>
      <c r="N2920" s="563" t="s">
        <v>24001</v>
      </c>
      <c r="O2920" s="564" t="s">
        <v>24001</v>
      </c>
      <c r="P2920" s="564" t="s">
        <v>24001</v>
      </c>
      <c r="Q2920" s="564">
        <v>33148</v>
      </c>
      <c r="R2920" s="564">
        <v>38323</v>
      </c>
      <c r="S2920" s="564" t="s">
        <v>31305</v>
      </c>
    </row>
    <row r="2921" spans="1:19" x14ac:dyDescent="0.35">
      <c r="A2921" s="559">
        <v>1646</v>
      </c>
      <c r="B2921" s="563" t="s">
        <v>484</v>
      </c>
      <c r="C2921" s="563" t="s">
        <v>3513</v>
      </c>
      <c r="D2921" s="563" t="s">
        <v>3562</v>
      </c>
      <c r="E2921" s="563" t="s">
        <v>3559</v>
      </c>
      <c r="F2921" s="563" t="s">
        <v>3560</v>
      </c>
      <c r="G2921" s="563" t="s">
        <v>3519</v>
      </c>
      <c r="H2921" s="563" t="s">
        <v>3561</v>
      </c>
      <c r="I2921" s="563" t="s">
        <v>26690</v>
      </c>
      <c r="J2921" s="563" t="s">
        <v>24001</v>
      </c>
      <c r="K2921" s="563" t="s">
        <v>24001</v>
      </c>
      <c r="L2921" s="563" t="s">
        <v>24001</v>
      </c>
      <c r="M2921" s="563" t="s">
        <v>24001</v>
      </c>
      <c r="N2921" s="563" t="s">
        <v>24001</v>
      </c>
      <c r="O2921" s="564" t="s">
        <v>24001</v>
      </c>
      <c r="P2921" s="564" t="s">
        <v>24001</v>
      </c>
      <c r="Q2921" s="564">
        <v>33148</v>
      </c>
      <c r="R2921" s="564"/>
      <c r="S2921" s="564" t="s">
        <v>31306</v>
      </c>
    </row>
    <row r="2922" spans="1:19" x14ac:dyDescent="0.35">
      <c r="A2922" s="562">
        <v>1647</v>
      </c>
      <c r="B2922" s="563" t="s">
        <v>484</v>
      </c>
      <c r="C2922" s="563" t="s">
        <v>3513</v>
      </c>
      <c r="D2922" s="563" t="s">
        <v>3566</v>
      </c>
      <c r="E2922" s="563" t="s">
        <v>3563</v>
      </c>
      <c r="F2922" s="563" t="s">
        <v>3564</v>
      </c>
      <c r="G2922" s="563" t="s">
        <v>3519</v>
      </c>
      <c r="H2922" s="563" t="s">
        <v>3565</v>
      </c>
      <c r="I2922" s="563" t="s">
        <v>26690</v>
      </c>
      <c r="J2922" s="563" t="s">
        <v>24001</v>
      </c>
      <c r="K2922" s="563" t="s">
        <v>24001</v>
      </c>
      <c r="L2922" s="563" t="s">
        <v>24001</v>
      </c>
      <c r="M2922" s="563" t="s">
        <v>24001</v>
      </c>
      <c r="N2922" s="563" t="s">
        <v>24001</v>
      </c>
      <c r="O2922" s="564" t="s">
        <v>24001</v>
      </c>
      <c r="P2922" s="564" t="s">
        <v>24001</v>
      </c>
      <c r="Q2922" s="564">
        <v>33148</v>
      </c>
      <c r="R2922" s="564">
        <v>38323</v>
      </c>
      <c r="S2922" s="564" t="s">
        <v>31307</v>
      </c>
    </row>
    <row r="2923" spans="1:19" x14ac:dyDescent="0.35">
      <c r="A2923" s="559">
        <v>1648</v>
      </c>
      <c r="B2923" s="563" t="s">
        <v>484</v>
      </c>
      <c r="C2923" s="563" t="s">
        <v>3513</v>
      </c>
      <c r="D2923" s="563" t="s">
        <v>3569</v>
      </c>
      <c r="E2923" s="563" t="s">
        <v>24001</v>
      </c>
      <c r="F2923" s="563" t="s">
        <v>3567</v>
      </c>
      <c r="G2923" s="563" t="s">
        <v>3519</v>
      </c>
      <c r="H2923" s="563" t="s">
        <v>3568</v>
      </c>
      <c r="I2923" s="563" t="s">
        <v>26691</v>
      </c>
      <c r="J2923" s="563" t="s">
        <v>24001</v>
      </c>
      <c r="K2923" s="563" t="s">
        <v>24001</v>
      </c>
      <c r="L2923" s="563" t="s">
        <v>24001</v>
      </c>
      <c r="M2923" s="563" t="s">
        <v>24001</v>
      </c>
      <c r="N2923" s="563" t="s">
        <v>24001</v>
      </c>
      <c r="O2923" s="564" t="s">
        <v>24001</v>
      </c>
      <c r="P2923" s="564" t="s">
        <v>24001</v>
      </c>
      <c r="Q2923" s="564">
        <v>38372</v>
      </c>
      <c r="R2923" s="564"/>
      <c r="S2923" s="564" t="s">
        <v>31308</v>
      </c>
    </row>
    <row r="2924" spans="1:19" x14ac:dyDescent="0.35">
      <c r="A2924" s="559">
        <v>1649</v>
      </c>
      <c r="B2924" s="563" t="s">
        <v>484</v>
      </c>
      <c r="C2924" s="563" t="s">
        <v>3513</v>
      </c>
      <c r="D2924" s="563" t="s">
        <v>3572</v>
      </c>
      <c r="E2924" s="563" t="s">
        <v>3570</v>
      </c>
      <c r="F2924" s="563" t="s">
        <v>3571</v>
      </c>
      <c r="G2924" s="563" t="s">
        <v>3519</v>
      </c>
      <c r="H2924" s="563" t="s">
        <v>3568</v>
      </c>
      <c r="I2924" s="563" t="s">
        <v>26713</v>
      </c>
      <c r="J2924" s="563" t="s">
        <v>24001</v>
      </c>
      <c r="K2924" s="563" t="s">
        <v>24001</v>
      </c>
      <c r="L2924" s="563" t="s">
        <v>24001</v>
      </c>
      <c r="M2924" s="563" t="s">
        <v>24001</v>
      </c>
      <c r="N2924" s="563" t="s">
        <v>24001</v>
      </c>
      <c r="O2924" s="564" t="s">
        <v>24001</v>
      </c>
      <c r="P2924" s="564" t="s">
        <v>24001</v>
      </c>
      <c r="Q2924" s="564">
        <v>38331</v>
      </c>
      <c r="R2924" s="564"/>
      <c r="S2924" s="564" t="s">
        <v>31309</v>
      </c>
    </row>
    <row r="2925" spans="1:19" x14ac:dyDescent="0.35">
      <c r="A2925" s="562">
        <v>1650</v>
      </c>
      <c r="B2925" s="563" t="s">
        <v>484</v>
      </c>
      <c r="C2925" s="563" t="s">
        <v>3513</v>
      </c>
      <c r="D2925" s="563" t="s">
        <v>3574</v>
      </c>
      <c r="E2925" s="563" t="s">
        <v>3570</v>
      </c>
      <c r="F2925" s="563" t="s">
        <v>3573</v>
      </c>
      <c r="G2925" s="563" t="s">
        <v>3519</v>
      </c>
      <c r="H2925" s="563" t="s">
        <v>3568</v>
      </c>
      <c r="I2925" s="563" t="s">
        <v>26834</v>
      </c>
      <c r="J2925" s="563" t="s">
        <v>24001</v>
      </c>
      <c r="K2925" s="563" t="s">
        <v>24001</v>
      </c>
      <c r="L2925" s="563" t="s">
        <v>24001</v>
      </c>
      <c r="M2925" s="563" t="s">
        <v>24001</v>
      </c>
      <c r="N2925" s="563" t="s">
        <v>24001</v>
      </c>
      <c r="O2925" s="564" t="s">
        <v>24001</v>
      </c>
      <c r="P2925" s="564" t="s">
        <v>24001</v>
      </c>
      <c r="Q2925" s="564">
        <v>38331</v>
      </c>
      <c r="R2925" s="564"/>
      <c r="S2925" s="564" t="s">
        <v>31310</v>
      </c>
    </row>
    <row r="2926" spans="1:19" x14ac:dyDescent="0.35">
      <c r="A2926" s="559">
        <v>1651</v>
      </c>
      <c r="B2926" s="563" t="s">
        <v>484</v>
      </c>
      <c r="C2926" s="563" t="s">
        <v>3513</v>
      </c>
      <c r="D2926" s="563" t="s">
        <v>3576</v>
      </c>
      <c r="E2926" s="563" t="s">
        <v>24001</v>
      </c>
      <c r="F2926" s="563" t="s">
        <v>3575</v>
      </c>
      <c r="G2926" s="563" t="s">
        <v>3519</v>
      </c>
      <c r="H2926" s="563" t="s">
        <v>3568</v>
      </c>
      <c r="I2926" s="563" t="s">
        <v>26835</v>
      </c>
      <c r="J2926" s="563" t="s">
        <v>24001</v>
      </c>
      <c r="K2926" s="563" t="s">
        <v>24001</v>
      </c>
      <c r="L2926" s="563" t="s">
        <v>24001</v>
      </c>
      <c r="M2926" s="563" t="s">
        <v>24001</v>
      </c>
      <c r="N2926" s="563" t="s">
        <v>24001</v>
      </c>
      <c r="O2926" s="564" t="s">
        <v>24001</v>
      </c>
      <c r="P2926" s="564" t="s">
        <v>24001</v>
      </c>
      <c r="Q2926" s="564">
        <v>35132</v>
      </c>
      <c r="R2926" s="564">
        <v>38331</v>
      </c>
      <c r="S2926" s="564" t="s">
        <v>31311</v>
      </c>
    </row>
    <row r="2927" spans="1:19" x14ac:dyDescent="0.35">
      <c r="A2927" s="559">
        <v>1652</v>
      </c>
      <c r="B2927" s="563" t="s">
        <v>484</v>
      </c>
      <c r="C2927" s="563" t="s">
        <v>3513</v>
      </c>
      <c r="D2927" s="563" t="s">
        <v>31312</v>
      </c>
      <c r="E2927" s="563" t="s">
        <v>3535</v>
      </c>
      <c r="F2927" s="563" t="s">
        <v>3536</v>
      </c>
      <c r="G2927" s="563" t="s">
        <v>3519</v>
      </c>
      <c r="H2927" s="563" t="s">
        <v>31313</v>
      </c>
      <c r="I2927" s="563" t="s">
        <v>26690</v>
      </c>
      <c r="J2927" s="563" t="s">
        <v>24001</v>
      </c>
      <c r="K2927" s="563" t="s">
        <v>24001</v>
      </c>
      <c r="L2927" s="563" t="s">
        <v>24001</v>
      </c>
      <c r="M2927" s="563" t="s">
        <v>24001</v>
      </c>
      <c r="N2927" s="563" t="s">
        <v>24001</v>
      </c>
      <c r="O2927" s="564" t="s">
        <v>24001</v>
      </c>
      <c r="P2927" s="564" t="s">
        <v>24001</v>
      </c>
      <c r="Q2927" s="564">
        <v>33148</v>
      </c>
      <c r="R2927" s="564">
        <v>45240.646238425899</v>
      </c>
      <c r="S2927" s="564" t="s">
        <v>31314</v>
      </c>
    </row>
    <row r="2928" spans="1:19" x14ac:dyDescent="0.35">
      <c r="A2928" s="562">
        <v>1653</v>
      </c>
      <c r="B2928" s="563" t="s">
        <v>484</v>
      </c>
      <c r="C2928" s="563" t="s">
        <v>3513</v>
      </c>
      <c r="D2928" s="563" t="s">
        <v>3580</v>
      </c>
      <c r="E2928" s="563" t="s">
        <v>3577</v>
      </c>
      <c r="F2928" s="563" t="s">
        <v>3578</v>
      </c>
      <c r="G2928" s="563" t="s">
        <v>3519</v>
      </c>
      <c r="H2928" s="563" t="s">
        <v>3579</v>
      </c>
      <c r="I2928" s="563" t="s">
        <v>26690</v>
      </c>
      <c r="J2928" s="563" t="s">
        <v>24001</v>
      </c>
      <c r="K2928" s="563" t="s">
        <v>24001</v>
      </c>
      <c r="L2928" s="563" t="s">
        <v>24001</v>
      </c>
      <c r="M2928" s="563" t="s">
        <v>24001</v>
      </c>
      <c r="N2928" s="563" t="s">
        <v>24001</v>
      </c>
      <c r="O2928" s="564" t="s">
        <v>24001</v>
      </c>
      <c r="P2928" s="564" t="s">
        <v>24001</v>
      </c>
      <c r="Q2928" s="564">
        <v>33961</v>
      </c>
      <c r="R2928" s="564">
        <v>38327</v>
      </c>
      <c r="S2928" s="564" t="s">
        <v>31315</v>
      </c>
    </row>
    <row r="2929" spans="1:19" x14ac:dyDescent="0.35">
      <c r="A2929" s="559">
        <v>1654</v>
      </c>
      <c r="B2929" s="563" t="s">
        <v>484</v>
      </c>
      <c r="C2929" s="563" t="s">
        <v>3513</v>
      </c>
      <c r="D2929" s="563" t="s">
        <v>3583</v>
      </c>
      <c r="E2929" s="563" t="s">
        <v>3581</v>
      </c>
      <c r="F2929" s="563" t="s">
        <v>3582</v>
      </c>
      <c r="G2929" s="563" t="s">
        <v>3519</v>
      </c>
      <c r="H2929" s="563" t="s">
        <v>884</v>
      </c>
      <c r="I2929" s="563" t="s">
        <v>26690</v>
      </c>
      <c r="J2929" s="563" t="s">
        <v>24001</v>
      </c>
      <c r="K2929" s="563" t="s">
        <v>24001</v>
      </c>
      <c r="L2929" s="563" t="s">
        <v>24001</v>
      </c>
      <c r="M2929" s="563" t="s">
        <v>24001</v>
      </c>
      <c r="N2929" s="563" t="s">
        <v>24001</v>
      </c>
      <c r="O2929" s="564" t="s">
        <v>24001</v>
      </c>
      <c r="P2929" s="564" t="s">
        <v>24001</v>
      </c>
      <c r="Q2929" s="564">
        <v>38334</v>
      </c>
      <c r="R2929" s="564"/>
      <c r="S2929" s="564" t="s">
        <v>31316</v>
      </c>
    </row>
    <row r="2930" spans="1:19" x14ac:dyDescent="0.35">
      <c r="A2930" s="559">
        <v>1655</v>
      </c>
      <c r="B2930" s="563" t="s">
        <v>484</v>
      </c>
      <c r="C2930" s="563" t="s">
        <v>3513</v>
      </c>
      <c r="D2930" s="563" t="s">
        <v>3586</v>
      </c>
      <c r="E2930" s="563" t="s">
        <v>24001</v>
      </c>
      <c r="F2930" s="563" t="s">
        <v>3584</v>
      </c>
      <c r="G2930" s="563" t="s">
        <v>3519</v>
      </c>
      <c r="H2930" s="563" t="s">
        <v>3585</v>
      </c>
      <c r="I2930" s="563" t="s">
        <v>26690</v>
      </c>
      <c r="J2930" s="563" t="s">
        <v>24001</v>
      </c>
      <c r="K2930" s="563" t="s">
        <v>50</v>
      </c>
      <c r="L2930" s="563" t="s">
        <v>24001</v>
      </c>
      <c r="M2930" s="563" t="s">
        <v>24001</v>
      </c>
      <c r="N2930" s="563" t="s">
        <v>24001</v>
      </c>
      <c r="O2930" s="564" t="s">
        <v>24001</v>
      </c>
      <c r="P2930" s="564" t="s">
        <v>24001</v>
      </c>
      <c r="Q2930" s="564">
        <v>38330</v>
      </c>
      <c r="R2930" s="564"/>
      <c r="S2930" s="564" t="s">
        <v>31317</v>
      </c>
    </row>
    <row r="2931" spans="1:19" x14ac:dyDescent="0.35">
      <c r="A2931" s="562">
        <v>1656</v>
      </c>
      <c r="B2931" s="563" t="s">
        <v>484</v>
      </c>
      <c r="C2931" s="563" t="s">
        <v>3513</v>
      </c>
      <c r="D2931" s="563" t="s">
        <v>3589</v>
      </c>
      <c r="E2931" s="563" t="s">
        <v>24001</v>
      </c>
      <c r="F2931" s="563" t="s">
        <v>3587</v>
      </c>
      <c r="G2931" s="563" t="s">
        <v>3519</v>
      </c>
      <c r="H2931" s="563" t="s">
        <v>3588</v>
      </c>
      <c r="I2931" s="563" t="s">
        <v>26690</v>
      </c>
      <c r="J2931" s="563" t="s">
        <v>24001</v>
      </c>
      <c r="K2931" s="563" t="s">
        <v>24001</v>
      </c>
      <c r="L2931" s="563" t="s">
        <v>24001</v>
      </c>
      <c r="M2931" s="563" t="s">
        <v>24001</v>
      </c>
      <c r="N2931" s="563" t="s">
        <v>24001</v>
      </c>
      <c r="O2931" s="564" t="s">
        <v>24001</v>
      </c>
      <c r="P2931" s="564" t="s">
        <v>24001</v>
      </c>
      <c r="Q2931" s="564">
        <v>41031</v>
      </c>
      <c r="R2931" s="564"/>
      <c r="S2931" s="564" t="s">
        <v>31318</v>
      </c>
    </row>
    <row r="2932" spans="1:19" x14ac:dyDescent="0.35">
      <c r="A2932" s="559">
        <v>1657</v>
      </c>
      <c r="B2932" s="563" t="s">
        <v>484</v>
      </c>
      <c r="C2932" s="563" t="s">
        <v>3513</v>
      </c>
      <c r="D2932" s="563" t="s">
        <v>3592</v>
      </c>
      <c r="E2932" s="563" t="s">
        <v>3590</v>
      </c>
      <c r="F2932" s="563" t="s">
        <v>3591</v>
      </c>
      <c r="G2932" s="563" t="s">
        <v>3519</v>
      </c>
      <c r="H2932" s="563" t="s">
        <v>55</v>
      </c>
      <c r="I2932" s="563" t="s">
        <v>26690</v>
      </c>
      <c r="J2932" s="563" t="s">
        <v>24001</v>
      </c>
      <c r="K2932" s="563" t="s">
        <v>24001</v>
      </c>
      <c r="L2932" s="563" t="s">
        <v>24001</v>
      </c>
      <c r="M2932" s="563" t="s">
        <v>24001</v>
      </c>
      <c r="N2932" s="563" t="s">
        <v>24001</v>
      </c>
      <c r="O2932" s="564" t="s">
        <v>24001</v>
      </c>
      <c r="P2932" s="564" t="s">
        <v>24001</v>
      </c>
      <c r="Q2932" s="564">
        <v>33148</v>
      </c>
      <c r="R2932" s="564"/>
      <c r="S2932" s="564" t="s">
        <v>3592</v>
      </c>
    </row>
    <row r="2933" spans="1:19" x14ac:dyDescent="0.35">
      <c r="A2933" s="559">
        <v>1658</v>
      </c>
      <c r="B2933" s="563" t="s">
        <v>484</v>
      </c>
      <c r="C2933" s="563" t="s">
        <v>3513</v>
      </c>
      <c r="D2933" s="563" t="s">
        <v>3594</v>
      </c>
      <c r="E2933" s="563" t="s">
        <v>24001</v>
      </c>
      <c r="F2933" s="563" t="s">
        <v>3593</v>
      </c>
      <c r="G2933" s="563" t="s">
        <v>3519</v>
      </c>
      <c r="H2933" s="563" t="s">
        <v>2929</v>
      </c>
      <c r="I2933" s="563" t="s">
        <v>26690</v>
      </c>
      <c r="J2933" s="563" t="s">
        <v>24001</v>
      </c>
      <c r="K2933" s="563" t="s">
        <v>50</v>
      </c>
      <c r="L2933" s="563" t="s">
        <v>24001</v>
      </c>
      <c r="M2933" s="563" t="s">
        <v>3595</v>
      </c>
      <c r="N2933" s="563" t="s">
        <v>3596</v>
      </c>
      <c r="O2933" s="564" t="s">
        <v>24001</v>
      </c>
      <c r="P2933" s="564" t="s">
        <v>24001</v>
      </c>
      <c r="Q2933" s="564">
        <v>38330</v>
      </c>
      <c r="R2933" s="564">
        <v>38330</v>
      </c>
      <c r="S2933" s="564" t="s">
        <v>31319</v>
      </c>
    </row>
    <row r="2934" spans="1:19" x14ac:dyDescent="0.35">
      <c r="A2934" s="562">
        <v>1659</v>
      </c>
      <c r="B2934" s="563" t="s">
        <v>484</v>
      </c>
      <c r="C2934" s="563" t="s">
        <v>3513</v>
      </c>
      <c r="D2934" s="563" t="s">
        <v>3599</v>
      </c>
      <c r="E2934" s="563" t="s">
        <v>24001</v>
      </c>
      <c r="F2934" s="563" t="s">
        <v>3597</v>
      </c>
      <c r="G2934" s="563" t="s">
        <v>3519</v>
      </c>
      <c r="H2934" s="563" t="s">
        <v>3598</v>
      </c>
      <c r="I2934" s="563" t="s">
        <v>26690</v>
      </c>
      <c r="J2934" s="563" t="s">
        <v>24001</v>
      </c>
      <c r="K2934" s="563" t="s">
        <v>24001</v>
      </c>
      <c r="L2934" s="563" t="s">
        <v>24001</v>
      </c>
      <c r="M2934" s="563" t="s">
        <v>24001</v>
      </c>
      <c r="N2934" s="563" t="s">
        <v>24001</v>
      </c>
      <c r="O2934" s="564" t="s">
        <v>24001</v>
      </c>
      <c r="P2934" s="564" t="s">
        <v>24001</v>
      </c>
      <c r="Q2934" s="564">
        <v>38334</v>
      </c>
      <c r="R2934" s="564"/>
      <c r="S2934" s="564" t="s">
        <v>31320</v>
      </c>
    </row>
    <row r="2935" spans="1:19" x14ac:dyDescent="0.35">
      <c r="A2935" s="559">
        <v>1660</v>
      </c>
      <c r="B2935" s="563" t="s">
        <v>484</v>
      </c>
      <c r="C2935" s="563" t="s">
        <v>3513</v>
      </c>
      <c r="D2935" s="563" t="s">
        <v>3603</v>
      </c>
      <c r="E2935" s="563" t="s">
        <v>3600</v>
      </c>
      <c r="F2935" s="563" t="s">
        <v>3601</v>
      </c>
      <c r="G2935" s="563" t="s">
        <v>3519</v>
      </c>
      <c r="H2935" s="563" t="s">
        <v>3602</v>
      </c>
      <c r="I2935" s="563" t="s">
        <v>26690</v>
      </c>
      <c r="J2935" s="563" t="s">
        <v>24001</v>
      </c>
      <c r="K2935" s="563" t="s">
        <v>24001</v>
      </c>
      <c r="L2935" s="563" t="s">
        <v>24001</v>
      </c>
      <c r="M2935" s="563" t="s">
        <v>24001</v>
      </c>
      <c r="N2935" s="563" t="s">
        <v>24001</v>
      </c>
      <c r="O2935" s="564" t="s">
        <v>24001</v>
      </c>
      <c r="P2935" s="564" t="s">
        <v>24001</v>
      </c>
      <c r="Q2935" s="564">
        <v>33148</v>
      </c>
      <c r="R2935" s="564"/>
      <c r="S2935" s="564" t="s">
        <v>31321</v>
      </c>
    </row>
    <row r="2936" spans="1:19" x14ac:dyDescent="0.35">
      <c r="A2936" s="559">
        <v>3278</v>
      </c>
      <c r="B2936" s="563" t="s">
        <v>484</v>
      </c>
      <c r="C2936" s="563" t="s">
        <v>8118</v>
      </c>
      <c r="D2936" s="563" t="s">
        <v>8207</v>
      </c>
      <c r="E2936" s="563" t="s">
        <v>24001</v>
      </c>
      <c r="F2936" s="563" t="s">
        <v>8204</v>
      </c>
      <c r="G2936" s="563" t="s">
        <v>8205</v>
      </c>
      <c r="H2936" s="563" t="s">
        <v>8206</v>
      </c>
      <c r="I2936" s="563" t="s">
        <v>26690</v>
      </c>
      <c r="J2936" s="563" t="s">
        <v>24001</v>
      </c>
      <c r="K2936" s="563" t="s">
        <v>24001</v>
      </c>
      <c r="L2936" s="563" t="s">
        <v>24001</v>
      </c>
      <c r="M2936" s="563" t="s">
        <v>24001</v>
      </c>
      <c r="N2936" s="563" t="s">
        <v>24001</v>
      </c>
      <c r="O2936" s="564" t="s">
        <v>24001</v>
      </c>
      <c r="P2936" s="564" t="s">
        <v>24001</v>
      </c>
      <c r="Q2936" s="564">
        <v>38771</v>
      </c>
      <c r="R2936" s="564"/>
      <c r="S2936" s="564" t="s">
        <v>31322</v>
      </c>
    </row>
    <row r="2937" spans="1:19" x14ac:dyDescent="0.35">
      <c r="A2937" s="562">
        <v>3279</v>
      </c>
      <c r="B2937" s="563" t="s">
        <v>484</v>
      </c>
      <c r="C2937" s="563" t="s">
        <v>8118</v>
      </c>
      <c r="D2937" s="563" t="s">
        <v>8211</v>
      </c>
      <c r="E2937" s="563" t="s">
        <v>8208</v>
      </c>
      <c r="F2937" s="563" t="s">
        <v>8209</v>
      </c>
      <c r="G2937" s="563" t="s">
        <v>8205</v>
      </c>
      <c r="H2937" s="563" t="s">
        <v>8210</v>
      </c>
      <c r="I2937" s="563" t="s">
        <v>26690</v>
      </c>
      <c r="J2937" s="563" t="s">
        <v>24001</v>
      </c>
      <c r="K2937" s="563" t="s">
        <v>24001</v>
      </c>
      <c r="L2937" s="563" t="s">
        <v>24001</v>
      </c>
      <c r="M2937" s="563" t="s">
        <v>24001</v>
      </c>
      <c r="N2937" s="563" t="s">
        <v>24001</v>
      </c>
      <c r="O2937" s="564" t="s">
        <v>24001</v>
      </c>
      <c r="P2937" s="564" t="s">
        <v>24001</v>
      </c>
      <c r="Q2937" s="564">
        <v>33148</v>
      </c>
      <c r="R2937" s="564"/>
      <c r="S2937" s="564" t="s">
        <v>31323</v>
      </c>
    </row>
    <row r="2938" spans="1:19" x14ac:dyDescent="0.35">
      <c r="A2938" s="559">
        <v>3280</v>
      </c>
      <c r="B2938" s="563" t="s">
        <v>484</v>
      </c>
      <c r="C2938" s="563" t="s">
        <v>8118</v>
      </c>
      <c r="D2938" s="563" t="s">
        <v>8214</v>
      </c>
      <c r="E2938" s="563" t="s">
        <v>24001</v>
      </c>
      <c r="F2938" s="563" t="s">
        <v>8212</v>
      </c>
      <c r="G2938" s="563" t="s">
        <v>8205</v>
      </c>
      <c r="H2938" s="563" t="s">
        <v>8213</v>
      </c>
      <c r="I2938" s="563" t="s">
        <v>26690</v>
      </c>
      <c r="J2938" s="563" t="s">
        <v>24001</v>
      </c>
      <c r="K2938" s="563" t="s">
        <v>24001</v>
      </c>
      <c r="L2938" s="563" t="s">
        <v>24001</v>
      </c>
      <c r="M2938" s="563" t="s">
        <v>24001</v>
      </c>
      <c r="N2938" s="563" t="s">
        <v>24001</v>
      </c>
      <c r="O2938" s="564" t="s">
        <v>24001</v>
      </c>
      <c r="P2938" s="564" t="s">
        <v>24001</v>
      </c>
      <c r="Q2938" s="564">
        <v>35552</v>
      </c>
      <c r="R2938" s="564"/>
      <c r="S2938" s="564" t="s">
        <v>31324</v>
      </c>
    </row>
    <row r="2939" spans="1:19" x14ac:dyDescent="0.35">
      <c r="A2939" s="559">
        <v>3281</v>
      </c>
      <c r="B2939" s="563" t="s">
        <v>484</v>
      </c>
      <c r="C2939" s="563" t="s">
        <v>8118</v>
      </c>
      <c r="D2939" s="563" t="s">
        <v>8218</v>
      </c>
      <c r="E2939" s="563" t="s">
        <v>8215</v>
      </c>
      <c r="F2939" s="563" t="s">
        <v>8216</v>
      </c>
      <c r="G2939" s="563" t="s">
        <v>8205</v>
      </c>
      <c r="H2939" s="563" t="s">
        <v>8217</v>
      </c>
      <c r="I2939" s="563" t="s">
        <v>26690</v>
      </c>
      <c r="J2939" s="563" t="s">
        <v>24001</v>
      </c>
      <c r="K2939" s="563" t="s">
        <v>24001</v>
      </c>
      <c r="L2939" s="563" t="s">
        <v>24001</v>
      </c>
      <c r="M2939" s="563" t="s">
        <v>24001</v>
      </c>
      <c r="N2939" s="563" t="s">
        <v>24001</v>
      </c>
      <c r="O2939" s="564" t="s">
        <v>24001</v>
      </c>
      <c r="P2939" s="564" t="s">
        <v>24001</v>
      </c>
      <c r="Q2939" s="564">
        <v>33148</v>
      </c>
      <c r="R2939" s="564"/>
      <c r="S2939" s="564" t="s">
        <v>31325</v>
      </c>
    </row>
    <row r="2940" spans="1:19" x14ac:dyDescent="0.35">
      <c r="A2940" s="562">
        <v>3282</v>
      </c>
      <c r="B2940" s="563" t="s">
        <v>484</v>
      </c>
      <c r="C2940" s="563" t="s">
        <v>8118</v>
      </c>
      <c r="D2940" s="563" t="s">
        <v>8222</v>
      </c>
      <c r="E2940" s="563" t="s">
        <v>8219</v>
      </c>
      <c r="F2940" s="563" t="s">
        <v>8220</v>
      </c>
      <c r="G2940" s="563" t="s">
        <v>8205</v>
      </c>
      <c r="H2940" s="563" t="s">
        <v>8221</v>
      </c>
      <c r="I2940" s="563" t="s">
        <v>26690</v>
      </c>
      <c r="J2940" s="563" t="s">
        <v>24001</v>
      </c>
      <c r="K2940" s="563" t="s">
        <v>24001</v>
      </c>
      <c r="L2940" s="563" t="s">
        <v>24001</v>
      </c>
      <c r="M2940" s="563" t="s">
        <v>24001</v>
      </c>
      <c r="N2940" s="563" t="s">
        <v>24001</v>
      </c>
      <c r="O2940" s="564" t="s">
        <v>24001</v>
      </c>
      <c r="P2940" s="564" t="s">
        <v>24001</v>
      </c>
      <c r="Q2940" s="564">
        <v>33148</v>
      </c>
      <c r="R2940" s="564"/>
      <c r="S2940" s="564" t="s">
        <v>31326</v>
      </c>
    </row>
    <row r="2941" spans="1:19" x14ac:dyDescent="0.35">
      <c r="A2941" s="559">
        <v>3283</v>
      </c>
      <c r="B2941" s="563" t="s">
        <v>484</v>
      </c>
      <c r="C2941" s="563" t="s">
        <v>8118</v>
      </c>
      <c r="D2941" s="563" t="s">
        <v>8224</v>
      </c>
      <c r="E2941" s="563" t="s">
        <v>8205</v>
      </c>
      <c r="F2941" s="563" t="s">
        <v>8223</v>
      </c>
      <c r="G2941" s="563" t="s">
        <v>8205</v>
      </c>
      <c r="H2941" s="563" t="s">
        <v>55</v>
      </c>
      <c r="I2941" s="563" t="s">
        <v>26690</v>
      </c>
      <c r="J2941" s="563" t="s">
        <v>24001</v>
      </c>
      <c r="K2941" s="563" t="s">
        <v>24001</v>
      </c>
      <c r="L2941" s="563" t="s">
        <v>24001</v>
      </c>
      <c r="M2941" s="563" t="s">
        <v>24001</v>
      </c>
      <c r="N2941" s="563" t="s">
        <v>24001</v>
      </c>
      <c r="O2941" s="564" t="s">
        <v>24001</v>
      </c>
      <c r="P2941" s="564" t="s">
        <v>24001</v>
      </c>
      <c r="Q2941" s="564">
        <v>33148</v>
      </c>
      <c r="R2941" s="564"/>
      <c r="S2941" s="564" t="s">
        <v>8224</v>
      </c>
    </row>
    <row r="2942" spans="1:19" x14ac:dyDescent="0.35">
      <c r="A2942" s="559">
        <v>3284</v>
      </c>
      <c r="B2942" s="563" t="s">
        <v>484</v>
      </c>
      <c r="C2942" s="563" t="s">
        <v>8118</v>
      </c>
      <c r="D2942" s="563" t="s">
        <v>8228</v>
      </c>
      <c r="E2942" s="563" t="s">
        <v>8225</v>
      </c>
      <c r="F2942" s="563" t="s">
        <v>8226</v>
      </c>
      <c r="G2942" s="563" t="s">
        <v>8205</v>
      </c>
      <c r="H2942" s="563" t="s">
        <v>8227</v>
      </c>
      <c r="I2942" s="563" t="s">
        <v>26753</v>
      </c>
      <c r="J2942" s="563" t="s">
        <v>24001</v>
      </c>
      <c r="K2942" s="563" t="s">
        <v>24001</v>
      </c>
      <c r="L2942" s="563" t="s">
        <v>24001</v>
      </c>
      <c r="M2942" s="563" t="s">
        <v>24001</v>
      </c>
      <c r="N2942" s="563" t="s">
        <v>24001</v>
      </c>
      <c r="O2942" s="564" t="s">
        <v>24001</v>
      </c>
      <c r="P2942" s="564" t="s">
        <v>24001</v>
      </c>
      <c r="Q2942" s="564">
        <v>33148</v>
      </c>
      <c r="R2942" s="564"/>
      <c r="S2942" s="564" t="s">
        <v>31327</v>
      </c>
    </row>
    <row r="2943" spans="1:19" x14ac:dyDescent="0.35">
      <c r="A2943" s="562">
        <v>3285</v>
      </c>
      <c r="B2943" s="563" t="s">
        <v>484</v>
      </c>
      <c r="C2943" s="563" t="s">
        <v>8118</v>
      </c>
      <c r="D2943" s="563" t="s">
        <v>8230</v>
      </c>
      <c r="E2943" s="563" t="s">
        <v>8225</v>
      </c>
      <c r="F2943" s="563" t="s">
        <v>8229</v>
      </c>
      <c r="G2943" s="563" t="s">
        <v>8205</v>
      </c>
      <c r="H2943" s="563" t="s">
        <v>8227</v>
      </c>
      <c r="I2943" s="563" t="s">
        <v>27044</v>
      </c>
      <c r="J2943" s="563" t="s">
        <v>24001</v>
      </c>
      <c r="K2943" s="563" t="s">
        <v>24001</v>
      </c>
      <c r="L2943" s="563" t="s">
        <v>24001</v>
      </c>
      <c r="M2943" s="563" t="s">
        <v>24001</v>
      </c>
      <c r="N2943" s="563" t="s">
        <v>24001</v>
      </c>
      <c r="O2943" s="564" t="s">
        <v>24001</v>
      </c>
      <c r="P2943" s="564" t="s">
        <v>24001</v>
      </c>
      <c r="Q2943" s="564">
        <v>33148</v>
      </c>
      <c r="R2943" s="564"/>
      <c r="S2943" s="564" t="s">
        <v>31328</v>
      </c>
    </row>
    <row r="2944" spans="1:19" x14ac:dyDescent="0.35">
      <c r="A2944" s="559">
        <v>3286</v>
      </c>
      <c r="B2944" s="563" t="s">
        <v>484</v>
      </c>
      <c r="C2944" s="563" t="s">
        <v>8118</v>
      </c>
      <c r="D2944" s="563" t="s">
        <v>8232</v>
      </c>
      <c r="E2944" s="563" t="s">
        <v>8225</v>
      </c>
      <c r="F2944" s="563" t="s">
        <v>8231</v>
      </c>
      <c r="G2944" s="563" t="s">
        <v>8205</v>
      </c>
      <c r="H2944" s="563" t="s">
        <v>8227</v>
      </c>
      <c r="I2944" s="563" t="s">
        <v>27045</v>
      </c>
      <c r="J2944" s="563" t="s">
        <v>24001</v>
      </c>
      <c r="K2944" s="563" t="s">
        <v>24001</v>
      </c>
      <c r="L2944" s="563" t="s">
        <v>24001</v>
      </c>
      <c r="M2944" s="563" t="s">
        <v>24001</v>
      </c>
      <c r="N2944" s="563" t="s">
        <v>24001</v>
      </c>
      <c r="O2944" s="564" t="s">
        <v>24001</v>
      </c>
      <c r="P2944" s="564" t="s">
        <v>24001</v>
      </c>
      <c r="Q2944" s="564">
        <v>33148</v>
      </c>
      <c r="R2944" s="564"/>
      <c r="S2944" s="564" t="s">
        <v>31329</v>
      </c>
    </row>
    <row r="2945" spans="1:19" x14ac:dyDescent="0.35">
      <c r="A2945" s="559">
        <v>3287</v>
      </c>
      <c r="B2945" s="563" t="s">
        <v>484</v>
      </c>
      <c r="C2945" s="563" t="s">
        <v>8118</v>
      </c>
      <c r="D2945" s="563" t="s">
        <v>8234</v>
      </c>
      <c r="E2945" s="563" t="s">
        <v>8225</v>
      </c>
      <c r="F2945" s="563" t="s">
        <v>8233</v>
      </c>
      <c r="G2945" s="563" t="s">
        <v>8205</v>
      </c>
      <c r="H2945" s="563" t="s">
        <v>8227</v>
      </c>
      <c r="I2945" s="563" t="s">
        <v>27046</v>
      </c>
      <c r="J2945" s="563" t="s">
        <v>24001</v>
      </c>
      <c r="K2945" s="563" t="s">
        <v>24001</v>
      </c>
      <c r="L2945" s="563" t="s">
        <v>24001</v>
      </c>
      <c r="M2945" s="563" t="s">
        <v>24001</v>
      </c>
      <c r="N2945" s="563" t="s">
        <v>24001</v>
      </c>
      <c r="O2945" s="564" t="s">
        <v>24001</v>
      </c>
      <c r="P2945" s="564" t="s">
        <v>24001</v>
      </c>
      <c r="Q2945" s="564">
        <v>33148</v>
      </c>
      <c r="R2945" s="564"/>
      <c r="S2945" s="564" t="s">
        <v>31330</v>
      </c>
    </row>
    <row r="2946" spans="1:19" x14ac:dyDescent="0.35">
      <c r="A2946" s="562">
        <v>3288</v>
      </c>
      <c r="B2946" s="563" t="s">
        <v>484</v>
      </c>
      <c r="C2946" s="563" t="s">
        <v>8118</v>
      </c>
      <c r="D2946" s="563" t="s">
        <v>8236</v>
      </c>
      <c r="E2946" s="563" t="s">
        <v>24001</v>
      </c>
      <c r="F2946" s="563" t="s">
        <v>8235</v>
      </c>
      <c r="G2946" s="563" t="s">
        <v>8205</v>
      </c>
      <c r="H2946" s="563" t="s">
        <v>8227</v>
      </c>
      <c r="I2946" s="563" t="s">
        <v>27047</v>
      </c>
      <c r="J2946" s="563" t="s">
        <v>24001</v>
      </c>
      <c r="K2946" s="563" t="s">
        <v>24001</v>
      </c>
      <c r="L2946" s="563" t="s">
        <v>24001</v>
      </c>
      <c r="M2946" s="563" t="s">
        <v>24001</v>
      </c>
      <c r="N2946" s="563" t="s">
        <v>24001</v>
      </c>
      <c r="O2946" s="564" t="s">
        <v>24001</v>
      </c>
      <c r="P2946" s="564" t="s">
        <v>24001</v>
      </c>
      <c r="Q2946" s="564">
        <v>38771</v>
      </c>
      <c r="R2946" s="564"/>
      <c r="S2946" s="564" t="s">
        <v>31331</v>
      </c>
    </row>
    <row r="2947" spans="1:19" x14ac:dyDescent="0.35">
      <c r="A2947" s="559">
        <v>3289</v>
      </c>
      <c r="B2947" s="563" t="s">
        <v>484</v>
      </c>
      <c r="C2947" s="563" t="s">
        <v>8118</v>
      </c>
      <c r="D2947" s="563" t="s">
        <v>24167</v>
      </c>
      <c r="E2947" s="563" t="s">
        <v>8237</v>
      </c>
      <c r="F2947" s="563" t="s">
        <v>8241</v>
      </c>
      <c r="G2947" s="563" t="s">
        <v>8205</v>
      </c>
      <c r="H2947" s="563" t="s">
        <v>24168</v>
      </c>
      <c r="I2947" s="563" t="s">
        <v>26690</v>
      </c>
      <c r="J2947" s="563" t="s">
        <v>109</v>
      </c>
      <c r="K2947" s="563" t="s">
        <v>24001</v>
      </c>
      <c r="L2947" s="563" t="s">
        <v>24001</v>
      </c>
      <c r="M2947" s="563" t="s">
        <v>24001</v>
      </c>
      <c r="N2947" s="563" t="s">
        <v>24001</v>
      </c>
      <c r="O2947" s="564" t="s">
        <v>24001</v>
      </c>
      <c r="P2947" s="564" t="s">
        <v>24001</v>
      </c>
      <c r="Q2947" s="564">
        <v>33148</v>
      </c>
      <c r="R2947" s="564">
        <v>42283.507581018501</v>
      </c>
      <c r="S2947" s="564" t="s">
        <v>31332</v>
      </c>
    </row>
    <row r="2948" spans="1:19" x14ac:dyDescent="0.35">
      <c r="A2948" s="559">
        <v>3290</v>
      </c>
      <c r="B2948" s="563" t="s">
        <v>484</v>
      </c>
      <c r="C2948" s="563" t="s">
        <v>8118</v>
      </c>
      <c r="D2948" s="563" t="s">
        <v>8240</v>
      </c>
      <c r="E2948" s="563" t="s">
        <v>8237</v>
      </c>
      <c r="F2948" s="563" t="s">
        <v>8238</v>
      </c>
      <c r="G2948" s="563" t="s">
        <v>8205</v>
      </c>
      <c r="H2948" s="563" t="s">
        <v>8239</v>
      </c>
      <c r="I2948" s="563" t="s">
        <v>26753</v>
      </c>
      <c r="J2948" s="563" t="s">
        <v>24001</v>
      </c>
      <c r="K2948" s="563" t="s">
        <v>24001</v>
      </c>
      <c r="L2948" s="563" t="s">
        <v>24001</v>
      </c>
      <c r="M2948" s="563" t="s">
        <v>24001</v>
      </c>
      <c r="N2948" s="563" t="s">
        <v>24001</v>
      </c>
      <c r="O2948" s="564" t="s">
        <v>24001</v>
      </c>
      <c r="P2948" s="564" t="s">
        <v>24001</v>
      </c>
      <c r="Q2948" s="564">
        <v>33148</v>
      </c>
      <c r="R2948" s="564"/>
      <c r="S2948" s="564" t="s">
        <v>31333</v>
      </c>
    </row>
    <row r="2949" spans="1:19" x14ac:dyDescent="0.35">
      <c r="A2949" s="562">
        <v>3291</v>
      </c>
      <c r="B2949" s="563" t="s">
        <v>484</v>
      </c>
      <c r="C2949" s="563" t="s">
        <v>8118</v>
      </c>
      <c r="D2949" s="563" t="s">
        <v>24169</v>
      </c>
      <c r="E2949" s="563" t="s">
        <v>8237</v>
      </c>
      <c r="F2949" s="563" t="s">
        <v>8242</v>
      </c>
      <c r="G2949" s="563" t="s">
        <v>8205</v>
      </c>
      <c r="H2949" s="563" t="s">
        <v>24170</v>
      </c>
      <c r="I2949" s="563" t="s">
        <v>26690</v>
      </c>
      <c r="J2949" s="563" t="s">
        <v>24001</v>
      </c>
      <c r="K2949" s="563" t="s">
        <v>24001</v>
      </c>
      <c r="L2949" s="563" t="s">
        <v>24001</v>
      </c>
      <c r="M2949" s="563" t="s">
        <v>24001</v>
      </c>
      <c r="N2949" s="563" t="s">
        <v>24001</v>
      </c>
      <c r="O2949" s="564" t="s">
        <v>24001</v>
      </c>
      <c r="P2949" s="564" t="s">
        <v>24001</v>
      </c>
      <c r="Q2949" s="564">
        <v>33148</v>
      </c>
      <c r="R2949" s="564">
        <v>42286.737233796302</v>
      </c>
      <c r="S2949" s="564" t="s">
        <v>31334</v>
      </c>
    </row>
    <row r="2950" spans="1:19" x14ac:dyDescent="0.35">
      <c r="A2950" s="559">
        <v>585</v>
      </c>
      <c r="B2950" s="563" t="s">
        <v>484</v>
      </c>
      <c r="C2950" s="563" t="s">
        <v>16173</v>
      </c>
      <c r="D2950" s="563" t="s">
        <v>31335</v>
      </c>
      <c r="E2950" s="563" t="s">
        <v>24298</v>
      </c>
      <c r="F2950" s="563" t="s">
        <v>24299</v>
      </c>
      <c r="G2950" s="563" t="s">
        <v>31336</v>
      </c>
      <c r="H2950" s="563" t="s">
        <v>31337</v>
      </c>
      <c r="I2950" s="563" t="s">
        <v>26690</v>
      </c>
      <c r="J2950" s="563" t="s">
        <v>109</v>
      </c>
      <c r="K2950" s="563" t="s">
        <v>24001</v>
      </c>
      <c r="L2950" s="563" t="s">
        <v>24001</v>
      </c>
      <c r="M2950" s="563" t="s">
        <v>24001</v>
      </c>
      <c r="N2950" s="563" t="s">
        <v>24001</v>
      </c>
      <c r="O2950" s="564" t="s">
        <v>24001</v>
      </c>
      <c r="P2950" s="564" t="s">
        <v>24001</v>
      </c>
      <c r="Q2950" s="564">
        <v>42564</v>
      </c>
      <c r="R2950" s="564">
        <v>45254.628067129597</v>
      </c>
      <c r="S2950" s="564" t="s">
        <v>31338</v>
      </c>
    </row>
    <row r="2951" spans="1:19" x14ac:dyDescent="0.35">
      <c r="A2951" s="559">
        <v>3490</v>
      </c>
      <c r="B2951" s="563" t="s">
        <v>484</v>
      </c>
      <c r="C2951" s="563" t="s">
        <v>29019</v>
      </c>
      <c r="D2951" s="563" t="s">
        <v>4043</v>
      </c>
      <c r="E2951" s="563" t="s">
        <v>4039</v>
      </c>
      <c r="F2951" s="563" t="s">
        <v>4040</v>
      </c>
      <c r="G2951" s="563" t="s">
        <v>4041</v>
      </c>
      <c r="H2951" s="563" t="s">
        <v>4042</v>
      </c>
      <c r="I2951" s="563" t="s">
        <v>26690</v>
      </c>
      <c r="J2951" s="563" t="s">
        <v>109</v>
      </c>
      <c r="K2951" s="563" t="s">
        <v>24001</v>
      </c>
      <c r="L2951" s="563" t="s">
        <v>24001</v>
      </c>
      <c r="M2951" s="563" t="s">
        <v>24001</v>
      </c>
      <c r="N2951" s="563" t="s">
        <v>24001</v>
      </c>
      <c r="O2951" s="564" t="s">
        <v>24001</v>
      </c>
      <c r="P2951" s="564" t="s">
        <v>24001</v>
      </c>
      <c r="Q2951" s="564">
        <v>33148</v>
      </c>
      <c r="R2951" s="564"/>
      <c r="S2951" s="564" t="s">
        <v>31339</v>
      </c>
    </row>
    <row r="2952" spans="1:19" x14ac:dyDescent="0.35">
      <c r="A2952" s="562">
        <v>5996</v>
      </c>
      <c r="B2952" s="563" t="s">
        <v>43</v>
      </c>
      <c r="C2952" s="563" t="s">
        <v>173</v>
      </c>
      <c r="D2952" s="563" t="s">
        <v>186</v>
      </c>
      <c r="E2952" s="563" t="s">
        <v>182</v>
      </c>
      <c r="F2952" s="563" t="s">
        <v>183</v>
      </c>
      <c r="G2952" s="563" t="s">
        <v>184</v>
      </c>
      <c r="H2952" s="563" t="s">
        <v>185</v>
      </c>
      <c r="I2952" s="563" t="s">
        <v>26690</v>
      </c>
      <c r="J2952" s="563" t="s">
        <v>24001</v>
      </c>
      <c r="K2952" s="563" t="s">
        <v>50</v>
      </c>
      <c r="L2952" s="563" t="s">
        <v>24001</v>
      </c>
      <c r="M2952" s="563" t="s">
        <v>24001</v>
      </c>
      <c r="N2952" s="563" t="s">
        <v>24001</v>
      </c>
      <c r="O2952" s="564" t="s">
        <v>24001</v>
      </c>
      <c r="P2952" s="564" t="s">
        <v>24001</v>
      </c>
      <c r="Q2952" s="564">
        <v>33148</v>
      </c>
      <c r="R2952" s="564"/>
      <c r="S2952" s="564" t="s">
        <v>31340</v>
      </c>
    </row>
    <row r="2953" spans="1:19" x14ac:dyDescent="0.35">
      <c r="A2953" s="559">
        <v>3292</v>
      </c>
      <c r="B2953" s="563" t="s">
        <v>484</v>
      </c>
      <c r="C2953" s="563" t="s">
        <v>8118</v>
      </c>
      <c r="D2953" s="563" t="s">
        <v>24826</v>
      </c>
      <c r="E2953" s="563" t="s">
        <v>24827</v>
      </c>
      <c r="F2953" s="563" t="s">
        <v>24828</v>
      </c>
      <c r="G2953" s="563" t="s">
        <v>24829</v>
      </c>
      <c r="H2953" s="563" t="s">
        <v>24830</v>
      </c>
      <c r="I2953" s="563" t="s">
        <v>26690</v>
      </c>
      <c r="J2953" s="563" t="s">
        <v>109</v>
      </c>
      <c r="K2953" s="563" t="s">
        <v>24001</v>
      </c>
      <c r="L2953" s="563" t="s">
        <v>24001</v>
      </c>
      <c r="M2953" s="563" t="s">
        <v>24001</v>
      </c>
      <c r="N2953" s="563" t="s">
        <v>24001</v>
      </c>
      <c r="O2953" s="564" t="s">
        <v>24001</v>
      </c>
      <c r="P2953" s="564" t="s">
        <v>24001</v>
      </c>
      <c r="Q2953" s="564">
        <v>43172</v>
      </c>
      <c r="R2953" s="564"/>
      <c r="S2953" s="564" t="s">
        <v>31341</v>
      </c>
    </row>
    <row r="2954" spans="1:19" x14ac:dyDescent="0.35">
      <c r="A2954" s="559">
        <v>1210</v>
      </c>
      <c r="B2954" s="563" t="s">
        <v>484</v>
      </c>
      <c r="C2954" s="563" t="s">
        <v>28929</v>
      </c>
      <c r="D2954" s="563" t="s">
        <v>31342</v>
      </c>
      <c r="E2954" s="563" t="s">
        <v>17736</v>
      </c>
      <c r="F2954" s="563" t="s">
        <v>17737</v>
      </c>
      <c r="G2954" s="563" t="s">
        <v>17734</v>
      </c>
      <c r="H2954" s="563" t="s">
        <v>14206</v>
      </c>
      <c r="I2954" s="563" t="s">
        <v>26690</v>
      </c>
      <c r="J2954" s="563" t="s">
        <v>109</v>
      </c>
      <c r="K2954" s="563" t="s">
        <v>24001</v>
      </c>
      <c r="L2954" s="563" t="s">
        <v>24001</v>
      </c>
      <c r="M2954" s="563" t="s">
        <v>24001</v>
      </c>
      <c r="N2954" s="563" t="s">
        <v>24001</v>
      </c>
      <c r="O2954" s="564" t="s">
        <v>24001</v>
      </c>
      <c r="P2954" s="564" t="s">
        <v>24001</v>
      </c>
      <c r="Q2954" s="564">
        <v>33148</v>
      </c>
      <c r="R2954" s="564">
        <v>44791.631249999999</v>
      </c>
      <c r="S2954" s="564" t="s">
        <v>31343</v>
      </c>
    </row>
    <row r="2955" spans="1:19" x14ac:dyDescent="0.35">
      <c r="A2955" s="562">
        <v>1211</v>
      </c>
      <c r="B2955" s="563" t="s">
        <v>484</v>
      </c>
      <c r="C2955" s="563" t="s">
        <v>28929</v>
      </c>
      <c r="D2955" s="563" t="s">
        <v>17735</v>
      </c>
      <c r="E2955" s="563" t="s">
        <v>17732</v>
      </c>
      <c r="F2955" s="563" t="s">
        <v>17733</v>
      </c>
      <c r="G2955" s="563" t="s">
        <v>17734</v>
      </c>
      <c r="H2955" s="563" t="s">
        <v>8805</v>
      </c>
      <c r="I2955" s="563" t="s">
        <v>26690</v>
      </c>
      <c r="J2955" s="563" t="s">
        <v>109</v>
      </c>
      <c r="K2955" s="563" t="s">
        <v>24001</v>
      </c>
      <c r="L2955" s="563" t="s">
        <v>24001</v>
      </c>
      <c r="M2955" s="563" t="s">
        <v>24001</v>
      </c>
      <c r="N2955" s="563" t="s">
        <v>24001</v>
      </c>
      <c r="O2955" s="564" t="s">
        <v>24001</v>
      </c>
      <c r="P2955" s="564" t="s">
        <v>24001</v>
      </c>
      <c r="Q2955" s="564">
        <v>33148</v>
      </c>
      <c r="R2955" s="564"/>
      <c r="S2955" s="564" t="s">
        <v>31344</v>
      </c>
    </row>
    <row r="2956" spans="1:19" x14ac:dyDescent="0.35">
      <c r="A2956" s="559">
        <v>1212</v>
      </c>
      <c r="B2956" s="563" t="s">
        <v>484</v>
      </c>
      <c r="C2956" s="563" t="s">
        <v>28929</v>
      </c>
      <c r="D2956" s="563" t="s">
        <v>17740</v>
      </c>
      <c r="E2956" s="563" t="s">
        <v>17738</v>
      </c>
      <c r="F2956" s="563" t="s">
        <v>17739</v>
      </c>
      <c r="G2956" s="563" t="s">
        <v>17734</v>
      </c>
      <c r="H2956" s="563" t="s">
        <v>55</v>
      </c>
      <c r="I2956" s="563" t="s">
        <v>26690</v>
      </c>
      <c r="J2956" s="563" t="s">
        <v>109</v>
      </c>
      <c r="K2956" s="563" t="s">
        <v>24001</v>
      </c>
      <c r="L2956" s="563" t="s">
        <v>24001</v>
      </c>
      <c r="M2956" s="563" t="s">
        <v>24001</v>
      </c>
      <c r="N2956" s="563" t="s">
        <v>24001</v>
      </c>
      <c r="O2956" s="564" t="s">
        <v>24001</v>
      </c>
      <c r="P2956" s="564" t="s">
        <v>24001</v>
      </c>
      <c r="Q2956" s="564">
        <v>34303</v>
      </c>
      <c r="R2956" s="564"/>
      <c r="S2956" s="564" t="s">
        <v>17740</v>
      </c>
    </row>
    <row r="2957" spans="1:19" x14ac:dyDescent="0.35">
      <c r="A2957" s="559">
        <v>2767</v>
      </c>
      <c r="B2957" s="563" t="s">
        <v>484</v>
      </c>
      <c r="C2957" s="563" t="s">
        <v>7168</v>
      </c>
      <c r="D2957" s="563" t="s">
        <v>24171</v>
      </c>
      <c r="E2957" s="563" t="s">
        <v>24172</v>
      </c>
      <c r="F2957" s="563" t="s">
        <v>24173</v>
      </c>
      <c r="G2957" s="563" t="s">
        <v>24174</v>
      </c>
      <c r="H2957" s="563" t="s">
        <v>24175</v>
      </c>
      <c r="I2957" s="563" t="s">
        <v>26690</v>
      </c>
      <c r="J2957" s="563" t="s">
        <v>109</v>
      </c>
      <c r="K2957" s="563" t="s">
        <v>24001</v>
      </c>
      <c r="L2957" s="563" t="s">
        <v>24001</v>
      </c>
      <c r="M2957" s="563" t="s">
        <v>24001</v>
      </c>
      <c r="N2957" s="563" t="s">
        <v>24001</v>
      </c>
      <c r="O2957" s="564" t="s">
        <v>24001</v>
      </c>
      <c r="P2957" s="564" t="s">
        <v>24001</v>
      </c>
      <c r="Q2957" s="564">
        <v>42759</v>
      </c>
      <c r="R2957" s="564"/>
      <c r="S2957" s="564" t="s">
        <v>31345</v>
      </c>
    </row>
    <row r="2958" spans="1:19" x14ac:dyDescent="0.35">
      <c r="A2958" s="562">
        <v>6167</v>
      </c>
      <c r="B2958" s="563" t="s">
        <v>484</v>
      </c>
      <c r="C2958" s="563" t="s">
        <v>16255</v>
      </c>
      <c r="D2958" s="563" t="s">
        <v>16318</v>
      </c>
      <c r="E2958" s="563" t="s">
        <v>16315</v>
      </c>
      <c r="F2958" s="563" t="s">
        <v>16316</v>
      </c>
      <c r="G2958" s="563" t="s">
        <v>16317</v>
      </c>
      <c r="H2958" s="563" t="s">
        <v>55</v>
      </c>
      <c r="I2958" s="563" t="s">
        <v>26690</v>
      </c>
      <c r="J2958" s="563" t="s">
        <v>109</v>
      </c>
      <c r="K2958" s="563" t="s">
        <v>24001</v>
      </c>
      <c r="L2958" s="563" t="s">
        <v>24001</v>
      </c>
      <c r="M2958" s="563" t="s">
        <v>24001</v>
      </c>
      <c r="N2958" s="563" t="s">
        <v>24001</v>
      </c>
      <c r="O2958" s="564" t="s">
        <v>24001</v>
      </c>
      <c r="P2958" s="564" t="s">
        <v>24001</v>
      </c>
      <c r="Q2958" s="564">
        <v>33148</v>
      </c>
      <c r="R2958" s="564"/>
      <c r="S2958" s="564" t="s">
        <v>16318</v>
      </c>
    </row>
    <row r="2959" spans="1:19" x14ac:dyDescent="0.35">
      <c r="A2959" s="559">
        <v>3066</v>
      </c>
      <c r="B2959" s="563" t="s">
        <v>484</v>
      </c>
      <c r="C2959" s="563" t="s">
        <v>8880</v>
      </c>
      <c r="D2959" s="563" t="s">
        <v>9447</v>
      </c>
      <c r="E2959" s="563" t="s">
        <v>9443</v>
      </c>
      <c r="F2959" s="563" t="s">
        <v>9444</v>
      </c>
      <c r="G2959" s="563" t="s">
        <v>9445</v>
      </c>
      <c r="H2959" s="563" t="s">
        <v>9446</v>
      </c>
      <c r="I2959" s="563" t="s">
        <v>26690</v>
      </c>
      <c r="J2959" s="563" t="s">
        <v>24001</v>
      </c>
      <c r="K2959" s="563" t="s">
        <v>24001</v>
      </c>
      <c r="L2959" s="563" t="s">
        <v>24001</v>
      </c>
      <c r="M2959" s="563" t="s">
        <v>24001</v>
      </c>
      <c r="N2959" s="563" t="s">
        <v>24001</v>
      </c>
      <c r="O2959" s="564" t="s">
        <v>24001</v>
      </c>
      <c r="P2959" s="564" t="s">
        <v>24001</v>
      </c>
      <c r="Q2959" s="564">
        <v>33148</v>
      </c>
      <c r="R2959" s="564">
        <v>34074</v>
      </c>
      <c r="S2959" s="564" t="s">
        <v>31346</v>
      </c>
    </row>
    <row r="2960" spans="1:19" x14ac:dyDescent="0.35">
      <c r="A2960" s="559">
        <v>3067</v>
      </c>
      <c r="B2960" s="563" t="s">
        <v>484</v>
      </c>
      <c r="C2960" s="563" t="s">
        <v>8880</v>
      </c>
      <c r="D2960" s="563" t="s">
        <v>9449</v>
      </c>
      <c r="E2960" s="563" t="s">
        <v>24001</v>
      </c>
      <c r="F2960" s="563" t="s">
        <v>9448</v>
      </c>
      <c r="G2960" s="563" t="s">
        <v>9445</v>
      </c>
      <c r="H2960" s="563" t="s">
        <v>55</v>
      </c>
      <c r="I2960" s="563" t="s">
        <v>26690</v>
      </c>
      <c r="J2960" s="563" t="s">
        <v>24001</v>
      </c>
      <c r="K2960" s="563" t="s">
        <v>24001</v>
      </c>
      <c r="L2960" s="563" t="s">
        <v>24001</v>
      </c>
      <c r="M2960" s="563" t="s">
        <v>24001</v>
      </c>
      <c r="N2960" s="563" t="s">
        <v>24001</v>
      </c>
      <c r="O2960" s="564" t="s">
        <v>24001</v>
      </c>
      <c r="P2960" s="564" t="s">
        <v>24001</v>
      </c>
      <c r="Q2960" s="564">
        <v>34303</v>
      </c>
      <c r="R2960" s="564"/>
      <c r="S2960" s="564" t="s">
        <v>9449</v>
      </c>
    </row>
    <row r="2961" spans="1:19" x14ac:dyDescent="0.35">
      <c r="A2961" s="562">
        <v>3068</v>
      </c>
      <c r="B2961" s="563" t="s">
        <v>484</v>
      </c>
      <c r="C2961" s="563" t="s">
        <v>8880</v>
      </c>
      <c r="D2961" s="563" t="s">
        <v>9453</v>
      </c>
      <c r="E2961" s="563" t="s">
        <v>9450</v>
      </c>
      <c r="F2961" s="563" t="s">
        <v>9451</v>
      </c>
      <c r="G2961" s="563" t="s">
        <v>9445</v>
      </c>
      <c r="H2961" s="563" t="s">
        <v>9452</v>
      </c>
      <c r="I2961" s="563" t="s">
        <v>26690</v>
      </c>
      <c r="J2961" s="563" t="s">
        <v>24001</v>
      </c>
      <c r="K2961" s="563" t="s">
        <v>24001</v>
      </c>
      <c r="L2961" s="563" t="s">
        <v>24001</v>
      </c>
      <c r="M2961" s="563" t="s">
        <v>24001</v>
      </c>
      <c r="N2961" s="563" t="s">
        <v>24001</v>
      </c>
      <c r="O2961" s="564" t="s">
        <v>24001</v>
      </c>
      <c r="P2961" s="564" t="s">
        <v>24001</v>
      </c>
      <c r="Q2961" s="564">
        <v>33148</v>
      </c>
      <c r="R2961" s="564">
        <v>34075</v>
      </c>
      <c r="S2961" s="564" t="s">
        <v>31347</v>
      </c>
    </row>
    <row r="2962" spans="1:19" x14ac:dyDescent="0.35">
      <c r="A2962" s="559">
        <v>1213</v>
      </c>
      <c r="B2962" s="563" t="s">
        <v>484</v>
      </c>
      <c r="C2962" s="563" t="s">
        <v>28929</v>
      </c>
      <c r="D2962" s="563" t="s">
        <v>17744</v>
      </c>
      <c r="E2962" s="563" t="s">
        <v>24001</v>
      </c>
      <c r="F2962" s="563" t="s">
        <v>17741</v>
      </c>
      <c r="G2962" s="563" t="s">
        <v>17742</v>
      </c>
      <c r="H2962" s="563" t="s">
        <v>17743</v>
      </c>
      <c r="I2962" s="563" t="s">
        <v>26690</v>
      </c>
      <c r="J2962" s="563" t="s">
        <v>109</v>
      </c>
      <c r="K2962" s="563" t="s">
        <v>24001</v>
      </c>
      <c r="L2962" s="563" t="s">
        <v>24001</v>
      </c>
      <c r="M2962" s="563" t="s">
        <v>24001</v>
      </c>
      <c r="N2962" s="563" t="s">
        <v>24001</v>
      </c>
      <c r="O2962" s="564" t="s">
        <v>24001</v>
      </c>
      <c r="P2962" s="564" t="s">
        <v>24001</v>
      </c>
      <c r="Q2962" s="564">
        <v>33148</v>
      </c>
      <c r="R2962" s="564">
        <v>38425</v>
      </c>
      <c r="S2962" s="564" t="s">
        <v>31348</v>
      </c>
    </row>
    <row r="2963" spans="1:19" x14ac:dyDescent="0.35">
      <c r="A2963" s="559">
        <v>1214</v>
      </c>
      <c r="B2963" s="563" t="s">
        <v>484</v>
      </c>
      <c r="C2963" s="563" t="s">
        <v>28929</v>
      </c>
      <c r="D2963" s="563" t="s">
        <v>17747</v>
      </c>
      <c r="E2963" s="563" t="s">
        <v>24001</v>
      </c>
      <c r="F2963" s="563" t="s">
        <v>17745</v>
      </c>
      <c r="G2963" s="563" t="s">
        <v>17742</v>
      </c>
      <c r="H2963" s="563" t="s">
        <v>17746</v>
      </c>
      <c r="I2963" s="563" t="s">
        <v>26690</v>
      </c>
      <c r="J2963" s="563" t="s">
        <v>109</v>
      </c>
      <c r="K2963" s="563" t="s">
        <v>24001</v>
      </c>
      <c r="L2963" s="563" t="s">
        <v>24001</v>
      </c>
      <c r="M2963" s="563" t="s">
        <v>24001</v>
      </c>
      <c r="N2963" s="563" t="s">
        <v>24001</v>
      </c>
      <c r="O2963" s="564" t="s">
        <v>24001</v>
      </c>
      <c r="P2963" s="564" t="s">
        <v>24001</v>
      </c>
      <c r="Q2963" s="564">
        <v>38426</v>
      </c>
      <c r="R2963" s="564"/>
      <c r="S2963" s="564" t="s">
        <v>17747</v>
      </c>
    </row>
    <row r="2964" spans="1:19" x14ac:dyDescent="0.35">
      <c r="A2964" s="562">
        <v>1215</v>
      </c>
      <c r="B2964" s="563" t="s">
        <v>484</v>
      </c>
      <c r="C2964" s="563" t="s">
        <v>28929</v>
      </c>
      <c r="D2964" s="563" t="s">
        <v>17750</v>
      </c>
      <c r="E2964" s="563" t="s">
        <v>17748</v>
      </c>
      <c r="F2964" s="563" t="s">
        <v>17749</v>
      </c>
      <c r="G2964" s="563" t="s">
        <v>17742</v>
      </c>
      <c r="H2964" s="563" t="s">
        <v>2247</v>
      </c>
      <c r="I2964" s="563" t="s">
        <v>26690</v>
      </c>
      <c r="J2964" s="563" t="s">
        <v>109</v>
      </c>
      <c r="K2964" s="563" t="s">
        <v>24001</v>
      </c>
      <c r="L2964" s="563" t="s">
        <v>24001</v>
      </c>
      <c r="M2964" s="563" t="s">
        <v>24001</v>
      </c>
      <c r="N2964" s="563" t="s">
        <v>24001</v>
      </c>
      <c r="O2964" s="564" t="s">
        <v>24001</v>
      </c>
      <c r="P2964" s="564" t="s">
        <v>24001</v>
      </c>
      <c r="Q2964" s="564">
        <v>33148</v>
      </c>
      <c r="R2964" s="564">
        <v>38425</v>
      </c>
      <c r="S2964" s="564" t="s">
        <v>31349</v>
      </c>
    </row>
    <row r="2965" spans="1:19" x14ac:dyDescent="0.35">
      <c r="A2965" s="559">
        <v>1216</v>
      </c>
      <c r="B2965" s="563" t="s">
        <v>484</v>
      </c>
      <c r="C2965" s="563" t="s">
        <v>28929</v>
      </c>
      <c r="D2965" s="563" t="s">
        <v>17753</v>
      </c>
      <c r="E2965" s="563" t="s">
        <v>24001</v>
      </c>
      <c r="F2965" s="563" t="s">
        <v>17751</v>
      </c>
      <c r="G2965" s="563" t="s">
        <v>17742</v>
      </c>
      <c r="H2965" s="563" t="s">
        <v>17752</v>
      </c>
      <c r="I2965" s="563" t="s">
        <v>26690</v>
      </c>
      <c r="J2965" s="563" t="s">
        <v>24001</v>
      </c>
      <c r="K2965" s="563" t="s">
        <v>24001</v>
      </c>
      <c r="L2965" s="563" t="s">
        <v>24001</v>
      </c>
      <c r="M2965" s="563" t="s">
        <v>24001</v>
      </c>
      <c r="N2965" s="563" t="s">
        <v>24001</v>
      </c>
      <c r="O2965" s="564" t="s">
        <v>24001</v>
      </c>
      <c r="P2965" s="564" t="s">
        <v>24001</v>
      </c>
      <c r="Q2965" s="564">
        <v>38426</v>
      </c>
      <c r="R2965" s="564"/>
      <c r="S2965" s="564" t="s">
        <v>17753</v>
      </c>
    </row>
    <row r="2966" spans="1:19" x14ac:dyDescent="0.35">
      <c r="A2966" s="559">
        <v>1217</v>
      </c>
      <c r="B2966" s="563" t="s">
        <v>484</v>
      </c>
      <c r="C2966" s="563" t="s">
        <v>28929</v>
      </c>
      <c r="D2966" s="563" t="s">
        <v>17756</v>
      </c>
      <c r="E2966" s="563" t="s">
        <v>17754</v>
      </c>
      <c r="F2966" s="563" t="s">
        <v>17755</v>
      </c>
      <c r="G2966" s="563" t="s">
        <v>17742</v>
      </c>
      <c r="H2966" s="563" t="s">
        <v>7062</v>
      </c>
      <c r="I2966" s="563" t="s">
        <v>26690</v>
      </c>
      <c r="J2966" s="563" t="s">
        <v>109</v>
      </c>
      <c r="K2966" s="563" t="s">
        <v>24001</v>
      </c>
      <c r="L2966" s="563" t="s">
        <v>24001</v>
      </c>
      <c r="M2966" s="563" t="s">
        <v>24001</v>
      </c>
      <c r="N2966" s="563" t="s">
        <v>24001</v>
      </c>
      <c r="O2966" s="564" t="s">
        <v>24001</v>
      </c>
      <c r="P2966" s="564" t="s">
        <v>24001</v>
      </c>
      <c r="Q2966" s="564">
        <v>33148</v>
      </c>
      <c r="R2966" s="564">
        <v>38425</v>
      </c>
      <c r="S2966" s="564" t="s">
        <v>31350</v>
      </c>
    </row>
    <row r="2967" spans="1:19" x14ac:dyDescent="0.35">
      <c r="A2967" s="562">
        <v>1218</v>
      </c>
      <c r="B2967" s="563" t="s">
        <v>484</v>
      </c>
      <c r="C2967" s="563" t="s">
        <v>28929</v>
      </c>
      <c r="D2967" s="563" t="s">
        <v>17760</v>
      </c>
      <c r="E2967" s="563" t="s">
        <v>17757</v>
      </c>
      <c r="F2967" s="563" t="s">
        <v>17758</v>
      </c>
      <c r="G2967" s="563" t="s">
        <v>17742</v>
      </c>
      <c r="H2967" s="563" t="s">
        <v>17759</v>
      </c>
      <c r="I2967" s="563" t="s">
        <v>26690</v>
      </c>
      <c r="J2967" s="563" t="s">
        <v>109</v>
      </c>
      <c r="K2967" s="563" t="s">
        <v>24001</v>
      </c>
      <c r="L2967" s="563" t="s">
        <v>24001</v>
      </c>
      <c r="M2967" s="563" t="s">
        <v>24001</v>
      </c>
      <c r="N2967" s="563" t="s">
        <v>24001</v>
      </c>
      <c r="O2967" s="564" t="s">
        <v>24001</v>
      </c>
      <c r="P2967" s="564" t="s">
        <v>24001</v>
      </c>
      <c r="Q2967" s="564">
        <v>33148</v>
      </c>
      <c r="R2967" s="564">
        <v>38425</v>
      </c>
      <c r="S2967" s="564" t="s">
        <v>31351</v>
      </c>
    </row>
    <row r="2968" spans="1:19" x14ac:dyDescent="0.35">
      <c r="A2968" s="559">
        <v>1219</v>
      </c>
      <c r="B2968" s="563" t="s">
        <v>484</v>
      </c>
      <c r="C2968" s="563" t="s">
        <v>28929</v>
      </c>
      <c r="D2968" s="563" t="s">
        <v>17764</v>
      </c>
      <c r="E2968" s="563" t="s">
        <v>17761</v>
      </c>
      <c r="F2968" s="563" t="s">
        <v>17762</v>
      </c>
      <c r="G2968" s="563" t="s">
        <v>17742</v>
      </c>
      <c r="H2968" s="563" t="s">
        <v>17763</v>
      </c>
      <c r="I2968" s="563" t="s">
        <v>26690</v>
      </c>
      <c r="J2968" s="563" t="s">
        <v>109</v>
      </c>
      <c r="K2968" s="563" t="s">
        <v>24001</v>
      </c>
      <c r="L2968" s="563" t="s">
        <v>24001</v>
      </c>
      <c r="M2968" s="563" t="s">
        <v>24001</v>
      </c>
      <c r="N2968" s="563" t="s">
        <v>24001</v>
      </c>
      <c r="O2968" s="564" t="s">
        <v>24001</v>
      </c>
      <c r="P2968" s="564" t="s">
        <v>24001</v>
      </c>
      <c r="Q2968" s="564">
        <v>33148</v>
      </c>
      <c r="R2968" s="564">
        <v>38425</v>
      </c>
      <c r="S2968" s="564" t="s">
        <v>31352</v>
      </c>
    </row>
    <row r="2969" spans="1:19" x14ac:dyDescent="0.35">
      <c r="A2969" s="559">
        <v>1220</v>
      </c>
      <c r="B2969" s="563" t="s">
        <v>484</v>
      </c>
      <c r="C2969" s="563" t="s">
        <v>28929</v>
      </c>
      <c r="D2969" s="563" t="s">
        <v>27511</v>
      </c>
      <c r="E2969" s="563" t="s">
        <v>24001</v>
      </c>
      <c r="F2969" s="563" t="s">
        <v>27512</v>
      </c>
      <c r="G2969" s="563" t="s">
        <v>17742</v>
      </c>
      <c r="H2969" s="563" t="s">
        <v>55</v>
      </c>
      <c r="I2969" s="563" t="s">
        <v>26690</v>
      </c>
      <c r="J2969" s="563" t="s">
        <v>109</v>
      </c>
      <c r="K2969" s="563" t="s">
        <v>24001</v>
      </c>
      <c r="L2969" s="563" t="s">
        <v>24001</v>
      </c>
      <c r="M2969" s="563" t="s">
        <v>24001</v>
      </c>
      <c r="N2969" s="563" t="s">
        <v>24001</v>
      </c>
      <c r="O2969" s="564" t="s">
        <v>24001</v>
      </c>
      <c r="P2969" s="564" t="s">
        <v>24001</v>
      </c>
      <c r="Q2969" s="564">
        <v>44613</v>
      </c>
      <c r="R2969" s="564"/>
      <c r="S2969" s="564" t="s">
        <v>27511</v>
      </c>
    </row>
    <row r="2970" spans="1:19" x14ac:dyDescent="0.35">
      <c r="A2970" s="562">
        <v>1221</v>
      </c>
      <c r="B2970" s="563" t="s">
        <v>484</v>
      </c>
      <c r="C2970" s="563" t="s">
        <v>28929</v>
      </c>
      <c r="D2970" s="563" t="s">
        <v>17767</v>
      </c>
      <c r="E2970" s="563" t="s">
        <v>17765</v>
      </c>
      <c r="F2970" s="563" t="s">
        <v>17766</v>
      </c>
      <c r="G2970" s="563" t="s">
        <v>17742</v>
      </c>
      <c r="H2970" s="563" t="s">
        <v>10004</v>
      </c>
      <c r="I2970" s="563" t="s">
        <v>26690</v>
      </c>
      <c r="J2970" s="563" t="s">
        <v>109</v>
      </c>
      <c r="K2970" s="563" t="s">
        <v>24001</v>
      </c>
      <c r="L2970" s="563" t="s">
        <v>24001</v>
      </c>
      <c r="M2970" s="563" t="s">
        <v>24001</v>
      </c>
      <c r="N2970" s="563" t="s">
        <v>24001</v>
      </c>
      <c r="O2970" s="564" t="s">
        <v>24001</v>
      </c>
      <c r="P2970" s="564" t="s">
        <v>24001</v>
      </c>
      <c r="Q2970" s="564">
        <v>33148</v>
      </c>
      <c r="R2970" s="564">
        <v>38425</v>
      </c>
      <c r="S2970" s="564" t="s">
        <v>31353</v>
      </c>
    </row>
    <row r="2971" spans="1:19" x14ac:dyDescent="0.35">
      <c r="A2971" s="559">
        <v>3491</v>
      </c>
      <c r="B2971" s="563" t="s">
        <v>484</v>
      </c>
      <c r="C2971" s="563" t="s">
        <v>29019</v>
      </c>
      <c r="D2971" s="563" t="s">
        <v>4047</v>
      </c>
      <c r="E2971" s="563" t="s">
        <v>4044</v>
      </c>
      <c r="F2971" s="563" t="s">
        <v>4045</v>
      </c>
      <c r="G2971" s="563" t="s">
        <v>4046</v>
      </c>
      <c r="H2971" s="563" t="s">
        <v>1859</v>
      </c>
      <c r="I2971" s="563" t="s">
        <v>26690</v>
      </c>
      <c r="J2971" s="563" t="s">
        <v>109</v>
      </c>
      <c r="K2971" s="563" t="s">
        <v>24001</v>
      </c>
      <c r="L2971" s="563" t="s">
        <v>24001</v>
      </c>
      <c r="M2971" s="563" t="s">
        <v>24001</v>
      </c>
      <c r="N2971" s="563" t="s">
        <v>24001</v>
      </c>
      <c r="O2971" s="564" t="s">
        <v>24001</v>
      </c>
      <c r="P2971" s="564" t="s">
        <v>24001</v>
      </c>
      <c r="Q2971" s="564">
        <v>33148</v>
      </c>
      <c r="R2971" s="564">
        <v>38385</v>
      </c>
      <c r="S2971" s="564" t="s">
        <v>31354</v>
      </c>
    </row>
    <row r="2972" spans="1:19" x14ac:dyDescent="0.35">
      <c r="A2972" s="559">
        <v>2089</v>
      </c>
      <c r="B2972" s="563" t="s">
        <v>484</v>
      </c>
      <c r="C2972" s="563" t="s">
        <v>28698</v>
      </c>
      <c r="D2972" s="563" t="s">
        <v>5896</v>
      </c>
      <c r="E2972" s="563" t="s">
        <v>5893</v>
      </c>
      <c r="F2972" s="563" t="s">
        <v>5894</v>
      </c>
      <c r="G2972" s="563" t="s">
        <v>5895</v>
      </c>
      <c r="H2972" s="563" t="s">
        <v>4544</v>
      </c>
      <c r="I2972" s="563" t="s">
        <v>26690</v>
      </c>
      <c r="J2972" s="563" t="s">
        <v>24001</v>
      </c>
      <c r="K2972" s="563" t="s">
        <v>154</v>
      </c>
      <c r="L2972" s="563" t="s">
        <v>24001</v>
      </c>
      <c r="M2972" s="563" t="s">
        <v>24001</v>
      </c>
      <c r="N2972" s="563" t="s">
        <v>24001</v>
      </c>
      <c r="O2972" s="564" t="s">
        <v>24001</v>
      </c>
      <c r="P2972" s="564" t="s">
        <v>24001</v>
      </c>
      <c r="Q2972" s="564">
        <v>40983</v>
      </c>
      <c r="R2972" s="564"/>
      <c r="S2972" s="564" t="s">
        <v>31355</v>
      </c>
    </row>
    <row r="2973" spans="1:19" x14ac:dyDescent="0.35">
      <c r="A2973" s="562">
        <v>2090</v>
      </c>
      <c r="B2973" s="563" t="s">
        <v>484</v>
      </c>
      <c r="C2973" s="563" t="s">
        <v>28698</v>
      </c>
      <c r="D2973" s="563" t="s">
        <v>5898</v>
      </c>
      <c r="E2973" s="563" t="s">
        <v>24001</v>
      </c>
      <c r="F2973" s="563" t="s">
        <v>5897</v>
      </c>
      <c r="G2973" s="563" t="s">
        <v>5895</v>
      </c>
      <c r="H2973" s="563" t="s">
        <v>1875</v>
      </c>
      <c r="I2973" s="563" t="s">
        <v>26690</v>
      </c>
      <c r="J2973" s="563" t="s">
        <v>109</v>
      </c>
      <c r="K2973" s="563" t="s">
        <v>24001</v>
      </c>
      <c r="L2973" s="563" t="s">
        <v>24001</v>
      </c>
      <c r="M2973" s="563" t="s">
        <v>24001</v>
      </c>
      <c r="N2973" s="563" t="s">
        <v>24001</v>
      </c>
      <c r="O2973" s="564" t="s">
        <v>24001</v>
      </c>
      <c r="P2973" s="564" t="s">
        <v>24001</v>
      </c>
      <c r="Q2973" s="564">
        <v>40527</v>
      </c>
      <c r="R2973" s="564"/>
      <c r="S2973" s="564" t="s">
        <v>31356</v>
      </c>
    </row>
    <row r="2974" spans="1:19" x14ac:dyDescent="0.35">
      <c r="A2974" s="559">
        <v>2091</v>
      </c>
      <c r="B2974" s="563" t="s">
        <v>484</v>
      </c>
      <c r="C2974" s="563" t="s">
        <v>28698</v>
      </c>
      <c r="D2974" s="563" t="s">
        <v>5902</v>
      </c>
      <c r="E2974" s="563" t="s">
        <v>5899</v>
      </c>
      <c r="F2974" s="563" t="s">
        <v>5900</v>
      </c>
      <c r="G2974" s="563" t="s">
        <v>5895</v>
      </c>
      <c r="H2974" s="563" t="s">
        <v>5901</v>
      </c>
      <c r="I2974" s="563" t="s">
        <v>26690</v>
      </c>
      <c r="J2974" s="563" t="s">
        <v>24001</v>
      </c>
      <c r="K2974" s="563" t="s">
        <v>62</v>
      </c>
      <c r="L2974" s="563" t="s">
        <v>24001</v>
      </c>
      <c r="M2974" s="563" t="s">
        <v>24001</v>
      </c>
      <c r="N2974" s="563" t="s">
        <v>24001</v>
      </c>
      <c r="O2974" s="564" t="s">
        <v>24001</v>
      </c>
      <c r="P2974" s="564" t="s">
        <v>24001</v>
      </c>
      <c r="Q2974" s="564">
        <v>33148</v>
      </c>
      <c r="R2974" s="564">
        <v>34164</v>
      </c>
      <c r="S2974" s="564" t="s">
        <v>31357</v>
      </c>
    </row>
    <row r="2975" spans="1:19" x14ac:dyDescent="0.35">
      <c r="A2975" s="559">
        <v>2092</v>
      </c>
      <c r="B2975" s="563" t="s">
        <v>484</v>
      </c>
      <c r="C2975" s="563" t="s">
        <v>28698</v>
      </c>
      <c r="D2975" s="563" t="s">
        <v>5904</v>
      </c>
      <c r="E2975" s="563" t="s">
        <v>5895</v>
      </c>
      <c r="F2975" s="563" t="s">
        <v>5903</v>
      </c>
      <c r="G2975" s="563" t="s">
        <v>5895</v>
      </c>
      <c r="H2975" s="563" t="s">
        <v>55</v>
      </c>
      <c r="I2975" s="563" t="s">
        <v>26690</v>
      </c>
      <c r="J2975" s="563" t="s">
        <v>24001</v>
      </c>
      <c r="K2975" s="563" t="s">
        <v>24001</v>
      </c>
      <c r="L2975" s="563" t="s">
        <v>24001</v>
      </c>
      <c r="M2975" s="563" t="s">
        <v>24001</v>
      </c>
      <c r="N2975" s="563" t="s">
        <v>24001</v>
      </c>
      <c r="O2975" s="564" t="s">
        <v>24001</v>
      </c>
      <c r="P2975" s="564" t="s">
        <v>24001</v>
      </c>
      <c r="Q2975" s="564">
        <v>33148</v>
      </c>
      <c r="R2975" s="564"/>
      <c r="S2975" s="564" t="s">
        <v>5904</v>
      </c>
    </row>
    <row r="2976" spans="1:19" x14ac:dyDescent="0.35">
      <c r="A2976" s="562">
        <v>2093</v>
      </c>
      <c r="B2976" s="563" t="s">
        <v>484</v>
      </c>
      <c r="C2976" s="563" t="s">
        <v>28698</v>
      </c>
      <c r="D2976" s="563" t="s">
        <v>5907</v>
      </c>
      <c r="E2976" s="563" t="s">
        <v>5893</v>
      </c>
      <c r="F2976" s="563" t="s">
        <v>5905</v>
      </c>
      <c r="G2976" s="563" t="s">
        <v>5895</v>
      </c>
      <c r="H2976" s="563" t="s">
        <v>5906</v>
      </c>
      <c r="I2976" s="563" t="s">
        <v>26690</v>
      </c>
      <c r="J2976" s="563" t="s">
        <v>109</v>
      </c>
      <c r="K2976" s="563" t="s">
        <v>24001</v>
      </c>
      <c r="L2976" s="563" t="s">
        <v>24001</v>
      </c>
      <c r="M2976" s="563" t="s">
        <v>24001</v>
      </c>
      <c r="N2976" s="563" t="s">
        <v>24001</v>
      </c>
      <c r="O2976" s="564" t="s">
        <v>24001</v>
      </c>
      <c r="P2976" s="564" t="s">
        <v>24001</v>
      </c>
      <c r="Q2976" s="564">
        <v>40983</v>
      </c>
      <c r="R2976" s="564"/>
      <c r="S2976" s="564" t="s">
        <v>31358</v>
      </c>
    </row>
    <row r="2977" spans="1:19" x14ac:dyDescent="0.35">
      <c r="A2977" s="559">
        <v>2543</v>
      </c>
      <c r="B2977" s="563" t="s">
        <v>484</v>
      </c>
      <c r="C2977" s="563" t="s">
        <v>674</v>
      </c>
      <c r="D2977" s="563" t="s">
        <v>684</v>
      </c>
      <c r="E2977" s="563" t="s">
        <v>680</v>
      </c>
      <c r="F2977" s="563" t="s">
        <v>681</v>
      </c>
      <c r="G2977" s="563" t="s">
        <v>682</v>
      </c>
      <c r="H2977" s="563" t="s">
        <v>683</v>
      </c>
      <c r="I2977" s="563" t="s">
        <v>26690</v>
      </c>
      <c r="J2977" s="563" t="s">
        <v>109</v>
      </c>
      <c r="K2977" s="563" t="s">
        <v>24001</v>
      </c>
      <c r="L2977" s="563" t="s">
        <v>24001</v>
      </c>
      <c r="M2977" s="563" t="s">
        <v>24001</v>
      </c>
      <c r="N2977" s="563" t="s">
        <v>24001</v>
      </c>
      <c r="O2977" s="564" t="s">
        <v>24001</v>
      </c>
      <c r="P2977" s="564" t="s">
        <v>24001</v>
      </c>
      <c r="Q2977" s="564">
        <v>33148</v>
      </c>
      <c r="R2977" s="564"/>
      <c r="S2977" s="564" t="s">
        <v>31359</v>
      </c>
    </row>
    <row r="2978" spans="1:19" x14ac:dyDescent="0.35">
      <c r="A2978" s="559">
        <v>616</v>
      </c>
      <c r="B2978" s="563" t="s">
        <v>484</v>
      </c>
      <c r="C2978" s="563" t="s">
        <v>28923</v>
      </c>
      <c r="D2978" s="563" t="s">
        <v>15874</v>
      </c>
      <c r="E2978" s="563" t="s">
        <v>24001</v>
      </c>
      <c r="F2978" s="563" t="s">
        <v>15871</v>
      </c>
      <c r="G2978" s="563" t="s">
        <v>15872</v>
      </c>
      <c r="H2978" s="563" t="s">
        <v>15873</v>
      </c>
      <c r="I2978" s="563" t="s">
        <v>26690</v>
      </c>
      <c r="J2978" s="563" t="s">
        <v>109</v>
      </c>
      <c r="K2978" s="563" t="s">
        <v>24001</v>
      </c>
      <c r="L2978" s="563" t="s">
        <v>24001</v>
      </c>
      <c r="M2978" s="563" t="s">
        <v>24001</v>
      </c>
      <c r="N2978" s="563" t="s">
        <v>24001</v>
      </c>
      <c r="O2978" s="564" t="s">
        <v>24001</v>
      </c>
      <c r="P2978" s="564" t="s">
        <v>24001</v>
      </c>
      <c r="Q2978" s="564">
        <v>33148</v>
      </c>
      <c r="R2978" s="564"/>
      <c r="S2978" s="564" t="s">
        <v>31360</v>
      </c>
    </row>
    <row r="2979" spans="1:19" x14ac:dyDescent="0.35">
      <c r="A2979" s="562">
        <v>5459</v>
      </c>
      <c r="B2979" s="563" t="s">
        <v>484</v>
      </c>
      <c r="C2979" s="563" t="s">
        <v>28883</v>
      </c>
      <c r="D2979" s="563" t="s">
        <v>14226</v>
      </c>
      <c r="E2979" s="563" t="s">
        <v>14223</v>
      </c>
      <c r="F2979" s="563" t="s">
        <v>14224</v>
      </c>
      <c r="G2979" s="563" t="s">
        <v>14225</v>
      </c>
      <c r="H2979" s="563" t="s">
        <v>7368</v>
      </c>
      <c r="I2979" s="563" t="s">
        <v>26690</v>
      </c>
      <c r="J2979" s="563" t="s">
        <v>24001</v>
      </c>
      <c r="K2979" s="563" t="s">
        <v>24001</v>
      </c>
      <c r="L2979" s="563" t="s">
        <v>24001</v>
      </c>
      <c r="M2979" s="563" t="s">
        <v>24001</v>
      </c>
      <c r="N2979" s="563" t="s">
        <v>24001</v>
      </c>
      <c r="O2979" s="564" t="s">
        <v>24001</v>
      </c>
      <c r="P2979" s="564" t="s">
        <v>24001</v>
      </c>
      <c r="Q2979" s="564">
        <v>33148</v>
      </c>
      <c r="R2979" s="564"/>
      <c r="S2979" s="564" t="s">
        <v>31361</v>
      </c>
    </row>
    <row r="2980" spans="1:19" x14ac:dyDescent="0.35">
      <c r="A2980" s="559">
        <v>5460</v>
      </c>
      <c r="B2980" s="563" t="s">
        <v>484</v>
      </c>
      <c r="C2980" s="563" t="s">
        <v>28883</v>
      </c>
      <c r="D2980" s="563" t="s">
        <v>14230</v>
      </c>
      <c r="E2980" s="563" t="s">
        <v>14227</v>
      </c>
      <c r="F2980" s="563" t="s">
        <v>14228</v>
      </c>
      <c r="G2980" s="563" t="s">
        <v>14225</v>
      </c>
      <c r="H2980" s="563" t="s">
        <v>14229</v>
      </c>
      <c r="I2980" s="563" t="s">
        <v>27381</v>
      </c>
      <c r="J2980" s="563" t="s">
        <v>24001</v>
      </c>
      <c r="K2980" s="563" t="s">
        <v>24001</v>
      </c>
      <c r="L2980" s="563" t="s">
        <v>24001</v>
      </c>
      <c r="M2980" s="563" t="s">
        <v>24001</v>
      </c>
      <c r="N2980" s="563" t="s">
        <v>24001</v>
      </c>
      <c r="O2980" s="564" t="s">
        <v>24001</v>
      </c>
      <c r="P2980" s="564" t="s">
        <v>24001</v>
      </c>
      <c r="Q2980" s="564">
        <v>33148</v>
      </c>
      <c r="R2980" s="564"/>
      <c r="S2980" s="564" t="s">
        <v>31362</v>
      </c>
    </row>
    <row r="2981" spans="1:19" x14ac:dyDescent="0.35">
      <c r="A2981" s="559">
        <v>5461</v>
      </c>
      <c r="B2981" s="563" t="s">
        <v>484</v>
      </c>
      <c r="C2981" s="563" t="s">
        <v>28883</v>
      </c>
      <c r="D2981" s="563" t="s">
        <v>14233</v>
      </c>
      <c r="E2981" s="563" t="s">
        <v>13384</v>
      </c>
      <c r="F2981" s="563" t="s">
        <v>14231</v>
      </c>
      <c r="G2981" s="563" t="s">
        <v>14225</v>
      </c>
      <c r="H2981" s="563" t="s">
        <v>14232</v>
      </c>
      <c r="I2981" s="563" t="s">
        <v>26690</v>
      </c>
      <c r="J2981" s="563" t="s">
        <v>24001</v>
      </c>
      <c r="K2981" s="563" t="s">
        <v>24001</v>
      </c>
      <c r="L2981" s="563" t="s">
        <v>24001</v>
      </c>
      <c r="M2981" s="563" t="s">
        <v>24001</v>
      </c>
      <c r="N2981" s="563" t="s">
        <v>24001</v>
      </c>
      <c r="O2981" s="564" t="s">
        <v>24001</v>
      </c>
      <c r="P2981" s="564" t="s">
        <v>24001</v>
      </c>
      <c r="Q2981" s="564">
        <v>34284</v>
      </c>
      <c r="R2981" s="564"/>
      <c r="S2981" s="564" t="s">
        <v>14233</v>
      </c>
    </row>
    <row r="2982" spans="1:19" x14ac:dyDescent="0.35">
      <c r="A2982" s="562">
        <v>5462</v>
      </c>
      <c r="B2982" s="563" t="s">
        <v>484</v>
      </c>
      <c r="C2982" s="563" t="s">
        <v>28883</v>
      </c>
      <c r="D2982" s="563" t="s">
        <v>14237</v>
      </c>
      <c r="E2982" s="563" t="s">
        <v>14234</v>
      </c>
      <c r="F2982" s="563" t="s">
        <v>14235</v>
      </c>
      <c r="G2982" s="563" t="s">
        <v>14225</v>
      </c>
      <c r="H2982" s="563" t="s">
        <v>14236</v>
      </c>
      <c r="I2982" s="563" t="s">
        <v>26690</v>
      </c>
      <c r="J2982" s="563" t="s">
        <v>24001</v>
      </c>
      <c r="K2982" s="563" t="s">
        <v>24001</v>
      </c>
      <c r="L2982" s="563" t="s">
        <v>24001</v>
      </c>
      <c r="M2982" s="563" t="s">
        <v>24001</v>
      </c>
      <c r="N2982" s="563" t="s">
        <v>24001</v>
      </c>
      <c r="O2982" s="564" t="s">
        <v>24001</v>
      </c>
      <c r="P2982" s="564" t="s">
        <v>24001</v>
      </c>
      <c r="Q2982" s="564">
        <v>33148</v>
      </c>
      <c r="R2982" s="564"/>
      <c r="S2982" s="564" t="s">
        <v>31363</v>
      </c>
    </row>
    <row r="2983" spans="1:19" x14ac:dyDescent="0.35">
      <c r="A2983" s="559">
        <v>5463</v>
      </c>
      <c r="B2983" s="563" t="s">
        <v>484</v>
      </c>
      <c r="C2983" s="563" t="s">
        <v>28883</v>
      </c>
      <c r="D2983" s="563" t="s">
        <v>14239</v>
      </c>
      <c r="E2983" s="563" t="s">
        <v>13384</v>
      </c>
      <c r="F2983" s="563" t="s">
        <v>14238</v>
      </c>
      <c r="G2983" s="563" t="s">
        <v>14225</v>
      </c>
      <c r="H2983" s="563" t="s">
        <v>55</v>
      </c>
      <c r="I2983" s="563" t="s">
        <v>26690</v>
      </c>
      <c r="J2983" s="563" t="s">
        <v>24001</v>
      </c>
      <c r="K2983" s="563" t="s">
        <v>24001</v>
      </c>
      <c r="L2983" s="563" t="s">
        <v>24001</v>
      </c>
      <c r="M2983" s="563" t="s">
        <v>24001</v>
      </c>
      <c r="N2983" s="563" t="s">
        <v>24001</v>
      </c>
      <c r="O2983" s="564" t="s">
        <v>24001</v>
      </c>
      <c r="P2983" s="564" t="s">
        <v>24001</v>
      </c>
      <c r="Q2983" s="564">
        <v>34423</v>
      </c>
      <c r="R2983" s="564"/>
      <c r="S2983" s="564" t="s">
        <v>14239</v>
      </c>
    </row>
    <row r="2984" spans="1:19" x14ac:dyDescent="0.35">
      <c r="A2984" s="559">
        <v>5464</v>
      </c>
      <c r="B2984" s="563" t="s">
        <v>484</v>
      </c>
      <c r="C2984" s="563" t="s">
        <v>28883</v>
      </c>
      <c r="D2984" s="563" t="s">
        <v>14242</v>
      </c>
      <c r="E2984" s="563" t="s">
        <v>14223</v>
      </c>
      <c r="F2984" s="563" t="s">
        <v>14240</v>
      </c>
      <c r="G2984" s="563" t="s">
        <v>14225</v>
      </c>
      <c r="H2984" s="563" t="s">
        <v>14241</v>
      </c>
      <c r="I2984" s="563" t="s">
        <v>26690</v>
      </c>
      <c r="J2984" s="563" t="s">
        <v>24001</v>
      </c>
      <c r="K2984" s="563" t="s">
        <v>62</v>
      </c>
      <c r="L2984" s="563" t="s">
        <v>24001</v>
      </c>
      <c r="M2984" s="563" t="s">
        <v>24001</v>
      </c>
      <c r="N2984" s="563" t="s">
        <v>24001</v>
      </c>
      <c r="O2984" s="564" t="s">
        <v>24001</v>
      </c>
      <c r="P2984" s="564" t="s">
        <v>24001</v>
      </c>
      <c r="Q2984" s="564">
        <v>33148</v>
      </c>
      <c r="R2984" s="564"/>
      <c r="S2984" s="564" t="s">
        <v>31364</v>
      </c>
    </row>
    <row r="2985" spans="1:19" x14ac:dyDescent="0.35">
      <c r="A2985" s="562">
        <v>4270</v>
      </c>
      <c r="B2985" s="563" t="s">
        <v>484</v>
      </c>
      <c r="C2985" s="563" t="s">
        <v>24176</v>
      </c>
      <c r="D2985" s="563" t="s">
        <v>24177</v>
      </c>
      <c r="E2985" s="563" t="s">
        <v>24178</v>
      </c>
      <c r="F2985" s="563" t="s">
        <v>24179</v>
      </c>
      <c r="G2985" s="563" t="s">
        <v>24178</v>
      </c>
      <c r="H2985" s="563" t="s">
        <v>24180</v>
      </c>
      <c r="I2985" s="563" t="s">
        <v>26690</v>
      </c>
      <c r="J2985" s="563" t="s">
        <v>109</v>
      </c>
      <c r="K2985" s="563" t="s">
        <v>24001</v>
      </c>
      <c r="L2985" s="563" t="s">
        <v>24001</v>
      </c>
      <c r="M2985" s="563" t="s">
        <v>24001</v>
      </c>
      <c r="N2985" s="563" t="s">
        <v>24001</v>
      </c>
      <c r="O2985" s="564" t="s">
        <v>24001</v>
      </c>
      <c r="P2985" s="564" t="s">
        <v>24001</v>
      </c>
      <c r="Q2985" s="564">
        <v>42493</v>
      </c>
      <c r="R2985" s="564"/>
      <c r="S2985" s="564" t="s">
        <v>31365</v>
      </c>
    </row>
    <row r="2986" spans="1:19" x14ac:dyDescent="0.35">
      <c r="A2986" s="559">
        <v>36</v>
      </c>
      <c r="B2986" s="563" t="s">
        <v>484</v>
      </c>
      <c r="C2986" s="563" t="s">
        <v>15461</v>
      </c>
      <c r="D2986" s="563" t="s">
        <v>15478</v>
      </c>
      <c r="E2986" s="563" t="s">
        <v>15475</v>
      </c>
      <c r="F2986" s="563" t="s">
        <v>15476</v>
      </c>
      <c r="G2986" s="563" t="s">
        <v>15477</v>
      </c>
      <c r="H2986" s="563" t="s">
        <v>541</v>
      </c>
      <c r="I2986" s="563" t="s">
        <v>26690</v>
      </c>
      <c r="J2986" s="563" t="s">
        <v>24001</v>
      </c>
      <c r="K2986" s="563" t="s">
        <v>62</v>
      </c>
      <c r="L2986" s="563" t="s">
        <v>24001</v>
      </c>
      <c r="M2986" s="563" t="s">
        <v>24001</v>
      </c>
      <c r="N2986" s="563" t="s">
        <v>24001</v>
      </c>
      <c r="O2986" s="564" t="s">
        <v>24001</v>
      </c>
      <c r="P2986" s="564" t="s">
        <v>24001</v>
      </c>
      <c r="Q2986" s="564">
        <v>33148</v>
      </c>
      <c r="R2986" s="564"/>
      <c r="S2986" s="564" t="s">
        <v>31366</v>
      </c>
    </row>
    <row r="2987" spans="1:19" x14ac:dyDescent="0.35">
      <c r="A2987" s="559">
        <v>6160</v>
      </c>
      <c r="B2987" s="563" t="s">
        <v>484</v>
      </c>
      <c r="C2987" s="563" t="s">
        <v>15461</v>
      </c>
      <c r="D2987" s="563" t="s">
        <v>15481</v>
      </c>
      <c r="E2987" s="563" t="s">
        <v>24001</v>
      </c>
      <c r="F2987" s="563" t="s">
        <v>15479</v>
      </c>
      <c r="G2987" s="563" t="s">
        <v>15480</v>
      </c>
      <c r="H2987" s="563" t="s">
        <v>55</v>
      </c>
      <c r="I2987" s="563" t="s">
        <v>26690</v>
      </c>
      <c r="J2987" s="563" t="s">
        <v>24001</v>
      </c>
      <c r="K2987" s="563" t="s">
        <v>24001</v>
      </c>
      <c r="L2987" s="563" t="s">
        <v>24001</v>
      </c>
      <c r="M2987" s="563" t="s">
        <v>24001</v>
      </c>
      <c r="N2987" s="563" t="s">
        <v>24001</v>
      </c>
      <c r="O2987" s="564" t="s">
        <v>24001</v>
      </c>
      <c r="P2987" s="564" t="s">
        <v>24001</v>
      </c>
      <c r="Q2987" s="564">
        <v>33148</v>
      </c>
      <c r="R2987" s="564"/>
      <c r="S2987" s="564" t="s">
        <v>15481</v>
      </c>
    </row>
    <row r="2988" spans="1:19" x14ac:dyDescent="0.35">
      <c r="A2988" s="562">
        <v>5886</v>
      </c>
      <c r="B2988" s="563" t="s">
        <v>484</v>
      </c>
      <c r="C2988" s="563" t="s">
        <v>9896</v>
      </c>
      <c r="D2988" s="563" t="s">
        <v>10010</v>
      </c>
      <c r="E2988" s="563" t="s">
        <v>10006</v>
      </c>
      <c r="F2988" s="563" t="s">
        <v>10007</v>
      </c>
      <c r="G2988" s="563" t="s">
        <v>10008</v>
      </c>
      <c r="H2988" s="563" t="s">
        <v>10009</v>
      </c>
      <c r="I2988" s="563" t="s">
        <v>26690</v>
      </c>
      <c r="J2988" s="563" t="s">
        <v>109</v>
      </c>
      <c r="K2988" s="563" t="s">
        <v>24001</v>
      </c>
      <c r="L2988" s="563" t="s">
        <v>24001</v>
      </c>
      <c r="M2988" s="563" t="s">
        <v>24001</v>
      </c>
      <c r="N2988" s="563" t="s">
        <v>24001</v>
      </c>
      <c r="O2988" s="564" t="s">
        <v>24001</v>
      </c>
      <c r="P2988" s="564" t="s">
        <v>24001</v>
      </c>
      <c r="Q2988" s="564">
        <v>33148</v>
      </c>
      <c r="R2988" s="564"/>
      <c r="S2988" s="564" t="s">
        <v>31367</v>
      </c>
    </row>
    <row r="2989" spans="1:19" x14ac:dyDescent="0.35">
      <c r="A2989" s="559">
        <v>5887</v>
      </c>
      <c r="B2989" s="563" t="s">
        <v>484</v>
      </c>
      <c r="C2989" s="563" t="s">
        <v>9896</v>
      </c>
      <c r="D2989" s="563" t="s">
        <v>10014</v>
      </c>
      <c r="E2989" s="563" t="s">
        <v>10011</v>
      </c>
      <c r="F2989" s="563" t="s">
        <v>10012</v>
      </c>
      <c r="G2989" s="563" t="s">
        <v>10008</v>
      </c>
      <c r="H2989" s="563" t="s">
        <v>10013</v>
      </c>
      <c r="I2989" s="563" t="s">
        <v>26690</v>
      </c>
      <c r="J2989" s="563" t="s">
        <v>24001</v>
      </c>
      <c r="K2989" s="563" t="s">
        <v>24001</v>
      </c>
      <c r="L2989" s="563" t="s">
        <v>24001</v>
      </c>
      <c r="M2989" s="563" t="s">
        <v>24001</v>
      </c>
      <c r="N2989" s="563" t="s">
        <v>24001</v>
      </c>
      <c r="O2989" s="564" t="s">
        <v>24001</v>
      </c>
      <c r="P2989" s="564" t="s">
        <v>24001</v>
      </c>
      <c r="Q2989" s="564">
        <v>33148</v>
      </c>
      <c r="R2989" s="564"/>
      <c r="S2989" s="564" t="s">
        <v>31368</v>
      </c>
    </row>
    <row r="2990" spans="1:19" x14ac:dyDescent="0.35">
      <c r="A2990" s="559">
        <v>5888</v>
      </c>
      <c r="B2990" s="563" t="s">
        <v>484</v>
      </c>
      <c r="C2990" s="563" t="s">
        <v>9896</v>
      </c>
      <c r="D2990" s="563" t="s">
        <v>10018</v>
      </c>
      <c r="E2990" s="563" t="s">
        <v>10015</v>
      </c>
      <c r="F2990" s="563" t="s">
        <v>10016</v>
      </c>
      <c r="G2990" s="563" t="s">
        <v>10008</v>
      </c>
      <c r="H2990" s="563" t="s">
        <v>10017</v>
      </c>
      <c r="I2990" s="563" t="s">
        <v>26690</v>
      </c>
      <c r="J2990" s="563" t="s">
        <v>24001</v>
      </c>
      <c r="K2990" s="563" t="s">
        <v>24001</v>
      </c>
      <c r="L2990" s="563" t="s">
        <v>24001</v>
      </c>
      <c r="M2990" s="563" t="s">
        <v>24001</v>
      </c>
      <c r="N2990" s="563" t="s">
        <v>24001</v>
      </c>
      <c r="O2990" s="564" t="s">
        <v>24001</v>
      </c>
      <c r="P2990" s="564" t="s">
        <v>24001</v>
      </c>
      <c r="Q2990" s="564">
        <v>33148</v>
      </c>
      <c r="R2990" s="564"/>
      <c r="S2990" s="564" t="s">
        <v>31369</v>
      </c>
    </row>
    <row r="2991" spans="1:19" x14ac:dyDescent="0.35">
      <c r="A2991" s="562">
        <v>5889</v>
      </c>
      <c r="B2991" s="563" t="s">
        <v>484</v>
      </c>
      <c r="C2991" s="563" t="s">
        <v>9896</v>
      </c>
      <c r="D2991" s="563" t="s">
        <v>10022</v>
      </c>
      <c r="E2991" s="563" t="s">
        <v>10019</v>
      </c>
      <c r="F2991" s="563" t="s">
        <v>10020</v>
      </c>
      <c r="G2991" s="563" t="s">
        <v>10008</v>
      </c>
      <c r="H2991" s="563" t="s">
        <v>10021</v>
      </c>
      <c r="I2991" s="563" t="s">
        <v>26690</v>
      </c>
      <c r="J2991" s="563" t="s">
        <v>24001</v>
      </c>
      <c r="K2991" s="563" t="s">
        <v>62</v>
      </c>
      <c r="L2991" s="563" t="s">
        <v>24001</v>
      </c>
      <c r="M2991" s="563" t="s">
        <v>24001</v>
      </c>
      <c r="N2991" s="563" t="s">
        <v>24001</v>
      </c>
      <c r="O2991" s="564" t="s">
        <v>24001</v>
      </c>
      <c r="P2991" s="564" t="s">
        <v>24001</v>
      </c>
      <c r="Q2991" s="564">
        <v>33148</v>
      </c>
      <c r="R2991" s="564"/>
      <c r="S2991" s="564" t="s">
        <v>31370</v>
      </c>
    </row>
    <row r="2992" spans="1:19" x14ac:dyDescent="0.35">
      <c r="A2992" s="559">
        <v>5890</v>
      </c>
      <c r="B2992" s="563" t="s">
        <v>484</v>
      </c>
      <c r="C2992" s="563" t="s">
        <v>9896</v>
      </c>
      <c r="D2992" s="563" t="s">
        <v>10026</v>
      </c>
      <c r="E2992" s="563" t="s">
        <v>10023</v>
      </c>
      <c r="F2992" s="563" t="s">
        <v>10024</v>
      </c>
      <c r="G2992" s="563" t="s">
        <v>10008</v>
      </c>
      <c r="H2992" s="563" t="s">
        <v>10025</v>
      </c>
      <c r="I2992" s="563" t="s">
        <v>26690</v>
      </c>
      <c r="J2992" s="563" t="s">
        <v>24001</v>
      </c>
      <c r="K2992" s="563" t="s">
        <v>62</v>
      </c>
      <c r="L2992" s="563" t="s">
        <v>27591</v>
      </c>
      <c r="M2992" s="563" t="s">
        <v>24001</v>
      </c>
      <c r="N2992" s="563" t="s">
        <v>24001</v>
      </c>
      <c r="O2992" s="564" t="s">
        <v>24001</v>
      </c>
      <c r="P2992" s="564" t="s">
        <v>24001</v>
      </c>
      <c r="Q2992" s="564">
        <v>33148</v>
      </c>
      <c r="R2992" s="564"/>
      <c r="S2992" s="564" t="s">
        <v>31371</v>
      </c>
    </row>
    <row r="2993" spans="1:19" x14ac:dyDescent="0.35">
      <c r="A2993" s="559">
        <v>5891</v>
      </c>
      <c r="B2993" s="563" t="s">
        <v>484</v>
      </c>
      <c r="C2993" s="563" t="s">
        <v>9896</v>
      </c>
      <c r="D2993" s="563" t="s">
        <v>10030</v>
      </c>
      <c r="E2993" s="563" t="s">
        <v>10027</v>
      </c>
      <c r="F2993" s="563" t="s">
        <v>10028</v>
      </c>
      <c r="G2993" s="563" t="s">
        <v>10008</v>
      </c>
      <c r="H2993" s="563" t="s">
        <v>10029</v>
      </c>
      <c r="I2993" s="563" t="s">
        <v>26690</v>
      </c>
      <c r="J2993" s="563" t="s">
        <v>24001</v>
      </c>
      <c r="K2993" s="563" t="s">
        <v>50</v>
      </c>
      <c r="L2993" s="563" t="s">
        <v>24001</v>
      </c>
      <c r="M2993" s="563" t="s">
        <v>24001</v>
      </c>
      <c r="N2993" s="563" t="s">
        <v>24001</v>
      </c>
      <c r="O2993" s="564" t="s">
        <v>24001</v>
      </c>
      <c r="P2993" s="564" t="s">
        <v>24001</v>
      </c>
      <c r="Q2993" s="564">
        <v>33148</v>
      </c>
      <c r="R2993" s="564"/>
      <c r="S2993" s="564" t="s">
        <v>31372</v>
      </c>
    </row>
    <row r="2994" spans="1:19" x14ac:dyDescent="0.35">
      <c r="A2994" s="562">
        <v>5892</v>
      </c>
      <c r="B2994" s="563" t="s">
        <v>484</v>
      </c>
      <c r="C2994" s="563" t="s">
        <v>9896</v>
      </c>
      <c r="D2994" s="563" t="s">
        <v>10034</v>
      </c>
      <c r="E2994" s="563" t="s">
        <v>10031</v>
      </c>
      <c r="F2994" s="563" t="s">
        <v>10032</v>
      </c>
      <c r="G2994" s="563" t="s">
        <v>10008</v>
      </c>
      <c r="H2994" s="563" t="s">
        <v>10033</v>
      </c>
      <c r="I2994" s="563" t="s">
        <v>26690</v>
      </c>
      <c r="J2994" s="563" t="s">
        <v>24001</v>
      </c>
      <c r="K2994" s="563" t="s">
        <v>24001</v>
      </c>
      <c r="L2994" s="563" t="s">
        <v>24001</v>
      </c>
      <c r="M2994" s="563" t="s">
        <v>24001</v>
      </c>
      <c r="N2994" s="563" t="s">
        <v>24001</v>
      </c>
      <c r="O2994" s="564" t="s">
        <v>24001</v>
      </c>
      <c r="P2994" s="564" t="s">
        <v>24001</v>
      </c>
      <c r="Q2994" s="564">
        <v>33148</v>
      </c>
      <c r="R2994" s="564"/>
      <c r="S2994" s="564" t="s">
        <v>31373</v>
      </c>
    </row>
    <row r="2995" spans="1:19" x14ac:dyDescent="0.35">
      <c r="A2995" s="559">
        <v>5893</v>
      </c>
      <c r="B2995" s="563" t="s">
        <v>484</v>
      </c>
      <c r="C2995" s="563" t="s">
        <v>9896</v>
      </c>
      <c r="D2995" s="563" t="s">
        <v>31374</v>
      </c>
      <c r="E2995" s="563" t="s">
        <v>24001</v>
      </c>
      <c r="F2995" s="563" t="s">
        <v>10078</v>
      </c>
      <c r="G2995" s="563" t="s">
        <v>10008</v>
      </c>
      <c r="H2995" s="563" t="s">
        <v>31375</v>
      </c>
      <c r="I2995" s="563" t="s">
        <v>26690</v>
      </c>
      <c r="J2995" s="563" t="s">
        <v>24001</v>
      </c>
      <c r="K2995" s="563" t="s">
        <v>34277</v>
      </c>
      <c r="L2995" s="563" t="s">
        <v>31376</v>
      </c>
      <c r="M2995" s="563" t="s">
        <v>24001</v>
      </c>
      <c r="N2995" s="563" t="s">
        <v>24001</v>
      </c>
      <c r="O2995" s="564" t="s">
        <v>24001</v>
      </c>
      <c r="P2995" s="564" t="s">
        <v>24001</v>
      </c>
      <c r="Q2995" s="564">
        <v>33148</v>
      </c>
      <c r="R2995" s="564">
        <v>44714.707129629598</v>
      </c>
      <c r="S2995" s="564" t="s">
        <v>31377</v>
      </c>
    </row>
    <row r="2996" spans="1:19" x14ac:dyDescent="0.35">
      <c r="A2996" s="559">
        <v>5894</v>
      </c>
      <c r="B2996" s="563" t="s">
        <v>484</v>
      </c>
      <c r="C2996" s="563" t="s">
        <v>9896</v>
      </c>
      <c r="D2996" s="563" t="s">
        <v>10037</v>
      </c>
      <c r="E2996" s="563" t="s">
        <v>10035</v>
      </c>
      <c r="F2996" s="563" t="s">
        <v>10036</v>
      </c>
      <c r="G2996" s="563" t="s">
        <v>10008</v>
      </c>
      <c r="H2996" s="563" t="s">
        <v>6848</v>
      </c>
      <c r="I2996" s="563" t="s">
        <v>26690</v>
      </c>
      <c r="J2996" s="563" t="s">
        <v>24001</v>
      </c>
      <c r="K2996" s="563" t="s">
        <v>24001</v>
      </c>
      <c r="L2996" s="563" t="s">
        <v>24001</v>
      </c>
      <c r="M2996" s="563" t="s">
        <v>24001</v>
      </c>
      <c r="N2996" s="563" t="s">
        <v>24001</v>
      </c>
      <c r="O2996" s="564" t="s">
        <v>24001</v>
      </c>
      <c r="P2996" s="564" t="s">
        <v>24001</v>
      </c>
      <c r="Q2996" s="564">
        <v>33148</v>
      </c>
      <c r="R2996" s="564"/>
      <c r="S2996" s="564" t="s">
        <v>31378</v>
      </c>
    </row>
    <row r="2997" spans="1:19" x14ac:dyDescent="0.35">
      <c r="A2997" s="562">
        <v>5895</v>
      </c>
      <c r="B2997" s="563" t="s">
        <v>484</v>
      </c>
      <c r="C2997" s="563" t="s">
        <v>9896</v>
      </c>
      <c r="D2997" s="563" t="s">
        <v>31379</v>
      </c>
      <c r="E2997" s="563" t="s">
        <v>10049</v>
      </c>
      <c r="F2997" s="563" t="s">
        <v>10050</v>
      </c>
      <c r="G2997" s="563" t="s">
        <v>10008</v>
      </c>
      <c r="H2997" s="563" t="s">
        <v>9233</v>
      </c>
      <c r="I2997" s="563" t="s">
        <v>26690</v>
      </c>
      <c r="J2997" s="563" t="s">
        <v>24001</v>
      </c>
      <c r="K2997" s="563" t="s">
        <v>24001</v>
      </c>
      <c r="L2997" s="563" t="s">
        <v>24001</v>
      </c>
      <c r="M2997" s="563" t="s">
        <v>24001</v>
      </c>
      <c r="N2997" s="563" t="s">
        <v>24001</v>
      </c>
      <c r="O2997" s="564" t="s">
        <v>24001</v>
      </c>
      <c r="P2997" s="564" t="s">
        <v>24001</v>
      </c>
      <c r="Q2997" s="564">
        <v>33148</v>
      </c>
      <c r="R2997" s="564">
        <v>44714.715486111098</v>
      </c>
      <c r="S2997" s="564" t="s">
        <v>31380</v>
      </c>
    </row>
    <row r="2998" spans="1:19" x14ac:dyDescent="0.35">
      <c r="A2998" s="559">
        <v>5896</v>
      </c>
      <c r="B2998" s="563" t="s">
        <v>484</v>
      </c>
      <c r="C2998" s="563" t="s">
        <v>9896</v>
      </c>
      <c r="D2998" s="563" t="s">
        <v>10040</v>
      </c>
      <c r="E2998" s="563" t="s">
        <v>10038</v>
      </c>
      <c r="F2998" s="563" t="s">
        <v>10039</v>
      </c>
      <c r="G2998" s="563" t="s">
        <v>10008</v>
      </c>
      <c r="H2998" s="563" t="s">
        <v>6252</v>
      </c>
      <c r="I2998" s="563" t="s">
        <v>26690</v>
      </c>
      <c r="J2998" s="563" t="s">
        <v>24001</v>
      </c>
      <c r="K2998" s="563" t="s">
        <v>24001</v>
      </c>
      <c r="L2998" s="563" t="s">
        <v>24001</v>
      </c>
      <c r="M2998" s="563" t="s">
        <v>24001</v>
      </c>
      <c r="N2998" s="563" t="s">
        <v>24001</v>
      </c>
      <c r="O2998" s="564" t="s">
        <v>24001</v>
      </c>
      <c r="P2998" s="564" t="s">
        <v>24001</v>
      </c>
      <c r="Q2998" s="564">
        <v>33148</v>
      </c>
      <c r="R2998" s="564"/>
      <c r="S2998" s="564" t="s">
        <v>31381</v>
      </c>
    </row>
    <row r="2999" spans="1:19" x14ac:dyDescent="0.35">
      <c r="A2999" s="559">
        <v>5897</v>
      </c>
      <c r="B2999" s="563" t="s">
        <v>484</v>
      </c>
      <c r="C2999" s="563" t="s">
        <v>9896</v>
      </c>
      <c r="D2999" s="563" t="s">
        <v>10044</v>
      </c>
      <c r="E2999" s="563" t="s">
        <v>10041</v>
      </c>
      <c r="F2999" s="563" t="s">
        <v>10042</v>
      </c>
      <c r="G2999" s="563" t="s">
        <v>10008</v>
      </c>
      <c r="H2999" s="563" t="s">
        <v>10043</v>
      </c>
      <c r="I2999" s="563" t="s">
        <v>26690</v>
      </c>
      <c r="J2999" s="563" t="s">
        <v>24001</v>
      </c>
      <c r="K2999" s="563" t="s">
        <v>24001</v>
      </c>
      <c r="L2999" s="563" t="s">
        <v>24001</v>
      </c>
      <c r="M2999" s="563" t="s">
        <v>24001</v>
      </c>
      <c r="N2999" s="563" t="s">
        <v>24001</v>
      </c>
      <c r="O2999" s="564" t="s">
        <v>24001</v>
      </c>
      <c r="P2999" s="564" t="s">
        <v>24001</v>
      </c>
      <c r="Q2999" s="564">
        <v>33148</v>
      </c>
      <c r="R2999" s="564"/>
      <c r="S2999" s="564" t="s">
        <v>31382</v>
      </c>
    </row>
    <row r="3000" spans="1:19" x14ac:dyDescent="0.35">
      <c r="A3000" s="562">
        <v>5898</v>
      </c>
      <c r="B3000" s="563" t="s">
        <v>484</v>
      </c>
      <c r="C3000" s="563" t="s">
        <v>9896</v>
      </c>
      <c r="D3000" s="563" t="s">
        <v>10048</v>
      </c>
      <c r="E3000" s="563" t="s">
        <v>10045</v>
      </c>
      <c r="F3000" s="563" t="s">
        <v>10046</v>
      </c>
      <c r="G3000" s="563" t="s">
        <v>10008</v>
      </c>
      <c r="H3000" s="563" t="s">
        <v>10047</v>
      </c>
      <c r="I3000" s="563" t="s">
        <v>26690</v>
      </c>
      <c r="J3000" s="563" t="s">
        <v>24001</v>
      </c>
      <c r="K3000" s="563" t="s">
        <v>24001</v>
      </c>
      <c r="L3000" s="563" t="s">
        <v>24001</v>
      </c>
      <c r="M3000" s="563" t="s">
        <v>24001</v>
      </c>
      <c r="N3000" s="563" t="s">
        <v>24001</v>
      </c>
      <c r="O3000" s="564" t="s">
        <v>24001</v>
      </c>
      <c r="P3000" s="564" t="s">
        <v>24001</v>
      </c>
      <c r="Q3000" s="564">
        <v>33148</v>
      </c>
      <c r="R3000" s="564"/>
      <c r="S3000" s="564" t="s">
        <v>31383</v>
      </c>
    </row>
    <row r="3001" spans="1:19" x14ac:dyDescent="0.35">
      <c r="A3001" s="559">
        <v>5899</v>
      </c>
      <c r="B3001" s="563" t="s">
        <v>484</v>
      </c>
      <c r="C3001" s="563" t="s">
        <v>9896</v>
      </c>
      <c r="D3001" s="563" t="s">
        <v>10055</v>
      </c>
      <c r="E3001" s="563" t="s">
        <v>10052</v>
      </c>
      <c r="F3001" s="563" t="s">
        <v>10053</v>
      </c>
      <c r="G3001" s="563" t="s">
        <v>10008</v>
      </c>
      <c r="H3001" s="563" t="s">
        <v>10054</v>
      </c>
      <c r="I3001" s="563" t="s">
        <v>26690</v>
      </c>
      <c r="J3001" s="563" t="s">
        <v>24001</v>
      </c>
      <c r="K3001" s="563" t="s">
        <v>24001</v>
      </c>
      <c r="L3001" s="563" t="s">
        <v>24001</v>
      </c>
      <c r="M3001" s="563" t="s">
        <v>24001</v>
      </c>
      <c r="N3001" s="563" t="s">
        <v>24001</v>
      </c>
      <c r="O3001" s="564" t="s">
        <v>24001</v>
      </c>
      <c r="P3001" s="564" t="s">
        <v>24001</v>
      </c>
      <c r="Q3001" s="564">
        <v>33148</v>
      </c>
      <c r="R3001" s="564"/>
      <c r="S3001" s="564" t="s">
        <v>31384</v>
      </c>
    </row>
    <row r="3002" spans="1:19" x14ac:dyDescent="0.35">
      <c r="A3002" s="559">
        <v>5900</v>
      </c>
      <c r="B3002" s="563" t="s">
        <v>484</v>
      </c>
      <c r="C3002" s="563" t="s">
        <v>9896</v>
      </c>
      <c r="D3002" s="563" t="s">
        <v>10059</v>
      </c>
      <c r="E3002" s="563" t="s">
        <v>10056</v>
      </c>
      <c r="F3002" s="563" t="s">
        <v>10057</v>
      </c>
      <c r="G3002" s="563" t="s">
        <v>10008</v>
      </c>
      <c r="H3002" s="563" t="s">
        <v>10058</v>
      </c>
      <c r="I3002" s="563" t="s">
        <v>26690</v>
      </c>
      <c r="J3002" s="563" t="s">
        <v>24001</v>
      </c>
      <c r="K3002" s="563" t="s">
        <v>24001</v>
      </c>
      <c r="L3002" s="563" t="s">
        <v>24001</v>
      </c>
      <c r="M3002" s="563" t="s">
        <v>24001</v>
      </c>
      <c r="N3002" s="563" t="s">
        <v>24001</v>
      </c>
      <c r="O3002" s="564" t="s">
        <v>24001</v>
      </c>
      <c r="P3002" s="564" t="s">
        <v>24001</v>
      </c>
      <c r="Q3002" s="564">
        <v>33148</v>
      </c>
      <c r="R3002" s="564"/>
      <c r="S3002" s="564" t="s">
        <v>31385</v>
      </c>
    </row>
    <row r="3003" spans="1:19" x14ac:dyDescent="0.35">
      <c r="A3003" s="562">
        <v>5901</v>
      </c>
      <c r="B3003" s="563" t="s">
        <v>484</v>
      </c>
      <c r="C3003" s="563" t="s">
        <v>9896</v>
      </c>
      <c r="D3003" s="563" t="s">
        <v>27183</v>
      </c>
      <c r="E3003" s="563" t="s">
        <v>24001</v>
      </c>
      <c r="F3003" s="563" t="s">
        <v>10051</v>
      </c>
      <c r="G3003" s="563" t="s">
        <v>10008</v>
      </c>
      <c r="H3003" s="563" t="s">
        <v>2332</v>
      </c>
      <c r="I3003" s="563" t="s">
        <v>26690</v>
      </c>
      <c r="J3003" s="563" t="s">
        <v>24001</v>
      </c>
      <c r="K3003" s="563" t="s">
        <v>24001</v>
      </c>
      <c r="L3003" s="563" t="s">
        <v>24001</v>
      </c>
      <c r="M3003" s="563" t="s">
        <v>24001</v>
      </c>
      <c r="N3003" s="563" t="s">
        <v>24001</v>
      </c>
      <c r="O3003" s="564" t="s">
        <v>24001</v>
      </c>
      <c r="P3003" s="564" t="s">
        <v>24001</v>
      </c>
      <c r="Q3003" s="564">
        <v>33148</v>
      </c>
      <c r="R3003" s="564">
        <v>44400.484166666698</v>
      </c>
      <c r="S3003" s="564" t="s">
        <v>31386</v>
      </c>
    </row>
    <row r="3004" spans="1:19" x14ac:dyDescent="0.35">
      <c r="A3004" s="559">
        <v>5902</v>
      </c>
      <c r="B3004" s="563" t="s">
        <v>484</v>
      </c>
      <c r="C3004" s="563" t="s">
        <v>9896</v>
      </c>
      <c r="D3004" s="563" t="s">
        <v>10061</v>
      </c>
      <c r="E3004" s="563" t="s">
        <v>10006</v>
      </c>
      <c r="F3004" s="563" t="s">
        <v>10060</v>
      </c>
      <c r="G3004" s="563" t="s">
        <v>10008</v>
      </c>
      <c r="H3004" s="563" t="s">
        <v>55</v>
      </c>
      <c r="I3004" s="563" t="s">
        <v>26690</v>
      </c>
      <c r="J3004" s="563" t="s">
        <v>24001</v>
      </c>
      <c r="K3004" s="563" t="s">
        <v>24001</v>
      </c>
      <c r="L3004" s="563" t="s">
        <v>24001</v>
      </c>
      <c r="M3004" s="563" t="s">
        <v>24001</v>
      </c>
      <c r="N3004" s="563" t="s">
        <v>24001</v>
      </c>
      <c r="O3004" s="564" t="s">
        <v>24001</v>
      </c>
      <c r="P3004" s="564" t="s">
        <v>24001</v>
      </c>
      <c r="Q3004" s="564">
        <v>33148</v>
      </c>
      <c r="R3004" s="564"/>
      <c r="S3004" s="564" t="s">
        <v>10061</v>
      </c>
    </row>
    <row r="3005" spans="1:19" x14ac:dyDescent="0.35">
      <c r="A3005" s="559">
        <v>5903</v>
      </c>
      <c r="B3005" s="563" t="s">
        <v>484</v>
      </c>
      <c r="C3005" s="563" t="s">
        <v>9896</v>
      </c>
      <c r="D3005" s="563" t="s">
        <v>10065</v>
      </c>
      <c r="E3005" s="563" t="s">
        <v>10062</v>
      </c>
      <c r="F3005" s="563" t="s">
        <v>10063</v>
      </c>
      <c r="G3005" s="563" t="s">
        <v>10008</v>
      </c>
      <c r="H3005" s="563" t="s">
        <v>10064</v>
      </c>
      <c r="I3005" s="563" t="s">
        <v>26690</v>
      </c>
      <c r="J3005" s="563" t="s">
        <v>24001</v>
      </c>
      <c r="K3005" s="563" t="s">
        <v>24001</v>
      </c>
      <c r="L3005" s="563" t="s">
        <v>24001</v>
      </c>
      <c r="M3005" s="563" t="s">
        <v>24001</v>
      </c>
      <c r="N3005" s="563" t="s">
        <v>24001</v>
      </c>
      <c r="O3005" s="564" t="s">
        <v>24001</v>
      </c>
      <c r="P3005" s="564" t="s">
        <v>24001</v>
      </c>
      <c r="Q3005" s="564">
        <v>33148</v>
      </c>
      <c r="R3005" s="564"/>
      <c r="S3005" s="564" t="s">
        <v>31387</v>
      </c>
    </row>
    <row r="3006" spans="1:19" x14ac:dyDescent="0.35">
      <c r="A3006" s="562">
        <v>5904</v>
      </c>
      <c r="B3006" s="563" t="s">
        <v>484</v>
      </c>
      <c r="C3006" s="563" t="s">
        <v>9896</v>
      </c>
      <c r="D3006" s="563" t="s">
        <v>10069</v>
      </c>
      <c r="E3006" s="563" t="s">
        <v>10066</v>
      </c>
      <c r="F3006" s="563" t="s">
        <v>10067</v>
      </c>
      <c r="G3006" s="563" t="s">
        <v>10008</v>
      </c>
      <c r="H3006" s="563" t="s">
        <v>10068</v>
      </c>
      <c r="I3006" s="563" t="s">
        <v>26690</v>
      </c>
      <c r="J3006" s="563" t="s">
        <v>24001</v>
      </c>
      <c r="K3006" s="563" t="s">
        <v>24001</v>
      </c>
      <c r="L3006" s="563" t="s">
        <v>24001</v>
      </c>
      <c r="M3006" s="563" t="s">
        <v>24001</v>
      </c>
      <c r="N3006" s="563" t="s">
        <v>24001</v>
      </c>
      <c r="O3006" s="564" t="s">
        <v>24001</v>
      </c>
      <c r="P3006" s="564" t="s">
        <v>24001</v>
      </c>
      <c r="Q3006" s="564">
        <v>33148</v>
      </c>
      <c r="R3006" s="564"/>
      <c r="S3006" s="564" t="s">
        <v>31388</v>
      </c>
    </row>
    <row r="3007" spans="1:19" x14ac:dyDescent="0.35">
      <c r="A3007" s="559">
        <v>5905</v>
      </c>
      <c r="B3007" s="563" t="s">
        <v>484</v>
      </c>
      <c r="C3007" s="563" t="s">
        <v>9896</v>
      </c>
      <c r="D3007" s="563" t="s">
        <v>10072</v>
      </c>
      <c r="E3007" s="563" t="s">
        <v>10070</v>
      </c>
      <c r="F3007" s="563" t="s">
        <v>10071</v>
      </c>
      <c r="G3007" s="563" t="s">
        <v>10008</v>
      </c>
      <c r="H3007" s="563" t="s">
        <v>541</v>
      </c>
      <c r="I3007" s="563" t="s">
        <v>26690</v>
      </c>
      <c r="J3007" s="563" t="s">
        <v>24001</v>
      </c>
      <c r="K3007" s="563" t="s">
        <v>24001</v>
      </c>
      <c r="L3007" s="563" t="s">
        <v>24001</v>
      </c>
      <c r="M3007" s="563" t="s">
        <v>24001</v>
      </c>
      <c r="N3007" s="563" t="s">
        <v>24001</v>
      </c>
      <c r="O3007" s="564" t="s">
        <v>24001</v>
      </c>
      <c r="P3007" s="564" t="s">
        <v>24001</v>
      </c>
      <c r="Q3007" s="564">
        <v>33148</v>
      </c>
      <c r="R3007" s="564"/>
      <c r="S3007" s="564" t="s">
        <v>31389</v>
      </c>
    </row>
    <row r="3008" spans="1:19" x14ac:dyDescent="0.35">
      <c r="A3008" s="559">
        <v>4573</v>
      </c>
      <c r="B3008" s="563" t="s">
        <v>484</v>
      </c>
      <c r="C3008" s="563" t="s">
        <v>11621</v>
      </c>
      <c r="D3008" s="563" t="s">
        <v>11692</v>
      </c>
      <c r="E3008" s="563" t="s">
        <v>11688</v>
      </c>
      <c r="F3008" s="563" t="s">
        <v>11689</v>
      </c>
      <c r="G3008" s="563" t="s">
        <v>11690</v>
      </c>
      <c r="H3008" s="563" t="s">
        <v>11691</v>
      </c>
      <c r="I3008" s="563" t="s">
        <v>26690</v>
      </c>
      <c r="J3008" s="563" t="s">
        <v>109</v>
      </c>
      <c r="K3008" s="563" t="s">
        <v>24001</v>
      </c>
      <c r="L3008" s="563" t="s">
        <v>24001</v>
      </c>
      <c r="M3008" s="563" t="s">
        <v>24001</v>
      </c>
      <c r="N3008" s="563" t="s">
        <v>24001</v>
      </c>
      <c r="O3008" s="564" t="s">
        <v>24001</v>
      </c>
      <c r="P3008" s="564" t="s">
        <v>24001</v>
      </c>
      <c r="Q3008" s="564">
        <v>33148</v>
      </c>
      <c r="R3008" s="564"/>
      <c r="S3008" s="564" t="s">
        <v>31390</v>
      </c>
    </row>
    <row r="3009" spans="1:19" x14ac:dyDescent="0.35">
      <c r="A3009" s="562">
        <v>1222</v>
      </c>
      <c r="B3009" s="563" t="s">
        <v>484</v>
      </c>
      <c r="C3009" s="563" t="s">
        <v>28929</v>
      </c>
      <c r="D3009" s="563" t="s">
        <v>17771</v>
      </c>
      <c r="E3009" s="563" t="s">
        <v>17768</v>
      </c>
      <c r="F3009" s="563" t="s">
        <v>17769</v>
      </c>
      <c r="G3009" s="563" t="s">
        <v>17770</v>
      </c>
      <c r="H3009" s="563" t="s">
        <v>6848</v>
      </c>
      <c r="I3009" s="563" t="s">
        <v>26690</v>
      </c>
      <c r="J3009" s="563" t="s">
        <v>109</v>
      </c>
      <c r="K3009" s="563" t="s">
        <v>24001</v>
      </c>
      <c r="L3009" s="563" t="s">
        <v>24001</v>
      </c>
      <c r="M3009" s="563" t="s">
        <v>24001</v>
      </c>
      <c r="N3009" s="563" t="s">
        <v>24001</v>
      </c>
      <c r="O3009" s="564" t="s">
        <v>24001</v>
      </c>
      <c r="P3009" s="564" t="s">
        <v>26697</v>
      </c>
      <c r="Q3009" s="564">
        <v>33148</v>
      </c>
      <c r="R3009" s="564"/>
      <c r="S3009" s="564" t="s">
        <v>31391</v>
      </c>
    </row>
    <row r="3010" spans="1:19" x14ac:dyDescent="0.35">
      <c r="A3010" s="559">
        <v>1482</v>
      </c>
      <c r="B3010" s="563" t="s">
        <v>484</v>
      </c>
      <c r="C3010" s="563" t="s">
        <v>3680</v>
      </c>
      <c r="D3010" s="563" t="s">
        <v>3734</v>
      </c>
      <c r="E3010" s="563" t="s">
        <v>24001</v>
      </c>
      <c r="F3010" s="563" t="s">
        <v>3731</v>
      </c>
      <c r="G3010" s="563" t="s">
        <v>3732</v>
      </c>
      <c r="H3010" s="563" t="s">
        <v>3733</v>
      </c>
      <c r="I3010" s="563" t="s">
        <v>26690</v>
      </c>
      <c r="J3010" s="563" t="s">
        <v>109</v>
      </c>
      <c r="K3010" s="563" t="s">
        <v>24001</v>
      </c>
      <c r="L3010" s="563" t="s">
        <v>24001</v>
      </c>
      <c r="M3010" s="563" t="s">
        <v>24001</v>
      </c>
      <c r="N3010" s="563" t="s">
        <v>24001</v>
      </c>
      <c r="O3010" s="564" t="s">
        <v>24001</v>
      </c>
      <c r="P3010" s="564" t="s">
        <v>24001</v>
      </c>
      <c r="Q3010" s="564">
        <v>33148</v>
      </c>
      <c r="R3010" s="564"/>
      <c r="S3010" s="564" t="s">
        <v>31392</v>
      </c>
    </row>
    <row r="3011" spans="1:19" x14ac:dyDescent="0.35">
      <c r="A3011" s="559">
        <v>2647</v>
      </c>
      <c r="B3011" s="563" t="s">
        <v>484</v>
      </c>
      <c r="C3011" s="563" t="s">
        <v>31393</v>
      </c>
      <c r="D3011" s="563" t="s">
        <v>3608</v>
      </c>
      <c r="E3011" s="563" t="s">
        <v>3604</v>
      </c>
      <c r="F3011" s="563" t="s">
        <v>3605</v>
      </c>
      <c r="G3011" s="563" t="s">
        <v>3606</v>
      </c>
      <c r="H3011" s="563" t="s">
        <v>3607</v>
      </c>
      <c r="I3011" s="563" t="s">
        <v>26690</v>
      </c>
      <c r="J3011" s="563" t="s">
        <v>109</v>
      </c>
      <c r="K3011" s="563" t="s">
        <v>24001</v>
      </c>
      <c r="L3011" s="563" t="s">
        <v>24001</v>
      </c>
      <c r="M3011" s="563" t="s">
        <v>24001</v>
      </c>
      <c r="N3011" s="563" t="s">
        <v>24001</v>
      </c>
      <c r="O3011" s="564" t="s">
        <v>24001</v>
      </c>
      <c r="P3011" s="564" t="s">
        <v>24001</v>
      </c>
      <c r="Q3011" s="564">
        <v>40807</v>
      </c>
      <c r="R3011" s="564"/>
      <c r="S3011" s="564" t="s">
        <v>31394</v>
      </c>
    </row>
    <row r="3012" spans="1:19" x14ac:dyDescent="0.35">
      <c r="A3012" s="562">
        <v>2648</v>
      </c>
      <c r="B3012" s="563" t="s">
        <v>484</v>
      </c>
      <c r="C3012" s="563" t="s">
        <v>31393</v>
      </c>
      <c r="D3012" s="563" t="s">
        <v>3612</v>
      </c>
      <c r="E3012" s="563" t="s">
        <v>3609</v>
      </c>
      <c r="F3012" s="563" t="s">
        <v>3610</v>
      </c>
      <c r="G3012" s="563" t="s">
        <v>3606</v>
      </c>
      <c r="H3012" s="563" t="s">
        <v>3611</v>
      </c>
      <c r="I3012" s="563" t="s">
        <v>26690</v>
      </c>
      <c r="J3012" s="563" t="s">
        <v>109</v>
      </c>
      <c r="K3012" s="563" t="s">
        <v>24001</v>
      </c>
      <c r="L3012" s="563" t="s">
        <v>24001</v>
      </c>
      <c r="M3012" s="563" t="s">
        <v>24001</v>
      </c>
      <c r="N3012" s="563" t="s">
        <v>24001</v>
      </c>
      <c r="O3012" s="564" t="s">
        <v>24001</v>
      </c>
      <c r="P3012" s="564" t="s">
        <v>24001</v>
      </c>
      <c r="Q3012" s="564">
        <v>33148</v>
      </c>
      <c r="R3012" s="564"/>
      <c r="S3012" s="564" t="s">
        <v>31395</v>
      </c>
    </row>
    <row r="3013" spans="1:19" x14ac:dyDescent="0.35">
      <c r="A3013" s="559">
        <v>2649</v>
      </c>
      <c r="B3013" s="563" t="s">
        <v>484</v>
      </c>
      <c r="C3013" s="563" t="s">
        <v>31393</v>
      </c>
      <c r="D3013" s="563" t="s">
        <v>24831</v>
      </c>
      <c r="E3013" s="563" t="s">
        <v>24832</v>
      </c>
      <c r="F3013" s="563" t="s">
        <v>24833</v>
      </c>
      <c r="G3013" s="563" t="s">
        <v>3606</v>
      </c>
      <c r="H3013" s="563" t="s">
        <v>24834</v>
      </c>
      <c r="I3013" s="563" t="s">
        <v>26690</v>
      </c>
      <c r="J3013" s="563" t="s">
        <v>109</v>
      </c>
      <c r="K3013" s="563" t="s">
        <v>24001</v>
      </c>
      <c r="L3013" s="563" t="s">
        <v>24001</v>
      </c>
      <c r="M3013" s="563" t="s">
        <v>24001</v>
      </c>
      <c r="N3013" s="563" t="s">
        <v>24001</v>
      </c>
      <c r="O3013" s="564" t="s">
        <v>24001</v>
      </c>
      <c r="P3013" s="564" t="s">
        <v>24001</v>
      </c>
      <c r="Q3013" s="564">
        <v>43494</v>
      </c>
      <c r="R3013" s="564"/>
      <c r="S3013" s="564" t="s">
        <v>31396</v>
      </c>
    </row>
    <row r="3014" spans="1:19" x14ac:dyDescent="0.35">
      <c r="A3014" s="559">
        <v>2650</v>
      </c>
      <c r="B3014" s="563" t="s">
        <v>484</v>
      </c>
      <c r="C3014" s="563" t="s">
        <v>31393</v>
      </c>
      <c r="D3014" s="563" t="s">
        <v>3616</v>
      </c>
      <c r="E3014" s="563" t="s">
        <v>3613</v>
      </c>
      <c r="F3014" s="563" t="s">
        <v>3614</v>
      </c>
      <c r="G3014" s="563" t="s">
        <v>3606</v>
      </c>
      <c r="H3014" s="563" t="s">
        <v>3615</v>
      </c>
      <c r="I3014" s="563" t="s">
        <v>26690</v>
      </c>
      <c r="J3014" s="563" t="s">
        <v>24001</v>
      </c>
      <c r="K3014" s="563" t="s">
        <v>24001</v>
      </c>
      <c r="L3014" s="563" t="s">
        <v>24001</v>
      </c>
      <c r="M3014" s="563" t="s">
        <v>24001</v>
      </c>
      <c r="N3014" s="563" t="s">
        <v>24001</v>
      </c>
      <c r="O3014" s="564" t="s">
        <v>24001</v>
      </c>
      <c r="P3014" s="564" t="s">
        <v>24001</v>
      </c>
      <c r="Q3014" s="564">
        <v>33148</v>
      </c>
      <c r="R3014" s="564"/>
      <c r="S3014" s="564" t="s">
        <v>31397</v>
      </c>
    </row>
    <row r="3015" spans="1:19" x14ac:dyDescent="0.35">
      <c r="A3015" s="562">
        <v>2651</v>
      </c>
      <c r="B3015" s="563" t="s">
        <v>484</v>
      </c>
      <c r="C3015" s="563" t="s">
        <v>31393</v>
      </c>
      <c r="D3015" s="563" t="s">
        <v>3620</v>
      </c>
      <c r="E3015" s="563" t="s">
        <v>3617</v>
      </c>
      <c r="F3015" s="563" t="s">
        <v>3618</v>
      </c>
      <c r="G3015" s="563" t="s">
        <v>3606</v>
      </c>
      <c r="H3015" s="563" t="s">
        <v>3619</v>
      </c>
      <c r="I3015" s="563" t="s">
        <v>26690</v>
      </c>
      <c r="J3015" s="563" t="s">
        <v>109</v>
      </c>
      <c r="K3015" s="563" t="s">
        <v>24001</v>
      </c>
      <c r="L3015" s="563" t="s">
        <v>24001</v>
      </c>
      <c r="M3015" s="563" t="s">
        <v>24001</v>
      </c>
      <c r="N3015" s="563" t="s">
        <v>24001</v>
      </c>
      <c r="O3015" s="564" t="s">
        <v>24001</v>
      </c>
      <c r="P3015" s="564" t="s">
        <v>24001</v>
      </c>
      <c r="Q3015" s="564">
        <v>41709</v>
      </c>
      <c r="R3015" s="564"/>
      <c r="S3015" s="564" t="s">
        <v>31398</v>
      </c>
    </row>
    <row r="3016" spans="1:19" x14ac:dyDescent="0.35">
      <c r="A3016" s="559">
        <v>2652</v>
      </c>
      <c r="B3016" s="563" t="s">
        <v>484</v>
      </c>
      <c r="C3016" s="563" t="s">
        <v>31393</v>
      </c>
      <c r="D3016" s="563" t="s">
        <v>3624</v>
      </c>
      <c r="E3016" s="563" t="s">
        <v>3621</v>
      </c>
      <c r="F3016" s="563" t="s">
        <v>3622</v>
      </c>
      <c r="G3016" s="563" t="s">
        <v>3606</v>
      </c>
      <c r="H3016" s="563" t="s">
        <v>3623</v>
      </c>
      <c r="I3016" s="563" t="s">
        <v>26690</v>
      </c>
      <c r="J3016" s="563" t="s">
        <v>24001</v>
      </c>
      <c r="K3016" s="563" t="s">
        <v>62</v>
      </c>
      <c r="L3016" s="563" t="s">
        <v>27591</v>
      </c>
      <c r="M3016" s="563" t="s">
        <v>24001</v>
      </c>
      <c r="N3016" s="563" t="s">
        <v>24001</v>
      </c>
      <c r="O3016" s="564" t="s">
        <v>24001</v>
      </c>
      <c r="P3016" s="564" t="s">
        <v>24001</v>
      </c>
      <c r="Q3016" s="564">
        <v>33148</v>
      </c>
      <c r="R3016" s="564"/>
      <c r="S3016" s="564" t="s">
        <v>31399</v>
      </c>
    </row>
    <row r="3017" spans="1:19" x14ac:dyDescent="0.35">
      <c r="A3017" s="559">
        <v>2653</v>
      </c>
      <c r="B3017" s="563" t="s">
        <v>484</v>
      </c>
      <c r="C3017" s="563" t="s">
        <v>31393</v>
      </c>
      <c r="D3017" s="563" t="s">
        <v>24835</v>
      </c>
      <c r="E3017" s="563" t="s">
        <v>3625</v>
      </c>
      <c r="F3017" s="563" t="s">
        <v>3626</v>
      </c>
      <c r="G3017" s="563" t="s">
        <v>3606</v>
      </c>
      <c r="H3017" s="563" t="s">
        <v>3627</v>
      </c>
      <c r="I3017" s="563" t="s">
        <v>26836</v>
      </c>
      <c r="J3017" s="563" t="s">
        <v>109</v>
      </c>
      <c r="K3017" s="563" t="s">
        <v>24001</v>
      </c>
      <c r="L3017" s="563" t="s">
        <v>24001</v>
      </c>
      <c r="M3017" s="563" t="s">
        <v>24001</v>
      </c>
      <c r="N3017" s="563" t="s">
        <v>24001</v>
      </c>
      <c r="O3017" s="564" t="s">
        <v>24001</v>
      </c>
      <c r="P3017" s="564" t="s">
        <v>24001</v>
      </c>
      <c r="Q3017" s="564">
        <v>33148</v>
      </c>
      <c r="R3017" s="564">
        <v>43494.361712963</v>
      </c>
      <c r="S3017" s="564" t="s">
        <v>31400</v>
      </c>
    </row>
    <row r="3018" spans="1:19" x14ac:dyDescent="0.35">
      <c r="A3018" s="562">
        <v>2654</v>
      </c>
      <c r="B3018" s="563" t="s">
        <v>484</v>
      </c>
      <c r="C3018" s="563" t="s">
        <v>31393</v>
      </c>
      <c r="D3018" s="563" t="s">
        <v>3629</v>
      </c>
      <c r="E3018" s="563" t="s">
        <v>3625</v>
      </c>
      <c r="F3018" s="563" t="s">
        <v>3628</v>
      </c>
      <c r="G3018" s="563" t="s">
        <v>3606</v>
      </c>
      <c r="H3018" s="563" t="s">
        <v>55</v>
      </c>
      <c r="I3018" s="563" t="s">
        <v>26690</v>
      </c>
      <c r="J3018" s="563" t="s">
        <v>24001</v>
      </c>
      <c r="K3018" s="563" t="s">
        <v>24001</v>
      </c>
      <c r="L3018" s="563" t="s">
        <v>24001</v>
      </c>
      <c r="M3018" s="563" t="s">
        <v>24001</v>
      </c>
      <c r="N3018" s="563" t="s">
        <v>24001</v>
      </c>
      <c r="O3018" s="564" t="s">
        <v>24001</v>
      </c>
      <c r="P3018" s="564" t="s">
        <v>24001</v>
      </c>
      <c r="Q3018" s="564">
        <v>33148</v>
      </c>
      <c r="R3018" s="564"/>
      <c r="S3018" s="564" t="s">
        <v>3629</v>
      </c>
    </row>
    <row r="3019" spans="1:19" x14ac:dyDescent="0.35">
      <c r="A3019" s="559">
        <v>4203</v>
      </c>
      <c r="B3019" s="563" t="s">
        <v>484</v>
      </c>
      <c r="C3019" s="563" t="s">
        <v>31025</v>
      </c>
      <c r="D3019" s="563" t="s">
        <v>24836</v>
      </c>
      <c r="E3019" s="563" t="s">
        <v>1565</v>
      </c>
      <c r="F3019" s="563" t="s">
        <v>1566</v>
      </c>
      <c r="G3019" s="563" t="s">
        <v>24837</v>
      </c>
      <c r="H3019" s="563" t="s">
        <v>1567</v>
      </c>
      <c r="I3019" s="563" t="s">
        <v>26690</v>
      </c>
      <c r="J3019" s="563" t="s">
        <v>24001</v>
      </c>
      <c r="K3019" s="563" t="s">
        <v>24001</v>
      </c>
      <c r="L3019" s="563" t="s">
        <v>24001</v>
      </c>
      <c r="M3019" s="563" t="s">
        <v>24001</v>
      </c>
      <c r="N3019" s="563" t="s">
        <v>24001</v>
      </c>
      <c r="O3019" s="564" t="s">
        <v>24001</v>
      </c>
      <c r="P3019" s="564" t="s">
        <v>24001</v>
      </c>
      <c r="Q3019" s="564">
        <v>33148</v>
      </c>
      <c r="R3019" s="564">
        <v>43117.465555555602</v>
      </c>
      <c r="S3019" s="564" t="s">
        <v>31401</v>
      </c>
    </row>
    <row r="3020" spans="1:19" x14ac:dyDescent="0.35">
      <c r="A3020" s="559">
        <v>5465</v>
      </c>
      <c r="B3020" s="563" t="s">
        <v>484</v>
      </c>
      <c r="C3020" s="563" t="s">
        <v>28883</v>
      </c>
      <c r="D3020" s="563" t="s">
        <v>14246</v>
      </c>
      <c r="E3020" s="563" t="s">
        <v>14243</v>
      </c>
      <c r="F3020" s="563" t="s">
        <v>14244</v>
      </c>
      <c r="G3020" s="563" t="s">
        <v>14245</v>
      </c>
      <c r="H3020" s="563" t="s">
        <v>1266</v>
      </c>
      <c r="I3020" s="563" t="s">
        <v>26690</v>
      </c>
      <c r="J3020" s="563" t="s">
        <v>109</v>
      </c>
      <c r="K3020" s="563" t="s">
        <v>24001</v>
      </c>
      <c r="L3020" s="563" t="s">
        <v>24001</v>
      </c>
      <c r="M3020" s="563" t="s">
        <v>24001</v>
      </c>
      <c r="N3020" s="563" t="s">
        <v>24001</v>
      </c>
      <c r="O3020" s="564" t="s">
        <v>24001</v>
      </c>
      <c r="P3020" s="564" t="s">
        <v>24001</v>
      </c>
      <c r="Q3020" s="564">
        <v>33148</v>
      </c>
      <c r="R3020" s="564">
        <v>34079</v>
      </c>
      <c r="S3020" s="564" t="s">
        <v>31402</v>
      </c>
    </row>
    <row r="3021" spans="1:19" x14ac:dyDescent="0.35">
      <c r="A3021" s="562">
        <v>5466</v>
      </c>
      <c r="B3021" s="563" t="s">
        <v>484</v>
      </c>
      <c r="C3021" s="563" t="s">
        <v>28883</v>
      </c>
      <c r="D3021" s="563" t="s">
        <v>14250</v>
      </c>
      <c r="E3021" s="563" t="s">
        <v>14247</v>
      </c>
      <c r="F3021" s="563" t="s">
        <v>14248</v>
      </c>
      <c r="G3021" s="563" t="s">
        <v>14245</v>
      </c>
      <c r="H3021" s="563" t="s">
        <v>14249</v>
      </c>
      <c r="I3021" s="563" t="s">
        <v>26690</v>
      </c>
      <c r="J3021" s="563" t="s">
        <v>109</v>
      </c>
      <c r="K3021" s="563" t="s">
        <v>24001</v>
      </c>
      <c r="L3021" s="563" t="s">
        <v>24001</v>
      </c>
      <c r="M3021" s="563" t="s">
        <v>24001</v>
      </c>
      <c r="N3021" s="563" t="s">
        <v>24001</v>
      </c>
      <c r="O3021" s="564" t="s">
        <v>24001</v>
      </c>
      <c r="P3021" s="564" t="s">
        <v>24001</v>
      </c>
      <c r="Q3021" s="564">
        <v>33148</v>
      </c>
      <c r="R3021" s="564">
        <v>34079</v>
      </c>
      <c r="S3021" s="564" t="s">
        <v>31403</v>
      </c>
    </row>
    <row r="3022" spans="1:19" x14ac:dyDescent="0.35">
      <c r="A3022" s="559">
        <v>5467</v>
      </c>
      <c r="B3022" s="563" t="s">
        <v>484</v>
      </c>
      <c r="C3022" s="563" t="s">
        <v>28883</v>
      </c>
      <c r="D3022" s="563" t="s">
        <v>14253</v>
      </c>
      <c r="E3022" s="563" t="s">
        <v>14251</v>
      </c>
      <c r="F3022" s="563" t="s">
        <v>14252</v>
      </c>
      <c r="G3022" s="563" t="s">
        <v>14245</v>
      </c>
      <c r="H3022" s="563" t="s">
        <v>55</v>
      </c>
      <c r="I3022" s="563" t="s">
        <v>26690</v>
      </c>
      <c r="J3022" s="563" t="s">
        <v>109</v>
      </c>
      <c r="K3022" s="563" t="s">
        <v>24001</v>
      </c>
      <c r="L3022" s="563" t="s">
        <v>24001</v>
      </c>
      <c r="M3022" s="563" t="s">
        <v>24001</v>
      </c>
      <c r="N3022" s="563" t="s">
        <v>24001</v>
      </c>
      <c r="O3022" s="564" t="s">
        <v>24001</v>
      </c>
      <c r="P3022" s="564" t="s">
        <v>24001</v>
      </c>
      <c r="Q3022" s="564">
        <v>33148</v>
      </c>
      <c r="R3022" s="564">
        <v>34079</v>
      </c>
      <c r="S3022" s="564" t="s">
        <v>14253</v>
      </c>
    </row>
    <row r="3023" spans="1:19" x14ac:dyDescent="0.35">
      <c r="A3023" s="559">
        <v>904</v>
      </c>
      <c r="B3023" s="563" t="s">
        <v>484</v>
      </c>
      <c r="C3023" s="563" t="s">
        <v>16621</v>
      </c>
      <c r="D3023" s="563" t="s">
        <v>16647</v>
      </c>
      <c r="E3023" s="563" t="s">
        <v>16643</v>
      </c>
      <c r="F3023" s="563" t="s">
        <v>16644</v>
      </c>
      <c r="G3023" s="563" t="s">
        <v>16645</v>
      </c>
      <c r="H3023" s="563" t="s">
        <v>16646</v>
      </c>
      <c r="I3023" s="563" t="s">
        <v>26690</v>
      </c>
      <c r="J3023" s="563" t="s">
        <v>24001</v>
      </c>
      <c r="K3023" s="563" t="s">
        <v>24001</v>
      </c>
      <c r="L3023" s="563" t="s">
        <v>24001</v>
      </c>
      <c r="M3023" s="563" t="s">
        <v>24001</v>
      </c>
      <c r="N3023" s="563" t="s">
        <v>24001</v>
      </c>
      <c r="O3023" s="564" t="s">
        <v>24001</v>
      </c>
      <c r="P3023" s="564" t="s">
        <v>24001</v>
      </c>
      <c r="Q3023" s="564">
        <v>33148</v>
      </c>
      <c r="R3023" s="564"/>
      <c r="S3023" s="564" t="s">
        <v>31404</v>
      </c>
    </row>
    <row r="3024" spans="1:19" x14ac:dyDescent="0.35">
      <c r="A3024" s="562">
        <v>5997</v>
      </c>
      <c r="B3024" s="563" t="s">
        <v>43</v>
      </c>
      <c r="C3024" s="563" t="s">
        <v>173</v>
      </c>
      <c r="D3024" s="563" t="s">
        <v>191</v>
      </c>
      <c r="E3024" s="563" t="s">
        <v>187</v>
      </c>
      <c r="F3024" s="563" t="s">
        <v>188</v>
      </c>
      <c r="G3024" s="563" t="s">
        <v>189</v>
      </c>
      <c r="H3024" s="563" t="s">
        <v>190</v>
      </c>
      <c r="I3024" s="563" t="s">
        <v>26690</v>
      </c>
      <c r="J3024" s="563" t="s">
        <v>109</v>
      </c>
      <c r="K3024" s="563" t="s">
        <v>24001</v>
      </c>
      <c r="L3024" s="563" t="s">
        <v>24001</v>
      </c>
      <c r="M3024" s="563" t="s">
        <v>34626</v>
      </c>
      <c r="N3024" s="563" t="s">
        <v>192</v>
      </c>
      <c r="O3024" s="564" t="s">
        <v>24001</v>
      </c>
      <c r="P3024" s="564" t="s">
        <v>24001</v>
      </c>
      <c r="Q3024" s="564">
        <v>33148</v>
      </c>
      <c r="R3024" s="564"/>
      <c r="S3024" s="564" t="s">
        <v>31405</v>
      </c>
    </row>
    <row r="3025" spans="1:19" x14ac:dyDescent="0.35">
      <c r="A3025" s="559">
        <v>5998</v>
      </c>
      <c r="B3025" s="563" t="s">
        <v>43</v>
      </c>
      <c r="C3025" s="563" t="s">
        <v>173</v>
      </c>
      <c r="D3025" s="563" t="s">
        <v>31406</v>
      </c>
      <c r="E3025" s="563" t="s">
        <v>193</v>
      </c>
      <c r="F3025" s="563" t="s">
        <v>194</v>
      </c>
      <c r="G3025" s="563" t="s">
        <v>189</v>
      </c>
      <c r="H3025" s="563" t="s">
        <v>195</v>
      </c>
      <c r="I3025" s="563" t="s">
        <v>31407</v>
      </c>
      <c r="J3025" s="563" t="s">
        <v>24001</v>
      </c>
      <c r="K3025" s="563" t="s">
        <v>62</v>
      </c>
      <c r="L3025" s="563" t="s">
        <v>24001</v>
      </c>
      <c r="M3025" s="563" t="s">
        <v>24001</v>
      </c>
      <c r="N3025" s="563" t="s">
        <v>24001</v>
      </c>
      <c r="O3025" s="564" t="s">
        <v>24001</v>
      </c>
      <c r="P3025" s="564" t="s">
        <v>24001</v>
      </c>
      <c r="Q3025" s="564">
        <v>33148</v>
      </c>
      <c r="R3025" s="564">
        <v>44945.724456018499</v>
      </c>
      <c r="S3025" s="564" t="s">
        <v>31408</v>
      </c>
    </row>
    <row r="3026" spans="1:19" x14ac:dyDescent="0.35">
      <c r="A3026" s="559">
        <v>5999</v>
      </c>
      <c r="B3026" s="563" t="s">
        <v>43</v>
      </c>
      <c r="C3026" s="563" t="s">
        <v>173</v>
      </c>
      <c r="D3026" s="563" t="s">
        <v>198</v>
      </c>
      <c r="E3026" s="563" t="s">
        <v>196</v>
      </c>
      <c r="F3026" s="563" t="s">
        <v>197</v>
      </c>
      <c r="G3026" s="563" t="s">
        <v>189</v>
      </c>
      <c r="H3026" s="563" t="s">
        <v>55</v>
      </c>
      <c r="I3026" s="563" t="s">
        <v>26690</v>
      </c>
      <c r="J3026" s="563" t="s">
        <v>24001</v>
      </c>
      <c r="K3026" s="563" t="s">
        <v>24001</v>
      </c>
      <c r="L3026" s="563" t="s">
        <v>24001</v>
      </c>
      <c r="M3026" s="563" t="s">
        <v>24001</v>
      </c>
      <c r="N3026" s="563" t="s">
        <v>24001</v>
      </c>
      <c r="O3026" s="564" t="s">
        <v>24001</v>
      </c>
      <c r="P3026" s="564" t="s">
        <v>24001</v>
      </c>
      <c r="Q3026" s="564">
        <v>33148</v>
      </c>
      <c r="R3026" s="564"/>
      <c r="S3026" s="564" t="s">
        <v>198</v>
      </c>
    </row>
    <row r="3027" spans="1:19" x14ac:dyDescent="0.35">
      <c r="A3027" s="562">
        <v>445</v>
      </c>
      <c r="B3027" s="563" t="s">
        <v>484</v>
      </c>
      <c r="C3027" s="563" t="s">
        <v>16234</v>
      </c>
      <c r="D3027" s="563" t="s">
        <v>16238</v>
      </c>
      <c r="E3027" s="563" t="s">
        <v>16236</v>
      </c>
      <c r="F3027" s="563" t="s">
        <v>16237</v>
      </c>
      <c r="G3027" s="563" t="s">
        <v>16235</v>
      </c>
      <c r="H3027" s="563" t="s">
        <v>55</v>
      </c>
      <c r="I3027" s="563" t="s">
        <v>26690</v>
      </c>
      <c r="J3027" s="563" t="s">
        <v>24001</v>
      </c>
      <c r="K3027" s="563" t="s">
        <v>24001</v>
      </c>
      <c r="L3027" s="563" t="s">
        <v>24001</v>
      </c>
      <c r="M3027" s="563" t="s">
        <v>24001</v>
      </c>
      <c r="N3027" s="563" t="s">
        <v>24001</v>
      </c>
      <c r="O3027" s="564" t="s">
        <v>24001</v>
      </c>
      <c r="P3027" s="564" t="s">
        <v>24001</v>
      </c>
      <c r="Q3027" s="564">
        <v>33148</v>
      </c>
      <c r="R3027" s="564"/>
      <c r="S3027" s="564" t="s">
        <v>16238</v>
      </c>
    </row>
    <row r="3028" spans="1:19" x14ac:dyDescent="0.35">
      <c r="A3028" s="559">
        <v>3069</v>
      </c>
      <c r="B3028" s="563" t="s">
        <v>484</v>
      </c>
      <c r="C3028" s="563" t="s">
        <v>8880</v>
      </c>
      <c r="D3028" s="563" t="s">
        <v>24838</v>
      </c>
      <c r="E3028" s="563" t="s">
        <v>8897</v>
      </c>
      <c r="F3028" s="563" t="s">
        <v>8898</v>
      </c>
      <c r="G3028" s="563" t="s">
        <v>24839</v>
      </c>
      <c r="H3028" s="563" t="s">
        <v>8491</v>
      </c>
      <c r="I3028" s="563" t="s">
        <v>26690</v>
      </c>
      <c r="J3028" s="563" t="s">
        <v>24001</v>
      </c>
      <c r="K3028" s="563" t="s">
        <v>24001</v>
      </c>
      <c r="L3028" s="563" t="s">
        <v>24001</v>
      </c>
      <c r="M3028" s="563" t="s">
        <v>24001</v>
      </c>
      <c r="N3028" s="563" t="s">
        <v>24001</v>
      </c>
      <c r="O3028" s="564" t="s">
        <v>24001</v>
      </c>
      <c r="P3028" s="564" t="s">
        <v>24001</v>
      </c>
      <c r="Q3028" s="564">
        <v>33148</v>
      </c>
      <c r="R3028" s="564">
        <v>43117.476400462998</v>
      </c>
      <c r="S3028" s="564" t="s">
        <v>31409</v>
      </c>
    </row>
    <row r="3029" spans="1:19" x14ac:dyDescent="0.35">
      <c r="A3029" s="559">
        <v>3070</v>
      </c>
      <c r="B3029" s="563" t="s">
        <v>484</v>
      </c>
      <c r="C3029" s="563" t="s">
        <v>8880</v>
      </c>
      <c r="D3029" s="563" t="s">
        <v>24840</v>
      </c>
      <c r="E3029" s="563" t="s">
        <v>24001</v>
      </c>
      <c r="F3029" s="563" t="s">
        <v>8905</v>
      </c>
      <c r="G3029" s="563" t="s">
        <v>24839</v>
      </c>
      <c r="H3029" s="563" t="s">
        <v>8906</v>
      </c>
      <c r="I3029" s="563" t="s">
        <v>26690</v>
      </c>
      <c r="J3029" s="563" t="s">
        <v>24001</v>
      </c>
      <c r="K3029" s="563" t="s">
        <v>24001</v>
      </c>
      <c r="L3029" s="563" t="s">
        <v>24001</v>
      </c>
      <c r="M3029" s="563" t="s">
        <v>24001</v>
      </c>
      <c r="N3029" s="563" t="s">
        <v>24001</v>
      </c>
      <c r="O3029" s="564" t="s">
        <v>24001</v>
      </c>
      <c r="P3029" s="564" t="s">
        <v>24001</v>
      </c>
      <c r="Q3029" s="564">
        <v>33148</v>
      </c>
      <c r="R3029" s="564">
        <v>43117.477719907401</v>
      </c>
      <c r="S3029" s="564" t="s">
        <v>31410</v>
      </c>
    </row>
    <row r="3030" spans="1:19" x14ac:dyDescent="0.35">
      <c r="A3030" s="562">
        <v>3492</v>
      </c>
      <c r="B3030" s="563" t="s">
        <v>484</v>
      </c>
      <c r="C3030" s="563" t="s">
        <v>29019</v>
      </c>
      <c r="D3030" s="563" t="s">
        <v>4052</v>
      </c>
      <c r="E3030" s="563" t="s">
        <v>4048</v>
      </c>
      <c r="F3030" s="563" t="s">
        <v>4049</v>
      </c>
      <c r="G3030" s="563" t="s">
        <v>4050</v>
      </c>
      <c r="H3030" s="563" t="s">
        <v>4051</v>
      </c>
      <c r="I3030" s="563" t="s">
        <v>26690</v>
      </c>
      <c r="J3030" s="563" t="s">
        <v>109</v>
      </c>
      <c r="K3030" s="563" t="s">
        <v>24001</v>
      </c>
      <c r="L3030" s="563" t="s">
        <v>24001</v>
      </c>
      <c r="M3030" s="563" t="s">
        <v>24001</v>
      </c>
      <c r="N3030" s="563" t="s">
        <v>24001</v>
      </c>
      <c r="O3030" s="564" t="s">
        <v>24001</v>
      </c>
      <c r="P3030" s="564" t="s">
        <v>24001</v>
      </c>
      <c r="Q3030" s="564">
        <v>33148</v>
      </c>
      <c r="R3030" s="564"/>
      <c r="S3030" s="564" t="s">
        <v>31411</v>
      </c>
    </row>
    <row r="3031" spans="1:19" x14ac:dyDescent="0.35">
      <c r="A3031" s="559">
        <v>5034</v>
      </c>
      <c r="B3031" s="563" t="s">
        <v>484</v>
      </c>
      <c r="C3031" s="563" t="s">
        <v>7864</v>
      </c>
      <c r="D3031" s="563" t="s">
        <v>7868</v>
      </c>
      <c r="E3031" s="563" t="s">
        <v>7865</v>
      </c>
      <c r="F3031" s="563" t="s">
        <v>7866</v>
      </c>
      <c r="G3031" s="563" t="s">
        <v>7867</v>
      </c>
      <c r="H3031" s="563" t="s">
        <v>782</v>
      </c>
      <c r="I3031" s="563" t="s">
        <v>26690</v>
      </c>
      <c r="J3031" s="563" t="s">
        <v>109</v>
      </c>
      <c r="K3031" s="563" t="s">
        <v>24001</v>
      </c>
      <c r="L3031" s="563" t="s">
        <v>24001</v>
      </c>
      <c r="M3031" s="563" t="s">
        <v>24001</v>
      </c>
      <c r="N3031" s="563" t="s">
        <v>24001</v>
      </c>
      <c r="O3031" s="564" t="s">
        <v>24001</v>
      </c>
      <c r="P3031" s="564" t="s">
        <v>24001</v>
      </c>
      <c r="Q3031" s="564">
        <v>33148</v>
      </c>
      <c r="R3031" s="564"/>
      <c r="S3031" s="564" t="s">
        <v>31412</v>
      </c>
    </row>
    <row r="3032" spans="1:19" x14ac:dyDescent="0.35">
      <c r="A3032" s="559">
        <v>1223</v>
      </c>
      <c r="B3032" s="563" t="s">
        <v>484</v>
      </c>
      <c r="C3032" s="563" t="s">
        <v>28929</v>
      </c>
      <c r="D3032" s="563" t="s">
        <v>17775</v>
      </c>
      <c r="E3032" s="563" t="s">
        <v>17772</v>
      </c>
      <c r="F3032" s="563" t="s">
        <v>17773</v>
      </c>
      <c r="G3032" s="563" t="s">
        <v>17774</v>
      </c>
      <c r="H3032" s="563" t="s">
        <v>3197</v>
      </c>
      <c r="I3032" s="563" t="s">
        <v>26690</v>
      </c>
      <c r="J3032" s="563" t="s">
        <v>24001</v>
      </c>
      <c r="K3032" s="563" t="s">
        <v>24001</v>
      </c>
      <c r="L3032" s="563" t="s">
        <v>24001</v>
      </c>
      <c r="M3032" s="563" t="s">
        <v>24001</v>
      </c>
      <c r="N3032" s="563" t="s">
        <v>24001</v>
      </c>
      <c r="O3032" s="564" t="s">
        <v>24001</v>
      </c>
      <c r="P3032" s="564" t="s">
        <v>24001</v>
      </c>
      <c r="Q3032" s="564">
        <v>33148</v>
      </c>
      <c r="R3032" s="564">
        <v>34101</v>
      </c>
      <c r="S3032" s="564" t="s">
        <v>34366</v>
      </c>
    </row>
    <row r="3033" spans="1:19" x14ac:dyDescent="0.35">
      <c r="A3033" s="562">
        <v>2094</v>
      </c>
      <c r="B3033" s="563" t="s">
        <v>484</v>
      </c>
      <c r="C3033" s="563" t="s">
        <v>28698</v>
      </c>
      <c r="D3033" s="563" t="s">
        <v>5911</v>
      </c>
      <c r="E3033" s="563" t="s">
        <v>24001</v>
      </c>
      <c r="F3033" s="563" t="s">
        <v>5908</v>
      </c>
      <c r="G3033" s="563" t="s">
        <v>5909</v>
      </c>
      <c r="H3033" s="563" t="s">
        <v>5910</v>
      </c>
      <c r="I3033" s="563" t="s">
        <v>26690</v>
      </c>
      <c r="J3033" s="563" t="s">
        <v>24001</v>
      </c>
      <c r="K3033" s="563" t="s">
        <v>24001</v>
      </c>
      <c r="L3033" s="563" t="s">
        <v>24001</v>
      </c>
      <c r="M3033" s="563" t="s">
        <v>24001</v>
      </c>
      <c r="N3033" s="563" t="s">
        <v>24001</v>
      </c>
      <c r="O3033" s="564" t="s">
        <v>24001</v>
      </c>
      <c r="P3033" s="564" t="s">
        <v>24001</v>
      </c>
      <c r="Q3033" s="564">
        <v>38692</v>
      </c>
      <c r="R3033" s="564"/>
      <c r="S3033" s="564" t="s">
        <v>31413</v>
      </c>
    </row>
    <row r="3034" spans="1:19" x14ac:dyDescent="0.35">
      <c r="A3034" s="559">
        <v>2095</v>
      </c>
      <c r="B3034" s="563" t="s">
        <v>484</v>
      </c>
      <c r="C3034" s="563" t="s">
        <v>28698</v>
      </c>
      <c r="D3034" s="563" t="s">
        <v>5915</v>
      </c>
      <c r="E3034" s="563" t="s">
        <v>5912</v>
      </c>
      <c r="F3034" s="563" t="s">
        <v>5913</v>
      </c>
      <c r="G3034" s="563" t="s">
        <v>5914</v>
      </c>
      <c r="H3034" s="563" t="s">
        <v>300</v>
      </c>
      <c r="I3034" s="563" t="s">
        <v>26751</v>
      </c>
      <c r="J3034" s="563" t="s">
        <v>24001</v>
      </c>
      <c r="K3034" s="563" t="s">
        <v>24001</v>
      </c>
      <c r="L3034" s="563" t="s">
        <v>24001</v>
      </c>
      <c r="M3034" s="563" t="s">
        <v>24001</v>
      </c>
      <c r="N3034" s="563" t="s">
        <v>24001</v>
      </c>
      <c r="O3034" s="564" t="s">
        <v>24001</v>
      </c>
      <c r="P3034" s="564" t="s">
        <v>24001</v>
      </c>
      <c r="Q3034" s="564">
        <v>40536</v>
      </c>
      <c r="R3034" s="564"/>
      <c r="S3034" s="564" t="s">
        <v>31414</v>
      </c>
    </row>
    <row r="3035" spans="1:19" x14ac:dyDescent="0.35">
      <c r="A3035" s="559">
        <v>2096</v>
      </c>
      <c r="B3035" s="563" t="s">
        <v>484</v>
      </c>
      <c r="C3035" s="563" t="s">
        <v>28698</v>
      </c>
      <c r="D3035" s="563" t="s">
        <v>5917</v>
      </c>
      <c r="E3035" s="563" t="s">
        <v>5912</v>
      </c>
      <c r="F3035" s="563" t="s">
        <v>5916</v>
      </c>
      <c r="G3035" s="563" t="s">
        <v>5914</v>
      </c>
      <c r="H3035" s="563" t="s">
        <v>300</v>
      </c>
      <c r="I3035" s="563" t="s">
        <v>26909</v>
      </c>
      <c r="J3035" s="563" t="s">
        <v>24001</v>
      </c>
      <c r="K3035" s="563" t="s">
        <v>24001</v>
      </c>
      <c r="L3035" s="563" t="s">
        <v>24001</v>
      </c>
      <c r="M3035" s="563" t="s">
        <v>24001</v>
      </c>
      <c r="N3035" s="563" t="s">
        <v>24001</v>
      </c>
      <c r="O3035" s="564" t="s">
        <v>24001</v>
      </c>
      <c r="P3035" s="564" t="s">
        <v>24001</v>
      </c>
      <c r="Q3035" s="564">
        <v>40536</v>
      </c>
      <c r="R3035" s="564"/>
      <c r="S3035" s="564" t="s">
        <v>31415</v>
      </c>
    </row>
    <row r="3036" spans="1:19" x14ac:dyDescent="0.35">
      <c r="A3036" s="562">
        <v>2097</v>
      </c>
      <c r="B3036" s="563" t="s">
        <v>484</v>
      </c>
      <c r="C3036" s="563" t="s">
        <v>28698</v>
      </c>
      <c r="D3036" s="563" t="s">
        <v>5920</v>
      </c>
      <c r="E3036" s="563" t="s">
        <v>5918</v>
      </c>
      <c r="F3036" s="563" t="s">
        <v>5919</v>
      </c>
      <c r="G3036" s="563" t="s">
        <v>5914</v>
      </c>
      <c r="H3036" s="563" t="s">
        <v>5004</v>
      </c>
      <c r="I3036" s="563" t="s">
        <v>26690</v>
      </c>
      <c r="J3036" s="563" t="s">
        <v>24001</v>
      </c>
      <c r="K3036" s="563" t="s">
        <v>24001</v>
      </c>
      <c r="L3036" s="563" t="s">
        <v>24001</v>
      </c>
      <c r="M3036" s="563" t="s">
        <v>24001</v>
      </c>
      <c r="N3036" s="563" t="s">
        <v>24001</v>
      </c>
      <c r="O3036" s="564" t="s">
        <v>24001</v>
      </c>
      <c r="P3036" s="564" t="s">
        <v>24001</v>
      </c>
      <c r="Q3036" s="564">
        <v>33148</v>
      </c>
      <c r="R3036" s="564">
        <v>34051</v>
      </c>
      <c r="S3036" s="564" t="s">
        <v>31416</v>
      </c>
    </row>
    <row r="3037" spans="1:19" x14ac:dyDescent="0.35">
      <c r="A3037" s="559">
        <v>2098</v>
      </c>
      <c r="B3037" s="563" t="s">
        <v>484</v>
      </c>
      <c r="C3037" s="563" t="s">
        <v>28698</v>
      </c>
      <c r="D3037" s="563" t="s">
        <v>5924</v>
      </c>
      <c r="E3037" s="563" t="s">
        <v>5921</v>
      </c>
      <c r="F3037" s="563" t="s">
        <v>5922</v>
      </c>
      <c r="G3037" s="563" t="s">
        <v>5914</v>
      </c>
      <c r="H3037" s="563" t="s">
        <v>5923</v>
      </c>
      <c r="I3037" s="563" t="s">
        <v>26690</v>
      </c>
      <c r="J3037" s="563" t="s">
        <v>24001</v>
      </c>
      <c r="K3037" s="563" t="s">
        <v>24001</v>
      </c>
      <c r="L3037" s="563" t="s">
        <v>24001</v>
      </c>
      <c r="M3037" s="563" t="s">
        <v>24001</v>
      </c>
      <c r="N3037" s="563" t="s">
        <v>24001</v>
      </c>
      <c r="O3037" s="564" t="s">
        <v>24001</v>
      </c>
      <c r="P3037" s="564" t="s">
        <v>24001</v>
      </c>
      <c r="Q3037" s="564">
        <v>33148</v>
      </c>
      <c r="R3037" s="564"/>
      <c r="S3037" s="564" t="s">
        <v>31417</v>
      </c>
    </row>
    <row r="3038" spans="1:19" x14ac:dyDescent="0.35">
      <c r="A3038" s="559">
        <v>2099</v>
      </c>
      <c r="B3038" s="563" t="s">
        <v>484</v>
      </c>
      <c r="C3038" s="563" t="s">
        <v>28698</v>
      </c>
      <c r="D3038" s="563" t="s">
        <v>5928</v>
      </c>
      <c r="E3038" s="563" t="s">
        <v>5925</v>
      </c>
      <c r="F3038" s="563" t="s">
        <v>5926</v>
      </c>
      <c r="G3038" s="563" t="s">
        <v>5914</v>
      </c>
      <c r="H3038" s="563" t="s">
        <v>5927</v>
      </c>
      <c r="I3038" s="563" t="s">
        <v>26910</v>
      </c>
      <c r="J3038" s="563" t="s">
        <v>24001</v>
      </c>
      <c r="K3038" s="563" t="s">
        <v>24001</v>
      </c>
      <c r="L3038" s="563" t="s">
        <v>24001</v>
      </c>
      <c r="M3038" s="563" t="s">
        <v>24001</v>
      </c>
      <c r="N3038" s="563" t="s">
        <v>24001</v>
      </c>
      <c r="O3038" s="564" t="s">
        <v>24001</v>
      </c>
      <c r="P3038" s="564" t="s">
        <v>24001</v>
      </c>
      <c r="Q3038" s="564">
        <v>40535</v>
      </c>
      <c r="R3038" s="564"/>
      <c r="S3038" s="564" t="s">
        <v>31418</v>
      </c>
    </row>
    <row r="3039" spans="1:19" x14ac:dyDescent="0.35">
      <c r="A3039" s="562">
        <v>2100</v>
      </c>
      <c r="B3039" s="563" t="s">
        <v>484</v>
      </c>
      <c r="C3039" s="563" t="s">
        <v>28698</v>
      </c>
      <c r="D3039" s="563" t="s">
        <v>5930</v>
      </c>
      <c r="E3039" s="563" t="s">
        <v>5925</v>
      </c>
      <c r="F3039" s="563" t="s">
        <v>5929</v>
      </c>
      <c r="G3039" s="563" t="s">
        <v>5914</v>
      </c>
      <c r="H3039" s="563" t="s">
        <v>5927</v>
      </c>
      <c r="I3039" s="563" t="s">
        <v>26911</v>
      </c>
      <c r="J3039" s="563" t="s">
        <v>24001</v>
      </c>
      <c r="K3039" s="563" t="s">
        <v>24001</v>
      </c>
      <c r="L3039" s="563" t="s">
        <v>24001</v>
      </c>
      <c r="M3039" s="563" t="s">
        <v>24001</v>
      </c>
      <c r="N3039" s="563" t="s">
        <v>24001</v>
      </c>
      <c r="O3039" s="564" t="s">
        <v>24001</v>
      </c>
      <c r="P3039" s="564" t="s">
        <v>24001</v>
      </c>
      <c r="Q3039" s="564">
        <v>40535</v>
      </c>
      <c r="R3039" s="564"/>
      <c r="S3039" s="564" t="s">
        <v>31419</v>
      </c>
    </row>
    <row r="3040" spans="1:19" x14ac:dyDescent="0.35">
      <c r="A3040" s="559">
        <v>2101</v>
      </c>
      <c r="B3040" s="563" t="s">
        <v>484</v>
      </c>
      <c r="C3040" s="563" t="s">
        <v>28698</v>
      </c>
      <c r="D3040" s="563" t="s">
        <v>5934</v>
      </c>
      <c r="E3040" s="563" t="s">
        <v>5931</v>
      </c>
      <c r="F3040" s="563" t="s">
        <v>5932</v>
      </c>
      <c r="G3040" s="563" t="s">
        <v>5914</v>
      </c>
      <c r="H3040" s="563" t="s">
        <v>5933</v>
      </c>
      <c r="I3040" s="563" t="s">
        <v>26690</v>
      </c>
      <c r="J3040" s="563" t="s">
        <v>24001</v>
      </c>
      <c r="K3040" s="563" t="s">
        <v>24001</v>
      </c>
      <c r="L3040" s="563" t="s">
        <v>24001</v>
      </c>
      <c r="M3040" s="563" t="s">
        <v>24001</v>
      </c>
      <c r="N3040" s="563" t="s">
        <v>24001</v>
      </c>
      <c r="O3040" s="564" t="s">
        <v>24001</v>
      </c>
      <c r="P3040" s="564" t="s">
        <v>24001</v>
      </c>
      <c r="Q3040" s="564">
        <v>42114</v>
      </c>
      <c r="R3040" s="564"/>
      <c r="S3040" s="564" t="s">
        <v>31420</v>
      </c>
    </row>
    <row r="3041" spans="1:19" x14ac:dyDescent="0.35">
      <c r="A3041" s="559">
        <v>2102</v>
      </c>
      <c r="B3041" s="563" t="s">
        <v>484</v>
      </c>
      <c r="C3041" s="563" t="s">
        <v>28698</v>
      </c>
      <c r="D3041" s="563" t="s">
        <v>5937</v>
      </c>
      <c r="E3041" s="563" t="s">
        <v>5935</v>
      </c>
      <c r="F3041" s="563" t="s">
        <v>5936</v>
      </c>
      <c r="G3041" s="563" t="s">
        <v>5914</v>
      </c>
      <c r="H3041" s="563" t="s">
        <v>2438</v>
      </c>
      <c r="I3041" s="563" t="s">
        <v>26690</v>
      </c>
      <c r="J3041" s="563" t="s">
        <v>24001</v>
      </c>
      <c r="K3041" s="563" t="s">
        <v>24001</v>
      </c>
      <c r="L3041" s="563" t="s">
        <v>24001</v>
      </c>
      <c r="M3041" s="563" t="s">
        <v>24001</v>
      </c>
      <c r="N3041" s="563" t="s">
        <v>24001</v>
      </c>
      <c r="O3041" s="564" t="s">
        <v>24001</v>
      </c>
      <c r="P3041" s="564" t="s">
        <v>24001</v>
      </c>
      <c r="Q3041" s="564">
        <v>33148</v>
      </c>
      <c r="R3041" s="564"/>
      <c r="S3041" s="564" t="s">
        <v>31421</v>
      </c>
    </row>
    <row r="3042" spans="1:19" x14ac:dyDescent="0.35">
      <c r="A3042" s="562">
        <v>2103</v>
      </c>
      <c r="B3042" s="563" t="s">
        <v>484</v>
      </c>
      <c r="C3042" s="563" t="s">
        <v>28698</v>
      </c>
      <c r="D3042" s="563" t="s">
        <v>5940</v>
      </c>
      <c r="E3042" s="563" t="s">
        <v>5938</v>
      </c>
      <c r="F3042" s="563" t="s">
        <v>5939</v>
      </c>
      <c r="G3042" s="563" t="s">
        <v>5914</v>
      </c>
      <c r="H3042" s="563" t="s">
        <v>493</v>
      </c>
      <c r="I3042" s="563" t="s">
        <v>26690</v>
      </c>
      <c r="J3042" s="563" t="s">
        <v>24001</v>
      </c>
      <c r="K3042" s="563" t="s">
        <v>24001</v>
      </c>
      <c r="L3042" s="563" t="s">
        <v>24001</v>
      </c>
      <c r="M3042" s="563" t="s">
        <v>24001</v>
      </c>
      <c r="N3042" s="563" t="s">
        <v>24001</v>
      </c>
      <c r="O3042" s="564" t="s">
        <v>24001</v>
      </c>
      <c r="P3042" s="564" t="s">
        <v>24001</v>
      </c>
      <c r="Q3042" s="564">
        <v>33148</v>
      </c>
      <c r="R3042" s="564"/>
      <c r="S3042" s="564" t="s">
        <v>31422</v>
      </c>
    </row>
    <row r="3043" spans="1:19" x14ac:dyDescent="0.35">
      <c r="A3043" s="559">
        <v>2104</v>
      </c>
      <c r="B3043" s="563" t="s">
        <v>484</v>
      </c>
      <c r="C3043" s="563" t="s">
        <v>28698</v>
      </c>
      <c r="D3043" s="563" t="s">
        <v>5943</v>
      </c>
      <c r="E3043" s="563" t="s">
        <v>5925</v>
      </c>
      <c r="F3043" s="563" t="s">
        <v>5941</v>
      </c>
      <c r="G3043" s="563" t="s">
        <v>5914</v>
      </c>
      <c r="H3043" s="563" t="s">
        <v>5942</v>
      </c>
      <c r="I3043" s="563" t="s">
        <v>26690</v>
      </c>
      <c r="J3043" s="563" t="s">
        <v>24001</v>
      </c>
      <c r="K3043" s="563" t="s">
        <v>24001</v>
      </c>
      <c r="L3043" s="563" t="s">
        <v>24001</v>
      </c>
      <c r="M3043" s="563" t="s">
        <v>24001</v>
      </c>
      <c r="N3043" s="563" t="s">
        <v>24001</v>
      </c>
      <c r="O3043" s="564" t="s">
        <v>24001</v>
      </c>
      <c r="P3043" s="564" t="s">
        <v>24001</v>
      </c>
      <c r="Q3043" s="564">
        <v>40535</v>
      </c>
      <c r="R3043" s="564"/>
      <c r="S3043" s="564" t="s">
        <v>31423</v>
      </c>
    </row>
    <row r="3044" spans="1:19" x14ac:dyDescent="0.35">
      <c r="A3044" s="559">
        <v>2105</v>
      </c>
      <c r="B3044" s="563" t="s">
        <v>484</v>
      </c>
      <c r="C3044" s="563" t="s">
        <v>28698</v>
      </c>
      <c r="D3044" s="563" t="s">
        <v>5946</v>
      </c>
      <c r="E3044" s="563" t="s">
        <v>5944</v>
      </c>
      <c r="F3044" s="563" t="s">
        <v>5945</v>
      </c>
      <c r="G3044" s="563" t="s">
        <v>5914</v>
      </c>
      <c r="H3044" s="563" t="s">
        <v>5826</v>
      </c>
      <c r="I3044" s="563" t="s">
        <v>26690</v>
      </c>
      <c r="J3044" s="563" t="s">
        <v>24001</v>
      </c>
      <c r="K3044" s="563" t="s">
        <v>24001</v>
      </c>
      <c r="L3044" s="563" t="s">
        <v>24001</v>
      </c>
      <c r="M3044" s="563" t="s">
        <v>24001</v>
      </c>
      <c r="N3044" s="563" t="s">
        <v>24001</v>
      </c>
      <c r="O3044" s="564" t="s">
        <v>24001</v>
      </c>
      <c r="P3044" s="564" t="s">
        <v>24001</v>
      </c>
      <c r="Q3044" s="564">
        <v>33148</v>
      </c>
      <c r="R3044" s="564"/>
      <c r="S3044" s="564" t="s">
        <v>31424</v>
      </c>
    </row>
    <row r="3045" spans="1:19" x14ac:dyDescent="0.35">
      <c r="A3045" s="562">
        <v>2106</v>
      </c>
      <c r="B3045" s="563" t="s">
        <v>484</v>
      </c>
      <c r="C3045" s="563" t="s">
        <v>28698</v>
      </c>
      <c r="D3045" s="563" t="s">
        <v>5950</v>
      </c>
      <c r="E3045" s="563" t="s">
        <v>5947</v>
      </c>
      <c r="F3045" s="563" t="s">
        <v>5948</v>
      </c>
      <c r="G3045" s="563" t="s">
        <v>5914</v>
      </c>
      <c r="H3045" s="563" t="s">
        <v>5949</v>
      </c>
      <c r="I3045" s="563" t="s">
        <v>26690</v>
      </c>
      <c r="J3045" s="563" t="s">
        <v>24001</v>
      </c>
      <c r="K3045" s="563" t="s">
        <v>24001</v>
      </c>
      <c r="L3045" s="563" t="s">
        <v>24001</v>
      </c>
      <c r="M3045" s="563" t="s">
        <v>24001</v>
      </c>
      <c r="N3045" s="563" t="s">
        <v>24001</v>
      </c>
      <c r="O3045" s="564" t="s">
        <v>24001</v>
      </c>
      <c r="P3045" s="564" t="s">
        <v>24001</v>
      </c>
      <c r="Q3045" s="564">
        <v>33148</v>
      </c>
      <c r="R3045" s="564"/>
      <c r="S3045" s="564" t="s">
        <v>31425</v>
      </c>
    </row>
    <row r="3046" spans="1:19" x14ac:dyDescent="0.35">
      <c r="A3046" s="559">
        <v>2107</v>
      </c>
      <c r="B3046" s="563" t="s">
        <v>484</v>
      </c>
      <c r="C3046" s="563" t="s">
        <v>28698</v>
      </c>
      <c r="D3046" s="563" t="s">
        <v>5953</v>
      </c>
      <c r="E3046" s="563" t="s">
        <v>24001</v>
      </c>
      <c r="F3046" s="563" t="s">
        <v>5951</v>
      </c>
      <c r="G3046" s="563" t="s">
        <v>5914</v>
      </c>
      <c r="H3046" s="563" t="s">
        <v>5952</v>
      </c>
      <c r="I3046" s="563" t="s">
        <v>26690</v>
      </c>
      <c r="J3046" s="563" t="s">
        <v>24001</v>
      </c>
      <c r="K3046" s="563" t="s">
        <v>24001</v>
      </c>
      <c r="L3046" s="563" t="s">
        <v>24001</v>
      </c>
      <c r="M3046" s="563" t="s">
        <v>24001</v>
      </c>
      <c r="N3046" s="563" t="s">
        <v>24001</v>
      </c>
      <c r="O3046" s="564" t="s">
        <v>24001</v>
      </c>
      <c r="P3046" s="564" t="s">
        <v>24001</v>
      </c>
      <c r="Q3046" s="564">
        <v>33148</v>
      </c>
      <c r="R3046" s="564">
        <v>34051</v>
      </c>
      <c r="S3046" s="564" t="s">
        <v>31426</v>
      </c>
    </row>
    <row r="3047" spans="1:19" x14ac:dyDescent="0.35">
      <c r="A3047" s="559">
        <v>2108</v>
      </c>
      <c r="B3047" s="563" t="s">
        <v>484</v>
      </c>
      <c r="C3047" s="563" t="s">
        <v>28698</v>
      </c>
      <c r="D3047" s="563" t="s">
        <v>5957</v>
      </c>
      <c r="E3047" s="563" t="s">
        <v>5954</v>
      </c>
      <c r="F3047" s="563" t="s">
        <v>5955</v>
      </c>
      <c r="G3047" s="563" t="s">
        <v>5914</v>
      </c>
      <c r="H3047" s="563" t="s">
        <v>5956</v>
      </c>
      <c r="I3047" s="563" t="s">
        <v>26690</v>
      </c>
      <c r="J3047" s="563" t="s">
        <v>24001</v>
      </c>
      <c r="K3047" s="563" t="s">
        <v>24001</v>
      </c>
      <c r="L3047" s="563" t="s">
        <v>24001</v>
      </c>
      <c r="M3047" s="563" t="s">
        <v>24001</v>
      </c>
      <c r="N3047" s="563" t="s">
        <v>24001</v>
      </c>
      <c r="O3047" s="564" t="s">
        <v>24001</v>
      </c>
      <c r="P3047" s="564" t="s">
        <v>24001</v>
      </c>
      <c r="Q3047" s="564">
        <v>33148</v>
      </c>
      <c r="R3047" s="564">
        <v>34051</v>
      </c>
      <c r="S3047" s="564" t="s">
        <v>31427</v>
      </c>
    </row>
    <row r="3048" spans="1:19" x14ac:dyDescent="0.35">
      <c r="A3048" s="562">
        <v>2109</v>
      </c>
      <c r="B3048" s="563" t="s">
        <v>484</v>
      </c>
      <c r="C3048" s="563" t="s">
        <v>28698</v>
      </c>
      <c r="D3048" s="563" t="s">
        <v>5960</v>
      </c>
      <c r="E3048" s="563" t="s">
        <v>5958</v>
      </c>
      <c r="F3048" s="563" t="s">
        <v>5959</v>
      </c>
      <c r="G3048" s="563" t="s">
        <v>5914</v>
      </c>
      <c r="H3048" s="563" t="s">
        <v>55</v>
      </c>
      <c r="I3048" s="563" t="s">
        <v>26690</v>
      </c>
      <c r="J3048" s="563" t="s">
        <v>24001</v>
      </c>
      <c r="K3048" s="563" t="s">
        <v>24001</v>
      </c>
      <c r="L3048" s="563" t="s">
        <v>24001</v>
      </c>
      <c r="M3048" s="563" t="s">
        <v>24001</v>
      </c>
      <c r="N3048" s="563" t="s">
        <v>24001</v>
      </c>
      <c r="O3048" s="564" t="s">
        <v>24001</v>
      </c>
      <c r="P3048" s="564" t="s">
        <v>24001</v>
      </c>
      <c r="Q3048" s="564">
        <v>33148</v>
      </c>
      <c r="R3048" s="564"/>
      <c r="S3048" s="564" t="s">
        <v>5960</v>
      </c>
    </row>
    <row r="3049" spans="1:19" x14ac:dyDescent="0.35">
      <c r="A3049" s="559">
        <v>5468</v>
      </c>
      <c r="B3049" s="563" t="s">
        <v>484</v>
      </c>
      <c r="C3049" s="563" t="s">
        <v>28883</v>
      </c>
      <c r="D3049" s="563" t="s">
        <v>24181</v>
      </c>
      <c r="E3049" s="563" t="s">
        <v>24001</v>
      </c>
      <c r="F3049" s="563" t="s">
        <v>14254</v>
      </c>
      <c r="G3049" s="563" t="s">
        <v>14255</v>
      </c>
      <c r="H3049" s="563" t="s">
        <v>24182</v>
      </c>
      <c r="I3049" s="563" t="s">
        <v>26690</v>
      </c>
      <c r="J3049" s="563" t="s">
        <v>24001</v>
      </c>
      <c r="K3049" s="563" t="s">
        <v>62</v>
      </c>
      <c r="L3049" s="563" t="s">
        <v>27728</v>
      </c>
      <c r="M3049" s="563" t="s">
        <v>24001</v>
      </c>
      <c r="N3049" s="563" t="s">
        <v>24001</v>
      </c>
      <c r="O3049" s="564" t="s">
        <v>24001</v>
      </c>
      <c r="P3049" s="564" t="s">
        <v>24001</v>
      </c>
      <c r="Q3049" s="564">
        <v>33148</v>
      </c>
      <c r="R3049" s="564">
        <v>42527.606365740699</v>
      </c>
      <c r="S3049" s="564" t="s">
        <v>31428</v>
      </c>
    </row>
    <row r="3050" spans="1:19" x14ac:dyDescent="0.35">
      <c r="A3050" s="559">
        <v>586</v>
      </c>
      <c r="B3050" s="563" t="s">
        <v>484</v>
      </c>
      <c r="C3050" s="563" t="s">
        <v>16173</v>
      </c>
      <c r="D3050" s="563" t="s">
        <v>15879</v>
      </c>
      <c r="E3050" s="563" t="s">
        <v>15875</v>
      </c>
      <c r="F3050" s="563" t="s">
        <v>15876</v>
      </c>
      <c r="G3050" s="563" t="s">
        <v>15877</v>
      </c>
      <c r="H3050" s="563" t="s">
        <v>15878</v>
      </c>
      <c r="I3050" s="563" t="s">
        <v>26690</v>
      </c>
      <c r="J3050" s="563" t="s">
        <v>109</v>
      </c>
      <c r="K3050" s="563" t="s">
        <v>24001</v>
      </c>
      <c r="L3050" s="563" t="s">
        <v>24001</v>
      </c>
      <c r="M3050" s="563" t="s">
        <v>24001</v>
      </c>
      <c r="N3050" s="563" t="s">
        <v>24001</v>
      </c>
      <c r="O3050" s="564" t="s">
        <v>24001</v>
      </c>
      <c r="P3050" s="564" t="s">
        <v>24001</v>
      </c>
      <c r="Q3050" s="564">
        <v>33148</v>
      </c>
      <c r="R3050" s="564"/>
      <c r="S3050" s="564" t="s">
        <v>31429</v>
      </c>
    </row>
    <row r="3051" spans="1:19" x14ac:dyDescent="0.35">
      <c r="A3051" s="562">
        <v>4539</v>
      </c>
      <c r="B3051" s="563" t="s">
        <v>484</v>
      </c>
      <c r="C3051" s="563" t="s">
        <v>10874</v>
      </c>
      <c r="D3051" s="563" t="s">
        <v>10983</v>
      </c>
      <c r="E3051" s="563" t="s">
        <v>10979</v>
      </c>
      <c r="F3051" s="563" t="s">
        <v>10980</v>
      </c>
      <c r="G3051" s="563" t="s">
        <v>10981</v>
      </c>
      <c r="H3051" s="563" t="s">
        <v>10982</v>
      </c>
      <c r="I3051" s="563" t="s">
        <v>26690</v>
      </c>
      <c r="J3051" s="563" t="s">
        <v>109</v>
      </c>
      <c r="K3051" s="563" t="s">
        <v>24001</v>
      </c>
      <c r="L3051" s="563" t="s">
        <v>24001</v>
      </c>
      <c r="M3051" s="563" t="s">
        <v>24001</v>
      </c>
      <c r="N3051" s="563" t="s">
        <v>24001</v>
      </c>
      <c r="O3051" s="564" t="s">
        <v>24001</v>
      </c>
      <c r="P3051" s="564" t="s">
        <v>24001</v>
      </c>
      <c r="Q3051" s="564">
        <v>33148</v>
      </c>
      <c r="R3051" s="564"/>
      <c r="S3051" s="564" t="s">
        <v>31430</v>
      </c>
    </row>
    <row r="3052" spans="1:19" x14ac:dyDescent="0.35">
      <c r="A3052" s="559">
        <v>4540</v>
      </c>
      <c r="B3052" s="563" t="s">
        <v>484</v>
      </c>
      <c r="C3052" s="563" t="s">
        <v>10874</v>
      </c>
      <c r="D3052" s="563" t="s">
        <v>10986</v>
      </c>
      <c r="E3052" s="563" t="s">
        <v>24001</v>
      </c>
      <c r="F3052" s="563" t="s">
        <v>10984</v>
      </c>
      <c r="G3052" s="563" t="s">
        <v>10981</v>
      </c>
      <c r="H3052" s="563" t="s">
        <v>10985</v>
      </c>
      <c r="I3052" s="563" t="s">
        <v>27219</v>
      </c>
      <c r="J3052" s="563" t="s">
        <v>109</v>
      </c>
      <c r="K3052" s="563" t="s">
        <v>24001</v>
      </c>
      <c r="L3052" s="563" t="s">
        <v>24001</v>
      </c>
      <c r="M3052" s="563" t="s">
        <v>24001</v>
      </c>
      <c r="N3052" s="563" t="s">
        <v>24001</v>
      </c>
      <c r="O3052" s="564" t="s">
        <v>24001</v>
      </c>
      <c r="P3052" s="564" t="s">
        <v>24001</v>
      </c>
      <c r="Q3052" s="564">
        <v>33148</v>
      </c>
      <c r="R3052" s="564">
        <v>40933.614907407398</v>
      </c>
      <c r="S3052" s="564" t="s">
        <v>31431</v>
      </c>
    </row>
    <row r="3053" spans="1:19" x14ac:dyDescent="0.35">
      <c r="A3053" s="559">
        <v>4541</v>
      </c>
      <c r="B3053" s="563" t="s">
        <v>484</v>
      </c>
      <c r="C3053" s="563" t="s">
        <v>10874</v>
      </c>
      <c r="D3053" s="563" t="s">
        <v>10990</v>
      </c>
      <c r="E3053" s="563" t="s">
        <v>10987</v>
      </c>
      <c r="F3053" s="563" t="s">
        <v>10988</v>
      </c>
      <c r="G3053" s="563" t="s">
        <v>10981</v>
      </c>
      <c r="H3053" s="563" t="s">
        <v>10989</v>
      </c>
      <c r="I3053" s="563" t="s">
        <v>26690</v>
      </c>
      <c r="J3053" s="563" t="s">
        <v>24001</v>
      </c>
      <c r="K3053" s="563" t="s">
        <v>24001</v>
      </c>
      <c r="L3053" s="563" t="s">
        <v>24001</v>
      </c>
      <c r="M3053" s="563" t="s">
        <v>24001</v>
      </c>
      <c r="N3053" s="563" t="s">
        <v>24001</v>
      </c>
      <c r="O3053" s="564" t="s">
        <v>24001</v>
      </c>
      <c r="P3053" s="564" t="s">
        <v>24001</v>
      </c>
      <c r="Q3053" s="564">
        <v>33148</v>
      </c>
      <c r="R3053" s="564"/>
      <c r="S3053" s="564" t="s">
        <v>31432</v>
      </c>
    </row>
    <row r="3054" spans="1:19" x14ac:dyDescent="0.35">
      <c r="A3054" s="562">
        <v>4542</v>
      </c>
      <c r="B3054" s="563" t="s">
        <v>484</v>
      </c>
      <c r="C3054" s="563" t="s">
        <v>10874</v>
      </c>
      <c r="D3054" s="563" t="s">
        <v>10993</v>
      </c>
      <c r="E3054" s="563" t="s">
        <v>10991</v>
      </c>
      <c r="F3054" s="563" t="s">
        <v>10992</v>
      </c>
      <c r="G3054" s="563" t="s">
        <v>10981</v>
      </c>
      <c r="H3054" s="563" t="s">
        <v>2878</v>
      </c>
      <c r="I3054" s="563" t="s">
        <v>26690</v>
      </c>
      <c r="J3054" s="563" t="s">
        <v>109</v>
      </c>
      <c r="K3054" s="563" t="s">
        <v>24001</v>
      </c>
      <c r="L3054" s="563" t="s">
        <v>24001</v>
      </c>
      <c r="M3054" s="563" t="s">
        <v>24001</v>
      </c>
      <c r="N3054" s="563" t="s">
        <v>24001</v>
      </c>
      <c r="O3054" s="564" t="s">
        <v>24001</v>
      </c>
      <c r="P3054" s="564" t="s">
        <v>24001</v>
      </c>
      <c r="Q3054" s="564">
        <v>33148</v>
      </c>
      <c r="R3054" s="564"/>
      <c r="S3054" s="564" t="s">
        <v>31433</v>
      </c>
    </row>
    <row r="3055" spans="1:19" x14ac:dyDescent="0.35">
      <c r="A3055" s="559">
        <v>4543</v>
      </c>
      <c r="B3055" s="563" t="s">
        <v>484</v>
      </c>
      <c r="C3055" s="563" t="s">
        <v>10874</v>
      </c>
      <c r="D3055" s="563" t="s">
        <v>10997</v>
      </c>
      <c r="E3055" s="563" t="s">
        <v>10994</v>
      </c>
      <c r="F3055" s="563" t="s">
        <v>10995</v>
      </c>
      <c r="G3055" s="563" t="s">
        <v>10981</v>
      </c>
      <c r="H3055" s="563" t="s">
        <v>10996</v>
      </c>
      <c r="I3055" s="563" t="s">
        <v>26690</v>
      </c>
      <c r="J3055" s="563" t="s">
        <v>24001</v>
      </c>
      <c r="K3055" s="563" t="s">
        <v>24001</v>
      </c>
      <c r="L3055" s="563" t="s">
        <v>24001</v>
      </c>
      <c r="M3055" s="563" t="s">
        <v>24001</v>
      </c>
      <c r="N3055" s="563" t="s">
        <v>24001</v>
      </c>
      <c r="O3055" s="564" t="s">
        <v>24001</v>
      </c>
      <c r="P3055" s="564" t="s">
        <v>24001</v>
      </c>
      <c r="Q3055" s="564">
        <v>33148</v>
      </c>
      <c r="R3055" s="564"/>
      <c r="S3055" s="564" t="s">
        <v>31434</v>
      </c>
    </row>
    <row r="3056" spans="1:19" x14ac:dyDescent="0.35">
      <c r="A3056" s="559">
        <v>4544</v>
      </c>
      <c r="B3056" s="563" t="s">
        <v>484</v>
      </c>
      <c r="C3056" s="563" t="s">
        <v>10874</v>
      </c>
      <c r="D3056" s="563" t="s">
        <v>11000</v>
      </c>
      <c r="E3056" s="563" t="s">
        <v>10998</v>
      </c>
      <c r="F3056" s="563" t="s">
        <v>10999</v>
      </c>
      <c r="G3056" s="563" t="s">
        <v>10981</v>
      </c>
      <c r="H3056" s="563" t="s">
        <v>95</v>
      </c>
      <c r="I3056" s="563" t="s">
        <v>26690</v>
      </c>
      <c r="J3056" s="563" t="s">
        <v>24001</v>
      </c>
      <c r="K3056" s="563" t="s">
        <v>24001</v>
      </c>
      <c r="L3056" s="563" t="s">
        <v>24001</v>
      </c>
      <c r="M3056" s="563" t="s">
        <v>24001</v>
      </c>
      <c r="N3056" s="563" t="s">
        <v>24001</v>
      </c>
      <c r="O3056" s="564" t="s">
        <v>24001</v>
      </c>
      <c r="P3056" s="564" t="s">
        <v>24001</v>
      </c>
      <c r="Q3056" s="564">
        <v>33148</v>
      </c>
      <c r="R3056" s="564"/>
      <c r="S3056" s="564" t="s">
        <v>31435</v>
      </c>
    </row>
    <row r="3057" spans="1:19" x14ac:dyDescent="0.35">
      <c r="A3057" s="562">
        <v>4545</v>
      </c>
      <c r="B3057" s="563" t="s">
        <v>484</v>
      </c>
      <c r="C3057" s="563" t="s">
        <v>10874</v>
      </c>
      <c r="D3057" s="563" t="s">
        <v>11003</v>
      </c>
      <c r="E3057" s="563" t="s">
        <v>24001</v>
      </c>
      <c r="F3057" s="563" t="s">
        <v>11001</v>
      </c>
      <c r="G3057" s="563" t="s">
        <v>10981</v>
      </c>
      <c r="H3057" s="563" t="s">
        <v>11002</v>
      </c>
      <c r="I3057" s="563" t="s">
        <v>26690</v>
      </c>
      <c r="J3057" s="563" t="s">
        <v>109</v>
      </c>
      <c r="K3057" s="563" t="s">
        <v>24001</v>
      </c>
      <c r="L3057" s="563" t="s">
        <v>24001</v>
      </c>
      <c r="M3057" s="563" t="s">
        <v>24001</v>
      </c>
      <c r="N3057" s="563" t="s">
        <v>24001</v>
      </c>
      <c r="O3057" s="564" t="s">
        <v>24001</v>
      </c>
      <c r="P3057" s="564" t="s">
        <v>24001</v>
      </c>
      <c r="Q3057" s="564">
        <v>33148</v>
      </c>
      <c r="R3057" s="564"/>
      <c r="S3057" s="564" t="s">
        <v>31436</v>
      </c>
    </row>
    <row r="3058" spans="1:19" x14ac:dyDescent="0.35">
      <c r="A3058" s="559">
        <v>4546</v>
      </c>
      <c r="B3058" s="563" t="s">
        <v>484</v>
      </c>
      <c r="C3058" s="563" t="s">
        <v>10874</v>
      </c>
      <c r="D3058" s="563" t="s">
        <v>11006</v>
      </c>
      <c r="E3058" s="563" t="s">
        <v>11004</v>
      </c>
      <c r="F3058" s="563" t="s">
        <v>11005</v>
      </c>
      <c r="G3058" s="563" t="s">
        <v>10981</v>
      </c>
      <c r="H3058" s="563" t="s">
        <v>6093</v>
      </c>
      <c r="I3058" s="563" t="s">
        <v>26690</v>
      </c>
      <c r="J3058" s="563" t="s">
        <v>24001</v>
      </c>
      <c r="K3058" s="563" t="s">
        <v>24001</v>
      </c>
      <c r="L3058" s="563" t="s">
        <v>24001</v>
      </c>
      <c r="M3058" s="563" t="s">
        <v>24001</v>
      </c>
      <c r="N3058" s="563" t="s">
        <v>24001</v>
      </c>
      <c r="O3058" s="564" t="s">
        <v>24001</v>
      </c>
      <c r="P3058" s="564" t="s">
        <v>24001</v>
      </c>
      <c r="Q3058" s="564">
        <v>33148</v>
      </c>
      <c r="R3058" s="564"/>
      <c r="S3058" s="564" t="s">
        <v>31437</v>
      </c>
    </row>
    <row r="3059" spans="1:19" x14ac:dyDescent="0.35">
      <c r="A3059" s="559">
        <v>4547</v>
      </c>
      <c r="B3059" s="563" t="s">
        <v>484</v>
      </c>
      <c r="C3059" s="563" t="s">
        <v>10874</v>
      </c>
      <c r="D3059" s="563" t="s">
        <v>11009</v>
      </c>
      <c r="E3059" s="563" t="s">
        <v>11007</v>
      </c>
      <c r="F3059" s="563" t="s">
        <v>11008</v>
      </c>
      <c r="G3059" s="563" t="s">
        <v>10981</v>
      </c>
      <c r="H3059" s="563" t="s">
        <v>7879</v>
      </c>
      <c r="I3059" s="563" t="s">
        <v>26690</v>
      </c>
      <c r="J3059" s="563" t="s">
        <v>24001</v>
      </c>
      <c r="K3059" s="563" t="s">
        <v>24001</v>
      </c>
      <c r="L3059" s="563" t="s">
        <v>24001</v>
      </c>
      <c r="M3059" s="563" t="s">
        <v>24001</v>
      </c>
      <c r="N3059" s="563" t="s">
        <v>24001</v>
      </c>
      <c r="O3059" s="564" t="s">
        <v>24001</v>
      </c>
      <c r="P3059" s="564" t="s">
        <v>24001</v>
      </c>
      <c r="Q3059" s="564">
        <v>33148</v>
      </c>
      <c r="R3059" s="564"/>
      <c r="S3059" s="564" t="s">
        <v>31438</v>
      </c>
    </row>
    <row r="3060" spans="1:19" x14ac:dyDescent="0.35">
      <c r="A3060" s="562">
        <v>4548</v>
      </c>
      <c r="B3060" s="563" t="s">
        <v>484</v>
      </c>
      <c r="C3060" s="563" t="s">
        <v>10874</v>
      </c>
      <c r="D3060" s="563" t="s">
        <v>11012</v>
      </c>
      <c r="E3060" s="563" t="s">
        <v>11010</v>
      </c>
      <c r="F3060" s="563" t="s">
        <v>11011</v>
      </c>
      <c r="G3060" s="563" t="s">
        <v>10981</v>
      </c>
      <c r="H3060" s="563" t="s">
        <v>55</v>
      </c>
      <c r="I3060" s="563" t="s">
        <v>26690</v>
      </c>
      <c r="J3060" s="563" t="s">
        <v>24001</v>
      </c>
      <c r="K3060" s="563" t="s">
        <v>24001</v>
      </c>
      <c r="L3060" s="563" t="s">
        <v>24001</v>
      </c>
      <c r="M3060" s="563" t="s">
        <v>24001</v>
      </c>
      <c r="N3060" s="563" t="s">
        <v>24001</v>
      </c>
      <c r="O3060" s="564" t="s">
        <v>24001</v>
      </c>
      <c r="P3060" s="564" t="s">
        <v>24001</v>
      </c>
      <c r="Q3060" s="564">
        <v>33148</v>
      </c>
      <c r="R3060" s="564"/>
      <c r="S3060" s="564" t="s">
        <v>11012</v>
      </c>
    </row>
    <row r="3061" spans="1:19" x14ac:dyDescent="0.35">
      <c r="A3061" s="559">
        <v>3493</v>
      </c>
      <c r="B3061" s="563" t="s">
        <v>484</v>
      </c>
      <c r="C3061" s="563" t="s">
        <v>29019</v>
      </c>
      <c r="D3061" s="563" t="s">
        <v>4057</v>
      </c>
      <c r="E3061" s="563" t="s">
        <v>4053</v>
      </c>
      <c r="F3061" s="563" t="s">
        <v>4054</v>
      </c>
      <c r="G3061" s="563" t="s">
        <v>4055</v>
      </c>
      <c r="H3061" s="563" t="s">
        <v>4056</v>
      </c>
      <c r="I3061" s="563" t="s">
        <v>26690</v>
      </c>
      <c r="J3061" s="563" t="s">
        <v>24001</v>
      </c>
      <c r="K3061" s="563" t="s">
        <v>62</v>
      </c>
      <c r="L3061" s="563" t="s">
        <v>24001</v>
      </c>
      <c r="M3061" s="563" t="s">
        <v>24001</v>
      </c>
      <c r="N3061" s="563" t="s">
        <v>24001</v>
      </c>
      <c r="O3061" s="564" t="s">
        <v>24001</v>
      </c>
      <c r="P3061" s="564" t="s">
        <v>24001</v>
      </c>
      <c r="Q3061" s="564">
        <v>33148</v>
      </c>
      <c r="R3061" s="564"/>
      <c r="S3061" s="564" t="s">
        <v>31439</v>
      </c>
    </row>
    <row r="3062" spans="1:19" x14ac:dyDescent="0.35">
      <c r="A3062" s="559">
        <v>6168</v>
      </c>
      <c r="B3062" s="563" t="s">
        <v>484</v>
      </c>
      <c r="C3062" s="563" t="s">
        <v>16255</v>
      </c>
      <c r="D3062" s="563" t="s">
        <v>16321</v>
      </c>
      <c r="E3062" s="563" t="s">
        <v>24001</v>
      </c>
      <c r="F3062" s="563" t="s">
        <v>16319</v>
      </c>
      <c r="G3062" s="563" t="s">
        <v>16320</v>
      </c>
      <c r="H3062" s="563" t="s">
        <v>55</v>
      </c>
      <c r="I3062" s="563" t="s">
        <v>26690</v>
      </c>
      <c r="J3062" s="563" t="s">
        <v>24001</v>
      </c>
      <c r="K3062" s="563" t="s">
        <v>24001</v>
      </c>
      <c r="L3062" s="563" t="s">
        <v>24001</v>
      </c>
      <c r="M3062" s="563" t="s">
        <v>24001</v>
      </c>
      <c r="N3062" s="563" t="s">
        <v>24001</v>
      </c>
      <c r="O3062" s="564" t="s">
        <v>24001</v>
      </c>
      <c r="P3062" s="564" t="s">
        <v>24001</v>
      </c>
      <c r="Q3062" s="564">
        <v>33148</v>
      </c>
      <c r="R3062" s="564"/>
      <c r="S3062" s="564" t="s">
        <v>16321</v>
      </c>
    </row>
    <row r="3063" spans="1:19" x14ac:dyDescent="0.35">
      <c r="A3063" s="562">
        <v>468</v>
      </c>
      <c r="B3063" s="563" t="s">
        <v>484</v>
      </c>
      <c r="C3063" s="563" t="s">
        <v>16255</v>
      </c>
      <c r="D3063" s="563" t="s">
        <v>16325</v>
      </c>
      <c r="E3063" s="563" t="s">
        <v>16322</v>
      </c>
      <c r="F3063" s="563" t="s">
        <v>16323</v>
      </c>
      <c r="G3063" s="563" t="s">
        <v>16324</v>
      </c>
      <c r="H3063" s="563" t="s">
        <v>12677</v>
      </c>
      <c r="I3063" s="563" t="s">
        <v>26690</v>
      </c>
      <c r="J3063" s="563" t="s">
        <v>109</v>
      </c>
      <c r="K3063" s="563" t="s">
        <v>24001</v>
      </c>
      <c r="L3063" s="563" t="s">
        <v>24001</v>
      </c>
      <c r="M3063" s="563" t="s">
        <v>24001</v>
      </c>
      <c r="N3063" s="563" t="s">
        <v>24001</v>
      </c>
      <c r="O3063" s="564" t="s">
        <v>24001</v>
      </c>
      <c r="P3063" s="564" t="s">
        <v>24001</v>
      </c>
      <c r="Q3063" s="564">
        <v>38446</v>
      </c>
      <c r="R3063" s="564"/>
      <c r="S3063" s="564" t="s">
        <v>31440</v>
      </c>
    </row>
    <row r="3064" spans="1:19" x14ac:dyDescent="0.35">
      <c r="A3064" s="559">
        <v>469</v>
      </c>
      <c r="B3064" s="563" t="s">
        <v>484</v>
      </c>
      <c r="C3064" s="563" t="s">
        <v>16255</v>
      </c>
      <c r="D3064" s="563" t="s">
        <v>16328</v>
      </c>
      <c r="E3064" s="563" t="s">
        <v>24183</v>
      </c>
      <c r="F3064" s="563" t="s">
        <v>16326</v>
      </c>
      <c r="G3064" s="563" t="s">
        <v>16324</v>
      </c>
      <c r="H3064" s="563" t="s">
        <v>16327</v>
      </c>
      <c r="I3064" s="563" t="s">
        <v>26690</v>
      </c>
      <c r="J3064" s="563" t="s">
        <v>109</v>
      </c>
      <c r="K3064" s="563" t="s">
        <v>24001</v>
      </c>
      <c r="L3064" s="563" t="s">
        <v>24001</v>
      </c>
      <c r="M3064" s="563" t="s">
        <v>24001</v>
      </c>
      <c r="N3064" s="563" t="s">
        <v>24001</v>
      </c>
      <c r="O3064" s="564" t="s">
        <v>24001</v>
      </c>
      <c r="P3064" s="564" t="s">
        <v>24001</v>
      </c>
      <c r="Q3064" s="564">
        <v>38446</v>
      </c>
      <c r="R3064" s="564"/>
      <c r="S3064" s="564" t="s">
        <v>31441</v>
      </c>
    </row>
    <row r="3065" spans="1:19" x14ac:dyDescent="0.35">
      <c r="A3065" s="559">
        <v>470</v>
      </c>
      <c r="B3065" s="563" t="s">
        <v>484</v>
      </c>
      <c r="C3065" s="563" t="s">
        <v>16255</v>
      </c>
      <c r="D3065" s="563" t="s">
        <v>16330</v>
      </c>
      <c r="E3065" s="563" t="s">
        <v>16322</v>
      </c>
      <c r="F3065" s="563" t="s">
        <v>16329</v>
      </c>
      <c r="G3065" s="563" t="s">
        <v>16324</v>
      </c>
      <c r="H3065" s="563" t="s">
        <v>11569</v>
      </c>
      <c r="I3065" s="563" t="s">
        <v>26690</v>
      </c>
      <c r="J3065" s="563" t="s">
        <v>109</v>
      </c>
      <c r="K3065" s="563" t="s">
        <v>24001</v>
      </c>
      <c r="L3065" s="563" t="s">
        <v>24001</v>
      </c>
      <c r="M3065" s="563" t="s">
        <v>24001</v>
      </c>
      <c r="N3065" s="563" t="s">
        <v>24001</v>
      </c>
      <c r="O3065" s="564" t="s">
        <v>24001</v>
      </c>
      <c r="P3065" s="564" t="s">
        <v>24001</v>
      </c>
      <c r="Q3065" s="564">
        <v>38446</v>
      </c>
      <c r="R3065" s="564"/>
      <c r="S3065" s="564" t="s">
        <v>31442</v>
      </c>
    </row>
    <row r="3066" spans="1:19" x14ac:dyDescent="0.35">
      <c r="A3066" s="562">
        <v>471</v>
      </c>
      <c r="B3066" s="563" t="s">
        <v>484</v>
      </c>
      <c r="C3066" s="563" t="s">
        <v>16255</v>
      </c>
      <c r="D3066" s="563" t="s">
        <v>16333</v>
      </c>
      <c r="E3066" s="563" t="s">
        <v>16331</v>
      </c>
      <c r="F3066" s="563" t="s">
        <v>16332</v>
      </c>
      <c r="G3066" s="563" t="s">
        <v>16324</v>
      </c>
      <c r="H3066" s="563" t="s">
        <v>1277</v>
      </c>
      <c r="I3066" s="563" t="s">
        <v>26690</v>
      </c>
      <c r="J3066" s="563" t="s">
        <v>109</v>
      </c>
      <c r="K3066" s="563" t="s">
        <v>24001</v>
      </c>
      <c r="L3066" s="563" t="s">
        <v>24001</v>
      </c>
      <c r="M3066" s="563" t="s">
        <v>24001</v>
      </c>
      <c r="N3066" s="563" t="s">
        <v>24001</v>
      </c>
      <c r="O3066" s="564" t="s">
        <v>24001</v>
      </c>
      <c r="P3066" s="564" t="s">
        <v>24001</v>
      </c>
      <c r="Q3066" s="564">
        <v>33148</v>
      </c>
      <c r="R3066" s="564"/>
      <c r="S3066" s="564" t="s">
        <v>31443</v>
      </c>
    </row>
    <row r="3067" spans="1:19" x14ac:dyDescent="0.35">
      <c r="A3067" s="559">
        <v>472</v>
      </c>
      <c r="B3067" s="563" t="s">
        <v>484</v>
      </c>
      <c r="C3067" s="563" t="s">
        <v>16255</v>
      </c>
      <c r="D3067" s="563" t="s">
        <v>16336</v>
      </c>
      <c r="E3067" s="563" t="s">
        <v>24001</v>
      </c>
      <c r="F3067" s="563" t="s">
        <v>16334</v>
      </c>
      <c r="G3067" s="563" t="s">
        <v>16324</v>
      </c>
      <c r="H3067" s="563" t="s">
        <v>16335</v>
      </c>
      <c r="I3067" s="563" t="s">
        <v>26690</v>
      </c>
      <c r="J3067" s="563" t="s">
        <v>109</v>
      </c>
      <c r="K3067" s="563" t="s">
        <v>24001</v>
      </c>
      <c r="L3067" s="563" t="s">
        <v>24001</v>
      </c>
      <c r="M3067" s="563" t="s">
        <v>24001</v>
      </c>
      <c r="N3067" s="563" t="s">
        <v>24001</v>
      </c>
      <c r="O3067" s="564" t="s">
        <v>24001</v>
      </c>
      <c r="P3067" s="564" t="s">
        <v>24001</v>
      </c>
      <c r="Q3067" s="564">
        <v>38446</v>
      </c>
      <c r="R3067" s="564"/>
      <c r="S3067" s="564" t="s">
        <v>31444</v>
      </c>
    </row>
    <row r="3068" spans="1:19" x14ac:dyDescent="0.35">
      <c r="A3068" s="559">
        <v>473</v>
      </c>
      <c r="B3068" s="563" t="s">
        <v>484</v>
      </c>
      <c r="C3068" s="563" t="s">
        <v>16255</v>
      </c>
      <c r="D3068" s="563" t="s">
        <v>16338</v>
      </c>
      <c r="E3068" s="563" t="s">
        <v>16324</v>
      </c>
      <c r="F3068" s="563" t="s">
        <v>16337</v>
      </c>
      <c r="G3068" s="563" t="s">
        <v>16324</v>
      </c>
      <c r="H3068" s="563" t="s">
        <v>55</v>
      </c>
      <c r="I3068" s="563" t="s">
        <v>26690</v>
      </c>
      <c r="J3068" s="563" t="s">
        <v>109</v>
      </c>
      <c r="K3068" s="563" t="s">
        <v>24001</v>
      </c>
      <c r="L3068" s="563" t="s">
        <v>24001</v>
      </c>
      <c r="M3068" s="563" t="s">
        <v>24001</v>
      </c>
      <c r="N3068" s="563" t="s">
        <v>24001</v>
      </c>
      <c r="O3068" s="564" t="s">
        <v>24001</v>
      </c>
      <c r="P3068" s="564" t="s">
        <v>24001</v>
      </c>
      <c r="Q3068" s="564">
        <v>33148</v>
      </c>
      <c r="R3068" s="564"/>
      <c r="S3068" s="564" t="s">
        <v>16338</v>
      </c>
    </row>
    <row r="3069" spans="1:19" x14ac:dyDescent="0.35">
      <c r="A3069" s="562">
        <v>474</v>
      </c>
      <c r="B3069" s="563" t="s">
        <v>484</v>
      </c>
      <c r="C3069" s="563" t="s">
        <v>16255</v>
      </c>
      <c r="D3069" s="563" t="s">
        <v>16342</v>
      </c>
      <c r="E3069" s="563" t="s">
        <v>16339</v>
      </c>
      <c r="F3069" s="563" t="s">
        <v>16340</v>
      </c>
      <c r="G3069" s="563" t="s">
        <v>16324</v>
      </c>
      <c r="H3069" s="563" t="s">
        <v>16341</v>
      </c>
      <c r="I3069" s="563" t="s">
        <v>26690</v>
      </c>
      <c r="J3069" s="563" t="s">
        <v>109</v>
      </c>
      <c r="K3069" s="563" t="s">
        <v>24001</v>
      </c>
      <c r="L3069" s="563" t="s">
        <v>24001</v>
      </c>
      <c r="M3069" s="563" t="s">
        <v>24001</v>
      </c>
      <c r="N3069" s="563" t="s">
        <v>24001</v>
      </c>
      <c r="O3069" s="564" t="s">
        <v>24001</v>
      </c>
      <c r="P3069" s="564" t="s">
        <v>24001</v>
      </c>
      <c r="Q3069" s="564">
        <v>33148</v>
      </c>
      <c r="R3069" s="564"/>
      <c r="S3069" s="564" t="s">
        <v>31445</v>
      </c>
    </row>
    <row r="3070" spans="1:19" x14ac:dyDescent="0.35">
      <c r="A3070" s="559">
        <v>1224</v>
      </c>
      <c r="B3070" s="563" t="s">
        <v>484</v>
      </c>
      <c r="C3070" s="563" t="s">
        <v>28929</v>
      </c>
      <c r="D3070" s="563" t="s">
        <v>17779</v>
      </c>
      <c r="E3070" s="563" t="s">
        <v>17776</v>
      </c>
      <c r="F3070" s="563" t="s">
        <v>17777</v>
      </c>
      <c r="G3070" s="563" t="s">
        <v>17778</v>
      </c>
      <c r="H3070" s="563" t="s">
        <v>11960</v>
      </c>
      <c r="I3070" s="563" t="s">
        <v>26690</v>
      </c>
      <c r="J3070" s="563" t="s">
        <v>24001</v>
      </c>
      <c r="K3070" s="563" t="s">
        <v>24001</v>
      </c>
      <c r="L3070" s="563" t="s">
        <v>24001</v>
      </c>
      <c r="M3070" s="563" t="s">
        <v>24001</v>
      </c>
      <c r="N3070" s="563" t="s">
        <v>24001</v>
      </c>
      <c r="O3070" s="564" t="s">
        <v>24001</v>
      </c>
      <c r="P3070" s="564" t="s">
        <v>24001</v>
      </c>
      <c r="Q3070" s="564">
        <v>33148</v>
      </c>
      <c r="R3070" s="564"/>
      <c r="S3070" s="564" t="s">
        <v>31446</v>
      </c>
    </row>
    <row r="3071" spans="1:19" x14ac:dyDescent="0.35">
      <c r="A3071" s="559">
        <v>1225</v>
      </c>
      <c r="B3071" s="563" t="s">
        <v>484</v>
      </c>
      <c r="C3071" s="563" t="s">
        <v>28929</v>
      </c>
      <c r="D3071" s="563" t="s">
        <v>17782</v>
      </c>
      <c r="E3071" s="563" t="s">
        <v>24001</v>
      </c>
      <c r="F3071" s="563" t="s">
        <v>17780</v>
      </c>
      <c r="G3071" s="563" t="s">
        <v>17781</v>
      </c>
      <c r="H3071" s="563" t="s">
        <v>4235</v>
      </c>
      <c r="I3071" s="563" t="s">
        <v>26690</v>
      </c>
      <c r="J3071" s="563" t="s">
        <v>24001</v>
      </c>
      <c r="K3071" s="563" t="s">
        <v>24001</v>
      </c>
      <c r="L3071" s="563" t="s">
        <v>24001</v>
      </c>
      <c r="M3071" s="563" t="s">
        <v>24001</v>
      </c>
      <c r="N3071" s="563" t="s">
        <v>24001</v>
      </c>
      <c r="O3071" s="564" t="s">
        <v>24001</v>
      </c>
      <c r="P3071" s="564" t="s">
        <v>24001</v>
      </c>
      <c r="Q3071" s="564">
        <v>33148</v>
      </c>
      <c r="R3071" s="564"/>
      <c r="S3071" s="564" t="s">
        <v>31447</v>
      </c>
    </row>
    <row r="3072" spans="1:19" x14ac:dyDescent="0.35">
      <c r="A3072" s="562">
        <v>1226</v>
      </c>
      <c r="B3072" s="563" t="s">
        <v>484</v>
      </c>
      <c r="C3072" s="563" t="s">
        <v>28929</v>
      </c>
      <c r="D3072" s="563" t="s">
        <v>17786</v>
      </c>
      <c r="E3072" s="563" t="s">
        <v>17783</v>
      </c>
      <c r="F3072" s="563" t="s">
        <v>17784</v>
      </c>
      <c r="G3072" s="563" t="s">
        <v>17781</v>
      </c>
      <c r="H3072" s="563" t="s">
        <v>17785</v>
      </c>
      <c r="I3072" s="563" t="s">
        <v>26690</v>
      </c>
      <c r="J3072" s="563" t="s">
        <v>24001</v>
      </c>
      <c r="K3072" s="563" t="s">
        <v>24001</v>
      </c>
      <c r="L3072" s="563" t="s">
        <v>24001</v>
      </c>
      <c r="M3072" s="563" t="s">
        <v>24001</v>
      </c>
      <c r="N3072" s="563" t="s">
        <v>24001</v>
      </c>
      <c r="O3072" s="564" t="s">
        <v>24001</v>
      </c>
      <c r="P3072" s="564" t="s">
        <v>24001</v>
      </c>
      <c r="Q3072" s="564">
        <v>33148</v>
      </c>
      <c r="R3072" s="564"/>
      <c r="S3072" s="564" t="s">
        <v>31448</v>
      </c>
    </row>
    <row r="3073" spans="1:19" x14ac:dyDescent="0.35">
      <c r="A3073" s="559">
        <v>1227</v>
      </c>
      <c r="B3073" s="563" t="s">
        <v>484</v>
      </c>
      <c r="C3073" s="563" t="s">
        <v>28929</v>
      </c>
      <c r="D3073" s="563" t="s">
        <v>17789</v>
      </c>
      <c r="E3073" s="563" t="s">
        <v>17787</v>
      </c>
      <c r="F3073" s="563" t="s">
        <v>17788</v>
      </c>
      <c r="G3073" s="563" t="s">
        <v>17781</v>
      </c>
      <c r="H3073" s="563" t="s">
        <v>55</v>
      </c>
      <c r="I3073" s="563" t="s">
        <v>26690</v>
      </c>
      <c r="J3073" s="563" t="s">
        <v>24001</v>
      </c>
      <c r="K3073" s="563" t="s">
        <v>24001</v>
      </c>
      <c r="L3073" s="563" t="s">
        <v>24001</v>
      </c>
      <c r="M3073" s="563" t="s">
        <v>24001</v>
      </c>
      <c r="N3073" s="563" t="s">
        <v>24001</v>
      </c>
      <c r="O3073" s="564" t="s">
        <v>24001</v>
      </c>
      <c r="P3073" s="564" t="s">
        <v>24001</v>
      </c>
      <c r="Q3073" s="564">
        <v>33148</v>
      </c>
      <c r="R3073" s="564"/>
      <c r="S3073" s="564" t="s">
        <v>17789</v>
      </c>
    </row>
    <row r="3074" spans="1:19" x14ac:dyDescent="0.35">
      <c r="A3074" s="559">
        <v>1228</v>
      </c>
      <c r="B3074" s="563" t="s">
        <v>484</v>
      </c>
      <c r="C3074" s="563" t="s">
        <v>28929</v>
      </c>
      <c r="D3074" s="563" t="s">
        <v>17793</v>
      </c>
      <c r="E3074" s="563" t="s">
        <v>17790</v>
      </c>
      <c r="F3074" s="563" t="s">
        <v>17791</v>
      </c>
      <c r="G3074" s="563" t="s">
        <v>17781</v>
      </c>
      <c r="H3074" s="563" t="s">
        <v>17792</v>
      </c>
      <c r="I3074" s="563" t="s">
        <v>26690</v>
      </c>
      <c r="J3074" s="563" t="s">
        <v>24001</v>
      </c>
      <c r="K3074" s="563" t="s">
        <v>24001</v>
      </c>
      <c r="L3074" s="563" t="s">
        <v>24001</v>
      </c>
      <c r="M3074" s="563" t="s">
        <v>24001</v>
      </c>
      <c r="N3074" s="563" t="s">
        <v>24001</v>
      </c>
      <c r="O3074" s="564" t="s">
        <v>24001</v>
      </c>
      <c r="P3074" s="564" t="s">
        <v>24001</v>
      </c>
      <c r="Q3074" s="564">
        <v>33148</v>
      </c>
      <c r="R3074" s="564"/>
      <c r="S3074" s="564" t="s">
        <v>31449</v>
      </c>
    </row>
    <row r="3075" spans="1:19" x14ac:dyDescent="0.35">
      <c r="A3075" s="562">
        <v>5972</v>
      </c>
      <c r="B3075" s="563" t="s">
        <v>43</v>
      </c>
      <c r="C3075" s="563" t="s">
        <v>80</v>
      </c>
      <c r="D3075" s="563" t="s">
        <v>84</v>
      </c>
      <c r="E3075" s="563" t="s">
        <v>24001</v>
      </c>
      <c r="F3075" s="563" t="s">
        <v>81</v>
      </c>
      <c r="G3075" s="563" t="s">
        <v>82</v>
      </c>
      <c r="H3075" s="563" t="s">
        <v>83</v>
      </c>
      <c r="I3075" s="563" t="s">
        <v>26690</v>
      </c>
      <c r="J3075" s="563" t="s">
        <v>24001</v>
      </c>
      <c r="K3075" s="563" t="s">
        <v>24001</v>
      </c>
      <c r="L3075" s="563" t="s">
        <v>24001</v>
      </c>
      <c r="M3075" s="563" t="s">
        <v>24001</v>
      </c>
      <c r="N3075" s="563" t="s">
        <v>24001</v>
      </c>
      <c r="O3075" s="564" t="s">
        <v>24001</v>
      </c>
      <c r="P3075" s="564" t="s">
        <v>24001</v>
      </c>
      <c r="Q3075" s="564">
        <v>38897</v>
      </c>
      <c r="R3075" s="564"/>
      <c r="S3075" s="564" t="s">
        <v>31450</v>
      </c>
    </row>
    <row r="3076" spans="1:19" x14ac:dyDescent="0.35">
      <c r="A3076" s="559">
        <v>5973</v>
      </c>
      <c r="B3076" s="563" t="s">
        <v>43</v>
      </c>
      <c r="C3076" s="563" t="s">
        <v>80</v>
      </c>
      <c r="D3076" s="563" t="s">
        <v>87</v>
      </c>
      <c r="E3076" s="563" t="s">
        <v>85</v>
      </c>
      <c r="F3076" s="563" t="s">
        <v>86</v>
      </c>
      <c r="G3076" s="563" t="s">
        <v>82</v>
      </c>
      <c r="H3076" s="563" t="s">
        <v>78</v>
      </c>
      <c r="I3076" s="563" t="s">
        <v>26691</v>
      </c>
      <c r="J3076" s="563" t="s">
        <v>24001</v>
      </c>
      <c r="K3076" s="563" t="s">
        <v>24001</v>
      </c>
      <c r="L3076" s="563" t="s">
        <v>24001</v>
      </c>
      <c r="M3076" s="563" t="s">
        <v>24001</v>
      </c>
      <c r="N3076" s="563" t="s">
        <v>24001</v>
      </c>
      <c r="O3076" s="564" t="s">
        <v>24001</v>
      </c>
      <c r="P3076" s="564" t="s">
        <v>24001</v>
      </c>
      <c r="Q3076" s="564">
        <v>34284</v>
      </c>
      <c r="R3076" s="564">
        <v>34288</v>
      </c>
      <c r="S3076" s="564" t="s">
        <v>31451</v>
      </c>
    </row>
    <row r="3077" spans="1:19" x14ac:dyDescent="0.35">
      <c r="A3077" s="559">
        <v>5974</v>
      </c>
      <c r="B3077" s="563" t="s">
        <v>43</v>
      </c>
      <c r="C3077" s="563" t="s">
        <v>80</v>
      </c>
      <c r="D3077" s="563" t="s">
        <v>90</v>
      </c>
      <c r="E3077" s="563" t="s">
        <v>88</v>
      </c>
      <c r="F3077" s="563" t="s">
        <v>89</v>
      </c>
      <c r="G3077" s="563" t="s">
        <v>82</v>
      </c>
      <c r="H3077" s="563" t="s">
        <v>78</v>
      </c>
      <c r="I3077" s="563" t="s">
        <v>26692</v>
      </c>
      <c r="J3077" s="563" t="s">
        <v>24001</v>
      </c>
      <c r="K3077" s="563" t="s">
        <v>24001</v>
      </c>
      <c r="L3077" s="563" t="s">
        <v>24001</v>
      </c>
      <c r="M3077" s="563" t="s">
        <v>24001</v>
      </c>
      <c r="N3077" s="563" t="s">
        <v>24001</v>
      </c>
      <c r="O3077" s="564" t="s">
        <v>24001</v>
      </c>
      <c r="P3077" s="564" t="s">
        <v>24001</v>
      </c>
      <c r="Q3077" s="564">
        <v>34050</v>
      </c>
      <c r="R3077" s="564"/>
      <c r="S3077" s="564" t="s">
        <v>31452</v>
      </c>
    </row>
    <row r="3078" spans="1:19" x14ac:dyDescent="0.35">
      <c r="A3078" s="562">
        <v>5975</v>
      </c>
      <c r="B3078" s="563" t="s">
        <v>43</v>
      </c>
      <c r="C3078" s="563" t="s">
        <v>80</v>
      </c>
      <c r="D3078" s="563" t="s">
        <v>92</v>
      </c>
      <c r="E3078" s="563" t="s">
        <v>85</v>
      </c>
      <c r="F3078" s="563" t="s">
        <v>91</v>
      </c>
      <c r="G3078" s="563" t="s">
        <v>82</v>
      </c>
      <c r="H3078" s="563" t="s">
        <v>78</v>
      </c>
      <c r="I3078" s="563" t="s">
        <v>26693</v>
      </c>
      <c r="J3078" s="563" t="s">
        <v>24001</v>
      </c>
      <c r="K3078" s="563" t="s">
        <v>62</v>
      </c>
      <c r="L3078" s="563" t="s">
        <v>24001</v>
      </c>
      <c r="M3078" s="563" t="s">
        <v>24001</v>
      </c>
      <c r="N3078" s="563" t="s">
        <v>24001</v>
      </c>
      <c r="O3078" s="564" t="s">
        <v>24001</v>
      </c>
      <c r="P3078" s="564" t="s">
        <v>24001</v>
      </c>
      <c r="Q3078" s="564">
        <v>34050</v>
      </c>
      <c r="R3078" s="564"/>
      <c r="S3078" s="564" t="s">
        <v>31453</v>
      </c>
    </row>
    <row r="3079" spans="1:19" x14ac:dyDescent="0.35">
      <c r="A3079" s="559">
        <v>5976</v>
      </c>
      <c r="B3079" s="563" t="s">
        <v>43</v>
      </c>
      <c r="C3079" s="563" t="s">
        <v>80</v>
      </c>
      <c r="D3079" s="563" t="s">
        <v>96</v>
      </c>
      <c r="E3079" s="563" t="s">
        <v>93</v>
      </c>
      <c r="F3079" s="563" t="s">
        <v>94</v>
      </c>
      <c r="G3079" s="563" t="s">
        <v>82</v>
      </c>
      <c r="H3079" s="563" t="s">
        <v>95</v>
      </c>
      <c r="I3079" s="563" t="s">
        <v>26690</v>
      </c>
      <c r="J3079" s="563" t="s">
        <v>24001</v>
      </c>
      <c r="K3079" s="563" t="s">
        <v>24001</v>
      </c>
      <c r="L3079" s="563" t="s">
        <v>24001</v>
      </c>
      <c r="M3079" s="563" t="s">
        <v>24001</v>
      </c>
      <c r="N3079" s="563" t="s">
        <v>24001</v>
      </c>
      <c r="O3079" s="564" t="s">
        <v>24001</v>
      </c>
      <c r="P3079" s="564" t="s">
        <v>24001</v>
      </c>
      <c r="Q3079" s="564">
        <v>33148</v>
      </c>
      <c r="R3079" s="564"/>
      <c r="S3079" s="564" t="s">
        <v>31454</v>
      </c>
    </row>
    <row r="3080" spans="1:19" x14ac:dyDescent="0.35">
      <c r="A3080" s="559">
        <v>5977</v>
      </c>
      <c r="B3080" s="563" t="s">
        <v>43</v>
      </c>
      <c r="C3080" s="563" t="s">
        <v>80</v>
      </c>
      <c r="D3080" s="563" t="s">
        <v>98</v>
      </c>
      <c r="E3080" s="563" t="s">
        <v>88</v>
      </c>
      <c r="F3080" s="563" t="s">
        <v>97</v>
      </c>
      <c r="G3080" s="563" t="s">
        <v>82</v>
      </c>
      <c r="H3080" s="563" t="s">
        <v>55</v>
      </c>
      <c r="I3080" s="563" t="s">
        <v>26690</v>
      </c>
      <c r="J3080" s="563" t="s">
        <v>24001</v>
      </c>
      <c r="K3080" s="563" t="s">
        <v>24001</v>
      </c>
      <c r="L3080" s="563" t="s">
        <v>24001</v>
      </c>
      <c r="M3080" s="563" t="s">
        <v>24001</v>
      </c>
      <c r="N3080" s="563" t="s">
        <v>24001</v>
      </c>
      <c r="O3080" s="564" t="s">
        <v>24001</v>
      </c>
      <c r="P3080" s="564" t="s">
        <v>24001</v>
      </c>
      <c r="Q3080" s="564">
        <v>33148</v>
      </c>
      <c r="R3080" s="564"/>
      <c r="S3080" s="564" t="s">
        <v>98</v>
      </c>
    </row>
    <row r="3081" spans="1:19" x14ac:dyDescent="0.35">
      <c r="A3081" s="562">
        <v>5469</v>
      </c>
      <c r="B3081" s="563" t="s">
        <v>484</v>
      </c>
      <c r="C3081" s="563" t="s">
        <v>28883</v>
      </c>
      <c r="D3081" s="563" t="s">
        <v>14260</v>
      </c>
      <c r="E3081" s="563" t="s">
        <v>14256</v>
      </c>
      <c r="F3081" s="563" t="s">
        <v>14257</v>
      </c>
      <c r="G3081" s="563" t="s">
        <v>14258</v>
      </c>
      <c r="H3081" s="563" t="s">
        <v>14259</v>
      </c>
      <c r="I3081" s="563" t="s">
        <v>26690</v>
      </c>
      <c r="J3081" s="563" t="s">
        <v>24001</v>
      </c>
      <c r="K3081" s="563" t="s">
        <v>24001</v>
      </c>
      <c r="L3081" s="563" t="s">
        <v>24001</v>
      </c>
      <c r="M3081" s="563" t="s">
        <v>24001</v>
      </c>
      <c r="N3081" s="563" t="s">
        <v>24001</v>
      </c>
      <c r="O3081" s="564" t="s">
        <v>24001</v>
      </c>
      <c r="P3081" s="564" t="s">
        <v>24001</v>
      </c>
      <c r="Q3081" s="564">
        <v>33148</v>
      </c>
      <c r="R3081" s="564"/>
      <c r="S3081" s="564" t="s">
        <v>31455</v>
      </c>
    </row>
    <row r="3082" spans="1:19" x14ac:dyDescent="0.35">
      <c r="A3082" s="559">
        <v>817</v>
      </c>
      <c r="B3082" s="563" t="s">
        <v>484</v>
      </c>
      <c r="C3082" s="563" t="s">
        <v>18666</v>
      </c>
      <c r="D3082" s="563" t="s">
        <v>19006</v>
      </c>
      <c r="E3082" s="563" t="s">
        <v>19003</v>
      </c>
      <c r="F3082" s="563" t="s">
        <v>19004</v>
      </c>
      <c r="G3082" s="563" t="s">
        <v>19005</v>
      </c>
      <c r="H3082" s="563" t="s">
        <v>15168</v>
      </c>
      <c r="I3082" s="563" t="s">
        <v>26690</v>
      </c>
      <c r="J3082" s="563" t="s">
        <v>24001</v>
      </c>
      <c r="K3082" s="563" t="s">
        <v>24001</v>
      </c>
      <c r="L3082" s="563" t="s">
        <v>24001</v>
      </c>
      <c r="M3082" s="563" t="s">
        <v>24001</v>
      </c>
      <c r="N3082" s="563" t="s">
        <v>24001</v>
      </c>
      <c r="O3082" s="564" t="s">
        <v>24001</v>
      </c>
      <c r="P3082" s="564" t="s">
        <v>24001</v>
      </c>
      <c r="Q3082" s="564">
        <v>33148</v>
      </c>
      <c r="R3082" s="564"/>
      <c r="S3082" s="564" t="s">
        <v>31456</v>
      </c>
    </row>
    <row r="3083" spans="1:19" x14ac:dyDescent="0.35">
      <c r="A3083" s="559">
        <v>818</v>
      </c>
      <c r="B3083" s="563" t="s">
        <v>484</v>
      </c>
      <c r="C3083" s="563" t="s">
        <v>18666</v>
      </c>
      <c r="D3083" s="563" t="s">
        <v>19009</v>
      </c>
      <c r="E3083" s="563" t="s">
        <v>19007</v>
      </c>
      <c r="F3083" s="563" t="s">
        <v>19008</v>
      </c>
      <c r="G3083" s="563" t="s">
        <v>19005</v>
      </c>
      <c r="H3083" s="563" t="s">
        <v>12367</v>
      </c>
      <c r="I3083" s="563" t="s">
        <v>26690</v>
      </c>
      <c r="J3083" s="563" t="s">
        <v>24001</v>
      </c>
      <c r="K3083" s="563" t="s">
        <v>24001</v>
      </c>
      <c r="L3083" s="563" t="s">
        <v>24001</v>
      </c>
      <c r="M3083" s="563" t="s">
        <v>24001</v>
      </c>
      <c r="N3083" s="563" t="s">
        <v>24001</v>
      </c>
      <c r="O3083" s="564" t="s">
        <v>24001</v>
      </c>
      <c r="P3083" s="564" t="s">
        <v>24001</v>
      </c>
      <c r="Q3083" s="564">
        <v>33148</v>
      </c>
      <c r="R3083" s="564"/>
      <c r="S3083" s="564" t="s">
        <v>31457</v>
      </c>
    </row>
    <row r="3084" spans="1:19" x14ac:dyDescent="0.35">
      <c r="A3084" s="562">
        <v>819</v>
      </c>
      <c r="B3084" s="563" t="s">
        <v>484</v>
      </c>
      <c r="C3084" s="563" t="s">
        <v>18666</v>
      </c>
      <c r="D3084" s="563" t="s">
        <v>19013</v>
      </c>
      <c r="E3084" s="563" t="s">
        <v>19010</v>
      </c>
      <c r="F3084" s="563" t="s">
        <v>19011</v>
      </c>
      <c r="G3084" s="563" t="s">
        <v>19005</v>
      </c>
      <c r="H3084" s="563" t="s">
        <v>19012</v>
      </c>
      <c r="I3084" s="563" t="s">
        <v>26690</v>
      </c>
      <c r="J3084" s="563" t="s">
        <v>24001</v>
      </c>
      <c r="K3084" s="563" t="s">
        <v>24001</v>
      </c>
      <c r="L3084" s="563" t="s">
        <v>24001</v>
      </c>
      <c r="M3084" s="563" t="s">
        <v>24001</v>
      </c>
      <c r="N3084" s="563" t="s">
        <v>24001</v>
      </c>
      <c r="O3084" s="564" t="s">
        <v>24001</v>
      </c>
      <c r="P3084" s="564" t="s">
        <v>24001</v>
      </c>
      <c r="Q3084" s="564">
        <v>33148</v>
      </c>
      <c r="R3084" s="564"/>
      <c r="S3084" s="564" t="s">
        <v>31458</v>
      </c>
    </row>
    <row r="3085" spans="1:19" x14ac:dyDescent="0.35">
      <c r="A3085" s="559">
        <v>820</v>
      </c>
      <c r="B3085" s="563" t="s">
        <v>484</v>
      </c>
      <c r="C3085" s="563" t="s">
        <v>18666</v>
      </c>
      <c r="D3085" s="563" t="s">
        <v>19017</v>
      </c>
      <c r="E3085" s="563" t="s">
        <v>19014</v>
      </c>
      <c r="F3085" s="563" t="s">
        <v>19015</v>
      </c>
      <c r="G3085" s="563" t="s">
        <v>19005</v>
      </c>
      <c r="H3085" s="563" t="s">
        <v>19016</v>
      </c>
      <c r="I3085" s="563" t="s">
        <v>26690</v>
      </c>
      <c r="J3085" s="563" t="s">
        <v>24001</v>
      </c>
      <c r="K3085" s="563" t="s">
        <v>24001</v>
      </c>
      <c r="L3085" s="563" t="s">
        <v>24001</v>
      </c>
      <c r="M3085" s="563" t="s">
        <v>24001</v>
      </c>
      <c r="N3085" s="563" t="s">
        <v>24001</v>
      </c>
      <c r="O3085" s="564" t="s">
        <v>24001</v>
      </c>
      <c r="P3085" s="564" t="s">
        <v>24001</v>
      </c>
      <c r="Q3085" s="564">
        <v>33148</v>
      </c>
      <c r="R3085" s="564"/>
      <c r="S3085" s="564" t="s">
        <v>31459</v>
      </c>
    </row>
    <row r="3086" spans="1:19" x14ac:dyDescent="0.35">
      <c r="A3086" s="559">
        <v>821</v>
      </c>
      <c r="B3086" s="563" t="s">
        <v>484</v>
      </c>
      <c r="C3086" s="563" t="s">
        <v>18666</v>
      </c>
      <c r="D3086" s="563" t="s">
        <v>19022</v>
      </c>
      <c r="E3086" s="563" t="s">
        <v>19020</v>
      </c>
      <c r="F3086" s="563" t="s">
        <v>19021</v>
      </c>
      <c r="G3086" s="563" t="s">
        <v>19005</v>
      </c>
      <c r="H3086" s="563" t="s">
        <v>7062</v>
      </c>
      <c r="I3086" s="563" t="s">
        <v>26690</v>
      </c>
      <c r="J3086" s="563" t="s">
        <v>109</v>
      </c>
      <c r="K3086" s="563" t="s">
        <v>24001</v>
      </c>
      <c r="L3086" s="563" t="s">
        <v>24001</v>
      </c>
      <c r="M3086" s="563" t="s">
        <v>24001</v>
      </c>
      <c r="N3086" s="563" t="s">
        <v>24001</v>
      </c>
      <c r="O3086" s="564" t="s">
        <v>24001</v>
      </c>
      <c r="P3086" s="564" t="s">
        <v>24001</v>
      </c>
      <c r="Q3086" s="564">
        <v>33148</v>
      </c>
      <c r="R3086" s="564"/>
      <c r="S3086" s="564" t="s">
        <v>31460</v>
      </c>
    </row>
    <row r="3087" spans="1:19" x14ac:dyDescent="0.35">
      <c r="A3087" s="562">
        <v>822</v>
      </c>
      <c r="B3087" s="563" t="s">
        <v>484</v>
      </c>
      <c r="C3087" s="563" t="s">
        <v>18666</v>
      </c>
      <c r="D3087" s="563" t="s">
        <v>19025</v>
      </c>
      <c r="E3087" s="563" t="s">
        <v>19023</v>
      </c>
      <c r="F3087" s="563" t="s">
        <v>19024</v>
      </c>
      <c r="G3087" s="563" t="s">
        <v>19005</v>
      </c>
      <c r="H3087" s="563" t="s">
        <v>17416</v>
      </c>
      <c r="I3087" s="563" t="s">
        <v>26690</v>
      </c>
      <c r="J3087" s="563" t="s">
        <v>24001</v>
      </c>
      <c r="K3087" s="563" t="s">
        <v>24001</v>
      </c>
      <c r="L3087" s="563" t="s">
        <v>24001</v>
      </c>
      <c r="M3087" s="563" t="s">
        <v>24001</v>
      </c>
      <c r="N3087" s="563" t="s">
        <v>24001</v>
      </c>
      <c r="O3087" s="564" t="s">
        <v>24001</v>
      </c>
      <c r="P3087" s="564" t="s">
        <v>24001</v>
      </c>
      <c r="Q3087" s="564">
        <v>34103</v>
      </c>
      <c r="R3087" s="564">
        <v>34103</v>
      </c>
      <c r="S3087" s="564" t="s">
        <v>31461</v>
      </c>
    </row>
    <row r="3088" spans="1:19" x14ac:dyDescent="0.35">
      <c r="A3088" s="559">
        <v>823</v>
      </c>
      <c r="B3088" s="563" t="s">
        <v>484</v>
      </c>
      <c r="C3088" s="563" t="s">
        <v>18666</v>
      </c>
      <c r="D3088" s="563" t="s">
        <v>24841</v>
      </c>
      <c r="E3088" s="563" t="s">
        <v>18896</v>
      </c>
      <c r="F3088" s="563" t="s">
        <v>18897</v>
      </c>
      <c r="G3088" s="563" t="s">
        <v>19005</v>
      </c>
      <c r="H3088" s="563" t="s">
        <v>24842</v>
      </c>
      <c r="I3088" s="563" t="s">
        <v>26690</v>
      </c>
      <c r="J3088" s="563" t="s">
        <v>109</v>
      </c>
      <c r="K3088" s="563" t="s">
        <v>24001</v>
      </c>
      <c r="L3088" s="563" t="s">
        <v>24001</v>
      </c>
      <c r="M3088" s="563" t="s">
        <v>24001</v>
      </c>
      <c r="N3088" s="563" t="s">
        <v>24001</v>
      </c>
      <c r="O3088" s="564" t="s">
        <v>24001</v>
      </c>
      <c r="P3088" s="564" t="s">
        <v>24001</v>
      </c>
      <c r="Q3088" s="564">
        <v>33148</v>
      </c>
      <c r="R3088" s="564">
        <v>43244.620868055601</v>
      </c>
      <c r="S3088" s="564" t="s">
        <v>31462</v>
      </c>
    </row>
    <row r="3089" spans="1:19" x14ac:dyDescent="0.35">
      <c r="A3089" s="559">
        <v>824</v>
      </c>
      <c r="B3089" s="563" t="s">
        <v>484</v>
      </c>
      <c r="C3089" s="563" t="s">
        <v>18666</v>
      </c>
      <c r="D3089" s="563" t="s">
        <v>19028</v>
      </c>
      <c r="E3089" s="563" t="s">
        <v>19026</v>
      </c>
      <c r="F3089" s="563" t="s">
        <v>19027</v>
      </c>
      <c r="G3089" s="563" t="s">
        <v>19005</v>
      </c>
      <c r="H3089" s="563" t="s">
        <v>747</v>
      </c>
      <c r="I3089" s="563" t="s">
        <v>26690</v>
      </c>
      <c r="J3089" s="563" t="s">
        <v>109</v>
      </c>
      <c r="K3089" s="563" t="s">
        <v>24001</v>
      </c>
      <c r="L3089" s="563" t="s">
        <v>24001</v>
      </c>
      <c r="M3089" s="563" t="s">
        <v>24001</v>
      </c>
      <c r="N3089" s="563" t="s">
        <v>24001</v>
      </c>
      <c r="O3089" s="564" t="s">
        <v>24001</v>
      </c>
      <c r="P3089" s="564" t="s">
        <v>24001</v>
      </c>
      <c r="Q3089" s="564">
        <v>33148</v>
      </c>
      <c r="R3089" s="564"/>
      <c r="S3089" s="564" t="s">
        <v>31463</v>
      </c>
    </row>
    <row r="3090" spans="1:19" x14ac:dyDescent="0.35">
      <c r="A3090" s="562">
        <v>825</v>
      </c>
      <c r="B3090" s="563" t="s">
        <v>484</v>
      </c>
      <c r="C3090" s="563" t="s">
        <v>18666</v>
      </c>
      <c r="D3090" s="563" t="s">
        <v>34640</v>
      </c>
      <c r="E3090" s="563" t="s">
        <v>19018</v>
      </c>
      <c r="F3090" s="563" t="s">
        <v>19019</v>
      </c>
      <c r="G3090" s="563" t="s">
        <v>19005</v>
      </c>
      <c r="H3090" s="563" t="s">
        <v>12945</v>
      </c>
      <c r="I3090" s="563" t="s">
        <v>26690</v>
      </c>
      <c r="J3090" s="563" t="s">
        <v>24001</v>
      </c>
      <c r="K3090" s="563" t="s">
        <v>24001</v>
      </c>
      <c r="L3090" s="563" t="s">
        <v>24001</v>
      </c>
      <c r="M3090" s="563" t="s">
        <v>24001</v>
      </c>
      <c r="N3090" s="563" t="s">
        <v>24001</v>
      </c>
      <c r="O3090" s="564" t="s">
        <v>24001</v>
      </c>
      <c r="P3090" s="564" t="s">
        <v>24001</v>
      </c>
      <c r="Q3090" s="564">
        <v>35780</v>
      </c>
      <c r="R3090" s="564">
        <v>46100.426319444399</v>
      </c>
      <c r="S3090" s="564" t="s">
        <v>34641</v>
      </c>
    </row>
    <row r="3091" spans="1:19" x14ac:dyDescent="0.35">
      <c r="A3091" s="559">
        <v>826</v>
      </c>
      <c r="B3091" s="563" t="s">
        <v>484</v>
      </c>
      <c r="C3091" s="563" t="s">
        <v>18666</v>
      </c>
      <c r="D3091" s="563" t="s">
        <v>19031</v>
      </c>
      <c r="E3091" s="563" t="s">
        <v>19029</v>
      </c>
      <c r="F3091" s="563" t="s">
        <v>19030</v>
      </c>
      <c r="G3091" s="563" t="s">
        <v>19005</v>
      </c>
      <c r="H3091" s="563" t="s">
        <v>2321</v>
      </c>
      <c r="I3091" s="563" t="s">
        <v>26690</v>
      </c>
      <c r="J3091" s="563" t="s">
        <v>24001</v>
      </c>
      <c r="K3091" s="563" t="s">
        <v>24001</v>
      </c>
      <c r="L3091" s="563" t="s">
        <v>24001</v>
      </c>
      <c r="M3091" s="563" t="s">
        <v>24001</v>
      </c>
      <c r="N3091" s="563" t="s">
        <v>24001</v>
      </c>
      <c r="O3091" s="564" t="s">
        <v>24001</v>
      </c>
      <c r="P3091" s="564" t="s">
        <v>24001</v>
      </c>
      <c r="Q3091" s="564">
        <v>33148</v>
      </c>
      <c r="R3091" s="564"/>
      <c r="S3091" s="564" t="s">
        <v>31464</v>
      </c>
    </row>
    <row r="3092" spans="1:19" x14ac:dyDescent="0.35">
      <c r="A3092" s="559">
        <v>827</v>
      </c>
      <c r="B3092" s="563" t="s">
        <v>484</v>
      </c>
      <c r="C3092" s="563" t="s">
        <v>18666</v>
      </c>
      <c r="D3092" s="563" t="s">
        <v>19035</v>
      </c>
      <c r="E3092" s="563" t="s">
        <v>19032</v>
      </c>
      <c r="F3092" s="563" t="s">
        <v>19033</v>
      </c>
      <c r="G3092" s="563" t="s">
        <v>19005</v>
      </c>
      <c r="H3092" s="563" t="s">
        <v>19034</v>
      </c>
      <c r="I3092" s="563" t="s">
        <v>26690</v>
      </c>
      <c r="J3092" s="563" t="s">
        <v>24001</v>
      </c>
      <c r="K3092" s="563" t="s">
        <v>154</v>
      </c>
      <c r="L3092" s="563" t="s">
        <v>24001</v>
      </c>
      <c r="M3092" s="563" t="s">
        <v>24001</v>
      </c>
      <c r="N3092" s="563" t="s">
        <v>24001</v>
      </c>
      <c r="O3092" s="564" t="s">
        <v>24001</v>
      </c>
      <c r="P3092" s="564" t="s">
        <v>24001</v>
      </c>
      <c r="Q3092" s="564">
        <v>33148</v>
      </c>
      <c r="R3092" s="564"/>
      <c r="S3092" s="564" t="s">
        <v>31465</v>
      </c>
    </row>
    <row r="3093" spans="1:19" x14ac:dyDescent="0.35">
      <c r="A3093" s="562">
        <v>828</v>
      </c>
      <c r="B3093" s="563" t="s">
        <v>484</v>
      </c>
      <c r="C3093" s="563" t="s">
        <v>18666</v>
      </c>
      <c r="D3093" s="563" t="s">
        <v>19037</v>
      </c>
      <c r="E3093" s="563" t="s">
        <v>18698</v>
      </c>
      <c r="F3093" s="563" t="s">
        <v>19036</v>
      </c>
      <c r="G3093" s="563" t="s">
        <v>19005</v>
      </c>
      <c r="H3093" s="563" t="s">
        <v>55</v>
      </c>
      <c r="I3093" s="563" t="s">
        <v>26690</v>
      </c>
      <c r="J3093" s="563" t="s">
        <v>24001</v>
      </c>
      <c r="K3093" s="563" t="s">
        <v>24001</v>
      </c>
      <c r="L3093" s="563" t="s">
        <v>24001</v>
      </c>
      <c r="M3093" s="563" t="s">
        <v>24001</v>
      </c>
      <c r="N3093" s="563" t="s">
        <v>24001</v>
      </c>
      <c r="O3093" s="564" t="s">
        <v>24001</v>
      </c>
      <c r="P3093" s="564" t="s">
        <v>24001</v>
      </c>
      <c r="Q3093" s="564">
        <v>33148</v>
      </c>
      <c r="R3093" s="564"/>
      <c r="S3093" s="564" t="s">
        <v>19037</v>
      </c>
    </row>
    <row r="3094" spans="1:19" x14ac:dyDescent="0.35">
      <c r="A3094" s="559">
        <v>829</v>
      </c>
      <c r="B3094" s="563" t="s">
        <v>484</v>
      </c>
      <c r="C3094" s="563" t="s">
        <v>18666</v>
      </c>
      <c r="D3094" s="563" t="s">
        <v>19040</v>
      </c>
      <c r="E3094" s="563" t="s">
        <v>19038</v>
      </c>
      <c r="F3094" s="563" t="s">
        <v>19039</v>
      </c>
      <c r="G3094" s="563" t="s">
        <v>19005</v>
      </c>
      <c r="H3094" s="563" t="s">
        <v>16115</v>
      </c>
      <c r="I3094" s="563" t="s">
        <v>26690</v>
      </c>
      <c r="J3094" s="563" t="s">
        <v>24001</v>
      </c>
      <c r="K3094" s="563" t="s">
        <v>24001</v>
      </c>
      <c r="L3094" s="563" t="s">
        <v>24001</v>
      </c>
      <c r="M3094" s="563" t="s">
        <v>24001</v>
      </c>
      <c r="N3094" s="563" t="s">
        <v>24001</v>
      </c>
      <c r="O3094" s="564" t="s">
        <v>24001</v>
      </c>
      <c r="P3094" s="564" t="s">
        <v>24001</v>
      </c>
      <c r="Q3094" s="564">
        <v>33148</v>
      </c>
      <c r="R3094" s="564"/>
      <c r="S3094" s="564" t="s">
        <v>31466</v>
      </c>
    </row>
    <row r="3095" spans="1:19" x14ac:dyDescent="0.35">
      <c r="A3095" s="559">
        <v>830</v>
      </c>
      <c r="B3095" s="563" t="s">
        <v>484</v>
      </c>
      <c r="C3095" s="563" t="s">
        <v>18666</v>
      </c>
      <c r="D3095" s="563" t="s">
        <v>19043</v>
      </c>
      <c r="E3095" s="563" t="s">
        <v>19018</v>
      </c>
      <c r="F3095" s="563" t="s">
        <v>19041</v>
      </c>
      <c r="G3095" s="563" t="s">
        <v>19005</v>
      </c>
      <c r="H3095" s="563" t="s">
        <v>19042</v>
      </c>
      <c r="I3095" s="563" t="s">
        <v>26690</v>
      </c>
      <c r="J3095" s="563" t="s">
        <v>24001</v>
      </c>
      <c r="K3095" s="563" t="s">
        <v>24001</v>
      </c>
      <c r="L3095" s="563" t="s">
        <v>24001</v>
      </c>
      <c r="M3095" s="563" t="s">
        <v>24001</v>
      </c>
      <c r="N3095" s="563" t="s">
        <v>24001</v>
      </c>
      <c r="O3095" s="564" t="s">
        <v>24001</v>
      </c>
      <c r="P3095" s="564" t="s">
        <v>24001</v>
      </c>
      <c r="Q3095" s="564">
        <v>35780</v>
      </c>
      <c r="R3095" s="564">
        <v>38762</v>
      </c>
      <c r="S3095" s="564" t="s">
        <v>31467</v>
      </c>
    </row>
    <row r="3096" spans="1:19" x14ac:dyDescent="0.35">
      <c r="A3096" s="562">
        <v>1626</v>
      </c>
      <c r="B3096" s="563" t="s">
        <v>484</v>
      </c>
      <c r="C3096" s="563" t="s">
        <v>727</v>
      </c>
      <c r="D3096" s="563" t="s">
        <v>1013</v>
      </c>
      <c r="E3096" s="563" t="s">
        <v>1009</v>
      </c>
      <c r="F3096" s="563" t="s">
        <v>1010</v>
      </c>
      <c r="G3096" s="563" t="s">
        <v>1011</v>
      </c>
      <c r="H3096" s="563" t="s">
        <v>1012</v>
      </c>
      <c r="I3096" s="563" t="s">
        <v>26690</v>
      </c>
      <c r="J3096" s="563" t="s">
        <v>24001</v>
      </c>
      <c r="K3096" s="563" t="s">
        <v>24001</v>
      </c>
      <c r="L3096" s="563" t="s">
        <v>24001</v>
      </c>
      <c r="M3096" s="563" t="s">
        <v>24001</v>
      </c>
      <c r="N3096" s="563" t="s">
        <v>24001</v>
      </c>
      <c r="O3096" s="564" t="s">
        <v>24001</v>
      </c>
      <c r="P3096" s="564" t="s">
        <v>24001</v>
      </c>
      <c r="Q3096" s="564">
        <v>33148</v>
      </c>
      <c r="R3096" s="564"/>
      <c r="S3096" s="564" t="s">
        <v>31468</v>
      </c>
    </row>
    <row r="3097" spans="1:19" x14ac:dyDescent="0.35">
      <c r="A3097" s="559">
        <v>1627</v>
      </c>
      <c r="B3097" s="563" t="s">
        <v>484</v>
      </c>
      <c r="C3097" s="563" t="s">
        <v>727</v>
      </c>
      <c r="D3097" s="563" t="s">
        <v>1016</v>
      </c>
      <c r="E3097" s="563" t="s">
        <v>24001</v>
      </c>
      <c r="F3097" s="563" t="s">
        <v>1014</v>
      </c>
      <c r="G3097" s="563" t="s">
        <v>1011</v>
      </c>
      <c r="H3097" s="563" t="s">
        <v>1015</v>
      </c>
      <c r="I3097" s="563" t="s">
        <v>26690</v>
      </c>
      <c r="J3097" s="563" t="s">
        <v>109</v>
      </c>
      <c r="K3097" s="563" t="s">
        <v>24001</v>
      </c>
      <c r="L3097" s="563" t="s">
        <v>24001</v>
      </c>
      <c r="M3097" s="563" t="s">
        <v>24001</v>
      </c>
      <c r="N3097" s="563" t="s">
        <v>24001</v>
      </c>
      <c r="O3097" s="564" t="s">
        <v>24001</v>
      </c>
      <c r="P3097" s="564" t="s">
        <v>24001</v>
      </c>
      <c r="Q3097" s="564">
        <v>40031</v>
      </c>
      <c r="R3097" s="564"/>
      <c r="S3097" s="564" t="s">
        <v>31469</v>
      </c>
    </row>
    <row r="3098" spans="1:19" x14ac:dyDescent="0.35">
      <c r="A3098" s="559">
        <v>1628</v>
      </c>
      <c r="B3098" s="563" t="s">
        <v>484</v>
      </c>
      <c r="C3098" s="563" t="s">
        <v>727</v>
      </c>
      <c r="D3098" s="563" t="s">
        <v>24843</v>
      </c>
      <c r="E3098" s="563" t="s">
        <v>14866</v>
      </c>
      <c r="F3098" s="563" t="s">
        <v>24844</v>
      </c>
      <c r="G3098" s="563" t="s">
        <v>1011</v>
      </c>
      <c r="H3098" s="563" t="s">
        <v>2280</v>
      </c>
      <c r="I3098" s="563" t="s">
        <v>26690</v>
      </c>
      <c r="J3098" s="563" t="s">
        <v>109</v>
      </c>
      <c r="K3098" s="563" t="s">
        <v>24001</v>
      </c>
      <c r="L3098" s="563" t="s">
        <v>24001</v>
      </c>
      <c r="M3098" s="563" t="s">
        <v>24001</v>
      </c>
      <c r="N3098" s="563" t="s">
        <v>24001</v>
      </c>
      <c r="O3098" s="564" t="s">
        <v>24001</v>
      </c>
      <c r="P3098" s="564" t="s">
        <v>24001</v>
      </c>
      <c r="Q3098" s="564">
        <v>43937</v>
      </c>
      <c r="R3098" s="564"/>
      <c r="S3098" s="564" t="s">
        <v>31470</v>
      </c>
    </row>
    <row r="3099" spans="1:19" x14ac:dyDescent="0.35">
      <c r="A3099" s="562">
        <v>5035</v>
      </c>
      <c r="B3099" s="563" t="s">
        <v>484</v>
      </c>
      <c r="C3099" s="563" t="s">
        <v>12833</v>
      </c>
      <c r="D3099" s="563" t="s">
        <v>12842</v>
      </c>
      <c r="E3099" s="563" t="s">
        <v>12838</v>
      </c>
      <c r="F3099" s="563" t="s">
        <v>12839</v>
      </c>
      <c r="G3099" s="563" t="s">
        <v>12840</v>
      </c>
      <c r="H3099" s="563" t="s">
        <v>12841</v>
      </c>
      <c r="I3099" s="563" t="s">
        <v>26751</v>
      </c>
      <c r="J3099" s="563" t="s">
        <v>24001</v>
      </c>
      <c r="K3099" s="563" t="s">
        <v>62</v>
      </c>
      <c r="L3099" s="563" t="s">
        <v>24001</v>
      </c>
      <c r="M3099" s="563" t="s">
        <v>24001</v>
      </c>
      <c r="N3099" s="563" t="s">
        <v>24001</v>
      </c>
      <c r="O3099" s="564" t="s">
        <v>24001</v>
      </c>
      <c r="P3099" s="564" t="s">
        <v>24001</v>
      </c>
      <c r="Q3099" s="564">
        <v>33148</v>
      </c>
      <c r="R3099" s="564">
        <v>33974</v>
      </c>
      <c r="S3099" s="564" t="s">
        <v>31471</v>
      </c>
    </row>
    <row r="3100" spans="1:19" x14ac:dyDescent="0.35">
      <c r="A3100" s="559">
        <v>5036</v>
      </c>
      <c r="B3100" s="563" t="s">
        <v>484</v>
      </c>
      <c r="C3100" s="563" t="s">
        <v>12833</v>
      </c>
      <c r="D3100" s="563" t="s">
        <v>12846</v>
      </c>
      <c r="E3100" s="563" t="s">
        <v>12843</v>
      </c>
      <c r="F3100" s="563" t="s">
        <v>12844</v>
      </c>
      <c r="G3100" s="563" t="s">
        <v>12840</v>
      </c>
      <c r="H3100" s="563" t="s">
        <v>12845</v>
      </c>
      <c r="I3100" s="563" t="s">
        <v>26690</v>
      </c>
      <c r="J3100" s="563" t="s">
        <v>24001</v>
      </c>
      <c r="K3100" s="563" t="s">
        <v>24001</v>
      </c>
      <c r="L3100" s="563" t="s">
        <v>24001</v>
      </c>
      <c r="M3100" s="563" t="s">
        <v>24001</v>
      </c>
      <c r="N3100" s="563" t="s">
        <v>24001</v>
      </c>
      <c r="O3100" s="564" t="s">
        <v>24001</v>
      </c>
      <c r="P3100" s="564" t="s">
        <v>24001</v>
      </c>
      <c r="Q3100" s="564">
        <v>33148</v>
      </c>
      <c r="R3100" s="564"/>
      <c r="S3100" s="564" t="s">
        <v>31472</v>
      </c>
    </row>
    <row r="3101" spans="1:19" x14ac:dyDescent="0.35">
      <c r="A3101" s="559">
        <v>5037</v>
      </c>
      <c r="B3101" s="563" t="s">
        <v>484</v>
      </c>
      <c r="C3101" s="563" t="s">
        <v>12833</v>
      </c>
      <c r="D3101" s="563" t="s">
        <v>12850</v>
      </c>
      <c r="E3101" s="563" t="s">
        <v>12847</v>
      </c>
      <c r="F3101" s="563" t="s">
        <v>12848</v>
      </c>
      <c r="G3101" s="563" t="s">
        <v>12840</v>
      </c>
      <c r="H3101" s="563" t="s">
        <v>12849</v>
      </c>
      <c r="I3101" s="563" t="s">
        <v>26690</v>
      </c>
      <c r="J3101" s="563" t="s">
        <v>24001</v>
      </c>
      <c r="K3101" s="563" t="s">
        <v>62</v>
      </c>
      <c r="L3101" s="563" t="s">
        <v>24001</v>
      </c>
      <c r="M3101" s="563" t="s">
        <v>24001</v>
      </c>
      <c r="N3101" s="563" t="s">
        <v>24001</v>
      </c>
      <c r="O3101" s="564" t="s">
        <v>24001</v>
      </c>
      <c r="P3101" s="564" t="s">
        <v>24001</v>
      </c>
      <c r="Q3101" s="564">
        <v>33148</v>
      </c>
      <c r="R3101" s="564"/>
      <c r="S3101" s="564" t="s">
        <v>31473</v>
      </c>
    </row>
    <row r="3102" spans="1:19" x14ac:dyDescent="0.35">
      <c r="A3102" s="562">
        <v>5038</v>
      </c>
      <c r="B3102" s="563" t="s">
        <v>484</v>
      </c>
      <c r="C3102" s="563" t="s">
        <v>12833</v>
      </c>
      <c r="D3102" s="563" t="s">
        <v>12853</v>
      </c>
      <c r="E3102" s="563" t="s">
        <v>12851</v>
      </c>
      <c r="F3102" s="563" t="s">
        <v>12852</v>
      </c>
      <c r="G3102" s="563" t="s">
        <v>12840</v>
      </c>
      <c r="H3102" s="563" t="s">
        <v>55</v>
      </c>
      <c r="I3102" s="563" t="s">
        <v>26690</v>
      </c>
      <c r="J3102" s="563" t="s">
        <v>24001</v>
      </c>
      <c r="K3102" s="563" t="s">
        <v>24001</v>
      </c>
      <c r="L3102" s="563" t="s">
        <v>24001</v>
      </c>
      <c r="M3102" s="563" t="s">
        <v>24001</v>
      </c>
      <c r="N3102" s="563" t="s">
        <v>24001</v>
      </c>
      <c r="O3102" s="564" t="s">
        <v>24001</v>
      </c>
      <c r="P3102" s="564" t="s">
        <v>24001</v>
      </c>
      <c r="Q3102" s="564">
        <v>33148</v>
      </c>
      <c r="R3102" s="564"/>
      <c r="S3102" s="564" t="s">
        <v>12853</v>
      </c>
    </row>
    <row r="3103" spans="1:19" x14ac:dyDescent="0.35">
      <c r="A3103" s="559">
        <v>2110</v>
      </c>
      <c r="B3103" s="563" t="s">
        <v>484</v>
      </c>
      <c r="C3103" s="563" t="s">
        <v>28698</v>
      </c>
      <c r="D3103" s="563" t="s">
        <v>5964</v>
      </c>
      <c r="E3103" s="563" t="s">
        <v>5961</v>
      </c>
      <c r="F3103" s="563" t="s">
        <v>5962</v>
      </c>
      <c r="G3103" s="563" t="s">
        <v>5963</v>
      </c>
      <c r="H3103" s="563" t="s">
        <v>2996</v>
      </c>
      <c r="I3103" s="563" t="s">
        <v>26690</v>
      </c>
      <c r="J3103" s="563" t="s">
        <v>24001</v>
      </c>
      <c r="K3103" s="563" t="s">
        <v>24001</v>
      </c>
      <c r="L3103" s="563" t="s">
        <v>24001</v>
      </c>
      <c r="M3103" s="563" t="s">
        <v>24001</v>
      </c>
      <c r="N3103" s="563" t="s">
        <v>24001</v>
      </c>
      <c r="O3103" s="564" t="s">
        <v>24001</v>
      </c>
      <c r="P3103" s="564" t="s">
        <v>24001</v>
      </c>
      <c r="Q3103" s="564">
        <v>33148</v>
      </c>
      <c r="R3103" s="564"/>
      <c r="S3103" s="564" t="s">
        <v>31474</v>
      </c>
    </row>
    <row r="3104" spans="1:19" x14ac:dyDescent="0.35">
      <c r="A3104" s="559">
        <v>2111</v>
      </c>
      <c r="B3104" s="563" t="s">
        <v>484</v>
      </c>
      <c r="C3104" s="563" t="s">
        <v>28698</v>
      </c>
      <c r="D3104" s="563" t="s">
        <v>5967</v>
      </c>
      <c r="E3104" s="563" t="s">
        <v>5965</v>
      </c>
      <c r="F3104" s="563" t="s">
        <v>5966</v>
      </c>
      <c r="G3104" s="563" t="s">
        <v>5963</v>
      </c>
      <c r="H3104" s="563" t="s">
        <v>55</v>
      </c>
      <c r="I3104" s="563" t="s">
        <v>26690</v>
      </c>
      <c r="J3104" s="563" t="s">
        <v>24001</v>
      </c>
      <c r="K3104" s="563" t="s">
        <v>24001</v>
      </c>
      <c r="L3104" s="563" t="s">
        <v>24001</v>
      </c>
      <c r="M3104" s="563" t="s">
        <v>24001</v>
      </c>
      <c r="N3104" s="563" t="s">
        <v>24001</v>
      </c>
      <c r="O3104" s="564" t="s">
        <v>24001</v>
      </c>
      <c r="P3104" s="564" t="s">
        <v>24001</v>
      </c>
      <c r="Q3104" s="564">
        <v>33148</v>
      </c>
      <c r="R3104" s="564"/>
      <c r="S3104" s="564" t="s">
        <v>5967</v>
      </c>
    </row>
    <row r="3105" spans="1:19" x14ac:dyDescent="0.35">
      <c r="A3105" s="562">
        <v>2112</v>
      </c>
      <c r="B3105" s="563" t="s">
        <v>484</v>
      </c>
      <c r="C3105" s="563" t="s">
        <v>28698</v>
      </c>
      <c r="D3105" s="563" t="s">
        <v>5971</v>
      </c>
      <c r="E3105" s="563" t="s">
        <v>5968</v>
      </c>
      <c r="F3105" s="563" t="s">
        <v>5969</v>
      </c>
      <c r="G3105" s="563" t="s">
        <v>5963</v>
      </c>
      <c r="H3105" s="563" t="s">
        <v>5970</v>
      </c>
      <c r="I3105" s="563" t="s">
        <v>26690</v>
      </c>
      <c r="J3105" s="563" t="s">
        <v>24001</v>
      </c>
      <c r="K3105" s="563" t="s">
        <v>24001</v>
      </c>
      <c r="L3105" s="563" t="s">
        <v>24001</v>
      </c>
      <c r="M3105" s="563" t="s">
        <v>24001</v>
      </c>
      <c r="N3105" s="563" t="s">
        <v>24001</v>
      </c>
      <c r="O3105" s="564" t="s">
        <v>24001</v>
      </c>
      <c r="P3105" s="564" t="s">
        <v>24001</v>
      </c>
      <c r="Q3105" s="564">
        <v>33148</v>
      </c>
      <c r="R3105" s="564"/>
      <c r="S3105" s="564" t="s">
        <v>31475</v>
      </c>
    </row>
    <row r="3106" spans="1:19" x14ac:dyDescent="0.35">
      <c r="A3106" s="559">
        <v>5470</v>
      </c>
      <c r="B3106" s="563" t="s">
        <v>484</v>
      </c>
      <c r="C3106" s="563" t="s">
        <v>28883</v>
      </c>
      <c r="D3106" s="563" t="s">
        <v>24184</v>
      </c>
      <c r="E3106" s="563" t="s">
        <v>14261</v>
      </c>
      <c r="F3106" s="563" t="s">
        <v>14262</v>
      </c>
      <c r="G3106" s="563" t="s">
        <v>14263</v>
      </c>
      <c r="H3106" s="563" t="s">
        <v>11765</v>
      </c>
      <c r="I3106" s="563" t="s">
        <v>27382</v>
      </c>
      <c r="J3106" s="563" t="s">
        <v>109</v>
      </c>
      <c r="K3106" s="563" t="s">
        <v>24001</v>
      </c>
      <c r="L3106" s="563" t="s">
        <v>24001</v>
      </c>
      <c r="M3106" s="563" t="s">
        <v>24001</v>
      </c>
      <c r="N3106" s="563" t="s">
        <v>24001</v>
      </c>
      <c r="O3106" s="564" t="s">
        <v>24001</v>
      </c>
      <c r="P3106" s="564" t="s">
        <v>24001</v>
      </c>
      <c r="Q3106" s="564">
        <v>33148</v>
      </c>
      <c r="R3106" s="564">
        <v>42319.606562499997</v>
      </c>
      <c r="S3106" s="564" t="s">
        <v>31476</v>
      </c>
    </row>
    <row r="3107" spans="1:19" x14ac:dyDescent="0.35">
      <c r="A3107" s="559">
        <v>475</v>
      </c>
      <c r="B3107" s="563" t="s">
        <v>484</v>
      </c>
      <c r="C3107" s="563" t="s">
        <v>16255</v>
      </c>
      <c r="D3107" s="563" t="s">
        <v>16345</v>
      </c>
      <c r="E3107" s="563" t="s">
        <v>16343</v>
      </c>
      <c r="F3107" s="563" t="s">
        <v>16344</v>
      </c>
      <c r="G3107" s="563" t="s">
        <v>16343</v>
      </c>
      <c r="H3107" s="563" t="s">
        <v>12148</v>
      </c>
      <c r="I3107" s="563" t="s">
        <v>26690</v>
      </c>
      <c r="J3107" s="563" t="s">
        <v>109</v>
      </c>
      <c r="K3107" s="563" t="s">
        <v>24001</v>
      </c>
      <c r="L3107" s="563" t="s">
        <v>24001</v>
      </c>
      <c r="M3107" s="563" t="s">
        <v>24001</v>
      </c>
      <c r="N3107" s="563" t="s">
        <v>24001</v>
      </c>
      <c r="O3107" s="564" t="s">
        <v>24001</v>
      </c>
      <c r="P3107" s="564" t="s">
        <v>24001</v>
      </c>
      <c r="Q3107" s="564">
        <v>33148</v>
      </c>
      <c r="R3107" s="564">
        <v>38425</v>
      </c>
      <c r="S3107" s="564" t="s">
        <v>16345</v>
      </c>
    </row>
    <row r="3108" spans="1:19" x14ac:dyDescent="0.35">
      <c r="A3108" s="562">
        <v>476</v>
      </c>
      <c r="B3108" s="563" t="s">
        <v>484</v>
      </c>
      <c r="C3108" s="563" t="s">
        <v>16255</v>
      </c>
      <c r="D3108" s="563" t="s">
        <v>16347</v>
      </c>
      <c r="E3108" s="563" t="s">
        <v>24001</v>
      </c>
      <c r="F3108" s="563" t="s">
        <v>16346</v>
      </c>
      <c r="G3108" s="563" t="s">
        <v>16343</v>
      </c>
      <c r="H3108" s="563" t="s">
        <v>1826</v>
      </c>
      <c r="I3108" s="563" t="s">
        <v>26690</v>
      </c>
      <c r="J3108" s="563" t="s">
        <v>109</v>
      </c>
      <c r="K3108" s="563" t="s">
        <v>24001</v>
      </c>
      <c r="L3108" s="563" t="s">
        <v>24001</v>
      </c>
      <c r="M3108" s="563" t="s">
        <v>24001</v>
      </c>
      <c r="N3108" s="563" t="s">
        <v>24001</v>
      </c>
      <c r="O3108" s="564" t="s">
        <v>24001</v>
      </c>
      <c r="P3108" s="564" t="s">
        <v>24001</v>
      </c>
      <c r="Q3108" s="564">
        <v>40143</v>
      </c>
      <c r="R3108" s="564"/>
      <c r="S3108" s="564" t="s">
        <v>31477</v>
      </c>
    </row>
    <row r="3109" spans="1:19" x14ac:dyDescent="0.35">
      <c r="A3109" s="559">
        <v>477</v>
      </c>
      <c r="B3109" s="563" t="s">
        <v>484</v>
      </c>
      <c r="C3109" s="563" t="s">
        <v>16255</v>
      </c>
      <c r="D3109" s="563" t="s">
        <v>16349</v>
      </c>
      <c r="E3109" s="563" t="s">
        <v>24001</v>
      </c>
      <c r="F3109" s="563" t="s">
        <v>16348</v>
      </c>
      <c r="G3109" s="563" t="s">
        <v>16343</v>
      </c>
      <c r="H3109" s="563" t="s">
        <v>3918</v>
      </c>
      <c r="I3109" s="563" t="s">
        <v>26690</v>
      </c>
      <c r="J3109" s="563" t="s">
        <v>109</v>
      </c>
      <c r="K3109" s="563" t="s">
        <v>24001</v>
      </c>
      <c r="L3109" s="563" t="s">
        <v>24001</v>
      </c>
      <c r="M3109" s="563" t="s">
        <v>24001</v>
      </c>
      <c r="N3109" s="563" t="s">
        <v>24001</v>
      </c>
      <c r="O3109" s="564" t="s">
        <v>24001</v>
      </c>
      <c r="P3109" s="564" t="s">
        <v>24001</v>
      </c>
      <c r="Q3109" s="564">
        <v>33148</v>
      </c>
      <c r="R3109" s="564"/>
      <c r="S3109" s="564" t="s">
        <v>31478</v>
      </c>
    </row>
    <row r="3110" spans="1:19" x14ac:dyDescent="0.35">
      <c r="A3110" s="559">
        <v>478</v>
      </c>
      <c r="B3110" s="563" t="s">
        <v>484</v>
      </c>
      <c r="C3110" s="563" t="s">
        <v>16255</v>
      </c>
      <c r="D3110" s="563" t="s">
        <v>16352</v>
      </c>
      <c r="E3110" s="563" t="s">
        <v>16350</v>
      </c>
      <c r="F3110" s="563" t="s">
        <v>16351</v>
      </c>
      <c r="G3110" s="563" t="s">
        <v>16343</v>
      </c>
      <c r="H3110" s="563" t="s">
        <v>7289</v>
      </c>
      <c r="I3110" s="563" t="s">
        <v>26690</v>
      </c>
      <c r="J3110" s="563" t="s">
        <v>109</v>
      </c>
      <c r="K3110" s="563" t="s">
        <v>24001</v>
      </c>
      <c r="L3110" s="563" t="s">
        <v>24001</v>
      </c>
      <c r="M3110" s="563" t="s">
        <v>24001</v>
      </c>
      <c r="N3110" s="563" t="s">
        <v>24001</v>
      </c>
      <c r="O3110" s="564" t="s">
        <v>24001</v>
      </c>
      <c r="P3110" s="564" t="s">
        <v>24001</v>
      </c>
      <c r="Q3110" s="564">
        <v>33148</v>
      </c>
      <c r="R3110" s="564"/>
      <c r="S3110" s="564" t="s">
        <v>31479</v>
      </c>
    </row>
    <row r="3111" spans="1:19" x14ac:dyDescent="0.35">
      <c r="A3111" s="562">
        <v>479</v>
      </c>
      <c r="B3111" s="563" t="s">
        <v>484</v>
      </c>
      <c r="C3111" s="563" t="s">
        <v>16255</v>
      </c>
      <c r="D3111" s="563" t="s">
        <v>16354</v>
      </c>
      <c r="E3111" s="563" t="s">
        <v>24001</v>
      </c>
      <c r="F3111" s="563" t="s">
        <v>16353</v>
      </c>
      <c r="G3111" s="563" t="s">
        <v>16343</v>
      </c>
      <c r="H3111" s="563" t="s">
        <v>1791</v>
      </c>
      <c r="I3111" s="563" t="s">
        <v>26690</v>
      </c>
      <c r="J3111" s="563" t="s">
        <v>109</v>
      </c>
      <c r="K3111" s="563" t="s">
        <v>24001</v>
      </c>
      <c r="L3111" s="563" t="s">
        <v>24001</v>
      </c>
      <c r="M3111" s="563" t="s">
        <v>24001</v>
      </c>
      <c r="N3111" s="563" t="s">
        <v>24001</v>
      </c>
      <c r="O3111" s="564" t="s">
        <v>24001</v>
      </c>
      <c r="P3111" s="564" t="s">
        <v>24001</v>
      </c>
      <c r="Q3111" s="564">
        <v>33148</v>
      </c>
      <c r="R3111" s="564"/>
      <c r="S3111" s="564" t="s">
        <v>31480</v>
      </c>
    </row>
    <row r="3112" spans="1:19" x14ac:dyDescent="0.35">
      <c r="A3112" s="559">
        <v>480</v>
      </c>
      <c r="B3112" s="563" t="s">
        <v>484</v>
      </c>
      <c r="C3112" s="563" t="s">
        <v>16255</v>
      </c>
      <c r="D3112" s="563" t="s">
        <v>16358</v>
      </c>
      <c r="E3112" s="563" t="s">
        <v>16355</v>
      </c>
      <c r="F3112" s="563" t="s">
        <v>16356</v>
      </c>
      <c r="G3112" s="563" t="s">
        <v>16343</v>
      </c>
      <c r="H3112" s="563" t="s">
        <v>16357</v>
      </c>
      <c r="I3112" s="563" t="s">
        <v>26690</v>
      </c>
      <c r="J3112" s="563" t="s">
        <v>109</v>
      </c>
      <c r="K3112" s="563" t="s">
        <v>24001</v>
      </c>
      <c r="L3112" s="563" t="s">
        <v>24001</v>
      </c>
      <c r="M3112" s="563" t="s">
        <v>24001</v>
      </c>
      <c r="N3112" s="563" t="s">
        <v>24001</v>
      </c>
      <c r="O3112" s="564" t="s">
        <v>24001</v>
      </c>
      <c r="P3112" s="564" t="s">
        <v>24001</v>
      </c>
      <c r="Q3112" s="564">
        <v>33148</v>
      </c>
      <c r="R3112" s="564"/>
      <c r="S3112" s="564" t="s">
        <v>31481</v>
      </c>
    </row>
    <row r="3113" spans="1:19" x14ac:dyDescent="0.35">
      <c r="A3113" s="559">
        <v>481</v>
      </c>
      <c r="B3113" s="563" t="s">
        <v>484</v>
      </c>
      <c r="C3113" s="563" t="s">
        <v>16255</v>
      </c>
      <c r="D3113" s="563" t="s">
        <v>16360</v>
      </c>
      <c r="E3113" s="563" t="s">
        <v>16343</v>
      </c>
      <c r="F3113" s="563" t="s">
        <v>16359</v>
      </c>
      <c r="G3113" s="563" t="s">
        <v>16343</v>
      </c>
      <c r="H3113" s="563" t="s">
        <v>55</v>
      </c>
      <c r="I3113" s="563" t="s">
        <v>26690</v>
      </c>
      <c r="J3113" s="563" t="s">
        <v>109</v>
      </c>
      <c r="K3113" s="563" t="s">
        <v>24001</v>
      </c>
      <c r="L3113" s="563" t="s">
        <v>24001</v>
      </c>
      <c r="M3113" s="563" t="s">
        <v>24001</v>
      </c>
      <c r="N3113" s="563" t="s">
        <v>24001</v>
      </c>
      <c r="O3113" s="564" t="s">
        <v>24001</v>
      </c>
      <c r="P3113" s="564" t="s">
        <v>24001</v>
      </c>
      <c r="Q3113" s="564">
        <v>33148</v>
      </c>
      <c r="R3113" s="564"/>
      <c r="S3113" s="564" t="s">
        <v>16360</v>
      </c>
    </row>
    <row r="3114" spans="1:19" x14ac:dyDescent="0.35">
      <c r="A3114" s="562">
        <v>482</v>
      </c>
      <c r="B3114" s="563" t="s">
        <v>484</v>
      </c>
      <c r="C3114" s="563" t="s">
        <v>16255</v>
      </c>
      <c r="D3114" s="563" t="s">
        <v>16364</v>
      </c>
      <c r="E3114" s="563" t="s">
        <v>16361</v>
      </c>
      <c r="F3114" s="563" t="s">
        <v>16362</v>
      </c>
      <c r="G3114" s="563" t="s">
        <v>16343</v>
      </c>
      <c r="H3114" s="563" t="s">
        <v>16363</v>
      </c>
      <c r="I3114" s="563" t="s">
        <v>26690</v>
      </c>
      <c r="J3114" s="563" t="s">
        <v>109</v>
      </c>
      <c r="K3114" s="563" t="s">
        <v>24001</v>
      </c>
      <c r="L3114" s="563" t="s">
        <v>24001</v>
      </c>
      <c r="M3114" s="563" t="s">
        <v>24001</v>
      </c>
      <c r="N3114" s="563" t="s">
        <v>24001</v>
      </c>
      <c r="O3114" s="564" t="s">
        <v>24001</v>
      </c>
      <c r="P3114" s="564" t="s">
        <v>24001</v>
      </c>
      <c r="Q3114" s="564">
        <v>33148</v>
      </c>
      <c r="R3114" s="564"/>
      <c r="S3114" s="564" t="s">
        <v>31482</v>
      </c>
    </row>
    <row r="3115" spans="1:19" x14ac:dyDescent="0.35">
      <c r="A3115" s="559">
        <v>5471</v>
      </c>
      <c r="B3115" s="563" t="s">
        <v>484</v>
      </c>
      <c r="C3115" s="563" t="s">
        <v>28883</v>
      </c>
      <c r="D3115" s="563" t="s">
        <v>14267</v>
      </c>
      <c r="E3115" s="563" t="s">
        <v>14264</v>
      </c>
      <c r="F3115" s="563" t="s">
        <v>14265</v>
      </c>
      <c r="G3115" s="563" t="s">
        <v>14266</v>
      </c>
      <c r="H3115" s="563" t="s">
        <v>13546</v>
      </c>
      <c r="I3115" s="563" t="s">
        <v>26690</v>
      </c>
      <c r="J3115" s="563" t="s">
        <v>24001</v>
      </c>
      <c r="K3115" s="563" t="s">
        <v>24001</v>
      </c>
      <c r="L3115" s="563" t="s">
        <v>24001</v>
      </c>
      <c r="M3115" s="563" t="s">
        <v>24001</v>
      </c>
      <c r="N3115" s="563" t="s">
        <v>24001</v>
      </c>
      <c r="O3115" s="564" t="s">
        <v>24001</v>
      </c>
      <c r="P3115" s="564" t="s">
        <v>24001</v>
      </c>
      <c r="Q3115" s="564">
        <v>33148</v>
      </c>
      <c r="R3115" s="564"/>
      <c r="S3115" s="564" t="s">
        <v>31483</v>
      </c>
    </row>
    <row r="3116" spans="1:19" x14ac:dyDescent="0.35">
      <c r="A3116" s="559">
        <v>5472</v>
      </c>
      <c r="B3116" s="563" t="s">
        <v>484</v>
      </c>
      <c r="C3116" s="563" t="s">
        <v>28883</v>
      </c>
      <c r="D3116" s="563" t="s">
        <v>14270</v>
      </c>
      <c r="E3116" s="563" t="s">
        <v>24001</v>
      </c>
      <c r="F3116" s="563" t="s">
        <v>14268</v>
      </c>
      <c r="G3116" s="563" t="s">
        <v>14266</v>
      </c>
      <c r="H3116" s="563" t="s">
        <v>14269</v>
      </c>
      <c r="I3116" s="563" t="s">
        <v>26690</v>
      </c>
      <c r="J3116" s="563" t="s">
        <v>24001</v>
      </c>
      <c r="K3116" s="563" t="s">
        <v>24001</v>
      </c>
      <c r="L3116" s="563" t="s">
        <v>24001</v>
      </c>
      <c r="M3116" s="563" t="s">
        <v>24001</v>
      </c>
      <c r="N3116" s="563" t="s">
        <v>24001</v>
      </c>
      <c r="O3116" s="564" t="s">
        <v>24001</v>
      </c>
      <c r="P3116" s="564" t="s">
        <v>24001</v>
      </c>
      <c r="Q3116" s="564">
        <v>33148</v>
      </c>
      <c r="R3116" s="564"/>
      <c r="S3116" s="564" t="s">
        <v>31484</v>
      </c>
    </row>
    <row r="3117" spans="1:19" x14ac:dyDescent="0.35">
      <c r="A3117" s="562">
        <v>5473</v>
      </c>
      <c r="B3117" s="563" t="s">
        <v>484</v>
      </c>
      <c r="C3117" s="563" t="s">
        <v>28883</v>
      </c>
      <c r="D3117" s="563" t="s">
        <v>14273</v>
      </c>
      <c r="E3117" s="563" t="s">
        <v>24001</v>
      </c>
      <c r="F3117" s="563" t="s">
        <v>14271</v>
      </c>
      <c r="G3117" s="563" t="s">
        <v>14266</v>
      </c>
      <c r="H3117" s="563" t="s">
        <v>14272</v>
      </c>
      <c r="I3117" s="563" t="s">
        <v>26690</v>
      </c>
      <c r="J3117" s="563" t="s">
        <v>24001</v>
      </c>
      <c r="K3117" s="563" t="s">
        <v>24001</v>
      </c>
      <c r="L3117" s="563" t="s">
        <v>24001</v>
      </c>
      <c r="M3117" s="563" t="s">
        <v>24001</v>
      </c>
      <c r="N3117" s="563" t="s">
        <v>24001</v>
      </c>
      <c r="O3117" s="564" t="s">
        <v>24001</v>
      </c>
      <c r="P3117" s="564" t="s">
        <v>24001</v>
      </c>
      <c r="Q3117" s="564">
        <v>39253</v>
      </c>
      <c r="R3117" s="564"/>
      <c r="S3117" s="564" t="s">
        <v>31485</v>
      </c>
    </row>
    <row r="3118" spans="1:19" x14ac:dyDescent="0.35">
      <c r="A3118" s="559">
        <v>5474</v>
      </c>
      <c r="B3118" s="563" t="s">
        <v>484</v>
      </c>
      <c r="C3118" s="563" t="s">
        <v>28883</v>
      </c>
      <c r="D3118" s="563" t="s">
        <v>14276</v>
      </c>
      <c r="E3118" s="563" t="s">
        <v>14274</v>
      </c>
      <c r="F3118" s="563" t="s">
        <v>14275</v>
      </c>
      <c r="G3118" s="563" t="s">
        <v>14266</v>
      </c>
      <c r="H3118" s="563" t="s">
        <v>2965</v>
      </c>
      <c r="I3118" s="563" t="s">
        <v>26690</v>
      </c>
      <c r="J3118" s="563" t="s">
        <v>24001</v>
      </c>
      <c r="K3118" s="563" t="s">
        <v>24001</v>
      </c>
      <c r="L3118" s="563" t="s">
        <v>24001</v>
      </c>
      <c r="M3118" s="563" t="s">
        <v>24001</v>
      </c>
      <c r="N3118" s="563" t="s">
        <v>24001</v>
      </c>
      <c r="O3118" s="564" t="s">
        <v>24001</v>
      </c>
      <c r="P3118" s="564" t="s">
        <v>24001</v>
      </c>
      <c r="Q3118" s="564">
        <v>33148</v>
      </c>
      <c r="R3118" s="564"/>
      <c r="S3118" s="564" t="s">
        <v>31486</v>
      </c>
    </row>
    <row r="3119" spans="1:19" x14ac:dyDescent="0.35">
      <c r="A3119" s="559">
        <v>5475</v>
      </c>
      <c r="B3119" s="563" t="s">
        <v>484</v>
      </c>
      <c r="C3119" s="563" t="s">
        <v>28883</v>
      </c>
      <c r="D3119" s="563" t="s">
        <v>14278</v>
      </c>
      <c r="E3119" s="563" t="s">
        <v>24001</v>
      </c>
      <c r="F3119" s="563" t="s">
        <v>14277</v>
      </c>
      <c r="G3119" s="563" t="s">
        <v>14266</v>
      </c>
      <c r="H3119" s="563" t="s">
        <v>55</v>
      </c>
      <c r="I3119" s="563" t="s">
        <v>26690</v>
      </c>
      <c r="J3119" s="563" t="s">
        <v>24001</v>
      </c>
      <c r="K3119" s="563" t="s">
        <v>24001</v>
      </c>
      <c r="L3119" s="563" t="s">
        <v>24001</v>
      </c>
      <c r="M3119" s="563" t="s">
        <v>24001</v>
      </c>
      <c r="N3119" s="563" t="s">
        <v>24001</v>
      </c>
      <c r="O3119" s="564" t="s">
        <v>24001</v>
      </c>
      <c r="P3119" s="564" t="s">
        <v>24001</v>
      </c>
      <c r="Q3119" s="564">
        <v>33148</v>
      </c>
      <c r="R3119" s="564"/>
      <c r="S3119" s="564" t="s">
        <v>14278</v>
      </c>
    </row>
    <row r="3120" spans="1:19" x14ac:dyDescent="0.35">
      <c r="A3120" s="562">
        <v>5476</v>
      </c>
      <c r="B3120" s="563" t="s">
        <v>484</v>
      </c>
      <c r="C3120" s="563" t="s">
        <v>28883</v>
      </c>
      <c r="D3120" s="563" t="s">
        <v>14282</v>
      </c>
      <c r="E3120" s="563" t="s">
        <v>14279</v>
      </c>
      <c r="F3120" s="563" t="s">
        <v>14280</v>
      </c>
      <c r="G3120" s="563" t="s">
        <v>14279</v>
      </c>
      <c r="H3120" s="563" t="s">
        <v>14281</v>
      </c>
      <c r="I3120" s="563" t="s">
        <v>26691</v>
      </c>
      <c r="J3120" s="563" t="s">
        <v>24001</v>
      </c>
      <c r="K3120" s="563" t="s">
        <v>24001</v>
      </c>
      <c r="L3120" s="563" t="s">
        <v>24001</v>
      </c>
      <c r="M3120" s="563" t="s">
        <v>24001</v>
      </c>
      <c r="N3120" s="563" t="s">
        <v>24001</v>
      </c>
      <c r="O3120" s="564" t="s">
        <v>24001</v>
      </c>
      <c r="P3120" s="564" t="s">
        <v>24001</v>
      </c>
      <c r="Q3120" s="564">
        <v>33148</v>
      </c>
      <c r="R3120" s="564"/>
      <c r="S3120" s="564" t="s">
        <v>31487</v>
      </c>
    </row>
    <row r="3121" spans="1:19" x14ac:dyDescent="0.35">
      <c r="A3121" s="559">
        <v>5477</v>
      </c>
      <c r="B3121" s="563" t="s">
        <v>484</v>
      </c>
      <c r="C3121" s="563" t="s">
        <v>28883</v>
      </c>
      <c r="D3121" s="563" t="s">
        <v>14285</v>
      </c>
      <c r="E3121" s="563" t="s">
        <v>14283</v>
      </c>
      <c r="F3121" s="563" t="s">
        <v>14284</v>
      </c>
      <c r="G3121" s="563" t="s">
        <v>14279</v>
      </c>
      <c r="H3121" s="563" t="s">
        <v>14281</v>
      </c>
      <c r="I3121" s="563" t="s">
        <v>27383</v>
      </c>
      <c r="J3121" s="563" t="s">
        <v>24001</v>
      </c>
      <c r="K3121" s="563" t="s">
        <v>24001</v>
      </c>
      <c r="L3121" s="563" t="s">
        <v>24001</v>
      </c>
      <c r="M3121" s="563" t="s">
        <v>24001</v>
      </c>
      <c r="N3121" s="563" t="s">
        <v>24001</v>
      </c>
      <c r="O3121" s="564" t="s">
        <v>24001</v>
      </c>
      <c r="P3121" s="564" t="s">
        <v>24001</v>
      </c>
      <c r="Q3121" s="564">
        <v>33148</v>
      </c>
      <c r="R3121" s="564"/>
      <c r="S3121" s="564" t="s">
        <v>31488</v>
      </c>
    </row>
    <row r="3122" spans="1:19" x14ac:dyDescent="0.35">
      <c r="A3122" s="559">
        <v>5478</v>
      </c>
      <c r="B3122" s="563" t="s">
        <v>484</v>
      </c>
      <c r="C3122" s="563" t="s">
        <v>28883</v>
      </c>
      <c r="D3122" s="563" t="s">
        <v>14288</v>
      </c>
      <c r="E3122" s="563" t="s">
        <v>14286</v>
      </c>
      <c r="F3122" s="563" t="s">
        <v>14287</v>
      </c>
      <c r="G3122" s="563" t="s">
        <v>14279</v>
      </c>
      <c r="H3122" s="563" t="s">
        <v>14281</v>
      </c>
      <c r="I3122" s="563" t="s">
        <v>27384</v>
      </c>
      <c r="J3122" s="563" t="s">
        <v>24001</v>
      </c>
      <c r="K3122" s="563" t="s">
        <v>24001</v>
      </c>
      <c r="L3122" s="563" t="s">
        <v>24001</v>
      </c>
      <c r="M3122" s="563" t="s">
        <v>24001</v>
      </c>
      <c r="N3122" s="563" t="s">
        <v>24001</v>
      </c>
      <c r="O3122" s="564" t="s">
        <v>24001</v>
      </c>
      <c r="P3122" s="564" t="s">
        <v>24001</v>
      </c>
      <c r="Q3122" s="564">
        <v>33148</v>
      </c>
      <c r="R3122" s="564"/>
      <c r="S3122" s="564" t="s">
        <v>31489</v>
      </c>
    </row>
    <row r="3123" spans="1:19" x14ac:dyDescent="0.35">
      <c r="A3123" s="562">
        <v>5479</v>
      </c>
      <c r="B3123" s="563" t="s">
        <v>484</v>
      </c>
      <c r="C3123" s="563" t="s">
        <v>28883</v>
      </c>
      <c r="D3123" s="563" t="s">
        <v>14291</v>
      </c>
      <c r="E3123" s="563" t="s">
        <v>14289</v>
      </c>
      <c r="F3123" s="563" t="s">
        <v>14290</v>
      </c>
      <c r="G3123" s="563" t="s">
        <v>14279</v>
      </c>
      <c r="H3123" s="563" t="s">
        <v>14281</v>
      </c>
      <c r="I3123" s="563" t="s">
        <v>27385</v>
      </c>
      <c r="J3123" s="563" t="s">
        <v>24001</v>
      </c>
      <c r="K3123" s="563" t="s">
        <v>50</v>
      </c>
      <c r="L3123" s="563" t="s">
        <v>24001</v>
      </c>
      <c r="M3123" s="563" t="s">
        <v>899</v>
      </c>
      <c r="N3123" s="563" t="s">
        <v>28712</v>
      </c>
      <c r="O3123" s="564" t="s">
        <v>24001</v>
      </c>
      <c r="P3123" s="564" t="s">
        <v>24001</v>
      </c>
      <c r="Q3123" s="564">
        <v>33148</v>
      </c>
      <c r="R3123" s="564"/>
      <c r="S3123" s="564" t="s">
        <v>31490</v>
      </c>
    </row>
    <row r="3124" spans="1:19" x14ac:dyDescent="0.35">
      <c r="A3124" s="559">
        <v>5480</v>
      </c>
      <c r="B3124" s="563" t="s">
        <v>484</v>
      </c>
      <c r="C3124" s="563" t="s">
        <v>28883</v>
      </c>
      <c r="D3124" s="563" t="s">
        <v>14294</v>
      </c>
      <c r="E3124" s="563" t="s">
        <v>14292</v>
      </c>
      <c r="F3124" s="563" t="s">
        <v>14293</v>
      </c>
      <c r="G3124" s="563" t="s">
        <v>14279</v>
      </c>
      <c r="H3124" s="563" t="s">
        <v>7269</v>
      </c>
      <c r="I3124" s="563" t="s">
        <v>26690</v>
      </c>
      <c r="J3124" s="563" t="s">
        <v>24001</v>
      </c>
      <c r="K3124" s="563" t="s">
        <v>24001</v>
      </c>
      <c r="L3124" s="563" t="s">
        <v>24001</v>
      </c>
      <c r="M3124" s="563" t="s">
        <v>24001</v>
      </c>
      <c r="N3124" s="563" t="s">
        <v>24001</v>
      </c>
      <c r="O3124" s="564" t="s">
        <v>24001</v>
      </c>
      <c r="P3124" s="564" t="s">
        <v>24001</v>
      </c>
      <c r="Q3124" s="564">
        <v>33148</v>
      </c>
      <c r="R3124" s="564"/>
      <c r="S3124" s="564" t="s">
        <v>31491</v>
      </c>
    </row>
    <row r="3125" spans="1:19" x14ac:dyDescent="0.35">
      <c r="A3125" s="559">
        <v>5481</v>
      </c>
      <c r="B3125" s="563" t="s">
        <v>484</v>
      </c>
      <c r="C3125" s="563" t="s">
        <v>28883</v>
      </c>
      <c r="D3125" s="563" t="s">
        <v>14296</v>
      </c>
      <c r="E3125" s="563" t="s">
        <v>14279</v>
      </c>
      <c r="F3125" s="563" t="s">
        <v>14295</v>
      </c>
      <c r="G3125" s="563" t="s">
        <v>14279</v>
      </c>
      <c r="H3125" s="563" t="s">
        <v>55</v>
      </c>
      <c r="I3125" s="563" t="s">
        <v>26690</v>
      </c>
      <c r="J3125" s="563" t="s">
        <v>24001</v>
      </c>
      <c r="K3125" s="563" t="s">
        <v>24001</v>
      </c>
      <c r="L3125" s="563" t="s">
        <v>24001</v>
      </c>
      <c r="M3125" s="563" t="s">
        <v>24001</v>
      </c>
      <c r="N3125" s="563" t="s">
        <v>24001</v>
      </c>
      <c r="O3125" s="564" t="s">
        <v>24001</v>
      </c>
      <c r="P3125" s="564" t="s">
        <v>24001</v>
      </c>
      <c r="Q3125" s="564">
        <v>33148</v>
      </c>
      <c r="R3125" s="564"/>
      <c r="S3125" s="564" t="s">
        <v>14296</v>
      </c>
    </row>
    <row r="3126" spans="1:19" x14ac:dyDescent="0.35">
      <c r="A3126" s="562">
        <v>4870</v>
      </c>
      <c r="B3126" s="563" t="s">
        <v>484</v>
      </c>
      <c r="C3126" s="563" t="s">
        <v>12287</v>
      </c>
      <c r="D3126" s="563" t="s">
        <v>12298</v>
      </c>
      <c r="E3126" s="563" t="s">
        <v>24001</v>
      </c>
      <c r="F3126" s="563" t="s">
        <v>12295</v>
      </c>
      <c r="G3126" s="563" t="s">
        <v>12296</v>
      </c>
      <c r="H3126" s="563" t="s">
        <v>12297</v>
      </c>
      <c r="I3126" s="563" t="s">
        <v>26690</v>
      </c>
      <c r="J3126" s="563" t="s">
        <v>109</v>
      </c>
      <c r="K3126" s="563" t="s">
        <v>24001</v>
      </c>
      <c r="L3126" s="563" t="s">
        <v>24001</v>
      </c>
      <c r="M3126" s="563" t="s">
        <v>24001</v>
      </c>
      <c r="N3126" s="563" t="s">
        <v>24001</v>
      </c>
      <c r="O3126" s="564" t="s">
        <v>24001</v>
      </c>
      <c r="P3126" s="564" t="s">
        <v>24001</v>
      </c>
      <c r="Q3126" s="564">
        <v>40947</v>
      </c>
      <c r="R3126" s="564"/>
      <c r="S3126" s="564" t="s">
        <v>31492</v>
      </c>
    </row>
    <row r="3127" spans="1:19" x14ac:dyDescent="0.35">
      <c r="A3127" s="559">
        <v>1229</v>
      </c>
      <c r="B3127" s="563" t="s">
        <v>484</v>
      </c>
      <c r="C3127" s="563" t="s">
        <v>28929</v>
      </c>
      <c r="D3127" s="563" t="s">
        <v>17797</v>
      </c>
      <c r="E3127" s="563" t="s">
        <v>24001</v>
      </c>
      <c r="F3127" s="563" t="s">
        <v>17794</v>
      </c>
      <c r="G3127" s="563" t="s">
        <v>17795</v>
      </c>
      <c r="H3127" s="563" t="s">
        <v>17796</v>
      </c>
      <c r="I3127" s="563" t="s">
        <v>26690</v>
      </c>
      <c r="J3127" s="563" t="s">
        <v>109</v>
      </c>
      <c r="K3127" s="563" t="s">
        <v>24001</v>
      </c>
      <c r="L3127" s="563" t="s">
        <v>24001</v>
      </c>
      <c r="M3127" s="563" t="s">
        <v>24001</v>
      </c>
      <c r="N3127" s="563" t="s">
        <v>24001</v>
      </c>
      <c r="O3127" s="564" t="s">
        <v>24001</v>
      </c>
      <c r="P3127" s="564" t="s">
        <v>26697</v>
      </c>
      <c r="Q3127" s="564">
        <v>38421</v>
      </c>
      <c r="R3127" s="564"/>
      <c r="S3127" s="564" t="s">
        <v>31493</v>
      </c>
    </row>
    <row r="3128" spans="1:19" x14ac:dyDescent="0.35">
      <c r="A3128" s="559">
        <v>4662</v>
      </c>
      <c r="B3128" s="563" t="s">
        <v>484</v>
      </c>
      <c r="C3128" s="563" t="s">
        <v>10429</v>
      </c>
      <c r="D3128" s="563" t="s">
        <v>10443</v>
      </c>
      <c r="E3128" s="563" t="s">
        <v>10440</v>
      </c>
      <c r="F3128" s="563" t="s">
        <v>10441</v>
      </c>
      <c r="G3128" s="563" t="s">
        <v>10442</v>
      </c>
      <c r="H3128" s="563" t="s">
        <v>4081</v>
      </c>
      <c r="I3128" s="563" t="s">
        <v>27197</v>
      </c>
      <c r="J3128" s="563" t="s">
        <v>24001</v>
      </c>
      <c r="K3128" s="563" t="s">
        <v>24001</v>
      </c>
      <c r="L3128" s="563" t="s">
        <v>24001</v>
      </c>
      <c r="M3128" s="563" t="s">
        <v>24001</v>
      </c>
      <c r="N3128" s="563" t="s">
        <v>24001</v>
      </c>
      <c r="O3128" s="564" t="s">
        <v>24001</v>
      </c>
      <c r="P3128" s="564" t="s">
        <v>24001</v>
      </c>
      <c r="Q3128" s="564">
        <v>33148</v>
      </c>
      <c r="R3128" s="564">
        <v>34075</v>
      </c>
      <c r="S3128" s="564" t="s">
        <v>31494</v>
      </c>
    </row>
    <row r="3129" spans="1:19" x14ac:dyDescent="0.35">
      <c r="A3129" s="562">
        <v>4663</v>
      </c>
      <c r="B3129" s="563" t="s">
        <v>484</v>
      </c>
      <c r="C3129" s="563" t="s">
        <v>10429</v>
      </c>
      <c r="D3129" s="563" t="s">
        <v>10446</v>
      </c>
      <c r="E3129" s="563" t="s">
        <v>24001</v>
      </c>
      <c r="F3129" s="563" t="s">
        <v>10444</v>
      </c>
      <c r="G3129" s="563" t="s">
        <v>10442</v>
      </c>
      <c r="H3129" s="563" t="s">
        <v>10445</v>
      </c>
      <c r="I3129" s="563" t="s">
        <v>26690</v>
      </c>
      <c r="J3129" s="563" t="s">
        <v>109</v>
      </c>
      <c r="K3129" s="563" t="s">
        <v>24001</v>
      </c>
      <c r="L3129" s="563" t="s">
        <v>24001</v>
      </c>
      <c r="M3129" s="563" t="s">
        <v>24001</v>
      </c>
      <c r="N3129" s="563" t="s">
        <v>24001</v>
      </c>
      <c r="O3129" s="564" t="s">
        <v>24001</v>
      </c>
      <c r="P3129" s="564" t="s">
        <v>24001</v>
      </c>
      <c r="Q3129" s="564">
        <v>40268</v>
      </c>
      <c r="R3129" s="564"/>
      <c r="S3129" s="564" t="s">
        <v>31495</v>
      </c>
    </row>
    <row r="3130" spans="1:19" x14ac:dyDescent="0.35">
      <c r="A3130" s="559">
        <v>4664</v>
      </c>
      <c r="B3130" s="563" t="s">
        <v>484</v>
      </c>
      <c r="C3130" s="563" t="s">
        <v>10429</v>
      </c>
      <c r="D3130" s="563" t="s">
        <v>10450</v>
      </c>
      <c r="E3130" s="563" t="s">
        <v>10447</v>
      </c>
      <c r="F3130" s="563" t="s">
        <v>10448</v>
      </c>
      <c r="G3130" s="563" t="s">
        <v>10442</v>
      </c>
      <c r="H3130" s="563" t="s">
        <v>10449</v>
      </c>
      <c r="I3130" s="563" t="s">
        <v>26690</v>
      </c>
      <c r="J3130" s="563" t="s">
        <v>109</v>
      </c>
      <c r="K3130" s="563" t="s">
        <v>24001</v>
      </c>
      <c r="L3130" s="563" t="s">
        <v>24001</v>
      </c>
      <c r="M3130" s="563" t="s">
        <v>24001</v>
      </c>
      <c r="N3130" s="563" t="s">
        <v>24001</v>
      </c>
      <c r="O3130" s="564" t="s">
        <v>24001</v>
      </c>
      <c r="P3130" s="564" t="s">
        <v>24001</v>
      </c>
      <c r="Q3130" s="564">
        <v>41661</v>
      </c>
      <c r="R3130" s="564"/>
      <c r="S3130" s="564" t="s">
        <v>31496</v>
      </c>
    </row>
    <row r="3131" spans="1:19" x14ac:dyDescent="0.35">
      <c r="A3131" s="559">
        <v>4665</v>
      </c>
      <c r="B3131" s="563" t="s">
        <v>484</v>
      </c>
      <c r="C3131" s="563" t="s">
        <v>10429</v>
      </c>
      <c r="D3131" s="563" t="s">
        <v>24845</v>
      </c>
      <c r="E3131" s="563" t="s">
        <v>24846</v>
      </c>
      <c r="F3131" s="563" t="s">
        <v>24847</v>
      </c>
      <c r="G3131" s="563" t="s">
        <v>10442</v>
      </c>
      <c r="H3131" s="563" t="s">
        <v>55</v>
      </c>
      <c r="I3131" s="563" t="s">
        <v>26690</v>
      </c>
      <c r="J3131" s="563" t="s">
        <v>109</v>
      </c>
      <c r="K3131" s="563" t="s">
        <v>24001</v>
      </c>
      <c r="L3131" s="563" t="s">
        <v>24001</v>
      </c>
      <c r="M3131" s="563" t="s">
        <v>24001</v>
      </c>
      <c r="N3131" s="563" t="s">
        <v>24001</v>
      </c>
      <c r="O3131" s="564" t="s">
        <v>24001</v>
      </c>
      <c r="P3131" s="564" t="s">
        <v>24001</v>
      </c>
      <c r="Q3131" s="564">
        <v>43508</v>
      </c>
      <c r="R3131" s="564"/>
      <c r="S3131" s="564" t="s">
        <v>24845</v>
      </c>
    </row>
    <row r="3132" spans="1:19" x14ac:dyDescent="0.35">
      <c r="A3132" s="562">
        <v>4853</v>
      </c>
      <c r="B3132" s="563" t="s">
        <v>484</v>
      </c>
      <c r="C3132" s="563" t="s">
        <v>12349</v>
      </c>
      <c r="D3132" s="563" t="s">
        <v>12354</v>
      </c>
      <c r="E3132" s="563" t="s">
        <v>12350</v>
      </c>
      <c r="F3132" s="563" t="s">
        <v>12351</v>
      </c>
      <c r="G3132" s="563" t="s">
        <v>12352</v>
      </c>
      <c r="H3132" s="563" t="s">
        <v>12353</v>
      </c>
      <c r="I3132" s="563" t="s">
        <v>26690</v>
      </c>
      <c r="J3132" s="563" t="s">
        <v>24001</v>
      </c>
      <c r="K3132" s="563" t="s">
        <v>24001</v>
      </c>
      <c r="L3132" s="563" t="s">
        <v>24001</v>
      </c>
      <c r="M3132" s="563" t="s">
        <v>24001</v>
      </c>
      <c r="N3132" s="563" t="s">
        <v>24001</v>
      </c>
      <c r="O3132" s="564" t="s">
        <v>24001</v>
      </c>
      <c r="P3132" s="564" t="s">
        <v>24001</v>
      </c>
      <c r="Q3132" s="564">
        <v>33148</v>
      </c>
      <c r="R3132" s="564"/>
      <c r="S3132" s="564" t="s">
        <v>31497</v>
      </c>
    </row>
    <row r="3133" spans="1:19" x14ac:dyDescent="0.35">
      <c r="A3133" s="559">
        <v>2562</v>
      </c>
      <c r="B3133" s="563" t="s">
        <v>484</v>
      </c>
      <c r="C3133" s="563" t="s">
        <v>555</v>
      </c>
      <c r="D3133" s="563" t="s">
        <v>559</v>
      </c>
      <c r="E3133" s="563" t="s">
        <v>24001</v>
      </c>
      <c r="F3133" s="563" t="s">
        <v>556</v>
      </c>
      <c r="G3133" s="563" t="s">
        <v>557</v>
      </c>
      <c r="H3133" s="563" t="s">
        <v>558</v>
      </c>
      <c r="I3133" s="563" t="s">
        <v>26690</v>
      </c>
      <c r="J3133" s="563" t="s">
        <v>109</v>
      </c>
      <c r="K3133" s="563" t="s">
        <v>24001</v>
      </c>
      <c r="L3133" s="563" t="s">
        <v>24001</v>
      </c>
      <c r="M3133" s="563" t="s">
        <v>24001</v>
      </c>
      <c r="N3133" s="563" t="s">
        <v>24001</v>
      </c>
      <c r="O3133" s="564" t="s">
        <v>24001</v>
      </c>
      <c r="P3133" s="564" t="s">
        <v>24001</v>
      </c>
      <c r="Q3133" s="564">
        <v>40303</v>
      </c>
      <c r="R3133" s="564"/>
      <c r="S3133" s="564" t="s">
        <v>31498</v>
      </c>
    </row>
    <row r="3134" spans="1:19" x14ac:dyDescent="0.35">
      <c r="A3134" s="559">
        <v>6169</v>
      </c>
      <c r="B3134" s="563" t="s">
        <v>484</v>
      </c>
      <c r="C3134" s="563" t="s">
        <v>16463</v>
      </c>
      <c r="D3134" s="563" t="s">
        <v>16467</v>
      </c>
      <c r="E3134" s="563" t="s">
        <v>16464</v>
      </c>
      <c r="F3134" s="563" t="s">
        <v>16465</v>
      </c>
      <c r="G3134" s="563" t="s">
        <v>16466</v>
      </c>
      <c r="H3134" s="563" t="s">
        <v>55</v>
      </c>
      <c r="I3134" s="563" t="s">
        <v>26690</v>
      </c>
      <c r="J3134" s="563" t="s">
        <v>24001</v>
      </c>
      <c r="K3134" s="563" t="s">
        <v>24001</v>
      </c>
      <c r="L3134" s="563" t="s">
        <v>24001</v>
      </c>
      <c r="M3134" s="563" t="s">
        <v>24001</v>
      </c>
      <c r="N3134" s="563" t="s">
        <v>24001</v>
      </c>
      <c r="O3134" s="564" t="s">
        <v>24001</v>
      </c>
      <c r="P3134" s="564" t="s">
        <v>24001</v>
      </c>
      <c r="Q3134" s="564">
        <v>33148</v>
      </c>
      <c r="R3134" s="564"/>
      <c r="S3134" s="564" t="s">
        <v>16467</v>
      </c>
    </row>
    <row r="3135" spans="1:19" x14ac:dyDescent="0.35">
      <c r="A3135" s="562">
        <v>6161</v>
      </c>
      <c r="B3135" s="563" t="s">
        <v>484</v>
      </c>
      <c r="C3135" s="563" t="s">
        <v>15496</v>
      </c>
      <c r="D3135" s="563" t="s">
        <v>15499</v>
      </c>
      <c r="E3135" s="563" t="s">
        <v>24001</v>
      </c>
      <c r="F3135" s="563" t="s">
        <v>15497</v>
      </c>
      <c r="G3135" s="563" t="s">
        <v>15498</v>
      </c>
      <c r="H3135" s="563" t="s">
        <v>55</v>
      </c>
      <c r="I3135" s="563" t="s">
        <v>26690</v>
      </c>
      <c r="J3135" s="563" t="s">
        <v>24001</v>
      </c>
      <c r="K3135" s="563" t="s">
        <v>24001</v>
      </c>
      <c r="L3135" s="563" t="s">
        <v>24001</v>
      </c>
      <c r="M3135" s="563" t="s">
        <v>24001</v>
      </c>
      <c r="N3135" s="563" t="s">
        <v>24001</v>
      </c>
      <c r="O3135" s="564" t="s">
        <v>24001</v>
      </c>
      <c r="P3135" s="564" t="s">
        <v>24001</v>
      </c>
      <c r="Q3135" s="564">
        <v>33148</v>
      </c>
      <c r="R3135" s="564"/>
      <c r="S3135" s="564" t="s">
        <v>15499</v>
      </c>
    </row>
    <row r="3136" spans="1:19" x14ac:dyDescent="0.35">
      <c r="A3136" s="559">
        <v>692</v>
      </c>
      <c r="B3136" s="563" t="s">
        <v>484</v>
      </c>
      <c r="C3136" s="563" t="s">
        <v>16463</v>
      </c>
      <c r="D3136" s="563" t="s">
        <v>16472</v>
      </c>
      <c r="E3136" s="563" t="s">
        <v>16468</v>
      </c>
      <c r="F3136" s="563" t="s">
        <v>16469</v>
      </c>
      <c r="G3136" s="563" t="s">
        <v>16470</v>
      </c>
      <c r="H3136" s="563" t="s">
        <v>16471</v>
      </c>
      <c r="I3136" s="563" t="s">
        <v>26690</v>
      </c>
      <c r="J3136" s="563" t="s">
        <v>109</v>
      </c>
      <c r="K3136" s="563" t="s">
        <v>24001</v>
      </c>
      <c r="L3136" s="563" t="s">
        <v>24001</v>
      </c>
      <c r="M3136" s="563" t="s">
        <v>24001</v>
      </c>
      <c r="N3136" s="563" t="s">
        <v>24001</v>
      </c>
      <c r="O3136" s="564" t="s">
        <v>24001</v>
      </c>
      <c r="P3136" s="564" t="s">
        <v>26697</v>
      </c>
      <c r="Q3136" s="564">
        <v>33148</v>
      </c>
      <c r="R3136" s="564"/>
      <c r="S3136" s="564" t="s">
        <v>31499</v>
      </c>
    </row>
    <row r="3137" spans="1:19" x14ac:dyDescent="0.35">
      <c r="A3137" s="559">
        <v>693</v>
      </c>
      <c r="B3137" s="563" t="s">
        <v>484</v>
      </c>
      <c r="C3137" s="563" t="s">
        <v>16463</v>
      </c>
      <c r="D3137" s="563" t="s">
        <v>16475</v>
      </c>
      <c r="E3137" s="563" t="s">
        <v>24001</v>
      </c>
      <c r="F3137" s="563" t="s">
        <v>16473</v>
      </c>
      <c r="G3137" s="563" t="s">
        <v>16470</v>
      </c>
      <c r="H3137" s="563" t="s">
        <v>16474</v>
      </c>
      <c r="I3137" s="563" t="s">
        <v>26690</v>
      </c>
      <c r="J3137" s="563" t="s">
        <v>24001</v>
      </c>
      <c r="K3137" s="563" t="s">
        <v>154</v>
      </c>
      <c r="L3137" s="563" t="s">
        <v>24001</v>
      </c>
      <c r="M3137" s="563" t="s">
        <v>24001</v>
      </c>
      <c r="N3137" s="563" t="s">
        <v>24001</v>
      </c>
      <c r="O3137" s="564" t="s">
        <v>24001</v>
      </c>
      <c r="P3137" s="564" t="s">
        <v>24001</v>
      </c>
      <c r="Q3137" s="564">
        <v>33148</v>
      </c>
      <c r="R3137" s="564"/>
      <c r="S3137" s="564" t="s">
        <v>31500</v>
      </c>
    </row>
    <row r="3138" spans="1:19" x14ac:dyDescent="0.35">
      <c r="A3138" s="562">
        <v>694</v>
      </c>
      <c r="B3138" s="563" t="s">
        <v>484</v>
      </c>
      <c r="C3138" s="563" t="s">
        <v>16463</v>
      </c>
      <c r="D3138" s="563" t="s">
        <v>16478</v>
      </c>
      <c r="E3138" s="563" t="s">
        <v>16476</v>
      </c>
      <c r="F3138" s="563" t="s">
        <v>16477</v>
      </c>
      <c r="G3138" s="563" t="s">
        <v>16470</v>
      </c>
      <c r="H3138" s="563" t="s">
        <v>7923</v>
      </c>
      <c r="I3138" s="563" t="s">
        <v>26690</v>
      </c>
      <c r="J3138" s="563" t="s">
        <v>24001</v>
      </c>
      <c r="K3138" s="563" t="s">
        <v>24001</v>
      </c>
      <c r="L3138" s="563" t="s">
        <v>24001</v>
      </c>
      <c r="M3138" s="563" t="s">
        <v>24001</v>
      </c>
      <c r="N3138" s="563" t="s">
        <v>24001</v>
      </c>
      <c r="O3138" s="564" t="s">
        <v>24001</v>
      </c>
      <c r="P3138" s="564" t="s">
        <v>24001</v>
      </c>
      <c r="Q3138" s="564">
        <v>33148</v>
      </c>
      <c r="R3138" s="564"/>
      <c r="S3138" s="564" t="s">
        <v>31501</v>
      </c>
    </row>
    <row r="3139" spans="1:19" x14ac:dyDescent="0.35">
      <c r="A3139" s="559">
        <v>695</v>
      </c>
      <c r="B3139" s="563" t="s">
        <v>484</v>
      </c>
      <c r="C3139" s="563" t="s">
        <v>16463</v>
      </c>
      <c r="D3139" s="563" t="s">
        <v>16482</v>
      </c>
      <c r="E3139" s="563" t="s">
        <v>16479</v>
      </c>
      <c r="F3139" s="563" t="s">
        <v>16480</v>
      </c>
      <c r="G3139" s="563" t="s">
        <v>16470</v>
      </c>
      <c r="H3139" s="563" t="s">
        <v>16481</v>
      </c>
      <c r="I3139" s="563" t="s">
        <v>26690</v>
      </c>
      <c r="J3139" s="563" t="s">
        <v>109</v>
      </c>
      <c r="K3139" s="563" t="s">
        <v>24001</v>
      </c>
      <c r="L3139" s="563" t="s">
        <v>24001</v>
      </c>
      <c r="M3139" s="563" t="s">
        <v>24001</v>
      </c>
      <c r="N3139" s="563" t="s">
        <v>24001</v>
      </c>
      <c r="O3139" s="564" t="s">
        <v>24001</v>
      </c>
      <c r="P3139" s="564" t="s">
        <v>24001</v>
      </c>
      <c r="Q3139" s="564">
        <v>33148</v>
      </c>
      <c r="R3139" s="564"/>
      <c r="S3139" s="564" t="s">
        <v>31502</v>
      </c>
    </row>
    <row r="3140" spans="1:19" x14ac:dyDescent="0.35">
      <c r="A3140" s="559">
        <v>696</v>
      </c>
      <c r="B3140" s="563" t="s">
        <v>484</v>
      </c>
      <c r="C3140" s="563" t="s">
        <v>16463</v>
      </c>
      <c r="D3140" s="563" t="s">
        <v>16485</v>
      </c>
      <c r="E3140" s="563" t="s">
        <v>16483</v>
      </c>
      <c r="F3140" s="563" t="s">
        <v>16484</v>
      </c>
      <c r="G3140" s="563" t="s">
        <v>16470</v>
      </c>
      <c r="H3140" s="563" t="s">
        <v>300</v>
      </c>
      <c r="I3140" s="563" t="s">
        <v>26690</v>
      </c>
      <c r="J3140" s="563" t="s">
        <v>24001</v>
      </c>
      <c r="K3140" s="563" t="s">
        <v>62</v>
      </c>
      <c r="L3140" s="563" t="s">
        <v>24001</v>
      </c>
      <c r="M3140" s="563" t="s">
        <v>24001</v>
      </c>
      <c r="N3140" s="563" t="s">
        <v>24001</v>
      </c>
      <c r="O3140" s="564" t="s">
        <v>24001</v>
      </c>
      <c r="P3140" s="564" t="s">
        <v>24001</v>
      </c>
      <c r="Q3140" s="564">
        <v>33148</v>
      </c>
      <c r="R3140" s="564"/>
      <c r="S3140" s="564" t="s">
        <v>31503</v>
      </c>
    </row>
    <row r="3141" spans="1:19" x14ac:dyDescent="0.35">
      <c r="A3141" s="562">
        <v>697</v>
      </c>
      <c r="B3141" s="563" t="s">
        <v>484</v>
      </c>
      <c r="C3141" s="563" t="s">
        <v>16463</v>
      </c>
      <c r="D3141" s="563" t="s">
        <v>16489</v>
      </c>
      <c r="E3141" s="563" t="s">
        <v>16486</v>
      </c>
      <c r="F3141" s="563" t="s">
        <v>16487</v>
      </c>
      <c r="G3141" s="563" t="s">
        <v>16470</v>
      </c>
      <c r="H3141" s="563" t="s">
        <v>16488</v>
      </c>
      <c r="I3141" s="563" t="s">
        <v>26690</v>
      </c>
      <c r="J3141" s="563" t="s">
        <v>24001</v>
      </c>
      <c r="K3141" s="563" t="s">
        <v>24001</v>
      </c>
      <c r="L3141" s="563" t="s">
        <v>24001</v>
      </c>
      <c r="M3141" s="563" t="s">
        <v>24001</v>
      </c>
      <c r="N3141" s="563" t="s">
        <v>24001</v>
      </c>
      <c r="O3141" s="564" t="s">
        <v>24001</v>
      </c>
      <c r="P3141" s="564" t="s">
        <v>24001</v>
      </c>
      <c r="Q3141" s="564">
        <v>33148</v>
      </c>
      <c r="R3141" s="564"/>
      <c r="S3141" s="564" t="s">
        <v>31504</v>
      </c>
    </row>
    <row r="3142" spans="1:19" x14ac:dyDescent="0.35">
      <c r="A3142" s="559">
        <v>698</v>
      </c>
      <c r="B3142" s="563" t="s">
        <v>484</v>
      </c>
      <c r="C3142" s="563" t="s">
        <v>16463</v>
      </c>
      <c r="D3142" s="563" t="s">
        <v>16493</v>
      </c>
      <c r="E3142" s="563" t="s">
        <v>16490</v>
      </c>
      <c r="F3142" s="563" t="s">
        <v>16491</v>
      </c>
      <c r="G3142" s="563" t="s">
        <v>16470</v>
      </c>
      <c r="H3142" s="563" t="s">
        <v>16492</v>
      </c>
      <c r="I3142" s="563" t="s">
        <v>26690</v>
      </c>
      <c r="J3142" s="563" t="s">
        <v>109</v>
      </c>
      <c r="K3142" s="563" t="s">
        <v>24001</v>
      </c>
      <c r="L3142" s="563" t="s">
        <v>24001</v>
      </c>
      <c r="M3142" s="563" t="s">
        <v>24001</v>
      </c>
      <c r="N3142" s="563" t="s">
        <v>24001</v>
      </c>
      <c r="O3142" s="564" t="s">
        <v>24001</v>
      </c>
      <c r="P3142" s="564" t="s">
        <v>24001</v>
      </c>
      <c r="Q3142" s="564">
        <v>33148</v>
      </c>
      <c r="R3142" s="564"/>
      <c r="S3142" s="564" t="s">
        <v>31505</v>
      </c>
    </row>
    <row r="3143" spans="1:19" x14ac:dyDescent="0.35">
      <c r="A3143" s="559">
        <v>699</v>
      </c>
      <c r="B3143" s="563" t="s">
        <v>484</v>
      </c>
      <c r="C3143" s="563" t="s">
        <v>16463</v>
      </c>
      <c r="D3143" s="563" t="s">
        <v>16497</v>
      </c>
      <c r="E3143" s="563" t="s">
        <v>16494</v>
      </c>
      <c r="F3143" s="563" t="s">
        <v>16495</v>
      </c>
      <c r="G3143" s="563" t="s">
        <v>16470</v>
      </c>
      <c r="H3143" s="563" t="s">
        <v>16496</v>
      </c>
      <c r="I3143" s="563" t="s">
        <v>26690</v>
      </c>
      <c r="J3143" s="563" t="s">
        <v>24001</v>
      </c>
      <c r="K3143" s="563" t="s">
        <v>24001</v>
      </c>
      <c r="L3143" s="563" t="s">
        <v>24001</v>
      </c>
      <c r="M3143" s="563" t="s">
        <v>24001</v>
      </c>
      <c r="N3143" s="563" t="s">
        <v>24001</v>
      </c>
      <c r="O3143" s="564" t="s">
        <v>24001</v>
      </c>
      <c r="P3143" s="564" t="s">
        <v>24001</v>
      </c>
      <c r="Q3143" s="564">
        <v>33148</v>
      </c>
      <c r="R3143" s="564"/>
      <c r="S3143" s="564" t="s">
        <v>31506</v>
      </c>
    </row>
    <row r="3144" spans="1:19" x14ac:dyDescent="0.35">
      <c r="A3144" s="562">
        <v>700</v>
      </c>
      <c r="B3144" s="563" t="s">
        <v>484</v>
      </c>
      <c r="C3144" s="563" t="s">
        <v>16463</v>
      </c>
      <c r="D3144" s="563" t="s">
        <v>16501</v>
      </c>
      <c r="E3144" s="563" t="s">
        <v>16498</v>
      </c>
      <c r="F3144" s="563" t="s">
        <v>16499</v>
      </c>
      <c r="G3144" s="563" t="s">
        <v>16470</v>
      </c>
      <c r="H3144" s="563" t="s">
        <v>16500</v>
      </c>
      <c r="I3144" s="563" t="s">
        <v>26690</v>
      </c>
      <c r="J3144" s="563" t="s">
        <v>109</v>
      </c>
      <c r="K3144" s="563" t="s">
        <v>24001</v>
      </c>
      <c r="L3144" s="563" t="s">
        <v>24001</v>
      </c>
      <c r="M3144" s="563" t="s">
        <v>24001</v>
      </c>
      <c r="N3144" s="563" t="s">
        <v>24001</v>
      </c>
      <c r="O3144" s="564" t="s">
        <v>24001</v>
      </c>
      <c r="P3144" s="564" t="s">
        <v>24001</v>
      </c>
      <c r="Q3144" s="564">
        <v>33148</v>
      </c>
      <c r="R3144" s="564"/>
      <c r="S3144" s="564" t="s">
        <v>31507</v>
      </c>
    </row>
    <row r="3145" spans="1:19" x14ac:dyDescent="0.35">
      <c r="A3145" s="559">
        <v>701</v>
      </c>
      <c r="B3145" s="563" t="s">
        <v>484</v>
      </c>
      <c r="C3145" s="563" t="s">
        <v>16463</v>
      </c>
      <c r="D3145" s="563" t="s">
        <v>16505</v>
      </c>
      <c r="E3145" s="563" t="s">
        <v>16502</v>
      </c>
      <c r="F3145" s="563" t="s">
        <v>16503</v>
      </c>
      <c r="G3145" s="563" t="s">
        <v>16470</v>
      </c>
      <c r="H3145" s="563" t="s">
        <v>16504</v>
      </c>
      <c r="I3145" s="563" t="s">
        <v>26690</v>
      </c>
      <c r="J3145" s="563" t="s">
        <v>109</v>
      </c>
      <c r="K3145" s="563" t="s">
        <v>24001</v>
      </c>
      <c r="L3145" s="563" t="s">
        <v>24001</v>
      </c>
      <c r="M3145" s="563" t="s">
        <v>24001</v>
      </c>
      <c r="N3145" s="563" t="s">
        <v>24001</v>
      </c>
      <c r="O3145" s="564" t="s">
        <v>24001</v>
      </c>
      <c r="P3145" s="564" t="s">
        <v>24001</v>
      </c>
      <c r="Q3145" s="564">
        <v>33148</v>
      </c>
      <c r="R3145" s="564"/>
      <c r="S3145" s="564" t="s">
        <v>31508</v>
      </c>
    </row>
    <row r="3146" spans="1:19" x14ac:dyDescent="0.35">
      <c r="A3146" s="559">
        <v>702</v>
      </c>
      <c r="B3146" s="563" t="s">
        <v>484</v>
      </c>
      <c r="C3146" s="563" t="s">
        <v>16463</v>
      </c>
      <c r="D3146" s="563" t="s">
        <v>16508</v>
      </c>
      <c r="E3146" s="563" t="s">
        <v>16506</v>
      </c>
      <c r="F3146" s="563" t="s">
        <v>16507</v>
      </c>
      <c r="G3146" s="563" t="s">
        <v>16470</v>
      </c>
      <c r="H3146" s="563" t="s">
        <v>16167</v>
      </c>
      <c r="I3146" s="563" t="s">
        <v>26690</v>
      </c>
      <c r="J3146" s="563" t="s">
        <v>24001</v>
      </c>
      <c r="K3146" s="563" t="s">
        <v>24001</v>
      </c>
      <c r="L3146" s="563" t="s">
        <v>24001</v>
      </c>
      <c r="M3146" s="563" t="s">
        <v>24001</v>
      </c>
      <c r="N3146" s="563" t="s">
        <v>24001</v>
      </c>
      <c r="O3146" s="564" t="s">
        <v>24001</v>
      </c>
      <c r="P3146" s="564" t="s">
        <v>24001</v>
      </c>
      <c r="Q3146" s="564">
        <v>33148</v>
      </c>
      <c r="R3146" s="564"/>
      <c r="S3146" s="564" t="s">
        <v>31509</v>
      </c>
    </row>
    <row r="3147" spans="1:19" x14ac:dyDescent="0.35">
      <c r="A3147" s="562">
        <v>703</v>
      </c>
      <c r="B3147" s="563" t="s">
        <v>484</v>
      </c>
      <c r="C3147" s="563" t="s">
        <v>16463</v>
      </c>
      <c r="D3147" s="563" t="s">
        <v>16512</v>
      </c>
      <c r="E3147" s="563" t="s">
        <v>16509</v>
      </c>
      <c r="F3147" s="563" t="s">
        <v>16510</v>
      </c>
      <c r="G3147" s="563" t="s">
        <v>16470</v>
      </c>
      <c r="H3147" s="563" t="s">
        <v>16511</v>
      </c>
      <c r="I3147" s="563" t="s">
        <v>26690</v>
      </c>
      <c r="J3147" s="563" t="s">
        <v>24001</v>
      </c>
      <c r="K3147" s="563" t="s">
        <v>24001</v>
      </c>
      <c r="L3147" s="563" t="s">
        <v>24001</v>
      </c>
      <c r="M3147" s="563" t="s">
        <v>24001</v>
      </c>
      <c r="N3147" s="563" t="s">
        <v>24001</v>
      </c>
      <c r="O3147" s="564" t="s">
        <v>24001</v>
      </c>
      <c r="P3147" s="564" t="s">
        <v>24001</v>
      </c>
      <c r="Q3147" s="564">
        <v>33148</v>
      </c>
      <c r="R3147" s="564"/>
      <c r="S3147" s="564" t="s">
        <v>31510</v>
      </c>
    </row>
    <row r="3148" spans="1:19" x14ac:dyDescent="0.35">
      <c r="A3148" s="559">
        <v>704</v>
      </c>
      <c r="B3148" s="563" t="s">
        <v>484</v>
      </c>
      <c r="C3148" s="563" t="s">
        <v>16463</v>
      </c>
      <c r="D3148" s="563" t="s">
        <v>16516</v>
      </c>
      <c r="E3148" s="563" t="s">
        <v>16513</v>
      </c>
      <c r="F3148" s="563" t="s">
        <v>16514</v>
      </c>
      <c r="G3148" s="563" t="s">
        <v>16470</v>
      </c>
      <c r="H3148" s="563" t="s">
        <v>16515</v>
      </c>
      <c r="I3148" s="563" t="s">
        <v>26690</v>
      </c>
      <c r="J3148" s="563" t="s">
        <v>24001</v>
      </c>
      <c r="K3148" s="563" t="s">
        <v>154</v>
      </c>
      <c r="L3148" s="563" t="s">
        <v>24001</v>
      </c>
      <c r="M3148" s="563" t="s">
        <v>24001</v>
      </c>
      <c r="N3148" s="563" t="s">
        <v>24001</v>
      </c>
      <c r="O3148" s="564" t="s">
        <v>24001</v>
      </c>
      <c r="P3148" s="564" t="s">
        <v>24001</v>
      </c>
      <c r="Q3148" s="564">
        <v>33148</v>
      </c>
      <c r="R3148" s="564"/>
      <c r="S3148" s="564" t="s">
        <v>31511</v>
      </c>
    </row>
    <row r="3149" spans="1:19" x14ac:dyDescent="0.35">
      <c r="A3149" s="559">
        <v>705</v>
      </c>
      <c r="B3149" s="563" t="s">
        <v>484</v>
      </c>
      <c r="C3149" s="563" t="s">
        <v>16463</v>
      </c>
      <c r="D3149" s="563" t="s">
        <v>16520</v>
      </c>
      <c r="E3149" s="563" t="s">
        <v>16517</v>
      </c>
      <c r="F3149" s="563" t="s">
        <v>16518</v>
      </c>
      <c r="G3149" s="563" t="s">
        <v>16470</v>
      </c>
      <c r="H3149" s="563" t="s">
        <v>16519</v>
      </c>
      <c r="I3149" s="563" t="s">
        <v>26690</v>
      </c>
      <c r="J3149" s="563" t="s">
        <v>24001</v>
      </c>
      <c r="K3149" s="563" t="s">
        <v>24001</v>
      </c>
      <c r="L3149" s="563" t="s">
        <v>24001</v>
      </c>
      <c r="M3149" s="563" t="s">
        <v>24001</v>
      </c>
      <c r="N3149" s="563" t="s">
        <v>24001</v>
      </c>
      <c r="O3149" s="564" t="s">
        <v>24001</v>
      </c>
      <c r="P3149" s="564" t="s">
        <v>24001</v>
      </c>
      <c r="Q3149" s="564">
        <v>33148</v>
      </c>
      <c r="R3149" s="564"/>
      <c r="S3149" s="564" t="s">
        <v>31512</v>
      </c>
    </row>
    <row r="3150" spans="1:19" x14ac:dyDescent="0.35">
      <c r="A3150" s="562">
        <v>706</v>
      </c>
      <c r="B3150" s="563" t="s">
        <v>484</v>
      </c>
      <c r="C3150" s="563" t="s">
        <v>16463</v>
      </c>
      <c r="D3150" s="563" t="s">
        <v>16523</v>
      </c>
      <c r="E3150" s="563" t="s">
        <v>16521</v>
      </c>
      <c r="F3150" s="563" t="s">
        <v>16522</v>
      </c>
      <c r="G3150" s="563" t="s">
        <v>16470</v>
      </c>
      <c r="H3150" s="563" t="s">
        <v>8914</v>
      </c>
      <c r="I3150" s="563" t="s">
        <v>26690</v>
      </c>
      <c r="J3150" s="563" t="s">
        <v>24001</v>
      </c>
      <c r="K3150" s="563" t="s">
        <v>24001</v>
      </c>
      <c r="L3150" s="563" t="s">
        <v>24001</v>
      </c>
      <c r="M3150" s="563" t="s">
        <v>24001</v>
      </c>
      <c r="N3150" s="563" t="s">
        <v>24001</v>
      </c>
      <c r="O3150" s="564" t="s">
        <v>24001</v>
      </c>
      <c r="P3150" s="564" t="s">
        <v>24001</v>
      </c>
      <c r="Q3150" s="564">
        <v>33148</v>
      </c>
      <c r="R3150" s="564"/>
      <c r="S3150" s="564" t="s">
        <v>31513</v>
      </c>
    </row>
    <row r="3151" spans="1:19" x14ac:dyDescent="0.35">
      <c r="A3151" s="559">
        <v>707</v>
      </c>
      <c r="B3151" s="563" t="s">
        <v>484</v>
      </c>
      <c r="C3151" s="563" t="s">
        <v>16463</v>
      </c>
      <c r="D3151" s="563" t="s">
        <v>16527</v>
      </c>
      <c r="E3151" s="563" t="s">
        <v>16524</v>
      </c>
      <c r="F3151" s="563" t="s">
        <v>16525</v>
      </c>
      <c r="G3151" s="563" t="s">
        <v>16470</v>
      </c>
      <c r="H3151" s="563" t="s">
        <v>16526</v>
      </c>
      <c r="I3151" s="563" t="s">
        <v>26690</v>
      </c>
      <c r="J3151" s="563" t="s">
        <v>24001</v>
      </c>
      <c r="K3151" s="563" t="s">
        <v>24001</v>
      </c>
      <c r="L3151" s="563" t="s">
        <v>24001</v>
      </c>
      <c r="M3151" s="563" t="s">
        <v>24001</v>
      </c>
      <c r="N3151" s="563" t="s">
        <v>24001</v>
      </c>
      <c r="O3151" s="564" t="s">
        <v>24001</v>
      </c>
      <c r="P3151" s="564" t="s">
        <v>24001</v>
      </c>
      <c r="Q3151" s="564">
        <v>33148</v>
      </c>
      <c r="R3151" s="564"/>
      <c r="S3151" s="564" t="s">
        <v>31514</v>
      </c>
    </row>
    <row r="3152" spans="1:19" x14ac:dyDescent="0.35">
      <c r="A3152" s="559">
        <v>708</v>
      </c>
      <c r="B3152" s="563" t="s">
        <v>484</v>
      </c>
      <c r="C3152" s="563" t="s">
        <v>16463</v>
      </c>
      <c r="D3152" s="563" t="s">
        <v>16531</v>
      </c>
      <c r="E3152" s="563" t="s">
        <v>16528</v>
      </c>
      <c r="F3152" s="563" t="s">
        <v>16529</v>
      </c>
      <c r="G3152" s="563" t="s">
        <v>16470</v>
      </c>
      <c r="H3152" s="563" t="s">
        <v>16530</v>
      </c>
      <c r="I3152" s="563" t="s">
        <v>26690</v>
      </c>
      <c r="J3152" s="563" t="s">
        <v>24001</v>
      </c>
      <c r="K3152" s="563" t="s">
        <v>24001</v>
      </c>
      <c r="L3152" s="563" t="s">
        <v>24001</v>
      </c>
      <c r="M3152" s="563" t="s">
        <v>24001</v>
      </c>
      <c r="N3152" s="563" t="s">
        <v>24001</v>
      </c>
      <c r="O3152" s="564" t="s">
        <v>24001</v>
      </c>
      <c r="P3152" s="564" t="s">
        <v>24001</v>
      </c>
      <c r="Q3152" s="564">
        <v>33148</v>
      </c>
      <c r="R3152" s="564"/>
      <c r="S3152" s="564" t="s">
        <v>31515</v>
      </c>
    </row>
    <row r="3153" spans="1:19" x14ac:dyDescent="0.35">
      <c r="A3153" s="562">
        <v>709</v>
      </c>
      <c r="B3153" s="563" t="s">
        <v>484</v>
      </c>
      <c r="C3153" s="563" t="s">
        <v>16463</v>
      </c>
      <c r="D3153" s="563" t="s">
        <v>16535</v>
      </c>
      <c r="E3153" s="563" t="s">
        <v>16532</v>
      </c>
      <c r="F3153" s="563" t="s">
        <v>16533</v>
      </c>
      <c r="G3153" s="563" t="s">
        <v>16470</v>
      </c>
      <c r="H3153" s="563" t="s">
        <v>16534</v>
      </c>
      <c r="I3153" s="563" t="s">
        <v>26690</v>
      </c>
      <c r="J3153" s="563" t="s">
        <v>24001</v>
      </c>
      <c r="K3153" s="563" t="s">
        <v>50</v>
      </c>
      <c r="L3153" s="563" t="s">
        <v>27591</v>
      </c>
      <c r="M3153" s="563" t="s">
        <v>24001</v>
      </c>
      <c r="N3153" s="563" t="s">
        <v>24001</v>
      </c>
      <c r="O3153" s="564" t="s">
        <v>24001</v>
      </c>
      <c r="P3153" s="564" t="s">
        <v>24001</v>
      </c>
      <c r="Q3153" s="564">
        <v>33148</v>
      </c>
      <c r="R3153" s="564"/>
      <c r="S3153" s="564" t="s">
        <v>31516</v>
      </c>
    </row>
    <row r="3154" spans="1:19" x14ac:dyDescent="0.35">
      <c r="A3154" s="559">
        <v>710</v>
      </c>
      <c r="B3154" s="563" t="s">
        <v>484</v>
      </c>
      <c r="C3154" s="563" t="s">
        <v>16463</v>
      </c>
      <c r="D3154" s="563" t="s">
        <v>16539</v>
      </c>
      <c r="E3154" s="563" t="s">
        <v>16536</v>
      </c>
      <c r="F3154" s="563" t="s">
        <v>16537</v>
      </c>
      <c r="G3154" s="563" t="s">
        <v>16470</v>
      </c>
      <c r="H3154" s="563" t="s">
        <v>16538</v>
      </c>
      <c r="I3154" s="563" t="s">
        <v>26690</v>
      </c>
      <c r="J3154" s="563" t="s">
        <v>24001</v>
      </c>
      <c r="K3154" s="563" t="s">
        <v>62</v>
      </c>
      <c r="L3154" s="563" t="s">
        <v>24001</v>
      </c>
      <c r="M3154" s="563" t="s">
        <v>24001</v>
      </c>
      <c r="N3154" s="563" t="s">
        <v>24001</v>
      </c>
      <c r="O3154" s="564" t="s">
        <v>24001</v>
      </c>
      <c r="P3154" s="564" t="s">
        <v>24001</v>
      </c>
      <c r="Q3154" s="564">
        <v>33148</v>
      </c>
      <c r="R3154" s="564"/>
      <c r="S3154" s="564" t="s">
        <v>31517</v>
      </c>
    </row>
    <row r="3155" spans="1:19" x14ac:dyDescent="0.35">
      <c r="A3155" s="559">
        <v>711</v>
      </c>
      <c r="B3155" s="563" t="s">
        <v>484</v>
      </c>
      <c r="C3155" s="563" t="s">
        <v>16463</v>
      </c>
      <c r="D3155" s="563" t="s">
        <v>16543</v>
      </c>
      <c r="E3155" s="563" t="s">
        <v>16540</v>
      </c>
      <c r="F3155" s="563" t="s">
        <v>16541</v>
      </c>
      <c r="G3155" s="563" t="s">
        <v>16470</v>
      </c>
      <c r="H3155" s="563" t="s">
        <v>16542</v>
      </c>
      <c r="I3155" s="563" t="s">
        <v>26690</v>
      </c>
      <c r="J3155" s="563" t="s">
        <v>24001</v>
      </c>
      <c r="K3155" s="563" t="s">
        <v>154</v>
      </c>
      <c r="L3155" s="563" t="s">
        <v>24001</v>
      </c>
      <c r="M3155" s="563" t="s">
        <v>24001</v>
      </c>
      <c r="N3155" s="563" t="s">
        <v>24001</v>
      </c>
      <c r="O3155" s="564" t="s">
        <v>24001</v>
      </c>
      <c r="P3155" s="564" t="s">
        <v>24001</v>
      </c>
      <c r="Q3155" s="564">
        <v>33148</v>
      </c>
      <c r="R3155" s="564"/>
      <c r="S3155" s="564" t="s">
        <v>31518</v>
      </c>
    </row>
    <row r="3156" spans="1:19" x14ac:dyDescent="0.35">
      <c r="A3156" s="562">
        <v>712</v>
      </c>
      <c r="B3156" s="563" t="s">
        <v>484</v>
      </c>
      <c r="C3156" s="563" t="s">
        <v>16463</v>
      </c>
      <c r="D3156" s="563" t="s">
        <v>16546</v>
      </c>
      <c r="E3156" s="563" t="s">
        <v>24001</v>
      </c>
      <c r="F3156" s="563" t="s">
        <v>16544</v>
      </c>
      <c r="G3156" s="563" t="s">
        <v>16470</v>
      </c>
      <c r="H3156" s="563" t="s">
        <v>16545</v>
      </c>
      <c r="I3156" s="563" t="s">
        <v>26690</v>
      </c>
      <c r="J3156" s="563" t="s">
        <v>24001</v>
      </c>
      <c r="K3156" s="563" t="s">
        <v>24001</v>
      </c>
      <c r="L3156" s="563" t="s">
        <v>24001</v>
      </c>
      <c r="M3156" s="563" t="s">
        <v>24001</v>
      </c>
      <c r="N3156" s="563" t="s">
        <v>24001</v>
      </c>
      <c r="O3156" s="564" t="s">
        <v>24001</v>
      </c>
      <c r="P3156" s="564" t="s">
        <v>24001</v>
      </c>
      <c r="Q3156" s="564">
        <v>33148</v>
      </c>
      <c r="R3156" s="564"/>
      <c r="S3156" s="564" t="s">
        <v>31519</v>
      </c>
    </row>
    <row r="3157" spans="1:19" x14ac:dyDescent="0.35">
      <c r="A3157" s="559">
        <v>713</v>
      </c>
      <c r="B3157" s="563" t="s">
        <v>484</v>
      </c>
      <c r="C3157" s="563" t="s">
        <v>16463</v>
      </c>
      <c r="D3157" s="563" t="s">
        <v>16549</v>
      </c>
      <c r="E3157" s="563" t="s">
        <v>16547</v>
      </c>
      <c r="F3157" s="563" t="s">
        <v>16548</v>
      </c>
      <c r="G3157" s="563" t="s">
        <v>16470</v>
      </c>
      <c r="H3157" s="563" t="s">
        <v>55</v>
      </c>
      <c r="I3157" s="563" t="s">
        <v>26690</v>
      </c>
      <c r="J3157" s="563" t="s">
        <v>24001</v>
      </c>
      <c r="K3157" s="563" t="s">
        <v>24001</v>
      </c>
      <c r="L3157" s="563" t="s">
        <v>24001</v>
      </c>
      <c r="M3157" s="563" t="s">
        <v>24001</v>
      </c>
      <c r="N3157" s="563" t="s">
        <v>24001</v>
      </c>
      <c r="O3157" s="564" t="s">
        <v>24001</v>
      </c>
      <c r="P3157" s="564" t="s">
        <v>24001</v>
      </c>
      <c r="Q3157" s="564">
        <v>33148</v>
      </c>
      <c r="R3157" s="564"/>
      <c r="S3157" s="564" t="s">
        <v>16549</v>
      </c>
    </row>
    <row r="3158" spans="1:19" x14ac:dyDescent="0.35">
      <c r="A3158" s="559">
        <v>714</v>
      </c>
      <c r="B3158" s="563" t="s">
        <v>484</v>
      </c>
      <c r="C3158" s="563" t="s">
        <v>16463</v>
      </c>
      <c r="D3158" s="563" t="s">
        <v>16553</v>
      </c>
      <c r="E3158" s="563" t="s">
        <v>16550</v>
      </c>
      <c r="F3158" s="563" t="s">
        <v>16551</v>
      </c>
      <c r="G3158" s="563" t="s">
        <v>16470</v>
      </c>
      <c r="H3158" s="563" t="s">
        <v>16552</v>
      </c>
      <c r="I3158" s="563" t="s">
        <v>26690</v>
      </c>
      <c r="J3158" s="563" t="s">
        <v>109</v>
      </c>
      <c r="K3158" s="563" t="s">
        <v>24001</v>
      </c>
      <c r="L3158" s="563" t="s">
        <v>24001</v>
      </c>
      <c r="M3158" s="563" t="s">
        <v>24001</v>
      </c>
      <c r="N3158" s="563" t="s">
        <v>24001</v>
      </c>
      <c r="O3158" s="564" t="s">
        <v>24001</v>
      </c>
      <c r="P3158" s="564" t="s">
        <v>24001</v>
      </c>
      <c r="Q3158" s="564">
        <v>33148</v>
      </c>
      <c r="R3158" s="564"/>
      <c r="S3158" s="564" t="s">
        <v>31520</v>
      </c>
    </row>
    <row r="3159" spans="1:19" x14ac:dyDescent="0.35">
      <c r="A3159" s="562">
        <v>715</v>
      </c>
      <c r="B3159" s="563" t="s">
        <v>484</v>
      </c>
      <c r="C3159" s="563" t="s">
        <v>16463</v>
      </c>
      <c r="D3159" s="563" t="s">
        <v>16557</v>
      </c>
      <c r="E3159" s="563" t="s">
        <v>16554</v>
      </c>
      <c r="F3159" s="563" t="s">
        <v>16555</v>
      </c>
      <c r="G3159" s="563" t="s">
        <v>16470</v>
      </c>
      <c r="H3159" s="563" t="s">
        <v>16556</v>
      </c>
      <c r="I3159" s="563" t="s">
        <v>26690</v>
      </c>
      <c r="J3159" s="563" t="s">
        <v>24001</v>
      </c>
      <c r="K3159" s="563" t="s">
        <v>24001</v>
      </c>
      <c r="L3159" s="563" t="s">
        <v>24001</v>
      </c>
      <c r="M3159" s="563" t="s">
        <v>24001</v>
      </c>
      <c r="N3159" s="563" t="s">
        <v>24001</v>
      </c>
      <c r="O3159" s="564" t="s">
        <v>24001</v>
      </c>
      <c r="P3159" s="564" t="s">
        <v>24001</v>
      </c>
      <c r="Q3159" s="564">
        <v>33148</v>
      </c>
      <c r="R3159" s="564"/>
      <c r="S3159" s="564" t="s">
        <v>31521</v>
      </c>
    </row>
    <row r="3160" spans="1:19" x14ac:dyDescent="0.35">
      <c r="A3160" s="559">
        <v>716</v>
      </c>
      <c r="B3160" s="563" t="s">
        <v>484</v>
      </c>
      <c r="C3160" s="563" t="s">
        <v>16463</v>
      </c>
      <c r="D3160" s="563" t="s">
        <v>16561</v>
      </c>
      <c r="E3160" s="563" t="s">
        <v>16558</v>
      </c>
      <c r="F3160" s="563" t="s">
        <v>16559</v>
      </c>
      <c r="G3160" s="563" t="s">
        <v>16470</v>
      </c>
      <c r="H3160" s="563" t="s">
        <v>16560</v>
      </c>
      <c r="I3160" s="563" t="s">
        <v>26690</v>
      </c>
      <c r="J3160" s="563" t="s">
        <v>109</v>
      </c>
      <c r="K3160" s="563" t="s">
        <v>24001</v>
      </c>
      <c r="L3160" s="563" t="s">
        <v>24001</v>
      </c>
      <c r="M3160" s="563" t="s">
        <v>24001</v>
      </c>
      <c r="N3160" s="563" t="s">
        <v>24001</v>
      </c>
      <c r="O3160" s="564" t="s">
        <v>24001</v>
      </c>
      <c r="P3160" s="564" t="s">
        <v>24001</v>
      </c>
      <c r="Q3160" s="564">
        <v>33148</v>
      </c>
      <c r="R3160" s="564"/>
      <c r="S3160" s="564" t="s">
        <v>31522</v>
      </c>
    </row>
    <row r="3161" spans="1:19" x14ac:dyDescent="0.35">
      <c r="A3161" s="559">
        <v>717</v>
      </c>
      <c r="B3161" s="563" t="s">
        <v>484</v>
      </c>
      <c r="C3161" s="563" t="s">
        <v>16463</v>
      </c>
      <c r="D3161" s="563" t="s">
        <v>24848</v>
      </c>
      <c r="E3161" s="563" t="s">
        <v>24849</v>
      </c>
      <c r="F3161" s="563" t="s">
        <v>24850</v>
      </c>
      <c r="G3161" s="563" t="s">
        <v>16470</v>
      </c>
      <c r="H3161" s="563" t="s">
        <v>18900</v>
      </c>
      <c r="I3161" s="563" t="s">
        <v>26690</v>
      </c>
      <c r="J3161" s="563" t="s">
        <v>109</v>
      </c>
      <c r="K3161" s="563" t="s">
        <v>24001</v>
      </c>
      <c r="L3161" s="563" t="s">
        <v>24001</v>
      </c>
      <c r="M3161" s="563" t="s">
        <v>24001</v>
      </c>
      <c r="N3161" s="563" t="s">
        <v>24001</v>
      </c>
      <c r="O3161" s="564" t="s">
        <v>24001</v>
      </c>
      <c r="P3161" s="564" t="s">
        <v>24001</v>
      </c>
      <c r="Q3161" s="564">
        <v>43615</v>
      </c>
      <c r="R3161" s="564"/>
      <c r="S3161" s="564" t="s">
        <v>31523</v>
      </c>
    </row>
    <row r="3162" spans="1:19" x14ac:dyDescent="0.35">
      <c r="A3162" s="562">
        <v>2113</v>
      </c>
      <c r="B3162" s="563" t="s">
        <v>484</v>
      </c>
      <c r="C3162" s="563" t="s">
        <v>28698</v>
      </c>
      <c r="D3162" s="563" t="s">
        <v>5976</v>
      </c>
      <c r="E3162" s="563" t="s">
        <v>5972</v>
      </c>
      <c r="F3162" s="563" t="s">
        <v>5973</v>
      </c>
      <c r="G3162" s="563" t="s">
        <v>5974</v>
      </c>
      <c r="H3162" s="563" t="s">
        <v>5975</v>
      </c>
      <c r="I3162" s="563" t="s">
        <v>26690</v>
      </c>
      <c r="J3162" s="563" t="s">
        <v>109</v>
      </c>
      <c r="K3162" s="563" t="s">
        <v>24001</v>
      </c>
      <c r="L3162" s="563" t="s">
        <v>24001</v>
      </c>
      <c r="M3162" s="563" t="s">
        <v>24001</v>
      </c>
      <c r="N3162" s="563" t="s">
        <v>24001</v>
      </c>
      <c r="O3162" s="564" t="s">
        <v>24001</v>
      </c>
      <c r="P3162" s="564" t="s">
        <v>24001</v>
      </c>
      <c r="Q3162" s="564">
        <v>33148</v>
      </c>
      <c r="R3162" s="564"/>
      <c r="S3162" s="564" t="s">
        <v>31524</v>
      </c>
    </row>
    <row r="3163" spans="1:19" x14ac:dyDescent="0.35">
      <c r="A3163" s="559">
        <v>2114</v>
      </c>
      <c r="B3163" s="563" t="s">
        <v>484</v>
      </c>
      <c r="C3163" s="563" t="s">
        <v>28698</v>
      </c>
      <c r="D3163" s="563" t="s">
        <v>5980</v>
      </c>
      <c r="E3163" s="563" t="s">
        <v>5977</v>
      </c>
      <c r="F3163" s="563" t="s">
        <v>5978</v>
      </c>
      <c r="G3163" s="563" t="s">
        <v>5974</v>
      </c>
      <c r="H3163" s="563" t="s">
        <v>5979</v>
      </c>
      <c r="I3163" s="563" t="s">
        <v>26690</v>
      </c>
      <c r="J3163" s="563" t="s">
        <v>24001</v>
      </c>
      <c r="K3163" s="563" t="s">
        <v>24001</v>
      </c>
      <c r="L3163" s="563" t="s">
        <v>24001</v>
      </c>
      <c r="M3163" s="563" t="s">
        <v>24001</v>
      </c>
      <c r="N3163" s="563" t="s">
        <v>24001</v>
      </c>
      <c r="O3163" s="564" t="s">
        <v>24001</v>
      </c>
      <c r="P3163" s="564" t="s">
        <v>24001</v>
      </c>
      <c r="Q3163" s="564">
        <v>33148</v>
      </c>
      <c r="R3163" s="564"/>
      <c r="S3163" s="564" t="s">
        <v>31525</v>
      </c>
    </row>
    <row r="3164" spans="1:19" x14ac:dyDescent="0.35">
      <c r="A3164" s="559">
        <v>2115</v>
      </c>
      <c r="B3164" s="563" t="s">
        <v>484</v>
      </c>
      <c r="C3164" s="563" t="s">
        <v>28698</v>
      </c>
      <c r="D3164" s="563" t="s">
        <v>5983</v>
      </c>
      <c r="E3164" s="563" t="s">
        <v>5981</v>
      </c>
      <c r="F3164" s="563" t="s">
        <v>5982</v>
      </c>
      <c r="G3164" s="563" t="s">
        <v>5974</v>
      </c>
      <c r="H3164" s="563" t="s">
        <v>973</v>
      </c>
      <c r="I3164" s="563" t="s">
        <v>26690</v>
      </c>
      <c r="J3164" s="563" t="s">
        <v>24001</v>
      </c>
      <c r="K3164" s="563" t="s">
        <v>24001</v>
      </c>
      <c r="L3164" s="563" t="s">
        <v>24001</v>
      </c>
      <c r="M3164" s="563" t="s">
        <v>24001</v>
      </c>
      <c r="N3164" s="563" t="s">
        <v>24001</v>
      </c>
      <c r="O3164" s="564" t="s">
        <v>24001</v>
      </c>
      <c r="P3164" s="564" t="s">
        <v>24001</v>
      </c>
      <c r="Q3164" s="564">
        <v>33148</v>
      </c>
      <c r="R3164" s="564"/>
      <c r="S3164" s="564" t="s">
        <v>31526</v>
      </c>
    </row>
    <row r="3165" spans="1:19" x14ac:dyDescent="0.35">
      <c r="A3165" s="562">
        <v>2116</v>
      </c>
      <c r="B3165" s="563" t="s">
        <v>484</v>
      </c>
      <c r="C3165" s="563" t="s">
        <v>28698</v>
      </c>
      <c r="D3165" s="563" t="s">
        <v>5985</v>
      </c>
      <c r="E3165" s="563" t="s">
        <v>5886</v>
      </c>
      <c r="F3165" s="563" t="s">
        <v>5984</v>
      </c>
      <c r="G3165" s="563" t="s">
        <v>5974</v>
      </c>
      <c r="H3165" s="563" t="s">
        <v>55</v>
      </c>
      <c r="I3165" s="563" t="s">
        <v>26690</v>
      </c>
      <c r="J3165" s="563" t="s">
        <v>24001</v>
      </c>
      <c r="K3165" s="563" t="s">
        <v>24001</v>
      </c>
      <c r="L3165" s="563" t="s">
        <v>24001</v>
      </c>
      <c r="M3165" s="563" t="s">
        <v>24001</v>
      </c>
      <c r="N3165" s="563" t="s">
        <v>24001</v>
      </c>
      <c r="O3165" s="564" t="s">
        <v>24001</v>
      </c>
      <c r="P3165" s="564" t="s">
        <v>24001</v>
      </c>
      <c r="Q3165" s="564">
        <v>33148</v>
      </c>
      <c r="R3165" s="564"/>
      <c r="S3165" s="564" t="s">
        <v>5985</v>
      </c>
    </row>
    <row r="3166" spans="1:19" x14ac:dyDescent="0.35">
      <c r="A3166" s="559">
        <v>3293</v>
      </c>
      <c r="B3166" s="563" t="s">
        <v>484</v>
      </c>
      <c r="C3166" s="563" t="s">
        <v>8118</v>
      </c>
      <c r="D3166" s="563" t="s">
        <v>27056</v>
      </c>
      <c r="E3166" s="563" t="s">
        <v>8483</v>
      </c>
      <c r="F3166" s="563" t="s">
        <v>8484</v>
      </c>
      <c r="G3166" s="563" t="s">
        <v>8478</v>
      </c>
      <c r="H3166" s="563" t="s">
        <v>27057</v>
      </c>
      <c r="I3166" s="563" t="s">
        <v>26690</v>
      </c>
      <c r="J3166" s="563" t="s">
        <v>24001</v>
      </c>
      <c r="K3166" s="563" t="s">
        <v>24001</v>
      </c>
      <c r="L3166" s="563" t="s">
        <v>24001</v>
      </c>
      <c r="M3166" s="563" t="s">
        <v>24001</v>
      </c>
      <c r="N3166" s="563" t="s">
        <v>24001</v>
      </c>
      <c r="O3166" s="564" t="s">
        <v>24001</v>
      </c>
      <c r="P3166" s="564" t="s">
        <v>24001</v>
      </c>
      <c r="Q3166" s="564">
        <v>33148</v>
      </c>
      <c r="R3166" s="564">
        <v>44364.742974537003</v>
      </c>
      <c r="S3166" s="564" t="s">
        <v>31527</v>
      </c>
    </row>
    <row r="3167" spans="1:19" x14ac:dyDescent="0.35">
      <c r="A3167" s="559">
        <v>3294</v>
      </c>
      <c r="B3167" s="563" t="s">
        <v>484</v>
      </c>
      <c r="C3167" s="563" t="s">
        <v>8118</v>
      </c>
      <c r="D3167" s="563" t="s">
        <v>8480</v>
      </c>
      <c r="E3167" s="563" t="s">
        <v>24001</v>
      </c>
      <c r="F3167" s="563" t="s">
        <v>8477</v>
      </c>
      <c r="G3167" s="563" t="s">
        <v>8478</v>
      </c>
      <c r="H3167" s="563" t="s">
        <v>8479</v>
      </c>
      <c r="I3167" s="563" t="s">
        <v>26690</v>
      </c>
      <c r="J3167" s="563" t="s">
        <v>24001</v>
      </c>
      <c r="K3167" s="563" t="s">
        <v>24001</v>
      </c>
      <c r="L3167" s="563" t="s">
        <v>24001</v>
      </c>
      <c r="M3167" s="563" t="s">
        <v>24001</v>
      </c>
      <c r="N3167" s="563" t="s">
        <v>24001</v>
      </c>
      <c r="O3167" s="564" t="s">
        <v>24001</v>
      </c>
      <c r="P3167" s="564" t="s">
        <v>24001</v>
      </c>
      <c r="Q3167" s="564">
        <v>33148</v>
      </c>
      <c r="R3167" s="564"/>
      <c r="S3167" s="564" t="s">
        <v>31528</v>
      </c>
    </row>
    <row r="3168" spans="1:19" x14ac:dyDescent="0.35">
      <c r="A3168" s="562">
        <v>3295</v>
      </c>
      <c r="B3168" s="563" t="s">
        <v>484</v>
      </c>
      <c r="C3168" s="563" t="s">
        <v>8118</v>
      </c>
      <c r="D3168" s="563" t="s">
        <v>8482</v>
      </c>
      <c r="E3168" s="563" t="s">
        <v>24001</v>
      </c>
      <c r="F3168" s="563" t="s">
        <v>8481</v>
      </c>
      <c r="G3168" s="563" t="s">
        <v>8478</v>
      </c>
      <c r="H3168" s="563" t="s">
        <v>55</v>
      </c>
      <c r="I3168" s="563" t="s">
        <v>26690</v>
      </c>
      <c r="J3168" s="563" t="s">
        <v>24001</v>
      </c>
      <c r="K3168" s="563" t="s">
        <v>24001</v>
      </c>
      <c r="L3168" s="563" t="s">
        <v>24001</v>
      </c>
      <c r="M3168" s="563" t="s">
        <v>24001</v>
      </c>
      <c r="N3168" s="563" t="s">
        <v>24001</v>
      </c>
      <c r="O3168" s="564" t="s">
        <v>24001</v>
      </c>
      <c r="P3168" s="564" t="s">
        <v>24001</v>
      </c>
      <c r="Q3168" s="564">
        <v>33148</v>
      </c>
      <c r="R3168" s="564"/>
      <c r="S3168" s="564" t="s">
        <v>8482</v>
      </c>
    </row>
    <row r="3169" spans="1:19" x14ac:dyDescent="0.35">
      <c r="A3169" s="559">
        <v>4684</v>
      </c>
      <c r="B3169" s="563" t="s">
        <v>484</v>
      </c>
      <c r="C3169" s="563" t="s">
        <v>12675</v>
      </c>
      <c r="D3169" s="563" t="s">
        <v>12086</v>
      </c>
      <c r="E3169" s="563" t="s">
        <v>24001</v>
      </c>
      <c r="F3169" s="563" t="s">
        <v>12083</v>
      </c>
      <c r="G3169" s="563" t="s">
        <v>12084</v>
      </c>
      <c r="H3169" s="563" t="s">
        <v>12085</v>
      </c>
      <c r="I3169" s="563" t="s">
        <v>27278</v>
      </c>
      <c r="J3169" s="563" t="s">
        <v>109</v>
      </c>
      <c r="K3169" s="563" t="s">
        <v>24001</v>
      </c>
      <c r="L3169" s="563" t="s">
        <v>24001</v>
      </c>
      <c r="M3169" s="563" t="s">
        <v>24001</v>
      </c>
      <c r="N3169" s="563" t="s">
        <v>24001</v>
      </c>
      <c r="O3169" s="564" t="s">
        <v>24001</v>
      </c>
      <c r="P3169" s="564" t="s">
        <v>24001</v>
      </c>
      <c r="Q3169" s="564">
        <v>33148</v>
      </c>
      <c r="R3169" s="564"/>
      <c r="S3169" s="564" t="s">
        <v>31529</v>
      </c>
    </row>
    <row r="3170" spans="1:19" x14ac:dyDescent="0.35">
      <c r="A3170" s="559">
        <v>4685</v>
      </c>
      <c r="B3170" s="563" t="s">
        <v>484</v>
      </c>
      <c r="C3170" s="563" t="s">
        <v>12675</v>
      </c>
      <c r="D3170" s="563" t="s">
        <v>12090</v>
      </c>
      <c r="E3170" s="563" t="s">
        <v>12087</v>
      </c>
      <c r="F3170" s="563" t="s">
        <v>12088</v>
      </c>
      <c r="G3170" s="563" t="s">
        <v>12084</v>
      </c>
      <c r="H3170" s="563" t="s">
        <v>12089</v>
      </c>
      <c r="I3170" s="563" t="s">
        <v>26691</v>
      </c>
      <c r="J3170" s="563" t="s">
        <v>109</v>
      </c>
      <c r="K3170" s="563" t="s">
        <v>24001</v>
      </c>
      <c r="L3170" s="563" t="s">
        <v>24001</v>
      </c>
      <c r="M3170" s="563" t="s">
        <v>24001</v>
      </c>
      <c r="N3170" s="563" t="s">
        <v>24001</v>
      </c>
      <c r="O3170" s="564" t="s">
        <v>24001</v>
      </c>
      <c r="P3170" s="564" t="s">
        <v>24001</v>
      </c>
      <c r="Q3170" s="564">
        <v>33148</v>
      </c>
      <c r="R3170" s="564"/>
      <c r="S3170" s="564" t="s">
        <v>31530</v>
      </c>
    </row>
    <row r="3171" spans="1:19" x14ac:dyDescent="0.35">
      <c r="A3171" s="562">
        <v>4686</v>
      </c>
      <c r="B3171" s="563" t="s">
        <v>484</v>
      </c>
      <c r="C3171" s="563" t="s">
        <v>12675</v>
      </c>
      <c r="D3171" s="563" t="s">
        <v>12093</v>
      </c>
      <c r="E3171" s="563" t="s">
        <v>12091</v>
      </c>
      <c r="F3171" s="563" t="s">
        <v>12092</v>
      </c>
      <c r="G3171" s="563" t="s">
        <v>12084</v>
      </c>
      <c r="H3171" s="563" t="s">
        <v>12089</v>
      </c>
      <c r="I3171" s="563" t="s">
        <v>27279</v>
      </c>
      <c r="J3171" s="563" t="s">
        <v>109</v>
      </c>
      <c r="K3171" s="563" t="s">
        <v>24001</v>
      </c>
      <c r="L3171" s="563" t="s">
        <v>24001</v>
      </c>
      <c r="M3171" s="563" t="s">
        <v>24001</v>
      </c>
      <c r="N3171" s="563" t="s">
        <v>24001</v>
      </c>
      <c r="O3171" s="564" t="s">
        <v>24001</v>
      </c>
      <c r="P3171" s="564" t="s">
        <v>24001</v>
      </c>
      <c r="Q3171" s="564">
        <v>33148</v>
      </c>
      <c r="R3171" s="564"/>
      <c r="S3171" s="564" t="s">
        <v>31531</v>
      </c>
    </row>
    <row r="3172" spans="1:19" x14ac:dyDescent="0.35">
      <c r="A3172" s="559">
        <v>4687</v>
      </c>
      <c r="B3172" s="563" t="s">
        <v>484</v>
      </c>
      <c r="C3172" s="563" t="s">
        <v>12675</v>
      </c>
      <c r="D3172" s="563" t="s">
        <v>12096</v>
      </c>
      <c r="E3172" s="563" t="s">
        <v>12094</v>
      </c>
      <c r="F3172" s="563" t="s">
        <v>12095</v>
      </c>
      <c r="G3172" s="563" t="s">
        <v>12084</v>
      </c>
      <c r="H3172" s="563" t="s">
        <v>12089</v>
      </c>
      <c r="I3172" s="563" t="s">
        <v>27280</v>
      </c>
      <c r="J3172" s="563" t="s">
        <v>109</v>
      </c>
      <c r="K3172" s="563" t="s">
        <v>24001</v>
      </c>
      <c r="L3172" s="563" t="s">
        <v>24001</v>
      </c>
      <c r="M3172" s="563" t="s">
        <v>24001</v>
      </c>
      <c r="N3172" s="563" t="s">
        <v>24001</v>
      </c>
      <c r="O3172" s="564" t="s">
        <v>24001</v>
      </c>
      <c r="P3172" s="564" t="s">
        <v>24001</v>
      </c>
      <c r="Q3172" s="564">
        <v>33148</v>
      </c>
      <c r="R3172" s="564"/>
      <c r="S3172" s="564" t="s">
        <v>31532</v>
      </c>
    </row>
    <row r="3173" spans="1:19" x14ac:dyDescent="0.35">
      <c r="A3173" s="559">
        <v>4688</v>
      </c>
      <c r="B3173" s="563" t="s">
        <v>484</v>
      </c>
      <c r="C3173" s="563" t="s">
        <v>12675</v>
      </c>
      <c r="D3173" s="563" t="s">
        <v>12099</v>
      </c>
      <c r="E3173" s="563" t="s">
        <v>12097</v>
      </c>
      <c r="F3173" s="563" t="s">
        <v>12098</v>
      </c>
      <c r="G3173" s="563" t="s">
        <v>12084</v>
      </c>
      <c r="H3173" s="563" t="s">
        <v>55</v>
      </c>
      <c r="I3173" s="563" t="s">
        <v>26690</v>
      </c>
      <c r="J3173" s="563" t="s">
        <v>109</v>
      </c>
      <c r="K3173" s="563" t="s">
        <v>24001</v>
      </c>
      <c r="L3173" s="563" t="s">
        <v>24001</v>
      </c>
      <c r="M3173" s="563" t="s">
        <v>24001</v>
      </c>
      <c r="N3173" s="563" t="s">
        <v>24001</v>
      </c>
      <c r="O3173" s="564" t="s">
        <v>24001</v>
      </c>
      <c r="P3173" s="564" t="s">
        <v>24001</v>
      </c>
      <c r="Q3173" s="564">
        <v>33148</v>
      </c>
      <c r="R3173" s="564"/>
      <c r="S3173" s="564" t="s">
        <v>12099</v>
      </c>
    </row>
    <row r="3174" spans="1:19" x14ac:dyDescent="0.35">
      <c r="A3174" s="562">
        <v>4689</v>
      </c>
      <c r="B3174" s="563" t="s">
        <v>484</v>
      </c>
      <c r="C3174" s="563" t="s">
        <v>12675</v>
      </c>
      <c r="D3174" s="563" t="s">
        <v>12103</v>
      </c>
      <c r="E3174" s="563" t="s">
        <v>12100</v>
      </c>
      <c r="F3174" s="563" t="s">
        <v>12101</v>
      </c>
      <c r="G3174" s="563" t="s">
        <v>12084</v>
      </c>
      <c r="H3174" s="563" t="s">
        <v>12102</v>
      </c>
      <c r="I3174" s="563" t="s">
        <v>27281</v>
      </c>
      <c r="J3174" s="563" t="s">
        <v>109</v>
      </c>
      <c r="K3174" s="563" t="s">
        <v>24001</v>
      </c>
      <c r="L3174" s="563" t="s">
        <v>24001</v>
      </c>
      <c r="M3174" s="563" t="s">
        <v>24001</v>
      </c>
      <c r="N3174" s="563" t="s">
        <v>24001</v>
      </c>
      <c r="O3174" s="564" t="s">
        <v>24001</v>
      </c>
      <c r="P3174" s="564" t="s">
        <v>24001</v>
      </c>
      <c r="Q3174" s="564">
        <v>33148</v>
      </c>
      <c r="R3174" s="564">
        <v>33973</v>
      </c>
      <c r="S3174" s="564" t="s">
        <v>31533</v>
      </c>
    </row>
    <row r="3175" spans="1:19" x14ac:dyDescent="0.35">
      <c r="A3175" s="559">
        <v>5482</v>
      </c>
      <c r="B3175" s="563" t="s">
        <v>484</v>
      </c>
      <c r="C3175" s="563" t="s">
        <v>28883</v>
      </c>
      <c r="D3175" s="563" t="s">
        <v>14299</v>
      </c>
      <c r="E3175" s="563" t="s">
        <v>24001</v>
      </c>
      <c r="F3175" s="563" t="s">
        <v>14297</v>
      </c>
      <c r="G3175" s="563" t="s">
        <v>14298</v>
      </c>
      <c r="H3175" s="563" t="s">
        <v>55</v>
      </c>
      <c r="I3175" s="563" t="s">
        <v>26690</v>
      </c>
      <c r="J3175" s="563" t="s">
        <v>24001</v>
      </c>
      <c r="K3175" s="563" t="s">
        <v>24001</v>
      </c>
      <c r="L3175" s="563" t="s">
        <v>24001</v>
      </c>
      <c r="M3175" s="563" t="s">
        <v>24001</v>
      </c>
      <c r="N3175" s="563" t="s">
        <v>24001</v>
      </c>
      <c r="O3175" s="564" t="s">
        <v>24001</v>
      </c>
      <c r="P3175" s="564" t="s">
        <v>24001</v>
      </c>
      <c r="Q3175" s="564">
        <v>33148</v>
      </c>
      <c r="R3175" s="564"/>
      <c r="S3175" s="564" t="s">
        <v>14299</v>
      </c>
    </row>
    <row r="3176" spans="1:19" x14ac:dyDescent="0.35">
      <c r="A3176" s="559">
        <v>5483</v>
      </c>
      <c r="B3176" s="563" t="s">
        <v>484</v>
      </c>
      <c r="C3176" s="563" t="s">
        <v>28883</v>
      </c>
      <c r="D3176" s="563" t="s">
        <v>14302</v>
      </c>
      <c r="E3176" s="563" t="s">
        <v>14300</v>
      </c>
      <c r="F3176" s="563" t="s">
        <v>14301</v>
      </c>
      <c r="G3176" s="563" t="s">
        <v>14298</v>
      </c>
      <c r="H3176" s="563" t="s">
        <v>2516</v>
      </c>
      <c r="I3176" s="563" t="s">
        <v>26690</v>
      </c>
      <c r="J3176" s="563" t="s">
        <v>24001</v>
      </c>
      <c r="K3176" s="563" t="s">
        <v>24001</v>
      </c>
      <c r="L3176" s="563" t="s">
        <v>24001</v>
      </c>
      <c r="M3176" s="563" t="s">
        <v>24001</v>
      </c>
      <c r="N3176" s="563" t="s">
        <v>24001</v>
      </c>
      <c r="O3176" s="564" t="s">
        <v>24001</v>
      </c>
      <c r="P3176" s="564" t="s">
        <v>24001</v>
      </c>
      <c r="Q3176" s="564">
        <v>33148</v>
      </c>
      <c r="R3176" s="564"/>
      <c r="S3176" s="564" t="s">
        <v>31534</v>
      </c>
    </row>
    <row r="3177" spans="1:19" x14ac:dyDescent="0.35">
      <c r="A3177" s="562">
        <v>547</v>
      </c>
      <c r="B3177" s="563" t="s">
        <v>484</v>
      </c>
      <c r="C3177" s="563" t="s">
        <v>28980</v>
      </c>
      <c r="D3177" s="563" t="s">
        <v>15883</v>
      </c>
      <c r="E3177" s="563" t="s">
        <v>24001</v>
      </c>
      <c r="F3177" s="563" t="s">
        <v>15880</v>
      </c>
      <c r="G3177" s="563" t="s">
        <v>15881</v>
      </c>
      <c r="H3177" s="563" t="s">
        <v>15882</v>
      </c>
      <c r="I3177" s="563" t="s">
        <v>26690</v>
      </c>
      <c r="J3177" s="563" t="s">
        <v>109</v>
      </c>
      <c r="K3177" s="563" t="s">
        <v>24001</v>
      </c>
      <c r="L3177" s="563" t="s">
        <v>24001</v>
      </c>
      <c r="M3177" s="563" t="s">
        <v>24001</v>
      </c>
      <c r="N3177" s="563" t="s">
        <v>24001</v>
      </c>
      <c r="O3177" s="564" t="s">
        <v>24001</v>
      </c>
      <c r="P3177" s="564" t="s">
        <v>24001</v>
      </c>
      <c r="Q3177" s="564">
        <v>40375</v>
      </c>
      <c r="R3177" s="564"/>
      <c r="S3177" s="564" t="s">
        <v>31535</v>
      </c>
    </row>
    <row r="3178" spans="1:19" x14ac:dyDescent="0.35">
      <c r="A3178" s="559">
        <v>3167</v>
      </c>
      <c r="B3178" s="563" t="s">
        <v>484</v>
      </c>
      <c r="C3178" s="563" t="s">
        <v>7761</v>
      </c>
      <c r="D3178" s="563" t="s">
        <v>7846</v>
      </c>
      <c r="E3178" s="563" t="s">
        <v>24001</v>
      </c>
      <c r="F3178" s="563" t="s">
        <v>7844</v>
      </c>
      <c r="G3178" s="563" t="s">
        <v>7845</v>
      </c>
      <c r="H3178" s="563" t="s">
        <v>1791</v>
      </c>
      <c r="I3178" s="563" t="s">
        <v>26690</v>
      </c>
      <c r="J3178" s="563" t="s">
        <v>109</v>
      </c>
      <c r="K3178" s="563" t="s">
        <v>24001</v>
      </c>
      <c r="L3178" s="563" t="s">
        <v>24001</v>
      </c>
      <c r="M3178" s="563" t="s">
        <v>24001</v>
      </c>
      <c r="N3178" s="563" t="s">
        <v>24001</v>
      </c>
      <c r="O3178" s="564" t="s">
        <v>24001</v>
      </c>
      <c r="P3178" s="564" t="s">
        <v>24001</v>
      </c>
      <c r="Q3178" s="564">
        <v>40030</v>
      </c>
      <c r="R3178" s="564"/>
      <c r="S3178" s="564" t="s">
        <v>31536</v>
      </c>
    </row>
    <row r="3179" spans="1:19" x14ac:dyDescent="0.35">
      <c r="A3179" s="559">
        <v>3590</v>
      </c>
      <c r="B3179" s="563" t="s">
        <v>484</v>
      </c>
      <c r="C3179" s="563" t="s">
        <v>1037</v>
      </c>
      <c r="D3179" s="563" t="s">
        <v>24851</v>
      </c>
      <c r="E3179" s="563" t="s">
        <v>1194</v>
      </c>
      <c r="F3179" s="563" t="s">
        <v>1195</v>
      </c>
      <c r="G3179" s="563" t="s">
        <v>1196</v>
      </c>
      <c r="H3179" s="563" t="s">
        <v>24852</v>
      </c>
      <c r="I3179" s="563" t="s">
        <v>26690</v>
      </c>
      <c r="J3179" s="563" t="s">
        <v>24001</v>
      </c>
      <c r="K3179" s="563" t="s">
        <v>24001</v>
      </c>
      <c r="L3179" s="563" t="s">
        <v>24001</v>
      </c>
      <c r="M3179" s="563" t="s">
        <v>24001</v>
      </c>
      <c r="N3179" s="563" t="s">
        <v>24001</v>
      </c>
      <c r="O3179" s="564" t="s">
        <v>24001</v>
      </c>
      <c r="P3179" s="564" t="s">
        <v>24001</v>
      </c>
      <c r="Q3179" s="564">
        <v>33148</v>
      </c>
      <c r="R3179" s="564">
        <v>43210.715659722198</v>
      </c>
      <c r="S3179" s="564" t="s">
        <v>31537</v>
      </c>
    </row>
    <row r="3180" spans="1:19" x14ac:dyDescent="0.35">
      <c r="A3180" s="562">
        <v>3071</v>
      </c>
      <c r="B3180" s="563" t="s">
        <v>484</v>
      </c>
      <c r="C3180" s="563" t="s">
        <v>8880</v>
      </c>
      <c r="D3180" s="563" t="s">
        <v>9457</v>
      </c>
      <c r="E3180" s="563" t="s">
        <v>24001</v>
      </c>
      <c r="F3180" s="563" t="s">
        <v>9454</v>
      </c>
      <c r="G3180" s="563" t="s">
        <v>9455</v>
      </c>
      <c r="H3180" s="563" t="s">
        <v>9456</v>
      </c>
      <c r="I3180" s="563" t="s">
        <v>26690</v>
      </c>
      <c r="J3180" s="563" t="s">
        <v>109</v>
      </c>
      <c r="K3180" s="563" t="s">
        <v>24001</v>
      </c>
      <c r="L3180" s="563" t="s">
        <v>24001</v>
      </c>
      <c r="M3180" s="563" t="s">
        <v>24001</v>
      </c>
      <c r="N3180" s="563" t="s">
        <v>24001</v>
      </c>
      <c r="O3180" s="564" t="s">
        <v>24001</v>
      </c>
      <c r="P3180" s="564" t="s">
        <v>24001</v>
      </c>
      <c r="Q3180" s="564">
        <v>40948</v>
      </c>
      <c r="R3180" s="564"/>
      <c r="S3180" s="564" t="s">
        <v>31538</v>
      </c>
    </row>
    <row r="3181" spans="1:19" x14ac:dyDescent="0.35">
      <c r="A3181" s="559">
        <v>3072</v>
      </c>
      <c r="B3181" s="563" t="s">
        <v>484</v>
      </c>
      <c r="C3181" s="563" t="s">
        <v>8880</v>
      </c>
      <c r="D3181" s="563" t="s">
        <v>9459</v>
      </c>
      <c r="E3181" s="563" t="s">
        <v>24001</v>
      </c>
      <c r="F3181" s="563" t="s">
        <v>9458</v>
      </c>
      <c r="G3181" s="563" t="s">
        <v>9455</v>
      </c>
      <c r="H3181" s="563" t="s">
        <v>4446</v>
      </c>
      <c r="I3181" s="563" t="s">
        <v>26690</v>
      </c>
      <c r="J3181" s="563" t="s">
        <v>109</v>
      </c>
      <c r="K3181" s="563" t="s">
        <v>24001</v>
      </c>
      <c r="L3181" s="563" t="s">
        <v>24001</v>
      </c>
      <c r="M3181" s="563" t="s">
        <v>24001</v>
      </c>
      <c r="N3181" s="563" t="s">
        <v>24001</v>
      </c>
      <c r="O3181" s="564" t="s">
        <v>24001</v>
      </c>
      <c r="P3181" s="564" t="s">
        <v>24001</v>
      </c>
      <c r="Q3181" s="564">
        <v>33148</v>
      </c>
      <c r="R3181" s="564">
        <v>40946.711192129602</v>
      </c>
      <c r="S3181" s="564" t="s">
        <v>31539</v>
      </c>
    </row>
    <row r="3182" spans="1:19" x14ac:dyDescent="0.35">
      <c r="A3182" s="559">
        <v>3073</v>
      </c>
      <c r="B3182" s="563" t="s">
        <v>484</v>
      </c>
      <c r="C3182" s="563" t="s">
        <v>8880</v>
      </c>
      <c r="D3182" s="563" t="s">
        <v>9462</v>
      </c>
      <c r="E3182" s="563" t="s">
        <v>9460</v>
      </c>
      <c r="F3182" s="563" t="s">
        <v>9461</v>
      </c>
      <c r="G3182" s="563" t="s">
        <v>9455</v>
      </c>
      <c r="H3182" s="563" t="s">
        <v>672</v>
      </c>
      <c r="I3182" s="563" t="s">
        <v>26690</v>
      </c>
      <c r="J3182" s="563" t="s">
        <v>24001</v>
      </c>
      <c r="K3182" s="563" t="s">
        <v>24001</v>
      </c>
      <c r="L3182" s="563" t="s">
        <v>24001</v>
      </c>
      <c r="M3182" s="563" t="s">
        <v>24001</v>
      </c>
      <c r="N3182" s="563" t="s">
        <v>24001</v>
      </c>
      <c r="O3182" s="564" t="s">
        <v>24001</v>
      </c>
      <c r="P3182" s="564" t="s">
        <v>24001</v>
      </c>
      <c r="Q3182" s="564">
        <v>33148</v>
      </c>
      <c r="R3182" s="564"/>
      <c r="S3182" s="564" t="s">
        <v>31540</v>
      </c>
    </row>
    <row r="3183" spans="1:19" x14ac:dyDescent="0.35">
      <c r="A3183" s="562">
        <v>3074</v>
      </c>
      <c r="B3183" s="563" t="s">
        <v>484</v>
      </c>
      <c r="C3183" s="563" t="s">
        <v>8880</v>
      </c>
      <c r="D3183" s="563" t="s">
        <v>9464</v>
      </c>
      <c r="E3183" s="563" t="s">
        <v>24001</v>
      </c>
      <c r="F3183" s="563" t="s">
        <v>9463</v>
      </c>
      <c r="G3183" s="563" t="s">
        <v>9455</v>
      </c>
      <c r="H3183" s="563" t="s">
        <v>55</v>
      </c>
      <c r="I3183" s="563" t="s">
        <v>26690</v>
      </c>
      <c r="J3183" s="563" t="s">
        <v>24001</v>
      </c>
      <c r="K3183" s="563" t="s">
        <v>24001</v>
      </c>
      <c r="L3183" s="563" t="s">
        <v>24001</v>
      </c>
      <c r="M3183" s="563" t="s">
        <v>24001</v>
      </c>
      <c r="N3183" s="563" t="s">
        <v>24001</v>
      </c>
      <c r="O3183" s="564" t="s">
        <v>24001</v>
      </c>
      <c r="P3183" s="564" t="s">
        <v>24001</v>
      </c>
      <c r="Q3183" s="564">
        <v>33148</v>
      </c>
      <c r="R3183" s="564"/>
      <c r="S3183" s="564" t="s">
        <v>9464</v>
      </c>
    </row>
    <row r="3184" spans="1:19" x14ac:dyDescent="0.35">
      <c r="A3184" s="559">
        <v>2117</v>
      </c>
      <c r="B3184" s="563" t="s">
        <v>484</v>
      </c>
      <c r="C3184" s="563" t="s">
        <v>28698</v>
      </c>
      <c r="D3184" s="563" t="s">
        <v>24185</v>
      </c>
      <c r="E3184" s="563" t="s">
        <v>24186</v>
      </c>
      <c r="F3184" s="563" t="s">
        <v>24187</v>
      </c>
      <c r="G3184" s="563" t="s">
        <v>24188</v>
      </c>
      <c r="H3184" s="563" t="s">
        <v>24189</v>
      </c>
      <c r="I3184" s="563" t="s">
        <v>26690</v>
      </c>
      <c r="J3184" s="563" t="s">
        <v>109</v>
      </c>
      <c r="K3184" s="563" t="s">
        <v>24001</v>
      </c>
      <c r="L3184" s="563" t="s">
        <v>24001</v>
      </c>
      <c r="M3184" s="563" t="s">
        <v>24001</v>
      </c>
      <c r="N3184" s="563" t="s">
        <v>24001</v>
      </c>
      <c r="O3184" s="564" t="s">
        <v>24001</v>
      </c>
      <c r="P3184" s="564" t="s">
        <v>24001</v>
      </c>
      <c r="Q3184" s="564">
        <v>42783</v>
      </c>
      <c r="R3184" s="564"/>
      <c r="S3184" s="564" t="s">
        <v>31541</v>
      </c>
    </row>
    <row r="3185" spans="1:19" x14ac:dyDescent="0.35">
      <c r="A3185" s="559">
        <v>617</v>
      </c>
      <c r="B3185" s="563" t="s">
        <v>484</v>
      </c>
      <c r="C3185" s="563" t="s">
        <v>28923</v>
      </c>
      <c r="D3185" s="563" t="s">
        <v>15887</v>
      </c>
      <c r="E3185" s="563" t="s">
        <v>24001</v>
      </c>
      <c r="F3185" s="563" t="s">
        <v>15884</v>
      </c>
      <c r="G3185" s="563" t="s">
        <v>15885</v>
      </c>
      <c r="H3185" s="563" t="s">
        <v>15886</v>
      </c>
      <c r="I3185" s="563" t="s">
        <v>26690</v>
      </c>
      <c r="J3185" s="563" t="s">
        <v>109</v>
      </c>
      <c r="K3185" s="563" t="s">
        <v>24001</v>
      </c>
      <c r="L3185" s="563" t="s">
        <v>24001</v>
      </c>
      <c r="M3185" s="563" t="s">
        <v>24001</v>
      </c>
      <c r="N3185" s="563" t="s">
        <v>24001</v>
      </c>
      <c r="O3185" s="564" t="s">
        <v>24001</v>
      </c>
      <c r="P3185" s="564" t="s">
        <v>24001</v>
      </c>
      <c r="Q3185" s="564">
        <v>33148</v>
      </c>
      <c r="R3185" s="564"/>
      <c r="S3185" s="564" t="s">
        <v>31542</v>
      </c>
    </row>
    <row r="3186" spans="1:19" x14ac:dyDescent="0.35">
      <c r="A3186" s="562">
        <v>618</v>
      </c>
      <c r="B3186" s="563" t="s">
        <v>484</v>
      </c>
      <c r="C3186" s="563" t="s">
        <v>28923</v>
      </c>
      <c r="D3186" s="563" t="s">
        <v>15891</v>
      </c>
      <c r="E3186" s="563" t="s">
        <v>15888</v>
      </c>
      <c r="F3186" s="563" t="s">
        <v>15889</v>
      </c>
      <c r="G3186" s="563" t="s">
        <v>15885</v>
      </c>
      <c r="H3186" s="563" t="s">
        <v>15890</v>
      </c>
      <c r="I3186" s="563" t="s">
        <v>26690</v>
      </c>
      <c r="J3186" s="563" t="s">
        <v>109</v>
      </c>
      <c r="K3186" s="563" t="s">
        <v>24001</v>
      </c>
      <c r="L3186" s="563" t="s">
        <v>24001</v>
      </c>
      <c r="M3186" s="563" t="s">
        <v>24001</v>
      </c>
      <c r="N3186" s="563" t="s">
        <v>24001</v>
      </c>
      <c r="O3186" s="564" t="s">
        <v>24001</v>
      </c>
      <c r="P3186" s="564" t="s">
        <v>24001</v>
      </c>
      <c r="Q3186" s="564">
        <v>33148</v>
      </c>
      <c r="R3186" s="564"/>
      <c r="S3186" s="564" t="s">
        <v>31543</v>
      </c>
    </row>
    <row r="3187" spans="1:19" x14ac:dyDescent="0.35">
      <c r="A3187" s="559">
        <v>619</v>
      </c>
      <c r="B3187" s="563" t="s">
        <v>484</v>
      </c>
      <c r="C3187" s="563" t="s">
        <v>28923</v>
      </c>
      <c r="D3187" s="563" t="s">
        <v>15893</v>
      </c>
      <c r="E3187" s="563" t="s">
        <v>15885</v>
      </c>
      <c r="F3187" s="563" t="s">
        <v>15892</v>
      </c>
      <c r="G3187" s="563" t="s">
        <v>15885</v>
      </c>
      <c r="H3187" s="563" t="s">
        <v>55</v>
      </c>
      <c r="I3187" s="563" t="s">
        <v>26690</v>
      </c>
      <c r="J3187" s="563" t="s">
        <v>109</v>
      </c>
      <c r="K3187" s="563" t="s">
        <v>24001</v>
      </c>
      <c r="L3187" s="563" t="s">
        <v>24001</v>
      </c>
      <c r="M3187" s="563" t="s">
        <v>24001</v>
      </c>
      <c r="N3187" s="563" t="s">
        <v>24001</v>
      </c>
      <c r="O3187" s="564" t="s">
        <v>24001</v>
      </c>
      <c r="P3187" s="564" t="s">
        <v>24001</v>
      </c>
      <c r="Q3187" s="564">
        <v>33148</v>
      </c>
      <c r="R3187" s="564"/>
      <c r="S3187" s="564" t="s">
        <v>31544</v>
      </c>
    </row>
    <row r="3188" spans="1:19" x14ac:dyDescent="0.35">
      <c r="A3188" s="559">
        <v>1230</v>
      </c>
      <c r="B3188" s="563" t="s">
        <v>484</v>
      </c>
      <c r="C3188" s="563" t="s">
        <v>28929</v>
      </c>
      <c r="D3188" s="563" t="s">
        <v>17801</v>
      </c>
      <c r="E3188" s="563" t="s">
        <v>17798</v>
      </c>
      <c r="F3188" s="563" t="s">
        <v>17799</v>
      </c>
      <c r="G3188" s="563" t="s">
        <v>17800</v>
      </c>
      <c r="H3188" s="563" t="s">
        <v>7500</v>
      </c>
      <c r="I3188" s="563" t="s">
        <v>26690</v>
      </c>
      <c r="J3188" s="563" t="s">
        <v>24001</v>
      </c>
      <c r="K3188" s="563" t="s">
        <v>24001</v>
      </c>
      <c r="L3188" s="563" t="s">
        <v>24001</v>
      </c>
      <c r="M3188" s="563" t="s">
        <v>24001</v>
      </c>
      <c r="N3188" s="563" t="s">
        <v>24001</v>
      </c>
      <c r="O3188" s="564" t="s">
        <v>24001</v>
      </c>
      <c r="P3188" s="564" t="s">
        <v>24001</v>
      </c>
      <c r="Q3188" s="564">
        <v>40639</v>
      </c>
      <c r="R3188" s="564"/>
      <c r="S3188" s="564" t="s">
        <v>31545</v>
      </c>
    </row>
    <row r="3189" spans="1:19" x14ac:dyDescent="0.35">
      <c r="A3189" s="562">
        <v>1231</v>
      </c>
      <c r="B3189" s="563" t="s">
        <v>484</v>
      </c>
      <c r="C3189" s="563" t="s">
        <v>28929</v>
      </c>
      <c r="D3189" s="563" t="s">
        <v>17805</v>
      </c>
      <c r="E3189" s="563" t="s">
        <v>17802</v>
      </c>
      <c r="F3189" s="563" t="s">
        <v>17803</v>
      </c>
      <c r="G3189" s="563" t="s">
        <v>17800</v>
      </c>
      <c r="H3189" s="563" t="s">
        <v>17804</v>
      </c>
      <c r="I3189" s="563" t="s">
        <v>26690</v>
      </c>
      <c r="J3189" s="563" t="s">
        <v>24001</v>
      </c>
      <c r="K3189" s="563" t="s">
        <v>24001</v>
      </c>
      <c r="L3189" s="563" t="s">
        <v>24001</v>
      </c>
      <c r="M3189" s="563" t="s">
        <v>24001</v>
      </c>
      <c r="N3189" s="563" t="s">
        <v>24001</v>
      </c>
      <c r="O3189" s="564" t="s">
        <v>24001</v>
      </c>
      <c r="P3189" s="564" t="s">
        <v>24001</v>
      </c>
      <c r="Q3189" s="564">
        <v>40638</v>
      </c>
      <c r="R3189" s="564"/>
      <c r="S3189" s="564" t="s">
        <v>31546</v>
      </c>
    </row>
    <row r="3190" spans="1:19" x14ac:dyDescent="0.35">
      <c r="A3190" s="559">
        <v>1232</v>
      </c>
      <c r="B3190" s="563" t="s">
        <v>484</v>
      </c>
      <c r="C3190" s="563" t="s">
        <v>28929</v>
      </c>
      <c r="D3190" s="563" t="s">
        <v>17808</v>
      </c>
      <c r="E3190" s="563" t="s">
        <v>17806</v>
      </c>
      <c r="F3190" s="563" t="s">
        <v>17807</v>
      </c>
      <c r="G3190" s="563" t="s">
        <v>17800</v>
      </c>
      <c r="H3190" s="563" t="s">
        <v>7044</v>
      </c>
      <c r="I3190" s="563" t="s">
        <v>27513</v>
      </c>
      <c r="J3190" s="563" t="s">
        <v>24001</v>
      </c>
      <c r="K3190" s="563" t="s">
        <v>24001</v>
      </c>
      <c r="L3190" s="563" t="s">
        <v>24001</v>
      </c>
      <c r="M3190" s="563" t="s">
        <v>24001</v>
      </c>
      <c r="N3190" s="563" t="s">
        <v>24001</v>
      </c>
      <c r="O3190" s="564" t="s">
        <v>24001</v>
      </c>
      <c r="P3190" s="564" t="s">
        <v>24001</v>
      </c>
      <c r="Q3190" s="564">
        <v>33148</v>
      </c>
      <c r="R3190" s="564">
        <v>38742</v>
      </c>
      <c r="S3190" s="564" t="s">
        <v>31547</v>
      </c>
    </row>
    <row r="3191" spans="1:19" x14ac:dyDescent="0.35">
      <c r="A3191" s="559">
        <v>1233</v>
      </c>
      <c r="B3191" s="563" t="s">
        <v>484</v>
      </c>
      <c r="C3191" s="563" t="s">
        <v>28929</v>
      </c>
      <c r="D3191" s="563" t="s">
        <v>17811</v>
      </c>
      <c r="E3191" s="563" t="s">
        <v>17809</v>
      </c>
      <c r="F3191" s="563" t="s">
        <v>17810</v>
      </c>
      <c r="G3191" s="563" t="s">
        <v>17800</v>
      </c>
      <c r="H3191" s="563" t="s">
        <v>1987</v>
      </c>
      <c r="I3191" s="563" t="s">
        <v>26690</v>
      </c>
      <c r="J3191" s="563" t="s">
        <v>24001</v>
      </c>
      <c r="K3191" s="563" t="s">
        <v>24001</v>
      </c>
      <c r="L3191" s="563" t="s">
        <v>24001</v>
      </c>
      <c r="M3191" s="563" t="s">
        <v>24001</v>
      </c>
      <c r="N3191" s="563" t="s">
        <v>24001</v>
      </c>
      <c r="O3191" s="564" t="s">
        <v>24001</v>
      </c>
      <c r="P3191" s="564" t="s">
        <v>24001</v>
      </c>
      <c r="Q3191" s="564">
        <v>40638</v>
      </c>
      <c r="R3191" s="564"/>
      <c r="S3191" s="564" t="s">
        <v>31548</v>
      </c>
    </row>
    <row r="3192" spans="1:19" x14ac:dyDescent="0.35">
      <c r="A3192" s="562">
        <v>1234</v>
      </c>
      <c r="B3192" s="563" t="s">
        <v>484</v>
      </c>
      <c r="C3192" s="563" t="s">
        <v>28929</v>
      </c>
      <c r="D3192" s="563" t="s">
        <v>17815</v>
      </c>
      <c r="E3192" s="563" t="s">
        <v>17812</v>
      </c>
      <c r="F3192" s="563" t="s">
        <v>17813</v>
      </c>
      <c r="G3192" s="563" t="s">
        <v>17800</v>
      </c>
      <c r="H3192" s="563" t="s">
        <v>17814</v>
      </c>
      <c r="I3192" s="563" t="s">
        <v>26690</v>
      </c>
      <c r="J3192" s="563" t="s">
        <v>24001</v>
      </c>
      <c r="K3192" s="563" t="s">
        <v>50</v>
      </c>
      <c r="L3192" s="563" t="s">
        <v>27656</v>
      </c>
      <c r="M3192" s="563" t="s">
        <v>531</v>
      </c>
      <c r="N3192" s="563" t="s">
        <v>17816</v>
      </c>
      <c r="O3192" s="564" t="s">
        <v>24001</v>
      </c>
      <c r="P3192" s="564" t="s">
        <v>24001</v>
      </c>
      <c r="Q3192" s="564">
        <v>33148</v>
      </c>
      <c r="R3192" s="564">
        <v>38742</v>
      </c>
      <c r="S3192" s="564" t="s">
        <v>31549</v>
      </c>
    </row>
    <row r="3193" spans="1:19" x14ac:dyDescent="0.35">
      <c r="A3193" s="559">
        <v>1235</v>
      </c>
      <c r="B3193" s="563" t="s">
        <v>484</v>
      </c>
      <c r="C3193" s="563" t="s">
        <v>28929</v>
      </c>
      <c r="D3193" s="563" t="s">
        <v>17819</v>
      </c>
      <c r="E3193" s="563" t="s">
        <v>17817</v>
      </c>
      <c r="F3193" s="563" t="s">
        <v>17818</v>
      </c>
      <c r="G3193" s="563" t="s">
        <v>17800</v>
      </c>
      <c r="H3193" s="563" t="s">
        <v>639</v>
      </c>
      <c r="I3193" s="563" t="s">
        <v>26690</v>
      </c>
      <c r="J3193" s="563" t="s">
        <v>24001</v>
      </c>
      <c r="K3193" s="563" t="s">
        <v>24001</v>
      </c>
      <c r="L3193" s="563" t="s">
        <v>24001</v>
      </c>
      <c r="M3193" s="563" t="s">
        <v>24001</v>
      </c>
      <c r="N3193" s="563" t="s">
        <v>24001</v>
      </c>
      <c r="O3193" s="564" t="s">
        <v>24001</v>
      </c>
      <c r="P3193" s="564" t="s">
        <v>24001</v>
      </c>
      <c r="Q3193" s="564">
        <v>40639</v>
      </c>
      <c r="R3193" s="564"/>
      <c r="S3193" s="564" t="s">
        <v>31550</v>
      </c>
    </row>
    <row r="3194" spans="1:19" x14ac:dyDescent="0.35">
      <c r="A3194" s="559">
        <v>1236</v>
      </c>
      <c r="B3194" s="563" t="s">
        <v>484</v>
      </c>
      <c r="C3194" s="563" t="s">
        <v>28929</v>
      </c>
      <c r="D3194" s="563" t="s">
        <v>17822</v>
      </c>
      <c r="E3194" s="563" t="s">
        <v>17820</v>
      </c>
      <c r="F3194" s="563" t="s">
        <v>17821</v>
      </c>
      <c r="G3194" s="563" t="s">
        <v>17800</v>
      </c>
      <c r="H3194" s="563" t="s">
        <v>8775</v>
      </c>
      <c r="I3194" s="563" t="s">
        <v>26690</v>
      </c>
      <c r="J3194" s="563" t="s">
        <v>24001</v>
      </c>
      <c r="K3194" s="563" t="s">
        <v>24001</v>
      </c>
      <c r="L3194" s="563" t="s">
        <v>24001</v>
      </c>
      <c r="M3194" s="563" t="s">
        <v>24001</v>
      </c>
      <c r="N3194" s="563" t="s">
        <v>24001</v>
      </c>
      <c r="O3194" s="564" t="s">
        <v>24001</v>
      </c>
      <c r="P3194" s="564" t="s">
        <v>24001</v>
      </c>
      <c r="Q3194" s="564">
        <v>40638</v>
      </c>
      <c r="R3194" s="564"/>
      <c r="S3194" s="564" t="s">
        <v>31551</v>
      </c>
    </row>
    <row r="3195" spans="1:19" x14ac:dyDescent="0.35">
      <c r="A3195" s="562">
        <v>1237</v>
      </c>
      <c r="B3195" s="563" t="s">
        <v>484</v>
      </c>
      <c r="C3195" s="563" t="s">
        <v>28929</v>
      </c>
      <c r="D3195" s="563" t="s">
        <v>17829</v>
      </c>
      <c r="E3195" s="563" t="s">
        <v>17827</v>
      </c>
      <c r="F3195" s="563" t="s">
        <v>17828</v>
      </c>
      <c r="G3195" s="563" t="s">
        <v>17800</v>
      </c>
      <c r="H3195" s="563" t="s">
        <v>529</v>
      </c>
      <c r="I3195" s="563" t="s">
        <v>26690</v>
      </c>
      <c r="J3195" s="563" t="s">
        <v>24001</v>
      </c>
      <c r="K3195" s="563" t="s">
        <v>62</v>
      </c>
      <c r="L3195" s="563" t="s">
        <v>27591</v>
      </c>
      <c r="M3195" s="563" t="s">
        <v>24001</v>
      </c>
      <c r="N3195" s="563" t="s">
        <v>24001</v>
      </c>
      <c r="O3195" s="564" t="s">
        <v>24001</v>
      </c>
      <c r="P3195" s="564" t="s">
        <v>24001</v>
      </c>
      <c r="Q3195" s="564">
        <v>33148</v>
      </c>
      <c r="R3195" s="564">
        <v>38742</v>
      </c>
      <c r="S3195" s="564" t="s">
        <v>31552</v>
      </c>
    </row>
    <row r="3196" spans="1:19" x14ac:dyDescent="0.35">
      <c r="A3196" s="559">
        <v>1238</v>
      </c>
      <c r="B3196" s="563" t="s">
        <v>484</v>
      </c>
      <c r="C3196" s="563" t="s">
        <v>28929</v>
      </c>
      <c r="D3196" s="563" t="s">
        <v>24853</v>
      </c>
      <c r="E3196" s="563" t="s">
        <v>17830</v>
      </c>
      <c r="F3196" s="563" t="s">
        <v>17831</v>
      </c>
      <c r="G3196" s="563" t="s">
        <v>17800</v>
      </c>
      <c r="H3196" s="563" t="s">
        <v>14679</v>
      </c>
      <c r="I3196" s="563" t="s">
        <v>27514</v>
      </c>
      <c r="J3196" s="563" t="s">
        <v>24001</v>
      </c>
      <c r="K3196" s="563" t="s">
        <v>154</v>
      </c>
      <c r="L3196" s="563" t="s">
        <v>27650</v>
      </c>
      <c r="M3196" s="563" t="s">
        <v>24001</v>
      </c>
      <c r="N3196" s="563" t="s">
        <v>24001</v>
      </c>
      <c r="O3196" s="564" t="s">
        <v>24001</v>
      </c>
      <c r="P3196" s="564" t="s">
        <v>24001</v>
      </c>
      <c r="Q3196" s="564">
        <v>39059</v>
      </c>
      <c r="R3196" s="564">
        <v>43528.543032407397</v>
      </c>
      <c r="S3196" s="564" t="s">
        <v>31553</v>
      </c>
    </row>
    <row r="3197" spans="1:19" x14ac:dyDescent="0.35">
      <c r="A3197" s="559">
        <v>1239</v>
      </c>
      <c r="B3197" s="563" t="s">
        <v>484</v>
      </c>
      <c r="C3197" s="563" t="s">
        <v>28929</v>
      </c>
      <c r="D3197" s="563" t="s">
        <v>27515</v>
      </c>
      <c r="E3197" s="563" t="s">
        <v>24001</v>
      </c>
      <c r="F3197" s="563" t="s">
        <v>17823</v>
      </c>
      <c r="G3197" s="563" t="s">
        <v>17800</v>
      </c>
      <c r="H3197" s="563" t="s">
        <v>15789</v>
      </c>
      <c r="I3197" s="563" t="s">
        <v>26691</v>
      </c>
      <c r="J3197" s="563" t="s">
        <v>24001</v>
      </c>
      <c r="K3197" s="563" t="s">
        <v>24001</v>
      </c>
      <c r="L3197" s="563" t="s">
        <v>24001</v>
      </c>
      <c r="M3197" s="563" t="s">
        <v>24001</v>
      </c>
      <c r="N3197" s="563" t="s">
        <v>24001</v>
      </c>
      <c r="O3197" s="564" t="s">
        <v>24001</v>
      </c>
      <c r="P3197" s="564" t="s">
        <v>24001</v>
      </c>
      <c r="Q3197" s="564">
        <v>38744</v>
      </c>
      <c r="R3197" s="564">
        <v>44315.491840277798</v>
      </c>
      <c r="S3197" s="564" t="s">
        <v>31554</v>
      </c>
    </row>
    <row r="3198" spans="1:19" x14ac:dyDescent="0.35">
      <c r="A3198" s="562">
        <v>1240</v>
      </c>
      <c r="B3198" s="563" t="s">
        <v>484</v>
      </c>
      <c r="C3198" s="563" t="s">
        <v>28929</v>
      </c>
      <c r="D3198" s="563" t="s">
        <v>27516</v>
      </c>
      <c r="E3198" s="563" t="s">
        <v>17824</v>
      </c>
      <c r="F3198" s="563" t="s">
        <v>17825</v>
      </c>
      <c r="G3198" s="563" t="s">
        <v>17800</v>
      </c>
      <c r="H3198" s="563" t="s">
        <v>15789</v>
      </c>
      <c r="I3198" s="563" t="s">
        <v>27517</v>
      </c>
      <c r="J3198" s="563" t="s">
        <v>24001</v>
      </c>
      <c r="K3198" s="563" t="s">
        <v>34277</v>
      </c>
      <c r="L3198" s="563" t="s">
        <v>27749</v>
      </c>
      <c r="M3198" s="563" t="s">
        <v>24001</v>
      </c>
      <c r="N3198" s="563" t="s">
        <v>24001</v>
      </c>
      <c r="O3198" s="564" t="s">
        <v>24001</v>
      </c>
      <c r="P3198" s="564" t="s">
        <v>24001</v>
      </c>
      <c r="Q3198" s="564">
        <v>33148</v>
      </c>
      <c r="R3198" s="564">
        <v>44315.485983796301</v>
      </c>
      <c r="S3198" s="564" t="s">
        <v>31555</v>
      </c>
    </row>
    <row r="3199" spans="1:19" x14ac:dyDescent="0.35">
      <c r="A3199" s="559">
        <v>1241</v>
      </c>
      <c r="B3199" s="563" t="s">
        <v>484</v>
      </c>
      <c r="C3199" s="563" t="s">
        <v>28929</v>
      </c>
      <c r="D3199" s="563" t="s">
        <v>27518</v>
      </c>
      <c r="E3199" s="563" t="s">
        <v>24001</v>
      </c>
      <c r="F3199" s="563" t="s">
        <v>17826</v>
      </c>
      <c r="G3199" s="563" t="s">
        <v>17800</v>
      </c>
      <c r="H3199" s="563" t="s">
        <v>15789</v>
      </c>
      <c r="I3199" s="563" t="s">
        <v>27519</v>
      </c>
      <c r="J3199" s="563" t="s">
        <v>24001</v>
      </c>
      <c r="K3199" s="563" t="s">
        <v>34277</v>
      </c>
      <c r="L3199" s="563" t="s">
        <v>27750</v>
      </c>
      <c r="M3199" s="563" t="s">
        <v>24001</v>
      </c>
      <c r="N3199" s="563" t="s">
        <v>24001</v>
      </c>
      <c r="O3199" s="564" t="s">
        <v>24001</v>
      </c>
      <c r="P3199" s="564" t="s">
        <v>24001</v>
      </c>
      <c r="Q3199" s="564">
        <v>38756</v>
      </c>
      <c r="R3199" s="564">
        <v>44315.483240740701</v>
      </c>
      <c r="S3199" s="564" t="s">
        <v>31556</v>
      </c>
    </row>
    <row r="3200" spans="1:19" x14ac:dyDescent="0.35">
      <c r="A3200" s="559">
        <v>1242</v>
      </c>
      <c r="B3200" s="563" t="s">
        <v>484</v>
      </c>
      <c r="C3200" s="563" t="s">
        <v>28929</v>
      </c>
      <c r="D3200" s="563" t="s">
        <v>17833</v>
      </c>
      <c r="E3200" s="563" t="s">
        <v>17798</v>
      </c>
      <c r="F3200" s="563" t="s">
        <v>17832</v>
      </c>
      <c r="G3200" s="563" t="s">
        <v>17800</v>
      </c>
      <c r="H3200" s="563" t="s">
        <v>55</v>
      </c>
      <c r="I3200" s="563" t="s">
        <v>26690</v>
      </c>
      <c r="J3200" s="563" t="s">
        <v>24001</v>
      </c>
      <c r="K3200" s="563" t="s">
        <v>24001</v>
      </c>
      <c r="L3200" s="563" t="s">
        <v>24001</v>
      </c>
      <c r="M3200" s="563" t="s">
        <v>24001</v>
      </c>
      <c r="N3200" s="563" t="s">
        <v>24001</v>
      </c>
      <c r="O3200" s="564" t="s">
        <v>24001</v>
      </c>
      <c r="P3200" s="564" t="s">
        <v>24001</v>
      </c>
      <c r="Q3200" s="564">
        <v>38742</v>
      </c>
      <c r="R3200" s="564"/>
      <c r="S3200" s="564" t="s">
        <v>17833</v>
      </c>
    </row>
    <row r="3201" spans="1:19" x14ac:dyDescent="0.35">
      <c r="A3201" s="562">
        <v>5484</v>
      </c>
      <c r="B3201" s="563" t="s">
        <v>484</v>
      </c>
      <c r="C3201" s="563" t="s">
        <v>28883</v>
      </c>
      <c r="D3201" s="563" t="s">
        <v>14306</v>
      </c>
      <c r="E3201" s="563" t="s">
        <v>14303</v>
      </c>
      <c r="F3201" s="563" t="s">
        <v>14304</v>
      </c>
      <c r="G3201" s="563" t="s">
        <v>14305</v>
      </c>
      <c r="H3201" s="563" t="s">
        <v>5403</v>
      </c>
      <c r="I3201" s="563" t="s">
        <v>26690</v>
      </c>
      <c r="J3201" s="563" t="s">
        <v>109</v>
      </c>
      <c r="K3201" s="563" t="s">
        <v>24001</v>
      </c>
      <c r="L3201" s="563" t="s">
        <v>24001</v>
      </c>
      <c r="M3201" s="563" t="s">
        <v>24001</v>
      </c>
      <c r="N3201" s="563" t="s">
        <v>24001</v>
      </c>
      <c r="O3201" s="564" t="s">
        <v>24001</v>
      </c>
      <c r="P3201" s="564" t="s">
        <v>24001</v>
      </c>
      <c r="Q3201" s="564">
        <v>33148</v>
      </c>
      <c r="R3201" s="564"/>
      <c r="S3201" s="564" t="s">
        <v>31557</v>
      </c>
    </row>
    <row r="3202" spans="1:19" x14ac:dyDescent="0.35">
      <c r="A3202" s="559">
        <v>5485</v>
      </c>
      <c r="B3202" s="563" t="s">
        <v>484</v>
      </c>
      <c r="C3202" s="563" t="s">
        <v>28883</v>
      </c>
      <c r="D3202" s="563" t="s">
        <v>14309</v>
      </c>
      <c r="E3202" s="563" t="s">
        <v>14310</v>
      </c>
      <c r="F3202" s="563" t="s">
        <v>14307</v>
      </c>
      <c r="G3202" s="563" t="s">
        <v>14305</v>
      </c>
      <c r="H3202" s="563" t="s">
        <v>14308</v>
      </c>
      <c r="I3202" s="563" t="s">
        <v>27158</v>
      </c>
      <c r="J3202" s="563" t="s">
        <v>109</v>
      </c>
      <c r="K3202" s="563" t="s">
        <v>24001</v>
      </c>
      <c r="L3202" s="563" t="s">
        <v>24001</v>
      </c>
      <c r="M3202" s="563" t="s">
        <v>24001</v>
      </c>
      <c r="N3202" s="563" t="s">
        <v>24001</v>
      </c>
      <c r="O3202" s="564" t="s">
        <v>24001</v>
      </c>
      <c r="P3202" s="564" t="s">
        <v>24001</v>
      </c>
      <c r="Q3202" s="564">
        <v>39686</v>
      </c>
      <c r="R3202" s="564"/>
      <c r="S3202" s="564" t="s">
        <v>31558</v>
      </c>
    </row>
    <row r="3203" spans="1:19" x14ac:dyDescent="0.35">
      <c r="A3203" s="559">
        <v>5486</v>
      </c>
      <c r="B3203" s="563" t="s">
        <v>484</v>
      </c>
      <c r="C3203" s="563" t="s">
        <v>28883</v>
      </c>
      <c r="D3203" s="563" t="s">
        <v>14312</v>
      </c>
      <c r="E3203" s="563" t="s">
        <v>14310</v>
      </c>
      <c r="F3203" s="563" t="s">
        <v>14311</v>
      </c>
      <c r="G3203" s="563" t="s">
        <v>14305</v>
      </c>
      <c r="H3203" s="563" t="s">
        <v>14308</v>
      </c>
      <c r="I3203" s="563" t="s">
        <v>27386</v>
      </c>
      <c r="J3203" s="563" t="s">
        <v>109</v>
      </c>
      <c r="K3203" s="563" t="s">
        <v>24001</v>
      </c>
      <c r="L3203" s="563" t="s">
        <v>24001</v>
      </c>
      <c r="M3203" s="563" t="s">
        <v>24001</v>
      </c>
      <c r="N3203" s="563" t="s">
        <v>24001</v>
      </c>
      <c r="O3203" s="564" t="s">
        <v>24001</v>
      </c>
      <c r="P3203" s="564" t="s">
        <v>24001</v>
      </c>
      <c r="Q3203" s="564">
        <v>38957</v>
      </c>
      <c r="R3203" s="564"/>
      <c r="S3203" s="564" t="s">
        <v>31559</v>
      </c>
    </row>
    <row r="3204" spans="1:19" x14ac:dyDescent="0.35">
      <c r="A3204" s="562">
        <v>5487</v>
      </c>
      <c r="B3204" s="563" t="s">
        <v>484</v>
      </c>
      <c r="C3204" s="563" t="s">
        <v>28883</v>
      </c>
      <c r="D3204" s="563" t="s">
        <v>14314</v>
      </c>
      <c r="E3204" s="563" t="s">
        <v>14310</v>
      </c>
      <c r="F3204" s="563" t="s">
        <v>14313</v>
      </c>
      <c r="G3204" s="563" t="s">
        <v>14305</v>
      </c>
      <c r="H3204" s="563" t="s">
        <v>14308</v>
      </c>
      <c r="I3204" s="563" t="s">
        <v>27387</v>
      </c>
      <c r="J3204" s="563" t="s">
        <v>109</v>
      </c>
      <c r="K3204" s="563" t="s">
        <v>24001</v>
      </c>
      <c r="L3204" s="563" t="s">
        <v>24001</v>
      </c>
      <c r="M3204" s="563" t="s">
        <v>24001</v>
      </c>
      <c r="N3204" s="563" t="s">
        <v>24001</v>
      </c>
      <c r="O3204" s="564" t="s">
        <v>24001</v>
      </c>
      <c r="P3204" s="564" t="s">
        <v>24001</v>
      </c>
      <c r="Q3204" s="564">
        <v>38957</v>
      </c>
      <c r="R3204" s="564"/>
      <c r="S3204" s="564" t="s">
        <v>31560</v>
      </c>
    </row>
    <row r="3205" spans="1:19" x14ac:dyDescent="0.35">
      <c r="A3205" s="559">
        <v>5488</v>
      </c>
      <c r="B3205" s="563" t="s">
        <v>484</v>
      </c>
      <c r="C3205" s="563" t="s">
        <v>28883</v>
      </c>
      <c r="D3205" s="563" t="s">
        <v>14317</v>
      </c>
      <c r="E3205" s="563" t="s">
        <v>14315</v>
      </c>
      <c r="F3205" s="563" t="s">
        <v>14316</v>
      </c>
      <c r="G3205" s="563" t="s">
        <v>14305</v>
      </c>
      <c r="H3205" s="563" t="s">
        <v>55</v>
      </c>
      <c r="I3205" s="563" t="s">
        <v>26690</v>
      </c>
      <c r="J3205" s="563" t="s">
        <v>109</v>
      </c>
      <c r="K3205" s="563" t="s">
        <v>24001</v>
      </c>
      <c r="L3205" s="563" t="s">
        <v>24001</v>
      </c>
      <c r="M3205" s="563" t="s">
        <v>24001</v>
      </c>
      <c r="N3205" s="563" t="s">
        <v>24001</v>
      </c>
      <c r="O3205" s="564" t="s">
        <v>24001</v>
      </c>
      <c r="P3205" s="564" t="s">
        <v>24001</v>
      </c>
      <c r="Q3205" s="564">
        <v>33148</v>
      </c>
      <c r="R3205" s="564"/>
      <c r="S3205" s="564" t="s">
        <v>14317</v>
      </c>
    </row>
    <row r="3206" spans="1:19" x14ac:dyDescent="0.35">
      <c r="A3206" s="559">
        <v>5489</v>
      </c>
      <c r="B3206" s="563" t="s">
        <v>484</v>
      </c>
      <c r="C3206" s="563" t="s">
        <v>28883</v>
      </c>
      <c r="D3206" s="563" t="s">
        <v>24854</v>
      </c>
      <c r="E3206" s="563" t="s">
        <v>14321</v>
      </c>
      <c r="F3206" s="563" t="s">
        <v>14322</v>
      </c>
      <c r="G3206" s="563" t="s">
        <v>14320</v>
      </c>
      <c r="H3206" s="563" t="s">
        <v>10572</v>
      </c>
      <c r="I3206" s="563" t="s">
        <v>26690</v>
      </c>
      <c r="J3206" s="563" t="s">
        <v>24001</v>
      </c>
      <c r="K3206" s="563" t="s">
        <v>24001</v>
      </c>
      <c r="L3206" s="563" t="s">
        <v>24001</v>
      </c>
      <c r="M3206" s="563" t="s">
        <v>24001</v>
      </c>
      <c r="N3206" s="563" t="s">
        <v>24001</v>
      </c>
      <c r="O3206" s="564" t="s">
        <v>24001</v>
      </c>
      <c r="P3206" s="564" t="s">
        <v>24001</v>
      </c>
      <c r="Q3206" s="564">
        <v>33148</v>
      </c>
      <c r="R3206" s="564">
        <v>43882.570092592599</v>
      </c>
      <c r="S3206" s="564" t="s">
        <v>31561</v>
      </c>
    </row>
    <row r="3207" spans="1:19" x14ac:dyDescent="0.35">
      <c r="A3207" s="562">
        <v>5490</v>
      </c>
      <c r="B3207" s="563" t="s">
        <v>484</v>
      </c>
      <c r="C3207" s="563" t="s">
        <v>28883</v>
      </c>
      <c r="D3207" s="563" t="s">
        <v>24855</v>
      </c>
      <c r="E3207" s="563" t="s">
        <v>24856</v>
      </c>
      <c r="F3207" s="563" t="s">
        <v>24857</v>
      </c>
      <c r="G3207" s="563" t="s">
        <v>14320</v>
      </c>
      <c r="H3207" s="563" t="s">
        <v>5264</v>
      </c>
      <c r="I3207" s="563" t="s">
        <v>26690</v>
      </c>
      <c r="J3207" s="563" t="s">
        <v>24001</v>
      </c>
      <c r="K3207" s="563" t="s">
        <v>24001</v>
      </c>
      <c r="L3207" s="563" t="s">
        <v>24001</v>
      </c>
      <c r="M3207" s="563" t="s">
        <v>24001</v>
      </c>
      <c r="N3207" s="563" t="s">
        <v>24001</v>
      </c>
      <c r="O3207" s="564" t="s">
        <v>24001</v>
      </c>
      <c r="P3207" s="564" t="s">
        <v>24001</v>
      </c>
      <c r="Q3207" s="564">
        <v>43882</v>
      </c>
      <c r="R3207" s="564"/>
      <c r="S3207" s="564" t="s">
        <v>31562</v>
      </c>
    </row>
    <row r="3208" spans="1:19" x14ac:dyDescent="0.35">
      <c r="A3208" s="559">
        <v>5491</v>
      </c>
      <c r="B3208" s="563" t="s">
        <v>484</v>
      </c>
      <c r="C3208" s="563" t="s">
        <v>28883</v>
      </c>
      <c r="D3208" s="563" t="s">
        <v>14325</v>
      </c>
      <c r="E3208" s="563" t="s">
        <v>14323</v>
      </c>
      <c r="F3208" s="563" t="s">
        <v>14324</v>
      </c>
      <c r="G3208" s="563" t="s">
        <v>14320</v>
      </c>
      <c r="H3208" s="563" t="s">
        <v>55</v>
      </c>
      <c r="I3208" s="563" t="s">
        <v>26690</v>
      </c>
      <c r="J3208" s="563" t="s">
        <v>24001</v>
      </c>
      <c r="K3208" s="563" t="s">
        <v>24001</v>
      </c>
      <c r="L3208" s="563" t="s">
        <v>24001</v>
      </c>
      <c r="M3208" s="563" t="s">
        <v>24001</v>
      </c>
      <c r="N3208" s="563" t="s">
        <v>24001</v>
      </c>
      <c r="O3208" s="564" t="s">
        <v>24001</v>
      </c>
      <c r="P3208" s="564" t="s">
        <v>24001</v>
      </c>
      <c r="Q3208" s="564">
        <v>33148</v>
      </c>
      <c r="R3208" s="564">
        <v>38420</v>
      </c>
      <c r="S3208" s="564" t="s">
        <v>14325</v>
      </c>
    </row>
    <row r="3209" spans="1:19" x14ac:dyDescent="0.35">
      <c r="A3209" s="559">
        <v>5492</v>
      </c>
      <c r="B3209" s="563" t="s">
        <v>484</v>
      </c>
      <c r="C3209" s="563" t="s">
        <v>28883</v>
      </c>
      <c r="D3209" s="563" t="s">
        <v>14327</v>
      </c>
      <c r="E3209" s="563" t="s">
        <v>14326</v>
      </c>
      <c r="F3209" s="563" t="s">
        <v>24858</v>
      </c>
      <c r="G3209" s="563" t="s">
        <v>14320</v>
      </c>
      <c r="H3209" s="563" t="s">
        <v>2169</v>
      </c>
      <c r="I3209" s="563" t="s">
        <v>26690</v>
      </c>
      <c r="J3209" s="563" t="s">
        <v>24001</v>
      </c>
      <c r="K3209" s="563" t="s">
        <v>24001</v>
      </c>
      <c r="L3209" s="563" t="s">
        <v>24001</v>
      </c>
      <c r="M3209" s="563" t="s">
        <v>24001</v>
      </c>
      <c r="N3209" s="563" t="s">
        <v>24001</v>
      </c>
      <c r="O3209" s="564" t="s">
        <v>24001</v>
      </c>
      <c r="P3209" s="564" t="s">
        <v>24001</v>
      </c>
      <c r="Q3209" s="564">
        <v>43882</v>
      </c>
      <c r="R3209" s="564"/>
      <c r="S3209" s="564" t="s">
        <v>31563</v>
      </c>
    </row>
    <row r="3210" spans="1:19" x14ac:dyDescent="0.35">
      <c r="A3210" s="562">
        <v>5493</v>
      </c>
      <c r="B3210" s="563" t="s">
        <v>484</v>
      </c>
      <c r="C3210" s="563" t="s">
        <v>28883</v>
      </c>
      <c r="D3210" s="563" t="s">
        <v>24859</v>
      </c>
      <c r="E3210" s="563" t="s">
        <v>14318</v>
      </c>
      <c r="F3210" s="563" t="s">
        <v>14319</v>
      </c>
      <c r="G3210" s="563" t="s">
        <v>14320</v>
      </c>
      <c r="H3210" s="563" t="s">
        <v>24860</v>
      </c>
      <c r="I3210" s="563" t="s">
        <v>26690</v>
      </c>
      <c r="J3210" s="563" t="s">
        <v>24001</v>
      </c>
      <c r="K3210" s="563" t="s">
        <v>34283</v>
      </c>
      <c r="L3210" s="563" t="s">
        <v>27748</v>
      </c>
      <c r="M3210" s="563" t="s">
        <v>24001</v>
      </c>
      <c r="N3210" s="563" t="s">
        <v>24001</v>
      </c>
      <c r="O3210" s="564" t="s">
        <v>24001</v>
      </c>
      <c r="P3210" s="564" t="s">
        <v>24001</v>
      </c>
      <c r="Q3210" s="564">
        <v>33148</v>
      </c>
      <c r="R3210" s="564">
        <v>43882.591956018499</v>
      </c>
      <c r="S3210" s="564" t="s">
        <v>34367</v>
      </c>
    </row>
    <row r="3211" spans="1:19" x14ac:dyDescent="0.35">
      <c r="A3211" s="559">
        <v>3296</v>
      </c>
      <c r="B3211" s="563" t="s">
        <v>484</v>
      </c>
      <c r="C3211" s="563" t="s">
        <v>8118</v>
      </c>
      <c r="D3211" s="563" t="s">
        <v>34368</v>
      </c>
      <c r="E3211" s="563" t="s">
        <v>8243</v>
      </c>
      <c r="F3211" s="563" t="s">
        <v>8244</v>
      </c>
      <c r="G3211" s="563" t="s">
        <v>8245</v>
      </c>
      <c r="H3211" s="563" t="s">
        <v>34369</v>
      </c>
      <c r="I3211" s="563" t="s">
        <v>26690</v>
      </c>
      <c r="J3211" s="563" t="s">
        <v>109</v>
      </c>
      <c r="K3211" s="563" t="s">
        <v>24001</v>
      </c>
      <c r="L3211" s="563" t="s">
        <v>24001</v>
      </c>
      <c r="M3211" s="563" t="s">
        <v>24001</v>
      </c>
      <c r="N3211" s="563" t="s">
        <v>24001</v>
      </c>
      <c r="O3211" s="564" t="s">
        <v>24001</v>
      </c>
      <c r="P3211" s="564" t="s">
        <v>24001</v>
      </c>
      <c r="Q3211" s="564">
        <v>33148</v>
      </c>
      <c r="R3211" s="564">
        <v>45712.589282407404</v>
      </c>
      <c r="S3211" s="564" t="s">
        <v>34370</v>
      </c>
    </row>
    <row r="3212" spans="1:19" x14ac:dyDescent="0.35">
      <c r="A3212" s="559">
        <v>1243</v>
      </c>
      <c r="B3212" s="563" t="s">
        <v>484</v>
      </c>
      <c r="C3212" s="563" t="s">
        <v>28929</v>
      </c>
      <c r="D3212" s="563" t="s">
        <v>17837</v>
      </c>
      <c r="E3212" s="563" t="s">
        <v>17834</v>
      </c>
      <c r="F3212" s="563" t="s">
        <v>17835</v>
      </c>
      <c r="G3212" s="563" t="s">
        <v>17836</v>
      </c>
      <c r="H3212" s="563" t="s">
        <v>17436</v>
      </c>
      <c r="I3212" s="563" t="s">
        <v>26690</v>
      </c>
      <c r="J3212" s="563" t="s">
        <v>109</v>
      </c>
      <c r="K3212" s="563" t="s">
        <v>24001</v>
      </c>
      <c r="L3212" s="563" t="s">
        <v>24001</v>
      </c>
      <c r="M3212" s="563" t="s">
        <v>24001</v>
      </c>
      <c r="N3212" s="563" t="s">
        <v>24001</v>
      </c>
      <c r="O3212" s="564" t="s">
        <v>24001</v>
      </c>
      <c r="P3212" s="564" t="s">
        <v>24001</v>
      </c>
      <c r="Q3212" s="564">
        <v>33148</v>
      </c>
      <c r="R3212" s="564"/>
      <c r="S3212" s="564" t="s">
        <v>31564</v>
      </c>
    </row>
    <row r="3213" spans="1:19" x14ac:dyDescent="0.35">
      <c r="A3213" s="562">
        <v>1244</v>
      </c>
      <c r="B3213" s="563" t="s">
        <v>484</v>
      </c>
      <c r="C3213" s="563" t="s">
        <v>28929</v>
      </c>
      <c r="D3213" s="563" t="s">
        <v>17841</v>
      </c>
      <c r="E3213" s="563" t="s">
        <v>17838</v>
      </c>
      <c r="F3213" s="563" t="s">
        <v>17839</v>
      </c>
      <c r="G3213" s="563" t="s">
        <v>17840</v>
      </c>
      <c r="H3213" s="563" t="s">
        <v>11540</v>
      </c>
      <c r="I3213" s="563" t="s">
        <v>26690</v>
      </c>
      <c r="J3213" s="563" t="s">
        <v>109</v>
      </c>
      <c r="K3213" s="563" t="s">
        <v>24001</v>
      </c>
      <c r="L3213" s="563" t="s">
        <v>24001</v>
      </c>
      <c r="M3213" s="563" t="s">
        <v>24001</v>
      </c>
      <c r="N3213" s="563" t="s">
        <v>24001</v>
      </c>
      <c r="O3213" s="564" t="s">
        <v>24001</v>
      </c>
      <c r="P3213" s="564" t="s">
        <v>24001</v>
      </c>
      <c r="Q3213" s="564">
        <v>33148</v>
      </c>
      <c r="R3213" s="564"/>
      <c r="S3213" s="564" t="s">
        <v>31565</v>
      </c>
    </row>
    <row r="3214" spans="1:19" x14ac:dyDescent="0.35">
      <c r="A3214" s="559">
        <v>4913</v>
      </c>
      <c r="B3214" s="563" t="s">
        <v>484</v>
      </c>
      <c r="C3214" s="563" t="s">
        <v>28941</v>
      </c>
      <c r="D3214" s="563" t="s">
        <v>11350</v>
      </c>
      <c r="E3214" s="563" t="s">
        <v>11347</v>
      </c>
      <c r="F3214" s="563" t="s">
        <v>11348</v>
      </c>
      <c r="G3214" s="563" t="s">
        <v>11349</v>
      </c>
      <c r="H3214" s="563" t="s">
        <v>11139</v>
      </c>
      <c r="I3214" s="563" t="s">
        <v>27239</v>
      </c>
      <c r="J3214" s="563" t="s">
        <v>109</v>
      </c>
      <c r="K3214" s="563" t="s">
        <v>24001</v>
      </c>
      <c r="L3214" s="563" t="s">
        <v>24001</v>
      </c>
      <c r="M3214" s="563" t="s">
        <v>24001</v>
      </c>
      <c r="N3214" s="563" t="s">
        <v>24001</v>
      </c>
      <c r="O3214" s="564" t="s">
        <v>24001</v>
      </c>
      <c r="P3214" s="564" t="s">
        <v>24001</v>
      </c>
      <c r="Q3214" s="564">
        <v>33148</v>
      </c>
      <c r="R3214" s="564">
        <v>33973</v>
      </c>
      <c r="S3214" s="564" t="s">
        <v>31566</v>
      </c>
    </row>
    <row r="3215" spans="1:19" x14ac:dyDescent="0.35">
      <c r="A3215" s="559">
        <v>4914</v>
      </c>
      <c r="B3215" s="563" t="s">
        <v>484</v>
      </c>
      <c r="C3215" s="563" t="s">
        <v>28941</v>
      </c>
      <c r="D3215" s="563" t="s">
        <v>11352</v>
      </c>
      <c r="E3215" s="563" t="s">
        <v>11347</v>
      </c>
      <c r="F3215" s="563" t="s">
        <v>11351</v>
      </c>
      <c r="G3215" s="563" t="s">
        <v>11349</v>
      </c>
      <c r="H3215" s="563" t="s">
        <v>55</v>
      </c>
      <c r="I3215" s="563" t="s">
        <v>26690</v>
      </c>
      <c r="J3215" s="563" t="s">
        <v>109</v>
      </c>
      <c r="K3215" s="563" t="s">
        <v>24001</v>
      </c>
      <c r="L3215" s="563" t="s">
        <v>24001</v>
      </c>
      <c r="M3215" s="563" t="s">
        <v>24001</v>
      </c>
      <c r="N3215" s="563" t="s">
        <v>24001</v>
      </c>
      <c r="O3215" s="564" t="s">
        <v>24001</v>
      </c>
      <c r="P3215" s="564" t="s">
        <v>24001</v>
      </c>
      <c r="Q3215" s="564">
        <v>33148</v>
      </c>
      <c r="R3215" s="564"/>
      <c r="S3215" s="564" t="s">
        <v>11352</v>
      </c>
    </row>
    <row r="3216" spans="1:19" x14ac:dyDescent="0.35">
      <c r="A3216" s="562">
        <v>4164</v>
      </c>
      <c r="B3216" s="563" t="s">
        <v>484</v>
      </c>
      <c r="C3216" s="563" t="s">
        <v>1436</v>
      </c>
      <c r="D3216" s="563" t="s">
        <v>1541</v>
      </c>
      <c r="E3216" s="563" t="s">
        <v>1537</v>
      </c>
      <c r="F3216" s="563" t="s">
        <v>1538</v>
      </c>
      <c r="G3216" s="563" t="s">
        <v>1539</v>
      </c>
      <c r="H3216" s="563" t="s">
        <v>1540</v>
      </c>
      <c r="I3216" s="563" t="s">
        <v>26690</v>
      </c>
      <c r="J3216" s="563" t="s">
        <v>109</v>
      </c>
      <c r="K3216" s="563" t="s">
        <v>24001</v>
      </c>
      <c r="L3216" s="563" t="s">
        <v>24001</v>
      </c>
      <c r="M3216" s="563" t="s">
        <v>24001</v>
      </c>
      <c r="N3216" s="563" t="s">
        <v>24001</v>
      </c>
      <c r="O3216" s="564" t="s">
        <v>24001</v>
      </c>
      <c r="P3216" s="564" t="s">
        <v>24001</v>
      </c>
      <c r="Q3216" s="564">
        <v>33148</v>
      </c>
      <c r="R3216" s="564">
        <v>38957</v>
      </c>
      <c r="S3216" s="564" t="s">
        <v>31567</v>
      </c>
    </row>
    <row r="3217" spans="1:19" x14ac:dyDescent="0.35">
      <c r="A3217" s="559">
        <v>4888</v>
      </c>
      <c r="B3217" s="563" t="s">
        <v>484</v>
      </c>
      <c r="C3217" s="563" t="s">
        <v>11215</v>
      </c>
      <c r="D3217" s="563" t="s">
        <v>11223</v>
      </c>
      <c r="E3217" s="563" t="s">
        <v>11219</v>
      </c>
      <c r="F3217" s="563" t="s">
        <v>11220</v>
      </c>
      <c r="G3217" s="563" t="s">
        <v>11221</v>
      </c>
      <c r="H3217" s="563" t="s">
        <v>11222</v>
      </c>
      <c r="I3217" s="563" t="s">
        <v>26690</v>
      </c>
      <c r="J3217" s="563" t="s">
        <v>109</v>
      </c>
      <c r="K3217" s="563" t="s">
        <v>24001</v>
      </c>
      <c r="L3217" s="563" t="s">
        <v>24001</v>
      </c>
      <c r="M3217" s="563" t="s">
        <v>24001</v>
      </c>
      <c r="N3217" s="563" t="s">
        <v>24001</v>
      </c>
      <c r="O3217" s="564" t="s">
        <v>24001</v>
      </c>
      <c r="P3217" s="564" t="s">
        <v>26697</v>
      </c>
      <c r="Q3217" s="564">
        <v>42040</v>
      </c>
      <c r="R3217" s="564"/>
      <c r="S3217" s="564" t="s">
        <v>31568</v>
      </c>
    </row>
    <row r="3218" spans="1:19" x14ac:dyDescent="0.35">
      <c r="A3218" s="559">
        <v>5494</v>
      </c>
      <c r="B3218" s="563" t="s">
        <v>484</v>
      </c>
      <c r="C3218" s="563" t="s">
        <v>28883</v>
      </c>
      <c r="D3218" s="563" t="s">
        <v>14331</v>
      </c>
      <c r="E3218" s="563" t="s">
        <v>14328</v>
      </c>
      <c r="F3218" s="563" t="s">
        <v>14329</v>
      </c>
      <c r="G3218" s="563" t="s">
        <v>14330</v>
      </c>
      <c r="H3218" s="563" t="s">
        <v>4817</v>
      </c>
      <c r="I3218" s="563" t="s">
        <v>27182</v>
      </c>
      <c r="J3218" s="563" t="s">
        <v>109</v>
      </c>
      <c r="K3218" s="563" t="s">
        <v>24001</v>
      </c>
      <c r="L3218" s="563" t="s">
        <v>24001</v>
      </c>
      <c r="M3218" s="563" t="s">
        <v>24001</v>
      </c>
      <c r="N3218" s="563" t="s">
        <v>24001</v>
      </c>
      <c r="O3218" s="564" t="s">
        <v>24001</v>
      </c>
      <c r="P3218" s="564" t="s">
        <v>24001</v>
      </c>
      <c r="Q3218" s="564">
        <v>33148</v>
      </c>
      <c r="R3218" s="564">
        <v>41788.512939814798</v>
      </c>
      <c r="S3218" s="564" t="s">
        <v>31569</v>
      </c>
    </row>
    <row r="3219" spans="1:19" x14ac:dyDescent="0.35">
      <c r="A3219" s="562">
        <v>3297</v>
      </c>
      <c r="B3219" s="563" t="s">
        <v>484</v>
      </c>
      <c r="C3219" s="563" t="s">
        <v>8118</v>
      </c>
      <c r="D3219" s="563" t="s">
        <v>8488</v>
      </c>
      <c r="E3219" s="563" t="s">
        <v>8485</v>
      </c>
      <c r="F3219" s="563" t="s">
        <v>8486</v>
      </c>
      <c r="G3219" s="563" t="s">
        <v>8487</v>
      </c>
      <c r="H3219" s="563" t="s">
        <v>7775</v>
      </c>
      <c r="I3219" s="563" t="s">
        <v>26690</v>
      </c>
      <c r="J3219" s="563" t="s">
        <v>24001</v>
      </c>
      <c r="K3219" s="563" t="s">
        <v>24001</v>
      </c>
      <c r="L3219" s="563" t="s">
        <v>24001</v>
      </c>
      <c r="M3219" s="563" t="s">
        <v>24001</v>
      </c>
      <c r="N3219" s="563" t="s">
        <v>24001</v>
      </c>
      <c r="O3219" s="564" t="s">
        <v>24001</v>
      </c>
      <c r="P3219" s="564" t="s">
        <v>24001</v>
      </c>
      <c r="Q3219" s="564">
        <v>33148</v>
      </c>
      <c r="R3219" s="564"/>
      <c r="S3219" s="564" t="s">
        <v>31570</v>
      </c>
    </row>
    <row r="3220" spans="1:19" x14ac:dyDescent="0.35">
      <c r="A3220" s="559">
        <v>3298</v>
      </c>
      <c r="B3220" s="563" t="s">
        <v>484</v>
      </c>
      <c r="C3220" s="563" t="s">
        <v>8118</v>
      </c>
      <c r="D3220" s="563" t="s">
        <v>8492</v>
      </c>
      <c r="E3220" s="563" t="s">
        <v>8489</v>
      </c>
      <c r="F3220" s="563" t="s">
        <v>8490</v>
      </c>
      <c r="G3220" s="563" t="s">
        <v>8487</v>
      </c>
      <c r="H3220" s="563" t="s">
        <v>8491</v>
      </c>
      <c r="I3220" s="563" t="s">
        <v>26690</v>
      </c>
      <c r="J3220" s="563" t="s">
        <v>24001</v>
      </c>
      <c r="K3220" s="563" t="s">
        <v>24001</v>
      </c>
      <c r="L3220" s="563" t="s">
        <v>24001</v>
      </c>
      <c r="M3220" s="563" t="s">
        <v>24001</v>
      </c>
      <c r="N3220" s="563" t="s">
        <v>24001</v>
      </c>
      <c r="O3220" s="564" t="s">
        <v>24001</v>
      </c>
      <c r="P3220" s="564" t="s">
        <v>24001</v>
      </c>
      <c r="Q3220" s="564">
        <v>33148</v>
      </c>
      <c r="R3220" s="564"/>
      <c r="S3220" s="564" t="s">
        <v>31571</v>
      </c>
    </row>
    <row r="3221" spans="1:19" x14ac:dyDescent="0.35">
      <c r="A3221" s="559">
        <v>3299</v>
      </c>
      <c r="B3221" s="563" t="s">
        <v>484</v>
      </c>
      <c r="C3221" s="563" t="s">
        <v>8118</v>
      </c>
      <c r="D3221" s="563" t="s">
        <v>8495</v>
      </c>
      <c r="E3221" s="563" t="s">
        <v>8493</v>
      </c>
      <c r="F3221" s="563" t="s">
        <v>8494</v>
      </c>
      <c r="G3221" s="563" t="s">
        <v>8487</v>
      </c>
      <c r="H3221" s="563" t="s">
        <v>5679</v>
      </c>
      <c r="I3221" s="563" t="s">
        <v>26690</v>
      </c>
      <c r="J3221" s="563" t="s">
        <v>24001</v>
      </c>
      <c r="K3221" s="563" t="s">
        <v>24001</v>
      </c>
      <c r="L3221" s="563" t="s">
        <v>24001</v>
      </c>
      <c r="M3221" s="563" t="s">
        <v>24001</v>
      </c>
      <c r="N3221" s="563" t="s">
        <v>24001</v>
      </c>
      <c r="O3221" s="564" t="s">
        <v>24001</v>
      </c>
      <c r="P3221" s="564" t="s">
        <v>24001</v>
      </c>
      <c r="Q3221" s="564">
        <v>33148</v>
      </c>
      <c r="R3221" s="564"/>
      <c r="S3221" s="564" t="s">
        <v>31572</v>
      </c>
    </row>
    <row r="3222" spans="1:19" x14ac:dyDescent="0.35">
      <c r="A3222" s="562">
        <v>3300</v>
      </c>
      <c r="B3222" s="563" t="s">
        <v>484</v>
      </c>
      <c r="C3222" s="563" t="s">
        <v>8118</v>
      </c>
      <c r="D3222" s="563" t="s">
        <v>8499</v>
      </c>
      <c r="E3222" s="563" t="s">
        <v>8496</v>
      </c>
      <c r="F3222" s="563" t="s">
        <v>8497</v>
      </c>
      <c r="G3222" s="563" t="s">
        <v>8487</v>
      </c>
      <c r="H3222" s="563" t="s">
        <v>8498</v>
      </c>
      <c r="I3222" s="563" t="s">
        <v>26690</v>
      </c>
      <c r="J3222" s="563" t="s">
        <v>24001</v>
      </c>
      <c r="K3222" s="563" t="s">
        <v>24001</v>
      </c>
      <c r="L3222" s="563" t="s">
        <v>24001</v>
      </c>
      <c r="M3222" s="563" t="s">
        <v>24001</v>
      </c>
      <c r="N3222" s="563" t="s">
        <v>24001</v>
      </c>
      <c r="O3222" s="564" t="s">
        <v>24001</v>
      </c>
      <c r="P3222" s="564" t="s">
        <v>24001</v>
      </c>
      <c r="Q3222" s="564">
        <v>33148</v>
      </c>
      <c r="R3222" s="564"/>
      <c r="S3222" s="564" t="s">
        <v>31573</v>
      </c>
    </row>
    <row r="3223" spans="1:19" x14ac:dyDescent="0.35">
      <c r="A3223" s="559">
        <v>3301</v>
      </c>
      <c r="B3223" s="563" t="s">
        <v>484</v>
      </c>
      <c r="C3223" s="563" t="s">
        <v>8118</v>
      </c>
      <c r="D3223" s="563" t="s">
        <v>8502</v>
      </c>
      <c r="E3223" s="563" t="s">
        <v>8500</v>
      </c>
      <c r="F3223" s="563" t="s">
        <v>8501</v>
      </c>
      <c r="G3223" s="563" t="s">
        <v>8487</v>
      </c>
      <c r="H3223" s="563" t="s">
        <v>55</v>
      </c>
      <c r="I3223" s="563" t="s">
        <v>26690</v>
      </c>
      <c r="J3223" s="563" t="s">
        <v>24001</v>
      </c>
      <c r="K3223" s="563" t="s">
        <v>24001</v>
      </c>
      <c r="L3223" s="563" t="s">
        <v>24001</v>
      </c>
      <c r="M3223" s="563" t="s">
        <v>24001</v>
      </c>
      <c r="N3223" s="563" t="s">
        <v>24001</v>
      </c>
      <c r="O3223" s="564" t="s">
        <v>24001</v>
      </c>
      <c r="P3223" s="564" t="s">
        <v>24001</v>
      </c>
      <c r="Q3223" s="564">
        <v>33148</v>
      </c>
      <c r="R3223" s="564"/>
      <c r="S3223" s="564" t="s">
        <v>8502</v>
      </c>
    </row>
    <row r="3224" spans="1:19" x14ac:dyDescent="0.35">
      <c r="A3224" s="559">
        <v>3302</v>
      </c>
      <c r="B3224" s="563" t="s">
        <v>484</v>
      </c>
      <c r="C3224" s="563" t="s">
        <v>8118</v>
      </c>
      <c r="D3224" s="563" t="s">
        <v>8506</v>
      </c>
      <c r="E3224" s="563" t="s">
        <v>8503</v>
      </c>
      <c r="F3224" s="563" t="s">
        <v>8504</v>
      </c>
      <c r="G3224" s="563" t="s">
        <v>8487</v>
      </c>
      <c r="H3224" s="563" t="s">
        <v>8505</v>
      </c>
      <c r="I3224" s="563" t="s">
        <v>26690</v>
      </c>
      <c r="J3224" s="563" t="s">
        <v>24001</v>
      </c>
      <c r="K3224" s="563" t="s">
        <v>24001</v>
      </c>
      <c r="L3224" s="563" t="s">
        <v>24001</v>
      </c>
      <c r="M3224" s="563" t="s">
        <v>24001</v>
      </c>
      <c r="N3224" s="563" t="s">
        <v>24001</v>
      </c>
      <c r="O3224" s="564" t="s">
        <v>24001</v>
      </c>
      <c r="P3224" s="564" t="s">
        <v>24001</v>
      </c>
      <c r="Q3224" s="564">
        <v>33148</v>
      </c>
      <c r="R3224" s="564">
        <v>38421</v>
      </c>
      <c r="S3224" s="564" t="s">
        <v>31574</v>
      </c>
    </row>
    <row r="3225" spans="1:19" x14ac:dyDescent="0.35">
      <c r="A3225" s="562">
        <v>3303</v>
      </c>
      <c r="B3225" s="563" t="s">
        <v>484</v>
      </c>
      <c r="C3225" s="563" t="s">
        <v>8118</v>
      </c>
      <c r="D3225" s="563" t="s">
        <v>8509</v>
      </c>
      <c r="E3225" s="563" t="s">
        <v>8507</v>
      </c>
      <c r="F3225" s="563" t="s">
        <v>8508</v>
      </c>
      <c r="G3225" s="563" t="s">
        <v>8487</v>
      </c>
      <c r="H3225" s="563" t="s">
        <v>1397</v>
      </c>
      <c r="I3225" s="563" t="s">
        <v>26690</v>
      </c>
      <c r="J3225" s="563" t="s">
        <v>24001</v>
      </c>
      <c r="K3225" s="563" t="s">
        <v>24001</v>
      </c>
      <c r="L3225" s="563" t="s">
        <v>24001</v>
      </c>
      <c r="M3225" s="563" t="s">
        <v>24001</v>
      </c>
      <c r="N3225" s="563" t="s">
        <v>24001</v>
      </c>
      <c r="O3225" s="564" t="s">
        <v>24001</v>
      </c>
      <c r="P3225" s="564" t="s">
        <v>24001</v>
      </c>
      <c r="Q3225" s="564">
        <v>33148</v>
      </c>
      <c r="R3225" s="564">
        <v>38685</v>
      </c>
      <c r="S3225" s="564" t="s">
        <v>31575</v>
      </c>
    </row>
    <row r="3226" spans="1:19" x14ac:dyDescent="0.35">
      <c r="A3226" s="559">
        <v>6029</v>
      </c>
      <c r="B3226" s="563" t="s">
        <v>43</v>
      </c>
      <c r="C3226" s="563" t="s">
        <v>303</v>
      </c>
      <c r="D3226" s="563" t="s">
        <v>316</v>
      </c>
      <c r="E3226" s="563" t="s">
        <v>312</v>
      </c>
      <c r="F3226" s="563" t="s">
        <v>313</v>
      </c>
      <c r="G3226" s="563" t="s">
        <v>314</v>
      </c>
      <c r="H3226" s="563" t="s">
        <v>315</v>
      </c>
      <c r="I3226" s="563" t="s">
        <v>26690</v>
      </c>
      <c r="J3226" s="563" t="s">
        <v>24001</v>
      </c>
      <c r="K3226" s="563" t="s">
        <v>50</v>
      </c>
      <c r="L3226" s="563" t="s">
        <v>24001</v>
      </c>
      <c r="M3226" s="563" t="s">
        <v>24001</v>
      </c>
      <c r="N3226" s="563" t="s">
        <v>24001</v>
      </c>
      <c r="O3226" s="564" t="s">
        <v>24001</v>
      </c>
      <c r="P3226" s="564" t="s">
        <v>24001</v>
      </c>
      <c r="Q3226" s="564">
        <v>33148</v>
      </c>
      <c r="R3226" s="564"/>
      <c r="S3226" s="564" t="s">
        <v>31576</v>
      </c>
    </row>
    <row r="3227" spans="1:19" x14ac:dyDescent="0.35">
      <c r="A3227" s="559">
        <v>2118</v>
      </c>
      <c r="B3227" s="563" t="s">
        <v>484</v>
      </c>
      <c r="C3227" s="563" t="s">
        <v>28698</v>
      </c>
      <c r="D3227" s="563" t="s">
        <v>5989</v>
      </c>
      <c r="E3227" s="563" t="s">
        <v>5986</v>
      </c>
      <c r="F3227" s="563" t="s">
        <v>5987</v>
      </c>
      <c r="G3227" s="563" t="s">
        <v>5988</v>
      </c>
      <c r="H3227" s="563" t="s">
        <v>2280</v>
      </c>
      <c r="I3227" s="563" t="s">
        <v>26690</v>
      </c>
      <c r="J3227" s="563" t="s">
        <v>109</v>
      </c>
      <c r="K3227" s="563" t="s">
        <v>24001</v>
      </c>
      <c r="L3227" s="563" t="s">
        <v>24001</v>
      </c>
      <c r="M3227" s="563" t="s">
        <v>24001</v>
      </c>
      <c r="N3227" s="563" t="s">
        <v>24001</v>
      </c>
      <c r="O3227" s="564" t="s">
        <v>24001</v>
      </c>
      <c r="P3227" s="564" t="s">
        <v>24001</v>
      </c>
      <c r="Q3227" s="564">
        <v>33148</v>
      </c>
      <c r="R3227" s="564"/>
      <c r="S3227" s="564" t="s">
        <v>31577</v>
      </c>
    </row>
    <row r="3228" spans="1:19" x14ac:dyDescent="0.35">
      <c r="A3228" s="562">
        <v>2119</v>
      </c>
      <c r="B3228" s="563" t="s">
        <v>484</v>
      </c>
      <c r="C3228" s="563" t="s">
        <v>28698</v>
      </c>
      <c r="D3228" s="563" t="s">
        <v>5993</v>
      </c>
      <c r="E3228" s="563" t="s">
        <v>5990</v>
      </c>
      <c r="F3228" s="563" t="s">
        <v>5991</v>
      </c>
      <c r="G3228" s="563" t="s">
        <v>5988</v>
      </c>
      <c r="H3228" s="563" t="s">
        <v>5992</v>
      </c>
      <c r="I3228" s="563" t="s">
        <v>26690</v>
      </c>
      <c r="J3228" s="563" t="s">
        <v>109</v>
      </c>
      <c r="K3228" s="563" t="s">
        <v>24001</v>
      </c>
      <c r="L3228" s="563" t="s">
        <v>24001</v>
      </c>
      <c r="M3228" s="563" t="s">
        <v>24001</v>
      </c>
      <c r="N3228" s="563" t="s">
        <v>24001</v>
      </c>
      <c r="O3228" s="564" t="s">
        <v>24001</v>
      </c>
      <c r="P3228" s="564" t="s">
        <v>24001</v>
      </c>
      <c r="Q3228" s="564">
        <v>38421</v>
      </c>
      <c r="R3228" s="564"/>
      <c r="S3228" s="564" t="s">
        <v>31578</v>
      </c>
    </row>
    <row r="3229" spans="1:19" x14ac:dyDescent="0.35">
      <c r="A3229" s="559">
        <v>2120</v>
      </c>
      <c r="B3229" s="563" t="s">
        <v>484</v>
      </c>
      <c r="C3229" s="563" t="s">
        <v>28698</v>
      </c>
      <c r="D3229" s="563" t="s">
        <v>5995</v>
      </c>
      <c r="E3229" s="563" t="s">
        <v>24001</v>
      </c>
      <c r="F3229" s="563" t="s">
        <v>5994</v>
      </c>
      <c r="G3229" s="563" t="s">
        <v>5988</v>
      </c>
      <c r="H3229" s="563" t="s">
        <v>55</v>
      </c>
      <c r="I3229" s="563" t="s">
        <v>26690</v>
      </c>
      <c r="J3229" s="563" t="s">
        <v>109</v>
      </c>
      <c r="K3229" s="563" t="s">
        <v>24001</v>
      </c>
      <c r="L3229" s="563" t="s">
        <v>24001</v>
      </c>
      <c r="M3229" s="563" t="s">
        <v>24001</v>
      </c>
      <c r="N3229" s="563" t="s">
        <v>24001</v>
      </c>
      <c r="O3229" s="564" t="s">
        <v>24001</v>
      </c>
      <c r="P3229" s="564" t="s">
        <v>24001</v>
      </c>
      <c r="Q3229" s="564">
        <v>33148</v>
      </c>
      <c r="R3229" s="564"/>
      <c r="S3229" s="564" t="s">
        <v>5995</v>
      </c>
    </row>
    <row r="3230" spans="1:19" x14ac:dyDescent="0.35">
      <c r="A3230" s="559">
        <v>2121</v>
      </c>
      <c r="B3230" s="563" t="s">
        <v>484</v>
      </c>
      <c r="C3230" s="563" t="s">
        <v>28698</v>
      </c>
      <c r="D3230" s="563" t="s">
        <v>5999</v>
      </c>
      <c r="E3230" s="563" t="s">
        <v>5996</v>
      </c>
      <c r="F3230" s="563" t="s">
        <v>5997</v>
      </c>
      <c r="G3230" s="563" t="s">
        <v>5988</v>
      </c>
      <c r="H3230" s="563" t="s">
        <v>5998</v>
      </c>
      <c r="I3230" s="563" t="s">
        <v>26690</v>
      </c>
      <c r="J3230" s="563" t="s">
        <v>109</v>
      </c>
      <c r="K3230" s="563" t="s">
        <v>24001</v>
      </c>
      <c r="L3230" s="563" t="s">
        <v>24001</v>
      </c>
      <c r="M3230" s="563" t="s">
        <v>24001</v>
      </c>
      <c r="N3230" s="563" t="s">
        <v>24001</v>
      </c>
      <c r="O3230" s="564" t="s">
        <v>24001</v>
      </c>
      <c r="P3230" s="564" t="s">
        <v>24001</v>
      </c>
      <c r="Q3230" s="564">
        <v>33148</v>
      </c>
      <c r="R3230" s="564"/>
      <c r="S3230" s="564" t="s">
        <v>31579</v>
      </c>
    </row>
    <row r="3231" spans="1:19" x14ac:dyDescent="0.35">
      <c r="A3231" s="562">
        <v>2122</v>
      </c>
      <c r="B3231" s="563" t="s">
        <v>484</v>
      </c>
      <c r="C3231" s="563" t="s">
        <v>28698</v>
      </c>
      <c r="D3231" s="563" t="s">
        <v>6003</v>
      </c>
      <c r="E3231" s="563" t="s">
        <v>6000</v>
      </c>
      <c r="F3231" s="563" t="s">
        <v>6001</v>
      </c>
      <c r="G3231" s="563" t="s">
        <v>5988</v>
      </c>
      <c r="H3231" s="563" t="s">
        <v>6002</v>
      </c>
      <c r="I3231" s="563" t="s">
        <v>26690</v>
      </c>
      <c r="J3231" s="563" t="s">
        <v>109</v>
      </c>
      <c r="K3231" s="563" t="s">
        <v>24001</v>
      </c>
      <c r="L3231" s="563" t="s">
        <v>24001</v>
      </c>
      <c r="M3231" s="563" t="s">
        <v>24001</v>
      </c>
      <c r="N3231" s="563" t="s">
        <v>24001</v>
      </c>
      <c r="O3231" s="564" t="s">
        <v>24001</v>
      </c>
      <c r="P3231" s="564" t="s">
        <v>24001</v>
      </c>
      <c r="Q3231" s="564">
        <v>33148</v>
      </c>
      <c r="R3231" s="564"/>
      <c r="S3231" s="564" t="s">
        <v>31580</v>
      </c>
    </row>
    <row r="3232" spans="1:19" x14ac:dyDescent="0.35">
      <c r="A3232" s="559">
        <v>6092</v>
      </c>
      <c r="B3232" s="563" t="s">
        <v>484</v>
      </c>
      <c r="C3232" s="563" t="s">
        <v>3295</v>
      </c>
      <c r="D3232" s="563" t="s">
        <v>3327</v>
      </c>
      <c r="E3232" s="563" t="s">
        <v>3324</v>
      </c>
      <c r="F3232" s="563" t="s">
        <v>3325</v>
      </c>
      <c r="G3232" s="563" t="s">
        <v>3326</v>
      </c>
      <c r="H3232" s="563" t="s">
        <v>55</v>
      </c>
      <c r="I3232" s="563" t="s">
        <v>26690</v>
      </c>
      <c r="J3232" s="563" t="s">
        <v>24001</v>
      </c>
      <c r="K3232" s="563" t="s">
        <v>24001</v>
      </c>
      <c r="L3232" s="563" t="s">
        <v>24001</v>
      </c>
      <c r="M3232" s="563" t="s">
        <v>24001</v>
      </c>
      <c r="N3232" s="563" t="s">
        <v>24001</v>
      </c>
      <c r="O3232" s="564" t="s">
        <v>24001</v>
      </c>
      <c r="P3232" s="564" t="s">
        <v>24001</v>
      </c>
      <c r="Q3232" s="564">
        <v>33148</v>
      </c>
      <c r="R3232" s="564"/>
      <c r="S3232" s="564" t="s">
        <v>3327</v>
      </c>
    </row>
    <row r="3233" spans="1:19" x14ac:dyDescent="0.35">
      <c r="A3233" s="559">
        <v>12</v>
      </c>
      <c r="B3233" s="563" t="s">
        <v>484</v>
      </c>
      <c r="C3233" s="563" t="s">
        <v>3295</v>
      </c>
      <c r="D3233" s="563" t="s">
        <v>3330</v>
      </c>
      <c r="E3233" s="563" t="s">
        <v>24001</v>
      </c>
      <c r="F3233" s="563" t="s">
        <v>3328</v>
      </c>
      <c r="G3233" s="563" t="s">
        <v>3329</v>
      </c>
      <c r="H3233" s="563" t="s">
        <v>3137</v>
      </c>
      <c r="I3233" s="563" t="s">
        <v>26690</v>
      </c>
      <c r="J3233" s="563" t="s">
        <v>109</v>
      </c>
      <c r="K3233" s="563" t="s">
        <v>24001</v>
      </c>
      <c r="L3233" s="563" t="s">
        <v>24001</v>
      </c>
      <c r="M3233" s="563" t="s">
        <v>24001</v>
      </c>
      <c r="N3233" s="563" t="s">
        <v>24001</v>
      </c>
      <c r="O3233" s="564" t="s">
        <v>24001</v>
      </c>
      <c r="P3233" s="564" t="s">
        <v>24001</v>
      </c>
      <c r="Q3233" s="564">
        <v>38926</v>
      </c>
      <c r="R3233" s="564"/>
      <c r="S3233" s="564" t="s">
        <v>31581</v>
      </c>
    </row>
    <row r="3234" spans="1:19" x14ac:dyDescent="0.35">
      <c r="A3234" s="562">
        <v>4915</v>
      </c>
      <c r="B3234" s="563" t="s">
        <v>484</v>
      </c>
      <c r="C3234" s="563" t="s">
        <v>28941</v>
      </c>
      <c r="D3234" s="563" t="s">
        <v>11355</v>
      </c>
      <c r="E3234" s="563" t="s">
        <v>24001</v>
      </c>
      <c r="F3234" s="563" t="s">
        <v>11353</v>
      </c>
      <c r="G3234" s="563" t="s">
        <v>11354</v>
      </c>
      <c r="H3234" s="563" t="s">
        <v>407</v>
      </c>
      <c r="I3234" s="563" t="s">
        <v>27240</v>
      </c>
      <c r="J3234" s="563" t="s">
        <v>109</v>
      </c>
      <c r="K3234" s="563" t="s">
        <v>24001</v>
      </c>
      <c r="L3234" s="563" t="s">
        <v>24001</v>
      </c>
      <c r="M3234" s="563" t="s">
        <v>24001</v>
      </c>
      <c r="N3234" s="563" t="s">
        <v>24001</v>
      </c>
      <c r="O3234" s="564" t="s">
        <v>24001</v>
      </c>
      <c r="P3234" s="564" t="s">
        <v>24001</v>
      </c>
      <c r="Q3234" s="564">
        <v>33148</v>
      </c>
      <c r="R3234" s="564">
        <v>40466.723842592597</v>
      </c>
      <c r="S3234" s="564" t="s">
        <v>31582</v>
      </c>
    </row>
    <row r="3235" spans="1:19" x14ac:dyDescent="0.35">
      <c r="A3235" s="559">
        <v>4916</v>
      </c>
      <c r="B3235" s="563" t="s">
        <v>484</v>
      </c>
      <c r="C3235" s="563" t="s">
        <v>28941</v>
      </c>
      <c r="D3235" s="563" t="s">
        <v>11358</v>
      </c>
      <c r="E3235" s="563" t="s">
        <v>11356</v>
      </c>
      <c r="F3235" s="563" t="s">
        <v>11357</v>
      </c>
      <c r="G3235" s="563" t="s">
        <v>11354</v>
      </c>
      <c r="H3235" s="563" t="s">
        <v>344</v>
      </c>
      <c r="I3235" s="563" t="s">
        <v>27241</v>
      </c>
      <c r="J3235" s="563" t="s">
        <v>109</v>
      </c>
      <c r="K3235" s="563" t="s">
        <v>24001</v>
      </c>
      <c r="L3235" s="563" t="s">
        <v>24001</v>
      </c>
      <c r="M3235" s="563" t="s">
        <v>24001</v>
      </c>
      <c r="N3235" s="563" t="s">
        <v>24001</v>
      </c>
      <c r="O3235" s="564" t="s">
        <v>24001</v>
      </c>
      <c r="P3235" s="564" t="s">
        <v>24001</v>
      </c>
      <c r="Q3235" s="564">
        <v>33148</v>
      </c>
      <c r="R3235" s="564">
        <v>38691</v>
      </c>
      <c r="S3235" s="564" t="s">
        <v>31583</v>
      </c>
    </row>
    <row r="3236" spans="1:19" x14ac:dyDescent="0.35">
      <c r="A3236" s="559">
        <v>4917</v>
      </c>
      <c r="B3236" s="563" t="s">
        <v>484</v>
      </c>
      <c r="C3236" s="563" t="s">
        <v>28941</v>
      </c>
      <c r="D3236" s="563" t="s">
        <v>11361</v>
      </c>
      <c r="E3236" s="563" t="s">
        <v>11359</v>
      </c>
      <c r="F3236" s="563" t="s">
        <v>11360</v>
      </c>
      <c r="G3236" s="563" t="s">
        <v>11354</v>
      </c>
      <c r="H3236" s="563" t="s">
        <v>55</v>
      </c>
      <c r="I3236" s="563" t="s">
        <v>26690</v>
      </c>
      <c r="J3236" s="563" t="s">
        <v>109</v>
      </c>
      <c r="K3236" s="563" t="s">
        <v>24001</v>
      </c>
      <c r="L3236" s="563" t="s">
        <v>24001</v>
      </c>
      <c r="M3236" s="563" t="s">
        <v>24001</v>
      </c>
      <c r="N3236" s="563" t="s">
        <v>24001</v>
      </c>
      <c r="O3236" s="564" t="s">
        <v>24001</v>
      </c>
      <c r="P3236" s="564" t="s">
        <v>24001</v>
      </c>
      <c r="Q3236" s="564">
        <v>33148</v>
      </c>
      <c r="R3236" s="564"/>
      <c r="S3236" s="564" t="s">
        <v>11361</v>
      </c>
    </row>
    <row r="3237" spans="1:19" x14ac:dyDescent="0.35">
      <c r="A3237" s="562">
        <v>4918</v>
      </c>
      <c r="B3237" s="563" t="s">
        <v>484</v>
      </c>
      <c r="C3237" s="563" t="s">
        <v>28941</v>
      </c>
      <c r="D3237" s="563" t="s">
        <v>11365</v>
      </c>
      <c r="E3237" s="563" t="s">
        <v>11362</v>
      </c>
      <c r="F3237" s="563" t="s">
        <v>11363</v>
      </c>
      <c r="G3237" s="563" t="s">
        <v>11354</v>
      </c>
      <c r="H3237" s="563" t="s">
        <v>11364</v>
      </c>
      <c r="I3237" s="563" t="s">
        <v>27242</v>
      </c>
      <c r="J3237" s="563" t="s">
        <v>109</v>
      </c>
      <c r="K3237" s="563" t="s">
        <v>24001</v>
      </c>
      <c r="L3237" s="563" t="s">
        <v>24001</v>
      </c>
      <c r="M3237" s="563" t="s">
        <v>24001</v>
      </c>
      <c r="N3237" s="563" t="s">
        <v>24001</v>
      </c>
      <c r="O3237" s="564" t="s">
        <v>24001</v>
      </c>
      <c r="P3237" s="564" t="s">
        <v>24001</v>
      </c>
      <c r="Q3237" s="564">
        <v>33148</v>
      </c>
      <c r="R3237" s="564">
        <v>40477.706493055601</v>
      </c>
      <c r="S3237" s="564" t="s">
        <v>31584</v>
      </c>
    </row>
    <row r="3238" spans="1:19" x14ac:dyDescent="0.35">
      <c r="A3238" s="559">
        <v>6113</v>
      </c>
      <c r="B3238" s="563" t="s">
        <v>484</v>
      </c>
      <c r="C3238" s="563" t="s">
        <v>8118</v>
      </c>
      <c r="D3238" s="563" t="s">
        <v>8249</v>
      </c>
      <c r="E3238" s="563" t="s">
        <v>8170</v>
      </c>
      <c r="F3238" s="563" t="s">
        <v>8247</v>
      </c>
      <c r="G3238" s="563" t="s">
        <v>8248</v>
      </c>
      <c r="H3238" s="563" t="s">
        <v>55</v>
      </c>
      <c r="I3238" s="563" t="s">
        <v>26690</v>
      </c>
      <c r="J3238" s="563" t="s">
        <v>24001</v>
      </c>
      <c r="K3238" s="563" t="s">
        <v>24001</v>
      </c>
      <c r="L3238" s="563" t="s">
        <v>24001</v>
      </c>
      <c r="M3238" s="563" t="s">
        <v>24001</v>
      </c>
      <c r="N3238" s="563" t="s">
        <v>24001</v>
      </c>
      <c r="O3238" s="564" t="s">
        <v>24001</v>
      </c>
      <c r="P3238" s="564" t="s">
        <v>24001</v>
      </c>
      <c r="Q3238" s="564">
        <v>33148</v>
      </c>
      <c r="R3238" s="564"/>
      <c r="S3238" s="564" t="s">
        <v>8249</v>
      </c>
    </row>
    <row r="3239" spans="1:19" x14ac:dyDescent="0.35">
      <c r="A3239" s="559">
        <v>5495</v>
      </c>
      <c r="B3239" s="563" t="s">
        <v>484</v>
      </c>
      <c r="C3239" s="563" t="s">
        <v>28883</v>
      </c>
      <c r="D3239" s="563" t="s">
        <v>14336</v>
      </c>
      <c r="E3239" s="563" t="s">
        <v>14332</v>
      </c>
      <c r="F3239" s="563" t="s">
        <v>14333</v>
      </c>
      <c r="G3239" s="563" t="s">
        <v>14334</v>
      </c>
      <c r="H3239" s="563" t="s">
        <v>14335</v>
      </c>
      <c r="I3239" s="563" t="s">
        <v>26690</v>
      </c>
      <c r="J3239" s="563" t="s">
        <v>24001</v>
      </c>
      <c r="K3239" s="563" t="s">
        <v>24001</v>
      </c>
      <c r="L3239" s="563" t="s">
        <v>24001</v>
      </c>
      <c r="M3239" s="563" t="s">
        <v>24001</v>
      </c>
      <c r="N3239" s="563" t="s">
        <v>24001</v>
      </c>
      <c r="O3239" s="564" t="s">
        <v>24001</v>
      </c>
      <c r="P3239" s="564" t="s">
        <v>24001</v>
      </c>
      <c r="Q3239" s="564">
        <v>33148</v>
      </c>
      <c r="R3239" s="564">
        <v>34079</v>
      </c>
      <c r="S3239" s="564" t="s">
        <v>31585</v>
      </c>
    </row>
    <row r="3240" spans="1:19" x14ac:dyDescent="0.35">
      <c r="A3240" s="562">
        <v>3304</v>
      </c>
      <c r="B3240" s="563" t="s">
        <v>484</v>
      </c>
      <c r="C3240" s="563" t="s">
        <v>8118</v>
      </c>
      <c r="D3240" s="563" t="s">
        <v>8254</v>
      </c>
      <c r="E3240" s="563" t="s">
        <v>8250</v>
      </c>
      <c r="F3240" s="563" t="s">
        <v>8251</v>
      </c>
      <c r="G3240" s="563" t="s">
        <v>8252</v>
      </c>
      <c r="H3240" s="563" t="s">
        <v>8253</v>
      </c>
      <c r="I3240" s="563" t="s">
        <v>26690</v>
      </c>
      <c r="J3240" s="563" t="s">
        <v>24001</v>
      </c>
      <c r="K3240" s="563" t="s">
        <v>62</v>
      </c>
      <c r="L3240" s="563" t="s">
        <v>24001</v>
      </c>
      <c r="M3240" s="563" t="s">
        <v>24001</v>
      </c>
      <c r="N3240" s="563" t="s">
        <v>24001</v>
      </c>
      <c r="O3240" s="564" t="s">
        <v>24001</v>
      </c>
      <c r="P3240" s="564" t="s">
        <v>24001</v>
      </c>
      <c r="Q3240" s="564">
        <v>33148</v>
      </c>
      <c r="R3240" s="564"/>
      <c r="S3240" s="564" t="s">
        <v>31586</v>
      </c>
    </row>
    <row r="3241" spans="1:19" x14ac:dyDescent="0.35">
      <c r="A3241" s="559">
        <v>3305</v>
      </c>
      <c r="B3241" s="563" t="s">
        <v>484</v>
      </c>
      <c r="C3241" s="563" t="s">
        <v>8118</v>
      </c>
      <c r="D3241" s="563" t="s">
        <v>8257</v>
      </c>
      <c r="E3241" s="563" t="s">
        <v>8255</v>
      </c>
      <c r="F3241" s="563" t="s">
        <v>8256</v>
      </c>
      <c r="G3241" s="563" t="s">
        <v>8252</v>
      </c>
      <c r="H3241" s="563" t="s">
        <v>4456</v>
      </c>
      <c r="I3241" s="563" t="s">
        <v>26690</v>
      </c>
      <c r="J3241" s="563" t="s">
        <v>24001</v>
      </c>
      <c r="K3241" s="563" t="s">
        <v>24001</v>
      </c>
      <c r="L3241" s="563" t="s">
        <v>24001</v>
      </c>
      <c r="M3241" s="563" t="s">
        <v>24001</v>
      </c>
      <c r="N3241" s="563" t="s">
        <v>24001</v>
      </c>
      <c r="O3241" s="564" t="s">
        <v>24001</v>
      </c>
      <c r="P3241" s="564" t="s">
        <v>24001</v>
      </c>
      <c r="Q3241" s="564">
        <v>33148</v>
      </c>
      <c r="R3241" s="564"/>
      <c r="S3241" s="564" t="s">
        <v>31587</v>
      </c>
    </row>
    <row r="3242" spans="1:19" x14ac:dyDescent="0.35">
      <c r="A3242" s="559">
        <v>3306</v>
      </c>
      <c r="B3242" s="563" t="s">
        <v>484</v>
      </c>
      <c r="C3242" s="563" t="s">
        <v>8118</v>
      </c>
      <c r="D3242" s="563" t="s">
        <v>8259</v>
      </c>
      <c r="E3242" s="563" t="s">
        <v>8252</v>
      </c>
      <c r="F3242" s="563" t="s">
        <v>8258</v>
      </c>
      <c r="G3242" s="563" t="s">
        <v>8252</v>
      </c>
      <c r="H3242" s="563" t="s">
        <v>55</v>
      </c>
      <c r="I3242" s="563" t="s">
        <v>26690</v>
      </c>
      <c r="J3242" s="563" t="s">
        <v>24001</v>
      </c>
      <c r="K3242" s="563" t="s">
        <v>24001</v>
      </c>
      <c r="L3242" s="563" t="s">
        <v>24001</v>
      </c>
      <c r="M3242" s="563" t="s">
        <v>24001</v>
      </c>
      <c r="N3242" s="563" t="s">
        <v>24001</v>
      </c>
      <c r="O3242" s="564" t="s">
        <v>24001</v>
      </c>
      <c r="P3242" s="564" t="s">
        <v>24001</v>
      </c>
      <c r="Q3242" s="564">
        <v>33148</v>
      </c>
      <c r="R3242" s="564"/>
      <c r="S3242" s="564" t="s">
        <v>8259</v>
      </c>
    </row>
    <row r="3243" spans="1:19" x14ac:dyDescent="0.35">
      <c r="A3243" s="562">
        <v>3307</v>
      </c>
      <c r="B3243" s="563" t="s">
        <v>484</v>
      </c>
      <c r="C3243" s="563" t="s">
        <v>8118</v>
      </c>
      <c r="D3243" s="563" t="s">
        <v>8263</v>
      </c>
      <c r="E3243" s="563" t="s">
        <v>8260</v>
      </c>
      <c r="F3243" s="563" t="s">
        <v>8261</v>
      </c>
      <c r="G3243" s="563" t="s">
        <v>8252</v>
      </c>
      <c r="H3243" s="563" t="s">
        <v>8262</v>
      </c>
      <c r="I3243" s="563" t="s">
        <v>26690</v>
      </c>
      <c r="J3243" s="563" t="s">
        <v>24001</v>
      </c>
      <c r="K3243" s="563" t="s">
        <v>24001</v>
      </c>
      <c r="L3243" s="563" t="s">
        <v>24001</v>
      </c>
      <c r="M3243" s="563" t="s">
        <v>24001</v>
      </c>
      <c r="N3243" s="563" t="s">
        <v>24001</v>
      </c>
      <c r="O3243" s="564" t="s">
        <v>24001</v>
      </c>
      <c r="P3243" s="564" t="s">
        <v>24001</v>
      </c>
      <c r="Q3243" s="564">
        <v>33148</v>
      </c>
      <c r="R3243" s="564"/>
      <c r="S3243" s="564" t="s">
        <v>31588</v>
      </c>
    </row>
    <row r="3244" spans="1:19" x14ac:dyDescent="0.35">
      <c r="A3244" s="559">
        <v>3308</v>
      </c>
      <c r="B3244" s="563" t="s">
        <v>484</v>
      </c>
      <c r="C3244" s="563" t="s">
        <v>8118</v>
      </c>
      <c r="D3244" s="563" t="s">
        <v>8267</v>
      </c>
      <c r="E3244" s="563" t="s">
        <v>8264</v>
      </c>
      <c r="F3244" s="563" t="s">
        <v>8265</v>
      </c>
      <c r="G3244" s="563" t="s">
        <v>8252</v>
      </c>
      <c r="H3244" s="563" t="s">
        <v>8266</v>
      </c>
      <c r="I3244" s="563" t="s">
        <v>26690</v>
      </c>
      <c r="J3244" s="563" t="s">
        <v>24001</v>
      </c>
      <c r="K3244" s="563" t="s">
        <v>24001</v>
      </c>
      <c r="L3244" s="563" t="s">
        <v>24001</v>
      </c>
      <c r="M3244" s="563" t="s">
        <v>24001</v>
      </c>
      <c r="N3244" s="563" t="s">
        <v>24001</v>
      </c>
      <c r="O3244" s="564" t="s">
        <v>24001</v>
      </c>
      <c r="P3244" s="564" t="s">
        <v>24001</v>
      </c>
      <c r="Q3244" s="564">
        <v>33148</v>
      </c>
      <c r="R3244" s="564"/>
      <c r="S3244" s="564" t="s">
        <v>31589</v>
      </c>
    </row>
    <row r="3245" spans="1:19" x14ac:dyDescent="0.35">
      <c r="A3245" s="559">
        <v>620</v>
      </c>
      <c r="B3245" s="563" t="s">
        <v>484</v>
      </c>
      <c r="C3245" s="563" t="s">
        <v>28923</v>
      </c>
      <c r="D3245" s="563" t="s">
        <v>15897</v>
      </c>
      <c r="E3245" s="563" t="s">
        <v>15894</v>
      </c>
      <c r="F3245" s="563" t="s">
        <v>15895</v>
      </c>
      <c r="G3245" s="563" t="s">
        <v>15896</v>
      </c>
      <c r="H3245" s="563" t="s">
        <v>1277</v>
      </c>
      <c r="I3245" s="563" t="s">
        <v>26690</v>
      </c>
      <c r="J3245" s="563" t="s">
        <v>24001</v>
      </c>
      <c r="K3245" s="563" t="s">
        <v>24001</v>
      </c>
      <c r="L3245" s="563" t="s">
        <v>24001</v>
      </c>
      <c r="M3245" s="563" t="s">
        <v>24001</v>
      </c>
      <c r="N3245" s="563" t="s">
        <v>24001</v>
      </c>
      <c r="O3245" s="564" t="s">
        <v>24001</v>
      </c>
      <c r="P3245" s="564" t="s">
        <v>24001</v>
      </c>
      <c r="Q3245" s="564">
        <v>33148</v>
      </c>
      <c r="R3245" s="564"/>
      <c r="S3245" s="564" t="s">
        <v>31590</v>
      </c>
    </row>
    <row r="3246" spans="1:19" x14ac:dyDescent="0.35">
      <c r="A3246" s="562">
        <v>621</v>
      </c>
      <c r="B3246" s="563" t="s">
        <v>484</v>
      </c>
      <c r="C3246" s="563" t="s">
        <v>28923</v>
      </c>
      <c r="D3246" s="563" t="s">
        <v>15900</v>
      </c>
      <c r="E3246" s="563" t="s">
        <v>15898</v>
      </c>
      <c r="F3246" s="563" t="s">
        <v>15899</v>
      </c>
      <c r="G3246" s="563" t="s">
        <v>15896</v>
      </c>
      <c r="H3246" s="563" t="s">
        <v>55</v>
      </c>
      <c r="I3246" s="563" t="s">
        <v>26690</v>
      </c>
      <c r="J3246" s="563" t="s">
        <v>24001</v>
      </c>
      <c r="K3246" s="563" t="s">
        <v>24001</v>
      </c>
      <c r="L3246" s="563" t="s">
        <v>24001</v>
      </c>
      <c r="M3246" s="563" t="s">
        <v>24001</v>
      </c>
      <c r="N3246" s="563" t="s">
        <v>24001</v>
      </c>
      <c r="O3246" s="564" t="s">
        <v>24001</v>
      </c>
      <c r="P3246" s="564" t="s">
        <v>24001</v>
      </c>
      <c r="Q3246" s="564">
        <v>33148</v>
      </c>
      <c r="R3246" s="564"/>
      <c r="S3246" s="564" t="s">
        <v>15900</v>
      </c>
    </row>
    <row r="3247" spans="1:19" x14ac:dyDescent="0.35">
      <c r="A3247" s="559">
        <v>5163</v>
      </c>
      <c r="B3247" s="563" t="s">
        <v>484</v>
      </c>
      <c r="C3247" s="563" t="s">
        <v>12962</v>
      </c>
      <c r="D3247" s="563" t="s">
        <v>13152</v>
      </c>
      <c r="E3247" s="563" t="s">
        <v>13149</v>
      </c>
      <c r="F3247" s="563" t="s">
        <v>13150</v>
      </c>
      <c r="G3247" s="563" t="s">
        <v>13151</v>
      </c>
      <c r="H3247" s="563" t="s">
        <v>1084</v>
      </c>
      <c r="I3247" s="563" t="s">
        <v>26690</v>
      </c>
      <c r="J3247" s="563" t="s">
        <v>24001</v>
      </c>
      <c r="K3247" s="563" t="s">
        <v>154</v>
      </c>
      <c r="L3247" s="563" t="s">
        <v>24001</v>
      </c>
      <c r="M3247" s="563" t="s">
        <v>24001</v>
      </c>
      <c r="N3247" s="563" t="s">
        <v>24001</v>
      </c>
      <c r="O3247" s="564" t="s">
        <v>24001</v>
      </c>
      <c r="P3247" s="564" t="s">
        <v>24001</v>
      </c>
      <c r="Q3247" s="564">
        <v>33974</v>
      </c>
      <c r="R3247" s="564"/>
      <c r="S3247" s="564" t="s">
        <v>31591</v>
      </c>
    </row>
    <row r="3248" spans="1:19" x14ac:dyDescent="0.35">
      <c r="A3248" s="559">
        <v>5164</v>
      </c>
      <c r="B3248" s="563" t="s">
        <v>484</v>
      </c>
      <c r="C3248" s="563" t="s">
        <v>12962</v>
      </c>
      <c r="D3248" s="563" t="s">
        <v>13155</v>
      </c>
      <c r="E3248" s="563" t="s">
        <v>13153</v>
      </c>
      <c r="F3248" s="563" t="s">
        <v>13154</v>
      </c>
      <c r="G3248" s="563" t="s">
        <v>13151</v>
      </c>
      <c r="H3248" s="563" t="s">
        <v>929</v>
      </c>
      <c r="I3248" s="563" t="s">
        <v>26690</v>
      </c>
      <c r="J3248" s="563" t="s">
        <v>24001</v>
      </c>
      <c r="K3248" s="563" t="s">
        <v>24001</v>
      </c>
      <c r="L3248" s="563" t="s">
        <v>24001</v>
      </c>
      <c r="M3248" s="563" t="s">
        <v>24001</v>
      </c>
      <c r="N3248" s="563" t="s">
        <v>24001</v>
      </c>
      <c r="O3248" s="564" t="s">
        <v>24001</v>
      </c>
      <c r="P3248" s="564" t="s">
        <v>24001</v>
      </c>
      <c r="Q3248" s="564">
        <v>33148</v>
      </c>
      <c r="R3248" s="564"/>
      <c r="S3248" s="564" t="s">
        <v>31592</v>
      </c>
    </row>
    <row r="3249" spans="1:19" x14ac:dyDescent="0.35">
      <c r="A3249" s="562">
        <v>5165</v>
      </c>
      <c r="B3249" s="563" t="s">
        <v>484</v>
      </c>
      <c r="C3249" s="563" t="s">
        <v>12962</v>
      </c>
      <c r="D3249" s="563" t="s">
        <v>13157</v>
      </c>
      <c r="E3249" s="563" t="s">
        <v>13151</v>
      </c>
      <c r="F3249" s="563" t="s">
        <v>13156</v>
      </c>
      <c r="G3249" s="563" t="s">
        <v>13151</v>
      </c>
      <c r="H3249" s="563" t="s">
        <v>55</v>
      </c>
      <c r="I3249" s="563" t="s">
        <v>26690</v>
      </c>
      <c r="J3249" s="563" t="s">
        <v>24001</v>
      </c>
      <c r="K3249" s="563" t="s">
        <v>24001</v>
      </c>
      <c r="L3249" s="563" t="s">
        <v>24001</v>
      </c>
      <c r="M3249" s="563" t="s">
        <v>24001</v>
      </c>
      <c r="N3249" s="563" t="s">
        <v>24001</v>
      </c>
      <c r="O3249" s="564" t="s">
        <v>24001</v>
      </c>
      <c r="P3249" s="564" t="s">
        <v>24001</v>
      </c>
      <c r="Q3249" s="564">
        <v>33148</v>
      </c>
      <c r="R3249" s="564"/>
      <c r="S3249" s="564" t="s">
        <v>13157</v>
      </c>
    </row>
    <row r="3250" spans="1:19" x14ac:dyDescent="0.35">
      <c r="A3250" s="559">
        <v>5166</v>
      </c>
      <c r="B3250" s="563" t="s">
        <v>484</v>
      </c>
      <c r="C3250" s="563" t="s">
        <v>12962</v>
      </c>
      <c r="D3250" s="563" t="s">
        <v>13160</v>
      </c>
      <c r="E3250" s="563" t="s">
        <v>13158</v>
      </c>
      <c r="F3250" s="563" t="s">
        <v>13159</v>
      </c>
      <c r="G3250" s="563" t="s">
        <v>13151</v>
      </c>
      <c r="H3250" s="563" t="s">
        <v>537</v>
      </c>
      <c r="I3250" s="563" t="s">
        <v>26690</v>
      </c>
      <c r="J3250" s="563" t="s">
        <v>24001</v>
      </c>
      <c r="K3250" s="563" t="s">
        <v>24001</v>
      </c>
      <c r="L3250" s="563" t="s">
        <v>24001</v>
      </c>
      <c r="M3250" s="563" t="s">
        <v>24001</v>
      </c>
      <c r="N3250" s="563" t="s">
        <v>24001</v>
      </c>
      <c r="O3250" s="564" t="s">
        <v>24001</v>
      </c>
      <c r="P3250" s="564" t="s">
        <v>24001</v>
      </c>
      <c r="Q3250" s="564">
        <v>33148</v>
      </c>
      <c r="R3250" s="564"/>
      <c r="S3250" s="564" t="s">
        <v>31593</v>
      </c>
    </row>
    <row r="3251" spans="1:19" x14ac:dyDescent="0.35">
      <c r="A3251" s="559">
        <v>4442</v>
      </c>
      <c r="B3251" s="563" t="s">
        <v>484</v>
      </c>
      <c r="C3251" s="563" t="s">
        <v>10615</v>
      </c>
      <c r="D3251" s="563" t="s">
        <v>31594</v>
      </c>
      <c r="E3251" s="563" t="s">
        <v>10680</v>
      </c>
      <c r="F3251" s="563" t="s">
        <v>10681</v>
      </c>
      <c r="G3251" s="563" t="s">
        <v>31595</v>
      </c>
      <c r="H3251" s="563" t="s">
        <v>300</v>
      </c>
      <c r="I3251" s="563" t="s">
        <v>26690</v>
      </c>
      <c r="J3251" s="563" t="s">
        <v>24001</v>
      </c>
      <c r="K3251" s="563" t="s">
        <v>24001</v>
      </c>
      <c r="L3251" s="563" t="s">
        <v>24001</v>
      </c>
      <c r="M3251" s="563" t="s">
        <v>24001</v>
      </c>
      <c r="N3251" s="563" t="s">
        <v>24001</v>
      </c>
      <c r="O3251" s="564" t="s">
        <v>24001</v>
      </c>
      <c r="P3251" s="564" t="s">
        <v>24001</v>
      </c>
      <c r="Q3251" s="564">
        <v>33148</v>
      </c>
      <c r="R3251" s="564">
        <v>44707.650983796302</v>
      </c>
      <c r="S3251" s="564" t="s">
        <v>31596</v>
      </c>
    </row>
    <row r="3252" spans="1:19" x14ac:dyDescent="0.35">
      <c r="A3252" s="562">
        <v>5496</v>
      </c>
      <c r="B3252" s="563" t="s">
        <v>484</v>
      </c>
      <c r="C3252" s="563" t="s">
        <v>28883</v>
      </c>
      <c r="D3252" s="563" t="s">
        <v>14341</v>
      </c>
      <c r="E3252" s="563" t="s">
        <v>14337</v>
      </c>
      <c r="F3252" s="563" t="s">
        <v>14338</v>
      </c>
      <c r="G3252" s="563" t="s">
        <v>14339</v>
      </c>
      <c r="H3252" s="563" t="s">
        <v>14340</v>
      </c>
      <c r="I3252" s="563" t="s">
        <v>26690</v>
      </c>
      <c r="J3252" s="563" t="s">
        <v>24001</v>
      </c>
      <c r="K3252" s="563" t="s">
        <v>24001</v>
      </c>
      <c r="L3252" s="563" t="s">
        <v>24001</v>
      </c>
      <c r="M3252" s="563" t="s">
        <v>24001</v>
      </c>
      <c r="N3252" s="563" t="s">
        <v>24001</v>
      </c>
      <c r="O3252" s="564" t="s">
        <v>24001</v>
      </c>
      <c r="P3252" s="564" t="s">
        <v>24001</v>
      </c>
      <c r="Q3252" s="564">
        <v>33148</v>
      </c>
      <c r="R3252" s="564">
        <v>38384</v>
      </c>
      <c r="S3252" s="564" t="s">
        <v>31597</v>
      </c>
    </row>
    <row r="3253" spans="1:19" x14ac:dyDescent="0.35">
      <c r="A3253" s="559">
        <v>5497</v>
      </c>
      <c r="B3253" s="563" t="s">
        <v>484</v>
      </c>
      <c r="C3253" s="563" t="s">
        <v>28883</v>
      </c>
      <c r="D3253" s="563" t="s">
        <v>14345</v>
      </c>
      <c r="E3253" s="563" t="s">
        <v>14342</v>
      </c>
      <c r="F3253" s="563" t="s">
        <v>14343</v>
      </c>
      <c r="G3253" s="563" t="s">
        <v>14339</v>
      </c>
      <c r="H3253" s="563" t="s">
        <v>14344</v>
      </c>
      <c r="I3253" s="563" t="s">
        <v>26690</v>
      </c>
      <c r="J3253" s="563" t="s">
        <v>24001</v>
      </c>
      <c r="K3253" s="563" t="s">
        <v>24001</v>
      </c>
      <c r="L3253" s="563" t="s">
        <v>24001</v>
      </c>
      <c r="M3253" s="563" t="s">
        <v>24001</v>
      </c>
      <c r="N3253" s="563" t="s">
        <v>24001</v>
      </c>
      <c r="O3253" s="564" t="s">
        <v>24001</v>
      </c>
      <c r="P3253" s="564" t="s">
        <v>24001</v>
      </c>
      <c r="Q3253" s="564">
        <v>33148</v>
      </c>
      <c r="R3253" s="564">
        <v>38762</v>
      </c>
      <c r="S3253" s="564" t="s">
        <v>31598</v>
      </c>
    </row>
    <row r="3254" spans="1:19" x14ac:dyDescent="0.35">
      <c r="A3254" s="559">
        <v>5498</v>
      </c>
      <c r="B3254" s="563" t="s">
        <v>484</v>
      </c>
      <c r="C3254" s="563" t="s">
        <v>28883</v>
      </c>
      <c r="D3254" s="563" t="s">
        <v>14348</v>
      </c>
      <c r="E3254" s="563" t="s">
        <v>24001</v>
      </c>
      <c r="F3254" s="563" t="s">
        <v>14346</v>
      </c>
      <c r="G3254" s="563" t="s">
        <v>14339</v>
      </c>
      <c r="H3254" s="563" t="s">
        <v>14347</v>
      </c>
      <c r="I3254" s="563" t="s">
        <v>26690</v>
      </c>
      <c r="J3254" s="563" t="s">
        <v>24001</v>
      </c>
      <c r="K3254" s="563" t="s">
        <v>62</v>
      </c>
      <c r="L3254" s="563" t="s">
        <v>27591</v>
      </c>
      <c r="M3254" s="563" t="s">
        <v>24001</v>
      </c>
      <c r="N3254" s="563" t="s">
        <v>24001</v>
      </c>
      <c r="O3254" s="564" t="s">
        <v>24001</v>
      </c>
      <c r="P3254" s="564" t="s">
        <v>24001</v>
      </c>
      <c r="Q3254" s="564">
        <v>33148</v>
      </c>
      <c r="R3254" s="564">
        <v>38384</v>
      </c>
      <c r="S3254" s="564" t="s">
        <v>31599</v>
      </c>
    </row>
    <row r="3255" spans="1:19" x14ac:dyDescent="0.35">
      <c r="A3255" s="562">
        <v>5499</v>
      </c>
      <c r="B3255" s="563" t="s">
        <v>484</v>
      </c>
      <c r="C3255" s="563" t="s">
        <v>28883</v>
      </c>
      <c r="D3255" s="563" t="s">
        <v>14352</v>
      </c>
      <c r="E3255" s="563" t="s">
        <v>14349</v>
      </c>
      <c r="F3255" s="563" t="s">
        <v>14350</v>
      </c>
      <c r="G3255" s="563" t="s">
        <v>14339</v>
      </c>
      <c r="H3255" s="563" t="s">
        <v>14351</v>
      </c>
      <c r="I3255" s="563" t="s">
        <v>26691</v>
      </c>
      <c r="J3255" s="563" t="s">
        <v>24001</v>
      </c>
      <c r="K3255" s="563" t="s">
        <v>24001</v>
      </c>
      <c r="L3255" s="563" t="s">
        <v>24001</v>
      </c>
      <c r="M3255" s="563" t="s">
        <v>24001</v>
      </c>
      <c r="N3255" s="563" t="s">
        <v>24001</v>
      </c>
      <c r="O3255" s="564" t="s">
        <v>24001</v>
      </c>
      <c r="P3255" s="564" t="s">
        <v>24001</v>
      </c>
      <c r="Q3255" s="564">
        <v>33148</v>
      </c>
      <c r="R3255" s="564">
        <v>38392</v>
      </c>
      <c r="S3255" s="564" t="s">
        <v>31600</v>
      </c>
    </row>
    <row r="3256" spans="1:19" x14ac:dyDescent="0.35">
      <c r="A3256" s="559">
        <v>5500</v>
      </c>
      <c r="B3256" s="563" t="s">
        <v>484</v>
      </c>
      <c r="C3256" s="563" t="s">
        <v>28883</v>
      </c>
      <c r="D3256" s="563" t="s">
        <v>14355</v>
      </c>
      <c r="E3256" s="563" t="s">
        <v>14353</v>
      </c>
      <c r="F3256" s="563" t="s">
        <v>14354</v>
      </c>
      <c r="G3256" s="563" t="s">
        <v>14339</v>
      </c>
      <c r="H3256" s="563" t="s">
        <v>14351</v>
      </c>
      <c r="I3256" s="563" t="s">
        <v>27388</v>
      </c>
      <c r="J3256" s="563" t="s">
        <v>24001</v>
      </c>
      <c r="K3256" s="563" t="s">
        <v>24001</v>
      </c>
      <c r="L3256" s="563" t="s">
        <v>24001</v>
      </c>
      <c r="M3256" s="563" t="s">
        <v>24001</v>
      </c>
      <c r="N3256" s="563" t="s">
        <v>24001</v>
      </c>
      <c r="O3256" s="564" t="s">
        <v>24001</v>
      </c>
      <c r="P3256" s="564" t="s">
        <v>24001</v>
      </c>
      <c r="Q3256" s="564">
        <v>33148</v>
      </c>
      <c r="R3256" s="564">
        <v>38383</v>
      </c>
      <c r="S3256" s="564" t="s">
        <v>31601</v>
      </c>
    </row>
    <row r="3257" spans="1:19" x14ac:dyDescent="0.35">
      <c r="A3257" s="559">
        <v>5501</v>
      </c>
      <c r="B3257" s="563" t="s">
        <v>484</v>
      </c>
      <c r="C3257" s="563" t="s">
        <v>28883</v>
      </c>
      <c r="D3257" s="563" t="s">
        <v>14358</v>
      </c>
      <c r="E3257" s="563" t="s">
        <v>14356</v>
      </c>
      <c r="F3257" s="563" t="s">
        <v>14357</v>
      </c>
      <c r="G3257" s="563" t="s">
        <v>14339</v>
      </c>
      <c r="H3257" s="563" t="s">
        <v>14351</v>
      </c>
      <c r="I3257" s="563" t="s">
        <v>27389</v>
      </c>
      <c r="J3257" s="563" t="s">
        <v>24001</v>
      </c>
      <c r="K3257" s="563" t="s">
        <v>24001</v>
      </c>
      <c r="L3257" s="563" t="s">
        <v>24001</v>
      </c>
      <c r="M3257" s="563" t="s">
        <v>24001</v>
      </c>
      <c r="N3257" s="563" t="s">
        <v>24001</v>
      </c>
      <c r="O3257" s="564" t="s">
        <v>24001</v>
      </c>
      <c r="P3257" s="564" t="s">
        <v>24001</v>
      </c>
      <c r="Q3257" s="564">
        <v>33148</v>
      </c>
      <c r="R3257" s="564">
        <v>38383</v>
      </c>
      <c r="S3257" s="564" t="s">
        <v>31602</v>
      </c>
    </row>
    <row r="3258" spans="1:19" x14ac:dyDescent="0.35">
      <c r="A3258" s="562">
        <v>5502</v>
      </c>
      <c r="B3258" s="563" t="s">
        <v>484</v>
      </c>
      <c r="C3258" s="563" t="s">
        <v>28883</v>
      </c>
      <c r="D3258" s="563" t="s">
        <v>14361</v>
      </c>
      <c r="E3258" s="563" t="s">
        <v>14359</v>
      </c>
      <c r="F3258" s="563" t="s">
        <v>14360</v>
      </c>
      <c r="G3258" s="563" t="s">
        <v>14339</v>
      </c>
      <c r="H3258" s="563" t="s">
        <v>55</v>
      </c>
      <c r="I3258" s="563" t="s">
        <v>26690</v>
      </c>
      <c r="J3258" s="563" t="s">
        <v>24001</v>
      </c>
      <c r="K3258" s="563" t="s">
        <v>24001</v>
      </c>
      <c r="L3258" s="563" t="s">
        <v>24001</v>
      </c>
      <c r="M3258" s="563" t="s">
        <v>24001</v>
      </c>
      <c r="N3258" s="563" t="s">
        <v>24001</v>
      </c>
      <c r="O3258" s="564" t="s">
        <v>24001</v>
      </c>
      <c r="P3258" s="564" t="s">
        <v>24001</v>
      </c>
      <c r="Q3258" s="564">
        <v>33148</v>
      </c>
      <c r="R3258" s="564">
        <v>38398</v>
      </c>
      <c r="S3258" s="564" t="s">
        <v>14361</v>
      </c>
    </row>
    <row r="3259" spans="1:19" x14ac:dyDescent="0.35">
      <c r="A3259" s="559">
        <v>5503</v>
      </c>
      <c r="B3259" s="563" t="s">
        <v>484</v>
      </c>
      <c r="C3259" s="563" t="s">
        <v>28883</v>
      </c>
      <c r="D3259" s="563" t="s">
        <v>14364</v>
      </c>
      <c r="E3259" s="563" t="s">
        <v>14362</v>
      </c>
      <c r="F3259" s="563" t="s">
        <v>14363</v>
      </c>
      <c r="G3259" s="563" t="s">
        <v>14339</v>
      </c>
      <c r="H3259" s="563" t="s">
        <v>4746</v>
      </c>
      <c r="I3259" s="563" t="s">
        <v>26690</v>
      </c>
      <c r="J3259" s="563" t="s">
        <v>24001</v>
      </c>
      <c r="K3259" s="563" t="s">
        <v>24001</v>
      </c>
      <c r="L3259" s="563" t="s">
        <v>24001</v>
      </c>
      <c r="M3259" s="563" t="s">
        <v>24001</v>
      </c>
      <c r="N3259" s="563" t="s">
        <v>24001</v>
      </c>
      <c r="O3259" s="564" t="s">
        <v>24001</v>
      </c>
      <c r="P3259" s="564" t="s">
        <v>24001</v>
      </c>
      <c r="Q3259" s="564">
        <v>33148</v>
      </c>
      <c r="R3259" s="564">
        <v>38384</v>
      </c>
      <c r="S3259" s="564" t="s">
        <v>31603</v>
      </c>
    </row>
    <row r="3260" spans="1:19" x14ac:dyDescent="0.35">
      <c r="A3260" s="559">
        <v>5504</v>
      </c>
      <c r="B3260" s="563" t="s">
        <v>484</v>
      </c>
      <c r="C3260" s="563" t="s">
        <v>28883</v>
      </c>
      <c r="D3260" s="563" t="s">
        <v>14367</v>
      </c>
      <c r="E3260" s="563" t="s">
        <v>14365</v>
      </c>
      <c r="F3260" s="563" t="s">
        <v>14366</v>
      </c>
      <c r="G3260" s="563" t="s">
        <v>14339</v>
      </c>
      <c r="H3260" s="563" t="s">
        <v>2364</v>
      </c>
      <c r="I3260" s="563" t="s">
        <v>26690</v>
      </c>
      <c r="J3260" s="563" t="s">
        <v>24001</v>
      </c>
      <c r="K3260" s="563" t="s">
        <v>24001</v>
      </c>
      <c r="L3260" s="563" t="s">
        <v>24001</v>
      </c>
      <c r="M3260" s="563" t="s">
        <v>24001</v>
      </c>
      <c r="N3260" s="563" t="s">
        <v>24001</v>
      </c>
      <c r="O3260" s="564" t="s">
        <v>24001</v>
      </c>
      <c r="P3260" s="564" t="s">
        <v>24001</v>
      </c>
      <c r="Q3260" s="564">
        <v>33148</v>
      </c>
      <c r="R3260" s="564">
        <v>38384</v>
      </c>
      <c r="S3260" s="564" t="s">
        <v>31604</v>
      </c>
    </row>
    <row r="3261" spans="1:19" x14ac:dyDescent="0.35">
      <c r="A3261" s="562">
        <v>5505</v>
      </c>
      <c r="B3261" s="563" t="s">
        <v>484</v>
      </c>
      <c r="C3261" s="563" t="s">
        <v>28883</v>
      </c>
      <c r="D3261" s="563" t="s">
        <v>14370</v>
      </c>
      <c r="E3261" s="563" t="s">
        <v>14359</v>
      </c>
      <c r="F3261" s="563" t="s">
        <v>14368</v>
      </c>
      <c r="G3261" s="563" t="s">
        <v>14339</v>
      </c>
      <c r="H3261" s="563" t="s">
        <v>14369</v>
      </c>
      <c r="I3261" s="563" t="s">
        <v>26690</v>
      </c>
      <c r="J3261" s="563" t="s">
        <v>24001</v>
      </c>
      <c r="K3261" s="563" t="s">
        <v>24001</v>
      </c>
      <c r="L3261" s="563" t="s">
        <v>24001</v>
      </c>
      <c r="M3261" s="563" t="s">
        <v>24001</v>
      </c>
      <c r="N3261" s="563" t="s">
        <v>24001</v>
      </c>
      <c r="O3261" s="564" t="s">
        <v>24001</v>
      </c>
      <c r="P3261" s="564" t="s">
        <v>24001</v>
      </c>
      <c r="Q3261" s="564">
        <v>34284</v>
      </c>
      <c r="R3261" s="564">
        <v>38845</v>
      </c>
      <c r="S3261" s="564" t="s">
        <v>14370</v>
      </c>
    </row>
    <row r="3262" spans="1:19" x14ac:dyDescent="0.35">
      <c r="A3262" s="559">
        <v>5506</v>
      </c>
      <c r="B3262" s="563" t="s">
        <v>484</v>
      </c>
      <c r="C3262" s="563" t="s">
        <v>28883</v>
      </c>
      <c r="D3262" s="563" t="s">
        <v>14374</v>
      </c>
      <c r="E3262" s="563" t="s">
        <v>14371</v>
      </c>
      <c r="F3262" s="563" t="s">
        <v>14372</v>
      </c>
      <c r="G3262" s="563" t="s">
        <v>14339</v>
      </c>
      <c r="H3262" s="563" t="s">
        <v>14373</v>
      </c>
      <c r="I3262" s="563" t="s">
        <v>26690</v>
      </c>
      <c r="J3262" s="563" t="s">
        <v>24001</v>
      </c>
      <c r="K3262" s="563" t="s">
        <v>24001</v>
      </c>
      <c r="L3262" s="563" t="s">
        <v>24001</v>
      </c>
      <c r="M3262" s="563" t="s">
        <v>24001</v>
      </c>
      <c r="N3262" s="563" t="s">
        <v>24001</v>
      </c>
      <c r="O3262" s="564" t="s">
        <v>24001</v>
      </c>
      <c r="P3262" s="564" t="s">
        <v>24001</v>
      </c>
      <c r="Q3262" s="564">
        <v>33148</v>
      </c>
      <c r="R3262" s="564">
        <v>38384</v>
      </c>
      <c r="S3262" s="564" t="s">
        <v>31605</v>
      </c>
    </row>
    <row r="3263" spans="1:19" x14ac:dyDescent="0.35">
      <c r="A3263" s="559">
        <v>3209</v>
      </c>
      <c r="B3263" s="563" t="s">
        <v>484</v>
      </c>
      <c r="C3263" s="563" t="s">
        <v>7435</v>
      </c>
      <c r="D3263" s="563" t="s">
        <v>7568</v>
      </c>
      <c r="E3263" s="563" t="s">
        <v>7564</v>
      </c>
      <c r="F3263" s="563" t="s">
        <v>7565</v>
      </c>
      <c r="G3263" s="563" t="s">
        <v>7566</v>
      </c>
      <c r="H3263" s="563" t="s">
        <v>7567</v>
      </c>
      <c r="I3263" s="563" t="s">
        <v>26690</v>
      </c>
      <c r="J3263" s="563" t="s">
        <v>24001</v>
      </c>
      <c r="K3263" s="563" t="s">
        <v>50</v>
      </c>
      <c r="L3263" s="563" t="s">
        <v>27623</v>
      </c>
      <c r="M3263" s="563" t="s">
        <v>531</v>
      </c>
      <c r="N3263" s="563" t="s">
        <v>28712</v>
      </c>
      <c r="O3263" s="564" t="s">
        <v>24001</v>
      </c>
      <c r="P3263" s="564" t="s">
        <v>24001</v>
      </c>
      <c r="Q3263" s="564">
        <v>33148</v>
      </c>
      <c r="R3263" s="564">
        <v>38383</v>
      </c>
      <c r="S3263" s="564" t="s">
        <v>31606</v>
      </c>
    </row>
    <row r="3264" spans="1:19" x14ac:dyDescent="0.35">
      <c r="A3264" s="562">
        <v>3210</v>
      </c>
      <c r="B3264" s="563" t="s">
        <v>484</v>
      </c>
      <c r="C3264" s="563" t="s">
        <v>7435</v>
      </c>
      <c r="D3264" s="563" t="s">
        <v>7572</v>
      </c>
      <c r="E3264" s="563" t="s">
        <v>7569</v>
      </c>
      <c r="F3264" s="563" t="s">
        <v>7570</v>
      </c>
      <c r="G3264" s="563" t="s">
        <v>7566</v>
      </c>
      <c r="H3264" s="563" t="s">
        <v>7571</v>
      </c>
      <c r="I3264" s="563" t="s">
        <v>26690</v>
      </c>
      <c r="J3264" s="563" t="s">
        <v>24001</v>
      </c>
      <c r="K3264" s="563" t="s">
        <v>62</v>
      </c>
      <c r="L3264" s="563" t="s">
        <v>24001</v>
      </c>
      <c r="M3264" s="563" t="s">
        <v>24001</v>
      </c>
      <c r="N3264" s="563" t="s">
        <v>24001</v>
      </c>
      <c r="O3264" s="564" t="s">
        <v>24001</v>
      </c>
      <c r="P3264" s="564" t="s">
        <v>24001</v>
      </c>
      <c r="Q3264" s="564">
        <v>33148</v>
      </c>
      <c r="R3264" s="564">
        <v>38383</v>
      </c>
      <c r="S3264" s="564" t="s">
        <v>31607</v>
      </c>
    </row>
    <row r="3265" spans="1:19" x14ac:dyDescent="0.35">
      <c r="A3265" s="559">
        <v>3211</v>
      </c>
      <c r="B3265" s="563" t="s">
        <v>484</v>
      </c>
      <c r="C3265" s="563" t="s">
        <v>7435</v>
      </c>
      <c r="D3265" s="563" t="s">
        <v>7576</v>
      </c>
      <c r="E3265" s="563" t="s">
        <v>7573</v>
      </c>
      <c r="F3265" s="563" t="s">
        <v>7574</v>
      </c>
      <c r="G3265" s="563" t="s">
        <v>7566</v>
      </c>
      <c r="H3265" s="563" t="s">
        <v>7575</v>
      </c>
      <c r="I3265" s="563" t="s">
        <v>26690</v>
      </c>
      <c r="J3265" s="563" t="s">
        <v>24001</v>
      </c>
      <c r="K3265" s="563" t="s">
        <v>62</v>
      </c>
      <c r="L3265" s="563" t="s">
        <v>27591</v>
      </c>
      <c r="M3265" s="563" t="s">
        <v>24001</v>
      </c>
      <c r="N3265" s="563" t="s">
        <v>24001</v>
      </c>
      <c r="O3265" s="564" t="s">
        <v>24001</v>
      </c>
      <c r="P3265" s="564" t="s">
        <v>24001</v>
      </c>
      <c r="Q3265" s="564">
        <v>33148</v>
      </c>
      <c r="R3265" s="564">
        <v>38383</v>
      </c>
      <c r="S3265" s="564" t="s">
        <v>31608</v>
      </c>
    </row>
    <row r="3266" spans="1:19" x14ac:dyDescent="0.35">
      <c r="A3266" s="559">
        <v>18</v>
      </c>
      <c r="B3266" s="563" t="s">
        <v>484</v>
      </c>
      <c r="C3266" s="563" t="s">
        <v>18598</v>
      </c>
      <c r="D3266" s="563" t="s">
        <v>18627</v>
      </c>
      <c r="E3266" s="563" t="s">
        <v>18624</v>
      </c>
      <c r="F3266" s="563" t="s">
        <v>18625</v>
      </c>
      <c r="G3266" s="563" t="s">
        <v>18626</v>
      </c>
      <c r="H3266" s="563" t="s">
        <v>1656</v>
      </c>
      <c r="I3266" s="563" t="s">
        <v>26690</v>
      </c>
      <c r="J3266" s="563" t="s">
        <v>24001</v>
      </c>
      <c r="K3266" s="563" t="s">
        <v>24001</v>
      </c>
      <c r="L3266" s="563" t="s">
        <v>24001</v>
      </c>
      <c r="M3266" s="563" t="s">
        <v>24001</v>
      </c>
      <c r="N3266" s="563" t="s">
        <v>24001</v>
      </c>
      <c r="O3266" s="564" t="s">
        <v>24001</v>
      </c>
      <c r="P3266" s="564" t="s">
        <v>24001</v>
      </c>
      <c r="Q3266" s="564">
        <v>33148</v>
      </c>
      <c r="R3266" s="564"/>
      <c r="S3266" s="564" t="s">
        <v>31609</v>
      </c>
    </row>
    <row r="3267" spans="1:19" x14ac:dyDescent="0.35">
      <c r="A3267" s="562">
        <v>19</v>
      </c>
      <c r="B3267" s="563" t="s">
        <v>484</v>
      </c>
      <c r="C3267" s="563" t="s">
        <v>18598</v>
      </c>
      <c r="D3267" s="563" t="s">
        <v>18631</v>
      </c>
      <c r="E3267" s="563" t="s">
        <v>18629</v>
      </c>
      <c r="F3267" s="563" t="s">
        <v>18630</v>
      </c>
      <c r="G3267" s="563" t="s">
        <v>18626</v>
      </c>
      <c r="H3267" s="563" t="s">
        <v>55</v>
      </c>
      <c r="I3267" s="563" t="s">
        <v>26690</v>
      </c>
      <c r="J3267" s="563" t="s">
        <v>24001</v>
      </c>
      <c r="K3267" s="563" t="s">
        <v>24001</v>
      </c>
      <c r="L3267" s="563" t="s">
        <v>24001</v>
      </c>
      <c r="M3267" s="563" t="s">
        <v>24001</v>
      </c>
      <c r="N3267" s="563" t="s">
        <v>24001</v>
      </c>
      <c r="O3267" s="564" t="s">
        <v>24001</v>
      </c>
      <c r="P3267" s="564" t="s">
        <v>24001</v>
      </c>
      <c r="Q3267" s="564">
        <v>33148</v>
      </c>
      <c r="R3267" s="564"/>
      <c r="S3267" s="564" t="s">
        <v>18631</v>
      </c>
    </row>
    <row r="3268" spans="1:19" x14ac:dyDescent="0.35">
      <c r="A3268" s="559">
        <v>20</v>
      </c>
      <c r="B3268" s="563" t="s">
        <v>484</v>
      </c>
      <c r="C3268" s="563" t="s">
        <v>18598</v>
      </c>
      <c r="D3268" s="563" t="s">
        <v>18635</v>
      </c>
      <c r="E3268" s="563" t="s">
        <v>18632</v>
      </c>
      <c r="F3268" s="563" t="s">
        <v>18633</v>
      </c>
      <c r="G3268" s="563" t="s">
        <v>18626</v>
      </c>
      <c r="H3268" s="563" t="s">
        <v>18634</v>
      </c>
      <c r="I3268" s="563" t="s">
        <v>26690</v>
      </c>
      <c r="J3268" s="563" t="s">
        <v>24001</v>
      </c>
      <c r="K3268" s="563" t="s">
        <v>24001</v>
      </c>
      <c r="L3268" s="563" t="s">
        <v>24001</v>
      </c>
      <c r="M3268" s="563" t="s">
        <v>24001</v>
      </c>
      <c r="N3268" s="563" t="s">
        <v>24001</v>
      </c>
      <c r="O3268" s="564" t="s">
        <v>24001</v>
      </c>
      <c r="P3268" s="564" t="s">
        <v>24001</v>
      </c>
      <c r="Q3268" s="564">
        <v>33148</v>
      </c>
      <c r="R3268" s="564"/>
      <c r="S3268" s="564" t="s">
        <v>31610</v>
      </c>
    </row>
    <row r="3269" spans="1:19" x14ac:dyDescent="0.35">
      <c r="A3269" s="559">
        <v>6177</v>
      </c>
      <c r="B3269" s="562" t="s">
        <v>484</v>
      </c>
      <c r="C3269" s="562" t="s">
        <v>18623</v>
      </c>
      <c r="D3269" s="562" t="s">
        <v>18639</v>
      </c>
      <c r="E3269" s="562" t="s">
        <v>18636</v>
      </c>
      <c r="F3269" s="562" t="s">
        <v>18637</v>
      </c>
      <c r="G3269" s="562" t="s">
        <v>18638</v>
      </c>
      <c r="H3269" s="562" t="s">
        <v>55</v>
      </c>
      <c r="I3269" s="562" t="s">
        <v>26690</v>
      </c>
      <c r="J3269" s="562" t="s">
        <v>24001</v>
      </c>
      <c r="K3269" s="562" t="s">
        <v>24001</v>
      </c>
      <c r="L3269" s="562" t="s">
        <v>24001</v>
      </c>
      <c r="M3269" s="562" t="s">
        <v>24001</v>
      </c>
      <c r="N3269" s="562" t="s">
        <v>24001</v>
      </c>
      <c r="O3269" s="565" t="s">
        <v>24001</v>
      </c>
      <c r="P3269" s="565" t="s">
        <v>24001</v>
      </c>
      <c r="Q3269" s="565">
        <v>33148</v>
      </c>
      <c r="R3269" s="565"/>
      <c r="S3269" s="565" t="s">
        <v>18639</v>
      </c>
    </row>
    <row r="3270" spans="1:19" x14ac:dyDescent="0.35">
      <c r="A3270" s="562">
        <v>5507</v>
      </c>
      <c r="B3270" s="563" t="s">
        <v>484</v>
      </c>
      <c r="C3270" s="563" t="s">
        <v>28883</v>
      </c>
      <c r="D3270" s="563" t="s">
        <v>14378</v>
      </c>
      <c r="E3270" s="563" t="s">
        <v>14375</v>
      </c>
      <c r="F3270" s="563" t="s">
        <v>14376</v>
      </c>
      <c r="G3270" s="563" t="s">
        <v>14377</v>
      </c>
      <c r="H3270" s="563" t="s">
        <v>5024</v>
      </c>
      <c r="I3270" s="563" t="s">
        <v>26690</v>
      </c>
      <c r="J3270" s="563" t="s">
        <v>24001</v>
      </c>
      <c r="K3270" s="563" t="s">
        <v>24001</v>
      </c>
      <c r="L3270" s="563" t="s">
        <v>24001</v>
      </c>
      <c r="M3270" s="563" t="s">
        <v>24001</v>
      </c>
      <c r="N3270" s="563" t="s">
        <v>24001</v>
      </c>
      <c r="O3270" s="564" t="s">
        <v>24001</v>
      </c>
      <c r="P3270" s="564" t="s">
        <v>24001</v>
      </c>
      <c r="Q3270" s="564">
        <v>33148</v>
      </c>
      <c r="R3270" s="564"/>
      <c r="S3270" s="564" t="s">
        <v>31611</v>
      </c>
    </row>
    <row r="3271" spans="1:19" x14ac:dyDescent="0.35">
      <c r="A3271" s="559">
        <v>4919</v>
      </c>
      <c r="B3271" s="563" t="s">
        <v>484</v>
      </c>
      <c r="C3271" s="563" t="s">
        <v>28941</v>
      </c>
      <c r="D3271" s="563" t="s">
        <v>11369</v>
      </c>
      <c r="E3271" s="563" t="s">
        <v>24001</v>
      </c>
      <c r="F3271" s="563" t="s">
        <v>11366</v>
      </c>
      <c r="G3271" s="563" t="s">
        <v>11367</v>
      </c>
      <c r="H3271" s="563" t="s">
        <v>11368</v>
      </c>
      <c r="I3271" s="563" t="s">
        <v>26690</v>
      </c>
      <c r="J3271" s="563" t="s">
        <v>109</v>
      </c>
      <c r="K3271" s="563" t="s">
        <v>24001</v>
      </c>
      <c r="L3271" s="563" t="s">
        <v>24001</v>
      </c>
      <c r="M3271" s="563" t="s">
        <v>24001</v>
      </c>
      <c r="N3271" s="563" t="s">
        <v>24001</v>
      </c>
      <c r="O3271" s="564" t="s">
        <v>24001</v>
      </c>
      <c r="P3271" s="564" t="s">
        <v>24001</v>
      </c>
      <c r="Q3271" s="564">
        <v>40375</v>
      </c>
      <c r="R3271" s="564"/>
      <c r="S3271" s="564" t="s">
        <v>31612</v>
      </c>
    </row>
    <row r="3272" spans="1:19" x14ac:dyDescent="0.35">
      <c r="A3272" s="559">
        <v>5508</v>
      </c>
      <c r="B3272" s="563" t="s">
        <v>484</v>
      </c>
      <c r="C3272" s="563" t="s">
        <v>28883</v>
      </c>
      <c r="D3272" s="563" t="s">
        <v>14383</v>
      </c>
      <c r="E3272" s="563" t="s">
        <v>14379</v>
      </c>
      <c r="F3272" s="563" t="s">
        <v>14380</v>
      </c>
      <c r="G3272" s="563" t="s">
        <v>14381</v>
      </c>
      <c r="H3272" s="563" t="s">
        <v>14382</v>
      </c>
      <c r="I3272" s="563" t="s">
        <v>26690</v>
      </c>
      <c r="J3272" s="563" t="s">
        <v>109</v>
      </c>
      <c r="K3272" s="563" t="s">
        <v>24001</v>
      </c>
      <c r="L3272" s="563" t="s">
        <v>24001</v>
      </c>
      <c r="M3272" s="563" t="s">
        <v>24001</v>
      </c>
      <c r="N3272" s="563" t="s">
        <v>24001</v>
      </c>
      <c r="O3272" s="564" t="s">
        <v>24001</v>
      </c>
      <c r="P3272" s="564" t="s">
        <v>24001</v>
      </c>
      <c r="Q3272" s="564">
        <v>41751</v>
      </c>
      <c r="R3272" s="564"/>
      <c r="S3272" s="564" t="s">
        <v>31613</v>
      </c>
    </row>
    <row r="3273" spans="1:19" x14ac:dyDescent="0.35">
      <c r="A3273" s="562">
        <v>5509</v>
      </c>
      <c r="B3273" s="563" t="s">
        <v>484</v>
      </c>
      <c r="C3273" s="563" t="s">
        <v>28883</v>
      </c>
      <c r="D3273" s="563" t="s">
        <v>14386</v>
      </c>
      <c r="E3273" s="563" t="s">
        <v>14384</v>
      </c>
      <c r="F3273" s="563" t="s">
        <v>14385</v>
      </c>
      <c r="G3273" s="563" t="s">
        <v>14381</v>
      </c>
      <c r="H3273" s="563" t="s">
        <v>10497</v>
      </c>
      <c r="I3273" s="563" t="s">
        <v>26690</v>
      </c>
      <c r="J3273" s="563" t="s">
        <v>109</v>
      </c>
      <c r="K3273" s="563" t="s">
        <v>24001</v>
      </c>
      <c r="L3273" s="563" t="s">
        <v>24001</v>
      </c>
      <c r="M3273" s="563" t="s">
        <v>24001</v>
      </c>
      <c r="N3273" s="563" t="s">
        <v>24001</v>
      </c>
      <c r="O3273" s="564" t="s">
        <v>24001</v>
      </c>
      <c r="P3273" s="564" t="s">
        <v>24001</v>
      </c>
      <c r="Q3273" s="564">
        <v>33148</v>
      </c>
      <c r="R3273" s="564">
        <v>41527.462800925903</v>
      </c>
      <c r="S3273" s="564" t="s">
        <v>31614</v>
      </c>
    </row>
    <row r="3274" spans="1:19" x14ac:dyDescent="0.35">
      <c r="A3274" s="559">
        <v>3494</v>
      </c>
      <c r="B3274" s="563" t="s">
        <v>484</v>
      </c>
      <c r="C3274" s="563" t="s">
        <v>29019</v>
      </c>
      <c r="D3274" s="563" t="s">
        <v>4062</v>
      </c>
      <c r="E3274" s="563" t="s">
        <v>4058</v>
      </c>
      <c r="F3274" s="563" t="s">
        <v>4059</v>
      </c>
      <c r="G3274" s="563" t="s">
        <v>4060</v>
      </c>
      <c r="H3274" s="563" t="s">
        <v>4061</v>
      </c>
      <c r="I3274" s="563" t="s">
        <v>26690</v>
      </c>
      <c r="J3274" s="563" t="s">
        <v>109</v>
      </c>
      <c r="K3274" s="563" t="s">
        <v>24001</v>
      </c>
      <c r="L3274" s="563" t="s">
        <v>24001</v>
      </c>
      <c r="M3274" s="563" t="s">
        <v>24001</v>
      </c>
      <c r="N3274" s="563" t="s">
        <v>24001</v>
      </c>
      <c r="O3274" s="564" t="s">
        <v>24001</v>
      </c>
      <c r="P3274" s="564" t="s">
        <v>24001</v>
      </c>
      <c r="Q3274" s="564">
        <v>33148</v>
      </c>
      <c r="R3274" s="564"/>
      <c r="S3274" s="564" t="s">
        <v>31615</v>
      </c>
    </row>
    <row r="3275" spans="1:19" x14ac:dyDescent="0.35">
      <c r="A3275" s="559">
        <v>3495</v>
      </c>
      <c r="B3275" s="563" t="s">
        <v>484</v>
      </c>
      <c r="C3275" s="563" t="s">
        <v>29019</v>
      </c>
      <c r="D3275" s="563" t="s">
        <v>24861</v>
      </c>
      <c r="E3275" s="563" t="s">
        <v>24862</v>
      </c>
      <c r="F3275" s="563" t="s">
        <v>24863</v>
      </c>
      <c r="G3275" s="563" t="s">
        <v>4060</v>
      </c>
      <c r="H3275" s="563" t="s">
        <v>24864</v>
      </c>
      <c r="I3275" s="563" t="s">
        <v>26690</v>
      </c>
      <c r="J3275" s="563" t="s">
        <v>24001</v>
      </c>
      <c r="K3275" s="563" t="s">
        <v>24001</v>
      </c>
      <c r="L3275" s="563" t="s">
        <v>27720</v>
      </c>
      <c r="M3275" s="563" t="s">
        <v>34642</v>
      </c>
      <c r="N3275" s="563" t="s">
        <v>24865</v>
      </c>
      <c r="O3275" s="564" t="s">
        <v>24001</v>
      </c>
      <c r="P3275" s="564" t="s">
        <v>24001</v>
      </c>
      <c r="Q3275" s="564">
        <v>33148</v>
      </c>
      <c r="R3275" s="564">
        <v>43641.471527777801</v>
      </c>
      <c r="S3275" s="564" t="s">
        <v>31616</v>
      </c>
    </row>
    <row r="3276" spans="1:19" x14ac:dyDescent="0.35">
      <c r="A3276" s="562">
        <v>3496</v>
      </c>
      <c r="B3276" s="563" t="s">
        <v>484</v>
      </c>
      <c r="C3276" s="563" t="s">
        <v>29019</v>
      </c>
      <c r="D3276" s="563" t="s">
        <v>4066</v>
      </c>
      <c r="E3276" s="563" t="s">
        <v>4063</v>
      </c>
      <c r="F3276" s="563" t="s">
        <v>4064</v>
      </c>
      <c r="G3276" s="563" t="s">
        <v>4060</v>
      </c>
      <c r="H3276" s="563" t="s">
        <v>4065</v>
      </c>
      <c r="I3276" s="563" t="s">
        <v>26690</v>
      </c>
      <c r="J3276" s="563" t="s">
        <v>109</v>
      </c>
      <c r="K3276" s="563" t="s">
        <v>24001</v>
      </c>
      <c r="L3276" s="563" t="s">
        <v>24001</v>
      </c>
      <c r="M3276" s="563" t="s">
        <v>24001</v>
      </c>
      <c r="N3276" s="563" t="s">
        <v>24001</v>
      </c>
      <c r="O3276" s="564" t="s">
        <v>24001</v>
      </c>
      <c r="P3276" s="564" t="s">
        <v>24001</v>
      </c>
      <c r="Q3276" s="564">
        <v>38960</v>
      </c>
      <c r="R3276" s="564"/>
      <c r="S3276" s="564" t="s">
        <v>31617</v>
      </c>
    </row>
    <row r="3277" spans="1:19" x14ac:dyDescent="0.35">
      <c r="A3277" s="559">
        <v>3497</v>
      </c>
      <c r="B3277" s="563" t="s">
        <v>484</v>
      </c>
      <c r="C3277" s="563" t="s">
        <v>29019</v>
      </c>
      <c r="D3277" s="563" t="s">
        <v>4070</v>
      </c>
      <c r="E3277" s="563" t="s">
        <v>4067</v>
      </c>
      <c r="F3277" s="563" t="s">
        <v>4068</v>
      </c>
      <c r="G3277" s="563" t="s">
        <v>4060</v>
      </c>
      <c r="H3277" s="563" t="s">
        <v>4069</v>
      </c>
      <c r="I3277" s="563" t="s">
        <v>26690</v>
      </c>
      <c r="J3277" s="563" t="s">
        <v>109</v>
      </c>
      <c r="K3277" s="563" t="s">
        <v>24001</v>
      </c>
      <c r="L3277" s="563" t="s">
        <v>24001</v>
      </c>
      <c r="M3277" s="563" t="s">
        <v>24001</v>
      </c>
      <c r="N3277" s="563" t="s">
        <v>24001</v>
      </c>
      <c r="O3277" s="564" t="s">
        <v>24001</v>
      </c>
      <c r="P3277" s="564" t="s">
        <v>24001</v>
      </c>
      <c r="Q3277" s="564">
        <v>33148</v>
      </c>
      <c r="R3277" s="564"/>
      <c r="S3277" s="564" t="s">
        <v>31618</v>
      </c>
    </row>
    <row r="3278" spans="1:19" x14ac:dyDescent="0.35">
      <c r="A3278" s="559">
        <v>3498</v>
      </c>
      <c r="B3278" s="563" t="s">
        <v>484</v>
      </c>
      <c r="C3278" s="563" t="s">
        <v>29019</v>
      </c>
      <c r="D3278" s="563" t="s">
        <v>4074</v>
      </c>
      <c r="E3278" s="563" t="s">
        <v>4071</v>
      </c>
      <c r="F3278" s="563" t="s">
        <v>4072</v>
      </c>
      <c r="G3278" s="563" t="s">
        <v>4060</v>
      </c>
      <c r="H3278" s="563" t="s">
        <v>4073</v>
      </c>
      <c r="I3278" s="563" t="s">
        <v>26690</v>
      </c>
      <c r="J3278" s="563" t="s">
        <v>109</v>
      </c>
      <c r="K3278" s="563" t="s">
        <v>24001</v>
      </c>
      <c r="L3278" s="563" t="s">
        <v>24001</v>
      </c>
      <c r="M3278" s="563" t="s">
        <v>24001</v>
      </c>
      <c r="N3278" s="563" t="s">
        <v>24001</v>
      </c>
      <c r="O3278" s="564" t="s">
        <v>24001</v>
      </c>
      <c r="P3278" s="564" t="s">
        <v>24001</v>
      </c>
      <c r="Q3278" s="564">
        <v>33148</v>
      </c>
      <c r="R3278" s="564">
        <v>41345.641319444403</v>
      </c>
      <c r="S3278" s="564" t="s">
        <v>31619</v>
      </c>
    </row>
    <row r="3279" spans="1:19" x14ac:dyDescent="0.35">
      <c r="A3279" s="562">
        <v>3499</v>
      </c>
      <c r="B3279" s="563" t="s">
        <v>484</v>
      </c>
      <c r="C3279" s="563" t="s">
        <v>29019</v>
      </c>
      <c r="D3279" s="563" t="s">
        <v>4078</v>
      </c>
      <c r="E3279" s="563" t="s">
        <v>4075</v>
      </c>
      <c r="F3279" s="563" t="s">
        <v>4076</v>
      </c>
      <c r="G3279" s="563" t="s">
        <v>4060</v>
      </c>
      <c r="H3279" s="563" t="s">
        <v>4077</v>
      </c>
      <c r="I3279" s="563" t="s">
        <v>26690</v>
      </c>
      <c r="J3279" s="563" t="s">
        <v>24001</v>
      </c>
      <c r="K3279" s="563" t="s">
        <v>62</v>
      </c>
      <c r="L3279" s="563" t="s">
        <v>24001</v>
      </c>
      <c r="M3279" s="563" t="s">
        <v>24001</v>
      </c>
      <c r="N3279" s="563" t="s">
        <v>24001</v>
      </c>
      <c r="O3279" s="564" t="s">
        <v>24001</v>
      </c>
      <c r="P3279" s="564" t="s">
        <v>24001</v>
      </c>
      <c r="Q3279" s="564">
        <v>33148</v>
      </c>
      <c r="R3279" s="564"/>
      <c r="S3279" s="564" t="s">
        <v>31620</v>
      </c>
    </row>
    <row r="3280" spans="1:19" x14ac:dyDescent="0.35">
      <c r="A3280" s="559">
        <v>3500</v>
      </c>
      <c r="B3280" s="563" t="s">
        <v>484</v>
      </c>
      <c r="C3280" s="563" t="s">
        <v>29019</v>
      </c>
      <c r="D3280" s="563" t="s">
        <v>4082</v>
      </c>
      <c r="E3280" s="563" t="s">
        <v>4079</v>
      </c>
      <c r="F3280" s="563" t="s">
        <v>4080</v>
      </c>
      <c r="G3280" s="563" t="s">
        <v>4060</v>
      </c>
      <c r="H3280" s="563" t="s">
        <v>4081</v>
      </c>
      <c r="I3280" s="563" t="s">
        <v>26690</v>
      </c>
      <c r="J3280" s="563" t="s">
        <v>109</v>
      </c>
      <c r="K3280" s="563" t="s">
        <v>24001</v>
      </c>
      <c r="L3280" s="563" t="s">
        <v>24001</v>
      </c>
      <c r="M3280" s="563" t="s">
        <v>24001</v>
      </c>
      <c r="N3280" s="563" t="s">
        <v>24001</v>
      </c>
      <c r="O3280" s="564" t="s">
        <v>24001</v>
      </c>
      <c r="P3280" s="564" t="s">
        <v>24001</v>
      </c>
      <c r="Q3280" s="564">
        <v>33148</v>
      </c>
      <c r="R3280" s="564">
        <v>38419</v>
      </c>
      <c r="S3280" s="564" t="s">
        <v>31621</v>
      </c>
    </row>
    <row r="3281" spans="1:19" x14ac:dyDescent="0.35">
      <c r="A3281" s="559">
        <v>3501</v>
      </c>
      <c r="B3281" s="563" t="s">
        <v>484</v>
      </c>
      <c r="C3281" s="563" t="s">
        <v>29019</v>
      </c>
      <c r="D3281" s="563" t="s">
        <v>4085</v>
      </c>
      <c r="E3281" s="563" t="s">
        <v>4063</v>
      </c>
      <c r="F3281" s="563" t="s">
        <v>4083</v>
      </c>
      <c r="G3281" s="563" t="s">
        <v>4060</v>
      </c>
      <c r="H3281" s="563" t="s">
        <v>4084</v>
      </c>
      <c r="I3281" s="563" t="s">
        <v>26690</v>
      </c>
      <c r="J3281" s="563" t="s">
        <v>109</v>
      </c>
      <c r="K3281" s="563" t="s">
        <v>24001</v>
      </c>
      <c r="L3281" s="563" t="s">
        <v>24001</v>
      </c>
      <c r="M3281" s="563" t="s">
        <v>24001</v>
      </c>
      <c r="N3281" s="563" t="s">
        <v>24001</v>
      </c>
      <c r="O3281" s="564" t="s">
        <v>24001</v>
      </c>
      <c r="P3281" s="564" t="s">
        <v>26697</v>
      </c>
      <c r="Q3281" s="564">
        <v>38960</v>
      </c>
      <c r="R3281" s="564"/>
      <c r="S3281" s="564" t="s">
        <v>31622</v>
      </c>
    </row>
    <row r="3282" spans="1:19" x14ac:dyDescent="0.35">
      <c r="A3282" s="562">
        <v>3502</v>
      </c>
      <c r="B3282" s="563" t="s">
        <v>484</v>
      </c>
      <c r="C3282" s="563" t="s">
        <v>29019</v>
      </c>
      <c r="D3282" s="563" t="s">
        <v>4089</v>
      </c>
      <c r="E3282" s="563" t="s">
        <v>4086</v>
      </c>
      <c r="F3282" s="563" t="s">
        <v>4087</v>
      </c>
      <c r="G3282" s="563" t="s">
        <v>4060</v>
      </c>
      <c r="H3282" s="563" t="s">
        <v>4088</v>
      </c>
      <c r="I3282" s="563" t="s">
        <v>26690</v>
      </c>
      <c r="J3282" s="563" t="s">
        <v>24001</v>
      </c>
      <c r="K3282" s="563" t="s">
        <v>24001</v>
      </c>
      <c r="L3282" s="563" t="s">
        <v>24001</v>
      </c>
      <c r="M3282" s="563" t="s">
        <v>24001</v>
      </c>
      <c r="N3282" s="563" t="s">
        <v>24001</v>
      </c>
      <c r="O3282" s="564" t="s">
        <v>24001</v>
      </c>
      <c r="P3282" s="564" t="s">
        <v>24001</v>
      </c>
      <c r="Q3282" s="564">
        <v>33148</v>
      </c>
      <c r="R3282" s="564"/>
      <c r="S3282" s="564" t="s">
        <v>31623</v>
      </c>
    </row>
    <row r="3283" spans="1:19" x14ac:dyDescent="0.35">
      <c r="A3283" s="559">
        <v>3503</v>
      </c>
      <c r="B3283" s="563" t="s">
        <v>484</v>
      </c>
      <c r="C3283" s="563" t="s">
        <v>29019</v>
      </c>
      <c r="D3283" s="563" t="s">
        <v>4093</v>
      </c>
      <c r="E3283" s="563" t="s">
        <v>4090</v>
      </c>
      <c r="F3283" s="563" t="s">
        <v>4091</v>
      </c>
      <c r="G3283" s="563" t="s">
        <v>4060</v>
      </c>
      <c r="H3283" s="563" t="s">
        <v>4092</v>
      </c>
      <c r="I3283" s="563" t="s">
        <v>26690</v>
      </c>
      <c r="J3283" s="563" t="s">
        <v>24001</v>
      </c>
      <c r="K3283" s="563" t="s">
        <v>24001</v>
      </c>
      <c r="L3283" s="563" t="s">
        <v>24001</v>
      </c>
      <c r="M3283" s="563" t="s">
        <v>24001</v>
      </c>
      <c r="N3283" s="563" t="s">
        <v>24001</v>
      </c>
      <c r="O3283" s="564" t="s">
        <v>24001</v>
      </c>
      <c r="P3283" s="564" t="s">
        <v>24001</v>
      </c>
      <c r="Q3283" s="564">
        <v>33148</v>
      </c>
      <c r="R3283" s="564"/>
      <c r="S3283" s="564" t="s">
        <v>31624</v>
      </c>
    </row>
    <row r="3284" spans="1:19" x14ac:dyDescent="0.35">
      <c r="A3284" s="559">
        <v>3504</v>
      </c>
      <c r="B3284" s="563" t="s">
        <v>484</v>
      </c>
      <c r="C3284" s="563" t="s">
        <v>29019</v>
      </c>
      <c r="D3284" s="563" t="s">
        <v>4096</v>
      </c>
      <c r="E3284" s="563" t="s">
        <v>24001</v>
      </c>
      <c r="F3284" s="563" t="s">
        <v>4094</v>
      </c>
      <c r="G3284" s="563" t="s">
        <v>4060</v>
      </c>
      <c r="H3284" s="563" t="s">
        <v>4095</v>
      </c>
      <c r="I3284" s="563" t="s">
        <v>26690</v>
      </c>
      <c r="J3284" s="563" t="s">
        <v>24001</v>
      </c>
      <c r="K3284" s="563" t="s">
        <v>24001</v>
      </c>
      <c r="L3284" s="563" t="s">
        <v>27607</v>
      </c>
      <c r="M3284" s="563" t="s">
        <v>24001</v>
      </c>
      <c r="N3284" s="563" t="s">
        <v>24001</v>
      </c>
      <c r="O3284" s="564" t="s">
        <v>24001</v>
      </c>
      <c r="P3284" s="564" t="s">
        <v>24001</v>
      </c>
      <c r="Q3284" s="564">
        <v>41323</v>
      </c>
      <c r="R3284" s="564"/>
      <c r="S3284" s="564" t="s">
        <v>31625</v>
      </c>
    </row>
    <row r="3285" spans="1:19" x14ac:dyDescent="0.35">
      <c r="A3285" s="562">
        <v>3505</v>
      </c>
      <c r="B3285" s="563" t="s">
        <v>484</v>
      </c>
      <c r="C3285" s="563" t="s">
        <v>29019</v>
      </c>
      <c r="D3285" s="563" t="s">
        <v>4100</v>
      </c>
      <c r="E3285" s="563" t="s">
        <v>4097</v>
      </c>
      <c r="F3285" s="563" t="s">
        <v>4098</v>
      </c>
      <c r="G3285" s="563" t="s">
        <v>4060</v>
      </c>
      <c r="H3285" s="563" t="s">
        <v>4099</v>
      </c>
      <c r="I3285" s="563" t="s">
        <v>26690</v>
      </c>
      <c r="J3285" s="563" t="s">
        <v>109</v>
      </c>
      <c r="K3285" s="563" t="s">
        <v>24001</v>
      </c>
      <c r="L3285" s="563" t="s">
        <v>24001</v>
      </c>
      <c r="M3285" s="563" t="s">
        <v>24001</v>
      </c>
      <c r="N3285" s="563" t="s">
        <v>24001</v>
      </c>
      <c r="O3285" s="564" t="s">
        <v>24001</v>
      </c>
      <c r="P3285" s="564" t="s">
        <v>24001</v>
      </c>
      <c r="Q3285" s="564">
        <v>33148</v>
      </c>
      <c r="R3285" s="564"/>
      <c r="S3285" s="564" t="s">
        <v>31626</v>
      </c>
    </row>
    <row r="3286" spans="1:19" x14ac:dyDescent="0.35">
      <c r="A3286" s="559">
        <v>3506</v>
      </c>
      <c r="B3286" s="563" t="s">
        <v>484</v>
      </c>
      <c r="C3286" s="563" t="s">
        <v>29019</v>
      </c>
      <c r="D3286" s="563" t="s">
        <v>4104</v>
      </c>
      <c r="E3286" s="563" t="s">
        <v>4101</v>
      </c>
      <c r="F3286" s="563" t="s">
        <v>4102</v>
      </c>
      <c r="G3286" s="563" t="s">
        <v>4060</v>
      </c>
      <c r="H3286" s="563" t="s">
        <v>4103</v>
      </c>
      <c r="I3286" s="563" t="s">
        <v>26690</v>
      </c>
      <c r="J3286" s="563" t="s">
        <v>24001</v>
      </c>
      <c r="K3286" s="563" t="s">
        <v>24001</v>
      </c>
      <c r="L3286" s="563" t="s">
        <v>24001</v>
      </c>
      <c r="M3286" s="563" t="s">
        <v>24001</v>
      </c>
      <c r="N3286" s="563" t="s">
        <v>24001</v>
      </c>
      <c r="O3286" s="564" t="s">
        <v>24001</v>
      </c>
      <c r="P3286" s="564" t="s">
        <v>24001</v>
      </c>
      <c r="Q3286" s="564">
        <v>33148</v>
      </c>
      <c r="R3286" s="564"/>
      <c r="S3286" s="564" t="s">
        <v>31627</v>
      </c>
    </row>
    <row r="3287" spans="1:19" x14ac:dyDescent="0.35">
      <c r="A3287" s="559">
        <v>3507</v>
      </c>
      <c r="B3287" s="563" t="s">
        <v>484</v>
      </c>
      <c r="C3287" s="563" t="s">
        <v>29019</v>
      </c>
      <c r="D3287" s="563" t="s">
        <v>4108</v>
      </c>
      <c r="E3287" s="563" t="s">
        <v>4105</v>
      </c>
      <c r="F3287" s="563" t="s">
        <v>4106</v>
      </c>
      <c r="G3287" s="563" t="s">
        <v>4060</v>
      </c>
      <c r="H3287" s="563" t="s">
        <v>4107</v>
      </c>
      <c r="I3287" s="563" t="s">
        <v>26690</v>
      </c>
      <c r="J3287" s="563" t="s">
        <v>24001</v>
      </c>
      <c r="K3287" s="563" t="s">
        <v>34266</v>
      </c>
      <c r="L3287" s="563" t="s">
        <v>27590</v>
      </c>
      <c r="M3287" s="563" t="s">
        <v>531</v>
      </c>
      <c r="N3287" s="563" t="s">
        <v>28712</v>
      </c>
      <c r="O3287" s="564" t="s">
        <v>24001</v>
      </c>
      <c r="P3287" s="564" t="s">
        <v>24001</v>
      </c>
      <c r="Q3287" s="564">
        <v>33148</v>
      </c>
      <c r="R3287" s="564"/>
      <c r="S3287" s="564" t="s">
        <v>31628</v>
      </c>
    </row>
    <row r="3288" spans="1:19" x14ac:dyDescent="0.35">
      <c r="A3288" s="562">
        <v>3508</v>
      </c>
      <c r="B3288" s="563" t="s">
        <v>484</v>
      </c>
      <c r="C3288" s="563" t="s">
        <v>29019</v>
      </c>
      <c r="D3288" s="563" t="s">
        <v>4112</v>
      </c>
      <c r="E3288" s="563" t="s">
        <v>4109</v>
      </c>
      <c r="F3288" s="563" t="s">
        <v>4110</v>
      </c>
      <c r="G3288" s="563" t="s">
        <v>4060</v>
      </c>
      <c r="H3288" s="563" t="s">
        <v>4111</v>
      </c>
      <c r="I3288" s="563" t="s">
        <v>26690</v>
      </c>
      <c r="J3288" s="563" t="s">
        <v>24001</v>
      </c>
      <c r="K3288" s="563" t="s">
        <v>24001</v>
      </c>
      <c r="L3288" s="563" t="s">
        <v>24001</v>
      </c>
      <c r="M3288" s="563" t="s">
        <v>24001</v>
      </c>
      <c r="N3288" s="563" t="s">
        <v>24001</v>
      </c>
      <c r="O3288" s="564" t="s">
        <v>24001</v>
      </c>
      <c r="P3288" s="564" t="s">
        <v>24001</v>
      </c>
      <c r="Q3288" s="564">
        <v>33148</v>
      </c>
      <c r="R3288" s="564"/>
      <c r="S3288" s="564" t="s">
        <v>31629</v>
      </c>
    </row>
    <row r="3289" spans="1:19" x14ac:dyDescent="0.35">
      <c r="A3289" s="559">
        <v>3509</v>
      </c>
      <c r="B3289" s="563" t="s">
        <v>484</v>
      </c>
      <c r="C3289" s="563" t="s">
        <v>29019</v>
      </c>
      <c r="D3289" s="563" t="s">
        <v>4116</v>
      </c>
      <c r="E3289" s="563" t="s">
        <v>4113</v>
      </c>
      <c r="F3289" s="563" t="s">
        <v>4114</v>
      </c>
      <c r="G3289" s="563" t="s">
        <v>4060</v>
      </c>
      <c r="H3289" s="563" t="s">
        <v>4115</v>
      </c>
      <c r="I3289" s="563" t="s">
        <v>26690</v>
      </c>
      <c r="J3289" s="563" t="s">
        <v>24001</v>
      </c>
      <c r="K3289" s="563" t="s">
        <v>24001</v>
      </c>
      <c r="L3289" s="563" t="s">
        <v>24001</v>
      </c>
      <c r="M3289" s="563" t="s">
        <v>24001</v>
      </c>
      <c r="N3289" s="563" t="s">
        <v>24001</v>
      </c>
      <c r="O3289" s="564" t="s">
        <v>24001</v>
      </c>
      <c r="P3289" s="564" t="s">
        <v>24001</v>
      </c>
      <c r="Q3289" s="564">
        <v>33148</v>
      </c>
      <c r="R3289" s="564"/>
      <c r="S3289" s="564" t="s">
        <v>31630</v>
      </c>
    </row>
    <row r="3290" spans="1:19" x14ac:dyDescent="0.35">
      <c r="A3290" s="559">
        <v>3510</v>
      </c>
      <c r="B3290" s="563" t="s">
        <v>484</v>
      </c>
      <c r="C3290" s="563" t="s">
        <v>29019</v>
      </c>
      <c r="D3290" s="563" t="s">
        <v>4119</v>
      </c>
      <c r="E3290" s="563" t="s">
        <v>24001</v>
      </c>
      <c r="F3290" s="563" t="s">
        <v>4117</v>
      </c>
      <c r="G3290" s="563" t="s">
        <v>4060</v>
      </c>
      <c r="H3290" s="563" t="s">
        <v>4118</v>
      </c>
      <c r="I3290" s="563" t="s">
        <v>26690</v>
      </c>
      <c r="J3290" s="563" t="s">
        <v>24001</v>
      </c>
      <c r="K3290" s="563" t="s">
        <v>24001</v>
      </c>
      <c r="L3290" s="563" t="s">
        <v>24001</v>
      </c>
      <c r="M3290" s="563" t="s">
        <v>24001</v>
      </c>
      <c r="N3290" s="563" t="s">
        <v>24001</v>
      </c>
      <c r="O3290" s="564" t="s">
        <v>24001</v>
      </c>
      <c r="P3290" s="564" t="s">
        <v>24001</v>
      </c>
      <c r="Q3290" s="564">
        <v>34501</v>
      </c>
      <c r="R3290" s="564"/>
      <c r="S3290" s="564" t="s">
        <v>4119</v>
      </c>
    </row>
    <row r="3291" spans="1:19" x14ac:dyDescent="0.35">
      <c r="A3291" s="562">
        <v>3511</v>
      </c>
      <c r="B3291" s="563" t="s">
        <v>484</v>
      </c>
      <c r="C3291" s="563" t="s">
        <v>29019</v>
      </c>
      <c r="D3291" s="563" t="s">
        <v>4123</v>
      </c>
      <c r="E3291" s="563" t="s">
        <v>4120</v>
      </c>
      <c r="F3291" s="563" t="s">
        <v>4121</v>
      </c>
      <c r="G3291" s="563" t="s">
        <v>4060</v>
      </c>
      <c r="H3291" s="563" t="s">
        <v>4122</v>
      </c>
      <c r="I3291" s="563" t="s">
        <v>26690</v>
      </c>
      <c r="J3291" s="563" t="s">
        <v>24001</v>
      </c>
      <c r="K3291" s="563" t="s">
        <v>24001</v>
      </c>
      <c r="L3291" s="563" t="s">
        <v>24001</v>
      </c>
      <c r="M3291" s="563" t="s">
        <v>24001</v>
      </c>
      <c r="N3291" s="563" t="s">
        <v>24001</v>
      </c>
      <c r="O3291" s="564" t="s">
        <v>24001</v>
      </c>
      <c r="P3291" s="564" t="s">
        <v>24001</v>
      </c>
      <c r="Q3291" s="564">
        <v>33148</v>
      </c>
      <c r="R3291" s="564"/>
      <c r="S3291" s="564" t="s">
        <v>31631</v>
      </c>
    </row>
    <row r="3292" spans="1:19" x14ac:dyDescent="0.35">
      <c r="A3292" s="559">
        <v>3512</v>
      </c>
      <c r="B3292" s="563" t="s">
        <v>484</v>
      </c>
      <c r="C3292" s="563" t="s">
        <v>29019</v>
      </c>
      <c r="D3292" s="563" t="s">
        <v>4126</v>
      </c>
      <c r="E3292" s="563" t="s">
        <v>24001</v>
      </c>
      <c r="F3292" s="563" t="s">
        <v>4124</v>
      </c>
      <c r="G3292" s="563" t="s">
        <v>4060</v>
      </c>
      <c r="H3292" s="563" t="s">
        <v>4125</v>
      </c>
      <c r="I3292" s="563" t="s">
        <v>26690</v>
      </c>
      <c r="J3292" s="563" t="s">
        <v>109</v>
      </c>
      <c r="K3292" s="563" t="s">
        <v>24001</v>
      </c>
      <c r="L3292" s="563" t="s">
        <v>24001</v>
      </c>
      <c r="M3292" s="563" t="s">
        <v>24001</v>
      </c>
      <c r="N3292" s="563" t="s">
        <v>24001</v>
      </c>
      <c r="O3292" s="564" t="s">
        <v>24001</v>
      </c>
      <c r="P3292" s="564" t="s">
        <v>24001</v>
      </c>
      <c r="Q3292" s="564">
        <v>33148</v>
      </c>
      <c r="R3292" s="564"/>
      <c r="S3292" s="564" t="s">
        <v>31632</v>
      </c>
    </row>
    <row r="3293" spans="1:19" x14ac:dyDescent="0.35">
      <c r="A3293" s="559">
        <v>3513</v>
      </c>
      <c r="B3293" s="563" t="s">
        <v>484</v>
      </c>
      <c r="C3293" s="563" t="s">
        <v>29019</v>
      </c>
      <c r="D3293" s="563" t="s">
        <v>4130</v>
      </c>
      <c r="E3293" s="563" t="s">
        <v>4127</v>
      </c>
      <c r="F3293" s="563" t="s">
        <v>4128</v>
      </c>
      <c r="G3293" s="563" t="s">
        <v>4060</v>
      </c>
      <c r="H3293" s="563" t="s">
        <v>4129</v>
      </c>
      <c r="I3293" s="563" t="s">
        <v>26690</v>
      </c>
      <c r="J3293" s="563" t="s">
        <v>24001</v>
      </c>
      <c r="K3293" s="563" t="s">
        <v>24001</v>
      </c>
      <c r="L3293" s="563" t="s">
        <v>24001</v>
      </c>
      <c r="M3293" s="563" t="s">
        <v>24001</v>
      </c>
      <c r="N3293" s="563" t="s">
        <v>24001</v>
      </c>
      <c r="O3293" s="564" t="s">
        <v>24001</v>
      </c>
      <c r="P3293" s="564" t="s">
        <v>24001</v>
      </c>
      <c r="Q3293" s="564">
        <v>33148</v>
      </c>
      <c r="R3293" s="564"/>
      <c r="S3293" s="564" t="s">
        <v>31633</v>
      </c>
    </row>
    <row r="3294" spans="1:19" x14ac:dyDescent="0.35">
      <c r="A3294" s="562">
        <v>3514</v>
      </c>
      <c r="B3294" s="563" t="s">
        <v>484</v>
      </c>
      <c r="C3294" s="563" t="s">
        <v>29019</v>
      </c>
      <c r="D3294" s="563" t="s">
        <v>4133</v>
      </c>
      <c r="E3294" s="563" t="s">
        <v>24001</v>
      </c>
      <c r="F3294" s="563" t="s">
        <v>4131</v>
      </c>
      <c r="G3294" s="563" t="s">
        <v>4060</v>
      </c>
      <c r="H3294" s="563" t="s">
        <v>4132</v>
      </c>
      <c r="I3294" s="563" t="s">
        <v>26690</v>
      </c>
      <c r="J3294" s="563" t="s">
        <v>24001</v>
      </c>
      <c r="K3294" s="563" t="s">
        <v>24001</v>
      </c>
      <c r="L3294" s="563" t="s">
        <v>24001</v>
      </c>
      <c r="M3294" s="563" t="s">
        <v>24001</v>
      </c>
      <c r="N3294" s="563" t="s">
        <v>24001</v>
      </c>
      <c r="O3294" s="564" t="s">
        <v>24001</v>
      </c>
      <c r="P3294" s="564" t="s">
        <v>24001</v>
      </c>
      <c r="Q3294" s="564">
        <v>33148</v>
      </c>
      <c r="R3294" s="564"/>
      <c r="S3294" s="564" t="s">
        <v>31634</v>
      </c>
    </row>
    <row r="3295" spans="1:19" x14ac:dyDescent="0.35">
      <c r="A3295" s="559">
        <v>3515</v>
      </c>
      <c r="B3295" s="563" t="s">
        <v>484</v>
      </c>
      <c r="C3295" s="563" t="s">
        <v>29019</v>
      </c>
      <c r="D3295" s="563" t="s">
        <v>4137</v>
      </c>
      <c r="E3295" s="563" t="s">
        <v>4134</v>
      </c>
      <c r="F3295" s="563" t="s">
        <v>4135</v>
      </c>
      <c r="G3295" s="563" t="s">
        <v>4060</v>
      </c>
      <c r="H3295" s="563" t="s">
        <v>4136</v>
      </c>
      <c r="I3295" s="563" t="s">
        <v>26690</v>
      </c>
      <c r="J3295" s="563" t="s">
        <v>24001</v>
      </c>
      <c r="K3295" s="563" t="s">
        <v>50</v>
      </c>
      <c r="L3295" s="563" t="s">
        <v>24001</v>
      </c>
      <c r="M3295" s="563" t="s">
        <v>899</v>
      </c>
      <c r="N3295" s="563" t="s">
        <v>28712</v>
      </c>
      <c r="O3295" s="564" t="s">
        <v>24001</v>
      </c>
      <c r="P3295" s="564" t="s">
        <v>24001</v>
      </c>
      <c r="Q3295" s="564">
        <v>33148</v>
      </c>
      <c r="R3295" s="564"/>
      <c r="S3295" s="564" t="s">
        <v>31635</v>
      </c>
    </row>
    <row r="3296" spans="1:19" x14ac:dyDescent="0.35">
      <c r="A3296" s="559">
        <v>3516</v>
      </c>
      <c r="B3296" s="563" t="s">
        <v>484</v>
      </c>
      <c r="C3296" s="563" t="s">
        <v>29019</v>
      </c>
      <c r="D3296" s="563" t="s">
        <v>4140</v>
      </c>
      <c r="E3296" s="563" t="s">
        <v>24001</v>
      </c>
      <c r="F3296" s="563" t="s">
        <v>4138</v>
      </c>
      <c r="G3296" s="563" t="s">
        <v>4060</v>
      </c>
      <c r="H3296" s="563" t="s">
        <v>4139</v>
      </c>
      <c r="I3296" s="563" t="s">
        <v>26690</v>
      </c>
      <c r="J3296" s="563" t="s">
        <v>24001</v>
      </c>
      <c r="K3296" s="563" t="s">
        <v>62</v>
      </c>
      <c r="L3296" s="563" t="s">
        <v>24001</v>
      </c>
      <c r="M3296" s="563" t="s">
        <v>24001</v>
      </c>
      <c r="N3296" s="563" t="s">
        <v>24001</v>
      </c>
      <c r="O3296" s="564" t="s">
        <v>24001</v>
      </c>
      <c r="P3296" s="564" t="s">
        <v>24001</v>
      </c>
      <c r="Q3296" s="564">
        <v>33148</v>
      </c>
      <c r="R3296" s="564"/>
      <c r="S3296" s="564" t="s">
        <v>31636</v>
      </c>
    </row>
    <row r="3297" spans="1:19" x14ac:dyDescent="0.35">
      <c r="A3297" s="562">
        <v>3517</v>
      </c>
      <c r="B3297" s="563" t="s">
        <v>484</v>
      </c>
      <c r="C3297" s="563" t="s">
        <v>29019</v>
      </c>
      <c r="D3297" s="563" t="s">
        <v>4144</v>
      </c>
      <c r="E3297" s="563" t="s">
        <v>4141</v>
      </c>
      <c r="F3297" s="563" t="s">
        <v>4142</v>
      </c>
      <c r="G3297" s="563" t="s">
        <v>4060</v>
      </c>
      <c r="H3297" s="563" t="s">
        <v>4143</v>
      </c>
      <c r="I3297" s="563" t="s">
        <v>26690</v>
      </c>
      <c r="J3297" s="563" t="s">
        <v>24001</v>
      </c>
      <c r="K3297" s="563" t="s">
        <v>154</v>
      </c>
      <c r="L3297" s="563" t="s">
        <v>24001</v>
      </c>
      <c r="M3297" s="563" t="s">
        <v>24001</v>
      </c>
      <c r="N3297" s="563" t="s">
        <v>24001</v>
      </c>
      <c r="O3297" s="564" t="s">
        <v>24001</v>
      </c>
      <c r="P3297" s="564" t="s">
        <v>24001</v>
      </c>
      <c r="Q3297" s="564">
        <v>33148</v>
      </c>
      <c r="R3297" s="564"/>
      <c r="S3297" s="564" t="s">
        <v>31637</v>
      </c>
    </row>
    <row r="3298" spans="1:19" x14ac:dyDescent="0.35">
      <c r="A3298" s="559">
        <v>3518</v>
      </c>
      <c r="B3298" s="563" t="s">
        <v>484</v>
      </c>
      <c r="C3298" s="563" t="s">
        <v>29019</v>
      </c>
      <c r="D3298" s="563" t="s">
        <v>4147</v>
      </c>
      <c r="E3298" s="563" t="s">
        <v>4127</v>
      </c>
      <c r="F3298" s="563" t="s">
        <v>4145</v>
      </c>
      <c r="G3298" s="563" t="s">
        <v>4060</v>
      </c>
      <c r="H3298" s="563" t="s">
        <v>4146</v>
      </c>
      <c r="I3298" s="563" t="s">
        <v>26690</v>
      </c>
      <c r="J3298" s="563" t="s">
        <v>24001</v>
      </c>
      <c r="K3298" s="563" t="s">
        <v>24001</v>
      </c>
      <c r="L3298" s="563" t="s">
        <v>24001</v>
      </c>
      <c r="M3298" s="563" t="s">
        <v>24001</v>
      </c>
      <c r="N3298" s="563" t="s">
        <v>24001</v>
      </c>
      <c r="O3298" s="564" t="s">
        <v>24001</v>
      </c>
      <c r="P3298" s="564" t="s">
        <v>24001</v>
      </c>
      <c r="Q3298" s="564">
        <v>33148</v>
      </c>
      <c r="R3298" s="564"/>
      <c r="S3298" s="564" t="s">
        <v>31638</v>
      </c>
    </row>
    <row r="3299" spans="1:19" x14ac:dyDescent="0.35">
      <c r="A3299" s="559">
        <v>3519</v>
      </c>
      <c r="B3299" s="563" t="s">
        <v>484</v>
      </c>
      <c r="C3299" s="563" t="s">
        <v>29019</v>
      </c>
      <c r="D3299" s="563" t="s">
        <v>4151</v>
      </c>
      <c r="E3299" s="563" t="s">
        <v>4148</v>
      </c>
      <c r="F3299" s="563" t="s">
        <v>4149</v>
      </c>
      <c r="G3299" s="563" t="s">
        <v>4060</v>
      </c>
      <c r="H3299" s="563" t="s">
        <v>4150</v>
      </c>
      <c r="I3299" s="563" t="s">
        <v>26690</v>
      </c>
      <c r="J3299" s="563" t="s">
        <v>24001</v>
      </c>
      <c r="K3299" s="563" t="s">
        <v>24001</v>
      </c>
      <c r="L3299" s="563" t="s">
        <v>24001</v>
      </c>
      <c r="M3299" s="563" t="s">
        <v>24001</v>
      </c>
      <c r="N3299" s="563" t="s">
        <v>24001</v>
      </c>
      <c r="O3299" s="564" t="s">
        <v>24001</v>
      </c>
      <c r="P3299" s="564" t="s">
        <v>24001</v>
      </c>
      <c r="Q3299" s="564">
        <v>33148</v>
      </c>
      <c r="R3299" s="564"/>
      <c r="S3299" s="564" t="s">
        <v>31639</v>
      </c>
    </row>
    <row r="3300" spans="1:19" x14ac:dyDescent="0.35">
      <c r="A3300" s="562">
        <v>3520</v>
      </c>
      <c r="B3300" s="563" t="s">
        <v>484</v>
      </c>
      <c r="C3300" s="563" t="s">
        <v>29019</v>
      </c>
      <c r="D3300" s="563" t="s">
        <v>4155</v>
      </c>
      <c r="E3300" s="563" t="s">
        <v>4152</v>
      </c>
      <c r="F3300" s="563" t="s">
        <v>4153</v>
      </c>
      <c r="G3300" s="563" t="s">
        <v>4060</v>
      </c>
      <c r="H3300" s="563" t="s">
        <v>4154</v>
      </c>
      <c r="I3300" s="563" t="s">
        <v>26690</v>
      </c>
      <c r="J3300" s="563" t="s">
        <v>109</v>
      </c>
      <c r="K3300" s="563" t="s">
        <v>24001</v>
      </c>
      <c r="L3300" s="563" t="s">
        <v>24001</v>
      </c>
      <c r="M3300" s="563" t="s">
        <v>24001</v>
      </c>
      <c r="N3300" s="563" t="s">
        <v>24001</v>
      </c>
      <c r="O3300" s="564" t="s">
        <v>24001</v>
      </c>
      <c r="P3300" s="564" t="s">
        <v>24001</v>
      </c>
      <c r="Q3300" s="564">
        <v>33148</v>
      </c>
      <c r="R3300" s="564"/>
      <c r="S3300" s="564" t="s">
        <v>31640</v>
      </c>
    </row>
    <row r="3301" spans="1:19" x14ac:dyDescent="0.35">
      <c r="A3301" s="559">
        <v>3521</v>
      </c>
      <c r="B3301" s="563" t="s">
        <v>484</v>
      </c>
      <c r="C3301" s="563" t="s">
        <v>29019</v>
      </c>
      <c r="D3301" s="563" t="s">
        <v>4158</v>
      </c>
      <c r="E3301" s="563" t="s">
        <v>4156</v>
      </c>
      <c r="F3301" s="563" t="s">
        <v>4157</v>
      </c>
      <c r="G3301" s="563" t="s">
        <v>4060</v>
      </c>
      <c r="H3301" s="563" t="s">
        <v>55</v>
      </c>
      <c r="I3301" s="563" t="s">
        <v>26690</v>
      </c>
      <c r="J3301" s="563" t="s">
        <v>24001</v>
      </c>
      <c r="K3301" s="563" t="s">
        <v>24001</v>
      </c>
      <c r="L3301" s="563" t="s">
        <v>24001</v>
      </c>
      <c r="M3301" s="563" t="s">
        <v>24001</v>
      </c>
      <c r="N3301" s="563" t="s">
        <v>24001</v>
      </c>
      <c r="O3301" s="564" t="s">
        <v>24001</v>
      </c>
      <c r="P3301" s="564" t="s">
        <v>24001</v>
      </c>
      <c r="Q3301" s="564">
        <v>33148</v>
      </c>
      <c r="R3301" s="564"/>
      <c r="S3301" s="564" t="s">
        <v>4158</v>
      </c>
    </row>
    <row r="3302" spans="1:19" x14ac:dyDescent="0.35">
      <c r="A3302" s="559">
        <v>3522</v>
      </c>
      <c r="B3302" s="563" t="s">
        <v>484</v>
      </c>
      <c r="C3302" s="563" t="s">
        <v>29019</v>
      </c>
      <c r="D3302" s="563" t="s">
        <v>4162</v>
      </c>
      <c r="E3302" s="563" t="s">
        <v>24001</v>
      </c>
      <c r="F3302" s="563" t="s">
        <v>4160</v>
      </c>
      <c r="G3302" s="563" t="s">
        <v>4060</v>
      </c>
      <c r="H3302" s="563" t="s">
        <v>4161</v>
      </c>
      <c r="I3302" s="563" t="s">
        <v>26690</v>
      </c>
      <c r="J3302" s="563" t="s">
        <v>24001</v>
      </c>
      <c r="K3302" s="563" t="s">
        <v>24001</v>
      </c>
      <c r="L3302" s="563" t="s">
        <v>24001</v>
      </c>
      <c r="M3302" s="563" t="s">
        <v>24001</v>
      </c>
      <c r="N3302" s="563" t="s">
        <v>24001</v>
      </c>
      <c r="O3302" s="564" t="s">
        <v>24001</v>
      </c>
      <c r="P3302" s="564" t="s">
        <v>24001</v>
      </c>
      <c r="Q3302" s="564">
        <v>33148</v>
      </c>
      <c r="R3302" s="564"/>
      <c r="S3302" s="564" t="s">
        <v>31641</v>
      </c>
    </row>
    <row r="3303" spans="1:19" x14ac:dyDescent="0.35">
      <c r="A3303" s="562">
        <v>905</v>
      </c>
      <c r="B3303" s="563" t="s">
        <v>484</v>
      </c>
      <c r="C3303" s="563" t="s">
        <v>16621</v>
      </c>
      <c r="D3303" s="563" t="s">
        <v>16652</v>
      </c>
      <c r="E3303" s="563" t="s">
        <v>16648</v>
      </c>
      <c r="F3303" s="563" t="s">
        <v>16649</v>
      </c>
      <c r="G3303" s="563" t="s">
        <v>16650</v>
      </c>
      <c r="H3303" s="563" t="s">
        <v>16651</v>
      </c>
      <c r="I3303" s="563" t="s">
        <v>26690</v>
      </c>
      <c r="J3303" s="563" t="s">
        <v>24001</v>
      </c>
      <c r="K3303" s="563" t="s">
        <v>24001</v>
      </c>
      <c r="L3303" s="563" t="s">
        <v>24001</v>
      </c>
      <c r="M3303" s="563" t="s">
        <v>24001</v>
      </c>
      <c r="N3303" s="563" t="s">
        <v>24001</v>
      </c>
      <c r="O3303" s="564" t="s">
        <v>24001</v>
      </c>
      <c r="P3303" s="564" t="s">
        <v>24001</v>
      </c>
      <c r="Q3303" s="564">
        <v>33148</v>
      </c>
      <c r="R3303" s="564"/>
      <c r="S3303" s="564" t="s">
        <v>34371</v>
      </c>
    </row>
    <row r="3304" spans="1:19" x14ac:dyDescent="0.35">
      <c r="A3304" s="559">
        <v>831</v>
      </c>
      <c r="B3304" s="563" t="s">
        <v>484</v>
      </c>
      <c r="C3304" s="563" t="s">
        <v>18666</v>
      </c>
      <c r="D3304" s="563" t="s">
        <v>19047</v>
      </c>
      <c r="E3304" s="563" t="s">
        <v>19044</v>
      </c>
      <c r="F3304" s="563" t="s">
        <v>19045</v>
      </c>
      <c r="G3304" s="563" t="s">
        <v>19046</v>
      </c>
      <c r="H3304" s="563" t="s">
        <v>4754</v>
      </c>
      <c r="I3304" s="563" t="s">
        <v>26690</v>
      </c>
      <c r="J3304" s="563" t="s">
        <v>24001</v>
      </c>
      <c r="K3304" s="563" t="s">
        <v>62</v>
      </c>
      <c r="L3304" s="563" t="s">
        <v>27598</v>
      </c>
      <c r="M3304" s="563" t="s">
        <v>24001</v>
      </c>
      <c r="N3304" s="563" t="s">
        <v>24001</v>
      </c>
      <c r="O3304" s="564" t="s">
        <v>24001</v>
      </c>
      <c r="P3304" s="564" t="s">
        <v>24001</v>
      </c>
      <c r="Q3304" s="564">
        <v>35285</v>
      </c>
      <c r="R3304" s="564"/>
      <c r="S3304" s="564" t="s">
        <v>31642</v>
      </c>
    </row>
    <row r="3305" spans="1:19" x14ac:dyDescent="0.35">
      <c r="A3305" s="559">
        <v>832</v>
      </c>
      <c r="B3305" s="563" t="s">
        <v>484</v>
      </c>
      <c r="C3305" s="563" t="s">
        <v>18666</v>
      </c>
      <c r="D3305" s="563" t="s">
        <v>19050</v>
      </c>
      <c r="E3305" s="563" t="s">
        <v>19048</v>
      </c>
      <c r="F3305" s="563" t="s">
        <v>19049</v>
      </c>
      <c r="G3305" s="563" t="s">
        <v>19046</v>
      </c>
      <c r="H3305" s="563" t="s">
        <v>448</v>
      </c>
      <c r="I3305" s="563" t="s">
        <v>26690</v>
      </c>
      <c r="J3305" s="563" t="s">
        <v>24001</v>
      </c>
      <c r="K3305" s="563" t="s">
        <v>24001</v>
      </c>
      <c r="L3305" s="563" t="s">
        <v>24001</v>
      </c>
      <c r="M3305" s="563" t="s">
        <v>24001</v>
      </c>
      <c r="N3305" s="563" t="s">
        <v>24001</v>
      </c>
      <c r="O3305" s="564" t="s">
        <v>24001</v>
      </c>
      <c r="P3305" s="564" t="s">
        <v>24001</v>
      </c>
      <c r="Q3305" s="564">
        <v>33148</v>
      </c>
      <c r="R3305" s="564"/>
      <c r="S3305" s="564" t="s">
        <v>31643</v>
      </c>
    </row>
    <row r="3306" spans="1:19" x14ac:dyDescent="0.35">
      <c r="A3306" s="562">
        <v>833</v>
      </c>
      <c r="B3306" s="563" t="s">
        <v>484</v>
      </c>
      <c r="C3306" s="563" t="s">
        <v>18666</v>
      </c>
      <c r="D3306" s="563" t="s">
        <v>19053</v>
      </c>
      <c r="E3306" s="563" t="s">
        <v>19051</v>
      </c>
      <c r="F3306" s="563" t="s">
        <v>19052</v>
      </c>
      <c r="G3306" s="563" t="s">
        <v>19046</v>
      </c>
      <c r="H3306" s="563" t="s">
        <v>18206</v>
      </c>
      <c r="I3306" s="563" t="s">
        <v>26690</v>
      </c>
      <c r="J3306" s="563" t="s">
        <v>24001</v>
      </c>
      <c r="K3306" s="563" t="s">
        <v>24001</v>
      </c>
      <c r="L3306" s="563" t="s">
        <v>24001</v>
      </c>
      <c r="M3306" s="563" t="s">
        <v>24001</v>
      </c>
      <c r="N3306" s="563" t="s">
        <v>24001</v>
      </c>
      <c r="O3306" s="564" t="s">
        <v>24001</v>
      </c>
      <c r="P3306" s="564" t="s">
        <v>24001</v>
      </c>
      <c r="Q3306" s="564">
        <v>33148</v>
      </c>
      <c r="R3306" s="564"/>
      <c r="S3306" s="564" t="s">
        <v>31644</v>
      </c>
    </row>
    <row r="3307" spans="1:19" x14ac:dyDescent="0.35">
      <c r="A3307" s="559">
        <v>834</v>
      </c>
      <c r="B3307" s="563" t="s">
        <v>484</v>
      </c>
      <c r="C3307" s="563" t="s">
        <v>18666</v>
      </c>
      <c r="D3307" s="563" t="s">
        <v>19058</v>
      </c>
      <c r="E3307" s="563" t="s">
        <v>19055</v>
      </c>
      <c r="F3307" s="563" t="s">
        <v>19056</v>
      </c>
      <c r="G3307" s="563" t="s">
        <v>19046</v>
      </c>
      <c r="H3307" s="563" t="s">
        <v>19057</v>
      </c>
      <c r="I3307" s="563" t="s">
        <v>26690</v>
      </c>
      <c r="J3307" s="563" t="s">
        <v>24001</v>
      </c>
      <c r="K3307" s="563" t="s">
        <v>24001</v>
      </c>
      <c r="L3307" s="563" t="s">
        <v>24001</v>
      </c>
      <c r="M3307" s="563" t="s">
        <v>24001</v>
      </c>
      <c r="N3307" s="563" t="s">
        <v>24001</v>
      </c>
      <c r="O3307" s="564" t="s">
        <v>24001</v>
      </c>
      <c r="P3307" s="564" t="s">
        <v>24001</v>
      </c>
      <c r="Q3307" s="564">
        <v>33239</v>
      </c>
      <c r="R3307" s="564">
        <v>33647</v>
      </c>
      <c r="S3307" s="564" t="s">
        <v>19058</v>
      </c>
    </row>
    <row r="3308" spans="1:19" x14ac:dyDescent="0.35">
      <c r="A3308" s="559">
        <v>835</v>
      </c>
      <c r="B3308" s="563" t="s">
        <v>484</v>
      </c>
      <c r="C3308" s="563" t="s">
        <v>18666</v>
      </c>
      <c r="D3308" s="563" t="s">
        <v>19061</v>
      </c>
      <c r="E3308" s="563" t="s">
        <v>19055</v>
      </c>
      <c r="F3308" s="563" t="s">
        <v>19059</v>
      </c>
      <c r="G3308" s="563" t="s">
        <v>19046</v>
      </c>
      <c r="H3308" s="563" t="s">
        <v>19060</v>
      </c>
      <c r="I3308" s="563" t="s">
        <v>26690</v>
      </c>
      <c r="J3308" s="563" t="s">
        <v>24001</v>
      </c>
      <c r="K3308" s="563" t="s">
        <v>24001</v>
      </c>
      <c r="L3308" s="563" t="s">
        <v>24001</v>
      </c>
      <c r="M3308" s="563" t="s">
        <v>24001</v>
      </c>
      <c r="N3308" s="563" t="s">
        <v>24001</v>
      </c>
      <c r="O3308" s="564" t="s">
        <v>24001</v>
      </c>
      <c r="P3308" s="564" t="s">
        <v>24001</v>
      </c>
      <c r="Q3308" s="564">
        <v>33148</v>
      </c>
      <c r="R3308" s="564">
        <v>34302</v>
      </c>
      <c r="S3308" s="564" t="s">
        <v>19061</v>
      </c>
    </row>
    <row r="3309" spans="1:19" x14ac:dyDescent="0.35">
      <c r="A3309" s="562">
        <v>836</v>
      </c>
      <c r="B3309" s="563" t="s">
        <v>484</v>
      </c>
      <c r="C3309" s="563" t="s">
        <v>18666</v>
      </c>
      <c r="D3309" s="563" t="s">
        <v>19064</v>
      </c>
      <c r="E3309" s="563" t="s">
        <v>24001</v>
      </c>
      <c r="F3309" s="563" t="s">
        <v>19062</v>
      </c>
      <c r="G3309" s="563" t="s">
        <v>19046</v>
      </c>
      <c r="H3309" s="563" t="s">
        <v>19063</v>
      </c>
      <c r="I3309" s="563" t="s">
        <v>26690</v>
      </c>
      <c r="J3309" s="563" t="s">
        <v>24001</v>
      </c>
      <c r="K3309" s="563" t="s">
        <v>24001</v>
      </c>
      <c r="L3309" s="563" t="s">
        <v>24001</v>
      </c>
      <c r="M3309" s="563" t="s">
        <v>24001</v>
      </c>
      <c r="N3309" s="563" t="s">
        <v>24001</v>
      </c>
      <c r="O3309" s="564" t="s">
        <v>24001</v>
      </c>
      <c r="P3309" s="564" t="s">
        <v>24001</v>
      </c>
      <c r="Q3309" s="564">
        <v>38775</v>
      </c>
      <c r="R3309" s="564"/>
      <c r="S3309" s="564" t="s">
        <v>31645</v>
      </c>
    </row>
    <row r="3310" spans="1:19" x14ac:dyDescent="0.35">
      <c r="A3310" s="559">
        <v>837</v>
      </c>
      <c r="B3310" s="563" t="s">
        <v>484</v>
      </c>
      <c r="C3310" s="563" t="s">
        <v>18666</v>
      </c>
      <c r="D3310" s="563" t="s">
        <v>19068</v>
      </c>
      <c r="E3310" s="563" t="s">
        <v>19065</v>
      </c>
      <c r="F3310" s="563" t="s">
        <v>19066</v>
      </c>
      <c r="G3310" s="563" t="s">
        <v>19046</v>
      </c>
      <c r="H3310" s="563" t="s">
        <v>19067</v>
      </c>
      <c r="I3310" s="563" t="s">
        <v>26690</v>
      </c>
      <c r="J3310" s="563" t="s">
        <v>24001</v>
      </c>
      <c r="K3310" s="563" t="s">
        <v>24001</v>
      </c>
      <c r="L3310" s="563" t="s">
        <v>24001</v>
      </c>
      <c r="M3310" s="563" t="s">
        <v>24001</v>
      </c>
      <c r="N3310" s="563" t="s">
        <v>24001</v>
      </c>
      <c r="O3310" s="564" t="s">
        <v>24001</v>
      </c>
      <c r="P3310" s="564" t="s">
        <v>24001</v>
      </c>
      <c r="Q3310" s="564">
        <v>33148</v>
      </c>
      <c r="R3310" s="564">
        <v>34157</v>
      </c>
      <c r="S3310" s="564" t="s">
        <v>31646</v>
      </c>
    </row>
    <row r="3311" spans="1:19" x14ac:dyDescent="0.35">
      <c r="A3311" s="559">
        <v>838</v>
      </c>
      <c r="B3311" s="563" t="s">
        <v>484</v>
      </c>
      <c r="C3311" s="563" t="s">
        <v>18666</v>
      </c>
      <c r="D3311" s="563" t="s">
        <v>19071</v>
      </c>
      <c r="E3311" s="563" t="s">
        <v>24001</v>
      </c>
      <c r="F3311" s="563" t="s">
        <v>19069</v>
      </c>
      <c r="G3311" s="563" t="s">
        <v>19046</v>
      </c>
      <c r="H3311" s="563" t="s">
        <v>19070</v>
      </c>
      <c r="I3311" s="563" t="s">
        <v>26690</v>
      </c>
      <c r="J3311" s="563" t="s">
        <v>24001</v>
      </c>
      <c r="K3311" s="563" t="s">
        <v>62</v>
      </c>
      <c r="L3311" s="563" t="s">
        <v>27604</v>
      </c>
      <c r="M3311" s="563" t="s">
        <v>24001</v>
      </c>
      <c r="N3311" s="563" t="s">
        <v>24001</v>
      </c>
      <c r="O3311" s="564" t="s">
        <v>24001</v>
      </c>
      <c r="P3311" s="564" t="s">
        <v>24001</v>
      </c>
      <c r="Q3311" s="564">
        <v>36213</v>
      </c>
      <c r="R3311" s="564">
        <v>40093</v>
      </c>
      <c r="S3311" s="564" t="s">
        <v>31647</v>
      </c>
    </row>
    <row r="3312" spans="1:19" x14ac:dyDescent="0.35">
      <c r="A3312" s="562">
        <v>839</v>
      </c>
      <c r="B3312" s="563" t="s">
        <v>484</v>
      </c>
      <c r="C3312" s="563" t="s">
        <v>18666</v>
      </c>
      <c r="D3312" s="563" t="s">
        <v>19075</v>
      </c>
      <c r="E3312" s="563" t="s">
        <v>19072</v>
      </c>
      <c r="F3312" s="563" t="s">
        <v>19073</v>
      </c>
      <c r="G3312" s="563" t="s">
        <v>19046</v>
      </c>
      <c r="H3312" s="563" t="s">
        <v>19074</v>
      </c>
      <c r="I3312" s="563" t="s">
        <v>26690</v>
      </c>
      <c r="J3312" s="563" t="s">
        <v>24001</v>
      </c>
      <c r="K3312" s="563" t="s">
        <v>24001</v>
      </c>
      <c r="L3312" s="563" t="s">
        <v>24001</v>
      </c>
      <c r="M3312" s="563" t="s">
        <v>24001</v>
      </c>
      <c r="N3312" s="563" t="s">
        <v>24001</v>
      </c>
      <c r="O3312" s="564" t="s">
        <v>24001</v>
      </c>
      <c r="P3312" s="564" t="s">
        <v>24001</v>
      </c>
      <c r="Q3312" s="564">
        <v>33148</v>
      </c>
      <c r="R3312" s="564"/>
      <c r="S3312" s="564" t="s">
        <v>31648</v>
      </c>
    </row>
    <row r="3313" spans="1:19" x14ac:dyDescent="0.35">
      <c r="A3313" s="559">
        <v>840</v>
      </c>
      <c r="B3313" s="563" t="s">
        <v>484</v>
      </c>
      <c r="C3313" s="563" t="s">
        <v>18666</v>
      </c>
      <c r="D3313" s="563" t="s">
        <v>27555</v>
      </c>
      <c r="E3313" s="563" t="s">
        <v>19054</v>
      </c>
      <c r="F3313" s="563" t="s">
        <v>27556</v>
      </c>
      <c r="G3313" s="563" t="s">
        <v>19046</v>
      </c>
      <c r="H3313" s="563" t="s">
        <v>27557</v>
      </c>
      <c r="I3313" s="563" t="s">
        <v>26690</v>
      </c>
      <c r="J3313" s="563" t="s">
        <v>24001</v>
      </c>
      <c r="K3313" s="563" t="s">
        <v>24001</v>
      </c>
      <c r="L3313" s="563" t="s">
        <v>24001</v>
      </c>
      <c r="M3313" s="563" t="s">
        <v>24001</v>
      </c>
      <c r="N3313" s="563" t="s">
        <v>24001</v>
      </c>
      <c r="O3313" s="564" t="s">
        <v>24001</v>
      </c>
      <c r="P3313" s="564" t="s">
        <v>24001</v>
      </c>
      <c r="Q3313" s="564">
        <v>44259</v>
      </c>
      <c r="R3313" s="564"/>
      <c r="S3313" s="564" t="s">
        <v>31649</v>
      </c>
    </row>
    <row r="3314" spans="1:19" x14ac:dyDescent="0.35">
      <c r="A3314" s="559">
        <v>841</v>
      </c>
      <c r="B3314" s="563" t="s">
        <v>484</v>
      </c>
      <c r="C3314" s="563" t="s">
        <v>18666</v>
      </c>
      <c r="D3314" s="563" t="s">
        <v>27558</v>
      </c>
      <c r="E3314" s="563" t="s">
        <v>24001</v>
      </c>
      <c r="F3314" s="563" t="s">
        <v>19094</v>
      </c>
      <c r="G3314" s="563" t="s">
        <v>19046</v>
      </c>
      <c r="H3314" s="563" t="s">
        <v>18232</v>
      </c>
      <c r="I3314" s="563" t="s">
        <v>26690</v>
      </c>
      <c r="J3314" s="563" t="s">
        <v>24001</v>
      </c>
      <c r="K3314" s="563" t="s">
        <v>24001</v>
      </c>
      <c r="L3314" s="563" t="s">
        <v>24001</v>
      </c>
      <c r="M3314" s="563" t="s">
        <v>24001</v>
      </c>
      <c r="N3314" s="563" t="s">
        <v>24001</v>
      </c>
      <c r="O3314" s="564" t="s">
        <v>24001</v>
      </c>
      <c r="P3314" s="564" t="s">
        <v>24001</v>
      </c>
      <c r="Q3314" s="564">
        <v>35857</v>
      </c>
      <c r="R3314" s="564">
        <v>44259.670856481498</v>
      </c>
      <c r="S3314" s="564" t="s">
        <v>31650</v>
      </c>
    </row>
    <row r="3315" spans="1:19" x14ac:dyDescent="0.35">
      <c r="A3315" s="562">
        <v>842</v>
      </c>
      <c r="B3315" s="563" t="s">
        <v>484</v>
      </c>
      <c r="C3315" s="563" t="s">
        <v>18666</v>
      </c>
      <c r="D3315" s="563" t="s">
        <v>19079</v>
      </c>
      <c r="E3315" s="563" t="s">
        <v>19076</v>
      </c>
      <c r="F3315" s="563" t="s">
        <v>19077</v>
      </c>
      <c r="G3315" s="563" t="s">
        <v>19046</v>
      </c>
      <c r="H3315" s="563" t="s">
        <v>19078</v>
      </c>
      <c r="I3315" s="563" t="s">
        <v>26690</v>
      </c>
      <c r="J3315" s="563" t="s">
        <v>24001</v>
      </c>
      <c r="K3315" s="563" t="s">
        <v>24001</v>
      </c>
      <c r="L3315" s="563" t="s">
        <v>24001</v>
      </c>
      <c r="M3315" s="563" t="s">
        <v>24001</v>
      </c>
      <c r="N3315" s="563" t="s">
        <v>24001</v>
      </c>
      <c r="O3315" s="564" t="s">
        <v>24001</v>
      </c>
      <c r="P3315" s="564" t="s">
        <v>24001</v>
      </c>
      <c r="Q3315" s="564">
        <v>34704</v>
      </c>
      <c r="R3315" s="564">
        <v>38421</v>
      </c>
      <c r="S3315" s="564" t="s">
        <v>31651</v>
      </c>
    </row>
    <row r="3316" spans="1:19" x14ac:dyDescent="0.35">
      <c r="A3316" s="559">
        <v>843</v>
      </c>
      <c r="B3316" s="563" t="s">
        <v>484</v>
      </c>
      <c r="C3316" s="563" t="s">
        <v>18666</v>
      </c>
      <c r="D3316" s="563" t="s">
        <v>19083</v>
      </c>
      <c r="E3316" s="563" t="s">
        <v>19080</v>
      </c>
      <c r="F3316" s="563" t="s">
        <v>19081</v>
      </c>
      <c r="G3316" s="563" t="s">
        <v>19046</v>
      </c>
      <c r="H3316" s="563" t="s">
        <v>19082</v>
      </c>
      <c r="I3316" s="563" t="s">
        <v>26690</v>
      </c>
      <c r="J3316" s="563" t="s">
        <v>24001</v>
      </c>
      <c r="K3316" s="563" t="s">
        <v>24001</v>
      </c>
      <c r="L3316" s="563" t="s">
        <v>24001</v>
      </c>
      <c r="M3316" s="563" t="s">
        <v>24001</v>
      </c>
      <c r="N3316" s="563" t="s">
        <v>24001</v>
      </c>
      <c r="O3316" s="564" t="s">
        <v>24001</v>
      </c>
      <c r="P3316" s="564" t="s">
        <v>24001</v>
      </c>
      <c r="Q3316" s="564">
        <v>33148</v>
      </c>
      <c r="R3316" s="564"/>
      <c r="S3316" s="564" t="s">
        <v>31652</v>
      </c>
    </row>
    <row r="3317" spans="1:19" x14ac:dyDescent="0.35">
      <c r="A3317" s="559">
        <v>844</v>
      </c>
      <c r="B3317" s="563" t="s">
        <v>484</v>
      </c>
      <c r="C3317" s="563" t="s">
        <v>18666</v>
      </c>
      <c r="D3317" s="563" t="s">
        <v>19086</v>
      </c>
      <c r="E3317" s="563" t="s">
        <v>19084</v>
      </c>
      <c r="F3317" s="563" t="s">
        <v>19085</v>
      </c>
      <c r="G3317" s="563" t="s">
        <v>19046</v>
      </c>
      <c r="H3317" s="563" t="s">
        <v>16795</v>
      </c>
      <c r="I3317" s="563" t="s">
        <v>26690</v>
      </c>
      <c r="J3317" s="563" t="s">
        <v>24001</v>
      </c>
      <c r="K3317" s="563" t="s">
        <v>154</v>
      </c>
      <c r="L3317" s="563" t="s">
        <v>24001</v>
      </c>
      <c r="M3317" s="563" t="s">
        <v>24001</v>
      </c>
      <c r="N3317" s="563" t="s">
        <v>24001</v>
      </c>
      <c r="O3317" s="564" t="s">
        <v>24001</v>
      </c>
      <c r="P3317" s="564" t="s">
        <v>24001</v>
      </c>
      <c r="Q3317" s="564">
        <v>34723</v>
      </c>
      <c r="R3317" s="564">
        <v>35982</v>
      </c>
      <c r="S3317" s="564" t="s">
        <v>31653</v>
      </c>
    </row>
    <row r="3318" spans="1:19" x14ac:dyDescent="0.35">
      <c r="A3318" s="562">
        <v>845</v>
      </c>
      <c r="B3318" s="563" t="s">
        <v>484</v>
      </c>
      <c r="C3318" s="563" t="s">
        <v>18666</v>
      </c>
      <c r="D3318" s="563" t="s">
        <v>19090</v>
      </c>
      <c r="E3318" s="563" t="s">
        <v>19087</v>
      </c>
      <c r="F3318" s="563" t="s">
        <v>19088</v>
      </c>
      <c r="G3318" s="563" t="s">
        <v>19046</v>
      </c>
      <c r="H3318" s="563" t="s">
        <v>19089</v>
      </c>
      <c r="I3318" s="563" t="s">
        <v>26690</v>
      </c>
      <c r="J3318" s="563" t="s">
        <v>24001</v>
      </c>
      <c r="K3318" s="563" t="s">
        <v>24001</v>
      </c>
      <c r="L3318" s="563" t="s">
        <v>24001</v>
      </c>
      <c r="M3318" s="563" t="s">
        <v>24001</v>
      </c>
      <c r="N3318" s="563" t="s">
        <v>24001</v>
      </c>
      <c r="O3318" s="564" t="s">
        <v>24001</v>
      </c>
      <c r="P3318" s="564" t="s">
        <v>24001</v>
      </c>
      <c r="Q3318" s="564">
        <v>33148</v>
      </c>
      <c r="R3318" s="564"/>
      <c r="S3318" s="564" t="s">
        <v>31654</v>
      </c>
    </row>
    <row r="3319" spans="1:19" x14ac:dyDescent="0.35">
      <c r="A3319" s="559">
        <v>846</v>
      </c>
      <c r="B3319" s="563" t="s">
        <v>484</v>
      </c>
      <c r="C3319" s="563" t="s">
        <v>18666</v>
      </c>
      <c r="D3319" s="563" t="s">
        <v>27559</v>
      </c>
      <c r="E3319" s="563" t="s">
        <v>19054</v>
      </c>
      <c r="F3319" s="563" t="s">
        <v>27560</v>
      </c>
      <c r="G3319" s="563" t="s">
        <v>19046</v>
      </c>
      <c r="H3319" s="563" t="s">
        <v>248</v>
      </c>
      <c r="I3319" s="563" t="s">
        <v>26690</v>
      </c>
      <c r="J3319" s="563" t="s">
        <v>24001</v>
      </c>
      <c r="K3319" s="563" t="s">
        <v>24001</v>
      </c>
      <c r="L3319" s="563" t="s">
        <v>24001</v>
      </c>
      <c r="M3319" s="563" t="s">
        <v>24001</v>
      </c>
      <c r="N3319" s="563" t="s">
        <v>24001</v>
      </c>
      <c r="O3319" s="564" t="s">
        <v>24001</v>
      </c>
      <c r="P3319" s="564" t="s">
        <v>24001</v>
      </c>
      <c r="Q3319" s="564">
        <v>44259</v>
      </c>
      <c r="R3319" s="564"/>
      <c r="S3319" s="564" t="s">
        <v>31655</v>
      </c>
    </row>
    <row r="3320" spans="1:19" x14ac:dyDescent="0.35">
      <c r="A3320" s="559">
        <v>847</v>
      </c>
      <c r="B3320" s="563" t="s">
        <v>484</v>
      </c>
      <c r="C3320" s="563" t="s">
        <v>18666</v>
      </c>
      <c r="D3320" s="563" t="s">
        <v>19093</v>
      </c>
      <c r="E3320" s="563" t="s">
        <v>19091</v>
      </c>
      <c r="F3320" s="563" t="s">
        <v>19092</v>
      </c>
      <c r="G3320" s="563" t="s">
        <v>19046</v>
      </c>
      <c r="H3320" s="563" t="s">
        <v>55</v>
      </c>
      <c r="I3320" s="563" t="s">
        <v>26690</v>
      </c>
      <c r="J3320" s="563" t="s">
        <v>24001</v>
      </c>
      <c r="K3320" s="563" t="s">
        <v>24001</v>
      </c>
      <c r="L3320" s="563" t="s">
        <v>24001</v>
      </c>
      <c r="M3320" s="563" t="s">
        <v>24001</v>
      </c>
      <c r="N3320" s="563" t="s">
        <v>24001</v>
      </c>
      <c r="O3320" s="564" t="s">
        <v>24001</v>
      </c>
      <c r="P3320" s="564" t="s">
        <v>24001</v>
      </c>
      <c r="Q3320" s="564">
        <v>33148</v>
      </c>
      <c r="R3320" s="564"/>
      <c r="S3320" s="564" t="s">
        <v>19093</v>
      </c>
    </row>
    <row r="3321" spans="1:19" x14ac:dyDescent="0.35">
      <c r="A3321" s="562">
        <v>848</v>
      </c>
      <c r="B3321" s="563" t="s">
        <v>484</v>
      </c>
      <c r="C3321" s="563" t="s">
        <v>18666</v>
      </c>
      <c r="D3321" s="563" t="s">
        <v>19098</v>
      </c>
      <c r="E3321" s="563" t="s">
        <v>19095</v>
      </c>
      <c r="F3321" s="563" t="s">
        <v>19096</v>
      </c>
      <c r="G3321" s="563" t="s">
        <v>19046</v>
      </c>
      <c r="H3321" s="563" t="s">
        <v>19097</v>
      </c>
      <c r="I3321" s="563" t="s">
        <v>26690</v>
      </c>
      <c r="J3321" s="563" t="s">
        <v>24001</v>
      </c>
      <c r="K3321" s="563" t="s">
        <v>24001</v>
      </c>
      <c r="L3321" s="563" t="s">
        <v>24001</v>
      </c>
      <c r="M3321" s="563" t="s">
        <v>24001</v>
      </c>
      <c r="N3321" s="563" t="s">
        <v>24001</v>
      </c>
      <c r="O3321" s="564" t="s">
        <v>24001</v>
      </c>
      <c r="P3321" s="564" t="s">
        <v>24001</v>
      </c>
      <c r="Q3321" s="564">
        <v>33148</v>
      </c>
      <c r="R3321" s="564"/>
      <c r="S3321" s="564" t="s">
        <v>31656</v>
      </c>
    </row>
    <row r="3322" spans="1:19" x14ac:dyDescent="0.35">
      <c r="A3322" s="559">
        <v>6162</v>
      </c>
      <c r="B3322" s="563" t="s">
        <v>484</v>
      </c>
      <c r="C3322" s="563" t="s">
        <v>15637</v>
      </c>
      <c r="D3322" s="563" t="s">
        <v>15655</v>
      </c>
      <c r="E3322" s="563" t="s">
        <v>15653</v>
      </c>
      <c r="F3322" s="563" t="s">
        <v>15654</v>
      </c>
      <c r="G3322" s="563" t="s">
        <v>15640</v>
      </c>
      <c r="H3322" s="563" t="s">
        <v>55</v>
      </c>
      <c r="I3322" s="563" t="s">
        <v>26690</v>
      </c>
      <c r="J3322" s="563" t="s">
        <v>24001</v>
      </c>
      <c r="K3322" s="563" t="s">
        <v>24001</v>
      </c>
      <c r="L3322" s="563" t="s">
        <v>24001</v>
      </c>
      <c r="M3322" s="563" t="s">
        <v>24001</v>
      </c>
      <c r="N3322" s="563" t="s">
        <v>24001</v>
      </c>
      <c r="O3322" s="564" t="s">
        <v>24001</v>
      </c>
      <c r="P3322" s="564" t="s">
        <v>24001</v>
      </c>
      <c r="Q3322" s="564">
        <v>33148</v>
      </c>
      <c r="R3322" s="564"/>
      <c r="S3322" s="564" t="s">
        <v>15655</v>
      </c>
    </row>
    <row r="3323" spans="1:19" x14ac:dyDescent="0.35">
      <c r="A3323" s="559">
        <v>270</v>
      </c>
      <c r="B3323" s="563" t="s">
        <v>484</v>
      </c>
      <c r="C3323" s="563" t="s">
        <v>19195</v>
      </c>
      <c r="D3323" s="563" t="s">
        <v>19673</v>
      </c>
      <c r="E3323" s="563" t="s">
        <v>19670</v>
      </c>
      <c r="F3323" s="563" t="s">
        <v>19671</v>
      </c>
      <c r="G3323" s="563" t="s">
        <v>19672</v>
      </c>
      <c r="H3323" s="563" t="s">
        <v>5117</v>
      </c>
      <c r="I3323" s="563" t="s">
        <v>26690</v>
      </c>
      <c r="J3323" s="563" t="s">
        <v>24001</v>
      </c>
      <c r="K3323" s="563" t="s">
        <v>24001</v>
      </c>
      <c r="L3323" s="563" t="s">
        <v>24001</v>
      </c>
      <c r="M3323" s="563" t="s">
        <v>24001</v>
      </c>
      <c r="N3323" s="563" t="s">
        <v>24001</v>
      </c>
      <c r="O3323" s="564" t="s">
        <v>24001</v>
      </c>
      <c r="P3323" s="564" t="s">
        <v>24001</v>
      </c>
      <c r="Q3323" s="564">
        <v>33148</v>
      </c>
      <c r="R3323" s="564"/>
      <c r="S3323" s="564" t="s">
        <v>31657</v>
      </c>
    </row>
    <row r="3324" spans="1:19" x14ac:dyDescent="0.35">
      <c r="A3324" s="562">
        <v>5510</v>
      </c>
      <c r="B3324" s="563" t="s">
        <v>484</v>
      </c>
      <c r="C3324" s="563" t="s">
        <v>28883</v>
      </c>
      <c r="D3324" s="563" t="s">
        <v>14390</v>
      </c>
      <c r="E3324" s="563" t="s">
        <v>24001</v>
      </c>
      <c r="F3324" s="563" t="s">
        <v>14387</v>
      </c>
      <c r="G3324" s="563" t="s">
        <v>14388</v>
      </c>
      <c r="H3324" s="563" t="s">
        <v>14389</v>
      </c>
      <c r="I3324" s="563" t="s">
        <v>26690</v>
      </c>
      <c r="J3324" s="563" t="s">
        <v>24001</v>
      </c>
      <c r="K3324" s="563" t="s">
        <v>24001</v>
      </c>
      <c r="L3324" s="563" t="s">
        <v>24001</v>
      </c>
      <c r="M3324" s="563" t="s">
        <v>24001</v>
      </c>
      <c r="N3324" s="563" t="s">
        <v>24001</v>
      </c>
      <c r="O3324" s="564" t="s">
        <v>24001</v>
      </c>
      <c r="P3324" s="564" t="s">
        <v>24001</v>
      </c>
      <c r="Q3324" s="564">
        <v>38635</v>
      </c>
      <c r="R3324" s="564"/>
      <c r="S3324" s="564" t="s">
        <v>31658</v>
      </c>
    </row>
    <row r="3325" spans="1:19" x14ac:dyDescent="0.35">
      <c r="A3325" s="559">
        <v>5511</v>
      </c>
      <c r="B3325" s="563" t="s">
        <v>484</v>
      </c>
      <c r="C3325" s="563" t="s">
        <v>28883</v>
      </c>
      <c r="D3325" s="563" t="s">
        <v>14393</v>
      </c>
      <c r="E3325" s="563" t="s">
        <v>14391</v>
      </c>
      <c r="F3325" s="563" t="s">
        <v>14392</v>
      </c>
      <c r="G3325" s="563" t="s">
        <v>14388</v>
      </c>
      <c r="H3325" s="563" t="s">
        <v>4740</v>
      </c>
      <c r="I3325" s="563" t="s">
        <v>26690</v>
      </c>
      <c r="J3325" s="563" t="s">
        <v>24001</v>
      </c>
      <c r="K3325" s="563" t="s">
        <v>62</v>
      </c>
      <c r="L3325" s="563" t="s">
        <v>27591</v>
      </c>
      <c r="M3325" s="563" t="s">
        <v>24001</v>
      </c>
      <c r="N3325" s="563" t="s">
        <v>24001</v>
      </c>
      <c r="O3325" s="564" t="s">
        <v>24001</v>
      </c>
      <c r="P3325" s="564" t="s">
        <v>24001</v>
      </c>
      <c r="Q3325" s="564">
        <v>33148</v>
      </c>
      <c r="R3325" s="564">
        <v>38383</v>
      </c>
      <c r="S3325" s="564" t="s">
        <v>31659</v>
      </c>
    </row>
    <row r="3326" spans="1:19" x14ac:dyDescent="0.35">
      <c r="A3326" s="559">
        <v>906</v>
      </c>
      <c r="B3326" s="563" t="s">
        <v>484</v>
      </c>
      <c r="C3326" s="563" t="s">
        <v>16621</v>
      </c>
      <c r="D3326" s="563" t="s">
        <v>16656</v>
      </c>
      <c r="E3326" s="563" t="s">
        <v>16653</v>
      </c>
      <c r="F3326" s="563" t="s">
        <v>16654</v>
      </c>
      <c r="G3326" s="563" t="s">
        <v>16655</v>
      </c>
      <c r="H3326" s="563" t="s">
        <v>55</v>
      </c>
      <c r="I3326" s="563" t="s">
        <v>26690</v>
      </c>
      <c r="J3326" s="563" t="s">
        <v>24001</v>
      </c>
      <c r="K3326" s="563" t="s">
        <v>24001</v>
      </c>
      <c r="L3326" s="563" t="s">
        <v>24001</v>
      </c>
      <c r="M3326" s="563" t="s">
        <v>24001</v>
      </c>
      <c r="N3326" s="563" t="s">
        <v>24001</v>
      </c>
      <c r="O3326" s="564" t="s">
        <v>24001</v>
      </c>
      <c r="P3326" s="564" t="s">
        <v>24001</v>
      </c>
      <c r="Q3326" s="564">
        <v>33148</v>
      </c>
      <c r="R3326" s="564"/>
      <c r="S3326" s="564" t="s">
        <v>16656</v>
      </c>
    </row>
    <row r="3327" spans="1:19" x14ac:dyDescent="0.35">
      <c r="A3327" s="562">
        <v>907</v>
      </c>
      <c r="B3327" s="563" t="s">
        <v>484</v>
      </c>
      <c r="C3327" s="563" t="s">
        <v>16621</v>
      </c>
      <c r="D3327" s="563" t="s">
        <v>16659</v>
      </c>
      <c r="E3327" s="563" t="s">
        <v>16657</v>
      </c>
      <c r="F3327" s="563" t="s">
        <v>16658</v>
      </c>
      <c r="G3327" s="563" t="s">
        <v>16655</v>
      </c>
      <c r="H3327" s="563" t="s">
        <v>1351</v>
      </c>
      <c r="I3327" s="563" t="s">
        <v>26690</v>
      </c>
      <c r="J3327" s="563" t="s">
        <v>24001</v>
      </c>
      <c r="K3327" s="563" t="s">
        <v>24001</v>
      </c>
      <c r="L3327" s="563" t="s">
        <v>24001</v>
      </c>
      <c r="M3327" s="563" t="s">
        <v>24001</v>
      </c>
      <c r="N3327" s="563" t="s">
        <v>24001</v>
      </c>
      <c r="O3327" s="564" t="s">
        <v>24001</v>
      </c>
      <c r="P3327" s="564" t="s">
        <v>24001</v>
      </c>
      <c r="Q3327" s="564">
        <v>33148</v>
      </c>
      <c r="R3327" s="564"/>
      <c r="S3327" s="564" t="s">
        <v>31660</v>
      </c>
    </row>
    <row r="3328" spans="1:19" x14ac:dyDescent="0.35">
      <c r="A3328" s="559">
        <v>271</v>
      </c>
      <c r="B3328" s="563" t="s">
        <v>484</v>
      </c>
      <c r="C3328" s="563" t="s">
        <v>19195</v>
      </c>
      <c r="D3328" s="563" t="s">
        <v>19677</v>
      </c>
      <c r="E3328" s="563" t="s">
        <v>19674</v>
      </c>
      <c r="F3328" s="563" t="s">
        <v>19675</v>
      </c>
      <c r="G3328" s="563" t="s">
        <v>19676</v>
      </c>
      <c r="H3328" s="563" t="s">
        <v>438</v>
      </c>
      <c r="I3328" s="563" t="s">
        <v>26690</v>
      </c>
      <c r="J3328" s="563" t="s">
        <v>24001</v>
      </c>
      <c r="K3328" s="563" t="s">
        <v>24001</v>
      </c>
      <c r="L3328" s="563" t="s">
        <v>24001</v>
      </c>
      <c r="M3328" s="563" t="s">
        <v>24001</v>
      </c>
      <c r="N3328" s="563" t="s">
        <v>24001</v>
      </c>
      <c r="O3328" s="564" t="s">
        <v>24001</v>
      </c>
      <c r="P3328" s="564" t="s">
        <v>24001</v>
      </c>
      <c r="Q3328" s="564">
        <v>33148</v>
      </c>
      <c r="R3328" s="564">
        <v>34103</v>
      </c>
      <c r="S3328" s="564" t="s">
        <v>31661</v>
      </c>
    </row>
    <row r="3329" spans="1:19" x14ac:dyDescent="0.35">
      <c r="A3329" s="559">
        <v>1245</v>
      </c>
      <c r="B3329" s="563" t="s">
        <v>484</v>
      </c>
      <c r="C3329" s="563" t="s">
        <v>28929</v>
      </c>
      <c r="D3329" s="563" t="s">
        <v>17846</v>
      </c>
      <c r="E3329" s="563" t="s">
        <v>17842</v>
      </c>
      <c r="F3329" s="563" t="s">
        <v>17843</v>
      </c>
      <c r="G3329" s="563" t="s">
        <v>17844</v>
      </c>
      <c r="H3329" s="563" t="s">
        <v>17845</v>
      </c>
      <c r="I3329" s="563" t="s">
        <v>26690</v>
      </c>
      <c r="J3329" s="563" t="s">
        <v>24001</v>
      </c>
      <c r="K3329" s="563" t="s">
        <v>24001</v>
      </c>
      <c r="L3329" s="563" t="s">
        <v>24001</v>
      </c>
      <c r="M3329" s="563" t="s">
        <v>24001</v>
      </c>
      <c r="N3329" s="563" t="s">
        <v>24001</v>
      </c>
      <c r="O3329" s="564" t="s">
        <v>24001</v>
      </c>
      <c r="P3329" s="564" t="s">
        <v>24001</v>
      </c>
      <c r="Q3329" s="564">
        <v>33148</v>
      </c>
      <c r="R3329" s="564"/>
      <c r="S3329" s="564" t="s">
        <v>31662</v>
      </c>
    </row>
    <row r="3330" spans="1:19" x14ac:dyDescent="0.35">
      <c r="A3330" s="562">
        <v>3591</v>
      </c>
      <c r="B3330" s="563" t="s">
        <v>484</v>
      </c>
      <c r="C3330" s="563" t="s">
        <v>1037</v>
      </c>
      <c r="D3330" s="563" t="s">
        <v>1085</v>
      </c>
      <c r="E3330" s="563" t="s">
        <v>1081</v>
      </c>
      <c r="F3330" s="563" t="s">
        <v>1082</v>
      </c>
      <c r="G3330" s="563" t="s">
        <v>1083</v>
      </c>
      <c r="H3330" s="563" t="s">
        <v>1084</v>
      </c>
      <c r="I3330" s="563" t="s">
        <v>26690</v>
      </c>
      <c r="J3330" s="563" t="s">
        <v>24001</v>
      </c>
      <c r="K3330" s="563" t="s">
        <v>24001</v>
      </c>
      <c r="L3330" s="563" t="s">
        <v>24001</v>
      </c>
      <c r="M3330" s="563" t="s">
        <v>24001</v>
      </c>
      <c r="N3330" s="563" t="s">
        <v>24001</v>
      </c>
      <c r="O3330" s="564" t="s">
        <v>24001</v>
      </c>
      <c r="P3330" s="564" t="s">
        <v>24001</v>
      </c>
      <c r="Q3330" s="564">
        <v>33148</v>
      </c>
      <c r="R3330" s="564"/>
      <c r="S3330" s="564" t="s">
        <v>31663</v>
      </c>
    </row>
    <row r="3331" spans="1:19" x14ac:dyDescent="0.35">
      <c r="A3331" s="559">
        <v>3592</v>
      </c>
      <c r="B3331" s="563" t="s">
        <v>484</v>
      </c>
      <c r="C3331" s="563" t="s">
        <v>1037</v>
      </c>
      <c r="D3331" s="563" t="s">
        <v>1088</v>
      </c>
      <c r="E3331" s="563" t="s">
        <v>24001</v>
      </c>
      <c r="F3331" s="563" t="s">
        <v>1086</v>
      </c>
      <c r="G3331" s="563" t="s">
        <v>1083</v>
      </c>
      <c r="H3331" s="563" t="s">
        <v>1087</v>
      </c>
      <c r="I3331" s="563" t="s">
        <v>26690</v>
      </c>
      <c r="J3331" s="563" t="s">
        <v>24001</v>
      </c>
      <c r="K3331" s="563" t="s">
        <v>50</v>
      </c>
      <c r="L3331" s="563" t="s">
        <v>24001</v>
      </c>
      <c r="M3331" s="563" t="s">
        <v>24001</v>
      </c>
      <c r="N3331" s="563" t="s">
        <v>24001</v>
      </c>
      <c r="O3331" s="564" t="s">
        <v>24001</v>
      </c>
      <c r="P3331" s="564" t="s">
        <v>24001</v>
      </c>
      <c r="Q3331" s="564">
        <v>33148</v>
      </c>
      <c r="R3331" s="564"/>
      <c r="S3331" s="564" t="s">
        <v>31664</v>
      </c>
    </row>
    <row r="3332" spans="1:19" x14ac:dyDescent="0.35">
      <c r="A3332" s="559">
        <v>3593</v>
      </c>
      <c r="B3332" s="563" t="s">
        <v>484</v>
      </c>
      <c r="C3332" s="563" t="s">
        <v>1037</v>
      </c>
      <c r="D3332" s="563" t="s">
        <v>1091</v>
      </c>
      <c r="E3332" s="563" t="s">
        <v>1089</v>
      </c>
      <c r="F3332" s="563" t="s">
        <v>1090</v>
      </c>
      <c r="G3332" s="563" t="s">
        <v>1083</v>
      </c>
      <c r="H3332" s="563" t="s">
        <v>55</v>
      </c>
      <c r="I3332" s="563" t="s">
        <v>26690</v>
      </c>
      <c r="J3332" s="563" t="s">
        <v>24001</v>
      </c>
      <c r="K3332" s="563" t="s">
        <v>24001</v>
      </c>
      <c r="L3332" s="563" t="s">
        <v>24001</v>
      </c>
      <c r="M3332" s="563" t="s">
        <v>24001</v>
      </c>
      <c r="N3332" s="563" t="s">
        <v>24001</v>
      </c>
      <c r="O3332" s="564" t="s">
        <v>24001</v>
      </c>
      <c r="P3332" s="564" t="s">
        <v>24001</v>
      </c>
      <c r="Q3332" s="564">
        <v>33148</v>
      </c>
      <c r="R3332" s="564"/>
      <c r="S3332" s="564" t="s">
        <v>1091</v>
      </c>
    </row>
    <row r="3333" spans="1:19" x14ac:dyDescent="0.35">
      <c r="A3333" s="562">
        <v>5512</v>
      </c>
      <c r="B3333" s="563" t="s">
        <v>484</v>
      </c>
      <c r="C3333" s="563" t="s">
        <v>28883</v>
      </c>
      <c r="D3333" s="563" t="s">
        <v>14398</v>
      </c>
      <c r="E3333" s="563" t="s">
        <v>14394</v>
      </c>
      <c r="F3333" s="563" t="s">
        <v>14395</v>
      </c>
      <c r="G3333" s="563" t="s">
        <v>14396</v>
      </c>
      <c r="H3333" s="563" t="s">
        <v>14397</v>
      </c>
      <c r="I3333" s="563" t="s">
        <v>26690</v>
      </c>
      <c r="J3333" s="563" t="s">
        <v>24001</v>
      </c>
      <c r="K3333" s="563" t="s">
        <v>24001</v>
      </c>
      <c r="L3333" s="563" t="s">
        <v>24001</v>
      </c>
      <c r="M3333" s="563" t="s">
        <v>24001</v>
      </c>
      <c r="N3333" s="563" t="s">
        <v>24001</v>
      </c>
      <c r="O3333" s="564" t="s">
        <v>24001</v>
      </c>
      <c r="P3333" s="564" t="s">
        <v>24001</v>
      </c>
      <c r="Q3333" s="564">
        <v>33148</v>
      </c>
      <c r="R3333" s="564"/>
      <c r="S3333" s="564" t="s">
        <v>31665</v>
      </c>
    </row>
    <row r="3334" spans="1:19" x14ac:dyDescent="0.35">
      <c r="A3334" s="559">
        <v>5513</v>
      </c>
      <c r="B3334" s="563" t="s">
        <v>484</v>
      </c>
      <c r="C3334" s="563" t="s">
        <v>28883</v>
      </c>
      <c r="D3334" s="563" t="s">
        <v>14402</v>
      </c>
      <c r="E3334" s="563" t="s">
        <v>14399</v>
      </c>
      <c r="F3334" s="563" t="s">
        <v>14400</v>
      </c>
      <c r="G3334" s="563" t="s">
        <v>14396</v>
      </c>
      <c r="H3334" s="563" t="s">
        <v>14401</v>
      </c>
      <c r="I3334" s="563" t="s">
        <v>26690</v>
      </c>
      <c r="J3334" s="563" t="s">
        <v>24001</v>
      </c>
      <c r="K3334" s="563" t="s">
        <v>50</v>
      </c>
      <c r="L3334" s="563" t="s">
        <v>27734</v>
      </c>
      <c r="M3334" s="563" t="s">
        <v>24001</v>
      </c>
      <c r="N3334" s="563" t="s">
        <v>24001</v>
      </c>
      <c r="O3334" s="564" t="s">
        <v>24001</v>
      </c>
      <c r="P3334" s="564" t="s">
        <v>24001</v>
      </c>
      <c r="Q3334" s="564">
        <v>33148</v>
      </c>
      <c r="R3334" s="564"/>
      <c r="S3334" s="564" t="s">
        <v>31666</v>
      </c>
    </row>
    <row r="3335" spans="1:19" x14ac:dyDescent="0.35">
      <c r="A3335" s="559">
        <v>5514</v>
      </c>
      <c r="B3335" s="563" t="s">
        <v>484</v>
      </c>
      <c r="C3335" s="563" t="s">
        <v>28883</v>
      </c>
      <c r="D3335" s="563" t="s">
        <v>14406</v>
      </c>
      <c r="E3335" s="563" t="s">
        <v>14403</v>
      </c>
      <c r="F3335" s="563" t="s">
        <v>14404</v>
      </c>
      <c r="G3335" s="563" t="s">
        <v>14396</v>
      </c>
      <c r="H3335" s="563" t="s">
        <v>14405</v>
      </c>
      <c r="I3335" s="563" t="s">
        <v>26690</v>
      </c>
      <c r="J3335" s="563" t="s">
        <v>24001</v>
      </c>
      <c r="K3335" s="563" t="s">
        <v>154</v>
      </c>
      <c r="L3335" s="563" t="s">
        <v>27660</v>
      </c>
      <c r="M3335" s="563" t="s">
        <v>24001</v>
      </c>
      <c r="N3335" s="563" t="s">
        <v>24001</v>
      </c>
      <c r="O3335" s="564" t="s">
        <v>24001</v>
      </c>
      <c r="P3335" s="564" t="s">
        <v>24001</v>
      </c>
      <c r="Q3335" s="564">
        <v>38268</v>
      </c>
      <c r="R3335" s="564"/>
      <c r="S3335" s="564" t="s">
        <v>31667</v>
      </c>
    </row>
    <row r="3336" spans="1:19" x14ac:dyDescent="0.35">
      <c r="A3336" s="562">
        <v>5515</v>
      </c>
      <c r="B3336" s="563" t="s">
        <v>484</v>
      </c>
      <c r="C3336" s="563" t="s">
        <v>28883</v>
      </c>
      <c r="D3336" s="563" t="s">
        <v>14409</v>
      </c>
      <c r="E3336" s="563" t="s">
        <v>14407</v>
      </c>
      <c r="F3336" s="563" t="s">
        <v>14408</v>
      </c>
      <c r="G3336" s="563" t="s">
        <v>14396</v>
      </c>
      <c r="H3336" s="563" t="s">
        <v>1277</v>
      </c>
      <c r="I3336" s="563" t="s">
        <v>26690</v>
      </c>
      <c r="J3336" s="563" t="s">
        <v>24001</v>
      </c>
      <c r="K3336" s="563" t="s">
        <v>62</v>
      </c>
      <c r="L3336" s="563" t="s">
        <v>24001</v>
      </c>
      <c r="M3336" s="563" t="s">
        <v>24001</v>
      </c>
      <c r="N3336" s="563" t="s">
        <v>24001</v>
      </c>
      <c r="O3336" s="564" t="s">
        <v>24001</v>
      </c>
      <c r="P3336" s="564" t="s">
        <v>24001</v>
      </c>
      <c r="Q3336" s="564">
        <v>38268</v>
      </c>
      <c r="R3336" s="564"/>
      <c r="S3336" s="564" t="s">
        <v>31668</v>
      </c>
    </row>
    <row r="3337" spans="1:19" x14ac:dyDescent="0.35">
      <c r="A3337" s="559">
        <v>5516</v>
      </c>
      <c r="B3337" s="563" t="s">
        <v>484</v>
      </c>
      <c r="C3337" s="563" t="s">
        <v>28883</v>
      </c>
      <c r="D3337" s="563" t="s">
        <v>14413</v>
      </c>
      <c r="E3337" s="563" t="s">
        <v>14410</v>
      </c>
      <c r="F3337" s="563" t="s">
        <v>14411</v>
      </c>
      <c r="G3337" s="563" t="s">
        <v>14396</v>
      </c>
      <c r="H3337" s="563" t="s">
        <v>14412</v>
      </c>
      <c r="I3337" s="563" t="s">
        <v>26690</v>
      </c>
      <c r="J3337" s="563" t="s">
        <v>24001</v>
      </c>
      <c r="K3337" s="563" t="s">
        <v>62</v>
      </c>
      <c r="L3337" s="563" t="s">
        <v>27591</v>
      </c>
      <c r="M3337" s="563" t="s">
        <v>24001</v>
      </c>
      <c r="N3337" s="563" t="s">
        <v>24001</v>
      </c>
      <c r="O3337" s="564" t="s">
        <v>24001</v>
      </c>
      <c r="P3337" s="564" t="s">
        <v>24001</v>
      </c>
      <c r="Q3337" s="564">
        <v>38268</v>
      </c>
      <c r="R3337" s="564"/>
      <c r="S3337" s="564" t="s">
        <v>31669</v>
      </c>
    </row>
    <row r="3338" spans="1:19" x14ac:dyDescent="0.35">
      <c r="A3338" s="559">
        <v>5517</v>
      </c>
      <c r="B3338" s="563" t="s">
        <v>484</v>
      </c>
      <c r="C3338" s="563" t="s">
        <v>28883</v>
      </c>
      <c r="D3338" s="563" t="s">
        <v>14416</v>
      </c>
      <c r="E3338" s="563" t="s">
        <v>14414</v>
      </c>
      <c r="F3338" s="563" t="s">
        <v>14415</v>
      </c>
      <c r="G3338" s="563" t="s">
        <v>14396</v>
      </c>
      <c r="H3338" s="563" t="s">
        <v>55</v>
      </c>
      <c r="I3338" s="563" t="s">
        <v>26690</v>
      </c>
      <c r="J3338" s="563" t="s">
        <v>24001</v>
      </c>
      <c r="K3338" s="563" t="s">
        <v>24001</v>
      </c>
      <c r="L3338" s="563" t="s">
        <v>24001</v>
      </c>
      <c r="M3338" s="563" t="s">
        <v>24001</v>
      </c>
      <c r="N3338" s="563" t="s">
        <v>24001</v>
      </c>
      <c r="O3338" s="564" t="s">
        <v>24001</v>
      </c>
      <c r="P3338" s="564" t="s">
        <v>24001</v>
      </c>
      <c r="Q3338" s="564">
        <v>33148</v>
      </c>
      <c r="R3338" s="564"/>
      <c r="S3338" s="564" t="s">
        <v>14416</v>
      </c>
    </row>
    <row r="3339" spans="1:19" x14ac:dyDescent="0.35">
      <c r="A3339" s="562">
        <v>5518</v>
      </c>
      <c r="B3339" s="563" t="s">
        <v>484</v>
      </c>
      <c r="C3339" s="563" t="s">
        <v>28883</v>
      </c>
      <c r="D3339" s="563" t="s">
        <v>14420</v>
      </c>
      <c r="E3339" s="563" t="s">
        <v>14417</v>
      </c>
      <c r="F3339" s="563" t="s">
        <v>14418</v>
      </c>
      <c r="G3339" s="563" t="s">
        <v>14396</v>
      </c>
      <c r="H3339" s="563" t="s">
        <v>14419</v>
      </c>
      <c r="I3339" s="563" t="s">
        <v>27390</v>
      </c>
      <c r="J3339" s="563" t="s">
        <v>24001</v>
      </c>
      <c r="K3339" s="563" t="s">
        <v>24001</v>
      </c>
      <c r="L3339" s="563" t="s">
        <v>24001</v>
      </c>
      <c r="M3339" s="563" t="s">
        <v>24001</v>
      </c>
      <c r="N3339" s="563" t="s">
        <v>24001</v>
      </c>
      <c r="O3339" s="564" t="s">
        <v>24001</v>
      </c>
      <c r="P3339" s="564" t="s">
        <v>24001</v>
      </c>
      <c r="Q3339" s="564">
        <v>33148</v>
      </c>
      <c r="R3339" s="564">
        <v>38384</v>
      </c>
      <c r="S3339" s="564" t="s">
        <v>31670</v>
      </c>
    </row>
    <row r="3340" spans="1:19" x14ac:dyDescent="0.35">
      <c r="A3340" s="559">
        <v>5519</v>
      </c>
      <c r="B3340" s="563" t="s">
        <v>484</v>
      </c>
      <c r="C3340" s="563" t="s">
        <v>28883</v>
      </c>
      <c r="D3340" s="563" t="s">
        <v>14424</v>
      </c>
      <c r="E3340" s="563" t="s">
        <v>14421</v>
      </c>
      <c r="F3340" s="563" t="s">
        <v>14422</v>
      </c>
      <c r="G3340" s="563" t="s">
        <v>14396</v>
      </c>
      <c r="H3340" s="563" t="s">
        <v>14423</v>
      </c>
      <c r="I3340" s="563" t="s">
        <v>26690</v>
      </c>
      <c r="J3340" s="563" t="s">
        <v>24001</v>
      </c>
      <c r="K3340" s="563" t="s">
        <v>62</v>
      </c>
      <c r="L3340" s="563" t="s">
        <v>24001</v>
      </c>
      <c r="M3340" s="563" t="s">
        <v>24001</v>
      </c>
      <c r="N3340" s="563" t="s">
        <v>24001</v>
      </c>
      <c r="O3340" s="564" t="s">
        <v>24001</v>
      </c>
      <c r="P3340" s="564" t="s">
        <v>24001</v>
      </c>
      <c r="Q3340" s="564">
        <v>33148</v>
      </c>
      <c r="R3340" s="564"/>
      <c r="S3340" s="564" t="s">
        <v>31671</v>
      </c>
    </row>
    <row r="3341" spans="1:19" x14ac:dyDescent="0.35">
      <c r="A3341" s="559">
        <v>5520</v>
      </c>
      <c r="B3341" s="563" t="s">
        <v>484</v>
      </c>
      <c r="C3341" s="563" t="s">
        <v>28883</v>
      </c>
      <c r="D3341" s="563" t="s">
        <v>14428</v>
      </c>
      <c r="E3341" s="563" t="s">
        <v>14425</v>
      </c>
      <c r="F3341" s="563" t="s">
        <v>14426</v>
      </c>
      <c r="G3341" s="563" t="s">
        <v>14396</v>
      </c>
      <c r="H3341" s="563" t="s">
        <v>14427</v>
      </c>
      <c r="I3341" s="563" t="s">
        <v>26690</v>
      </c>
      <c r="J3341" s="563" t="s">
        <v>24001</v>
      </c>
      <c r="K3341" s="563" t="s">
        <v>24001</v>
      </c>
      <c r="L3341" s="563" t="s">
        <v>24001</v>
      </c>
      <c r="M3341" s="563" t="s">
        <v>24001</v>
      </c>
      <c r="N3341" s="563" t="s">
        <v>24001</v>
      </c>
      <c r="O3341" s="564" t="s">
        <v>24001</v>
      </c>
      <c r="P3341" s="564" t="s">
        <v>24001</v>
      </c>
      <c r="Q3341" s="564">
        <v>33148</v>
      </c>
      <c r="R3341" s="564"/>
      <c r="S3341" s="564" t="s">
        <v>31672</v>
      </c>
    </row>
    <row r="3342" spans="1:19" x14ac:dyDescent="0.35">
      <c r="A3342" s="562">
        <v>5521</v>
      </c>
      <c r="B3342" s="563" t="s">
        <v>484</v>
      </c>
      <c r="C3342" s="563" t="s">
        <v>28883</v>
      </c>
      <c r="D3342" s="563" t="s">
        <v>14432</v>
      </c>
      <c r="E3342" s="563" t="s">
        <v>14429</v>
      </c>
      <c r="F3342" s="563" t="s">
        <v>14430</v>
      </c>
      <c r="G3342" s="563" t="s">
        <v>14396</v>
      </c>
      <c r="H3342" s="563" t="s">
        <v>14431</v>
      </c>
      <c r="I3342" s="563" t="s">
        <v>26690</v>
      </c>
      <c r="J3342" s="563" t="s">
        <v>24001</v>
      </c>
      <c r="K3342" s="563" t="s">
        <v>24001</v>
      </c>
      <c r="L3342" s="563" t="s">
        <v>24001</v>
      </c>
      <c r="M3342" s="563" t="s">
        <v>24001</v>
      </c>
      <c r="N3342" s="563" t="s">
        <v>24001</v>
      </c>
      <c r="O3342" s="564" t="s">
        <v>24001</v>
      </c>
      <c r="P3342" s="564" t="s">
        <v>24001</v>
      </c>
      <c r="Q3342" s="564">
        <v>33148</v>
      </c>
      <c r="R3342" s="564"/>
      <c r="S3342" s="564" t="s">
        <v>31673</v>
      </c>
    </row>
    <row r="3343" spans="1:19" x14ac:dyDescent="0.35">
      <c r="A3343" s="559">
        <v>2123</v>
      </c>
      <c r="B3343" s="563" t="s">
        <v>484</v>
      </c>
      <c r="C3343" s="563" t="s">
        <v>28698</v>
      </c>
      <c r="D3343" s="563" t="s">
        <v>6008</v>
      </c>
      <c r="E3343" s="563" t="s">
        <v>6005</v>
      </c>
      <c r="F3343" s="563" t="s">
        <v>6006</v>
      </c>
      <c r="G3343" s="563" t="s">
        <v>6007</v>
      </c>
      <c r="H3343" s="563" t="s">
        <v>280</v>
      </c>
      <c r="I3343" s="563" t="s">
        <v>26690</v>
      </c>
      <c r="J3343" s="563" t="s">
        <v>24001</v>
      </c>
      <c r="K3343" s="563" t="s">
        <v>24001</v>
      </c>
      <c r="L3343" s="563" t="s">
        <v>24001</v>
      </c>
      <c r="M3343" s="563" t="s">
        <v>24001</v>
      </c>
      <c r="N3343" s="563" t="s">
        <v>24001</v>
      </c>
      <c r="O3343" s="564" t="s">
        <v>24001</v>
      </c>
      <c r="P3343" s="564" t="s">
        <v>24001</v>
      </c>
      <c r="Q3343" s="564">
        <v>33148</v>
      </c>
      <c r="R3343" s="564">
        <v>40686.748124999998</v>
      </c>
      <c r="S3343" s="564" t="s">
        <v>31674</v>
      </c>
    </row>
    <row r="3344" spans="1:19" x14ac:dyDescent="0.35">
      <c r="A3344" s="559">
        <v>2124</v>
      </c>
      <c r="B3344" s="563" t="s">
        <v>484</v>
      </c>
      <c r="C3344" s="563" t="s">
        <v>28698</v>
      </c>
      <c r="D3344" s="563" t="s">
        <v>6010</v>
      </c>
      <c r="E3344" s="563" t="s">
        <v>24001</v>
      </c>
      <c r="F3344" s="563" t="s">
        <v>6009</v>
      </c>
      <c r="G3344" s="563" t="s">
        <v>6007</v>
      </c>
      <c r="H3344" s="563" t="s">
        <v>55</v>
      </c>
      <c r="I3344" s="563" t="s">
        <v>26690</v>
      </c>
      <c r="J3344" s="563" t="s">
        <v>24001</v>
      </c>
      <c r="K3344" s="563" t="s">
        <v>24001</v>
      </c>
      <c r="L3344" s="563" t="s">
        <v>24001</v>
      </c>
      <c r="M3344" s="563" t="s">
        <v>24001</v>
      </c>
      <c r="N3344" s="563" t="s">
        <v>24001</v>
      </c>
      <c r="O3344" s="564" t="s">
        <v>24001</v>
      </c>
      <c r="P3344" s="564" t="s">
        <v>24001</v>
      </c>
      <c r="Q3344" s="564">
        <v>33148</v>
      </c>
      <c r="R3344" s="564"/>
      <c r="S3344" s="564" t="s">
        <v>6010</v>
      </c>
    </row>
    <row r="3345" spans="1:19" x14ac:dyDescent="0.35">
      <c r="A3345" s="562">
        <v>3075</v>
      </c>
      <c r="B3345" s="563" t="s">
        <v>484</v>
      </c>
      <c r="C3345" s="563" t="s">
        <v>8880</v>
      </c>
      <c r="D3345" s="563" t="s">
        <v>9469</v>
      </c>
      <c r="E3345" s="563" t="s">
        <v>9465</v>
      </c>
      <c r="F3345" s="563" t="s">
        <v>9466</v>
      </c>
      <c r="G3345" s="563" t="s">
        <v>9467</v>
      </c>
      <c r="H3345" s="563" t="s">
        <v>9468</v>
      </c>
      <c r="I3345" s="563" t="s">
        <v>26690</v>
      </c>
      <c r="J3345" s="563" t="s">
        <v>24001</v>
      </c>
      <c r="K3345" s="563" t="s">
        <v>24001</v>
      </c>
      <c r="L3345" s="563" t="s">
        <v>24001</v>
      </c>
      <c r="M3345" s="563" t="s">
        <v>24001</v>
      </c>
      <c r="N3345" s="563" t="s">
        <v>24001</v>
      </c>
      <c r="O3345" s="564" t="s">
        <v>24001</v>
      </c>
      <c r="P3345" s="564" t="s">
        <v>24001</v>
      </c>
      <c r="Q3345" s="564">
        <v>33148</v>
      </c>
      <c r="R3345" s="564"/>
      <c r="S3345" s="564" t="s">
        <v>31675</v>
      </c>
    </row>
    <row r="3346" spans="1:19" x14ac:dyDescent="0.35">
      <c r="A3346" s="559">
        <v>3076</v>
      </c>
      <c r="B3346" s="563" t="s">
        <v>484</v>
      </c>
      <c r="C3346" s="563" t="s">
        <v>8880</v>
      </c>
      <c r="D3346" s="563" t="s">
        <v>9473</v>
      </c>
      <c r="E3346" s="563" t="s">
        <v>9470</v>
      </c>
      <c r="F3346" s="563" t="s">
        <v>9471</v>
      </c>
      <c r="G3346" s="563" t="s">
        <v>9467</v>
      </c>
      <c r="H3346" s="563" t="s">
        <v>9472</v>
      </c>
      <c r="I3346" s="563" t="s">
        <v>26690</v>
      </c>
      <c r="J3346" s="563" t="s">
        <v>24001</v>
      </c>
      <c r="K3346" s="563" t="s">
        <v>24001</v>
      </c>
      <c r="L3346" s="563" t="s">
        <v>24001</v>
      </c>
      <c r="M3346" s="563" t="s">
        <v>24001</v>
      </c>
      <c r="N3346" s="563" t="s">
        <v>24001</v>
      </c>
      <c r="O3346" s="564" t="s">
        <v>24001</v>
      </c>
      <c r="P3346" s="564" t="s">
        <v>24001</v>
      </c>
      <c r="Q3346" s="564">
        <v>33148</v>
      </c>
      <c r="R3346" s="564"/>
      <c r="S3346" s="564" t="s">
        <v>34372</v>
      </c>
    </row>
    <row r="3347" spans="1:19" x14ac:dyDescent="0.35">
      <c r="A3347" s="559">
        <v>3077</v>
      </c>
      <c r="B3347" s="563" t="s">
        <v>484</v>
      </c>
      <c r="C3347" s="563" t="s">
        <v>8880</v>
      </c>
      <c r="D3347" s="563" t="s">
        <v>9476</v>
      </c>
      <c r="E3347" s="563" t="s">
        <v>24001</v>
      </c>
      <c r="F3347" s="563" t="s">
        <v>9474</v>
      </c>
      <c r="G3347" s="563" t="s">
        <v>9467</v>
      </c>
      <c r="H3347" s="563" t="s">
        <v>9475</v>
      </c>
      <c r="I3347" s="563" t="s">
        <v>26690</v>
      </c>
      <c r="J3347" s="563" t="s">
        <v>24001</v>
      </c>
      <c r="K3347" s="563" t="s">
        <v>24001</v>
      </c>
      <c r="L3347" s="563" t="s">
        <v>24001</v>
      </c>
      <c r="M3347" s="563" t="s">
        <v>24001</v>
      </c>
      <c r="N3347" s="563" t="s">
        <v>24001</v>
      </c>
      <c r="O3347" s="564" t="s">
        <v>24001</v>
      </c>
      <c r="P3347" s="564" t="s">
        <v>24001</v>
      </c>
      <c r="Q3347" s="564">
        <v>33148</v>
      </c>
      <c r="R3347" s="564"/>
      <c r="S3347" s="564" t="s">
        <v>31676</v>
      </c>
    </row>
    <row r="3348" spans="1:19" x14ac:dyDescent="0.35">
      <c r="A3348" s="562">
        <v>3078</v>
      </c>
      <c r="B3348" s="563" t="s">
        <v>484</v>
      </c>
      <c r="C3348" s="563" t="s">
        <v>8880</v>
      </c>
      <c r="D3348" s="563" t="s">
        <v>9479</v>
      </c>
      <c r="E3348" s="563" t="s">
        <v>9477</v>
      </c>
      <c r="F3348" s="563" t="s">
        <v>9478</v>
      </c>
      <c r="G3348" s="563" t="s">
        <v>9467</v>
      </c>
      <c r="H3348" s="563" t="s">
        <v>3619</v>
      </c>
      <c r="I3348" s="563" t="s">
        <v>26690</v>
      </c>
      <c r="J3348" s="563" t="s">
        <v>109</v>
      </c>
      <c r="K3348" s="563" t="s">
        <v>24001</v>
      </c>
      <c r="L3348" s="563" t="s">
        <v>24001</v>
      </c>
      <c r="M3348" s="563" t="s">
        <v>24001</v>
      </c>
      <c r="N3348" s="563" t="s">
        <v>24001</v>
      </c>
      <c r="O3348" s="564" t="s">
        <v>24001</v>
      </c>
      <c r="P3348" s="564" t="s">
        <v>24001</v>
      </c>
      <c r="Q3348" s="564">
        <v>41346</v>
      </c>
      <c r="R3348" s="564"/>
      <c r="S3348" s="564" t="s">
        <v>31677</v>
      </c>
    </row>
    <row r="3349" spans="1:19" x14ac:dyDescent="0.35">
      <c r="A3349" s="559">
        <v>3079</v>
      </c>
      <c r="B3349" s="563" t="s">
        <v>484</v>
      </c>
      <c r="C3349" s="563" t="s">
        <v>8880</v>
      </c>
      <c r="D3349" s="563" t="s">
        <v>9483</v>
      </c>
      <c r="E3349" s="563" t="s">
        <v>9480</v>
      </c>
      <c r="F3349" s="563" t="s">
        <v>9481</v>
      </c>
      <c r="G3349" s="563" t="s">
        <v>9467</v>
      </c>
      <c r="H3349" s="563" t="s">
        <v>9482</v>
      </c>
      <c r="I3349" s="563" t="s">
        <v>26690</v>
      </c>
      <c r="J3349" s="563" t="s">
        <v>109</v>
      </c>
      <c r="K3349" s="563" t="s">
        <v>24001</v>
      </c>
      <c r="L3349" s="563" t="s">
        <v>24001</v>
      </c>
      <c r="M3349" s="563" t="s">
        <v>24001</v>
      </c>
      <c r="N3349" s="563" t="s">
        <v>24001</v>
      </c>
      <c r="O3349" s="564" t="s">
        <v>24001</v>
      </c>
      <c r="P3349" s="564" t="s">
        <v>26697</v>
      </c>
      <c r="Q3349" s="564">
        <v>33148</v>
      </c>
      <c r="R3349" s="564"/>
      <c r="S3349" s="564" t="s">
        <v>31678</v>
      </c>
    </row>
    <row r="3350" spans="1:19" x14ac:dyDescent="0.35">
      <c r="A3350" s="559">
        <v>3080</v>
      </c>
      <c r="B3350" s="563" t="s">
        <v>484</v>
      </c>
      <c r="C3350" s="563" t="s">
        <v>8880</v>
      </c>
      <c r="D3350" s="563" t="s">
        <v>9487</v>
      </c>
      <c r="E3350" s="563" t="s">
        <v>9484</v>
      </c>
      <c r="F3350" s="563" t="s">
        <v>9485</v>
      </c>
      <c r="G3350" s="563" t="s">
        <v>9467</v>
      </c>
      <c r="H3350" s="563" t="s">
        <v>9486</v>
      </c>
      <c r="I3350" s="563" t="s">
        <v>26690</v>
      </c>
      <c r="J3350" s="563" t="s">
        <v>24001</v>
      </c>
      <c r="K3350" s="563" t="s">
        <v>24001</v>
      </c>
      <c r="L3350" s="563" t="s">
        <v>24001</v>
      </c>
      <c r="M3350" s="563" t="s">
        <v>24001</v>
      </c>
      <c r="N3350" s="563" t="s">
        <v>24001</v>
      </c>
      <c r="O3350" s="564" t="s">
        <v>24001</v>
      </c>
      <c r="P3350" s="564" t="s">
        <v>24001</v>
      </c>
      <c r="Q3350" s="564">
        <v>33148</v>
      </c>
      <c r="R3350" s="564"/>
      <c r="S3350" s="564" t="s">
        <v>31679</v>
      </c>
    </row>
    <row r="3351" spans="1:19" x14ac:dyDescent="0.35">
      <c r="A3351" s="562">
        <v>3081</v>
      </c>
      <c r="B3351" s="563" t="s">
        <v>484</v>
      </c>
      <c r="C3351" s="563" t="s">
        <v>8880</v>
      </c>
      <c r="D3351" s="563" t="s">
        <v>9491</v>
      </c>
      <c r="E3351" s="563" t="s">
        <v>9488</v>
      </c>
      <c r="F3351" s="563" t="s">
        <v>9489</v>
      </c>
      <c r="G3351" s="563" t="s">
        <v>9467</v>
      </c>
      <c r="H3351" s="563" t="s">
        <v>9490</v>
      </c>
      <c r="I3351" s="563" t="s">
        <v>26690</v>
      </c>
      <c r="J3351" s="563" t="s">
        <v>24001</v>
      </c>
      <c r="K3351" s="563" t="s">
        <v>24001</v>
      </c>
      <c r="L3351" s="563" t="s">
        <v>24001</v>
      </c>
      <c r="M3351" s="563" t="s">
        <v>24001</v>
      </c>
      <c r="N3351" s="563" t="s">
        <v>24001</v>
      </c>
      <c r="O3351" s="564" t="s">
        <v>24001</v>
      </c>
      <c r="P3351" s="564" t="s">
        <v>24001</v>
      </c>
      <c r="Q3351" s="564">
        <v>33148</v>
      </c>
      <c r="R3351" s="564"/>
      <c r="S3351" s="564" t="s">
        <v>31680</v>
      </c>
    </row>
    <row r="3352" spans="1:19" x14ac:dyDescent="0.35">
      <c r="A3352" s="559">
        <v>3082</v>
      </c>
      <c r="B3352" s="563" t="s">
        <v>484</v>
      </c>
      <c r="C3352" s="563" t="s">
        <v>8880</v>
      </c>
      <c r="D3352" s="563" t="s">
        <v>9494</v>
      </c>
      <c r="E3352" s="563" t="s">
        <v>9492</v>
      </c>
      <c r="F3352" s="563" t="s">
        <v>9493</v>
      </c>
      <c r="G3352" s="563" t="s">
        <v>9467</v>
      </c>
      <c r="H3352" s="563" t="s">
        <v>55</v>
      </c>
      <c r="I3352" s="563" t="s">
        <v>26690</v>
      </c>
      <c r="J3352" s="563" t="s">
        <v>24001</v>
      </c>
      <c r="K3352" s="563" t="s">
        <v>24001</v>
      </c>
      <c r="L3352" s="563" t="s">
        <v>24001</v>
      </c>
      <c r="M3352" s="563" t="s">
        <v>24001</v>
      </c>
      <c r="N3352" s="563" t="s">
        <v>24001</v>
      </c>
      <c r="O3352" s="564" t="s">
        <v>24001</v>
      </c>
      <c r="P3352" s="564" t="s">
        <v>24001</v>
      </c>
      <c r="Q3352" s="564">
        <v>33148</v>
      </c>
      <c r="R3352" s="564"/>
      <c r="S3352" s="564" t="s">
        <v>9494</v>
      </c>
    </row>
    <row r="3353" spans="1:19" x14ac:dyDescent="0.35">
      <c r="A3353" s="559">
        <v>4379</v>
      </c>
      <c r="B3353" s="563" t="s">
        <v>484</v>
      </c>
      <c r="C3353" s="563" t="s">
        <v>10695</v>
      </c>
      <c r="D3353" s="563" t="s">
        <v>10810</v>
      </c>
      <c r="E3353" s="563" t="s">
        <v>10807</v>
      </c>
      <c r="F3353" s="563" t="s">
        <v>10808</v>
      </c>
      <c r="G3353" s="563" t="s">
        <v>10809</v>
      </c>
      <c r="H3353" s="563" t="s">
        <v>4740</v>
      </c>
      <c r="I3353" s="563" t="s">
        <v>26690</v>
      </c>
      <c r="J3353" s="563" t="s">
        <v>24001</v>
      </c>
      <c r="K3353" s="563" t="s">
        <v>62</v>
      </c>
      <c r="L3353" s="563" t="s">
        <v>24001</v>
      </c>
      <c r="M3353" s="563" t="s">
        <v>24001</v>
      </c>
      <c r="N3353" s="563" t="s">
        <v>24001</v>
      </c>
      <c r="O3353" s="564" t="s">
        <v>24001</v>
      </c>
      <c r="P3353" s="564" t="s">
        <v>24001</v>
      </c>
      <c r="Q3353" s="564">
        <v>33148</v>
      </c>
      <c r="R3353" s="564">
        <v>33973</v>
      </c>
      <c r="S3353" s="564" t="s">
        <v>31681</v>
      </c>
    </row>
    <row r="3354" spans="1:19" x14ac:dyDescent="0.35">
      <c r="A3354" s="562">
        <v>908</v>
      </c>
      <c r="B3354" s="563" t="s">
        <v>484</v>
      </c>
      <c r="C3354" s="563" t="s">
        <v>16621</v>
      </c>
      <c r="D3354" s="563" t="s">
        <v>16663</v>
      </c>
      <c r="E3354" s="563" t="s">
        <v>16660</v>
      </c>
      <c r="F3354" s="563" t="s">
        <v>16661</v>
      </c>
      <c r="G3354" s="563" t="s">
        <v>16662</v>
      </c>
      <c r="H3354" s="563" t="s">
        <v>95</v>
      </c>
      <c r="I3354" s="563" t="s">
        <v>26690</v>
      </c>
      <c r="J3354" s="563" t="s">
        <v>24001</v>
      </c>
      <c r="K3354" s="563" t="s">
        <v>24001</v>
      </c>
      <c r="L3354" s="563" t="s">
        <v>24001</v>
      </c>
      <c r="M3354" s="563" t="s">
        <v>24001</v>
      </c>
      <c r="N3354" s="563" t="s">
        <v>24001</v>
      </c>
      <c r="O3354" s="564" t="s">
        <v>24001</v>
      </c>
      <c r="P3354" s="564" t="s">
        <v>24001</v>
      </c>
      <c r="Q3354" s="564">
        <v>33148</v>
      </c>
      <c r="R3354" s="564"/>
      <c r="S3354" s="564" t="s">
        <v>31682</v>
      </c>
    </row>
    <row r="3355" spans="1:19" x14ac:dyDescent="0.35">
      <c r="A3355" s="559">
        <v>909</v>
      </c>
      <c r="B3355" s="563" t="s">
        <v>484</v>
      </c>
      <c r="C3355" s="563" t="s">
        <v>16621</v>
      </c>
      <c r="D3355" s="563" t="s">
        <v>16666</v>
      </c>
      <c r="E3355" s="563" t="s">
        <v>16664</v>
      </c>
      <c r="F3355" s="563" t="s">
        <v>16665</v>
      </c>
      <c r="G3355" s="563" t="s">
        <v>16662</v>
      </c>
      <c r="H3355" s="563" t="s">
        <v>55</v>
      </c>
      <c r="I3355" s="563" t="s">
        <v>26690</v>
      </c>
      <c r="J3355" s="563" t="s">
        <v>24001</v>
      </c>
      <c r="K3355" s="563" t="s">
        <v>24001</v>
      </c>
      <c r="L3355" s="563" t="s">
        <v>24001</v>
      </c>
      <c r="M3355" s="563" t="s">
        <v>24001</v>
      </c>
      <c r="N3355" s="563" t="s">
        <v>24001</v>
      </c>
      <c r="O3355" s="564" t="s">
        <v>24001</v>
      </c>
      <c r="P3355" s="564" t="s">
        <v>24001</v>
      </c>
      <c r="Q3355" s="564">
        <v>33148</v>
      </c>
      <c r="R3355" s="564"/>
      <c r="S3355" s="564" t="s">
        <v>16666</v>
      </c>
    </row>
    <row r="3356" spans="1:19" x14ac:dyDescent="0.35">
      <c r="A3356" s="559">
        <v>910</v>
      </c>
      <c r="B3356" s="563" t="s">
        <v>484</v>
      </c>
      <c r="C3356" s="563" t="s">
        <v>16621</v>
      </c>
      <c r="D3356" s="563" t="s">
        <v>16670</v>
      </c>
      <c r="E3356" s="563" t="s">
        <v>16667</v>
      </c>
      <c r="F3356" s="563" t="s">
        <v>16668</v>
      </c>
      <c r="G3356" s="563" t="s">
        <v>16662</v>
      </c>
      <c r="H3356" s="563" t="s">
        <v>16669</v>
      </c>
      <c r="I3356" s="563" t="s">
        <v>26690</v>
      </c>
      <c r="J3356" s="563" t="s">
        <v>24001</v>
      </c>
      <c r="K3356" s="563" t="s">
        <v>62</v>
      </c>
      <c r="L3356" s="563" t="s">
        <v>24001</v>
      </c>
      <c r="M3356" s="563" t="s">
        <v>24001</v>
      </c>
      <c r="N3356" s="563" t="s">
        <v>31683</v>
      </c>
      <c r="O3356" s="564" t="s">
        <v>24001</v>
      </c>
      <c r="P3356" s="564" t="s">
        <v>24001</v>
      </c>
      <c r="Q3356" s="564">
        <v>33148</v>
      </c>
      <c r="R3356" s="564"/>
      <c r="S3356" s="564" t="s">
        <v>31684</v>
      </c>
    </row>
    <row r="3357" spans="1:19" x14ac:dyDescent="0.35">
      <c r="A3357" s="562">
        <v>2125</v>
      </c>
      <c r="B3357" s="563" t="s">
        <v>484</v>
      </c>
      <c r="C3357" s="563" t="s">
        <v>28698</v>
      </c>
      <c r="D3357" s="563" t="s">
        <v>6015</v>
      </c>
      <c r="E3357" s="563" t="s">
        <v>6011</v>
      </c>
      <c r="F3357" s="563" t="s">
        <v>6012</v>
      </c>
      <c r="G3357" s="563" t="s">
        <v>6013</v>
      </c>
      <c r="H3357" s="563" t="s">
        <v>6014</v>
      </c>
      <c r="I3357" s="563" t="s">
        <v>26690</v>
      </c>
      <c r="J3357" s="563" t="s">
        <v>109</v>
      </c>
      <c r="K3357" s="563" t="s">
        <v>24001</v>
      </c>
      <c r="L3357" s="563" t="s">
        <v>24001</v>
      </c>
      <c r="M3357" s="563" t="s">
        <v>24001</v>
      </c>
      <c r="N3357" s="563" t="s">
        <v>24001</v>
      </c>
      <c r="O3357" s="564" t="s">
        <v>24001</v>
      </c>
      <c r="P3357" s="564" t="s">
        <v>24001</v>
      </c>
      <c r="Q3357" s="564">
        <v>33148</v>
      </c>
      <c r="R3357" s="564">
        <v>39499</v>
      </c>
      <c r="S3357" s="564" t="s">
        <v>31685</v>
      </c>
    </row>
    <row r="3358" spans="1:19" x14ac:dyDescent="0.35">
      <c r="A3358" s="559">
        <v>5522</v>
      </c>
      <c r="B3358" s="563" t="s">
        <v>484</v>
      </c>
      <c r="C3358" s="563" t="s">
        <v>28883</v>
      </c>
      <c r="D3358" s="563" t="s">
        <v>14435</v>
      </c>
      <c r="E3358" s="563" t="s">
        <v>24001</v>
      </c>
      <c r="F3358" s="563" t="s">
        <v>14433</v>
      </c>
      <c r="G3358" s="563" t="s">
        <v>14434</v>
      </c>
      <c r="H3358" s="563" t="s">
        <v>55</v>
      </c>
      <c r="I3358" s="563" t="s">
        <v>26690</v>
      </c>
      <c r="J3358" s="563" t="s">
        <v>109</v>
      </c>
      <c r="K3358" s="563" t="s">
        <v>24001</v>
      </c>
      <c r="L3358" s="563" t="s">
        <v>24001</v>
      </c>
      <c r="M3358" s="563" t="s">
        <v>24001</v>
      </c>
      <c r="N3358" s="563" t="s">
        <v>24001</v>
      </c>
      <c r="O3358" s="564" t="s">
        <v>24001</v>
      </c>
      <c r="P3358" s="564" t="s">
        <v>24001</v>
      </c>
      <c r="Q3358" s="564">
        <v>33148</v>
      </c>
      <c r="R3358" s="564"/>
      <c r="S3358" s="564" t="s">
        <v>14435</v>
      </c>
    </row>
    <row r="3359" spans="1:19" x14ac:dyDescent="0.35">
      <c r="A3359" s="559">
        <v>5523</v>
      </c>
      <c r="B3359" s="563" t="s">
        <v>484</v>
      </c>
      <c r="C3359" s="563" t="s">
        <v>28883</v>
      </c>
      <c r="D3359" s="563" t="s">
        <v>14438</v>
      </c>
      <c r="E3359" s="563" t="s">
        <v>14436</v>
      </c>
      <c r="F3359" s="563" t="s">
        <v>14437</v>
      </c>
      <c r="G3359" s="563" t="s">
        <v>14434</v>
      </c>
      <c r="H3359" s="563" t="s">
        <v>10004</v>
      </c>
      <c r="I3359" s="563" t="s">
        <v>26690</v>
      </c>
      <c r="J3359" s="563" t="s">
        <v>109</v>
      </c>
      <c r="K3359" s="563" t="s">
        <v>24001</v>
      </c>
      <c r="L3359" s="563" t="s">
        <v>24001</v>
      </c>
      <c r="M3359" s="563" t="s">
        <v>24001</v>
      </c>
      <c r="N3359" s="563" t="s">
        <v>24001</v>
      </c>
      <c r="O3359" s="564" t="s">
        <v>24001</v>
      </c>
      <c r="P3359" s="564" t="s">
        <v>24001</v>
      </c>
      <c r="Q3359" s="564">
        <v>38771</v>
      </c>
      <c r="R3359" s="564"/>
      <c r="S3359" s="564" t="s">
        <v>31686</v>
      </c>
    </row>
    <row r="3360" spans="1:19" x14ac:dyDescent="0.35">
      <c r="A3360" s="562">
        <v>5524</v>
      </c>
      <c r="B3360" s="563" t="s">
        <v>484</v>
      </c>
      <c r="C3360" s="563" t="s">
        <v>28883</v>
      </c>
      <c r="D3360" s="563" t="s">
        <v>14442</v>
      </c>
      <c r="E3360" s="563" t="s">
        <v>14439</v>
      </c>
      <c r="F3360" s="563" t="s">
        <v>14440</v>
      </c>
      <c r="G3360" s="563" t="s">
        <v>14434</v>
      </c>
      <c r="H3360" s="563" t="s">
        <v>14441</v>
      </c>
      <c r="I3360" s="563" t="s">
        <v>26690</v>
      </c>
      <c r="J3360" s="563" t="s">
        <v>109</v>
      </c>
      <c r="K3360" s="563" t="s">
        <v>24001</v>
      </c>
      <c r="L3360" s="563" t="s">
        <v>24001</v>
      </c>
      <c r="M3360" s="563" t="s">
        <v>24001</v>
      </c>
      <c r="N3360" s="563" t="s">
        <v>24001</v>
      </c>
      <c r="O3360" s="564" t="s">
        <v>24001</v>
      </c>
      <c r="P3360" s="564" t="s">
        <v>24001</v>
      </c>
      <c r="Q3360" s="564">
        <v>33148</v>
      </c>
      <c r="R3360" s="564">
        <v>39016</v>
      </c>
      <c r="S3360" s="564" t="s">
        <v>31687</v>
      </c>
    </row>
    <row r="3361" spans="1:19" x14ac:dyDescent="0.35">
      <c r="A3361" s="559">
        <v>5525</v>
      </c>
      <c r="B3361" s="563" t="s">
        <v>484</v>
      </c>
      <c r="C3361" s="563" t="s">
        <v>28883</v>
      </c>
      <c r="D3361" s="563" t="s">
        <v>14449</v>
      </c>
      <c r="E3361" s="563" t="s">
        <v>14447</v>
      </c>
      <c r="F3361" s="563" t="s">
        <v>14448</v>
      </c>
      <c r="G3361" s="563" t="s">
        <v>14445</v>
      </c>
      <c r="H3361" s="563" t="s">
        <v>6953</v>
      </c>
      <c r="I3361" s="563" t="s">
        <v>26690</v>
      </c>
      <c r="J3361" s="563" t="s">
        <v>24001</v>
      </c>
      <c r="K3361" s="563" t="s">
        <v>24001</v>
      </c>
      <c r="L3361" s="563" t="s">
        <v>24001</v>
      </c>
      <c r="M3361" s="563" t="s">
        <v>24001</v>
      </c>
      <c r="N3361" s="563" t="s">
        <v>24001</v>
      </c>
      <c r="O3361" s="564" t="s">
        <v>24001</v>
      </c>
      <c r="P3361" s="564" t="s">
        <v>24001</v>
      </c>
      <c r="Q3361" s="564">
        <v>33148</v>
      </c>
      <c r="R3361" s="564">
        <v>34079</v>
      </c>
      <c r="S3361" s="564" t="s">
        <v>31688</v>
      </c>
    </row>
    <row r="3362" spans="1:19" x14ac:dyDescent="0.35">
      <c r="A3362" s="559">
        <v>5526</v>
      </c>
      <c r="B3362" s="563" t="s">
        <v>484</v>
      </c>
      <c r="C3362" s="563" t="s">
        <v>28883</v>
      </c>
      <c r="D3362" s="563" t="s">
        <v>14451</v>
      </c>
      <c r="E3362" s="563" t="s">
        <v>24001</v>
      </c>
      <c r="F3362" s="563" t="s">
        <v>14450</v>
      </c>
      <c r="G3362" s="563" t="s">
        <v>14445</v>
      </c>
      <c r="H3362" s="563" t="s">
        <v>55</v>
      </c>
      <c r="I3362" s="563" t="s">
        <v>26690</v>
      </c>
      <c r="J3362" s="563" t="s">
        <v>24001</v>
      </c>
      <c r="K3362" s="563" t="s">
        <v>24001</v>
      </c>
      <c r="L3362" s="563" t="s">
        <v>24001</v>
      </c>
      <c r="M3362" s="563" t="s">
        <v>24001</v>
      </c>
      <c r="N3362" s="563" t="s">
        <v>24001</v>
      </c>
      <c r="O3362" s="564" t="s">
        <v>24001</v>
      </c>
      <c r="P3362" s="564" t="s">
        <v>24001</v>
      </c>
      <c r="Q3362" s="564">
        <v>34303</v>
      </c>
      <c r="R3362" s="564"/>
      <c r="S3362" s="564" t="s">
        <v>14451</v>
      </c>
    </row>
    <row r="3363" spans="1:19" x14ac:dyDescent="0.35">
      <c r="A3363" s="562">
        <v>5527</v>
      </c>
      <c r="B3363" s="563" t="s">
        <v>484</v>
      </c>
      <c r="C3363" s="563" t="s">
        <v>28883</v>
      </c>
      <c r="D3363" s="563" t="s">
        <v>14455</v>
      </c>
      <c r="E3363" s="563" t="s">
        <v>14452</v>
      </c>
      <c r="F3363" s="563" t="s">
        <v>14453</v>
      </c>
      <c r="G3363" s="563" t="s">
        <v>14445</v>
      </c>
      <c r="H3363" s="563" t="s">
        <v>14454</v>
      </c>
      <c r="I3363" s="563" t="s">
        <v>26690</v>
      </c>
      <c r="J3363" s="563" t="s">
        <v>24001</v>
      </c>
      <c r="K3363" s="563" t="s">
        <v>24001</v>
      </c>
      <c r="L3363" s="563" t="s">
        <v>24001</v>
      </c>
      <c r="M3363" s="563" t="s">
        <v>24001</v>
      </c>
      <c r="N3363" s="563" t="s">
        <v>24001</v>
      </c>
      <c r="O3363" s="564" t="s">
        <v>24001</v>
      </c>
      <c r="P3363" s="564" t="s">
        <v>24001</v>
      </c>
      <c r="Q3363" s="564">
        <v>33148</v>
      </c>
      <c r="R3363" s="564">
        <v>34079</v>
      </c>
      <c r="S3363" s="564" t="s">
        <v>31689</v>
      </c>
    </row>
    <row r="3364" spans="1:19" x14ac:dyDescent="0.35">
      <c r="A3364" s="559">
        <v>587</v>
      </c>
      <c r="B3364" s="563" t="s">
        <v>484</v>
      </c>
      <c r="C3364" s="563" t="s">
        <v>16173</v>
      </c>
      <c r="D3364" s="563" t="s">
        <v>16213</v>
      </c>
      <c r="E3364" s="563" t="s">
        <v>7876</v>
      </c>
      <c r="F3364" s="563" t="s">
        <v>16210</v>
      </c>
      <c r="G3364" s="563" t="s">
        <v>16211</v>
      </c>
      <c r="H3364" s="563" t="s">
        <v>16212</v>
      </c>
      <c r="I3364" s="563" t="s">
        <v>26690</v>
      </c>
      <c r="J3364" s="563" t="s">
        <v>109</v>
      </c>
      <c r="K3364" s="563" t="s">
        <v>24001</v>
      </c>
      <c r="L3364" s="563" t="s">
        <v>24001</v>
      </c>
      <c r="M3364" s="563" t="s">
        <v>24001</v>
      </c>
      <c r="N3364" s="563" t="s">
        <v>24001</v>
      </c>
      <c r="O3364" s="564" t="s">
        <v>24001</v>
      </c>
      <c r="P3364" s="564" t="s">
        <v>24001</v>
      </c>
      <c r="Q3364" s="564">
        <v>33148</v>
      </c>
      <c r="R3364" s="564"/>
      <c r="S3364" s="564" t="s">
        <v>31690</v>
      </c>
    </row>
    <row r="3365" spans="1:19" x14ac:dyDescent="0.35">
      <c r="A3365" s="559">
        <v>5528</v>
      </c>
      <c r="B3365" s="563" t="s">
        <v>484</v>
      </c>
      <c r="C3365" s="563" t="s">
        <v>28883</v>
      </c>
      <c r="D3365" s="563" t="s">
        <v>14459</v>
      </c>
      <c r="E3365" s="563" t="s">
        <v>14456</v>
      </c>
      <c r="F3365" s="563" t="s">
        <v>14457</v>
      </c>
      <c r="G3365" s="563" t="s">
        <v>14458</v>
      </c>
      <c r="H3365" s="563" t="s">
        <v>1316</v>
      </c>
      <c r="I3365" s="563" t="s">
        <v>26690</v>
      </c>
      <c r="J3365" s="563" t="s">
        <v>24001</v>
      </c>
      <c r="K3365" s="563" t="s">
        <v>24001</v>
      </c>
      <c r="L3365" s="563" t="s">
        <v>24001</v>
      </c>
      <c r="M3365" s="563" t="s">
        <v>24001</v>
      </c>
      <c r="N3365" s="563" t="s">
        <v>24001</v>
      </c>
      <c r="O3365" s="564" t="s">
        <v>24001</v>
      </c>
      <c r="P3365" s="564" t="s">
        <v>24001</v>
      </c>
      <c r="Q3365" s="564">
        <v>33148</v>
      </c>
      <c r="R3365" s="564">
        <v>34078</v>
      </c>
      <c r="S3365" s="564" t="s">
        <v>31691</v>
      </c>
    </row>
    <row r="3366" spans="1:19" x14ac:dyDescent="0.35">
      <c r="A3366" s="562">
        <v>4318</v>
      </c>
      <c r="B3366" s="563" t="s">
        <v>484</v>
      </c>
      <c r="C3366" s="563" t="s">
        <v>10170</v>
      </c>
      <c r="D3366" s="563" t="s">
        <v>24866</v>
      </c>
      <c r="E3366" s="563" t="s">
        <v>10326</v>
      </c>
      <c r="F3366" s="563" t="s">
        <v>10327</v>
      </c>
      <c r="G3366" s="563" t="s">
        <v>10305</v>
      </c>
      <c r="H3366" s="563" t="s">
        <v>6451</v>
      </c>
      <c r="I3366" s="563" t="s">
        <v>26690</v>
      </c>
      <c r="J3366" s="563" t="s">
        <v>24001</v>
      </c>
      <c r="K3366" s="563" t="s">
        <v>24001</v>
      </c>
      <c r="L3366" s="563" t="s">
        <v>24001</v>
      </c>
      <c r="M3366" s="563" t="s">
        <v>24001</v>
      </c>
      <c r="N3366" s="563" t="s">
        <v>24001</v>
      </c>
      <c r="O3366" s="564" t="s">
        <v>24001</v>
      </c>
      <c r="P3366" s="564" t="s">
        <v>24001</v>
      </c>
      <c r="Q3366" s="564">
        <v>33148</v>
      </c>
      <c r="R3366" s="564">
        <v>43248.722314814797</v>
      </c>
      <c r="S3366" s="564" t="s">
        <v>31692</v>
      </c>
    </row>
    <row r="3367" spans="1:19" x14ac:dyDescent="0.35">
      <c r="A3367" s="559">
        <v>4319</v>
      </c>
      <c r="B3367" s="563" t="s">
        <v>484</v>
      </c>
      <c r="C3367" s="563" t="s">
        <v>10170</v>
      </c>
      <c r="D3367" s="563" t="s">
        <v>10309</v>
      </c>
      <c r="E3367" s="563" t="s">
        <v>10306</v>
      </c>
      <c r="F3367" s="563" t="s">
        <v>10307</v>
      </c>
      <c r="G3367" s="563" t="s">
        <v>10305</v>
      </c>
      <c r="H3367" s="563" t="s">
        <v>10308</v>
      </c>
      <c r="I3367" s="563" t="s">
        <v>26690</v>
      </c>
      <c r="J3367" s="563" t="s">
        <v>24001</v>
      </c>
      <c r="K3367" s="563" t="s">
        <v>24001</v>
      </c>
      <c r="L3367" s="563" t="s">
        <v>24001</v>
      </c>
      <c r="M3367" s="563" t="s">
        <v>24001</v>
      </c>
      <c r="N3367" s="563" t="s">
        <v>24001</v>
      </c>
      <c r="O3367" s="564" t="s">
        <v>24001</v>
      </c>
      <c r="P3367" s="564" t="s">
        <v>24001</v>
      </c>
      <c r="Q3367" s="564">
        <v>33148</v>
      </c>
      <c r="R3367" s="564"/>
      <c r="S3367" s="564" t="s">
        <v>31693</v>
      </c>
    </row>
    <row r="3368" spans="1:19" x14ac:dyDescent="0.35">
      <c r="A3368" s="559">
        <v>4320</v>
      </c>
      <c r="B3368" s="563" t="s">
        <v>484</v>
      </c>
      <c r="C3368" s="563" t="s">
        <v>10170</v>
      </c>
      <c r="D3368" s="563" t="s">
        <v>10315</v>
      </c>
      <c r="E3368" s="563" t="s">
        <v>10312</v>
      </c>
      <c r="F3368" s="563" t="s">
        <v>10313</v>
      </c>
      <c r="G3368" s="563" t="s">
        <v>10305</v>
      </c>
      <c r="H3368" s="563" t="s">
        <v>10314</v>
      </c>
      <c r="I3368" s="563" t="s">
        <v>26690</v>
      </c>
      <c r="J3368" s="563" t="s">
        <v>24001</v>
      </c>
      <c r="K3368" s="563" t="s">
        <v>24001</v>
      </c>
      <c r="L3368" s="563" t="s">
        <v>24001</v>
      </c>
      <c r="M3368" s="563" t="s">
        <v>24001</v>
      </c>
      <c r="N3368" s="563" t="s">
        <v>24001</v>
      </c>
      <c r="O3368" s="564" t="s">
        <v>24001</v>
      </c>
      <c r="P3368" s="564" t="s">
        <v>24001</v>
      </c>
      <c r="Q3368" s="564">
        <v>33148</v>
      </c>
      <c r="R3368" s="564"/>
      <c r="S3368" s="564" t="s">
        <v>31694</v>
      </c>
    </row>
    <row r="3369" spans="1:19" x14ac:dyDescent="0.35">
      <c r="A3369" s="562">
        <v>4321</v>
      </c>
      <c r="B3369" s="563" t="s">
        <v>484</v>
      </c>
      <c r="C3369" s="563" t="s">
        <v>10170</v>
      </c>
      <c r="D3369" s="563" t="s">
        <v>10321</v>
      </c>
      <c r="E3369" s="563" t="s">
        <v>10318</v>
      </c>
      <c r="F3369" s="563" t="s">
        <v>10319</v>
      </c>
      <c r="G3369" s="563" t="s">
        <v>10305</v>
      </c>
      <c r="H3369" s="563" t="s">
        <v>10320</v>
      </c>
      <c r="I3369" s="563" t="s">
        <v>26690</v>
      </c>
      <c r="J3369" s="563" t="s">
        <v>24001</v>
      </c>
      <c r="K3369" s="563" t="s">
        <v>24001</v>
      </c>
      <c r="L3369" s="563" t="s">
        <v>24001</v>
      </c>
      <c r="M3369" s="563" t="s">
        <v>24001</v>
      </c>
      <c r="N3369" s="563" t="s">
        <v>24001</v>
      </c>
      <c r="O3369" s="564" t="s">
        <v>24001</v>
      </c>
      <c r="P3369" s="564" t="s">
        <v>24001</v>
      </c>
      <c r="Q3369" s="564">
        <v>33148</v>
      </c>
      <c r="R3369" s="564"/>
      <c r="S3369" s="564" t="s">
        <v>31695</v>
      </c>
    </row>
    <row r="3370" spans="1:19" x14ac:dyDescent="0.35">
      <c r="A3370" s="559">
        <v>4322</v>
      </c>
      <c r="B3370" s="563" t="s">
        <v>484</v>
      </c>
      <c r="C3370" s="563" t="s">
        <v>10170</v>
      </c>
      <c r="D3370" s="563" t="s">
        <v>10325</v>
      </c>
      <c r="E3370" s="563" t="s">
        <v>10322</v>
      </c>
      <c r="F3370" s="563" t="s">
        <v>10323</v>
      </c>
      <c r="G3370" s="563" t="s">
        <v>10305</v>
      </c>
      <c r="H3370" s="563" t="s">
        <v>10324</v>
      </c>
      <c r="I3370" s="563" t="s">
        <v>26690</v>
      </c>
      <c r="J3370" s="563" t="s">
        <v>24001</v>
      </c>
      <c r="K3370" s="563" t="s">
        <v>62</v>
      </c>
      <c r="L3370" s="563" t="s">
        <v>24001</v>
      </c>
      <c r="M3370" s="563" t="s">
        <v>24001</v>
      </c>
      <c r="N3370" s="563" t="s">
        <v>24001</v>
      </c>
      <c r="O3370" s="564" t="s">
        <v>24001</v>
      </c>
      <c r="P3370" s="564" t="s">
        <v>24001</v>
      </c>
      <c r="Q3370" s="564">
        <v>33148</v>
      </c>
      <c r="R3370" s="564"/>
      <c r="S3370" s="564" t="s">
        <v>31696</v>
      </c>
    </row>
    <row r="3371" spans="1:19" x14ac:dyDescent="0.35">
      <c r="A3371" s="559">
        <v>4323</v>
      </c>
      <c r="B3371" s="563" t="s">
        <v>484</v>
      </c>
      <c r="C3371" s="563" t="s">
        <v>10170</v>
      </c>
      <c r="D3371" s="563" t="s">
        <v>10329</v>
      </c>
      <c r="E3371" s="563" t="s">
        <v>24001</v>
      </c>
      <c r="F3371" s="563" t="s">
        <v>10328</v>
      </c>
      <c r="G3371" s="563" t="s">
        <v>10305</v>
      </c>
      <c r="H3371" s="563" t="s">
        <v>3143</v>
      </c>
      <c r="I3371" s="563" t="s">
        <v>27188</v>
      </c>
      <c r="J3371" s="563" t="s">
        <v>24001</v>
      </c>
      <c r="K3371" s="563" t="s">
        <v>62</v>
      </c>
      <c r="L3371" s="563" t="s">
        <v>24001</v>
      </c>
      <c r="M3371" s="563" t="s">
        <v>24001</v>
      </c>
      <c r="N3371" s="563" t="s">
        <v>24001</v>
      </c>
      <c r="O3371" s="564" t="s">
        <v>24001</v>
      </c>
      <c r="P3371" s="564" t="s">
        <v>24001</v>
      </c>
      <c r="Q3371" s="564">
        <v>33148</v>
      </c>
      <c r="R3371" s="564">
        <v>40983.487291666701</v>
      </c>
      <c r="S3371" s="564" t="s">
        <v>31697</v>
      </c>
    </row>
    <row r="3372" spans="1:19" x14ac:dyDescent="0.35">
      <c r="A3372" s="562">
        <v>4324</v>
      </c>
      <c r="B3372" s="563" t="s">
        <v>484</v>
      </c>
      <c r="C3372" s="563" t="s">
        <v>10170</v>
      </c>
      <c r="D3372" s="563" t="s">
        <v>10332</v>
      </c>
      <c r="E3372" s="563" t="s">
        <v>10330</v>
      </c>
      <c r="F3372" s="563" t="s">
        <v>10331</v>
      </c>
      <c r="G3372" s="563" t="s">
        <v>10305</v>
      </c>
      <c r="H3372" s="563" t="s">
        <v>3430</v>
      </c>
      <c r="I3372" s="563" t="s">
        <v>26690</v>
      </c>
      <c r="J3372" s="563" t="s">
        <v>24001</v>
      </c>
      <c r="K3372" s="563" t="s">
        <v>24001</v>
      </c>
      <c r="L3372" s="563" t="s">
        <v>24001</v>
      </c>
      <c r="M3372" s="563" t="s">
        <v>24001</v>
      </c>
      <c r="N3372" s="563" t="s">
        <v>24001</v>
      </c>
      <c r="O3372" s="564" t="s">
        <v>24001</v>
      </c>
      <c r="P3372" s="564" t="s">
        <v>24001</v>
      </c>
      <c r="Q3372" s="564">
        <v>33148</v>
      </c>
      <c r="R3372" s="564"/>
      <c r="S3372" s="564" t="s">
        <v>31698</v>
      </c>
    </row>
    <row r="3373" spans="1:19" x14ac:dyDescent="0.35">
      <c r="A3373" s="559">
        <v>4325</v>
      </c>
      <c r="B3373" s="563" t="s">
        <v>484</v>
      </c>
      <c r="C3373" s="563" t="s">
        <v>10170</v>
      </c>
      <c r="D3373" s="563" t="s">
        <v>10338</v>
      </c>
      <c r="E3373" s="563" t="s">
        <v>10336</v>
      </c>
      <c r="F3373" s="563" t="s">
        <v>10337</v>
      </c>
      <c r="G3373" s="563" t="s">
        <v>10305</v>
      </c>
      <c r="H3373" s="563" t="s">
        <v>55</v>
      </c>
      <c r="I3373" s="563" t="s">
        <v>26690</v>
      </c>
      <c r="J3373" s="563" t="s">
        <v>24001</v>
      </c>
      <c r="K3373" s="563" t="s">
        <v>24001</v>
      </c>
      <c r="L3373" s="563" t="s">
        <v>24001</v>
      </c>
      <c r="M3373" s="563" t="s">
        <v>24001</v>
      </c>
      <c r="N3373" s="563" t="s">
        <v>24001</v>
      </c>
      <c r="O3373" s="564" t="s">
        <v>24001</v>
      </c>
      <c r="P3373" s="564" t="s">
        <v>24001</v>
      </c>
      <c r="Q3373" s="564">
        <v>33148</v>
      </c>
      <c r="R3373" s="564"/>
      <c r="S3373" s="564" t="s">
        <v>10338</v>
      </c>
    </row>
    <row r="3374" spans="1:19" x14ac:dyDescent="0.35">
      <c r="A3374" s="559">
        <v>4326</v>
      </c>
      <c r="B3374" s="563" t="s">
        <v>484</v>
      </c>
      <c r="C3374" s="563" t="s">
        <v>10170</v>
      </c>
      <c r="D3374" s="563" t="s">
        <v>10342</v>
      </c>
      <c r="E3374" s="563" t="s">
        <v>10339</v>
      </c>
      <c r="F3374" s="563" t="s">
        <v>10340</v>
      </c>
      <c r="G3374" s="563" t="s">
        <v>10305</v>
      </c>
      <c r="H3374" s="563" t="s">
        <v>10341</v>
      </c>
      <c r="I3374" s="563" t="s">
        <v>26690</v>
      </c>
      <c r="J3374" s="563" t="s">
        <v>109</v>
      </c>
      <c r="K3374" s="563" t="s">
        <v>24001</v>
      </c>
      <c r="L3374" s="563" t="s">
        <v>24001</v>
      </c>
      <c r="M3374" s="563" t="s">
        <v>24001</v>
      </c>
      <c r="N3374" s="563" t="s">
        <v>24001</v>
      </c>
      <c r="O3374" s="564" t="s">
        <v>24001</v>
      </c>
      <c r="P3374" s="564" t="s">
        <v>24001</v>
      </c>
      <c r="Q3374" s="564">
        <v>42016</v>
      </c>
      <c r="R3374" s="564"/>
      <c r="S3374" s="564" t="s">
        <v>31699</v>
      </c>
    </row>
    <row r="3375" spans="1:19" x14ac:dyDescent="0.35">
      <c r="A3375" s="562">
        <v>4327</v>
      </c>
      <c r="B3375" s="563" t="s">
        <v>484</v>
      </c>
      <c r="C3375" s="563" t="s">
        <v>10170</v>
      </c>
      <c r="D3375" s="563" t="s">
        <v>10345</v>
      </c>
      <c r="E3375" s="563" t="s">
        <v>24001</v>
      </c>
      <c r="F3375" s="563" t="s">
        <v>10343</v>
      </c>
      <c r="G3375" s="563" t="s">
        <v>10305</v>
      </c>
      <c r="H3375" s="563" t="s">
        <v>10344</v>
      </c>
      <c r="I3375" s="563" t="s">
        <v>27189</v>
      </c>
      <c r="J3375" s="563" t="s">
        <v>24001</v>
      </c>
      <c r="K3375" s="563" t="s">
        <v>24001</v>
      </c>
      <c r="L3375" s="563" t="s">
        <v>24001</v>
      </c>
      <c r="M3375" s="563" t="s">
        <v>24001</v>
      </c>
      <c r="N3375" s="563" t="s">
        <v>24001</v>
      </c>
      <c r="O3375" s="564" t="s">
        <v>24001</v>
      </c>
      <c r="P3375" s="564" t="s">
        <v>24001</v>
      </c>
      <c r="Q3375" s="564">
        <v>39682</v>
      </c>
      <c r="R3375" s="564"/>
      <c r="S3375" s="564" t="s">
        <v>31700</v>
      </c>
    </row>
    <row r="3376" spans="1:19" x14ac:dyDescent="0.35">
      <c r="A3376" s="559">
        <v>4328</v>
      </c>
      <c r="B3376" s="563" t="s">
        <v>484</v>
      </c>
      <c r="C3376" s="563" t="s">
        <v>10170</v>
      </c>
      <c r="D3376" s="563" t="s">
        <v>10348</v>
      </c>
      <c r="E3376" s="563" t="s">
        <v>10346</v>
      </c>
      <c r="F3376" s="563" t="s">
        <v>10347</v>
      </c>
      <c r="G3376" s="563" t="s">
        <v>10305</v>
      </c>
      <c r="H3376" s="563" t="s">
        <v>10344</v>
      </c>
      <c r="I3376" s="563" t="s">
        <v>27190</v>
      </c>
      <c r="J3376" s="563" t="s">
        <v>24001</v>
      </c>
      <c r="K3376" s="563" t="s">
        <v>24001</v>
      </c>
      <c r="L3376" s="563" t="s">
        <v>24001</v>
      </c>
      <c r="M3376" s="563" t="s">
        <v>24001</v>
      </c>
      <c r="N3376" s="563" t="s">
        <v>24001</v>
      </c>
      <c r="O3376" s="564" t="s">
        <v>24001</v>
      </c>
      <c r="P3376" s="564" t="s">
        <v>24001</v>
      </c>
      <c r="Q3376" s="564">
        <v>33148</v>
      </c>
      <c r="R3376" s="564">
        <v>38384</v>
      </c>
      <c r="S3376" s="564" t="s">
        <v>31701</v>
      </c>
    </row>
    <row r="3377" spans="1:19" x14ac:dyDescent="0.35">
      <c r="A3377" s="559">
        <v>5529</v>
      </c>
      <c r="B3377" s="563" t="s">
        <v>484</v>
      </c>
      <c r="C3377" s="563" t="s">
        <v>28883</v>
      </c>
      <c r="D3377" s="563" t="s">
        <v>34643</v>
      </c>
      <c r="E3377" s="563" t="s">
        <v>14889</v>
      </c>
      <c r="F3377" s="563" t="s">
        <v>14890</v>
      </c>
      <c r="G3377" s="563" t="s">
        <v>34644</v>
      </c>
      <c r="H3377" s="563" t="s">
        <v>3450</v>
      </c>
      <c r="I3377" s="563" t="s">
        <v>26690</v>
      </c>
      <c r="J3377" s="563" t="s">
        <v>109</v>
      </c>
      <c r="K3377" s="563" t="s">
        <v>24001</v>
      </c>
      <c r="L3377" s="563" t="s">
        <v>24001</v>
      </c>
      <c r="M3377" s="563" t="s">
        <v>24001</v>
      </c>
      <c r="N3377" s="563" t="s">
        <v>24001</v>
      </c>
      <c r="O3377" s="564" t="s">
        <v>24001</v>
      </c>
      <c r="P3377" s="564" t="s">
        <v>24001</v>
      </c>
      <c r="Q3377" s="564">
        <v>33148</v>
      </c>
      <c r="R3377" s="564">
        <v>46098.559479166703</v>
      </c>
      <c r="S3377" s="564" t="s">
        <v>34645</v>
      </c>
    </row>
    <row r="3378" spans="1:19" x14ac:dyDescent="0.35">
      <c r="A3378" s="562">
        <v>5072</v>
      </c>
      <c r="B3378" s="563" t="s">
        <v>484</v>
      </c>
      <c r="C3378" s="563" t="s">
        <v>13256</v>
      </c>
      <c r="D3378" s="563" t="s">
        <v>13260</v>
      </c>
      <c r="E3378" s="563" t="s">
        <v>13257</v>
      </c>
      <c r="F3378" s="563" t="s">
        <v>13258</v>
      </c>
      <c r="G3378" s="563" t="s">
        <v>13259</v>
      </c>
      <c r="H3378" s="563" t="s">
        <v>1826</v>
      </c>
      <c r="I3378" s="563" t="s">
        <v>26690</v>
      </c>
      <c r="J3378" s="563" t="s">
        <v>24001</v>
      </c>
      <c r="K3378" s="563" t="s">
        <v>24001</v>
      </c>
      <c r="L3378" s="563" t="s">
        <v>24001</v>
      </c>
      <c r="M3378" s="563" t="s">
        <v>24001</v>
      </c>
      <c r="N3378" s="563" t="s">
        <v>24001</v>
      </c>
      <c r="O3378" s="564" t="s">
        <v>24001</v>
      </c>
      <c r="P3378" s="564" t="s">
        <v>24001</v>
      </c>
      <c r="Q3378" s="564">
        <v>33148</v>
      </c>
      <c r="R3378" s="564"/>
      <c r="S3378" s="564" t="s">
        <v>31702</v>
      </c>
    </row>
    <row r="3379" spans="1:19" x14ac:dyDescent="0.35">
      <c r="A3379" s="559">
        <v>5073</v>
      </c>
      <c r="B3379" s="563" t="s">
        <v>484</v>
      </c>
      <c r="C3379" s="563" t="s">
        <v>13256</v>
      </c>
      <c r="D3379" s="563" t="s">
        <v>13263</v>
      </c>
      <c r="E3379" s="563" t="s">
        <v>13261</v>
      </c>
      <c r="F3379" s="563" t="s">
        <v>13262</v>
      </c>
      <c r="G3379" s="563" t="s">
        <v>13259</v>
      </c>
      <c r="H3379" s="563" t="s">
        <v>525</v>
      </c>
      <c r="I3379" s="563" t="s">
        <v>26690</v>
      </c>
      <c r="J3379" s="563" t="s">
        <v>24001</v>
      </c>
      <c r="K3379" s="563" t="s">
        <v>24001</v>
      </c>
      <c r="L3379" s="563" t="s">
        <v>24001</v>
      </c>
      <c r="M3379" s="563" t="s">
        <v>24001</v>
      </c>
      <c r="N3379" s="563" t="s">
        <v>24001</v>
      </c>
      <c r="O3379" s="564" t="s">
        <v>24001</v>
      </c>
      <c r="P3379" s="564" t="s">
        <v>24001</v>
      </c>
      <c r="Q3379" s="564">
        <v>33148</v>
      </c>
      <c r="R3379" s="564"/>
      <c r="S3379" s="564" t="s">
        <v>31703</v>
      </c>
    </row>
    <row r="3380" spans="1:19" x14ac:dyDescent="0.35">
      <c r="A3380" s="559">
        <v>5074</v>
      </c>
      <c r="B3380" s="563" t="s">
        <v>484</v>
      </c>
      <c r="C3380" s="563" t="s">
        <v>13256</v>
      </c>
      <c r="D3380" s="563" t="s">
        <v>13266</v>
      </c>
      <c r="E3380" s="563" t="s">
        <v>13264</v>
      </c>
      <c r="F3380" s="563" t="s">
        <v>13265</v>
      </c>
      <c r="G3380" s="563" t="s">
        <v>13259</v>
      </c>
      <c r="H3380" s="563" t="s">
        <v>11309</v>
      </c>
      <c r="I3380" s="563" t="s">
        <v>26690</v>
      </c>
      <c r="J3380" s="563" t="s">
        <v>24001</v>
      </c>
      <c r="K3380" s="563" t="s">
        <v>154</v>
      </c>
      <c r="L3380" s="563" t="s">
        <v>27591</v>
      </c>
      <c r="M3380" s="563" t="s">
        <v>24001</v>
      </c>
      <c r="N3380" s="563" t="s">
        <v>24001</v>
      </c>
      <c r="O3380" s="564" t="s">
        <v>24001</v>
      </c>
      <c r="P3380" s="564" t="s">
        <v>24001</v>
      </c>
      <c r="Q3380" s="564">
        <v>34078</v>
      </c>
      <c r="R3380" s="564"/>
      <c r="S3380" s="564" t="s">
        <v>31704</v>
      </c>
    </row>
    <row r="3381" spans="1:19" x14ac:dyDescent="0.35">
      <c r="A3381" s="562">
        <v>5075</v>
      </c>
      <c r="B3381" s="563" t="s">
        <v>484</v>
      </c>
      <c r="C3381" s="563" t="s">
        <v>13256</v>
      </c>
      <c r="D3381" s="563" t="s">
        <v>13269</v>
      </c>
      <c r="E3381" s="563" t="s">
        <v>13267</v>
      </c>
      <c r="F3381" s="563" t="s">
        <v>13268</v>
      </c>
      <c r="G3381" s="563" t="s">
        <v>13259</v>
      </c>
      <c r="H3381" s="563" t="s">
        <v>55</v>
      </c>
      <c r="I3381" s="563" t="s">
        <v>26690</v>
      </c>
      <c r="J3381" s="563" t="s">
        <v>24001</v>
      </c>
      <c r="K3381" s="563" t="s">
        <v>24001</v>
      </c>
      <c r="L3381" s="563" t="s">
        <v>24001</v>
      </c>
      <c r="M3381" s="563" t="s">
        <v>24001</v>
      </c>
      <c r="N3381" s="563" t="s">
        <v>24001</v>
      </c>
      <c r="O3381" s="564" t="s">
        <v>24001</v>
      </c>
      <c r="P3381" s="564" t="s">
        <v>24001</v>
      </c>
      <c r="Q3381" s="564">
        <v>33148</v>
      </c>
      <c r="R3381" s="564"/>
      <c r="S3381" s="564" t="s">
        <v>13269</v>
      </c>
    </row>
    <row r="3382" spans="1:19" x14ac:dyDescent="0.35">
      <c r="A3382" s="559">
        <v>5076</v>
      </c>
      <c r="B3382" s="563" t="s">
        <v>484</v>
      </c>
      <c r="C3382" s="563" t="s">
        <v>13256</v>
      </c>
      <c r="D3382" s="563" t="s">
        <v>13271</v>
      </c>
      <c r="E3382" s="563" t="s">
        <v>24001</v>
      </c>
      <c r="F3382" s="563" t="s">
        <v>13270</v>
      </c>
      <c r="G3382" s="563" t="s">
        <v>13259</v>
      </c>
      <c r="H3382" s="563" t="s">
        <v>2169</v>
      </c>
      <c r="I3382" s="563" t="s">
        <v>26690</v>
      </c>
      <c r="J3382" s="563" t="s">
        <v>24001</v>
      </c>
      <c r="K3382" s="563" t="s">
        <v>62</v>
      </c>
      <c r="L3382" s="563" t="s">
        <v>24001</v>
      </c>
      <c r="M3382" s="563" t="s">
        <v>24001</v>
      </c>
      <c r="N3382" s="563" t="s">
        <v>24001</v>
      </c>
      <c r="O3382" s="564" t="s">
        <v>24001</v>
      </c>
      <c r="P3382" s="564" t="s">
        <v>24001</v>
      </c>
      <c r="Q3382" s="564">
        <v>33974</v>
      </c>
      <c r="R3382" s="564"/>
      <c r="S3382" s="564" t="s">
        <v>31705</v>
      </c>
    </row>
    <row r="3383" spans="1:19" x14ac:dyDescent="0.35">
      <c r="A3383" s="559">
        <v>5848</v>
      </c>
      <c r="B3383" s="563" t="s">
        <v>484</v>
      </c>
      <c r="C3383" s="563" t="s">
        <v>12744</v>
      </c>
      <c r="D3383" s="563" t="s">
        <v>12752</v>
      </c>
      <c r="E3383" s="563" t="s">
        <v>12749</v>
      </c>
      <c r="F3383" s="563" t="s">
        <v>12750</v>
      </c>
      <c r="G3383" s="563" t="s">
        <v>12751</v>
      </c>
      <c r="H3383" s="563" t="s">
        <v>743</v>
      </c>
      <c r="I3383" s="563" t="s">
        <v>26690</v>
      </c>
      <c r="J3383" s="563" t="s">
        <v>109</v>
      </c>
      <c r="K3383" s="563" t="s">
        <v>24001</v>
      </c>
      <c r="L3383" s="563" t="s">
        <v>24001</v>
      </c>
      <c r="M3383" s="563" t="s">
        <v>24001</v>
      </c>
      <c r="N3383" s="563" t="s">
        <v>24001</v>
      </c>
      <c r="O3383" s="564" t="s">
        <v>24001</v>
      </c>
      <c r="P3383" s="564" t="s">
        <v>24001</v>
      </c>
      <c r="Q3383" s="564">
        <v>33148</v>
      </c>
      <c r="R3383" s="564"/>
      <c r="S3383" s="564" t="s">
        <v>31706</v>
      </c>
    </row>
    <row r="3384" spans="1:19" x14ac:dyDescent="0.35">
      <c r="A3384" s="562">
        <v>4666</v>
      </c>
      <c r="B3384" s="563" t="s">
        <v>484</v>
      </c>
      <c r="C3384" s="563" t="s">
        <v>10429</v>
      </c>
      <c r="D3384" s="563" t="s">
        <v>10454</v>
      </c>
      <c r="E3384" s="563" t="s">
        <v>10451</v>
      </c>
      <c r="F3384" s="563" t="s">
        <v>10452</v>
      </c>
      <c r="G3384" s="563" t="s">
        <v>10453</v>
      </c>
      <c r="H3384" s="563" t="s">
        <v>10004</v>
      </c>
      <c r="I3384" s="563" t="s">
        <v>26690</v>
      </c>
      <c r="J3384" s="563" t="s">
        <v>109</v>
      </c>
      <c r="K3384" s="563" t="s">
        <v>24001</v>
      </c>
      <c r="L3384" s="563" t="s">
        <v>24001</v>
      </c>
      <c r="M3384" s="563" t="s">
        <v>24001</v>
      </c>
      <c r="N3384" s="563" t="s">
        <v>24001</v>
      </c>
      <c r="O3384" s="564" t="s">
        <v>24001</v>
      </c>
      <c r="P3384" s="564" t="s">
        <v>24001</v>
      </c>
      <c r="Q3384" s="564">
        <v>33148</v>
      </c>
      <c r="R3384" s="564"/>
      <c r="S3384" s="564" t="s">
        <v>31707</v>
      </c>
    </row>
    <row r="3385" spans="1:19" x14ac:dyDescent="0.35">
      <c r="A3385" s="559">
        <v>5946</v>
      </c>
      <c r="B3385" s="563" t="s">
        <v>484</v>
      </c>
      <c r="C3385" s="563" t="s">
        <v>29047</v>
      </c>
      <c r="D3385" s="563" t="s">
        <v>10077</v>
      </c>
      <c r="E3385" s="563" t="s">
        <v>10073</v>
      </c>
      <c r="F3385" s="563" t="s">
        <v>10074</v>
      </c>
      <c r="G3385" s="563" t="s">
        <v>10075</v>
      </c>
      <c r="H3385" s="563" t="s">
        <v>10076</v>
      </c>
      <c r="I3385" s="563" t="s">
        <v>26690</v>
      </c>
      <c r="J3385" s="563" t="s">
        <v>24001</v>
      </c>
      <c r="K3385" s="563" t="s">
        <v>24001</v>
      </c>
      <c r="L3385" s="563" t="s">
        <v>24001</v>
      </c>
      <c r="M3385" s="563" t="s">
        <v>24001</v>
      </c>
      <c r="N3385" s="563" t="s">
        <v>24001</v>
      </c>
      <c r="O3385" s="564" t="s">
        <v>24001</v>
      </c>
      <c r="P3385" s="564" t="s">
        <v>24001</v>
      </c>
      <c r="Q3385" s="564">
        <v>33148</v>
      </c>
      <c r="R3385" s="564"/>
      <c r="S3385" s="564" t="s">
        <v>31708</v>
      </c>
    </row>
    <row r="3386" spans="1:19" x14ac:dyDescent="0.35">
      <c r="A3386" s="559">
        <v>6164</v>
      </c>
      <c r="B3386" s="563" t="s">
        <v>484</v>
      </c>
      <c r="C3386" s="563" t="s">
        <v>15677</v>
      </c>
      <c r="D3386" s="563" t="s">
        <v>15904</v>
      </c>
      <c r="E3386" s="563" t="s">
        <v>15901</v>
      </c>
      <c r="F3386" s="563" t="s">
        <v>15902</v>
      </c>
      <c r="G3386" s="563" t="s">
        <v>15903</v>
      </c>
      <c r="H3386" s="563" t="s">
        <v>55</v>
      </c>
      <c r="I3386" s="563" t="s">
        <v>26690</v>
      </c>
      <c r="J3386" s="563" t="s">
        <v>24001</v>
      </c>
      <c r="K3386" s="563" t="s">
        <v>24001</v>
      </c>
      <c r="L3386" s="563" t="s">
        <v>24001</v>
      </c>
      <c r="M3386" s="563" t="s">
        <v>24001</v>
      </c>
      <c r="N3386" s="563" t="s">
        <v>24001</v>
      </c>
      <c r="O3386" s="564" t="s">
        <v>24001</v>
      </c>
      <c r="P3386" s="564" t="s">
        <v>24001</v>
      </c>
      <c r="Q3386" s="564">
        <v>33148</v>
      </c>
      <c r="R3386" s="564"/>
      <c r="S3386" s="564" t="s">
        <v>15904</v>
      </c>
    </row>
    <row r="3387" spans="1:19" x14ac:dyDescent="0.35">
      <c r="A3387" s="562">
        <v>113</v>
      </c>
      <c r="B3387" s="563" t="s">
        <v>484</v>
      </c>
      <c r="C3387" s="563" t="s">
        <v>15677</v>
      </c>
      <c r="D3387" s="563" t="s">
        <v>24867</v>
      </c>
      <c r="E3387" s="563" t="s">
        <v>24868</v>
      </c>
      <c r="F3387" s="563" t="s">
        <v>24869</v>
      </c>
      <c r="G3387" s="563" t="s">
        <v>24870</v>
      </c>
      <c r="H3387" s="563" t="s">
        <v>24871</v>
      </c>
      <c r="I3387" s="563" t="s">
        <v>26690</v>
      </c>
      <c r="J3387" s="563" t="s">
        <v>109</v>
      </c>
      <c r="K3387" s="563" t="s">
        <v>24001</v>
      </c>
      <c r="L3387" s="563" t="s">
        <v>24001</v>
      </c>
      <c r="M3387" s="563" t="s">
        <v>24001</v>
      </c>
      <c r="N3387" s="563" t="s">
        <v>24001</v>
      </c>
      <c r="O3387" s="564" t="s">
        <v>24001</v>
      </c>
      <c r="P3387" s="564" t="s">
        <v>24001</v>
      </c>
      <c r="Q3387" s="564">
        <v>43587</v>
      </c>
      <c r="R3387" s="564"/>
      <c r="S3387" s="564" t="s">
        <v>31709</v>
      </c>
    </row>
    <row r="3388" spans="1:19" x14ac:dyDescent="0.35">
      <c r="A3388" s="559">
        <v>3636</v>
      </c>
      <c r="B3388" s="563" t="s">
        <v>484</v>
      </c>
      <c r="C3388" s="563" t="s">
        <v>10398</v>
      </c>
      <c r="D3388" s="563" t="s">
        <v>10406</v>
      </c>
      <c r="E3388" s="563" t="s">
        <v>10402</v>
      </c>
      <c r="F3388" s="563" t="s">
        <v>10403</v>
      </c>
      <c r="G3388" s="563" t="s">
        <v>10404</v>
      </c>
      <c r="H3388" s="563" t="s">
        <v>10405</v>
      </c>
      <c r="I3388" s="563" t="s">
        <v>26690</v>
      </c>
      <c r="J3388" s="563" t="s">
        <v>109</v>
      </c>
      <c r="K3388" s="563" t="s">
        <v>24001</v>
      </c>
      <c r="L3388" s="563" t="s">
        <v>24001</v>
      </c>
      <c r="M3388" s="563" t="s">
        <v>24001</v>
      </c>
      <c r="N3388" s="563" t="s">
        <v>24001</v>
      </c>
      <c r="O3388" s="564" t="s">
        <v>24001</v>
      </c>
      <c r="P3388" s="564" t="s">
        <v>24001</v>
      </c>
      <c r="Q3388" s="564">
        <v>33148</v>
      </c>
      <c r="R3388" s="564"/>
      <c r="S3388" s="564" t="s">
        <v>31710</v>
      </c>
    </row>
    <row r="3389" spans="1:19" x14ac:dyDescent="0.35">
      <c r="A3389" s="559">
        <v>3637</v>
      </c>
      <c r="B3389" s="563" t="s">
        <v>484</v>
      </c>
      <c r="C3389" s="563" t="s">
        <v>10398</v>
      </c>
      <c r="D3389" s="563" t="s">
        <v>10410</v>
      </c>
      <c r="E3389" s="563" t="s">
        <v>10407</v>
      </c>
      <c r="F3389" s="563" t="s">
        <v>10408</v>
      </c>
      <c r="G3389" s="563" t="s">
        <v>10404</v>
      </c>
      <c r="H3389" s="563" t="s">
        <v>10409</v>
      </c>
      <c r="I3389" s="563" t="s">
        <v>26690</v>
      </c>
      <c r="J3389" s="563" t="s">
        <v>109</v>
      </c>
      <c r="K3389" s="563" t="s">
        <v>24001</v>
      </c>
      <c r="L3389" s="563" t="s">
        <v>24001</v>
      </c>
      <c r="M3389" s="563" t="s">
        <v>24001</v>
      </c>
      <c r="N3389" s="563" t="s">
        <v>24001</v>
      </c>
      <c r="O3389" s="564" t="s">
        <v>24001</v>
      </c>
      <c r="P3389" s="564" t="s">
        <v>24001</v>
      </c>
      <c r="Q3389" s="564">
        <v>33148</v>
      </c>
      <c r="R3389" s="564"/>
      <c r="S3389" s="564" t="s">
        <v>31711</v>
      </c>
    </row>
    <row r="3390" spans="1:19" x14ac:dyDescent="0.35">
      <c r="A3390" s="562">
        <v>3638</v>
      </c>
      <c r="B3390" s="563" t="s">
        <v>484</v>
      </c>
      <c r="C3390" s="563" t="s">
        <v>10398</v>
      </c>
      <c r="D3390" s="563" t="s">
        <v>10412</v>
      </c>
      <c r="E3390" s="563" t="s">
        <v>24001</v>
      </c>
      <c r="F3390" s="563" t="s">
        <v>10411</v>
      </c>
      <c r="G3390" s="563" t="s">
        <v>10404</v>
      </c>
      <c r="H3390" s="563" t="s">
        <v>1770</v>
      </c>
      <c r="I3390" s="563" t="s">
        <v>26690</v>
      </c>
      <c r="J3390" s="563" t="s">
        <v>109</v>
      </c>
      <c r="K3390" s="563" t="s">
        <v>24001</v>
      </c>
      <c r="L3390" s="563" t="s">
        <v>24001</v>
      </c>
      <c r="M3390" s="563" t="s">
        <v>24001</v>
      </c>
      <c r="N3390" s="563" t="s">
        <v>24001</v>
      </c>
      <c r="O3390" s="564" t="s">
        <v>24001</v>
      </c>
      <c r="P3390" s="564" t="s">
        <v>24001</v>
      </c>
      <c r="Q3390" s="564">
        <v>33148</v>
      </c>
      <c r="R3390" s="564">
        <v>39505</v>
      </c>
      <c r="S3390" s="564" t="s">
        <v>34373</v>
      </c>
    </row>
    <row r="3391" spans="1:19" x14ac:dyDescent="0.35">
      <c r="A3391" s="559">
        <v>3639</v>
      </c>
      <c r="B3391" s="563" t="s">
        <v>484</v>
      </c>
      <c r="C3391" s="563" t="s">
        <v>10398</v>
      </c>
      <c r="D3391" s="563" t="s">
        <v>10415</v>
      </c>
      <c r="E3391" s="563" t="s">
        <v>24001</v>
      </c>
      <c r="F3391" s="563" t="s">
        <v>10413</v>
      </c>
      <c r="G3391" s="563" t="s">
        <v>10404</v>
      </c>
      <c r="H3391" s="563" t="s">
        <v>10414</v>
      </c>
      <c r="I3391" s="563" t="s">
        <v>26690</v>
      </c>
      <c r="J3391" s="563" t="s">
        <v>109</v>
      </c>
      <c r="K3391" s="563" t="s">
        <v>24001</v>
      </c>
      <c r="L3391" s="563" t="s">
        <v>24001</v>
      </c>
      <c r="M3391" s="563" t="s">
        <v>24001</v>
      </c>
      <c r="N3391" s="563" t="s">
        <v>24001</v>
      </c>
      <c r="O3391" s="564" t="s">
        <v>24001</v>
      </c>
      <c r="P3391" s="564" t="s">
        <v>24001</v>
      </c>
      <c r="Q3391" s="564">
        <v>33148</v>
      </c>
      <c r="R3391" s="564"/>
      <c r="S3391" s="564" t="s">
        <v>31712</v>
      </c>
    </row>
    <row r="3392" spans="1:19" x14ac:dyDescent="0.35">
      <c r="A3392" s="559">
        <v>3640</v>
      </c>
      <c r="B3392" s="563" t="s">
        <v>484</v>
      </c>
      <c r="C3392" s="563" t="s">
        <v>10398</v>
      </c>
      <c r="D3392" s="563" t="s">
        <v>10419</v>
      </c>
      <c r="E3392" s="563" t="s">
        <v>10416</v>
      </c>
      <c r="F3392" s="563" t="s">
        <v>10417</v>
      </c>
      <c r="G3392" s="563" t="s">
        <v>10404</v>
      </c>
      <c r="H3392" s="563" t="s">
        <v>10418</v>
      </c>
      <c r="I3392" s="563" t="s">
        <v>26690</v>
      </c>
      <c r="J3392" s="563" t="s">
        <v>109</v>
      </c>
      <c r="K3392" s="563" t="s">
        <v>24001</v>
      </c>
      <c r="L3392" s="563" t="s">
        <v>24001</v>
      </c>
      <c r="M3392" s="563" t="s">
        <v>24001</v>
      </c>
      <c r="N3392" s="563" t="s">
        <v>24001</v>
      </c>
      <c r="O3392" s="564" t="s">
        <v>24001</v>
      </c>
      <c r="P3392" s="564" t="s">
        <v>24001</v>
      </c>
      <c r="Q3392" s="564">
        <v>33148</v>
      </c>
      <c r="R3392" s="564"/>
      <c r="S3392" s="564" t="s">
        <v>31713</v>
      </c>
    </row>
    <row r="3393" spans="1:19" x14ac:dyDescent="0.35">
      <c r="A3393" s="562">
        <v>3641</v>
      </c>
      <c r="B3393" s="563" t="s">
        <v>484</v>
      </c>
      <c r="C3393" s="563" t="s">
        <v>10398</v>
      </c>
      <c r="D3393" s="563" t="s">
        <v>10422</v>
      </c>
      <c r="E3393" s="563" t="s">
        <v>24001</v>
      </c>
      <c r="F3393" s="563" t="s">
        <v>10420</v>
      </c>
      <c r="G3393" s="563" t="s">
        <v>10404</v>
      </c>
      <c r="H3393" s="563" t="s">
        <v>10421</v>
      </c>
      <c r="I3393" s="563" t="s">
        <v>26690</v>
      </c>
      <c r="J3393" s="563" t="s">
        <v>109</v>
      </c>
      <c r="K3393" s="563" t="s">
        <v>24001</v>
      </c>
      <c r="L3393" s="563" t="s">
        <v>24001</v>
      </c>
      <c r="M3393" s="563" t="s">
        <v>24001</v>
      </c>
      <c r="N3393" s="563" t="s">
        <v>24001</v>
      </c>
      <c r="O3393" s="564" t="s">
        <v>24001</v>
      </c>
      <c r="P3393" s="564" t="s">
        <v>24001</v>
      </c>
      <c r="Q3393" s="564">
        <v>39526</v>
      </c>
      <c r="R3393" s="564"/>
      <c r="S3393" s="564" t="s">
        <v>31714</v>
      </c>
    </row>
    <row r="3394" spans="1:19" x14ac:dyDescent="0.35">
      <c r="A3394" s="559">
        <v>3642</v>
      </c>
      <c r="B3394" s="563" t="s">
        <v>484</v>
      </c>
      <c r="C3394" s="563" t="s">
        <v>10398</v>
      </c>
      <c r="D3394" s="563" t="s">
        <v>10426</v>
      </c>
      <c r="E3394" s="563" t="s">
        <v>10423</v>
      </c>
      <c r="F3394" s="563" t="s">
        <v>10424</v>
      </c>
      <c r="G3394" s="563" t="s">
        <v>10404</v>
      </c>
      <c r="H3394" s="563" t="s">
        <v>10425</v>
      </c>
      <c r="I3394" s="563" t="s">
        <v>26690</v>
      </c>
      <c r="J3394" s="563" t="s">
        <v>109</v>
      </c>
      <c r="K3394" s="563" t="s">
        <v>24001</v>
      </c>
      <c r="L3394" s="563" t="s">
        <v>24001</v>
      </c>
      <c r="M3394" s="563" t="s">
        <v>24001</v>
      </c>
      <c r="N3394" s="563" t="s">
        <v>24001</v>
      </c>
      <c r="O3394" s="564" t="s">
        <v>24001</v>
      </c>
      <c r="P3394" s="564" t="s">
        <v>24001</v>
      </c>
      <c r="Q3394" s="564">
        <v>33148</v>
      </c>
      <c r="R3394" s="564"/>
      <c r="S3394" s="564" t="s">
        <v>31715</v>
      </c>
    </row>
    <row r="3395" spans="1:19" x14ac:dyDescent="0.35">
      <c r="A3395" s="559">
        <v>3643</v>
      </c>
      <c r="B3395" s="563" t="s">
        <v>484</v>
      </c>
      <c r="C3395" s="563" t="s">
        <v>10398</v>
      </c>
      <c r="D3395" s="563" t="s">
        <v>10428</v>
      </c>
      <c r="E3395" s="563" t="s">
        <v>10407</v>
      </c>
      <c r="F3395" s="563" t="s">
        <v>10427</v>
      </c>
      <c r="G3395" s="563" t="s">
        <v>10404</v>
      </c>
      <c r="H3395" s="563" t="s">
        <v>55</v>
      </c>
      <c r="I3395" s="563" t="s">
        <v>26690</v>
      </c>
      <c r="J3395" s="563" t="s">
        <v>109</v>
      </c>
      <c r="K3395" s="563" t="s">
        <v>24001</v>
      </c>
      <c r="L3395" s="563" t="s">
        <v>24001</v>
      </c>
      <c r="M3395" s="563" t="s">
        <v>24001</v>
      </c>
      <c r="N3395" s="563" t="s">
        <v>24001</v>
      </c>
      <c r="O3395" s="564" t="s">
        <v>24001</v>
      </c>
      <c r="P3395" s="564" t="s">
        <v>24001</v>
      </c>
      <c r="Q3395" s="564">
        <v>33148</v>
      </c>
      <c r="R3395" s="564"/>
      <c r="S3395" s="564" t="s">
        <v>10428</v>
      </c>
    </row>
    <row r="3396" spans="1:19" x14ac:dyDescent="0.35">
      <c r="A3396" s="562">
        <v>4690</v>
      </c>
      <c r="B3396" s="563" t="s">
        <v>484</v>
      </c>
      <c r="C3396" s="563" t="s">
        <v>12675</v>
      </c>
      <c r="D3396" s="563" t="s">
        <v>12107</v>
      </c>
      <c r="E3396" s="563" t="s">
        <v>12104</v>
      </c>
      <c r="F3396" s="563" t="s">
        <v>12105</v>
      </c>
      <c r="G3396" s="563" t="s">
        <v>12106</v>
      </c>
      <c r="H3396" s="563" t="s">
        <v>300</v>
      </c>
      <c r="I3396" s="563" t="s">
        <v>26690</v>
      </c>
      <c r="J3396" s="563" t="s">
        <v>24001</v>
      </c>
      <c r="K3396" s="563" t="s">
        <v>24001</v>
      </c>
      <c r="L3396" s="563" t="s">
        <v>24001</v>
      </c>
      <c r="M3396" s="563" t="s">
        <v>24001</v>
      </c>
      <c r="N3396" s="563" t="s">
        <v>24001</v>
      </c>
      <c r="O3396" s="564" t="s">
        <v>24001</v>
      </c>
      <c r="P3396" s="564" t="s">
        <v>24001</v>
      </c>
      <c r="Q3396" s="564">
        <v>33148</v>
      </c>
      <c r="R3396" s="564"/>
      <c r="S3396" s="564" t="s">
        <v>31716</v>
      </c>
    </row>
    <row r="3397" spans="1:19" x14ac:dyDescent="0.35">
      <c r="A3397" s="559">
        <v>4691</v>
      </c>
      <c r="B3397" s="563" t="s">
        <v>484</v>
      </c>
      <c r="C3397" s="563" t="s">
        <v>12675</v>
      </c>
      <c r="D3397" s="563" t="s">
        <v>31717</v>
      </c>
      <c r="E3397" s="563" t="s">
        <v>12111</v>
      </c>
      <c r="F3397" s="563" t="s">
        <v>12112</v>
      </c>
      <c r="G3397" s="563" t="s">
        <v>12106</v>
      </c>
      <c r="H3397" s="563" t="s">
        <v>12109</v>
      </c>
      <c r="I3397" s="563" t="s">
        <v>26690</v>
      </c>
      <c r="J3397" s="563" t="s">
        <v>24001</v>
      </c>
      <c r="K3397" s="563" t="s">
        <v>24001</v>
      </c>
      <c r="L3397" s="563" t="s">
        <v>24001</v>
      </c>
      <c r="M3397" s="563" t="s">
        <v>24001</v>
      </c>
      <c r="N3397" s="563" t="s">
        <v>24001</v>
      </c>
      <c r="O3397" s="564" t="s">
        <v>24001</v>
      </c>
      <c r="P3397" s="564" t="s">
        <v>24001</v>
      </c>
      <c r="Q3397" s="564">
        <v>33973</v>
      </c>
      <c r="R3397" s="564">
        <v>45701.681458333303</v>
      </c>
      <c r="S3397" s="564" t="s">
        <v>34374</v>
      </c>
    </row>
    <row r="3398" spans="1:19" x14ac:dyDescent="0.35">
      <c r="A3398" s="559">
        <v>4692</v>
      </c>
      <c r="B3398" s="563" t="s">
        <v>484</v>
      </c>
      <c r="C3398" s="563" t="s">
        <v>12675</v>
      </c>
      <c r="D3398" s="563" t="s">
        <v>12110</v>
      </c>
      <c r="E3398" s="563" t="s">
        <v>24001</v>
      </c>
      <c r="F3398" s="563" t="s">
        <v>12108</v>
      </c>
      <c r="G3398" s="563" t="s">
        <v>12106</v>
      </c>
      <c r="H3398" s="563" t="s">
        <v>12109</v>
      </c>
      <c r="I3398" s="563" t="s">
        <v>26753</v>
      </c>
      <c r="J3398" s="563" t="s">
        <v>24001</v>
      </c>
      <c r="K3398" s="563" t="s">
        <v>24001</v>
      </c>
      <c r="L3398" s="563" t="s">
        <v>24001</v>
      </c>
      <c r="M3398" s="563" t="s">
        <v>24001</v>
      </c>
      <c r="N3398" s="563" t="s">
        <v>24001</v>
      </c>
      <c r="O3398" s="564" t="s">
        <v>24001</v>
      </c>
      <c r="P3398" s="564" t="s">
        <v>24001</v>
      </c>
      <c r="Q3398" s="564">
        <v>40051</v>
      </c>
      <c r="R3398" s="564"/>
      <c r="S3398" s="564" t="s">
        <v>31717</v>
      </c>
    </row>
    <row r="3399" spans="1:19" x14ac:dyDescent="0.35">
      <c r="A3399" s="562">
        <v>4693</v>
      </c>
      <c r="B3399" s="563" t="s">
        <v>484</v>
      </c>
      <c r="C3399" s="563" t="s">
        <v>12675</v>
      </c>
      <c r="D3399" s="563" t="s">
        <v>12114</v>
      </c>
      <c r="E3399" s="563" t="s">
        <v>12111</v>
      </c>
      <c r="F3399" s="563" t="s">
        <v>12113</v>
      </c>
      <c r="G3399" s="563" t="s">
        <v>12106</v>
      </c>
      <c r="H3399" s="563" t="s">
        <v>12109</v>
      </c>
      <c r="I3399" s="563" t="s">
        <v>27282</v>
      </c>
      <c r="J3399" s="563" t="s">
        <v>24001</v>
      </c>
      <c r="K3399" s="563" t="s">
        <v>24001</v>
      </c>
      <c r="L3399" s="563" t="s">
        <v>24001</v>
      </c>
      <c r="M3399" s="563" t="s">
        <v>24001</v>
      </c>
      <c r="N3399" s="563" t="s">
        <v>24001</v>
      </c>
      <c r="O3399" s="564" t="s">
        <v>24001</v>
      </c>
      <c r="P3399" s="564" t="s">
        <v>24001</v>
      </c>
      <c r="Q3399" s="564">
        <v>33973</v>
      </c>
      <c r="R3399" s="564">
        <v>38425</v>
      </c>
      <c r="S3399" s="564" t="s">
        <v>31718</v>
      </c>
    </row>
    <row r="3400" spans="1:19" x14ac:dyDescent="0.35">
      <c r="A3400" s="559">
        <v>4694</v>
      </c>
      <c r="B3400" s="563" t="s">
        <v>484</v>
      </c>
      <c r="C3400" s="563" t="s">
        <v>12675</v>
      </c>
      <c r="D3400" s="563" t="s">
        <v>12118</v>
      </c>
      <c r="E3400" s="563" t="s">
        <v>12115</v>
      </c>
      <c r="F3400" s="563" t="s">
        <v>12116</v>
      </c>
      <c r="G3400" s="563" t="s">
        <v>12106</v>
      </c>
      <c r="H3400" s="563" t="s">
        <v>12117</v>
      </c>
      <c r="I3400" s="563" t="s">
        <v>26690</v>
      </c>
      <c r="J3400" s="563" t="s">
        <v>24001</v>
      </c>
      <c r="K3400" s="563" t="s">
        <v>154</v>
      </c>
      <c r="L3400" s="563" t="s">
        <v>24001</v>
      </c>
      <c r="M3400" s="563" t="s">
        <v>899</v>
      </c>
      <c r="N3400" s="563" t="s">
        <v>28712</v>
      </c>
      <c r="O3400" s="564" t="s">
        <v>24001</v>
      </c>
      <c r="P3400" s="564" t="s">
        <v>24001</v>
      </c>
      <c r="Q3400" s="564">
        <v>33148</v>
      </c>
      <c r="R3400" s="564"/>
      <c r="S3400" s="564" t="s">
        <v>31719</v>
      </c>
    </row>
    <row r="3401" spans="1:19" x14ac:dyDescent="0.35">
      <c r="A3401" s="559">
        <v>4695</v>
      </c>
      <c r="B3401" s="563" t="s">
        <v>484</v>
      </c>
      <c r="C3401" s="563" t="s">
        <v>12675</v>
      </c>
      <c r="D3401" s="563" t="s">
        <v>12121</v>
      </c>
      <c r="E3401" s="563" t="s">
        <v>12119</v>
      </c>
      <c r="F3401" s="563" t="s">
        <v>12120</v>
      </c>
      <c r="G3401" s="563" t="s">
        <v>12106</v>
      </c>
      <c r="H3401" s="563" t="s">
        <v>55</v>
      </c>
      <c r="I3401" s="563" t="s">
        <v>26690</v>
      </c>
      <c r="J3401" s="563" t="s">
        <v>24001</v>
      </c>
      <c r="K3401" s="563" t="s">
        <v>24001</v>
      </c>
      <c r="L3401" s="563" t="s">
        <v>24001</v>
      </c>
      <c r="M3401" s="563" t="s">
        <v>24001</v>
      </c>
      <c r="N3401" s="563" t="s">
        <v>24001</v>
      </c>
      <c r="O3401" s="564" t="s">
        <v>24001</v>
      </c>
      <c r="P3401" s="564" t="s">
        <v>24001</v>
      </c>
      <c r="Q3401" s="564">
        <v>33148</v>
      </c>
      <c r="R3401" s="564"/>
      <c r="S3401" s="564" t="s">
        <v>12121</v>
      </c>
    </row>
    <row r="3402" spans="1:19" x14ac:dyDescent="0.35">
      <c r="A3402" s="562">
        <v>4696</v>
      </c>
      <c r="B3402" s="563" t="s">
        <v>484</v>
      </c>
      <c r="C3402" s="563" t="s">
        <v>12675</v>
      </c>
      <c r="D3402" s="563" t="s">
        <v>12124</v>
      </c>
      <c r="E3402" s="563" t="s">
        <v>24001</v>
      </c>
      <c r="F3402" s="563" t="s">
        <v>12122</v>
      </c>
      <c r="G3402" s="563" t="s">
        <v>12123</v>
      </c>
      <c r="H3402" s="563" t="s">
        <v>6852</v>
      </c>
      <c r="I3402" s="563" t="s">
        <v>26690</v>
      </c>
      <c r="J3402" s="563" t="s">
        <v>109</v>
      </c>
      <c r="K3402" s="563" t="s">
        <v>24001</v>
      </c>
      <c r="L3402" s="563" t="s">
        <v>24001</v>
      </c>
      <c r="M3402" s="563" t="s">
        <v>24001</v>
      </c>
      <c r="N3402" s="563" t="s">
        <v>24001</v>
      </c>
      <c r="O3402" s="564" t="s">
        <v>24001</v>
      </c>
      <c r="P3402" s="564" t="s">
        <v>24001</v>
      </c>
      <c r="Q3402" s="564">
        <v>33148</v>
      </c>
      <c r="R3402" s="564"/>
      <c r="S3402" s="564" t="s">
        <v>31720</v>
      </c>
    </row>
    <row r="3403" spans="1:19" x14ac:dyDescent="0.35">
      <c r="A3403" s="559">
        <v>4697</v>
      </c>
      <c r="B3403" s="563" t="s">
        <v>484</v>
      </c>
      <c r="C3403" s="563" t="s">
        <v>12675</v>
      </c>
      <c r="D3403" s="563" t="s">
        <v>12127</v>
      </c>
      <c r="E3403" s="563" t="s">
        <v>24001</v>
      </c>
      <c r="F3403" s="563" t="s">
        <v>12125</v>
      </c>
      <c r="G3403" s="563" t="s">
        <v>12123</v>
      </c>
      <c r="H3403" s="563" t="s">
        <v>12126</v>
      </c>
      <c r="I3403" s="563" t="s">
        <v>26690</v>
      </c>
      <c r="J3403" s="563" t="s">
        <v>109</v>
      </c>
      <c r="K3403" s="563" t="s">
        <v>24001</v>
      </c>
      <c r="L3403" s="563" t="s">
        <v>24001</v>
      </c>
      <c r="M3403" s="563" t="s">
        <v>24001</v>
      </c>
      <c r="N3403" s="563" t="s">
        <v>24001</v>
      </c>
      <c r="O3403" s="564" t="s">
        <v>24001</v>
      </c>
      <c r="P3403" s="564" t="s">
        <v>24001</v>
      </c>
      <c r="Q3403" s="564">
        <v>38560</v>
      </c>
      <c r="R3403" s="564"/>
      <c r="S3403" s="564" t="s">
        <v>31721</v>
      </c>
    </row>
    <row r="3404" spans="1:19" x14ac:dyDescent="0.35">
      <c r="A3404" s="559">
        <v>4698</v>
      </c>
      <c r="B3404" s="563" t="s">
        <v>484</v>
      </c>
      <c r="C3404" s="563" t="s">
        <v>12675</v>
      </c>
      <c r="D3404" s="563" t="s">
        <v>12129</v>
      </c>
      <c r="E3404" s="563" t="s">
        <v>24001</v>
      </c>
      <c r="F3404" s="563" t="s">
        <v>12128</v>
      </c>
      <c r="G3404" s="563" t="s">
        <v>12123</v>
      </c>
      <c r="H3404" s="563" t="s">
        <v>55</v>
      </c>
      <c r="I3404" s="563" t="s">
        <v>26690</v>
      </c>
      <c r="J3404" s="563" t="s">
        <v>109</v>
      </c>
      <c r="K3404" s="563" t="s">
        <v>24001</v>
      </c>
      <c r="L3404" s="563" t="s">
        <v>24001</v>
      </c>
      <c r="M3404" s="563" t="s">
        <v>24001</v>
      </c>
      <c r="N3404" s="563" t="s">
        <v>24001</v>
      </c>
      <c r="O3404" s="564" t="s">
        <v>24001</v>
      </c>
      <c r="P3404" s="564" t="s">
        <v>24001</v>
      </c>
      <c r="Q3404" s="564">
        <v>33148</v>
      </c>
      <c r="R3404" s="564"/>
      <c r="S3404" s="564" t="s">
        <v>12129</v>
      </c>
    </row>
    <row r="3405" spans="1:19" x14ac:dyDescent="0.35">
      <c r="A3405" s="562">
        <v>6002</v>
      </c>
      <c r="B3405" s="563" t="s">
        <v>43</v>
      </c>
      <c r="C3405" s="563" t="s">
        <v>207</v>
      </c>
      <c r="D3405" s="563" t="s">
        <v>212</v>
      </c>
      <c r="E3405" s="563" t="s">
        <v>208</v>
      </c>
      <c r="F3405" s="563" t="s">
        <v>209</v>
      </c>
      <c r="G3405" s="563" t="s">
        <v>210</v>
      </c>
      <c r="H3405" s="563" t="s">
        <v>211</v>
      </c>
      <c r="I3405" s="563" t="s">
        <v>26690</v>
      </c>
      <c r="J3405" s="563" t="s">
        <v>24001</v>
      </c>
      <c r="K3405" s="563" t="s">
        <v>24001</v>
      </c>
      <c r="L3405" s="563" t="s">
        <v>24001</v>
      </c>
      <c r="M3405" s="563" t="s">
        <v>24001</v>
      </c>
      <c r="N3405" s="563" t="s">
        <v>24001</v>
      </c>
      <c r="O3405" s="564" t="s">
        <v>24001</v>
      </c>
      <c r="P3405" s="564" t="s">
        <v>24001</v>
      </c>
      <c r="Q3405" s="564">
        <v>33148</v>
      </c>
      <c r="R3405" s="564"/>
      <c r="S3405" s="564" t="s">
        <v>31722</v>
      </c>
    </row>
    <row r="3406" spans="1:19" x14ac:dyDescent="0.35">
      <c r="A3406" s="559">
        <v>6003</v>
      </c>
      <c r="B3406" s="563" t="s">
        <v>43</v>
      </c>
      <c r="C3406" s="563" t="s">
        <v>207</v>
      </c>
      <c r="D3406" s="563" t="s">
        <v>214</v>
      </c>
      <c r="E3406" s="563" t="s">
        <v>24001</v>
      </c>
      <c r="F3406" s="563" t="s">
        <v>213</v>
      </c>
      <c r="G3406" s="563" t="s">
        <v>210</v>
      </c>
      <c r="H3406" s="563" t="s">
        <v>55</v>
      </c>
      <c r="I3406" s="563" t="s">
        <v>26690</v>
      </c>
      <c r="J3406" s="563" t="s">
        <v>24001</v>
      </c>
      <c r="K3406" s="563" t="s">
        <v>24001</v>
      </c>
      <c r="L3406" s="563" t="s">
        <v>24001</v>
      </c>
      <c r="M3406" s="563" t="s">
        <v>24001</v>
      </c>
      <c r="N3406" s="563" t="s">
        <v>24001</v>
      </c>
      <c r="O3406" s="564" t="s">
        <v>24001</v>
      </c>
      <c r="P3406" s="564" t="s">
        <v>24001</v>
      </c>
      <c r="Q3406" s="564">
        <v>33148</v>
      </c>
      <c r="R3406" s="564"/>
      <c r="S3406" s="564" t="s">
        <v>214</v>
      </c>
    </row>
    <row r="3407" spans="1:19" x14ac:dyDescent="0.35">
      <c r="A3407" s="559">
        <v>2770</v>
      </c>
      <c r="B3407" s="563" t="s">
        <v>484</v>
      </c>
      <c r="C3407" s="563" t="s">
        <v>7148</v>
      </c>
      <c r="D3407" s="563" t="s">
        <v>7153</v>
      </c>
      <c r="E3407" s="563" t="s">
        <v>7149</v>
      </c>
      <c r="F3407" s="563" t="s">
        <v>7150</v>
      </c>
      <c r="G3407" s="563" t="s">
        <v>7151</v>
      </c>
      <c r="H3407" s="563" t="s">
        <v>7152</v>
      </c>
      <c r="I3407" s="563" t="s">
        <v>26690</v>
      </c>
      <c r="J3407" s="563" t="s">
        <v>24001</v>
      </c>
      <c r="K3407" s="563" t="s">
        <v>24001</v>
      </c>
      <c r="L3407" s="563" t="s">
        <v>24001</v>
      </c>
      <c r="M3407" s="563" t="s">
        <v>24001</v>
      </c>
      <c r="N3407" s="563" t="s">
        <v>24001</v>
      </c>
      <c r="O3407" s="564" t="s">
        <v>24001</v>
      </c>
      <c r="P3407" s="564" t="s">
        <v>24001</v>
      </c>
      <c r="Q3407" s="564">
        <v>33148</v>
      </c>
      <c r="R3407" s="564"/>
      <c r="S3407" s="564" t="s">
        <v>31723</v>
      </c>
    </row>
    <row r="3408" spans="1:19" x14ac:dyDescent="0.35">
      <c r="A3408" s="562">
        <v>2771</v>
      </c>
      <c r="B3408" s="563" t="s">
        <v>484</v>
      </c>
      <c r="C3408" s="563" t="s">
        <v>7148</v>
      </c>
      <c r="D3408" s="563" t="s">
        <v>7156</v>
      </c>
      <c r="E3408" s="563" t="s">
        <v>7154</v>
      </c>
      <c r="F3408" s="563" t="s">
        <v>7155</v>
      </c>
      <c r="G3408" s="563" t="s">
        <v>7151</v>
      </c>
      <c r="H3408" s="563" t="s">
        <v>55</v>
      </c>
      <c r="I3408" s="563" t="s">
        <v>26690</v>
      </c>
      <c r="J3408" s="563" t="s">
        <v>24001</v>
      </c>
      <c r="K3408" s="563" t="s">
        <v>24001</v>
      </c>
      <c r="L3408" s="563" t="s">
        <v>24001</v>
      </c>
      <c r="M3408" s="563" t="s">
        <v>24001</v>
      </c>
      <c r="N3408" s="563" t="s">
        <v>24001</v>
      </c>
      <c r="O3408" s="564" t="s">
        <v>24001</v>
      </c>
      <c r="P3408" s="564" t="s">
        <v>24001</v>
      </c>
      <c r="Q3408" s="564">
        <v>33148</v>
      </c>
      <c r="R3408" s="564"/>
      <c r="S3408" s="564" t="s">
        <v>7156</v>
      </c>
    </row>
    <row r="3409" spans="1:19" x14ac:dyDescent="0.35">
      <c r="A3409" s="559">
        <v>2772</v>
      </c>
      <c r="B3409" s="563" t="s">
        <v>484</v>
      </c>
      <c r="C3409" s="563" t="s">
        <v>7148</v>
      </c>
      <c r="D3409" s="563" t="s">
        <v>7159</v>
      </c>
      <c r="E3409" s="563" t="s">
        <v>7157</v>
      </c>
      <c r="F3409" s="563" t="s">
        <v>7158</v>
      </c>
      <c r="G3409" s="563" t="s">
        <v>7151</v>
      </c>
      <c r="H3409" s="563" t="s">
        <v>4159</v>
      </c>
      <c r="I3409" s="563" t="s">
        <v>26973</v>
      </c>
      <c r="J3409" s="563" t="s">
        <v>109</v>
      </c>
      <c r="K3409" s="563" t="s">
        <v>24001</v>
      </c>
      <c r="L3409" s="563" t="s">
        <v>24001</v>
      </c>
      <c r="M3409" s="563" t="s">
        <v>24001</v>
      </c>
      <c r="N3409" s="563" t="s">
        <v>24001</v>
      </c>
      <c r="O3409" s="564" t="s">
        <v>24001</v>
      </c>
      <c r="P3409" s="564" t="s">
        <v>24001</v>
      </c>
      <c r="Q3409" s="564">
        <v>33148</v>
      </c>
      <c r="R3409" s="564"/>
      <c r="S3409" s="564" t="s">
        <v>31724</v>
      </c>
    </row>
    <row r="3410" spans="1:19" x14ac:dyDescent="0.35">
      <c r="A3410" s="559">
        <v>2773</v>
      </c>
      <c r="B3410" s="563" t="s">
        <v>484</v>
      </c>
      <c r="C3410" s="563" t="s">
        <v>7148</v>
      </c>
      <c r="D3410" s="563" t="s">
        <v>7163</v>
      </c>
      <c r="E3410" s="563" t="s">
        <v>7160</v>
      </c>
      <c r="F3410" s="563" t="s">
        <v>7161</v>
      </c>
      <c r="G3410" s="563" t="s">
        <v>7151</v>
      </c>
      <c r="H3410" s="563" t="s">
        <v>7162</v>
      </c>
      <c r="I3410" s="563" t="s">
        <v>26690</v>
      </c>
      <c r="J3410" s="563" t="s">
        <v>109</v>
      </c>
      <c r="K3410" s="563" t="s">
        <v>24001</v>
      </c>
      <c r="L3410" s="563" t="s">
        <v>24001</v>
      </c>
      <c r="M3410" s="563" t="s">
        <v>24001</v>
      </c>
      <c r="N3410" s="563" t="s">
        <v>24001</v>
      </c>
      <c r="O3410" s="564" t="s">
        <v>24001</v>
      </c>
      <c r="P3410" s="564" t="s">
        <v>24001</v>
      </c>
      <c r="Q3410" s="564">
        <v>33148</v>
      </c>
      <c r="R3410" s="564"/>
      <c r="S3410" s="564" t="s">
        <v>31725</v>
      </c>
    </row>
    <row r="3411" spans="1:19" x14ac:dyDescent="0.35">
      <c r="A3411" s="562">
        <v>2774</v>
      </c>
      <c r="B3411" s="563" t="s">
        <v>484</v>
      </c>
      <c r="C3411" s="563" t="s">
        <v>7148</v>
      </c>
      <c r="D3411" s="563" t="s">
        <v>7167</v>
      </c>
      <c r="E3411" s="563" t="s">
        <v>7164</v>
      </c>
      <c r="F3411" s="563" t="s">
        <v>7165</v>
      </c>
      <c r="G3411" s="563" t="s">
        <v>7151</v>
      </c>
      <c r="H3411" s="563" t="s">
        <v>7166</v>
      </c>
      <c r="I3411" s="563" t="s">
        <v>26690</v>
      </c>
      <c r="J3411" s="563" t="s">
        <v>109</v>
      </c>
      <c r="K3411" s="563" t="s">
        <v>24001</v>
      </c>
      <c r="L3411" s="563" t="s">
        <v>24001</v>
      </c>
      <c r="M3411" s="563" t="s">
        <v>24001</v>
      </c>
      <c r="N3411" s="563" t="s">
        <v>24001</v>
      </c>
      <c r="O3411" s="564" t="s">
        <v>24001</v>
      </c>
      <c r="P3411" s="564" t="s">
        <v>24001</v>
      </c>
      <c r="Q3411" s="564">
        <v>33148</v>
      </c>
      <c r="R3411" s="564"/>
      <c r="S3411" s="564" t="s">
        <v>31726</v>
      </c>
    </row>
    <row r="3412" spans="1:19" x14ac:dyDescent="0.35">
      <c r="A3412" s="559">
        <v>849</v>
      </c>
      <c r="B3412" s="563" t="s">
        <v>484</v>
      </c>
      <c r="C3412" s="563" t="s">
        <v>18666</v>
      </c>
      <c r="D3412" s="563" t="s">
        <v>19102</v>
      </c>
      <c r="E3412" s="563" t="s">
        <v>19099</v>
      </c>
      <c r="F3412" s="563" t="s">
        <v>19100</v>
      </c>
      <c r="G3412" s="563" t="s">
        <v>19101</v>
      </c>
      <c r="H3412" s="563" t="s">
        <v>8576</v>
      </c>
      <c r="I3412" s="563" t="s">
        <v>26690</v>
      </c>
      <c r="J3412" s="563" t="s">
        <v>24001</v>
      </c>
      <c r="K3412" s="563" t="s">
        <v>24001</v>
      </c>
      <c r="L3412" s="563" t="s">
        <v>24001</v>
      </c>
      <c r="M3412" s="563" t="s">
        <v>24001</v>
      </c>
      <c r="N3412" s="563" t="s">
        <v>24001</v>
      </c>
      <c r="O3412" s="564" t="s">
        <v>24001</v>
      </c>
      <c r="P3412" s="564" t="s">
        <v>24001</v>
      </c>
      <c r="Q3412" s="564">
        <v>33148</v>
      </c>
      <c r="R3412" s="564"/>
      <c r="S3412" s="564" t="s">
        <v>31727</v>
      </c>
    </row>
    <row r="3413" spans="1:19" x14ac:dyDescent="0.35">
      <c r="A3413" s="559">
        <v>1661</v>
      </c>
      <c r="B3413" s="563" t="s">
        <v>484</v>
      </c>
      <c r="C3413" s="563" t="s">
        <v>31728</v>
      </c>
      <c r="D3413" s="563" t="s">
        <v>4382</v>
      </c>
      <c r="E3413" s="563" t="s">
        <v>24001</v>
      </c>
      <c r="F3413" s="563" t="s">
        <v>4379</v>
      </c>
      <c r="G3413" s="563" t="s">
        <v>4380</v>
      </c>
      <c r="H3413" s="563" t="s">
        <v>4381</v>
      </c>
      <c r="I3413" s="563" t="s">
        <v>26690</v>
      </c>
      <c r="J3413" s="563" t="s">
        <v>109</v>
      </c>
      <c r="K3413" s="563" t="s">
        <v>24001</v>
      </c>
      <c r="L3413" s="563" t="s">
        <v>24001</v>
      </c>
      <c r="M3413" s="563" t="s">
        <v>24001</v>
      </c>
      <c r="N3413" s="563" t="s">
        <v>24001</v>
      </c>
      <c r="O3413" s="564" t="s">
        <v>24001</v>
      </c>
      <c r="P3413" s="564" t="s">
        <v>24001</v>
      </c>
      <c r="Q3413" s="564">
        <v>38841</v>
      </c>
      <c r="R3413" s="564">
        <v>41374.356412036999</v>
      </c>
      <c r="S3413" s="564" t="s">
        <v>31729</v>
      </c>
    </row>
    <row r="3414" spans="1:19" x14ac:dyDescent="0.35">
      <c r="A3414" s="562">
        <v>4329</v>
      </c>
      <c r="B3414" s="563" t="s">
        <v>484</v>
      </c>
      <c r="C3414" s="563" t="s">
        <v>10170</v>
      </c>
      <c r="D3414" s="563" t="s">
        <v>10356</v>
      </c>
      <c r="E3414" s="563" t="s">
        <v>10352</v>
      </c>
      <c r="F3414" s="563" t="s">
        <v>10353</v>
      </c>
      <c r="G3414" s="563" t="s">
        <v>10354</v>
      </c>
      <c r="H3414" s="563" t="s">
        <v>10355</v>
      </c>
      <c r="I3414" s="563" t="s">
        <v>27191</v>
      </c>
      <c r="J3414" s="563" t="s">
        <v>24001</v>
      </c>
      <c r="K3414" s="563" t="s">
        <v>24001</v>
      </c>
      <c r="L3414" s="563" t="s">
        <v>24001</v>
      </c>
      <c r="M3414" s="563" t="s">
        <v>24001</v>
      </c>
      <c r="N3414" s="563" t="s">
        <v>24001</v>
      </c>
      <c r="O3414" s="564" t="s">
        <v>24001</v>
      </c>
      <c r="P3414" s="564" t="s">
        <v>24001</v>
      </c>
      <c r="Q3414" s="564">
        <v>33148</v>
      </c>
      <c r="R3414" s="564">
        <v>38384</v>
      </c>
      <c r="S3414" s="564" t="s">
        <v>31730</v>
      </c>
    </row>
    <row r="3415" spans="1:19" x14ac:dyDescent="0.35">
      <c r="A3415" s="559">
        <v>5039</v>
      </c>
      <c r="B3415" s="563" t="s">
        <v>484</v>
      </c>
      <c r="C3415" s="563" t="s">
        <v>12833</v>
      </c>
      <c r="D3415" s="563" t="s">
        <v>12857</v>
      </c>
      <c r="E3415" s="563" t="s">
        <v>12854</v>
      </c>
      <c r="F3415" s="563" t="s">
        <v>12855</v>
      </c>
      <c r="G3415" s="563" t="s">
        <v>12856</v>
      </c>
      <c r="H3415" s="563" t="s">
        <v>4955</v>
      </c>
      <c r="I3415" s="563" t="s">
        <v>26690</v>
      </c>
      <c r="J3415" s="563" t="s">
        <v>24001</v>
      </c>
      <c r="K3415" s="563" t="s">
        <v>24001</v>
      </c>
      <c r="L3415" s="563" t="s">
        <v>24001</v>
      </c>
      <c r="M3415" s="563" t="s">
        <v>24001</v>
      </c>
      <c r="N3415" s="563" t="s">
        <v>24001</v>
      </c>
      <c r="O3415" s="564" t="s">
        <v>24001</v>
      </c>
      <c r="P3415" s="564" t="s">
        <v>24001</v>
      </c>
      <c r="Q3415" s="564">
        <v>33148</v>
      </c>
      <c r="R3415" s="564">
        <v>38756</v>
      </c>
      <c r="S3415" s="564" t="s">
        <v>31731</v>
      </c>
    </row>
    <row r="3416" spans="1:19" x14ac:dyDescent="0.35">
      <c r="A3416" s="559">
        <v>5040</v>
      </c>
      <c r="B3416" s="563" t="s">
        <v>484</v>
      </c>
      <c r="C3416" s="563" t="s">
        <v>12833</v>
      </c>
      <c r="D3416" s="563" t="s">
        <v>12860</v>
      </c>
      <c r="E3416" s="563" t="s">
        <v>12858</v>
      </c>
      <c r="F3416" s="563" t="s">
        <v>12859</v>
      </c>
      <c r="G3416" s="563" t="s">
        <v>12856</v>
      </c>
      <c r="H3416" s="563" t="s">
        <v>12391</v>
      </c>
      <c r="I3416" s="563" t="s">
        <v>26690</v>
      </c>
      <c r="J3416" s="563" t="s">
        <v>24001</v>
      </c>
      <c r="K3416" s="563" t="s">
        <v>154</v>
      </c>
      <c r="L3416" s="563" t="s">
        <v>24001</v>
      </c>
      <c r="M3416" s="563" t="s">
        <v>24001</v>
      </c>
      <c r="N3416" s="563" t="s">
        <v>24001</v>
      </c>
      <c r="O3416" s="564" t="s">
        <v>24001</v>
      </c>
      <c r="P3416" s="564" t="s">
        <v>24001</v>
      </c>
      <c r="Q3416" s="564">
        <v>33148</v>
      </c>
      <c r="R3416" s="564">
        <v>33974</v>
      </c>
      <c r="S3416" s="564" t="s">
        <v>31732</v>
      </c>
    </row>
    <row r="3417" spans="1:19" x14ac:dyDescent="0.35">
      <c r="A3417" s="562">
        <v>5041</v>
      </c>
      <c r="B3417" s="563" t="s">
        <v>484</v>
      </c>
      <c r="C3417" s="563" t="s">
        <v>12833</v>
      </c>
      <c r="D3417" s="563" t="s">
        <v>12863</v>
      </c>
      <c r="E3417" s="563" t="s">
        <v>24001</v>
      </c>
      <c r="F3417" s="563" t="s">
        <v>12861</v>
      </c>
      <c r="G3417" s="563" t="s">
        <v>12856</v>
      </c>
      <c r="H3417" s="563" t="s">
        <v>12862</v>
      </c>
      <c r="I3417" s="563" t="s">
        <v>26690</v>
      </c>
      <c r="J3417" s="563" t="s">
        <v>24001</v>
      </c>
      <c r="K3417" s="563" t="s">
        <v>24001</v>
      </c>
      <c r="L3417" s="563" t="s">
        <v>24001</v>
      </c>
      <c r="M3417" s="563" t="s">
        <v>24001</v>
      </c>
      <c r="N3417" s="563" t="s">
        <v>24001</v>
      </c>
      <c r="O3417" s="564" t="s">
        <v>24001</v>
      </c>
      <c r="P3417" s="564" t="s">
        <v>24001</v>
      </c>
      <c r="Q3417" s="564">
        <v>41477</v>
      </c>
      <c r="R3417" s="564"/>
      <c r="S3417" s="564" t="s">
        <v>31733</v>
      </c>
    </row>
    <row r="3418" spans="1:19" x14ac:dyDescent="0.35">
      <c r="A3418" s="559">
        <v>5042</v>
      </c>
      <c r="B3418" s="563" t="s">
        <v>484</v>
      </c>
      <c r="C3418" s="563" t="s">
        <v>12833</v>
      </c>
      <c r="D3418" s="563" t="s">
        <v>12865</v>
      </c>
      <c r="E3418" s="563" t="s">
        <v>24001</v>
      </c>
      <c r="F3418" s="563" t="s">
        <v>12864</v>
      </c>
      <c r="G3418" s="563" t="s">
        <v>12856</v>
      </c>
      <c r="H3418" s="563" t="s">
        <v>8654</v>
      </c>
      <c r="I3418" s="563" t="s">
        <v>26690</v>
      </c>
      <c r="J3418" s="563" t="s">
        <v>24001</v>
      </c>
      <c r="K3418" s="563" t="s">
        <v>62</v>
      </c>
      <c r="L3418" s="563" t="s">
        <v>24001</v>
      </c>
      <c r="M3418" s="563" t="s">
        <v>24001</v>
      </c>
      <c r="N3418" s="563" t="s">
        <v>24001</v>
      </c>
      <c r="O3418" s="564" t="s">
        <v>24001</v>
      </c>
      <c r="P3418" s="564" t="s">
        <v>24001</v>
      </c>
      <c r="Q3418" s="564">
        <v>39499</v>
      </c>
      <c r="R3418" s="564"/>
      <c r="S3418" s="564" t="s">
        <v>31734</v>
      </c>
    </row>
    <row r="3419" spans="1:19" x14ac:dyDescent="0.35">
      <c r="A3419" s="559">
        <v>5043</v>
      </c>
      <c r="B3419" s="563" t="s">
        <v>484</v>
      </c>
      <c r="C3419" s="563" t="s">
        <v>12833</v>
      </c>
      <c r="D3419" s="563" t="s">
        <v>12869</v>
      </c>
      <c r="E3419" s="563" t="s">
        <v>12866</v>
      </c>
      <c r="F3419" s="563" t="s">
        <v>12867</v>
      </c>
      <c r="G3419" s="563" t="s">
        <v>12856</v>
      </c>
      <c r="H3419" s="563" t="s">
        <v>12868</v>
      </c>
      <c r="I3419" s="563" t="s">
        <v>26690</v>
      </c>
      <c r="J3419" s="563" t="s">
        <v>24001</v>
      </c>
      <c r="K3419" s="563" t="s">
        <v>62</v>
      </c>
      <c r="L3419" s="563" t="s">
        <v>24001</v>
      </c>
      <c r="M3419" s="563" t="s">
        <v>24001</v>
      </c>
      <c r="N3419" s="563" t="s">
        <v>24001</v>
      </c>
      <c r="O3419" s="564" t="s">
        <v>24001</v>
      </c>
      <c r="P3419" s="564" t="s">
        <v>24001</v>
      </c>
      <c r="Q3419" s="564">
        <v>33148</v>
      </c>
      <c r="R3419" s="564">
        <v>41487.637581018498</v>
      </c>
      <c r="S3419" s="564" t="s">
        <v>31735</v>
      </c>
    </row>
    <row r="3420" spans="1:19" x14ac:dyDescent="0.35">
      <c r="A3420" s="562">
        <v>5044</v>
      </c>
      <c r="B3420" s="563" t="s">
        <v>484</v>
      </c>
      <c r="C3420" s="563" t="s">
        <v>12833</v>
      </c>
      <c r="D3420" s="563" t="s">
        <v>12872</v>
      </c>
      <c r="E3420" s="563" t="s">
        <v>12856</v>
      </c>
      <c r="F3420" s="563" t="s">
        <v>12870</v>
      </c>
      <c r="G3420" s="563" t="s">
        <v>12856</v>
      </c>
      <c r="H3420" s="563" t="s">
        <v>12871</v>
      </c>
      <c r="I3420" s="563" t="s">
        <v>26690</v>
      </c>
      <c r="J3420" s="563" t="s">
        <v>109</v>
      </c>
      <c r="K3420" s="563" t="s">
        <v>24001</v>
      </c>
      <c r="L3420" s="563" t="s">
        <v>24001</v>
      </c>
      <c r="M3420" s="563" t="s">
        <v>24001</v>
      </c>
      <c r="N3420" s="563" t="s">
        <v>24001</v>
      </c>
      <c r="O3420" s="564" t="s">
        <v>24001</v>
      </c>
      <c r="P3420" s="564" t="s">
        <v>24001</v>
      </c>
      <c r="Q3420" s="564">
        <v>33148</v>
      </c>
      <c r="R3420" s="564"/>
      <c r="S3420" s="564" t="s">
        <v>31736</v>
      </c>
    </row>
    <row r="3421" spans="1:19" x14ac:dyDescent="0.35">
      <c r="A3421" s="559">
        <v>5045</v>
      </c>
      <c r="B3421" s="563" t="s">
        <v>484</v>
      </c>
      <c r="C3421" s="563" t="s">
        <v>12833</v>
      </c>
      <c r="D3421" s="563" t="s">
        <v>12875</v>
      </c>
      <c r="E3421" s="563" t="s">
        <v>12873</v>
      </c>
      <c r="F3421" s="563" t="s">
        <v>12874</v>
      </c>
      <c r="G3421" s="563" t="s">
        <v>12856</v>
      </c>
      <c r="H3421" s="563" t="s">
        <v>9532</v>
      </c>
      <c r="I3421" s="563" t="s">
        <v>26690</v>
      </c>
      <c r="J3421" s="563" t="s">
        <v>24001</v>
      </c>
      <c r="K3421" s="563" t="s">
        <v>24001</v>
      </c>
      <c r="L3421" s="563" t="s">
        <v>24001</v>
      </c>
      <c r="M3421" s="563" t="s">
        <v>24001</v>
      </c>
      <c r="N3421" s="563" t="s">
        <v>24001</v>
      </c>
      <c r="O3421" s="564" t="s">
        <v>24001</v>
      </c>
      <c r="P3421" s="564" t="s">
        <v>24001</v>
      </c>
      <c r="Q3421" s="564">
        <v>41479</v>
      </c>
      <c r="R3421" s="564"/>
      <c r="S3421" s="564" t="s">
        <v>31737</v>
      </c>
    </row>
    <row r="3422" spans="1:19" x14ac:dyDescent="0.35">
      <c r="A3422" s="559">
        <v>5046</v>
      </c>
      <c r="B3422" s="563" t="s">
        <v>484</v>
      </c>
      <c r="C3422" s="563" t="s">
        <v>12833</v>
      </c>
      <c r="D3422" s="563" t="s">
        <v>12877</v>
      </c>
      <c r="E3422" s="563" t="s">
        <v>24001</v>
      </c>
      <c r="F3422" s="563" t="s">
        <v>12876</v>
      </c>
      <c r="G3422" s="563" t="s">
        <v>12856</v>
      </c>
      <c r="H3422" s="563" t="s">
        <v>4544</v>
      </c>
      <c r="I3422" s="563" t="s">
        <v>27332</v>
      </c>
      <c r="J3422" s="563" t="s">
        <v>24001</v>
      </c>
      <c r="K3422" s="563" t="s">
        <v>62</v>
      </c>
      <c r="L3422" s="563" t="s">
        <v>24001</v>
      </c>
      <c r="M3422" s="563" t="s">
        <v>24001</v>
      </c>
      <c r="N3422" s="563" t="s">
        <v>24001</v>
      </c>
      <c r="O3422" s="564" t="s">
        <v>24001</v>
      </c>
      <c r="P3422" s="564" t="s">
        <v>24001</v>
      </c>
      <c r="Q3422" s="564">
        <v>39499</v>
      </c>
      <c r="R3422" s="564">
        <v>41474.582962963003</v>
      </c>
      <c r="S3422" s="564" t="s">
        <v>31738</v>
      </c>
    </row>
    <row r="3423" spans="1:19" x14ac:dyDescent="0.35">
      <c r="A3423" s="562">
        <v>5047</v>
      </c>
      <c r="B3423" s="563" t="s">
        <v>484</v>
      </c>
      <c r="C3423" s="563" t="s">
        <v>12833</v>
      </c>
      <c r="D3423" s="563" t="s">
        <v>12881</v>
      </c>
      <c r="E3423" s="563" t="s">
        <v>12878</v>
      </c>
      <c r="F3423" s="563" t="s">
        <v>12879</v>
      </c>
      <c r="G3423" s="563" t="s">
        <v>12856</v>
      </c>
      <c r="H3423" s="563" t="s">
        <v>12880</v>
      </c>
      <c r="I3423" s="563" t="s">
        <v>26690</v>
      </c>
      <c r="J3423" s="563" t="s">
        <v>24001</v>
      </c>
      <c r="K3423" s="563" t="s">
        <v>24001</v>
      </c>
      <c r="L3423" s="563" t="s">
        <v>24001</v>
      </c>
      <c r="M3423" s="563" t="s">
        <v>24001</v>
      </c>
      <c r="N3423" s="563" t="s">
        <v>24001</v>
      </c>
      <c r="O3423" s="564" t="s">
        <v>24001</v>
      </c>
      <c r="P3423" s="564" t="s">
        <v>24001</v>
      </c>
      <c r="Q3423" s="564">
        <v>33148</v>
      </c>
      <c r="R3423" s="564">
        <v>41487.641712962999</v>
      </c>
      <c r="S3423" s="564" t="s">
        <v>31739</v>
      </c>
    </row>
    <row r="3424" spans="1:19" x14ac:dyDescent="0.35">
      <c r="A3424" s="559">
        <v>5048</v>
      </c>
      <c r="B3424" s="563" t="s">
        <v>484</v>
      </c>
      <c r="C3424" s="563" t="s">
        <v>12833</v>
      </c>
      <c r="D3424" s="563" t="s">
        <v>12883</v>
      </c>
      <c r="E3424" s="563" t="s">
        <v>24001</v>
      </c>
      <c r="F3424" s="563" t="s">
        <v>12882</v>
      </c>
      <c r="G3424" s="563" t="s">
        <v>12856</v>
      </c>
      <c r="H3424" s="563" t="s">
        <v>6252</v>
      </c>
      <c r="I3424" s="563" t="s">
        <v>26690</v>
      </c>
      <c r="J3424" s="563" t="s">
        <v>109</v>
      </c>
      <c r="K3424" s="563" t="s">
        <v>24001</v>
      </c>
      <c r="L3424" s="563" t="s">
        <v>24001</v>
      </c>
      <c r="M3424" s="563" t="s">
        <v>24001</v>
      </c>
      <c r="N3424" s="563" t="s">
        <v>24001</v>
      </c>
      <c r="O3424" s="564" t="s">
        <v>24001</v>
      </c>
      <c r="P3424" s="564" t="s">
        <v>24001</v>
      </c>
      <c r="Q3424" s="564">
        <v>34078</v>
      </c>
      <c r="R3424" s="564"/>
      <c r="S3424" s="564" t="s">
        <v>31740</v>
      </c>
    </row>
    <row r="3425" spans="1:19" x14ac:dyDescent="0.35">
      <c r="A3425" s="559">
        <v>5049</v>
      </c>
      <c r="B3425" s="563" t="s">
        <v>484</v>
      </c>
      <c r="C3425" s="563" t="s">
        <v>12833</v>
      </c>
      <c r="D3425" s="563" t="s">
        <v>31741</v>
      </c>
      <c r="E3425" s="563" t="s">
        <v>12884</v>
      </c>
      <c r="F3425" s="563" t="s">
        <v>12885</v>
      </c>
      <c r="G3425" s="563" t="s">
        <v>12856</v>
      </c>
      <c r="H3425" s="563" t="s">
        <v>31742</v>
      </c>
      <c r="I3425" s="563" t="s">
        <v>26690</v>
      </c>
      <c r="J3425" s="563" t="s">
        <v>24001</v>
      </c>
      <c r="K3425" s="563" t="s">
        <v>24001</v>
      </c>
      <c r="L3425" s="563" t="s">
        <v>24001</v>
      </c>
      <c r="M3425" s="563" t="s">
        <v>24001</v>
      </c>
      <c r="N3425" s="563" t="s">
        <v>24001</v>
      </c>
      <c r="O3425" s="564" t="s">
        <v>24001</v>
      </c>
      <c r="P3425" s="564" t="s">
        <v>24001</v>
      </c>
      <c r="Q3425" s="564">
        <v>33148</v>
      </c>
      <c r="R3425" s="564">
        <v>44854.486099537004</v>
      </c>
      <c r="S3425" s="564" t="s">
        <v>31743</v>
      </c>
    </row>
    <row r="3426" spans="1:19" x14ac:dyDescent="0.35">
      <c r="A3426" s="562">
        <v>5050</v>
      </c>
      <c r="B3426" s="563" t="s">
        <v>484</v>
      </c>
      <c r="C3426" s="563" t="s">
        <v>12833</v>
      </c>
      <c r="D3426" s="563" t="s">
        <v>12886</v>
      </c>
      <c r="E3426" s="563" t="s">
        <v>12910</v>
      </c>
      <c r="F3426" s="563" t="s">
        <v>12911</v>
      </c>
      <c r="G3426" s="563" t="s">
        <v>12856</v>
      </c>
      <c r="H3426" s="563" t="s">
        <v>6256</v>
      </c>
      <c r="I3426" s="563" t="s">
        <v>26690</v>
      </c>
      <c r="J3426" s="563" t="s">
        <v>24001</v>
      </c>
      <c r="K3426" s="563" t="s">
        <v>154</v>
      </c>
      <c r="L3426" s="563" t="s">
        <v>24001</v>
      </c>
      <c r="M3426" s="563" t="s">
        <v>24001</v>
      </c>
      <c r="N3426" s="563" t="s">
        <v>24001</v>
      </c>
      <c r="O3426" s="564" t="s">
        <v>24001</v>
      </c>
      <c r="P3426" s="564" t="s">
        <v>24001</v>
      </c>
      <c r="Q3426" s="564">
        <v>33148</v>
      </c>
      <c r="R3426" s="564">
        <v>42555.7434027778</v>
      </c>
      <c r="S3426" s="564" t="s">
        <v>31744</v>
      </c>
    </row>
    <row r="3427" spans="1:19" x14ac:dyDescent="0.35">
      <c r="A3427" s="559">
        <v>5051</v>
      </c>
      <c r="B3427" s="563" t="s">
        <v>484</v>
      </c>
      <c r="C3427" s="563" t="s">
        <v>12833</v>
      </c>
      <c r="D3427" s="563" t="s">
        <v>12890</v>
      </c>
      <c r="E3427" s="563" t="s">
        <v>12887</v>
      </c>
      <c r="F3427" s="563" t="s">
        <v>12888</v>
      </c>
      <c r="G3427" s="563" t="s">
        <v>12856</v>
      </c>
      <c r="H3427" s="563" t="s">
        <v>12889</v>
      </c>
      <c r="I3427" s="563" t="s">
        <v>26690</v>
      </c>
      <c r="J3427" s="563" t="s">
        <v>24001</v>
      </c>
      <c r="K3427" s="563" t="s">
        <v>62</v>
      </c>
      <c r="L3427" s="563" t="s">
        <v>24001</v>
      </c>
      <c r="M3427" s="563" t="s">
        <v>24001</v>
      </c>
      <c r="N3427" s="563" t="s">
        <v>24001</v>
      </c>
      <c r="O3427" s="564" t="s">
        <v>24001</v>
      </c>
      <c r="P3427" s="564" t="s">
        <v>24001</v>
      </c>
      <c r="Q3427" s="564">
        <v>33148</v>
      </c>
      <c r="R3427" s="564"/>
      <c r="S3427" s="564" t="s">
        <v>31745</v>
      </c>
    </row>
    <row r="3428" spans="1:19" x14ac:dyDescent="0.35">
      <c r="A3428" s="559">
        <v>5052</v>
      </c>
      <c r="B3428" s="563" t="s">
        <v>484</v>
      </c>
      <c r="C3428" s="563" t="s">
        <v>12833</v>
      </c>
      <c r="D3428" s="563" t="s">
        <v>12894</v>
      </c>
      <c r="E3428" s="563" t="s">
        <v>12891</v>
      </c>
      <c r="F3428" s="563" t="s">
        <v>12892</v>
      </c>
      <c r="G3428" s="563" t="s">
        <v>12856</v>
      </c>
      <c r="H3428" s="563" t="s">
        <v>12893</v>
      </c>
      <c r="I3428" s="563" t="s">
        <v>26690</v>
      </c>
      <c r="J3428" s="563" t="s">
        <v>24001</v>
      </c>
      <c r="K3428" s="563" t="s">
        <v>24001</v>
      </c>
      <c r="L3428" s="563" t="s">
        <v>24001</v>
      </c>
      <c r="M3428" s="563" t="s">
        <v>24001</v>
      </c>
      <c r="N3428" s="563" t="s">
        <v>24001</v>
      </c>
      <c r="O3428" s="564" t="s">
        <v>24001</v>
      </c>
      <c r="P3428" s="564" t="s">
        <v>24001</v>
      </c>
      <c r="Q3428" s="564">
        <v>33148</v>
      </c>
      <c r="R3428" s="564"/>
      <c r="S3428" s="564" t="s">
        <v>31746</v>
      </c>
    </row>
    <row r="3429" spans="1:19" x14ac:dyDescent="0.35">
      <c r="A3429" s="562">
        <v>5053</v>
      </c>
      <c r="B3429" s="563" t="s">
        <v>484</v>
      </c>
      <c r="C3429" s="563" t="s">
        <v>12833</v>
      </c>
      <c r="D3429" s="563" t="s">
        <v>12898</v>
      </c>
      <c r="E3429" s="563" t="s">
        <v>12895</v>
      </c>
      <c r="F3429" s="563" t="s">
        <v>12896</v>
      </c>
      <c r="G3429" s="563" t="s">
        <v>12856</v>
      </c>
      <c r="H3429" s="563" t="s">
        <v>12897</v>
      </c>
      <c r="I3429" s="563" t="s">
        <v>26690</v>
      </c>
      <c r="J3429" s="563" t="s">
        <v>24001</v>
      </c>
      <c r="K3429" s="563" t="s">
        <v>24001</v>
      </c>
      <c r="L3429" s="563" t="s">
        <v>24001</v>
      </c>
      <c r="M3429" s="563" t="s">
        <v>24001</v>
      </c>
      <c r="N3429" s="563" t="s">
        <v>24001</v>
      </c>
      <c r="O3429" s="564" t="s">
        <v>24001</v>
      </c>
      <c r="P3429" s="564" t="s">
        <v>24001</v>
      </c>
      <c r="Q3429" s="564">
        <v>33148</v>
      </c>
      <c r="R3429" s="564"/>
      <c r="S3429" s="564" t="s">
        <v>31747</v>
      </c>
    </row>
    <row r="3430" spans="1:19" x14ac:dyDescent="0.35">
      <c r="A3430" s="559">
        <v>5054</v>
      </c>
      <c r="B3430" s="563" t="s">
        <v>484</v>
      </c>
      <c r="C3430" s="563" t="s">
        <v>12833</v>
      </c>
      <c r="D3430" s="563" t="s">
        <v>12900</v>
      </c>
      <c r="E3430" s="563" t="s">
        <v>12856</v>
      </c>
      <c r="F3430" s="563" t="s">
        <v>12899</v>
      </c>
      <c r="G3430" s="563" t="s">
        <v>12856</v>
      </c>
      <c r="H3430" s="563" t="s">
        <v>55</v>
      </c>
      <c r="I3430" s="563" t="s">
        <v>26690</v>
      </c>
      <c r="J3430" s="563" t="s">
        <v>24001</v>
      </c>
      <c r="K3430" s="563" t="s">
        <v>24001</v>
      </c>
      <c r="L3430" s="563" t="s">
        <v>24001</v>
      </c>
      <c r="M3430" s="563" t="s">
        <v>24001</v>
      </c>
      <c r="N3430" s="563" t="s">
        <v>24001</v>
      </c>
      <c r="O3430" s="564" t="s">
        <v>24001</v>
      </c>
      <c r="P3430" s="564" t="s">
        <v>24001</v>
      </c>
      <c r="Q3430" s="564">
        <v>33148</v>
      </c>
      <c r="R3430" s="564"/>
      <c r="S3430" s="564" t="s">
        <v>12900</v>
      </c>
    </row>
    <row r="3431" spans="1:19" x14ac:dyDescent="0.35">
      <c r="A3431" s="559">
        <v>3523</v>
      </c>
      <c r="B3431" s="563" t="s">
        <v>484</v>
      </c>
      <c r="C3431" s="563" t="s">
        <v>29019</v>
      </c>
      <c r="D3431" s="563" t="s">
        <v>4165</v>
      </c>
      <c r="E3431" s="563" t="s">
        <v>3799</v>
      </c>
      <c r="F3431" s="563" t="s">
        <v>4163</v>
      </c>
      <c r="G3431" s="563" t="s">
        <v>4164</v>
      </c>
      <c r="H3431" s="563" t="s">
        <v>1855</v>
      </c>
      <c r="I3431" s="563" t="s">
        <v>26690</v>
      </c>
      <c r="J3431" s="563" t="s">
        <v>109</v>
      </c>
      <c r="K3431" s="563" t="s">
        <v>24001</v>
      </c>
      <c r="L3431" s="563" t="s">
        <v>24001</v>
      </c>
      <c r="M3431" s="563" t="s">
        <v>24001</v>
      </c>
      <c r="N3431" s="563" t="s">
        <v>24001</v>
      </c>
      <c r="O3431" s="564" t="s">
        <v>24001</v>
      </c>
      <c r="P3431" s="564" t="s">
        <v>24001</v>
      </c>
      <c r="Q3431" s="564">
        <v>33148</v>
      </c>
      <c r="R3431" s="564"/>
      <c r="S3431" s="564" t="s">
        <v>31748</v>
      </c>
    </row>
    <row r="3432" spans="1:19" x14ac:dyDescent="0.35">
      <c r="A3432" s="562">
        <v>4413</v>
      </c>
      <c r="B3432" s="563" t="s">
        <v>484</v>
      </c>
      <c r="C3432" s="563" t="s">
        <v>10470</v>
      </c>
      <c r="D3432" s="563" t="s">
        <v>10475</v>
      </c>
      <c r="E3432" s="563" t="s">
        <v>10473</v>
      </c>
      <c r="F3432" s="563" t="s">
        <v>10474</v>
      </c>
      <c r="G3432" s="563" t="s">
        <v>10472</v>
      </c>
      <c r="H3432" s="563" t="s">
        <v>2597</v>
      </c>
      <c r="I3432" s="563" t="s">
        <v>26690</v>
      </c>
      <c r="J3432" s="563" t="s">
        <v>24001</v>
      </c>
      <c r="K3432" s="563" t="s">
        <v>24001</v>
      </c>
      <c r="L3432" s="563" t="s">
        <v>24001</v>
      </c>
      <c r="M3432" s="563" t="s">
        <v>24001</v>
      </c>
      <c r="N3432" s="563" t="s">
        <v>24001</v>
      </c>
      <c r="O3432" s="564" t="s">
        <v>24001</v>
      </c>
      <c r="P3432" s="564" t="s">
        <v>24001</v>
      </c>
      <c r="Q3432" s="564">
        <v>33148</v>
      </c>
      <c r="R3432" s="564"/>
      <c r="S3432" s="564" t="s">
        <v>31749</v>
      </c>
    </row>
    <row r="3433" spans="1:19" x14ac:dyDescent="0.35">
      <c r="A3433" s="559">
        <v>4414</v>
      </c>
      <c r="B3433" s="563" t="s">
        <v>484</v>
      </c>
      <c r="C3433" s="563" t="s">
        <v>10470</v>
      </c>
      <c r="D3433" s="563" t="s">
        <v>10478</v>
      </c>
      <c r="E3433" s="563" t="s">
        <v>10476</v>
      </c>
      <c r="F3433" s="563" t="s">
        <v>10477</v>
      </c>
      <c r="G3433" s="563" t="s">
        <v>10472</v>
      </c>
      <c r="H3433" s="563" t="s">
        <v>6236</v>
      </c>
      <c r="I3433" s="563" t="s">
        <v>26690</v>
      </c>
      <c r="J3433" s="563" t="s">
        <v>24001</v>
      </c>
      <c r="K3433" s="563" t="s">
        <v>154</v>
      </c>
      <c r="L3433" s="563" t="s">
        <v>27608</v>
      </c>
      <c r="M3433" s="563" t="s">
        <v>899</v>
      </c>
      <c r="N3433" s="563" t="s">
        <v>28712</v>
      </c>
      <c r="O3433" s="564" t="s">
        <v>24001</v>
      </c>
      <c r="P3433" s="564" t="s">
        <v>24001</v>
      </c>
      <c r="Q3433" s="564">
        <v>33148</v>
      </c>
      <c r="R3433" s="564"/>
      <c r="S3433" s="564" t="s">
        <v>31750</v>
      </c>
    </row>
    <row r="3434" spans="1:19" x14ac:dyDescent="0.35">
      <c r="A3434" s="559">
        <v>4415</v>
      </c>
      <c r="B3434" s="563" t="s">
        <v>484</v>
      </c>
      <c r="C3434" s="563" t="s">
        <v>10470</v>
      </c>
      <c r="D3434" s="563" t="s">
        <v>10481</v>
      </c>
      <c r="E3434" s="563" t="s">
        <v>10479</v>
      </c>
      <c r="F3434" s="563" t="s">
        <v>10480</v>
      </c>
      <c r="G3434" s="563" t="s">
        <v>10472</v>
      </c>
      <c r="H3434" s="563" t="s">
        <v>5826</v>
      </c>
      <c r="I3434" s="563" t="s">
        <v>26690</v>
      </c>
      <c r="J3434" s="563" t="s">
        <v>24001</v>
      </c>
      <c r="K3434" s="563" t="s">
        <v>24001</v>
      </c>
      <c r="L3434" s="563" t="s">
        <v>24001</v>
      </c>
      <c r="M3434" s="563" t="s">
        <v>24001</v>
      </c>
      <c r="N3434" s="563" t="s">
        <v>24001</v>
      </c>
      <c r="O3434" s="564" t="s">
        <v>24001</v>
      </c>
      <c r="P3434" s="564" t="s">
        <v>24001</v>
      </c>
      <c r="Q3434" s="564">
        <v>33148</v>
      </c>
      <c r="R3434" s="564"/>
      <c r="S3434" s="564" t="s">
        <v>31751</v>
      </c>
    </row>
    <row r="3435" spans="1:19" x14ac:dyDescent="0.35">
      <c r="A3435" s="562">
        <v>4416</v>
      </c>
      <c r="B3435" s="563" t="s">
        <v>484</v>
      </c>
      <c r="C3435" s="563" t="s">
        <v>10470</v>
      </c>
      <c r="D3435" s="563" t="s">
        <v>10484</v>
      </c>
      <c r="E3435" s="563" t="s">
        <v>10482</v>
      </c>
      <c r="F3435" s="563" t="s">
        <v>10483</v>
      </c>
      <c r="G3435" s="563" t="s">
        <v>10472</v>
      </c>
      <c r="H3435" s="563" t="s">
        <v>4915</v>
      </c>
      <c r="I3435" s="563" t="s">
        <v>26690</v>
      </c>
      <c r="J3435" s="563" t="s">
        <v>24001</v>
      </c>
      <c r="K3435" s="563" t="s">
        <v>24001</v>
      </c>
      <c r="L3435" s="563" t="s">
        <v>24001</v>
      </c>
      <c r="M3435" s="563" t="s">
        <v>24001</v>
      </c>
      <c r="N3435" s="563" t="s">
        <v>24001</v>
      </c>
      <c r="O3435" s="564" t="s">
        <v>24001</v>
      </c>
      <c r="P3435" s="564" t="s">
        <v>24001</v>
      </c>
      <c r="Q3435" s="564">
        <v>33148</v>
      </c>
      <c r="R3435" s="564">
        <v>35786</v>
      </c>
      <c r="S3435" s="564" t="s">
        <v>31752</v>
      </c>
    </row>
    <row r="3436" spans="1:19" x14ac:dyDescent="0.35">
      <c r="A3436" s="559">
        <v>4417</v>
      </c>
      <c r="B3436" s="563" t="s">
        <v>484</v>
      </c>
      <c r="C3436" s="563" t="s">
        <v>10470</v>
      </c>
      <c r="D3436" s="563" t="s">
        <v>10490</v>
      </c>
      <c r="E3436" s="563" t="s">
        <v>10488</v>
      </c>
      <c r="F3436" s="563" t="s">
        <v>10489</v>
      </c>
      <c r="G3436" s="563" t="s">
        <v>10472</v>
      </c>
      <c r="H3436" s="563" t="s">
        <v>2470</v>
      </c>
      <c r="I3436" s="563" t="s">
        <v>26690</v>
      </c>
      <c r="J3436" s="563" t="s">
        <v>24001</v>
      </c>
      <c r="K3436" s="563" t="s">
        <v>24001</v>
      </c>
      <c r="L3436" s="563" t="s">
        <v>24001</v>
      </c>
      <c r="M3436" s="563" t="s">
        <v>24001</v>
      </c>
      <c r="N3436" s="563" t="s">
        <v>24001</v>
      </c>
      <c r="O3436" s="564" t="s">
        <v>24001</v>
      </c>
      <c r="P3436" s="564" t="s">
        <v>24001</v>
      </c>
      <c r="Q3436" s="564">
        <v>33148</v>
      </c>
      <c r="R3436" s="564"/>
      <c r="S3436" s="564" t="s">
        <v>31753</v>
      </c>
    </row>
    <row r="3437" spans="1:19" x14ac:dyDescent="0.35">
      <c r="A3437" s="559">
        <v>4418</v>
      </c>
      <c r="B3437" s="563" t="s">
        <v>484</v>
      </c>
      <c r="C3437" s="563" t="s">
        <v>10470</v>
      </c>
      <c r="D3437" s="563" t="s">
        <v>10494</v>
      </c>
      <c r="E3437" s="563" t="s">
        <v>10491</v>
      </c>
      <c r="F3437" s="563" t="s">
        <v>10492</v>
      </c>
      <c r="G3437" s="563" t="s">
        <v>10472</v>
      </c>
      <c r="H3437" s="563" t="s">
        <v>10493</v>
      </c>
      <c r="I3437" s="563" t="s">
        <v>26690</v>
      </c>
      <c r="J3437" s="563" t="s">
        <v>24001</v>
      </c>
      <c r="K3437" s="563" t="s">
        <v>24001</v>
      </c>
      <c r="L3437" s="563" t="s">
        <v>24001</v>
      </c>
      <c r="M3437" s="563" t="s">
        <v>24001</v>
      </c>
      <c r="N3437" s="563" t="s">
        <v>24001</v>
      </c>
      <c r="O3437" s="564" t="s">
        <v>24001</v>
      </c>
      <c r="P3437" s="564" t="s">
        <v>24001</v>
      </c>
      <c r="Q3437" s="564">
        <v>33148</v>
      </c>
      <c r="R3437" s="564"/>
      <c r="S3437" s="564" t="s">
        <v>31754</v>
      </c>
    </row>
    <row r="3438" spans="1:19" x14ac:dyDescent="0.35">
      <c r="A3438" s="562">
        <v>4419</v>
      </c>
      <c r="B3438" s="563" t="s">
        <v>484</v>
      </c>
      <c r="C3438" s="563" t="s">
        <v>10470</v>
      </c>
      <c r="D3438" s="563" t="s">
        <v>10498</v>
      </c>
      <c r="E3438" s="563" t="s">
        <v>10495</v>
      </c>
      <c r="F3438" s="563" t="s">
        <v>10496</v>
      </c>
      <c r="G3438" s="563" t="s">
        <v>10472</v>
      </c>
      <c r="H3438" s="563" t="s">
        <v>10497</v>
      </c>
      <c r="I3438" s="563" t="s">
        <v>26690</v>
      </c>
      <c r="J3438" s="563" t="s">
        <v>24001</v>
      </c>
      <c r="K3438" s="563" t="s">
        <v>62</v>
      </c>
      <c r="L3438" s="563" t="s">
        <v>27598</v>
      </c>
      <c r="M3438" s="563" t="s">
        <v>24001</v>
      </c>
      <c r="N3438" s="563" t="s">
        <v>24001</v>
      </c>
      <c r="O3438" s="564" t="s">
        <v>24001</v>
      </c>
      <c r="P3438" s="564" t="s">
        <v>24001</v>
      </c>
      <c r="Q3438" s="564">
        <v>33148</v>
      </c>
      <c r="R3438" s="564">
        <v>35786</v>
      </c>
      <c r="S3438" s="564" t="s">
        <v>31755</v>
      </c>
    </row>
    <row r="3439" spans="1:19" x14ac:dyDescent="0.35">
      <c r="A3439" s="559">
        <v>4420</v>
      </c>
      <c r="B3439" s="563" t="s">
        <v>484</v>
      </c>
      <c r="C3439" s="563" t="s">
        <v>10470</v>
      </c>
      <c r="D3439" s="563" t="s">
        <v>10502</v>
      </c>
      <c r="E3439" s="563" t="s">
        <v>10499</v>
      </c>
      <c r="F3439" s="563" t="s">
        <v>10500</v>
      </c>
      <c r="G3439" s="563" t="s">
        <v>10472</v>
      </c>
      <c r="H3439" s="563" t="s">
        <v>10501</v>
      </c>
      <c r="I3439" s="563" t="s">
        <v>26690</v>
      </c>
      <c r="J3439" s="563" t="s">
        <v>24001</v>
      </c>
      <c r="K3439" s="563" t="s">
        <v>62</v>
      </c>
      <c r="L3439" s="563" t="s">
        <v>24001</v>
      </c>
      <c r="M3439" s="563" t="s">
        <v>24001</v>
      </c>
      <c r="N3439" s="563" t="s">
        <v>24001</v>
      </c>
      <c r="O3439" s="564" t="s">
        <v>24001</v>
      </c>
      <c r="P3439" s="564" t="s">
        <v>24001</v>
      </c>
      <c r="Q3439" s="564">
        <v>34723</v>
      </c>
      <c r="R3439" s="564">
        <v>35786</v>
      </c>
      <c r="S3439" s="564" t="s">
        <v>31756</v>
      </c>
    </row>
    <row r="3440" spans="1:19" x14ac:dyDescent="0.35">
      <c r="A3440" s="559">
        <v>4421</v>
      </c>
      <c r="B3440" s="563" t="s">
        <v>484</v>
      </c>
      <c r="C3440" s="563" t="s">
        <v>10470</v>
      </c>
      <c r="D3440" s="563" t="s">
        <v>10504</v>
      </c>
      <c r="E3440" s="563" t="s">
        <v>10472</v>
      </c>
      <c r="F3440" s="563" t="s">
        <v>10503</v>
      </c>
      <c r="G3440" s="563" t="s">
        <v>10472</v>
      </c>
      <c r="H3440" s="563" t="s">
        <v>55</v>
      </c>
      <c r="I3440" s="563" t="s">
        <v>26690</v>
      </c>
      <c r="J3440" s="563" t="s">
        <v>24001</v>
      </c>
      <c r="K3440" s="563" t="s">
        <v>24001</v>
      </c>
      <c r="L3440" s="563" t="s">
        <v>24001</v>
      </c>
      <c r="M3440" s="563" t="s">
        <v>24001</v>
      </c>
      <c r="N3440" s="563" t="s">
        <v>24001</v>
      </c>
      <c r="O3440" s="564" t="s">
        <v>24001</v>
      </c>
      <c r="P3440" s="564" t="s">
        <v>24001</v>
      </c>
      <c r="Q3440" s="564">
        <v>33148</v>
      </c>
      <c r="R3440" s="564"/>
      <c r="S3440" s="564" t="s">
        <v>10504</v>
      </c>
    </row>
    <row r="3441" spans="1:19" x14ac:dyDescent="0.35">
      <c r="A3441" s="562">
        <v>6130</v>
      </c>
      <c r="B3441" s="563" t="s">
        <v>484</v>
      </c>
      <c r="C3441" s="563" t="s">
        <v>10470</v>
      </c>
      <c r="D3441" s="563" t="s">
        <v>10508</v>
      </c>
      <c r="E3441" s="563" t="s">
        <v>10505</v>
      </c>
      <c r="F3441" s="563" t="s">
        <v>10506</v>
      </c>
      <c r="G3441" s="563" t="s">
        <v>10507</v>
      </c>
      <c r="H3441" s="563" t="s">
        <v>55</v>
      </c>
      <c r="I3441" s="563" t="s">
        <v>26690</v>
      </c>
      <c r="J3441" s="563" t="s">
        <v>24001</v>
      </c>
      <c r="K3441" s="563" t="s">
        <v>24001</v>
      </c>
      <c r="L3441" s="563" t="s">
        <v>24001</v>
      </c>
      <c r="M3441" s="563" t="s">
        <v>24001</v>
      </c>
      <c r="N3441" s="563" t="s">
        <v>24001</v>
      </c>
      <c r="O3441" s="564" t="s">
        <v>24001</v>
      </c>
      <c r="P3441" s="564" t="s">
        <v>24001</v>
      </c>
      <c r="Q3441" s="564">
        <v>33148</v>
      </c>
      <c r="R3441" s="564"/>
      <c r="S3441" s="564" t="s">
        <v>10508</v>
      </c>
    </row>
    <row r="3442" spans="1:19" x14ac:dyDescent="0.35">
      <c r="A3442" s="559">
        <v>5530</v>
      </c>
      <c r="B3442" s="563" t="s">
        <v>484</v>
      </c>
      <c r="C3442" s="563" t="s">
        <v>28883</v>
      </c>
      <c r="D3442" s="563" t="s">
        <v>14463</v>
      </c>
      <c r="E3442" s="563" t="s">
        <v>14460</v>
      </c>
      <c r="F3442" s="563" t="s">
        <v>14461</v>
      </c>
      <c r="G3442" s="563" t="s">
        <v>14462</v>
      </c>
      <c r="H3442" s="563" t="s">
        <v>1909</v>
      </c>
      <c r="I3442" s="563" t="s">
        <v>26690</v>
      </c>
      <c r="J3442" s="563" t="s">
        <v>109</v>
      </c>
      <c r="K3442" s="563" t="s">
        <v>24001</v>
      </c>
      <c r="L3442" s="563" t="s">
        <v>24001</v>
      </c>
      <c r="M3442" s="563" t="s">
        <v>24001</v>
      </c>
      <c r="N3442" s="563" t="s">
        <v>24001</v>
      </c>
      <c r="O3442" s="564" t="s">
        <v>24001</v>
      </c>
      <c r="P3442" s="564" t="s">
        <v>24001</v>
      </c>
      <c r="Q3442" s="564">
        <v>33148</v>
      </c>
      <c r="R3442" s="564"/>
      <c r="S3442" s="564" t="s">
        <v>31757</v>
      </c>
    </row>
    <row r="3443" spans="1:19" x14ac:dyDescent="0.35">
      <c r="A3443" s="559">
        <v>1246</v>
      </c>
      <c r="B3443" s="563" t="s">
        <v>484</v>
      </c>
      <c r="C3443" s="563" t="s">
        <v>28929</v>
      </c>
      <c r="D3443" s="563" t="s">
        <v>31758</v>
      </c>
      <c r="E3443" s="563" t="s">
        <v>31759</v>
      </c>
      <c r="F3443" s="563" t="s">
        <v>17682</v>
      </c>
      <c r="G3443" s="563" t="s">
        <v>17849</v>
      </c>
      <c r="H3443" s="563" t="s">
        <v>31760</v>
      </c>
      <c r="I3443" s="563" t="s">
        <v>26690</v>
      </c>
      <c r="J3443" s="563" t="s">
        <v>109</v>
      </c>
      <c r="K3443" s="563" t="s">
        <v>24001</v>
      </c>
      <c r="L3443" s="563" t="s">
        <v>24001</v>
      </c>
      <c r="M3443" s="563" t="s">
        <v>24001</v>
      </c>
      <c r="N3443" s="563" t="s">
        <v>24001</v>
      </c>
      <c r="O3443" s="564" t="s">
        <v>24001</v>
      </c>
      <c r="P3443" s="564" t="s">
        <v>24001</v>
      </c>
      <c r="Q3443" s="564">
        <v>33148</v>
      </c>
      <c r="R3443" s="564">
        <v>44712.497905092598</v>
      </c>
      <c r="S3443" s="564" t="s">
        <v>31761</v>
      </c>
    </row>
    <row r="3444" spans="1:19" x14ac:dyDescent="0.35">
      <c r="A3444" s="562">
        <v>1247</v>
      </c>
      <c r="B3444" s="563" t="s">
        <v>484</v>
      </c>
      <c r="C3444" s="563" t="s">
        <v>28929</v>
      </c>
      <c r="D3444" s="563" t="s">
        <v>17851</v>
      </c>
      <c r="E3444" s="563" t="s">
        <v>17847</v>
      </c>
      <c r="F3444" s="563" t="s">
        <v>17848</v>
      </c>
      <c r="G3444" s="563" t="s">
        <v>17849</v>
      </c>
      <c r="H3444" s="563" t="s">
        <v>17850</v>
      </c>
      <c r="I3444" s="563" t="s">
        <v>26690</v>
      </c>
      <c r="J3444" s="563" t="s">
        <v>109</v>
      </c>
      <c r="K3444" s="563" t="s">
        <v>24001</v>
      </c>
      <c r="L3444" s="563" t="s">
        <v>24001</v>
      </c>
      <c r="M3444" s="563" t="s">
        <v>24001</v>
      </c>
      <c r="N3444" s="563" t="s">
        <v>24001</v>
      </c>
      <c r="O3444" s="564" t="s">
        <v>24001</v>
      </c>
      <c r="P3444" s="564" t="s">
        <v>24001</v>
      </c>
      <c r="Q3444" s="564">
        <v>33148</v>
      </c>
      <c r="R3444" s="564"/>
      <c r="S3444" s="564" t="s">
        <v>31762</v>
      </c>
    </row>
    <row r="3445" spans="1:19" x14ac:dyDescent="0.35">
      <c r="A3445" s="559">
        <v>1248</v>
      </c>
      <c r="B3445" s="563" t="s">
        <v>484</v>
      </c>
      <c r="C3445" s="563" t="s">
        <v>28929</v>
      </c>
      <c r="D3445" s="563" t="s">
        <v>17855</v>
      </c>
      <c r="E3445" s="563" t="s">
        <v>17852</v>
      </c>
      <c r="F3445" s="563" t="s">
        <v>17853</v>
      </c>
      <c r="G3445" s="563" t="s">
        <v>17849</v>
      </c>
      <c r="H3445" s="563" t="s">
        <v>17854</v>
      </c>
      <c r="I3445" s="563" t="s">
        <v>26690</v>
      </c>
      <c r="J3445" s="563" t="s">
        <v>109</v>
      </c>
      <c r="K3445" s="563" t="s">
        <v>24001</v>
      </c>
      <c r="L3445" s="563" t="s">
        <v>24001</v>
      </c>
      <c r="M3445" s="563" t="s">
        <v>24001</v>
      </c>
      <c r="N3445" s="563" t="s">
        <v>24001</v>
      </c>
      <c r="O3445" s="564" t="s">
        <v>24001</v>
      </c>
      <c r="P3445" s="564" t="s">
        <v>24001</v>
      </c>
      <c r="Q3445" s="564">
        <v>33148</v>
      </c>
      <c r="R3445" s="564"/>
      <c r="S3445" s="564" t="s">
        <v>31763</v>
      </c>
    </row>
    <row r="3446" spans="1:19" x14ac:dyDescent="0.35">
      <c r="A3446" s="559">
        <v>1249</v>
      </c>
      <c r="B3446" s="563" t="s">
        <v>484</v>
      </c>
      <c r="C3446" s="563" t="s">
        <v>28929</v>
      </c>
      <c r="D3446" s="563" t="s">
        <v>17859</v>
      </c>
      <c r="E3446" s="563" t="s">
        <v>17856</v>
      </c>
      <c r="F3446" s="563" t="s">
        <v>17857</v>
      </c>
      <c r="G3446" s="563" t="s">
        <v>17849</v>
      </c>
      <c r="H3446" s="563" t="s">
        <v>17858</v>
      </c>
      <c r="I3446" s="563" t="s">
        <v>26690</v>
      </c>
      <c r="J3446" s="563" t="s">
        <v>109</v>
      </c>
      <c r="K3446" s="563" t="s">
        <v>24001</v>
      </c>
      <c r="L3446" s="563" t="s">
        <v>24001</v>
      </c>
      <c r="M3446" s="563" t="s">
        <v>24001</v>
      </c>
      <c r="N3446" s="563" t="s">
        <v>24001</v>
      </c>
      <c r="O3446" s="564" t="s">
        <v>24001</v>
      </c>
      <c r="P3446" s="564" t="s">
        <v>24001</v>
      </c>
      <c r="Q3446" s="564">
        <v>33148</v>
      </c>
      <c r="R3446" s="564"/>
      <c r="S3446" s="564" t="s">
        <v>31764</v>
      </c>
    </row>
    <row r="3447" spans="1:19" x14ac:dyDescent="0.35">
      <c r="A3447" s="562">
        <v>1250</v>
      </c>
      <c r="B3447" s="563" t="s">
        <v>484</v>
      </c>
      <c r="C3447" s="563" t="s">
        <v>28929</v>
      </c>
      <c r="D3447" s="563" t="s">
        <v>17862</v>
      </c>
      <c r="E3447" s="563" t="s">
        <v>17860</v>
      </c>
      <c r="F3447" s="563" t="s">
        <v>17861</v>
      </c>
      <c r="G3447" s="563" t="s">
        <v>17849</v>
      </c>
      <c r="H3447" s="563" t="s">
        <v>17858</v>
      </c>
      <c r="I3447" s="563" t="s">
        <v>27520</v>
      </c>
      <c r="J3447" s="563" t="s">
        <v>109</v>
      </c>
      <c r="K3447" s="563" t="s">
        <v>24001</v>
      </c>
      <c r="L3447" s="563" t="s">
        <v>24001</v>
      </c>
      <c r="M3447" s="563" t="s">
        <v>24001</v>
      </c>
      <c r="N3447" s="563" t="s">
        <v>24001</v>
      </c>
      <c r="O3447" s="564" t="s">
        <v>24001</v>
      </c>
      <c r="P3447" s="564" t="s">
        <v>24001</v>
      </c>
      <c r="Q3447" s="564">
        <v>33954</v>
      </c>
      <c r="R3447" s="564">
        <v>33988</v>
      </c>
      <c r="S3447" s="564" t="s">
        <v>31765</v>
      </c>
    </row>
    <row r="3448" spans="1:19" x14ac:dyDescent="0.35">
      <c r="A3448" s="559">
        <v>1251</v>
      </c>
      <c r="B3448" s="563" t="s">
        <v>484</v>
      </c>
      <c r="C3448" s="563" t="s">
        <v>28929</v>
      </c>
      <c r="D3448" s="563" t="s">
        <v>31766</v>
      </c>
      <c r="E3448" s="563" t="s">
        <v>31767</v>
      </c>
      <c r="F3448" s="563" t="s">
        <v>17688</v>
      </c>
      <c r="G3448" s="563" t="s">
        <v>17849</v>
      </c>
      <c r="H3448" s="563" t="s">
        <v>6692</v>
      </c>
      <c r="I3448" s="563" t="s">
        <v>26690</v>
      </c>
      <c r="J3448" s="563" t="s">
        <v>109</v>
      </c>
      <c r="K3448" s="563" t="s">
        <v>24001</v>
      </c>
      <c r="L3448" s="563" t="s">
        <v>24001</v>
      </c>
      <c r="M3448" s="563" t="s">
        <v>24001</v>
      </c>
      <c r="N3448" s="563" t="s">
        <v>24001</v>
      </c>
      <c r="O3448" s="564" t="s">
        <v>24001</v>
      </c>
      <c r="P3448" s="564" t="s">
        <v>24001</v>
      </c>
      <c r="Q3448" s="564">
        <v>33148</v>
      </c>
      <c r="R3448" s="564">
        <v>44712.507662037002</v>
      </c>
      <c r="S3448" s="564" t="s">
        <v>31768</v>
      </c>
    </row>
    <row r="3449" spans="1:19" x14ac:dyDescent="0.35">
      <c r="A3449" s="559">
        <v>1252</v>
      </c>
      <c r="B3449" s="563" t="s">
        <v>484</v>
      </c>
      <c r="C3449" s="563" t="s">
        <v>28929</v>
      </c>
      <c r="D3449" s="563" t="s">
        <v>17865</v>
      </c>
      <c r="E3449" s="563" t="s">
        <v>17863</v>
      </c>
      <c r="F3449" s="563" t="s">
        <v>17864</v>
      </c>
      <c r="G3449" s="563" t="s">
        <v>17849</v>
      </c>
      <c r="H3449" s="563" t="s">
        <v>17181</v>
      </c>
      <c r="I3449" s="563" t="s">
        <v>26690</v>
      </c>
      <c r="J3449" s="563" t="s">
        <v>109</v>
      </c>
      <c r="K3449" s="563" t="s">
        <v>24001</v>
      </c>
      <c r="L3449" s="563" t="s">
        <v>24001</v>
      </c>
      <c r="M3449" s="563" t="s">
        <v>24001</v>
      </c>
      <c r="N3449" s="563" t="s">
        <v>24001</v>
      </c>
      <c r="O3449" s="564" t="s">
        <v>24001</v>
      </c>
      <c r="P3449" s="564" t="s">
        <v>24001</v>
      </c>
      <c r="Q3449" s="564">
        <v>33148</v>
      </c>
      <c r="R3449" s="564"/>
      <c r="S3449" s="564" t="s">
        <v>31769</v>
      </c>
    </row>
    <row r="3450" spans="1:19" x14ac:dyDescent="0.35">
      <c r="A3450" s="562">
        <v>1253</v>
      </c>
      <c r="B3450" s="563" t="s">
        <v>484</v>
      </c>
      <c r="C3450" s="563" t="s">
        <v>28929</v>
      </c>
      <c r="D3450" s="563" t="s">
        <v>17868</v>
      </c>
      <c r="E3450" s="563" t="s">
        <v>17866</v>
      </c>
      <c r="F3450" s="563" t="s">
        <v>17867</v>
      </c>
      <c r="G3450" s="563" t="s">
        <v>17849</v>
      </c>
      <c r="H3450" s="563" t="s">
        <v>55</v>
      </c>
      <c r="I3450" s="563" t="s">
        <v>26690</v>
      </c>
      <c r="J3450" s="563" t="s">
        <v>109</v>
      </c>
      <c r="K3450" s="563" t="s">
        <v>24001</v>
      </c>
      <c r="L3450" s="563" t="s">
        <v>24001</v>
      </c>
      <c r="M3450" s="563" t="s">
        <v>24001</v>
      </c>
      <c r="N3450" s="563" t="s">
        <v>24001</v>
      </c>
      <c r="O3450" s="564" t="s">
        <v>24001</v>
      </c>
      <c r="P3450" s="564" t="s">
        <v>24001</v>
      </c>
      <c r="Q3450" s="564">
        <v>33148</v>
      </c>
      <c r="R3450" s="564"/>
      <c r="S3450" s="564" t="s">
        <v>17868</v>
      </c>
    </row>
    <row r="3451" spans="1:19" x14ac:dyDescent="0.35">
      <c r="A3451" s="559">
        <v>1254</v>
      </c>
      <c r="B3451" s="563" t="s">
        <v>484</v>
      </c>
      <c r="C3451" s="563" t="s">
        <v>28929</v>
      </c>
      <c r="D3451" s="563" t="s">
        <v>17872</v>
      </c>
      <c r="E3451" s="563" t="s">
        <v>17869</v>
      </c>
      <c r="F3451" s="563" t="s">
        <v>17870</v>
      </c>
      <c r="G3451" s="563" t="s">
        <v>17849</v>
      </c>
      <c r="H3451" s="563" t="s">
        <v>17871</v>
      </c>
      <c r="I3451" s="563" t="s">
        <v>26753</v>
      </c>
      <c r="J3451" s="563" t="s">
        <v>109</v>
      </c>
      <c r="K3451" s="563" t="s">
        <v>24001</v>
      </c>
      <c r="L3451" s="563" t="s">
        <v>24001</v>
      </c>
      <c r="M3451" s="563" t="s">
        <v>24001</v>
      </c>
      <c r="N3451" s="563" t="s">
        <v>24001</v>
      </c>
      <c r="O3451" s="564" t="s">
        <v>24001</v>
      </c>
      <c r="P3451" s="564" t="s">
        <v>24001</v>
      </c>
      <c r="Q3451" s="564">
        <v>33148</v>
      </c>
      <c r="R3451" s="564">
        <v>34101</v>
      </c>
      <c r="S3451" s="564" t="s">
        <v>31770</v>
      </c>
    </row>
    <row r="3452" spans="1:19" x14ac:dyDescent="0.35">
      <c r="A3452" s="559">
        <v>1255</v>
      </c>
      <c r="B3452" s="563" t="s">
        <v>484</v>
      </c>
      <c r="C3452" s="563" t="s">
        <v>28929</v>
      </c>
      <c r="D3452" s="563" t="s">
        <v>17874</v>
      </c>
      <c r="E3452" s="563" t="s">
        <v>17869</v>
      </c>
      <c r="F3452" s="563" t="s">
        <v>17873</v>
      </c>
      <c r="G3452" s="563" t="s">
        <v>17849</v>
      </c>
      <c r="H3452" s="563" t="s">
        <v>17871</v>
      </c>
      <c r="I3452" s="563" t="s">
        <v>26939</v>
      </c>
      <c r="J3452" s="563" t="s">
        <v>109</v>
      </c>
      <c r="K3452" s="563" t="s">
        <v>24001</v>
      </c>
      <c r="L3452" s="563" t="s">
        <v>24001</v>
      </c>
      <c r="M3452" s="563" t="s">
        <v>24001</v>
      </c>
      <c r="N3452" s="563" t="s">
        <v>24001</v>
      </c>
      <c r="O3452" s="564" t="s">
        <v>24001</v>
      </c>
      <c r="P3452" s="564" t="s">
        <v>24001</v>
      </c>
      <c r="Q3452" s="564">
        <v>33148</v>
      </c>
      <c r="R3452" s="564">
        <v>34101</v>
      </c>
      <c r="S3452" s="564" t="s">
        <v>31771</v>
      </c>
    </row>
    <row r="3453" spans="1:19" x14ac:dyDescent="0.35">
      <c r="A3453" s="562">
        <v>1256</v>
      </c>
      <c r="B3453" s="563" t="s">
        <v>484</v>
      </c>
      <c r="C3453" s="563" t="s">
        <v>28929</v>
      </c>
      <c r="D3453" s="563" t="s">
        <v>17877</v>
      </c>
      <c r="E3453" s="563" t="s">
        <v>17875</v>
      </c>
      <c r="F3453" s="563" t="s">
        <v>17876</v>
      </c>
      <c r="G3453" s="563" t="s">
        <v>17849</v>
      </c>
      <c r="H3453" s="563" t="s">
        <v>17871</v>
      </c>
      <c r="I3453" s="563" t="s">
        <v>27521</v>
      </c>
      <c r="J3453" s="563" t="s">
        <v>109</v>
      </c>
      <c r="K3453" s="563" t="s">
        <v>24001</v>
      </c>
      <c r="L3453" s="563" t="s">
        <v>24001</v>
      </c>
      <c r="M3453" s="563" t="s">
        <v>24001</v>
      </c>
      <c r="N3453" s="563" t="s">
        <v>24001</v>
      </c>
      <c r="O3453" s="564" t="s">
        <v>24001</v>
      </c>
      <c r="P3453" s="564" t="s">
        <v>24001</v>
      </c>
      <c r="Q3453" s="564">
        <v>33148</v>
      </c>
      <c r="R3453" s="564">
        <v>34101</v>
      </c>
      <c r="S3453" s="564" t="s">
        <v>31772</v>
      </c>
    </row>
    <row r="3454" spans="1:19" x14ac:dyDescent="0.35">
      <c r="A3454" s="559">
        <v>1257</v>
      </c>
      <c r="B3454" s="563" t="s">
        <v>484</v>
      </c>
      <c r="C3454" s="563" t="s">
        <v>28929</v>
      </c>
      <c r="D3454" s="563" t="s">
        <v>17880</v>
      </c>
      <c r="E3454" s="563" t="s">
        <v>24001</v>
      </c>
      <c r="F3454" s="563" t="s">
        <v>17878</v>
      </c>
      <c r="G3454" s="563" t="s">
        <v>17849</v>
      </c>
      <c r="H3454" s="563" t="s">
        <v>17879</v>
      </c>
      <c r="I3454" s="563" t="s">
        <v>26690</v>
      </c>
      <c r="J3454" s="563" t="s">
        <v>109</v>
      </c>
      <c r="K3454" s="563" t="s">
        <v>24001</v>
      </c>
      <c r="L3454" s="563" t="s">
        <v>24001</v>
      </c>
      <c r="M3454" s="563" t="s">
        <v>24001</v>
      </c>
      <c r="N3454" s="563" t="s">
        <v>24001</v>
      </c>
      <c r="O3454" s="564" t="s">
        <v>24001</v>
      </c>
      <c r="P3454" s="564" t="s">
        <v>24001</v>
      </c>
      <c r="Q3454" s="564">
        <v>33954</v>
      </c>
      <c r="R3454" s="564">
        <v>38685</v>
      </c>
      <c r="S3454" s="564" t="s">
        <v>31773</v>
      </c>
    </row>
    <row r="3455" spans="1:19" x14ac:dyDescent="0.35">
      <c r="A3455" s="559">
        <v>1258</v>
      </c>
      <c r="B3455" s="563" t="s">
        <v>484</v>
      </c>
      <c r="C3455" s="563" t="s">
        <v>28929</v>
      </c>
      <c r="D3455" s="563" t="s">
        <v>17882</v>
      </c>
      <c r="E3455" s="563" t="s">
        <v>17860</v>
      </c>
      <c r="F3455" s="563" t="s">
        <v>17881</v>
      </c>
      <c r="G3455" s="563" t="s">
        <v>17849</v>
      </c>
      <c r="H3455" s="563" t="s">
        <v>3750</v>
      </c>
      <c r="I3455" s="563" t="s">
        <v>26690</v>
      </c>
      <c r="J3455" s="563" t="s">
        <v>109</v>
      </c>
      <c r="K3455" s="563" t="s">
        <v>24001</v>
      </c>
      <c r="L3455" s="563" t="s">
        <v>24001</v>
      </c>
      <c r="M3455" s="563" t="s">
        <v>24001</v>
      </c>
      <c r="N3455" s="563" t="s">
        <v>24001</v>
      </c>
      <c r="O3455" s="564" t="s">
        <v>24001</v>
      </c>
      <c r="P3455" s="564" t="s">
        <v>24001</v>
      </c>
      <c r="Q3455" s="564">
        <v>33148</v>
      </c>
      <c r="R3455" s="564">
        <v>38685</v>
      </c>
      <c r="S3455" s="564" t="s">
        <v>31774</v>
      </c>
    </row>
    <row r="3456" spans="1:19" x14ac:dyDescent="0.35">
      <c r="A3456" s="562">
        <v>622</v>
      </c>
      <c r="B3456" s="563" t="s">
        <v>484</v>
      </c>
      <c r="C3456" s="563" t="s">
        <v>28923</v>
      </c>
      <c r="D3456" s="563" t="s">
        <v>15909</v>
      </c>
      <c r="E3456" s="563" t="s">
        <v>15905</v>
      </c>
      <c r="F3456" s="563" t="s">
        <v>15906</v>
      </c>
      <c r="G3456" s="563" t="s">
        <v>15907</v>
      </c>
      <c r="H3456" s="563" t="s">
        <v>15908</v>
      </c>
      <c r="I3456" s="563" t="s">
        <v>26690</v>
      </c>
      <c r="J3456" s="563" t="s">
        <v>24001</v>
      </c>
      <c r="K3456" s="563" t="s">
        <v>24001</v>
      </c>
      <c r="L3456" s="563" t="s">
        <v>24001</v>
      </c>
      <c r="M3456" s="563" t="s">
        <v>24001</v>
      </c>
      <c r="N3456" s="563" t="s">
        <v>24001</v>
      </c>
      <c r="O3456" s="564" t="s">
        <v>24001</v>
      </c>
      <c r="P3456" s="564" t="s">
        <v>24001</v>
      </c>
      <c r="Q3456" s="564">
        <v>33148</v>
      </c>
      <c r="R3456" s="564"/>
      <c r="S3456" s="564" t="s">
        <v>31775</v>
      </c>
    </row>
    <row r="3457" spans="1:19" x14ac:dyDescent="0.35">
      <c r="A3457" s="559">
        <v>623</v>
      </c>
      <c r="B3457" s="563" t="s">
        <v>484</v>
      </c>
      <c r="C3457" s="563" t="s">
        <v>28923</v>
      </c>
      <c r="D3457" s="563" t="s">
        <v>15912</v>
      </c>
      <c r="E3457" s="563" t="s">
        <v>15910</v>
      </c>
      <c r="F3457" s="563" t="s">
        <v>15911</v>
      </c>
      <c r="G3457" s="563" t="s">
        <v>15907</v>
      </c>
      <c r="H3457" s="563" t="s">
        <v>12017</v>
      </c>
      <c r="I3457" s="563" t="s">
        <v>26690</v>
      </c>
      <c r="J3457" s="563" t="s">
        <v>24001</v>
      </c>
      <c r="K3457" s="563" t="s">
        <v>24001</v>
      </c>
      <c r="L3457" s="563" t="s">
        <v>24001</v>
      </c>
      <c r="M3457" s="563" t="s">
        <v>24001</v>
      </c>
      <c r="N3457" s="563" t="s">
        <v>24001</v>
      </c>
      <c r="O3457" s="564" t="s">
        <v>24001</v>
      </c>
      <c r="P3457" s="564" t="s">
        <v>24001</v>
      </c>
      <c r="Q3457" s="564">
        <v>33148</v>
      </c>
      <c r="R3457" s="564"/>
      <c r="S3457" s="564" t="s">
        <v>31776</v>
      </c>
    </row>
    <row r="3458" spans="1:19" x14ac:dyDescent="0.35">
      <c r="A3458" s="559">
        <v>624</v>
      </c>
      <c r="B3458" s="563" t="s">
        <v>484</v>
      </c>
      <c r="C3458" s="563" t="s">
        <v>28923</v>
      </c>
      <c r="D3458" s="563" t="s">
        <v>15915</v>
      </c>
      <c r="E3458" s="563" t="s">
        <v>15913</v>
      </c>
      <c r="F3458" s="563" t="s">
        <v>15914</v>
      </c>
      <c r="G3458" s="563" t="s">
        <v>15907</v>
      </c>
      <c r="H3458" s="563" t="s">
        <v>3702</v>
      </c>
      <c r="I3458" s="563" t="s">
        <v>26690</v>
      </c>
      <c r="J3458" s="563" t="s">
        <v>24001</v>
      </c>
      <c r="K3458" s="563" t="s">
        <v>24001</v>
      </c>
      <c r="L3458" s="563" t="s">
        <v>24001</v>
      </c>
      <c r="M3458" s="563" t="s">
        <v>24001</v>
      </c>
      <c r="N3458" s="563" t="s">
        <v>24001</v>
      </c>
      <c r="O3458" s="564" t="s">
        <v>24001</v>
      </c>
      <c r="P3458" s="564" t="s">
        <v>24001</v>
      </c>
      <c r="Q3458" s="564">
        <v>33148</v>
      </c>
      <c r="R3458" s="564"/>
      <c r="S3458" s="564" t="s">
        <v>31777</v>
      </c>
    </row>
    <row r="3459" spans="1:19" x14ac:dyDescent="0.35">
      <c r="A3459" s="562">
        <v>625</v>
      </c>
      <c r="B3459" s="563" t="s">
        <v>484</v>
      </c>
      <c r="C3459" s="563" t="s">
        <v>28923</v>
      </c>
      <c r="D3459" s="563" t="s">
        <v>15919</v>
      </c>
      <c r="E3459" s="563" t="s">
        <v>15916</v>
      </c>
      <c r="F3459" s="563" t="s">
        <v>15917</v>
      </c>
      <c r="G3459" s="563" t="s">
        <v>15907</v>
      </c>
      <c r="H3459" s="563" t="s">
        <v>15918</v>
      </c>
      <c r="I3459" s="563" t="s">
        <v>26690</v>
      </c>
      <c r="J3459" s="563" t="s">
        <v>24001</v>
      </c>
      <c r="K3459" s="563" t="s">
        <v>24001</v>
      </c>
      <c r="L3459" s="563" t="s">
        <v>24001</v>
      </c>
      <c r="M3459" s="563" t="s">
        <v>24001</v>
      </c>
      <c r="N3459" s="563" t="s">
        <v>24001</v>
      </c>
      <c r="O3459" s="564" t="s">
        <v>24001</v>
      </c>
      <c r="P3459" s="564" t="s">
        <v>24001</v>
      </c>
      <c r="Q3459" s="564">
        <v>33148</v>
      </c>
      <c r="R3459" s="564"/>
      <c r="S3459" s="564" t="s">
        <v>31778</v>
      </c>
    </row>
    <row r="3460" spans="1:19" x14ac:dyDescent="0.35">
      <c r="A3460" s="559">
        <v>626</v>
      </c>
      <c r="B3460" s="563" t="s">
        <v>484</v>
      </c>
      <c r="C3460" s="563" t="s">
        <v>28923</v>
      </c>
      <c r="D3460" s="563" t="s">
        <v>15923</v>
      </c>
      <c r="E3460" s="563" t="s">
        <v>15920</v>
      </c>
      <c r="F3460" s="563" t="s">
        <v>15921</v>
      </c>
      <c r="G3460" s="563" t="s">
        <v>15907</v>
      </c>
      <c r="H3460" s="563" t="s">
        <v>15922</v>
      </c>
      <c r="I3460" s="563" t="s">
        <v>26690</v>
      </c>
      <c r="J3460" s="563" t="s">
        <v>24001</v>
      </c>
      <c r="K3460" s="563" t="s">
        <v>24001</v>
      </c>
      <c r="L3460" s="563" t="s">
        <v>24001</v>
      </c>
      <c r="M3460" s="563" t="s">
        <v>24001</v>
      </c>
      <c r="N3460" s="563" t="s">
        <v>24001</v>
      </c>
      <c r="O3460" s="564" t="s">
        <v>24001</v>
      </c>
      <c r="P3460" s="564" t="s">
        <v>24001</v>
      </c>
      <c r="Q3460" s="564">
        <v>33148</v>
      </c>
      <c r="R3460" s="564"/>
      <c r="S3460" s="564" t="s">
        <v>31779</v>
      </c>
    </row>
    <row r="3461" spans="1:19" x14ac:dyDescent="0.35">
      <c r="A3461" s="559">
        <v>627</v>
      </c>
      <c r="B3461" s="563" t="s">
        <v>484</v>
      </c>
      <c r="C3461" s="563" t="s">
        <v>28923</v>
      </c>
      <c r="D3461" s="563" t="s">
        <v>15926</v>
      </c>
      <c r="E3461" s="563" t="s">
        <v>15924</v>
      </c>
      <c r="F3461" s="563" t="s">
        <v>15925</v>
      </c>
      <c r="G3461" s="563" t="s">
        <v>15907</v>
      </c>
      <c r="H3461" s="563" t="s">
        <v>1987</v>
      </c>
      <c r="I3461" s="563" t="s">
        <v>26929</v>
      </c>
      <c r="J3461" s="563" t="s">
        <v>24001</v>
      </c>
      <c r="K3461" s="563" t="s">
        <v>62</v>
      </c>
      <c r="L3461" s="563" t="s">
        <v>24001</v>
      </c>
      <c r="M3461" s="563" t="s">
        <v>24001</v>
      </c>
      <c r="N3461" s="563" t="s">
        <v>24001</v>
      </c>
      <c r="O3461" s="564" t="s">
        <v>24001</v>
      </c>
      <c r="P3461" s="564" t="s">
        <v>24001</v>
      </c>
      <c r="Q3461" s="564">
        <v>33917</v>
      </c>
      <c r="R3461" s="564"/>
      <c r="S3461" s="564" t="s">
        <v>31780</v>
      </c>
    </row>
    <row r="3462" spans="1:19" x14ac:dyDescent="0.35">
      <c r="A3462" s="562">
        <v>628</v>
      </c>
      <c r="B3462" s="563" t="s">
        <v>484</v>
      </c>
      <c r="C3462" s="563" t="s">
        <v>28923</v>
      </c>
      <c r="D3462" s="563" t="s">
        <v>15929</v>
      </c>
      <c r="E3462" s="563" t="s">
        <v>15927</v>
      </c>
      <c r="F3462" s="563" t="s">
        <v>15928</v>
      </c>
      <c r="G3462" s="563" t="s">
        <v>15907</v>
      </c>
      <c r="H3462" s="563" t="s">
        <v>3878</v>
      </c>
      <c r="I3462" s="563" t="s">
        <v>26690</v>
      </c>
      <c r="J3462" s="563" t="s">
        <v>24001</v>
      </c>
      <c r="K3462" s="563" t="s">
        <v>24001</v>
      </c>
      <c r="L3462" s="563" t="s">
        <v>24001</v>
      </c>
      <c r="M3462" s="563" t="s">
        <v>24001</v>
      </c>
      <c r="N3462" s="563" t="s">
        <v>24001</v>
      </c>
      <c r="O3462" s="564" t="s">
        <v>24001</v>
      </c>
      <c r="P3462" s="564" t="s">
        <v>24001</v>
      </c>
      <c r="Q3462" s="564">
        <v>33148</v>
      </c>
      <c r="R3462" s="564"/>
      <c r="S3462" s="564" t="s">
        <v>31781</v>
      </c>
    </row>
    <row r="3463" spans="1:19" x14ac:dyDescent="0.35">
      <c r="A3463" s="559">
        <v>629</v>
      </c>
      <c r="B3463" s="563" t="s">
        <v>484</v>
      </c>
      <c r="C3463" s="563" t="s">
        <v>28923</v>
      </c>
      <c r="D3463" s="563" t="s">
        <v>15933</v>
      </c>
      <c r="E3463" s="563" t="s">
        <v>15930</v>
      </c>
      <c r="F3463" s="563" t="s">
        <v>15931</v>
      </c>
      <c r="G3463" s="563" t="s">
        <v>15907</v>
      </c>
      <c r="H3463" s="563" t="s">
        <v>15932</v>
      </c>
      <c r="I3463" s="563" t="s">
        <v>26865</v>
      </c>
      <c r="J3463" s="563" t="s">
        <v>24001</v>
      </c>
      <c r="K3463" s="563" t="s">
        <v>24001</v>
      </c>
      <c r="L3463" s="563" t="s">
        <v>24001</v>
      </c>
      <c r="M3463" s="563" t="s">
        <v>24001</v>
      </c>
      <c r="N3463" s="563" t="s">
        <v>24001</v>
      </c>
      <c r="O3463" s="564" t="s">
        <v>24001</v>
      </c>
      <c r="P3463" s="564" t="s">
        <v>24001</v>
      </c>
      <c r="Q3463" s="564">
        <v>33148</v>
      </c>
      <c r="R3463" s="564"/>
      <c r="S3463" s="564" t="s">
        <v>31782</v>
      </c>
    </row>
    <row r="3464" spans="1:19" x14ac:dyDescent="0.35">
      <c r="A3464" s="559">
        <v>630</v>
      </c>
      <c r="B3464" s="563" t="s">
        <v>484</v>
      </c>
      <c r="C3464" s="563" t="s">
        <v>28923</v>
      </c>
      <c r="D3464" s="563" t="s">
        <v>15936</v>
      </c>
      <c r="E3464" s="563" t="s">
        <v>15934</v>
      </c>
      <c r="F3464" s="563" t="s">
        <v>15935</v>
      </c>
      <c r="G3464" s="563" t="s">
        <v>15907</v>
      </c>
      <c r="H3464" s="563" t="s">
        <v>5221</v>
      </c>
      <c r="I3464" s="563" t="s">
        <v>26690</v>
      </c>
      <c r="J3464" s="563" t="s">
        <v>24001</v>
      </c>
      <c r="K3464" s="563" t="s">
        <v>24001</v>
      </c>
      <c r="L3464" s="563" t="s">
        <v>24001</v>
      </c>
      <c r="M3464" s="563" t="s">
        <v>24001</v>
      </c>
      <c r="N3464" s="563" t="s">
        <v>24001</v>
      </c>
      <c r="O3464" s="564" t="s">
        <v>24001</v>
      </c>
      <c r="P3464" s="564" t="s">
        <v>24001</v>
      </c>
      <c r="Q3464" s="564">
        <v>33148</v>
      </c>
      <c r="R3464" s="564"/>
      <c r="S3464" s="564" t="s">
        <v>31783</v>
      </c>
    </row>
    <row r="3465" spans="1:19" x14ac:dyDescent="0.35">
      <c r="A3465" s="562">
        <v>631</v>
      </c>
      <c r="B3465" s="563" t="s">
        <v>484</v>
      </c>
      <c r="C3465" s="563" t="s">
        <v>28923</v>
      </c>
      <c r="D3465" s="563" t="s">
        <v>15939</v>
      </c>
      <c r="E3465" s="563" t="s">
        <v>15937</v>
      </c>
      <c r="F3465" s="563" t="s">
        <v>15938</v>
      </c>
      <c r="G3465" s="563" t="s">
        <v>15907</v>
      </c>
      <c r="H3465" s="563" t="s">
        <v>8572</v>
      </c>
      <c r="I3465" s="563" t="s">
        <v>26691</v>
      </c>
      <c r="J3465" s="563" t="s">
        <v>24001</v>
      </c>
      <c r="K3465" s="563" t="s">
        <v>24001</v>
      </c>
      <c r="L3465" s="563" t="s">
        <v>24001</v>
      </c>
      <c r="M3465" s="563" t="s">
        <v>24001</v>
      </c>
      <c r="N3465" s="563" t="s">
        <v>24001</v>
      </c>
      <c r="O3465" s="564" t="s">
        <v>24001</v>
      </c>
      <c r="P3465" s="564" t="s">
        <v>24001</v>
      </c>
      <c r="Q3465" s="564">
        <v>33148</v>
      </c>
      <c r="R3465" s="564"/>
      <c r="S3465" s="564" t="s">
        <v>31784</v>
      </c>
    </row>
    <row r="3466" spans="1:19" x14ac:dyDescent="0.35">
      <c r="A3466" s="559">
        <v>632</v>
      </c>
      <c r="B3466" s="563" t="s">
        <v>484</v>
      </c>
      <c r="C3466" s="563" t="s">
        <v>28923</v>
      </c>
      <c r="D3466" s="563" t="s">
        <v>15941</v>
      </c>
      <c r="E3466" s="563" t="s">
        <v>15937</v>
      </c>
      <c r="F3466" s="563" t="s">
        <v>15940</v>
      </c>
      <c r="G3466" s="563" t="s">
        <v>15907</v>
      </c>
      <c r="H3466" s="563" t="s">
        <v>8572</v>
      </c>
      <c r="I3466" s="563" t="s">
        <v>27454</v>
      </c>
      <c r="J3466" s="563" t="s">
        <v>24001</v>
      </c>
      <c r="K3466" s="563" t="s">
        <v>24001</v>
      </c>
      <c r="L3466" s="563" t="s">
        <v>24001</v>
      </c>
      <c r="M3466" s="563" t="s">
        <v>24001</v>
      </c>
      <c r="N3466" s="563" t="s">
        <v>24001</v>
      </c>
      <c r="O3466" s="564" t="s">
        <v>24001</v>
      </c>
      <c r="P3466" s="564" t="s">
        <v>24001</v>
      </c>
      <c r="Q3466" s="564">
        <v>33148</v>
      </c>
      <c r="R3466" s="564"/>
      <c r="S3466" s="564" t="s">
        <v>31785</v>
      </c>
    </row>
    <row r="3467" spans="1:19" x14ac:dyDescent="0.35">
      <c r="A3467" s="559">
        <v>633</v>
      </c>
      <c r="B3467" s="563" t="s">
        <v>484</v>
      </c>
      <c r="C3467" s="563" t="s">
        <v>28923</v>
      </c>
      <c r="D3467" s="563" t="s">
        <v>15943</v>
      </c>
      <c r="E3467" s="563" t="s">
        <v>15937</v>
      </c>
      <c r="F3467" s="563" t="s">
        <v>15942</v>
      </c>
      <c r="G3467" s="563" t="s">
        <v>15907</v>
      </c>
      <c r="H3467" s="563" t="s">
        <v>8572</v>
      </c>
      <c r="I3467" s="563" t="s">
        <v>27455</v>
      </c>
      <c r="J3467" s="563" t="s">
        <v>24001</v>
      </c>
      <c r="K3467" s="563" t="s">
        <v>24001</v>
      </c>
      <c r="L3467" s="563" t="s">
        <v>24001</v>
      </c>
      <c r="M3467" s="563" t="s">
        <v>24001</v>
      </c>
      <c r="N3467" s="563" t="s">
        <v>24001</v>
      </c>
      <c r="O3467" s="564" t="s">
        <v>24001</v>
      </c>
      <c r="P3467" s="564" t="s">
        <v>24001</v>
      </c>
      <c r="Q3467" s="564">
        <v>33148</v>
      </c>
      <c r="R3467" s="564"/>
      <c r="S3467" s="564" t="s">
        <v>31786</v>
      </c>
    </row>
    <row r="3468" spans="1:19" x14ac:dyDescent="0.35">
      <c r="A3468" s="562">
        <v>634</v>
      </c>
      <c r="B3468" s="563" t="s">
        <v>484</v>
      </c>
      <c r="C3468" s="563" t="s">
        <v>28923</v>
      </c>
      <c r="D3468" s="563" t="s">
        <v>15946</v>
      </c>
      <c r="E3468" s="563" t="s">
        <v>15944</v>
      </c>
      <c r="F3468" s="563" t="s">
        <v>15945</v>
      </c>
      <c r="G3468" s="563" t="s">
        <v>15907</v>
      </c>
      <c r="H3468" s="563" t="s">
        <v>1998</v>
      </c>
      <c r="I3468" s="563" t="s">
        <v>26691</v>
      </c>
      <c r="J3468" s="563" t="s">
        <v>24001</v>
      </c>
      <c r="K3468" s="563" t="s">
        <v>24001</v>
      </c>
      <c r="L3468" s="563" t="s">
        <v>24001</v>
      </c>
      <c r="M3468" s="563" t="s">
        <v>24001</v>
      </c>
      <c r="N3468" s="563" t="s">
        <v>24001</v>
      </c>
      <c r="O3468" s="564" t="s">
        <v>24001</v>
      </c>
      <c r="P3468" s="564" t="s">
        <v>24001</v>
      </c>
      <c r="Q3468" s="564">
        <v>33148</v>
      </c>
      <c r="R3468" s="564"/>
      <c r="S3468" s="564" t="s">
        <v>31787</v>
      </c>
    </row>
    <row r="3469" spans="1:19" x14ac:dyDescent="0.35">
      <c r="A3469" s="559">
        <v>635</v>
      </c>
      <c r="B3469" s="563" t="s">
        <v>484</v>
      </c>
      <c r="C3469" s="563" t="s">
        <v>28923</v>
      </c>
      <c r="D3469" s="563" t="s">
        <v>15949</v>
      </c>
      <c r="E3469" s="563" t="s">
        <v>15947</v>
      </c>
      <c r="F3469" s="563" t="s">
        <v>15948</v>
      </c>
      <c r="G3469" s="563" t="s">
        <v>15907</v>
      </c>
      <c r="H3469" s="563" t="s">
        <v>1998</v>
      </c>
      <c r="I3469" s="563" t="s">
        <v>27456</v>
      </c>
      <c r="J3469" s="563" t="s">
        <v>24001</v>
      </c>
      <c r="K3469" s="563" t="s">
        <v>24001</v>
      </c>
      <c r="L3469" s="563" t="s">
        <v>24001</v>
      </c>
      <c r="M3469" s="563" t="s">
        <v>24001</v>
      </c>
      <c r="N3469" s="563" t="s">
        <v>24001</v>
      </c>
      <c r="O3469" s="564" t="s">
        <v>24001</v>
      </c>
      <c r="P3469" s="564" t="s">
        <v>24001</v>
      </c>
      <c r="Q3469" s="564">
        <v>33148</v>
      </c>
      <c r="R3469" s="564"/>
      <c r="S3469" s="564" t="s">
        <v>31788</v>
      </c>
    </row>
    <row r="3470" spans="1:19" x14ac:dyDescent="0.35">
      <c r="A3470" s="559">
        <v>636</v>
      </c>
      <c r="B3470" s="563" t="s">
        <v>484</v>
      </c>
      <c r="C3470" s="563" t="s">
        <v>28923</v>
      </c>
      <c r="D3470" s="563" t="s">
        <v>15951</v>
      </c>
      <c r="E3470" s="563" t="s">
        <v>15944</v>
      </c>
      <c r="F3470" s="563" t="s">
        <v>15950</v>
      </c>
      <c r="G3470" s="563" t="s">
        <v>15907</v>
      </c>
      <c r="H3470" s="563" t="s">
        <v>1998</v>
      </c>
      <c r="I3470" s="563" t="s">
        <v>26760</v>
      </c>
      <c r="J3470" s="563" t="s">
        <v>24001</v>
      </c>
      <c r="K3470" s="563" t="s">
        <v>50</v>
      </c>
      <c r="L3470" s="563" t="s">
        <v>24001</v>
      </c>
      <c r="M3470" s="563" t="s">
        <v>24001</v>
      </c>
      <c r="N3470" s="563" t="s">
        <v>24001</v>
      </c>
      <c r="O3470" s="564" t="s">
        <v>24001</v>
      </c>
      <c r="P3470" s="564" t="s">
        <v>24001</v>
      </c>
      <c r="Q3470" s="564">
        <v>33148</v>
      </c>
      <c r="R3470" s="564"/>
      <c r="S3470" s="564" t="s">
        <v>31789</v>
      </c>
    </row>
    <row r="3471" spans="1:19" x14ac:dyDescent="0.35">
      <c r="A3471" s="562">
        <v>637</v>
      </c>
      <c r="B3471" s="563" t="s">
        <v>484</v>
      </c>
      <c r="C3471" s="563" t="s">
        <v>28923</v>
      </c>
      <c r="D3471" s="563" t="s">
        <v>15954</v>
      </c>
      <c r="E3471" s="563" t="s">
        <v>15952</v>
      </c>
      <c r="F3471" s="563" t="s">
        <v>15953</v>
      </c>
      <c r="G3471" s="563" t="s">
        <v>15907</v>
      </c>
      <c r="H3471" s="563" t="s">
        <v>2965</v>
      </c>
      <c r="I3471" s="563" t="s">
        <v>26690</v>
      </c>
      <c r="J3471" s="563" t="s">
        <v>24001</v>
      </c>
      <c r="K3471" s="563" t="s">
        <v>24001</v>
      </c>
      <c r="L3471" s="563" t="s">
        <v>24001</v>
      </c>
      <c r="M3471" s="563" t="s">
        <v>24001</v>
      </c>
      <c r="N3471" s="563" t="s">
        <v>24001</v>
      </c>
      <c r="O3471" s="564" t="s">
        <v>24001</v>
      </c>
      <c r="P3471" s="564" t="s">
        <v>24001</v>
      </c>
      <c r="Q3471" s="564">
        <v>33148</v>
      </c>
      <c r="R3471" s="564"/>
      <c r="S3471" s="564" t="s">
        <v>31790</v>
      </c>
    </row>
    <row r="3472" spans="1:19" x14ac:dyDescent="0.35">
      <c r="A3472" s="559">
        <v>638</v>
      </c>
      <c r="B3472" s="563" t="s">
        <v>484</v>
      </c>
      <c r="C3472" s="563" t="s">
        <v>28923</v>
      </c>
      <c r="D3472" s="563" t="s">
        <v>15958</v>
      </c>
      <c r="E3472" s="563" t="s">
        <v>15955</v>
      </c>
      <c r="F3472" s="563" t="s">
        <v>15956</v>
      </c>
      <c r="G3472" s="563" t="s">
        <v>15907</v>
      </c>
      <c r="H3472" s="563" t="s">
        <v>15957</v>
      </c>
      <c r="I3472" s="563" t="s">
        <v>26690</v>
      </c>
      <c r="J3472" s="563" t="s">
        <v>24001</v>
      </c>
      <c r="K3472" s="563" t="s">
        <v>24001</v>
      </c>
      <c r="L3472" s="563" t="s">
        <v>24001</v>
      </c>
      <c r="M3472" s="563" t="s">
        <v>24001</v>
      </c>
      <c r="N3472" s="563" t="s">
        <v>24001</v>
      </c>
      <c r="O3472" s="564" t="s">
        <v>24001</v>
      </c>
      <c r="P3472" s="564" t="s">
        <v>24001</v>
      </c>
      <c r="Q3472" s="564">
        <v>33148</v>
      </c>
      <c r="R3472" s="564"/>
      <c r="S3472" s="564" t="s">
        <v>31791</v>
      </c>
    </row>
    <row r="3473" spans="1:19" x14ac:dyDescent="0.35">
      <c r="A3473" s="559">
        <v>639</v>
      </c>
      <c r="B3473" s="563" t="s">
        <v>484</v>
      </c>
      <c r="C3473" s="563" t="s">
        <v>28923</v>
      </c>
      <c r="D3473" s="563" t="s">
        <v>15961</v>
      </c>
      <c r="E3473" s="563" t="s">
        <v>15959</v>
      </c>
      <c r="F3473" s="563" t="s">
        <v>15960</v>
      </c>
      <c r="G3473" s="563" t="s">
        <v>15907</v>
      </c>
      <c r="H3473" s="563" t="s">
        <v>55</v>
      </c>
      <c r="I3473" s="563" t="s">
        <v>26690</v>
      </c>
      <c r="J3473" s="563" t="s">
        <v>24001</v>
      </c>
      <c r="K3473" s="563" t="s">
        <v>24001</v>
      </c>
      <c r="L3473" s="563" t="s">
        <v>24001</v>
      </c>
      <c r="M3473" s="563" t="s">
        <v>24001</v>
      </c>
      <c r="N3473" s="563" t="s">
        <v>24001</v>
      </c>
      <c r="O3473" s="564" t="s">
        <v>24001</v>
      </c>
      <c r="P3473" s="564" t="s">
        <v>24001</v>
      </c>
      <c r="Q3473" s="564">
        <v>33148</v>
      </c>
      <c r="R3473" s="564"/>
      <c r="S3473" s="564" t="s">
        <v>15961</v>
      </c>
    </row>
    <row r="3474" spans="1:19" x14ac:dyDescent="0.35">
      <c r="A3474" s="562">
        <v>5849</v>
      </c>
      <c r="B3474" s="563" t="s">
        <v>484</v>
      </c>
      <c r="C3474" s="563" t="s">
        <v>12744</v>
      </c>
      <c r="D3474" s="563" t="s">
        <v>12757</v>
      </c>
      <c r="E3474" s="563" t="s">
        <v>12753</v>
      </c>
      <c r="F3474" s="563" t="s">
        <v>12754</v>
      </c>
      <c r="G3474" s="563" t="s">
        <v>12755</v>
      </c>
      <c r="H3474" s="563" t="s">
        <v>12756</v>
      </c>
      <c r="I3474" s="563" t="s">
        <v>26690</v>
      </c>
      <c r="J3474" s="563" t="s">
        <v>109</v>
      </c>
      <c r="K3474" s="563" t="s">
        <v>24001</v>
      </c>
      <c r="L3474" s="563" t="s">
        <v>24001</v>
      </c>
      <c r="M3474" s="563" t="s">
        <v>24001</v>
      </c>
      <c r="N3474" s="563" t="s">
        <v>24001</v>
      </c>
      <c r="O3474" s="564" t="s">
        <v>24001</v>
      </c>
      <c r="P3474" s="564" t="s">
        <v>24001</v>
      </c>
      <c r="Q3474" s="564">
        <v>41472</v>
      </c>
      <c r="R3474" s="564"/>
      <c r="S3474" s="564" t="s">
        <v>31792</v>
      </c>
    </row>
    <row r="3475" spans="1:19" x14ac:dyDescent="0.35">
      <c r="A3475" s="559">
        <v>5850</v>
      </c>
      <c r="B3475" s="563" t="s">
        <v>484</v>
      </c>
      <c r="C3475" s="563" t="s">
        <v>12744</v>
      </c>
      <c r="D3475" s="563" t="s">
        <v>12760</v>
      </c>
      <c r="E3475" s="563" t="s">
        <v>12758</v>
      </c>
      <c r="F3475" s="563" t="s">
        <v>12759</v>
      </c>
      <c r="G3475" s="563" t="s">
        <v>12755</v>
      </c>
      <c r="H3475" s="563" t="s">
        <v>1197</v>
      </c>
      <c r="I3475" s="563" t="s">
        <v>26690</v>
      </c>
      <c r="J3475" s="563" t="s">
        <v>109</v>
      </c>
      <c r="K3475" s="563" t="s">
        <v>24001</v>
      </c>
      <c r="L3475" s="563" t="s">
        <v>24001</v>
      </c>
      <c r="M3475" s="563" t="s">
        <v>24001</v>
      </c>
      <c r="N3475" s="563" t="s">
        <v>24001</v>
      </c>
      <c r="O3475" s="564" t="s">
        <v>24001</v>
      </c>
      <c r="P3475" s="564" t="s">
        <v>24001</v>
      </c>
      <c r="Q3475" s="564">
        <v>33148</v>
      </c>
      <c r="R3475" s="564"/>
      <c r="S3475" s="564" t="s">
        <v>31793</v>
      </c>
    </row>
    <row r="3476" spans="1:19" x14ac:dyDescent="0.35">
      <c r="A3476" s="559">
        <v>4246</v>
      </c>
      <c r="B3476" s="563" t="s">
        <v>484</v>
      </c>
      <c r="C3476" s="563" t="s">
        <v>3193</v>
      </c>
      <c r="D3476" s="563" t="s">
        <v>24872</v>
      </c>
      <c r="E3476" s="563" t="s">
        <v>24873</v>
      </c>
      <c r="F3476" s="563" t="s">
        <v>24874</v>
      </c>
      <c r="G3476" s="563" t="s">
        <v>24875</v>
      </c>
      <c r="H3476" s="563" t="s">
        <v>24876</v>
      </c>
      <c r="I3476" s="563" t="s">
        <v>26690</v>
      </c>
      <c r="J3476" s="563" t="s">
        <v>109</v>
      </c>
      <c r="K3476" s="563" t="s">
        <v>24001</v>
      </c>
      <c r="L3476" s="563" t="s">
        <v>24001</v>
      </c>
      <c r="M3476" s="563" t="s">
        <v>24001</v>
      </c>
      <c r="N3476" s="563" t="s">
        <v>24001</v>
      </c>
      <c r="O3476" s="564" t="s">
        <v>24001</v>
      </c>
      <c r="P3476" s="564" t="s">
        <v>24001</v>
      </c>
      <c r="Q3476" s="564">
        <v>43616</v>
      </c>
      <c r="R3476" s="564"/>
      <c r="S3476" s="564" t="s">
        <v>31794</v>
      </c>
    </row>
    <row r="3477" spans="1:19" x14ac:dyDescent="0.35">
      <c r="A3477" s="562">
        <v>6082</v>
      </c>
      <c r="B3477" s="563" t="s">
        <v>484</v>
      </c>
      <c r="C3477" s="563" t="s">
        <v>1114</v>
      </c>
      <c r="D3477" s="563" t="s">
        <v>1173</v>
      </c>
      <c r="E3477" s="563" t="s">
        <v>1170</v>
      </c>
      <c r="F3477" s="563" t="s">
        <v>1171</v>
      </c>
      <c r="G3477" s="563" t="s">
        <v>1172</v>
      </c>
      <c r="H3477" s="563" t="s">
        <v>55</v>
      </c>
      <c r="I3477" s="563" t="s">
        <v>26690</v>
      </c>
      <c r="J3477" s="563" t="s">
        <v>24001</v>
      </c>
      <c r="K3477" s="563" t="s">
        <v>24001</v>
      </c>
      <c r="L3477" s="563" t="s">
        <v>24001</v>
      </c>
      <c r="M3477" s="563" t="s">
        <v>24001</v>
      </c>
      <c r="N3477" s="563" t="s">
        <v>24001</v>
      </c>
      <c r="O3477" s="564" t="s">
        <v>24001</v>
      </c>
      <c r="P3477" s="564" t="s">
        <v>24001</v>
      </c>
      <c r="Q3477" s="564">
        <v>33148</v>
      </c>
      <c r="R3477" s="564"/>
      <c r="S3477" s="564" t="s">
        <v>1173</v>
      </c>
    </row>
    <row r="3478" spans="1:19" x14ac:dyDescent="0.35">
      <c r="A3478" s="559">
        <v>5531</v>
      </c>
      <c r="B3478" s="563" t="s">
        <v>484</v>
      </c>
      <c r="C3478" s="563" t="s">
        <v>28883</v>
      </c>
      <c r="D3478" s="563" t="s">
        <v>31795</v>
      </c>
      <c r="E3478" s="563" t="s">
        <v>31796</v>
      </c>
      <c r="F3478" s="563" t="s">
        <v>15110</v>
      </c>
      <c r="G3478" s="563" t="s">
        <v>31797</v>
      </c>
      <c r="H3478" s="563" t="s">
        <v>31798</v>
      </c>
      <c r="I3478" s="563" t="s">
        <v>26690</v>
      </c>
      <c r="J3478" s="563" t="s">
        <v>24001</v>
      </c>
      <c r="K3478" s="563" t="s">
        <v>24001</v>
      </c>
      <c r="L3478" s="563" t="s">
        <v>24001</v>
      </c>
      <c r="M3478" s="563" t="s">
        <v>531</v>
      </c>
      <c r="N3478" s="563" t="s">
        <v>34646</v>
      </c>
      <c r="O3478" s="564" t="s">
        <v>24001</v>
      </c>
      <c r="P3478" s="564" t="s">
        <v>24001</v>
      </c>
      <c r="Q3478" s="564">
        <v>38434</v>
      </c>
      <c r="R3478" s="564">
        <v>44945.637222222198</v>
      </c>
      <c r="S3478" s="564" t="s">
        <v>31799</v>
      </c>
    </row>
    <row r="3479" spans="1:19" x14ac:dyDescent="0.35">
      <c r="A3479" s="559">
        <v>2126</v>
      </c>
      <c r="B3479" s="563" t="s">
        <v>484</v>
      </c>
      <c r="C3479" s="563" t="s">
        <v>28698</v>
      </c>
      <c r="D3479" s="563" t="s">
        <v>6020</v>
      </c>
      <c r="E3479" s="563" t="s">
        <v>6016</v>
      </c>
      <c r="F3479" s="563" t="s">
        <v>6017</v>
      </c>
      <c r="G3479" s="563" t="s">
        <v>6018</v>
      </c>
      <c r="H3479" s="563" t="s">
        <v>6019</v>
      </c>
      <c r="I3479" s="563" t="s">
        <v>26690</v>
      </c>
      <c r="J3479" s="563" t="s">
        <v>109</v>
      </c>
      <c r="K3479" s="563" t="s">
        <v>24001</v>
      </c>
      <c r="L3479" s="563" t="s">
        <v>24001</v>
      </c>
      <c r="M3479" s="563" t="s">
        <v>24001</v>
      </c>
      <c r="N3479" s="563" t="s">
        <v>24001</v>
      </c>
      <c r="O3479" s="564" t="s">
        <v>24001</v>
      </c>
      <c r="P3479" s="564" t="s">
        <v>24001</v>
      </c>
      <c r="Q3479" s="564">
        <v>33148</v>
      </c>
      <c r="R3479" s="564"/>
      <c r="S3479" s="564" t="s">
        <v>31800</v>
      </c>
    </row>
    <row r="3480" spans="1:19" x14ac:dyDescent="0.35">
      <c r="A3480" s="562">
        <v>2127</v>
      </c>
      <c r="B3480" s="563" t="s">
        <v>484</v>
      </c>
      <c r="C3480" s="563" t="s">
        <v>28698</v>
      </c>
      <c r="D3480" s="563" t="s">
        <v>6023</v>
      </c>
      <c r="E3480" s="563" t="s">
        <v>6021</v>
      </c>
      <c r="F3480" s="563" t="s">
        <v>6022</v>
      </c>
      <c r="G3480" s="563" t="s">
        <v>6018</v>
      </c>
      <c r="H3480" s="563" t="s">
        <v>300</v>
      </c>
      <c r="I3480" s="563" t="s">
        <v>26690</v>
      </c>
      <c r="J3480" s="563" t="s">
        <v>24001</v>
      </c>
      <c r="K3480" s="563" t="s">
        <v>24001</v>
      </c>
      <c r="L3480" s="563" t="s">
        <v>24001</v>
      </c>
      <c r="M3480" s="563" t="s">
        <v>24001</v>
      </c>
      <c r="N3480" s="563" t="s">
        <v>24001</v>
      </c>
      <c r="O3480" s="564" t="s">
        <v>24001</v>
      </c>
      <c r="P3480" s="564" t="s">
        <v>24001</v>
      </c>
      <c r="Q3480" s="564">
        <v>33148</v>
      </c>
      <c r="R3480" s="564"/>
      <c r="S3480" s="564" t="s">
        <v>31801</v>
      </c>
    </row>
    <row r="3481" spans="1:19" x14ac:dyDescent="0.35">
      <c r="A3481" s="559">
        <v>2128</v>
      </c>
      <c r="B3481" s="563" t="s">
        <v>484</v>
      </c>
      <c r="C3481" s="563" t="s">
        <v>28698</v>
      </c>
      <c r="D3481" s="563" t="s">
        <v>6026</v>
      </c>
      <c r="E3481" s="563" t="s">
        <v>24001</v>
      </c>
      <c r="F3481" s="563" t="s">
        <v>6024</v>
      </c>
      <c r="G3481" s="563" t="s">
        <v>6018</v>
      </c>
      <c r="H3481" s="563" t="s">
        <v>6025</v>
      </c>
      <c r="I3481" s="563" t="s">
        <v>26753</v>
      </c>
      <c r="J3481" s="563" t="s">
        <v>24001</v>
      </c>
      <c r="K3481" s="563" t="s">
        <v>24001</v>
      </c>
      <c r="L3481" s="563" t="s">
        <v>24001</v>
      </c>
      <c r="M3481" s="563" t="s">
        <v>24001</v>
      </c>
      <c r="N3481" s="563" t="s">
        <v>24001</v>
      </c>
      <c r="O3481" s="564" t="s">
        <v>24001</v>
      </c>
      <c r="P3481" s="564" t="s">
        <v>24001</v>
      </c>
      <c r="Q3481" s="564">
        <v>38664</v>
      </c>
      <c r="R3481" s="564"/>
      <c r="S3481" s="564" t="s">
        <v>31802</v>
      </c>
    </row>
    <row r="3482" spans="1:19" x14ac:dyDescent="0.35">
      <c r="A3482" s="559">
        <v>2129</v>
      </c>
      <c r="B3482" s="563" t="s">
        <v>484</v>
      </c>
      <c r="C3482" s="563" t="s">
        <v>28698</v>
      </c>
      <c r="D3482" s="563" t="s">
        <v>6028</v>
      </c>
      <c r="E3482" s="563" t="s">
        <v>24001</v>
      </c>
      <c r="F3482" s="563" t="s">
        <v>6027</v>
      </c>
      <c r="G3482" s="563" t="s">
        <v>6018</v>
      </c>
      <c r="H3482" s="563" t="s">
        <v>6025</v>
      </c>
      <c r="I3482" s="563" t="s">
        <v>26912</v>
      </c>
      <c r="J3482" s="563" t="s">
        <v>109</v>
      </c>
      <c r="K3482" s="563" t="s">
        <v>24001</v>
      </c>
      <c r="L3482" s="563" t="s">
        <v>24001</v>
      </c>
      <c r="M3482" s="563" t="s">
        <v>24001</v>
      </c>
      <c r="N3482" s="563" t="s">
        <v>24001</v>
      </c>
      <c r="O3482" s="564" t="s">
        <v>24001</v>
      </c>
      <c r="P3482" s="564" t="s">
        <v>24001</v>
      </c>
      <c r="Q3482" s="564">
        <v>38560</v>
      </c>
      <c r="R3482" s="564"/>
      <c r="S3482" s="564" t="s">
        <v>31803</v>
      </c>
    </row>
    <row r="3483" spans="1:19" x14ac:dyDescent="0.35">
      <c r="A3483" s="562">
        <v>2130</v>
      </c>
      <c r="B3483" s="563" t="s">
        <v>484</v>
      </c>
      <c r="C3483" s="563" t="s">
        <v>28698</v>
      </c>
      <c r="D3483" s="563" t="s">
        <v>6030</v>
      </c>
      <c r="E3483" s="563" t="s">
        <v>24001</v>
      </c>
      <c r="F3483" s="563" t="s">
        <v>6029</v>
      </c>
      <c r="G3483" s="563" t="s">
        <v>6018</v>
      </c>
      <c r="H3483" s="563" t="s">
        <v>6025</v>
      </c>
      <c r="I3483" s="563" t="s">
        <v>26913</v>
      </c>
      <c r="J3483" s="563" t="s">
        <v>109</v>
      </c>
      <c r="K3483" s="563" t="s">
        <v>24001</v>
      </c>
      <c r="L3483" s="563" t="s">
        <v>24001</v>
      </c>
      <c r="M3483" s="563" t="s">
        <v>24001</v>
      </c>
      <c r="N3483" s="563" t="s">
        <v>24001</v>
      </c>
      <c r="O3483" s="564" t="s">
        <v>24001</v>
      </c>
      <c r="P3483" s="564" t="s">
        <v>24001</v>
      </c>
      <c r="Q3483" s="564">
        <v>38560</v>
      </c>
      <c r="R3483" s="564">
        <v>40680.758125</v>
      </c>
      <c r="S3483" s="564" t="s">
        <v>31804</v>
      </c>
    </row>
    <row r="3484" spans="1:19" x14ac:dyDescent="0.35">
      <c r="A3484" s="559">
        <v>2131</v>
      </c>
      <c r="B3484" s="563" t="s">
        <v>484</v>
      </c>
      <c r="C3484" s="563" t="s">
        <v>28698</v>
      </c>
      <c r="D3484" s="563" t="s">
        <v>6033</v>
      </c>
      <c r="E3484" s="563" t="s">
        <v>6031</v>
      </c>
      <c r="F3484" s="563" t="s">
        <v>6032</v>
      </c>
      <c r="G3484" s="563" t="s">
        <v>6018</v>
      </c>
      <c r="H3484" s="563" t="s">
        <v>3000</v>
      </c>
      <c r="I3484" s="563" t="s">
        <v>26690</v>
      </c>
      <c r="J3484" s="563" t="s">
        <v>24001</v>
      </c>
      <c r="K3484" s="563" t="s">
        <v>24001</v>
      </c>
      <c r="L3484" s="563" t="s">
        <v>24001</v>
      </c>
      <c r="M3484" s="563" t="s">
        <v>24001</v>
      </c>
      <c r="N3484" s="563" t="s">
        <v>24001</v>
      </c>
      <c r="O3484" s="564" t="s">
        <v>24001</v>
      </c>
      <c r="P3484" s="564" t="s">
        <v>24001</v>
      </c>
      <c r="Q3484" s="564">
        <v>33148</v>
      </c>
      <c r="R3484" s="564"/>
      <c r="S3484" s="564" t="s">
        <v>31805</v>
      </c>
    </row>
    <row r="3485" spans="1:19" x14ac:dyDescent="0.35">
      <c r="A3485" s="559">
        <v>2132</v>
      </c>
      <c r="B3485" s="563" t="s">
        <v>484</v>
      </c>
      <c r="C3485" s="563" t="s">
        <v>28698</v>
      </c>
      <c r="D3485" s="563" t="s">
        <v>6037</v>
      </c>
      <c r="E3485" s="563" t="s">
        <v>6034</v>
      </c>
      <c r="F3485" s="563" t="s">
        <v>6035</v>
      </c>
      <c r="G3485" s="563" t="s">
        <v>6018</v>
      </c>
      <c r="H3485" s="563" t="s">
        <v>6036</v>
      </c>
      <c r="I3485" s="563" t="s">
        <v>26690</v>
      </c>
      <c r="J3485" s="563" t="s">
        <v>109</v>
      </c>
      <c r="K3485" s="563" t="s">
        <v>24001</v>
      </c>
      <c r="L3485" s="563" t="s">
        <v>24001</v>
      </c>
      <c r="M3485" s="563" t="s">
        <v>24001</v>
      </c>
      <c r="N3485" s="563" t="s">
        <v>24001</v>
      </c>
      <c r="O3485" s="564" t="s">
        <v>24001</v>
      </c>
      <c r="P3485" s="564" t="s">
        <v>24001</v>
      </c>
      <c r="Q3485" s="564">
        <v>38700</v>
      </c>
      <c r="R3485" s="564"/>
      <c r="S3485" s="564" t="s">
        <v>31806</v>
      </c>
    </row>
    <row r="3486" spans="1:19" x14ac:dyDescent="0.35">
      <c r="A3486" s="562">
        <v>2133</v>
      </c>
      <c r="B3486" s="563" t="s">
        <v>484</v>
      </c>
      <c r="C3486" s="563" t="s">
        <v>28698</v>
      </c>
      <c r="D3486" s="563" t="s">
        <v>6039</v>
      </c>
      <c r="E3486" s="563" t="s">
        <v>6018</v>
      </c>
      <c r="F3486" s="563" t="s">
        <v>6038</v>
      </c>
      <c r="G3486" s="563" t="s">
        <v>6018</v>
      </c>
      <c r="H3486" s="563" t="s">
        <v>55</v>
      </c>
      <c r="I3486" s="563" t="s">
        <v>26690</v>
      </c>
      <c r="J3486" s="563" t="s">
        <v>24001</v>
      </c>
      <c r="K3486" s="563" t="s">
        <v>24001</v>
      </c>
      <c r="L3486" s="563" t="s">
        <v>24001</v>
      </c>
      <c r="M3486" s="563" t="s">
        <v>24001</v>
      </c>
      <c r="N3486" s="563" t="s">
        <v>24001</v>
      </c>
      <c r="O3486" s="564" t="s">
        <v>24001</v>
      </c>
      <c r="P3486" s="564" t="s">
        <v>24001</v>
      </c>
      <c r="Q3486" s="564">
        <v>33148</v>
      </c>
      <c r="R3486" s="564"/>
      <c r="S3486" s="564" t="s">
        <v>6039</v>
      </c>
    </row>
    <row r="3487" spans="1:19" x14ac:dyDescent="0.35">
      <c r="A3487" s="559">
        <v>2134</v>
      </c>
      <c r="B3487" s="563" t="s">
        <v>484</v>
      </c>
      <c r="C3487" s="563" t="s">
        <v>28698</v>
      </c>
      <c r="D3487" s="563" t="s">
        <v>6043</v>
      </c>
      <c r="E3487" s="563" t="s">
        <v>6040</v>
      </c>
      <c r="F3487" s="563" t="s">
        <v>6041</v>
      </c>
      <c r="G3487" s="563" t="s">
        <v>6018</v>
      </c>
      <c r="H3487" s="563" t="s">
        <v>6042</v>
      </c>
      <c r="I3487" s="563" t="s">
        <v>26690</v>
      </c>
      <c r="J3487" s="563" t="s">
        <v>109</v>
      </c>
      <c r="K3487" s="563" t="s">
        <v>24001</v>
      </c>
      <c r="L3487" s="563" t="s">
        <v>24001</v>
      </c>
      <c r="M3487" s="563" t="s">
        <v>24001</v>
      </c>
      <c r="N3487" s="563" t="s">
        <v>24001</v>
      </c>
      <c r="O3487" s="564" t="s">
        <v>24001</v>
      </c>
      <c r="P3487" s="564" t="s">
        <v>24001</v>
      </c>
      <c r="Q3487" s="564">
        <v>33148</v>
      </c>
      <c r="R3487" s="564">
        <v>38874</v>
      </c>
      <c r="S3487" s="564" t="s">
        <v>31807</v>
      </c>
    </row>
    <row r="3488" spans="1:19" x14ac:dyDescent="0.35">
      <c r="A3488" s="559">
        <v>2135</v>
      </c>
      <c r="B3488" s="563" t="s">
        <v>484</v>
      </c>
      <c r="C3488" s="563" t="s">
        <v>28698</v>
      </c>
      <c r="D3488" s="563" t="s">
        <v>6046</v>
      </c>
      <c r="E3488" s="563" t="s">
        <v>6034</v>
      </c>
      <c r="F3488" s="563" t="s">
        <v>6044</v>
      </c>
      <c r="G3488" s="563" t="s">
        <v>6018</v>
      </c>
      <c r="H3488" s="563" t="s">
        <v>6045</v>
      </c>
      <c r="I3488" s="563" t="s">
        <v>26690</v>
      </c>
      <c r="J3488" s="563" t="s">
        <v>109</v>
      </c>
      <c r="K3488" s="563" t="s">
        <v>24001</v>
      </c>
      <c r="L3488" s="563" t="s">
        <v>24001</v>
      </c>
      <c r="M3488" s="563" t="s">
        <v>24001</v>
      </c>
      <c r="N3488" s="563" t="s">
        <v>24001</v>
      </c>
      <c r="O3488" s="564" t="s">
        <v>24001</v>
      </c>
      <c r="P3488" s="564" t="s">
        <v>24001</v>
      </c>
      <c r="Q3488" s="564">
        <v>38700</v>
      </c>
      <c r="R3488" s="564"/>
      <c r="S3488" s="564" t="s">
        <v>31808</v>
      </c>
    </row>
    <row r="3489" spans="1:19" x14ac:dyDescent="0.35">
      <c r="A3489" s="562">
        <v>2859</v>
      </c>
      <c r="B3489" s="563" t="s">
        <v>484</v>
      </c>
      <c r="C3489" s="563" t="s">
        <v>9652</v>
      </c>
      <c r="D3489" s="563" t="s">
        <v>9682</v>
      </c>
      <c r="E3489" s="563" t="s">
        <v>9679</v>
      </c>
      <c r="F3489" s="563" t="s">
        <v>9680</v>
      </c>
      <c r="G3489" s="563" t="s">
        <v>9681</v>
      </c>
      <c r="H3489" s="563" t="s">
        <v>639</v>
      </c>
      <c r="I3489" s="563" t="s">
        <v>26690</v>
      </c>
      <c r="J3489" s="563" t="s">
        <v>109</v>
      </c>
      <c r="K3489" s="563" t="s">
        <v>24001</v>
      </c>
      <c r="L3489" s="563" t="s">
        <v>24001</v>
      </c>
      <c r="M3489" s="563" t="s">
        <v>24001</v>
      </c>
      <c r="N3489" s="563" t="s">
        <v>24001</v>
      </c>
      <c r="O3489" s="564" t="s">
        <v>24001</v>
      </c>
      <c r="P3489" s="564" t="s">
        <v>24001</v>
      </c>
      <c r="Q3489" s="564">
        <v>33148</v>
      </c>
      <c r="R3489" s="564"/>
      <c r="S3489" s="564" t="s">
        <v>31809</v>
      </c>
    </row>
    <row r="3490" spans="1:19" x14ac:dyDescent="0.35">
      <c r="A3490" s="559">
        <v>2860</v>
      </c>
      <c r="B3490" s="563" t="s">
        <v>484</v>
      </c>
      <c r="C3490" s="563" t="s">
        <v>9652</v>
      </c>
      <c r="D3490" s="563" t="s">
        <v>9686</v>
      </c>
      <c r="E3490" s="563" t="s">
        <v>9683</v>
      </c>
      <c r="F3490" s="563" t="s">
        <v>9684</v>
      </c>
      <c r="G3490" s="563" t="s">
        <v>9681</v>
      </c>
      <c r="H3490" s="563" t="s">
        <v>9685</v>
      </c>
      <c r="I3490" s="563" t="s">
        <v>27154</v>
      </c>
      <c r="J3490" s="563" t="s">
        <v>109</v>
      </c>
      <c r="K3490" s="563" t="s">
        <v>24001</v>
      </c>
      <c r="L3490" s="563" t="s">
        <v>24001</v>
      </c>
      <c r="M3490" s="563" t="s">
        <v>24001</v>
      </c>
      <c r="N3490" s="563" t="s">
        <v>24001</v>
      </c>
      <c r="O3490" s="564" t="s">
        <v>24001</v>
      </c>
      <c r="P3490" s="564" t="s">
        <v>24001</v>
      </c>
      <c r="Q3490" s="564">
        <v>33148</v>
      </c>
      <c r="R3490" s="564"/>
      <c r="S3490" s="564" t="s">
        <v>31810</v>
      </c>
    </row>
    <row r="3491" spans="1:19" x14ac:dyDescent="0.35">
      <c r="A3491" s="559">
        <v>2861</v>
      </c>
      <c r="B3491" s="563" t="s">
        <v>484</v>
      </c>
      <c r="C3491" s="563" t="s">
        <v>9652</v>
      </c>
      <c r="D3491" s="563" t="s">
        <v>24190</v>
      </c>
      <c r="E3491" s="563" t="s">
        <v>24191</v>
      </c>
      <c r="F3491" s="563" t="s">
        <v>24192</v>
      </c>
      <c r="G3491" s="563" t="s">
        <v>9681</v>
      </c>
      <c r="H3491" s="563" t="s">
        <v>3450</v>
      </c>
      <c r="I3491" s="563" t="s">
        <v>26690</v>
      </c>
      <c r="J3491" s="563" t="s">
        <v>109</v>
      </c>
      <c r="K3491" s="563" t="s">
        <v>24001</v>
      </c>
      <c r="L3491" s="563" t="s">
        <v>24001</v>
      </c>
      <c r="M3491" s="563" t="s">
        <v>24001</v>
      </c>
      <c r="N3491" s="563" t="s">
        <v>24001</v>
      </c>
      <c r="O3491" s="564" t="s">
        <v>24001</v>
      </c>
      <c r="P3491" s="564" t="s">
        <v>24001</v>
      </c>
      <c r="Q3491" s="564">
        <v>42797</v>
      </c>
      <c r="R3491" s="564"/>
      <c r="S3491" s="564" t="s">
        <v>31811</v>
      </c>
    </row>
    <row r="3492" spans="1:19" x14ac:dyDescent="0.35">
      <c r="A3492" s="562">
        <v>2862</v>
      </c>
      <c r="B3492" s="563" t="s">
        <v>484</v>
      </c>
      <c r="C3492" s="563" t="s">
        <v>9652</v>
      </c>
      <c r="D3492" s="563" t="s">
        <v>9689</v>
      </c>
      <c r="E3492" s="563" t="s">
        <v>9687</v>
      </c>
      <c r="F3492" s="563" t="s">
        <v>9688</v>
      </c>
      <c r="G3492" s="563" t="s">
        <v>9681</v>
      </c>
      <c r="H3492" s="563" t="s">
        <v>55</v>
      </c>
      <c r="I3492" s="563" t="s">
        <v>26690</v>
      </c>
      <c r="J3492" s="563" t="s">
        <v>109</v>
      </c>
      <c r="K3492" s="563" t="s">
        <v>24001</v>
      </c>
      <c r="L3492" s="563" t="s">
        <v>24001</v>
      </c>
      <c r="M3492" s="563" t="s">
        <v>24001</v>
      </c>
      <c r="N3492" s="563" t="s">
        <v>24001</v>
      </c>
      <c r="O3492" s="564" t="s">
        <v>24001</v>
      </c>
      <c r="P3492" s="564" t="s">
        <v>24001</v>
      </c>
      <c r="Q3492" s="564">
        <v>33148</v>
      </c>
      <c r="R3492" s="564"/>
      <c r="S3492" s="564" t="s">
        <v>9689</v>
      </c>
    </row>
    <row r="3493" spans="1:19" x14ac:dyDescent="0.35">
      <c r="A3493" s="559">
        <v>3524</v>
      </c>
      <c r="B3493" s="563" t="s">
        <v>484</v>
      </c>
      <c r="C3493" s="563" t="s">
        <v>29019</v>
      </c>
      <c r="D3493" s="563" t="s">
        <v>4168</v>
      </c>
      <c r="E3493" s="563" t="s">
        <v>24001</v>
      </c>
      <c r="F3493" s="563" t="s">
        <v>4166</v>
      </c>
      <c r="G3493" s="563" t="s">
        <v>4167</v>
      </c>
      <c r="H3493" s="563" t="s">
        <v>3953</v>
      </c>
      <c r="I3493" s="563" t="s">
        <v>26690</v>
      </c>
      <c r="J3493" s="563" t="s">
        <v>109</v>
      </c>
      <c r="K3493" s="563" t="s">
        <v>24001</v>
      </c>
      <c r="L3493" s="563" t="s">
        <v>24001</v>
      </c>
      <c r="M3493" s="563" t="s">
        <v>24001</v>
      </c>
      <c r="N3493" s="563" t="s">
        <v>24001</v>
      </c>
      <c r="O3493" s="564" t="s">
        <v>24001</v>
      </c>
      <c r="P3493" s="564" t="s">
        <v>24001</v>
      </c>
      <c r="Q3493" s="564">
        <v>38566</v>
      </c>
      <c r="R3493" s="564"/>
      <c r="S3493" s="564" t="s">
        <v>31812</v>
      </c>
    </row>
    <row r="3494" spans="1:19" x14ac:dyDescent="0.35">
      <c r="A3494" s="559">
        <v>2136</v>
      </c>
      <c r="B3494" s="563" t="s">
        <v>484</v>
      </c>
      <c r="C3494" s="563" t="s">
        <v>28698</v>
      </c>
      <c r="D3494" s="563" t="s">
        <v>6051</v>
      </c>
      <c r="E3494" s="563" t="s">
        <v>6047</v>
      </c>
      <c r="F3494" s="563" t="s">
        <v>6048</v>
      </c>
      <c r="G3494" s="563" t="s">
        <v>6049</v>
      </c>
      <c r="H3494" s="563" t="s">
        <v>6050</v>
      </c>
      <c r="I3494" s="563" t="s">
        <v>26690</v>
      </c>
      <c r="J3494" s="563" t="s">
        <v>109</v>
      </c>
      <c r="K3494" s="563" t="s">
        <v>24001</v>
      </c>
      <c r="L3494" s="563" t="s">
        <v>24001</v>
      </c>
      <c r="M3494" s="563" t="s">
        <v>24001</v>
      </c>
      <c r="N3494" s="563" t="s">
        <v>24001</v>
      </c>
      <c r="O3494" s="564" t="s">
        <v>24001</v>
      </c>
      <c r="P3494" s="564" t="s">
        <v>24001</v>
      </c>
      <c r="Q3494" s="564">
        <v>33148</v>
      </c>
      <c r="R3494" s="564">
        <v>33960</v>
      </c>
      <c r="S3494" s="564" t="s">
        <v>31813</v>
      </c>
    </row>
    <row r="3495" spans="1:19" x14ac:dyDescent="0.35">
      <c r="A3495" s="562">
        <v>2137</v>
      </c>
      <c r="B3495" s="563" t="s">
        <v>484</v>
      </c>
      <c r="C3495" s="563" t="s">
        <v>28698</v>
      </c>
      <c r="D3495" s="563" t="s">
        <v>6055</v>
      </c>
      <c r="E3495" s="563" t="s">
        <v>6052</v>
      </c>
      <c r="F3495" s="563" t="s">
        <v>6053</v>
      </c>
      <c r="G3495" s="563" t="s">
        <v>6049</v>
      </c>
      <c r="H3495" s="563" t="s">
        <v>6054</v>
      </c>
      <c r="I3495" s="563" t="s">
        <v>26690</v>
      </c>
      <c r="J3495" s="563" t="s">
        <v>109</v>
      </c>
      <c r="K3495" s="563" t="s">
        <v>24001</v>
      </c>
      <c r="L3495" s="563" t="s">
        <v>24001</v>
      </c>
      <c r="M3495" s="563" t="s">
        <v>24001</v>
      </c>
      <c r="N3495" s="563" t="s">
        <v>24001</v>
      </c>
      <c r="O3495" s="564" t="s">
        <v>24001</v>
      </c>
      <c r="P3495" s="564" t="s">
        <v>24001</v>
      </c>
      <c r="Q3495" s="564">
        <v>33148</v>
      </c>
      <c r="R3495" s="564"/>
      <c r="S3495" s="564" t="s">
        <v>31814</v>
      </c>
    </row>
    <row r="3496" spans="1:19" x14ac:dyDescent="0.35">
      <c r="A3496" s="559">
        <v>2138</v>
      </c>
      <c r="B3496" s="563" t="s">
        <v>484</v>
      </c>
      <c r="C3496" s="563" t="s">
        <v>28698</v>
      </c>
      <c r="D3496" s="563" t="s">
        <v>6058</v>
      </c>
      <c r="E3496" s="563" t="s">
        <v>24001</v>
      </c>
      <c r="F3496" s="563" t="s">
        <v>6056</v>
      </c>
      <c r="G3496" s="563" t="s">
        <v>6049</v>
      </c>
      <c r="H3496" s="563" t="s">
        <v>6057</v>
      </c>
      <c r="I3496" s="563" t="s">
        <v>26690</v>
      </c>
      <c r="J3496" s="563" t="s">
        <v>109</v>
      </c>
      <c r="K3496" s="563" t="s">
        <v>24001</v>
      </c>
      <c r="L3496" s="563" t="s">
        <v>24001</v>
      </c>
      <c r="M3496" s="563" t="s">
        <v>24001</v>
      </c>
      <c r="N3496" s="563" t="s">
        <v>24001</v>
      </c>
      <c r="O3496" s="564" t="s">
        <v>24001</v>
      </c>
      <c r="P3496" s="564" t="s">
        <v>24001</v>
      </c>
      <c r="Q3496" s="564">
        <v>38566</v>
      </c>
      <c r="R3496" s="564"/>
      <c r="S3496" s="564" t="s">
        <v>31815</v>
      </c>
    </row>
    <row r="3497" spans="1:19" x14ac:dyDescent="0.35">
      <c r="A3497" s="559">
        <v>2139</v>
      </c>
      <c r="B3497" s="563" t="s">
        <v>484</v>
      </c>
      <c r="C3497" s="563" t="s">
        <v>28698</v>
      </c>
      <c r="D3497" s="563" t="s">
        <v>6061</v>
      </c>
      <c r="E3497" s="563" t="s">
        <v>24001</v>
      </c>
      <c r="F3497" s="563" t="s">
        <v>6059</v>
      </c>
      <c r="G3497" s="563" t="s">
        <v>6049</v>
      </c>
      <c r="H3497" s="563" t="s">
        <v>6060</v>
      </c>
      <c r="I3497" s="563" t="s">
        <v>26690</v>
      </c>
      <c r="J3497" s="563" t="s">
        <v>109</v>
      </c>
      <c r="K3497" s="563" t="s">
        <v>24001</v>
      </c>
      <c r="L3497" s="563" t="s">
        <v>24001</v>
      </c>
      <c r="M3497" s="563" t="s">
        <v>24001</v>
      </c>
      <c r="N3497" s="563" t="s">
        <v>24001</v>
      </c>
      <c r="O3497" s="564" t="s">
        <v>24001</v>
      </c>
      <c r="P3497" s="564" t="s">
        <v>24001</v>
      </c>
      <c r="Q3497" s="564">
        <v>38566</v>
      </c>
      <c r="R3497" s="564"/>
      <c r="S3497" s="564" t="s">
        <v>34375</v>
      </c>
    </row>
    <row r="3498" spans="1:19" x14ac:dyDescent="0.35">
      <c r="A3498" s="562">
        <v>2140</v>
      </c>
      <c r="B3498" s="563" t="s">
        <v>484</v>
      </c>
      <c r="C3498" s="563" t="s">
        <v>28698</v>
      </c>
      <c r="D3498" s="563" t="s">
        <v>6064</v>
      </c>
      <c r="E3498" s="563" t="s">
        <v>6062</v>
      </c>
      <c r="F3498" s="563" t="s">
        <v>6063</v>
      </c>
      <c r="G3498" s="563" t="s">
        <v>6049</v>
      </c>
      <c r="H3498" s="563" t="s">
        <v>55</v>
      </c>
      <c r="I3498" s="563" t="s">
        <v>26690</v>
      </c>
      <c r="J3498" s="563" t="s">
        <v>109</v>
      </c>
      <c r="K3498" s="563" t="s">
        <v>24001</v>
      </c>
      <c r="L3498" s="563" t="s">
        <v>24001</v>
      </c>
      <c r="M3498" s="563" t="s">
        <v>24001</v>
      </c>
      <c r="N3498" s="563" t="s">
        <v>24001</v>
      </c>
      <c r="O3498" s="564" t="s">
        <v>24001</v>
      </c>
      <c r="P3498" s="564" t="s">
        <v>24001</v>
      </c>
      <c r="Q3498" s="564">
        <v>33148</v>
      </c>
      <c r="R3498" s="564"/>
      <c r="S3498" s="564" t="s">
        <v>6064</v>
      </c>
    </row>
    <row r="3499" spans="1:19" x14ac:dyDescent="0.35">
      <c r="A3499" s="559">
        <v>718</v>
      </c>
      <c r="B3499" s="563" t="s">
        <v>484</v>
      </c>
      <c r="C3499" s="563" t="s">
        <v>16463</v>
      </c>
      <c r="D3499" s="563" t="s">
        <v>16565</v>
      </c>
      <c r="E3499" s="563" t="s">
        <v>16562</v>
      </c>
      <c r="F3499" s="563" t="s">
        <v>16563</v>
      </c>
      <c r="G3499" s="563" t="s">
        <v>16564</v>
      </c>
      <c r="H3499" s="563" t="s">
        <v>3702</v>
      </c>
      <c r="I3499" s="563" t="s">
        <v>26690</v>
      </c>
      <c r="J3499" s="563" t="s">
        <v>24001</v>
      </c>
      <c r="K3499" s="563" t="s">
        <v>24001</v>
      </c>
      <c r="L3499" s="563" t="s">
        <v>24001</v>
      </c>
      <c r="M3499" s="563" t="s">
        <v>24001</v>
      </c>
      <c r="N3499" s="563" t="s">
        <v>24001</v>
      </c>
      <c r="O3499" s="564" t="s">
        <v>24001</v>
      </c>
      <c r="P3499" s="564" t="s">
        <v>24001</v>
      </c>
      <c r="Q3499" s="564">
        <v>33148</v>
      </c>
      <c r="R3499" s="564"/>
      <c r="S3499" s="564" t="s">
        <v>31816</v>
      </c>
    </row>
    <row r="3500" spans="1:19" x14ac:dyDescent="0.35">
      <c r="A3500" s="559">
        <v>719</v>
      </c>
      <c r="B3500" s="563" t="s">
        <v>484</v>
      </c>
      <c r="C3500" s="563" t="s">
        <v>16463</v>
      </c>
      <c r="D3500" s="563" t="s">
        <v>16568</v>
      </c>
      <c r="E3500" s="563" t="s">
        <v>16566</v>
      </c>
      <c r="F3500" s="563" t="s">
        <v>16567</v>
      </c>
      <c r="G3500" s="563" t="s">
        <v>16564</v>
      </c>
      <c r="H3500" s="563" t="s">
        <v>1990</v>
      </c>
      <c r="I3500" s="563" t="s">
        <v>26690</v>
      </c>
      <c r="J3500" s="563" t="s">
        <v>24001</v>
      </c>
      <c r="K3500" s="563" t="s">
        <v>154</v>
      </c>
      <c r="L3500" s="563" t="s">
        <v>24001</v>
      </c>
      <c r="M3500" s="563" t="s">
        <v>24001</v>
      </c>
      <c r="N3500" s="563" t="s">
        <v>24001</v>
      </c>
      <c r="O3500" s="564" t="s">
        <v>24001</v>
      </c>
      <c r="P3500" s="564" t="s">
        <v>24001</v>
      </c>
      <c r="Q3500" s="564">
        <v>33148</v>
      </c>
      <c r="R3500" s="564"/>
      <c r="S3500" s="564" t="s">
        <v>31817</v>
      </c>
    </row>
    <row r="3501" spans="1:19" x14ac:dyDescent="0.35">
      <c r="A3501" s="562">
        <v>720</v>
      </c>
      <c r="B3501" s="563" t="s">
        <v>484</v>
      </c>
      <c r="C3501" s="563" t="s">
        <v>16463</v>
      </c>
      <c r="D3501" s="563" t="s">
        <v>16572</v>
      </c>
      <c r="E3501" s="563" t="s">
        <v>16569</v>
      </c>
      <c r="F3501" s="563" t="s">
        <v>16570</v>
      </c>
      <c r="G3501" s="563" t="s">
        <v>16564</v>
      </c>
      <c r="H3501" s="563" t="s">
        <v>16571</v>
      </c>
      <c r="I3501" s="563" t="s">
        <v>26690</v>
      </c>
      <c r="J3501" s="563" t="s">
        <v>24001</v>
      </c>
      <c r="K3501" s="563" t="s">
        <v>24001</v>
      </c>
      <c r="L3501" s="563" t="s">
        <v>24001</v>
      </c>
      <c r="M3501" s="563" t="s">
        <v>24001</v>
      </c>
      <c r="N3501" s="563" t="s">
        <v>24001</v>
      </c>
      <c r="O3501" s="564" t="s">
        <v>24001</v>
      </c>
      <c r="P3501" s="564" t="s">
        <v>24001</v>
      </c>
      <c r="Q3501" s="564">
        <v>33148</v>
      </c>
      <c r="R3501" s="564"/>
      <c r="S3501" s="564" t="s">
        <v>31818</v>
      </c>
    </row>
    <row r="3502" spans="1:19" x14ac:dyDescent="0.35">
      <c r="A3502" s="559">
        <v>721</v>
      </c>
      <c r="B3502" s="563" t="s">
        <v>484</v>
      </c>
      <c r="C3502" s="563" t="s">
        <v>16463</v>
      </c>
      <c r="D3502" s="563" t="s">
        <v>16575</v>
      </c>
      <c r="E3502" s="563" t="s">
        <v>16573</v>
      </c>
      <c r="F3502" s="563" t="s">
        <v>16574</v>
      </c>
      <c r="G3502" s="563" t="s">
        <v>16564</v>
      </c>
      <c r="H3502" s="563" t="s">
        <v>2470</v>
      </c>
      <c r="I3502" s="563" t="s">
        <v>26690</v>
      </c>
      <c r="J3502" s="563" t="s">
        <v>24001</v>
      </c>
      <c r="K3502" s="563" t="s">
        <v>62</v>
      </c>
      <c r="L3502" s="563" t="s">
        <v>24001</v>
      </c>
      <c r="M3502" s="563" t="s">
        <v>24001</v>
      </c>
      <c r="N3502" s="563" t="s">
        <v>24001</v>
      </c>
      <c r="O3502" s="564" t="s">
        <v>24001</v>
      </c>
      <c r="P3502" s="564" t="s">
        <v>24001</v>
      </c>
      <c r="Q3502" s="564">
        <v>33148</v>
      </c>
      <c r="R3502" s="564">
        <v>34157</v>
      </c>
      <c r="S3502" s="564" t="s">
        <v>31819</v>
      </c>
    </row>
    <row r="3503" spans="1:19" x14ac:dyDescent="0.35">
      <c r="A3503" s="559">
        <v>722</v>
      </c>
      <c r="B3503" s="563" t="s">
        <v>484</v>
      </c>
      <c r="C3503" s="563" t="s">
        <v>16463</v>
      </c>
      <c r="D3503" s="563" t="s">
        <v>16578</v>
      </c>
      <c r="E3503" s="563" t="s">
        <v>16576</v>
      </c>
      <c r="F3503" s="563" t="s">
        <v>16577</v>
      </c>
      <c r="G3503" s="563" t="s">
        <v>16564</v>
      </c>
      <c r="H3503" s="563" t="s">
        <v>55</v>
      </c>
      <c r="I3503" s="563" t="s">
        <v>26690</v>
      </c>
      <c r="J3503" s="563" t="s">
        <v>24001</v>
      </c>
      <c r="K3503" s="563" t="s">
        <v>24001</v>
      </c>
      <c r="L3503" s="563" t="s">
        <v>24001</v>
      </c>
      <c r="M3503" s="563" t="s">
        <v>24001</v>
      </c>
      <c r="N3503" s="563" t="s">
        <v>24001</v>
      </c>
      <c r="O3503" s="564" t="s">
        <v>24001</v>
      </c>
      <c r="P3503" s="564" t="s">
        <v>24001</v>
      </c>
      <c r="Q3503" s="564">
        <v>33148</v>
      </c>
      <c r="R3503" s="564"/>
      <c r="S3503" s="564" t="s">
        <v>16578</v>
      </c>
    </row>
    <row r="3504" spans="1:19" x14ac:dyDescent="0.35">
      <c r="A3504" s="562">
        <v>4574</v>
      </c>
      <c r="B3504" s="563" t="s">
        <v>484</v>
      </c>
      <c r="C3504" s="563" t="s">
        <v>11621</v>
      </c>
      <c r="D3504" s="563" t="s">
        <v>11696</v>
      </c>
      <c r="E3504" s="563" t="s">
        <v>24001</v>
      </c>
      <c r="F3504" s="563" t="s">
        <v>11693</v>
      </c>
      <c r="G3504" s="563" t="s">
        <v>11694</v>
      </c>
      <c r="H3504" s="563" t="s">
        <v>11695</v>
      </c>
      <c r="I3504" s="563" t="s">
        <v>26690</v>
      </c>
      <c r="J3504" s="563" t="s">
        <v>109</v>
      </c>
      <c r="K3504" s="563" t="s">
        <v>24001</v>
      </c>
      <c r="L3504" s="563" t="s">
        <v>24001</v>
      </c>
      <c r="M3504" s="563" t="s">
        <v>24001</v>
      </c>
      <c r="N3504" s="563" t="s">
        <v>24001</v>
      </c>
      <c r="O3504" s="564" t="s">
        <v>24001</v>
      </c>
      <c r="P3504" s="564" t="s">
        <v>24001</v>
      </c>
      <c r="Q3504" s="564">
        <v>38756</v>
      </c>
      <c r="R3504" s="564"/>
      <c r="S3504" s="564" t="s">
        <v>31820</v>
      </c>
    </row>
    <row r="3505" spans="1:19" x14ac:dyDescent="0.35">
      <c r="A3505" s="559">
        <v>4575</v>
      </c>
      <c r="B3505" s="563" t="s">
        <v>484</v>
      </c>
      <c r="C3505" s="563" t="s">
        <v>11621</v>
      </c>
      <c r="D3505" s="563" t="s">
        <v>11700</v>
      </c>
      <c r="E3505" s="563" t="s">
        <v>11697</v>
      </c>
      <c r="F3505" s="563" t="s">
        <v>11698</v>
      </c>
      <c r="G3505" s="563" t="s">
        <v>11699</v>
      </c>
      <c r="H3505" s="563" t="s">
        <v>124</v>
      </c>
      <c r="I3505" s="563" t="s">
        <v>26690</v>
      </c>
      <c r="J3505" s="563" t="s">
        <v>24001</v>
      </c>
      <c r="K3505" s="563" t="s">
        <v>24001</v>
      </c>
      <c r="L3505" s="563" t="s">
        <v>24001</v>
      </c>
      <c r="M3505" s="563" t="s">
        <v>24001</v>
      </c>
      <c r="N3505" s="563" t="s">
        <v>24001</v>
      </c>
      <c r="O3505" s="564" t="s">
        <v>24001</v>
      </c>
      <c r="P3505" s="564" t="s">
        <v>24001</v>
      </c>
      <c r="Q3505" s="564">
        <v>33148</v>
      </c>
      <c r="R3505" s="564"/>
      <c r="S3505" s="564" t="s">
        <v>31821</v>
      </c>
    </row>
    <row r="3506" spans="1:19" x14ac:dyDescent="0.35">
      <c r="A3506" s="559">
        <v>4576</v>
      </c>
      <c r="B3506" s="563" t="s">
        <v>484</v>
      </c>
      <c r="C3506" s="563" t="s">
        <v>11621</v>
      </c>
      <c r="D3506" s="563" t="s">
        <v>11704</v>
      </c>
      <c r="E3506" s="563" t="s">
        <v>11701</v>
      </c>
      <c r="F3506" s="563" t="s">
        <v>11702</v>
      </c>
      <c r="G3506" s="563" t="s">
        <v>11699</v>
      </c>
      <c r="H3506" s="563" t="s">
        <v>11703</v>
      </c>
      <c r="I3506" s="563" t="s">
        <v>26690</v>
      </c>
      <c r="J3506" s="563" t="s">
        <v>109</v>
      </c>
      <c r="K3506" s="563" t="s">
        <v>24001</v>
      </c>
      <c r="L3506" s="563" t="s">
        <v>24001</v>
      </c>
      <c r="M3506" s="563" t="s">
        <v>24001</v>
      </c>
      <c r="N3506" s="563" t="s">
        <v>24001</v>
      </c>
      <c r="O3506" s="564" t="s">
        <v>24001</v>
      </c>
      <c r="P3506" s="564" t="s">
        <v>24001</v>
      </c>
      <c r="Q3506" s="564">
        <v>33148</v>
      </c>
      <c r="R3506" s="564"/>
      <c r="S3506" s="564" t="s">
        <v>31822</v>
      </c>
    </row>
    <row r="3507" spans="1:19" x14ac:dyDescent="0.35">
      <c r="A3507" s="562">
        <v>4577</v>
      </c>
      <c r="B3507" s="563" t="s">
        <v>484</v>
      </c>
      <c r="C3507" s="563" t="s">
        <v>11621</v>
      </c>
      <c r="D3507" s="563" t="s">
        <v>11708</v>
      </c>
      <c r="E3507" s="563" t="s">
        <v>11705</v>
      </c>
      <c r="F3507" s="563" t="s">
        <v>11706</v>
      </c>
      <c r="G3507" s="563" t="s">
        <v>11699</v>
      </c>
      <c r="H3507" s="563" t="s">
        <v>11707</v>
      </c>
      <c r="I3507" s="563" t="s">
        <v>26690</v>
      </c>
      <c r="J3507" s="563" t="s">
        <v>109</v>
      </c>
      <c r="K3507" s="563" t="s">
        <v>24001</v>
      </c>
      <c r="L3507" s="563" t="s">
        <v>24001</v>
      </c>
      <c r="M3507" s="563" t="s">
        <v>24001</v>
      </c>
      <c r="N3507" s="563" t="s">
        <v>24001</v>
      </c>
      <c r="O3507" s="564" t="s">
        <v>24620</v>
      </c>
      <c r="P3507" s="564" t="s">
        <v>26697</v>
      </c>
      <c r="Q3507" s="564">
        <v>33148</v>
      </c>
      <c r="R3507" s="564"/>
      <c r="S3507" s="564" t="s">
        <v>31823</v>
      </c>
    </row>
    <row r="3508" spans="1:19" x14ac:dyDescent="0.35">
      <c r="A3508" s="559">
        <v>4578</v>
      </c>
      <c r="B3508" s="563" t="s">
        <v>484</v>
      </c>
      <c r="C3508" s="563" t="s">
        <v>11621</v>
      </c>
      <c r="D3508" s="563" t="s">
        <v>11711</v>
      </c>
      <c r="E3508" s="563" t="s">
        <v>11709</v>
      </c>
      <c r="F3508" s="563" t="s">
        <v>11710</v>
      </c>
      <c r="G3508" s="563" t="s">
        <v>11699</v>
      </c>
      <c r="H3508" s="563" t="s">
        <v>55</v>
      </c>
      <c r="I3508" s="563" t="s">
        <v>26690</v>
      </c>
      <c r="J3508" s="563" t="s">
        <v>24001</v>
      </c>
      <c r="K3508" s="563" t="s">
        <v>24001</v>
      </c>
      <c r="L3508" s="563" t="s">
        <v>24001</v>
      </c>
      <c r="M3508" s="563" t="s">
        <v>24001</v>
      </c>
      <c r="N3508" s="563" t="s">
        <v>24001</v>
      </c>
      <c r="O3508" s="564" t="s">
        <v>24001</v>
      </c>
      <c r="P3508" s="564" t="s">
        <v>24001</v>
      </c>
      <c r="Q3508" s="564">
        <v>33148</v>
      </c>
      <c r="R3508" s="564"/>
      <c r="S3508" s="564" t="s">
        <v>11711</v>
      </c>
    </row>
    <row r="3509" spans="1:19" x14ac:dyDescent="0.35">
      <c r="A3509" s="559">
        <v>5966</v>
      </c>
      <c r="B3509" s="563" t="s">
        <v>43</v>
      </c>
      <c r="C3509" s="563" t="s">
        <v>51</v>
      </c>
      <c r="D3509" s="563" t="s">
        <v>56</v>
      </c>
      <c r="E3509" s="563" t="s">
        <v>52</v>
      </c>
      <c r="F3509" s="563" t="s">
        <v>53</v>
      </c>
      <c r="G3509" s="563" t="s">
        <v>54</v>
      </c>
      <c r="H3509" s="563" t="s">
        <v>55</v>
      </c>
      <c r="I3509" s="563" t="s">
        <v>26690</v>
      </c>
      <c r="J3509" s="563" t="s">
        <v>24001</v>
      </c>
      <c r="K3509" s="563" t="s">
        <v>24001</v>
      </c>
      <c r="L3509" s="563" t="s">
        <v>24001</v>
      </c>
      <c r="M3509" s="563" t="s">
        <v>24001</v>
      </c>
      <c r="N3509" s="563" t="s">
        <v>24001</v>
      </c>
      <c r="O3509" s="564" t="s">
        <v>24001</v>
      </c>
      <c r="P3509" s="564" t="s">
        <v>24001</v>
      </c>
      <c r="Q3509" s="564">
        <v>33148</v>
      </c>
      <c r="R3509" s="564"/>
      <c r="S3509" s="564" t="s">
        <v>56</v>
      </c>
    </row>
    <row r="3510" spans="1:19" x14ac:dyDescent="0.35">
      <c r="A3510" s="562">
        <v>5967</v>
      </c>
      <c r="B3510" s="563" t="s">
        <v>43</v>
      </c>
      <c r="C3510" s="563" t="s">
        <v>51</v>
      </c>
      <c r="D3510" s="563" t="s">
        <v>61</v>
      </c>
      <c r="E3510" s="563" t="s">
        <v>57</v>
      </c>
      <c r="F3510" s="563" t="s">
        <v>58</v>
      </c>
      <c r="G3510" s="563" t="s">
        <v>59</v>
      </c>
      <c r="H3510" s="563" t="s">
        <v>60</v>
      </c>
      <c r="I3510" s="563" t="s">
        <v>26690</v>
      </c>
      <c r="J3510" s="563" t="s">
        <v>24001</v>
      </c>
      <c r="K3510" s="563" t="s">
        <v>62</v>
      </c>
      <c r="L3510" s="563" t="s">
        <v>24001</v>
      </c>
      <c r="M3510" s="563" t="s">
        <v>24001</v>
      </c>
      <c r="N3510" s="563" t="s">
        <v>24001</v>
      </c>
      <c r="O3510" s="564" t="s">
        <v>24001</v>
      </c>
      <c r="P3510" s="564" t="s">
        <v>24001</v>
      </c>
      <c r="Q3510" s="564">
        <v>33148</v>
      </c>
      <c r="R3510" s="564">
        <v>33921</v>
      </c>
      <c r="S3510" s="564" t="s">
        <v>31824</v>
      </c>
    </row>
    <row r="3511" spans="1:19" x14ac:dyDescent="0.35">
      <c r="A3511" s="559">
        <v>5968</v>
      </c>
      <c r="B3511" s="563" t="s">
        <v>43</v>
      </c>
      <c r="C3511" s="563" t="s">
        <v>51</v>
      </c>
      <c r="D3511" s="563" t="s">
        <v>66</v>
      </c>
      <c r="E3511" s="563" t="s">
        <v>63</v>
      </c>
      <c r="F3511" s="563" t="s">
        <v>64</v>
      </c>
      <c r="G3511" s="563" t="s">
        <v>59</v>
      </c>
      <c r="H3511" s="563" t="s">
        <v>65</v>
      </c>
      <c r="I3511" s="563" t="s">
        <v>26690</v>
      </c>
      <c r="J3511" s="563" t="s">
        <v>24001</v>
      </c>
      <c r="K3511" s="563" t="s">
        <v>50</v>
      </c>
      <c r="L3511" s="563" t="s">
        <v>24001</v>
      </c>
      <c r="M3511" s="563" t="s">
        <v>24001</v>
      </c>
      <c r="N3511" s="563" t="s">
        <v>24001</v>
      </c>
      <c r="O3511" s="564" t="s">
        <v>24001</v>
      </c>
      <c r="P3511" s="564" t="s">
        <v>24001</v>
      </c>
      <c r="Q3511" s="564">
        <v>33148</v>
      </c>
      <c r="R3511" s="564">
        <v>33921</v>
      </c>
      <c r="S3511" s="564" t="s">
        <v>31825</v>
      </c>
    </row>
    <row r="3512" spans="1:19" x14ac:dyDescent="0.35">
      <c r="A3512" s="559">
        <v>5969</v>
      </c>
      <c r="B3512" s="563" t="s">
        <v>43</v>
      </c>
      <c r="C3512" s="563" t="s">
        <v>51</v>
      </c>
      <c r="D3512" s="563" t="s">
        <v>69</v>
      </c>
      <c r="E3512" s="563" t="s">
        <v>67</v>
      </c>
      <c r="F3512" s="563" t="s">
        <v>68</v>
      </c>
      <c r="G3512" s="563" t="s">
        <v>59</v>
      </c>
      <c r="H3512" s="563" t="s">
        <v>55</v>
      </c>
      <c r="I3512" s="563" t="s">
        <v>26690</v>
      </c>
      <c r="J3512" s="563" t="s">
        <v>24001</v>
      </c>
      <c r="K3512" s="563" t="s">
        <v>24001</v>
      </c>
      <c r="L3512" s="563" t="s">
        <v>24001</v>
      </c>
      <c r="M3512" s="563" t="s">
        <v>24001</v>
      </c>
      <c r="N3512" s="563" t="s">
        <v>24001</v>
      </c>
      <c r="O3512" s="564" t="s">
        <v>24001</v>
      </c>
      <c r="P3512" s="564" t="s">
        <v>24001</v>
      </c>
      <c r="Q3512" s="564">
        <v>33148</v>
      </c>
      <c r="R3512" s="564">
        <v>34303</v>
      </c>
      <c r="S3512" s="564" t="s">
        <v>69</v>
      </c>
    </row>
    <row r="3513" spans="1:19" x14ac:dyDescent="0.35">
      <c r="A3513" s="562">
        <v>5970</v>
      </c>
      <c r="B3513" s="563" t="s">
        <v>43</v>
      </c>
      <c r="C3513" s="563" t="s">
        <v>51</v>
      </c>
      <c r="D3513" s="563" t="s">
        <v>74</v>
      </c>
      <c r="E3513" s="563" t="s">
        <v>70</v>
      </c>
      <c r="F3513" s="563" t="s">
        <v>71</v>
      </c>
      <c r="G3513" s="563" t="s">
        <v>72</v>
      </c>
      <c r="H3513" s="563" t="s">
        <v>73</v>
      </c>
      <c r="I3513" s="563" t="s">
        <v>26690</v>
      </c>
      <c r="J3513" s="563" t="s">
        <v>24001</v>
      </c>
      <c r="K3513" s="563" t="s">
        <v>50</v>
      </c>
      <c r="L3513" s="563" t="s">
        <v>24001</v>
      </c>
      <c r="M3513" s="563" t="s">
        <v>24001</v>
      </c>
      <c r="N3513" s="563" t="s">
        <v>24001</v>
      </c>
      <c r="O3513" s="564" t="s">
        <v>24001</v>
      </c>
      <c r="P3513" s="564" t="s">
        <v>24001</v>
      </c>
      <c r="Q3513" s="564">
        <v>33148</v>
      </c>
      <c r="R3513" s="564"/>
      <c r="S3513" s="564" t="s">
        <v>31826</v>
      </c>
    </row>
    <row r="3514" spans="1:19" x14ac:dyDescent="0.35">
      <c r="A3514" s="559">
        <v>4920</v>
      </c>
      <c r="B3514" s="563" t="s">
        <v>484</v>
      </c>
      <c r="C3514" s="563" t="s">
        <v>28941</v>
      </c>
      <c r="D3514" s="563" t="s">
        <v>11373</v>
      </c>
      <c r="E3514" s="563" t="s">
        <v>11370</v>
      </c>
      <c r="F3514" s="563" t="s">
        <v>11371</v>
      </c>
      <c r="G3514" s="563" t="s">
        <v>11372</v>
      </c>
      <c r="H3514" s="563" t="s">
        <v>300</v>
      </c>
      <c r="I3514" s="563" t="s">
        <v>26690</v>
      </c>
      <c r="J3514" s="563" t="s">
        <v>24001</v>
      </c>
      <c r="K3514" s="563" t="s">
        <v>24001</v>
      </c>
      <c r="L3514" s="563" t="s">
        <v>24001</v>
      </c>
      <c r="M3514" s="563" t="s">
        <v>24001</v>
      </c>
      <c r="N3514" s="563" t="s">
        <v>24001</v>
      </c>
      <c r="O3514" s="564" t="s">
        <v>24001</v>
      </c>
      <c r="P3514" s="564" t="s">
        <v>24001</v>
      </c>
      <c r="Q3514" s="564">
        <v>33148</v>
      </c>
      <c r="R3514" s="564"/>
      <c r="S3514" s="564" t="s">
        <v>31827</v>
      </c>
    </row>
    <row r="3515" spans="1:19" x14ac:dyDescent="0.35">
      <c r="A3515" s="559">
        <v>3613</v>
      </c>
      <c r="B3515" s="563" t="s">
        <v>484</v>
      </c>
      <c r="C3515" s="563" t="s">
        <v>1114</v>
      </c>
      <c r="D3515" s="563" t="s">
        <v>1178</v>
      </c>
      <c r="E3515" s="563" t="s">
        <v>1174</v>
      </c>
      <c r="F3515" s="563" t="s">
        <v>1175</v>
      </c>
      <c r="G3515" s="563" t="s">
        <v>1176</v>
      </c>
      <c r="H3515" s="563" t="s">
        <v>1177</v>
      </c>
      <c r="I3515" s="563" t="s">
        <v>26743</v>
      </c>
      <c r="J3515" s="563" t="s">
        <v>24001</v>
      </c>
      <c r="K3515" s="563" t="s">
        <v>24001</v>
      </c>
      <c r="L3515" s="563" t="s">
        <v>24001</v>
      </c>
      <c r="M3515" s="563" t="s">
        <v>24001</v>
      </c>
      <c r="N3515" s="563" t="s">
        <v>24001</v>
      </c>
      <c r="O3515" s="564" t="s">
        <v>24001</v>
      </c>
      <c r="P3515" s="564" t="s">
        <v>24001</v>
      </c>
      <c r="Q3515" s="564">
        <v>33148</v>
      </c>
      <c r="R3515" s="564"/>
      <c r="S3515" s="564" t="s">
        <v>31828</v>
      </c>
    </row>
    <row r="3516" spans="1:19" x14ac:dyDescent="0.35">
      <c r="A3516" s="562">
        <v>3614</v>
      </c>
      <c r="B3516" s="563" t="s">
        <v>484</v>
      </c>
      <c r="C3516" s="563" t="s">
        <v>1114</v>
      </c>
      <c r="D3516" s="563" t="s">
        <v>1182</v>
      </c>
      <c r="E3516" s="563" t="s">
        <v>1179</v>
      </c>
      <c r="F3516" s="563" t="s">
        <v>1180</v>
      </c>
      <c r="G3516" s="563" t="s">
        <v>1176</v>
      </c>
      <c r="H3516" s="563" t="s">
        <v>1181</v>
      </c>
      <c r="I3516" s="563" t="s">
        <v>26690</v>
      </c>
      <c r="J3516" s="563" t="s">
        <v>24001</v>
      </c>
      <c r="K3516" s="563" t="s">
        <v>24001</v>
      </c>
      <c r="L3516" s="563" t="s">
        <v>24001</v>
      </c>
      <c r="M3516" s="563" t="s">
        <v>24001</v>
      </c>
      <c r="N3516" s="563" t="s">
        <v>24001</v>
      </c>
      <c r="O3516" s="564" t="s">
        <v>24001</v>
      </c>
      <c r="P3516" s="564" t="s">
        <v>24001</v>
      </c>
      <c r="Q3516" s="564">
        <v>33148</v>
      </c>
      <c r="R3516" s="564"/>
      <c r="S3516" s="564" t="s">
        <v>31829</v>
      </c>
    </row>
    <row r="3517" spans="1:19" x14ac:dyDescent="0.35">
      <c r="A3517" s="559">
        <v>3615</v>
      </c>
      <c r="B3517" s="563" t="s">
        <v>484</v>
      </c>
      <c r="C3517" s="563" t="s">
        <v>1114</v>
      </c>
      <c r="D3517" s="563" t="s">
        <v>1184</v>
      </c>
      <c r="E3517" s="563" t="s">
        <v>5</v>
      </c>
      <c r="F3517" s="563" t="s">
        <v>1183</v>
      </c>
      <c r="G3517" s="563" t="s">
        <v>1176</v>
      </c>
      <c r="H3517" s="563" t="s">
        <v>55</v>
      </c>
      <c r="I3517" s="563" t="s">
        <v>26690</v>
      </c>
      <c r="J3517" s="563" t="s">
        <v>24001</v>
      </c>
      <c r="K3517" s="563" t="s">
        <v>24001</v>
      </c>
      <c r="L3517" s="563" t="s">
        <v>24001</v>
      </c>
      <c r="M3517" s="563" t="s">
        <v>24001</v>
      </c>
      <c r="N3517" s="563" t="s">
        <v>24001</v>
      </c>
      <c r="O3517" s="564" t="s">
        <v>24001</v>
      </c>
      <c r="P3517" s="564" t="s">
        <v>24001</v>
      </c>
      <c r="Q3517" s="564">
        <v>33148</v>
      </c>
      <c r="R3517" s="564"/>
      <c r="S3517" s="564" t="s">
        <v>1184</v>
      </c>
    </row>
    <row r="3518" spans="1:19" x14ac:dyDescent="0.35">
      <c r="A3518" s="559">
        <v>3616</v>
      </c>
      <c r="B3518" s="563" t="s">
        <v>484</v>
      </c>
      <c r="C3518" s="563" t="s">
        <v>1114</v>
      </c>
      <c r="D3518" s="563" t="s">
        <v>1188</v>
      </c>
      <c r="E3518" s="563" t="s">
        <v>1185</v>
      </c>
      <c r="F3518" s="563" t="s">
        <v>1186</v>
      </c>
      <c r="G3518" s="563" t="s">
        <v>1176</v>
      </c>
      <c r="H3518" s="563" t="s">
        <v>1187</v>
      </c>
      <c r="I3518" s="563" t="s">
        <v>26690</v>
      </c>
      <c r="J3518" s="563" t="s">
        <v>24001</v>
      </c>
      <c r="K3518" s="563" t="s">
        <v>24001</v>
      </c>
      <c r="L3518" s="563" t="s">
        <v>24001</v>
      </c>
      <c r="M3518" s="563" t="s">
        <v>24001</v>
      </c>
      <c r="N3518" s="563" t="s">
        <v>24001</v>
      </c>
      <c r="O3518" s="564" t="s">
        <v>24001</v>
      </c>
      <c r="P3518" s="564" t="s">
        <v>24001</v>
      </c>
      <c r="Q3518" s="564">
        <v>33148</v>
      </c>
      <c r="R3518" s="564"/>
      <c r="S3518" s="564" t="s">
        <v>31830</v>
      </c>
    </row>
    <row r="3519" spans="1:19" x14ac:dyDescent="0.35">
      <c r="A3519" s="562">
        <v>2780</v>
      </c>
      <c r="B3519" s="563" t="s">
        <v>484</v>
      </c>
      <c r="C3519" s="563" t="s">
        <v>29764</v>
      </c>
      <c r="D3519" s="563" t="s">
        <v>31831</v>
      </c>
      <c r="E3519" s="563" t="s">
        <v>7374</v>
      </c>
      <c r="F3519" s="563" t="s">
        <v>7375</v>
      </c>
      <c r="G3519" s="563" t="s">
        <v>31832</v>
      </c>
      <c r="H3519" s="563" t="s">
        <v>7520</v>
      </c>
      <c r="I3519" s="563" t="s">
        <v>26690</v>
      </c>
      <c r="J3519" s="563" t="s">
        <v>24001</v>
      </c>
      <c r="K3519" s="563" t="s">
        <v>62</v>
      </c>
      <c r="L3519" s="563" t="s">
        <v>24001</v>
      </c>
      <c r="M3519" s="563" t="s">
        <v>24001</v>
      </c>
      <c r="N3519" s="563" t="s">
        <v>24001</v>
      </c>
      <c r="O3519" s="564" t="s">
        <v>24001</v>
      </c>
      <c r="P3519" s="564" t="s">
        <v>24001</v>
      </c>
      <c r="Q3519" s="564">
        <v>33148</v>
      </c>
      <c r="R3519" s="564">
        <v>44711.722800925898</v>
      </c>
      <c r="S3519" s="564" t="s">
        <v>31833</v>
      </c>
    </row>
    <row r="3520" spans="1:19" x14ac:dyDescent="0.35">
      <c r="A3520" s="559">
        <v>2781</v>
      </c>
      <c r="B3520" s="563" t="s">
        <v>484</v>
      </c>
      <c r="C3520" s="563" t="s">
        <v>29764</v>
      </c>
      <c r="D3520" s="563" t="s">
        <v>31834</v>
      </c>
      <c r="E3520" s="563" t="s">
        <v>7379</v>
      </c>
      <c r="F3520" s="563" t="s">
        <v>7380</v>
      </c>
      <c r="G3520" s="563" t="s">
        <v>31832</v>
      </c>
      <c r="H3520" s="563" t="s">
        <v>7381</v>
      </c>
      <c r="I3520" s="563" t="s">
        <v>26690</v>
      </c>
      <c r="J3520" s="563" t="s">
        <v>24001</v>
      </c>
      <c r="K3520" s="563" t="s">
        <v>24001</v>
      </c>
      <c r="L3520" s="563" t="s">
        <v>24001</v>
      </c>
      <c r="M3520" s="563" t="s">
        <v>24001</v>
      </c>
      <c r="N3520" s="563" t="s">
        <v>24001</v>
      </c>
      <c r="O3520" s="564" t="s">
        <v>24001</v>
      </c>
      <c r="P3520" s="564" t="s">
        <v>24001</v>
      </c>
      <c r="Q3520" s="564">
        <v>33148</v>
      </c>
      <c r="R3520" s="564">
        <v>44711.724722222199</v>
      </c>
      <c r="S3520" s="564" t="s">
        <v>31835</v>
      </c>
    </row>
    <row r="3521" spans="1:19" x14ac:dyDescent="0.35">
      <c r="A3521" s="559">
        <v>2782</v>
      </c>
      <c r="B3521" s="563" t="s">
        <v>484</v>
      </c>
      <c r="C3521" s="563" t="s">
        <v>29764</v>
      </c>
      <c r="D3521" s="563" t="s">
        <v>31836</v>
      </c>
      <c r="E3521" s="563" t="s">
        <v>7389</v>
      </c>
      <c r="F3521" s="563" t="s">
        <v>7390</v>
      </c>
      <c r="G3521" s="563" t="s">
        <v>31832</v>
      </c>
      <c r="H3521" s="563" t="s">
        <v>10709</v>
      </c>
      <c r="I3521" s="563" t="s">
        <v>26690</v>
      </c>
      <c r="J3521" s="563" t="s">
        <v>24001</v>
      </c>
      <c r="K3521" s="563" t="s">
        <v>24001</v>
      </c>
      <c r="L3521" s="563" t="s">
        <v>24001</v>
      </c>
      <c r="M3521" s="563" t="s">
        <v>24001</v>
      </c>
      <c r="N3521" s="563" t="s">
        <v>24001</v>
      </c>
      <c r="O3521" s="564" t="s">
        <v>24001</v>
      </c>
      <c r="P3521" s="564" t="s">
        <v>24001</v>
      </c>
      <c r="Q3521" s="564">
        <v>33148</v>
      </c>
      <c r="R3521" s="564">
        <v>44711.7281828704</v>
      </c>
      <c r="S3521" s="564" t="s">
        <v>31837</v>
      </c>
    </row>
    <row r="3522" spans="1:19" x14ac:dyDescent="0.35">
      <c r="A3522" s="562">
        <v>2783</v>
      </c>
      <c r="B3522" s="563" t="s">
        <v>484</v>
      </c>
      <c r="C3522" s="563" t="s">
        <v>29764</v>
      </c>
      <c r="D3522" s="563" t="s">
        <v>31838</v>
      </c>
      <c r="E3522" s="563" t="s">
        <v>7391</v>
      </c>
      <c r="F3522" s="563" t="s">
        <v>7392</v>
      </c>
      <c r="G3522" s="563" t="s">
        <v>31832</v>
      </c>
      <c r="H3522" s="563" t="s">
        <v>31839</v>
      </c>
      <c r="I3522" s="563" t="s">
        <v>26690</v>
      </c>
      <c r="J3522" s="563" t="s">
        <v>24001</v>
      </c>
      <c r="K3522" s="563" t="s">
        <v>24001</v>
      </c>
      <c r="L3522" s="563" t="s">
        <v>24001</v>
      </c>
      <c r="M3522" s="563" t="s">
        <v>24001</v>
      </c>
      <c r="N3522" s="563" t="s">
        <v>24001</v>
      </c>
      <c r="O3522" s="564" t="s">
        <v>24001</v>
      </c>
      <c r="P3522" s="564" t="s">
        <v>24001</v>
      </c>
      <c r="Q3522" s="564">
        <v>33148</v>
      </c>
      <c r="R3522" s="564">
        <v>44711.729699074102</v>
      </c>
      <c r="S3522" s="564" t="s">
        <v>31840</v>
      </c>
    </row>
    <row r="3523" spans="1:19" x14ac:dyDescent="0.35">
      <c r="A3523" s="559">
        <v>4273</v>
      </c>
      <c r="B3523" s="563" t="s">
        <v>484</v>
      </c>
      <c r="C3523" s="563" t="s">
        <v>10376</v>
      </c>
      <c r="D3523" s="563" t="s">
        <v>24877</v>
      </c>
      <c r="E3523" s="563" t="s">
        <v>10377</v>
      </c>
      <c r="F3523" s="563" t="s">
        <v>10378</v>
      </c>
      <c r="G3523" s="563" t="s">
        <v>24878</v>
      </c>
      <c r="H3523" s="563" t="s">
        <v>1945</v>
      </c>
      <c r="I3523" s="563" t="s">
        <v>26690</v>
      </c>
      <c r="J3523" s="563" t="s">
        <v>109</v>
      </c>
      <c r="K3523" s="563" t="s">
        <v>24001</v>
      </c>
      <c r="L3523" s="563" t="s">
        <v>24001</v>
      </c>
      <c r="M3523" s="563" t="s">
        <v>24001</v>
      </c>
      <c r="N3523" s="563" t="s">
        <v>24001</v>
      </c>
      <c r="O3523" s="564" t="s">
        <v>24001</v>
      </c>
      <c r="P3523" s="564" t="s">
        <v>24001</v>
      </c>
      <c r="Q3523" s="564">
        <v>33148</v>
      </c>
      <c r="R3523" s="564">
        <v>43117.594224537002</v>
      </c>
      <c r="S3523" s="564" t="s">
        <v>31841</v>
      </c>
    </row>
    <row r="3524" spans="1:19" x14ac:dyDescent="0.35">
      <c r="A3524" s="559">
        <v>4274</v>
      </c>
      <c r="B3524" s="563" t="s">
        <v>484</v>
      </c>
      <c r="C3524" s="563" t="s">
        <v>10376</v>
      </c>
      <c r="D3524" s="563" t="s">
        <v>24879</v>
      </c>
      <c r="E3524" s="563" t="s">
        <v>10384</v>
      </c>
      <c r="F3524" s="563" t="s">
        <v>10385</v>
      </c>
      <c r="G3524" s="563" t="s">
        <v>24878</v>
      </c>
      <c r="H3524" s="563" t="s">
        <v>10386</v>
      </c>
      <c r="I3524" s="563" t="s">
        <v>26690</v>
      </c>
      <c r="J3524" s="563" t="s">
        <v>109</v>
      </c>
      <c r="K3524" s="563" t="s">
        <v>24001</v>
      </c>
      <c r="L3524" s="563" t="s">
        <v>24001</v>
      </c>
      <c r="M3524" s="563" t="s">
        <v>24001</v>
      </c>
      <c r="N3524" s="563" t="s">
        <v>24001</v>
      </c>
      <c r="O3524" s="564" t="s">
        <v>24001</v>
      </c>
      <c r="P3524" s="564" t="s">
        <v>24001</v>
      </c>
      <c r="Q3524" s="564">
        <v>33148</v>
      </c>
      <c r="R3524" s="564">
        <v>43117.598703703698</v>
      </c>
      <c r="S3524" s="564" t="s">
        <v>31842</v>
      </c>
    </row>
    <row r="3525" spans="1:19" x14ac:dyDescent="0.35">
      <c r="A3525" s="562">
        <v>4275</v>
      </c>
      <c r="B3525" s="563" t="s">
        <v>484</v>
      </c>
      <c r="C3525" s="563" t="s">
        <v>10376</v>
      </c>
      <c r="D3525" s="563" t="s">
        <v>24880</v>
      </c>
      <c r="E3525" s="563" t="s">
        <v>10380</v>
      </c>
      <c r="F3525" s="563" t="s">
        <v>10381</v>
      </c>
      <c r="G3525" s="563" t="s">
        <v>24878</v>
      </c>
      <c r="H3525" s="563" t="s">
        <v>6086</v>
      </c>
      <c r="I3525" s="563" t="s">
        <v>26690</v>
      </c>
      <c r="J3525" s="563" t="s">
        <v>109</v>
      </c>
      <c r="K3525" s="563" t="s">
        <v>24001</v>
      </c>
      <c r="L3525" s="563" t="s">
        <v>24001</v>
      </c>
      <c r="M3525" s="563" t="s">
        <v>24001</v>
      </c>
      <c r="N3525" s="563" t="s">
        <v>24001</v>
      </c>
      <c r="O3525" s="564" t="s">
        <v>24001</v>
      </c>
      <c r="P3525" s="564" t="s">
        <v>24001</v>
      </c>
      <c r="Q3525" s="564">
        <v>33148</v>
      </c>
      <c r="R3525" s="564">
        <v>43117.596342592602</v>
      </c>
      <c r="S3525" s="564" t="s">
        <v>31843</v>
      </c>
    </row>
    <row r="3526" spans="1:19" x14ac:dyDescent="0.35">
      <c r="A3526" s="559">
        <v>6121</v>
      </c>
      <c r="B3526" s="563" t="s">
        <v>484</v>
      </c>
      <c r="C3526" s="563" t="s">
        <v>8850</v>
      </c>
      <c r="D3526" s="563" t="s">
        <v>8858</v>
      </c>
      <c r="E3526" s="563" t="s">
        <v>8855</v>
      </c>
      <c r="F3526" s="563" t="s">
        <v>8856</v>
      </c>
      <c r="G3526" s="563" t="s">
        <v>8857</v>
      </c>
      <c r="H3526" s="563" t="s">
        <v>55</v>
      </c>
      <c r="I3526" s="563" t="s">
        <v>26690</v>
      </c>
      <c r="J3526" s="563" t="s">
        <v>24001</v>
      </c>
      <c r="K3526" s="563" t="s">
        <v>24001</v>
      </c>
      <c r="L3526" s="563" t="s">
        <v>24001</v>
      </c>
      <c r="M3526" s="563" t="s">
        <v>24001</v>
      </c>
      <c r="N3526" s="563" t="s">
        <v>24001</v>
      </c>
      <c r="O3526" s="564" t="s">
        <v>24001</v>
      </c>
      <c r="P3526" s="564" t="s">
        <v>24001</v>
      </c>
      <c r="Q3526" s="564">
        <v>33148</v>
      </c>
      <c r="R3526" s="564"/>
      <c r="S3526" s="564" t="s">
        <v>8858</v>
      </c>
    </row>
    <row r="3527" spans="1:19" x14ac:dyDescent="0.35">
      <c r="A3527" s="559">
        <v>2843</v>
      </c>
      <c r="B3527" s="563" t="s">
        <v>484</v>
      </c>
      <c r="C3527" s="563" t="s">
        <v>8850</v>
      </c>
      <c r="D3527" s="563" t="s">
        <v>8862</v>
      </c>
      <c r="E3527" s="563" t="s">
        <v>8859</v>
      </c>
      <c r="F3527" s="563" t="s">
        <v>8860</v>
      </c>
      <c r="G3527" s="563" t="s">
        <v>8861</v>
      </c>
      <c r="H3527" s="563" t="s">
        <v>7278</v>
      </c>
      <c r="I3527" s="563" t="s">
        <v>26690</v>
      </c>
      <c r="J3527" s="563" t="s">
        <v>24001</v>
      </c>
      <c r="K3527" s="563" t="s">
        <v>24001</v>
      </c>
      <c r="L3527" s="563" t="s">
        <v>24001</v>
      </c>
      <c r="M3527" s="563" t="s">
        <v>24001</v>
      </c>
      <c r="N3527" s="563" t="s">
        <v>24001</v>
      </c>
      <c r="O3527" s="564" t="s">
        <v>24001</v>
      </c>
      <c r="P3527" s="564" t="s">
        <v>24001</v>
      </c>
      <c r="Q3527" s="564">
        <v>33148</v>
      </c>
      <c r="R3527" s="564"/>
      <c r="S3527" s="564" t="s">
        <v>31844</v>
      </c>
    </row>
    <row r="3528" spans="1:19" x14ac:dyDescent="0.35">
      <c r="A3528" s="562">
        <v>2844</v>
      </c>
      <c r="B3528" s="563" t="s">
        <v>484</v>
      </c>
      <c r="C3528" s="563" t="s">
        <v>8850</v>
      </c>
      <c r="D3528" s="563" t="s">
        <v>8865</v>
      </c>
      <c r="E3528" s="563" t="s">
        <v>8863</v>
      </c>
      <c r="F3528" s="563" t="s">
        <v>8864</v>
      </c>
      <c r="G3528" s="563" t="s">
        <v>8861</v>
      </c>
      <c r="H3528" s="563" t="s">
        <v>6434</v>
      </c>
      <c r="I3528" s="563" t="s">
        <v>26690</v>
      </c>
      <c r="J3528" s="563" t="s">
        <v>109</v>
      </c>
      <c r="K3528" s="563" t="s">
        <v>24001</v>
      </c>
      <c r="L3528" s="563" t="s">
        <v>24001</v>
      </c>
      <c r="M3528" s="563" t="s">
        <v>24001</v>
      </c>
      <c r="N3528" s="563" t="s">
        <v>24001</v>
      </c>
      <c r="O3528" s="564" t="s">
        <v>24001</v>
      </c>
      <c r="P3528" s="564" t="s">
        <v>24001</v>
      </c>
      <c r="Q3528" s="564">
        <v>33148</v>
      </c>
      <c r="R3528" s="564"/>
      <c r="S3528" s="564" t="s">
        <v>31845</v>
      </c>
    </row>
    <row r="3529" spans="1:19" x14ac:dyDescent="0.35">
      <c r="A3529" s="559">
        <v>2845</v>
      </c>
      <c r="B3529" s="563" t="s">
        <v>484</v>
      </c>
      <c r="C3529" s="563" t="s">
        <v>8850</v>
      </c>
      <c r="D3529" s="563" t="s">
        <v>8868</v>
      </c>
      <c r="E3529" s="563" t="s">
        <v>24001</v>
      </c>
      <c r="F3529" s="563" t="s">
        <v>8866</v>
      </c>
      <c r="G3529" s="563" t="s">
        <v>8861</v>
      </c>
      <c r="H3529" s="563" t="s">
        <v>8867</v>
      </c>
      <c r="I3529" s="563" t="s">
        <v>26690</v>
      </c>
      <c r="J3529" s="563" t="s">
        <v>24001</v>
      </c>
      <c r="K3529" s="563" t="s">
        <v>24001</v>
      </c>
      <c r="L3529" s="563" t="s">
        <v>24001</v>
      </c>
      <c r="M3529" s="563" t="s">
        <v>24001</v>
      </c>
      <c r="N3529" s="563" t="s">
        <v>24001</v>
      </c>
      <c r="O3529" s="564" t="s">
        <v>24001</v>
      </c>
      <c r="P3529" s="564" t="s">
        <v>24001</v>
      </c>
      <c r="Q3529" s="564">
        <v>33148</v>
      </c>
      <c r="R3529" s="564"/>
      <c r="S3529" s="564" t="s">
        <v>31846</v>
      </c>
    </row>
    <row r="3530" spans="1:19" x14ac:dyDescent="0.35">
      <c r="A3530" s="559">
        <v>2846</v>
      </c>
      <c r="B3530" s="563" t="s">
        <v>484</v>
      </c>
      <c r="C3530" s="563" t="s">
        <v>8850</v>
      </c>
      <c r="D3530" s="563" t="s">
        <v>8872</v>
      </c>
      <c r="E3530" s="563" t="s">
        <v>8869</v>
      </c>
      <c r="F3530" s="563" t="s">
        <v>8870</v>
      </c>
      <c r="G3530" s="563" t="s">
        <v>8861</v>
      </c>
      <c r="H3530" s="563" t="s">
        <v>8871</v>
      </c>
      <c r="I3530" s="563" t="s">
        <v>26690</v>
      </c>
      <c r="J3530" s="563" t="s">
        <v>24001</v>
      </c>
      <c r="K3530" s="563" t="s">
        <v>62</v>
      </c>
      <c r="L3530" s="563" t="s">
        <v>24001</v>
      </c>
      <c r="M3530" s="563" t="s">
        <v>24001</v>
      </c>
      <c r="N3530" s="563" t="s">
        <v>24001</v>
      </c>
      <c r="O3530" s="564" t="s">
        <v>24001</v>
      </c>
      <c r="P3530" s="564" t="s">
        <v>24001</v>
      </c>
      <c r="Q3530" s="564">
        <v>33148</v>
      </c>
      <c r="R3530" s="564"/>
      <c r="S3530" s="564" t="s">
        <v>31847</v>
      </c>
    </row>
    <row r="3531" spans="1:19" x14ac:dyDescent="0.35">
      <c r="A3531" s="562">
        <v>2847</v>
      </c>
      <c r="B3531" s="563" t="s">
        <v>484</v>
      </c>
      <c r="C3531" s="563" t="s">
        <v>8850</v>
      </c>
      <c r="D3531" s="563" t="s">
        <v>8875</v>
      </c>
      <c r="E3531" s="563" t="s">
        <v>8873</v>
      </c>
      <c r="F3531" s="563" t="s">
        <v>8874</v>
      </c>
      <c r="G3531" s="563" t="s">
        <v>8861</v>
      </c>
      <c r="H3531" s="563" t="s">
        <v>55</v>
      </c>
      <c r="I3531" s="563" t="s">
        <v>26690</v>
      </c>
      <c r="J3531" s="563" t="s">
        <v>24001</v>
      </c>
      <c r="K3531" s="563" t="s">
        <v>24001</v>
      </c>
      <c r="L3531" s="563" t="s">
        <v>24001</v>
      </c>
      <c r="M3531" s="563" t="s">
        <v>24001</v>
      </c>
      <c r="N3531" s="563" t="s">
        <v>24001</v>
      </c>
      <c r="O3531" s="564" t="s">
        <v>24001</v>
      </c>
      <c r="P3531" s="564" t="s">
        <v>24001</v>
      </c>
      <c r="Q3531" s="564">
        <v>33148</v>
      </c>
      <c r="R3531" s="564"/>
      <c r="S3531" s="564" t="s">
        <v>8875</v>
      </c>
    </row>
    <row r="3532" spans="1:19" x14ac:dyDescent="0.35">
      <c r="A3532" s="559">
        <v>2848</v>
      </c>
      <c r="B3532" s="563" t="s">
        <v>484</v>
      </c>
      <c r="C3532" s="563" t="s">
        <v>8850</v>
      </c>
      <c r="D3532" s="563" t="s">
        <v>8879</v>
      </c>
      <c r="E3532" s="563" t="s">
        <v>8876</v>
      </c>
      <c r="F3532" s="563" t="s">
        <v>8877</v>
      </c>
      <c r="G3532" s="563" t="s">
        <v>8861</v>
      </c>
      <c r="H3532" s="563" t="s">
        <v>8878</v>
      </c>
      <c r="I3532" s="563" t="s">
        <v>26690</v>
      </c>
      <c r="J3532" s="563" t="s">
        <v>24001</v>
      </c>
      <c r="K3532" s="563" t="s">
        <v>24001</v>
      </c>
      <c r="L3532" s="563" t="s">
        <v>24001</v>
      </c>
      <c r="M3532" s="563" t="s">
        <v>24001</v>
      </c>
      <c r="N3532" s="563" t="s">
        <v>24001</v>
      </c>
      <c r="O3532" s="564" t="s">
        <v>24001</v>
      </c>
      <c r="P3532" s="564" t="s">
        <v>24001</v>
      </c>
      <c r="Q3532" s="564">
        <v>33148</v>
      </c>
      <c r="R3532" s="564"/>
      <c r="S3532" s="564" t="s">
        <v>31848</v>
      </c>
    </row>
    <row r="3533" spans="1:19" x14ac:dyDescent="0.35">
      <c r="A3533" s="559">
        <v>2599</v>
      </c>
      <c r="B3533" s="563" t="s">
        <v>484</v>
      </c>
      <c r="C3533" s="563" t="s">
        <v>7869</v>
      </c>
      <c r="D3533" s="563" t="s">
        <v>7880</v>
      </c>
      <c r="E3533" s="563" t="s">
        <v>7876</v>
      </c>
      <c r="F3533" s="563" t="s">
        <v>7877</v>
      </c>
      <c r="G3533" s="563" t="s">
        <v>7878</v>
      </c>
      <c r="H3533" s="563" t="s">
        <v>7879</v>
      </c>
      <c r="I3533" s="563" t="s">
        <v>26690</v>
      </c>
      <c r="J3533" s="563" t="s">
        <v>24001</v>
      </c>
      <c r="K3533" s="563" t="s">
        <v>24001</v>
      </c>
      <c r="L3533" s="563" t="s">
        <v>24001</v>
      </c>
      <c r="M3533" s="563" t="s">
        <v>24001</v>
      </c>
      <c r="N3533" s="563" t="s">
        <v>24001</v>
      </c>
      <c r="O3533" s="564" t="s">
        <v>24001</v>
      </c>
      <c r="P3533" s="564" t="s">
        <v>24001</v>
      </c>
      <c r="Q3533" s="564">
        <v>33148</v>
      </c>
      <c r="R3533" s="564"/>
      <c r="S3533" s="564" t="s">
        <v>31849</v>
      </c>
    </row>
    <row r="3534" spans="1:19" x14ac:dyDescent="0.35">
      <c r="A3534" s="562">
        <v>850</v>
      </c>
      <c r="B3534" s="563" t="s">
        <v>484</v>
      </c>
      <c r="C3534" s="563" t="s">
        <v>18666</v>
      </c>
      <c r="D3534" s="563" t="s">
        <v>27561</v>
      </c>
      <c r="E3534" s="563" t="s">
        <v>18667</v>
      </c>
      <c r="F3534" s="563" t="s">
        <v>18668</v>
      </c>
      <c r="G3534" s="563" t="s">
        <v>27562</v>
      </c>
      <c r="H3534" s="563" t="s">
        <v>18669</v>
      </c>
      <c r="I3534" s="563" t="s">
        <v>26690</v>
      </c>
      <c r="J3534" s="563" t="s">
        <v>24001</v>
      </c>
      <c r="K3534" s="563" t="s">
        <v>62</v>
      </c>
      <c r="L3534" s="563" t="s">
        <v>24001</v>
      </c>
      <c r="M3534" s="563" t="s">
        <v>24001</v>
      </c>
      <c r="N3534" s="563" t="s">
        <v>24001</v>
      </c>
      <c r="O3534" s="564" t="s">
        <v>24001</v>
      </c>
      <c r="P3534" s="564" t="s">
        <v>24001</v>
      </c>
      <c r="Q3534" s="564">
        <v>33148</v>
      </c>
      <c r="R3534" s="564">
        <v>44375.656284722201</v>
      </c>
      <c r="S3534" s="564" t="s">
        <v>31850</v>
      </c>
    </row>
    <row r="3535" spans="1:19" x14ac:dyDescent="0.35">
      <c r="A3535" s="559">
        <v>851</v>
      </c>
      <c r="B3535" s="563" t="s">
        <v>484</v>
      </c>
      <c r="C3535" s="563" t="s">
        <v>18666</v>
      </c>
      <c r="D3535" s="563" t="s">
        <v>27563</v>
      </c>
      <c r="E3535" s="563" t="s">
        <v>18670</v>
      </c>
      <c r="F3535" s="563" t="s">
        <v>18671</v>
      </c>
      <c r="G3535" s="563" t="s">
        <v>27562</v>
      </c>
      <c r="H3535" s="563" t="s">
        <v>18672</v>
      </c>
      <c r="I3535" s="563" t="s">
        <v>26690</v>
      </c>
      <c r="J3535" s="563" t="s">
        <v>24001</v>
      </c>
      <c r="K3535" s="563" t="s">
        <v>24001</v>
      </c>
      <c r="L3535" s="563" t="s">
        <v>24001</v>
      </c>
      <c r="M3535" s="563" t="s">
        <v>24001</v>
      </c>
      <c r="N3535" s="563" t="s">
        <v>24001</v>
      </c>
      <c r="O3535" s="564" t="s">
        <v>24001</v>
      </c>
      <c r="P3535" s="564" t="s">
        <v>24001</v>
      </c>
      <c r="Q3535" s="564">
        <v>33148</v>
      </c>
      <c r="R3535" s="564">
        <v>44375.658437500002</v>
      </c>
      <c r="S3535" s="564" t="s">
        <v>31851</v>
      </c>
    </row>
    <row r="3536" spans="1:19" x14ac:dyDescent="0.35">
      <c r="A3536" s="559">
        <v>852</v>
      </c>
      <c r="B3536" s="563" t="s">
        <v>484</v>
      </c>
      <c r="C3536" s="563" t="s">
        <v>18666</v>
      </c>
      <c r="D3536" s="563" t="s">
        <v>27564</v>
      </c>
      <c r="E3536" s="563" t="s">
        <v>18673</v>
      </c>
      <c r="F3536" s="563" t="s">
        <v>18674</v>
      </c>
      <c r="G3536" s="563" t="s">
        <v>27562</v>
      </c>
      <c r="H3536" s="563" t="s">
        <v>2647</v>
      </c>
      <c r="I3536" s="563" t="s">
        <v>26690</v>
      </c>
      <c r="J3536" s="563" t="s">
        <v>24001</v>
      </c>
      <c r="K3536" s="563" t="s">
        <v>24001</v>
      </c>
      <c r="L3536" s="563" t="s">
        <v>24001</v>
      </c>
      <c r="M3536" s="563" t="s">
        <v>24001</v>
      </c>
      <c r="N3536" s="563" t="s">
        <v>24001</v>
      </c>
      <c r="O3536" s="564" t="s">
        <v>24001</v>
      </c>
      <c r="P3536" s="564" t="s">
        <v>24001</v>
      </c>
      <c r="Q3536" s="564">
        <v>33148</v>
      </c>
      <c r="R3536" s="564">
        <v>44375.660879629599</v>
      </c>
      <c r="S3536" s="564" t="s">
        <v>31852</v>
      </c>
    </row>
    <row r="3537" spans="1:19" x14ac:dyDescent="0.35">
      <c r="A3537" s="562">
        <v>853</v>
      </c>
      <c r="B3537" s="563" t="s">
        <v>484</v>
      </c>
      <c r="C3537" s="563" t="s">
        <v>18666</v>
      </c>
      <c r="D3537" s="563" t="s">
        <v>27565</v>
      </c>
      <c r="E3537" s="563" t="s">
        <v>18675</v>
      </c>
      <c r="F3537" s="563" t="s">
        <v>18676</v>
      </c>
      <c r="G3537" s="563" t="s">
        <v>27562</v>
      </c>
      <c r="H3537" s="563" t="s">
        <v>1246</v>
      </c>
      <c r="I3537" s="563" t="s">
        <v>26690</v>
      </c>
      <c r="J3537" s="563" t="s">
        <v>24001</v>
      </c>
      <c r="K3537" s="563" t="s">
        <v>34277</v>
      </c>
      <c r="L3537" s="563" t="s">
        <v>27752</v>
      </c>
      <c r="M3537" s="563" t="s">
        <v>24001</v>
      </c>
      <c r="N3537" s="563" t="s">
        <v>24001</v>
      </c>
      <c r="O3537" s="564" t="s">
        <v>24001</v>
      </c>
      <c r="P3537" s="564" t="s">
        <v>24001</v>
      </c>
      <c r="Q3537" s="564">
        <v>33148</v>
      </c>
      <c r="R3537" s="564">
        <v>44375.671168981498</v>
      </c>
      <c r="S3537" s="564" t="s">
        <v>31853</v>
      </c>
    </row>
    <row r="3538" spans="1:19" x14ac:dyDescent="0.35">
      <c r="A3538" s="559">
        <v>854</v>
      </c>
      <c r="B3538" s="563" t="s">
        <v>484</v>
      </c>
      <c r="C3538" s="563" t="s">
        <v>18666</v>
      </c>
      <c r="D3538" s="563" t="s">
        <v>27566</v>
      </c>
      <c r="E3538" s="563" t="s">
        <v>18677</v>
      </c>
      <c r="F3538" s="563" t="s">
        <v>18678</v>
      </c>
      <c r="G3538" s="563" t="s">
        <v>27562</v>
      </c>
      <c r="H3538" s="563" t="s">
        <v>3878</v>
      </c>
      <c r="I3538" s="563" t="s">
        <v>26690</v>
      </c>
      <c r="J3538" s="563" t="s">
        <v>24001</v>
      </c>
      <c r="K3538" s="563" t="s">
        <v>24001</v>
      </c>
      <c r="L3538" s="563" t="s">
        <v>24001</v>
      </c>
      <c r="M3538" s="563" t="s">
        <v>24001</v>
      </c>
      <c r="N3538" s="563" t="s">
        <v>24001</v>
      </c>
      <c r="O3538" s="564" t="s">
        <v>24001</v>
      </c>
      <c r="P3538" s="564" t="s">
        <v>24001</v>
      </c>
      <c r="Q3538" s="564">
        <v>33148</v>
      </c>
      <c r="R3538" s="564">
        <v>44375.674479166701</v>
      </c>
      <c r="S3538" s="564" t="s">
        <v>31854</v>
      </c>
    </row>
    <row r="3539" spans="1:19" x14ac:dyDescent="0.35">
      <c r="A3539" s="559">
        <v>855</v>
      </c>
      <c r="B3539" s="563" t="s">
        <v>484</v>
      </c>
      <c r="C3539" s="563" t="s">
        <v>18666</v>
      </c>
      <c r="D3539" s="563" t="s">
        <v>27567</v>
      </c>
      <c r="E3539" s="563" t="s">
        <v>18679</v>
      </c>
      <c r="F3539" s="563" t="s">
        <v>18680</v>
      </c>
      <c r="G3539" s="563" t="s">
        <v>27562</v>
      </c>
      <c r="H3539" s="563" t="s">
        <v>6507</v>
      </c>
      <c r="I3539" s="563" t="s">
        <v>26690</v>
      </c>
      <c r="J3539" s="563" t="s">
        <v>24001</v>
      </c>
      <c r="K3539" s="563" t="s">
        <v>62</v>
      </c>
      <c r="L3539" s="563" t="s">
        <v>24001</v>
      </c>
      <c r="M3539" s="563" t="s">
        <v>24001</v>
      </c>
      <c r="N3539" s="563" t="s">
        <v>24001</v>
      </c>
      <c r="O3539" s="564" t="s">
        <v>24001</v>
      </c>
      <c r="P3539" s="564" t="s">
        <v>24001</v>
      </c>
      <c r="Q3539" s="564">
        <v>33148</v>
      </c>
      <c r="R3539" s="564">
        <v>44375.675706018497</v>
      </c>
      <c r="S3539" s="564" t="s">
        <v>31855</v>
      </c>
    </row>
    <row r="3540" spans="1:19" x14ac:dyDescent="0.35">
      <c r="A3540" s="562">
        <v>856</v>
      </c>
      <c r="B3540" s="563" t="s">
        <v>484</v>
      </c>
      <c r="C3540" s="563" t="s">
        <v>18666</v>
      </c>
      <c r="D3540" s="563" t="s">
        <v>27568</v>
      </c>
      <c r="E3540" s="563" t="s">
        <v>18681</v>
      </c>
      <c r="F3540" s="563" t="s">
        <v>18682</v>
      </c>
      <c r="G3540" s="563" t="s">
        <v>27562</v>
      </c>
      <c r="H3540" s="563" t="s">
        <v>4840</v>
      </c>
      <c r="I3540" s="563" t="s">
        <v>26690</v>
      </c>
      <c r="J3540" s="563" t="s">
        <v>24001</v>
      </c>
      <c r="K3540" s="563" t="s">
        <v>24001</v>
      </c>
      <c r="L3540" s="563" t="s">
        <v>24001</v>
      </c>
      <c r="M3540" s="563" t="s">
        <v>24001</v>
      </c>
      <c r="N3540" s="563" t="s">
        <v>24001</v>
      </c>
      <c r="O3540" s="564" t="s">
        <v>24001</v>
      </c>
      <c r="P3540" s="564" t="s">
        <v>24001</v>
      </c>
      <c r="Q3540" s="564">
        <v>33148</v>
      </c>
      <c r="R3540" s="564">
        <v>44375.676967592597</v>
      </c>
      <c r="S3540" s="564" t="s">
        <v>31856</v>
      </c>
    </row>
    <row r="3541" spans="1:19" x14ac:dyDescent="0.35">
      <c r="A3541" s="559">
        <v>857</v>
      </c>
      <c r="B3541" s="563" t="s">
        <v>484</v>
      </c>
      <c r="C3541" s="563" t="s">
        <v>18666</v>
      </c>
      <c r="D3541" s="563" t="s">
        <v>27569</v>
      </c>
      <c r="E3541" s="563" t="s">
        <v>18683</v>
      </c>
      <c r="F3541" s="563" t="s">
        <v>18684</v>
      </c>
      <c r="G3541" s="563" t="s">
        <v>27562</v>
      </c>
      <c r="H3541" s="563" t="s">
        <v>55</v>
      </c>
      <c r="I3541" s="563" t="s">
        <v>26690</v>
      </c>
      <c r="J3541" s="563" t="s">
        <v>24001</v>
      </c>
      <c r="K3541" s="563" t="s">
        <v>24001</v>
      </c>
      <c r="L3541" s="563" t="s">
        <v>24001</v>
      </c>
      <c r="M3541" s="563" t="s">
        <v>24001</v>
      </c>
      <c r="N3541" s="563" t="s">
        <v>24001</v>
      </c>
      <c r="O3541" s="564" t="s">
        <v>24001</v>
      </c>
      <c r="P3541" s="564" t="s">
        <v>24001</v>
      </c>
      <c r="Q3541" s="564">
        <v>33148</v>
      </c>
      <c r="R3541" s="564">
        <v>44375.688206018502</v>
      </c>
      <c r="S3541" s="564" t="s">
        <v>27569</v>
      </c>
    </row>
    <row r="3542" spans="1:19" x14ac:dyDescent="0.35">
      <c r="A3542" s="559">
        <v>858</v>
      </c>
      <c r="B3542" s="563" t="s">
        <v>484</v>
      </c>
      <c r="C3542" s="563" t="s">
        <v>18666</v>
      </c>
      <c r="D3542" s="563" t="s">
        <v>27570</v>
      </c>
      <c r="E3542" s="563" t="s">
        <v>18685</v>
      </c>
      <c r="F3542" s="563" t="s">
        <v>18686</v>
      </c>
      <c r="G3542" s="563" t="s">
        <v>27562</v>
      </c>
      <c r="H3542" s="563" t="s">
        <v>4489</v>
      </c>
      <c r="I3542" s="563" t="s">
        <v>26690</v>
      </c>
      <c r="J3542" s="563" t="s">
        <v>24001</v>
      </c>
      <c r="K3542" s="563" t="s">
        <v>24001</v>
      </c>
      <c r="L3542" s="563" t="s">
        <v>24001</v>
      </c>
      <c r="M3542" s="563" t="s">
        <v>24001</v>
      </c>
      <c r="N3542" s="563" t="s">
        <v>24001</v>
      </c>
      <c r="O3542" s="564" t="s">
        <v>24001</v>
      </c>
      <c r="P3542" s="564" t="s">
        <v>24001</v>
      </c>
      <c r="Q3542" s="564">
        <v>33148</v>
      </c>
      <c r="R3542" s="564">
        <v>44375.6824305556</v>
      </c>
      <c r="S3542" s="564" t="s">
        <v>31857</v>
      </c>
    </row>
    <row r="3543" spans="1:19" x14ac:dyDescent="0.35">
      <c r="A3543" s="562">
        <v>2546</v>
      </c>
      <c r="B3543" s="563" t="s">
        <v>484</v>
      </c>
      <c r="C3543" s="563" t="s">
        <v>662</v>
      </c>
      <c r="D3543" s="563" t="s">
        <v>673</v>
      </c>
      <c r="E3543" s="563" t="s">
        <v>669</v>
      </c>
      <c r="F3543" s="563" t="s">
        <v>670</v>
      </c>
      <c r="G3543" s="563" t="s">
        <v>671</v>
      </c>
      <c r="H3543" s="563" t="s">
        <v>672</v>
      </c>
      <c r="I3543" s="563" t="s">
        <v>26690</v>
      </c>
      <c r="J3543" s="563" t="s">
        <v>109</v>
      </c>
      <c r="K3543" s="563" t="s">
        <v>24001</v>
      </c>
      <c r="L3543" s="563" t="s">
        <v>24001</v>
      </c>
      <c r="M3543" s="563" t="s">
        <v>24001</v>
      </c>
      <c r="N3543" s="563" t="s">
        <v>24001</v>
      </c>
      <c r="O3543" s="564" t="s">
        <v>24001</v>
      </c>
      <c r="P3543" s="564" t="s">
        <v>24001</v>
      </c>
      <c r="Q3543" s="564">
        <v>42130</v>
      </c>
      <c r="R3543" s="564"/>
      <c r="S3543" s="564" t="s">
        <v>31858</v>
      </c>
    </row>
    <row r="3544" spans="1:19" x14ac:dyDescent="0.35">
      <c r="A3544" s="559">
        <v>3928</v>
      </c>
      <c r="B3544" s="563" t="s">
        <v>484</v>
      </c>
      <c r="C3544" s="563" t="s">
        <v>2950</v>
      </c>
      <c r="D3544" s="563" t="s">
        <v>2382</v>
      </c>
      <c r="E3544" s="563" t="s">
        <v>2379</v>
      </c>
      <c r="F3544" s="563" t="s">
        <v>2380</v>
      </c>
      <c r="G3544" s="563" t="s">
        <v>2381</v>
      </c>
      <c r="H3544" s="563" t="s">
        <v>1084</v>
      </c>
      <c r="I3544" s="563" t="s">
        <v>26690</v>
      </c>
      <c r="J3544" s="563" t="s">
        <v>24001</v>
      </c>
      <c r="K3544" s="563" t="s">
        <v>24001</v>
      </c>
      <c r="L3544" s="563" t="s">
        <v>24001</v>
      </c>
      <c r="M3544" s="563" t="s">
        <v>24001</v>
      </c>
      <c r="N3544" s="563" t="s">
        <v>24001</v>
      </c>
      <c r="O3544" s="564" t="s">
        <v>24001</v>
      </c>
      <c r="P3544" s="564" t="s">
        <v>24001</v>
      </c>
      <c r="Q3544" s="564">
        <v>33148</v>
      </c>
      <c r="R3544" s="564"/>
      <c r="S3544" s="564" t="s">
        <v>31859</v>
      </c>
    </row>
    <row r="3545" spans="1:19" x14ac:dyDescent="0.35">
      <c r="A3545" s="559">
        <v>3929</v>
      </c>
      <c r="B3545" s="563" t="s">
        <v>484</v>
      </c>
      <c r="C3545" s="563" t="s">
        <v>2950</v>
      </c>
      <c r="D3545" s="563" t="s">
        <v>2386</v>
      </c>
      <c r="E3545" s="563" t="s">
        <v>2383</v>
      </c>
      <c r="F3545" s="563" t="s">
        <v>2384</v>
      </c>
      <c r="G3545" s="563" t="s">
        <v>2381</v>
      </c>
      <c r="H3545" s="563" t="s">
        <v>2385</v>
      </c>
      <c r="I3545" s="563" t="s">
        <v>26690</v>
      </c>
      <c r="J3545" s="563" t="s">
        <v>24001</v>
      </c>
      <c r="K3545" s="563" t="s">
        <v>24001</v>
      </c>
      <c r="L3545" s="563" t="s">
        <v>24001</v>
      </c>
      <c r="M3545" s="563" t="s">
        <v>24001</v>
      </c>
      <c r="N3545" s="563" t="s">
        <v>24001</v>
      </c>
      <c r="O3545" s="564" t="s">
        <v>24001</v>
      </c>
      <c r="P3545" s="564" t="s">
        <v>24001</v>
      </c>
      <c r="Q3545" s="564">
        <v>33148</v>
      </c>
      <c r="R3545" s="564"/>
      <c r="S3545" s="564" t="s">
        <v>34376</v>
      </c>
    </row>
    <row r="3546" spans="1:19" x14ac:dyDescent="0.35">
      <c r="A3546" s="562">
        <v>3930</v>
      </c>
      <c r="B3546" s="563" t="s">
        <v>484</v>
      </c>
      <c r="C3546" s="563" t="s">
        <v>2950</v>
      </c>
      <c r="D3546" s="563" t="s">
        <v>2390</v>
      </c>
      <c r="E3546" s="563" t="s">
        <v>2387</v>
      </c>
      <c r="F3546" s="563" t="s">
        <v>2388</v>
      </c>
      <c r="G3546" s="563" t="s">
        <v>2381</v>
      </c>
      <c r="H3546" s="563" t="s">
        <v>2389</v>
      </c>
      <c r="I3546" s="563" t="s">
        <v>26690</v>
      </c>
      <c r="J3546" s="563" t="s">
        <v>24001</v>
      </c>
      <c r="K3546" s="563" t="s">
        <v>24001</v>
      </c>
      <c r="L3546" s="563" t="s">
        <v>24001</v>
      </c>
      <c r="M3546" s="563" t="s">
        <v>24001</v>
      </c>
      <c r="N3546" s="563" t="s">
        <v>24001</v>
      </c>
      <c r="O3546" s="564" t="s">
        <v>24001</v>
      </c>
      <c r="P3546" s="564" t="s">
        <v>24001</v>
      </c>
      <c r="Q3546" s="564">
        <v>33148</v>
      </c>
      <c r="R3546" s="564"/>
      <c r="S3546" s="564" t="s">
        <v>31860</v>
      </c>
    </row>
    <row r="3547" spans="1:19" x14ac:dyDescent="0.35">
      <c r="A3547" s="559">
        <v>3931</v>
      </c>
      <c r="B3547" s="563" t="s">
        <v>484</v>
      </c>
      <c r="C3547" s="563" t="s">
        <v>2950</v>
      </c>
      <c r="D3547" s="563" t="s">
        <v>2393</v>
      </c>
      <c r="E3547" s="563" t="s">
        <v>2391</v>
      </c>
      <c r="F3547" s="563" t="s">
        <v>2392</v>
      </c>
      <c r="G3547" s="563" t="s">
        <v>2381</v>
      </c>
      <c r="H3547" s="563" t="s">
        <v>1954</v>
      </c>
      <c r="I3547" s="563" t="s">
        <v>26690</v>
      </c>
      <c r="J3547" s="563" t="s">
        <v>24001</v>
      </c>
      <c r="K3547" s="563" t="s">
        <v>24001</v>
      </c>
      <c r="L3547" s="563" t="s">
        <v>24001</v>
      </c>
      <c r="M3547" s="563" t="s">
        <v>24001</v>
      </c>
      <c r="N3547" s="563" t="s">
        <v>24001</v>
      </c>
      <c r="O3547" s="564" t="s">
        <v>24001</v>
      </c>
      <c r="P3547" s="564" t="s">
        <v>24001</v>
      </c>
      <c r="Q3547" s="564">
        <v>33148</v>
      </c>
      <c r="R3547" s="564"/>
      <c r="S3547" s="564" t="s">
        <v>31861</v>
      </c>
    </row>
    <row r="3548" spans="1:19" x14ac:dyDescent="0.35">
      <c r="A3548" s="559">
        <v>3932</v>
      </c>
      <c r="B3548" s="563" t="s">
        <v>484</v>
      </c>
      <c r="C3548" s="563" t="s">
        <v>2950</v>
      </c>
      <c r="D3548" s="563" t="s">
        <v>2397</v>
      </c>
      <c r="E3548" s="563" t="s">
        <v>2394</v>
      </c>
      <c r="F3548" s="563" t="s">
        <v>2395</v>
      </c>
      <c r="G3548" s="563" t="s">
        <v>2381</v>
      </c>
      <c r="H3548" s="563" t="s">
        <v>2396</v>
      </c>
      <c r="I3548" s="563" t="s">
        <v>26690</v>
      </c>
      <c r="J3548" s="563" t="s">
        <v>24001</v>
      </c>
      <c r="K3548" s="563" t="s">
        <v>24001</v>
      </c>
      <c r="L3548" s="563" t="s">
        <v>24001</v>
      </c>
      <c r="M3548" s="563" t="s">
        <v>24001</v>
      </c>
      <c r="N3548" s="563" t="s">
        <v>24001</v>
      </c>
      <c r="O3548" s="564" t="s">
        <v>24001</v>
      </c>
      <c r="P3548" s="564" t="s">
        <v>24001</v>
      </c>
      <c r="Q3548" s="564">
        <v>33148</v>
      </c>
      <c r="R3548" s="564"/>
      <c r="S3548" s="564" t="s">
        <v>31862</v>
      </c>
    </row>
    <row r="3549" spans="1:19" x14ac:dyDescent="0.35">
      <c r="A3549" s="562">
        <v>3933</v>
      </c>
      <c r="B3549" s="563" t="s">
        <v>484</v>
      </c>
      <c r="C3549" s="563" t="s">
        <v>2950</v>
      </c>
      <c r="D3549" s="563" t="s">
        <v>2401</v>
      </c>
      <c r="E3549" s="563" t="s">
        <v>2398</v>
      </c>
      <c r="F3549" s="563" t="s">
        <v>2399</v>
      </c>
      <c r="G3549" s="563" t="s">
        <v>2381</v>
      </c>
      <c r="H3549" s="563" t="s">
        <v>2400</v>
      </c>
      <c r="I3549" s="563" t="s">
        <v>26690</v>
      </c>
      <c r="J3549" s="563" t="s">
        <v>24001</v>
      </c>
      <c r="K3549" s="563" t="s">
        <v>24001</v>
      </c>
      <c r="L3549" s="563" t="s">
        <v>24001</v>
      </c>
      <c r="M3549" s="563" t="s">
        <v>24001</v>
      </c>
      <c r="N3549" s="563" t="s">
        <v>24001</v>
      </c>
      <c r="O3549" s="564" t="s">
        <v>24001</v>
      </c>
      <c r="P3549" s="564" t="s">
        <v>24001</v>
      </c>
      <c r="Q3549" s="564">
        <v>33148</v>
      </c>
      <c r="R3549" s="564"/>
      <c r="S3549" s="564" t="s">
        <v>31863</v>
      </c>
    </row>
    <row r="3550" spans="1:19" x14ac:dyDescent="0.35">
      <c r="A3550" s="559">
        <v>3934</v>
      </c>
      <c r="B3550" s="563" t="s">
        <v>484</v>
      </c>
      <c r="C3550" s="563" t="s">
        <v>2950</v>
      </c>
      <c r="D3550" s="563" t="s">
        <v>2405</v>
      </c>
      <c r="E3550" s="563" t="s">
        <v>2402</v>
      </c>
      <c r="F3550" s="563" t="s">
        <v>2403</v>
      </c>
      <c r="G3550" s="563" t="s">
        <v>2381</v>
      </c>
      <c r="H3550" s="563" t="s">
        <v>2404</v>
      </c>
      <c r="I3550" s="563" t="s">
        <v>26690</v>
      </c>
      <c r="J3550" s="563" t="s">
        <v>24001</v>
      </c>
      <c r="K3550" s="563" t="s">
        <v>24001</v>
      </c>
      <c r="L3550" s="563" t="s">
        <v>24001</v>
      </c>
      <c r="M3550" s="563" t="s">
        <v>24001</v>
      </c>
      <c r="N3550" s="563" t="s">
        <v>24001</v>
      </c>
      <c r="O3550" s="564" t="s">
        <v>24001</v>
      </c>
      <c r="P3550" s="564" t="s">
        <v>24001</v>
      </c>
      <c r="Q3550" s="564">
        <v>33148</v>
      </c>
      <c r="R3550" s="564"/>
      <c r="S3550" s="564" t="s">
        <v>31864</v>
      </c>
    </row>
    <row r="3551" spans="1:19" x14ac:dyDescent="0.35">
      <c r="A3551" s="559">
        <v>3935</v>
      </c>
      <c r="B3551" s="563" t="s">
        <v>484</v>
      </c>
      <c r="C3551" s="563" t="s">
        <v>2950</v>
      </c>
      <c r="D3551" s="563" t="s">
        <v>2408</v>
      </c>
      <c r="E3551" s="563" t="s">
        <v>2406</v>
      </c>
      <c r="F3551" s="563" t="s">
        <v>2407</v>
      </c>
      <c r="G3551" s="563" t="s">
        <v>2381</v>
      </c>
      <c r="H3551" s="563" t="s">
        <v>1648</v>
      </c>
      <c r="I3551" s="563" t="s">
        <v>26690</v>
      </c>
      <c r="J3551" s="563" t="s">
        <v>24001</v>
      </c>
      <c r="K3551" s="563" t="s">
        <v>24001</v>
      </c>
      <c r="L3551" s="563" t="s">
        <v>24001</v>
      </c>
      <c r="M3551" s="563" t="s">
        <v>24001</v>
      </c>
      <c r="N3551" s="563" t="s">
        <v>24001</v>
      </c>
      <c r="O3551" s="564" t="s">
        <v>24001</v>
      </c>
      <c r="P3551" s="564" t="s">
        <v>24001</v>
      </c>
      <c r="Q3551" s="564">
        <v>33148</v>
      </c>
      <c r="R3551" s="564"/>
      <c r="S3551" s="564" t="s">
        <v>31865</v>
      </c>
    </row>
    <row r="3552" spans="1:19" x14ac:dyDescent="0.35">
      <c r="A3552" s="562">
        <v>3936</v>
      </c>
      <c r="B3552" s="563" t="s">
        <v>484</v>
      </c>
      <c r="C3552" s="563" t="s">
        <v>2950</v>
      </c>
      <c r="D3552" s="563" t="s">
        <v>2412</v>
      </c>
      <c r="E3552" s="563" t="s">
        <v>2409</v>
      </c>
      <c r="F3552" s="563" t="s">
        <v>2410</v>
      </c>
      <c r="G3552" s="563" t="s">
        <v>2381</v>
      </c>
      <c r="H3552" s="563" t="s">
        <v>2411</v>
      </c>
      <c r="I3552" s="563" t="s">
        <v>26690</v>
      </c>
      <c r="J3552" s="563" t="s">
        <v>24001</v>
      </c>
      <c r="K3552" s="563" t="s">
        <v>24001</v>
      </c>
      <c r="L3552" s="563" t="s">
        <v>24001</v>
      </c>
      <c r="M3552" s="563" t="s">
        <v>24001</v>
      </c>
      <c r="N3552" s="563" t="s">
        <v>24001</v>
      </c>
      <c r="O3552" s="564" t="s">
        <v>24001</v>
      </c>
      <c r="P3552" s="564" t="s">
        <v>24001</v>
      </c>
      <c r="Q3552" s="564">
        <v>33148</v>
      </c>
      <c r="R3552" s="564"/>
      <c r="S3552" s="564" t="s">
        <v>31866</v>
      </c>
    </row>
    <row r="3553" spans="1:19" x14ac:dyDescent="0.35">
      <c r="A3553" s="559">
        <v>3937</v>
      </c>
      <c r="B3553" s="563" t="s">
        <v>484</v>
      </c>
      <c r="C3553" s="563" t="s">
        <v>2950</v>
      </c>
      <c r="D3553" s="563" t="s">
        <v>2416</v>
      </c>
      <c r="E3553" s="563" t="s">
        <v>2413</v>
      </c>
      <c r="F3553" s="563" t="s">
        <v>2414</v>
      </c>
      <c r="G3553" s="563" t="s">
        <v>2381</v>
      </c>
      <c r="H3553" s="563" t="s">
        <v>2415</v>
      </c>
      <c r="I3553" s="563" t="s">
        <v>26690</v>
      </c>
      <c r="J3553" s="563" t="s">
        <v>24001</v>
      </c>
      <c r="K3553" s="563" t="s">
        <v>50</v>
      </c>
      <c r="L3553" s="563" t="s">
        <v>27600</v>
      </c>
      <c r="M3553" s="563" t="s">
        <v>24001</v>
      </c>
      <c r="N3553" s="563" t="s">
        <v>24001</v>
      </c>
      <c r="O3553" s="564" t="s">
        <v>24001</v>
      </c>
      <c r="P3553" s="564" t="s">
        <v>24001</v>
      </c>
      <c r="Q3553" s="564">
        <v>33148</v>
      </c>
      <c r="R3553" s="564"/>
      <c r="S3553" s="564" t="s">
        <v>31867</v>
      </c>
    </row>
    <row r="3554" spans="1:19" x14ac:dyDescent="0.35">
      <c r="A3554" s="559">
        <v>3938</v>
      </c>
      <c r="B3554" s="563" t="s">
        <v>484</v>
      </c>
      <c r="C3554" s="563" t="s">
        <v>2950</v>
      </c>
      <c r="D3554" s="563" t="s">
        <v>2420</v>
      </c>
      <c r="E3554" s="563" t="s">
        <v>2417</v>
      </c>
      <c r="F3554" s="563" t="s">
        <v>2418</v>
      </c>
      <c r="G3554" s="563" t="s">
        <v>2381</v>
      </c>
      <c r="H3554" s="563" t="s">
        <v>2419</v>
      </c>
      <c r="I3554" s="563" t="s">
        <v>26690</v>
      </c>
      <c r="J3554" s="563" t="s">
        <v>24001</v>
      </c>
      <c r="K3554" s="563" t="s">
        <v>24001</v>
      </c>
      <c r="L3554" s="563" t="s">
        <v>24001</v>
      </c>
      <c r="M3554" s="563" t="s">
        <v>24001</v>
      </c>
      <c r="N3554" s="563" t="s">
        <v>24001</v>
      </c>
      <c r="O3554" s="564" t="s">
        <v>24001</v>
      </c>
      <c r="P3554" s="564" t="s">
        <v>24001</v>
      </c>
      <c r="Q3554" s="564">
        <v>33148</v>
      </c>
      <c r="R3554" s="564"/>
      <c r="S3554" s="564" t="s">
        <v>31868</v>
      </c>
    </row>
    <row r="3555" spans="1:19" x14ac:dyDescent="0.35">
      <c r="A3555" s="562">
        <v>3939</v>
      </c>
      <c r="B3555" s="563" t="s">
        <v>484</v>
      </c>
      <c r="C3555" s="563" t="s">
        <v>2950</v>
      </c>
      <c r="D3555" s="563" t="s">
        <v>2424</v>
      </c>
      <c r="E3555" s="563" t="s">
        <v>2421</v>
      </c>
      <c r="F3555" s="563" t="s">
        <v>2422</v>
      </c>
      <c r="G3555" s="563" t="s">
        <v>2381</v>
      </c>
      <c r="H3555" s="563" t="s">
        <v>2423</v>
      </c>
      <c r="I3555" s="563" t="s">
        <v>26690</v>
      </c>
      <c r="J3555" s="563" t="s">
        <v>24001</v>
      </c>
      <c r="K3555" s="563" t="s">
        <v>24001</v>
      </c>
      <c r="L3555" s="563" t="s">
        <v>24001</v>
      </c>
      <c r="M3555" s="563" t="s">
        <v>24001</v>
      </c>
      <c r="N3555" s="563" t="s">
        <v>24001</v>
      </c>
      <c r="O3555" s="564" t="s">
        <v>24001</v>
      </c>
      <c r="P3555" s="564" t="s">
        <v>24001</v>
      </c>
      <c r="Q3555" s="564">
        <v>33148</v>
      </c>
      <c r="R3555" s="564"/>
      <c r="S3555" s="564" t="s">
        <v>31869</v>
      </c>
    </row>
    <row r="3556" spans="1:19" x14ac:dyDescent="0.35">
      <c r="A3556" s="559">
        <v>3940</v>
      </c>
      <c r="B3556" s="563" t="s">
        <v>484</v>
      </c>
      <c r="C3556" s="563" t="s">
        <v>2950</v>
      </c>
      <c r="D3556" s="563" t="s">
        <v>2428</v>
      </c>
      <c r="E3556" s="563" t="s">
        <v>2425</v>
      </c>
      <c r="F3556" s="563" t="s">
        <v>2426</v>
      </c>
      <c r="G3556" s="563" t="s">
        <v>2381</v>
      </c>
      <c r="H3556" s="563" t="s">
        <v>2427</v>
      </c>
      <c r="I3556" s="563" t="s">
        <v>26690</v>
      </c>
      <c r="J3556" s="563" t="s">
        <v>24001</v>
      </c>
      <c r="K3556" s="563" t="s">
        <v>24001</v>
      </c>
      <c r="L3556" s="563" t="s">
        <v>24001</v>
      </c>
      <c r="M3556" s="563" t="s">
        <v>24001</v>
      </c>
      <c r="N3556" s="563" t="s">
        <v>24001</v>
      </c>
      <c r="O3556" s="564" t="s">
        <v>24001</v>
      </c>
      <c r="P3556" s="564" t="s">
        <v>24001</v>
      </c>
      <c r="Q3556" s="564">
        <v>33148</v>
      </c>
      <c r="R3556" s="564"/>
      <c r="S3556" s="564" t="s">
        <v>31870</v>
      </c>
    </row>
    <row r="3557" spans="1:19" x14ac:dyDescent="0.35">
      <c r="A3557" s="559">
        <v>3941</v>
      </c>
      <c r="B3557" s="563" t="s">
        <v>484</v>
      </c>
      <c r="C3557" s="563" t="s">
        <v>2950</v>
      </c>
      <c r="D3557" s="563" t="s">
        <v>2431</v>
      </c>
      <c r="E3557" s="563" t="s">
        <v>24001</v>
      </c>
      <c r="F3557" s="563" t="s">
        <v>2429</v>
      </c>
      <c r="G3557" s="563" t="s">
        <v>2381</v>
      </c>
      <c r="H3557" s="563" t="s">
        <v>2430</v>
      </c>
      <c r="I3557" s="563" t="s">
        <v>26690</v>
      </c>
      <c r="J3557" s="563" t="s">
        <v>24001</v>
      </c>
      <c r="K3557" s="563" t="s">
        <v>24001</v>
      </c>
      <c r="L3557" s="563" t="s">
        <v>24001</v>
      </c>
      <c r="M3557" s="563" t="s">
        <v>24001</v>
      </c>
      <c r="N3557" s="563" t="s">
        <v>24001</v>
      </c>
      <c r="O3557" s="564" t="s">
        <v>24001</v>
      </c>
      <c r="P3557" s="564" t="s">
        <v>24001</v>
      </c>
      <c r="Q3557" s="564">
        <v>41095</v>
      </c>
      <c r="R3557" s="564"/>
      <c r="S3557" s="564" t="s">
        <v>2431</v>
      </c>
    </row>
    <row r="3558" spans="1:19" x14ac:dyDescent="0.35">
      <c r="A3558" s="562">
        <v>3942</v>
      </c>
      <c r="B3558" s="563" t="s">
        <v>484</v>
      </c>
      <c r="C3558" s="563" t="s">
        <v>2950</v>
      </c>
      <c r="D3558" s="563" t="s">
        <v>2435</v>
      </c>
      <c r="E3558" s="563" t="s">
        <v>2432</v>
      </c>
      <c r="F3558" s="563" t="s">
        <v>2433</v>
      </c>
      <c r="G3558" s="563" t="s">
        <v>2381</v>
      </c>
      <c r="H3558" s="563" t="s">
        <v>2434</v>
      </c>
      <c r="I3558" s="563" t="s">
        <v>26690</v>
      </c>
      <c r="J3558" s="563" t="s">
        <v>24001</v>
      </c>
      <c r="K3558" s="563" t="s">
        <v>154</v>
      </c>
      <c r="L3558" s="563" t="s">
        <v>27591</v>
      </c>
      <c r="M3558" s="563" t="s">
        <v>24001</v>
      </c>
      <c r="N3558" s="563" t="s">
        <v>24001</v>
      </c>
      <c r="O3558" s="564" t="s">
        <v>24001</v>
      </c>
      <c r="P3558" s="564" t="s">
        <v>24001</v>
      </c>
      <c r="Q3558" s="564">
        <v>33148</v>
      </c>
      <c r="R3558" s="564"/>
      <c r="S3558" s="564" t="s">
        <v>31871</v>
      </c>
    </row>
    <row r="3559" spans="1:19" x14ac:dyDescent="0.35">
      <c r="A3559" s="559">
        <v>3943</v>
      </c>
      <c r="B3559" s="563" t="s">
        <v>484</v>
      </c>
      <c r="C3559" s="563" t="s">
        <v>2950</v>
      </c>
      <c r="D3559" s="563" t="s">
        <v>2439</v>
      </c>
      <c r="E3559" s="563" t="s">
        <v>2436</v>
      </c>
      <c r="F3559" s="563" t="s">
        <v>2437</v>
      </c>
      <c r="G3559" s="563" t="s">
        <v>2381</v>
      </c>
      <c r="H3559" s="563" t="s">
        <v>2438</v>
      </c>
      <c r="I3559" s="563" t="s">
        <v>26690</v>
      </c>
      <c r="J3559" s="563" t="s">
        <v>24001</v>
      </c>
      <c r="K3559" s="563" t="s">
        <v>24001</v>
      </c>
      <c r="L3559" s="563" t="s">
        <v>24001</v>
      </c>
      <c r="M3559" s="563" t="s">
        <v>24001</v>
      </c>
      <c r="N3559" s="563" t="s">
        <v>24001</v>
      </c>
      <c r="O3559" s="564" t="s">
        <v>24001</v>
      </c>
      <c r="P3559" s="564" t="s">
        <v>24001</v>
      </c>
      <c r="Q3559" s="564">
        <v>33148</v>
      </c>
      <c r="R3559" s="564"/>
      <c r="S3559" s="564" t="s">
        <v>31872</v>
      </c>
    </row>
    <row r="3560" spans="1:19" x14ac:dyDescent="0.35">
      <c r="A3560" s="559">
        <v>3944</v>
      </c>
      <c r="B3560" s="563" t="s">
        <v>484</v>
      </c>
      <c r="C3560" s="563" t="s">
        <v>2950</v>
      </c>
      <c r="D3560" s="563" t="s">
        <v>2442</v>
      </c>
      <c r="E3560" s="563" t="s">
        <v>2436</v>
      </c>
      <c r="F3560" s="563" t="s">
        <v>2440</v>
      </c>
      <c r="G3560" s="563" t="s">
        <v>2381</v>
      </c>
      <c r="H3560" s="563" t="s">
        <v>2441</v>
      </c>
      <c r="I3560" s="563" t="s">
        <v>26690</v>
      </c>
      <c r="J3560" s="563" t="s">
        <v>24001</v>
      </c>
      <c r="K3560" s="563" t="s">
        <v>24001</v>
      </c>
      <c r="L3560" s="563" t="s">
        <v>24001</v>
      </c>
      <c r="M3560" s="563" t="s">
        <v>24001</v>
      </c>
      <c r="N3560" s="563" t="s">
        <v>24001</v>
      </c>
      <c r="O3560" s="564" t="s">
        <v>24001</v>
      </c>
      <c r="P3560" s="564" t="s">
        <v>24001</v>
      </c>
      <c r="Q3560" s="564">
        <v>33647</v>
      </c>
      <c r="R3560" s="564"/>
      <c r="S3560" s="564" t="s">
        <v>2442</v>
      </c>
    </row>
    <row r="3561" spans="1:19" x14ac:dyDescent="0.35">
      <c r="A3561" s="562">
        <v>3945</v>
      </c>
      <c r="B3561" s="563" t="s">
        <v>484</v>
      </c>
      <c r="C3561" s="563" t="s">
        <v>2950</v>
      </c>
      <c r="D3561" s="563" t="s">
        <v>2446</v>
      </c>
      <c r="E3561" s="563" t="s">
        <v>2443</v>
      </c>
      <c r="F3561" s="563" t="s">
        <v>2444</v>
      </c>
      <c r="G3561" s="563" t="s">
        <v>2381</v>
      </c>
      <c r="H3561" s="563" t="s">
        <v>2445</v>
      </c>
      <c r="I3561" s="563" t="s">
        <v>26690</v>
      </c>
      <c r="J3561" s="563" t="s">
        <v>24001</v>
      </c>
      <c r="K3561" s="563" t="s">
        <v>24001</v>
      </c>
      <c r="L3561" s="563" t="s">
        <v>24001</v>
      </c>
      <c r="M3561" s="563" t="s">
        <v>24001</v>
      </c>
      <c r="N3561" s="563" t="s">
        <v>24001</v>
      </c>
      <c r="O3561" s="564" t="s">
        <v>24001</v>
      </c>
      <c r="P3561" s="564" t="s">
        <v>24001</v>
      </c>
      <c r="Q3561" s="564">
        <v>33148</v>
      </c>
      <c r="R3561" s="564"/>
      <c r="S3561" s="564" t="s">
        <v>31873</v>
      </c>
    </row>
    <row r="3562" spans="1:19" x14ac:dyDescent="0.35">
      <c r="A3562" s="559">
        <v>3946</v>
      </c>
      <c r="B3562" s="563" t="s">
        <v>484</v>
      </c>
      <c r="C3562" s="563" t="s">
        <v>2950</v>
      </c>
      <c r="D3562" s="563" t="s">
        <v>2449</v>
      </c>
      <c r="E3562" s="563" t="s">
        <v>2421</v>
      </c>
      <c r="F3562" s="563" t="s">
        <v>2447</v>
      </c>
      <c r="G3562" s="563" t="s">
        <v>2381</v>
      </c>
      <c r="H3562" s="563" t="s">
        <v>2448</v>
      </c>
      <c r="I3562" s="563" t="s">
        <v>26690</v>
      </c>
      <c r="J3562" s="563" t="s">
        <v>24001</v>
      </c>
      <c r="K3562" s="563" t="s">
        <v>24001</v>
      </c>
      <c r="L3562" s="563" t="s">
        <v>24001</v>
      </c>
      <c r="M3562" s="563" t="s">
        <v>24001</v>
      </c>
      <c r="N3562" s="563" t="s">
        <v>24001</v>
      </c>
      <c r="O3562" s="564" t="s">
        <v>24001</v>
      </c>
      <c r="P3562" s="564" t="s">
        <v>24001</v>
      </c>
      <c r="Q3562" s="564">
        <v>33148</v>
      </c>
      <c r="R3562" s="564"/>
      <c r="S3562" s="564" t="s">
        <v>31874</v>
      </c>
    </row>
    <row r="3563" spans="1:19" x14ac:dyDescent="0.35">
      <c r="A3563" s="559">
        <v>3947</v>
      </c>
      <c r="B3563" s="563" t="s">
        <v>484</v>
      </c>
      <c r="C3563" s="563" t="s">
        <v>2950</v>
      </c>
      <c r="D3563" s="563" t="s">
        <v>2453</v>
      </c>
      <c r="E3563" s="563" t="s">
        <v>2450</v>
      </c>
      <c r="F3563" s="563" t="s">
        <v>2451</v>
      </c>
      <c r="G3563" s="563" t="s">
        <v>2381</v>
      </c>
      <c r="H3563" s="563" t="s">
        <v>2452</v>
      </c>
      <c r="I3563" s="563" t="s">
        <v>26690</v>
      </c>
      <c r="J3563" s="563" t="s">
        <v>24001</v>
      </c>
      <c r="K3563" s="563" t="s">
        <v>24001</v>
      </c>
      <c r="L3563" s="563" t="s">
        <v>24001</v>
      </c>
      <c r="M3563" s="563" t="s">
        <v>24001</v>
      </c>
      <c r="N3563" s="563" t="s">
        <v>24001</v>
      </c>
      <c r="O3563" s="564" t="s">
        <v>24001</v>
      </c>
      <c r="P3563" s="564" t="s">
        <v>24001</v>
      </c>
      <c r="Q3563" s="564">
        <v>33148</v>
      </c>
      <c r="R3563" s="564"/>
      <c r="S3563" s="564" t="s">
        <v>31875</v>
      </c>
    </row>
    <row r="3564" spans="1:19" x14ac:dyDescent="0.35">
      <c r="A3564" s="562">
        <v>3948</v>
      </c>
      <c r="B3564" s="563" t="s">
        <v>484</v>
      </c>
      <c r="C3564" s="563" t="s">
        <v>2950</v>
      </c>
      <c r="D3564" s="563" t="s">
        <v>2456</v>
      </c>
      <c r="E3564" s="563" t="s">
        <v>2454</v>
      </c>
      <c r="F3564" s="563" t="s">
        <v>2455</v>
      </c>
      <c r="G3564" s="563" t="s">
        <v>2381</v>
      </c>
      <c r="H3564" s="563" t="s">
        <v>497</v>
      </c>
      <c r="I3564" s="563" t="s">
        <v>26690</v>
      </c>
      <c r="J3564" s="563" t="s">
        <v>24001</v>
      </c>
      <c r="K3564" s="563" t="s">
        <v>24001</v>
      </c>
      <c r="L3564" s="563" t="s">
        <v>24001</v>
      </c>
      <c r="M3564" s="563" t="s">
        <v>24001</v>
      </c>
      <c r="N3564" s="563" t="s">
        <v>24001</v>
      </c>
      <c r="O3564" s="564" t="s">
        <v>24001</v>
      </c>
      <c r="P3564" s="564" t="s">
        <v>24001</v>
      </c>
      <c r="Q3564" s="564">
        <v>33148</v>
      </c>
      <c r="R3564" s="564"/>
      <c r="S3564" s="564" t="s">
        <v>31876</v>
      </c>
    </row>
    <row r="3565" spans="1:19" x14ac:dyDescent="0.35">
      <c r="A3565" s="559">
        <v>3949</v>
      </c>
      <c r="B3565" s="563" t="s">
        <v>484</v>
      </c>
      <c r="C3565" s="563" t="s">
        <v>2950</v>
      </c>
      <c r="D3565" s="563" t="s">
        <v>2459</v>
      </c>
      <c r="E3565" s="563" t="s">
        <v>2457</v>
      </c>
      <c r="F3565" s="563" t="s">
        <v>2458</v>
      </c>
      <c r="G3565" s="563" t="s">
        <v>2381</v>
      </c>
      <c r="H3565" s="563" t="s">
        <v>2309</v>
      </c>
      <c r="I3565" s="563" t="s">
        <v>26690</v>
      </c>
      <c r="J3565" s="563" t="s">
        <v>24001</v>
      </c>
      <c r="K3565" s="563" t="s">
        <v>62</v>
      </c>
      <c r="L3565" s="563" t="s">
        <v>27598</v>
      </c>
      <c r="M3565" s="563" t="s">
        <v>24001</v>
      </c>
      <c r="N3565" s="563" t="s">
        <v>2460</v>
      </c>
      <c r="O3565" s="564" t="s">
        <v>24001</v>
      </c>
      <c r="P3565" s="564" t="s">
        <v>24001</v>
      </c>
      <c r="Q3565" s="564">
        <v>33148</v>
      </c>
      <c r="R3565" s="564"/>
      <c r="S3565" s="564" t="s">
        <v>31877</v>
      </c>
    </row>
    <row r="3566" spans="1:19" x14ac:dyDescent="0.35">
      <c r="A3566" s="559">
        <v>3950</v>
      </c>
      <c r="B3566" s="563" t="s">
        <v>484</v>
      </c>
      <c r="C3566" s="563" t="s">
        <v>2950</v>
      </c>
      <c r="D3566" s="563" t="s">
        <v>2464</v>
      </c>
      <c r="E3566" s="563" t="s">
        <v>2461</v>
      </c>
      <c r="F3566" s="563" t="s">
        <v>2462</v>
      </c>
      <c r="G3566" s="563" t="s">
        <v>2381</v>
      </c>
      <c r="H3566" s="563" t="s">
        <v>2463</v>
      </c>
      <c r="I3566" s="563" t="s">
        <v>26690</v>
      </c>
      <c r="J3566" s="563" t="s">
        <v>24001</v>
      </c>
      <c r="K3566" s="563" t="s">
        <v>24001</v>
      </c>
      <c r="L3566" s="563" t="s">
        <v>24001</v>
      </c>
      <c r="M3566" s="563" t="s">
        <v>24001</v>
      </c>
      <c r="N3566" s="563" t="s">
        <v>24001</v>
      </c>
      <c r="O3566" s="564" t="s">
        <v>24001</v>
      </c>
      <c r="P3566" s="564" t="s">
        <v>24001</v>
      </c>
      <c r="Q3566" s="564">
        <v>33148</v>
      </c>
      <c r="R3566" s="564"/>
      <c r="S3566" s="564" t="s">
        <v>31878</v>
      </c>
    </row>
    <row r="3567" spans="1:19" x14ac:dyDescent="0.35">
      <c r="A3567" s="562">
        <v>3951</v>
      </c>
      <c r="B3567" s="563" t="s">
        <v>484</v>
      </c>
      <c r="C3567" s="563" t="s">
        <v>2950</v>
      </c>
      <c r="D3567" s="563" t="s">
        <v>2468</v>
      </c>
      <c r="E3567" s="563" t="s">
        <v>2465</v>
      </c>
      <c r="F3567" s="563" t="s">
        <v>2466</v>
      </c>
      <c r="G3567" s="563" t="s">
        <v>2381</v>
      </c>
      <c r="H3567" s="563" t="s">
        <v>2467</v>
      </c>
      <c r="I3567" s="563" t="s">
        <v>26690</v>
      </c>
      <c r="J3567" s="563" t="s">
        <v>24001</v>
      </c>
      <c r="K3567" s="563" t="s">
        <v>24001</v>
      </c>
      <c r="L3567" s="563" t="s">
        <v>24001</v>
      </c>
      <c r="M3567" s="563" t="s">
        <v>24001</v>
      </c>
      <c r="N3567" s="563" t="s">
        <v>24001</v>
      </c>
      <c r="O3567" s="564" t="s">
        <v>24001</v>
      </c>
      <c r="P3567" s="564" t="s">
        <v>24001</v>
      </c>
      <c r="Q3567" s="564">
        <v>33148</v>
      </c>
      <c r="R3567" s="564"/>
      <c r="S3567" s="564" t="s">
        <v>31879</v>
      </c>
    </row>
    <row r="3568" spans="1:19" x14ac:dyDescent="0.35">
      <c r="A3568" s="559">
        <v>3952</v>
      </c>
      <c r="B3568" s="563" t="s">
        <v>484</v>
      </c>
      <c r="C3568" s="563" t="s">
        <v>2950</v>
      </c>
      <c r="D3568" s="563" t="s">
        <v>2471</v>
      </c>
      <c r="E3568" s="563" t="s">
        <v>24001</v>
      </c>
      <c r="F3568" s="563" t="s">
        <v>2469</v>
      </c>
      <c r="G3568" s="563" t="s">
        <v>2381</v>
      </c>
      <c r="H3568" s="563" t="s">
        <v>2470</v>
      </c>
      <c r="I3568" s="563" t="s">
        <v>26690</v>
      </c>
      <c r="J3568" s="563" t="s">
        <v>24001</v>
      </c>
      <c r="K3568" s="563" t="s">
        <v>24001</v>
      </c>
      <c r="L3568" s="563" t="s">
        <v>24001</v>
      </c>
      <c r="M3568" s="563" t="s">
        <v>24001</v>
      </c>
      <c r="N3568" s="563" t="s">
        <v>24001</v>
      </c>
      <c r="O3568" s="564" t="s">
        <v>24001</v>
      </c>
      <c r="P3568" s="564" t="s">
        <v>24001</v>
      </c>
      <c r="Q3568" s="564">
        <v>33148</v>
      </c>
      <c r="R3568" s="564"/>
      <c r="S3568" s="564" t="s">
        <v>31880</v>
      </c>
    </row>
    <row r="3569" spans="1:19" x14ac:dyDescent="0.35">
      <c r="A3569" s="559">
        <v>3953</v>
      </c>
      <c r="B3569" s="563" t="s">
        <v>484</v>
      </c>
      <c r="C3569" s="563" t="s">
        <v>2950</v>
      </c>
      <c r="D3569" s="563" t="s">
        <v>2475</v>
      </c>
      <c r="E3569" s="563" t="s">
        <v>2472</v>
      </c>
      <c r="F3569" s="563" t="s">
        <v>2473</v>
      </c>
      <c r="G3569" s="563" t="s">
        <v>2381</v>
      </c>
      <c r="H3569" s="563" t="s">
        <v>2474</v>
      </c>
      <c r="I3569" s="563" t="s">
        <v>26690</v>
      </c>
      <c r="J3569" s="563" t="s">
        <v>24001</v>
      </c>
      <c r="K3569" s="563" t="s">
        <v>62</v>
      </c>
      <c r="L3569" s="563" t="s">
        <v>24001</v>
      </c>
      <c r="M3569" s="563" t="s">
        <v>24001</v>
      </c>
      <c r="N3569" s="563" t="s">
        <v>24001</v>
      </c>
      <c r="O3569" s="564" t="s">
        <v>24001</v>
      </c>
      <c r="P3569" s="564" t="s">
        <v>24001</v>
      </c>
      <c r="Q3569" s="564">
        <v>33148</v>
      </c>
      <c r="R3569" s="564"/>
      <c r="S3569" s="564" t="s">
        <v>31881</v>
      </c>
    </row>
    <row r="3570" spans="1:19" x14ac:dyDescent="0.35">
      <c r="A3570" s="562">
        <v>3954</v>
      </c>
      <c r="B3570" s="563" t="s">
        <v>484</v>
      </c>
      <c r="C3570" s="563" t="s">
        <v>2950</v>
      </c>
      <c r="D3570" s="563" t="s">
        <v>2479</v>
      </c>
      <c r="E3570" s="563" t="s">
        <v>2476</v>
      </c>
      <c r="F3570" s="563" t="s">
        <v>2477</v>
      </c>
      <c r="G3570" s="563" t="s">
        <v>2381</v>
      </c>
      <c r="H3570" s="563" t="s">
        <v>2478</v>
      </c>
      <c r="I3570" s="563" t="s">
        <v>26690</v>
      </c>
      <c r="J3570" s="563" t="s">
        <v>24001</v>
      </c>
      <c r="K3570" s="563" t="s">
        <v>24001</v>
      </c>
      <c r="L3570" s="563" t="s">
        <v>24001</v>
      </c>
      <c r="M3570" s="563" t="s">
        <v>24001</v>
      </c>
      <c r="N3570" s="563" t="s">
        <v>24001</v>
      </c>
      <c r="O3570" s="564" t="s">
        <v>24001</v>
      </c>
      <c r="P3570" s="564" t="s">
        <v>24001</v>
      </c>
      <c r="Q3570" s="564">
        <v>33148</v>
      </c>
      <c r="R3570" s="564"/>
      <c r="S3570" s="564" t="s">
        <v>31882</v>
      </c>
    </row>
    <row r="3571" spans="1:19" x14ac:dyDescent="0.35">
      <c r="A3571" s="559">
        <v>3955</v>
      </c>
      <c r="B3571" s="563" t="s">
        <v>484</v>
      </c>
      <c r="C3571" s="563" t="s">
        <v>2950</v>
      </c>
      <c r="D3571" s="563" t="s">
        <v>2483</v>
      </c>
      <c r="E3571" s="563" t="s">
        <v>2480</v>
      </c>
      <c r="F3571" s="563" t="s">
        <v>2481</v>
      </c>
      <c r="G3571" s="563" t="s">
        <v>2381</v>
      </c>
      <c r="H3571" s="563" t="s">
        <v>2482</v>
      </c>
      <c r="I3571" s="563" t="s">
        <v>26690</v>
      </c>
      <c r="J3571" s="563" t="s">
        <v>24001</v>
      </c>
      <c r="K3571" s="563" t="s">
        <v>24001</v>
      </c>
      <c r="L3571" s="563" t="s">
        <v>24001</v>
      </c>
      <c r="M3571" s="563" t="s">
        <v>24001</v>
      </c>
      <c r="N3571" s="563" t="s">
        <v>24001</v>
      </c>
      <c r="O3571" s="564" t="s">
        <v>24001</v>
      </c>
      <c r="P3571" s="564" t="s">
        <v>24001</v>
      </c>
      <c r="Q3571" s="564">
        <v>33148</v>
      </c>
      <c r="R3571" s="564"/>
      <c r="S3571" s="564" t="s">
        <v>31883</v>
      </c>
    </row>
    <row r="3572" spans="1:19" x14ac:dyDescent="0.35">
      <c r="A3572" s="559">
        <v>3956</v>
      </c>
      <c r="B3572" s="563" t="s">
        <v>484</v>
      </c>
      <c r="C3572" s="563" t="s">
        <v>2950</v>
      </c>
      <c r="D3572" s="563" t="s">
        <v>2487</v>
      </c>
      <c r="E3572" s="563" t="s">
        <v>2484</v>
      </c>
      <c r="F3572" s="563" t="s">
        <v>2485</v>
      </c>
      <c r="G3572" s="563" t="s">
        <v>2381</v>
      </c>
      <c r="H3572" s="563" t="s">
        <v>2486</v>
      </c>
      <c r="I3572" s="563" t="s">
        <v>26690</v>
      </c>
      <c r="J3572" s="563" t="s">
        <v>24001</v>
      </c>
      <c r="K3572" s="563" t="s">
        <v>24001</v>
      </c>
      <c r="L3572" s="563" t="s">
        <v>24001</v>
      </c>
      <c r="M3572" s="563" t="s">
        <v>24001</v>
      </c>
      <c r="N3572" s="563" t="s">
        <v>24001</v>
      </c>
      <c r="O3572" s="564" t="s">
        <v>24001</v>
      </c>
      <c r="P3572" s="564" t="s">
        <v>24001</v>
      </c>
      <c r="Q3572" s="564">
        <v>33148</v>
      </c>
      <c r="R3572" s="564"/>
      <c r="S3572" s="564" t="s">
        <v>31884</v>
      </c>
    </row>
    <row r="3573" spans="1:19" x14ac:dyDescent="0.35">
      <c r="A3573" s="562">
        <v>3957</v>
      </c>
      <c r="B3573" s="563" t="s">
        <v>484</v>
      </c>
      <c r="C3573" s="563" t="s">
        <v>2950</v>
      </c>
      <c r="D3573" s="563" t="s">
        <v>2490</v>
      </c>
      <c r="E3573" s="563" t="s">
        <v>2488</v>
      </c>
      <c r="F3573" s="563" t="s">
        <v>2489</v>
      </c>
      <c r="G3573" s="563" t="s">
        <v>2381</v>
      </c>
      <c r="H3573" s="563" t="s">
        <v>430</v>
      </c>
      <c r="I3573" s="563" t="s">
        <v>26690</v>
      </c>
      <c r="J3573" s="563" t="s">
        <v>24001</v>
      </c>
      <c r="K3573" s="563" t="s">
        <v>24001</v>
      </c>
      <c r="L3573" s="563" t="s">
        <v>24001</v>
      </c>
      <c r="M3573" s="563" t="s">
        <v>24001</v>
      </c>
      <c r="N3573" s="563" t="s">
        <v>24001</v>
      </c>
      <c r="O3573" s="564" t="s">
        <v>24001</v>
      </c>
      <c r="P3573" s="564" t="s">
        <v>24001</v>
      </c>
      <c r="Q3573" s="564">
        <v>33148</v>
      </c>
      <c r="R3573" s="564"/>
      <c r="S3573" s="564" t="s">
        <v>31885</v>
      </c>
    </row>
    <row r="3574" spans="1:19" x14ac:dyDescent="0.35">
      <c r="A3574" s="559">
        <v>3958</v>
      </c>
      <c r="B3574" s="563" t="s">
        <v>484</v>
      </c>
      <c r="C3574" s="563" t="s">
        <v>2950</v>
      </c>
      <c r="D3574" s="563" t="s">
        <v>2494</v>
      </c>
      <c r="E3574" s="563" t="s">
        <v>2491</v>
      </c>
      <c r="F3574" s="563" t="s">
        <v>2492</v>
      </c>
      <c r="G3574" s="563" t="s">
        <v>2381</v>
      </c>
      <c r="H3574" s="563" t="s">
        <v>2493</v>
      </c>
      <c r="I3574" s="563" t="s">
        <v>26690</v>
      </c>
      <c r="J3574" s="563" t="s">
        <v>24001</v>
      </c>
      <c r="K3574" s="563" t="s">
        <v>62</v>
      </c>
      <c r="L3574" s="563" t="s">
        <v>27591</v>
      </c>
      <c r="M3574" s="563" t="s">
        <v>24001</v>
      </c>
      <c r="N3574" s="563" t="s">
        <v>24001</v>
      </c>
      <c r="O3574" s="564" t="s">
        <v>24001</v>
      </c>
      <c r="P3574" s="564" t="s">
        <v>24001</v>
      </c>
      <c r="Q3574" s="564">
        <v>33148</v>
      </c>
      <c r="R3574" s="564"/>
      <c r="S3574" s="564" t="s">
        <v>31886</v>
      </c>
    </row>
    <row r="3575" spans="1:19" x14ac:dyDescent="0.35">
      <c r="A3575" s="559">
        <v>3959</v>
      </c>
      <c r="B3575" s="563" t="s">
        <v>484</v>
      </c>
      <c r="C3575" s="563" t="s">
        <v>2950</v>
      </c>
      <c r="D3575" s="563" t="s">
        <v>2498</v>
      </c>
      <c r="E3575" s="563" t="s">
        <v>2495</v>
      </c>
      <c r="F3575" s="563" t="s">
        <v>2496</v>
      </c>
      <c r="G3575" s="563" t="s">
        <v>2381</v>
      </c>
      <c r="H3575" s="563" t="s">
        <v>2497</v>
      </c>
      <c r="I3575" s="563" t="s">
        <v>26690</v>
      </c>
      <c r="J3575" s="563" t="s">
        <v>24001</v>
      </c>
      <c r="K3575" s="563" t="s">
        <v>24001</v>
      </c>
      <c r="L3575" s="563" t="s">
        <v>24001</v>
      </c>
      <c r="M3575" s="563" t="s">
        <v>24001</v>
      </c>
      <c r="N3575" s="563" t="s">
        <v>24001</v>
      </c>
      <c r="O3575" s="564" t="s">
        <v>24001</v>
      </c>
      <c r="P3575" s="564" t="s">
        <v>24001</v>
      </c>
      <c r="Q3575" s="564">
        <v>33148</v>
      </c>
      <c r="R3575" s="564"/>
      <c r="S3575" s="564" t="s">
        <v>31887</v>
      </c>
    </row>
    <row r="3576" spans="1:19" x14ac:dyDescent="0.35">
      <c r="A3576" s="562">
        <v>3960</v>
      </c>
      <c r="B3576" s="563" t="s">
        <v>484</v>
      </c>
      <c r="C3576" s="563" t="s">
        <v>2950</v>
      </c>
      <c r="D3576" s="563" t="s">
        <v>2502</v>
      </c>
      <c r="E3576" s="563" t="s">
        <v>2499</v>
      </c>
      <c r="F3576" s="563" t="s">
        <v>2500</v>
      </c>
      <c r="G3576" s="563" t="s">
        <v>2381</v>
      </c>
      <c r="H3576" s="563" t="s">
        <v>2501</v>
      </c>
      <c r="I3576" s="563" t="s">
        <v>26690</v>
      </c>
      <c r="J3576" s="563" t="s">
        <v>24001</v>
      </c>
      <c r="K3576" s="563" t="s">
        <v>24001</v>
      </c>
      <c r="L3576" s="563" t="s">
        <v>24001</v>
      </c>
      <c r="M3576" s="563" t="s">
        <v>24001</v>
      </c>
      <c r="N3576" s="563" t="s">
        <v>24001</v>
      </c>
      <c r="O3576" s="564" t="s">
        <v>24001</v>
      </c>
      <c r="P3576" s="564" t="s">
        <v>24001</v>
      </c>
      <c r="Q3576" s="564">
        <v>33148</v>
      </c>
      <c r="R3576" s="564"/>
      <c r="S3576" s="564" t="s">
        <v>31888</v>
      </c>
    </row>
    <row r="3577" spans="1:19" x14ac:dyDescent="0.35">
      <c r="A3577" s="559">
        <v>3961</v>
      </c>
      <c r="B3577" s="563" t="s">
        <v>484</v>
      </c>
      <c r="C3577" s="563" t="s">
        <v>2950</v>
      </c>
      <c r="D3577" s="563" t="s">
        <v>2506</v>
      </c>
      <c r="E3577" s="563" t="s">
        <v>2503</v>
      </c>
      <c r="F3577" s="563" t="s">
        <v>2504</v>
      </c>
      <c r="G3577" s="563" t="s">
        <v>2381</v>
      </c>
      <c r="H3577" s="563" t="s">
        <v>2505</v>
      </c>
      <c r="I3577" s="563" t="s">
        <v>26690</v>
      </c>
      <c r="J3577" s="563" t="s">
        <v>24001</v>
      </c>
      <c r="K3577" s="563" t="s">
        <v>24001</v>
      </c>
      <c r="L3577" s="563" t="s">
        <v>24001</v>
      </c>
      <c r="M3577" s="563" t="s">
        <v>24001</v>
      </c>
      <c r="N3577" s="563" t="s">
        <v>24001</v>
      </c>
      <c r="O3577" s="564" t="s">
        <v>24001</v>
      </c>
      <c r="P3577" s="564" t="s">
        <v>24001</v>
      </c>
      <c r="Q3577" s="564">
        <v>33148</v>
      </c>
      <c r="R3577" s="564"/>
      <c r="S3577" s="564" t="s">
        <v>31889</v>
      </c>
    </row>
    <row r="3578" spans="1:19" x14ac:dyDescent="0.35">
      <c r="A3578" s="559">
        <v>3962</v>
      </c>
      <c r="B3578" s="563" t="s">
        <v>484</v>
      </c>
      <c r="C3578" s="563" t="s">
        <v>2950</v>
      </c>
      <c r="D3578" s="563" t="s">
        <v>2509</v>
      </c>
      <c r="E3578" s="563" t="s">
        <v>2507</v>
      </c>
      <c r="F3578" s="563" t="s">
        <v>2508</v>
      </c>
      <c r="G3578" s="563" t="s">
        <v>2381</v>
      </c>
      <c r="H3578" s="563" t="s">
        <v>55</v>
      </c>
      <c r="I3578" s="563" t="s">
        <v>26690</v>
      </c>
      <c r="J3578" s="563" t="s">
        <v>24001</v>
      </c>
      <c r="K3578" s="563" t="s">
        <v>24001</v>
      </c>
      <c r="L3578" s="563" t="s">
        <v>24001</v>
      </c>
      <c r="M3578" s="563" t="s">
        <v>24001</v>
      </c>
      <c r="N3578" s="563" t="s">
        <v>24001</v>
      </c>
      <c r="O3578" s="564" t="s">
        <v>24001</v>
      </c>
      <c r="P3578" s="564" t="s">
        <v>24001</v>
      </c>
      <c r="Q3578" s="564">
        <v>33148</v>
      </c>
      <c r="R3578" s="564"/>
      <c r="S3578" s="564" t="s">
        <v>2509</v>
      </c>
    </row>
    <row r="3579" spans="1:19" x14ac:dyDescent="0.35">
      <c r="A3579" s="562">
        <v>3963</v>
      </c>
      <c r="B3579" s="563" t="s">
        <v>484</v>
      </c>
      <c r="C3579" s="563" t="s">
        <v>2950</v>
      </c>
      <c r="D3579" s="563" t="s">
        <v>2513</v>
      </c>
      <c r="E3579" s="563" t="s">
        <v>2510</v>
      </c>
      <c r="F3579" s="563" t="s">
        <v>2511</v>
      </c>
      <c r="G3579" s="563" t="s">
        <v>2381</v>
      </c>
      <c r="H3579" s="563" t="s">
        <v>2512</v>
      </c>
      <c r="I3579" s="563" t="s">
        <v>26690</v>
      </c>
      <c r="J3579" s="563" t="s">
        <v>24001</v>
      </c>
      <c r="K3579" s="563" t="s">
        <v>24001</v>
      </c>
      <c r="L3579" s="563" t="s">
        <v>24001</v>
      </c>
      <c r="M3579" s="563" t="s">
        <v>24001</v>
      </c>
      <c r="N3579" s="563" t="s">
        <v>24001</v>
      </c>
      <c r="O3579" s="564" t="s">
        <v>24001</v>
      </c>
      <c r="P3579" s="564" t="s">
        <v>24001</v>
      </c>
      <c r="Q3579" s="564">
        <v>33148</v>
      </c>
      <c r="R3579" s="564"/>
      <c r="S3579" s="564" t="s">
        <v>31890</v>
      </c>
    </row>
    <row r="3580" spans="1:19" x14ac:dyDescent="0.35">
      <c r="A3580" s="559">
        <v>3964</v>
      </c>
      <c r="B3580" s="563" t="s">
        <v>484</v>
      </c>
      <c r="C3580" s="563" t="s">
        <v>2950</v>
      </c>
      <c r="D3580" s="563" t="s">
        <v>2517</v>
      </c>
      <c r="E3580" s="563" t="s">
        <v>2514</v>
      </c>
      <c r="F3580" s="563" t="s">
        <v>2515</v>
      </c>
      <c r="G3580" s="563" t="s">
        <v>2381</v>
      </c>
      <c r="H3580" s="563" t="s">
        <v>2516</v>
      </c>
      <c r="I3580" s="563" t="s">
        <v>26690</v>
      </c>
      <c r="J3580" s="563" t="s">
        <v>24001</v>
      </c>
      <c r="K3580" s="563" t="s">
        <v>62</v>
      </c>
      <c r="L3580" s="563" t="s">
        <v>24001</v>
      </c>
      <c r="M3580" s="563" t="s">
        <v>24001</v>
      </c>
      <c r="N3580" s="563" t="s">
        <v>24001</v>
      </c>
      <c r="O3580" s="564" t="s">
        <v>24001</v>
      </c>
      <c r="P3580" s="564" t="s">
        <v>24001</v>
      </c>
      <c r="Q3580" s="564">
        <v>33148</v>
      </c>
      <c r="R3580" s="564"/>
      <c r="S3580" s="564" t="s">
        <v>31891</v>
      </c>
    </row>
    <row r="3581" spans="1:19" x14ac:dyDescent="0.35">
      <c r="A3581" s="559">
        <v>3965</v>
      </c>
      <c r="B3581" s="563" t="s">
        <v>484</v>
      </c>
      <c r="C3581" s="563" t="s">
        <v>2950</v>
      </c>
      <c r="D3581" s="563" t="s">
        <v>2519</v>
      </c>
      <c r="E3581" s="563" t="s">
        <v>24001</v>
      </c>
      <c r="F3581" s="563" t="s">
        <v>2518</v>
      </c>
      <c r="G3581" s="563" t="s">
        <v>2381</v>
      </c>
      <c r="H3581" s="563" t="s">
        <v>2364</v>
      </c>
      <c r="I3581" s="563" t="s">
        <v>26789</v>
      </c>
      <c r="J3581" s="563" t="s">
        <v>24001</v>
      </c>
      <c r="K3581" s="563" t="s">
        <v>24001</v>
      </c>
      <c r="L3581" s="563" t="s">
        <v>24001</v>
      </c>
      <c r="M3581" s="563" t="s">
        <v>24001</v>
      </c>
      <c r="N3581" s="563" t="s">
        <v>24001</v>
      </c>
      <c r="O3581" s="564" t="s">
        <v>24001</v>
      </c>
      <c r="P3581" s="564" t="s">
        <v>24001</v>
      </c>
      <c r="Q3581" s="564">
        <v>42103</v>
      </c>
      <c r="R3581" s="564"/>
      <c r="S3581" s="564" t="s">
        <v>31892</v>
      </c>
    </row>
    <row r="3582" spans="1:19" x14ac:dyDescent="0.35">
      <c r="A3582" s="562">
        <v>3966</v>
      </c>
      <c r="B3582" s="563" t="s">
        <v>484</v>
      </c>
      <c r="C3582" s="563" t="s">
        <v>2950</v>
      </c>
      <c r="D3582" s="563" t="s">
        <v>2521</v>
      </c>
      <c r="E3582" s="563" t="s">
        <v>24001</v>
      </c>
      <c r="F3582" s="563" t="s">
        <v>2520</v>
      </c>
      <c r="G3582" s="563" t="s">
        <v>2381</v>
      </c>
      <c r="H3582" s="563" t="s">
        <v>2364</v>
      </c>
      <c r="I3582" s="563" t="s">
        <v>26790</v>
      </c>
      <c r="J3582" s="563" t="s">
        <v>24001</v>
      </c>
      <c r="K3582" s="563" t="s">
        <v>24001</v>
      </c>
      <c r="L3582" s="563" t="s">
        <v>24001</v>
      </c>
      <c r="M3582" s="563" t="s">
        <v>24001</v>
      </c>
      <c r="N3582" s="563" t="s">
        <v>24001</v>
      </c>
      <c r="O3582" s="564" t="s">
        <v>24001</v>
      </c>
      <c r="P3582" s="564" t="s">
        <v>24001</v>
      </c>
      <c r="Q3582" s="564">
        <v>42103</v>
      </c>
      <c r="R3582" s="564"/>
      <c r="S3582" s="564" t="s">
        <v>31893</v>
      </c>
    </row>
    <row r="3583" spans="1:19" x14ac:dyDescent="0.35">
      <c r="A3583" s="559">
        <v>3967</v>
      </c>
      <c r="B3583" s="563" t="s">
        <v>484</v>
      </c>
      <c r="C3583" s="563" t="s">
        <v>2950</v>
      </c>
      <c r="D3583" s="563" t="s">
        <v>2525</v>
      </c>
      <c r="E3583" s="563" t="s">
        <v>2522</v>
      </c>
      <c r="F3583" s="563" t="s">
        <v>2523</v>
      </c>
      <c r="G3583" s="563" t="s">
        <v>2381</v>
      </c>
      <c r="H3583" s="563" t="s">
        <v>2524</v>
      </c>
      <c r="I3583" s="563" t="s">
        <v>26690</v>
      </c>
      <c r="J3583" s="563" t="s">
        <v>24001</v>
      </c>
      <c r="K3583" s="563" t="s">
        <v>24001</v>
      </c>
      <c r="L3583" s="563" t="s">
        <v>24001</v>
      </c>
      <c r="M3583" s="563" t="s">
        <v>24001</v>
      </c>
      <c r="N3583" s="563" t="s">
        <v>24001</v>
      </c>
      <c r="O3583" s="564" t="s">
        <v>24001</v>
      </c>
      <c r="P3583" s="564" t="s">
        <v>24001</v>
      </c>
      <c r="Q3583" s="564">
        <v>33148</v>
      </c>
      <c r="R3583" s="564"/>
      <c r="S3583" s="564" t="s">
        <v>31894</v>
      </c>
    </row>
    <row r="3584" spans="1:19" x14ac:dyDescent="0.35">
      <c r="A3584" s="559">
        <v>3968</v>
      </c>
      <c r="B3584" s="563" t="s">
        <v>484</v>
      </c>
      <c r="C3584" s="563" t="s">
        <v>2950</v>
      </c>
      <c r="D3584" s="563" t="s">
        <v>2529</v>
      </c>
      <c r="E3584" s="563" t="s">
        <v>2526</v>
      </c>
      <c r="F3584" s="563" t="s">
        <v>2527</v>
      </c>
      <c r="G3584" s="563" t="s">
        <v>2381</v>
      </c>
      <c r="H3584" s="563" t="s">
        <v>2528</v>
      </c>
      <c r="I3584" s="563" t="s">
        <v>26690</v>
      </c>
      <c r="J3584" s="563" t="s">
        <v>24001</v>
      </c>
      <c r="K3584" s="563" t="s">
        <v>24001</v>
      </c>
      <c r="L3584" s="563" t="s">
        <v>24001</v>
      </c>
      <c r="M3584" s="563" t="s">
        <v>24001</v>
      </c>
      <c r="N3584" s="563" t="s">
        <v>24001</v>
      </c>
      <c r="O3584" s="564" t="s">
        <v>24001</v>
      </c>
      <c r="P3584" s="564" t="s">
        <v>24001</v>
      </c>
      <c r="Q3584" s="564">
        <v>33148</v>
      </c>
      <c r="R3584" s="564"/>
      <c r="S3584" s="564" t="s">
        <v>31895</v>
      </c>
    </row>
    <row r="3585" spans="1:19" x14ac:dyDescent="0.35">
      <c r="A3585" s="562">
        <v>3969</v>
      </c>
      <c r="B3585" s="563" t="s">
        <v>484</v>
      </c>
      <c r="C3585" s="563" t="s">
        <v>2950</v>
      </c>
      <c r="D3585" s="563" t="s">
        <v>2532</v>
      </c>
      <c r="E3585" s="563" t="s">
        <v>2530</v>
      </c>
      <c r="F3585" s="563" t="s">
        <v>2531</v>
      </c>
      <c r="G3585" s="563" t="s">
        <v>2381</v>
      </c>
      <c r="H3585" s="563" t="s">
        <v>2176</v>
      </c>
      <c r="I3585" s="563" t="s">
        <v>26690</v>
      </c>
      <c r="J3585" s="563" t="s">
        <v>24001</v>
      </c>
      <c r="K3585" s="563" t="s">
        <v>24001</v>
      </c>
      <c r="L3585" s="563" t="s">
        <v>24001</v>
      </c>
      <c r="M3585" s="563" t="s">
        <v>24001</v>
      </c>
      <c r="N3585" s="563" t="s">
        <v>24001</v>
      </c>
      <c r="O3585" s="564" t="s">
        <v>24001</v>
      </c>
      <c r="P3585" s="564" t="s">
        <v>24001</v>
      </c>
      <c r="Q3585" s="564">
        <v>33148</v>
      </c>
      <c r="R3585" s="564"/>
      <c r="S3585" s="564" t="s">
        <v>31896</v>
      </c>
    </row>
    <row r="3586" spans="1:19" x14ac:dyDescent="0.35">
      <c r="A3586" s="559">
        <v>3970</v>
      </c>
      <c r="B3586" s="563" t="s">
        <v>484</v>
      </c>
      <c r="C3586" s="563" t="s">
        <v>2950</v>
      </c>
      <c r="D3586" s="563" t="s">
        <v>2535</v>
      </c>
      <c r="E3586" s="563" t="s">
        <v>2533</v>
      </c>
      <c r="F3586" s="563" t="s">
        <v>2534</v>
      </c>
      <c r="G3586" s="563" t="s">
        <v>2381</v>
      </c>
      <c r="H3586" s="563" t="s">
        <v>1979</v>
      </c>
      <c r="I3586" s="563" t="s">
        <v>26690</v>
      </c>
      <c r="J3586" s="563" t="s">
        <v>24001</v>
      </c>
      <c r="K3586" s="563" t="s">
        <v>24001</v>
      </c>
      <c r="L3586" s="563" t="s">
        <v>24001</v>
      </c>
      <c r="M3586" s="563" t="s">
        <v>24001</v>
      </c>
      <c r="N3586" s="563" t="s">
        <v>24001</v>
      </c>
      <c r="O3586" s="564" t="s">
        <v>24001</v>
      </c>
      <c r="P3586" s="564" t="s">
        <v>24001</v>
      </c>
      <c r="Q3586" s="564">
        <v>33148</v>
      </c>
      <c r="R3586" s="564"/>
      <c r="S3586" s="564" t="s">
        <v>31897</v>
      </c>
    </row>
    <row r="3587" spans="1:19" x14ac:dyDescent="0.35">
      <c r="A3587" s="559">
        <v>3971</v>
      </c>
      <c r="B3587" s="563" t="s">
        <v>484</v>
      </c>
      <c r="C3587" s="563" t="s">
        <v>2950</v>
      </c>
      <c r="D3587" s="563" t="s">
        <v>2540</v>
      </c>
      <c r="E3587" s="563" t="s">
        <v>2536</v>
      </c>
      <c r="F3587" s="563" t="s">
        <v>2537</v>
      </c>
      <c r="G3587" s="563" t="s">
        <v>2538</v>
      </c>
      <c r="H3587" s="563" t="s">
        <v>2539</v>
      </c>
      <c r="I3587" s="563" t="s">
        <v>26690</v>
      </c>
      <c r="J3587" s="563" t="s">
        <v>24001</v>
      </c>
      <c r="K3587" s="563" t="s">
        <v>24001</v>
      </c>
      <c r="L3587" s="563" t="s">
        <v>24001</v>
      </c>
      <c r="M3587" s="563" t="s">
        <v>24001</v>
      </c>
      <c r="N3587" s="563" t="s">
        <v>24001</v>
      </c>
      <c r="O3587" s="564" t="s">
        <v>24001</v>
      </c>
      <c r="P3587" s="564" t="s">
        <v>24001</v>
      </c>
      <c r="Q3587" s="564">
        <v>33148</v>
      </c>
      <c r="R3587" s="564"/>
      <c r="S3587" s="564" t="s">
        <v>31898</v>
      </c>
    </row>
    <row r="3588" spans="1:19" x14ac:dyDescent="0.35">
      <c r="A3588" s="562">
        <v>3972</v>
      </c>
      <c r="B3588" s="563" t="s">
        <v>484</v>
      </c>
      <c r="C3588" s="563" t="s">
        <v>2950</v>
      </c>
      <c r="D3588" s="563" t="s">
        <v>2544</v>
      </c>
      <c r="E3588" s="563" t="s">
        <v>2541</v>
      </c>
      <c r="F3588" s="563" t="s">
        <v>2542</v>
      </c>
      <c r="G3588" s="563" t="s">
        <v>2538</v>
      </c>
      <c r="H3588" s="563" t="s">
        <v>2543</v>
      </c>
      <c r="I3588" s="563" t="s">
        <v>26690</v>
      </c>
      <c r="J3588" s="563" t="s">
        <v>24001</v>
      </c>
      <c r="K3588" s="563" t="s">
        <v>24001</v>
      </c>
      <c r="L3588" s="563" t="s">
        <v>24001</v>
      </c>
      <c r="M3588" s="563" t="s">
        <v>24001</v>
      </c>
      <c r="N3588" s="563" t="s">
        <v>24001</v>
      </c>
      <c r="O3588" s="564" t="s">
        <v>24001</v>
      </c>
      <c r="P3588" s="564" t="s">
        <v>24001</v>
      </c>
      <c r="Q3588" s="564">
        <v>33148</v>
      </c>
      <c r="R3588" s="564"/>
      <c r="S3588" s="564" t="s">
        <v>31899</v>
      </c>
    </row>
    <row r="3589" spans="1:19" x14ac:dyDescent="0.35">
      <c r="A3589" s="559">
        <v>3973</v>
      </c>
      <c r="B3589" s="563" t="s">
        <v>484</v>
      </c>
      <c r="C3589" s="563" t="s">
        <v>2950</v>
      </c>
      <c r="D3589" s="563" t="s">
        <v>2547</v>
      </c>
      <c r="E3589" s="563" t="s">
        <v>2545</v>
      </c>
      <c r="F3589" s="563" t="s">
        <v>2546</v>
      </c>
      <c r="G3589" s="563" t="s">
        <v>2538</v>
      </c>
      <c r="H3589" s="563" t="s">
        <v>458</v>
      </c>
      <c r="I3589" s="563" t="s">
        <v>26690</v>
      </c>
      <c r="J3589" s="563" t="s">
        <v>24001</v>
      </c>
      <c r="K3589" s="563" t="s">
        <v>154</v>
      </c>
      <c r="L3589" s="563" t="s">
        <v>27601</v>
      </c>
      <c r="M3589" s="563" t="s">
        <v>24001</v>
      </c>
      <c r="N3589" s="563" t="s">
        <v>24001</v>
      </c>
      <c r="O3589" s="564" t="s">
        <v>24001</v>
      </c>
      <c r="P3589" s="564" t="s">
        <v>24001</v>
      </c>
      <c r="Q3589" s="564">
        <v>33148</v>
      </c>
      <c r="R3589" s="564"/>
      <c r="S3589" s="564" t="s">
        <v>31900</v>
      </c>
    </row>
    <row r="3590" spans="1:19" x14ac:dyDescent="0.35">
      <c r="A3590" s="559">
        <v>3974</v>
      </c>
      <c r="B3590" s="563" t="s">
        <v>484</v>
      </c>
      <c r="C3590" s="563" t="s">
        <v>2950</v>
      </c>
      <c r="D3590" s="563" t="s">
        <v>2550</v>
      </c>
      <c r="E3590" s="563" t="s">
        <v>2548</v>
      </c>
      <c r="F3590" s="563" t="s">
        <v>2549</v>
      </c>
      <c r="G3590" s="563" t="s">
        <v>2538</v>
      </c>
      <c r="H3590" s="563" t="s">
        <v>55</v>
      </c>
      <c r="I3590" s="563" t="s">
        <v>26690</v>
      </c>
      <c r="J3590" s="563" t="s">
        <v>24001</v>
      </c>
      <c r="K3590" s="563" t="s">
        <v>24001</v>
      </c>
      <c r="L3590" s="563" t="s">
        <v>24001</v>
      </c>
      <c r="M3590" s="563" t="s">
        <v>24001</v>
      </c>
      <c r="N3590" s="563" t="s">
        <v>24001</v>
      </c>
      <c r="O3590" s="564" t="s">
        <v>24001</v>
      </c>
      <c r="P3590" s="564" t="s">
        <v>24001</v>
      </c>
      <c r="Q3590" s="564">
        <v>33148</v>
      </c>
      <c r="R3590" s="564"/>
      <c r="S3590" s="564" t="s">
        <v>2550</v>
      </c>
    </row>
    <row r="3591" spans="1:19" x14ac:dyDescent="0.35">
      <c r="A3591" s="562">
        <v>3975</v>
      </c>
      <c r="B3591" s="563" t="s">
        <v>484</v>
      </c>
      <c r="C3591" s="563" t="s">
        <v>2950</v>
      </c>
      <c r="D3591" s="563" t="s">
        <v>2554</v>
      </c>
      <c r="E3591" s="563" t="s">
        <v>2551</v>
      </c>
      <c r="F3591" s="563" t="s">
        <v>2552</v>
      </c>
      <c r="G3591" s="563" t="s">
        <v>2538</v>
      </c>
      <c r="H3591" s="563" t="s">
        <v>2553</v>
      </c>
      <c r="I3591" s="563" t="s">
        <v>26690</v>
      </c>
      <c r="J3591" s="563" t="s">
        <v>24001</v>
      </c>
      <c r="K3591" s="563" t="s">
        <v>24001</v>
      </c>
      <c r="L3591" s="563" t="s">
        <v>24001</v>
      </c>
      <c r="M3591" s="563" t="s">
        <v>24001</v>
      </c>
      <c r="N3591" s="563" t="s">
        <v>24001</v>
      </c>
      <c r="O3591" s="564" t="s">
        <v>24001</v>
      </c>
      <c r="P3591" s="564" t="s">
        <v>24001</v>
      </c>
      <c r="Q3591" s="564">
        <v>33148</v>
      </c>
      <c r="R3591" s="564"/>
      <c r="S3591" s="564" t="s">
        <v>31901</v>
      </c>
    </row>
    <row r="3592" spans="1:19" x14ac:dyDescent="0.35">
      <c r="A3592" s="559">
        <v>3525</v>
      </c>
      <c r="B3592" s="563" t="s">
        <v>484</v>
      </c>
      <c r="C3592" s="563" t="s">
        <v>29019</v>
      </c>
      <c r="D3592" s="563" t="s">
        <v>4172</v>
      </c>
      <c r="E3592" s="563" t="s">
        <v>24001</v>
      </c>
      <c r="F3592" s="563" t="s">
        <v>4169</v>
      </c>
      <c r="G3592" s="563" t="s">
        <v>4170</v>
      </c>
      <c r="H3592" s="563" t="s">
        <v>4171</v>
      </c>
      <c r="I3592" s="563" t="s">
        <v>26690</v>
      </c>
      <c r="J3592" s="563" t="s">
        <v>109</v>
      </c>
      <c r="K3592" s="563" t="s">
        <v>24001</v>
      </c>
      <c r="L3592" s="563" t="s">
        <v>24001</v>
      </c>
      <c r="M3592" s="563" t="s">
        <v>24001</v>
      </c>
      <c r="N3592" s="563" t="s">
        <v>24001</v>
      </c>
      <c r="O3592" s="564" t="s">
        <v>24001</v>
      </c>
      <c r="P3592" s="564" t="s">
        <v>24001</v>
      </c>
      <c r="Q3592" s="564">
        <v>38771</v>
      </c>
      <c r="R3592" s="564"/>
      <c r="S3592" s="564" t="s">
        <v>31902</v>
      </c>
    </row>
    <row r="3593" spans="1:19" x14ac:dyDescent="0.35">
      <c r="A3593" s="559">
        <v>3526</v>
      </c>
      <c r="B3593" s="563" t="s">
        <v>484</v>
      </c>
      <c r="C3593" s="563" t="s">
        <v>29019</v>
      </c>
      <c r="D3593" s="563" t="s">
        <v>4174</v>
      </c>
      <c r="E3593" s="563" t="s">
        <v>24001</v>
      </c>
      <c r="F3593" s="563" t="s">
        <v>4173</v>
      </c>
      <c r="G3593" s="563" t="s">
        <v>4170</v>
      </c>
      <c r="H3593" s="563" t="s">
        <v>3918</v>
      </c>
      <c r="I3593" s="563" t="s">
        <v>26690</v>
      </c>
      <c r="J3593" s="563" t="s">
        <v>109</v>
      </c>
      <c r="K3593" s="563" t="s">
        <v>24001</v>
      </c>
      <c r="L3593" s="563" t="s">
        <v>24001</v>
      </c>
      <c r="M3593" s="563" t="s">
        <v>24001</v>
      </c>
      <c r="N3593" s="563" t="s">
        <v>24001</v>
      </c>
      <c r="O3593" s="564" t="s">
        <v>24001</v>
      </c>
      <c r="P3593" s="564" t="s">
        <v>24001</v>
      </c>
      <c r="Q3593" s="564">
        <v>38566</v>
      </c>
      <c r="R3593" s="564"/>
      <c r="S3593" s="564" t="s">
        <v>31903</v>
      </c>
    </row>
    <row r="3594" spans="1:19" x14ac:dyDescent="0.35">
      <c r="A3594" s="562">
        <v>4165</v>
      </c>
      <c r="B3594" s="563" t="s">
        <v>484</v>
      </c>
      <c r="C3594" s="563" t="s">
        <v>1436</v>
      </c>
      <c r="D3594" s="563" t="s">
        <v>1545</v>
      </c>
      <c r="E3594" s="563" t="s">
        <v>24001</v>
      </c>
      <c r="F3594" s="563" t="s">
        <v>1542</v>
      </c>
      <c r="G3594" s="563" t="s">
        <v>1543</v>
      </c>
      <c r="H3594" s="563" t="s">
        <v>1544</v>
      </c>
      <c r="I3594" s="563" t="s">
        <v>26690</v>
      </c>
      <c r="J3594" s="563" t="s">
        <v>109</v>
      </c>
      <c r="K3594" s="563" t="s">
        <v>24001</v>
      </c>
      <c r="L3594" s="563" t="s">
        <v>24001</v>
      </c>
      <c r="M3594" s="563" t="s">
        <v>24001</v>
      </c>
      <c r="N3594" s="563" t="s">
        <v>24001</v>
      </c>
      <c r="O3594" s="564" t="s">
        <v>24001</v>
      </c>
      <c r="P3594" s="564" t="s">
        <v>24001</v>
      </c>
      <c r="Q3594" s="564">
        <v>38775</v>
      </c>
      <c r="R3594" s="564"/>
      <c r="S3594" s="564" t="s">
        <v>31904</v>
      </c>
    </row>
    <row r="3595" spans="1:19" x14ac:dyDescent="0.35">
      <c r="A3595" s="559">
        <v>2411</v>
      </c>
      <c r="B3595" s="563" t="s">
        <v>484</v>
      </c>
      <c r="C3595" s="563" t="s">
        <v>4617</v>
      </c>
      <c r="D3595" s="563" t="s">
        <v>4723</v>
      </c>
      <c r="E3595" s="563" t="s">
        <v>4720</v>
      </c>
      <c r="F3595" s="563" t="s">
        <v>4721</v>
      </c>
      <c r="G3595" s="563" t="s">
        <v>4722</v>
      </c>
      <c r="H3595" s="563" t="s">
        <v>1674</v>
      </c>
      <c r="I3595" s="563" t="s">
        <v>26690</v>
      </c>
      <c r="J3595" s="563" t="s">
        <v>109</v>
      </c>
      <c r="K3595" s="563" t="s">
        <v>24001</v>
      </c>
      <c r="L3595" s="563" t="s">
        <v>24001</v>
      </c>
      <c r="M3595" s="563" t="s">
        <v>24001</v>
      </c>
      <c r="N3595" s="563" t="s">
        <v>24001</v>
      </c>
      <c r="O3595" s="564" t="s">
        <v>24001</v>
      </c>
      <c r="P3595" s="564" t="s">
        <v>24001</v>
      </c>
      <c r="Q3595" s="564">
        <v>33148</v>
      </c>
      <c r="R3595" s="564">
        <v>38509</v>
      </c>
      <c r="S3595" s="564" t="s">
        <v>31905</v>
      </c>
    </row>
    <row r="3596" spans="1:19" x14ac:dyDescent="0.35">
      <c r="A3596" s="559">
        <v>3309</v>
      </c>
      <c r="B3596" s="563" t="s">
        <v>484</v>
      </c>
      <c r="C3596" s="563" t="s">
        <v>8118</v>
      </c>
      <c r="D3596" s="563" t="s">
        <v>8272</v>
      </c>
      <c r="E3596" s="563" t="s">
        <v>8268</v>
      </c>
      <c r="F3596" s="563" t="s">
        <v>8269</v>
      </c>
      <c r="G3596" s="563" t="s">
        <v>8270</v>
      </c>
      <c r="H3596" s="563" t="s">
        <v>8271</v>
      </c>
      <c r="I3596" s="563" t="s">
        <v>26690</v>
      </c>
      <c r="J3596" s="563" t="s">
        <v>109</v>
      </c>
      <c r="K3596" s="563" t="s">
        <v>24001</v>
      </c>
      <c r="L3596" s="563" t="s">
        <v>24001</v>
      </c>
      <c r="M3596" s="563" t="s">
        <v>24001</v>
      </c>
      <c r="N3596" s="563" t="s">
        <v>24001</v>
      </c>
      <c r="O3596" s="564" t="s">
        <v>24001</v>
      </c>
      <c r="P3596" s="564" t="s">
        <v>24001</v>
      </c>
      <c r="Q3596" s="564">
        <v>33148</v>
      </c>
      <c r="R3596" s="564">
        <v>40928.614120370403</v>
      </c>
      <c r="S3596" s="564" t="s">
        <v>31906</v>
      </c>
    </row>
    <row r="3597" spans="1:19" x14ac:dyDescent="0.35">
      <c r="A3597" s="562">
        <v>3310</v>
      </c>
      <c r="B3597" s="563" t="s">
        <v>484</v>
      </c>
      <c r="C3597" s="563" t="s">
        <v>8118</v>
      </c>
      <c r="D3597" s="563" t="s">
        <v>8275</v>
      </c>
      <c r="E3597" s="563" t="s">
        <v>24001</v>
      </c>
      <c r="F3597" s="563" t="s">
        <v>8273</v>
      </c>
      <c r="G3597" s="563" t="s">
        <v>8270</v>
      </c>
      <c r="H3597" s="563" t="s">
        <v>8274</v>
      </c>
      <c r="I3597" s="563" t="s">
        <v>26690</v>
      </c>
      <c r="J3597" s="563" t="s">
        <v>109</v>
      </c>
      <c r="K3597" s="563" t="s">
        <v>24001</v>
      </c>
      <c r="L3597" s="563" t="s">
        <v>24001</v>
      </c>
      <c r="M3597" s="563" t="s">
        <v>24001</v>
      </c>
      <c r="N3597" s="563" t="s">
        <v>24001</v>
      </c>
      <c r="O3597" s="564" t="s">
        <v>24001</v>
      </c>
      <c r="P3597" s="564" t="s">
        <v>24001</v>
      </c>
      <c r="Q3597" s="564">
        <v>33148</v>
      </c>
      <c r="R3597" s="564">
        <v>38509</v>
      </c>
      <c r="S3597" s="564" t="s">
        <v>31907</v>
      </c>
    </row>
    <row r="3598" spans="1:19" x14ac:dyDescent="0.35">
      <c r="A3598" s="559">
        <v>3311</v>
      </c>
      <c r="B3598" s="563" t="s">
        <v>484</v>
      </c>
      <c r="C3598" s="563" t="s">
        <v>8118</v>
      </c>
      <c r="D3598" s="563" t="s">
        <v>24193</v>
      </c>
      <c r="E3598" s="563" t="s">
        <v>24194</v>
      </c>
      <c r="F3598" s="563" t="s">
        <v>24195</v>
      </c>
      <c r="G3598" s="563" t="s">
        <v>8270</v>
      </c>
      <c r="H3598" s="563" t="s">
        <v>12550</v>
      </c>
      <c r="I3598" s="563" t="s">
        <v>26690</v>
      </c>
      <c r="J3598" s="563" t="s">
        <v>109</v>
      </c>
      <c r="K3598" s="563" t="s">
        <v>24001</v>
      </c>
      <c r="L3598" s="563" t="s">
        <v>24001</v>
      </c>
      <c r="M3598" s="563" t="s">
        <v>24001</v>
      </c>
      <c r="N3598" s="563" t="s">
        <v>24001</v>
      </c>
      <c r="O3598" s="564" t="s">
        <v>24001</v>
      </c>
      <c r="P3598" s="564" t="s">
        <v>24001</v>
      </c>
      <c r="Q3598" s="564">
        <v>42279</v>
      </c>
      <c r="R3598" s="564"/>
      <c r="S3598" s="564" t="s">
        <v>31908</v>
      </c>
    </row>
    <row r="3599" spans="1:19" x14ac:dyDescent="0.35">
      <c r="A3599" s="559">
        <v>3312</v>
      </c>
      <c r="B3599" s="563" t="s">
        <v>484</v>
      </c>
      <c r="C3599" s="563" t="s">
        <v>8118</v>
      </c>
      <c r="D3599" s="563" t="s">
        <v>8281</v>
      </c>
      <c r="E3599" s="563" t="s">
        <v>8278</v>
      </c>
      <c r="F3599" s="563" t="s">
        <v>8279</v>
      </c>
      <c r="G3599" s="563" t="s">
        <v>8270</v>
      </c>
      <c r="H3599" s="563" t="s">
        <v>8280</v>
      </c>
      <c r="I3599" s="563" t="s">
        <v>26690</v>
      </c>
      <c r="J3599" s="563" t="s">
        <v>109</v>
      </c>
      <c r="K3599" s="563" t="s">
        <v>24001</v>
      </c>
      <c r="L3599" s="563" t="s">
        <v>24001</v>
      </c>
      <c r="M3599" s="563" t="s">
        <v>24001</v>
      </c>
      <c r="N3599" s="563" t="s">
        <v>24001</v>
      </c>
      <c r="O3599" s="564" t="s">
        <v>24001</v>
      </c>
      <c r="P3599" s="564" t="s">
        <v>24001</v>
      </c>
      <c r="Q3599" s="564">
        <v>33148</v>
      </c>
      <c r="R3599" s="564"/>
      <c r="S3599" s="564" t="s">
        <v>31909</v>
      </c>
    </row>
    <row r="3600" spans="1:19" x14ac:dyDescent="0.35">
      <c r="A3600" s="562">
        <v>3313</v>
      </c>
      <c r="B3600" s="563" t="s">
        <v>484</v>
      </c>
      <c r="C3600" s="563" t="s">
        <v>8118</v>
      </c>
      <c r="D3600" s="563" t="s">
        <v>8284</v>
      </c>
      <c r="E3600" s="563" t="s">
        <v>8282</v>
      </c>
      <c r="F3600" s="563" t="s">
        <v>8283</v>
      </c>
      <c r="G3600" s="563" t="s">
        <v>8270</v>
      </c>
      <c r="H3600" s="563" t="s">
        <v>2771</v>
      </c>
      <c r="I3600" s="563" t="s">
        <v>26690</v>
      </c>
      <c r="J3600" s="563" t="s">
        <v>109</v>
      </c>
      <c r="K3600" s="563" t="s">
        <v>24001</v>
      </c>
      <c r="L3600" s="563" t="s">
        <v>24001</v>
      </c>
      <c r="M3600" s="563" t="s">
        <v>24001</v>
      </c>
      <c r="N3600" s="563" t="s">
        <v>24001</v>
      </c>
      <c r="O3600" s="564" t="s">
        <v>24001</v>
      </c>
      <c r="P3600" s="564" t="s">
        <v>24001</v>
      </c>
      <c r="Q3600" s="564">
        <v>33148</v>
      </c>
      <c r="R3600" s="564"/>
      <c r="S3600" s="564" t="s">
        <v>31910</v>
      </c>
    </row>
    <row r="3601" spans="1:19" x14ac:dyDescent="0.35">
      <c r="A3601" s="559">
        <v>3314</v>
      </c>
      <c r="B3601" s="563" t="s">
        <v>484</v>
      </c>
      <c r="C3601" s="563" t="s">
        <v>8118</v>
      </c>
      <c r="D3601" s="563" t="s">
        <v>8287</v>
      </c>
      <c r="E3601" s="563" t="s">
        <v>8285</v>
      </c>
      <c r="F3601" s="563" t="s">
        <v>8286</v>
      </c>
      <c r="G3601" s="563" t="s">
        <v>8270</v>
      </c>
      <c r="H3601" s="563" t="s">
        <v>1087</v>
      </c>
      <c r="I3601" s="563" t="s">
        <v>26690</v>
      </c>
      <c r="J3601" s="563" t="s">
        <v>24001</v>
      </c>
      <c r="K3601" s="563" t="s">
        <v>24001</v>
      </c>
      <c r="L3601" s="563" t="s">
        <v>24001</v>
      </c>
      <c r="M3601" s="563" t="s">
        <v>24001</v>
      </c>
      <c r="N3601" s="563" t="s">
        <v>24001</v>
      </c>
      <c r="O3601" s="564" t="s">
        <v>24001</v>
      </c>
      <c r="P3601" s="564" t="s">
        <v>24001</v>
      </c>
      <c r="Q3601" s="564">
        <v>41793</v>
      </c>
      <c r="R3601" s="564"/>
      <c r="S3601" s="564" t="s">
        <v>31911</v>
      </c>
    </row>
    <row r="3602" spans="1:19" x14ac:dyDescent="0.35">
      <c r="A3602" s="559">
        <v>3315</v>
      </c>
      <c r="B3602" s="563" t="s">
        <v>484</v>
      </c>
      <c r="C3602" s="563" t="s">
        <v>8118</v>
      </c>
      <c r="D3602" s="563" t="s">
        <v>24196</v>
      </c>
      <c r="E3602" s="563" t="s">
        <v>8276</v>
      </c>
      <c r="F3602" s="563" t="s">
        <v>8277</v>
      </c>
      <c r="G3602" s="563" t="s">
        <v>8270</v>
      </c>
      <c r="H3602" s="563" t="s">
        <v>24197</v>
      </c>
      <c r="I3602" s="563" t="s">
        <v>26690</v>
      </c>
      <c r="J3602" s="563" t="s">
        <v>109</v>
      </c>
      <c r="K3602" s="563" t="s">
        <v>24001</v>
      </c>
      <c r="L3602" s="563" t="s">
        <v>24001</v>
      </c>
      <c r="M3602" s="563" t="s">
        <v>24001</v>
      </c>
      <c r="N3602" s="563" t="s">
        <v>24001</v>
      </c>
      <c r="O3602" s="564" t="s">
        <v>24001</v>
      </c>
      <c r="P3602" s="564" t="s">
        <v>24001</v>
      </c>
      <c r="Q3602" s="564">
        <v>33148</v>
      </c>
      <c r="R3602" s="564">
        <v>42451.656134259298</v>
      </c>
      <c r="S3602" s="564" t="s">
        <v>31912</v>
      </c>
    </row>
    <row r="3603" spans="1:19" x14ac:dyDescent="0.35">
      <c r="A3603" s="562">
        <v>3316</v>
      </c>
      <c r="B3603" s="563" t="s">
        <v>484</v>
      </c>
      <c r="C3603" s="563" t="s">
        <v>8118</v>
      </c>
      <c r="D3603" s="563" t="s">
        <v>8290</v>
      </c>
      <c r="E3603" s="563" t="s">
        <v>8288</v>
      </c>
      <c r="F3603" s="563" t="s">
        <v>8289</v>
      </c>
      <c r="G3603" s="563" t="s">
        <v>8270</v>
      </c>
      <c r="H3603" s="563" t="s">
        <v>55</v>
      </c>
      <c r="I3603" s="563" t="s">
        <v>26690</v>
      </c>
      <c r="J3603" s="563" t="s">
        <v>109</v>
      </c>
      <c r="K3603" s="563" t="s">
        <v>24001</v>
      </c>
      <c r="L3603" s="563" t="s">
        <v>24001</v>
      </c>
      <c r="M3603" s="563" t="s">
        <v>24001</v>
      </c>
      <c r="N3603" s="563" t="s">
        <v>24001</v>
      </c>
      <c r="O3603" s="564" t="s">
        <v>24001</v>
      </c>
      <c r="P3603" s="564" t="s">
        <v>24001</v>
      </c>
      <c r="Q3603" s="564">
        <v>33148</v>
      </c>
      <c r="R3603" s="564"/>
      <c r="S3603" s="564" t="s">
        <v>8290</v>
      </c>
    </row>
    <row r="3604" spans="1:19" x14ac:dyDescent="0.35">
      <c r="A3604" s="559">
        <v>3317</v>
      </c>
      <c r="B3604" s="563" t="s">
        <v>484</v>
      </c>
      <c r="C3604" s="563" t="s">
        <v>8118</v>
      </c>
      <c r="D3604" s="563" t="s">
        <v>8293</v>
      </c>
      <c r="E3604" s="563" t="s">
        <v>8285</v>
      </c>
      <c r="F3604" s="563" t="s">
        <v>8291</v>
      </c>
      <c r="G3604" s="563" t="s">
        <v>8270</v>
      </c>
      <c r="H3604" s="563" t="s">
        <v>8292</v>
      </c>
      <c r="I3604" s="563" t="s">
        <v>26690</v>
      </c>
      <c r="J3604" s="563" t="s">
        <v>24001</v>
      </c>
      <c r="K3604" s="563" t="s">
        <v>24001</v>
      </c>
      <c r="L3604" s="563" t="s">
        <v>24001</v>
      </c>
      <c r="M3604" s="563" t="s">
        <v>24001</v>
      </c>
      <c r="N3604" s="563" t="s">
        <v>24001</v>
      </c>
      <c r="O3604" s="564" t="s">
        <v>24001</v>
      </c>
      <c r="P3604" s="564" t="s">
        <v>24001</v>
      </c>
      <c r="Q3604" s="564">
        <v>41793</v>
      </c>
      <c r="R3604" s="564"/>
      <c r="S3604" s="564" t="s">
        <v>31913</v>
      </c>
    </row>
    <row r="3605" spans="1:19" x14ac:dyDescent="0.35">
      <c r="A3605" s="559">
        <v>6114</v>
      </c>
      <c r="B3605" s="563" t="s">
        <v>484</v>
      </c>
      <c r="C3605" s="563" t="s">
        <v>8118</v>
      </c>
      <c r="D3605" s="563" t="s">
        <v>8296</v>
      </c>
      <c r="E3605" s="563" t="s">
        <v>24001</v>
      </c>
      <c r="F3605" s="563" t="s">
        <v>8294</v>
      </c>
      <c r="G3605" s="563" t="s">
        <v>8295</v>
      </c>
      <c r="H3605" s="563" t="s">
        <v>55</v>
      </c>
      <c r="I3605" s="563" t="s">
        <v>26690</v>
      </c>
      <c r="J3605" s="563" t="s">
        <v>24001</v>
      </c>
      <c r="K3605" s="563" t="s">
        <v>24001</v>
      </c>
      <c r="L3605" s="563" t="s">
        <v>24001</v>
      </c>
      <c r="M3605" s="563" t="s">
        <v>24001</v>
      </c>
      <c r="N3605" s="563" t="s">
        <v>24001</v>
      </c>
      <c r="O3605" s="564" t="s">
        <v>24001</v>
      </c>
      <c r="P3605" s="564" t="s">
        <v>24001</v>
      </c>
      <c r="Q3605" s="564">
        <v>33148</v>
      </c>
      <c r="R3605" s="564"/>
      <c r="S3605" s="564" t="s">
        <v>8296</v>
      </c>
    </row>
    <row r="3606" spans="1:19" x14ac:dyDescent="0.35">
      <c r="A3606" s="562">
        <v>3318</v>
      </c>
      <c r="B3606" s="563" t="s">
        <v>484</v>
      </c>
      <c r="C3606" s="563" t="s">
        <v>8118</v>
      </c>
      <c r="D3606" s="563" t="s">
        <v>8300</v>
      </c>
      <c r="E3606" s="563" t="s">
        <v>8297</v>
      </c>
      <c r="F3606" s="563" t="s">
        <v>8298</v>
      </c>
      <c r="G3606" s="563" t="s">
        <v>8297</v>
      </c>
      <c r="H3606" s="563" t="s">
        <v>8299</v>
      </c>
      <c r="I3606" s="563" t="s">
        <v>27048</v>
      </c>
      <c r="J3606" s="563" t="s">
        <v>24001</v>
      </c>
      <c r="K3606" s="563" t="s">
        <v>24001</v>
      </c>
      <c r="L3606" s="563" t="s">
        <v>24001</v>
      </c>
      <c r="M3606" s="563" t="s">
        <v>24001</v>
      </c>
      <c r="N3606" s="563" t="s">
        <v>24001</v>
      </c>
      <c r="O3606" s="564" t="s">
        <v>24001</v>
      </c>
      <c r="P3606" s="564" t="s">
        <v>24001</v>
      </c>
      <c r="Q3606" s="564">
        <v>33148</v>
      </c>
      <c r="R3606" s="564">
        <v>38384</v>
      </c>
      <c r="S3606" s="564" t="s">
        <v>31914</v>
      </c>
    </row>
    <row r="3607" spans="1:19" x14ac:dyDescent="0.35">
      <c r="A3607" s="559">
        <v>3319</v>
      </c>
      <c r="B3607" s="563" t="s">
        <v>484</v>
      </c>
      <c r="C3607" s="563" t="s">
        <v>8118</v>
      </c>
      <c r="D3607" s="563" t="s">
        <v>8305</v>
      </c>
      <c r="E3607" s="563" t="s">
        <v>8301</v>
      </c>
      <c r="F3607" s="563" t="s">
        <v>8302</v>
      </c>
      <c r="G3607" s="563" t="s">
        <v>8303</v>
      </c>
      <c r="H3607" s="563" t="s">
        <v>8304</v>
      </c>
      <c r="I3607" s="563" t="s">
        <v>26690</v>
      </c>
      <c r="J3607" s="563" t="s">
        <v>109</v>
      </c>
      <c r="K3607" s="563" t="s">
        <v>24001</v>
      </c>
      <c r="L3607" s="563" t="s">
        <v>24001</v>
      </c>
      <c r="M3607" s="563" t="s">
        <v>24001</v>
      </c>
      <c r="N3607" s="563" t="s">
        <v>24001</v>
      </c>
      <c r="O3607" s="564" t="s">
        <v>24001</v>
      </c>
      <c r="P3607" s="564" t="s">
        <v>24001</v>
      </c>
      <c r="Q3607" s="564">
        <v>42139</v>
      </c>
      <c r="R3607" s="564"/>
      <c r="S3607" s="564" t="s">
        <v>31915</v>
      </c>
    </row>
    <row r="3608" spans="1:19" x14ac:dyDescent="0.35">
      <c r="A3608" s="559">
        <v>3320</v>
      </c>
      <c r="B3608" s="563" t="s">
        <v>484</v>
      </c>
      <c r="C3608" s="563" t="s">
        <v>8118</v>
      </c>
      <c r="D3608" s="563" t="s">
        <v>8310</v>
      </c>
      <c r="E3608" s="563" t="s">
        <v>8306</v>
      </c>
      <c r="F3608" s="563" t="s">
        <v>8307</v>
      </c>
      <c r="G3608" s="563" t="s">
        <v>8308</v>
      </c>
      <c r="H3608" s="563" t="s">
        <v>8309</v>
      </c>
      <c r="I3608" s="563" t="s">
        <v>26690</v>
      </c>
      <c r="J3608" s="563" t="s">
        <v>109</v>
      </c>
      <c r="K3608" s="563" t="s">
        <v>24001</v>
      </c>
      <c r="L3608" s="563" t="s">
        <v>24001</v>
      </c>
      <c r="M3608" s="563" t="s">
        <v>24001</v>
      </c>
      <c r="N3608" s="563" t="s">
        <v>24001</v>
      </c>
      <c r="O3608" s="564" t="s">
        <v>24001</v>
      </c>
      <c r="P3608" s="564" t="s">
        <v>26697</v>
      </c>
      <c r="Q3608" s="564">
        <v>33148</v>
      </c>
      <c r="R3608" s="564"/>
      <c r="S3608" s="564" t="s">
        <v>31916</v>
      </c>
    </row>
    <row r="3609" spans="1:19" x14ac:dyDescent="0.35">
      <c r="A3609" s="562">
        <v>5875</v>
      </c>
      <c r="B3609" s="563" t="s">
        <v>484</v>
      </c>
      <c r="C3609" s="563" t="s">
        <v>4528</v>
      </c>
      <c r="D3609" s="563" t="s">
        <v>4592</v>
      </c>
      <c r="E3609" s="563" t="s">
        <v>4588</v>
      </c>
      <c r="F3609" s="563" t="s">
        <v>4589</v>
      </c>
      <c r="G3609" s="563" t="s">
        <v>4590</v>
      </c>
      <c r="H3609" s="563" t="s">
        <v>4591</v>
      </c>
      <c r="I3609" s="563" t="s">
        <v>26690</v>
      </c>
      <c r="J3609" s="563" t="s">
        <v>24001</v>
      </c>
      <c r="K3609" s="563" t="s">
        <v>24001</v>
      </c>
      <c r="L3609" s="563" t="s">
        <v>24001</v>
      </c>
      <c r="M3609" s="563" t="s">
        <v>24001</v>
      </c>
      <c r="N3609" s="563" t="s">
        <v>24001</v>
      </c>
      <c r="O3609" s="564" t="s">
        <v>24001</v>
      </c>
      <c r="P3609" s="564" t="s">
        <v>24001</v>
      </c>
      <c r="Q3609" s="564">
        <v>33148</v>
      </c>
      <c r="R3609" s="564">
        <v>38383</v>
      </c>
      <c r="S3609" s="564" t="s">
        <v>31917</v>
      </c>
    </row>
    <row r="3610" spans="1:19" x14ac:dyDescent="0.35">
      <c r="A3610" s="559">
        <v>4921</v>
      </c>
      <c r="B3610" s="563" t="s">
        <v>484</v>
      </c>
      <c r="C3610" s="563" t="s">
        <v>28941</v>
      </c>
      <c r="D3610" s="563" t="s">
        <v>11377</v>
      </c>
      <c r="E3610" s="563" t="s">
        <v>11374</v>
      </c>
      <c r="F3610" s="563" t="s">
        <v>11375</v>
      </c>
      <c r="G3610" s="563" t="s">
        <v>11376</v>
      </c>
      <c r="H3610" s="563" t="s">
        <v>10004</v>
      </c>
      <c r="I3610" s="563" t="s">
        <v>26690</v>
      </c>
      <c r="J3610" s="563" t="s">
        <v>109</v>
      </c>
      <c r="K3610" s="563" t="s">
        <v>24001</v>
      </c>
      <c r="L3610" s="563" t="s">
        <v>24001</v>
      </c>
      <c r="M3610" s="563" t="s">
        <v>24001</v>
      </c>
      <c r="N3610" s="563" t="s">
        <v>24001</v>
      </c>
      <c r="O3610" s="564" t="s">
        <v>24001</v>
      </c>
      <c r="P3610" s="564" t="s">
        <v>26697</v>
      </c>
      <c r="Q3610" s="564">
        <v>33148</v>
      </c>
      <c r="R3610" s="564"/>
      <c r="S3610" s="564" t="s">
        <v>31918</v>
      </c>
    </row>
    <row r="3611" spans="1:19" x14ac:dyDescent="0.35">
      <c r="A3611" s="559">
        <v>6038</v>
      </c>
      <c r="B3611" s="563" t="s">
        <v>43</v>
      </c>
      <c r="C3611" s="563" t="s">
        <v>346</v>
      </c>
      <c r="D3611" s="563" t="s">
        <v>351</v>
      </c>
      <c r="E3611" s="563" t="s">
        <v>347</v>
      </c>
      <c r="F3611" s="563" t="s">
        <v>348</v>
      </c>
      <c r="G3611" s="563" t="s">
        <v>349</v>
      </c>
      <c r="H3611" s="563" t="s">
        <v>350</v>
      </c>
      <c r="I3611" s="563" t="s">
        <v>26690</v>
      </c>
      <c r="J3611" s="563" t="s">
        <v>24001</v>
      </c>
      <c r="K3611" s="563" t="s">
        <v>24001</v>
      </c>
      <c r="L3611" s="563" t="s">
        <v>24001</v>
      </c>
      <c r="M3611" s="563" t="s">
        <v>24001</v>
      </c>
      <c r="N3611" s="563" t="s">
        <v>24001</v>
      </c>
      <c r="O3611" s="564" t="s">
        <v>24001</v>
      </c>
      <c r="P3611" s="564" t="s">
        <v>24001</v>
      </c>
      <c r="Q3611" s="564">
        <v>33148</v>
      </c>
      <c r="R3611" s="564">
        <v>34130</v>
      </c>
      <c r="S3611" s="564" t="s">
        <v>31919</v>
      </c>
    </row>
    <row r="3612" spans="1:19" x14ac:dyDescent="0.35">
      <c r="A3612" s="562">
        <v>6039</v>
      </c>
      <c r="B3612" s="563" t="s">
        <v>43</v>
      </c>
      <c r="C3612" s="563" t="s">
        <v>346</v>
      </c>
      <c r="D3612" s="563" t="s">
        <v>355</v>
      </c>
      <c r="E3612" s="563" t="s">
        <v>352</v>
      </c>
      <c r="F3612" s="563" t="s">
        <v>353</v>
      </c>
      <c r="G3612" s="563" t="s">
        <v>349</v>
      </c>
      <c r="H3612" s="563" t="s">
        <v>354</v>
      </c>
      <c r="I3612" s="563" t="s">
        <v>26690</v>
      </c>
      <c r="J3612" s="563" t="s">
        <v>24001</v>
      </c>
      <c r="K3612" s="563" t="s">
        <v>24001</v>
      </c>
      <c r="L3612" s="563" t="s">
        <v>24001</v>
      </c>
      <c r="M3612" s="563" t="s">
        <v>24001</v>
      </c>
      <c r="N3612" s="563" t="s">
        <v>24001</v>
      </c>
      <c r="O3612" s="564" t="s">
        <v>24001</v>
      </c>
      <c r="P3612" s="564" t="s">
        <v>24001</v>
      </c>
      <c r="Q3612" s="564">
        <v>39738</v>
      </c>
      <c r="R3612" s="564"/>
      <c r="S3612" s="564" t="s">
        <v>31920</v>
      </c>
    </row>
    <row r="3613" spans="1:19" x14ac:dyDescent="0.35">
      <c r="A3613" s="559">
        <v>6040</v>
      </c>
      <c r="B3613" s="563" t="s">
        <v>43</v>
      </c>
      <c r="C3613" s="563" t="s">
        <v>346</v>
      </c>
      <c r="D3613" s="563" t="s">
        <v>357</v>
      </c>
      <c r="E3613" s="563" t="s">
        <v>352</v>
      </c>
      <c r="F3613" s="563" t="s">
        <v>356</v>
      </c>
      <c r="G3613" s="563" t="s">
        <v>349</v>
      </c>
      <c r="H3613" s="563" t="s">
        <v>78</v>
      </c>
      <c r="I3613" s="563" t="s">
        <v>26690</v>
      </c>
      <c r="J3613" s="563" t="s">
        <v>24001</v>
      </c>
      <c r="K3613" s="563" t="s">
        <v>24001</v>
      </c>
      <c r="L3613" s="563" t="s">
        <v>24001</v>
      </c>
      <c r="M3613" s="563" t="s">
        <v>24001</v>
      </c>
      <c r="N3613" s="563" t="s">
        <v>24001</v>
      </c>
      <c r="O3613" s="564" t="s">
        <v>24001</v>
      </c>
      <c r="P3613" s="564" t="s">
        <v>24001</v>
      </c>
      <c r="Q3613" s="564">
        <v>39738</v>
      </c>
      <c r="R3613" s="564"/>
      <c r="S3613" s="564" t="s">
        <v>31921</v>
      </c>
    </row>
    <row r="3614" spans="1:19" x14ac:dyDescent="0.35">
      <c r="A3614" s="559">
        <v>6041</v>
      </c>
      <c r="B3614" s="563" t="s">
        <v>43</v>
      </c>
      <c r="C3614" s="563" t="s">
        <v>346</v>
      </c>
      <c r="D3614" s="563" t="s">
        <v>361</v>
      </c>
      <c r="E3614" s="563" t="s">
        <v>358</v>
      </c>
      <c r="F3614" s="563" t="s">
        <v>359</v>
      </c>
      <c r="G3614" s="563" t="s">
        <v>349</v>
      </c>
      <c r="H3614" s="563" t="s">
        <v>360</v>
      </c>
      <c r="I3614" s="563" t="s">
        <v>26690</v>
      </c>
      <c r="J3614" s="563" t="s">
        <v>24001</v>
      </c>
      <c r="K3614" s="563" t="s">
        <v>24001</v>
      </c>
      <c r="L3614" s="563" t="s">
        <v>24001</v>
      </c>
      <c r="M3614" s="563" t="s">
        <v>24001</v>
      </c>
      <c r="N3614" s="563" t="s">
        <v>24001</v>
      </c>
      <c r="O3614" s="564" t="s">
        <v>24001</v>
      </c>
      <c r="P3614" s="564" t="s">
        <v>24001</v>
      </c>
      <c r="Q3614" s="564">
        <v>33148</v>
      </c>
      <c r="R3614" s="564"/>
      <c r="S3614" s="564" t="s">
        <v>31922</v>
      </c>
    </row>
    <row r="3615" spans="1:19" x14ac:dyDescent="0.35">
      <c r="A3615" s="562">
        <v>6042</v>
      </c>
      <c r="B3615" s="563" t="s">
        <v>43</v>
      </c>
      <c r="C3615" s="563" t="s">
        <v>346</v>
      </c>
      <c r="D3615" s="563" t="s">
        <v>365</v>
      </c>
      <c r="E3615" s="563" t="s">
        <v>362</v>
      </c>
      <c r="F3615" s="563" t="s">
        <v>363</v>
      </c>
      <c r="G3615" s="563" t="s">
        <v>349</v>
      </c>
      <c r="H3615" s="563" t="s">
        <v>364</v>
      </c>
      <c r="I3615" s="563" t="s">
        <v>26690</v>
      </c>
      <c r="J3615" s="563" t="s">
        <v>24001</v>
      </c>
      <c r="K3615" s="563" t="s">
        <v>24001</v>
      </c>
      <c r="L3615" s="563" t="s">
        <v>24001</v>
      </c>
      <c r="M3615" s="563" t="s">
        <v>24001</v>
      </c>
      <c r="N3615" s="563" t="s">
        <v>24001</v>
      </c>
      <c r="O3615" s="564" t="s">
        <v>24001</v>
      </c>
      <c r="P3615" s="564" t="s">
        <v>24001</v>
      </c>
      <c r="Q3615" s="564">
        <v>33148</v>
      </c>
      <c r="R3615" s="564"/>
      <c r="S3615" s="564" t="s">
        <v>31923</v>
      </c>
    </row>
    <row r="3616" spans="1:19" x14ac:dyDescent="0.35">
      <c r="A3616" s="559">
        <v>6043</v>
      </c>
      <c r="B3616" s="563" t="s">
        <v>43</v>
      </c>
      <c r="C3616" s="563" t="s">
        <v>346</v>
      </c>
      <c r="D3616" s="563" t="s">
        <v>369</v>
      </c>
      <c r="E3616" s="563" t="s">
        <v>366</v>
      </c>
      <c r="F3616" s="563" t="s">
        <v>367</v>
      </c>
      <c r="G3616" s="563" t="s">
        <v>349</v>
      </c>
      <c r="H3616" s="563" t="s">
        <v>368</v>
      </c>
      <c r="I3616" s="563" t="s">
        <v>26690</v>
      </c>
      <c r="J3616" s="563" t="s">
        <v>24001</v>
      </c>
      <c r="K3616" s="563" t="s">
        <v>24001</v>
      </c>
      <c r="L3616" s="563" t="s">
        <v>27592</v>
      </c>
      <c r="M3616" s="563" t="s">
        <v>24001</v>
      </c>
      <c r="N3616" s="563" t="s">
        <v>24001</v>
      </c>
      <c r="O3616" s="564" t="s">
        <v>24001</v>
      </c>
      <c r="P3616" s="564" t="s">
        <v>24001</v>
      </c>
      <c r="Q3616" s="564">
        <v>33148</v>
      </c>
      <c r="R3616" s="564"/>
      <c r="S3616" s="564" t="s">
        <v>31924</v>
      </c>
    </row>
    <row r="3617" spans="1:19" x14ac:dyDescent="0.35">
      <c r="A3617" s="559">
        <v>6044</v>
      </c>
      <c r="B3617" s="563" t="s">
        <v>43</v>
      </c>
      <c r="C3617" s="563" t="s">
        <v>346</v>
      </c>
      <c r="D3617" s="563" t="s">
        <v>372</v>
      </c>
      <c r="E3617" s="563" t="s">
        <v>370</v>
      </c>
      <c r="F3617" s="563" t="s">
        <v>371</v>
      </c>
      <c r="G3617" s="563" t="s">
        <v>349</v>
      </c>
      <c r="H3617" s="563" t="s">
        <v>55</v>
      </c>
      <c r="I3617" s="563" t="s">
        <v>26690</v>
      </c>
      <c r="J3617" s="563" t="s">
        <v>24001</v>
      </c>
      <c r="K3617" s="563" t="s">
        <v>24001</v>
      </c>
      <c r="L3617" s="563" t="s">
        <v>24001</v>
      </c>
      <c r="M3617" s="563" t="s">
        <v>24001</v>
      </c>
      <c r="N3617" s="563" t="s">
        <v>24001</v>
      </c>
      <c r="O3617" s="564" t="s">
        <v>24001</v>
      </c>
      <c r="P3617" s="564" t="s">
        <v>24001</v>
      </c>
      <c r="Q3617" s="564">
        <v>33148</v>
      </c>
      <c r="R3617" s="564"/>
      <c r="S3617" s="564" t="s">
        <v>372</v>
      </c>
    </row>
    <row r="3618" spans="1:19" x14ac:dyDescent="0.35">
      <c r="A3618" s="562">
        <v>6045</v>
      </c>
      <c r="B3618" s="563" t="s">
        <v>43</v>
      </c>
      <c r="C3618" s="563" t="s">
        <v>346</v>
      </c>
      <c r="D3618" s="563" t="s">
        <v>376</v>
      </c>
      <c r="E3618" s="563" t="s">
        <v>373</v>
      </c>
      <c r="F3618" s="563" t="s">
        <v>374</v>
      </c>
      <c r="G3618" s="563" t="s">
        <v>375</v>
      </c>
      <c r="H3618" s="563" t="s">
        <v>55</v>
      </c>
      <c r="I3618" s="563" t="s">
        <v>26690</v>
      </c>
      <c r="J3618" s="563" t="s">
        <v>24001</v>
      </c>
      <c r="K3618" s="563" t="s">
        <v>24001</v>
      </c>
      <c r="L3618" s="563" t="s">
        <v>24001</v>
      </c>
      <c r="M3618" s="563" t="s">
        <v>24001</v>
      </c>
      <c r="N3618" s="563" t="s">
        <v>24001</v>
      </c>
      <c r="O3618" s="564" t="s">
        <v>24001</v>
      </c>
      <c r="P3618" s="564" t="s">
        <v>24001</v>
      </c>
      <c r="Q3618" s="564">
        <v>33148</v>
      </c>
      <c r="R3618" s="564"/>
      <c r="S3618" s="564" t="s">
        <v>376</v>
      </c>
    </row>
    <row r="3619" spans="1:19" x14ac:dyDescent="0.35">
      <c r="A3619" s="559">
        <v>5532</v>
      </c>
      <c r="B3619" s="563" t="s">
        <v>484</v>
      </c>
      <c r="C3619" s="563" t="s">
        <v>28883</v>
      </c>
      <c r="D3619" s="563" t="s">
        <v>14468</v>
      </c>
      <c r="E3619" s="563" t="s">
        <v>14464</v>
      </c>
      <c r="F3619" s="563" t="s">
        <v>14465</v>
      </c>
      <c r="G3619" s="563" t="s">
        <v>14466</v>
      </c>
      <c r="H3619" s="563" t="s">
        <v>14467</v>
      </c>
      <c r="I3619" s="563" t="s">
        <v>26690</v>
      </c>
      <c r="J3619" s="563" t="s">
        <v>109</v>
      </c>
      <c r="K3619" s="563" t="s">
        <v>24001</v>
      </c>
      <c r="L3619" s="563" t="s">
        <v>24001</v>
      </c>
      <c r="M3619" s="563" t="s">
        <v>24001</v>
      </c>
      <c r="N3619" s="563" t="s">
        <v>24001</v>
      </c>
      <c r="O3619" s="564" t="s">
        <v>24001</v>
      </c>
      <c r="P3619" s="564" t="s">
        <v>24001</v>
      </c>
      <c r="Q3619" s="564">
        <v>33148</v>
      </c>
      <c r="R3619" s="564">
        <v>41985.7125578704</v>
      </c>
      <c r="S3619" s="564" t="s">
        <v>31925</v>
      </c>
    </row>
    <row r="3620" spans="1:19" x14ac:dyDescent="0.35">
      <c r="A3620" s="559">
        <v>5533</v>
      </c>
      <c r="B3620" s="563" t="s">
        <v>484</v>
      </c>
      <c r="C3620" s="563" t="s">
        <v>28883</v>
      </c>
      <c r="D3620" s="563" t="s">
        <v>14471</v>
      </c>
      <c r="E3620" s="563" t="s">
        <v>14469</v>
      </c>
      <c r="F3620" s="563" t="s">
        <v>14470</v>
      </c>
      <c r="G3620" s="563" t="s">
        <v>14466</v>
      </c>
      <c r="H3620" s="563" t="s">
        <v>12810</v>
      </c>
      <c r="I3620" s="563" t="s">
        <v>26690</v>
      </c>
      <c r="J3620" s="563" t="s">
        <v>109</v>
      </c>
      <c r="K3620" s="563" t="s">
        <v>24001</v>
      </c>
      <c r="L3620" s="563" t="s">
        <v>24001</v>
      </c>
      <c r="M3620" s="563" t="s">
        <v>24001</v>
      </c>
      <c r="N3620" s="563" t="s">
        <v>24001</v>
      </c>
      <c r="O3620" s="564" t="s">
        <v>24001</v>
      </c>
      <c r="P3620" s="564" t="s">
        <v>24001</v>
      </c>
      <c r="Q3620" s="564">
        <v>33148</v>
      </c>
      <c r="R3620" s="564">
        <v>41985.715659722198</v>
      </c>
      <c r="S3620" s="564" t="s">
        <v>31926</v>
      </c>
    </row>
    <row r="3621" spans="1:19" x14ac:dyDescent="0.35">
      <c r="A3621" s="562">
        <v>5534</v>
      </c>
      <c r="B3621" s="563" t="s">
        <v>484</v>
      </c>
      <c r="C3621" s="563" t="s">
        <v>28883</v>
      </c>
      <c r="D3621" s="563" t="s">
        <v>14473</v>
      </c>
      <c r="E3621" s="563" t="s">
        <v>24001</v>
      </c>
      <c r="F3621" s="563" t="s">
        <v>14472</v>
      </c>
      <c r="G3621" s="563" t="s">
        <v>14466</v>
      </c>
      <c r="H3621" s="563" t="s">
        <v>55</v>
      </c>
      <c r="I3621" s="563" t="s">
        <v>26690</v>
      </c>
      <c r="J3621" s="563" t="s">
        <v>109</v>
      </c>
      <c r="K3621" s="563" t="s">
        <v>24001</v>
      </c>
      <c r="L3621" s="563" t="s">
        <v>24001</v>
      </c>
      <c r="M3621" s="563" t="s">
        <v>24001</v>
      </c>
      <c r="N3621" s="563" t="s">
        <v>24001</v>
      </c>
      <c r="O3621" s="564" t="s">
        <v>24001</v>
      </c>
      <c r="P3621" s="564" t="s">
        <v>24001</v>
      </c>
      <c r="Q3621" s="564">
        <v>33148</v>
      </c>
      <c r="R3621" s="564"/>
      <c r="S3621" s="564" t="s">
        <v>14473</v>
      </c>
    </row>
    <row r="3622" spans="1:19" x14ac:dyDescent="0.35">
      <c r="A3622" s="559">
        <v>3527</v>
      </c>
      <c r="B3622" s="563" t="s">
        <v>484</v>
      </c>
      <c r="C3622" s="563" t="s">
        <v>29019</v>
      </c>
      <c r="D3622" s="563" t="s">
        <v>4178</v>
      </c>
      <c r="E3622" s="563" t="s">
        <v>4175</v>
      </c>
      <c r="F3622" s="563" t="s">
        <v>4176</v>
      </c>
      <c r="G3622" s="563" t="s">
        <v>4177</v>
      </c>
      <c r="H3622" s="563" t="s">
        <v>4042</v>
      </c>
      <c r="I3622" s="563" t="s">
        <v>26690</v>
      </c>
      <c r="J3622" s="563" t="s">
        <v>109</v>
      </c>
      <c r="K3622" s="563" t="s">
        <v>24001</v>
      </c>
      <c r="L3622" s="563" t="s">
        <v>24001</v>
      </c>
      <c r="M3622" s="563" t="s">
        <v>24001</v>
      </c>
      <c r="N3622" s="563" t="s">
        <v>24001</v>
      </c>
      <c r="O3622" s="564" t="s">
        <v>24001</v>
      </c>
      <c r="P3622" s="564" t="s">
        <v>24001</v>
      </c>
      <c r="Q3622" s="564">
        <v>33148</v>
      </c>
      <c r="R3622" s="564"/>
      <c r="S3622" s="564" t="s">
        <v>34377</v>
      </c>
    </row>
    <row r="3623" spans="1:19" x14ac:dyDescent="0.35">
      <c r="A3623" s="559">
        <v>3528</v>
      </c>
      <c r="B3623" s="563" t="s">
        <v>484</v>
      </c>
      <c r="C3623" s="563" t="s">
        <v>29019</v>
      </c>
      <c r="D3623" s="563" t="s">
        <v>4182</v>
      </c>
      <c r="E3623" s="563" t="s">
        <v>4179</v>
      </c>
      <c r="F3623" s="563" t="s">
        <v>4180</v>
      </c>
      <c r="G3623" s="563" t="s">
        <v>4177</v>
      </c>
      <c r="H3623" s="563" t="s">
        <v>4181</v>
      </c>
      <c r="I3623" s="563" t="s">
        <v>26851</v>
      </c>
      <c r="J3623" s="563" t="s">
        <v>109</v>
      </c>
      <c r="K3623" s="563" t="s">
        <v>24001</v>
      </c>
      <c r="L3623" s="563" t="s">
        <v>24001</v>
      </c>
      <c r="M3623" s="563" t="s">
        <v>24001</v>
      </c>
      <c r="N3623" s="563" t="s">
        <v>24001</v>
      </c>
      <c r="O3623" s="564" t="s">
        <v>24001</v>
      </c>
      <c r="P3623" s="564" t="s">
        <v>26697</v>
      </c>
      <c r="Q3623" s="564">
        <v>33148</v>
      </c>
      <c r="R3623" s="564"/>
      <c r="S3623" s="564" t="s">
        <v>31927</v>
      </c>
    </row>
    <row r="3624" spans="1:19" x14ac:dyDescent="0.35">
      <c r="A3624" s="562">
        <v>3529</v>
      </c>
      <c r="B3624" s="563" t="s">
        <v>484</v>
      </c>
      <c r="C3624" s="563" t="s">
        <v>29019</v>
      </c>
      <c r="D3624" s="563" t="s">
        <v>4185</v>
      </c>
      <c r="E3624" s="563" t="s">
        <v>4183</v>
      </c>
      <c r="F3624" s="563" t="s">
        <v>4184</v>
      </c>
      <c r="G3624" s="563" t="s">
        <v>4177</v>
      </c>
      <c r="H3624" s="563" t="s">
        <v>55</v>
      </c>
      <c r="I3624" s="563" t="s">
        <v>26690</v>
      </c>
      <c r="J3624" s="563" t="s">
        <v>109</v>
      </c>
      <c r="K3624" s="563" t="s">
        <v>24001</v>
      </c>
      <c r="L3624" s="563" t="s">
        <v>24001</v>
      </c>
      <c r="M3624" s="563" t="s">
        <v>24001</v>
      </c>
      <c r="N3624" s="563" t="s">
        <v>24001</v>
      </c>
      <c r="O3624" s="564" t="s">
        <v>24001</v>
      </c>
      <c r="P3624" s="564" t="s">
        <v>24001</v>
      </c>
      <c r="Q3624" s="564">
        <v>33148</v>
      </c>
      <c r="R3624" s="564"/>
      <c r="S3624" s="564" t="s">
        <v>4185</v>
      </c>
    </row>
    <row r="3625" spans="1:19" x14ac:dyDescent="0.35">
      <c r="A3625" s="559">
        <v>5535</v>
      </c>
      <c r="B3625" s="563" t="s">
        <v>484</v>
      </c>
      <c r="C3625" s="563" t="s">
        <v>28883</v>
      </c>
      <c r="D3625" s="563" t="s">
        <v>14477</v>
      </c>
      <c r="E3625" s="563" t="s">
        <v>14436</v>
      </c>
      <c r="F3625" s="563" t="s">
        <v>14474</v>
      </c>
      <c r="G3625" s="563" t="s">
        <v>14475</v>
      </c>
      <c r="H3625" s="563" t="s">
        <v>14476</v>
      </c>
      <c r="I3625" s="563" t="s">
        <v>26690</v>
      </c>
      <c r="J3625" s="563" t="s">
        <v>109</v>
      </c>
      <c r="K3625" s="563" t="s">
        <v>24001</v>
      </c>
      <c r="L3625" s="563" t="s">
        <v>24001</v>
      </c>
      <c r="M3625" s="563" t="s">
        <v>24001</v>
      </c>
      <c r="N3625" s="563" t="s">
        <v>24001</v>
      </c>
      <c r="O3625" s="564" t="s">
        <v>24001</v>
      </c>
      <c r="P3625" s="564" t="s">
        <v>24001</v>
      </c>
      <c r="Q3625" s="564">
        <v>38771</v>
      </c>
      <c r="R3625" s="564"/>
      <c r="S3625" s="564" t="s">
        <v>31928</v>
      </c>
    </row>
    <row r="3626" spans="1:19" x14ac:dyDescent="0.35">
      <c r="A3626" s="559">
        <v>2600</v>
      </c>
      <c r="B3626" s="563" t="s">
        <v>484</v>
      </c>
      <c r="C3626" s="563" t="s">
        <v>7869</v>
      </c>
      <c r="D3626" s="563" t="s">
        <v>31929</v>
      </c>
      <c r="E3626" s="563" t="s">
        <v>31930</v>
      </c>
      <c r="F3626" s="563" t="s">
        <v>31931</v>
      </c>
      <c r="G3626" s="563" t="s">
        <v>31932</v>
      </c>
      <c r="H3626" s="563" t="s">
        <v>31933</v>
      </c>
      <c r="I3626" s="563" t="s">
        <v>26690</v>
      </c>
      <c r="J3626" s="563" t="s">
        <v>109</v>
      </c>
      <c r="K3626" s="563" t="s">
        <v>24001</v>
      </c>
      <c r="L3626" s="563" t="s">
        <v>24001</v>
      </c>
      <c r="M3626" s="563" t="s">
        <v>24001</v>
      </c>
      <c r="N3626" s="563" t="s">
        <v>24001</v>
      </c>
      <c r="O3626" s="564" t="s">
        <v>24001</v>
      </c>
      <c r="P3626" s="564" t="s">
        <v>24001</v>
      </c>
      <c r="Q3626" s="564">
        <v>45044</v>
      </c>
      <c r="R3626" s="564"/>
      <c r="S3626" s="564" t="s">
        <v>31934</v>
      </c>
    </row>
    <row r="3627" spans="1:19" x14ac:dyDescent="0.35">
      <c r="A3627" s="562">
        <v>5000</v>
      </c>
      <c r="B3627" s="563" t="s">
        <v>484</v>
      </c>
      <c r="C3627" s="563" t="s">
        <v>31935</v>
      </c>
      <c r="D3627" s="563" t="s">
        <v>12133</v>
      </c>
      <c r="E3627" s="563" t="s">
        <v>12130</v>
      </c>
      <c r="F3627" s="563" t="s">
        <v>12131</v>
      </c>
      <c r="G3627" s="563" t="s">
        <v>12132</v>
      </c>
      <c r="H3627" s="563" t="s">
        <v>2141</v>
      </c>
      <c r="I3627" s="563" t="s">
        <v>26690</v>
      </c>
      <c r="J3627" s="563" t="s">
        <v>24001</v>
      </c>
      <c r="K3627" s="563" t="s">
        <v>154</v>
      </c>
      <c r="L3627" s="563" t="s">
        <v>24001</v>
      </c>
      <c r="M3627" s="563" t="s">
        <v>24001</v>
      </c>
      <c r="N3627" s="563" t="s">
        <v>24001</v>
      </c>
      <c r="O3627" s="564" t="s">
        <v>24001</v>
      </c>
      <c r="P3627" s="564" t="s">
        <v>24001</v>
      </c>
      <c r="Q3627" s="564">
        <v>33148</v>
      </c>
      <c r="R3627" s="564"/>
      <c r="S3627" s="564" t="s">
        <v>31936</v>
      </c>
    </row>
    <row r="3628" spans="1:19" x14ac:dyDescent="0.35">
      <c r="A3628" s="559">
        <v>2141</v>
      </c>
      <c r="B3628" s="563" t="s">
        <v>484</v>
      </c>
      <c r="C3628" s="563" t="s">
        <v>28698</v>
      </c>
      <c r="D3628" s="563" t="s">
        <v>6069</v>
      </c>
      <c r="E3628" s="563" t="s">
        <v>6065</v>
      </c>
      <c r="F3628" s="563" t="s">
        <v>6066</v>
      </c>
      <c r="G3628" s="563" t="s">
        <v>6067</v>
      </c>
      <c r="H3628" s="563" t="s">
        <v>6068</v>
      </c>
      <c r="I3628" s="563" t="s">
        <v>26690</v>
      </c>
      <c r="J3628" s="563" t="s">
        <v>109</v>
      </c>
      <c r="K3628" s="563" t="s">
        <v>24001</v>
      </c>
      <c r="L3628" s="563" t="s">
        <v>24001</v>
      </c>
      <c r="M3628" s="563" t="s">
        <v>24001</v>
      </c>
      <c r="N3628" s="563" t="s">
        <v>24001</v>
      </c>
      <c r="O3628" s="564" t="s">
        <v>24001</v>
      </c>
      <c r="P3628" s="564" t="s">
        <v>24001</v>
      </c>
      <c r="Q3628" s="564">
        <v>33148</v>
      </c>
      <c r="R3628" s="564"/>
      <c r="S3628" s="564" t="s">
        <v>31937</v>
      </c>
    </row>
    <row r="3629" spans="1:19" x14ac:dyDescent="0.35">
      <c r="A3629" s="559">
        <v>2142</v>
      </c>
      <c r="B3629" s="563" t="s">
        <v>484</v>
      </c>
      <c r="C3629" s="563" t="s">
        <v>28698</v>
      </c>
      <c r="D3629" s="563" t="s">
        <v>6073</v>
      </c>
      <c r="E3629" s="563" t="s">
        <v>6070</v>
      </c>
      <c r="F3629" s="563" t="s">
        <v>6071</v>
      </c>
      <c r="G3629" s="563" t="s">
        <v>6067</v>
      </c>
      <c r="H3629" s="563" t="s">
        <v>6072</v>
      </c>
      <c r="I3629" s="563" t="s">
        <v>26690</v>
      </c>
      <c r="J3629" s="563" t="s">
        <v>109</v>
      </c>
      <c r="K3629" s="563" t="s">
        <v>24001</v>
      </c>
      <c r="L3629" s="563" t="s">
        <v>24001</v>
      </c>
      <c r="M3629" s="563" t="s">
        <v>24001</v>
      </c>
      <c r="N3629" s="563" t="s">
        <v>24001</v>
      </c>
      <c r="O3629" s="564" t="s">
        <v>24001</v>
      </c>
      <c r="P3629" s="564" t="s">
        <v>24001</v>
      </c>
      <c r="Q3629" s="564">
        <v>38635</v>
      </c>
      <c r="R3629" s="564"/>
      <c r="S3629" s="564" t="s">
        <v>31938</v>
      </c>
    </row>
    <row r="3630" spans="1:19" x14ac:dyDescent="0.35">
      <c r="A3630" s="562">
        <v>2143</v>
      </c>
      <c r="B3630" s="563" t="s">
        <v>484</v>
      </c>
      <c r="C3630" s="563" t="s">
        <v>28698</v>
      </c>
      <c r="D3630" s="563" t="s">
        <v>6076</v>
      </c>
      <c r="E3630" s="563" t="s">
        <v>6074</v>
      </c>
      <c r="F3630" s="563" t="s">
        <v>6075</v>
      </c>
      <c r="G3630" s="563" t="s">
        <v>6067</v>
      </c>
      <c r="H3630" s="563" t="s">
        <v>4273</v>
      </c>
      <c r="I3630" s="563" t="s">
        <v>26690</v>
      </c>
      <c r="J3630" s="563" t="s">
        <v>109</v>
      </c>
      <c r="K3630" s="563" t="s">
        <v>24001</v>
      </c>
      <c r="L3630" s="563" t="s">
        <v>24001</v>
      </c>
      <c r="M3630" s="563" t="s">
        <v>24001</v>
      </c>
      <c r="N3630" s="563" t="s">
        <v>24001</v>
      </c>
      <c r="O3630" s="564" t="s">
        <v>24001</v>
      </c>
      <c r="P3630" s="564" t="s">
        <v>24001</v>
      </c>
      <c r="Q3630" s="564">
        <v>33148</v>
      </c>
      <c r="R3630" s="564"/>
      <c r="S3630" s="564" t="s">
        <v>31939</v>
      </c>
    </row>
    <row r="3631" spans="1:19" x14ac:dyDescent="0.35">
      <c r="A3631" s="559">
        <v>2144</v>
      </c>
      <c r="B3631" s="563" t="s">
        <v>484</v>
      </c>
      <c r="C3631" s="563" t="s">
        <v>28698</v>
      </c>
      <c r="D3631" s="563" t="s">
        <v>6079</v>
      </c>
      <c r="E3631" s="563" t="s">
        <v>6070</v>
      </c>
      <c r="F3631" s="563" t="s">
        <v>6077</v>
      </c>
      <c r="G3631" s="563" t="s">
        <v>6067</v>
      </c>
      <c r="H3631" s="563" t="s">
        <v>6078</v>
      </c>
      <c r="I3631" s="563" t="s">
        <v>26690</v>
      </c>
      <c r="J3631" s="563" t="s">
        <v>109</v>
      </c>
      <c r="K3631" s="563" t="s">
        <v>24001</v>
      </c>
      <c r="L3631" s="563" t="s">
        <v>24001</v>
      </c>
      <c r="M3631" s="563" t="s">
        <v>24001</v>
      </c>
      <c r="N3631" s="563" t="s">
        <v>24001</v>
      </c>
      <c r="O3631" s="564" t="s">
        <v>24001</v>
      </c>
      <c r="P3631" s="564" t="s">
        <v>24001</v>
      </c>
      <c r="Q3631" s="564">
        <v>38635</v>
      </c>
      <c r="R3631" s="564"/>
      <c r="S3631" s="564" t="s">
        <v>31940</v>
      </c>
    </row>
    <row r="3632" spans="1:19" x14ac:dyDescent="0.35">
      <c r="A3632" s="559">
        <v>2145</v>
      </c>
      <c r="B3632" s="563" t="s">
        <v>484</v>
      </c>
      <c r="C3632" s="563" t="s">
        <v>28698</v>
      </c>
      <c r="D3632" s="563" t="s">
        <v>6083</v>
      </c>
      <c r="E3632" s="563" t="s">
        <v>6080</v>
      </c>
      <c r="F3632" s="563" t="s">
        <v>6081</v>
      </c>
      <c r="G3632" s="563" t="s">
        <v>6067</v>
      </c>
      <c r="H3632" s="563" t="s">
        <v>6082</v>
      </c>
      <c r="I3632" s="563" t="s">
        <v>26690</v>
      </c>
      <c r="J3632" s="563" t="s">
        <v>109</v>
      </c>
      <c r="K3632" s="563" t="s">
        <v>24001</v>
      </c>
      <c r="L3632" s="563" t="s">
        <v>24001</v>
      </c>
      <c r="M3632" s="563" t="s">
        <v>24001</v>
      </c>
      <c r="N3632" s="563" t="s">
        <v>24001</v>
      </c>
      <c r="O3632" s="564" t="s">
        <v>24001</v>
      </c>
      <c r="P3632" s="564" t="s">
        <v>24001</v>
      </c>
      <c r="Q3632" s="564">
        <v>33148</v>
      </c>
      <c r="R3632" s="564"/>
      <c r="S3632" s="564" t="s">
        <v>31941</v>
      </c>
    </row>
    <row r="3633" spans="1:19" x14ac:dyDescent="0.35">
      <c r="A3633" s="562">
        <v>2146</v>
      </c>
      <c r="B3633" s="563" t="s">
        <v>484</v>
      </c>
      <c r="C3633" s="563" t="s">
        <v>28698</v>
      </c>
      <c r="D3633" s="563" t="s">
        <v>24881</v>
      </c>
      <c r="E3633" s="563" t="s">
        <v>6084</v>
      </c>
      <c r="F3633" s="563" t="s">
        <v>6085</v>
      </c>
      <c r="G3633" s="563" t="s">
        <v>6067</v>
      </c>
      <c r="H3633" s="563" t="s">
        <v>6086</v>
      </c>
      <c r="I3633" s="563" t="s">
        <v>26690</v>
      </c>
      <c r="J3633" s="563" t="s">
        <v>109</v>
      </c>
      <c r="K3633" s="563" t="s">
        <v>24001</v>
      </c>
      <c r="L3633" s="563" t="s">
        <v>24001</v>
      </c>
      <c r="M3633" s="563" t="s">
        <v>24001</v>
      </c>
      <c r="N3633" s="563" t="s">
        <v>24001</v>
      </c>
      <c r="O3633" s="564" t="s">
        <v>24001</v>
      </c>
      <c r="P3633" s="564" t="s">
        <v>24001</v>
      </c>
      <c r="Q3633" s="564">
        <v>33148</v>
      </c>
      <c r="R3633" s="564">
        <v>43521.681157407402</v>
      </c>
      <c r="S3633" s="564" t="s">
        <v>31942</v>
      </c>
    </row>
    <row r="3634" spans="1:19" x14ac:dyDescent="0.35">
      <c r="A3634" s="559">
        <v>2147</v>
      </c>
      <c r="B3634" s="563" t="s">
        <v>484</v>
      </c>
      <c r="C3634" s="563" t="s">
        <v>28698</v>
      </c>
      <c r="D3634" s="563" t="s">
        <v>6090</v>
      </c>
      <c r="E3634" s="563" t="s">
        <v>6087</v>
      </c>
      <c r="F3634" s="563" t="s">
        <v>6088</v>
      </c>
      <c r="G3634" s="563" t="s">
        <v>6067</v>
      </c>
      <c r="H3634" s="563" t="s">
        <v>6089</v>
      </c>
      <c r="I3634" s="563" t="s">
        <v>26690</v>
      </c>
      <c r="J3634" s="563" t="s">
        <v>109</v>
      </c>
      <c r="K3634" s="563" t="s">
        <v>24001</v>
      </c>
      <c r="L3634" s="563" t="s">
        <v>24001</v>
      </c>
      <c r="M3634" s="563" t="s">
        <v>24001</v>
      </c>
      <c r="N3634" s="563" t="s">
        <v>24001</v>
      </c>
      <c r="O3634" s="564" t="s">
        <v>24001</v>
      </c>
      <c r="P3634" s="564" t="s">
        <v>24001</v>
      </c>
      <c r="Q3634" s="564">
        <v>33148</v>
      </c>
      <c r="R3634" s="564"/>
      <c r="S3634" s="564" t="s">
        <v>31943</v>
      </c>
    </row>
    <row r="3635" spans="1:19" x14ac:dyDescent="0.35">
      <c r="A3635" s="559">
        <v>2148</v>
      </c>
      <c r="B3635" s="563" t="s">
        <v>484</v>
      </c>
      <c r="C3635" s="563" t="s">
        <v>28698</v>
      </c>
      <c r="D3635" s="563" t="s">
        <v>24882</v>
      </c>
      <c r="E3635" s="563" t="s">
        <v>6091</v>
      </c>
      <c r="F3635" s="563" t="s">
        <v>6092</v>
      </c>
      <c r="G3635" s="563" t="s">
        <v>6067</v>
      </c>
      <c r="H3635" s="563" t="s">
        <v>6093</v>
      </c>
      <c r="I3635" s="563" t="s">
        <v>26690</v>
      </c>
      <c r="J3635" s="563" t="s">
        <v>109</v>
      </c>
      <c r="K3635" s="563" t="s">
        <v>24001</v>
      </c>
      <c r="L3635" s="563" t="s">
        <v>24001</v>
      </c>
      <c r="M3635" s="563" t="s">
        <v>24001</v>
      </c>
      <c r="N3635" s="563" t="s">
        <v>24001</v>
      </c>
      <c r="O3635" s="564" t="s">
        <v>24001</v>
      </c>
      <c r="P3635" s="564" t="s">
        <v>24001</v>
      </c>
      <c r="Q3635" s="564">
        <v>33148</v>
      </c>
      <c r="R3635" s="564">
        <v>43287.426516203697</v>
      </c>
      <c r="S3635" s="564" t="s">
        <v>31944</v>
      </c>
    </row>
    <row r="3636" spans="1:19" x14ac:dyDescent="0.35">
      <c r="A3636" s="562">
        <v>2149</v>
      </c>
      <c r="B3636" s="563" t="s">
        <v>484</v>
      </c>
      <c r="C3636" s="563" t="s">
        <v>28698</v>
      </c>
      <c r="D3636" s="563" t="s">
        <v>6096</v>
      </c>
      <c r="E3636" s="563" t="s">
        <v>6094</v>
      </c>
      <c r="F3636" s="563" t="s">
        <v>6095</v>
      </c>
      <c r="G3636" s="563" t="s">
        <v>6067</v>
      </c>
      <c r="H3636" s="563" t="s">
        <v>1581</v>
      </c>
      <c r="I3636" s="563" t="s">
        <v>26690</v>
      </c>
      <c r="J3636" s="563" t="s">
        <v>109</v>
      </c>
      <c r="K3636" s="563" t="s">
        <v>24001</v>
      </c>
      <c r="L3636" s="563" t="s">
        <v>24001</v>
      </c>
      <c r="M3636" s="563" t="s">
        <v>24001</v>
      </c>
      <c r="N3636" s="563" t="s">
        <v>24001</v>
      </c>
      <c r="O3636" s="564" t="s">
        <v>24001</v>
      </c>
      <c r="P3636" s="564" t="s">
        <v>24001</v>
      </c>
      <c r="Q3636" s="564">
        <v>33148</v>
      </c>
      <c r="R3636" s="564"/>
      <c r="S3636" s="564" t="s">
        <v>31945</v>
      </c>
    </row>
    <row r="3637" spans="1:19" x14ac:dyDescent="0.35">
      <c r="A3637" s="559">
        <v>2150</v>
      </c>
      <c r="B3637" s="563" t="s">
        <v>484</v>
      </c>
      <c r="C3637" s="563" t="s">
        <v>28698</v>
      </c>
      <c r="D3637" s="563" t="s">
        <v>6099</v>
      </c>
      <c r="E3637" s="563" t="s">
        <v>6097</v>
      </c>
      <c r="F3637" s="563" t="s">
        <v>6098</v>
      </c>
      <c r="G3637" s="563" t="s">
        <v>6067</v>
      </c>
      <c r="H3637" s="563" t="s">
        <v>985</v>
      </c>
      <c r="I3637" s="563" t="s">
        <v>26690</v>
      </c>
      <c r="J3637" s="563" t="s">
        <v>109</v>
      </c>
      <c r="K3637" s="563" t="s">
        <v>24001</v>
      </c>
      <c r="L3637" s="563" t="s">
        <v>24001</v>
      </c>
      <c r="M3637" s="563" t="s">
        <v>24001</v>
      </c>
      <c r="N3637" s="563" t="s">
        <v>24001</v>
      </c>
      <c r="O3637" s="564" t="s">
        <v>24001</v>
      </c>
      <c r="P3637" s="564" t="s">
        <v>24001</v>
      </c>
      <c r="Q3637" s="564">
        <v>33148</v>
      </c>
      <c r="R3637" s="564"/>
      <c r="S3637" s="564" t="s">
        <v>31946</v>
      </c>
    </row>
    <row r="3638" spans="1:19" x14ac:dyDescent="0.35">
      <c r="A3638" s="559">
        <v>2151</v>
      </c>
      <c r="B3638" s="563" t="s">
        <v>484</v>
      </c>
      <c r="C3638" s="563" t="s">
        <v>28698</v>
      </c>
      <c r="D3638" s="563" t="s">
        <v>6102</v>
      </c>
      <c r="E3638" s="563" t="s">
        <v>6100</v>
      </c>
      <c r="F3638" s="563" t="s">
        <v>6101</v>
      </c>
      <c r="G3638" s="563" t="s">
        <v>6067</v>
      </c>
      <c r="H3638" s="563" t="s">
        <v>678</v>
      </c>
      <c r="I3638" s="563" t="s">
        <v>26690</v>
      </c>
      <c r="J3638" s="563" t="s">
        <v>109</v>
      </c>
      <c r="K3638" s="563" t="s">
        <v>24001</v>
      </c>
      <c r="L3638" s="563" t="s">
        <v>24001</v>
      </c>
      <c r="M3638" s="563" t="s">
        <v>24001</v>
      </c>
      <c r="N3638" s="563" t="s">
        <v>24001</v>
      </c>
      <c r="O3638" s="564" t="s">
        <v>24001</v>
      </c>
      <c r="P3638" s="564" t="s">
        <v>24001</v>
      </c>
      <c r="Q3638" s="564">
        <v>38511</v>
      </c>
      <c r="R3638" s="564"/>
      <c r="S3638" s="564" t="s">
        <v>31947</v>
      </c>
    </row>
    <row r="3639" spans="1:19" x14ac:dyDescent="0.35">
      <c r="A3639" s="562">
        <v>2152</v>
      </c>
      <c r="B3639" s="563" t="s">
        <v>484</v>
      </c>
      <c r="C3639" s="563" t="s">
        <v>28698</v>
      </c>
      <c r="D3639" s="563" t="s">
        <v>6106</v>
      </c>
      <c r="E3639" s="563" t="s">
        <v>6103</v>
      </c>
      <c r="F3639" s="563" t="s">
        <v>6104</v>
      </c>
      <c r="G3639" s="563" t="s">
        <v>6067</v>
      </c>
      <c r="H3639" s="563" t="s">
        <v>6105</v>
      </c>
      <c r="I3639" s="563" t="s">
        <v>26690</v>
      </c>
      <c r="J3639" s="563" t="s">
        <v>109</v>
      </c>
      <c r="K3639" s="563" t="s">
        <v>24001</v>
      </c>
      <c r="L3639" s="563" t="s">
        <v>24001</v>
      </c>
      <c r="M3639" s="563" t="s">
        <v>24001</v>
      </c>
      <c r="N3639" s="563" t="s">
        <v>24001</v>
      </c>
      <c r="O3639" s="564" t="s">
        <v>24001</v>
      </c>
      <c r="P3639" s="564" t="s">
        <v>24001</v>
      </c>
      <c r="Q3639" s="564">
        <v>33148</v>
      </c>
      <c r="R3639" s="564"/>
      <c r="S3639" s="564" t="s">
        <v>31948</v>
      </c>
    </row>
    <row r="3640" spans="1:19" x14ac:dyDescent="0.35">
      <c r="A3640" s="559">
        <v>2153</v>
      </c>
      <c r="B3640" s="563" t="s">
        <v>484</v>
      </c>
      <c r="C3640" s="563" t="s">
        <v>28698</v>
      </c>
      <c r="D3640" s="563" t="s">
        <v>6109</v>
      </c>
      <c r="E3640" s="563" t="s">
        <v>6107</v>
      </c>
      <c r="F3640" s="563" t="s">
        <v>6108</v>
      </c>
      <c r="G3640" s="563" t="s">
        <v>6067</v>
      </c>
      <c r="H3640" s="563" t="s">
        <v>55</v>
      </c>
      <c r="I3640" s="563" t="s">
        <v>26690</v>
      </c>
      <c r="J3640" s="563" t="s">
        <v>109</v>
      </c>
      <c r="K3640" s="563" t="s">
        <v>24001</v>
      </c>
      <c r="L3640" s="563" t="s">
        <v>24001</v>
      </c>
      <c r="M3640" s="563" t="s">
        <v>24001</v>
      </c>
      <c r="N3640" s="563" t="s">
        <v>24001</v>
      </c>
      <c r="O3640" s="564" t="s">
        <v>24001</v>
      </c>
      <c r="P3640" s="564" t="s">
        <v>24001</v>
      </c>
      <c r="Q3640" s="564">
        <v>33148</v>
      </c>
      <c r="R3640" s="564"/>
      <c r="S3640" s="564" t="s">
        <v>6109</v>
      </c>
    </row>
    <row r="3641" spans="1:19" x14ac:dyDescent="0.35">
      <c r="A3641" s="559">
        <v>2154</v>
      </c>
      <c r="B3641" s="563" t="s">
        <v>484</v>
      </c>
      <c r="C3641" s="563" t="s">
        <v>28698</v>
      </c>
      <c r="D3641" s="563" t="s">
        <v>6113</v>
      </c>
      <c r="E3641" s="563" t="s">
        <v>6110</v>
      </c>
      <c r="F3641" s="563" t="s">
        <v>6111</v>
      </c>
      <c r="G3641" s="563" t="s">
        <v>6067</v>
      </c>
      <c r="H3641" s="563" t="s">
        <v>6112</v>
      </c>
      <c r="I3641" s="563" t="s">
        <v>26690</v>
      </c>
      <c r="J3641" s="563" t="s">
        <v>109</v>
      </c>
      <c r="K3641" s="563" t="s">
        <v>24001</v>
      </c>
      <c r="L3641" s="563" t="s">
        <v>24001</v>
      </c>
      <c r="M3641" s="563" t="s">
        <v>24001</v>
      </c>
      <c r="N3641" s="563" t="s">
        <v>24001</v>
      </c>
      <c r="O3641" s="564" t="s">
        <v>24001</v>
      </c>
      <c r="P3641" s="564" t="s">
        <v>24001</v>
      </c>
      <c r="Q3641" s="564">
        <v>33148</v>
      </c>
      <c r="R3641" s="564"/>
      <c r="S3641" s="564" t="s">
        <v>31949</v>
      </c>
    </row>
    <row r="3642" spans="1:19" x14ac:dyDescent="0.35">
      <c r="A3642" s="562">
        <v>1741</v>
      </c>
      <c r="B3642" s="563" t="s">
        <v>484</v>
      </c>
      <c r="C3642" s="563" t="s">
        <v>9725</v>
      </c>
      <c r="D3642" s="563" t="s">
        <v>27176</v>
      </c>
      <c r="E3642" s="563" t="s">
        <v>9805</v>
      </c>
      <c r="F3642" s="563" t="s">
        <v>9806</v>
      </c>
      <c r="G3642" s="563" t="s">
        <v>27177</v>
      </c>
      <c r="H3642" s="563" t="s">
        <v>1316</v>
      </c>
      <c r="I3642" s="563" t="s">
        <v>26690</v>
      </c>
      <c r="J3642" s="563" t="s">
        <v>24001</v>
      </c>
      <c r="K3642" s="563" t="s">
        <v>34277</v>
      </c>
      <c r="L3642" s="563" t="s">
        <v>27751</v>
      </c>
      <c r="M3642" s="563" t="s">
        <v>24001</v>
      </c>
      <c r="N3642" s="563" t="s">
        <v>24001</v>
      </c>
      <c r="O3642" s="564" t="s">
        <v>24001</v>
      </c>
      <c r="P3642" s="564" t="s">
        <v>24001</v>
      </c>
      <c r="Q3642" s="564">
        <v>33148</v>
      </c>
      <c r="R3642" s="564">
        <v>44431.614097222198</v>
      </c>
      <c r="S3642" s="564" t="s">
        <v>31950</v>
      </c>
    </row>
    <row r="3643" spans="1:19" x14ac:dyDescent="0.35">
      <c r="A3643" s="559">
        <v>3083</v>
      </c>
      <c r="B3643" s="563" t="s">
        <v>484</v>
      </c>
      <c r="C3643" s="563" t="s">
        <v>8880</v>
      </c>
      <c r="D3643" s="563" t="s">
        <v>9498</v>
      </c>
      <c r="E3643" s="563" t="s">
        <v>9495</v>
      </c>
      <c r="F3643" s="563" t="s">
        <v>9496</v>
      </c>
      <c r="G3643" s="563" t="s">
        <v>9497</v>
      </c>
      <c r="H3643" s="563" t="s">
        <v>315</v>
      </c>
      <c r="I3643" s="563" t="s">
        <v>27141</v>
      </c>
      <c r="J3643" s="563" t="s">
        <v>24001</v>
      </c>
      <c r="K3643" s="563" t="s">
        <v>24001</v>
      </c>
      <c r="L3643" s="563" t="s">
        <v>24001</v>
      </c>
      <c r="M3643" s="563" t="s">
        <v>24001</v>
      </c>
      <c r="N3643" s="563" t="s">
        <v>24001</v>
      </c>
      <c r="O3643" s="564" t="s">
        <v>24001</v>
      </c>
      <c r="P3643" s="564" t="s">
        <v>24001</v>
      </c>
      <c r="Q3643" s="564">
        <v>33148</v>
      </c>
      <c r="R3643" s="564">
        <v>38421</v>
      </c>
      <c r="S3643" s="564" t="s">
        <v>31951</v>
      </c>
    </row>
    <row r="3644" spans="1:19" x14ac:dyDescent="0.35">
      <c r="A3644" s="559">
        <v>3084</v>
      </c>
      <c r="B3644" s="563" t="s">
        <v>484</v>
      </c>
      <c r="C3644" s="563" t="s">
        <v>8880</v>
      </c>
      <c r="D3644" s="563" t="s">
        <v>9502</v>
      </c>
      <c r="E3644" s="563" t="s">
        <v>9499</v>
      </c>
      <c r="F3644" s="563" t="s">
        <v>9500</v>
      </c>
      <c r="G3644" s="563" t="s">
        <v>9497</v>
      </c>
      <c r="H3644" s="563" t="s">
        <v>9501</v>
      </c>
      <c r="I3644" s="563" t="s">
        <v>27142</v>
      </c>
      <c r="J3644" s="563" t="s">
        <v>24001</v>
      </c>
      <c r="K3644" s="563" t="s">
        <v>62</v>
      </c>
      <c r="L3644" s="563" t="s">
        <v>24001</v>
      </c>
      <c r="M3644" s="563" t="s">
        <v>24001</v>
      </c>
      <c r="N3644" s="563" t="s">
        <v>24001</v>
      </c>
      <c r="O3644" s="564" t="s">
        <v>24001</v>
      </c>
      <c r="P3644" s="564" t="s">
        <v>24001</v>
      </c>
      <c r="Q3644" s="564">
        <v>33148</v>
      </c>
      <c r="R3644" s="564">
        <v>35795</v>
      </c>
      <c r="S3644" s="564" t="s">
        <v>31952</v>
      </c>
    </row>
    <row r="3645" spans="1:19" x14ac:dyDescent="0.35">
      <c r="A3645" s="562">
        <v>3085</v>
      </c>
      <c r="B3645" s="563" t="s">
        <v>484</v>
      </c>
      <c r="C3645" s="563" t="s">
        <v>8880</v>
      </c>
      <c r="D3645" s="563" t="s">
        <v>9505</v>
      </c>
      <c r="E3645" s="563" t="s">
        <v>9503</v>
      </c>
      <c r="F3645" s="563" t="s">
        <v>9504</v>
      </c>
      <c r="G3645" s="563" t="s">
        <v>9497</v>
      </c>
      <c r="H3645" s="563" t="s">
        <v>9501</v>
      </c>
      <c r="I3645" s="563" t="s">
        <v>27143</v>
      </c>
      <c r="J3645" s="563" t="s">
        <v>109</v>
      </c>
      <c r="K3645" s="563" t="s">
        <v>24001</v>
      </c>
      <c r="L3645" s="563" t="s">
        <v>24001</v>
      </c>
      <c r="M3645" s="563" t="s">
        <v>24001</v>
      </c>
      <c r="N3645" s="563" t="s">
        <v>24001</v>
      </c>
      <c r="O3645" s="564" t="s">
        <v>24001</v>
      </c>
      <c r="P3645" s="564" t="s">
        <v>24001</v>
      </c>
      <c r="Q3645" s="564">
        <v>33148</v>
      </c>
      <c r="R3645" s="564">
        <v>38390</v>
      </c>
      <c r="S3645" s="564" t="s">
        <v>31953</v>
      </c>
    </row>
    <row r="3646" spans="1:19" x14ac:dyDescent="0.35">
      <c r="A3646" s="559">
        <v>3086</v>
      </c>
      <c r="B3646" s="563" t="s">
        <v>484</v>
      </c>
      <c r="C3646" s="563" t="s">
        <v>8880</v>
      </c>
      <c r="D3646" s="563" t="s">
        <v>9508</v>
      </c>
      <c r="E3646" s="563" t="s">
        <v>9506</v>
      </c>
      <c r="F3646" s="563" t="s">
        <v>9507</v>
      </c>
      <c r="G3646" s="563" t="s">
        <v>9497</v>
      </c>
      <c r="H3646" s="563" t="s">
        <v>4822</v>
      </c>
      <c r="I3646" s="563" t="s">
        <v>26690</v>
      </c>
      <c r="J3646" s="563" t="s">
        <v>24001</v>
      </c>
      <c r="K3646" s="563" t="s">
        <v>24001</v>
      </c>
      <c r="L3646" s="563" t="s">
        <v>24001</v>
      </c>
      <c r="M3646" s="563" t="s">
        <v>24001</v>
      </c>
      <c r="N3646" s="563" t="s">
        <v>24001</v>
      </c>
      <c r="O3646" s="564" t="s">
        <v>24001</v>
      </c>
      <c r="P3646" s="564" t="s">
        <v>24001</v>
      </c>
      <c r="Q3646" s="564">
        <v>33148</v>
      </c>
      <c r="R3646" s="564"/>
      <c r="S3646" s="564" t="s">
        <v>31954</v>
      </c>
    </row>
    <row r="3647" spans="1:19" x14ac:dyDescent="0.35">
      <c r="A3647" s="559">
        <v>3087</v>
      </c>
      <c r="B3647" s="563" t="s">
        <v>484</v>
      </c>
      <c r="C3647" s="563" t="s">
        <v>8880</v>
      </c>
      <c r="D3647" s="563" t="s">
        <v>9511</v>
      </c>
      <c r="E3647" s="563" t="s">
        <v>9509</v>
      </c>
      <c r="F3647" s="563" t="s">
        <v>9510</v>
      </c>
      <c r="G3647" s="563" t="s">
        <v>9497</v>
      </c>
      <c r="H3647" s="563" t="s">
        <v>1954</v>
      </c>
      <c r="I3647" s="563" t="s">
        <v>26690</v>
      </c>
      <c r="J3647" s="563" t="s">
        <v>24001</v>
      </c>
      <c r="K3647" s="563" t="s">
        <v>24001</v>
      </c>
      <c r="L3647" s="563" t="s">
        <v>24001</v>
      </c>
      <c r="M3647" s="563" t="s">
        <v>24001</v>
      </c>
      <c r="N3647" s="563" t="s">
        <v>24001</v>
      </c>
      <c r="O3647" s="564" t="s">
        <v>24001</v>
      </c>
      <c r="P3647" s="564" t="s">
        <v>24001</v>
      </c>
      <c r="Q3647" s="564">
        <v>33148</v>
      </c>
      <c r="R3647" s="564"/>
      <c r="S3647" s="564" t="s">
        <v>31955</v>
      </c>
    </row>
    <row r="3648" spans="1:19" x14ac:dyDescent="0.35">
      <c r="A3648" s="562">
        <v>3088</v>
      </c>
      <c r="B3648" s="563" t="s">
        <v>484</v>
      </c>
      <c r="C3648" s="563" t="s">
        <v>8880</v>
      </c>
      <c r="D3648" s="563" t="s">
        <v>9515</v>
      </c>
      <c r="E3648" s="563" t="s">
        <v>9512</v>
      </c>
      <c r="F3648" s="563" t="s">
        <v>9513</v>
      </c>
      <c r="G3648" s="563" t="s">
        <v>9497</v>
      </c>
      <c r="H3648" s="563" t="s">
        <v>9514</v>
      </c>
      <c r="I3648" s="563" t="s">
        <v>26690</v>
      </c>
      <c r="J3648" s="563" t="s">
        <v>24001</v>
      </c>
      <c r="K3648" s="563" t="s">
        <v>50</v>
      </c>
      <c r="L3648" s="563" t="s">
        <v>24001</v>
      </c>
      <c r="M3648" s="563" t="s">
        <v>24001</v>
      </c>
      <c r="N3648" s="563" t="s">
        <v>24001</v>
      </c>
      <c r="O3648" s="564" t="s">
        <v>24001</v>
      </c>
      <c r="P3648" s="564" t="s">
        <v>24001</v>
      </c>
      <c r="Q3648" s="564">
        <v>33148</v>
      </c>
      <c r="R3648" s="564"/>
      <c r="S3648" s="564" t="s">
        <v>31956</v>
      </c>
    </row>
    <row r="3649" spans="1:19" x14ac:dyDescent="0.35">
      <c r="A3649" s="559">
        <v>3089</v>
      </c>
      <c r="B3649" s="563" t="s">
        <v>484</v>
      </c>
      <c r="C3649" s="563" t="s">
        <v>8880</v>
      </c>
      <c r="D3649" s="563" t="s">
        <v>9519</v>
      </c>
      <c r="E3649" s="563" t="s">
        <v>9516</v>
      </c>
      <c r="F3649" s="563" t="s">
        <v>9517</v>
      </c>
      <c r="G3649" s="563" t="s">
        <v>9497</v>
      </c>
      <c r="H3649" s="563" t="s">
        <v>9518</v>
      </c>
      <c r="I3649" s="563" t="s">
        <v>26690</v>
      </c>
      <c r="J3649" s="563" t="s">
        <v>24001</v>
      </c>
      <c r="K3649" s="563" t="s">
        <v>24001</v>
      </c>
      <c r="L3649" s="563" t="s">
        <v>24001</v>
      </c>
      <c r="M3649" s="563" t="s">
        <v>24001</v>
      </c>
      <c r="N3649" s="563" t="s">
        <v>24001</v>
      </c>
      <c r="O3649" s="564" t="s">
        <v>24001</v>
      </c>
      <c r="P3649" s="564" t="s">
        <v>24001</v>
      </c>
      <c r="Q3649" s="564">
        <v>33148</v>
      </c>
      <c r="R3649" s="564"/>
      <c r="S3649" s="564" t="s">
        <v>31957</v>
      </c>
    </row>
    <row r="3650" spans="1:19" x14ac:dyDescent="0.35">
      <c r="A3650" s="559">
        <v>3090</v>
      </c>
      <c r="B3650" s="563" t="s">
        <v>484</v>
      </c>
      <c r="C3650" s="563" t="s">
        <v>8880</v>
      </c>
      <c r="D3650" s="563" t="s">
        <v>31958</v>
      </c>
      <c r="E3650" s="563" t="s">
        <v>31959</v>
      </c>
      <c r="F3650" s="563" t="s">
        <v>31960</v>
      </c>
      <c r="G3650" s="563" t="s">
        <v>9497</v>
      </c>
      <c r="H3650" s="563" t="s">
        <v>31961</v>
      </c>
      <c r="I3650" s="563" t="s">
        <v>26690</v>
      </c>
      <c r="J3650" s="563" t="s">
        <v>109</v>
      </c>
      <c r="K3650" s="563" t="s">
        <v>24001</v>
      </c>
      <c r="L3650" s="563" t="s">
        <v>24001</v>
      </c>
      <c r="M3650" s="563" t="s">
        <v>24001</v>
      </c>
      <c r="N3650" s="563" t="s">
        <v>24001</v>
      </c>
      <c r="O3650" s="564" t="s">
        <v>24001</v>
      </c>
      <c r="P3650" s="564" t="s">
        <v>24001</v>
      </c>
      <c r="Q3650" s="564">
        <v>45051</v>
      </c>
      <c r="R3650" s="564"/>
      <c r="S3650" s="564" t="s">
        <v>31962</v>
      </c>
    </row>
    <row r="3651" spans="1:19" x14ac:dyDescent="0.35">
      <c r="A3651" s="562">
        <v>3091</v>
      </c>
      <c r="B3651" s="563" t="s">
        <v>484</v>
      </c>
      <c r="C3651" s="563" t="s">
        <v>8880</v>
      </c>
      <c r="D3651" s="563" t="s">
        <v>9521</v>
      </c>
      <c r="E3651" s="563" t="s">
        <v>24001</v>
      </c>
      <c r="F3651" s="563" t="s">
        <v>9520</v>
      </c>
      <c r="G3651" s="563" t="s">
        <v>9497</v>
      </c>
      <c r="H3651" s="563" t="s">
        <v>5639</v>
      </c>
      <c r="I3651" s="563" t="s">
        <v>26690</v>
      </c>
      <c r="J3651" s="563" t="s">
        <v>24001</v>
      </c>
      <c r="K3651" s="563" t="s">
        <v>24001</v>
      </c>
      <c r="L3651" s="563" t="s">
        <v>24001</v>
      </c>
      <c r="M3651" s="563" t="s">
        <v>24001</v>
      </c>
      <c r="N3651" s="563" t="s">
        <v>24001</v>
      </c>
      <c r="O3651" s="564" t="s">
        <v>24001</v>
      </c>
      <c r="P3651" s="564" t="s">
        <v>24001</v>
      </c>
      <c r="Q3651" s="564">
        <v>33148</v>
      </c>
      <c r="R3651" s="564"/>
      <c r="S3651" s="564" t="s">
        <v>31963</v>
      </c>
    </row>
    <row r="3652" spans="1:19" x14ac:dyDescent="0.35">
      <c r="A3652" s="559">
        <v>3092</v>
      </c>
      <c r="B3652" s="563" t="s">
        <v>484</v>
      </c>
      <c r="C3652" s="563" t="s">
        <v>8880</v>
      </c>
      <c r="D3652" s="563" t="s">
        <v>9525</v>
      </c>
      <c r="E3652" s="563" t="s">
        <v>9522</v>
      </c>
      <c r="F3652" s="563" t="s">
        <v>9523</v>
      </c>
      <c r="G3652" s="563" t="s">
        <v>9497</v>
      </c>
      <c r="H3652" s="563" t="s">
        <v>9524</v>
      </c>
      <c r="I3652" s="563" t="s">
        <v>26690</v>
      </c>
      <c r="J3652" s="563" t="s">
        <v>24001</v>
      </c>
      <c r="K3652" s="563" t="s">
        <v>24001</v>
      </c>
      <c r="L3652" s="563" t="s">
        <v>24001</v>
      </c>
      <c r="M3652" s="563" t="s">
        <v>24001</v>
      </c>
      <c r="N3652" s="563" t="s">
        <v>24001</v>
      </c>
      <c r="O3652" s="564" t="s">
        <v>24001</v>
      </c>
      <c r="P3652" s="564" t="s">
        <v>24001</v>
      </c>
      <c r="Q3652" s="564">
        <v>33148</v>
      </c>
      <c r="R3652" s="564">
        <v>38385</v>
      </c>
      <c r="S3652" s="564" t="s">
        <v>31964</v>
      </c>
    </row>
    <row r="3653" spans="1:19" x14ac:dyDescent="0.35">
      <c r="A3653" s="559">
        <v>3093</v>
      </c>
      <c r="B3653" s="563" t="s">
        <v>484</v>
      </c>
      <c r="C3653" s="563" t="s">
        <v>8880</v>
      </c>
      <c r="D3653" s="563" t="s">
        <v>9529</v>
      </c>
      <c r="E3653" s="563" t="s">
        <v>9526</v>
      </c>
      <c r="F3653" s="563" t="s">
        <v>9527</v>
      </c>
      <c r="G3653" s="563" t="s">
        <v>9497</v>
      </c>
      <c r="H3653" s="563" t="s">
        <v>9528</v>
      </c>
      <c r="I3653" s="563" t="s">
        <v>27144</v>
      </c>
      <c r="J3653" s="563" t="s">
        <v>24001</v>
      </c>
      <c r="K3653" s="563" t="s">
        <v>62</v>
      </c>
      <c r="L3653" s="563" t="s">
        <v>24001</v>
      </c>
      <c r="M3653" s="563" t="s">
        <v>24001</v>
      </c>
      <c r="N3653" s="563" t="s">
        <v>24001</v>
      </c>
      <c r="O3653" s="564" t="s">
        <v>24001</v>
      </c>
      <c r="P3653" s="564" t="s">
        <v>24001</v>
      </c>
      <c r="Q3653" s="564">
        <v>33148</v>
      </c>
      <c r="R3653" s="564">
        <v>35795</v>
      </c>
      <c r="S3653" s="564" t="s">
        <v>31965</v>
      </c>
    </row>
    <row r="3654" spans="1:19" x14ac:dyDescent="0.35">
      <c r="A3654" s="562">
        <v>3094</v>
      </c>
      <c r="B3654" s="563" t="s">
        <v>484</v>
      </c>
      <c r="C3654" s="563" t="s">
        <v>8880</v>
      </c>
      <c r="D3654" s="563" t="s">
        <v>9533</v>
      </c>
      <c r="E3654" s="563" t="s">
        <v>9530</v>
      </c>
      <c r="F3654" s="563" t="s">
        <v>9531</v>
      </c>
      <c r="G3654" s="563" t="s">
        <v>9497</v>
      </c>
      <c r="H3654" s="563" t="s">
        <v>9532</v>
      </c>
      <c r="I3654" s="563" t="s">
        <v>26690</v>
      </c>
      <c r="J3654" s="563" t="s">
        <v>24001</v>
      </c>
      <c r="K3654" s="563" t="s">
        <v>24001</v>
      </c>
      <c r="L3654" s="563" t="s">
        <v>24001</v>
      </c>
      <c r="M3654" s="563" t="s">
        <v>24001</v>
      </c>
      <c r="N3654" s="563" t="s">
        <v>24001</v>
      </c>
      <c r="O3654" s="564" t="s">
        <v>24001</v>
      </c>
      <c r="P3654" s="564" t="s">
        <v>24001</v>
      </c>
      <c r="Q3654" s="564">
        <v>33148</v>
      </c>
      <c r="R3654" s="564"/>
      <c r="S3654" s="564" t="s">
        <v>31966</v>
      </c>
    </row>
    <row r="3655" spans="1:19" x14ac:dyDescent="0.35">
      <c r="A3655" s="559">
        <v>3095</v>
      </c>
      <c r="B3655" s="563" t="s">
        <v>484</v>
      </c>
      <c r="C3655" s="563" t="s">
        <v>8880</v>
      </c>
      <c r="D3655" s="563" t="s">
        <v>9536</v>
      </c>
      <c r="E3655" s="563" t="s">
        <v>9534</v>
      </c>
      <c r="F3655" s="563" t="s">
        <v>9535</v>
      </c>
      <c r="G3655" s="563" t="s">
        <v>9497</v>
      </c>
      <c r="H3655" s="563" t="s">
        <v>4456</v>
      </c>
      <c r="I3655" s="563" t="s">
        <v>26690</v>
      </c>
      <c r="J3655" s="563" t="s">
        <v>24001</v>
      </c>
      <c r="K3655" s="563" t="s">
        <v>24001</v>
      </c>
      <c r="L3655" s="563" t="s">
        <v>24001</v>
      </c>
      <c r="M3655" s="563" t="s">
        <v>24001</v>
      </c>
      <c r="N3655" s="563" t="s">
        <v>24001</v>
      </c>
      <c r="O3655" s="564" t="s">
        <v>24001</v>
      </c>
      <c r="P3655" s="564" t="s">
        <v>24001</v>
      </c>
      <c r="Q3655" s="564">
        <v>33148</v>
      </c>
      <c r="R3655" s="564"/>
      <c r="S3655" s="564" t="s">
        <v>31967</v>
      </c>
    </row>
    <row r="3656" spans="1:19" x14ac:dyDescent="0.35">
      <c r="A3656" s="559">
        <v>3096</v>
      </c>
      <c r="B3656" s="563" t="s">
        <v>484</v>
      </c>
      <c r="C3656" s="563" t="s">
        <v>8880</v>
      </c>
      <c r="D3656" s="563" t="s">
        <v>9540</v>
      </c>
      <c r="E3656" s="563" t="s">
        <v>9537</v>
      </c>
      <c r="F3656" s="563" t="s">
        <v>9538</v>
      </c>
      <c r="G3656" s="563" t="s">
        <v>9497</v>
      </c>
      <c r="H3656" s="563" t="s">
        <v>9539</v>
      </c>
      <c r="I3656" s="563" t="s">
        <v>26690</v>
      </c>
      <c r="J3656" s="563" t="s">
        <v>24001</v>
      </c>
      <c r="K3656" s="563" t="s">
        <v>24001</v>
      </c>
      <c r="L3656" s="563" t="s">
        <v>24001</v>
      </c>
      <c r="M3656" s="563" t="s">
        <v>24001</v>
      </c>
      <c r="N3656" s="563" t="s">
        <v>24001</v>
      </c>
      <c r="O3656" s="564" t="s">
        <v>24001</v>
      </c>
      <c r="P3656" s="564" t="s">
        <v>24001</v>
      </c>
      <c r="Q3656" s="564">
        <v>33148</v>
      </c>
      <c r="R3656" s="564">
        <v>38419</v>
      </c>
      <c r="S3656" s="564" t="s">
        <v>31968</v>
      </c>
    </row>
    <row r="3657" spans="1:19" x14ac:dyDescent="0.35">
      <c r="A3657" s="562">
        <v>3097</v>
      </c>
      <c r="B3657" s="563" t="s">
        <v>484</v>
      </c>
      <c r="C3657" s="563" t="s">
        <v>8880</v>
      </c>
      <c r="D3657" s="563" t="s">
        <v>9543</v>
      </c>
      <c r="E3657" s="563" t="s">
        <v>27145</v>
      </c>
      <c r="F3657" s="563" t="s">
        <v>9541</v>
      </c>
      <c r="G3657" s="563" t="s">
        <v>9497</v>
      </c>
      <c r="H3657" s="563" t="s">
        <v>9542</v>
      </c>
      <c r="I3657" s="563" t="s">
        <v>26690</v>
      </c>
      <c r="J3657" s="563" t="s">
        <v>109</v>
      </c>
      <c r="K3657" s="563" t="s">
        <v>24001</v>
      </c>
      <c r="L3657" s="563" t="s">
        <v>24001</v>
      </c>
      <c r="M3657" s="563" t="s">
        <v>24001</v>
      </c>
      <c r="N3657" s="563" t="s">
        <v>24001</v>
      </c>
      <c r="O3657" s="564" t="s">
        <v>24001</v>
      </c>
      <c r="P3657" s="564" t="s">
        <v>24001</v>
      </c>
      <c r="Q3657" s="564">
        <v>33148</v>
      </c>
      <c r="R3657" s="564"/>
      <c r="S3657" s="564" t="s">
        <v>31969</v>
      </c>
    </row>
    <row r="3658" spans="1:19" x14ac:dyDescent="0.35">
      <c r="A3658" s="559">
        <v>3098</v>
      </c>
      <c r="B3658" s="563" t="s">
        <v>484</v>
      </c>
      <c r="C3658" s="563" t="s">
        <v>8880</v>
      </c>
      <c r="D3658" s="563" t="s">
        <v>9547</v>
      </c>
      <c r="E3658" s="563" t="s">
        <v>9544</v>
      </c>
      <c r="F3658" s="563" t="s">
        <v>9545</v>
      </c>
      <c r="G3658" s="563" t="s">
        <v>9497</v>
      </c>
      <c r="H3658" s="563" t="s">
        <v>9546</v>
      </c>
      <c r="I3658" s="563" t="s">
        <v>26690</v>
      </c>
      <c r="J3658" s="563" t="s">
        <v>24001</v>
      </c>
      <c r="K3658" s="563" t="s">
        <v>24001</v>
      </c>
      <c r="L3658" s="563" t="s">
        <v>24001</v>
      </c>
      <c r="M3658" s="563" t="s">
        <v>24001</v>
      </c>
      <c r="N3658" s="563" t="s">
        <v>24001</v>
      </c>
      <c r="O3658" s="564" t="s">
        <v>24001</v>
      </c>
      <c r="P3658" s="564" t="s">
        <v>24001</v>
      </c>
      <c r="Q3658" s="564">
        <v>38432</v>
      </c>
      <c r="R3658" s="564"/>
      <c r="S3658" s="564" t="s">
        <v>31970</v>
      </c>
    </row>
    <row r="3659" spans="1:19" x14ac:dyDescent="0.35">
      <c r="A3659" s="559">
        <v>3099</v>
      </c>
      <c r="B3659" s="563" t="s">
        <v>484</v>
      </c>
      <c r="C3659" s="563" t="s">
        <v>8880</v>
      </c>
      <c r="D3659" s="563" t="s">
        <v>9550</v>
      </c>
      <c r="E3659" s="563" t="s">
        <v>9548</v>
      </c>
      <c r="F3659" s="563" t="s">
        <v>9549</v>
      </c>
      <c r="G3659" s="563" t="s">
        <v>9497</v>
      </c>
      <c r="H3659" s="563" t="s">
        <v>5599</v>
      </c>
      <c r="I3659" s="563" t="s">
        <v>26690</v>
      </c>
      <c r="J3659" s="563" t="s">
        <v>24001</v>
      </c>
      <c r="K3659" s="563" t="s">
        <v>24001</v>
      </c>
      <c r="L3659" s="563" t="s">
        <v>24001</v>
      </c>
      <c r="M3659" s="563" t="s">
        <v>24001</v>
      </c>
      <c r="N3659" s="563" t="s">
        <v>24001</v>
      </c>
      <c r="O3659" s="564" t="s">
        <v>24001</v>
      </c>
      <c r="P3659" s="564" t="s">
        <v>24001</v>
      </c>
      <c r="Q3659" s="564">
        <v>38398</v>
      </c>
      <c r="R3659" s="564"/>
      <c r="S3659" s="564" t="s">
        <v>31971</v>
      </c>
    </row>
    <row r="3660" spans="1:19" x14ac:dyDescent="0.35">
      <c r="A3660" s="562">
        <v>3100</v>
      </c>
      <c r="B3660" s="563" t="s">
        <v>484</v>
      </c>
      <c r="C3660" s="563" t="s">
        <v>8880</v>
      </c>
      <c r="D3660" s="563" t="s">
        <v>9554</v>
      </c>
      <c r="E3660" s="563" t="s">
        <v>9551</v>
      </c>
      <c r="F3660" s="563" t="s">
        <v>9552</v>
      </c>
      <c r="G3660" s="563" t="s">
        <v>9497</v>
      </c>
      <c r="H3660" s="563" t="s">
        <v>9553</v>
      </c>
      <c r="I3660" s="563" t="s">
        <v>26690</v>
      </c>
      <c r="J3660" s="563" t="s">
        <v>24001</v>
      </c>
      <c r="K3660" s="563" t="s">
        <v>62</v>
      </c>
      <c r="L3660" s="563" t="s">
        <v>24001</v>
      </c>
      <c r="M3660" s="563" t="s">
        <v>24001</v>
      </c>
      <c r="N3660" s="563" t="s">
        <v>24001</v>
      </c>
      <c r="O3660" s="564" t="s">
        <v>24001</v>
      </c>
      <c r="P3660" s="564" t="s">
        <v>24001</v>
      </c>
      <c r="Q3660" s="564">
        <v>33148</v>
      </c>
      <c r="R3660" s="564"/>
      <c r="S3660" s="564" t="s">
        <v>31972</v>
      </c>
    </row>
    <row r="3661" spans="1:19" x14ac:dyDescent="0.35">
      <c r="A3661" s="559">
        <v>3101</v>
      </c>
      <c r="B3661" s="563" t="s">
        <v>484</v>
      </c>
      <c r="C3661" s="563" t="s">
        <v>8880</v>
      </c>
      <c r="D3661" s="563" t="s">
        <v>9556</v>
      </c>
      <c r="E3661" s="563" t="s">
        <v>24001</v>
      </c>
      <c r="F3661" s="563" t="s">
        <v>9555</v>
      </c>
      <c r="G3661" s="563" t="s">
        <v>9497</v>
      </c>
      <c r="H3661" s="563" t="s">
        <v>116</v>
      </c>
      <c r="I3661" s="563" t="s">
        <v>26690</v>
      </c>
      <c r="J3661" s="563" t="s">
        <v>109</v>
      </c>
      <c r="K3661" s="563" t="s">
        <v>24001</v>
      </c>
      <c r="L3661" s="563" t="s">
        <v>24001</v>
      </c>
      <c r="M3661" s="563" t="s">
        <v>24001</v>
      </c>
      <c r="N3661" s="563" t="s">
        <v>24001</v>
      </c>
      <c r="O3661" s="564" t="s">
        <v>24001</v>
      </c>
      <c r="P3661" s="564" t="s">
        <v>24001</v>
      </c>
      <c r="Q3661" s="564">
        <v>40248</v>
      </c>
      <c r="R3661" s="564"/>
      <c r="S3661" s="564" t="s">
        <v>31973</v>
      </c>
    </row>
    <row r="3662" spans="1:19" x14ac:dyDescent="0.35">
      <c r="A3662" s="559">
        <v>3102</v>
      </c>
      <c r="B3662" s="563" t="s">
        <v>484</v>
      </c>
      <c r="C3662" s="563" t="s">
        <v>8880</v>
      </c>
      <c r="D3662" s="563" t="s">
        <v>9560</v>
      </c>
      <c r="E3662" s="563" t="s">
        <v>9557</v>
      </c>
      <c r="F3662" s="563" t="s">
        <v>9558</v>
      </c>
      <c r="G3662" s="563" t="s">
        <v>9497</v>
      </c>
      <c r="H3662" s="563" t="s">
        <v>9559</v>
      </c>
      <c r="I3662" s="563" t="s">
        <v>26690</v>
      </c>
      <c r="J3662" s="563" t="s">
        <v>24001</v>
      </c>
      <c r="K3662" s="563" t="s">
        <v>62</v>
      </c>
      <c r="L3662" s="563" t="s">
        <v>24001</v>
      </c>
      <c r="M3662" s="563" t="s">
        <v>24001</v>
      </c>
      <c r="N3662" s="563" t="s">
        <v>24001</v>
      </c>
      <c r="O3662" s="564" t="s">
        <v>24001</v>
      </c>
      <c r="P3662" s="564" t="s">
        <v>24001</v>
      </c>
      <c r="Q3662" s="564">
        <v>33148</v>
      </c>
      <c r="R3662" s="564"/>
      <c r="S3662" s="564" t="s">
        <v>31974</v>
      </c>
    </row>
    <row r="3663" spans="1:19" x14ac:dyDescent="0.35">
      <c r="A3663" s="562">
        <v>3103</v>
      </c>
      <c r="B3663" s="563" t="s">
        <v>484</v>
      </c>
      <c r="C3663" s="563" t="s">
        <v>8880</v>
      </c>
      <c r="D3663" s="563" t="s">
        <v>9563</v>
      </c>
      <c r="E3663" s="563" t="s">
        <v>27146</v>
      </c>
      <c r="F3663" s="563" t="s">
        <v>9561</v>
      </c>
      <c r="G3663" s="563" t="s">
        <v>9497</v>
      </c>
      <c r="H3663" s="563" t="s">
        <v>9562</v>
      </c>
      <c r="I3663" s="563" t="s">
        <v>26690</v>
      </c>
      <c r="J3663" s="563" t="s">
        <v>109</v>
      </c>
      <c r="K3663" s="563" t="s">
        <v>24001</v>
      </c>
      <c r="L3663" s="563" t="s">
        <v>24001</v>
      </c>
      <c r="M3663" s="563" t="s">
        <v>24001</v>
      </c>
      <c r="N3663" s="563" t="s">
        <v>24001</v>
      </c>
      <c r="O3663" s="564" t="s">
        <v>24001</v>
      </c>
      <c r="P3663" s="564" t="s">
        <v>24001</v>
      </c>
      <c r="Q3663" s="564">
        <v>40946</v>
      </c>
      <c r="R3663" s="564"/>
      <c r="S3663" s="564" t="s">
        <v>31975</v>
      </c>
    </row>
    <row r="3664" spans="1:19" x14ac:dyDescent="0.35">
      <c r="A3664" s="559">
        <v>3104</v>
      </c>
      <c r="B3664" s="563" t="s">
        <v>484</v>
      </c>
      <c r="C3664" s="563" t="s">
        <v>8880</v>
      </c>
      <c r="D3664" s="563" t="s">
        <v>9567</v>
      </c>
      <c r="E3664" s="563" t="s">
        <v>9564</v>
      </c>
      <c r="F3664" s="563" t="s">
        <v>9565</v>
      </c>
      <c r="G3664" s="563" t="s">
        <v>9497</v>
      </c>
      <c r="H3664" s="563" t="s">
        <v>9566</v>
      </c>
      <c r="I3664" s="563" t="s">
        <v>26690</v>
      </c>
      <c r="J3664" s="563" t="s">
        <v>24001</v>
      </c>
      <c r="K3664" s="563" t="s">
        <v>62</v>
      </c>
      <c r="L3664" s="563" t="s">
        <v>27595</v>
      </c>
      <c r="M3664" s="563" t="s">
        <v>24001</v>
      </c>
      <c r="N3664" s="563" t="s">
        <v>24001</v>
      </c>
      <c r="O3664" s="564" t="s">
        <v>24001</v>
      </c>
      <c r="P3664" s="564" t="s">
        <v>24001</v>
      </c>
      <c r="Q3664" s="564">
        <v>33148</v>
      </c>
      <c r="R3664" s="564"/>
      <c r="S3664" s="564" t="s">
        <v>31976</v>
      </c>
    </row>
    <row r="3665" spans="1:19" x14ac:dyDescent="0.35">
      <c r="A3665" s="559">
        <v>3105</v>
      </c>
      <c r="B3665" s="563" t="s">
        <v>484</v>
      </c>
      <c r="C3665" s="563" t="s">
        <v>8880</v>
      </c>
      <c r="D3665" s="563" t="s">
        <v>9571</v>
      </c>
      <c r="E3665" s="563" t="s">
        <v>9568</v>
      </c>
      <c r="F3665" s="563" t="s">
        <v>9569</v>
      </c>
      <c r="G3665" s="563" t="s">
        <v>9497</v>
      </c>
      <c r="H3665" s="563" t="s">
        <v>9570</v>
      </c>
      <c r="I3665" s="563" t="s">
        <v>27147</v>
      </c>
      <c r="J3665" s="563" t="s">
        <v>24001</v>
      </c>
      <c r="K3665" s="563" t="s">
        <v>24001</v>
      </c>
      <c r="L3665" s="563" t="s">
        <v>24001</v>
      </c>
      <c r="M3665" s="563" t="s">
        <v>24001</v>
      </c>
      <c r="N3665" s="563" t="s">
        <v>24001</v>
      </c>
      <c r="O3665" s="564" t="s">
        <v>24001</v>
      </c>
      <c r="P3665" s="564" t="s">
        <v>24001</v>
      </c>
      <c r="Q3665" s="564">
        <v>35795</v>
      </c>
      <c r="R3665" s="564"/>
      <c r="S3665" s="564" t="s">
        <v>31977</v>
      </c>
    </row>
    <row r="3666" spans="1:19" x14ac:dyDescent="0.35">
      <c r="A3666" s="562">
        <v>3106</v>
      </c>
      <c r="B3666" s="563" t="s">
        <v>484</v>
      </c>
      <c r="C3666" s="563" t="s">
        <v>8880</v>
      </c>
      <c r="D3666" s="563" t="s">
        <v>9575</v>
      </c>
      <c r="E3666" s="563" t="s">
        <v>9572</v>
      </c>
      <c r="F3666" s="563" t="s">
        <v>9573</v>
      </c>
      <c r="G3666" s="563" t="s">
        <v>9497</v>
      </c>
      <c r="H3666" s="563" t="s">
        <v>9574</v>
      </c>
      <c r="I3666" s="563" t="s">
        <v>26690</v>
      </c>
      <c r="J3666" s="563" t="s">
        <v>24001</v>
      </c>
      <c r="K3666" s="563" t="s">
        <v>24001</v>
      </c>
      <c r="L3666" s="563" t="s">
        <v>24001</v>
      </c>
      <c r="M3666" s="563" t="s">
        <v>24001</v>
      </c>
      <c r="N3666" s="563" t="s">
        <v>24001</v>
      </c>
      <c r="O3666" s="564" t="s">
        <v>24001</v>
      </c>
      <c r="P3666" s="564" t="s">
        <v>24001</v>
      </c>
      <c r="Q3666" s="564">
        <v>33148</v>
      </c>
      <c r="R3666" s="564"/>
      <c r="S3666" s="564" t="s">
        <v>31978</v>
      </c>
    </row>
    <row r="3667" spans="1:19" x14ac:dyDescent="0.35">
      <c r="A3667" s="559">
        <v>3107</v>
      </c>
      <c r="B3667" s="563" t="s">
        <v>484</v>
      </c>
      <c r="C3667" s="563" t="s">
        <v>8880</v>
      </c>
      <c r="D3667" s="563" t="s">
        <v>9578</v>
      </c>
      <c r="E3667" s="563" t="s">
        <v>24001</v>
      </c>
      <c r="F3667" s="563" t="s">
        <v>9576</v>
      </c>
      <c r="G3667" s="563" t="s">
        <v>9497</v>
      </c>
      <c r="H3667" s="563" t="s">
        <v>9577</v>
      </c>
      <c r="I3667" s="563" t="s">
        <v>26690</v>
      </c>
      <c r="J3667" s="563" t="s">
        <v>24001</v>
      </c>
      <c r="K3667" s="563" t="s">
        <v>24001</v>
      </c>
      <c r="L3667" s="563" t="s">
        <v>24001</v>
      </c>
      <c r="M3667" s="563" t="s">
        <v>24001</v>
      </c>
      <c r="N3667" s="563" t="s">
        <v>24001</v>
      </c>
      <c r="O3667" s="564" t="s">
        <v>24001</v>
      </c>
      <c r="P3667" s="564" t="s">
        <v>24001</v>
      </c>
      <c r="Q3667" s="564">
        <v>33969</v>
      </c>
      <c r="R3667" s="564"/>
      <c r="S3667" s="564" t="s">
        <v>31979</v>
      </c>
    </row>
    <row r="3668" spans="1:19" x14ac:dyDescent="0.35">
      <c r="A3668" s="559">
        <v>3108</v>
      </c>
      <c r="B3668" s="563" t="s">
        <v>484</v>
      </c>
      <c r="C3668" s="563" t="s">
        <v>8880</v>
      </c>
      <c r="D3668" s="563" t="s">
        <v>9580</v>
      </c>
      <c r="E3668" s="563" t="s">
        <v>9492</v>
      </c>
      <c r="F3668" s="563" t="s">
        <v>9579</v>
      </c>
      <c r="G3668" s="563" t="s">
        <v>9497</v>
      </c>
      <c r="H3668" s="563" t="s">
        <v>55</v>
      </c>
      <c r="I3668" s="563" t="s">
        <v>26690</v>
      </c>
      <c r="J3668" s="563" t="s">
        <v>24001</v>
      </c>
      <c r="K3668" s="563" t="s">
        <v>24001</v>
      </c>
      <c r="L3668" s="563" t="s">
        <v>24001</v>
      </c>
      <c r="M3668" s="563" t="s">
        <v>24001</v>
      </c>
      <c r="N3668" s="563" t="s">
        <v>24001</v>
      </c>
      <c r="O3668" s="564" t="s">
        <v>24001</v>
      </c>
      <c r="P3668" s="564" t="s">
        <v>24001</v>
      </c>
      <c r="Q3668" s="564">
        <v>33148</v>
      </c>
      <c r="R3668" s="564"/>
      <c r="S3668" s="564" t="s">
        <v>9580</v>
      </c>
    </row>
    <row r="3669" spans="1:19" x14ac:dyDescent="0.35">
      <c r="A3669" s="562">
        <v>3109</v>
      </c>
      <c r="B3669" s="563" t="s">
        <v>484</v>
      </c>
      <c r="C3669" s="563" t="s">
        <v>8880</v>
      </c>
      <c r="D3669" s="563" t="s">
        <v>9584</v>
      </c>
      <c r="E3669" s="563" t="s">
        <v>9581</v>
      </c>
      <c r="F3669" s="563" t="s">
        <v>9582</v>
      </c>
      <c r="G3669" s="563" t="s">
        <v>9497</v>
      </c>
      <c r="H3669" s="563" t="s">
        <v>9583</v>
      </c>
      <c r="I3669" s="563" t="s">
        <v>26690</v>
      </c>
      <c r="J3669" s="563" t="s">
        <v>24001</v>
      </c>
      <c r="K3669" s="563" t="s">
        <v>62</v>
      </c>
      <c r="L3669" s="563" t="s">
        <v>24001</v>
      </c>
      <c r="M3669" s="563" t="s">
        <v>24001</v>
      </c>
      <c r="N3669" s="563" t="s">
        <v>24001</v>
      </c>
      <c r="O3669" s="564" t="s">
        <v>24001</v>
      </c>
      <c r="P3669" s="564" t="s">
        <v>24001</v>
      </c>
      <c r="Q3669" s="564">
        <v>33148</v>
      </c>
      <c r="R3669" s="564"/>
      <c r="S3669" s="564" t="s">
        <v>31980</v>
      </c>
    </row>
    <row r="3670" spans="1:19" x14ac:dyDescent="0.35">
      <c r="A3670" s="559">
        <v>3110</v>
      </c>
      <c r="B3670" s="563" t="s">
        <v>484</v>
      </c>
      <c r="C3670" s="563" t="s">
        <v>8880</v>
      </c>
      <c r="D3670" s="563" t="s">
        <v>9586</v>
      </c>
      <c r="E3670" s="563" t="s">
        <v>24001</v>
      </c>
      <c r="F3670" s="563" t="s">
        <v>9585</v>
      </c>
      <c r="G3670" s="563" t="s">
        <v>9497</v>
      </c>
      <c r="H3670" s="563" t="s">
        <v>9583</v>
      </c>
      <c r="I3670" s="563" t="s">
        <v>26690</v>
      </c>
      <c r="J3670" s="563" t="s">
        <v>24001</v>
      </c>
      <c r="K3670" s="563" t="s">
        <v>24001</v>
      </c>
      <c r="L3670" s="563" t="s">
        <v>24001</v>
      </c>
      <c r="M3670" s="563" t="s">
        <v>24001</v>
      </c>
      <c r="N3670" s="563" t="s">
        <v>24001</v>
      </c>
      <c r="O3670" s="564" t="s">
        <v>24001</v>
      </c>
      <c r="P3670" s="564" t="s">
        <v>24001</v>
      </c>
      <c r="Q3670" s="564">
        <v>38898</v>
      </c>
      <c r="R3670" s="564"/>
      <c r="S3670" s="564" t="s">
        <v>31981</v>
      </c>
    </row>
    <row r="3671" spans="1:19" x14ac:dyDescent="0.35">
      <c r="A3671" s="559">
        <v>3111</v>
      </c>
      <c r="B3671" s="563" t="s">
        <v>484</v>
      </c>
      <c r="C3671" s="563" t="s">
        <v>8880</v>
      </c>
      <c r="D3671" s="563" t="s">
        <v>9590</v>
      </c>
      <c r="E3671" s="563" t="s">
        <v>9587</v>
      </c>
      <c r="F3671" s="563" t="s">
        <v>9588</v>
      </c>
      <c r="G3671" s="563" t="s">
        <v>9497</v>
      </c>
      <c r="H3671" s="563" t="s">
        <v>9589</v>
      </c>
      <c r="I3671" s="563" t="s">
        <v>26690</v>
      </c>
      <c r="J3671" s="563" t="s">
        <v>24001</v>
      </c>
      <c r="K3671" s="563" t="s">
        <v>62</v>
      </c>
      <c r="L3671" s="563" t="s">
        <v>24001</v>
      </c>
      <c r="M3671" s="563" t="s">
        <v>24001</v>
      </c>
      <c r="N3671" s="563" t="s">
        <v>24001</v>
      </c>
      <c r="O3671" s="564" t="s">
        <v>24001</v>
      </c>
      <c r="P3671" s="564" t="s">
        <v>24001</v>
      </c>
      <c r="Q3671" s="564">
        <v>33148</v>
      </c>
      <c r="R3671" s="564"/>
      <c r="S3671" s="564" t="s">
        <v>31982</v>
      </c>
    </row>
    <row r="3672" spans="1:19" x14ac:dyDescent="0.35">
      <c r="A3672" s="562">
        <v>3112</v>
      </c>
      <c r="B3672" s="563" t="s">
        <v>484</v>
      </c>
      <c r="C3672" s="563" t="s">
        <v>8880</v>
      </c>
      <c r="D3672" s="563" t="s">
        <v>9593</v>
      </c>
      <c r="E3672" s="563" t="s">
        <v>9591</v>
      </c>
      <c r="F3672" s="563" t="s">
        <v>9592</v>
      </c>
      <c r="G3672" s="563" t="s">
        <v>9497</v>
      </c>
      <c r="H3672" s="563" t="s">
        <v>8619</v>
      </c>
      <c r="I3672" s="563" t="s">
        <v>26690</v>
      </c>
      <c r="J3672" s="563" t="s">
        <v>24001</v>
      </c>
      <c r="K3672" s="563" t="s">
        <v>24001</v>
      </c>
      <c r="L3672" s="563" t="s">
        <v>24001</v>
      </c>
      <c r="M3672" s="563" t="s">
        <v>24001</v>
      </c>
      <c r="N3672" s="563" t="s">
        <v>24001</v>
      </c>
      <c r="O3672" s="564" t="s">
        <v>24001</v>
      </c>
      <c r="P3672" s="564" t="s">
        <v>24001</v>
      </c>
      <c r="Q3672" s="564">
        <v>33148</v>
      </c>
      <c r="R3672" s="564">
        <v>38399</v>
      </c>
      <c r="S3672" s="564" t="s">
        <v>31983</v>
      </c>
    </row>
    <row r="3673" spans="1:19" x14ac:dyDescent="0.35">
      <c r="A3673" s="559">
        <v>3113</v>
      </c>
      <c r="B3673" s="563" t="s">
        <v>484</v>
      </c>
      <c r="C3673" s="563" t="s">
        <v>8880</v>
      </c>
      <c r="D3673" s="563" t="s">
        <v>9595</v>
      </c>
      <c r="E3673" s="563" t="s">
        <v>9544</v>
      </c>
      <c r="F3673" s="563" t="s">
        <v>9594</v>
      </c>
      <c r="G3673" s="563" t="s">
        <v>9497</v>
      </c>
      <c r="H3673" s="563" t="s">
        <v>5789</v>
      </c>
      <c r="I3673" s="563" t="s">
        <v>26690</v>
      </c>
      <c r="J3673" s="563" t="s">
        <v>24001</v>
      </c>
      <c r="K3673" s="563" t="s">
        <v>24001</v>
      </c>
      <c r="L3673" s="563" t="s">
        <v>24001</v>
      </c>
      <c r="M3673" s="563" t="s">
        <v>24001</v>
      </c>
      <c r="N3673" s="563" t="s">
        <v>24001</v>
      </c>
      <c r="O3673" s="564" t="s">
        <v>24001</v>
      </c>
      <c r="P3673" s="564" t="s">
        <v>24001</v>
      </c>
      <c r="Q3673" s="564">
        <v>38432</v>
      </c>
      <c r="R3673" s="564"/>
      <c r="S3673" s="564" t="s">
        <v>31984</v>
      </c>
    </row>
    <row r="3674" spans="1:19" x14ac:dyDescent="0.35">
      <c r="A3674" s="559">
        <v>3114</v>
      </c>
      <c r="B3674" s="563" t="s">
        <v>484</v>
      </c>
      <c r="C3674" s="563" t="s">
        <v>8880</v>
      </c>
      <c r="D3674" s="563" t="s">
        <v>9598</v>
      </c>
      <c r="E3674" s="563" t="s">
        <v>9596</v>
      </c>
      <c r="F3674" s="563" t="s">
        <v>9597</v>
      </c>
      <c r="G3674" s="563" t="s">
        <v>9497</v>
      </c>
      <c r="H3674" s="563" t="s">
        <v>8878</v>
      </c>
      <c r="I3674" s="563" t="s">
        <v>26690</v>
      </c>
      <c r="J3674" s="563" t="s">
        <v>24001</v>
      </c>
      <c r="K3674" s="563" t="s">
        <v>62</v>
      </c>
      <c r="L3674" s="563" t="s">
        <v>24001</v>
      </c>
      <c r="M3674" s="563" t="s">
        <v>24001</v>
      </c>
      <c r="N3674" s="563" t="s">
        <v>24001</v>
      </c>
      <c r="O3674" s="564" t="s">
        <v>24001</v>
      </c>
      <c r="P3674" s="564" t="s">
        <v>24001</v>
      </c>
      <c r="Q3674" s="564">
        <v>33148</v>
      </c>
      <c r="R3674" s="564"/>
      <c r="S3674" s="564" t="s">
        <v>31985</v>
      </c>
    </row>
    <row r="3675" spans="1:19" x14ac:dyDescent="0.35">
      <c r="A3675" s="562">
        <v>3115</v>
      </c>
      <c r="B3675" s="563" t="s">
        <v>484</v>
      </c>
      <c r="C3675" s="563" t="s">
        <v>8880</v>
      </c>
      <c r="D3675" s="563" t="s">
        <v>9601</v>
      </c>
      <c r="E3675" s="563" t="s">
        <v>9568</v>
      </c>
      <c r="F3675" s="563" t="s">
        <v>9599</v>
      </c>
      <c r="G3675" s="563" t="s">
        <v>9497</v>
      </c>
      <c r="H3675" s="563" t="s">
        <v>9600</v>
      </c>
      <c r="I3675" s="563" t="s">
        <v>26690</v>
      </c>
      <c r="J3675" s="563" t="s">
        <v>24001</v>
      </c>
      <c r="K3675" s="563" t="s">
        <v>24001</v>
      </c>
      <c r="L3675" s="563" t="s">
        <v>24001</v>
      </c>
      <c r="M3675" s="563" t="s">
        <v>24001</v>
      </c>
      <c r="N3675" s="563" t="s">
        <v>24001</v>
      </c>
      <c r="O3675" s="564" t="s">
        <v>24001</v>
      </c>
      <c r="P3675" s="564" t="s">
        <v>24001</v>
      </c>
      <c r="Q3675" s="564">
        <v>35795</v>
      </c>
      <c r="R3675" s="564"/>
      <c r="S3675" s="564" t="s">
        <v>31986</v>
      </c>
    </row>
    <row r="3676" spans="1:19" x14ac:dyDescent="0.35">
      <c r="A3676" s="559">
        <v>3321</v>
      </c>
      <c r="B3676" s="563" t="s">
        <v>484</v>
      </c>
      <c r="C3676" s="563" t="s">
        <v>8118</v>
      </c>
      <c r="D3676" s="563" t="s">
        <v>8514</v>
      </c>
      <c r="E3676" s="563" t="s">
        <v>8510</v>
      </c>
      <c r="F3676" s="563" t="s">
        <v>8511</v>
      </c>
      <c r="G3676" s="563" t="s">
        <v>8512</v>
      </c>
      <c r="H3676" s="563" t="s">
        <v>8513</v>
      </c>
      <c r="I3676" s="563" t="s">
        <v>26690</v>
      </c>
      <c r="J3676" s="563" t="s">
        <v>24001</v>
      </c>
      <c r="K3676" s="563" t="s">
        <v>24001</v>
      </c>
      <c r="L3676" s="563" t="s">
        <v>24001</v>
      </c>
      <c r="M3676" s="563" t="s">
        <v>24001</v>
      </c>
      <c r="N3676" s="563" t="s">
        <v>24001</v>
      </c>
      <c r="O3676" s="564" t="s">
        <v>24001</v>
      </c>
      <c r="P3676" s="564" t="s">
        <v>24001</v>
      </c>
      <c r="Q3676" s="564">
        <v>33148</v>
      </c>
      <c r="R3676" s="564"/>
      <c r="S3676" s="564" t="s">
        <v>31987</v>
      </c>
    </row>
    <row r="3677" spans="1:19" x14ac:dyDescent="0.35">
      <c r="A3677" s="559">
        <v>3235</v>
      </c>
      <c r="B3677" s="563" t="s">
        <v>484</v>
      </c>
      <c r="C3677" s="563" t="s">
        <v>7652</v>
      </c>
      <c r="D3677" s="563" t="s">
        <v>7657</v>
      </c>
      <c r="E3677" s="563" t="s">
        <v>7653</v>
      </c>
      <c r="F3677" s="563" t="s">
        <v>7654</v>
      </c>
      <c r="G3677" s="563" t="s">
        <v>7655</v>
      </c>
      <c r="H3677" s="563" t="s">
        <v>7656</v>
      </c>
      <c r="I3677" s="563" t="s">
        <v>26690</v>
      </c>
      <c r="J3677" s="563" t="s">
        <v>109</v>
      </c>
      <c r="K3677" s="563" t="s">
        <v>24001</v>
      </c>
      <c r="L3677" s="563" t="s">
        <v>24001</v>
      </c>
      <c r="M3677" s="563" t="s">
        <v>24001</v>
      </c>
      <c r="N3677" s="563" t="s">
        <v>24001</v>
      </c>
      <c r="O3677" s="564" t="s">
        <v>24001</v>
      </c>
      <c r="P3677" s="564" t="s">
        <v>24001</v>
      </c>
      <c r="Q3677" s="564">
        <v>33148</v>
      </c>
      <c r="R3677" s="564">
        <v>39119</v>
      </c>
      <c r="S3677" s="564" t="s">
        <v>31988</v>
      </c>
    </row>
    <row r="3678" spans="1:19" x14ac:dyDescent="0.35">
      <c r="A3678" s="562">
        <v>6110</v>
      </c>
      <c r="B3678" s="563" t="s">
        <v>484</v>
      </c>
      <c r="C3678" s="563" t="s">
        <v>7652</v>
      </c>
      <c r="D3678" s="563" t="s">
        <v>7660</v>
      </c>
      <c r="E3678" s="563" t="s">
        <v>24001</v>
      </c>
      <c r="F3678" s="563" t="s">
        <v>7658</v>
      </c>
      <c r="G3678" s="563" t="s">
        <v>7659</v>
      </c>
      <c r="H3678" s="563" t="s">
        <v>55</v>
      </c>
      <c r="I3678" s="563" t="s">
        <v>26690</v>
      </c>
      <c r="J3678" s="563" t="s">
        <v>24001</v>
      </c>
      <c r="K3678" s="563" t="s">
        <v>24001</v>
      </c>
      <c r="L3678" s="563" t="s">
        <v>24001</v>
      </c>
      <c r="M3678" s="563" t="s">
        <v>24001</v>
      </c>
      <c r="N3678" s="563" t="s">
        <v>24001</v>
      </c>
      <c r="O3678" s="564" t="s">
        <v>24001</v>
      </c>
      <c r="P3678" s="564" t="s">
        <v>24001</v>
      </c>
      <c r="Q3678" s="564">
        <v>33148</v>
      </c>
      <c r="R3678" s="564"/>
      <c r="S3678" s="564" t="s">
        <v>7660</v>
      </c>
    </row>
    <row r="3679" spans="1:19" x14ac:dyDescent="0.35">
      <c r="A3679" s="559">
        <v>2839</v>
      </c>
      <c r="B3679" s="563" t="s">
        <v>484</v>
      </c>
      <c r="C3679" s="563" t="s">
        <v>31989</v>
      </c>
      <c r="D3679" s="563" t="s">
        <v>7856</v>
      </c>
      <c r="E3679" s="563" t="s">
        <v>7852</v>
      </c>
      <c r="F3679" s="563" t="s">
        <v>7853</v>
      </c>
      <c r="G3679" s="563" t="s">
        <v>7854</v>
      </c>
      <c r="H3679" s="563" t="s">
        <v>7855</v>
      </c>
      <c r="I3679" s="563" t="s">
        <v>26690</v>
      </c>
      <c r="J3679" s="563" t="s">
        <v>109</v>
      </c>
      <c r="K3679" s="563" t="s">
        <v>24001</v>
      </c>
      <c r="L3679" s="563" t="s">
        <v>24001</v>
      </c>
      <c r="M3679" s="563" t="s">
        <v>24001</v>
      </c>
      <c r="N3679" s="563" t="s">
        <v>24001</v>
      </c>
      <c r="O3679" s="564" t="s">
        <v>24001</v>
      </c>
      <c r="P3679" s="564" t="s">
        <v>24001</v>
      </c>
      <c r="Q3679" s="564">
        <v>33148</v>
      </c>
      <c r="R3679" s="564"/>
      <c r="S3679" s="564" t="s">
        <v>31990</v>
      </c>
    </row>
    <row r="3680" spans="1:19" x14ac:dyDescent="0.35">
      <c r="A3680" s="559">
        <v>2840</v>
      </c>
      <c r="B3680" s="563" t="s">
        <v>484</v>
      </c>
      <c r="C3680" s="563" t="s">
        <v>31989</v>
      </c>
      <c r="D3680" s="563" t="s">
        <v>7860</v>
      </c>
      <c r="E3680" s="563" t="s">
        <v>7857</v>
      </c>
      <c r="F3680" s="563" t="s">
        <v>7858</v>
      </c>
      <c r="G3680" s="563" t="s">
        <v>7854</v>
      </c>
      <c r="H3680" s="563" t="s">
        <v>7859</v>
      </c>
      <c r="I3680" s="563" t="s">
        <v>26690</v>
      </c>
      <c r="J3680" s="563" t="s">
        <v>109</v>
      </c>
      <c r="K3680" s="563" t="s">
        <v>24001</v>
      </c>
      <c r="L3680" s="563" t="s">
        <v>24001</v>
      </c>
      <c r="M3680" s="563" t="s">
        <v>24001</v>
      </c>
      <c r="N3680" s="563" t="s">
        <v>24001</v>
      </c>
      <c r="O3680" s="564" t="s">
        <v>24001</v>
      </c>
      <c r="P3680" s="564" t="s">
        <v>24001</v>
      </c>
      <c r="Q3680" s="564">
        <v>33148</v>
      </c>
      <c r="R3680" s="564"/>
      <c r="S3680" s="564" t="s">
        <v>31991</v>
      </c>
    </row>
    <row r="3681" spans="1:19" x14ac:dyDescent="0.35">
      <c r="A3681" s="562">
        <v>2841</v>
      </c>
      <c r="B3681" s="563" t="s">
        <v>484</v>
      </c>
      <c r="C3681" s="563" t="s">
        <v>31989</v>
      </c>
      <c r="D3681" s="563" t="s">
        <v>7863</v>
      </c>
      <c r="E3681" s="563" t="s">
        <v>7861</v>
      </c>
      <c r="F3681" s="563" t="s">
        <v>7862</v>
      </c>
      <c r="G3681" s="563" t="s">
        <v>7854</v>
      </c>
      <c r="H3681" s="563" t="s">
        <v>55</v>
      </c>
      <c r="I3681" s="563" t="s">
        <v>26690</v>
      </c>
      <c r="J3681" s="563" t="s">
        <v>109</v>
      </c>
      <c r="K3681" s="563" t="s">
        <v>24001</v>
      </c>
      <c r="L3681" s="563" t="s">
        <v>24001</v>
      </c>
      <c r="M3681" s="563" t="s">
        <v>24001</v>
      </c>
      <c r="N3681" s="563" t="s">
        <v>24001</v>
      </c>
      <c r="O3681" s="564" t="s">
        <v>24001</v>
      </c>
      <c r="P3681" s="564" t="s">
        <v>24001</v>
      </c>
      <c r="Q3681" s="564">
        <v>33148</v>
      </c>
      <c r="R3681" s="564"/>
      <c r="S3681" s="564" t="s">
        <v>7863</v>
      </c>
    </row>
    <row r="3682" spans="1:19" x14ac:dyDescent="0.35">
      <c r="A3682" s="559">
        <v>1259</v>
      </c>
      <c r="B3682" s="563" t="s">
        <v>484</v>
      </c>
      <c r="C3682" s="563" t="s">
        <v>28929</v>
      </c>
      <c r="D3682" s="563" t="s">
        <v>17885</v>
      </c>
      <c r="E3682" s="563" t="s">
        <v>24001</v>
      </c>
      <c r="F3682" s="563" t="s">
        <v>17883</v>
      </c>
      <c r="G3682" s="563" t="s">
        <v>17884</v>
      </c>
      <c r="H3682" s="563" t="s">
        <v>1648</v>
      </c>
      <c r="I3682" s="563" t="s">
        <v>26690</v>
      </c>
      <c r="J3682" s="563" t="s">
        <v>109</v>
      </c>
      <c r="K3682" s="563" t="s">
        <v>24001</v>
      </c>
      <c r="L3682" s="563" t="s">
        <v>24001</v>
      </c>
      <c r="M3682" s="563" t="s">
        <v>24001</v>
      </c>
      <c r="N3682" s="563" t="s">
        <v>24001</v>
      </c>
      <c r="O3682" s="564" t="s">
        <v>24001</v>
      </c>
      <c r="P3682" s="564" t="s">
        <v>24001</v>
      </c>
      <c r="Q3682" s="564">
        <v>33148</v>
      </c>
      <c r="R3682" s="564"/>
      <c r="S3682" s="564" t="s">
        <v>31992</v>
      </c>
    </row>
    <row r="3683" spans="1:19" x14ac:dyDescent="0.35">
      <c r="A3683" s="559">
        <v>2665</v>
      </c>
      <c r="B3683" s="563" t="s">
        <v>484</v>
      </c>
      <c r="C3683" s="563" t="s">
        <v>8635</v>
      </c>
      <c r="D3683" s="563" t="s">
        <v>23969</v>
      </c>
      <c r="E3683" s="563" t="s">
        <v>8641</v>
      </c>
      <c r="F3683" s="563" t="s">
        <v>8642</v>
      </c>
      <c r="G3683" s="563" t="s">
        <v>8643</v>
      </c>
      <c r="H3683" s="563" t="s">
        <v>6050</v>
      </c>
      <c r="I3683" s="563" t="s">
        <v>27073</v>
      </c>
      <c r="J3683" s="563" t="s">
        <v>24001</v>
      </c>
      <c r="K3683" s="563" t="s">
        <v>24001</v>
      </c>
      <c r="L3683" s="563" t="s">
        <v>24001</v>
      </c>
      <c r="M3683" s="563" t="s">
        <v>24001</v>
      </c>
      <c r="N3683" s="563" t="s">
        <v>24001</v>
      </c>
      <c r="O3683" s="564" t="s">
        <v>24001</v>
      </c>
      <c r="P3683" s="564" t="s">
        <v>24001</v>
      </c>
      <c r="Q3683" s="564">
        <v>33148</v>
      </c>
      <c r="R3683" s="564">
        <v>42242.417048611103</v>
      </c>
      <c r="S3683" s="564" t="s">
        <v>31993</v>
      </c>
    </row>
    <row r="3684" spans="1:19" x14ac:dyDescent="0.35">
      <c r="A3684" s="562">
        <v>2155</v>
      </c>
      <c r="B3684" s="563" t="s">
        <v>484</v>
      </c>
      <c r="C3684" s="563" t="s">
        <v>28698</v>
      </c>
      <c r="D3684" s="563" t="s">
        <v>6117</v>
      </c>
      <c r="E3684" s="563" t="s">
        <v>6114</v>
      </c>
      <c r="F3684" s="563" t="s">
        <v>6115</v>
      </c>
      <c r="G3684" s="563" t="s">
        <v>6116</v>
      </c>
      <c r="H3684" s="563" t="s">
        <v>2989</v>
      </c>
      <c r="I3684" s="563" t="s">
        <v>26690</v>
      </c>
      <c r="J3684" s="563" t="s">
        <v>109</v>
      </c>
      <c r="K3684" s="563" t="s">
        <v>24001</v>
      </c>
      <c r="L3684" s="563" t="s">
        <v>24001</v>
      </c>
      <c r="M3684" s="563" t="s">
        <v>24001</v>
      </c>
      <c r="N3684" s="563" t="s">
        <v>24001</v>
      </c>
      <c r="O3684" s="564" t="s">
        <v>24001</v>
      </c>
      <c r="P3684" s="564" t="s">
        <v>24001</v>
      </c>
      <c r="Q3684" s="564">
        <v>33148</v>
      </c>
      <c r="R3684" s="564">
        <v>38404</v>
      </c>
      <c r="S3684" s="564" t="s">
        <v>31994</v>
      </c>
    </row>
    <row r="3685" spans="1:19" x14ac:dyDescent="0.35">
      <c r="A3685" s="559">
        <v>2156</v>
      </c>
      <c r="B3685" s="563" t="s">
        <v>484</v>
      </c>
      <c r="C3685" s="563" t="s">
        <v>28698</v>
      </c>
      <c r="D3685" s="563" t="s">
        <v>6121</v>
      </c>
      <c r="E3685" s="563" t="s">
        <v>6118</v>
      </c>
      <c r="F3685" s="563" t="s">
        <v>6119</v>
      </c>
      <c r="G3685" s="563" t="s">
        <v>6116</v>
      </c>
      <c r="H3685" s="563" t="s">
        <v>6120</v>
      </c>
      <c r="I3685" s="563" t="s">
        <v>26690</v>
      </c>
      <c r="J3685" s="563" t="s">
        <v>109</v>
      </c>
      <c r="K3685" s="563" t="s">
        <v>24001</v>
      </c>
      <c r="L3685" s="563" t="s">
        <v>24001</v>
      </c>
      <c r="M3685" s="563" t="s">
        <v>24001</v>
      </c>
      <c r="N3685" s="563" t="s">
        <v>24001</v>
      </c>
      <c r="O3685" s="564" t="s">
        <v>24001</v>
      </c>
      <c r="P3685" s="564" t="s">
        <v>24001</v>
      </c>
      <c r="Q3685" s="564">
        <v>33148</v>
      </c>
      <c r="R3685" s="564">
        <v>38404</v>
      </c>
      <c r="S3685" s="564" t="s">
        <v>31995</v>
      </c>
    </row>
    <row r="3686" spans="1:19" x14ac:dyDescent="0.35">
      <c r="A3686" s="559">
        <v>2157</v>
      </c>
      <c r="B3686" s="563" t="s">
        <v>484</v>
      </c>
      <c r="C3686" s="563" t="s">
        <v>28698</v>
      </c>
      <c r="D3686" s="563" t="s">
        <v>6124</v>
      </c>
      <c r="E3686" s="563" t="s">
        <v>6122</v>
      </c>
      <c r="F3686" s="563" t="s">
        <v>6123</v>
      </c>
      <c r="G3686" s="563" t="s">
        <v>6116</v>
      </c>
      <c r="H3686" s="563" t="s">
        <v>3713</v>
      </c>
      <c r="I3686" s="563" t="s">
        <v>26690</v>
      </c>
      <c r="J3686" s="563" t="s">
        <v>109</v>
      </c>
      <c r="K3686" s="563" t="s">
        <v>24001</v>
      </c>
      <c r="L3686" s="563" t="s">
        <v>24001</v>
      </c>
      <c r="M3686" s="563" t="s">
        <v>24001</v>
      </c>
      <c r="N3686" s="563" t="s">
        <v>24001</v>
      </c>
      <c r="O3686" s="564" t="s">
        <v>24001</v>
      </c>
      <c r="P3686" s="564" t="s">
        <v>24001</v>
      </c>
      <c r="Q3686" s="564">
        <v>33148</v>
      </c>
      <c r="R3686" s="564"/>
      <c r="S3686" s="564" t="s">
        <v>31996</v>
      </c>
    </row>
    <row r="3687" spans="1:19" x14ac:dyDescent="0.35">
      <c r="A3687" s="562">
        <v>2158</v>
      </c>
      <c r="B3687" s="563" t="s">
        <v>484</v>
      </c>
      <c r="C3687" s="563" t="s">
        <v>28698</v>
      </c>
      <c r="D3687" s="563" t="s">
        <v>6128</v>
      </c>
      <c r="E3687" s="563" t="s">
        <v>6125</v>
      </c>
      <c r="F3687" s="563" t="s">
        <v>6126</v>
      </c>
      <c r="G3687" s="563" t="s">
        <v>6116</v>
      </c>
      <c r="H3687" s="563" t="s">
        <v>6127</v>
      </c>
      <c r="I3687" s="563" t="s">
        <v>26690</v>
      </c>
      <c r="J3687" s="563" t="s">
        <v>109</v>
      </c>
      <c r="K3687" s="563" t="s">
        <v>24001</v>
      </c>
      <c r="L3687" s="563" t="s">
        <v>24001</v>
      </c>
      <c r="M3687" s="563" t="s">
        <v>24001</v>
      </c>
      <c r="N3687" s="563" t="s">
        <v>24001</v>
      </c>
      <c r="O3687" s="564" t="s">
        <v>24001</v>
      </c>
      <c r="P3687" s="564" t="s">
        <v>24001</v>
      </c>
      <c r="Q3687" s="564">
        <v>33148</v>
      </c>
      <c r="R3687" s="564">
        <v>38404</v>
      </c>
      <c r="S3687" s="564" t="s">
        <v>31997</v>
      </c>
    </row>
    <row r="3688" spans="1:19" x14ac:dyDescent="0.35">
      <c r="A3688" s="559">
        <v>2159</v>
      </c>
      <c r="B3688" s="563" t="s">
        <v>484</v>
      </c>
      <c r="C3688" s="563" t="s">
        <v>28698</v>
      </c>
      <c r="D3688" s="563" t="s">
        <v>6131</v>
      </c>
      <c r="E3688" s="563" t="s">
        <v>6129</v>
      </c>
      <c r="F3688" s="563" t="s">
        <v>6130</v>
      </c>
      <c r="G3688" s="563" t="s">
        <v>6116</v>
      </c>
      <c r="H3688" s="563" t="s">
        <v>55</v>
      </c>
      <c r="I3688" s="563" t="s">
        <v>26690</v>
      </c>
      <c r="J3688" s="563" t="s">
        <v>109</v>
      </c>
      <c r="K3688" s="563" t="s">
        <v>24001</v>
      </c>
      <c r="L3688" s="563" t="s">
        <v>24001</v>
      </c>
      <c r="M3688" s="563" t="s">
        <v>24001</v>
      </c>
      <c r="N3688" s="563" t="s">
        <v>24001</v>
      </c>
      <c r="O3688" s="564" t="s">
        <v>24001</v>
      </c>
      <c r="P3688" s="564" t="s">
        <v>24001</v>
      </c>
      <c r="Q3688" s="564">
        <v>33148</v>
      </c>
      <c r="R3688" s="564"/>
      <c r="S3688" s="564" t="s">
        <v>6131</v>
      </c>
    </row>
    <row r="3689" spans="1:19" x14ac:dyDescent="0.35">
      <c r="A3689" s="559">
        <v>1260</v>
      </c>
      <c r="B3689" s="563" t="s">
        <v>484</v>
      </c>
      <c r="C3689" s="563" t="s">
        <v>28929</v>
      </c>
      <c r="D3689" s="563" t="s">
        <v>17889</v>
      </c>
      <c r="E3689" s="563" t="s">
        <v>17886</v>
      </c>
      <c r="F3689" s="563" t="s">
        <v>17887</v>
      </c>
      <c r="G3689" s="563" t="s">
        <v>17888</v>
      </c>
      <c r="H3689" s="563" t="s">
        <v>3450</v>
      </c>
      <c r="I3689" s="563" t="s">
        <v>26690</v>
      </c>
      <c r="J3689" s="563" t="s">
        <v>109</v>
      </c>
      <c r="K3689" s="563" t="s">
        <v>24001</v>
      </c>
      <c r="L3689" s="563" t="s">
        <v>24001</v>
      </c>
      <c r="M3689" s="563" t="s">
        <v>24001</v>
      </c>
      <c r="N3689" s="563" t="s">
        <v>24001</v>
      </c>
      <c r="O3689" s="564" t="s">
        <v>24001</v>
      </c>
      <c r="P3689" s="564" t="s">
        <v>24001</v>
      </c>
      <c r="Q3689" s="564">
        <v>33148</v>
      </c>
      <c r="R3689" s="564">
        <v>38390</v>
      </c>
      <c r="S3689" s="564" t="s">
        <v>31998</v>
      </c>
    </row>
    <row r="3690" spans="1:19" x14ac:dyDescent="0.35">
      <c r="A3690" s="562">
        <v>4922</v>
      </c>
      <c r="B3690" s="563" t="s">
        <v>484</v>
      </c>
      <c r="C3690" s="563" t="s">
        <v>28941</v>
      </c>
      <c r="D3690" s="563" t="s">
        <v>11381</v>
      </c>
      <c r="E3690" s="563" t="s">
        <v>11378</v>
      </c>
      <c r="F3690" s="563" t="s">
        <v>11379</v>
      </c>
      <c r="G3690" s="563" t="s">
        <v>11380</v>
      </c>
      <c r="H3690" s="563" t="s">
        <v>3713</v>
      </c>
      <c r="I3690" s="563" t="s">
        <v>26690</v>
      </c>
      <c r="J3690" s="563" t="s">
        <v>109</v>
      </c>
      <c r="K3690" s="563" t="s">
        <v>24001</v>
      </c>
      <c r="L3690" s="563" t="s">
        <v>24001</v>
      </c>
      <c r="M3690" s="563" t="s">
        <v>24001</v>
      </c>
      <c r="N3690" s="563" t="s">
        <v>24001</v>
      </c>
      <c r="O3690" s="564" t="s">
        <v>24001</v>
      </c>
      <c r="P3690" s="564" t="s">
        <v>24001</v>
      </c>
      <c r="Q3690" s="564">
        <v>33148</v>
      </c>
      <c r="R3690" s="564"/>
      <c r="S3690" s="564" t="s">
        <v>31999</v>
      </c>
    </row>
    <row r="3691" spans="1:19" x14ac:dyDescent="0.35">
      <c r="A3691" s="559">
        <v>3530</v>
      </c>
      <c r="B3691" s="563" t="s">
        <v>484</v>
      </c>
      <c r="C3691" s="563" t="s">
        <v>29019</v>
      </c>
      <c r="D3691" s="563" t="s">
        <v>4189</v>
      </c>
      <c r="E3691" s="563" t="s">
        <v>4186</v>
      </c>
      <c r="F3691" s="563" t="s">
        <v>4187</v>
      </c>
      <c r="G3691" s="563" t="s">
        <v>4188</v>
      </c>
      <c r="H3691" s="563" t="s">
        <v>300</v>
      </c>
      <c r="I3691" s="563" t="s">
        <v>26690</v>
      </c>
      <c r="J3691" s="563" t="s">
        <v>24001</v>
      </c>
      <c r="K3691" s="563" t="s">
        <v>24001</v>
      </c>
      <c r="L3691" s="563" t="s">
        <v>24001</v>
      </c>
      <c r="M3691" s="563" t="s">
        <v>24001</v>
      </c>
      <c r="N3691" s="563" t="s">
        <v>24001</v>
      </c>
      <c r="O3691" s="564" t="s">
        <v>24001</v>
      </c>
      <c r="P3691" s="564" t="s">
        <v>24001</v>
      </c>
      <c r="Q3691" s="564">
        <v>33148</v>
      </c>
      <c r="R3691" s="564"/>
      <c r="S3691" s="564" t="s">
        <v>32000</v>
      </c>
    </row>
    <row r="3692" spans="1:19" x14ac:dyDescent="0.35">
      <c r="A3692" s="559">
        <v>3531</v>
      </c>
      <c r="B3692" s="563" t="s">
        <v>484</v>
      </c>
      <c r="C3692" s="563" t="s">
        <v>29019</v>
      </c>
      <c r="D3692" s="563" t="s">
        <v>4193</v>
      </c>
      <c r="E3692" s="563" t="s">
        <v>4190</v>
      </c>
      <c r="F3692" s="563" t="s">
        <v>4191</v>
      </c>
      <c r="G3692" s="563" t="s">
        <v>4188</v>
      </c>
      <c r="H3692" s="563" t="s">
        <v>4192</v>
      </c>
      <c r="I3692" s="563" t="s">
        <v>26690</v>
      </c>
      <c r="J3692" s="563" t="s">
        <v>24001</v>
      </c>
      <c r="K3692" s="563" t="s">
        <v>24001</v>
      </c>
      <c r="L3692" s="563" t="s">
        <v>24001</v>
      </c>
      <c r="M3692" s="563" t="s">
        <v>24001</v>
      </c>
      <c r="N3692" s="563" t="s">
        <v>24001</v>
      </c>
      <c r="O3692" s="564" t="s">
        <v>24001</v>
      </c>
      <c r="P3692" s="564" t="s">
        <v>24001</v>
      </c>
      <c r="Q3692" s="564">
        <v>33148</v>
      </c>
      <c r="R3692" s="564"/>
      <c r="S3692" s="564" t="s">
        <v>32001</v>
      </c>
    </row>
    <row r="3693" spans="1:19" x14ac:dyDescent="0.35">
      <c r="A3693" s="562">
        <v>3532</v>
      </c>
      <c r="B3693" s="563" t="s">
        <v>484</v>
      </c>
      <c r="C3693" s="563" t="s">
        <v>29019</v>
      </c>
      <c r="D3693" s="563" t="s">
        <v>4196</v>
      </c>
      <c r="E3693" s="563" t="s">
        <v>24001</v>
      </c>
      <c r="F3693" s="563" t="s">
        <v>4194</v>
      </c>
      <c r="G3693" s="563" t="s">
        <v>4188</v>
      </c>
      <c r="H3693" s="563" t="s">
        <v>4195</v>
      </c>
      <c r="I3693" s="563" t="s">
        <v>26690</v>
      </c>
      <c r="J3693" s="563" t="s">
        <v>24001</v>
      </c>
      <c r="K3693" s="563" t="s">
        <v>62</v>
      </c>
      <c r="L3693" s="563" t="s">
        <v>24001</v>
      </c>
      <c r="M3693" s="563" t="s">
        <v>24001</v>
      </c>
      <c r="N3693" s="563" t="s">
        <v>24001</v>
      </c>
      <c r="O3693" s="564" t="s">
        <v>24001</v>
      </c>
      <c r="P3693" s="564" t="s">
        <v>24001</v>
      </c>
      <c r="Q3693" s="564">
        <v>33148</v>
      </c>
      <c r="R3693" s="564"/>
      <c r="S3693" s="564" t="s">
        <v>32002</v>
      </c>
    </row>
    <row r="3694" spans="1:19" x14ac:dyDescent="0.35">
      <c r="A3694" s="559">
        <v>3533</v>
      </c>
      <c r="B3694" s="563" t="s">
        <v>484</v>
      </c>
      <c r="C3694" s="563" t="s">
        <v>29019</v>
      </c>
      <c r="D3694" s="563" t="s">
        <v>4198</v>
      </c>
      <c r="E3694" s="563" t="s">
        <v>24001</v>
      </c>
      <c r="F3694" s="563" t="s">
        <v>4197</v>
      </c>
      <c r="G3694" s="563" t="s">
        <v>4188</v>
      </c>
      <c r="H3694" s="563" t="s">
        <v>55</v>
      </c>
      <c r="I3694" s="563" t="s">
        <v>26690</v>
      </c>
      <c r="J3694" s="563" t="s">
        <v>24001</v>
      </c>
      <c r="K3694" s="563" t="s">
        <v>24001</v>
      </c>
      <c r="L3694" s="563" t="s">
        <v>24001</v>
      </c>
      <c r="M3694" s="563" t="s">
        <v>24001</v>
      </c>
      <c r="N3694" s="563" t="s">
        <v>24001</v>
      </c>
      <c r="O3694" s="564" t="s">
        <v>24001</v>
      </c>
      <c r="P3694" s="564" t="s">
        <v>24001</v>
      </c>
      <c r="Q3694" s="564">
        <v>33148</v>
      </c>
      <c r="R3694" s="564"/>
      <c r="S3694" s="564" t="s">
        <v>4198</v>
      </c>
    </row>
    <row r="3695" spans="1:19" x14ac:dyDescent="0.35">
      <c r="A3695" s="559">
        <v>3534</v>
      </c>
      <c r="B3695" s="563" t="s">
        <v>484</v>
      </c>
      <c r="C3695" s="563" t="s">
        <v>29019</v>
      </c>
      <c r="D3695" s="563" t="s">
        <v>4201</v>
      </c>
      <c r="E3695" s="563" t="s">
        <v>24001</v>
      </c>
      <c r="F3695" s="563" t="s">
        <v>4199</v>
      </c>
      <c r="G3695" s="563" t="s">
        <v>4188</v>
      </c>
      <c r="H3695" s="563" t="s">
        <v>4200</v>
      </c>
      <c r="I3695" s="563" t="s">
        <v>26690</v>
      </c>
      <c r="J3695" s="563" t="s">
        <v>24001</v>
      </c>
      <c r="K3695" s="563" t="s">
        <v>24001</v>
      </c>
      <c r="L3695" s="563" t="s">
        <v>24001</v>
      </c>
      <c r="M3695" s="563" t="s">
        <v>24001</v>
      </c>
      <c r="N3695" s="563" t="s">
        <v>24001</v>
      </c>
      <c r="O3695" s="564" t="s">
        <v>24001</v>
      </c>
      <c r="P3695" s="564" t="s">
        <v>24001</v>
      </c>
      <c r="Q3695" s="564">
        <v>33148</v>
      </c>
      <c r="R3695" s="564"/>
      <c r="S3695" s="564" t="s">
        <v>32003</v>
      </c>
    </row>
    <row r="3696" spans="1:19" x14ac:dyDescent="0.35">
      <c r="A3696" s="562">
        <v>3535</v>
      </c>
      <c r="B3696" s="563" t="s">
        <v>484</v>
      </c>
      <c r="C3696" s="563" t="s">
        <v>29019</v>
      </c>
      <c r="D3696" s="563" t="s">
        <v>4204</v>
      </c>
      <c r="E3696" s="563" t="s">
        <v>24001</v>
      </c>
      <c r="F3696" s="563" t="s">
        <v>4202</v>
      </c>
      <c r="G3696" s="563" t="s">
        <v>4188</v>
      </c>
      <c r="H3696" s="563" t="s">
        <v>4203</v>
      </c>
      <c r="I3696" s="563" t="s">
        <v>26690</v>
      </c>
      <c r="J3696" s="563" t="s">
        <v>24001</v>
      </c>
      <c r="K3696" s="563" t="s">
        <v>24001</v>
      </c>
      <c r="L3696" s="563" t="s">
        <v>24001</v>
      </c>
      <c r="M3696" s="563" t="s">
        <v>24001</v>
      </c>
      <c r="N3696" s="563" t="s">
        <v>24001</v>
      </c>
      <c r="O3696" s="564" t="s">
        <v>24001</v>
      </c>
      <c r="P3696" s="564" t="s">
        <v>24001</v>
      </c>
      <c r="Q3696" s="564">
        <v>33148</v>
      </c>
      <c r="R3696" s="564"/>
      <c r="S3696" s="564" t="s">
        <v>32004</v>
      </c>
    </row>
    <row r="3697" spans="1:19" x14ac:dyDescent="0.35">
      <c r="A3697" s="559">
        <v>4923</v>
      </c>
      <c r="B3697" s="563" t="s">
        <v>484</v>
      </c>
      <c r="C3697" s="563" t="s">
        <v>28941</v>
      </c>
      <c r="D3697" s="563" t="s">
        <v>11386</v>
      </c>
      <c r="E3697" s="563" t="s">
        <v>11382</v>
      </c>
      <c r="F3697" s="563" t="s">
        <v>11383</v>
      </c>
      <c r="G3697" s="563" t="s">
        <v>11384</v>
      </c>
      <c r="H3697" s="563" t="s">
        <v>11385</v>
      </c>
      <c r="I3697" s="563" t="s">
        <v>26690</v>
      </c>
      <c r="J3697" s="563" t="s">
        <v>24001</v>
      </c>
      <c r="K3697" s="563" t="s">
        <v>34277</v>
      </c>
      <c r="L3697" s="563" t="s">
        <v>24001</v>
      </c>
      <c r="M3697" s="563" t="s">
        <v>24001</v>
      </c>
      <c r="N3697" s="563" t="s">
        <v>24001</v>
      </c>
      <c r="O3697" s="564" t="s">
        <v>24001</v>
      </c>
      <c r="P3697" s="564" t="s">
        <v>24001</v>
      </c>
      <c r="Q3697" s="564">
        <v>40890</v>
      </c>
      <c r="R3697" s="564"/>
      <c r="S3697" s="564" t="s">
        <v>32005</v>
      </c>
    </row>
    <row r="3698" spans="1:19" x14ac:dyDescent="0.35">
      <c r="A3698" s="559">
        <v>4924</v>
      </c>
      <c r="B3698" s="563" t="s">
        <v>484</v>
      </c>
      <c r="C3698" s="563" t="s">
        <v>28941</v>
      </c>
      <c r="D3698" s="563" t="s">
        <v>11389</v>
      </c>
      <c r="E3698" s="563" t="s">
        <v>11387</v>
      </c>
      <c r="F3698" s="563" t="s">
        <v>11388</v>
      </c>
      <c r="G3698" s="563" t="s">
        <v>11384</v>
      </c>
      <c r="H3698" s="563" t="s">
        <v>300</v>
      </c>
      <c r="I3698" s="563" t="s">
        <v>26690</v>
      </c>
      <c r="J3698" s="563" t="s">
        <v>24001</v>
      </c>
      <c r="K3698" s="563" t="s">
        <v>24001</v>
      </c>
      <c r="L3698" s="563" t="s">
        <v>24001</v>
      </c>
      <c r="M3698" s="563" t="s">
        <v>24001</v>
      </c>
      <c r="N3698" s="563" t="s">
        <v>24001</v>
      </c>
      <c r="O3698" s="564" t="s">
        <v>24001</v>
      </c>
      <c r="P3698" s="564" t="s">
        <v>24001</v>
      </c>
      <c r="Q3698" s="564">
        <v>33148</v>
      </c>
      <c r="R3698" s="564"/>
      <c r="S3698" s="564" t="s">
        <v>32006</v>
      </c>
    </row>
    <row r="3699" spans="1:19" x14ac:dyDescent="0.35">
      <c r="A3699" s="562">
        <v>4925</v>
      </c>
      <c r="B3699" s="563" t="s">
        <v>484</v>
      </c>
      <c r="C3699" s="563" t="s">
        <v>28941</v>
      </c>
      <c r="D3699" s="563" t="s">
        <v>11392</v>
      </c>
      <c r="E3699" s="563" t="s">
        <v>11382</v>
      </c>
      <c r="F3699" s="563" t="s">
        <v>11390</v>
      </c>
      <c r="G3699" s="563" t="s">
        <v>11384</v>
      </c>
      <c r="H3699" s="563" t="s">
        <v>11391</v>
      </c>
      <c r="I3699" s="563" t="s">
        <v>26690</v>
      </c>
      <c r="J3699" s="563" t="s">
        <v>24001</v>
      </c>
      <c r="K3699" s="563" t="s">
        <v>62</v>
      </c>
      <c r="L3699" s="563" t="s">
        <v>24001</v>
      </c>
      <c r="M3699" s="563" t="s">
        <v>24001</v>
      </c>
      <c r="N3699" s="563" t="s">
        <v>24001</v>
      </c>
      <c r="O3699" s="564" t="s">
        <v>24001</v>
      </c>
      <c r="P3699" s="564" t="s">
        <v>24001</v>
      </c>
      <c r="Q3699" s="564">
        <v>40890</v>
      </c>
      <c r="R3699" s="564"/>
      <c r="S3699" s="564" t="s">
        <v>32007</v>
      </c>
    </row>
    <row r="3700" spans="1:19" x14ac:dyDescent="0.35">
      <c r="A3700" s="559">
        <v>4926</v>
      </c>
      <c r="B3700" s="563" t="s">
        <v>484</v>
      </c>
      <c r="C3700" s="563" t="s">
        <v>28941</v>
      </c>
      <c r="D3700" s="563" t="s">
        <v>11395</v>
      </c>
      <c r="E3700" s="563" t="s">
        <v>11393</v>
      </c>
      <c r="F3700" s="563" t="s">
        <v>11394</v>
      </c>
      <c r="G3700" s="563" t="s">
        <v>11384</v>
      </c>
      <c r="H3700" s="563" t="s">
        <v>6252</v>
      </c>
      <c r="I3700" s="563" t="s">
        <v>26690</v>
      </c>
      <c r="J3700" s="563" t="s">
        <v>24001</v>
      </c>
      <c r="K3700" s="563" t="s">
        <v>24001</v>
      </c>
      <c r="L3700" s="563" t="s">
        <v>24001</v>
      </c>
      <c r="M3700" s="563" t="s">
        <v>24001</v>
      </c>
      <c r="N3700" s="563" t="s">
        <v>24001</v>
      </c>
      <c r="O3700" s="564" t="s">
        <v>24001</v>
      </c>
      <c r="P3700" s="564" t="s">
        <v>24001</v>
      </c>
      <c r="Q3700" s="564">
        <v>33148</v>
      </c>
      <c r="R3700" s="564"/>
      <c r="S3700" s="564" t="s">
        <v>32008</v>
      </c>
    </row>
    <row r="3701" spans="1:19" x14ac:dyDescent="0.35">
      <c r="A3701" s="559">
        <v>4927</v>
      </c>
      <c r="B3701" s="563" t="s">
        <v>484</v>
      </c>
      <c r="C3701" s="563" t="s">
        <v>28941</v>
      </c>
      <c r="D3701" s="563" t="s">
        <v>11398</v>
      </c>
      <c r="E3701" s="563" t="s">
        <v>11396</v>
      </c>
      <c r="F3701" s="563" t="s">
        <v>11397</v>
      </c>
      <c r="G3701" s="563" t="s">
        <v>11384</v>
      </c>
      <c r="H3701" s="563" t="s">
        <v>5221</v>
      </c>
      <c r="I3701" s="563" t="s">
        <v>26690</v>
      </c>
      <c r="J3701" s="563" t="s">
        <v>109</v>
      </c>
      <c r="K3701" s="563" t="s">
        <v>24001</v>
      </c>
      <c r="L3701" s="563" t="s">
        <v>24001</v>
      </c>
      <c r="M3701" s="563" t="s">
        <v>24001</v>
      </c>
      <c r="N3701" s="563" t="s">
        <v>24001</v>
      </c>
      <c r="O3701" s="564" t="s">
        <v>24001</v>
      </c>
      <c r="P3701" s="564" t="s">
        <v>24001</v>
      </c>
      <c r="Q3701" s="564">
        <v>33148</v>
      </c>
      <c r="R3701" s="564"/>
      <c r="S3701" s="564" t="s">
        <v>32009</v>
      </c>
    </row>
    <row r="3702" spans="1:19" x14ac:dyDescent="0.35">
      <c r="A3702" s="562">
        <v>4928</v>
      </c>
      <c r="B3702" s="563" t="s">
        <v>484</v>
      </c>
      <c r="C3702" s="563" t="s">
        <v>28941</v>
      </c>
      <c r="D3702" s="563" t="s">
        <v>11402</v>
      </c>
      <c r="E3702" s="563" t="s">
        <v>11399</v>
      </c>
      <c r="F3702" s="563" t="s">
        <v>11400</v>
      </c>
      <c r="G3702" s="563" t="s">
        <v>11384</v>
      </c>
      <c r="H3702" s="563" t="s">
        <v>11401</v>
      </c>
      <c r="I3702" s="563" t="s">
        <v>26690</v>
      </c>
      <c r="J3702" s="563" t="s">
        <v>109</v>
      </c>
      <c r="K3702" s="563" t="s">
        <v>24001</v>
      </c>
      <c r="L3702" s="563" t="s">
        <v>24001</v>
      </c>
      <c r="M3702" s="563" t="s">
        <v>24001</v>
      </c>
      <c r="N3702" s="563" t="s">
        <v>24001</v>
      </c>
      <c r="O3702" s="564" t="s">
        <v>24001</v>
      </c>
      <c r="P3702" s="564" t="s">
        <v>24001</v>
      </c>
      <c r="Q3702" s="564">
        <v>33148</v>
      </c>
      <c r="R3702" s="564"/>
      <c r="S3702" s="564" t="s">
        <v>32010</v>
      </c>
    </row>
    <row r="3703" spans="1:19" x14ac:dyDescent="0.35">
      <c r="A3703" s="559">
        <v>4929</v>
      </c>
      <c r="B3703" s="563" t="s">
        <v>484</v>
      </c>
      <c r="C3703" s="563" t="s">
        <v>28941</v>
      </c>
      <c r="D3703" s="563" t="s">
        <v>11406</v>
      </c>
      <c r="E3703" s="563" t="s">
        <v>11403</v>
      </c>
      <c r="F3703" s="563" t="s">
        <v>11404</v>
      </c>
      <c r="G3703" s="563" t="s">
        <v>11384</v>
      </c>
      <c r="H3703" s="563" t="s">
        <v>11405</v>
      </c>
      <c r="I3703" s="563" t="s">
        <v>26690</v>
      </c>
      <c r="J3703" s="563" t="s">
        <v>24001</v>
      </c>
      <c r="K3703" s="563" t="s">
        <v>62</v>
      </c>
      <c r="L3703" s="563" t="s">
        <v>24001</v>
      </c>
      <c r="M3703" s="563" t="s">
        <v>24001</v>
      </c>
      <c r="N3703" s="563" t="s">
        <v>24001</v>
      </c>
      <c r="O3703" s="564" t="s">
        <v>24001</v>
      </c>
      <c r="P3703" s="564" t="s">
        <v>24001</v>
      </c>
      <c r="Q3703" s="564">
        <v>33148</v>
      </c>
      <c r="R3703" s="564"/>
      <c r="S3703" s="564" t="s">
        <v>32011</v>
      </c>
    </row>
    <row r="3704" spans="1:19" x14ac:dyDescent="0.35">
      <c r="A3704" s="559">
        <v>4930</v>
      </c>
      <c r="B3704" s="563" t="s">
        <v>484</v>
      </c>
      <c r="C3704" s="563" t="s">
        <v>28941</v>
      </c>
      <c r="D3704" s="563" t="s">
        <v>11409</v>
      </c>
      <c r="E3704" s="563" t="s">
        <v>11407</v>
      </c>
      <c r="F3704" s="563" t="s">
        <v>11408</v>
      </c>
      <c r="G3704" s="563" t="s">
        <v>11384</v>
      </c>
      <c r="H3704" s="563" t="s">
        <v>55</v>
      </c>
      <c r="I3704" s="563" t="s">
        <v>26690</v>
      </c>
      <c r="J3704" s="563" t="s">
        <v>24001</v>
      </c>
      <c r="K3704" s="563" t="s">
        <v>24001</v>
      </c>
      <c r="L3704" s="563" t="s">
        <v>24001</v>
      </c>
      <c r="M3704" s="563" t="s">
        <v>24001</v>
      </c>
      <c r="N3704" s="563" t="s">
        <v>24001</v>
      </c>
      <c r="O3704" s="564" t="s">
        <v>24001</v>
      </c>
      <c r="P3704" s="564" t="s">
        <v>24001</v>
      </c>
      <c r="Q3704" s="564">
        <v>33148</v>
      </c>
      <c r="R3704" s="564"/>
      <c r="S3704" s="564" t="s">
        <v>11409</v>
      </c>
    </row>
    <row r="3705" spans="1:19" x14ac:dyDescent="0.35">
      <c r="A3705" s="562">
        <v>4931</v>
      </c>
      <c r="B3705" s="563" t="s">
        <v>484</v>
      </c>
      <c r="C3705" s="563" t="s">
        <v>28941</v>
      </c>
      <c r="D3705" s="563" t="s">
        <v>11412</v>
      </c>
      <c r="E3705" s="563" t="s">
        <v>11410</v>
      </c>
      <c r="F3705" s="563" t="s">
        <v>11411</v>
      </c>
      <c r="G3705" s="563" t="s">
        <v>11384</v>
      </c>
      <c r="H3705" s="563" t="s">
        <v>8262</v>
      </c>
      <c r="I3705" s="563" t="s">
        <v>27235</v>
      </c>
      <c r="J3705" s="563" t="s">
        <v>109</v>
      </c>
      <c r="K3705" s="563" t="s">
        <v>24001</v>
      </c>
      <c r="L3705" s="563" t="s">
        <v>24001</v>
      </c>
      <c r="M3705" s="563" t="s">
        <v>24001</v>
      </c>
      <c r="N3705" s="563" t="s">
        <v>24001</v>
      </c>
      <c r="O3705" s="564" t="s">
        <v>24001</v>
      </c>
      <c r="P3705" s="564" t="s">
        <v>24001</v>
      </c>
      <c r="Q3705" s="564">
        <v>33148</v>
      </c>
      <c r="R3705" s="564"/>
      <c r="S3705" s="564" t="s">
        <v>11412</v>
      </c>
    </row>
    <row r="3706" spans="1:19" x14ac:dyDescent="0.35">
      <c r="A3706" s="559">
        <v>4932</v>
      </c>
      <c r="B3706" s="563" t="s">
        <v>484</v>
      </c>
      <c r="C3706" s="563" t="s">
        <v>28941</v>
      </c>
      <c r="D3706" s="563" t="s">
        <v>11414</v>
      </c>
      <c r="E3706" s="563" t="s">
        <v>11410</v>
      </c>
      <c r="F3706" s="563" t="s">
        <v>11413</v>
      </c>
      <c r="G3706" s="563" t="s">
        <v>11384</v>
      </c>
      <c r="H3706" s="563" t="s">
        <v>8262</v>
      </c>
      <c r="I3706" s="563" t="s">
        <v>27243</v>
      </c>
      <c r="J3706" s="563" t="s">
        <v>109</v>
      </c>
      <c r="K3706" s="563" t="s">
        <v>24001</v>
      </c>
      <c r="L3706" s="563" t="s">
        <v>24001</v>
      </c>
      <c r="M3706" s="563" t="s">
        <v>24001</v>
      </c>
      <c r="N3706" s="563" t="s">
        <v>24001</v>
      </c>
      <c r="O3706" s="564" t="s">
        <v>24001</v>
      </c>
      <c r="P3706" s="564" t="s">
        <v>24001</v>
      </c>
      <c r="Q3706" s="564">
        <v>33148</v>
      </c>
      <c r="R3706" s="564">
        <v>38425</v>
      </c>
      <c r="S3706" s="564" t="s">
        <v>32012</v>
      </c>
    </row>
    <row r="3707" spans="1:19" x14ac:dyDescent="0.35">
      <c r="A3707" s="559">
        <v>4933</v>
      </c>
      <c r="B3707" s="563" t="s">
        <v>484</v>
      </c>
      <c r="C3707" s="563" t="s">
        <v>28941</v>
      </c>
      <c r="D3707" s="563" t="s">
        <v>11416</v>
      </c>
      <c r="E3707" s="563" t="s">
        <v>11410</v>
      </c>
      <c r="F3707" s="563" t="s">
        <v>11415</v>
      </c>
      <c r="G3707" s="563" t="s">
        <v>11384</v>
      </c>
      <c r="H3707" s="563" t="s">
        <v>8262</v>
      </c>
      <c r="I3707" s="563" t="s">
        <v>27244</v>
      </c>
      <c r="J3707" s="563" t="s">
        <v>109</v>
      </c>
      <c r="K3707" s="563" t="s">
        <v>24001</v>
      </c>
      <c r="L3707" s="563" t="s">
        <v>24001</v>
      </c>
      <c r="M3707" s="563" t="s">
        <v>24001</v>
      </c>
      <c r="N3707" s="563" t="s">
        <v>24001</v>
      </c>
      <c r="O3707" s="564" t="s">
        <v>24001</v>
      </c>
      <c r="P3707" s="564" t="s">
        <v>24001</v>
      </c>
      <c r="Q3707" s="564">
        <v>33148</v>
      </c>
      <c r="R3707" s="564">
        <v>38425</v>
      </c>
      <c r="S3707" s="564" t="s">
        <v>32013</v>
      </c>
    </row>
    <row r="3708" spans="1:19" x14ac:dyDescent="0.35">
      <c r="A3708" s="562">
        <v>4934</v>
      </c>
      <c r="B3708" s="563" t="s">
        <v>484</v>
      </c>
      <c r="C3708" s="563" t="s">
        <v>28941</v>
      </c>
      <c r="D3708" s="563" t="s">
        <v>11420</v>
      </c>
      <c r="E3708" s="563" t="s">
        <v>11417</v>
      </c>
      <c r="F3708" s="563" t="s">
        <v>11418</v>
      </c>
      <c r="G3708" s="563" t="s">
        <v>11384</v>
      </c>
      <c r="H3708" s="563" t="s">
        <v>11419</v>
      </c>
      <c r="I3708" s="563" t="s">
        <v>26753</v>
      </c>
      <c r="J3708" s="563" t="s">
        <v>109</v>
      </c>
      <c r="K3708" s="563" t="s">
        <v>24001</v>
      </c>
      <c r="L3708" s="563" t="s">
        <v>24001</v>
      </c>
      <c r="M3708" s="563" t="s">
        <v>24001</v>
      </c>
      <c r="N3708" s="563" t="s">
        <v>24001</v>
      </c>
      <c r="O3708" s="564" t="s">
        <v>24001</v>
      </c>
      <c r="P3708" s="564" t="s">
        <v>24001</v>
      </c>
      <c r="Q3708" s="564">
        <v>33148</v>
      </c>
      <c r="R3708" s="564">
        <v>34740</v>
      </c>
      <c r="S3708" s="564" t="s">
        <v>32014</v>
      </c>
    </row>
    <row r="3709" spans="1:19" x14ac:dyDescent="0.35">
      <c r="A3709" s="559">
        <v>4935</v>
      </c>
      <c r="B3709" s="563" t="s">
        <v>484</v>
      </c>
      <c r="C3709" s="563" t="s">
        <v>28941</v>
      </c>
      <c r="D3709" s="563" t="s">
        <v>11424</v>
      </c>
      <c r="E3709" s="563" t="s">
        <v>11421</v>
      </c>
      <c r="F3709" s="563" t="s">
        <v>11422</v>
      </c>
      <c r="G3709" s="563" t="s">
        <v>11384</v>
      </c>
      <c r="H3709" s="563" t="s">
        <v>11423</v>
      </c>
      <c r="I3709" s="563" t="s">
        <v>27245</v>
      </c>
      <c r="J3709" s="563" t="s">
        <v>109</v>
      </c>
      <c r="K3709" s="563" t="s">
        <v>24001</v>
      </c>
      <c r="L3709" s="563" t="s">
        <v>24001</v>
      </c>
      <c r="M3709" s="563" t="s">
        <v>24001</v>
      </c>
      <c r="N3709" s="563" t="s">
        <v>24001</v>
      </c>
      <c r="O3709" s="564" t="s">
        <v>24001</v>
      </c>
      <c r="P3709" s="564" t="s">
        <v>24001</v>
      </c>
      <c r="Q3709" s="564">
        <v>33148</v>
      </c>
      <c r="R3709" s="564">
        <v>38685</v>
      </c>
      <c r="S3709" s="564" t="s">
        <v>32015</v>
      </c>
    </row>
    <row r="3710" spans="1:19" x14ac:dyDescent="0.35">
      <c r="A3710" s="559">
        <v>4936</v>
      </c>
      <c r="B3710" s="563" t="s">
        <v>484</v>
      </c>
      <c r="C3710" s="563" t="s">
        <v>28941</v>
      </c>
      <c r="D3710" s="563" t="s">
        <v>11426</v>
      </c>
      <c r="E3710" s="563" t="s">
        <v>11417</v>
      </c>
      <c r="F3710" s="563" t="s">
        <v>11425</v>
      </c>
      <c r="G3710" s="563" t="s">
        <v>11384</v>
      </c>
      <c r="H3710" s="563" t="s">
        <v>11423</v>
      </c>
      <c r="I3710" s="563" t="s">
        <v>27246</v>
      </c>
      <c r="J3710" s="563" t="s">
        <v>109</v>
      </c>
      <c r="K3710" s="563" t="s">
        <v>24001</v>
      </c>
      <c r="L3710" s="563" t="s">
        <v>24001</v>
      </c>
      <c r="M3710" s="563" t="s">
        <v>24001</v>
      </c>
      <c r="N3710" s="563" t="s">
        <v>24001</v>
      </c>
      <c r="O3710" s="564" t="s">
        <v>24001</v>
      </c>
      <c r="P3710" s="564" t="s">
        <v>24001</v>
      </c>
      <c r="Q3710" s="564">
        <v>33148</v>
      </c>
      <c r="R3710" s="564">
        <v>38685</v>
      </c>
      <c r="S3710" s="564" t="s">
        <v>32016</v>
      </c>
    </row>
    <row r="3711" spans="1:19" x14ac:dyDescent="0.35">
      <c r="A3711" s="562">
        <v>4937</v>
      </c>
      <c r="B3711" s="563" t="s">
        <v>484</v>
      </c>
      <c r="C3711" s="563" t="s">
        <v>28941</v>
      </c>
      <c r="D3711" s="563" t="s">
        <v>11429</v>
      </c>
      <c r="E3711" s="563" t="s">
        <v>11427</v>
      </c>
      <c r="F3711" s="563" t="s">
        <v>11428</v>
      </c>
      <c r="G3711" s="563" t="s">
        <v>11384</v>
      </c>
      <c r="H3711" s="563" t="s">
        <v>7188</v>
      </c>
      <c r="I3711" s="563" t="s">
        <v>26690</v>
      </c>
      <c r="J3711" s="563" t="s">
        <v>109</v>
      </c>
      <c r="K3711" s="563" t="s">
        <v>24001</v>
      </c>
      <c r="L3711" s="563" t="s">
        <v>24001</v>
      </c>
      <c r="M3711" s="563" t="s">
        <v>24001</v>
      </c>
      <c r="N3711" s="563" t="s">
        <v>24001</v>
      </c>
      <c r="O3711" s="564" t="s">
        <v>24001</v>
      </c>
      <c r="P3711" s="564" t="s">
        <v>24001</v>
      </c>
      <c r="Q3711" s="564">
        <v>33148</v>
      </c>
      <c r="R3711" s="564">
        <v>38685</v>
      </c>
      <c r="S3711" s="564" t="s">
        <v>32017</v>
      </c>
    </row>
    <row r="3712" spans="1:19" x14ac:dyDescent="0.35">
      <c r="A3712" s="559">
        <v>6132</v>
      </c>
      <c r="B3712" s="563" t="s">
        <v>484</v>
      </c>
      <c r="C3712" s="563" t="s">
        <v>10589</v>
      </c>
      <c r="D3712" s="563" t="s">
        <v>10592</v>
      </c>
      <c r="E3712" s="563" t="s">
        <v>24001</v>
      </c>
      <c r="F3712" s="563" t="s">
        <v>10590</v>
      </c>
      <c r="G3712" s="563" t="s">
        <v>10591</v>
      </c>
      <c r="H3712" s="563" t="s">
        <v>55</v>
      </c>
      <c r="I3712" s="563" t="s">
        <v>26690</v>
      </c>
      <c r="J3712" s="563" t="s">
        <v>24001</v>
      </c>
      <c r="K3712" s="563" t="s">
        <v>24001</v>
      </c>
      <c r="L3712" s="563" t="s">
        <v>24001</v>
      </c>
      <c r="M3712" s="563" t="s">
        <v>24001</v>
      </c>
      <c r="N3712" s="563" t="s">
        <v>24001</v>
      </c>
      <c r="O3712" s="564" t="s">
        <v>24001</v>
      </c>
      <c r="P3712" s="564" t="s">
        <v>24001</v>
      </c>
      <c r="Q3712" s="564">
        <v>33148</v>
      </c>
      <c r="R3712" s="564"/>
      <c r="S3712" s="564" t="s">
        <v>10592</v>
      </c>
    </row>
    <row r="3713" spans="1:19" x14ac:dyDescent="0.35">
      <c r="A3713" s="559">
        <v>4549</v>
      </c>
      <c r="B3713" s="563" t="s">
        <v>484</v>
      </c>
      <c r="C3713" s="563" t="s">
        <v>10874</v>
      </c>
      <c r="D3713" s="563" t="s">
        <v>11016</v>
      </c>
      <c r="E3713" s="563" t="s">
        <v>24001</v>
      </c>
      <c r="F3713" s="563" t="s">
        <v>11013</v>
      </c>
      <c r="G3713" s="563" t="s">
        <v>11014</v>
      </c>
      <c r="H3713" s="563" t="s">
        <v>11015</v>
      </c>
      <c r="I3713" s="563" t="s">
        <v>26690</v>
      </c>
      <c r="J3713" s="563" t="s">
        <v>109</v>
      </c>
      <c r="K3713" s="563" t="s">
        <v>24001</v>
      </c>
      <c r="L3713" s="563" t="s">
        <v>24001</v>
      </c>
      <c r="M3713" s="563" t="s">
        <v>24001</v>
      </c>
      <c r="N3713" s="563" t="s">
        <v>24001</v>
      </c>
      <c r="O3713" s="564" t="s">
        <v>24001</v>
      </c>
      <c r="P3713" s="564" t="s">
        <v>24001</v>
      </c>
      <c r="Q3713" s="564">
        <v>33148</v>
      </c>
      <c r="R3713" s="564">
        <v>33973</v>
      </c>
      <c r="S3713" s="564" t="s">
        <v>32018</v>
      </c>
    </row>
    <row r="3714" spans="1:19" x14ac:dyDescent="0.35">
      <c r="A3714" s="562">
        <v>4166</v>
      </c>
      <c r="B3714" s="563" t="s">
        <v>484</v>
      </c>
      <c r="C3714" s="563" t="s">
        <v>1436</v>
      </c>
      <c r="D3714" s="563" t="s">
        <v>1550</v>
      </c>
      <c r="E3714" s="563" t="s">
        <v>1546</v>
      </c>
      <c r="F3714" s="563" t="s">
        <v>1547</v>
      </c>
      <c r="G3714" s="563" t="s">
        <v>1548</v>
      </c>
      <c r="H3714" s="563" t="s">
        <v>1549</v>
      </c>
      <c r="I3714" s="563" t="s">
        <v>26690</v>
      </c>
      <c r="J3714" s="563" t="s">
        <v>109</v>
      </c>
      <c r="K3714" s="563" t="s">
        <v>24001</v>
      </c>
      <c r="L3714" s="563" t="s">
        <v>24001</v>
      </c>
      <c r="M3714" s="563" t="s">
        <v>24001</v>
      </c>
      <c r="N3714" s="563" t="s">
        <v>24001</v>
      </c>
      <c r="O3714" s="564" t="s">
        <v>24001</v>
      </c>
      <c r="P3714" s="564" t="s">
        <v>24001</v>
      </c>
      <c r="Q3714" s="564">
        <v>33148</v>
      </c>
      <c r="R3714" s="564"/>
      <c r="S3714" s="564" t="s">
        <v>32019</v>
      </c>
    </row>
    <row r="3715" spans="1:19" x14ac:dyDescent="0.35">
      <c r="A3715" s="559">
        <v>4167</v>
      </c>
      <c r="B3715" s="563" t="s">
        <v>484</v>
      </c>
      <c r="C3715" s="563" t="s">
        <v>1436</v>
      </c>
      <c r="D3715" s="563" t="s">
        <v>32020</v>
      </c>
      <c r="E3715" s="563" t="s">
        <v>1441</v>
      </c>
      <c r="F3715" s="563" t="s">
        <v>24623</v>
      </c>
      <c r="G3715" s="563" t="s">
        <v>1548</v>
      </c>
      <c r="H3715" s="563" t="s">
        <v>32021</v>
      </c>
      <c r="I3715" s="563" t="s">
        <v>26690</v>
      </c>
      <c r="J3715" s="563" t="s">
        <v>109</v>
      </c>
      <c r="K3715" s="563" t="s">
        <v>24001</v>
      </c>
      <c r="L3715" s="563" t="s">
        <v>24001</v>
      </c>
      <c r="M3715" s="563" t="s">
        <v>24001</v>
      </c>
      <c r="N3715" s="563" t="s">
        <v>24001</v>
      </c>
      <c r="O3715" s="564" t="s">
        <v>24001</v>
      </c>
      <c r="P3715" s="564" t="s">
        <v>24001</v>
      </c>
      <c r="Q3715" s="564">
        <v>43585</v>
      </c>
      <c r="R3715" s="564">
        <v>44897.479525463001</v>
      </c>
      <c r="S3715" s="564" t="s">
        <v>32022</v>
      </c>
    </row>
    <row r="3716" spans="1:19" x14ac:dyDescent="0.35">
      <c r="A3716" s="559">
        <v>4168</v>
      </c>
      <c r="B3716" s="563" t="s">
        <v>484</v>
      </c>
      <c r="C3716" s="563" t="s">
        <v>1436</v>
      </c>
      <c r="D3716" s="563" t="s">
        <v>32023</v>
      </c>
      <c r="E3716" s="563" t="s">
        <v>24001</v>
      </c>
      <c r="F3716" s="563" t="s">
        <v>24624</v>
      </c>
      <c r="G3716" s="563" t="s">
        <v>1548</v>
      </c>
      <c r="H3716" s="563" t="s">
        <v>32021</v>
      </c>
      <c r="I3716" s="563" t="s">
        <v>26690</v>
      </c>
      <c r="J3716" s="563" t="s">
        <v>109</v>
      </c>
      <c r="K3716" s="563" t="s">
        <v>24001</v>
      </c>
      <c r="L3716" s="563" t="s">
        <v>24001</v>
      </c>
      <c r="M3716" s="563" t="s">
        <v>24001</v>
      </c>
      <c r="N3716" s="563" t="s">
        <v>24001</v>
      </c>
      <c r="O3716" s="564" t="s">
        <v>24001</v>
      </c>
      <c r="P3716" s="564" t="s">
        <v>24001</v>
      </c>
      <c r="Q3716" s="564">
        <v>43585</v>
      </c>
      <c r="R3716" s="564">
        <v>44897.491793981499</v>
      </c>
      <c r="S3716" s="564" t="s">
        <v>32024</v>
      </c>
    </row>
    <row r="3717" spans="1:19" x14ac:dyDescent="0.35">
      <c r="A3717" s="562">
        <v>4169</v>
      </c>
      <c r="B3717" s="563" t="s">
        <v>484</v>
      </c>
      <c r="C3717" s="563" t="s">
        <v>1436</v>
      </c>
      <c r="D3717" s="563" t="s">
        <v>1554</v>
      </c>
      <c r="E3717" s="563" t="s">
        <v>1551</v>
      </c>
      <c r="F3717" s="563" t="s">
        <v>1552</v>
      </c>
      <c r="G3717" s="563" t="s">
        <v>1548</v>
      </c>
      <c r="H3717" s="563" t="s">
        <v>1553</v>
      </c>
      <c r="I3717" s="563" t="s">
        <v>26690</v>
      </c>
      <c r="J3717" s="563" t="s">
        <v>109</v>
      </c>
      <c r="K3717" s="563" t="s">
        <v>24001</v>
      </c>
      <c r="L3717" s="563" t="s">
        <v>24001</v>
      </c>
      <c r="M3717" s="563" t="s">
        <v>24001</v>
      </c>
      <c r="N3717" s="563" t="s">
        <v>24001</v>
      </c>
      <c r="O3717" s="564" t="s">
        <v>24001</v>
      </c>
      <c r="P3717" s="564" t="s">
        <v>24001</v>
      </c>
      <c r="Q3717" s="564">
        <v>33148</v>
      </c>
      <c r="R3717" s="564"/>
      <c r="S3717" s="564" t="s">
        <v>32025</v>
      </c>
    </row>
    <row r="3718" spans="1:19" x14ac:dyDescent="0.35">
      <c r="A3718" s="559">
        <v>4170</v>
      </c>
      <c r="B3718" s="563" t="s">
        <v>484</v>
      </c>
      <c r="C3718" s="563" t="s">
        <v>1436</v>
      </c>
      <c r="D3718" s="563" t="s">
        <v>32026</v>
      </c>
      <c r="E3718" s="563" t="s">
        <v>1568</v>
      </c>
      <c r="F3718" s="563" t="s">
        <v>1569</v>
      </c>
      <c r="G3718" s="563" t="s">
        <v>1548</v>
      </c>
      <c r="H3718" s="563" t="s">
        <v>1570</v>
      </c>
      <c r="I3718" s="563" t="s">
        <v>26690</v>
      </c>
      <c r="J3718" s="563" t="s">
        <v>109</v>
      </c>
      <c r="K3718" s="563" t="s">
        <v>24001</v>
      </c>
      <c r="L3718" s="563" t="s">
        <v>24001</v>
      </c>
      <c r="M3718" s="563" t="s">
        <v>24001</v>
      </c>
      <c r="N3718" s="563" t="s">
        <v>24001</v>
      </c>
      <c r="O3718" s="564" t="s">
        <v>24001</v>
      </c>
      <c r="P3718" s="564" t="s">
        <v>24001</v>
      </c>
      <c r="Q3718" s="564">
        <v>33148</v>
      </c>
      <c r="R3718" s="564">
        <v>44897.496655092596</v>
      </c>
      <c r="S3718" s="564" t="s">
        <v>32027</v>
      </c>
    </row>
    <row r="3719" spans="1:19" x14ac:dyDescent="0.35">
      <c r="A3719" s="559">
        <v>4171</v>
      </c>
      <c r="B3719" s="563" t="s">
        <v>484</v>
      </c>
      <c r="C3719" s="563" t="s">
        <v>1436</v>
      </c>
      <c r="D3719" s="563" t="s">
        <v>1557</v>
      </c>
      <c r="E3719" s="563" t="s">
        <v>24001</v>
      </c>
      <c r="F3719" s="563" t="s">
        <v>1555</v>
      </c>
      <c r="G3719" s="563" t="s">
        <v>1548</v>
      </c>
      <c r="H3719" s="563" t="s">
        <v>1556</v>
      </c>
      <c r="I3719" s="563" t="s">
        <v>26690</v>
      </c>
      <c r="J3719" s="563" t="s">
        <v>109</v>
      </c>
      <c r="K3719" s="563" t="s">
        <v>24001</v>
      </c>
      <c r="L3719" s="563" t="s">
        <v>24001</v>
      </c>
      <c r="M3719" s="563" t="s">
        <v>24001</v>
      </c>
      <c r="N3719" s="563" t="s">
        <v>24001</v>
      </c>
      <c r="O3719" s="564" t="s">
        <v>24001</v>
      </c>
      <c r="P3719" s="564" t="s">
        <v>24001</v>
      </c>
      <c r="Q3719" s="564">
        <v>41052</v>
      </c>
      <c r="R3719" s="564"/>
      <c r="S3719" s="564" t="s">
        <v>32028</v>
      </c>
    </row>
    <row r="3720" spans="1:19" x14ac:dyDescent="0.35">
      <c r="A3720" s="562">
        <v>4172</v>
      </c>
      <c r="B3720" s="563" t="s">
        <v>484</v>
      </c>
      <c r="C3720" s="563" t="s">
        <v>1436</v>
      </c>
      <c r="D3720" s="563" t="s">
        <v>1561</v>
      </c>
      <c r="E3720" s="563" t="s">
        <v>1558</v>
      </c>
      <c r="F3720" s="563" t="s">
        <v>1559</v>
      </c>
      <c r="G3720" s="563" t="s">
        <v>1548</v>
      </c>
      <c r="H3720" s="563" t="s">
        <v>1560</v>
      </c>
      <c r="I3720" s="563" t="s">
        <v>26690</v>
      </c>
      <c r="J3720" s="563" t="s">
        <v>109</v>
      </c>
      <c r="K3720" s="563" t="s">
        <v>24001</v>
      </c>
      <c r="L3720" s="563" t="s">
        <v>24001</v>
      </c>
      <c r="M3720" s="563" t="s">
        <v>24001</v>
      </c>
      <c r="N3720" s="563" t="s">
        <v>24001</v>
      </c>
      <c r="O3720" s="564" t="s">
        <v>24001</v>
      </c>
      <c r="P3720" s="564" t="s">
        <v>24001</v>
      </c>
      <c r="Q3720" s="564">
        <v>33148</v>
      </c>
      <c r="R3720" s="564"/>
      <c r="S3720" s="564" t="s">
        <v>32029</v>
      </c>
    </row>
    <row r="3721" spans="1:19" x14ac:dyDescent="0.35">
      <c r="A3721" s="559">
        <v>4173</v>
      </c>
      <c r="B3721" s="563" t="s">
        <v>484</v>
      </c>
      <c r="C3721" s="563" t="s">
        <v>1436</v>
      </c>
      <c r="D3721" s="563" t="s">
        <v>1564</v>
      </c>
      <c r="E3721" s="563" t="s">
        <v>1562</v>
      </c>
      <c r="F3721" s="563" t="s">
        <v>1563</v>
      </c>
      <c r="G3721" s="563" t="s">
        <v>1548</v>
      </c>
      <c r="H3721" s="563" t="s">
        <v>55</v>
      </c>
      <c r="I3721" s="563" t="s">
        <v>26690</v>
      </c>
      <c r="J3721" s="563" t="s">
        <v>109</v>
      </c>
      <c r="K3721" s="563" t="s">
        <v>24001</v>
      </c>
      <c r="L3721" s="563" t="s">
        <v>24001</v>
      </c>
      <c r="M3721" s="563" t="s">
        <v>24001</v>
      </c>
      <c r="N3721" s="563" t="s">
        <v>24001</v>
      </c>
      <c r="O3721" s="564" t="s">
        <v>24001</v>
      </c>
      <c r="P3721" s="564" t="s">
        <v>24001</v>
      </c>
      <c r="Q3721" s="564">
        <v>33148</v>
      </c>
      <c r="R3721" s="564"/>
      <c r="S3721" s="564" t="s">
        <v>1564</v>
      </c>
    </row>
    <row r="3722" spans="1:19" x14ac:dyDescent="0.35">
      <c r="A3722" s="559">
        <v>2784</v>
      </c>
      <c r="B3722" s="563" t="s">
        <v>484</v>
      </c>
      <c r="C3722" s="563" t="s">
        <v>29764</v>
      </c>
      <c r="D3722" s="563" t="s">
        <v>7369</v>
      </c>
      <c r="E3722" s="563" t="s">
        <v>7365</v>
      </c>
      <c r="F3722" s="563" t="s">
        <v>7366</v>
      </c>
      <c r="G3722" s="563" t="s">
        <v>7367</v>
      </c>
      <c r="H3722" s="563" t="s">
        <v>7368</v>
      </c>
      <c r="I3722" s="563" t="s">
        <v>26690</v>
      </c>
      <c r="J3722" s="563" t="s">
        <v>24001</v>
      </c>
      <c r="K3722" s="563" t="s">
        <v>24001</v>
      </c>
      <c r="L3722" s="563" t="s">
        <v>24001</v>
      </c>
      <c r="M3722" s="563" t="s">
        <v>24001</v>
      </c>
      <c r="N3722" s="563" t="s">
        <v>24001</v>
      </c>
      <c r="O3722" s="564" t="s">
        <v>24001</v>
      </c>
      <c r="P3722" s="564" t="s">
        <v>24001</v>
      </c>
      <c r="Q3722" s="564">
        <v>33148</v>
      </c>
      <c r="R3722" s="564"/>
      <c r="S3722" s="564" t="s">
        <v>32030</v>
      </c>
    </row>
    <row r="3723" spans="1:19" x14ac:dyDescent="0.35">
      <c r="A3723" s="562">
        <v>4938</v>
      </c>
      <c r="B3723" s="563" t="s">
        <v>484</v>
      </c>
      <c r="C3723" s="563" t="s">
        <v>28941</v>
      </c>
      <c r="D3723" s="563" t="s">
        <v>11433</v>
      </c>
      <c r="E3723" s="563" t="s">
        <v>24001</v>
      </c>
      <c r="F3723" s="563" t="s">
        <v>11430</v>
      </c>
      <c r="G3723" s="563" t="s">
        <v>11431</v>
      </c>
      <c r="H3723" s="563" t="s">
        <v>11432</v>
      </c>
      <c r="I3723" s="563" t="s">
        <v>26690</v>
      </c>
      <c r="J3723" s="563" t="s">
        <v>24001</v>
      </c>
      <c r="K3723" s="563" t="s">
        <v>62</v>
      </c>
      <c r="L3723" s="563" t="s">
        <v>24001</v>
      </c>
      <c r="M3723" s="563" t="s">
        <v>24001</v>
      </c>
      <c r="N3723" s="563" t="s">
        <v>24001</v>
      </c>
      <c r="O3723" s="564" t="s">
        <v>24001</v>
      </c>
      <c r="P3723" s="564" t="s">
        <v>24001</v>
      </c>
      <c r="Q3723" s="564">
        <v>35643</v>
      </c>
      <c r="R3723" s="564">
        <v>40466.745763888903</v>
      </c>
      <c r="S3723" s="564" t="s">
        <v>32031</v>
      </c>
    </row>
    <row r="3724" spans="1:19" x14ac:dyDescent="0.35">
      <c r="A3724" s="559">
        <v>3212</v>
      </c>
      <c r="B3724" s="563" t="s">
        <v>484</v>
      </c>
      <c r="C3724" s="563" t="s">
        <v>7435</v>
      </c>
      <c r="D3724" s="563" t="s">
        <v>7580</v>
      </c>
      <c r="E3724" s="563" t="s">
        <v>7577</v>
      </c>
      <c r="F3724" s="563" t="s">
        <v>7578</v>
      </c>
      <c r="G3724" s="563" t="s">
        <v>7579</v>
      </c>
      <c r="H3724" s="563" t="s">
        <v>1998</v>
      </c>
      <c r="I3724" s="563" t="s">
        <v>26691</v>
      </c>
      <c r="J3724" s="563" t="s">
        <v>24001</v>
      </c>
      <c r="K3724" s="563" t="s">
        <v>24001</v>
      </c>
      <c r="L3724" s="563" t="s">
        <v>24001</v>
      </c>
      <c r="M3724" s="563" t="s">
        <v>24001</v>
      </c>
      <c r="N3724" s="563" t="s">
        <v>24001</v>
      </c>
      <c r="O3724" s="564" t="s">
        <v>24001</v>
      </c>
      <c r="P3724" s="564" t="s">
        <v>24001</v>
      </c>
      <c r="Q3724" s="564">
        <v>33148</v>
      </c>
      <c r="R3724" s="564">
        <v>38392</v>
      </c>
      <c r="S3724" s="564" t="s">
        <v>32032</v>
      </c>
    </row>
    <row r="3725" spans="1:19" x14ac:dyDescent="0.35">
      <c r="A3725" s="559">
        <v>3213</v>
      </c>
      <c r="B3725" s="563" t="s">
        <v>484</v>
      </c>
      <c r="C3725" s="563" t="s">
        <v>7435</v>
      </c>
      <c r="D3725" s="563" t="s">
        <v>7583</v>
      </c>
      <c r="E3725" s="563" t="s">
        <v>7581</v>
      </c>
      <c r="F3725" s="563" t="s">
        <v>7582</v>
      </c>
      <c r="G3725" s="563" t="s">
        <v>7579</v>
      </c>
      <c r="H3725" s="563" t="s">
        <v>1998</v>
      </c>
      <c r="I3725" s="563" t="s">
        <v>27006</v>
      </c>
      <c r="J3725" s="563" t="s">
        <v>24001</v>
      </c>
      <c r="K3725" s="563" t="s">
        <v>24001</v>
      </c>
      <c r="L3725" s="563" t="s">
        <v>24001</v>
      </c>
      <c r="M3725" s="563" t="s">
        <v>24001</v>
      </c>
      <c r="N3725" s="563" t="s">
        <v>24001</v>
      </c>
      <c r="O3725" s="564" t="s">
        <v>24001</v>
      </c>
      <c r="P3725" s="564" t="s">
        <v>24001</v>
      </c>
      <c r="Q3725" s="564">
        <v>33148</v>
      </c>
      <c r="R3725" s="564">
        <v>38392</v>
      </c>
      <c r="S3725" s="564" t="s">
        <v>32033</v>
      </c>
    </row>
    <row r="3726" spans="1:19" x14ac:dyDescent="0.35">
      <c r="A3726" s="562">
        <v>3214</v>
      </c>
      <c r="B3726" s="563" t="s">
        <v>484</v>
      </c>
      <c r="C3726" s="563" t="s">
        <v>7435</v>
      </c>
      <c r="D3726" s="563" t="s">
        <v>27007</v>
      </c>
      <c r="E3726" s="563" t="s">
        <v>24001</v>
      </c>
      <c r="F3726" s="563" t="s">
        <v>27008</v>
      </c>
      <c r="G3726" s="563" t="s">
        <v>7579</v>
      </c>
      <c r="H3726" s="563" t="s">
        <v>1998</v>
      </c>
      <c r="I3726" s="563" t="s">
        <v>27006</v>
      </c>
      <c r="J3726" s="563" t="s">
        <v>24001</v>
      </c>
      <c r="K3726" s="563" t="s">
        <v>24001</v>
      </c>
      <c r="L3726" s="563" t="s">
        <v>24001</v>
      </c>
      <c r="M3726" s="563" t="s">
        <v>24001</v>
      </c>
      <c r="N3726" s="563" t="s">
        <v>24001</v>
      </c>
      <c r="O3726" s="564" t="s">
        <v>24001</v>
      </c>
      <c r="P3726" s="564" t="s">
        <v>24001</v>
      </c>
      <c r="Q3726" s="564">
        <v>39786</v>
      </c>
      <c r="R3726" s="564"/>
      <c r="S3726" s="564" t="s">
        <v>32034</v>
      </c>
    </row>
    <row r="3727" spans="1:19" x14ac:dyDescent="0.35">
      <c r="A3727" s="559">
        <v>3215</v>
      </c>
      <c r="B3727" s="563" t="s">
        <v>484</v>
      </c>
      <c r="C3727" s="563" t="s">
        <v>7435</v>
      </c>
      <c r="D3727" s="563" t="s">
        <v>7585</v>
      </c>
      <c r="E3727" s="563" t="s">
        <v>7577</v>
      </c>
      <c r="F3727" s="563" t="s">
        <v>7584</v>
      </c>
      <c r="G3727" s="563" t="s">
        <v>7579</v>
      </c>
      <c r="H3727" s="563" t="s">
        <v>1998</v>
      </c>
      <c r="I3727" s="563" t="s">
        <v>26760</v>
      </c>
      <c r="J3727" s="563" t="s">
        <v>24001</v>
      </c>
      <c r="K3727" s="563" t="s">
        <v>24001</v>
      </c>
      <c r="L3727" s="563" t="s">
        <v>24001</v>
      </c>
      <c r="M3727" s="563" t="s">
        <v>24001</v>
      </c>
      <c r="N3727" s="563" t="s">
        <v>24001</v>
      </c>
      <c r="O3727" s="564" t="s">
        <v>24001</v>
      </c>
      <c r="P3727" s="564" t="s">
        <v>24001</v>
      </c>
      <c r="Q3727" s="564">
        <v>33148</v>
      </c>
      <c r="R3727" s="564">
        <v>38392</v>
      </c>
      <c r="S3727" s="564" t="s">
        <v>32035</v>
      </c>
    </row>
    <row r="3728" spans="1:19" x14ac:dyDescent="0.35">
      <c r="A3728" s="559">
        <v>3216</v>
      </c>
      <c r="B3728" s="563" t="s">
        <v>484</v>
      </c>
      <c r="C3728" s="563" t="s">
        <v>7435</v>
      </c>
      <c r="D3728" s="563" t="s">
        <v>7588</v>
      </c>
      <c r="E3728" s="563" t="s">
        <v>7586</v>
      </c>
      <c r="F3728" s="563" t="s">
        <v>7587</v>
      </c>
      <c r="G3728" s="563" t="s">
        <v>7579</v>
      </c>
      <c r="H3728" s="563" t="s">
        <v>857</v>
      </c>
      <c r="I3728" s="563" t="s">
        <v>26725</v>
      </c>
      <c r="J3728" s="563" t="s">
        <v>24001</v>
      </c>
      <c r="K3728" s="563" t="s">
        <v>24001</v>
      </c>
      <c r="L3728" s="563" t="s">
        <v>24001</v>
      </c>
      <c r="M3728" s="563" t="s">
        <v>24001</v>
      </c>
      <c r="N3728" s="563" t="s">
        <v>24001</v>
      </c>
      <c r="O3728" s="564" t="s">
        <v>24001</v>
      </c>
      <c r="P3728" s="564" t="s">
        <v>24001</v>
      </c>
      <c r="Q3728" s="564">
        <v>33148</v>
      </c>
      <c r="R3728" s="564">
        <v>38392</v>
      </c>
      <c r="S3728" s="564" t="s">
        <v>32036</v>
      </c>
    </row>
    <row r="3729" spans="1:19" x14ac:dyDescent="0.35">
      <c r="A3729" s="562">
        <v>3217</v>
      </c>
      <c r="B3729" s="563" t="s">
        <v>484</v>
      </c>
      <c r="C3729" s="563" t="s">
        <v>7435</v>
      </c>
      <c r="D3729" s="563" t="s">
        <v>7590</v>
      </c>
      <c r="E3729" s="563" t="s">
        <v>7579</v>
      </c>
      <c r="F3729" s="563" t="s">
        <v>7589</v>
      </c>
      <c r="G3729" s="563" t="s">
        <v>7579</v>
      </c>
      <c r="H3729" s="563" t="s">
        <v>55</v>
      </c>
      <c r="I3729" s="563" t="s">
        <v>26690</v>
      </c>
      <c r="J3729" s="563" t="s">
        <v>24001</v>
      </c>
      <c r="K3729" s="563" t="s">
        <v>24001</v>
      </c>
      <c r="L3729" s="563" t="s">
        <v>24001</v>
      </c>
      <c r="M3729" s="563" t="s">
        <v>24001</v>
      </c>
      <c r="N3729" s="563" t="s">
        <v>24001</v>
      </c>
      <c r="O3729" s="564" t="s">
        <v>24001</v>
      </c>
      <c r="P3729" s="564" t="s">
        <v>24001</v>
      </c>
      <c r="Q3729" s="564">
        <v>33148</v>
      </c>
      <c r="R3729" s="564"/>
      <c r="S3729" s="564" t="s">
        <v>7590</v>
      </c>
    </row>
    <row r="3730" spans="1:19" x14ac:dyDescent="0.35">
      <c r="A3730" s="559">
        <v>1261</v>
      </c>
      <c r="B3730" s="563" t="s">
        <v>484</v>
      </c>
      <c r="C3730" s="563" t="s">
        <v>28929</v>
      </c>
      <c r="D3730" s="563" t="s">
        <v>17893</v>
      </c>
      <c r="E3730" s="563" t="s">
        <v>17890</v>
      </c>
      <c r="F3730" s="563" t="s">
        <v>17891</v>
      </c>
      <c r="G3730" s="563" t="s">
        <v>17892</v>
      </c>
      <c r="H3730" s="563" t="s">
        <v>17066</v>
      </c>
      <c r="I3730" s="563" t="s">
        <v>27522</v>
      </c>
      <c r="J3730" s="563" t="s">
        <v>24001</v>
      </c>
      <c r="K3730" s="563" t="s">
        <v>24001</v>
      </c>
      <c r="L3730" s="563" t="s">
        <v>24001</v>
      </c>
      <c r="M3730" s="563" t="s">
        <v>24001</v>
      </c>
      <c r="N3730" s="563" t="s">
        <v>24001</v>
      </c>
      <c r="O3730" s="564" t="s">
        <v>24001</v>
      </c>
      <c r="P3730" s="564" t="s">
        <v>24001</v>
      </c>
      <c r="Q3730" s="564">
        <v>33148</v>
      </c>
      <c r="R3730" s="564"/>
      <c r="S3730" s="564" t="s">
        <v>32037</v>
      </c>
    </row>
    <row r="3731" spans="1:19" x14ac:dyDescent="0.35">
      <c r="A3731" s="559">
        <v>3536</v>
      </c>
      <c r="B3731" s="563" t="s">
        <v>484</v>
      </c>
      <c r="C3731" s="563" t="s">
        <v>29019</v>
      </c>
      <c r="D3731" s="563" t="s">
        <v>4208</v>
      </c>
      <c r="E3731" s="563" t="s">
        <v>24001</v>
      </c>
      <c r="F3731" s="563" t="s">
        <v>4205</v>
      </c>
      <c r="G3731" s="563" t="s">
        <v>4206</v>
      </c>
      <c r="H3731" s="563" t="s">
        <v>4207</v>
      </c>
      <c r="I3731" s="563" t="s">
        <v>26690</v>
      </c>
      <c r="J3731" s="563" t="s">
        <v>24001</v>
      </c>
      <c r="K3731" s="563" t="s">
        <v>154</v>
      </c>
      <c r="L3731" s="563" t="s">
        <v>24001</v>
      </c>
      <c r="M3731" s="563" t="s">
        <v>899</v>
      </c>
      <c r="N3731" s="563" t="s">
        <v>28712</v>
      </c>
      <c r="O3731" s="564" t="s">
        <v>24001</v>
      </c>
      <c r="P3731" s="564" t="s">
        <v>24001</v>
      </c>
      <c r="Q3731" s="564">
        <v>33148</v>
      </c>
      <c r="R3731" s="564"/>
      <c r="S3731" s="564" t="s">
        <v>32038</v>
      </c>
    </row>
    <row r="3732" spans="1:19" x14ac:dyDescent="0.35">
      <c r="A3732" s="562">
        <v>3537</v>
      </c>
      <c r="B3732" s="563" t="s">
        <v>484</v>
      </c>
      <c r="C3732" s="563" t="s">
        <v>29019</v>
      </c>
      <c r="D3732" s="563" t="s">
        <v>4212</v>
      </c>
      <c r="E3732" s="563" t="s">
        <v>4209</v>
      </c>
      <c r="F3732" s="563" t="s">
        <v>4210</v>
      </c>
      <c r="G3732" s="563" t="s">
        <v>4206</v>
      </c>
      <c r="H3732" s="563" t="s">
        <v>4211</v>
      </c>
      <c r="I3732" s="563" t="s">
        <v>26690</v>
      </c>
      <c r="J3732" s="563" t="s">
        <v>24001</v>
      </c>
      <c r="K3732" s="563" t="s">
        <v>62</v>
      </c>
      <c r="L3732" s="563" t="s">
        <v>24001</v>
      </c>
      <c r="M3732" s="563" t="s">
        <v>24001</v>
      </c>
      <c r="N3732" s="563" t="s">
        <v>24001</v>
      </c>
      <c r="O3732" s="564" t="s">
        <v>24001</v>
      </c>
      <c r="P3732" s="564" t="s">
        <v>24001</v>
      </c>
      <c r="Q3732" s="564">
        <v>33148</v>
      </c>
      <c r="R3732" s="564"/>
      <c r="S3732" s="564" t="s">
        <v>32039</v>
      </c>
    </row>
    <row r="3733" spans="1:19" x14ac:dyDescent="0.35">
      <c r="A3733" s="559">
        <v>3538</v>
      </c>
      <c r="B3733" s="563" t="s">
        <v>484</v>
      </c>
      <c r="C3733" s="563" t="s">
        <v>29019</v>
      </c>
      <c r="D3733" s="563" t="s">
        <v>4214</v>
      </c>
      <c r="E3733" s="563" t="s">
        <v>24001</v>
      </c>
      <c r="F3733" s="563" t="s">
        <v>4213</v>
      </c>
      <c r="G3733" s="563" t="s">
        <v>4206</v>
      </c>
      <c r="H3733" s="563" t="s">
        <v>55</v>
      </c>
      <c r="I3733" s="563" t="s">
        <v>26690</v>
      </c>
      <c r="J3733" s="563" t="s">
        <v>24001</v>
      </c>
      <c r="K3733" s="563" t="s">
        <v>24001</v>
      </c>
      <c r="L3733" s="563" t="s">
        <v>24001</v>
      </c>
      <c r="M3733" s="563" t="s">
        <v>24001</v>
      </c>
      <c r="N3733" s="563" t="s">
        <v>24001</v>
      </c>
      <c r="O3733" s="564" t="s">
        <v>24001</v>
      </c>
      <c r="P3733" s="564" t="s">
        <v>24001</v>
      </c>
      <c r="Q3733" s="564">
        <v>33148</v>
      </c>
      <c r="R3733" s="564"/>
      <c r="S3733" s="564" t="s">
        <v>4214</v>
      </c>
    </row>
    <row r="3734" spans="1:19" x14ac:dyDescent="0.35">
      <c r="A3734" s="559">
        <v>3116</v>
      </c>
      <c r="B3734" s="563" t="s">
        <v>484</v>
      </c>
      <c r="C3734" s="563" t="s">
        <v>8880</v>
      </c>
      <c r="D3734" s="563" t="s">
        <v>9605</v>
      </c>
      <c r="E3734" s="563" t="s">
        <v>9602</v>
      </c>
      <c r="F3734" s="563" t="s">
        <v>9603</v>
      </c>
      <c r="G3734" s="563" t="s">
        <v>9604</v>
      </c>
      <c r="H3734" s="563" t="s">
        <v>1648</v>
      </c>
      <c r="I3734" s="563" t="s">
        <v>26690</v>
      </c>
      <c r="J3734" s="563" t="s">
        <v>24001</v>
      </c>
      <c r="K3734" s="563" t="s">
        <v>62</v>
      </c>
      <c r="L3734" s="563" t="s">
        <v>24001</v>
      </c>
      <c r="M3734" s="563" t="s">
        <v>24001</v>
      </c>
      <c r="N3734" s="563" t="s">
        <v>24001</v>
      </c>
      <c r="O3734" s="564" t="s">
        <v>24001</v>
      </c>
      <c r="P3734" s="564" t="s">
        <v>24001</v>
      </c>
      <c r="Q3734" s="564">
        <v>33148</v>
      </c>
      <c r="R3734" s="564"/>
      <c r="S3734" s="564" t="s">
        <v>32040</v>
      </c>
    </row>
    <row r="3735" spans="1:19" x14ac:dyDescent="0.35">
      <c r="A3735" s="562">
        <v>3117</v>
      </c>
      <c r="B3735" s="563" t="s">
        <v>484</v>
      </c>
      <c r="C3735" s="563" t="s">
        <v>8880</v>
      </c>
      <c r="D3735" s="563" t="s">
        <v>9608</v>
      </c>
      <c r="E3735" s="563" t="s">
        <v>24001</v>
      </c>
      <c r="F3735" s="563" t="s">
        <v>9606</v>
      </c>
      <c r="G3735" s="563" t="s">
        <v>9604</v>
      </c>
      <c r="H3735" s="563" t="s">
        <v>9607</v>
      </c>
      <c r="I3735" s="563" t="s">
        <v>26690</v>
      </c>
      <c r="J3735" s="563" t="s">
        <v>24001</v>
      </c>
      <c r="K3735" s="563" t="s">
        <v>24001</v>
      </c>
      <c r="L3735" s="563" t="s">
        <v>24001</v>
      </c>
      <c r="M3735" s="563" t="s">
        <v>24001</v>
      </c>
      <c r="N3735" s="563" t="s">
        <v>24001</v>
      </c>
      <c r="O3735" s="564" t="s">
        <v>24001</v>
      </c>
      <c r="P3735" s="564" t="s">
        <v>24001</v>
      </c>
      <c r="Q3735" s="564">
        <v>33148</v>
      </c>
      <c r="R3735" s="564"/>
      <c r="S3735" s="564" t="s">
        <v>32041</v>
      </c>
    </row>
    <row r="3736" spans="1:19" x14ac:dyDescent="0.35">
      <c r="A3736" s="559">
        <v>3118</v>
      </c>
      <c r="B3736" s="563" t="s">
        <v>484</v>
      </c>
      <c r="C3736" s="563" t="s">
        <v>8880</v>
      </c>
      <c r="D3736" s="563" t="s">
        <v>9612</v>
      </c>
      <c r="E3736" s="563" t="s">
        <v>9609</v>
      </c>
      <c r="F3736" s="563" t="s">
        <v>9610</v>
      </c>
      <c r="G3736" s="563" t="s">
        <v>9604</v>
      </c>
      <c r="H3736" s="563" t="s">
        <v>9611</v>
      </c>
      <c r="I3736" s="563" t="s">
        <v>26690</v>
      </c>
      <c r="J3736" s="563" t="s">
        <v>24001</v>
      </c>
      <c r="K3736" s="563" t="s">
        <v>24001</v>
      </c>
      <c r="L3736" s="563" t="s">
        <v>24001</v>
      </c>
      <c r="M3736" s="563" t="s">
        <v>24001</v>
      </c>
      <c r="N3736" s="563" t="s">
        <v>24001</v>
      </c>
      <c r="O3736" s="564" t="s">
        <v>24001</v>
      </c>
      <c r="P3736" s="564" t="s">
        <v>24001</v>
      </c>
      <c r="Q3736" s="564">
        <v>33148</v>
      </c>
      <c r="R3736" s="564"/>
      <c r="S3736" s="564" t="s">
        <v>32042</v>
      </c>
    </row>
    <row r="3737" spans="1:19" x14ac:dyDescent="0.35">
      <c r="A3737" s="559">
        <v>3119</v>
      </c>
      <c r="B3737" s="563" t="s">
        <v>484</v>
      </c>
      <c r="C3737" s="563" t="s">
        <v>8880</v>
      </c>
      <c r="D3737" s="563" t="s">
        <v>9615</v>
      </c>
      <c r="E3737" s="563" t="s">
        <v>9613</v>
      </c>
      <c r="F3737" s="563" t="s">
        <v>9614</v>
      </c>
      <c r="G3737" s="563" t="s">
        <v>9604</v>
      </c>
      <c r="H3737" s="563" t="s">
        <v>55</v>
      </c>
      <c r="I3737" s="563" t="s">
        <v>26690</v>
      </c>
      <c r="J3737" s="563" t="s">
        <v>24001</v>
      </c>
      <c r="K3737" s="563" t="s">
        <v>24001</v>
      </c>
      <c r="L3737" s="563" t="s">
        <v>24001</v>
      </c>
      <c r="M3737" s="563" t="s">
        <v>24001</v>
      </c>
      <c r="N3737" s="563" t="s">
        <v>24001</v>
      </c>
      <c r="O3737" s="564" t="s">
        <v>24001</v>
      </c>
      <c r="P3737" s="564" t="s">
        <v>24001</v>
      </c>
      <c r="Q3737" s="564">
        <v>33148</v>
      </c>
      <c r="R3737" s="564"/>
      <c r="S3737" s="564" t="s">
        <v>9615</v>
      </c>
    </row>
    <row r="3738" spans="1:19" x14ac:dyDescent="0.35">
      <c r="A3738" s="562">
        <v>5536</v>
      </c>
      <c r="B3738" s="563" t="s">
        <v>484</v>
      </c>
      <c r="C3738" s="563" t="s">
        <v>28883</v>
      </c>
      <c r="D3738" s="563" t="s">
        <v>32043</v>
      </c>
      <c r="E3738" s="563" t="s">
        <v>14478</v>
      </c>
      <c r="F3738" s="563" t="s">
        <v>14479</v>
      </c>
      <c r="G3738" s="563" t="s">
        <v>14480</v>
      </c>
      <c r="H3738" s="563" t="s">
        <v>32044</v>
      </c>
      <c r="I3738" s="563" t="s">
        <v>26690</v>
      </c>
      <c r="J3738" s="563" t="s">
        <v>24001</v>
      </c>
      <c r="K3738" s="563" t="s">
        <v>24001</v>
      </c>
      <c r="L3738" s="563" t="s">
        <v>24001</v>
      </c>
      <c r="M3738" s="563" t="s">
        <v>24001</v>
      </c>
      <c r="N3738" s="563" t="s">
        <v>24001</v>
      </c>
      <c r="O3738" s="564" t="s">
        <v>24001</v>
      </c>
      <c r="P3738" s="564" t="s">
        <v>24001</v>
      </c>
      <c r="Q3738" s="564">
        <v>33148</v>
      </c>
      <c r="R3738" s="564">
        <v>44691.734930555598</v>
      </c>
      <c r="S3738" s="564" t="s">
        <v>32045</v>
      </c>
    </row>
    <row r="3739" spans="1:19" x14ac:dyDescent="0.35">
      <c r="A3739" s="559">
        <v>272</v>
      </c>
      <c r="B3739" s="563" t="s">
        <v>484</v>
      </c>
      <c r="C3739" s="563" t="s">
        <v>19195</v>
      </c>
      <c r="D3739" s="563" t="s">
        <v>19681</v>
      </c>
      <c r="E3739" s="563" t="s">
        <v>19678</v>
      </c>
      <c r="F3739" s="563" t="s">
        <v>19679</v>
      </c>
      <c r="G3739" s="563" t="s">
        <v>19680</v>
      </c>
      <c r="H3739" s="563" t="s">
        <v>5720</v>
      </c>
      <c r="I3739" s="563" t="s">
        <v>26690</v>
      </c>
      <c r="J3739" s="563" t="s">
        <v>24001</v>
      </c>
      <c r="K3739" s="563" t="s">
        <v>24001</v>
      </c>
      <c r="L3739" s="563" t="s">
        <v>24001</v>
      </c>
      <c r="M3739" s="563" t="s">
        <v>24001</v>
      </c>
      <c r="N3739" s="563" t="s">
        <v>24001</v>
      </c>
      <c r="O3739" s="564" t="s">
        <v>24001</v>
      </c>
      <c r="P3739" s="564" t="s">
        <v>24001</v>
      </c>
      <c r="Q3739" s="564">
        <v>33865</v>
      </c>
      <c r="R3739" s="564"/>
      <c r="S3739" s="564" t="s">
        <v>32046</v>
      </c>
    </row>
    <row r="3740" spans="1:19" x14ac:dyDescent="0.35">
      <c r="A3740" s="559">
        <v>273</v>
      </c>
      <c r="B3740" s="563" t="s">
        <v>484</v>
      </c>
      <c r="C3740" s="563" t="s">
        <v>19195</v>
      </c>
      <c r="D3740" s="563" t="s">
        <v>19685</v>
      </c>
      <c r="E3740" s="563" t="s">
        <v>19682</v>
      </c>
      <c r="F3740" s="563" t="s">
        <v>19683</v>
      </c>
      <c r="G3740" s="563" t="s">
        <v>19680</v>
      </c>
      <c r="H3740" s="563" t="s">
        <v>19684</v>
      </c>
      <c r="I3740" s="563" t="s">
        <v>26690</v>
      </c>
      <c r="J3740" s="563" t="s">
        <v>24001</v>
      </c>
      <c r="K3740" s="563" t="s">
        <v>62</v>
      </c>
      <c r="L3740" s="563" t="s">
        <v>24001</v>
      </c>
      <c r="M3740" s="563" t="s">
        <v>24001</v>
      </c>
      <c r="N3740" s="563" t="s">
        <v>24001</v>
      </c>
      <c r="O3740" s="564" t="s">
        <v>24001</v>
      </c>
      <c r="P3740" s="564" t="s">
        <v>24001</v>
      </c>
      <c r="Q3740" s="564">
        <v>33148</v>
      </c>
      <c r="R3740" s="564"/>
      <c r="S3740" s="564" t="s">
        <v>32047</v>
      </c>
    </row>
    <row r="3741" spans="1:19" x14ac:dyDescent="0.35">
      <c r="A3741" s="562">
        <v>274</v>
      </c>
      <c r="B3741" s="563" t="s">
        <v>484</v>
      </c>
      <c r="C3741" s="563" t="s">
        <v>19195</v>
      </c>
      <c r="D3741" s="563" t="s">
        <v>19688</v>
      </c>
      <c r="E3741" s="563" t="s">
        <v>19686</v>
      </c>
      <c r="F3741" s="563" t="s">
        <v>19687</v>
      </c>
      <c r="G3741" s="563" t="s">
        <v>19680</v>
      </c>
      <c r="H3741" s="563" t="s">
        <v>1592</v>
      </c>
      <c r="I3741" s="563" t="s">
        <v>26690</v>
      </c>
      <c r="J3741" s="563" t="s">
        <v>24001</v>
      </c>
      <c r="K3741" s="563" t="s">
        <v>50</v>
      </c>
      <c r="L3741" s="563" t="s">
        <v>27689</v>
      </c>
      <c r="M3741" s="563" t="s">
        <v>24001</v>
      </c>
      <c r="N3741" s="563" t="s">
        <v>24001</v>
      </c>
      <c r="O3741" s="564" t="s">
        <v>24001</v>
      </c>
      <c r="P3741" s="564" t="s">
        <v>24001</v>
      </c>
      <c r="Q3741" s="564">
        <v>38762</v>
      </c>
      <c r="R3741" s="564"/>
      <c r="S3741" s="564" t="s">
        <v>32048</v>
      </c>
    </row>
    <row r="3742" spans="1:19" x14ac:dyDescent="0.35">
      <c r="A3742" s="559">
        <v>275</v>
      </c>
      <c r="B3742" s="563" t="s">
        <v>484</v>
      </c>
      <c r="C3742" s="563" t="s">
        <v>19195</v>
      </c>
      <c r="D3742" s="563" t="s">
        <v>19691</v>
      </c>
      <c r="E3742" s="563" t="s">
        <v>24001</v>
      </c>
      <c r="F3742" s="563" t="s">
        <v>19689</v>
      </c>
      <c r="G3742" s="563" t="s">
        <v>19680</v>
      </c>
      <c r="H3742" s="563" t="s">
        <v>19690</v>
      </c>
      <c r="I3742" s="563" t="s">
        <v>26690</v>
      </c>
      <c r="J3742" s="563" t="s">
        <v>24001</v>
      </c>
      <c r="K3742" s="563" t="s">
        <v>24001</v>
      </c>
      <c r="L3742" s="563" t="s">
        <v>24001</v>
      </c>
      <c r="M3742" s="563" t="s">
        <v>24001</v>
      </c>
      <c r="N3742" s="563" t="s">
        <v>24001</v>
      </c>
      <c r="O3742" s="564" t="s">
        <v>24001</v>
      </c>
      <c r="P3742" s="564" t="s">
        <v>24001</v>
      </c>
      <c r="Q3742" s="564">
        <v>33148</v>
      </c>
      <c r="R3742" s="564"/>
      <c r="S3742" s="564" t="s">
        <v>32049</v>
      </c>
    </row>
    <row r="3743" spans="1:19" x14ac:dyDescent="0.35">
      <c r="A3743" s="559">
        <v>276</v>
      </c>
      <c r="B3743" s="563" t="s">
        <v>484</v>
      </c>
      <c r="C3743" s="563" t="s">
        <v>19195</v>
      </c>
      <c r="D3743" s="563" t="s">
        <v>24883</v>
      </c>
      <c r="E3743" s="563" t="s">
        <v>24001</v>
      </c>
      <c r="F3743" s="563" t="s">
        <v>24884</v>
      </c>
      <c r="G3743" s="563" t="s">
        <v>19680</v>
      </c>
      <c r="H3743" s="563" t="s">
        <v>12927</v>
      </c>
      <c r="I3743" s="563" t="s">
        <v>26690</v>
      </c>
      <c r="J3743" s="563" t="s">
        <v>24001</v>
      </c>
      <c r="K3743" s="563" t="s">
        <v>24001</v>
      </c>
      <c r="L3743" s="563" t="s">
        <v>24001</v>
      </c>
      <c r="M3743" s="563" t="s">
        <v>24001</v>
      </c>
      <c r="N3743" s="563" t="s">
        <v>24001</v>
      </c>
      <c r="O3743" s="564" t="s">
        <v>24001</v>
      </c>
      <c r="P3743" s="564" t="s">
        <v>24001</v>
      </c>
      <c r="Q3743" s="564">
        <v>43111</v>
      </c>
      <c r="R3743" s="564"/>
      <c r="S3743" s="564" t="s">
        <v>32050</v>
      </c>
    </row>
    <row r="3744" spans="1:19" x14ac:dyDescent="0.35">
      <c r="A3744" s="562">
        <v>277</v>
      </c>
      <c r="B3744" s="563" t="s">
        <v>484</v>
      </c>
      <c r="C3744" s="563" t="s">
        <v>19195</v>
      </c>
      <c r="D3744" s="563" t="s">
        <v>19694</v>
      </c>
      <c r="E3744" s="563" t="s">
        <v>19692</v>
      </c>
      <c r="F3744" s="563" t="s">
        <v>19693</v>
      </c>
      <c r="G3744" s="563" t="s">
        <v>19680</v>
      </c>
      <c r="H3744" s="563" t="s">
        <v>4715</v>
      </c>
      <c r="I3744" s="563" t="s">
        <v>26690</v>
      </c>
      <c r="J3744" s="563" t="s">
        <v>24001</v>
      </c>
      <c r="K3744" s="563" t="s">
        <v>62</v>
      </c>
      <c r="L3744" s="563" t="s">
        <v>27690</v>
      </c>
      <c r="M3744" s="563" t="s">
        <v>24001</v>
      </c>
      <c r="N3744" s="563" t="s">
        <v>24001</v>
      </c>
      <c r="O3744" s="564" t="s">
        <v>24001</v>
      </c>
      <c r="P3744" s="564" t="s">
        <v>24001</v>
      </c>
      <c r="Q3744" s="564">
        <v>41803</v>
      </c>
      <c r="R3744" s="564"/>
      <c r="S3744" s="564" t="s">
        <v>32051</v>
      </c>
    </row>
    <row r="3745" spans="1:19" x14ac:dyDescent="0.35">
      <c r="A3745" s="559">
        <v>278</v>
      </c>
      <c r="B3745" s="563" t="s">
        <v>484</v>
      </c>
      <c r="C3745" s="563" t="s">
        <v>19195</v>
      </c>
      <c r="D3745" s="563" t="s">
        <v>19697</v>
      </c>
      <c r="E3745" s="563" t="s">
        <v>19695</v>
      </c>
      <c r="F3745" s="563" t="s">
        <v>19696</v>
      </c>
      <c r="G3745" s="563" t="s">
        <v>19680</v>
      </c>
      <c r="H3745" s="563" t="s">
        <v>6089</v>
      </c>
      <c r="I3745" s="563" t="s">
        <v>26690</v>
      </c>
      <c r="J3745" s="563" t="s">
        <v>24001</v>
      </c>
      <c r="K3745" s="563" t="s">
        <v>154</v>
      </c>
      <c r="L3745" s="563" t="s">
        <v>27660</v>
      </c>
      <c r="M3745" s="563" t="s">
        <v>24001</v>
      </c>
      <c r="N3745" s="563" t="s">
        <v>24001</v>
      </c>
      <c r="O3745" s="564" t="s">
        <v>24001</v>
      </c>
      <c r="P3745" s="564" t="s">
        <v>24001</v>
      </c>
      <c r="Q3745" s="564">
        <v>33148</v>
      </c>
      <c r="R3745" s="564"/>
      <c r="S3745" s="564" t="s">
        <v>32052</v>
      </c>
    </row>
    <row r="3746" spans="1:19" x14ac:dyDescent="0.35">
      <c r="A3746" s="559">
        <v>279</v>
      </c>
      <c r="B3746" s="563" t="s">
        <v>484</v>
      </c>
      <c r="C3746" s="563" t="s">
        <v>19195</v>
      </c>
      <c r="D3746" s="563" t="s">
        <v>19699</v>
      </c>
      <c r="E3746" s="563" t="s">
        <v>19686</v>
      </c>
      <c r="F3746" s="563" t="s">
        <v>19698</v>
      </c>
      <c r="G3746" s="563" t="s">
        <v>19680</v>
      </c>
      <c r="H3746" s="563" t="s">
        <v>2771</v>
      </c>
      <c r="I3746" s="563" t="s">
        <v>26690</v>
      </c>
      <c r="J3746" s="563" t="s">
        <v>24001</v>
      </c>
      <c r="K3746" s="563" t="s">
        <v>24001</v>
      </c>
      <c r="L3746" s="563" t="s">
        <v>24001</v>
      </c>
      <c r="M3746" s="563" t="s">
        <v>24001</v>
      </c>
      <c r="N3746" s="563" t="s">
        <v>24001</v>
      </c>
      <c r="O3746" s="564" t="s">
        <v>24001</v>
      </c>
      <c r="P3746" s="564" t="s">
        <v>24001</v>
      </c>
      <c r="Q3746" s="564">
        <v>38762</v>
      </c>
      <c r="R3746" s="564"/>
      <c r="S3746" s="564" t="s">
        <v>32053</v>
      </c>
    </row>
    <row r="3747" spans="1:19" x14ac:dyDescent="0.35">
      <c r="A3747" s="562">
        <v>280</v>
      </c>
      <c r="B3747" s="563" t="s">
        <v>484</v>
      </c>
      <c r="C3747" s="563" t="s">
        <v>19195</v>
      </c>
      <c r="D3747" s="563" t="s">
        <v>19701</v>
      </c>
      <c r="E3747" s="563" t="s">
        <v>19692</v>
      </c>
      <c r="F3747" s="563" t="s">
        <v>19700</v>
      </c>
      <c r="G3747" s="563" t="s">
        <v>19680</v>
      </c>
      <c r="H3747" s="563" t="s">
        <v>13598</v>
      </c>
      <c r="I3747" s="563" t="s">
        <v>26690</v>
      </c>
      <c r="J3747" s="563" t="s">
        <v>24001</v>
      </c>
      <c r="K3747" s="563" t="s">
        <v>62</v>
      </c>
      <c r="L3747" s="563" t="s">
        <v>27690</v>
      </c>
      <c r="M3747" s="563" t="s">
        <v>24001</v>
      </c>
      <c r="N3747" s="563" t="s">
        <v>24001</v>
      </c>
      <c r="O3747" s="564" t="s">
        <v>24001</v>
      </c>
      <c r="P3747" s="564" t="s">
        <v>24001</v>
      </c>
      <c r="Q3747" s="564">
        <v>41803</v>
      </c>
      <c r="R3747" s="564"/>
      <c r="S3747" s="564" t="s">
        <v>32054</v>
      </c>
    </row>
    <row r="3748" spans="1:19" x14ac:dyDescent="0.35">
      <c r="A3748" s="559">
        <v>281</v>
      </c>
      <c r="B3748" s="563" t="s">
        <v>484</v>
      </c>
      <c r="C3748" s="563" t="s">
        <v>19195</v>
      </c>
      <c r="D3748" s="563" t="s">
        <v>19704</v>
      </c>
      <c r="E3748" s="563" t="s">
        <v>19702</v>
      </c>
      <c r="F3748" s="563" t="s">
        <v>19703</v>
      </c>
      <c r="G3748" s="563" t="s">
        <v>19680</v>
      </c>
      <c r="H3748" s="563" t="s">
        <v>55</v>
      </c>
      <c r="I3748" s="563" t="s">
        <v>26690</v>
      </c>
      <c r="J3748" s="563" t="s">
        <v>24001</v>
      </c>
      <c r="K3748" s="563" t="s">
        <v>24001</v>
      </c>
      <c r="L3748" s="563" t="s">
        <v>24001</v>
      </c>
      <c r="M3748" s="563" t="s">
        <v>24001</v>
      </c>
      <c r="N3748" s="563" t="s">
        <v>24001</v>
      </c>
      <c r="O3748" s="564" t="s">
        <v>24001</v>
      </c>
      <c r="P3748" s="564" t="s">
        <v>24001</v>
      </c>
      <c r="Q3748" s="564">
        <v>33148</v>
      </c>
      <c r="R3748" s="564"/>
      <c r="S3748" s="564" t="s">
        <v>19704</v>
      </c>
    </row>
    <row r="3749" spans="1:19" x14ac:dyDescent="0.35">
      <c r="A3749" s="559">
        <v>282</v>
      </c>
      <c r="B3749" s="563" t="s">
        <v>484</v>
      </c>
      <c r="C3749" s="563" t="s">
        <v>19195</v>
      </c>
      <c r="D3749" s="563" t="s">
        <v>19707</v>
      </c>
      <c r="E3749" s="563" t="s">
        <v>24001</v>
      </c>
      <c r="F3749" s="563" t="s">
        <v>19705</v>
      </c>
      <c r="G3749" s="563" t="s">
        <v>19680</v>
      </c>
      <c r="H3749" s="563" t="s">
        <v>19706</v>
      </c>
      <c r="I3749" s="563" t="s">
        <v>26690</v>
      </c>
      <c r="J3749" s="563" t="s">
        <v>24001</v>
      </c>
      <c r="K3749" s="563" t="s">
        <v>24001</v>
      </c>
      <c r="L3749" s="563" t="s">
        <v>24001</v>
      </c>
      <c r="M3749" s="563" t="s">
        <v>24001</v>
      </c>
      <c r="N3749" s="563" t="s">
        <v>24001</v>
      </c>
      <c r="O3749" s="564" t="s">
        <v>24001</v>
      </c>
      <c r="P3749" s="564" t="s">
        <v>24001</v>
      </c>
      <c r="Q3749" s="564">
        <v>38762</v>
      </c>
      <c r="R3749" s="564"/>
      <c r="S3749" s="564" t="s">
        <v>32055</v>
      </c>
    </row>
    <row r="3750" spans="1:19" x14ac:dyDescent="0.35">
      <c r="A3750" s="562">
        <v>283</v>
      </c>
      <c r="B3750" s="563" t="s">
        <v>484</v>
      </c>
      <c r="C3750" s="563" t="s">
        <v>19195</v>
      </c>
      <c r="D3750" s="563" t="s">
        <v>19710</v>
      </c>
      <c r="E3750" s="563" t="s">
        <v>24001</v>
      </c>
      <c r="F3750" s="563" t="s">
        <v>19708</v>
      </c>
      <c r="G3750" s="563" t="s">
        <v>19680</v>
      </c>
      <c r="H3750" s="563" t="s">
        <v>19709</v>
      </c>
      <c r="I3750" s="563" t="s">
        <v>26690</v>
      </c>
      <c r="J3750" s="563" t="s">
        <v>24001</v>
      </c>
      <c r="K3750" s="563" t="s">
        <v>24001</v>
      </c>
      <c r="L3750" s="563" t="s">
        <v>24001</v>
      </c>
      <c r="M3750" s="563" t="s">
        <v>24001</v>
      </c>
      <c r="N3750" s="563" t="s">
        <v>24001</v>
      </c>
      <c r="O3750" s="564" t="s">
        <v>24001</v>
      </c>
      <c r="P3750" s="564" t="s">
        <v>24001</v>
      </c>
      <c r="Q3750" s="564">
        <v>41803</v>
      </c>
      <c r="R3750" s="564"/>
      <c r="S3750" s="564" t="s">
        <v>32056</v>
      </c>
    </row>
    <row r="3751" spans="1:19" x14ac:dyDescent="0.35">
      <c r="A3751" s="559">
        <v>284</v>
      </c>
      <c r="B3751" s="563" t="s">
        <v>484</v>
      </c>
      <c r="C3751" s="563" t="s">
        <v>19195</v>
      </c>
      <c r="D3751" s="563" t="s">
        <v>19713</v>
      </c>
      <c r="E3751" s="563" t="s">
        <v>19702</v>
      </c>
      <c r="F3751" s="563" t="s">
        <v>19711</v>
      </c>
      <c r="G3751" s="563" t="s">
        <v>19680</v>
      </c>
      <c r="H3751" s="563" t="s">
        <v>19712</v>
      </c>
      <c r="I3751" s="563" t="s">
        <v>26690</v>
      </c>
      <c r="J3751" s="563" t="s">
        <v>24001</v>
      </c>
      <c r="K3751" s="563" t="s">
        <v>24001</v>
      </c>
      <c r="L3751" s="563" t="s">
        <v>24001</v>
      </c>
      <c r="M3751" s="563" t="s">
        <v>24001</v>
      </c>
      <c r="N3751" s="563" t="s">
        <v>24001</v>
      </c>
      <c r="O3751" s="564" t="s">
        <v>24001</v>
      </c>
      <c r="P3751" s="564" t="s">
        <v>24001</v>
      </c>
      <c r="Q3751" s="564">
        <v>33239</v>
      </c>
      <c r="R3751" s="564">
        <v>34103</v>
      </c>
      <c r="S3751" s="564" t="s">
        <v>19713</v>
      </c>
    </row>
    <row r="3752" spans="1:19" x14ac:dyDescent="0.35">
      <c r="A3752" s="559">
        <v>6179</v>
      </c>
      <c r="B3752" s="562" t="s">
        <v>484</v>
      </c>
      <c r="C3752" s="562" t="s">
        <v>19195</v>
      </c>
      <c r="D3752" s="562" t="s">
        <v>19717</v>
      </c>
      <c r="E3752" s="562" t="s">
        <v>19714</v>
      </c>
      <c r="F3752" s="562" t="s">
        <v>19715</v>
      </c>
      <c r="G3752" s="562" t="s">
        <v>19716</v>
      </c>
      <c r="H3752" s="562" t="s">
        <v>55</v>
      </c>
      <c r="I3752" s="562" t="s">
        <v>26690</v>
      </c>
      <c r="J3752" s="562" t="s">
        <v>24001</v>
      </c>
      <c r="K3752" s="562" t="s">
        <v>24001</v>
      </c>
      <c r="L3752" s="562" t="s">
        <v>24001</v>
      </c>
      <c r="M3752" s="562" t="s">
        <v>24001</v>
      </c>
      <c r="N3752" s="562" t="s">
        <v>24001</v>
      </c>
      <c r="O3752" s="565" t="s">
        <v>24001</v>
      </c>
      <c r="P3752" s="565" t="s">
        <v>24001</v>
      </c>
      <c r="Q3752" s="565">
        <v>33148</v>
      </c>
      <c r="R3752" s="565">
        <v>34302</v>
      </c>
      <c r="S3752" s="565" t="s">
        <v>19717</v>
      </c>
    </row>
    <row r="3753" spans="1:19" x14ac:dyDescent="0.35">
      <c r="A3753" s="562">
        <v>5537</v>
      </c>
      <c r="B3753" s="563" t="s">
        <v>484</v>
      </c>
      <c r="C3753" s="563" t="s">
        <v>28883</v>
      </c>
      <c r="D3753" s="563" t="s">
        <v>14484</v>
      </c>
      <c r="E3753" s="563" t="s">
        <v>24001</v>
      </c>
      <c r="F3753" s="563" t="s">
        <v>14481</v>
      </c>
      <c r="G3753" s="563" t="s">
        <v>14482</v>
      </c>
      <c r="H3753" s="563" t="s">
        <v>14483</v>
      </c>
      <c r="I3753" s="563" t="s">
        <v>26691</v>
      </c>
      <c r="J3753" s="563" t="s">
        <v>24001</v>
      </c>
      <c r="K3753" s="563" t="s">
        <v>24001</v>
      </c>
      <c r="L3753" s="563" t="s">
        <v>24001</v>
      </c>
      <c r="M3753" s="563" t="s">
        <v>24001</v>
      </c>
      <c r="N3753" s="563" t="s">
        <v>24001</v>
      </c>
      <c r="O3753" s="564" t="s">
        <v>24001</v>
      </c>
      <c r="P3753" s="564" t="s">
        <v>24001</v>
      </c>
      <c r="Q3753" s="564">
        <v>34285</v>
      </c>
      <c r="R3753" s="564">
        <v>34285</v>
      </c>
      <c r="S3753" s="564" t="s">
        <v>32057</v>
      </c>
    </row>
    <row r="3754" spans="1:19" x14ac:dyDescent="0.35">
      <c r="A3754" s="559">
        <v>5538</v>
      </c>
      <c r="B3754" s="563" t="s">
        <v>484</v>
      </c>
      <c r="C3754" s="563" t="s">
        <v>28883</v>
      </c>
      <c r="D3754" s="563" t="s">
        <v>14487</v>
      </c>
      <c r="E3754" s="563" t="s">
        <v>14485</v>
      </c>
      <c r="F3754" s="563" t="s">
        <v>14486</v>
      </c>
      <c r="G3754" s="563" t="s">
        <v>14482</v>
      </c>
      <c r="H3754" s="563" t="s">
        <v>14483</v>
      </c>
      <c r="I3754" s="563" t="s">
        <v>27391</v>
      </c>
      <c r="J3754" s="563" t="s">
        <v>24001</v>
      </c>
      <c r="K3754" s="563" t="s">
        <v>24001</v>
      </c>
      <c r="L3754" s="563" t="s">
        <v>24001</v>
      </c>
      <c r="M3754" s="563" t="s">
        <v>24001</v>
      </c>
      <c r="N3754" s="563" t="s">
        <v>24001</v>
      </c>
      <c r="O3754" s="564" t="s">
        <v>24001</v>
      </c>
      <c r="P3754" s="564" t="s">
        <v>24001</v>
      </c>
      <c r="Q3754" s="564">
        <v>38762</v>
      </c>
      <c r="R3754" s="564"/>
      <c r="S3754" s="564" t="s">
        <v>32058</v>
      </c>
    </row>
    <row r="3755" spans="1:19" x14ac:dyDescent="0.35">
      <c r="A3755" s="559">
        <v>5539</v>
      </c>
      <c r="B3755" s="563" t="s">
        <v>484</v>
      </c>
      <c r="C3755" s="563" t="s">
        <v>28883</v>
      </c>
      <c r="D3755" s="563" t="s">
        <v>14489</v>
      </c>
      <c r="E3755" s="563" t="s">
        <v>24001</v>
      </c>
      <c r="F3755" s="563" t="s">
        <v>14488</v>
      </c>
      <c r="G3755" s="563" t="s">
        <v>14482</v>
      </c>
      <c r="H3755" s="563" t="s">
        <v>14483</v>
      </c>
      <c r="I3755" s="563" t="s">
        <v>26923</v>
      </c>
      <c r="J3755" s="563" t="s">
        <v>24001</v>
      </c>
      <c r="K3755" s="563" t="s">
        <v>24001</v>
      </c>
      <c r="L3755" s="563" t="s">
        <v>24001</v>
      </c>
      <c r="M3755" s="563" t="s">
        <v>24001</v>
      </c>
      <c r="N3755" s="563" t="s">
        <v>24001</v>
      </c>
      <c r="O3755" s="564" t="s">
        <v>24001</v>
      </c>
      <c r="P3755" s="564" t="s">
        <v>24001</v>
      </c>
      <c r="Q3755" s="564">
        <v>33148</v>
      </c>
      <c r="R3755" s="564">
        <v>38762</v>
      </c>
      <c r="S3755" s="564" t="s">
        <v>32059</v>
      </c>
    </row>
    <row r="3756" spans="1:19" x14ac:dyDescent="0.35">
      <c r="A3756" s="562">
        <v>5540</v>
      </c>
      <c r="B3756" s="563" t="s">
        <v>484</v>
      </c>
      <c r="C3756" s="563" t="s">
        <v>28883</v>
      </c>
      <c r="D3756" s="563" t="s">
        <v>14492</v>
      </c>
      <c r="E3756" s="563" t="s">
        <v>24001</v>
      </c>
      <c r="F3756" s="563" t="s">
        <v>14490</v>
      </c>
      <c r="G3756" s="563" t="s">
        <v>14482</v>
      </c>
      <c r="H3756" s="563" t="s">
        <v>14491</v>
      </c>
      <c r="I3756" s="563" t="s">
        <v>26690</v>
      </c>
      <c r="J3756" s="563" t="s">
        <v>24001</v>
      </c>
      <c r="K3756" s="563" t="s">
        <v>24001</v>
      </c>
      <c r="L3756" s="563" t="s">
        <v>24001</v>
      </c>
      <c r="M3756" s="563" t="s">
        <v>24001</v>
      </c>
      <c r="N3756" s="563" t="s">
        <v>24001</v>
      </c>
      <c r="O3756" s="564" t="s">
        <v>24001</v>
      </c>
      <c r="P3756" s="564" t="s">
        <v>24001</v>
      </c>
      <c r="Q3756" s="564">
        <v>33148</v>
      </c>
      <c r="R3756" s="564"/>
      <c r="S3756" s="564" t="s">
        <v>32060</v>
      </c>
    </row>
    <row r="3757" spans="1:19" x14ac:dyDescent="0.35">
      <c r="A3757" s="559">
        <v>5541</v>
      </c>
      <c r="B3757" s="563" t="s">
        <v>484</v>
      </c>
      <c r="C3757" s="563" t="s">
        <v>28883</v>
      </c>
      <c r="D3757" s="563" t="s">
        <v>14495</v>
      </c>
      <c r="E3757" s="563" t="s">
        <v>14493</v>
      </c>
      <c r="F3757" s="563" t="s">
        <v>14494</v>
      </c>
      <c r="G3757" s="563" t="s">
        <v>14482</v>
      </c>
      <c r="H3757" s="563" t="s">
        <v>477</v>
      </c>
      <c r="I3757" s="563" t="s">
        <v>26690</v>
      </c>
      <c r="J3757" s="563" t="s">
        <v>24001</v>
      </c>
      <c r="K3757" s="563" t="s">
        <v>24001</v>
      </c>
      <c r="L3757" s="563" t="s">
        <v>24001</v>
      </c>
      <c r="M3757" s="563" t="s">
        <v>24001</v>
      </c>
      <c r="N3757" s="563" t="s">
        <v>24001</v>
      </c>
      <c r="O3757" s="564" t="s">
        <v>24001</v>
      </c>
      <c r="P3757" s="564" t="s">
        <v>24001</v>
      </c>
      <c r="Q3757" s="564">
        <v>33148</v>
      </c>
      <c r="R3757" s="564"/>
      <c r="S3757" s="564" t="s">
        <v>32061</v>
      </c>
    </row>
    <row r="3758" spans="1:19" x14ac:dyDescent="0.35">
      <c r="A3758" s="559">
        <v>5542</v>
      </c>
      <c r="B3758" s="563" t="s">
        <v>484</v>
      </c>
      <c r="C3758" s="563" t="s">
        <v>28883</v>
      </c>
      <c r="D3758" s="563" t="s">
        <v>14497</v>
      </c>
      <c r="E3758" s="563" t="s">
        <v>24001</v>
      </c>
      <c r="F3758" s="563" t="s">
        <v>14496</v>
      </c>
      <c r="G3758" s="563" t="s">
        <v>14482</v>
      </c>
      <c r="H3758" s="563" t="s">
        <v>7859</v>
      </c>
      <c r="I3758" s="563" t="s">
        <v>26690</v>
      </c>
      <c r="J3758" s="563" t="s">
        <v>24001</v>
      </c>
      <c r="K3758" s="563" t="s">
        <v>24001</v>
      </c>
      <c r="L3758" s="563" t="s">
        <v>24001</v>
      </c>
      <c r="M3758" s="563" t="s">
        <v>24001</v>
      </c>
      <c r="N3758" s="563" t="s">
        <v>24001</v>
      </c>
      <c r="O3758" s="564" t="s">
        <v>24001</v>
      </c>
      <c r="P3758" s="564" t="s">
        <v>24001</v>
      </c>
      <c r="Q3758" s="564">
        <v>33148</v>
      </c>
      <c r="R3758" s="564"/>
      <c r="S3758" s="564" t="s">
        <v>32062</v>
      </c>
    </row>
    <row r="3759" spans="1:19" x14ac:dyDescent="0.35">
      <c r="A3759" s="562">
        <v>5543</v>
      </c>
      <c r="B3759" s="563" t="s">
        <v>484</v>
      </c>
      <c r="C3759" s="563" t="s">
        <v>28883</v>
      </c>
      <c r="D3759" s="563" t="s">
        <v>14500</v>
      </c>
      <c r="E3759" s="563" t="s">
        <v>14498</v>
      </c>
      <c r="F3759" s="563" t="s">
        <v>14499</v>
      </c>
      <c r="G3759" s="563" t="s">
        <v>14482</v>
      </c>
      <c r="H3759" s="563" t="s">
        <v>95</v>
      </c>
      <c r="I3759" s="563" t="s">
        <v>26690</v>
      </c>
      <c r="J3759" s="563" t="s">
        <v>24001</v>
      </c>
      <c r="K3759" s="563" t="s">
        <v>24001</v>
      </c>
      <c r="L3759" s="563" t="s">
        <v>24001</v>
      </c>
      <c r="M3759" s="563" t="s">
        <v>24001</v>
      </c>
      <c r="N3759" s="563" t="s">
        <v>24001</v>
      </c>
      <c r="O3759" s="564" t="s">
        <v>24001</v>
      </c>
      <c r="P3759" s="564" t="s">
        <v>24001</v>
      </c>
      <c r="Q3759" s="564">
        <v>33148</v>
      </c>
      <c r="R3759" s="564"/>
      <c r="S3759" s="564" t="s">
        <v>32063</v>
      </c>
    </row>
    <row r="3760" spans="1:19" x14ac:dyDescent="0.35">
      <c r="A3760" s="559">
        <v>5544</v>
      </c>
      <c r="B3760" s="563" t="s">
        <v>484</v>
      </c>
      <c r="C3760" s="563" t="s">
        <v>28883</v>
      </c>
      <c r="D3760" s="563" t="s">
        <v>14504</v>
      </c>
      <c r="E3760" s="563" t="s">
        <v>14501</v>
      </c>
      <c r="F3760" s="563" t="s">
        <v>14502</v>
      </c>
      <c r="G3760" s="563" t="s">
        <v>14482</v>
      </c>
      <c r="H3760" s="563" t="s">
        <v>14503</v>
      </c>
      <c r="I3760" s="563" t="s">
        <v>26690</v>
      </c>
      <c r="J3760" s="563" t="s">
        <v>24001</v>
      </c>
      <c r="K3760" s="563" t="s">
        <v>24001</v>
      </c>
      <c r="L3760" s="563" t="s">
        <v>24001</v>
      </c>
      <c r="M3760" s="563" t="s">
        <v>24001</v>
      </c>
      <c r="N3760" s="563" t="s">
        <v>24001</v>
      </c>
      <c r="O3760" s="564" t="s">
        <v>24001</v>
      </c>
      <c r="P3760" s="564" t="s">
        <v>24001</v>
      </c>
      <c r="Q3760" s="564">
        <v>33148</v>
      </c>
      <c r="R3760" s="564"/>
      <c r="S3760" s="564" t="s">
        <v>32064</v>
      </c>
    </row>
    <row r="3761" spans="1:19" x14ac:dyDescent="0.35">
      <c r="A3761" s="559">
        <v>5545</v>
      </c>
      <c r="B3761" s="563" t="s">
        <v>484</v>
      </c>
      <c r="C3761" s="563" t="s">
        <v>28883</v>
      </c>
      <c r="D3761" s="563" t="s">
        <v>14507</v>
      </c>
      <c r="E3761" s="563" t="s">
        <v>14505</v>
      </c>
      <c r="F3761" s="563" t="s">
        <v>14506</v>
      </c>
      <c r="G3761" s="563" t="s">
        <v>14482</v>
      </c>
      <c r="H3761" s="563" t="s">
        <v>13594</v>
      </c>
      <c r="I3761" s="563" t="s">
        <v>26690</v>
      </c>
      <c r="J3761" s="563" t="s">
        <v>24001</v>
      </c>
      <c r="K3761" s="563" t="s">
        <v>24001</v>
      </c>
      <c r="L3761" s="563" t="s">
        <v>24001</v>
      </c>
      <c r="M3761" s="563" t="s">
        <v>24001</v>
      </c>
      <c r="N3761" s="563" t="s">
        <v>24001</v>
      </c>
      <c r="O3761" s="564" t="s">
        <v>24001</v>
      </c>
      <c r="P3761" s="564" t="s">
        <v>24001</v>
      </c>
      <c r="Q3761" s="564">
        <v>33148</v>
      </c>
      <c r="R3761" s="564"/>
      <c r="S3761" s="564" t="s">
        <v>32065</v>
      </c>
    </row>
    <row r="3762" spans="1:19" x14ac:dyDescent="0.35">
      <c r="A3762" s="562">
        <v>5546</v>
      </c>
      <c r="B3762" s="563" t="s">
        <v>484</v>
      </c>
      <c r="C3762" s="563" t="s">
        <v>28883</v>
      </c>
      <c r="D3762" s="563" t="s">
        <v>14510</v>
      </c>
      <c r="E3762" s="563" t="s">
        <v>14508</v>
      </c>
      <c r="F3762" s="563" t="s">
        <v>14509</v>
      </c>
      <c r="G3762" s="563" t="s">
        <v>14482</v>
      </c>
      <c r="H3762" s="563" t="s">
        <v>55</v>
      </c>
      <c r="I3762" s="563" t="s">
        <v>26690</v>
      </c>
      <c r="J3762" s="563" t="s">
        <v>24001</v>
      </c>
      <c r="K3762" s="563" t="s">
        <v>24001</v>
      </c>
      <c r="L3762" s="563" t="s">
        <v>24001</v>
      </c>
      <c r="M3762" s="563" t="s">
        <v>24001</v>
      </c>
      <c r="N3762" s="563" t="s">
        <v>24001</v>
      </c>
      <c r="O3762" s="564" t="s">
        <v>24001</v>
      </c>
      <c r="P3762" s="564" t="s">
        <v>24001</v>
      </c>
      <c r="Q3762" s="564">
        <v>33148</v>
      </c>
      <c r="R3762" s="564"/>
      <c r="S3762" s="564" t="s">
        <v>14510</v>
      </c>
    </row>
    <row r="3763" spans="1:19" x14ac:dyDescent="0.35">
      <c r="A3763" s="559">
        <v>5547</v>
      </c>
      <c r="B3763" s="563" t="s">
        <v>484</v>
      </c>
      <c r="C3763" s="563" t="s">
        <v>28883</v>
      </c>
      <c r="D3763" s="563" t="s">
        <v>14513</v>
      </c>
      <c r="E3763" s="563" t="s">
        <v>14511</v>
      </c>
      <c r="F3763" s="563" t="s">
        <v>14512</v>
      </c>
      <c r="G3763" s="563" t="s">
        <v>14482</v>
      </c>
      <c r="H3763" s="563" t="s">
        <v>1532</v>
      </c>
      <c r="I3763" s="563" t="s">
        <v>26753</v>
      </c>
      <c r="J3763" s="563" t="s">
        <v>24001</v>
      </c>
      <c r="K3763" s="563" t="s">
        <v>24001</v>
      </c>
      <c r="L3763" s="563" t="s">
        <v>24001</v>
      </c>
      <c r="M3763" s="563" t="s">
        <v>24001</v>
      </c>
      <c r="N3763" s="563" t="s">
        <v>24001</v>
      </c>
      <c r="O3763" s="564" t="s">
        <v>24001</v>
      </c>
      <c r="P3763" s="564" t="s">
        <v>24001</v>
      </c>
      <c r="Q3763" s="564">
        <v>33148</v>
      </c>
      <c r="R3763" s="564"/>
      <c r="S3763" s="564" t="s">
        <v>32066</v>
      </c>
    </row>
    <row r="3764" spans="1:19" x14ac:dyDescent="0.35">
      <c r="A3764" s="559">
        <v>5548</v>
      </c>
      <c r="B3764" s="563" t="s">
        <v>484</v>
      </c>
      <c r="C3764" s="563" t="s">
        <v>28883</v>
      </c>
      <c r="D3764" s="563" t="s">
        <v>14515</v>
      </c>
      <c r="E3764" s="563" t="s">
        <v>14511</v>
      </c>
      <c r="F3764" s="563" t="s">
        <v>14514</v>
      </c>
      <c r="G3764" s="563" t="s">
        <v>14482</v>
      </c>
      <c r="H3764" s="563" t="s">
        <v>1532</v>
      </c>
      <c r="I3764" s="563" t="s">
        <v>27392</v>
      </c>
      <c r="J3764" s="563" t="s">
        <v>24001</v>
      </c>
      <c r="K3764" s="563" t="s">
        <v>24001</v>
      </c>
      <c r="L3764" s="563" t="s">
        <v>24001</v>
      </c>
      <c r="M3764" s="563" t="s">
        <v>24001</v>
      </c>
      <c r="N3764" s="563" t="s">
        <v>24001</v>
      </c>
      <c r="O3764" s="564" t="s">
        <v>24001</v>
      </c>
      <c r="P3764" s="564" t="s">
        <v>24001</v>
      </c>
      <c r="Q3764" s="564">
        <v>33148</v>
      </c>
      <c r="R3764" s="564"/>
      <c r="S3764" s="564" t="s">
        <v>32067</v>
      </c>
    </row>
    <row r="3765" spans="1:19" x14ac:dyDescent="0.35">
      <c r="A3765" s="562">
        <v>5549</v>
      </c>
      <c r="B3765" s="563" t="s">
        <v>484</v>
      </c>
      <c r="C3765" s="563" t="s">
        <v>28883</v>
      </c>
      <c r="D3765" s="563" t="s">
        <v>14517</v>
      </c>
      <c r="E3765" s="563" t="s">
        <v>14511</v>
      </c>
      <c r="F3765" s="563" t="s">
        <v>14516</v>
      </c>
      <c r="G3765" s="563" t="s">
        <v>14482</v>
      </c>
      <c r="H3765" s="563" t="s">
        <v>1532</v>
      </c>
      <c r="I3765" s="563" t="s">
        <v>27393</v>
      </c>
      <c r="J3765" s="563" t="s">
        <v>24001</v>
      </c>
      <c r="K3765" s="563" t="s">
        <v>24001</v>
      </c>
      <c r="L3765" s="563" t="s">
        <v>24001</v>
      </c>
      <c r="M3765" s="563" t="s">
        <v>24001</v>
      </c>
      <c r="N3765" s="563" t="s">
        <v>24001</v>
      </c>
      <c r="O3765" s="564" t="s">
        <v>24001</v>
      </c>
      <c r="P3765" s="564" t="s">
        <v>24001</v>
      </c>
      <c r="Q3765" s="564">
        <v>33148</v>
      </c>
      <c r="R3765" s="564"/>
      <c r="S3765" s="564" t="s">
        <v>32068</v>
      </c>
    </row>
    <row r="3766" spans="1:19" x14ac:dyDescent="0.35">
      <c r="A3766" s="559">
        <v>5010</v>
      </c>
      <c r="B3766" s="563" t="s">
        <v>484</v>
      </c>
      <c r="C3766" s="563" t="s">
        <v>30419</v>
      </c>
      <c r="D3766" s="563" t="s">
        <v>12137</v>
      </c>
      <c r="E3766" s="563" t="s">
        <v>12134</v>
      </c>
      <c r="F3766" s="563" t="s">
        <v>12135</v>
      </c>
      <c r="G3766" s="563" t="s">
        <v>12136</v>
      </c>
      <c r="H3766" s="563" t="s">
        <v>458</v>
      </c>
      <c r="I3766" s="563" t="s">
        <v>26690</v>
      </c>
      <c r="J3766" s="563" t="s">
        <v>24001</v>
      </c>
      <c r="K3766" s="563" t="s">
        <v>24001</v>
      </c>
      <c r="L3766" s="563" t="s">
        <v>24001</v>
      </c>
      <c r="M3766" s="563" t="s">
        <v>24001</v>
      </c>
      <c r="N3766" s="563" t="s">
        <v>24001</v>
      </c>
      <c r="O3766" s="564" t="s">
        <v>24001</v>
      </c>
      <c r="P3766" s="564" t="s">
        <v>24001</v>
      </c>
      <c r="Q3766" s="564">
        <v>33148</v>
      </c>
      <c r="R3766" s="564"/>
      <c r="S3766" s="564" t="s">
        <v>32069</v>
      </c>
    </row>
    <row r="3767" spans="1:19" x14ac:dyDescent="0.35">
      <c r="A3767" s="559">
        <v>5011</v>
      </c>
      <c r="B3767" s="563" t="s">
        <v>484</v>
      </c>
      <c r="C3767" s="563" t="s">
        <v>30419</v>
      </c>
      <c r="D3767" s="563" t="s">
        <v>12140</v>
      </c>
      <c r="E3767" s="563" t="s">
        <v>12138</v>
      </c>
      <c r="F3767" s="563" t="s">
        <v>12139</v>
      </c>
      <c r="G3767" s="563" t="s">
        <v>12136</v>
      </c>
      <c r="H3767" s="563" t="s">
        <v>55</v>
      </c>
      <c r="I3767" s="563" t="s">
        <v>26690</v>
      </c>
      <c r="J3767" s="563" t="s">
        <v>24001</v>
      </c>
      <c r="K3767" s="563" t="s">
        <v>24001</v>
      </c>
      <c r="L3767" s="563" t="s">
        <v>24001</v>
      </c>
      <c r="M3767" s="563" t="s">
        <v>24001</v>
      </c>
      <c r="N3767" s="563" t="s">
        <v>24001</v>
      </c>
      <c r="O3767" s="564" t="s">
        <v>24001</v>
      </c>
      <c r="P3767" s="564" t="s">
        <v>24001</v>
      </c>
      <c r="Q3767" s="564">
        <v>33148</v>
      </c>
      <c r="R3767" s="564"/>
      <c r="S3767" s="564" t="s">
        <v>12140</v>
      </c>
    </row>
    <row r="3768" spans="1:19" x14ac:dyDescent="0.35">
      <c r="A3768" s="562">
        <v>5550</v>
      </c>
      <c r="B3768" s="563" t="s">
        <v>484</v>
      </c>
      <c r="C3768" s="563" t="s">
        <v>28883</v>
      </c>
      <c r="D3768" s="563" t="s">
        <v>14521</v>
      </c>
      <c r="E3768" s="563" t="s">
        <v>14518</v>
      </c>
      <c r="F3768" s="563" t="s">
        <v>14519</v>
      </c>
      <c r="G3768" s="563" t="s">
        <v>14520</v>
      </c>
      <c r="H3768" s="563" t="s">
        <v>3953</v>
      </c>
      <c r="I3768" s="563" t="s">
        <v>26690</v>
      </c>
      <c r="J3768" s="563" t="s">
        <v>24001</v>
      </c>
      <c r="K3768" s="563" t="s">
        <v>24001</v>
      </c>
      <c r="L3768" s="563" t="s">
        <v>24001</v>
      </c>
      <c r="M3768" s="563" t="s">
        <v>24001</v>
      </c>
      <c r="N3768" s="563" t="s">
        <v>24001</v>
      </c>
      <c r="O3768" s="564" t="s">
        <v>24001</v>
      </c>
      <c r="P3768" s="564" t="s">
        <v>24001</v>
      </c>
      <c r="Q3768" s="564">
        <v>33148</v>
      </c>
      <c r="R3768" s="564"/>
      <c r="S3768" s="564" t="s">
        <v>32070</v>
      </c>
    </row>
    <row r="3769" spans="1:19" x14ac:dyDescent="0.35">
      <c r="A3769" s="559">
        <v>5551</v>
      </c>
      <c r="B3769" s="563" t="s">
        <v>484</v>
      </c>
      <c r="C3769" s="563" t="s">
        <v>28883</v>
      </c>
      <c r="D3769" s="563" t="s">
        <v>14524</v>
      </c>
      <c r="E3769" s="563" t="s">
        <v>14522</v>
      </c>
      <c r="F3769" s="563" t="s">
        <v>14523</v>
      </c>
      <c r="G3769" s="563" t="s">
        <v>14520</v>
      </c>
      <c r="H3769" s="563" t="s">
        <v>5635</v>
      </c>
      <c r="I3769" s="563" t="s">
        <v>26690</v>
      </c>
      <c r="J3769" s="563" t="s">
        <v>24001</v>
      </c>
      <c r="K3769" s="563" t="s">
        <v>24001</v>
      </c>
      <c r="L3769" s="563" t="s">
        <v>24001</v>
      </c>
      <c r="M3769" s="563" t="s">
        <v>24001</v>
      </c>
      <c r="N3769" s="563" t="s">
        <v>24001</v>
      </c>
      <c r="O3769" s="564" t="s">
        <v>24001</v>
      </c>
      <c r="P3769" s="564" t="s">
        <v>24001</v>
      </c>
      <c r="Q3769" s="564">
        <v>33148</v>
      </c>
      <c r="R3769" s="564"/>
      <c r="S3769" s="564" t="s">
        <v>32071</v>
      </c>
    </row>
    <row r="3770" spans="1:19" x14ac:dyDescent="0.35">
      <c r="A3770" s="559">
        <v>5552</v>
      </c>
      <c r="B3770" s="563" t="s">
        <v>484</v>
      </c>
      <c r="C3770" s="563" t="s">
        <v>28883</v>
      </c>
      <c r="D3770" s="563" t="s">
        <v>14527</v>
      </c>
      <c r="E3770" s="563" t="s">
        <v>14525</v>
      </c>
      <c r="F3770" s="563" t="s">
        <v>14526</v>
      </c>
      <c r="G3770" s="563" t="s">
        <v>14520</v>
      </c>
      <c r="H3770" s="563" t="s">
        <v>2961</v>
      </c>
      <c r="I3770" s="563" t="s">
        <v>26690</v>
      </c>
      <c r="J3770" s="563" t="s">
        <v>24001</v>
      </c>
      <c r="K3770" s="563" t="s">
        <v>24001</v>
      </c>
      <c r="L3770" s="563" t="s">
        <v>24001</v>
      </c>
      <c r="M3770" s="563" t="s">
        <v>24001</v>
      </c>
      <c r="N3770" s="563" t="s">
        <v>24001</v>
      </c>
      <c r="O3770" s="564" t="s">
        <v>24001</v>
      </c>
      <c r="P3770" s="564" t="s">
        <v>24001</v>
      </c>
      <c r="Q3770" s="564">
        <v>33148</v>
      </c>
      <c r="R3770" s="564"/>
      <c r="S3770" s="564" t="s">
        <v>32072</v>
      </c>
    </row>
    <row r="3771" spans="1:19" x14ac:dyDescent="0.35">
      <c r="A3771" s="562">
        <v>5553</v>
      </c>
      <c r="B3771" s="563" t="s">
        <v>484</v>
      </c>
      <c r="C3771" s="563" t="s">
        <v>28883</v>
      </c>
      <c r="D3771" s="563" t="s">
        <v>34378</v>
      </c>
      <c r="E3771" s="563" t="s">
        <v>24001</v>
      </c>
      <c r="F3771" s="563" t="s">
        <v>34379</v>
      </c>
      <c r="G3771" s="563" t="s">
        <v>14520</v>
      </c>
      <c r="H3771" s="563" t="s">
        <v>24749</v>
      </c>
      <c r="I3771" s="563" t="s">
        <v>26690</v>
      </c>
      <c r="J3771" s="563" t="s">
        <v>24001</v>
      </c>
      <c r="K3771" s="563" t="s">
        <v>24001</v>
      </c>
      <c r="L3771" s="563" t="s">
        <v>24001</v>
      </c>
      <c r="M3771" s="563" t="s">
        <v>24001</v>
      </c>
      <c r="N3771" s="563" t="s">
        <v>24001</v>
      </c>
      <c r="O3771" s="564" t="s">
        <v>24001</v>
      </c>
      <c r="P3771" s="564" t="s">
        <v>24001</v>
      </c>
      <c r="Q3771" s="564">
        <v>45432</v>
      </c>
      <c r="R3771" s="564"/>
      <c r="S3771" s="564" t="s">
        <v>34380</v>
      </c>
    </row>
    <row r="3772" spans="1:19" x14ac:dyDescent="0.35">
      <c r="A3772" s="559">
        <v>5554</v>
      </c>
      <c r="B3772" s="563" t="s">
        <v>484</v>
      </c>
      <c r="C3772" s="563" t="s">
        <v>28883</v>
      </c>
      <c r="D3772" s="563" t="s">
        <v>14530</v>
      </c>
      <c r="E3772" s="563" t="s">
        <v>14528</v>
      </c>
      <c r="F3772" s="563" t="s">
        <v>14529</v>
      </c>
      <c r="G3772" s="563" t="s">
        <v>14520</v>
      </c>
      <c r="H3772" s="563" t="s">
        <v>14272</v>
      </c>
      <c r="I3772" s="563" t="s">
        <v>26690</v>
      </c>
      <c r="J3772" s="563" t="s">
        <v>24001</v>
      </c>
      <c r="K3772" s="563" t="s">
        <v>24001</v>
      </c>
      <c r="L3772" s="563" t="s">
        <v>24001</v>
      </c>
      <c r="M3772" s="563" t="s">
        <v>24001</v>
      </c>
      <c r="N3772" s="563" t="s">
        <v>24001</v>
      </c>
      <c r="O3772" s="564" t="s">
        <v>24001</v>
      </c>
      <c r="P3772" s="564" t="s">
        <v>24001</v>
      </c>
      <c r="Q3772" s="564">
        <v>33148</v>
      </c>
      <c r="R3772" s="564"/>
      <c r="S3772" s="564" t="s">
        <v>32073</v>
      </c>
    </row>
    <row r="3773" spans="1:19" x14ac:dyDescent="0.35">
      <c r="A3773" s="559">
        <v>5555</v>
      </c>
      <c r="B3773" s="563" t="s">
        <v>484</v>
      </c>
      <c r="C3773" s="563" t="s">
        <v>28883</v>
      </c>
      <c r="D3773" s="563" t="s">
        <v>14533</v>
      </c>
      <c r="E3773" s="563" t="s">
        <v>14531</v>
      </c>
      <c r="F3773" s="563" t="s">
        <v>14532</v>
      </c>
      <c r="G3773" s="563" t="s">
        <v>14520</v>
      </c>
      <c r="H3773" s="563" t="s">
        <v>231</v>
      </c>
      <c r="I3773" s="563" t="s">
        <v>26690</v>
      </c>
      <c r="J3773" s="563" t="s">
        <v>24001</v>
      </c>
      <c r="K3773" s="563" t="s">
        <v>24001</v>
      </c>
      <c r="L3773" s="563" t="s">
        <v>24001</v>
      </c>
      <c r="M3773" s="563" t="s">
        <v>24001</v>
      </c>
      <c r="N3773" s="563" t="s">
        <v>24001</v>
      </c>
      <c r="O3773" s="564" t="s">
        <v>24001</v>
      </c>
      <c r="P3773" s="564" t="s">
        <v>24001</v>
      </c>
      <c r="Q3773" s="564">
        <v>33148</v>
      </c>
      <c r="R3773" s="564"/>
      <c r="S3773" s="564" t="s">
        <v>32074</v>
      </c>
    </row>
    <row r="3774" spans="1:19" x14ac:dyDescent="0.35">
      <c r="A3774" s="562">
        <v>5556</v>
      </c>
      <c r="B3774" s="563" t="s">
        <v>484</v>
      </c>
      <c r="C3774" s="563" t="s">
        <v>28883</v>
      </c>
      <c r="D3774" s="563" t="s">
        <v>14536</v>
      </c>
      <c r="E3774" s="563" t="s">
        <v>24001</v>
      </c>
      <c r="F3774" s="563" t="s">
        <v>14534</v>
      </c>
      <c r="G3774" s="563" t="s">
        <v>14520</v>
      </c>
      <c r="H3774" s="563" t="s">
        <v>14535</v>
      </c>
      <c r="I3774" s="563" t="s">
        <v>26690</v>
      </c>
      <c r="J3774" s="563" t="s">
        <v>24001</v>
      </c>
      <c r="K3774" s="563" t="s">
        <v>24001</v>
      </c>
      <c r="L3774" s="563" t="s">
        <v>24001</v>
      </c>
      <c r="M3774" s="563" t="s">
        <v>24001</v>
      </c>
      <c r="N3774" s="563" t="s">
        <v>24001</v>
      </c>
      <c r="O3774" s="564" t="s">
        <v>24001</v>
      </c>
      <c r="P3774" s="564" t="s">
        <v>24001</v>
      </c>
      <c r="Q3774" s="564">
        <v>34143</v>
      </c>
      <c r="R3774" s="564">
        <v>34143</v>
      </c>
      <c r="S3774" s="564" t="s">
        <v>32075</v>
      </c>
    </row>
    <row r="3775" spans="1:19" x14ac:dyDescent="0.35">
      <c r="A3775" s="559">
        <v>5557</v>
      </c>
      <c r="B3775" s="563" t="s">
        <v>484</v>
      </c>
      <c r="C3775" s="563" t="s">
        <v>28883</v>
      </c>
      <c r="D3775" s="563" t="s">
        <v>14538</v>
      </c>
      <c r="E3775" s="563" t="s">
        <v>24001</v>
      </c>
      <c r="F3775" s="563" t="s">
        <v>14537</v>
      </c>
      <c r="G3775" s="563" t="s">
        <v>14520</v>
      </c>
      <c r="H3775" s="563" t="s">
        <v>6267</v>
      </c>
      <c r="I3775" s="563" t="s">
        <v>26690</v>
      </c>
      <c r="J3775" s="563" t="s">
        <v>24001</v>
      </c>
      <c r="K3775" s="563" t="s">
        <v>24001</v>
      </c>
      <c r="L3775" s="563" t="s">
        <v>24001</v>
      </c>
      <c r="M3775" s="563" t="s">
        <v>24001</v>
      </c>
      <c r="N3775" s="563" t="s">
        <v>24001</v>
      </c>
      <c r="O3775" s="564" t="s">
        <v>24001</v>
      </c>
      <c r="P3775" s="564" t="s">
        <v>24001</v>
      </c>
      <c r="Q3775" s="564">
        <v>33148</v>
      </c>
      <c r="R3775" s="564"/>
      <c r="S3775" s="564" t="s">
        <v>32076</v>
      </c>
    </row>
    <row r="3776" spans="1:19" x14ac:dyDescent="0.35">
      <c r="A3776" s="559">
        <v>5558</v>
      </c>
      <c r="B3776" s="563" t="s">
        <v>484</v>
      </c>
      <c r="C3776" s="563" t="s">
        <v>28883</v>
      </c>
      <c r="D3776" s="563" t="s">
        <v>14540</v>
      </c>
      <c r="E3776" s="563" t="s">
        <v>14520</v>
      </c>
      <c r="F3776" s="563" t="s">
        <v>14539</v>
      </c>
      <c r="G3776" s="563" t="s">
        <v>14520</v>
      </c>
      <c r="H3776" s="563" t="s">
        <v>55</v>
      </c>
      <c r="I3776" s="563" t="s">
        <v>26690</v>
      </c>
      <c r="J3776" s="563" t="s">
        <v>24001</v>
      </c>
      <c r="K3776" s="563" t="s">
        <v>24001</v>
      </c>
      <c r="L3776" s="563" t="s">
        <v>24001</v>
      </c>
      <c r="M3776" s="563" t="s">
        <v>24001</v>
      </c>
      <c r="N3776" s="563" t="s">
        <v>24001</v>
      </c>
      <c r="O3776" s="564" t="s">
        <v>24001</v>
      </c>
      <c r="P3776" s="564" t="s">
        <v>24001</v>
      </c>
      <c r="Q3776" s="564">
        <v>33148</v>
      </c>
      <c r="R3776" s="564"/>
      <c r="S3776" s="564" t="s">
        <v>14540</v>
      </c>
    </row>
    <row r="3777" spans="1:19" x14ac:dyDescent="0.35">
      <c r="A3777" s="562">
        <v>4198</v>
      </c>
      <c r="B3777" s="563" t="s">
        <v>484</v>
      </c>
      <c r="C3777" s="563" t="s">
        <v>1407</v>
      </c>
      <c r="D3777" s="563" t="s">
        <v>1435</v>
      </c>
      <c r="E3777" s="563" t="s">
        <v>24885</v>
      </c>
      <c r="F3777" s="563" t="s">
        <v>1432</v>
      </c>
      <c r="G3777" s="563" t="s">
        <v>1433</v>
      </c>
      <c r="H3777" s="563" t="s">
        <v>1434</v>
      </c>
      <c r="I3777" s="563" t="s">
        <v>26690</v>
      </c>
      <c r="J3777" s="563" t="s">
        <v>109</v>
      </c>
      <c r="K3777" s="563" t="s">
        <v>24001</v>
      </c>
      <c r="L3777" s="563" t="s">
        <v>24001</v>
      </c>
      <c r="M3777" s="563" t="s">
        <v>24001</v>
      </c>
      <c r="N3777" s="563" t="s">
        <v>24001</v>
      </c>
      <c r="O3777" s="564" t="s">
        <v>24001</v>
      </c>
      <c r="P3777" s="564" t="s">
        <v>24001</v>
      </c>
      <c r="Q3777" s="564">
        <v>33148</v>
      </c>
      <c r="R3777" s="564"/>
      <c r="S3777" s="564" t="s">
        <v>32077</v>
      </c>
    </row>
    <row r="3778" spans="1:19" x14ac:dyDescent="0.35">
      <c r="A3778" s="559">
        <v>1262</v>
      </c>
      <c r="B3778" s="563" t="s">
        <v>484</v>
      </c>
      <c r="C3778" s="563" t="s">
        <v>28929</v>
      </c>
      <c r="D3778" s="563" t="s">
        <v>17896</v>
      </c>
      <c r="E3778" s="563" t="s">
        <v>24001</v>
      </c>
      <c r="F3778" s="563" t="s">
        <v>17894</v>
      </c>
      <c r="G3778" s="563" t="s">
        <v>17895</v>
      </c>
      <c r="H3778" s="563" t="s">
        <v>6812</v>
      </c>
      <c r="I3778" s="563" t="s">
        <v>26690</v>
      </c>
      <c r="J3778" s="563" t="s">
        <v>109</v>
      </c>
      <c r="K3778" s="563" t="s">
        <v>24001</v>
      </c>
      <c r="L3778" s="563" t="s">
        <v>24001</v>
      </c>
      <c r="M3778" s="563" t="s">
        <v>24001</v>
      </c>
      <c r="N3778" s="563" t="s">
        <v>24001</v>
      </c>
      <c r="O3778" s="564" t="s">
        <v>24001</v>
      </c>
      <c r="P3778" s="564" t="s">
        <v>24001</v>
      </c>
      <c r="Q3778" s="564">
        <v>33148</v>
      </c>
      <c r="R3778" s="564"/>
      <c r="S3778" s="564" t="s">
        <v>32078</v>
      </c>
    </row>
    <row r="3779" spans="1:19" x14ac:dyDescent="0.35">
      <c r="A3779" s="559">
        <v>4699</v>
      </c>
      <c r="B3779" s="563" t="s">
        <v>484</v>
      </c>
      <c r="C3779" s="563" t="s">
        <v>12675</v>
      </c>
      <c r="D3779" s="563" t="s">
        <v>12145</v>
      </c>
      <c r="E3779" s="563" t="s">
        <v>12141</v>
      </c>
      <c r="F3779" s="563" t="s">
        <v>12142</v>
      </c>
      <c r="G3779" s="563" t="s">
        <v>12143</v>
      </c>
      <c r="H3779" s="563" t="s">
        <v>12144</v>
      </c>
      <c r="I3779" s="563" t="s">
        <v>26690</v>
      </c>
      <c r="J3779" s="563" t="s">
        <v>109</v>
      </c>
      <c r="K3779" s="563" t="s">
        <v>24001</v>
      </c>
      <c r="L3779" s="563" t="s">
        <v>24001</v>
      </c>
      <c r="M3779" s="563" t="s">
        <v>24001</v>
      </c>
      <c r="N3779" s="563" t="s">
        <v>24001</v>
      </c>
      <c r="O3779" s="564" t="s">
        <v>24001</v>
      </c>
      <c r="P3779" s="564" t="s">
        <v>24001</v>
      </c>
      <c r="Q3779" s="564">
        <v>33148</v>
      </c>
      <c r="R3779" s="564"/>
      <c r="S3779" s="564" t="s">
        <v>32079</v>
      </c>
    </row>
    <row r="3780" spans="1:19" x14ac:dyDescent="0.35">
      <c r="A3780" s="562">
        <v>4422</v>
      </c>
      <c r="B3780" s="563" t="s">
        <v>484</v>
      </c>
      <c r="C3780" s="563" t="s">
        <v>10470</v>
      </c>
      <c r="D3780" s="563" t="s">
        <v>10512</v>
      </c>
      <c r="E3780" s="563" t="s">
        <v>10509</v>
      </c>
      <c r="F3780" s="563" t="s">
        <v>10510</v>
      </c>
      <c r="G3780" s="563" t="s">
        <v>10511</v>
      </c>
      <c r="H3780" s="563" t="s">
        <v>1612</v>
      </c>
      <c r="I3780" s="563" t="s">
        <v>27200</v>
      </c>
      <c r="J3780" s="563" t="s">
        <v>24001</v>
      </c>
      <c r="K3780" s="563" t="s">
        <v>154</v>
      </c>
      <c r="L3780" s="563" t="s">
        <v>24001</v>
      </c>
      <c r="M3780" s="563" t="s">
        <v>24001</v>
      </c>
      <c r="N3780" s="563" t="s">
        <v>24001</v>
      </c>
      <c r="O3780" s="564" t="s">
        <v>24001</v>
      </c>
      <c r="P3780" s="564" t="s">
        <v>24001</v>
      </c>
      <c r="Q3780" s="564">
        <v>33148</v>
      </c>
      <c r="R3780" s="564">
        <v>35786</v>
      </c>
      <c r="S3780" s="564" t="s">
        <v>32080</v>
      </c>
    </row>
    <row r="3781" spans="1:19" x14ac:dyDescent="0.35">
      <c r="A3781" s="559">
        <v>4423</v>
      </c>
      <c r="B3781" s="563" t="s">
        <v>484</v>
      </c>
      <c r="C3781" s="563" t="s">
        <v>10470</v>
      </c>
      <c r="D3781" s="563" t="s">
        <v>10515</v>
      </c>
      <c r="E3781" s="563" t="s">
        <v>10513</v>
      </c>
      <c r="F3781" s="563" t="s">
        <v>10514</v>
      </c>
      <c r="G3781" s="563" t="s">
        <v>10511</v>
      </c>
      <c r="H3781" s="563" t="s">
        <v>55</v>
      </c>
      <c r="I3781" s="563" t="s">
        <v>26690</v>
      </c>
      <c r="J3781" s="563" t="s">
        <v>24001</v>
      </c>
      <c r="K3781" s="563" t="s">
        <v>24001</v>
      </c>
      <c r="L3781" s="563" t="s">
        <v>24001</v>
      </c>
      <c r="M3781" s="563" t="s">
        <v>24001</v>
      </c>
      <c r="N3781" s="563" t="s">
        <v>24001</v>
      </c>
      <c r="O3781" s="564" t="s">
        <v>24001</v>
      </c>
      <c r="P3781" s="564" t="s">
        <v>24001</v>
      </c>
      <c r="Q3781" s="564">
        <v>33148</v>
      </c>
      <c r="R3781" s="564"/>
      <c r="S3781" s="564" t="s">
        <v>10515</v>
      </c>
    </row>
    <row r="3782" spans="1:19" x14ac:dyDescent="0.35">
      <c r="A3782" s="559">
        <v>3322</v>
      </c>
      <c r="B3782" s="563" t="s">
        <v>484</v>
      </c>
      <c r="C3782" s="563" t="s">
        <v>8118</v>
      </c>
      <c r="D3782" s="563" t="s">
        <v>8314</v>
      </c>
      <c r="E3782" s="563" t="s">
        <v>8311</v>
      </c>
      <c r="F3782" s="563" t="s">
        <v>8312</v>
      </c>
      <c r="G3782" s="563" t="s">
        <v>8313</v>
      </c>
      <c r="H3782" s="563" t="s">
        <v>628</v>
      </c>
      <c r="I3782" s="563" t="s">
        <v>26690</v>
      </c>
      <c r="J3782" s="563" t="s">
        <v>109</v>
      </c>
      <c r="K3782" s="563" t="s">
        <v>24001</v>
      </c>
      <c r="L3782" s="563" t="s">
        <v>24001</v>
      </c>
      <c r="M3782" s="563" t="s">
        <v>24001</v>
      </c>
      <c r="N3782" s="563" t="s">
        <v>24001</v>
      </c>
      <c r="O3782" s="564" t="s">
        <v>24001</v>
      </c>
      <c r="P3782" s="564" t="s">
        <v>24001</v>
      </c>
      <c r="Q3782" s="564">
        <v>33148</v>
      </c>
      <c r="R3782" s="564"/>
      <c r="S3782" s="564" t="s">
        <v>32081</v>
      </c>
    </row>
    <row r="3783" spans="1:19" x14ac:dyDescent="0.35">
      <c r="A3783" s="562">
        <v>3717</v>
      </c>
      <c r="B3783" s="563" t="s">
        <v>484</v>
      </c>
      <c r="C3783" s="563" t="s">
        <v>1745</v>
      </c>
      <c r="D3783" s="563" t="s">
        <v>1810</v>
      </c>
      <c r="E3783" s="563" t="s">
        <v>1806</v>
      </c>
      <c r="F3783" s="563" t="s">
        <v>1807</v>
      </c>
      <c r="G3783" s="563" t="s">
        <v>1808</v>
      </c>
      <c r="H3783" s="563" t="s">
        <v>1809</v>
      </c>
      <c r="I3783" s="563" t="s">
        <v>26690</v>
      </c>
      <c r="J3783" s="563" t="s">
        <v>109</v>
      </c>
      <c r="K3783" s="563" t="s">
        <v>24001</v>
      </c>
      <c r="L3783" s="563" t="s">
        <v>24001</v>
      </c>
      <c r="M3783" s="563" t="s">
        <v>24001</v>
      </c>
      <c r="N3783" s="563" t="s">
        <v>24001</v>
      </c>
      <c r="O3783" s="564" t="s">
        <v>24001</v>
      </c>
      <c r="P3783" s="564" t="s">
        <v>24001</v>
      </c>
      <c r="Q3783" s="564">
        <v>33148</v>
      </c>
      <c r="R3783" s="564"/>
      <c r="S3783" s="564" t="s">
        <v>34381</v>
      </c>
    </row>
    <row r="3784" spans="1:19" x14ac:dyDescent="0.35">
      <c r="A3784" s="559">
        <v>1263</v>
      </c>
      <c r="B3784" s="563" t="s">
        <v>484</v>
      </c>
      <c r="C3784" s="563" t="s">
        <v>28929</v>
      </c>
      <c r="D3784" s="563" t="s">
        <v>27523</v>
      </c>
      <c r="E3784" s="563" t="s">
        <v>16751</v>
      </c>
      <c r="F3784" s="563" t="s">
        <v>18023</v>
      </c>
      <c r="G3784" s="563" t="s">
        <v>27524</v>
      </c>
      <c r="H3784" s="563" t="s">
        <v>2750</v>
      </c>
      <c r="I3784" s="563" t="s">
        <v>26690</v>
      </c>
      <c r="J3784" s="563" t="s">
        <v>109</v>
      </c>
      <c r="K3784" s="563" t="s">
        <v>24001</v>
      </c>
      <c r="L3784" s="563" t="s">
        <v>24001</v>
      </c>
      <c r="M3784" s="563" t="s">
        <v>24001</v>
      </c>
      <c r="N3784" s="563" t="s">
        <v>24001</v>
      </c>
      <c r="O3784" s="564" t="s">
        <v>24001</v>
      </c>
      <c r="P3784" s="564" t="s">
        <v>24001</v>
      </c>
      <c r="Q3784" s="564">
        <v>33148</v>
      </c>
      <c r="R3784" s="564">
        <v>44379.644733796304</v>
      </c>
      <c r="S3784" s="564" t="s">
        <v>32082</v>
      </c>
    </row>
    <row r="3785" spans="1:19" x14ac:dyDescent="0.35">
      <c r="A3785" s="559">
        <v>4939</v>
      </c>
      <c r="B3785" s="563" t="s">
        <v>484</v>
      </c>
      <c r="C3785" s="563" t="s">
        <v>28941</v>
      </c>
      <c r="D3785" s="563" t="s">
        <v>11437</v>
      </c>
      <c r="E3785" s="563" t="s">
        <v>11434</v>
      </c>
      <c r="F3785" s="563" t="s">
        <v>11435</v>
      </c>
      <c r="G3785" s="563" t="s">
        <v>11436</v>
      </c>
      <c r="H3785" s="563" t="s">
        <v>4639</v>
      </c>
      <c r="I3785" s="563" t="s">
        <v>26690</v>
      </c>
      <c r="J3785" s="563" t="s">
        <v>109</v>
      </c>
      <c r="K3785" s="563" t="s">
        <v>24001</v>
      </c>
      <c r="L3785" s="563" t="s">
        <v>24001</v>
      </c>
      <c r="M3785" s="563" t="s">
        <v>24001</v>
      </c>
      <c r="N3785" s="563" t="s">
        <v>24001</v>
      </c>
      <c r="O3785" s="564" t="s">
        <v>24001</v>
      </c>
      <c r="P3785" s="564" t="s">
        <v>24001</v>
      </c>
      <c r="Q3785" s="564">
        <v>33148</v>
      </c>
      <c r="R3785" s="564"/>
      <c r="S3785" s="564" t="s">
        <v>32083</v>
      </c>
    </row>
    <row r="3786" spans="1:19" x14ac:dyDescent="0.35">
      <c r="A3786" s="562">
        <v>2596</v>
      </c>
      <c r="B3786" s="563" t="s">
        <v>484</v>
      </c>
      <c r="C3786" s="563" t="s">
        <v>8793</v>
      </c>
      <c r="D3786" s="563" t="s">
        <v>8846</v>
      </c>
      <c r="E3786" s="563" t="s">
        <v>8842</v>
      </c>
      <c r="F3786" s="563" t="s">
        <v>8843</v>
      </c>
      <c r="G3786" s="563" t="s">
        <v>8844</v>
      </c>
      <c r="H3786" s="563" t="s">
        <v>8845</v>
      </c>
      <c r="I3786" s="563" t="s">
        <v>26690</v>
      </c>
      <c r="J3786" s="563" t="s">
        <v>24001</v>
      </c>
      <c r="K3786" s="563" t="s">
        <v>24001</v>
      </c>
      <c r="L3786" s="563" t="s">
        <v>24001</v>
      </c>
      <c r="M3786" s="563" t="s">
        <v>24001</v>
      </c>
      <c r="N3786" s="563" t="s">
        <v>24001</v>
      </c>
      <c r="O3786" s="564" t="s">
        <v>24001</v>
      </c>
      <c r="P3786" s="564" t="s">
        <v>24001</v>
      </c>
      <c r="Q3786" s="564">
        <v>33148</v>
      </c>
      <c r="R3786" s="564"/>
      <c r="S3786" s="564" t="s">
        <v>32084</v>
      </c>
    </row>
    <row r="3787" spans="1:19" x14ac:dyDescent="0.35">
      <c r="A3787" s="559">
        <v>1264</v>
      </c>
      <c r="B3787" s="563" t="s">
        <v>484</v>
      </c>
      <c r="C3787" s="563" t="s">
        <v>28929</v>
      </c>
      <c r="D3787" s="563" t="s">
        <v>17900</v>
      </c>
      <c r="E3787" s="563" t="s">
        <v>17897</v>
      </c>
      <c r="F3787" s="563" t="s">
        <v>17898</v>
      </c>
      <c r="G3787" s="563" t="s">
        <v>17899</v>
      </c>
      <c r="H3787" s="563" t="s">
        <v>2284</v>
      </c>
      <c r="I3787" s="563" t="s">
        <v>26690</v>
      </c>
      <c r="J3787" s="563" t="s">
        <v>24001</v>
      </c>
      <c r="K3787" s="563" t="s">
        <v>24001</v>
      </c>
      <c r="L3787" s="563" t="s">
        <v>24001</v>
      </c>
      <c r="M3787" s="563" t="s">
        <v>24001</v>
      </c>
      <c r="N3787" s="563" t="s">
        <v>24001</v>
      </c>
      <c r="O3787" s="564" t="s">
        <v>24001</v>
      </c>
      <c r="P3787" s="564" t="s">
        <v>24001</v>
      </c>
      <c r="Q3787" s="564">
        <v>33148</v>
      </c>
      <c r="R3787" s="564">
        <v>38384</v>
      </c>
      <c r="S3787" s="564" t="s">
        <v>32085</v>
      </c>
    </row>
    <row r="3788" spans="1:19" x14ac:dyDescent="0.35">
      <c r="A3788" s="559">
        <v>5559</v>
      </c>
      <c r="B3788" s="563" t="s">
        <v>484</v>
      </c>
      <c r="C3788" s="563" t="s">
        <v>28883</v>
      </c>
      <c r="D3788" s="563" t="s">
        <v>14545</v>
      </c>
      <c r="E3788" s="563" t="s">
        <v>14541</v>
      </c>
      <c r="F3788" s="563" t="s">
        <v>14542</v>
      </c>
      <c r="G3788" s="563" t="s">
        <v>14543</v>
      </c>
      <c r="H3788" s="563" t="s">
        <v>14544</v>
      </c>
      <c r="I3788" s="563" t="s">
        <v>26690</v>
      </c>
      <c r="J3788" s="563" t="s">
        <v>109</v>
      </c>
      <c r="K3788" s="563" t="s">
        <v>24001</v>
      </c>
      <c r="L3788" s="563" t="s">
        <v>24001</v>
      </c>
      <c r="M3788" s="563" t="s">
        <v>24001</v>
      </c>
      <c r="N3788" s="563" t="s">
        <v>24001</v>
      </c>
      <c r="O3788" s="564" t="s">
        <v>24001</v>
      </c>
      <c r="P3788" s="564" t="s">
        <v>24001</v>
      </c>
      <c r="Q3788" s="564">
        <v>33148</v>
      </c>
      <c r="R3788" s="564">
        <v>40549.396643518499</v>
      </c>
      <c r="S3788" s="564" t="s">
        <v>32086</v>
      </c>
    </row>
    <row r="3789" spans="1:19" x14ac:dyDescent="0.35">
      <c r="A3789" s="562">
        <v>5055</v>
      </c>
      <c r="B3789" s="563" t="s">
        <v>484</v>
      </c>
      <c r="C3789" s="563" t="s">
        <v>12833</v>
      </c>
      <c r="D3789" s="563" t="s">
        <v>12903</v>
      </c>
      <c r="E3789" s="563" t="s">
        <v>24001</v>
      </c>
      <c r="F3789" s="563" t="s">
        <v>12901</v>
      </c>
      <c r="G3789" s="563" t="s">
        <v>12902</v>
      </c>
      <c r="H3789" s="563" t="s">
        <v>698</v>
      </c>
      <c r="I3789" s="563" t="s">
        <v>27333</v>
      </c>
      <c r="J3789" s="563" t="s">
        <v>109</v>
      </c>
      <c r="K3789" s="563" t="s">
        <v>24001</v>
      </c>
      <c r="L3789" s="563" t="s">
        <v>24001</v>
      </c>
      <c r="M3789" s="563" t="s">
        <v>24001</v>
      </c>
      <c r="N3789" s="563" t="s">
        <v>24001</v>
      </c>
      <c r="O3789" s="564" t="s">
        <v>24001</v>
      </c>
      <c r="P3789" s="564" t="s">
        <v>24001</v>
      </c>
      <c r="Q3789" s="564">
        <v>33148</v>
      </c>
      <c r="R3789" s="564"/>
      <c r="S3789" s="564" t="s">
        <v>32087</v>
      </c>
    </row>
    <row r="3790" spans="1:19" x14ac:dyDescent="0.35">
      <c r="A3790" s="559">
        <v>5056</v>
      </c>
      <c r="B3790" s="563" t="s">
        <v>484</v>
      </c>
      <c r="C3790" s="563" t="s">
        <v>12833</v>
      </c>
      <c r="D3790" s="563" t="s">
        <v>12905</v>
      </c>
      <c r="E3790" s="563" t="s">
        <v>24001</v>
      </c>
      <c r="F3790" s="563" t="s">
        <v>12904</v>
      </c>
      <c r="G3790" s="563" t="s">
        <v>12902</v>
      </c>
      <c r="H3790" s="563" t="s">
        <v>55</v>
      </c>
      <c r="I3790" s="563" t="s">
        <v>26690</v>
      </c>
      <c r="J3790" s="563" t="s">
        <v>109</v>
      </c>
      <c r="K3790" s="563" t="s">
        <v>24001</v>
      </c>
      <c r="L3790" s="563" t="s">
        <v>24001</v>
      </c>
      <c r="M3790" s="563" t="s">
        <v>24001</v>
      </c>
      <c r="N3790" s="563" t="s">
        <v>24001</v>
      </c>
      <c r="O3790" s="564" t="s">
        <v>24001</v>
      </c>
      <c r="P3790" s="564" t="s">
        <v>24001</v>
      </c>
      <c r="Q3790" s="564">
        <v>33148</v>
      </c>
      <c r="R3790" s="564"/>
      <c r="S3790" s="564" t="s">
        <v>12905</v>
      </c>
    </row>
    <row r="3791" spans="1:19" x14ac:dyDescent="0.35">
      <c r="A3791" s="559">
        <v>2768</v>
      </c>
      <c r="B3791" s="563" t="s">
        <v>484</v>
      </c>
      <c r="C3791" s="563" t="s">
        <v>7168</v>
      </c>
      <c r="D3791" s="563" t="s">
        <v>7373</v>
      </c>
      <c r="E3791" s="563" t="s">
        <v>24001</v>
      </c>
      <c r="F3791" s="563" t="s">
        <v>7370</v>
      </c>
      <c r="G3791" s="563" t="s">
        <v>7371</v>
      </c>
      <c r="H3791" s="563" t="s">
        <v>7372</v>
      </c>
      <c r="I3791" s="563" t="s">
        <v>26690</v>
      </c>
      <c r="J3791" s="563" t="s">
        <v>24001</v>
      </c>
      <c r="K3791" s="563" t="s">
        <v>24001</v>
      </c>
      <c r="L3791" s="563" t="s">
        <v>24001</v>
      </c>
      <c r="M3791" s="563" t="s">
        <v>24001</v>
      </c>
      <c r="N3791" s="563" t="s">
        <v>24001</v>
      </c>
      <c r="O3791" s="564" t="s">
        <v>24001</v>
      </c>
      <c r="P3791" s="564" t="s">
        <v>24001</v>
      </c>
      <c r="Q3791" s="564">
        <v>33148</v>
      </c>
      <c r="R3791" s="564"/>
      <c r="S3791" s="564" t="s">
        <v>32088</v>
      </c>
    </row>
    <row r="3792" spans="1:19" x14ac:dyDescent="0.35">
      <c r="A3792" s="562">
        <v>4330</v>
      </c>
      <c r="B3792" s="563" t="s">
        <v>484</v>
      </c>
      <c r="C3792" s="563" t="s">
        <v>10170</v>
      </c>
      <c r="D3792" s="563" t="s">
        <v>10360</v>
      </c>
      <c r="E3792" s="563" t="s">
        <v>10357</v>
      </c>
      <c r="F3792" s="563" t="s">
        <v>10358</v>
      </c>
      <c r="G3792" s="563" t="s">
        <v>10359</v>
      </c>
      <c r="H3792" s="563" t="s">
        <v>2190</v>
      </c>
      <c r="I3792" s="563" t="s">
        <v>26690</v>
      </c>
      <c r="J3792" s="563" t="s">
        <v>24001</v>
      </c>
      <c r="K3792" s="563" t="s">
        <v>24001</v>
      </c>
      <c r="L3792" s="563" t="s">
        <v>24001</v>
      </c>
      <c r="M3792" s="563" t="s">
        <v>24001</v>
      </c>
      <c r="N3792" s="563" t="s">
        <v>24001</v>
      </c>
      <c r="O3792" s="564" t="s">
        <v>24001</v>
      </c>
      <c r="P3792" s="564" t="s">
        <v>24001</v>
      </c>
      <c r="Q3792" s="564">
        <v>33148</v>
      </c>
      <c r="R3792" s="564"/>
      <c r="S3792" s="564" t="s">
        <v>32089</v>
      </c>
    </row>
    <row r="3793" spans="1:19" x14ac:dyDescent="0.35">
      <c r="A3793" s="559">
        <v>4222</v>
      </c>
      <c r="B3793" s="563" t="s">
        <v>484</v>
      </c>
      <c r="C3793" s="563" t="s">
        <v>29619</v>
      </c>
      <c r="D3793" s="563" t="s">
        <v>1706</v>
      </c>
      <c r="E3793" s="563" t="s">
        <v>1702</v>
      </c>
      <c r="F3793" s="563" t="s">
        <v>1703</v>
      </c>
      <c r="G3793" s="563" t="s">
        <v>1704</v>
      </c>
      <c r="H3793" s="563" t="s">
        <v>1705</v>
      </c>
      <c r="I3793" s="563" t="s">
        <v>26690</v>
      </c>
      <c r="J3793" s="563" t="s">
        <v>24001</v>
      </c>
      <c r="K3793" s="563" t="s">
        <v>62</v>
      </c>
      <c r="L3793" s="563" t="s">
        <v>27599</v>
      </c>
      <c r="M3793" s="563" t="s">
        <v>24001</v>
      </c>
      <c r="N3793" s="563" t="s">
        <v>24001</v>
      </c>
      <c r="O3793" s="564" t="s">
        <v>24001</v>
      </c>
      <c r="P3793" s="564" t="s">
        <v>24001</v>
      </c>
      <c r="Q3793" s="564">
        <v>33148</v>
      </c>
      <c r="R3793" s="564">
        <v>40126</v>
      </c>
      <c r="S3793" s="564" t="s">
        <v>32090</v>
      </c>
    </row>
    <row r="3794" spans="1:19" x14ac:dyDescent="0.35">
      <c r="A3794" s="559">
        <v>4223</v>
      </c>
      <c r="B3794" s="563" t="s">
        <v>484</v>
      </c>
      <c r="C3794" s="563" t="s">
        <v>29619</v>
      </c>
      <c r="D3794" s="563" t="s">
        <v>1710</v>
      </c>
      <c r="E3794" s="563" t="s">
        <v>1707</v>
      </c>
      <c r="F3794" s="563" t="s">
        <v>1708</v>
      </c>
      <c r="G3794" s="563" t="s">
        <v>1704</v>
      </c>
      <c r="H3794" s="563" t="s">
        <v>1709</v>
      </c>
      <c r="I3794" s="563" t="s">
        <v>26752</v>
      </c>
      <c r="J3794" s="563" t="s">
        <v>24001</v>
      </c>
      <c r="K3794" s="563" t="s">
        <v>154</v>
      </c>
      <c r="L3794" s="563" t="s">
        <v>24001</v>
      </c>
      <c r="M3794" s="563" t="s">
        <v>24001</v>
      </c>
      <c r="N3794" s="563" t="s">
        <v>24001</v>
      </c>
      <c r="O3794" s="564" t="s">
        <v>24001</v>
      </c>
      <c r="P3794" s="564" t="s">
        <v>24001</v>
      </c>
      <c r="Q3794" s="564">
        <v>33148</v>
      </c>
      <c r="R3794" s="564"/>
      <c r="S3794" s="564" t="s">
        <v>32091</v>
      </c>
    </row>
    <row r="3795" spans="1:19" x14ac:dyDescent="0.35">
      <c r="A3795" s="562">
        <v>4224</v>
      </c>
      <c r="B3795" s="563" t="s">
        <v>484</v>
      </c>
      <c r="C3795" s="563" t="s">
        <v>29619</v>
      </c>
      <c r="D3795" s="563" t="s">
        <v>1712</v>
      </c>
      <c r="E3795" s="563" t="s">
        <v>24001</v>
      </c>
      <c r="F3795" s="563" t="s">
        <v>1711</v>
      </c>
      <c r="G3795" s="563" t="s">
        <v>1704</v>
      </c>
      <c r="H3795" s="563" t="s">
        <v>55</v>
      </c>
      <c r="I3795" s="563" t="s">
        <v>26690</v>
      </c>
      <c r="J3795" s="563" t="s">
        <v>24001</v>
      </c>
      <c r="K3795" s="563" t="s">
        <v>24001</v>
      </c>
      <c r="L3795" s="563" t="s">
        <v>24001</v>
      </c>
      <c r="M3795" s="563" t="s">
        <v>24001</v>
      </c>
      <c r="N3795" s="563" t="s">
        <v>24001</v>
      </c>
      <c r="O3795" s="564" t="s">
        <v>24001</v>
      </c>
      <c r="P3795" s="564" t="s">
        <v>24001</v>
      </c>
      <c r="Q3795" s="564">
        <v>33148</v>
      </c>
      <c r="R3795" s="564"/>
      <c r="S3795" s="564" t="s">
        <v>1712</v>
      </c>
    </row>
    <row r="3796" spans="1:19" x14ac:dyDescent="0.35">
      <c r="A3796" s="559">
        <v>483</v>
      </c>
      <c r="B3796" s="563" t="s">
        <v>484</v>
      </c>
      <c r="C3796" s="563" t="s">
        <v>16255</v>
      </c>
      <c r="D3796" s="563" t="s">
        <v>16368</v>
      </c>
      <c r="E3796" s="563" t="s">
        <v>16365</v>
      </c>
      <c r="F3796" s="563" t="s">
        <v>16366</v>
      </c>
      <c r="G3796" s="563" t="s">
        <v>16367</v>
      </c>
      <c r="H3796" s="563" t="s">
        <v>3346</v>
      </c>
      <c r="I3796" s="563" t="s">
        <v>26690</v>
      </c>
      <c r="J3796" s="563" t="s">
        <v>109</v>
      </c>
      <c r="K3796" s="563" t="s">
        <v>24001</v>
      </c>
      <c r="L3796" s="563" t="s">
        <v>24001</v>
      </c>
      <c r="M3796" s="563" t="s">
        <v>24001</v>
      </c>
      <c r="N3796" s="563" t="s">
        <v>24001</v>
      </c>
      <c r="O3796" s="564" t="s">
        <v>24001</v>
      </c>
      <c r="P3796" s="564" t="s">
        <v>24001</v>
      </c>
      <c r="Q3796" s="564">
        <v>33148</v>
      </c>
      <c r="R3796" s="564"/>
      <c r="S3796" s="564" t="s">
        <v>32092</v>
      </c>
    </row>
    <row r="3797" spans="1:19" x14ac:dyDescent="0.35">
      <c r="A3797" s="559">
        <v>484</v>
      </c>
      <c r="B3797" s="563" t="s">
        <v>484</v>
      </c>
      <c r="C3797" s="563" t="s">
        <v>16255</v>
      </c>
      <c r="D3797" s="563" t="s">
        <v>16371</v>
      </c>
      <c r="E3797" s="563" t="s">
        <v>24001</v>
      </c>
      <c r="F3797" s="563" t="s">
        <v>16369</v>
      </c>
      <c r="G3797" s="563" t="s">
        <v>16367</v>
      </c>
      <c r="H3797" s="563" t="s">
        <v>16370</v>
      </c>
      <c r="I3797" s="563" t="s">
        <v>26690</v>
      </c>
      <c r="J3797" s="563" t="s">
        <v>109</v>
      </c>
      <c r="K3797" s="563" t="s">
        <v>24001</v>
      </c>
      <c r="L3797" s="563" t="s">
        <v>24001</v>
      </c>
      <c r="M3797" s="563" t="s">
        <v>24001</v>
      </c>
      <c r="N3797" s="563" t="s">
        <v>24001</v>
      </c>
      <c r="O3797" s="564" t="s">
        <v>24001</v>
      </c>
      <c r="P3797" s="564" t="s">
        <v>24001</v>
      </c>
      <c r="Q3797" s="564">
        <v>33148</v>
      </c>
      <c r="R3797" s="564"/>
      <c r="S3797" s="564" t="s">
        <v>32093</v>
      </c>
    </row>
    <row r="3798" spans="1:19" x14ac:dyDescent="0.35">
      <c r="A3798" s="562">
        <v>485</v>
      </c>
      <c r="B3798" s="563" t="s">
        <v>484</v>
      </c>
      <c r="C3798" s="563" t="s">
        <v>16255</v>
      </c>
      <c r="D3798" s="563" t="s">
        <v>16374</v>
      </c>
      <c r="E3798" s="563" t="s">
        <v>16372</v>
      </c>
      <c r="F3798" s="563" t="s">
        <v>16373</v>
      </c>
      <c r="G3798" s="563" t="s">
        <v>16367</v>
      </c>
      <c r="H3798" s="563" t="s">
        <v>1990</v>
      </c>
      <c r="I3798" s="563" t="s">
        <v>26690</v>
      </c>
      <c r="J3798" s="563" t="s">
        <v>109</v>
      </c>
      <c r="K3798" s="563" t="s">
        <v>24001</v>
      </c>
      <c r="L3798" s="563" t="s">
        <v>24001</v>
      </c>
      <c r="M3798" s="563" t="s">
        <v>24001</v>
      </c>
      <c r="N3798" s="563" t="s">
        <v>24001</v>
      </c>
      <c r="O3798" s="564" t="s">
        <v>24001</v>
      </c>
      <c r="P3798" s="564" t="s">
        <v>26697</v>
      </c>
      <c r="Q3798" s="564">
        <v>33148</v>
      </c>
      <c r="R3798" s="564">
        <v>38383</v>
      </c>
      <c r="S3798" s="564" t="s">
        <v>32094</v>
      </c>
    </row>
    <row r="3799" spans="1:19" x14ac:dyDescent="0.35">
      <c r="A3799" s="559">
        <v>486</v>
      </c>
      <c r="B3799" s="563" t="s">
        <v>484</v>
      </c>
      <c r="C3799" s="563" t="s">
        <v>16255</v>
      </c>
      <c r="D3799" s="563" t="s">
        <v>16377</v>
      </c>
      <c r="E3799" s="563" t="s">
        <v>24001</v>
      </c>
      <c r="F3799" s="563" t="s">
        <v>16375</v>
      </c>
      <c r="G3799" s="563" t="s">
        <v>16367</v>
      </c>
      <c r="H3799" s="563" t="s">
        <v>16376</v>
      </c>
      <c r="I3799" s="563" t="s">
        <v>27469</v>
      </c>
      <c r="J3799" s="563" t="s">
        <v>109</v>
      </c>
      <c r="K3799" s="563" t="s">
        <v>24001</v>
      </c>
      <c r="L3799" s="563" t="s">
        <v>24001</v>
      </c>
      <c r="M3799" s="563" t="s">
        <v>24001</v>
      </c>
      <c r="N3799" s="563" t="s">
        <v>24001</v>
      </c>
      <c r="O3799" s="564" t="s">
        <v>24001</v>
      </c>
      <c r="P3799" s="564" t="s">
        <v>24001</v>
      </c>
      <c r="Q3799" s="564">
        <v>33148</v>
      </c>
      <c r="R3799" s="564"/>
      <c r="S3799" s="564" t="s">
        <v>32095</v>
      </c>
    </row>
    <row r="3800" spans="1:19" x14ac:dyDescent="0.35">
      <c r="A3800" s="559">
        <v>487</v>
      </c>
      <c r="B3800" s="563" t="s">
        <v>484</v>
      </c>
      <c r="C3800" s="563" t="s">
        <v>16255</v>
      </c>
      <c r="D3800" s="563" t="s">
        <v>16381</v>
      </c>
      <c r="E3800" s="563" t="s">
        <v>16378</v>
      </c>
      <c r="F3800" s="563" t="s">
        <v>16379</v>
      </c>
      <c r="G3800" s="563" t="s">
        <v>16367</v>
      </c>
      <c r="H3800" s="563" t="s">
        <v>16380</v>
      </c>
      <c r="I3800" s="563" t="s">
        <v>26690</v>
      </c>
      <c r="J3800" s="563" t="s">
        <v>109</v>
      </c>
      <c r="K3800" s="563" t="s">
        <v>24001</v>
      </c>
      <c r="L3800" s="563" t="s">
        <v>24001</v>
      </c>
      <c r="M3800" s="563" t="s">
        <v>24001</v>
      </c>
      <c r="N3800" s="563" t="s">
        <v>24001</v>
      </c>
      <c r="O3800" s="564" t="s">
        <v>24001</v>
      </c>
      <c r="P3800" s="564" t="s">
        <v>26697</v>
      </c>
      <c r="Q3800" s="564">
        <v>33148</v>
      </c>
      <c r="R3800" s="564">
        <v>38384</v>
      </c>
      <c r="S3800" s="564" t="s">
        <v>32096</v>
      </c>
    </row>
    <row r="3801" spans="1:19" x14ac:dyDescent="0.35">
      <c r="A3801" s="562">
        <v>488</v>
      </c>
      <c r="B3801" s="563" t="s">
        <v>484</v>
      </c>
      <c r="C3801" s="563" t="s">
        <v>16255</v>
      </c>
      <c r="D3801" s="563" t="s">
        <v>16384</v>
      </c>
      <c r="E3801" s="563" t="s">
        <v>16382</v>
      </c>
      <c r="F3801" s="563" t="s">
        <v>16383</v>
      </c>
      <c r="G3801" s="563" t="s">
        <v>16367</v>
      </c>
      <c r="H3801" s="563" t="s">
        <v>3684</v>
      </c>
      <c r="I3801" s="563" t="s">
        <v>26690</v>
      </c>
      <c r="J3801" s="563" t="s">
        <v>109</v>
      </c>
      <c r="K3801" s="563" t="s">
        <v>24001</v>
      </c>
      <c r="L3801" s="563" t="s">
        <v>24001</v>
      </c>
      <c r="M3801" s="563" t="s">
        <v>24001</v>
      </c>
      <c r="N3801" s="563" t="s">
        <v>24001</v>
      </c>
      <c r="O3801" s="564" t="s">
        <v>24001</v>
      </c>
      <c r="P3801" s="564" t="s">
        <v>24001</v>
      </c>
      <c r="Q3801" s="564">
        <v>33148</v>
      </c>
      <c r="R3801" s="564">
        <v>38384</v>
      </c>
      <c r="S3801" s="564" t="s">
        <v>32097</v>
      </c>
    </row>
    <row r="3802" spans="1:19" x14ac:dyDescent="0.35">
      <c r="A3802" s="559">
        <v>489</v>
      </c>
      <c r="B3802" s="563" t="s">
        <v>484</v>
      </c>
      <c r="C3802" s="563" t="s">
        <v>16255</v>
      </c>
      <c r="D3802" s="563" t="s">
        <v>16388</v>
      </c>
      <c r="E3802" s="563" t="s">
        <v>16385</v>
      </c>
      <c r="F3802" s="563" t="s">
        <v>16386</v>
      </c>
      <c r="G3802" s="563" t="s">
        <v>16367</v>
      </c>
      <c r="H3802" s="563" t="s">
        <v>16387</v>
      </c>
      <c r="I3802" s="563" t="s">
        <v>26690</v>
      </c>
      <c r="J3802" s="563" t="s">
        <v>109</v>
      </c>
      <c r="K3802" s="563" t="s">
        <v>24001</v>
      </c>
      <c r="L3802" s="563" t="s">
        <v>24001</v>
      </c>
      <c r="M3802" s="563" t="s">
        <v>24001</v>
      </c>
      <c r="N3802" s="563" t="s">
        <v>24001</v>
      </c>
      <c r="O3802" s="564" t="s">
        <v>24001</v>
      </c>
      <c r="P3802" s="564" t="s">
        <v>24001</v>
      </c>
      <c r="Q3802" s="564">
        <v>33148</v>
      </c>
      <c r="R3802" s="564">
        <v>38384</v>
      </c>
      <c r="S3802" s="564" t="s">
        <v>32098</v>
      </c>
    </row>
    <row r="3803" spans="1:19" x14ac:dyDescent="0.35">
      <c r="A3803" s="559">
        <v>490</v>
      </c>
      <c r="B3803" s="563" t="s">
        <v>484</v>
      </c>
      <c r="C3803" s="563" t="s">
        <v>16255</v>
      </c>
      <c r="D3803" s="563" t="s">
        <v>16390</v>
      </c>
      <c r="E3803" s="563" t="s">
        <v>24001</v>
      </c>
      <c r="F3803" s="563" t="s">
        <v>16389</v>
      </c>
      <c r="G3803" s="563" t="s">
        <v>16367</v>
      </c>
      <c r="H3803" s="563" t="s">
        <v>55</v>
      </c>
      <c r="I3803" s="563" t="s">
        <v>26690</v>
      </c>
      <c r="J3803" s="563" t="s">
        <v>109</v>
      </c>
      <c r="K3803" s="563" t="s">
        <v>24001</v>
      </c>
      <c r="L3803" s="563" t="s">
        <v>24001</v>
      </c>
      <c r="M3803" s="563" t="s">
        <v>24001</v>
      </c>
      <c r="N3803" s="563" t="s">
        <v>24001</v>
      </c>
      <c r="O3803" s="564" t="s">
        <v>24001</v>
      </c>
      <c r="P3803" s="564" t="s">
        <v>24001</v>
      </c>
      <c r="Q3803" s="564">
        <v>33148</v>
      </c>
      <c r="R3803" s="564"/>
      <c r="S3803" s="564" t="s">
        <v>16390</v>
      </c>
    </row>
    <row r="3804" spans="1:19" x14ac:dyDescent="0.35">
      <c r="A3804" s="562">
        <v>491</v>
      </c>
      <c r="B3804" s="563" t="s">
        <v>484</v>
      </c>
      <c r="C3804" s="563" t="s">
        <v>16255</v>
      </c>
      <c r="D3804" s="563" t="s">
        <v>16393</v>
      </c>
      <c r="E3804" s="563" t="s">
        <v>24001</v>
      </c>
      <c r="F3804" s="563" t="s">
        <v>16391</v>
      </c>
      <c r="G3804" s="563" t="s">
        <v>16367</v>
      </c>
      <c r="H3804" s="563" t="s">
        <v>16392</v>
      </c>
      <c r="I3804" s="563" t="s">
        <v>26690</v>
      </c>
      <c r="J3804" s="563" t="s">
        <v>109</v>
      </c>
      <c r="K3804" s="563" t="s">
        <v>24001</v>
      </c>
      <c r="L3804" s="563" t="s">
        <v>24001</v>
      </c>
      <c r="M3804" s="563" t="s">
        <v>24001</v>
      </c>
      <c r="N3804" s="563" t="s">
        <v>24001</v>
      </c>
      <c r="O3804" s="564" t="s">
        <v>24001</v>
      </c>
      <c r="P3804" s="564" t="s">
        <v>24001</v>
      </c>
      <c r="Q3804" s="564">
        <v>33148</v>
      </c>
      <c r="R3804" s="564"/>
      <c r="S3804" s="564" t="s">
        <v>32099</v>
      </c>
    </row>
    <row r="3805" spans="1:19" x14ac:dyDescent="0.35">
      <c r="A3805" s="559">
        <v>2547</v>
      </c>
      <c r="B3805" s="563" t="s">
        <v>484</v>
      </c>
      <c r="C3805" s="563" t="s">
        <v>662</v>
      </c>
      <c r="D3805" s="563" t="s">
        <v>32100</v>
      </c>
      <c r="E3805" s="563" t="s">
        <v>32101</v>
      </c>
      <c r="F3805" s="563" t="s">
        <v>32102</v>
      </c>
      <c r="G3805" s="563" t="s">
        <v>21532</v>
      </c>
      <c r="H3805" s="563" t="s">
        <v>564</v>
      </c>
      <c r="I3805" s="563" t="s">
        <v>26690</v>
      </c>
      <c r="J3805" s="563" t="s">
        <v>109</v>
      </c>
      <c r="K3805" s="563" t="s">
        <v>24001</v>
      </c>
      <c r="L3805" s="563" t="s">
        <v>24001</v>
      </c>
      <c r="M3805" s="563" t="s">
        <v>24001</v>
      </c>
      <c r="N3805" s="563" t="s">
        <v>24001</v>
      </c>
      <c r="O3805" s="564" t="s">
        <v>24001</v>
      </c>
      <c r="P3805" s="564" t="s">
        <v>24001</v>
      </c>
      <c r="Q3805" s="564">
        <v>45058</v>
      </c>
      <c r="R3805" s="564"/>
      <c r="S3805" s="564" t="s">
        <v>32103</v>
      </c>
    </row>
    <row r="3806" spans="1:19" x14ac:dyDescent="0.35">
      <c r="A3806" s="559">
        <v>3649</v>
      </c>
      <c r="B3806" s="563" t="s">
        <v>484</v>
      </c>
      <c r="C3806" s="563" t="s">
        <v>1198</v>
      </c>
      <c r="D3806" s="563" t="s">
        <v>1240</v>
      </c>
      <c r="E3806" s="563" t="s">
        <v>1236</v>
      </c>
      <c r="F3806" s="563" t="s">
        <v>1237</v>
      </c>
      <c r="G3806" s="563" t="s">
        <v>1238</v>
      </c>
      <c r="H3806" s="563" t="s">
        <v>1239</v>
      </c>
      <c r="I3806" s="563" t="s">
        <v>26690</v>
      </c>
      <c r="J3806" s="563" t="s">
        <v>24001</v>
      </c>
      <c r="K3806" s="563" t="s">
        <v>24001</v>
      </c>
      <c r="L3806" s="563" t="s">
        <v>24001</v>
      </c>
      <c r="M3806" s="563" t="s">
        <v>24001</v>
      </c>
      <c r="N3806" s="563" t="s">
        <v>24001</v>
      </c>
      <c r="O3806" s="564" t="s">
        <v>24001</v>
      </c>
      <c r="P3806" s="564" t="s">
        <v>24001</v>
      </c>
      <c r="Q3806" s="564">
        <v>33148</v>
      </c>
      <c r="R3806" s="564"/>
      <c r="S3806" s="564" t="s">
        <v>32104</v>
      </c>
    </row>
    <row r="3807" spans="1:19" x14ac:dyDescent="0.35">
      <c r="A3807" s="562">
        <v>3650</v>
      </c>
      <c r="B3807" s="563" t="s">
        <v>484</v>
      </c>
      <c r="C3807" s="563" t="s">
        <v>1198</v>
      </c>
      <c r="D3807" s="563" t="s">
        <v>34382</v>
      </c>
      <c r="E3807" s="563" t="s">
        <v>1241</v>
      </c>
      <c r="F3807" s="563" t="s">
        <v>1242</v>
      </c>
      <c r="G3807" s="563" t="s">
        <v>1238</v>
      </c>
      <c r="H3807" s="563" t="s">
        <v>1243</v>
      </c>
      <c r="I3807" s="563" t="s">
        <v>26690</v>
      </c>
      <c r="J3807" s="563" t="s">
        <v>24001</v>
      </c>
      <c r="K3807" s="563" t="s">
        <v>24001</v>
      </c>
      <c r="L3807" s="563" t="s">
        <v>24001</v>
      </c>
      <c r="M3807" s="563" t="s">
        <v>24001</v>
      </c>
      <c r="N3807" s="563" t="s">
        <v>24001</v>
      </c>
      <c r="O3807" s="564" t="s">
        <v>24001</v>
      </c>
      <c r="P3807" s="564" t="s">
        <v>24001</v>
      </c>
      <c r="Q3807" s="564">
        <v>33148</v>
      </c>
      <c r="R3807" s="564">
        <v>45530.554166666698</v>
      </c>
      <c r="S3807" s="564" t="s">
        <v>34383</v>
      </c>
    </row>
    <row r="3808" spans="1:19" x14ac:dyDescent="0.35">
      <c r="A3808" s="559">
        <v>3651</v>
      </c>
      <c r="B3808" s="563" t="s">
        <v>484</v>
      </c>
      <c r="C3808" s="563" t="s">
        <v>1198</v>
      </c>
      <c r="D3808" s="563" t="s">
        <v>1247</v>
      </c>
      <c r="E3808" s="563" t="s">
        <v>1244</v>
      </c>
      <c r="F3808" s="563" t="s">
        <v>1245</v>
      </c>
      <c r="G3808" s="563" t="s">
        <v>1238</v>
      </c>
      <c r="H3808" s="563" t="s">
        <v>1246</v>
      </c>
      <c r="I3808" s="563" t="s">
        <v>26690</v>
      </c>
      <c r="J3808" s="563" t="s">
        <v>24001</v>
      </c>
      <c r="K3808" s="563" t="s">
        <v>24001</v>
      </c>
      <c r="L3808" s="563" t="s">
        <v>24001</v>
      </c>
      <c r="M3808" s="563" t="s">
        <v>24001</v>
      </c>
      <c r="N3808" s="563" t="s">
        <v>24001</v>
      </c>
      <c r="O3808" s="564" t="s">
        <v>24001</v>
      </c>
      <c r="P3808" s="564" t="s">
        <v>24001</v>
      </c>
      <c r="Q3808" s="564">
        <v>33148</v>
      </c>
      <c r="R3808" s="564"/>
      <c r="S3808" s="564" t="s">
        <v>32105</v>
      </c>
    </row>
    <row r="3809" spans="1:19" x14ac:dyDescent="0.35">
      <c r="A3809" s="559">
        <v>3652</v>
      </c>
      <c r="B3809" s="563" t="s">
        <v>484</v>
      </c>
      <c r="C3809" s="563" t="s">
        <v>1198</v>
      </c>
      <c r="D3809" s="563" t="s">
        <v>1249</v>
      </c>
      <c r="E3809" s="563" t="s">
        <v>1215</v>
      </c>
      <c r="F3809" s="563" t="s">
        <v>1248</v>
      </c>
      <c r="G3809" s="563" t="s">
        <v>1238</v>
      </c>
      <c r="H3809" s="563" t="s">
        <v>55</v>
      </c>
      <c r="I3809" s="563" t="s">
        <v>26690</v>
      </c>
      <c r="J3809" s="563" t="s">
        <v>24001</v>
      </c>
      <c r="K3809" s="563" t="s">
        <v>24001</v>
      </c>
      <c r="L3809" s="563" t="s">
        <v>24001</v>
      </c>
      <c r="M3809" s="563" t="s">
        <v>24001</v>
      </c>
      <c r="N3809" s="563" t="s">
        <v>24001</v>
      </c>
      <c r="O3809" s="564" t="s">
        <v>24001</v>
      </c>
      <c r="P3809" s="564" t="s">
        <v>24001</v>
      </c>
      <c r="Q3809" s="564">
        <v>33148</v>
      </c>
      <c r="R3809" s="564"/>
      <c r="S3809" s="564" t="s">
        <v>1249</v>
      </c>
    </row>
    <row r="3810" spans="1:19" x14ac:dyDescent="0.35">
      <c r="A3810" s="562">
        <v>2160</v>
      </c>
      <c r="B3810" s="563" t="s">
        <v>484</v>
      </c>
      <c r="C3810" s="563" t="s">
        <v>28698</v>
      </c>
      <c r="D3810" s="563" t="s">
        <v>6136</v>
      </c>
      <c r="E3810" s="563" t="s">
        <v>6132</v>
      </c>
      <c r="F3810" s="563" t="s">
        <v>6133</v>
      </c>
      <c r="G3810" s="563" t="s">
        <v>6134</v>
      </c>
      <c r="H3810" s="563" t="s">
        <v>6135</v>
      </c>
      <c r="I3810" s="563" t="s">
        <v>26690</v>
      </c>
      <c r="J3810" s="563" t="s">
        <v>24001</v>
      </c>
      <c r="K3810" s="563" t="s">
        <v>24001</v>
      </c>
      <c r="L3810" s="563" t="s">
        <v>24001</v>
      </c>
      <c r="M3810" s="563" t="s">
        <v>24001</v>
      </c>
      <c r="N3810" s="563" t="s">
        <v>24001</v>
      </c>
      <c r="O3810" s="564" t="s">
        <v>24001</v>
      </c>
      <c r="P3810" s="564" t="s">
        <v>24001</v>
      </c>
      <c r="Q3810" s="564">
        <v>33148</v>
      </c>
      <c r="R3810" s="564"/>
      <c r="S3810" s="564" t="s">
        <v>32106</v>
      </c>
    </row>
    <row r="3811" spans="1:19" x14ac:dyDescent="0.35">
      <c r="A3811" s="559">
        <v>3617</v>
      </c>
      <c r="B3811" s="563" t="s">
        <v>484</v>
      </c>
      <c r="C3811" s="563" t="s">
        <v>1114</v>
      </c>
      <c r="D3811" s="563" t="s">
        <v>1193</v>
      </c>
      <c r="E3811" s="563" t="s">
        <v>1189</v>
      </c>
      <c r="F3811" s="563" t="s">
        <v>1190</v>
      </c>
      <c r="G3811" s="563" t="s">
        <v>1191</v>
      </c>
      <c r="H3811" s="563" t="s">
        <v>1192</v>
      </c>
      <c r="I3811" s="563" t="s">
        <v>26690</v>
      </c>
      <c r="J3811" s="563" t="s">
        <v>24001</v>
      </c>
      <c r="K3811" s="563" t="s">
        <v>24001</v>
      </c>
      <c r="L3811" s="563" t="s">
        <v>24001</v>
      </c>
      <c r="M3811" s="563" t="s">
        <v>24001</v>
      </c>
      <c r="N3811" s="563" t="s">
        <v>24001</v>
      </c>
      <c r="O3811" s="564" t="s">
        <v>24001</v>
      </c>
      <c r="P3811" s="564" t="s">
        <v>24001</v>
      </c>
      <c r="Q3811" s="564">
        <v>33148</v>
      </c>
      <c r="R3811" s="564"/>
      <c r="S3811" s="564" t="s">
        <v>32107</v>
      </c>
    </row>
    <row r="3812" spans="1:19" x14ac:dyDescent="0.35">
      <c r="A3812" s="559">
        <v>6120</v>
      </c>
      <c r="B3812" s="563" t="s">
        <v>484</v>
      </c>
      <c r="C3812" s="563" t="s">
        <v>8793</v>
      </c>
      <c r="D3812" s="563" t="s">
        <v>8849</v>
      </c>
      <c r="E3812" s="563" t="s">
        <v>24001</v>
      </c>
      <c r="F3812" s="563" t="s">
        <v>8847</v>
      </c>
      <c r="G3812" s="563" t="s">
        <v>8848</v>
      </c>
      <c r="H3812" s="563" t="s">
        <v>55</v>
      </c>
      <c r="I3812" s="563" t="s">
        <v>26690</v>
      </c>
      <c r="J3812" s="563" t="s">
        <v>24001</v>
      </c>
      <c r="K3812" s="563" t="s">
        <v>24001</v>
      </c>
      <c r="L3812" s="563" t="s">
        <v>24001</v>
      </c>
      <c r="M3812" s="563" t="s">
        <v>24001</v>
      </c>
      <c r="N3812" s="563" t="s">
        <v>24001</v>
      </c>
      <c r="O3812" s="564" t="s">
        <v>24001</v>
      </c>
      <c r="P3812" s="564" t="s">
        <v>24001</v>
      </c>
      <c r="Q3812" s="564">
        <v>33148</v>
      </c>
      <c r="R3812" s="564"/>
      <c r="S3812" s="564" t="s">
        <v>8849</v>
      </c>
    </row>
    <row r="3813" spans="1:19" x14ac:dyDescent="0.35">
      <c r="A3813" s="562">
        <v>2371</v>
      </c>
      <c r="B3813" s="563" t="s">
        <v>484</v>
      </c>
      <c r="C3813" s="563" t="s">
        <v>7685</v>
      </c>
      <c r="D3813" s="563" t="s">
        <v>7714</v>
      </c>
      <c r="E3813" s="563" t="s">
        <v>7710</v>
      </c>
      <c r="F3813" s="563" t="s">
        <v>7711</v>
      </c>
      <c r="G3813" s="563" t="s">
        <v>7712</v>
      </c>
      <c r="H3813" s="563" t="s">
        <v>7713</v>
      </c>
      <c r="I3813" s="563" t="s">
        <v>26690</v>
      </c>
      <c r="J3813" s="563" t="s">
        <v>109</v>
      </c>
      <c r="K3813" s="563" t="s">
        <v>24001</v>
      </c>
      <c r="L3813" s="563" t="s">
        <v>24001</v>
      </c>
      <c r="M3813" s="563" t="s">
        <v>24001</v>
      </c>
      <c r="N3813" s="563" t="s">
        <v>24001</v>
      </c>
      <c r="O3813" s="564" t="s">
        <v>24001</v>
      </c>
      <c r="P3813" s="564" t="s">
        <v>24001</v>
      </c>
      <c r="Q3813" s="564">
        <v>33148</v>
      </c>
      <c r="R3813" s="564"/>
      <c r="S3813" s="564" t="s">
        <v>32108</v>
      </c>
    </row>
    <row r="3814" spans="1:19" x14ac:dyDescent="0.35">
      <c r="A3814" s="559">
        <v>675</v>
      </c>
      <c r="B3814" s="563" t="s">
        <v>484</v>
      </c>
      <c r="C3814" s="563" t="s">
        <v>16579</v>
      </c>
      <c r="D3814" s="563" t="s">
        <v>16594</v>
      </c>
      <c r="E3814" s="563" t="s">
        <v>24001</v>
      </c>
      <c r="F3814" s="563" t="s">
        <v>16592</v>
      </c>
      <c r="G3814" s="563" t="s">
        <v>16593</v>
      </c>
      <c r="H3814" s="563" t="s">
        <v>1993</v>
      </c>
      <c r="I3814" s="563" t="s">
        <v>26690</v>
      </c>
      <c r="J3814" s="563" t="s">
        <v>109</v>
      </c>
      <c r="K3814" s="563" t="s">
        <v>24001</v>
      </c>
      <c r="L3814" s="563" t="s">
        <v>24001</v>
      </c>
      <c r="M3814" s="563" t="s">
        <v>24001</v>
      </c>
      <c r="N3814" s="563" t="s">
        <v>24001</v>
      </c>
      <c r="O3814" s="564" t="s">
        <v>24001</v>
      </c>
      <c r="P3814" s="564" t="s">
        <v>24001</v>
      </c>
      <c r="Q3814" s="564">
        <v>38566</v>
      </c>
      <c r="R3814" s="564"/>
      <c r="S3814" s="564" t="s">
        <v>32109</v>
      </c>
    </row>
    <row r="3815" spans="1:19" x14ac:dyDescent="0.35">
      <c r="A3815" s="559">
        <v>640</v>
      </c>
      <c r="B3815" s="563" t="s">
        <v>484</v>
      </c>
      <c r="C3815" s="563" t="s">
        <v>28923</v>
      </c>
      <c r="D3815" s="563" t="s">
        <v>15967</v>
      </c>
      <c r="E3815" s="563" t="s">
        <v>15963</v>
      </c>
      <c r="F3815" s="563" t="s">
        <v>15964</v>
      </c>
      <c r="G3815" s="563" t="s">
        <v>15965</v>
      </c>
      <c r="H3815" s="563" t="s">
        <v>15966</v>
      </c>
      <c r="I3815" s="563" t="s">
        <v>26690</v>
      </c>
      <c r="J3815" s="563" t="s">
        <v>109</v>
      </c>
      <c r="K3815" s="563" t="s">
        <v>24001</v>
      </c>
      <c r="L3815" s="563" t="s">
        <v>24001</v>
      </c>
      <c r="M3815" s="563" t="s">
        <v>24001</v>
      </c>
      <c r="N3815" s="563" t="s">
        <v>24001</v>
      </c>
      <c r="O3815" s="564" t="s">
        <v>24001</v>
      </c>
      <c r="P3815" s="564" t="s">
        <v>24001</v>
      </c>
      <c r="Q3815" s="564">
        <v>33148</v>
      </c>
      <c r="R3815" s="564"/>
      <c r="S3815" s="564" t="s">
        <v>32110</v>
      </c>
    </row>
    <row r="3816" spans="1:19" x14ac:dyDescent="0.35">
      <c r="A3816" s="562">
        <v>641</v>
      </c>
      <c r="B3816" s="563" t="s">
        <v>484</v>
      </c>
      <c r="C3816" s="563" t="s">
        <v>28923</v>
      </c>
      <c r="D3816" s="563" t="s">
        <v>15971</v>
      </c>
      <c r="E3816" s="563" t="s">
        <v>15968</v>
      </c>
      <c r="F3816" s="563" t="s">
        <v>15969</v>
      </c>
      <c r="G3816" s="563" t="s">
        <v>15965</v>
      </c>
      <c r="H3816" s="563" t="s">
        <v>15970</v>
      </c>
      <c r="I3816" s="563" t="s">
        <v>26690</v>
      </c>
      <c r="J3816" s="563" t="s">
        <v>109</v>
      </c>
      <c r="K3816" s="563" t="s">
        <v>24001</v>
      </c>
      <c r="L3816" s="563" t="s">
        <v>24001</v>
      </c>
      <c r="M3816" s="563" t="s">
        <v>24001</v>
      </c>
      <c r="N3816" s="563" t="s">
        <v>24001</v>
      </c>
      <c r="O3816" s="564" t="s">
        <v>24001</v>
      </c>
      <c r="P3816" s="564" t="s">
        <v>24001</v>
      </c>
      <c r="Q3816" s="564">
        <v>33148</v>
      </c>
      <c r="R3816" s="564"/>
      <c r="S3816" s="564" t="s">
        <v>32111</v>
      </c>
    </row>
    <row r="3817" spans="1:19" x14ac:dyDescent="0.35">
      <c r="A3817" s="559">
        <v>642</v>
      </c>
      <c r="B3817" s="563" t="s">
        <v>484</v>
      </c>
      <c r="C3817" s="563" t="s">
        <v>28923</v>
      </c>
      <c r="D3817" s="563" t="s">
        <v>15973</v>
      </c>
      <c r="E3817" s="563" t="s">
        <v>15963</v>
      </c>
      <c r="F3817" s="563" t="s">
        <v>15972</v>
      </c>
      <c r="G3817" s="563" t="s">
        <v>15965</v>
      </c>
      <c r="H3817" s="563" t="s">
        <v>55</v>
      </c>
      <c r="I3817" s="563" t="s">
        <v>26690</v>
      </c>
      <c r="J3817" s="563" t="s">
        <v>109</v>
      </c>
      <c r="K3817" s="563" t="s">
        <v>24001</v>
      </c>
      <c r="L3817" s="563" t="s">
        <v>24001</v>
      </c>
      <c r="M3817" s="563" t="s">
        <v>24001</v>
      </c>
      <c r="N3817" s="563" t="s">
        <v>24001</v>
      </c>
      <c r="O3817" s="564" t="s">
        <v>24001</v>
      </c>
      <c r="P3817" s="564" t="s">
        <v>24001</v>
      </c>
      <c r="Q3817" s="564">
        <v>33148</v>
      </c>
      <c r="R3817" s="564"/>
      <c r="S3817" s="564" t="s">
        <v>15973</v>
      </c>
    </row>
    <row r="3818" spans="1:19" x14ac:dyDescent="0.35">
      <c r="A3818" s="559">
        <v>3539</v>
      </c>
      <c r="B3818" s="563" t="s">
        <v>484</v>
      </c>
      <c r="C3818" s="563" t="s">
        <v>29019</v>
      </c>
      <c r="D3818" s="563" t="s">
        <v>4218</v>
      </c>
      <c r="E3818" s="563" t="s">
        <v>4215</v>
      </c>
      <c r="F3818" s="563" t="s">
        <v>4216</v>
      </c>
      <c r="G3818" s="563" t="s">
        <v>4217</v>
      </c>
      <c r="H3818" s="563" t="s">
        <v>4125</v>
      </c>
      <c r="I3818" s="563" t="s">
        <v>26690</v>
      </c>
      <c r="J3818" s="563" t="s">
        <v>109</v>
      </c>
      <c r="K3818" s="563" t="s">
        <v>24001</v>
      </c>
      <c r="L3818" s="563" t="s">
        <v>24001</v>
      </c>
      <c r="M3818" s="563" t="s">
        <v>24001</v>
      </c>
      <c r="N3818" s="563" t="s">
        <v>24001</v>
      </c>
      <c r="O3818" s="564" t="s">
        <v>24001</v>
      </c>
      <c r="P3818" s="564" t="s">
        <v>26697</v>
      </c>
      <c r="Q3818" s="564">
        <v>33148</v>
      </c>
      <c r="R3818" s="564"/>
      <c r="S3818" s="564" t="s">
        <v>32112</v>
      </c>
    </row>
    <row r="3819" spans="1:19" x14ac:dyDescent="0.35">
      <c r="A3819" s="562">
        <v>4828</v>
      </c>
      <c r="B3819" s="563" t="s">
        <v>484</v>
      </c>
      <c r="C3819" s="563" t="s">
        <v>11966</v>
      </c>
      <c r="D3819" s="563" t="s">
        <v>12642</v>
      </c>
      <c r="E3819" s="563" t="s">
        <v>12639</v>
      </c>
      <c r="F3819" s="563" t="s">
        <v>12640</v>
      </c>
      <c r="G3819" s="563" t="s">
        <v>12641</v>
      </c>
      <c r="H3819" s="563" t="s">
        <v>4025</v>
      </c>
      <c r="I3819" s="563" t="s">
        <v>26690</v>
      </c>
      <c r="J3819" s="563" t="s">
        <v>24001</v>
      </c>
      <c r="K3819" s="563" t="s">
        <v>24001</v>
      </c>
      <c r="L3819" s="563" t="s">
        <v>24001</v>
      </c>
      <c r="M3819" s="563" t="s">
        <v>24001</v>
      </c>
      <c r="N3819" s="563" t="s">
        <v>24001</v>
      </c>
      <c r="O3819" s="564" t="s">
        <v>24001</v>
      </c>
      <c r="P3819" s="564" t="s">
        <v>24001</v>
      </c>
      <c r="Q3819" s="564">
        <v>33148</v>
      </c>
      <c r="R3819" s="564"/>
      <c r="S3819" s="564" t="s">
        <v>32113</v>
      </c>
    </row>
    <row r="3820" spans="1:19" x14ac:dyDescent="0.35">
      <c r="A3820" s="559">
        <v>4829</v>
      </c>
      <c r="B3820" s="563" t="s">
        <v>484</v>
      </c>
      <c r="C3820" s="563" t="s">
        <v>11966</v>
      </c>
      <c r="D3820" s="563" t="s">
        <v>12646</v>
      </c>
      <c r="E3820" s="563" t="s">
        <v>12643</v>
      </c>
      <c r="F3820" s="563" t="s">
        <v>12644</v>
      </c>
      <c r="G3820" s="563" t="s">
        <v>12641</v>
      </c>
      <c r="H3820" s="563" t="s">
        <v>12645</v>
      </c>
      <c r="I3820" s="563" t="s">
        <v>26690</v>
      </c>
      <c r="J3820" s="563" t="s">
        <v>24001</v>
      </c>
      <c r="K3820" s="563" t="s">
        <v>24001</v>
      </c>
      <c r="L3820" s="563" t="s">
        <v>24001</v>
      </c>
      <c r="M3820" s="563" t="s">
        <v>24001</v>
      </c>
      <c r="N3820" s="563" t="s">
        <v>24001</v>
      </c>
      <c r="O3820" s="564" t="s">
        <v>24001</v>
      </c>
      <c r="P3820" s="564" t="s">
        <v>24001</v>
      </c>
      <c r="Q3820" s="564">
        <v>33148</v>
      </c>
      <c r="R3820" s="564"/>
      <c r="S3820" s="564" t="s">
        <v>32114</v>
      </c>
    </row>
    <row r="3821" spans="1:19" x14ac:dyDescent="0.35">
      <c r="A3821" s="559">
        <v>4830</v>
      </c>
      <c r="B3821" s="563" t="s">
        <v>484</v>
      </c>
      <c r="C3821" s="563" t="s">
        <v>11966</v>
      </c>
      <c r="D3821" s="563" t="s">
        <v>12650</v>
      </c>
      <c r="E3821" s="563" t="s">
        <v>12647</v>
      </c>
      <c r="F3821" s="563" t="s">
        <v>12648</v>
      </c>
      <c r="G3821" s="563" t="s">
        <v>12641</v>
      </c>
      <c r="H3821" s="563" t="s">
        <v>12649</v>
      </c>
      <c r="I3821" s="563" t="s">
        <v>26690</v>
      </c>
      <c r="J3821" s="563" t="s">
        <v>24001</v>
      </c>
      <c r="K3821" s="563" t="s">
        <v>24001</v>
      </c>
      <c r="L3821" s="563" t="s">
        <v>24001</v>
      </c>
      <c r="M3821" s="563" t="s">
        <v>24001</v>
      </c>
      <c r="N3821" s="563" t="s">
        <v>24001</v>
      </c>
      <c r="O3821" s="564" t="s">
        <v>24001</v>
      </c>
      <c r="P3821" s="564" t="s">
        <v>24001</v>
      </c>
      <c r="Q3821" s="564">
        <v>33148</v>
      </c>
      <c r="R3821" s="564">
        <v>33974</v>
      </c>
      <c r="S3821" s="564" t="s">
        <v>32115</v>
      </c>
    </row>
    <row r="3822" spans="1:19" x14ac:dyDescent="0.35">
      <c r="A3822" s="562">
        <v>4831</v>
      </c>
      <c r="B3822" s="563" t="s">
        <v>484</v>
      </c>
      <c r="C3822" s="563" t="s">
        <v>11966</v>
      </c>
      <c r="D3822" s="563" t="s">
        <v>12653</v>
      </c>
      <c r="E3822" s="563" t="s">
        <v>12651</v>
      </c>
      <c r="F3822" s="563" t="s">
        <v>12652</v>
      </c>
      <c r="G3822" s="563" t="s">
        <v>12641</v>
      </c>
      <c r="H3822" s="563" t="s">
        <v>8047</v>
      </c>
      <c r="I3822" s="563" t="s">
        <v>26690</v>
      </c>
      <c r="J3822" s="563" t="s">
        <v>24001</v>
      </c>
      <c r="K3822" s="563" t="s">
        <v>62</v>
      </c>
      <c r="L3822" s="563" t="s">
        <v>24001</v>
      </c>
      <c r="M3822" s="563" t="s">
        <v>24001</v>
      </c>
      <c r="N3822" s="563" t="s">
        <v>24001</v>
      </c>
      <c r="O3822" s="564" t="s">
        <v>24001</v>
      </c>
      <c r="P3822" s="564" t="s">
        <v>24001</v>
      </c>
      <c r="Q3822" s="564">
        <v>33148</v>
      </c>
      <c r="R3822" s="564"/>
      <c r="S3822" s="564" t="s">
        <v>32116</v>
      </c>
    </row>
    <row r="3823" spans="1:19" x14ac:dyDescent="0.35">
      <c r="A3823" s="559">
        <v>4832</v>
      </c>
      <c r="B3823" s="563" t="s">
        <v>484</v>
      </c>
      <c r="C3823" s="563" t="s">
        <v>11966</v>
      </c>
      <c r="D3823" s="563" t="s">
        <v>12657</v>
      </c>
      <c r="E3823" s="563" t="s">
        <v>12654</v>
      </c>
      <c r="F3823" s="563" t="s">
        <v>12655</v>
      </c>
      <c r="G3823" s="563" t="s">
        <v>12641</v>
      </c>
      <c r="H3823" s="563" t="s">
        <v>12656</v>
      </c>
      <c r="I3823" s="563" t="s">
        <v>26690</v>
      </c>
      <c r="J3823" s="563" t="s">
        <v>24001</v>
      </c>
      <c r="K3823" s="563" t="s">
        <v>24001</v>
      </c>
      <c r="L3823" s="563" t="s">
        <v>24001</v>
      </c>
      <c r="M3823" s="563" t="s">
        <v>24001</v>
      </c>
      <c r="N3823" s="563" t="s">
        <v>24001</v>
      </c>
      <c r="O3823" s="564" t="s">
        <v>24001</v>
      </c>
      <c r="P3823" s="564" t="s">
        <v>24001</v>
      </c>
      <c r="Q3823" s="564">
        <v>38405</v>
      </c>
      <c r="R3823" s="564">
        <v>40221.723657407398</v>
      </c>
      <c r="S3823" s="564" t="s">
        <v>32117</v>
      </c>
    </row>
    <row r="3824" spans="1:19" x14ac:dyDescent="0.35">
      <c r="A3824" s="559">
        <v>4833</v>
      </c>
      <c r="B3824" s="563" t="s">
        <v>484</v>
      </c>
      <c r="C3824" s="563" t="s">
        <v>11966</v>
      </c>
      <c r="D3824" s="563" t="s">
        <v>12660</v>
      </c>
      <c r="E3824" s="563" t="s">
        <v>24001</v>
      </c>
      <c r="F3824" s="563" t="s">
        <v>12658</v>
      </c>
      <c r="G3824" s="563" t="s">
        <v>12641</v>
      </c>
      <c r="H3824" s="563" t="s">
        <v>12659</v>
      </c>
      <c r="I3824" s="563" t="s">
        <v>26690</v>
      </c>
      <c r="J3824" s="563" t="s">
        <v>24001</v>
      </c>
      <c r="K3824" s="563" t="s">
        <v>24001</v>
      </c>
      <c r="L3824" s="563" t="s">
        <v>24001</v>
      </c>
      <c r="M3824" s="563" t="s">
        <v>24001</v>
      </c>
      <c r="N3824" s="563" t="s">
        <v>24001</v>
      </c>
      <c r="O3824" s="564" t="s">
        <v>24001</v>
      </c>
      <c r="P3824" s="564" t="s">
        <v>24001</v>
      </c>
      <c r="Q3824" s="564">
        <v>38405</v>
      </c>
      <c r="R3824" s="564"/>
      <c r="S3824" s="564" t="s">
        <v>12660</v>
      </c>
    </row>
    <row r="3825" spans="1:19" x14ac:dyDescent="0.35">
      <c r="A3825" s="562">
        <v>4834</v>
      </c>
      <c r="B3825" s="563" t="s">
        <v>484</v>
      </c>
      <c r="C3825" s="563" t="s">
        <v>11966</v>
      </c>
      <c r="D3825" s="563" t="s">
        <v>12664</v>
      </c>
      <c r="E3825" s="563" t="s">
        <v>12661</v>
      </c>
      <c r="F3825" s="563" t="s">
        <v>12662</v>
      </c>
      <c r="G3825" s="563" t="s">
        <v>12641</v>
      </c>
      <c r="H3825" s="563" t="s">
        <v>12663</v>
      </c>
      <c r="I3825" s="563" t="s">
        <v>26691</v>
      </c>
      <c r="J3825" s="563" t="s">
        <v>24001</v>
      </c>
      <c r="K3825" s="563" t="s">
        <v>24001</v>
      </c>
      <c r="L3825" s="563" t="s">
        <v>24001</v>
      </c>
      <c r="M3825" s="563" t="s">
        <v>24001</v>
      </c>
      <c r="N3825" s="563" t="s">
        <v>24001</v>
      </c>
      <c r="O3825" s="564" t="s">
        <v>24001</v>
      </c>
      <c r="P3825" s="564" t="s">
        <v>24001</v>
      </c>
      <c r="Q3825" s="564">
        <v>34078</v>
      </c>
      <c r="R3825" s="564"/>
      <c r="S3825" s="564" t="s">
        <v>32118</v>
      </c>
    </row>
    <row r="3826" spans="1:19" x14ac:dyDescent="0.35">
      <c r="A3826" s="559">
        <v>4835</v>
      </c>
      <c r="B3826" s="563" t="s">
        <v>484</v>
      </c>
      <c r="C3826" s="563" t="s">
        <v>11966</v>
      </c>
      <c r="D3826" s="563" t="s">
        <v>12667</v>
      </c>
      <c r="E3826" s="563" t="s">
        <v>12665</v>
      </c>
      <c r="F3826" s="563" t="s">
        <v>12666</v>
      </c>
      <c r="G3826" s="563" t="s">
        <v>12641</v>
      </c>
      <c r="H3826" s="563" t="s">
        <v>12663</v>
      </c>
      <c r="I3826" s="563" t="s">
        <v>27325</v>
      </c>
      <c r="J3826" s="563" t="s">
        <v>24001</v>
      </c>
      <c r="K3826" s="563" t="s">
        <v>24001</v>
      </c>
      <c r="L3826" s="563" t="s">
        <v>24001</v>
      </c>
      <c r="M3826" s="563" t="s">
        <v>24001</v>
      </c>
      <c r="N3826" s="563" t="s">
        <v>24001</v>
      </c>
      <c r="O3826" s="564" t="s">
        <v>24001</v>
      </c>
      <c r="P3826" s="564" t="s">
        <v>24001</v>
      </c>
      <c r="Q3826" s="564">
        <v>34078</v>
      </c>
      <c r="R3826" s="564"/>
      <c r="S3826" s="564" t="s">
        <v>32119</v>
      </c>
    </row>
    <row r="3827" spans="1:19" x14ac:dyDescent="0.35">
      <c r="A3827" s="559">
        <v>4836</v>
      </c>
      <c r="B3827" s="563" t="s">
        <v>484</v>
      </c>
      <c r="C3827" s="563" t="s">
        <v>11966</v>
      </c>
      <c r="D3827" s="563" t="s">
        <v>12669</v>
      </c>
      <c r="E3827" s="563" t="s">
        <v>12661</v>
      </c>
      <c r="F3827" s="563" t="s">
        <v>12668</v>
      </c>
      <c r="G3827" s="563" t="s">
        <v>12641</v>
      </c>
      <c r="H3827" s="563" t="s">
        <v>12663</v>
      </c>
      <c r="I3827" s="563" t="s">
        <v>27326</v>
      </c>
      <c r="J3827" s="563" t="s">
        <v>24001</v>
      </c>
      <c r="K3827" s="563" t="s">
        <v>24001</v>
      </c>
      <c r="L3827" s="563" t="s">
        <v>24001</v>
      </c>
      <c r="M3827" s="563" t="s">
        <v>24001</v>
      </c>
      <c r="N3827" s="563" t="s">
        <v>24001</v>
      </c>
      <c r="O3827" s="564" t="s">
        <v>24001</v>
      </c>
      <c r="P3827" s="564" t="s">
        <v>24001</v>
      </c>
      <c r="Q3827" s="564">
        <v>34078</v>
      </c>
      <c r="R3827" s="564"/>
      <c r="S3827" s="564" t="s">
        <v>32120</v>
      </c>
    </row>
    <row r="3828" spans="1:19" x14ac:dyDescent="0.35">
      <c r="A3828" s="562">
        <v>4837</v>
      </c>
      <c r="B3828" s="563" t="s">
        <v>484</v>
      </c>
      <c r="C3828" s="563" t="s">
        <v>11966</v>
      </c>
      <c r="D3828" s="563" t="s">
        <v>12671</v>
      </c>
      <c r="E3828" s="563" t="s">
        <v>24001</v>
      </c>
      <c r="F3828" s="563" t="s">
        <v>12670</v>
      </c>
      <c r="G3828" s="563" t="s">
        <v>12641</v>
      </c>
      <c r="H3828" s="563" t="s">
        <v>55</v>
      </c>
      <c r="I3828" s="563" t="s">
        <v>26690</v>
      </c>
      <c r="J3828" s="563" t="s">
        <v>24001</v>
      </c>
      <c r="K3828" s="563" t="s">
        <v>24001</v>
      </c>
      <c r="L3828" s="563" t="s">
        <v>24001</v>
      </c>
      <c r="M3828" s="563" t="s">
        <v>24001</v>
      </c>
      <c r="N3828" s="563" t="s">
        <v>24001</v>
      </c>
      <c r="O3828" s="564" t="s">
        <v>24001</v>
      </c>
      <c r="P3828" s="564" t="s">
        <v>24001</v>
      </c>
      <c r="Q3828" s="564">
        <v>33148</v>
      </c>
      <c r="R3828" s="564"/>
      <c r="S3828" s="564" t="s">
        <v>12671</v>
      </c>
    </row>
    <row r="3829" spans="1:19" x14ac:dyDescent="0.35">
      <c r="A3829" s="559">
        <v>4838</v>
      </c>
      <c r="B3829" s="563" t="s">
        <v>484</v>
      </c>
      <c r="C3829" s="563" t="s">
        <v>11966</v>
      </c>
      <c r="D3829" s="563" t="s">
        <v>12674</v>
      </c>
      <c r="E3829" s="563" t="s">
        <v>12654</v>
      </c>
      <c r="F3829" s="563" t="s">
        <v>12672</v>
      </c>
      <c r="G3829" s="563" t="s">
        <v>12641</v>
      </c>
      <c r="H3829" s="563" t="s">
        <v>12673</v>
      </c>
      <c r="I3829" s="563" t="s">
        <v>26690</v>
      </c>
      <c r="J3829" s="563" t="s">
        <v>24001</v>
      </c>
      <c r="K3829" s="563" t="s">
        <v>24001</v>
      </c>
      <c r="L3829" s="563" t="s">
        <v>24001</v>
      </c>
      <c r="M3829" s="563" t="s">
        <v>24001</v>
      </c>
      <c r="N3829" s="563" t="s">
        <v>24001</v>
      </c>
      <c r="O3829" s="564" t="s">
        <v>24001</v>
      </c>
      <c r="P3829" s="564" t="s">
        <v>24001</v>
      </c>
      <c r="Q3829" s="564">
        <v>38405</v>
      </c>
      <c r="R3829" s="564"/>
      <c r="S3829" s="564" t="s">
        <v>32121</v>
      </c>
    </row>
    <row r="3830" spans="1:19" x14ac:dyDescent="0.35">
      <c r="A3830" s="559">
        <v>4491</v>
      </c>
      <c r="B3830" s="563" t="s">
        <v>484</v>
      </c>
      <c r="C3830" s="563" t="s">
        <v>11038</v>
      </c>
      <c r="D3830" s="563" t="s">
        <v>27223</v>
      </c>
      <c r="E3830" s="563" t="s">
        <v>27224</v>
      </c>
      <c r="F3830" s="563" t="s">
        <v>27225</v>
      </c>
      <c r="G3830" s="563" t="s">
        <v>11175</v>
      </c>
      <c r="H3830" s="563" t="s">
        <v>1945</v>
      </c>
      <c r="I3830" s="563" t="s">
        <v>26690</v>
      </c>
      <c r="J3830" s="563" t="s">
        <v>109</v>
      </c>
      <c r="K3830" s="563" t="s">
        <v>24001</v>
      </c>
      <c r="L3830" s="563" t="s">
        <v>24001</v>
      </c>
      <c r="M3830" s="563" t="s">
        <v>24001</v>
      </c>
      <c r="N3830" s="563" t="s">
        <v>24001</v>
      </c>
      <c r="O3830" s="564" t="s">
        <v>24001</v>
      </c>
      <c r="P3830" s="564" t="s">
        <v>24001</v>
      </c>
      <c r="Q3830" s="564">
        <v>44397</v>
      </c>
      <c r="R3830" s="564"/>
      <c r="S3830" s="564" t="s">
        <v>32122</v>
      </c>
    </row>
    <row r="3831" spans="1:19" x14ac:dyDescent="0.35">
      <c r="A3831" s="562">
        <v>4492</v>
      </c>
      <c r="B3831" s="563" t="s">
        <v>484</v>
      </c>
      <c r="C3831" s="563" t="s">
        <v>11038</v>
      </c>
      <c r="D3831" s="563" t="s">
        <v>27226</v>
      </c>
      <c r="E3831" s="563" t="s">
        <v>11173</v>
      </c>
      <c r="F3831" s="563" t="s">
        <v>11174</v>
      </c>
      <c r="G3831" s="563" t="s">
        <v>11175</v>
      </c>
      <c r="H3831" s="563" t="s">
        <v>300</v>
      </c>
      <c r="I3831" s="563" t="s">
        <v>26751</v>
      </c>
      <c r="J3831" s="563" t="s">
        <v>24001</v>
      </c>
      <c r="K3831" s="563" t="s">
        <v>24001</v>
      </c>
      <c r="L3831" s="563" t="s">
        <v>24001</v>
      </c>
      <c r="M3831" s="563" t="s">
        <v>24001</v>
      </c>
      <c r="N3831" s="563" t="s">
        <v>24001</v>
      </c>
      <c r="O3831" s="564" t="s">
        <v>24001</v>
      </c>
      <c r="P3831" s="564" t="s">
        <v>24001</v>
      </c>
      <c r="Q3831" s="564">
        <v>33148</v>
      </c>
      <c r="R3831" s="564">
        <v>44397.379699074103</v>
      </c>
      <c r="S3831" s="564" t="s">
        <v>32123</v>
      </c>
    </row>
    <row r="3832" spans="1:19" x14ac:dyDescent="0.35">
      <c r="A3832" s="559">
        <v>4493</v>
      </c>
      <c r="B3832" s="563" t="s">
        <v>484</v>
      </c>
      <c r="C3832" s="563" t="s">
        <v>11038</v>
      </c>
      <c r="D3832" s="563" t="s">
        <v>11179</v>
      </c>
      <c r="E3832" s="563" t="s">
        <v>11176</v>
      </c>
      <c r="F3832" s="563" t="s">
        <v>11177</v>
      </c>
      <c r="G3832" s="563" t="s">
        <v>11175</v>
      </c>
      <c r="H3832" s="563" t="s">
        <v>11178</v>
      </c>
      <c r="I3832" s="563" t="s">
        <v>26690</v>
      </c>
      <c r="J3832" s="563" t="s">
        <v>24001</v>
      </c>
      <c r="K3832" s="563" t="s">
        <v>24001</v>
      </c>
      <c r="L3832" s="563" t="s">
        <v>24001</v>
      </c>
      <c r="M3832" s="563" t="s">
        <v>24001</v>
      </c>
      <c r="N3832" s="563" t="s">
        <v>24001</v>
      </c>
      <c r="O3832" s="564" t="s">
        <v>24001</v>
      </c>
      <c r="P3832" s="564" t="s">
        <v>24001</v>
      </c>
      <c r="Q3832" s="564">
        <v>34285</v>
      </c>
      <c r="R3832" s="564"/>
      <c r="S3832" s="564" t="s">
        <v>11179</v>
      </c>
    </row>
    <row r="3833" spans="1:19" x14ac:dyDescent="0.35">
      <c r="A3833" s="559">
        <v>4494</v>
      </c>
      <c r="B3833" s="563" t="s">
        <v>484</v>
      </c>
      <c r="C3833" s="563" t="s">
        <v>11038</v>
      </c>
      <c r="D3833" s="563" t="s">
        <v>27227</v>
      </c>
      <c r="E3833" s="563" t="s">
        <v>27228</v>
      </c>
      <c r="F3833" s="563" t="s">
        <v>11180</v>
      </c>
      <c r="G3833" s="563" t="s">
        <v>11175</v>
      </c>
      <c r="H3833" s="563" t="s">
        <v>5679</v>
      </c>
      <c r="I3833" s="563" t="s">
        <v>26690</v>
      </c>
      <c r="J3833" s="563" t="s">
        <v>109</v>
      </c>
      <c r="K3833" s="563" t="s">
        <v>24001</v>
      </c>
      <c r="L3833" s="563" t="s">
        <v>24001</v>
      </c>
      <c r="M3833" s="563" t="s">
        <v>24001</v>
      </c>
      <c r="N3833" s="563" t="s">
        <v>24001</v>
      </c>
      <c r="O3833" s="564" t="s">
        <v>24001</v>
      </c>
      <c r="P3833" s="564" t="s">
        <v>24001</v>
      </c>
      <c r="Q3833" s="564">
        <v>33148</v>
      </c>
      <c r="R3833" s="564">
        <v>44438.601504629602</v>
      </c>
      <c r="S3833" s="564" t="s">
        <v>32124</v>
      </c>
    </row>
    <row r="3834" spans="1:19" x14ac:dyDescent="0.35">
      <c r="A3834" s="562">
        <v>4495</v>
      </c>
      <c r="B3834" s="563" t="s">
        <v>484</v>
      </c>
      <c r="C3834" s="563" t="s">
        <v>11038</v>
      </c>
      <c r="D3834" s="563" t="s">
        <v>11182</v>
      </c>
      <c r="E3834" s="563" t="s">
        <v>11176</v>
      </c>
      <c r="F3834" s="563" t="s">
        <v>11181</v>
      </c>
      <c r="G3834" s="563" t="s">
        <v>11175</v>
      </c>
      <c r="H3834" s="563" t="s">
        <v>55</v>
      </c>
      <c r="I3834" s="563" t="s">
        <v>26690</v>
      </c>
      <c r="J3834" s="563" t="s">
        <v>24001</v>
      </c>
      <c r="K3834" s="563" t="s">
        <v>24001</v>
      </c>
      <c r="L3834" s="563" t="s">
        <v>24001</v>
      </c>
      <c r="M3834" s="563" t="s">
        <v>24001</v>
      </c>
      <c r="N3834" s="563" t="s">
        <v>24001</v>
      </c>
      <c r="O3834" s="564" t="s">
        <v>24001</v>
      </c>
      <c r="P3834" s="564" t="s">
        <v>24001</v>
      </c>
      <c r="Q3834" s="564">
        <v>33148</v>
      </c>
      <c r="R3834" s="564"/>
      <c r="S3834" s="564" t="s">
        <v>11182</v>
      </c>
    </row>
    <row r="3835" spans="1:19" x14ac:dyDescent="0.35">
      <c r="A3835" s="559">
        <v>4496</v>
      </c>
      <c r="B3835" s="563" t="s">
        <v>484</v>
      </c>
      <c r="C3835" s="563" t="s">
        <v>11038</v>
      </c>
      <c r="D3835" s="563" t="s">
        <v>11186</v>
      </c>
      <c r="E3835" s="563" t="s">
        <v>11183</v>
      </c>
      <c r="F3835" s="563" t="s">
        <v>11184</v>
      </c>
      <c r="G3835" s="563" t="s">
        <v>11175</v>
      </c>
      <c r="H3835" s="563" t="s">
        <v>11185</v>
      </c>
      <c r="I3835" s="563" t="s">
        <v>26690</v>
      </c>
      <c r="J3835" s="563" t="s">
        <v>109</v>
      </c>
      <c r="K3835" s="563" t="s">
        <v>24001</v>
      </c>
      <c r="L3835" s="563" t="s">
        <v>24001</v>
      </c>
      <c r="M3835" s="563" t="s">
        <v>24001</v>
      </c>
      <c r="N3835" s="563" t="s">
        <v>24001</v>
      </c>
      <c r="O3835" s="564" t="s">
        <v>24001</v>
      </c>
      <c r="P3835" s="564" t="s">
        <v>24001</v>
      </c>
      <c r="Q3835" s="564">
        <v>33148</v>
      </c>
      <c r="R3835" s="564"/>
      <c r="S3835" s="564" t="s">
        <v>32125</v>
      </c>
    </row>
    <row r="3836" spans="1:19" x14ac:dyDescent="0.35">
      <c r="A3836" s="559">
        <v>1507</v>
      </c>
      <c r="B3836" s="563" t="s">
        <v>484</v>
      </c>
      <c r="C3836" s="563" t="s">
        <v>3331</v>
      </c>
      <c r="D3836" s="563" t="s">
        <v>3372</v>
      </c>
      <c r="E3836" s="563" t="s">
        <v>3369</v>
      </c>
      <c r="F3836" s="563" t="s">
        <v>3370</v>
      </c>
      <c r="G3836" s="563" t="s">
        <v>3371</v>
      </c>
      <c r="H3836" s="563" t="s">
        <v>300</v>
      </c>
      <c r="I3836" s="563" t="s">
        <v>26690</v>
      </c>
      <c r="J3836" s="563" t="s">
        <v>24001</v>
      </c>
      <c r="K3836" s="563" t="s">
        <v>24001</v>
      </c>
      <c r="L3836" s="563" t="s">
        <v>24001</v>
      </c>
      <c r="M3836" s="563" t="s">
        <v>24001</v>
      </c>
      <c r="N3836" s="563" t="s">
        <v>24001</v>
      </c>
      <c r="O3836" s="564" t="s">
        <v>24001</v>
      </c>
      <c r="P3836" s="564" t="s">
        <v>24001</v>
      </c>
      <c r="Q3836" s="564">
        <v>33148</v>
      </c>
      <c r="R3836" s="564">
        <v>41382.648217592599</v>
      </c>
      <c r="S3836" s="564" t="s">
        <v>32126</v>
      </c>
    </row>
    <row r="3837" spans="1:19" x14ac:dyDescent="0.35">
      <c r="A3837" s="562">
        <v>5560</v>
      </c>
      <c r="B3837" s="563" t="s">
        <v>484</v>
      </c>
      <c r="C3837" s="563" t="s">
        <v>28883</v>
      </c>
      <c r="D3837" s="563" t="s">
        <v>14550</v>
      </c>
      <c r="E3837" s="563" t="s">
        <v>14546</v>
      </c>
      <c r="F3837" s="563" t="s">
        <v>14547</v>
      </c>
      <c r="G3837" s="563" t="s">
        <v>14548</v>
      </c>
      <c r="H3837" s="563" t="s">
        <v>14549</v>
      </c>
      <c r="I3837" s="563" t="s">
        <v>26690</v>
      </c>
      <c r="J3837" s="563" t="s">
        <v>24001</v>
      </c>
      <c r="K3837" s="563" t="s">
        <v>24001</v>
      </c>
      <c r="L3837" s="563" t="s">
        <v>24001</v>
      </c>
      <c r="M3837" s="563" t="s">
        <v>24001</v>
      </c>
      <c r="N3837" s="563" t="s">
        <v>24001</v>
      </c>
      <c r="O3837" s="564" t="s">
        <v>24001</v>
      </c>
      <c r="P3837" s="564" t="s">
        <v>24001</v>
      </c>
      <c r="Q3837" s="564">
        <v>33148</v>
      </c>
      <c r="R3837" s="564"/>
      <c r="S3837" s="564" t="s">
        <v>32127</v>
      </c>
    </row>
    <row r="3838" spans="1:19" x14ac:dyDescent="0.35">
      <c r="A3838" s="559">
        <v>5561</v>
      </c>
      <c r="B3838" s="563" t="s">
        <v>484</v>
      </c>
      <c r="C3838" s="563" t="s">
        <v>28883</v>
      </c>
      <c r="D3838" s="563" t="s">
        <v>14554</v>
      </c>
      <c r="E3838" s="563" t="s">
        <v>14551</v>
      </c>
      <c r="F3838" s="563" t="s">
        <v>14552</v>
      </c>
      <c r="G3838" s="563" t="s">
        <v>14548</v>
      </c>
      <c r="H3838" s="563" t="s">
        <v>14553</v>
      </c>
      <c r="I3838" s="563" t="s">
        <v>26690</v>
      </c>
      <c r="J3838" s="563" t="s">
        <v>24001</v>
      </c>
      <c r="K3838" s="563" t="s">
        <v>24001</v>
      </c>
      <c r="L3838" s="563" t="s">
        <v>24001</v>
      </c>
      <c r="M3838" s="563" t="s">
        <v>24001</v>
      </c>
      <c r="N3838" s="563" t="s">
        <v>24001</v>
      </c>
      <c r="O3838" s="564" t="s">
        <v>24001</v>
      </c>
      <c r="P3838" s="564" t="s">
        <v>24001</v>
      </c>
      <c r="Q3838" s="564">
        <v>33148</v>
      </c>
      <c r="R3838" s="564">
        <v>40591.502766203703</v>
      </c>
      <c r="S3838" s="564" t="s">
        <v>32128</v>
      </c>
    </row>
    <row r="3839" spans="1:19" x14ac:dyDescent="0.35">
      <c r="A3839" s="559">
        <v>5562</v>
      </c>
      <c r="B3839" s="563" t="s">
        <v>484</v>
      </c>
      <c r="C3839" s="563" t="s">
        <v>28883</v>
      </c>
      <c r="D3839" s="563" t="s">
        <v>14558</v>
      </c>
      <c r="E3839" s="563" t="s">
        <v>14555</v>
      </c>
      <c r="F3839" s="563" t="s">
        <v>14556</v>
      </c>
      <c r="G3839" s="563" t="s">
        <v>14548</v>
      </c>
      <c r="H3839" s="563" t="s">
        <v>14557</v>
      </c>
      <c r="I3839" s="563" t="s">
        <v>26690</v>
      </c>
      <c r="J3839" s="563" t="s">
        <v>24001</v>
      </c>
      <c r="K3839" s="563" t="s">
        <v>24001</v>
      </c>
      <c r="L3839" s="563" t="s">
        <v>24001</v>
      </c>
      <c r="M3839" s="563" t="s">
        <v>24001</v>
      </c>
      <c r="N3839" s="563" t="s">
        <v>24001</v>
      </c>
      <c r="O3839" s="564" t="s">
        <v>24001</v>
      </c>
      <c r="P3839" s="564" t="s">
        <v>24001</v>
      </c>
      <c r="Q3839" s="564">
        <v>38700</v>
      </c>
      <c r="R3839" s="564"/>
      <c r="S3839" s="564" t="s">
        <v>32129</v>
      </c>
    </row>
    <row r="3840" spans="1:19" x14ac:dyDescent="0.35">
      <c r="A3840" s="562">
        <v>5563</v>
      </c>
      <c r="B3840" s="563" t="s">
        <v>484</v>
      </c>
      <c r="C3840" s="563" t="s">
        <v>28883</v>
      </c>
      <c r="D3840" s="563" t="s">
        <v>14560</v>
      </c>
      <c r="E3840" s="563" t="s">
        <v>24001</v>
      </c>
      <c r="F3840" s="563" t="s">
        <v>14559</v>
      </c>
      <c r="G3840" s="563" t="s">
        <v>14548</v>
      </c>
      <c r="H3840" s="563" t="s">
        <v>55</v>
      </c>
      <c r="I3840" s="563" t="s">
        <v>26690</v>
      </c>
      <c r="J3840" s="563" t="s">
        <v>24001</v>
      </c>
      <c r="K3840" s="563" t="s">
        <v>24001</v>
      </c>
      <c r="L3840" s="563" t="s">
        <v>24001</v>
      </c>
      <c r="M3840" s="563" t="s">
        <v>24001</v>
      </c>
      <c r="N3840" s="563" t="s">
        <v>24001</v>
      </c>
      <c r="O3840" s="564" t="s">
        <v>24001</v>
      </c>
      <c r="P3840" s="564" t="s">
        <v>24001</v>
      </c>
      <c r="Q3840" s="564">
        <v>33148</v>
      </c>
      <c r="R3840" s="564"/>
      <c r="S3840" s="564" t="s">
        <v>14560</v>
      </c>
    </row>
    <row r="3841" spans="1:19" x14ac:dyDescent="0.35">
      <c r="A3841" s="559">
        <v>5564</v>
      </c>
      <c r="B3841" s="563" t="s">
        <v>484</v>
      </c>
      <c r="C3841" s="563" t="s">
        <v>28883</v>
      </c>
      <c r="D3841" s="563" t="s">
        <v>14562</v>
      </c>
      <c r="E3841" s="563" t="s">
        <v>14555</v>
      </c>
      <c r="F3841" s="563" t="s">
        <v>14561</v>
      </c>
      <c r="G3841" s="563" t="s">
        <v>14548</v>
      </c>
      <c r="H3841" s="563" t="s">
        <v>14419</v>
      </c>
      <c r="I3841" s="563" t="s">
        <v>26690</v>
      </c>
      <c r="J3841" s="563" t="s">
        <v>24001</v>
      </c>
      <c r="K3841" s="563" t="s">
        <v>24001</v>
      </c>
      <c r="L3841" s="563" t="s">
        <v>24001</v>
      </c>
      <c r="M3841" s="563" t="s">
        <v>24001</v>
      </c>
      <c r="N3841" s="563" t="s">
        <v>24001</v>
      </c>
      <c r="O3841" s="564" t="s">
        <v>24001</v>
      </c>
      <c r="P3841" s="564" t="s">
        <v>24001</v>
      </c>
      <c r="Q3841" s="564">
        <v>38700</v>
      </c>
      <c r="R3841" s="564"/>
      <c r="S3841" s="564" t="s">
        <v>32130</v>
      </c>
    </row>
    <row r="3842" spans="1:19" x14ac:dyDescent="0.35">
      <c r="A3842" s="559">
        <v>1742</v>
      </c>
      <c r="B3842" s="563" t="s">
        <v>484</v>
      </c>
      <c r="C3842" s="563" t="s">
        <v>9725</v>
      </c>
      <c r="D3842" s="563" t="s">
        <v>9849</v>
      </c>
      <c r="E3842" s="563" t="s">
        <v>9845</v>
      </c>
      <c r="F3842" s="563" t="s">
        <v>9846</v>
      </c>
      <c r="G3842" s="563" t="s">
        <v>9847</v>
      </c>
      <c r="H3842" s="563" t="s">
        <v>9848</v>
      </c>
      <c r="I3842" s="563" t="s">
        <v>26690</v>
      </c>
      <c r="J3842" s="563" t="s">
        <v>24001</v>
      </c>
      <c r="K3842" s="563" t="s">
        <v>62</v>
      </c>
      <c r="L3842" s="563" t="s">
        <v>24001</v>
      </c>
      <c r="M3842" s="563" t="s">
        <v>24001</v>
      </c>
      <c r="N3842" s="563" t="s">
        <v>24001</v>
      </c>
      <c r="O3842" s="564" t="s">
        <v>24001</v>
      </c>
      <c r="P3842" s="564" t="s">
        <v>24001</v>
      </c>
      <c r="Q3842" s="564">
        <v>33148</v>
      </c>
      <c r="R3842" s="564"/>
      <c r="S3842" s="564" t="s">
        <v>32131</v>
      </c>
    </row>
    <row r="3843" spans="1:19" x14ac:dyDescent="0.35">
      <c r="A3843" s="562">
        <v>1743</v>
      </c>
      <c r="B3843" s="563" t="s">
        <v>484</v>
      </c>
      <c r="C3843" s="563" t="s">
        <v>9725</v>
      </c>
      <c r="D3843" s="563" t="s">
        <v>9852</v>
      </c>
      <c r="E3843" s="563" t="s">
        <v>32132</v>
      </c>
      <c r="F3843" s="563" t="s">
        <v>9850</v>
      </c>
      <c r="G3843" s="563" t="s">
        <v>9847</v>
      </c>
      <c r="H3843" s="563" t="s">
        <v>9851</v>
      </c>
      <c r="I3843" s="563" t="s">
        <v>26690</v>
      </c>
      <c r="J3843" s="563" t="s">
        <v>109</v>
      </c>
      <c r="K3843" s="563" t="s">
        <v>24001</v>
      </c>
      <c r="L3843" s="563" t="s">
        <v>24001</v>
      </c>
      <c r="M3843" s="563" t="s">
        <v>24001</v>
      </c>
      <c r="N3843" s="563" t="s">
        <v>24001</v>
      </c>
      <c r="O3843" s="564" t="s">
        <v>24001</v>
      </c>
      <c r="P3843" s="564" t="s">
        <v>26697</v>
      </c>
      <c r="Q3843" s="564">
        <v>38432</v>
      </c>
      <c r="R3843" s="564"/>
      <c r="S3843" s="564" t="s">
        <v>32133</v>
      </c>
    </row>
    <row r="3844" spans="1:19" x14ac:dyDescent="0.35">
      <c r="A3844" s="559">
        <v>1744</v>
      </c>
      <c r="B3844" s="563" t="s">
        <v>484</v>
      </c>
      <c r="C3844" s="563" t="s">
        <v>9725</v>
      </c>
      <c r="D3844" s="563" t="s">
        <v>9856</v>
      </c>
      <c r="E3844" s="563" t="s">
        <v>9853</v>
      </c>
      <c r="F3844" s="563" t="s">
        <v>9854</v>
      </c>
      <c r="G3844" s="563" t="s">
        <v>9847</v>
      </c>
      <c r="H3844" s="563" t="s">
        <v>9855</v>
      </c>
      <c r="I3844" s="563" t="s">
        <v>26690</v>
      </c>
      <c r="J3844" s="563" t="s">
        <v>24001</v>
      </c>
      <c r="K3844" s="563" t="s">
        <v>24001</v>
      </c>
      <c r="L3844" s="563" t="s">
        <v>24001</v>
      </c>
      <c r="M3844" s="563" t="s">
        <v>24001</v>
      </c>
      <c r="N3844" s="563" t="s">
        <v>24001</v>
      </c>
      <c r="O3844" s="564" t="s">
        <v>24001</v>
      </c>
      <c r="P3844" s="564" t="s">
        <v>24001</v>
      </c>
      <c r="Q3844" s="564">
        <v>33148</v>
      </c>
      <c r="R3844" s="564"/>
      <c r="S3844" s="564" t="s">
        <v>32134</v>
      </c>
    </row>
    <row r="3845" spans="1:19" x14ac:dyDescent="0.35">
      <c r="A3845" s="559">
        <v>1745</v>
      </c>
      <c r="B3845" s="563" t="s">
        <v>484</v>
      </c>
      <c r="C3845" s="563" t="s">
        <v>9725</v>
      </c>
      <c r="D3845" s="563" t="s">
        <v>9860</v>
      </c>
      <c r="E3845" s="563" t="s">
        <v>9857</v>
      </c>
      <c r="F3845" s="563" t="s">
        <v>9858</v>
      </c>
      <c r="G3845" s="563" t="s">
        <v>9847</v>
      </c>
      <c r="H3845" s="563" t="s">
        <v>9859</v>
      </c>
      <c r="I3845" s="563" t="s">
        <v>26690</v>
      </c>
      <c r="J3845" s="563" t="s">
        <v>24001</v>
      </c>
      <c r="K3845" s="563" t="s">
        <v>154</v>
      </c>
      <c r="L3845" s="563" t="s">
        <v>27591</v>
      </c>
      <c r="M3845" s="563" t="s">
        <v>24001</v>
      </c>
      <c r="N3845" s="563" t="s">
        <v>24001</v>
      </c>
      <c r="O3845" s="564" t="s">
        <v>24001</v>
      </c>
      <c r="P3845" s="564" t="s">
        <v>24001</v>
      </c>
      <c r="Q3845" s="564">
        <v>33148</v>
      </c>
      <c r="R3845" s="564"/>
      <c r="S3845" s="564" t="s">
        <v>32135</v>
      </c>
    </row>
    <row r="3846" spans="1:19" x14ac:dyDescent="0.35">
      <c r="A3846" s="562">
        <v>1746</v>
      </c>
      <c r="B3846" s="563" t="s">
        <v>484</v>
      </c>
      <c r="C3846" s="563" t="s">
        <v>9725</v>
      </c>
      <c r="D3846" s="563" t="s">
        <v>9863</v>
      </c>
      <c r="E3846" s="563" t="s">
        <v>9861</v>
      </c>
      <c r="F3846" s="563" t="s">
        <v>9862</v>
      </c>
      <c r="G3846" s="563" t="s">
        <v>9847</v>
      </c>
      <c r="H3846" s="563" t="s">
        <v>1048</v>
      </c>
      <c r="I3846" s="563" t="s">
        <v>26690</v>
      </c>
      <c r="J3846" s="563" t="s">
        <v>24001</v>
      </c>
      <c r="K3846" s="563" t="s">
        <v>50</v>
      </c>
      <c r="L3846" s="563" t="s">
        <v>24001</v>
      </c>
      <c r="M3846" s="563" t="s">
        <v>24001</v>
      </c>
      <c r="N3846" s="563" t="s">
        <v>24001</v>
      </c>
      <c r="O3846" s="564" t="s">
        <v>24001</v>
      </c>
      <c r="P3846" s="564" t="s">
        <v>24001</v>
      </c>
      <c r="Q3846" s="564">
        <v>33148</v>
      </c>
      <c r="R3846" s="564"/>
      <c r="S3846" s="564" t="s">
        <v>32136</v>
      </c>
    </row>
    <row r="3847" spans="1:19" x14ac:dyDescent="0.35">
      <c r="A3847" s="559">
        <v>1747</v>
      </c>
      <c r="B3847" s="563" t="s">
        <v>484</v>
      </c>
      <c r="C3847" s="563" t="s">
        <v>9725</v>
      </c>
      <c r="D3847" s="563" t="s">
        <v>9867</v>
      </c>
      <c r="E3847" s="563" t="s">
        <v>9864</v>
      </c>
      <c r="F3847" s="563" t="s">
        <v>9865</v>
      </c>
      <c r="G3847" s="563" t="s">
        <v>9847</v>
      </c>
      <c r="H3847" s="563" t="s">
        <v>9866</v>
      </c>
      <c r="I3847" s="563" t="s">
        <v>26690</v>
      </c>
      <c r="J3847" s="563" t="s">
        <v>24001</v>
      </c>
      <c r="K3847" s="563" t="s">
        <v>62</v>
      </c>
      <c r="L3847" s="563" t="s">
        <v>24001</v>
      </c>
      <c r="M3847" s="563" t="s">
        <v>24001</v>
      </c>
      <c r="N3847" s="563" t="s">
        <v>24001</v>
      </c>
      <c r="O3847" s="564" t="s">
        <v>24001</v>
      </c>
      <c r="P3847" s="564" t="s">
        <v>24001</v>
      </c>
      <c r="Q3847" s="564">
        <v>33148</v>
      </c>
      <c r="R3847" s="564"/>
      <c r="S3847" s="564" t="s">
        <v>32137</v>
      </c>
    </row>
    <row r="3848" spans="1:19" x14ac:dyDescent="0.35">
      <c r="A3848" s="559">
        <v>1748</v>
      </c>
      <c r="B3848" s="563" t="s">
        <v>484</v>
      </c>
      <c r="C3848" s="563" t="s">
        <v>9725</v>
      </c>
      <c r="D3848" s="563" t="s">
        <v>9870</v>
      </c>
      <c r="E3848" s="563" t="s">
        <v>9868</v>
      </c>
      <c r="F3848" s="563" t="s">
        <v>9869</v>
      </c>
      <c r="G3848" s="563" t="s">
        <v>9847</v>
      </c>
      <c r="H3848" s="563" t="s">
        <v>95</v>
      </c>
      <c r="I3848" s="563" t="s">
        <v>26690</v>
      </c>
      <c r="J3848" s="563" t="s">
        <v>24001</v>
      </c>
      <c r="K3848" s="563" t="s">
        <v>24001</v>
      </c>
      <c r="L3848" s="563" t="s">
        <v>24001</v>
      </c>
      <c r="M3848" s="563" t="s">
        <v>24001</v>
      </c>
      <c r="N3848" s="563" t="s">
        <v>24001</v>
      </c>
      <c r="O3848" s="564" t="s">
        <v>24001</v>
      </c>
      <c r="P3848" s="564" t="s">
        <v>24001</v>
      </c>
      <c r="Q3848" s="564">
        <v>33148</v>
      </c>
      <c r="R3848" s="564"/>
      <c r="S3848" s="564" t="s">
        <v>32138</v>
      </c>
    </row>
    <row r="3849" spans="1:19" x14ac:dyDescent="0.35">
      <c r="A3849" s="562">
        <v>1749</v>
      </c>
      <c r="B3849" s="563" t="s">
        <v>484</v>
      </c>
      <c r="C3849" s="563" t="s">
        <v>9725</v>
      </c>
      <c r="D3849" s="563" t="s">
        <v>9873</v>
      </c>
      <c r="E3849" s="563" t="s">
        <v>9871</v>
      </c>
      <c r="F3849" s="563" t="s">
        <v>9872</v>
      </c>
      <c r="G3849" s="563" t="s">
        <v>9847</v>
      </c>
      <c r="H3849" s="563" t="s">
        <v>4122</v>
      </c>
      <c r="I3849" s="563" t="s">
        <v>26690</v>
      </c>
      <c r="J3849" s="563" t="s">
        <v>24001</v>
      </c>
      <c r="K3849" s="563" t="s">
        <v>62</v>
      </c>
      <c r="L3849" s="563" t="s">
        <v>24001</v>
      </c>
      <c r="M3849" s="563" t="s">
        <v>24001</v>
      </c>
      <c r="N3849" s="563" t="s">
        <v>24001</v>
      </c>
      <c r="O3849" s="564" t="s">
        <v>24001</v>
      </c>
      <c r="P3849" s="564" t="s">
        <v>24001</v>
      </c>
      <c r="Q3849" s="564">
        <v>33148</v>
      </c>
      <c r="R3849" s="564"/>
      <c r="S3849" s="564" t="s">
        <v>32139</v>
      </c>
    </row>
    <row r="3850" spans="1:19" x14ac:dyDescent="0.35">
      <c r="A3850" s="559">
        <v>1750</v>
      </c>
      <c r="B3850" s="563" t="s">
        <v>484</v>
      </c>
      <c r="C3850" s="563" t="s">
        <v>9725</v>
      </c>
      <c r="D3850" s="563" t="s">
        <v>9877</v>
      </c>
      <c r="E3850" s="563" t="s">
        <v>9874</v>
      </c>
      <c r="F3850" s="563" t="s">
        <v>9875</v>
      </c>
      <c r="G3850" s="563" t="s">
        <v>9847</v>
      </c>
      <c r="H3850" s="563" t="s">
        <v>9876</v>
      </c>
      <c r="I3850" s="563" t="s">
        <v>26690</v>
      </c>
      <c r="J3850" s="563" t="s">
        <v>24001</v>
      </c>
      <c r="K3850" s="563" t="s">
        <v>24001</v>
      </c>
      <c r="L3850" s="563" t="s">
        <v>24001</v>
      </c>
      <c r="M3850" s="563" t="s">
        <v>24001</v>
      </c>
      <c r="N3850" s="563" t="s">
        <v>24001</v>
      </c>
      <c r="O3850" s="564" t="s">
        <v>24001</v>
      </c>
      <c r="P3850" s="564" t="s">
        <v>24001</v>
      </c>
      <c r="Q3850" s="564">
        <v>33148</v>
      </c>
      <c r="R3850" s="564"/>
      <c r="S3850" s="564" t="s">
        <v>32140</v>
      </c>
    </row>
    <row r="3851" spans="1:19" x14ac:dyDescent="0.35">
      <c r="A3851" s="559">
        <v>1751</v>
      </c>
      <c r="B3851" s="563" t="s">
        <v>484</v>
      </c>
      <c r="C3851" s="563" t="s">
        <v>9725</v>
      </c>
      <c r="D3851" s="563" t="s">
        <v>9880</v>
      </c>
      <c r="E3851" s="563" t="s">
        <v>9878</v>
      </c>
      <c r="F3851" s="563" t="s">
        <v>9879</v>
      </c>
      <c r="G3851" s="563" t="s">
        <v>9847</v>
      </c>
      <c r="H3851" s="563" t="s">
        <v>2332</v>
      </c>
      <c r="I3851" s="563" t="s">
        <v>26690</v>
      </c>
      <c r="J3851" s="563" t="s">
        <v>24001</v>
      </c>
      <c r="K3851" s="563" t="s">
        <v>24001</v>
      </c>
      <c r="L3851" s="563" t="s">
        <v>24001</v>
      </c>
      <c r="M3851" s="563" t="s">
        <v>24001</v>
      </c>
      <c r="N3851" s="563" t="s">
        <v>24001</v>
      </c>
      <c r="O3851" s="564" t="s">
        <v>24001</v>
      </c>
      <c r="P3851" s="564" t="s">
        <v>24001</v>
      </c>
      <c r="Q3851" s="564">
        <v>33148</v>
      </c>
      <c r="R3851" s="564"/>
      <c r="S3851" s="564" t="s">
        <v>32141</v>
      </c>
    </row>
    <row r="3852" spans="1:19" x14ac:dyDescent="0.35">
      <c r="A3852" s="562">
        <v>1752</v>
      </c>
      <c r="B3852" s="563" t="s">
        <v>484</v>
      </c>
      <c r="C3852" s="563" t="s">
        <v>9725</v>
      </c>
      <c r="D3852" s="563" t="s">
        <v>9883</v>
      </c>
      <c r="E3852" s="563" t="s">
        <v>9881</v>
      </c>
      <c r="F3852" s="563" t="s">
        <v>9882</v>
      </c>
      <c r="G3852" s="563" t="s">
        <v>9847</v>
      </c>
      <c r="H3852" s="563" t="s">
        <v>55</v>
      </c>
      <c r="I3852" s="563" t="s">
        <v>26690</v>
      </c>
      <c r="J3852" s="563" t="s">
        <v>24001</v>
      </c>
      <c r="K3852" s="563" t="s">
        <v>24001</v>
      </c>
      <c r="L3852" s="563" t="s">
        <v>24001</v>
      </c>
      <c r="M3852" s="563" t="s">
        <v>24001</v>
      </c>
      <c r="N3852" s="563" t="s">
        <v>24001</v>
      </c>
      <c r="O3852" s="564" t="s">
        <v>24001</v>
      </c>
      <c r="P3852" s="564" t="s">
        <v>24001</v>
      </c>
      <c r="Q3852" s="564">
        <v>33148</v>
      </c>
      <c r="R3852" s="564"/>
      <c r="S3852" s="564" t="s">
        <v>9883</v>
      </c>
    </row>
    <row r="3853" spans="1:19" x14ac:dyDescent="0.35">
      <c r="A3853" s="559">
        <v>1753</v>
      </c>
      <c r="B3853" s="563" t="s">
        <v>484</v>
      </c>
      <c r="C3853" s="563" t="s">
        <v>9725</v>
      </c>
      <c r="D3853" s="563" t="s">
        <v>9887</v>
      </c>
      <c r="E3853" s="563" t="s">
        <v>9884</v>
      </c>
      <c r="F3853" s="563" t="s">
        <v>9885</v>
      </c>
      <c r="G3853" s="563" t="s">
        <v>9847</v>
      </c>
      <c r="H3853" s="563" t="s">
        <v>9886</v>
      </c>
      <c r="I3853" s="563" t="s">
        <v>26690</v>
      </c>
      <c r="J3853" s="563" t="s">
        <v>24001</v>
      </c>
      <c r="K3853" s="563" t="s">
        <v>62</v>
      </c>
      <c r="L3853" s="563" t="s">
        <v>24001</v>
      </c>
      <c r="M3853" s="563" t="s">
        <v>24001</v>
      </c>
      <c r="N3853" s="563" t="s">
        <v>24001</v>
      </c>
      <c r="O3853" s="564" t="s">
        <v>24001</v>
      </c>
      <c r="P3853" s="564" t="s">
        <v>24001</v>
      </c>
      <c r="Q3853" s="564">
        <v>33148</v>
      </c>
      <c r="R3853" s="564"/>
      <c r="S3853" s="564" t="s">
        <v>32142</v>
      </c>
    </row>
    <row r="3854" spans="1:19" x14ac:dyDescent="0.35">
      <c r="A3854" s="559">
        <v>1754</v>
      </c>
      <c r="B3854" s="563" t="s">
        <v>484</v>
      </c>
      <c r="C3854" s="563" t="s">
        <v>9725</v>
      </c>
      <c r="D3854" s="563" t="s">
        <v>9891</v>
      </c>
      <c r="E3854" s="563" t="s">
        <v>9888</v>
      </c>
      <c r="F3854" s="563" t="s">
        <v>9889</v>
      </c>
      <c r="G3854" s="563" t="s">
        <v>9847</v>
      </c>
      <c r="H3854" s="563" t="s">
        <v>9890</v>
      </c>
      <c r="I3854" s="563" t="s">
        <v>26690</v>
      </c>
      <c r="J3854" s="563" t="s">
        <v>24001</v>
      </c>
      <c r="K3854" s="563" t="s">
        <v>24001</v>
      </c>
      <c r="L3854" s="563" t="s">
        <v>24001</v>
      </c>
      <c r="M3854" s="563" t="s">
        <v>24001</v>
      </c>
      <c r="N3854" s="563" t="s">
        <v>24001</v>
      </c>
      <c r="O3854" s="564" t="s">
        <v>24001</v>
      </c>
      <c r="P3854" s="564" t="s">
        <v>24001</v>
      </c>
      <c r="Q3854" s="564">
        <v>33148</v>
      </c>
      <c r="R3854" s="564"/>
      <c r="S3854" s="564" t="s">
        <v>32143</v>
      </c>
    </row>
    <row r="3855" spans="1:19" x14ac:dyDescent="0.35">
      <c r="A3855" s="562">
        <v>6123</v>
      </c>
      <c r="B3855" s="563" t="s">
        <v>484</v>
      </c>
      <c r="C3855" s="563" t="s">
        <v>8880</v>
      </c>
      <c r="D3855" s="563" t="s">
        <v>9619</v>
      </c>
      <c r="E3855" s="563" t="s">
        <v>9616</v>
      </c>
      <c r="F3855" s="563" t="s">
        <v>9617</v>
      </c>
      <c r="G3855" s="563" t="s">
        <v>9618</v>
      </c>
      <c r="H3855" s="563" t="s">
        <v>55</v>
      </c>
      <c r="I3855" s="563" t="s">
        <v>26690</v>
      </c>
      <c r="J3855" s="563" t="s">
        <v>24001</v>
      </c>
      <c r="K3855" s="563" t="s">
        <v>24001</v>
      </c>
      <c r="L3855" s="563" t="s">
        <v>24001</v>
      </c>
      <c r="M3855" s="563" t="s">
        <v>24001</v>
      </c>
      <c r="N3855" s="563" t="s">
        <v>24001</v>
      </c>
      <c r="O3855" s="564" t="s">
        <v>24001</v>
      </c>
      <c r="P3855" s="564" t="s">
        <v>24001</v>
      </c>
      <c r="Q3855" s="564">
        <v>33148</v>
      </c>
      <c r="R3855" s="564"/>
      <c r="S3855" s="564" t="s">
        <v>9619</v>
      </c>
    </row>
    <row r="3856" spans="1:19" x14ac:dyDescent="0.35">
      <c r="A3856" s="559">
        <v>3120</v>
      </c>
      <c r="B3856" s="563" t="s">
        <v>484</v>
      </c>
      <c r="C3856" s="563" t="s">
        <v>8880</v>
      </c>
      <c r="D3856" s="563" t="s">
        <v>9623</v>
      </c>
      <c r="E3856" s="563" t="s">
        <v>9620</v>
      </c>
      <c r="F3856" s="563" t="s">
        <v>9621</v>
      </c>
      <c r="G3856" s="563" t="s">
        <v>9622</v>
      </c>
      <c r="H3856" s="563" t="s">
        <v>4817</v>
      </c>
      <c r="I3856" s="563" t="s">
        <v>26690</v>
      </c>
      <c r="J3856" s="563" t="s">
        <v>109</v>
      </c>
      <c r="K3856" s="563" t="s">
        <v>24001</v>
      </c>
      <c r="L3856" s="563" t="s">
        <v>24001</v>
      </c>
      <c r="M3856" s="563" t="s">
        <v>24001</v>
      </c>
      <c r="N3856" s="563" t="s">
        <v>24001</v>
      </c>
      <c r="O3856" s="564" t="s">
        <v>24001</v>
      </c>
      <c r="P3856" s="564" t="s">
        <v>24001</v>
      </c>
      <c r="Q3856" s="564">
        <v>33148</v>
      </c>
      <c r="R3856" s="564"/>
      <c r="S3856" s="564" t="s">
        <v>32144</v>
      </c>
    </row>
    <row r="3857" spans="1:19" x14ac:dyDescent="0.35">
      <c r="A3857" s="559">
        <v>37</v>
      </c>
      <c r="B3857" s="563" t="s">
        <v>484</v>
      </c>
      <c r="C3857" s="563" t="s">
        <v>15461</v>
      </c>
      <c r="D3857" s="563" t="s">
        <v>15676</v>
      </c>
      <c r="E3857" s="563" t="s">
        <v>15673</v>
      </c>
      <c r="F3857" s="563" t="s">
        <v>15674</v>
      </c>
      <c r="G3857" s="563" t="s">
        <v>15675</v>
      </c>
      <c r="H3857" s="563" t="s">
        <v>1532</v>
      </c>
      <c r="I3857" s="563" t="s">
        <v>26690</v>
      </c>
      <c r="J3857" s="563" t="s">
        <v>24001</v>
      </c>
      <c r="K3857" s="563" t="s">
        <v>50</v>
      </c>
      <c r="L3857" s="563" t="s">
        <v>24001</v>
      </c>
      <c r="M3857" s="563" t="s">
        <v>24001</v>
      </c>
      <c r="N3857" s="563" t="s">
        <v>24001</v>
      </c>
      <c r="O3857" s="564" t="s">
        <v>24001</v>
      </c>
      <c r="P3857" s="564" t="s">
        <v>24001</v>
      </c>
      <c r="Q3857" s="564">
        <v>33148</v>
      </c>
      <c r="R3857" s="564"/>
      <c r="S3857" s="564" t="s">
        <v>32145</v>
      </c>
    </row>
    <row r="3858" spans="1:19" x14ac:dyDescent="0.35">
      <c r="A3858" s="562">
        <v>588</v>
      </c>
      <c r="B3858" s="563" t="s">
        <v>484</v>
      </c>
      <c r="C3858" s="563" t="s">
        <v>16173</v>
      </c>
      <c r="D3858" s="563" t="s">
        <v>16218</v>
      </c>
      <c r="E3858" s="563" t="s">
        <v>16214</v>
      </c>
      <c r="F3858" s="563" t="s">
        <v>16215</v>
      </c>
      <c r="G3858" s="563" t="s">
        <v>16216</v>
      </c>
      <c r="H3858" s="563" t="s">
        <v>16217</v>
      </c>
      <c r="I3858" s="563" t="s">
        <v>26690</v>
      </c>
      <c r="J3858" s="563" t="s">
        <v>109</v>
      </c>
      <c r="K3858" s="563" t="s">
        <v>24001</v>
      </c>
      <c r="L3858" s="563" t="s">
        <v>24001</v>
      </c>
      <c r="M3858" s="563" t="s">
        <v>24001</v>
      </c>
      <c r="N3858" s="563" t="s">
        <v>24001</v>
      </c>
      <c r="O3858" s="564" t="s">
        <v>24001</v>
      </c>
      <c r="P3858" s="564" t="s">
        <v>24001</v>
      </c>
      <c r="Q3858" s="564">
        <v>33148</v>
      </c>
      <c r="R3858" s="564"/>
      <c r="S3858" s="564" t="s">
        <v>32146</v>
      </c>
    </row>
    <row r="3859" spans="1:19" x14ac:dyDescent="0.35">
      <c r="A3859" s="559">
        <v>589</v>
      </c>
      <c r="B3859" s="563" t="s">
        <v>484</v>
      </c>
      <c r="C3859" s="563" t="s">
        <v>16173</v>
      </c>
      <c r="D3859" s="563" t="s">
        <v>16222</v>
      </c>
      <c r="E3859" s="563" t="s">
        <v>16219</v>
      </c>
      <c r="F3859" s="563" t="s">
        <v>16220</v>
      </c>
      <c r="G3859" s="563" t="s">
        <v>16216</v>
      </c>
      <c r="H3859" s="563" t="s">
        <v>16221</v>
      </c>
      <c r="I3859" s="563" t="s">
        <v>26690</v>
      </c>
      <c r="J3859" s="563" t="s">
        <v>109</v>
      </c>
      <c r="K3859" s="563" t="s">
        <v>24001</v>
      </c>
      <c r="L3859" s="563" t="s">
        <v>24001</v>
      </c>
      <c r="M3859" s="563" t="s">
        <v>24001</v>
      </c>
      <c r="N3859" s="563" t="s">
        <v>24001</v>
      </c>
      <c r="O3859" s="564" t="s">
        <v>24001</v>
      </c>
      <c r="P3859" s="564" t="s">
        <v>24001</v>
      </c>
      <c r="Q3859" s="564">
        <v>33148</v>
      </c>
      <c r="R3859" s="564"/>
      <c r="S3859" s="564" t="s">
        <v>32147</v>
      </c>
    </row>
    <row r="3860" spans="1:19" x14ac:dyDescent="0.35">
      <c r="A3860" s="559">
        <v>590</v>
      </c>
      <c r="B3860" s="563" t="s">
        <v>484</v>
      </c>
      <c r="C3860" s="563" t="s">
        <v>16173</v>
      </c>
      <c r="D3860" s="563" t="s">
        <v>16224</v>
      </c>
      <c r="E3860" s="563" t="s">
        <v>24001</v>
      </c>
      <c r="F3860" s="563" t="s">
        <v>16223</v>
      </c>
      <c r="G3860" s="563" t="s">
        <v>16216</v>
      </c>
      <c r="H3860" s="563" t="s">
        <v>55</v>
      </c>
      <c r="I3860" s="563" t="s">
        <v>26690</v>
      </c>
      <c r="J3860" s="563" t="s">
        <v>109</v>
      </c>
      <c r="K3860" s="563" t="s">
        <v>24001</v>
      </c>
      <c r="L3860" s="563" t="s">
        <v>24001</v>
      </c>
      <c r="M3860" s="563" t="s">
        <v>24001</v>
      </c>
      <c r="N3860" s="563" t="s">
        <v>24001</v>
      </c>
      <c r="O3860" s="564" t="s">
        <v>24001</v>
      </c>
      <c r="P3860" s="564" t="s">
        <v>24001</v>
      </c>
      <c r="Q3860" s="564">
        <v>33148</v>
      </c>
      <c r="R3860" s="564"/>
      <c r="S3860" s="564" t="s">
        <v>16224</v>
      </c>
    </row>
    <row r="3861" spans="1:19" x14ac:dyDescent="0.35">
      <c r="A3861" s="562">
        <v>591</v>
      </c>
      <c r="B3861" s="563" t="s">
        <v>484</v>
      </c>
      <c r="C3861" s="563" t="s">
        <v>16173</v>
      </c>
      <c r="D3861" s="563" t="s">
        <v>16228</v>
      </c>
      <c r="E3861" s="563" t="s">
        <v>16225</v>
      </c>
      <c r="F3861" s="563" t="s">
        <v>16226</v>
      </c>
      <c r="G3861" s="563" t="s">
        <v>16216</v>
      </c>
      <c r="H3861" s="563" t="s">
        <v>16227</v>
      </c>
      <c r="I3861" s="563" t="s">
        <v>26690</v>
      </c>
      <c r="J3861" s="563" t="s">
        <v>109</v>
      </c>
      <c r="K3861" s="563" t="s">
        <v>24001</v>
      </c>
      <c r="L3861" s="563" t="s">
        <v>24001</v>
      </c>
      <c r="M3861" s="563" t="s">
        <v>24001</v>
      </c>
      <c r="N3861" s="563" t="s">
        <v>24001</v>
      </c>
      <c r="O3861" s="564" t="s">
        <v>24001</v>
      </c>
      <c r="P3861" s="564" t="s">
        <v>24001</v>
      </c>
      <c r="Q3861" s="564">
        <v>33148</v>
      </c>
      <c r="R3861" s="564"/>
      <c r="S3861" s="564" t="s">
        <v>32148</v>
      </c>
    </row>
    <row r="3862" spans="1:19" x14ac:dyDescent="0.35">
      <c r="A3862" s="559">
        <v>592</v>
      </c>
      <c r="B3862" s="563" t="s">
        <v>484</v>
      </c>
      <c r="C3862" s="563" t="s">
        <v>16173</v>
      </c>
      <c r="D3862" s="563" t="s">
        <v>16231</v>
      </c>
      <c r="E3862" s="563" t="s">
        <v>24001</v>
      </c>
      <c r="F3862" s="563" t="s">
        <v>16229</v>
      </c>
      <c r="G3862" s="563" t="s">
        <v>16216</v>
      </c>
      <c r="H3862" s="563" t="s">
        <v>16230</v>
      </c>
      <c r="I3862" s="563" t="s">
        <v>26690</v>
      </c>
      <c r="J3862" s="563" t="s">
        <v>109</v>
      </c>
      <c r="K3862" s="563" t="s">
        <v>24001</v>
      </c>
      <c r="L3862" s="563" t="s">
        <v>24001</v>
      </c>
      <c r="M3862" s="563" t="s">
        <v>24001</v>
      </c>
      <c r="N3862" s="563" t="s">
        <v>24001</v>
      </c>
      <c r="O3862" s="564" t="s">
        <v>24001</v>
      </c>
      <c r="P3862" s="564" t="s">
        <v>24001</v>
      </c>
      <c r="Q3862" s="564">
        <v>33914</v>
      </c>
      <c r="R3862" s="564">
        <v>38685</v>
      </c>
      <c r="S3862" s="564" t="s">
        <v>32149</v>
      </c>
    </row>
    <row r="3863" spans="1:19" x14ac:dyDescent="0.35">
      <c r="A3863" s="559">
        <v>1265</v>
      </c>
      <c r="B3863" s="563" t="s">
        <v>484</v>
      </c>
      <c r="C3863" s="563" t="s">
        <v>28929</v>
      </c>
      <c r="D3863" s="563" t="s">
        <v>17903</v>
      </c>
      <c r="E3863" s="563" t="s">
        <v>24001</v>
      </c>
      <c r="F3863" s="563" t="s">
        <v>17901</v>
      </c>
      <c r="G3863" s="563" t="s">
        <v>17902</v>
      </c>
      <c r="H3863" s="563" t="s">
        <v>5942</v>
      </c>
      <c r="I3863" s="563" t="s">
        <v>26690</v>
      </c>
      <c r="J3863" s="563" t="s">
        <v>109</v>
      </c>
      <c r="K3863" s="563" t="s">
        <v>24001</v>
      </c>
      <c r="L3863" s="563" t="s">
        <v>24001</v>
      </c>
      <c r="M3863" s="563" t="s">
        <v>24001</v>
      </c>
      <c r="N3863" s="563" t="s">
        <v>24001</v>
      </c>
      <c r="O3863" s="564" t="s">
        <v>24001</v>
      </c>
      <c r="P3863" s="564" t="s">
        <v>26697</v>
      </c>
      <c r="Q3863" s="564">
        <v>38384</v>
      </c>
      <c r="R3863" s="564"/>
      <c r="S3863" s="564" t="s">
        <v>32150</v>
      </c>
    </row>
    <row r="3864" spans="1:19" x14ac:dyDescent="0.35">
      <c r="A3864" s="562">
        <v>1266</v>
      </c>
      <c r="B3864" s="563" t="s">
        <v>484</v>
      </c>
      <c r="C3864" s="563" t="s">
        <v>28929</v>
      </c>
      <c r="D3864" s="563" t="s">
        <v>17906</v>
      </c>
      <c r="E3864" s="563" t="s">
        <v>24001</v>
      </c>
      <c r="F3864" s="563" t="s">
        <v>17904</v>
      </c>
      <c r="G3864" s="563" t="s">
        <v>17902</v>
      </c>
      <c r="H3864" s="563" t="s">
        <v>17905</v>
      </c>
      <c r="I3864" s="563" t="s">
        <v>26690</v>
      </c>
      <c r="J3864" s="563" t="s">
        <v>109</v>
      </c>
      <c r="K3864" s="563" t="s">
        <v>24001</v>
      </c>
      <c r="L3864" s="563" t="s">
        <v>24001</v>
      </c>
      <c r="M3864" s="563" t="s">
        <v>24001</v>
      </c>
      <c r="N3864" s="563" t="s">
        <v>24001</v>
      </c>
      <c r="O3864" s="564" t="s">
        <v>24620</v>
      </c>
      <c r="P3864" s="564" t="s">
        <v>26697</v>
      </c>
      <c r="Q3864" s="564">
        <v>38384</v>
      </c>
      <c r="R3864" s="564"/>
      <c r="S3864" s="564" t="s">
        <v>32151</v>
      </c>
    </row>
    <row r="3865" spans="1:19" x14ac:dyDescent="0.35">
      <c r="A3865" s="559">
        <v>1267</v>
      </c>
      <c r="B3865" s="563" t="s">
        <v>484</v>
      </c>
      <c r="C3865" s="563" t="s">
        <v>28929</v>
      </c>
      <c r="D3865" s="563" t="s">
        <v>17908</v>
      </c>
      <c r="E3865" s="563" t="s">
        <v>24001</v>
      </c>
      <c r="F3865" s="563" t="s">
        <v>17907</v>
      </c>
      <c r="G3865" s="563" t="s">
        <v>17902</v>
      </c>
      <c r="H3865" s="563" t="s">
        <v>55</v>
      </c>
      <c r="I3865" s="563" t="s">
        <v>26690</v>
      </c>
      <c r="J3865" s="563" t="s">
        <v>109</v>
      </c>
      <c r="K3865" s="563" t="s">
        <v>24001</v>
      </c>
      <c r="L3865" s="563" t="s">
        <v>24001</v>
      </c>
      <c r="M3865" s="563" t="s">
        <v>24001</v>
      </c>
      <c r="N3865" s="563" t="s">
        <v>24001</v>
      </c>
      <c r="O3865" s="564" t="s">
        <v>24001</v>
      </c>
      <c r="P3865" s="564" t="s">
        <v>24001</v>
      </c>
      <c r="Q3865" s="564">
        <v>38834</v>
      </c>
      <c r="R3865" s="564"/>
      <c r="S3865" s="564" t="s">
        <v>17908</v>
      </c>
    </row>
    <row r="3866" spans="1:19" x14ac:dyDescent="0.35">
      <c r="A3866" s="559">
        <v>1268</v>
      </c>
      <c r="B3866" s="563" t="s">
        <v>484</v>
      </c>
      <c r="C3866" s="563" t="s">
        <v>28929</v>
      </c>
      <c r="D3866" s="563" t="s">
        <v>17910</v>
      </c>
      <c r="E3866" s="563" t="s">
        <v>24001</v>
      </c>
      <c r="F3866" s="563" t="s">
        <v>17909</v>
      </c>
      <c r="G3866" s="563" t="s">
        <v>17902</v>
      </c>
      <c r="H3866" s="563" t="s">
        <v>5475</v>
      </c>
      <c r="I3866" s="563" t="s">
        <v>26690</v>
      </c>
      <c r="J3866" s="563" t="s">
        <v>109</v>
      </c>
      <c r="K3866" s="563" t="s">
        <v>24001</v>
      </c>
      <c r="L3866" s="563" t="s">
        <v>24001</v>
      </c>
      <c r="M3866" s="563" t="s">
        <v>24001</v>
      </c>
      <c r="N3866" s="563" t="s">
        <v>24001</v>
      </c>
      <c r="O3866" s="564" t="s">
        <v>24001</v>
      </c>
      <c r="P3866" s="564" t="s">
        <v>26697</v>
      </c>
      <c r="Q3866" s="564">
        <v>40807</v>
      </c>
      <c r="R3866" s="564"/>
      <c r="S3866" s="564" t="s">
        <v>32152</v>
      </c>
    </row>
    <row r="3867" spans="1:19" x14ac:dyDescent="0.35">
      <c r="A3867" s="562">
        <v>1269</v>
      </c>
      <c r="B3867" s="563" t="s">
        <v>484</v>
      </c>
      <c r="C3867" s="563" t="s">
        <v>28929</v>
      </c>
      <c r="D3867" s="563" t="s">
        <v>32153</v>
      </c>
      <c r="E3867" s="563" t="s">
        <v>32154</v>
      </c>
      <c r="F3867" s="563" t="s">
        <v>32155</v>
      </c>
      <c r="G3867" s="563" t="s">
        <v>17902</v>
      </c>
      <c r="H3867" s="563" t="s">
        <v>32156</v>
      </c>
      <c r="I3867" s="563" t="s">
        <v>26690</v>
      </c>
      <c r="J3867" s="563" t="s">
        <v>109</v>
      </c>
      <c r="K3867" s="563" t="s">
        <v>24001</v>
      </c>
      <c r="L3867" s="563" t="s">
        <v>24001</v>
      </c>
      <c r="M3867" s="563" t="s">
        <v>24001</v>
      </c>
      <c r="N3867" s="563" t="s">
        <v>24001</v>
      </c>
      <c r="O3867" s="564" t="s">
        <v>24001</v>
      </c>
      <c r="P3867" s="564" t="s">
        <v>24001</v>
      </c>
      <c r="Q3867" s="564">
        <v>44697</v>
      </c>
      <c r="R3867" s="564"/>
      <c r="S3867" s="564" t="s">
        <v>32157</v>
      </c>
    </row>
    <row r="3868" spans="1:19" x14ac:dyDescent="0.35">
      <c r="A3868" s="559">
        <v>4272</v>
      </c>
      <c r="B3868" s="563" t="s">
        <v>484</v>
      </c>
      <c r="C3868" s="563" t="s">
        <v>10863</v>
      </c>
      <c r="D3868" s="563" t="s">
        <v>10870</v>
      </c>
      <c r="E3868" s="563" t="s">
        <v>10867</v>
      </c>
      <c r="F3868" s="563" t="s">
        <v>10868</v>
      </c>
      <c r="G3868" s="563" t="s">
        <v>10869</v>
      </c>
      <c r="H3868" s="563" t="s">
        <v>9589</v>
      </c>
      <c r="I3868" s="563" t="s">
        <v>26690</v>
      </c>
      <c r="J3868" s="563" t="s">
        <v>109</v>
      </c>
      <c r="K3868" s="563" t="s">
        <v>24001</v>
      </c>
      <c r="L3868" s="563" t="s">
        <v>24001</v>
      </c>
      <c r="M3868" s="563" t="s">
        <v>24001</v>
      </c>
      <c r="N3868" s="563" t="s">
        <v>24001</v>
      </c>
      <c r="O3868" s="564" t="s">
        <v>24001</v>
      </c>
      <c r="P3868" s="564" t="s">
        <v>24001</v>
      </c>
      <c r="Q3868" s="564">
        <v>33148</v>
      </c>
      <c r="R3868" s="564"/>
      <c r="S3868" s="564" t="s">
        <v>32158</v>
      </c>
    </row>
    <row r="3869" spans="1:19" x14ac:dyDescent="0.35">
      <c r="A3869" s="559">
        <v>4497</v>
      </c>
      <c r="B3869" s="563" t="s">
        <v>484</v>
      </c>
      <c r="C3869" s="563" t="s">
        <v>11038</v>
      </c>
      <c r="D3869" s="563" t="s">
        <v>11190</v>
      </c>
      <c r="E3869" s="563" t="s">
        <v>11187</v>
      </c>
      <c r="F3869" s="563" t="s">
        <v>11188</v>
      </c>
      <c r="G3869" s="563" t="s">
        <v>11189</v>
      </c>
      <c r="H3869" s="563" t="s">
        <v>10118</v>
      </c>
      <c r="I3869" s="563" t="s">
        <v>26690</v>
      </c>
      <c r="J3869" s="563" t="s">
        <v>109</v>
      </c>
      <c r="K3869" s="563" t="s">
        <v>24001</v>
      </c>
      <c r="L3869" s="563" t="s">
        <v>24001</v>
      </c>
      <c r="M3869" s="563" t="s">
        <v>24001</v>
      </c>
      <c r="N3869" s="563" t="s">
        <v>24001</v>
      </c>
      <c r="O3869" s="564" t="s">
        <v>24001</v>
      </c>
      <c r="P3869" s="564" t="s">
        <v>24001</v>
      </c>
      <c r="Q3869" s="564">
        <v>33148</v>
      </c>
      <c r="R3869" s="564"/>
      <c r="S3869" s="564" t="s">
        <v>32159</v>
      </c>
    </row>
    <row r="3870" spans="1:19" x14ac:dyDescent="0.35">
      <c r="A3870" s="562">
        <v>2785</v>
      </c>
      <c r="B3870" s="563" t="s">
        <v>484</v>
      </c>
      <c r="C3870" s="563" t="s">
        <v>29764</v>
      </c>
      <c r="D3870" s="563" t="s">
        <v>32160</v>
      </c>
      <c r="E3870" s="563" t="s">
        <v>24001</v>
      </c>
      <c r="F3870" s="563" t="s">
        <v>7387</v>
      </c>
      <c r="G3870" s="563" t="s">
        <v>32161</v>
      </c>
      <c r="H3870" s="563" t="s">
        <v>7388</v>
      </c>
      <c r="I3870" s="563" t="s">
        <v>26690</v>
      </c>
      <c r="J3870" s="563" t="s">
        <v>24001</v>
      </c>
      <c r="K3870" s="563" t="s">
        <v>24001</v>
      </c>
      <c r="L3870" s="563" t="s">
        <v>24001</v>
      </c>
      <c r="M3870" s="563" t="s">
        <v>24001</v>
      </c>
      <c r="N3870" s="563" t="s">
        <v>24001</v>
      </c>
      <c r="O3870" s="564" t="s">
        <v>24001</v>
      </c>
      <c r="P3870" s="564" t="s">
        <v>24001</v>
      </c>
      <c r="Q3870" s="564">
        <v>33148</v>
      </c>
      <c r="R3870" s="564">
        <v>44711.716712963003</v>
      </c>
      <c r="S3870" s="564" t="s">
        <v>32162</v>
      </c>
    </row>
    <row r="3871" spans="1:19" x14ac:dyDescent="0.35">
      <c r="A3871" s="559">
        <v>4839</v>
      </c>
      <c r="B3871" s="563" t="s">
        <v>484</v>
      </c>
      <c r="C3871" s="563" t="s">
        <v>11966</v>
      </c>
      <c r="D3871" s="563" t="s">
        <v>12149</v>
      </c>
      <c r="E3871" s="563" t="s">
        <v>12146</v>
      </c>
      <c r="F3871" s="563" t="s">
        <v>12147</v>
      </c>
      <c r="G3871" s="563" t="s">
        <v>12146</v>
      </c>
      <c r="H3871" s="563" t="s">
        <v>12148</v>
      </c>
      <c r="I3871" s="563" t="s">
        <v>26690</v>
      </c>
      <c r="J3871" s="563" t="s">
        <v>109</v>
      </c>
      <c r="K3871" s="563" t="s">
        <v>24001</v>
      </c>
      <c r="L3871" s="563" t="s">
        <v>24001</v>
      </c>
      <c r="M3871" s="563" t="s">
        <v>24001</v>
      </c>
      <c r="N3871" s="563" t="s">
        <v>24001</v>
      </c>
      <c r="O3871" s="564" t="s">
        <v>24001</v>
      </c>
      <c r="P3871" s="564" t="s">
        <v>24001</v>
      </c>
      <c r="Q3871" s="564">
        <v>42104</v>
      </c>
      <c r="R3871" s="564"/>
      <c r="S3871" s="564" t="s">
        <v>12149</v>
      </c>
    </row>
    <row r="3872" spans="1:19" x14ac:dyDescent="0.35">
      <c r="A3872" s="559">
        <v>4840</v>
      </c>
      <c r="B3872" s="563" t="s">
        <v>484</v>
      </c>
      <c r="C3872" s="563" t="s">
        <v>11966</v>
      </c>
      <c r="D3872" s="563" t="s">
        <v>12152</v>
      </c>
      <c r="E3872" s="563" t="s">
        <v>24001</v>
      </c>
      <c r="F3872" s="563" t="s">
        <v>12150</v>
      </c>
      <c r="G3872" s="563" t="s">
        <v>12146</v>
      </c>
      <c r="H3872" s="563" t="s">
        <v>12151</v>
      </c>
      <c r="I3872" s="563" t="s">
        <v>26690</v>
      </c>
      <c r="J3872" s="563" t="s">
        <v>109</v>
      </c>
      <c r="K3872" s="563" t="s">
        <v>24001</v>
      </c>
      <c r="L3872" s="563" t="s">
        <v>24001</v>
      </c>
      <c r="M3872" s="563" t="s">
        <v>24001</v>
      </c>
      <c r="N3872" s="563" t="s">
        <v>24001</v>
      </c>
      <c r="O3872" s="564" t="s">
        <v>24001</v>
      </c>
      <c r="P3872" s="564" t="s">
        <v>24001</v>
      </c>
      <c r="Q3872" s="564">
        <v>38432</v>
      </c>
      <c r="R3872" s="564"/>
      <c r="S3872" s="564" t="s">
        <v>32163</v>
      </c>
    </row>
    <row r="3873" spans="1:19" x14ac:dyDescent="0.35">
      <c r="A3873" s="562">
        <v>3976</v>
      </c>
      <c r="B3873" s="563" t="s">
        <v>484</v>
      </c>
      <c r="C3873" s="563" t="s">
        <v>2950</v>
      </c>
      <c r="D3873" s="563" t="s">
        <v>2559</v>
      </c>
      <c r="E3873" s="563" t="s">
        <v>2555</v>
      </c>
      <c r="F3873" s="563" t="s">
        <v>2556</v>
      </c>
      <c r="G3873" s="563" t="s">
        <v>2557</v>
      </c>
      <c r="H3873" s="563" t="s">
        <v>2558</v>
      </c>
      <c r="I3873" s="563" t="s">
        <v>26690</v>
      </c>
      <c r="J3873" s="563" t="s">
        <v>24001</v>
      </c>
      <c r="K3873" s="563" t="s">
        <v>24001</v>
      </c>
      <c r="L3873" s="563" t="s">
        <v>24001</v>
      </c>
      <c r="M3873" s="563" t="s">
        <v>24001</v>
      </c>
      <c r="N3873" s="563" t="s">
        <v>24001</v>
      </c>
      <c r="O3873" s="564" t="s">
        <v>24001</v>
      </c>
      <c r="P3873" s="564" t="s">
        <v>24001</v>
      </c>
      <c r="Q3873" s="564">
        <v>33148</v>
      </c>
      <c r="R3873" s="564"/>
      <c r="S3873" s="564" t="s">
        <v>32164</v>
      </c>
    </row>
    <row r="3874" spans="1:19" x14ac:dyDescent="0.35">
      <c r="A3874" s="559">
        <v>4940</v>
      </c>
      <c r="B3874" s="563" t="s">
        <v>484</v>
      </c>
      <c r="C3874" s="563" t="s">
        <v>28941</v>
      </c>
      <c r="D3874" s="563" t="s">
        <v>11442</v>
      </c>
      <c r="E3874" s="563" t="s">
        <v>11438</v>
      </c>
      <c r="F3874" s="563" t="s">
        <v>11439</v>
      </c>
      <c r="G3874" s="563" t="s">
        <v>11440</v>
      </c>
      <c r="H3874" s="563" t="s">
        <v>11441</v>
      </c>
      <c r="I3874" s="563" t="s">
        <v>26690</v>
      </c>
      <c r="J3874" s="563" t="s">
        <v>109</v>
      </c>
      <c r="K3874" s="563" t="s">
        <v>24001</v>
      </c>
      <c r="L3874" s="563" t="s">
        <v>24001</v>
      </c>
      <c r="M3874" s="563" t="s">
        <v>24001</v>
      </c>
      <c r="N3874" s="563" t="s">
        <v>24001</v>
      </c>
      <c r="O3874" s="564" t="s">
        <v>24001</v>
      </c>
      <c r="P3874" s="564" t="s">
        <v>24001</v>
      </c>
      <c r="Q3874" s="564">
        <v>33148</v>
      </c>
      <c r="R3874" s="564"/>
      <c r="S3874" s="564" t="s">
        <v>32165</v>
      </c>
    </row>
    <row r="3875" spans="1:19" x14ac:dyDescent="0.35">
      <c r="A3875" s="559">
        <v>2161</v>
      </c>
      <c r="B3875" s="563" t="s">
        <v>484</v>
      </c>
      <c r="C3875" s="563" t="s">
        <v>28698</v>
      </c>
      <c r="D3875" s="563" t="s">
        <v>6140</v>
      </c>
      <c r="E3875" s="563" t="s">
        <v>24001</v>
      </c>
      <c r="F3875" s="563" t="s">
        <v>6137</v>
      </c>
      <c r="G3875" s="563" t="s">
        <v>6138</v>
      </c>
      <c r="H3875" s="563" t="s">
        <v>6139</v>
      </c>
      <c r="I3875" s="563" t="s">
        <v>26690</v>
      </c>
      <c r="J3875" s="563" t="s">
        <v>24001</v>
      </c>
      <c r="K3875" s="563" t="s">
        <v>24001</v>
      </c>
      <c r="L3875" s="563" t="s">
        <v>24001</v>
      </c>
      <c r="M3875" s="563" t="s">
        <v>24001</v>
      </c>
      <c r="N3875" s="563" t="s">
        <v>24001</v>
      </c>
      <c r="O3875" s="564" t="s">
        <v>24001</v>
      </c>
      <c r="P3875" s="564" t="s">
        <v>24001</v>
      </c>
      <c r="Q3875" s="564">
        <v>33148</v>
      </c>
      <c r="R3875" s="564"/>
      <c r="S3875" s="564" t="s">
        <v>32166</v>
      </c>
    </row>
    <row r="3876" spans="1:19" x14ac:dyDescent="0.35">
      <c r="A3876" s="562">
        <v>593</v>
      </c>
      <c r="B3876" s="563" t="s">
        <v>484</v>
      </c>
      <c r="C3876" s="563" t="s">
        <v>16173</v>
      </c>
      <c r="D3876" s="563" t="s">
        <v>24198</v>
      </c>
      <c r="E3876" s="563" t="s">
        <v>24199</v>
      </c>
      <c r="F3876" s="563" t="s">
        <v>24200</v>
      </c>
      <c r="G3876" s="563" t="s">
        <v>24201</v>
      </c>
      <c r="H3876" s="563" t="s">
        <v>24202</v>
      </c>
      <c r="I3876" s="563" t="s">
        <v>26690</v>
      </c>
      <c r="J3876" s="563" t="s">
        <v>109</v>
      </c>
      <c r="K3876" s="563" t="s">
        <v>24001</v>
      </c>
      <c r="L3876" s="563" t="s">
        <v>24001</v>
      </c>
      <c r="M3876" s="563" t="s">
        <v>24001</v>
      </c>
      <c r="N3876" s="563" t="s">
        <v>24001</v>
      </c>
      <c r="O3876" s="564" t="s">
        <v>24001</v>
      </c>
      <c r="P3876" s="564" t="s">
        <v>24001</v>
      </c>
      <c r="Q3876" s="564">
        <v>42552</v>
      </c>
      <c r="R3876" s="564"/>
      <c r="S3876" s="564" t="s">
        <v>32167</v>
      </c>
    </row>
    <row r="3877" spans="1:19" x14ac:dyDescent="0.35">
      <c r="A3877" s="559">
        <v>4443</v>
      </c>
      <c r="B3877" s="563" t="s">
        <v>484</v>
      </c>
      <c r="C3877" s="563" t="s">
        <v>10615</v>
      </c>
      <c r="D3877" s="563" t="s">
        <v>10633</v>
      </c>
      <c r="E3877" s="563" t="s">
        <v>10629</v>
      </c>
      <c r="F3877" s="563" t="s">
        <v>10630</v>
      </c>
      <c r="G3877" s="563" t="s">
        <v>10631</v>
      </c>
      <c r="H3877" s="563" t="s">
        <v>10632</v>
      </c>
      <c r="I3877" s="563" t="s">
        <v>26690</v>
      </c>
      <c r="J3877" s="563" t="s">
        <v>109</v>
      </c>
      <c r="K3877" s="563" t="s">
        <v>24001</v>
      </c>
      <c r="L3877" s="563" t="s">
        <v>24001</v>
      </c>
      <c r="M3877" s="563" t="s">
        <v>24001</v>
      </c>
      <c r="N3877" s="563" t="s">
        <v>24001</v>
      </c>
      <c r="O3877" s="564" t="s">
        <v>24001</v>
      </c>
      <c r="P3877" s="564" t="s">
        <v>24001</v>
      </c>
      <c r="Q3877" s="564">
        <v>33973</v>
      </c>
      <c r="R3877" s="564"/>
      <c r="S3877" s="564" t="s">
        <v>32168</v>
      </c>
    </row>
    <row r="3878" spans="1:19" x14ac:dyDescent="0.35">
      <c r="A3878" s="559">
        <v>4380</v>
      </c>
      <c r="B3878" s="563" t="s">
        <v>484</v>
      </c>
      <c r="C3878" s="563" t="s">
        <v>10695</v>
      </c>
      <c r="D3878" s="563" t="s">
        <v>10815</v>
      </c>
      <c r="E3878" s="563" t="s">
        <v>10811</v>
      </c>
      <c r="F3878" s="563" t="s">
        <v>10812</v>
      </c>
      <c r="G3878" s="563" t="s">
        <v>10813</v>
      </c>
      <c r="H3878" s="563" t="s">
        <v>10814</v>
      </c>
      <c r="I3878" s="563" t="s">
        <v>26690</v>
      </c>
      <c r="J3878" s="563" t="s">
        <v>24001</v>
      </c>
      <c r="K3878" s="563" t="s">
        <v>50</v>
      </c>
      <c r="L3878" s="563" t="s">
        <v>24001</v>
      </c>
      <c r="M3878" s="563" t="s">
        <v>24001</v>
      </c>
      <c r="N3878" s="563" t="s">
        <v>24001</v>
      </c>
      <c r="O3878" s="564" t="s">
        <v>24001</v>
      </c>
      <c r="P3878" s="564" t="s">
        <v>24001</v>
      </c>
      <c r="Q3878" s="564">
        <v>33148</v>
      </c>
      <c r="R3878" s="564"/>
      <c r="S3878" s="564" t="s">
        <v>32169</v>
      </c>
    </row>
    <row r="3879" spans="1:19" x14ac:dyDescent="0.35">
      <c r="A3879" s="562">
        <v>3540</v>
      </c>
      <c r="B3879" s="563" t="s">
        <v>484</v>
      </c>
      <c r="C3879" s="563" t="s">
        <v>29019</v>
      </c>
      <c r="D3879" s="563" t="s">
        <v>4222</v>
      </c>
      <c r="E3879" s="563" t="s">
        <v>4219</v>
      </c>
      <c r="F3879" s="563" t="s">
        <v>4220</v>
      </c>
      <c r="G3879" s="563" t="s">
        <v>4221</v>
      </c>
      <c r="H3879" s="563" t="s">
        <v>1791</v>
      </c>
      <c r="I3879" s="563" t="s">
        <v>26690</v>
      </c>
      <c r="J3879" s="563" t="s">
        <v>109</v>
      </c>
      <c r="K3879" s="563" t="s">
        <v>24001</v>
      </c>
      <c r="L3879" s="563" t="s">
        <v>24001</v>
      </c>
      <c r="M3879" s="563" t="s">
        <v>24001</v>
      </c>
      <c r="N3879" s="563" t="s">
        <v>24001</v>
      </c>
      <c r="O3879" s="564" t="s">
        <v>24001</v>
      </c>
      <c r="P3879" s="564" t="s">
        <v>24001</v>
      </c>
      <c r="Q3879" s="564">
        <v>33148</v>
      </c>
      <c r="R3879" s="564"/>
      <c r="S3879" s="564" t="s">
        <v>32170</v>
      </c>
    </row>
    <row r="3880" spans="1:19" x14ac:dyDescent="0.35">
      <c r="A3880" s="559">
        <v>1270</v>
      </c>
      <c r="B3880" s="563" t="s">
        <v>484</v>
      </c>
      <c r="C3880" s="563" t="s">
        <v>28929</v>
      </c>
      <c r="D3880" s="563" t="s">
        <v>17915</v>
      </c>
      <c r="E3880" s="563" t="s">
        <v>17911</v>
      </c>
      <c r="F3880" s="563" t="s">
        <v>17912</v>
      </c>
      <c r="G3880" s="563" t="s">
        <v>17913</v>
      </c>
      <c r="H3880" s="563" t="s">
        <v>17914</v>
      </c>
      <c r="I3880" s="563" t="s">
        <v>26690</v>
      </c>
      <c r="J3880" s="563" t="s">
        <v>24001</v>
      </c>
      <c r="K3880" s="563" t="s">
        <v>24001</v>
      </c>
      <c r="L3880" s="563" t="s">
        <v>24001</v>
      </c>
      <c r="M3880" s="563" t="s">
        <v>24001</v>
      </c>
      <c r="N3880" s="563" t="s">
        <v>24001</v>
      </c>
      <c r="O3880" s="564" t="s">
        <v>24001</v>
      </c>
      <c r="P3880" s="564" t="s">
        <v>24001</v>
      </c>
      <c r="Q3880" s="564">
        <v>33148</v>
      </c>
      <c r="R3880" s="564"/>
      <c r="S3880" s="564" t="s">
        <v>32171</v>
      </c>
    </row>
    <row r="3881" spans="1:19" x14ac:dyDescent="0.35">
      <c r="A3881" s="559">
        <v>1271</v>
      </c>
      <c r="B3881" s="563" t="s">
        <v>484</v>
      </c>
      <c r="C3881" s="563" t="s">
        <v>28929</v>
      </c>
      <c r="D3881" s="563" t="s">
        <v>17918</v>
      </c>
      <c r="E3881" s="563" t="s">
        <v>17916</v>
      </c>
      <c r="F3881" s="563" t="s">
        <v>17917</v>
      </c>
      <c r="G3881" s="563" t="s">
        <v>17913</v>
      </c>
      <c r="H3881" s="563" t="s">
        <v>7973</v>
      </c>
      <c r="I3881" s="563" t="s">
        <v>26690</v>
      </c>
      <c r="J3881" s="563" t="s">
        <v>24001</v>
      </c>
      <c r="K3881" s="563" t="s">
        <v>62</v>
      </c>
      <c r="L3881" s="563" t="s">
        <v>24001</v>
      </c>
      <c r="M3881" s="563" t="s">
        <v>24001</v>
      </c>
      <c r="N3881" s="563" t="s">
        <v>24001</v>
      </c>
      <c r="O3881" s="564" t="s">
        <v>24001</v>
      </c>
      <c r="P3881" s="564" t="s">
        <v>24001</v>
      </c>
      <c r="Q3881" s="564">
        <v>33148</v>
      </c>
      <c r="R3881" s="564"/>
      <c r="S3881" s="564" t="s">
        <v>32172</v>
      </c>
    </row>
    <row r="3882" spans="1:19" x14ac:dyDescent="0.35">
      <c r="A3882" s="562">
        <v>1272</v>
      </c>
      <c r="B3882" s="563" t="s">
        <v>484</v>
      </c>
      <c r="C3882" s="563" t="s">
        <v>28929</v>
      </c>
      <c r="D3882" s="563" t="s">
        <v>17922</v>
      </c>
      <c r="E3882" s="563" t="s">
        <v>17919</v>
      </c>
      <c r="F3882" s="563" t="s">
        <v>17920</v>
      </c>
      <c r="G3882" s="563" t="s">
        <v>17913</v>
      </c>
      <c r="H3882" s="563" t="s">
        <v>17921</v>
      </c>
      <c r="I3882" s="563" t="s">
        <v>26690</v>
      </c>
      <c r="J3882" s="563" t="s">
        <v>24001</v>
      </c>
      <c r="K3882" s="563" t="s">
        <v>24001</v>
      </c>
      <c r="L3882" s="563" t="s">
        <v>24001</v>
      </c>
      <c r="M3882" s="563" t="s">
        <v>24001</v>
      </c>
      <c r="N3882" s="563" t="s">
        <v>24001</v>
      </c>
      <c r="O3882" s="564" t="s">
        <v>24001</v>
      </c>
      <c r="P3882" s="564" t="s">
        <v>24001</v>
      </c>
      <c r="Q3882" s="564">
        <v>33148</v>
      </c>
      <c r="R3882" s="564"/>
      <c r="S3882" s="564" t="s">
        <v>32173</v>
      </c>
    </row>
    <row r="3883" spans="1:19" x14ac:dyDescent="0.35">
      <c r="A3883" s="559">
        <v>1273</v>
      </c>
      <c r="B3883" s="563" t="s">
        <v>484</v>
      </c>
      <c r="C3883" s="563" t="s">
        <v>28929</v>
      </c>
      <c r="D3883" s="563" t="s">
        <v>17925</v>
      </c>
      <c r="E3883" s="563" t="s">
        <v>17923</v>
      </c>
      <c r="F3883" s="563" t="s">
        <v>17924</v>
      </c>
      <c r="G3883" s="563" t="s">
        <v>17913</v>
      </c>
      <c r="H3883" s="563" t="s">
        <v>55</v>
      </c>
      <c r="I3883" s="563" t="s">
        <v>26690</v>
      </c>
      <c r="J3883" s="563" t="s">
        <v>24001</v>
      </c>
      <c r="K3883" s="563" t="s">
        <v>24001</v>
      </c>
      <c r="L3883" s="563" t="s">
        <v>24001</v>
      </c>
      <c r="M3883" s="563" t="s">
        <v>24001</v>
      </c>
      <c r="N3883" s="563" t="s">
        <v>24001</v>
      </c>
      <c r="O3883" s="564" t="s">
        <v>24001</v>
      </c>
      <c r="P3883" s="564" t="s">
        <v>24001</v>
      </c>
      <c r="Q3883" s="564">
        <v>33148</v>
      </c>
      <c r="R3883" s="564"/>
      <c r="S3883" s="564" t="s">
        <v>17925</v>
      </c>
    </row>
    <row r="3884" spans="1:19" x14ac:dyDescent="0.35">
      <c r="A3884" s="559">
        <v>3237</v>
      </c>
      <c r="B3884" s="563" t="s">
        <v>484</v>
      </c>
      <c r="C3884" s="563" t="s">
        <v>4930</v>
      </c>
      <c r="D3884" s="563" t="s">
        <v>4933</v>
      </c>
      <c r="E3884" s="563" t="s">
        <v>24001</v>
      </c>
      <c r="F3884" s="563" t="s">
        <v>4931</v>
      </c>
      <c r="G3884" s="563" t="s">
        <v>4932</v>
      </c>
      <c r="H3884" s="563" t="s">
        <v>1859</v>
      </c>
      <c r="I3884" s="563" t="s">
        <v>26690</v>
      </c>
      <c r="J3884" s="563" t="s">
        <v>109</v>
      </c>
      <c r="K3884" s="563" t="s">
        <v>24001</v>
      </c>
      <c r="L3884" s="563" t="s">
        <v>24001</v>
      </c>
      <c r="M3884" s="563" t="s">
        <v>24001</v>
      </c>
      <c r="N3884" s="563" t="s">
        <v>24001</v>
      </c>
      <c r="O3884" s="564" t="s">
        <v>24001</v>
      </c>
      <c r="P3884" s="564" t="s">
        <v>24001</v>
      </c>
      <c r="Q3884" s="564">
        <v>38566</v>
      </c>
      <c r="R3884" s="564"/>
      <c r="S3884" s="564" t="s">
        <v>32174</v>
      </c>
    </row>
    <row r="3885" spans="1:19" x14ac:dyDescent="0.35">
      <c r="A3885" s="562">
        <v>4941</v>
      </c>
      <c r="B3885" s="563" t="s">
        <v>484</v>
      </c>
      <c r="C3885" s="563" t="s">
        <v>28941</v>
      </c>
      <c r="D3885" s="563" t="s">
        <v>11291</v>
      </c>
      <c r="E3885" s="563" t="s">
        <v>24001</v>
      </c>
      <c r="F3885" s="563" t="s">
        <v>11288</v>
      </c>
      <c r="G3885" s="563" t="s">
        <v>11289</v>
      </c>
      <c r="H3885" s="563" t="s">
        <v>11290</v>
      </c>
      <c r="I3885" s="563" t="s">
        <v>26690</v>
      </c>
      <c r="J3885" s="563" t="s">
        <v>24001</v>
      </c>
      <c r="K3885" s="563" t="s">
        <v>24001</v>
      </c>
      <c r="L3885" s="563" t="s">
        <v>24001</v>
      </c>
      <c r="M3885" s="563" t="s">
        <v>24001</v>
      </c>
      <c r="N3885" s="563" t="s">
        <v>24001</v>
      </c>
      <c r="O3885" s="564" t="s">
        <v>24001</v>
      </c>
      <c r="P3885" s="564" t="s">
        <v>24001</v>
      </c>
      <c r="Q3885" s="564">
        <v>33148</v>
      </c>
      <c r="R3885" s="564"/>
      <c r="S3885" s="564" t="s">
        <v>32175</v>
      </c>
    </row>
    <row r="3886" spans="1:19" x14ac:dyDescent="0.35">
      <c r="A3886" s="559">
        <v>4942</v>
      </c>
      <c r="B3886" s="563" t="s">
        <v>484</v>
      </c>
      <c r="C3886" s="563" t="s">
        <v>28941</v>
      </c>
      <c r="D3886" s="563" t="s">
        <v>11294</v>
      </c>
      <c r="E3886" s="563" t="s">
        <v>24001</v>
      </c>
      <c r="F3886" s="563" t="s">
        <v>11292</v>
      </c>
      <c r="G3886" s="563" t="s">
        <v>11289</v>
      </c>
      <c r="H3886" s="563" t="s">
        <v>11293</v>
      </c>
      <c r="I3886" s="563" t="s">
        <v>26690</v>
      </c>
      <c r="J3886" s="563" t="s">
        <v>24001</v>
      </c>
      <c r="K3886" s="563" t="s">
        <v>24001</v>
      </c>
      <c r="L3886" s="563" t="s">
        <v>24001</v>
      </c>
      <c r="M3886" s="563" t="s">
        <v>24001</v>
      </c>
      <c r="N3886" s="563" t="s">
        <v>24001</v>
      </c>
      <c r="O3886" s="564" t="s">
        <v>24001</v>
      </c>
      <c r="P3886" s="564" t="s">
        <v>24001</v>
      </c>
      <c r="Q3886" s="564">
        <v>41996</v>
      </c>
      <c r="R3886" s="564"/>
      <c r="S3886" s="564" t="s">
        <v>32176</v>
      </c>
    </row>
    <row r="3887" spans="1:19" x14ac:dyDescent="0.35">
      <c r="A3887" s="559">
        <v>4943</v>
      </c>
      <c r="B3887" s="563" t="s">
        <v>484</v>
      </c>
      <c r="C3887" s="563" t="s">
        <v>28941</v>
      </c>
      <c r="D3887" s="563" t="s">
        <v>11296</v>
      </c>
      <c r="E3887" s="563" t="s">
        <v>24001</v>
      </c>
      <c r="F3887" s="563" t="s">
        <v>11295</v>
      </c>
      <c r="G3887" s="563" t="s">
        <v>11289</v>
      </c>
      <c r="H3887" s="563" t="s">
        <v>55</v>
      </c>
      <c r="I3887" s="563" t="s">
        <v>26690</v>
      </c>
      <c r="J3887" s="563" t="s">
        <v>24001</v>
      </c>
      <c r="K3887" s="563" t="s">
        <v>24001</v>
      </c>
      <c r="L3887" s="563" t="s">
        <v>24001</v>
      </c>
      <c r="M3887" s="563" t="s">
        <v>24001</v>
      </c>
      <c r="N3887" s="563" t="s">
        <v>24001</v>
      </c>
      <c r="O3887" s="564" t="s">
        <v>24001</v>
      </c>
      <c r="P3887" s="564" t="s">
        <v>24001</v>
      </c>
      <c r="Q3887" s="564">
        <v>33148</v>
      </c>
      <c r="R3887" s="564"/>
      <c r="S3887" s="564" t="s">
        <v>11296</v>
      </c>
    </row>
    <row r="3888" spans="1:19" x14ac:dyDescent="0.35">
      <c r="A3888" s="562">
        <v>4944</v>
      </c>
      <c r="B3888" s="563" t="s">
        <v>484</v>
      </c>
      <c r="C3888" s="563" t="s">
        <v>28941</v>
      </c>
      <c r="D3888" s="563" t="s">
        <v>11299</v>
      </c>
      <c r="E3888" s="563" t="s">
        <v>24001</v>
      </c>
      <c r="F3888" s="563" t="s">
        <v>11297</v>
      </c>
      <c r="G3888" s="563" t="s">
        <v>11289</v>
      </c>
      <c r="H3888" s="563" t="s">
        <v>11298</v>
      </c>
      <c r="I3888" s="563" t="s">
        <v>26690</v>
      </c>
      <c r="J3888" s="563" t="s">
        <v>24001</v>
      </c>
      <c r="K3888" s="563" t="s">
        <v>24001</v>
      </c>
      <c r="L3888" s="563" t="s">
        <v>24001</v>
      </c>
      <c r="M3888" s="563" t="s">
        <v>24001</v>
      </c>
      <c r="N3888" s="563" t="s">
        <v>24001</v>
      </c>
      <c r="O3888" s="564" t="s">
        <v>24001</v>
      </c>
      <c r="P3888" s="564" t="s">
        <v>24001</v>
      </c>
      <c r="Q3888" s="564">
        <v>33148</v>
      </c>
      <c r="R3888" s="564"/>
      <c r="S3888" s="564" t="s">
        <v>32177</v>
      </c>
    </row>
    <row r="3889" spans="1:19" x14ac:dyDescent="0.35">
      <c r="A3889" s="559">
        <v>4579</v>
      </c>
      <c r="B3889" s="563" t="s">
        <v>484</v>
      </c>
      <c r="C3889" s="563" t="s">
        <v>11621</v>
      </c>
      <c r="D3889" s="563" t="s">
        <v>11718</v>
      </c>
      <c r="E3889" s="563" t="s">
        <v>11714</v>
      </c>
      <c r="F3889" s="563" t="s">
        <v>11715</v>
      </c>
      <c r="G3889" s="563" t="s">
        <v>11716</v>
      </c>
      <c r="H3889" s="563" t="s">
        <v>11717</v>
      </c>
      <c r="I3889" s="563" t="s">
        <v>26690</v>
      </c>
      <c r="J3889" s="563" t="s">
        <v>109</v>
      </c>
      <c r="K3889" s="563" t="s">
        <v>24001</v>
      </c>
      <c r="L3889" s="563" t="s">
        <v>24001</v>
      </c>
      <c r="M3889" s="563" t="s">
        <v>24001</v>
      </c>
      <c r="N3889" s="563" t="s">
        <v>24001</v>
      </c>
      <c r="O3889" s="564" t="s">
        <v>24001</v>
      </c>
      <c r="P3889" s="564" t="s">
        <v>24001</v>
      </c>
      <c r="Q3889" s="564">
        <v>33148</v>
      </c>
      <c r="R3889" s="564"/>
      <c r="S3889" s="564" t="s">
        <v>32178</v>
      </c>
    </row>
    <row r="3890" spans="1:19" x14ac:dyDescent="0.35">
      <c r="A3890" s="559">
        <v>4580</v>
      </c>
      <c r="B3890" s="563" t="s">
        <v>484</v>
      </c>
      <c r="C3890" s="563" t="s">
        <v>11621</v>
      </c>
      <c r="D3890" s="563" t="s">
        <v>11722</v>
      </c>
      <c r="E3890" s="563" t="s">
        <v>24001</v>
      </c>
      <c r="F3890" s="563" t="s">
        <v>11719</v>
      </c>
      <c r="G3890" s="563" t="s">
        <v>11720</v>
      </c>
      <c r="H3890" s="563" t="s">
        <v>11721</v>
      </c>
      <c r="I3890" s="563" t="s">
        <v>26690</v>
      </c>
      <c r="J3890" s="563" t="s">
        <v>24001</v>
      </c>
      <c r="K3890" s="563" t="s">
        <v>154</v>
      </c>
      <c r="L3890" s="563" t="s">
        <v>27643</v>
      </c>
      <c r="M3890" s="563" t="s">
        <v>24001</v>
      </c>
      <c r="N3890" s="563" t="s">
        <v>24001</v>
      </c>
      <c r="O3890" s="564" t="s">
        <v>24001</v>
      </c>
      <c r="P3890" s="564" t="s">
        <v>24001</v>
      </c>
      <c r="Q3890" s="564">
        <v>33148</v>
      </c>
      <c r="R3890" s="564">
        <v>38384</v>
      </c>
      <c r="S3890" s="564" t="s">
        <v>32179</v>
      </c>
    </row>
    <row r="3891" spans="1:19" x14ac:dyDescent="0.35">
      <c r="A3891" s="562">
        <v>4581</v>
      </c>
      <c r="B3891" s="563" t="s">
        <v>484</v>
      </c>
      <c r="C3891" s="563" t="s">
        <v>11621</v>
      </c>
      <c r="D3891" s="563" t="s">
        <v>11726</v>
      </c>
      <c r="E3891" s="563" t="s">
        <v>11723</v>
      </c>
      <c r="F3891" s="563" t="s">
        <v>11724</v>
      </c>
      <c r="G3891" s="563" t="s">
        <v>11720</v>
      </c>
      <c r="H3891" s="563" t="s">
        <v>11725</v>
      </c>
      <c r="I3891" s="563" t="s">
        <v>26690</v>
      </c>
      <c r="J3891" s="563" t="s">
        <v>24001</v>
      </c>
      <c r="K3891" s="563" t="s">
        <v>24001</v>
      </c>
      <c r="L3891" s="563" t="s">
        <v>24001</v>
      </c>
      <c r="M3891" s="563" t="s">
        <v>24001</v>
      </c>
      <c r="N3891" s="563" t="s">
        <v>24001</v>
      </c>
      <c r="O3891" s="564" t="s">
        <v>24001</v>
      </c>
      <c r="P3891" s="564" t="s">
        <v>24001</v>
      </c>
      <c r="Q3891" s="564">
        <v>33148</v>
      </c>
      <c r="R3891" s="564"/>
      <c r="S3891" s="564" t="s">
        <v>32180</v>
      </c>
    </row>
    <row r="3892" spans="1:19" x14ac:dyDescent="0.35">
      <c r="A3892" s="559">
        <v>4582</v>
      </c>
      <c r="B3892" s="563" t="s">
        <v>484</v>
      </c>
      <c r="C3892" s="563" t="s">
        <v>11621</v>
      </c>
      <c r="D3892" s="563" t="s">
        <v>11729</v>
      </c>
      <c r="E3892" s="563" t="s">
        <v>11727</v>
      </c>
      <c r="F3892" s="563" t="s">
        <v>11728</v>
      </c>
      <c r="G3892" s="563" t="s">
        <v>11720</v>
      </c>
      <c r="H3892" s="563" t="s">
        <v>546</v>
      </c>
      <c r="I3892" s="563" t="s">
        <v>26690</v>
      </c>
      <c r="J3892" s="563" t="s">
        <v>109</v>
      </c>
      <c r="K3892" s="563" t="s">
        <v>24001</v>
      </c>
      <c r="L3892" s="563" t="s">
        <v>24001</v>
      </c>
      <c r="M3892" s="563" t="s">
        <v>24001</v>
      </c>
      <c r="N3892" s="563" t="s">
        <v>24001</v>
      </c>
      <c r="O3892" s="564" t="s">
        <v>24001</v>
      </c>
      <c r="P3892" s="564" t="s">
        <v>24001</v>
      </c>
      <c r="Q3892" s="564">
        <v>33148</v>
      </c>
      <c r="R3892" s="564"/>
      <c r="S3892" s="564" t="s">
        <v>32181</v>
      </c>
    </row>
    <row r="3893" spans="1:19" x14ac:dyDescent="0.35">
      <c r="A3893" s="559">
        <v>4583</v>
      </c>
      <c r="B3893" s="563" t="s">
        <v>484</v>
      </c>
      <c r="C3893" s="563" t="s">
        <v>11621</v>
      </c>
      <c r="D3893" s="563" t="s">
        <v>11733</v>
      </c>
      <c r="E3893" s="563" t="s">
        <v>11730</v>
      </c>
      <c r="F3893" s="563" t="s">
        <v>11731</v>
      </c>
      <c r="G3893" s="563" t="s">
        <v>11720</v>
      </c>
      <c r="H3893" s="563" t="s">
        <v>11732</v>
      </c>
      <c r="I3893" s="563" t="s">
        <v>26690</v>
      </c>
      <c r="J3893" s="563" t="s">
        <v>24001</v>
      </c>
      <c r="K3893" s="563" t="s">
        <v>24001</v>
      </c>
      <c r="L3893" s="563" t="s">
        <v>24001</v>
      </c>
      <c r="M3893" s="563" t="s">
        <v>24001</v>
      </c>
      <c r="N3893" s="563" t="s">
        <v>24001</v>
      </c>
      <c r="O3893" s="564" t="s">
        <v>24001</v>
      </c>
      <c r="P3893" s="564" t="s">
        <v>24001</v>
      </c>
      <c r="Q3893" s="564">
        <v>33148</v>
      </c>
      <c r="R3893" s="564"/>
      <c r="S3893" s="564" t="s">
        <v>32182</v>
      </c>
    </row>
    <row r="3894" spans="1:19" x14ac:dyDescent="0.35">
      <c r="A3894" s="562">
        <v>4584</v>
      </c>
      <c r="B3894" s="563" t="s">
        <v>484</v>
      </c>
      <c r="C3894" s="563" t="s">
        <v>11621</v>
      </c>
      <c r="D3894" s="563" t="s">
        <v>11735</v>
      </c>
      <c r="E3894" s="563" t="s">
        <v>11723</v>
      </c>
      <c r="F3894" s="563" t="s">
        <v>11734</v>
      </c>
      <c r="G3894" s="563" t="s">
        <v>11720</v>
      </c>
      <c r="H3894" s="563" t="s">
        <v>9821</v>
      </c>
      <c r="I3894" s="563" t="s">
        <v>26690</v>
      </c>
      <c r="J3894" s="563" t="s">
        <v>24001</v>
      </c>
      <c r="K3894" s="563" t="s">
        <v>24001</v>
      </c>
      <c r="L3894" s="563" t="s">
        <v>24001</v>
      </c>
      <c r="M3894" s="563" t="s">
        <v>24001</v>
      </c>
      <c r="N3894" s="563" t="s">
        <v>24001</v>
      </c>
      <c r="O3894" s="564" t="s">
        <v>24001</v>
      </c>
      <c r="P3894" s="564" t="s">
        <v>24001</v>
      </c>
      <c r="Q3894" s="564">
        <v>33148</v>
      </c>
      <c r="R3894" s="564"/>
      <c r="S3894" s="564" t="s">
        <v>32183</v>
      </c>
    </row>
    <row r="3895" spans="1:19" x14ac:dyDescent="0.35">
      <c r="A3895" s="559">
        <v>4585</v>
      </c>
      <c r="B3895" s="563" t="s">
        <v>484</v>
      </c>
      <c r="C3895" s="563" t="s">
        <v>11621</v>
      </c>
      <c r="D3895" s="563" t="s">
        <v>11738</v>
      </c>
      <c r="E3895" s="563" t="s">
        <v>11736</v>
      </c>
      <c r="F3895" s="563" t="s">
        <v>11737</v>
      </c>
      <c r="G3895" s="563" t="s">
        <v>11720</v>
      </c>
      <c r="H3895" s="563" t="s">
        <v>1855</v>
      </c>
      <c r="I3895" s="563" t="s">
        <v>26690</v>
      </c>
      <c r="J3895" s="563" t="s">
        <v>24001</v>
      </c>
      <c r="K3895" s="563" t="s">
        <v>24001</v>
      </c>
      <c r="L3895" s="563" t="s">
        <v>24001</v>
      </c>
      <c r="M3895" s="563" t="s">
        <v>24001</v>
      </c>
      <c r="N3895" s="563" t="s">
        <v>24001</v>
      </c>
      <c r="O3895" s="564" t="s">
        <v>24001</v>
      </c>
      <c r="P3895" s="564" t="s">
        <v>24001</v>
      </c>
      <c r="Q3895" s="564">
        <v>33148</v>
      </c>
      <c r="R3895" s="564"/>
      <c r="S3895" s="564" t="s">
        <v>32184</v>
      </c>
    </row>
    <row r="3896" spans="1:19" x14ac:dyDescent="0.35">
      <c r="A3896" s="559">
        <v>4586</v>
      </c>
      <c r="B3896" s="563" t="s">
        <v>484</v>
      </c>
      <c r="C3896" s="563" t="s">
        <v>11621</v>
      </c>
      <c r="D3896" s="563" t="s">
        <v>11741</v>
      </c>
      <c r="E3896" s="563" t="s">
        <v>11739</v>
      </c>
      <c r="F3896" s="563" t="s">
        <v>11740</v>
      </c>
      <c r="G3896" s="563" t="s">
        <v>11720</v>
      </c>
      <c r="H3896" s="563" t="s">
        <v>652</v>
      </c>
      <c r="I3896" s="563" t="s">
        <v>26905</v>
      </c>
      <c r="J3896" s="563" t="s">
        <v>24001</v>
      </c>
      <c r="K3896" s="563" t="s">
        <v>24001</v>
      </c>
      <c r="L3896" s="563" t="s">
        <v>24001</v>
      </c>
      <c r="M3896" s="563" t="s">
        <v>24001</v>
      </c>
      <c r="N3896" s="563" t="s">
        <v>24001</v>
      </c>
      <c r="O3896" s="564" t="s">
        <v>24001</v>
      </c>
      <c r="P3896" s="564" t="s">
        <v>24001</v>
      </c>
      <c r="Q3896" s="564">
        <v>33148</v>
      </c>
      <c r="R3896" s="564"/>
      <c r="S3896" s="564" t="s">
        <v>32185</v>
      </c>
    </row>
    <row r="3897" spans="1:19" x14ac:dyDescent="0.35">
      <c r="A3897" s="562">
        <v>4587</v>
      </c>
      <c r="B3897" s="563" t="s">
        <v>484</v>
      </c>
      <c r="C3897" s="563" t="s">
        <v>11621</v>
      </c>
      <c r="D3897" s="563" t="s">
        <v>11744</v>
      </c>
      <c r="E3897" s="563" t="s">
        <v>24001</v>
      </c>
      <c r="F3897" s="563" t="s">
        <v>11742</v>
      </c>
      <c r="G3897" s="563" t="s">
        <v>11720</v>
      </c>
      <c r="H3897" s="563" t="s">
        <v>11743</v>
      </c>
      <c r="I3897" s="563" t="s">
        <v>26691</v>
      </c>
      <c r="J3897" s="563" t="s">
        <v>24001</v>
      </c>
      <c r="K3897" s="563" t="s">
        <v>24001</v>
      </c>
      <c r="L3897" s="563" t="s">
        <v>24001</v>
      </c>
      <c r="M3897" s="563" t="s">
        <v>24001</v>
      </c>
      <c r="N3897" s="563" t="s">
        <v>24001</v>
      </c>
      <c r="O3897" s="564" t="s">
        <v>24001</v>
      </c>
      <c r="P3897" s="564" t="s">
        <v>24001</v>
      </c>
      <c r="Q3897" s="564">
        <v>33148</v>
      </c>
      <c r="R3897" s="564"/>
      <c r="S3897" s="564" t="s">
        <v>32186</v>
      </c>
    </row>
    <row r="3898" spans="1:19" x14ac:dyDescent="0.35">
      <c r="A3898" s="559">
        <v>4588</v>
      </c>
      <c r="B3898" s="563" t="s">
        <v>484</v>
      </c>
      <c r="C3898" s="563" t="s">
        <v>11621</v>
      </c>
      <c r="D3898" s="563" t="s">
        <v>11746</v>
      </c>
      <c r="E3898" s="563" t="s">
        <v>24001</v>
      </c>
      <c r="F3898" s="563" t="s">
        <v>11745</v>
      </c>
      <c r="G3898" s="563" t="s">
        <v>11720</v>
      </c>
      <c r="H3898" s="563" t="s">
        <v>11743</v>
      </c>
      <c r="I3898" s="563" t="s">
        <v>27259</v>
      </c>
      <c r="J3898" s="563" t="s">
        <v>24001</v>
      </c>
      <c r="K3898" s="563" t="s">
        <v>24001</v>
      </c>
      <c r="L3898" s="563" t="s">
        <v>24001</v>
      </c>
      <c r="M3898" s="563" t="s">
        <v>24001</v>
      </c>
      <c r="N3898" s="563" t="s">
        <v>24001</v>
      </c>
      <c r="O3898" s="564" t="s">
        <v>24001</v>
      </c>
      <c r="P3898" s="564" t="s">
        <v>24001</v>
      </c>
      <c r="Q3898" s="564">
        <v>33148</v>
      </c>
      <c r="R3898" s="564"/>
      <c r="S3898" s="564" t="s">
        <v>32187</v>
      </c>
    </row>
    <row r="3899" spans="1:19" x14ac:dyDescent="0.35">
      <c r="A3899" s="559">
        <v>4589</v>
      </c>
      <c r="B3899" s="563" t="s">
        <v>484</v>
      </c>
      <c r="C3899" s="563" t="s">
        <v>11621</v>
      </c>
      <c r="D3899" s="563" t="s">
        <v>11748</v>
      </c>
      <c r="E3899" s="563" t="s">
        <v>24001</v>
      </c>
      <c r="F3899" s="563" t="s">
        <v>11747</v>
      </c>
      <c r="G3899" s="563" t="s">
        <v>11720</v>
      </c>
      <c r="H3899" s="563" t="s">
        <v>11743</v>
      </c>
      <c r="I3899" s="563" t="s">
        <v>27260</v>
      </c>
      <c r="J3899" s="563" t="s">
        <v>24001</v>
      </c>
      <c r="K3899" s="563" t="s">
        <v>24001</v>
      </c>
      <c r="L3899" s="563" t="s">
        <v>24001</v>
      </c>
      <c r="M3899" s="563" t="s">
        <v>24001</v>
      </c>
      <c r="N3899" s="563" t="s">
        <v>24001</v>
      </c>
      <c r="O3899" s="564" t="s">
        <v>24001</v>
      </c>
      <c r="P3899" s="564" t="s">
        <v>24001</v>
      </c>
      <c r="Q3899" s="564">
        <v>33148</v>
      </c>
      <c r="R3899" s="564"/>
      <c r="S3899" s="564" t="s">
        <v>32188</v>
      </c>
    </row>
    <row r="3900" spans="1:19" x14ac:dyDescent="0.35">
      <c r="A3900" s="562">
        <v>4590</v>
      </c>
      <c r="B3900" s="563" t="s">
        <v>484</v>
      </c>
      <c r="C3900" s="563" t="s">
        <v>11621</v>
      </c>
      <c r="D3900" s="563" t="s">
        <v>11750</v>
      </c>
      <c r="E3900" s="563" t="s">
        <v>11723</v>
      </c>
      <c r="F3900" s="563" t="s">
        <v>11749</v>
      </c>
      <c r="G3900" s="563" t="s">
        <v>11720</v>
      </c>
      <c r="H3900" s="563" t="s">
        <v>2332</v>
      </c>
      <c r="I3900" s="563" t="s">
        <v>26690</v>
      </c>
      <c r="J3900" s="563" t="s">
        <v>24001</v>
      </c>
      <c r="K3900" s="563" t="s">
        <v>24001</v>
      </c>
      <c r="L3900" s="563" t="s">
        <v>24001</v>
      </c>
      <c r="M3900" s="563" t="s">
        <v>24001</v>
      </c>
      <c r="N3900" s="563" t="s">
        <v>24001</v>
      </c>
      <c r="O3900" s="564" t="s">
        <v>24001</v>
      </c>
      <c r="P3900" s="564" t="s">
        <v>24001</v>
      </c>
      <c r="Q3900" s="564">
        <v>33148</v>
      </c>
      <c r="R3900" s="564"/>
      <c r="S3900" s="564" t="s">
        <v>32189</v>
      </c>
    </row>
    <row r="3901" spans="1:19" x14ac:dyDescent="0.35">
      <c r="A3901" s="559">
        <v>4591</v>
      </c>
      <c r="B3901" s="563" t="s">
        <v>484</v>
      </c>
      <c r="C3901" s="563" t="s">
        <v>11621</v>
      </c>
      <c r="D3901" s="563" t="s">
        <v>11753</v>
      </c>
      <c r="E3901" s="563" t="s">
        <v>11751</v>
      </c>
      <c r="F3901" s="563" t="s">
        <v>11752</v>
      </c>
      <c r="G3901" s="563" t="s">
        <v>11720</v>
      </c>
      <c r="H3901" s="563" t="s">
        <v>55</v>
      </c>
      <c r="I3901" s="563" t="s">
        <v>26690</v>
      </c>
      <c r="J3901" s="563" t="s">
        <v>24001</v>
      </c>
      <c r="K3901" s="563" t="s">
        <v>24001</v>
      </c>
      <c r="L3901" s="563" t="s">
        <v>24001</v>
      </c>
      <c r="M3901" s="563" t="s">
        <v>24001</v>
      </c>
      <c r="N3901" s="563" t="s">
        <v>24001</v>
      </c>
      <c r="O3901" s="564" t="s">
        <v>24001</v>
      </c>
      <c r="P3901" s="564" t="s">
        <v>24001</v>
      </c>
      <c r="Q3901" s="564">
        <v>33148</v>
      </c>
      <c r="R3901" s="564"/>
      <c r="S3901" s="564" t="s">
        <v>11753</v>
      </c>
    </row>
    <row r="3902" spans="1:19" x14ac:dyDescent="0.35">
      <c r="A3902" s="559">
        <v>4592</v>
      </c>
      <c r="B3902" s="563" t="s">
        <v>484</v>
      </c>
      <c r="C3902" s="563" t="s">
        <v>11621</v>
      </c>
      <c r="D3902" s="563" t="s">
        <v>11756</v>
      </c>
      <c r="E3902" s="563" t="s">
        <v>24001</v>
      </c>
      <c r="F3902" s="563" t="s">
        <v>11754</v>
      </c>
      <c r="G3902" s="563" t="s">
        <v>11720</v>
      </c>
      <c r="H3902" s="563" t="s">
        <v>11755</v>
      </c>
      <c r="I3902" s="563" t="s">
        <v>26690</v>
      </c>
      <c r="J3902" s="563" t="s">
        <v>24001</v>
      </c>
      <c r="K3902" s="563" t="s">
        <v>24001</v>
      </c>
      <c r="L3902" s="563" t="s">
        <v>24001</v>
      </c>
      <c r="M3902" s="563" t="s">
        <v>24001</v>
      </c>
      <c r="N3902" s="563" t="s">
        <v>24001</v>
      </c>
      <c r="O3902" s="564" t="s">
        <v>24001</v>
      </c>
      <c r="P3902" s="564" t="s">
        <v>24001</v>
      </c>
      <c r="Q3902" s="564">
        <v>38615</v>
      </c>
      <c r="R3902" s="564"/>
      <c r="S3902" s="564" t="s">
        <v>32190</v>
      </c>
    </row>
    <row r="3903" spans="1:19" x14ac:dyDescent="0.35">
      <c r="A3903" s="562">
        <v>4593</v>
      </c>
      <c r="B3903" s="563" t="s">
        <v>484</v>
      </c>
      <c r="C3903" s="563" t="s">
        <v>11621</v>
      </c>
      <c r="D3903" s="563" t="s">
        <v>11758</v>
      </c>
      <c r="E3903" s="563" t="s">
        <v>24001</v>
      </c>
      <c r="F3903" s="563" t="s">
        <v>11757</v>
      </c>
      <c r="G3903" s="563" t="s">
        <v>11720</v>
      </c>
      <c r="H3903" s="563" t="s">
        <v>2338</v>
      </c>
      <c r="I3903" s="563" t="s">
        <v>26690</v>
      </c>
      <c r="J3903" s="563" t="s">
        <v>24001</v>
      </c>
      <c r="K3903" s="563" t="s">
        <v>62</v>
      </c>
      <c r="L3903" s="563" t="s">
        <v>27644</v>
      </c>
      <c r="M3903" s="563" t="s">
        <v>24001</v>
      </c>
      <c r="N3903" s="563" t="s">
        <v>24001</v>
      </c>
      <c r="O3903" s="564" t="s">
        <v>24001</v>
      </c>
      <c r="P3903" s="564" t="s">
        <v>24001</v>
      </c>
      <c r="Q3903" s="564">
        <v>35940</v>
      </c>
      <c r="R3903" s="564"/>
      <c r="S3903" s="564" t="s">
        <v>32191</v>
      </c>
    </row>
    <row r="3904" spans="1:19" x14ac:dyDescent="0.35">
      <c r="A3904" s="559">
        <v>4594</v>
      </c>
      <c r="B3904" s="563" t="s">
        <v>484</v>
      </c>
      <c r="C3904" s="563" t="s">
        <v>11621</v>
      </c>
      <c r="D3904" s="563" t="s">
        <v>11762</v>
      </c>
      <c r="E3904" s="563" t="s">
        <v>11759</v>
      </c>
      <c r="F3904" s="563" t="s">
        <v>11760</v>
      </c>
      <c r="G3904" s="563" t="s">
        <v>11720</v>
      </c>
      <c r="H3904" s="563" t="s">
        <v>11761</v>
      </c>
      <c r="I3904" s="563" t="s">
        <v>26690</v>
      </c>
      <c r="J3904" s="563" t="s">
        <v>24001</v>
      </c>
      <c r="K3904" s="563" t="s">
        <v>24001</v>
      </c>
      <c r="L3904" s="563" t="s">
        <v>24001</v>
      </c>
      <c r="M3904" s="563" t="s">
        <v>24001</v>
      </c>
      <c r="N3904" s="563" t="s">
        <v>24001</v>
      </c>
      <c r="O3904" s="564" t="s">
        <v>24001</v>
      </c>
      <c r="P3904" s="564" t="s">
        <v>24001</v>
      </c>
      <c r="Q3904" s="564">
        <v>33148</v>
      </c>
      <c r="R3904" s="564"/>
      <c r="S3904" s="564" t="s">
        <v>32192</v>
      </c>
    </row>
    <row r="3905" spans="1:19" x14ac:dyDescent="0.35">
      <c r="A3905" s="559">
        <v>1508</v>
      </c>
      <c r="B3905" s="563" t="s">
        <v>484</v>
      </c>
      <c r="C3905" s="563" t="s">
        <v>3331</v>
      </c>
      <c r="D3905" s="563" t="s">
        <v>3376</v>
      </c>
      <c r="E3905" s="563" t="s">
        <v>24001</v>
      </c>
      <c r="F3905" s="563" t="s">
        <v>3373</v>
      </c>
      <c r="G3905" s="563" t="s">
        <v>3374</v>
      </c>
      <c r="H3905" s="563" t="s">
        <v>3375</v>
      </c>
      <c r="I3905" s="563" t="s">
        <v>26690</v>
      </c>
      <c r="J3905" s="563" t="s">
        <v>109</v>
      </c>
      <c r="K3905" s="563" t="s">
        <v>24001</v>
      </c>
      <c r="L3905" s="563" t="s">
        <v>24001</v>
      </c>
      <c r="M3905" s="563" t="s">
        <v>24001</v>
      </c>
      <c r="N3905" s="563" t="s">
        <v>24001</v>
      </c>
      <c r="O3905" s="564" t="s">
        <v>24001</v>
      </c>
      <c r="P3905" s="564" t="s">
        <v>24001</v>
      </c>
      <c r="Q3905" s="564">
        <v>38567</v>
      </c>
      <c r="R3905" s="564"/>
      <c r="S3905" s="564" t="s">
        <v>32193</v>
      </c>
    </row>
    <row r="3906" spans="1:19" x14ac:dyDescent="0.35">
      <c r="A3906" s="562">
        <v>3132</v>
      </c>
      <c r="B3906" s="563" t="s">
        <v>484</v>
      </c>
      <c r="C3906" s="563" t="s">
        <v>32194</v>
      </c>
      <c r="D3906" s="563" t="s">
        <v>7045</v>
      </c>
      <c r="E3906" s="563" t="s">
        <v>7041</v>
      </c>
      <c r="F3906" s="563" t="s">
        <v>7042</v>
      </c>
      <c r="G3906" s="563" t="s">
        <v>7043</v>
      </c>
      <c r="H3906" s="563" t="s">
        <v>7044</v>
      </c>
      <c r="I3906" s="563" t="s">
        <v>26690</v>
      </c>
      <c r="J3906" s="563" t="s">
        <v>24001</v>
      </c>
      <c r="K3906" s="563" t="s">
        <v>24001</v>
      </c>
      <c r="L3906" s="563" t="s">
        <v>24001</v>
      </c>
      <c r="M3906" s="563" t="s">
        <v>24001</v>
      </c>
      <c r="N3906" s="563" t="s">
        <v>24001</v>
      </c>
      <c r="O3906" s="564" t="s">
        <v>24001</v>
      </c>
      <c r="P3906" s="564" t="s">
        <v>24001</v>
      </c>
      <c r="Q3906" s="564">
        <v>33148</v>
      </c>
      <c r="R3906" s="564"/>
      <c r="S3906" s="564" t="s">
        <v>32195</v>
      </c>
    </row>
    <row r="3907" spans="1:19" x14ac:dyDescent="0.35">
      <c r="A3907" s="559">
        <v>2488</v>
      </c>
      <c r="B3907" s="563" t="s">
        <v>484</v>
      </c>
      <c r="C3907" s="563" t="s">
        <v>7916</v>
      </c>
      <c r="D3907" s="563" t="s">
        <v>7952</v>
      </c>
      <c r="E3907" s="563" t="s">
        <v>24001</v>
      </c>
      <c r="F3907" s="563" t="s">
        <v>7950</v>
      </c>
      <c r="G3907" s="563" t="s">
        <v>7951</v>
      </c>
      <c r="H3907" s="563" t="s">
        <v>4171</v>
      </c>
      <c r="I3907" s="563" t="s">
        <v>26690</v>
      </c>
      <c r="J3907" s="563" t="s">
        <v>109</v>
      </c>
      <c r="K3907" s="563" t="s">
        <v>24001</v>
      </c>
      <c r="L3907" s="563" t="s">
        <v>24001</v>
      </c>
      <c r="M3907" s="563" t="s">
        <v>24001</v>
      </c>
      <c r="N3907" s="563" t="s">
        <v>24001</v>
      </c>
      <c r="O3907" s="564" t="s">
        <v>24001</v>
      </c>
      <c r="P3907" s="564" t="s">
        <v>24001</v>
      </c>
      <c r="Q3907" s="564">
        <v>33148</v>
      </c>
      <c r="R3907" s="564"/>
      <c r="S3907" s="564" t="s">
        <v>32196</v>
      </c>
    </row>
    <row r="3908" spans="1:19" x14ac:dyDescent="0.35">
      <c r="A3908" s="559">
        <v>594</v>
      </c>
      <c r="B3908" s="563" t="s">
        <v>484</v>
      </c>
      <c r="C3908" s="563" t="s">
        <v>16173</v>
      </c>
      <c r="D3908" s="563" t="s">
        <v>15977</v>
      </c>
      <c r="E3908" s="563" t="s">
        <v>24001</v>
      </c>
      <c r="F3908" s="563" t="s">
        <v>15974</v>
      </c>
      <c r="G3908" s="563" t="s">
        <v>15975</v>
      </c>
      <c r="H3908" s="563" t="s">
        <v>15976</v>
      </c>
      <c r="I3908" s="563" t="s">
        <v>26690</v>
      </c>
      <c r="J3908" s="563" t="s">
        <v>109</v>
      </c>
      <c r="K3908" s="563" t="s">
        <v>24001</v>
      </c>
      <c r="L3908" s="563" t="s">
        <v>24001</v>
      </c>
      <c r="M3908" s="563" t="s">
        <v>24001</v>
      </c>
      <c r="N3908" s="563" t="s">
        <v>24001</v>
      </c>
      <c r="O3908" s="564" t="s">
        <v>24001</v>
      </c>
      <c r="P3908" s="564" t="s">
        <v>24001</v>
      </c>
      <c r="Q3908" s="564">
        <v>33148</v>
      </c>
      <c r="R3908" s="564">
        <v>38509</v>
      </c>
      <c r="S3908" s="564" t="s">
        <v>32197</v>
      </c>
    </row>
    <row r="3909" spans="1:19" x14ac:dyDescent="0.35">
      <c r="A3909" s="562">
        <v>3</v>
      </c>
      <c r="B3909" s="563" t="s">
        <v>484</v>
      </c>
      <c r="C3909" s="563" t="s">
        <v>3498</v>
      </c>
      <c r="D3909" s="563" t="s">
        <v>3502</v>
      </c>
      <c r="E3909" s="563" t="s">
        <v>3499</v>
      </c>
      <c r="F3909" s="563" t="s">
        <v>3500</v>
      </c>
      <c r="G3909" s="563" t="s">
        <v>3501</v>
      </c>
      <c r="H3909" s="563" t="s">
        <v>564</v>
      </c>
      <c r="I3909" s="563" t="s">
        <v>26690</v>
      </c>
      <c r="J3909" s="563" t="s">
        <v>109</v>
      </c>
      <c r="K3909" s="563" t="s">
        <v>24001</v>
      </c>
      <c r="L3909" s="563" t="s">
        <v>24001</v>
      </c>
      <c r="M3909" s="563" t="s">
        <v>24001</v>
      </c>
      <c r="N3909" s="563" t="s">
        <v>24001</v>
      </c>
      <c r="O3909" s="564" t="s">
        <v>24001</v>
      </c>
      <c r="P3909" s="564" t="s">
        <v>24001</v>
      </c>
      <c r="Q3909" s="564">
        <v>33148</v>
      </c>
      <c r="R3909" s="564"/>
      <c r="S3909" s="564" t="s">
        <v>32198</v>
      </c>
    </row>
    <row r="3910" spans="1:19" x14ac:dyDescent="0.35">
      <c r="A3910" s="559">
        <v>4</v>
      </c>
      <c r="B3910" s="563" t="s">
        <v>484</v>
      </c>
      <c r="C3910" s="563" t="s">
        <v>3498</v>
      </c>
      <c r="D3910" s="563" t="s">
        <v>3506</v>
      </c>
      <c r="E3910" s="563" t="s">
        <v>3503</v>
      </c>
      <c r="F3910" s="563" t="s">
        <v>3504</v>
      </c>
      <c r="G3910" s="563" t="s">
        <v>3501</v>
      </c>
      <c r="H3910" s="563" t="s">
        <v>3505</v>
      </c>
      <c r="I3910" s="563" t="s">
        <v>26690</v>
      </c>
      <c r="J3910" s="563" t="s">
        <v>109</v>
      </c>
      <c r="K3910" s="563" t="s">
        <v>24001</v>
      </c>
      <c r="L3910" s="563" t="s">
        <v>24001</v>
      </c>
      <c r="M3910" s="563" t="s">
        <v>24001</v>
      </c>
      <c r="N3910" s="563" t="s">
        <v>24001</v>
      </c>
      <c r="O3910" s="564" t="s">
        <v>24001</v>
      </c>
      <c r="P3910" s="564" t="s">
        <v>24001</v>
      </c>
      <c r="Q3910" s="564">
        <v>41316</v>
      </c>
      <c r="R3910" s="564"/>
      <c r="S3910" s="564" t="s">
        <v>32199</v>
      </c>
    </row>
    <row r="3911" spans="1:19" x14ac:dyDescent="0.35">
      <c r="A3911" s="559">
        <v>5088</v>
      </c>
      <c r="B3911" s="563" t="s">
        <v>484</v>
      </c>
      <c r="C3911" s="563" t="s">
        <v>10589</v>
      </c>
      <c r="D3911" s="563" t="s">
        <v>10596</v>
      </c>
      <c r="E3911" s="563" t="s">
        <v>10593</v>
      </c>
      <c r="F3911" s="563" t="s">
        <v>10594</v>
      </c>
      <c r="G3911" s="563" t="s">
        <v>10595</v>
      </c>
      <c r="H3911" s="563" t="s">
        <v>4051</v>
      </c>
      <c r="I3911" s="563" t="s">
        <v>26690</v>
      </c>
      <c r="J3911" s="563" t="s">
        <v>24001</v>
      </c>
      <c r="K3911" s="563" t="s">
        <v>62</v>
      </c>
      <c r="L3911" s="563" t="s">
        <v>24001</v>
      </c>
      <c r="M3911" s="563" t="s">
        <v>24001</v>
      </c>
      <c r="N3911" s="563" t="s">
        <v>24001</v>
      </c>
      <c r="O3911" s="564" t="s">
        <v>24001</v>
      </c>
      <c r="P3911" s="564" t="s">
        <v>24001</v>
      </c>
      <c r="Q3911" s="564">
        <v>33148</v>
      </c>
      <c r="R3911" s="564"/>
      <c r="S3911" s="564" t="s">
        <v>32200</v>
      </c>
    </row>
    <row r="3912" spans="1:19" x14ac:dyDescent="0.35">
      <c r="A3912" s="562">
        <v>5089</v>
      </c>
      <c r="B3912" s="563" t="s">
        <v>484</v>
      </c>
      <c r="C3912" s="563" t="s">
        <v>10589</v>
      </c>
      <c r="D3912" s="563" t="s">
        <v>10600</v>
      </c>
      <c r="E3912" s="563" t="s">
        <v>10597</v>
      </c>
      <c r="F3912" s="563" t="s">
        <v>10598</v>
      </c>
      <c r="G3912" s="563" t="s">
        <v>10595</v>
      </c>
      <c r="H3912" s="563" t="s">
        <v>10599</v>
      </c>
      <c r="I3912" s="563" t="s">
        <v>26690</v>
      </c>
      <c r="J3912" s="563" t="s">
        <v>24001</v>
      </c>
      <c r="K3912" s="563" t="s">
        <v>154</v>
      </c>
      <c r="L3912" s="563" t="s">
        <v>24001</v>
      </c>
      <c r="M3912" s="563" t="s">
        <v>24001</v>
      </c>
      <c r="N3912" s="563" t="s">
        <v>24001</v>
      </c>
      <c r="O3912" s="564" t="s">
        <v>24001</v>
      </c>
      <c r="P3912" s="564" t="s">
        <v>24001</v>
      </c>
      <c r="Q3912" s="564">
        <v>33148</v>
      </c>
      <c r="R3912" s="564"/>
      <c r="S3912" s="564" t="s">
        <v>32201</v>
      </c>
    </row>
    <row r="3913" spans="1:19" x14ac:dyDescent="0.35">
      <c r="A3913" s="559">
        <v>5090</v>
      </c>
      <c r="B3913" s="563" t="s">
        <v>484</v>
      </c>
      <c r="C3913" s="563" t="s">
        <v>10589</v>
      </c>
      <c r="D3913" s="563" t="s">
        <v>10603</v>
      </c>
      <c r="E3913" s="563" t="s">
        <v>10601</v>
      </c>
      <c r="F3913" s="563" t="s">
        <v>10602</v>
      </c>
      <c r="G3913" s="563" t="s">
        <v>10595</v>
      </c>
      <c r="H3913" s="563" t="s">
        <v>55</v>
      </c>
      <c r="I3913" s="563" t="s">
        <v>26690</v>
      </c>
      <c r="J3913" s="563" t="s">
        <v>24001</v>
      </c>
      <c r="K3913" s="563" t="s">
        <v>24001</v>
      </c>
      <c r="L3913" s="563" t="s">
        <v>24001</v>
      </c>
      <c r="M3913" s="563" t="s">
        <v>24001</v>
      </c>
      <c r="N3913" s="563" t="s">
        <v>24001</v>
      </c>
      <c r="O3913" s="564" t="s">
        <v>24001</v>
      </c>
      <c r="P3913" s="564" t="s">
        <v>24001</v>
      </c>
      <c r="Q3913" s="564">
        <v>33148</v>
      </c>
      <c r="R3913" s="564"/>
      <c r="S3913" s="564" t="s">
        <v>10603</v>
      </c>
    </row>
    <row r="3914" spans="1:19" x14ac:dyDescent="0.35">
      <c r="A3914" s="559">
        <v>4945</v>
      </c>
      <c r="B3914" s="563" t="s">
        <v>484</v>
      </c>
      <c r="C3914" s="563" t="s">
        <v>28941</v>
      </c>
      <c r="D3914" s="563" t="s">
        <v>11447</v>
      </c>
      <c r="E3914" s="563" t="s">
        <v>11443</v>
      </c>
      <c r="F3914" s="563" t="s">
        <v>11444</v>
      </c>
      <c r="G3914" s="563" t="s">
        <v>11445</v>
      </c>
      <c r="H3914" s="563" t="s">
        <v>11446</v>
      </c>
      <c r="I3914" s="563" t="s">
        <v>26690</v>
      </c>
      <c r="J3914" s="563" t="s">
        <v>109</v>
      </c>
      <c r="K3914" s="563" t="s">
        <v>24001</v>
      </c>
      <c r="L3914" s="563" t="s">
        <v>24001</v>
      </c>
      <c r="M3914" s="563" t="s">
        <v>24001</v>
      </c>
      <c r="N3914" s="563" t="s">
        <v>24001</v>
      </c>
      <c r="O3914" s="564" t="s">
        <v>24001</v>
      </c>
      <c r="P3914" s="564" t="s">
        <v>24001</v>
      </c>
      <c r="Q3914" s="564">
        <v>33148</v>
      </c>
      <c r="R3914" s="564"/>
      <c r="S3914" s="564" t="s">
        <v>32202</v>
      </c>
    </row>
    <row r="3915" spans="1:19" x14ac:dyDescent="0.35">
      <c r="A3915" s="562">
        <v>5947</v>
      </c>
      <c r="B3915" s="563" t="s">
        <v>484</v>
      </c>
      <c r="C3915" s="563" t="s">
        <v>29047</v>
      </c>
      <c r="D3915" s="563" t="s">
        <v>10083</v>
      </c>
      <c r="E3915" s="563" t="s">
        <v>10079</v>
      </c>
      <c r="F3915" s="563" t="s">
        <v>10080</v>
      </c>
      <c r="G3915" s="563" t="s">
        <v>10081</v>
      </c>
      <c r="H3915" s="563" t="s">
        <v>10082</v>
      </c>
      <c r="I3915" s="563" t="s">
        <v>26690</v>
      </c>
      <c r="J3915" s="563" t="s">
        <v>109</v>
      </c>
      <c r="K3915" s="563" t="s">
        <v>24001</v>
      </c>
      <c r="L3915" s="563" t="s">
        <v>24001</v>
      </c>
      <c r="M3915" s="563" t="s">
        <v>24001</v>
      </c>
      <c r="N3915" s="563" t="s">
        <v>24001</v>
      </c>
      <c r="O3915" s="564" t="s">
        <v>24001</v>
      </c>
      <c r="P3915" s="564" t="s">
        <v>26697</v>
      </c>
      <c r="Q3915" s="564">
        <v>33148</v>
      </c>
      <c r="R3915" s="564">
        <v>38553</v>
      </c>
      <c r="S3915" s="564" t="s">
        <v>32203</v>
      </c>
    </row>
    <row r="3916" spans="1:19" x14ac:dyDescent="0.35">
      <c r="A3916" s="559">
        <v>2863</v>
      </c>
      <c r="B3916" s="563" t="s">
        <v>484</v>
      </c>
      <c r="C3916" s="563" t="s">
        <v>9652</v>
      </c>
      <c r="D3916" s="563" t="s">
        <v>9693</v>
      </c>
      <c r="E3916" s="563" t="s">
        <v>24001</v>
      </c>
      <c r="F3916" s="563" t="s">
        <v>9690</v>
      </c>
      <c r="G3916" s="563" t="s">
        <v>9691</v>
      </c>
      <c r="H3916" s="563" t="s">
        <v>9692</v>
      </c>
      <c r="I3916" s="563" t="s">
        <v>26690</v>
      </c>
      <c r="J3916" s="563" t="s">
        <v>109</v>
      </c>
      <c r="K3916" s="563" t="s">
        <v>24001</v>
      </c>
      <c r="L3916" s="563" t="s">
        <v>24001</v>
      </c>
      <c r="M3916" s="563" t="s">
        <v>24001</v>
      </c>
      <c r="N3916" s="563" t="s">
        <v>24001</v>
      </c>
      <c r="O3916" s="564" t="s">
        <v>24001</v>
      </c>
      <c r="P3916" s="564" t="s">
        <v>24001</v>
      </c>
      <c r="Q3916" s="564">
        <v>33148</v>
      </c>
      <c r="R3916" s="564"/>
      <c r="S3916" s="564" t="s">
        <v>32204</v>
      </c>
    </row>
    <row r="3917" spans="1:19" x14ac:dyDescent="0.35">
      <c r="A3917" s="559">
        <v>2864</v>
      </c>
      <c r="B3917" s="563" t="s">
        <v>484</v>
      </c>
      <c r="C3917" s="563" t="s">
        <v>9652</v>
      </c>
      <c r="D3917" s="563" t="s">
        <v>9696</v>
      </c>
      <c r="E3917" s="563" t="s">
        <v>9694</v>
      </c>
      <c r="F3917" s="563" t="s">
        <v>9695</v>
      </c>
      <c r="G3917" s="563" t="s">
        <v>9691</v>
      </c>
      <c r="H3917" s="563" t="s">
        <v>6451</v>
      </c>
      <c r="I3917" s="563" t="s">
        <v>26690</v>
      </c>
      <c r="J3917" s="563" t="s">
        <v>109</v>
      </c>
      <c r="K3917" s="563" t="s">
        <v>24001</v>
      </c>
      <c r="L3917" s="563" t="s">
        <v>24001</v>
      </c>
      <c r="M3917" s="563" t="s">
        <v>24001</v>
      </c>
      <c r="N3917" s="563" t="s">
        <v>24001</v>
      </c>
      <c r="O3917" s="564" t="s">
        <v>24001</v>
      </c>
      <c r="P3917" s="564" t="s">
        <v>24001</v>
      </c>
      <c r="Q3917" s="564">
        <v>33148</v>
      </c>
      <c r="R3917" s="564"/>
      <c r="S3917" s="564" t="s">
        <v>32205</v>
      </c>
    </row>
    <row r="3918" spans="1:19" x14ac:dyDescent="0.35">
      <c r="A3918" s="562">
        <v>2865</v>
      </c>
      <c r="B3918" s="563" t="s">
        <v>484</v>
      </c>
      <c r="C3918" s="563" t="s">
        <v>9652</v>
      </c>
      <c r="D3918" s="563" t="s">
        <v>9700</v>
      </c>
      <c r="E3918" s="563" t="s">
        <v>9697</v>
      </c>
      <c r="F3918" s="563" t="s">
        <v>9698</v>
      </c>
      <c r="G3918" s="563" t="s">
        <v>9691</v>
      </c>
      <c r="H3918" s="563" t="s">
        <v>9699</v>
      </c>
      <c r="I3918" s="563" t="s">
        <v>26690</v>
      </c>
      <c r="J3918" s="563" t="s">
        <v>109</v>
      </c>
      <c r="K3918" s="563" t="s">
        <v>24001</v>
      </c>
      <c r="L3918" s="563" t="s">
        <v>24001</v>
      </c>
      <c r="M3918" s="563" t="s">
        <v>24001</v>
      </c>
      <c r="N3918" s="563" t="s">
        <v>24001</v>
      </c>
      <c r="O3918" s="564" t="s">
        <v>24001</v>
      </c>
      <c r="P3918" s="564" t="s">
        <v>24001</v>
      </c>
      <c r="Q3918" s="564">
        <v>41403</v>
      </c>
      <c r="R3918" s="564"/>
      <c r="S3918" s="564" t="s">
        <v>32206</v>
      </c>
    </row>
    <row r="3919" spans="1:19" x14ac:dyDescent="0.35">
      <c r="A3919" s="559">
        <v>2866</v>
      </c>
      <c r="B3919" s="563" t="s">
        <v>484</v>
      </c>
      <c r="C3919" s="563" t="s">
        <v>9652</v>
      </c>
      <c r="D3919" s="563" t="s">
        <v>9704</v>
      </c>
      <c r="E3919" s="563" t="s">
        <v>9701</v>
      </c>
      <c r="F3919" s="563" t="s">
        <v>9702</v>
      </c>
      <c r="G3919" s="563" t="s">
        <v>9691</v>
      </c>
      <c r="H3919" s="563" t="s">
        <v>9703</v>
      </c>
      <c r="I3919" s="563" t="s">
        <v>26690</v>
      </c>
      <c r="J3919" s="563" t="s">
        <v>109</v>
      </c>
      <c r="K3919" s="563" t="s">
        <v>24001</v>
      </c>
      <c r="L3919" s="563" t="s">
        <v>24001</v>
      </c>
      <c r="M3919" s="563" t="s">
        <v>24001</v>
      </c>
      <c r="N3919" s="563" t="s">
        <v>24001</v>
      </c>
      <c r="O3919" s="564" t="s">
        <v>24001</v>
      </c>
      <c r="P3919" s="564" t="s">
        <v>24001</v>
      </c>
      <c r="Q3919" s="564">
        <v>42146</v>
      </c>
      <c r="R3919" s="564"/>
      <c r="S3919" s="564" t="s">
        <v>34384</v>
      </c>
    </row>
    <row r="3920" spans="1:19" x14ac:dyDescent="0.35">
      <c r="A3920" s="559">
        <v>2867</v>
      </c>
      <c r="B3920" s="563" t="s">
        <v>484</v>
      </c>
      <c r="C3920" s="563" t="s">
        <v>9652</v>
      </c>
      <c r="D3920" s="563" t="s">
        <v>9706</v>
      </c>
      <c r="E3920" s="563" t="s">
        <v>24001</v>
      </c>
      <c r="F3920" s="563" t="s">
        <v>9705</v>
      </c>
      <c r="G3920" s="563" t="s">
        <v>9691</v>
      </c>
      <c r="H3920" s="563" t="s">
        <v>78</v>
      </c>
      <c r="I3920" s="563" t="s">
        <v>26693</v>
      </c>
      <c r="J3920" s="563" t="s">
        <v>109</v>
      </c>
      <c r="K3920" s="563" t="s">
        <v>24001</v>
      </c>
      <c r="L3920" s="563" t="s">
        <v>24001</v>
      </c>
      <c r="M3920" s="563" t="s">
        <v>24001</v>
      </c>
      <c r="N3920" s="563" t="s">
        <v>24001</v>
      </c>
      <c r="O3920" s="564" t="s">
        <v>24001</v>
      </c>
      <c r="P3920" s="564" t="s">
        <v>24001</v>
      </c>
      <c r="Q3920" s="564">
        <v>38567</v>
      </c>
      <c r="R3920" s="564">
        <v>39533</v>
      </c>
      <c r="S3920" s="564" t="s">
        <v>32207</v>
      </c>
    </row>
    <row r="3921" spans="1:19" x14ac:dyDescent="0.35">
      <c r="A3921" s="562">
        <v>2868</v>
      </c>
      <c r="B3921" s="563" t="s">
        <v>484</v>
      </c>
      <c r="C3921" s="563" t="s">
        <v>9652</v>
      </c>
      <c r="D3921" s="563" t="s">
        <v>9709</v>
      </c>
      <c r="E3921" s="563" t="s">
        <v>24001</v>
      </c>
      <c r="F3921" s="563" t="s">
        <v>9707</v>
      </c>
      <c r="G3921" s="563" t="s">
        <v>9691</v>
      </c>
      <c r="H3921" s="563" t="s">
        <v>9708</v>
      </c>
      <c r="I3921" s="563" t="s">
        <v>26690</v>
      </c>
      <c r="J3921" s="563" t="s">
        <v>109</v>
      </c>
      <c r="K3921" s="563" t="s">
        <v>24001</v>
      </c>
      <c r="L3921" s="563" t="s">
        <v>24001</v>
      </c>
      <c r="M3921" s="563" t="s">
        <v>24001</v>
      </c>
      <c r="N3921" s="563" t="s">
        <v>24001</v>
      </c>
      <c r="O3921" s="564" t="s">
        <v>24001</v>
      </c>
      <c r="P3921" s="564" t="s">
        <v>24001</v>
      </c>
      <c r="Q3921" s="564">
        <v>33148</v>
      </c>
      <c r="R3921" s="564"/>
      <c r="S3921" s="564" t="s">
        <v>32208</v>
      </c>
    </row>
    <row r="3922" spans="1:19" x14ac:dyDescent="0.35">
      <c r="A3922" s="559">
        <v>2869</v>
      </c>
      <c r="B3922" s="563" t="s">
        <v>484</v>
      </c>
      <c r="C3922" s="563" t="s">
        <v>9652</v>
      </c>
      <c r="D3922" s="563" t="s">
        <v>9712</v>
      </c>
      <c r="E3922" s="563" t="s">
        <v>9710</v>
      </c>
      <c r="F3922" s="563" t="s">
        <v>9711</v>
      </c>
      <c r="G3922" s="563" t="s">
        <v>9691</v>
      </c>
      <c r="H3922" s="563" t="s">
        <v>3254</v>
      </c>
      <c r="I3922" s="563" t="s">
        <v>26690</v>
      </c>
      <c r="J3922" s="563" t="s">
        <v>109</v>
      </c>
      <c r="K3922" s="563" t="s">
        <v>24001</v>
      </c>
      <c r="L3922" s="563" t="s">
        <v>24001</v>
      </c>
      <c r="M3922" s="563" t="s">
        <v>24001</v>
      </c>
      <c r="N3922" s="563" t="s">
        <v>24001</v>
      </c>
      <c r="O3922" s="564" t="s">
        <v>24001</v>
      </c>
      <c r="P3922" s="564" t="s">
        <v>24001</v>
      </c>
      <c r="Q3922" s="564">
        <v>33148</v>
      </c>
      <c r="R3922" s="564">
        <v>39533</v>
      </c>
      <c r="S3922" s="564" t="s">
        <v>32209</v>
      </c>
    </row>
    <row r="3923" spans="1:19" x14ac:dyDescent="0.35">
      <c r="A3923" s="559">
        <v>2870</v>
      </c>
      <c r="B3923" s="563" t="s">
        <v>484</v>
      </c>
      <c r="C3923" s="563" t="s">
        <v>9652</v>
      </c>
      <c r="D3923" s="563" t="s">
        <v>9715</v>
      </c>
      <c r="E3923" s="563" t="s">
        <v>9713</v>
      </c>
      <c r="F3923" s="563" t="s">
        <v>9714</v>
      </c>
      <c r="G3923" s="563" t="s">
        <v>9691</v>
      </c>
      <c r="H3923" s="563" t="s">
        <v>55</v>
      </c>
      <c r="I3923" s="563" t="s">
        <v>26690</v>
      </c>
      <c r="J3923" s="563" t="s">
        <v>109</v>
      </c>
      <c r="K3923" s="563" t="s">
        <v>24001</v>
      </c>
      <c r="L3923" s="563" t="s">
        <v>24001</v>
      </c>
      <c r="M3923" s="563" t="s">
        <v>24001</v>
      </c>
      <c r="N3923" s="563" t="s">
        <v>24001</v>
      </c>
      <c r="O3923" s="564" t="s">
        <v>24001</v>
      </c>
      <c r="P3923" s="564" t="s">
        <v>24001</v>
      </c>
      <c r="Q3923" s="564">
        <v>33148</v>
      </c>
      <c r="R3923" s="564"/>
      <c r="S3923" s="564" t="s">
        <v>9715</v>
      </c>
    </row>
    <row r="3924" spans="1:19" x14ac:dyDescent="0.35">
      <c r="A3924" s="562">
        <v>2871</v>
      </c>
      <c r="B3924" s="563" t="s">
        <v>484</v>
      </c>
      <c r="C3924" s="563" t="s">
        <v>9652</v>
      </c>
      <c r="D3924" s="563" t="s">
        <v>9718</v>
      </c>
      <c r="E3924" s="563" t="s">
        <v>9716</v>
      </c>
      <c r="F3924" s="563" t="s">
        <v>9717</v>
      </c>
      <c r="G3924" s="563" t="s">
        <v>9691</v>
      </c>
      <c r="H3924" s="563" t="s">
        <v>4661</v>
      </c>
      <c r="I3924" s="563" t="s">
        <v>26690</v>
      </c>
      <c r="J3924" s="563" t="s">
        <v>109</v>
      </c>
      <c r="K3924" s="563" t="s">
        <v>24001</v>
      </c>
      <c r="L3924" s="563" t="s">
        <v>24001</v>
      </c>
      <c r="M3924" s="563" t="s">
        <v>24001</v>
      </c>
      <c r="N3924" s="563" t="s">
        <v>24001</v>
      </c>
      <c r="O3924" s="564" t="s">
        <v>24001</v>
      </c>
      <c r="P3924" s="564" t="s">
        <v>24001</v>
      </c>
      <c r="Q3924" s="564">
        <v>33148</v>
      </c>
      <c r="R3924" s="564"/>
      <c r="S3924" s="564" t="s">
        <v>32210</v>
      </c>
    </row>
    <row r="3925" spans="1:19" x14ac:dyDescent="0.35">
      <c r="A3925" s="559">
        <v>2872</v>
      </c>
      <c r="B3925" s="563" t="s">
        <v>484</v>
      </c>
      <c r="C3925" s="563" t="s">
        <v>9652</v>
      </c>
      <c r="D3925" s="563" t="s">
        <v>9721</v>
      </c>
      <c r="E3925" s="563" t="s">
        <v>9719</v>
      </c>
      <c r="F3925" s="563" t="s">
        <v>9720</v>
      </c>
      <c r="G3925" s="563" t="s">
        <v>9691</v>
      </c>
      <c r="H3925" s="563" t="s">
        <v>3290</v>
      </c>
      <c r="I3925" s="563" t="s">
        <v>27155</v>
      </c>
      <c r="J3925" s="563" t="s">
        <v>109</v>
      </c>
      <c r="K3925" s="563" t="s">
        <v>24001</v>
      </c>
      <c r="L3925" s="563" t="s">
        <v>24001</v>
      </c>
      <c r="M3925" s="563" t="s">
        <v>24001</v>
      </c>
      <c r="N3925" s="563" t="s">
        <v>24001</v>
      </c>
      <c r="O3925" s="564" t="s">
        <v>24001</v>
      </c>
      <c r="P3925" s="564" t="s">
        <v>24001</v>
      </c>
      <c r="Q3925" s="564">
        <v>33148</v>
      </c>
      <c r="R3925" s="564">
        <v>34075</v>
      </c>
      <c r="S3925" s="564" t="s">
        <v>32211</v>
      </c>
    </row>
    <row r="3926" spans="1:19" x14ac:dyDescent="0.35">
      <c r="A3926" s="559">
        <v>3575</v>
      </c>
      <c r="B3926" s="563" t="s">
        <v>484</v>
      </c>
      <c r="C3926" s="563" t="s">
        <v>1030</v>
      </c>
      <c r="D3926" s="563" t="s">
        <v>1034</v>
      </c>
      <c r="E3926" s="563" t="s">
        <v>24001</v>
      </c>
      <c r="F3926" s="563" t="s">
        <v>1031</v>
      </c>
      <c r="G3926" s="563" t="s">
        <v>1032</v>
      </c>
      <c r="H3926" s="563" t="s">
        <v>1033</v>
      </c>
      <c r="I3926" s="563" t="s">
        <v>26690</v>
      </c>
      <c r="J3926" s="563" t="s">
        <v>24001</v>
      </c>
      <c r="K3926" s="563" t="s">
        <v>62</v>
      </c>
      <c r="L3926" s="563" t="s">
        <v>24001</v>
      </c>
      <c r="M3926" s="563" t="s">
        <v>24001</v>
      </c>
      <c r="N3926" s="563" t="s">
        <v>24001</v>
      </c>
      <c r="O3926" s="564" t="s">
        <v>24001</v>
      </c>
      <c r="P3926" s="564" t="s">
        <v>24001</v>
      </c>
      <c r="Q3926" s="564">
        <v>33148</v>
      </c>
      <c r="R3926" s="564"/>
      <c r="S3926" s="564" t="s">
        <v>32212</v>
      </c>
    </row>
    <row r="3927" spans="1:19" x14ac:dyDescent="0.35">
      <c r="A3927" s="562">
        <v>3576</v>
      </c>
      <c r="B3927" s="563" t="s">
        <v>484</v>
      </c>
      <c r="C3927" s="563" t="s">
        <v>1030</v>
      </c>
      <c r="D3927" s="563" t="s">
        <v>1036</v>
      </c>
      <c r="E3927" s="563" t="s">
        <v>24001</v>
      </c>
      <c r="F3927" s="563" t="s">
        <v>1035</v>
      </c>
      <c r="G3927" s="563" t="s">
        <v>1032</v>
      </c>
      <c r="H3927" s="563" t="s">
        <v>55</v>
      </c>
      <c r="I3927" s="563" t="s">
        <v>26690</v>
      </c>
      <c r="J3927" s="563" t="s">
        <v>24001</v>
      </c>
      <c r="K3927" s="563" t="s">
        <v>24001</v>
      </c>
      <c r="L3927" s="563" t="s">
        <v>24001</v>
      </c>
      <c r="M3927" s="563" t="s">
        <v>24001</v>
      </c>
      <c r="N3927" s="563" t="s">
        <v>24001</v>
      </c>
      <c r="O3927" s="564" t="s">
        <v>24001</v>
      </c>
      <c r="P3927" s="564" t="s">
        <v>24001</v>
      </c>
      <c r="Q3927" s="564">
        <v>33148</v>
      </c>
      <c r="R3927" s="564"/>
      <c r="S3927" s="564" t="s">
        <v>1036</v>
      </c>
    </row>
    <row r="3928" spans="1:19" x14ac:dyDescent="0.35">
      <c r="A3928" s="559">
        <v>4667</v>
      </c>
      <c r="B3928" s="563" t="s">
        <v>484</v>
      </c>
      <c r="C3928" s="563" t="s">
        <v>10429</v>
      </c>
      <c r="D3928" s="563" t="s">
        <v>10458</v>
      </c>
      <c r="E3928" s="563" t="s">
        <v>10455</v>
      </c>
      <c r="F3928" s="563" t="s">
        <v>10456</v>
      </c>
      <c r="G3928" s="563" t="s">
        <v>10457</v>
      </c>
      <c r="H3928" s="563" t="s">
        <v>8116</v>
      </c>
      <c r="I3928" s="563" t="s">
        <v>26691</v>
      </c>
      <c r="J3928" s="563" t="s">
        <v>109</v>
      </c>
      <c r="K3928" s="563" t="s">
        <v>24001</v>
      </c>
      <c r="L3928" s="563" t="s">
        <v>24001</v>
      </c>
      <c r="M3928" s="563" t="s">
        <v>24001</v>
      </c>
      <c r="N3928" s="563" t="s">
        <v>24001</v>
      </c>
      <c r="O3928" s="564" t="s">
        <v>24001</v>
      </c>
      <c r="P3928" s="564" t="s">
        <v>24001</v>
      </c>
      <c r="Q3928" s="564">
        <v>33148</v>
      </c>
      <c r="R3928" s="564"/>
      <c r="S3928" s="564" t="s">
        <v>32213</v>
      </c>
    </row>
    <row r="3929" spans="1:19" x14ac:dyDescent="0.35">
      <c r="A3929" s="559">
        <v>4668</v>
      </c>
      <c r="B3929" s="563" t="s">
        <v>484</v>
      </c>
      <c r="C3929" s="563" t="s">
        <v>10429</v>
      </c>
      <c r="D3929" s="563" t="s">
        <v>10461</v>
      </c>
      <c r="E3929" s="563" t="s">
        <v>10459</v>
      </c>
      <c r="F3929" s="563" t="s">
        <v>10460</v>
      </c>
      <c r="G3929" s="563" t="s">
        <v>10457</v>
      </c>
      <c r="H3929" s="563" t="s">
        <v>8116</v>
      </c>
      <c r="I3929" s="563" t="s">
        <v>27198</v>
      </c>
      <c r="J3929" s="563" t="s">
        <v>109</v>
      </c>
      <c r="K3929" s="563" t="s">
        <v>24001</v>
      </c>
      <c r="L3929" s="563" t="s">
        <v>24001</v>
      </c>
      <c r="M3929" s="563" t="s">
        <v>24001</v>
      </c>
      <c r="N3929" s="563" t="s">
        <v>24001</v>
      </c>
      <c r="O3929" s="564" t="s">
        <v>24001</v>
      </c>
      <c r="P3929" s="564" t="s">
        <v>24001</v>
      </c>
      <c r="Q3929" s="564">
        <v>33148</v>
      </c>
      <c r="R3929" s="564">
        <v>38384</v>
      </c>
      <c r="S3929" s="564" t="s">
        <v>32214</v>
      </c>
    </row>
    <row r="3930" spans="1:19" x14ac:dyDescent="0.35">
      <c r="A3930" s="562">
        <v>4669</v>
      </c>
      <c r="B3930" s="563" t="s">
        <v>484</v>
      </c>
      <c r="C3930" s="563" t="s">
        <v>10429</v>
      </c>
      <c r="D3930" s="563" t="s">
        <v>10463</v>
      </c>
      <c r="E3930" s="563" t="s">
        <v>10455</v>
      </c>
      <c r="F3930" s="563" t="s">
        <v>10462</v>
      </c>
      <c r="G3930" s="563" t="s">
        <v>10457</v>
      </c>
      <c r="H3930" s="563" t="s">
        <v>8116</v>
      </c>
      <c r="I3930" s="563" t="s">
        <v>27199</v>
      </c>
      <c r="J3930" s="563" t="s">
        <v>109</v>
      </c>
      <c r="K3930" s="563" t="s">
        <v>24001</v>
      </c>
      <c r="L3930" s="563" t="s">
        <v>24001</v>
      </c>
      <c r="M3930" s="563" t="s">
        <v>24001</v>
      </c>
      <c r="N3930" s="563" t="s">
        <v>24001</v>
      </c>
      <c r="O3930" s="564" t="s">
        <v>24001</v>
      </c>
      <c r="P3930" s="564" t="s">
        <v>24001</v>
      </c>
      <c r="Q3930" s="564">
        <v>33148</v>
      </c>
      <c r="R3930" s="564"/>
      <c r="S3930" s="564" t="s">
        <v>32215</v>
      </c>
    </row>
    <row r="3931" spans="1:19" x14ac:dyDescent="0.35">
      <c r="A3931" s="559">
        <v>4670</v>
      </c>
      <c r="B3931" s="563" t="s">
        <v>484</v>
      </c>
      <c r="C3931" s="563" t="s">
        <v>10429</v>
      </c>
      <c r="D3931" s="563" t="s">
        <v>10465</v>
      </c>
      <c r="E3931" s="563" t="s">
        <v>10455</v>
      </c>
      <c r="F3931" s="563" t="s">
        <v>10464</v>
      </c>
      <c r="G3931" s="563" t="s">
        <v>10457</v>
      </c>
      <c r="H3931" s="563" t="s">
        <v>55</v>
      </c>
      <c r="I3931" s="563" t="s">
        <v>26690</v>
      </c>
      <c r="J3931" s="563" t="s">
        <v>109</v>
      </c>
      <c r="K3931" s="563" t="s">
        <v>24001</v>
      </c>
      <c r="L3931" s="563" t="s">
        <v>24001</v>
      </c>
      <c r="M3931" s="563" t="s">
        <v>24001</v>
      </c>
      <c r="N3931" s="563" t="s">
        <v>24001</v>
      </c>
      <c r="O3931" s="564" t="s">
        <v>24001</v>
      </c>
      <c r="P3931" s="564" t="s">
        <v>24001</v>
      </c>
      <c r="Q3931" s="564">
        <v>33148</v>
      </c>
      <c r="R3931" s="564"/>
      <c r="S3931" s="564" t="s">
        <v>10465</v>
      </c>
    </row>
    <row r="3932" spans="1:19" x14ac:dyDescent="0.35">
      <c r="A3932" s="559">
        <v>6129</v>
      </c>
      <c r="B3932" s="563" t="s">
        <v>484</v>
      </c>
      <c r="C3932" s="563" t="s">
        <v>10429</v>
      </c>
      <c r="D3932" s="563" t="s">
        <v>10469</v>
      </c>
      <c r="E3932" s="563" t="s">
        <v>10466</v>
      </c>
      <c r="F3932" s="563" t="s">
        <v>10467</v>
      </c>
      <c r="G3932" s="563" t="s">
        <v>10468</v>
      </c>
      <c r="H3932" s="563" t="s">
        <v>55</v>
      </c>
      <c r="I3932" s="563" t="s">
        <v>26690</v>
      </c>
      <c r="J3932" s="563" t="s">
        <v>24001</v>
      </c>
      <c r="K3932" s="563" t="s">
        <v>24001</v>
      </c>
      <c r="L3932" s="563" t="s">
        <v>24001</v>
      </c>
      <c r="M3932" s="563" t="s">
        <v>24001</v>
      </c>
      <c r="N3932" s="563" t="s">
        <v>24001</v>
      </c>
      <c r="O3932" s="564" t="s">
        <v>24001</v>
      </c>
      <c r="P3932" s="564" t="s">
        <v>24001</v>
      </c>
      <c r="Q3932" s="564">
        <v>33148</v>
      </c>
      <c r="R3932" s="564"/>
      <c r="S3932" s="564" t="s">
        <v>10469</v>
      </c>
    </row>
    <row r="3933" spans="1:19" x14ac:dyDescent="0.35">
      <c r="A3933" s="562">
        <v>5565</v>
      </c>
      <c r="B3933" s="563" t="s">
        <v>484</v>
      </c>
      <c r="C3933" s="563" t="s">
        <v>28883</v>
      </c>
      <c r="D3933" s="563" t="s">
        <v>14567</v>
      </c>
      <c r="E3933" s="563" t="s">
        <v>14563</v>
      </c>
      <c r="F3933" s="563" t="s">
        <v>14564</v>
      </c>
      <c r="G3933" s="563" t="s">
        <v>14565</v>
      </c>
      <c r="H3933" s="563" t="s">
        <v>14566</v>
      </c>
      <c r="I3933" s="563" t="s">
        <v>26690</v>
      </c>
      <c r="J3933" s="563" t="s">
        <v>24001</v>
      </c>
      <c r="K3933" s="563" t="s">
        <v>62</v>
      </c>
      <c r="L3933" s="563" t="s">
        <v>24001</v>
      </c>
      <c r="M3933" s="563" t="s">
        <v>24001</v>
      </c>
      <c r="N3933" s="563" t="s">
        <v>24001</v>
      </c>
      <c r="O3933" s="564" t="s">
        <v>24001</v>
      </c>
      <c r="P3933" s="564" t="s">
        <v>24001</v>
      </c>
      <c r="Q3933" s="564">
        <v>33148</v>
      </c>
      <c r="R3933" s="564"/>
      <c r="S3933" s="564" t="s">
        <v>32216</v>
      </c>
    </row>
    <row r="3934" spans="1:19" x14ac:dyDescent="0.35">
      <c r="A3934" s="559">
        <v>5566</v>
      </c>
      <c r="B3934" s="563" t="s">
        <v>484</v>
      </c>
      <c r="C3934" s="563" t="s">
        <v>28883</v>
      </c>
      <c r="D3934" s="563" t="s">
        <v>14570</v>
      </c>
      <c r="E3934" s="563" t="s">
        <v>24886</v>
      </c>
      <c r="F3934" s="563" t="s">
        <v>14568</v>
      </c>
      <c r="G3934" s="563" t="s">
        <v>14565</v>
      </c>
      <c r="H3934" s="563" t="s">
        <v>14569</v>
      </c>
      <c r="I3934" s="563" t="s">
        <v>26690</v>
      </c>
      <c r="J3934" s="563" t="s">
        <v>24001</v>
      </c>
      <c r="K3934" s="563" t="s">
        <v>50</v>
      </c>
      <c r="L3934" s="563" t="s">
        <v>27735</v>
      </c>
      <c r="M3934" s="563" t="s">
        <v>531</v>
      </c>
      <c r="N3934" s="563" t="s">
        <v>29430</v>
      </c>
      <c r="O3934" s="564" t="s">
        <v>24001</v>
      </c>
      <c r="P3934" s="564" t="s">
        <v>24001</v>
      </c>
      <c r="Q3934" s="564">
        <v>38420</v>
      </c>
      <c r="R3934" s="564">
        <v>39743</v>
      </c>
      <c r="S3934" s="564" t="s">
        <v>32217</v>
      </c>
    </row>
    <row r="3935" spans="1:19" x14ac:dyDescent="0.35">
      <c r="A3935" s="559">
        <v>5567</v>
      </c>
      <c r="B3935" s="563" t="s">
        <v>484</v>
      </c>
      <c r="C3935" s="563" t="s">
        <v>28883</v>
      </c>
      <c r="D3935" s="563" t="s">
        <v>14573</v>
      </c>
      <c r="E3935" s="563" t="s">
        <v>14571</v>
      </c>
      <c r="F3935" s="563" t="s">
        <v>14572</v>
      </c>
      <c r="G3935" s="563" t="s">
        <v>14565</v>
      </c>
      <c r="H3935" s="563" t="s">
        <v>1836</v>
      </c>
      <c r="I3935" s="563" t="s">
        <v>26690</v>
      </c>
      <c r="J3935" s="563" t="s">
        <v>24001</v>
      </c>
      <c r="K3935" s="563" t="s">
        <v>154</v>
      </c>
      <c r="L3935" s="563" t="s">
        <v>24001</v>
      </c>
      <c r="M3935" s="563" t="s">
        <v>24001</v>
      </c>
      <c r="N3935" s="563" t="s">
        <v>24001</v>
      </c>
      <c r="O3935" s="564" t="s">
        <v>24001</v>
      </c>
      <c r="P3935" s="564" t="s">
        <v>24001</v>
      </c>
      <c r="Q3935" s="564">
        <v>33148</v>
      </c>
      <c r="R3935" s="564"/>
      <c r="S3935" s="564" t="s">
        <v>32218</v>
      </c>
    </row>
    <row r="3936" spans="1:19" x14ac:dyDescent="0.35">
      <c r="A3936" s="562">
        <v>5568</v>
      </c>
      <c r="B3936" s="563" t="s">
        <v>484</v>
      </c>
      <c r="C3936" s="563" t="s">
        <v>28883</v>
      </c>
      <c r="D3936" s="563" t="s">
        <v>14576</v>
      </c>
      <c r="E3936" s="563" t="s">
        <v>14574</v>
      </c>
      <c r="F3936" s="563" t="s">
        <v>14575</v>
      </c>
      <c r="G3936" s="563" t="s">
        <v>14565</v>
      </c>
      <c r="H3936" s="563" t="s">
        <v>11765</v>
      </c>
      <c r="I3936" s="563" t="s">
        <v>26690</v>
      </c>
      <c r="J3936" s="563" t="s">
        <v>24001</v>
      </c>
      <c r="K3936" s="563" t="s">
        <v>24001</v>
      </c>
      <c r="L3936" s="563" t="s">
        <v>24001</v>
      </c>
      <c r="M3936" s="563" t="s">
        <v>24001</v>
      </c>
      <c r="N3936" s="563" t="s">
        <v>24001</v>
      </c>
      <c r="O3936" s="564" t="s">
        <v>24001</v>
      </c>
      <c r="P3936" s="564" t="s">
        <v>24001</v>
      </c>
      <c r="Q3936" s="564">
        <v>33148</v>
      </c>
      <c r="R3936" s="564"/>
      <c r="S3936" s="564" t="s">
        <v>32219</v>
      </c>
    </row>
    <row r="3937" spans="1:19" x14ac:dyDescent="0.35">
      <c r="A3937" s="559">
        <v>5569</v>
      </c>
      <c r="B3937" s="563" t="s">
        <v>484</v>
      </c>
      <c r="C3937" s="563" t="s">
        <v>28883</v>
      </c>
      <c r="D3937" s="563" t="s">
        <v>14580</v>
      </c>
      <c r="E3937" s="563" t="s">
        <v>14577</v>
      </c>
      <c r="F3937" s="563" t="s">
        <v>14578</v>
      </c>
      <c r="G3937" s="563" t="s">
        <v>14565</v>
      </c>
      <c r="H3937" s="563" t="s">
        <v>14579</v>
      </c>
      <c r="I3937" s="563" t="s">
        <v>26690</v>
      </c>
      <c r="J3937" s="563" t="s">
        <v>24001</v>
      </c>
      <c r="K3937" s="563" t="s">
        <v>24001</v>
      </c>
      <c r="L3937" s="563" t="s">
        <v>24001</v>
      </c>
      <c r="M3937" s="563" t="s">
        <v>24001</v>
      </c>
      <c r="N3937" s="563" t="s">
        <v>24001</v>
      </c>
      <c r="O3937" s="564" t="s">
        <v>24001</v>
      </c>
      <c r="P3937" s="564" t="s">
        <v>24001</v>
      </c>
      <c r="Q3937" s="564">
        <v>33920</v>
      </c>
      <c r="R3937" s="564"/>
      <c r="S3937" s="564" t="s">
        <v>32220</v>
      </c>
    </row>
    <row r="3938" spans="1:19" x14ac:dyDescent="0.35">
      <c r="A3938" s="559">
        <v>5570</v>
      </c>
      <c r="B3938" s="563" t="s">
        <v>484</v>
      </c>
      <c r="C3938" s="563" t="s">
        <v>28883</v>
      </c>
      <c r="D3938" s="563" t="s">
        <v>14583</v>
      </c>
      <c r="E3938" s="563" t="s">
        <v>14581</v>
      </c>
      <c r="F3938" s="563" t="s">
        <v>14582</v>
      </c>
      <c r="G3938" s="563" t="s">
        <v>14565</v>
      </c>
      <c r="H3938" s="563" t="s">
        <v>1507</v>
      </c>
      <c r="I3938" s="563" t="s">
        <v>26690</v>
      </c>
      <c r="J3938" s="563" t="s">
        <v>24001</v>
      </c>
      <c r="K3938" s="563" t="s">
        <v>24001</v>
      </c>
      <c r="L3938" s="563" t="s">
        <v>24001</v>
      </c>
      <c r="M3938" s="563" t="s">
        <v>24001</v>
      </c>
      <c r="N3938" s="563" t="s">
        <v>24001</v>
      </c>
      <c r="O3938" s="564" t="s">
        <v>24001</v>
      </c>
      <c r="P3938" s="564" t="s">
        <v>24001</v>
      </c>
      <c r="Q3938" s="564">
        <v>33148</v>
      </c>
      <c r="R3938" s="564"/>
      <c r="S3938" s="564" t="s">
        <v>32221</v>
      </c>
    </row>
    <row r="3939" spans="1:19" x14ac:dyDescent="0.35">
      <c r="A3939" s="562">
        <v>5571</v>
      </c>
      <c r="B3939" s="563" t="s">
        <v>484</v>
      </c>
      <c r="C3939" s="563" t="s">
        <v>28883</v>
      </c>
      <c r="D3939" s="563" t="s">
        <v>14585</v>
      </c>
      <c r="E3939" s="563" t="s">
        <v>24001</v>
      </c>
      <c r="F3939" s="563" t="s">
        <v>14584</v>
      </c>
      <c r="G3939" s="563" t="s">
        <v>14565</v>
      </c>
      <c r="H3939" s="563" t="s">
        <v>1507</v>
      </c>
      <c r="I3939" s="563" t="s">
        <v>26690</v>
      </c>
      <c r="J3939" s="563" t="s">
        <v>24001</v>
      </c>
      <c r="K3939" s="563" t="s">
        <v>24001</v>
      </c>
      <c r="L3939" s="563" t="s">
        <v>24001</v>
      </c>
      <c r="M3939" s="563" t="s">
        <v>24001</v>
      </c>
      <c r="N3939" s="563" t="s">
        <v>24001</v>
      </c>
      <c r="O3939" s="564" t="s">
        <v>24001</v>
      </c>
      <c r="P3939" s="564" t="s">
        <v>24001</v>
      </c>
      <c r="Q3939" s="564">
        <v>41388</v>
      </c>
      <c r="R3939" s="564"/>
      <c r="S3939" s="564" t="s">
        <v>32222</v>
      </c>
    </row>
    <row r="3940" spans="1:19" x14ac:dyDescent="0.35">
      <c r="A3940" s="559">
        <v>5572</v>
      </c>
      <c r="B3940" s="563" t="s">
        <v>484</v>
      </c>
      <c r="C3940" s="563" t="s">
        <v>28883</v>
      </c>
      <c r="D3940" s="563" t="s">
        <v>14588</v>
      </c>
      <c r="E3940" s="563" t="s">
        <v>14586</v>
      </c>
      <c r="F3940" s="563" t="s">
        <v>14587</v>
      </c>
      <c r="G3940" s="563" t="s">
        <v>14565</v>
      </c>
      <c r="H3940" s="563" t="s">
        <v>1648</v>
      </c>
      <c r="I3940" s="563" t="s">
        <v>26753</v>
      </c>
      <c r="J3940" s="563" t="s">
        <v>24001</v>
      </c>
      <c r="K3940" s="563" t="s">
        <v>24001</v>
      </c>
      <c r="L3940" s="563" t="s">
        <v>24001</v>
      </c>
      <c r="M3940" s="563" t="s">
        <v>24001</v>
      </c>
      <c r="N3940" s="563" t="s">
        <v>24001</v>
      </c>
      <c r="O3940" s="564" t="s">
        <v>24001</v>
      </c>
      <c r="P3940" s="564" t="s">
        <v>24001</v>
      </c>
      <c r="Q3940" s="564">
        <v>33148</v>
      </c>
      <c r="R3940" s="564"/>
      <c r="S3940" s="564" t="s">
        <v>32223</v>
      </c>
    </row>
    <row r="3941" spans="1:19" x14ac:dyDescent="0.35">
      <c r="A3941" s="559">
        <v>5573</v>
      </c>
      <c r="B3941" s="563" t="s">
        <v>484</v>
      </c>
      <c r="C3941" s="563" t="s">
        <v>28883</v>
      </c>
      <c r="D3941" s="563" t="s">
        <v>14590</v>
      </c>
      <c r="E3941" s="563" t="s">
        <v>14586</v>
      </c>
      <c r="F3941" s="563" t="s">
        <v>14589</v>
      </c>
      <c r="G3941" s="563" t="s">
        <v>14565</v>
      </c>
      <c r="H3941" s="563" t="s">
        <v>1648</v>
      </c>
      <c r="I3941" s="563" t="s">
        <v>27394</v>
      </c>
      <c r="J3941" s="563" t="s">
        <v>24001</v>
      </c>
      <c r="K3941" s="563" t="s">
        <v>24001</v>
      </c>
      <c r="L3941" s="563" t="s">
        <v>24001</v>
      </c>
      <c r="M3941" s="563" t="s">
        <v>24001</v>
      </c>
      <c r="N3941" s="563" t="s">
        <v>24001</v>
      </c>
      <c r="O3941" s="564" t="s">
        <v>24001</v>
      </c>
      <c r="P3941" s="564" t="s">
        <v>24001</v>
      </c>
      <c r="Q3941" s="564">
        <v>33148</v>
      </c>
      <c r="R3941" s="564"/>
      <c r="S3941" s="564" t="s">
        <v>32224</v>
      </c>
    </row>
    <row r="3942" spans="1:19" x14ac:dyDescent="0.35">
      <c r="A3942" s="562">
        <v>5574</v>
      </c>
      <c r="B3942" s="563" t="s">
        <v>484</v>
      </c>
      <c r="C3942" s="563" t="s">
        <v>28883</v>
      </c>
      <c r="D3942" s="563" t="s">
        <v>14593</v>
      </c>
      <c r="E3942" s="563" t="s">
        <v>14591</v>
      </c>
      <c r="F3942" s="563" t="s">
        <v>14592</v>
      </c>
      <c r="G3942" s="563" t="s">
        <v>14565</v>
      </c>
      <c r="H3942" s="563" t="s">
        <v>1648</v>
      </c>
      <c r="I3942" s="563" t="s">
        <v>27395</v>
      </c>
      <c r="J3942" s="563" t="s">
        <v>24001</v>
      </c>
      <c r="K3942" s="563" t="s">
        <v>24001</v>
      </c>
      <c r="L3942" s="563" t="s">
        <v>24001</v>
      </c>
      <c r="M3942" s="563" t="s">
        <v>24001</v>
      </c>
      <c r="N3942" s="563" t="s">
        <v>24001</v>
      </c>
      <c r="O3942" s="564" t="s">
        <v>24001</v>
      </c>
      <c r="P3942" s="564" t="s">
        <v>24001</v>
      </c>
      <c r="Q3942" s="564">
        <v>33148</v>
      </c>
      <c r="R3942" s="564"/>
      <c r="S3942" s="564" t="s">
        <v>32225</v>
      </c>
    </row>
    <row r="3943" spans="1:19" x14ac:dyDescent="0.35">
      <c r="A3943" s="559">
        <v>5575</v>
      </c>
      <c r="B3943" s="563" t="s">
        <v>484</v>
      </c>
      <c r="C3943" s="563" t="s">
        <v>28883</v>
      </c>
      <c r="D3943" s="563" t="s">
        <v>14596</v>
      </c>
      <c r="E3943" s="563" t="s">
        <v>14594</v>
      </c>
      <c r="F3943" s="563" t="s">
        <v>14595</v>
      </c>
      <c r="G3943" s="563" t="s">
        <v>14565</v>
      </c>
      <c r="H3943" s="563" t="s">
        <v>925</v>
      </c>
      <c r="I3943" s="563" t="s">
        <v>26690</v>
      </c>
      <c r="J3943" s="563" t="s">
        <v>24001</v>
      </c>
      <c r="K3943" s="563" t="s">
        <v>24001</v>
      </c>
      <c r="L3943" s="563" t="s">
        <v>24001</v>
      </c>
      <c r="M3943" s="563" t="s">
        <v>24001</v>
      </c>
      <c r="N3943" s="563" t="s">
        <v>24001</v>
      </c>
      <c r="O3943" s="564" t="s">
        <v>24001</v>
      </c>
      <c r="P3943" s="564" t="s">
        <v>24001</v>
      </c>
      <c r="Q3943" s="564">
        <v>33148</v>
      </c>
      <c r="R3943" s="564"/>
      <c r="S3943" s="564" t="s">
        <v>32226</v>
      </c>
    </row>
    <row r="3944" spans="1:19" x14ac:dyDescent="0.35">
      <c r="A3944" s="559">
        <v>5576</v>
      </c>
      <c r="B3944" s="563" t="s">
        <v>484</v>
      </c>
      <c r="C3944" s="563" t="s">
        <v>28883</v>
      </c>
      <c r="D3944" s="563" t="s">
        <v>14599</v>
      </c>
      <c r="E3944" s="563" t="s">
        <v>14597</v>
      </c>
      <c r="F3944" s="563" t="s">
        <v>14598</v>
      </c>
      <c r="G3944" s="563" t="s">
        <v>14565</v>
      </c>
      <c r="H3944" s="563" t="s">
        <v>3106</v>
      </c>
      <c r="I3944" s="563" t="s">
        <v>26690</v>
      </c>
      <c r="J3944" s="563" t="s">
        <v>24001</v>
      </c>
      <c r="K3944" s="563" t="s">
        <v>50</v>
      </c>
      <c r="L3944" s="563" t="s">
        <v>24001</v>
      </c>
      <c r="M3944" s="563" t="s">
        <v>24001</v>
      </c>
      <c r="N3944" s="563" t="s">
        <v>24001</v>
      </c>
      <c r="O3944" s="564" t="s">
        <v>24001</v>
      </c>
      <c r="P3944" s="564" t="s">
        <v>24001</v>
      </c>
      <c r="Q3944" s="564">
        <v>33148</v>
      </c>
      <c r="R3944" s="564"/>
      <c r="S3944" s="564" t="s">
        <v>34385</v>
      </c>
    </row>
    <row r="3945" spans="1:19" x14ac:dyDescent="0.35">
      <c r="A3945" s="562">
        <v>5577</v>
      </c>
      <c r="B3945" s="563" t="s">
        <v>484</v>
      </c>
      <c r="C3945" s="563" t="s">
        <v>28883</v>
      </c>
      <c r="D3945" s="563" t="s">
        <v>14603</v>
      </c>
      <c r="E3945" s="563" t="s">
        <v>14600</v>
      </c>
      <c r="F3945" s="563" t="s">
        <v>14601</v>
      </c>
      <c r="G3945" s="563" t="s">
        <v>14565</v>
      </c>
      <c r="H3945" s="563" t="s">
        <v>14602</v>
      </c>
      <c r="I3945" s="563" t="s">
        <v>26690</v>
      </c>
      <c r="J3945" s="563" t="s">
        <v>24001</v>
      </c>
      <c r="K3945" s="563" t="s">
        <v>24001</v>
      </c>
      <c r="L3945" s="563" t="s">
        <v>24001</v>
      </c>
      <c r="M3945" s="563" t="s">
        <v>24001</v>
      </c>
      <c r="N3945" s="563" t="s">
        <v>24001</v>
      </c>
      <c r="O3945" s="564" t="s">
        <v>24001</v>
      </c>
      <c r="P3945" s="564" t="s">
        <v>24001</v>
      </c>
      <c r="Q3945" s="564">
        <v>33148</v>
      </c>
      <c r="R3945" s="564"/>
      <c r="S3945" s="564" t="s">
        <v>32227</v>
      </c>
    </row>
    <row r="3946" spans="1:19" x14ac:dyDescent="0.35">
      <c r="A3946" s="559">
        <v>5578</v>
      </c>
      <c r="B3946" s="563" t="s">
        <v>484</v>
      </c>
      <c r="C3946" s="563" t="s">
        <v>28883</v>
      </c>
      <c r="D3946" s="563" t="s">
        <v>14607</v>
      </c>
      <c r="E3946" s="563" t="s">
        <v>14604</v>
      </c>
      <c r="F3946" s="563" t="s">
        <v>14605</v>
      </c>
      <c r="G3946" s="563" t="s">
        <v>14565</v>
      </c>
      <c r="H3946" s="563" t="s">
        <v>14606</v>
      </c>
      <c r="I3946" s="563" t="s">
        <v>26690</v>
      </c>
      <c r="J3946" s="563" t="s">
        <v>24001</v>
      </c>
      <c r="K3946" s="563" t="s">
        <v>24001</v>
      </c>
      <c r="L3946" s="563" t="s">
        <v>24001</v>
      </c>
      <c r="M3946" s="563" t="s">
        <v>24001</v>
      </c>
      <c r="N3946" s="563" t="s">
        <v>24001</v>
      </c>
      <c r="O3946" s="564" t="s">
        <v>24001</v>
      </c>
      <c r="P3946" s="564" t="s">
        <v>24001</v>
      </c>
      <c r="Q3946" s="564">
        <v>33148</v>
      </c>
      <c r="R3946" s="564"/>
      <c r="S3946" s="564" t="s">
        <v>32228</v>
      </c>
    </row>
    <row r="3947" spans="1:19" x14ac:dyDescent="0.35">
      <c r="A3947" s="559">
        <v>5579</v>
      </c>
      <c r="B3947" s="563" t="s">
        <v>484</v>
      </c>
      <c r="C3947" s="563" t="s">
        <v>28883</v>
      </c>
      <c r="D3947" s="563" t="s">
        <v>14610</v>
      </c>
      <c r="E3947" s="563" t="s">
        <v>14608</v>
      </c>
      <c r="F3947" s="563" t="s">
        <v>14609</v>
      </c>
      <c r="G3947" s="563" t="s">
        <v>14565</v>
      </c>
      <c r="H3947" s="563" t="s">
        <v>5120</v>
      </c>
      <c r="I3947" s="563" t="s">
        <v>26690</v>
      </c>
      <c r="J3947" s="563" t="s">
        <v>24001</v>
      </c>
      <c r="K3947" s="563" t="s">
        <v>24001</v>
      </c>
      <c r="L3947" s="563" t="s">
        <v>24001</v>
      </c>
      <c r="M3947" s="563" t="s">
        <v>24001</v>
      </c>
      <c r="N3947" s="563" t="s">
        <v>24001</v>
      </c>
      <c r="O3947" s="564" t="s">
        <v>24001</v>
      </c>
      <c r="P3947" s="564" t="s">
        <v>24001</v>
      </c>
      <c r="Q3947" s="564">
        <v>33148</v>
      </c>
      <c r="R3947" s="564">
        <v>41379.388900462996</v>
      </c>
      <c r="S3947" s="564" t="s">
        <v>32229</v>
      </c>
    </row>
    <row r="3948" spans="1:19" x14ac:dyDescent="0.35">
      <c r="A3948" s="562">
        <v>5580</v>
      </c>
      <c r="B3948" s="563" t="s">
        <v>484</v>
      </c>
      <c r="C3948" s="563" t="s">
        <v>28883</v>
      </c>
      <c r="D3948" s="563" t="s">
        <v>14613</v>
      </c>
      <c r="E3948" s="563" t="s">
        <v>14611</v>
      </c>
      <c r="F3948" s="563" t="s">
        <v>14612</v>
      </c>
      <c r="G3948" s="563" t="s">
        <v>14565</v>
      </c>
      <c r="H3948" s="563" t="s">
        <v>10202</v>
      </c>
      <c r="I3948" s="563" t="s">
        <v>26690</v>
      </c>
      <c r="J3948" s="563" t="s">
        <v>24001</v>
      </c>
      <c r="K3948" s="563" t="s">
        <v>154</v>
      </c>
      <c r="L3948" s="563" t="s">
        <v>24001</v>
      </c>
      <c r="M3948" s="563" t="s">
        <v>24001</v>
      </c>
      <c r="N3948" s="563" t="s">
        <v>24001</v>
      </c>
      <c r="O3948" s="564" t="s">
        <v>24001</v>
      </c>
      <c r="P3948" s="564" t="s">
        <v>24001</v>
      </c>
      <c r="Q3948" s="564">
        <v>33148</v>
      </c>
      <c r="R3948" s="564"/>
      <c r="S3948" s="564" t="s">
        <v>32230</v>
      </c>
    </row>
    <row r="3949" spans="1:19" x14ac:dyDescent="0.35">
      <c r="A3949" s="559">
        <v>5581</v>
      </c>
      <c r="B3949" s="563" t="s">
        <v>484</v>
      </c>
      <c r="C3949" s="563" t="s">
        <v>28883</v>
      </c>
      <c r="D3949" s="563" t="s">
        <v>14616</v>
      </c>
      <c r="E3949" s="563" t="s">
        <v>14614</v>
      </c>
      <c r="F3949" s="563" t="s">
        <v>14615</v>
      </c>
      <c r="G3949" s="563" t="s">
        <v>14565</v>
      </c>
      <c r="H3949" s="563" t="s">
        <v>6388</v>
      </c>
      <c r="I3949" s="563" t="s">
        <v>26690</v>
      </c>
      <c r="J3949" s="563" t="s">
        <v>24001</v>
      </c>
      <c r="K3949" s="563" t="s">
        <v>50</v>
      </c>
      <c r="L3949" s="563" t="s">
        <v>24001</v>
      </c>
      <c r="M3949" s="563" t="s">
        <v>24001</v>
      </c>
      <c r="N3949" s="563" t="s">
        <v>24001</v>
      </c>
      <c r="O3949" s="564" t="s">
        <v>24001</v>
      </c>
      <c r="P3949" s="564" t="s">
        <v>24001</v>
      </c>
      <c r="Q3949" s="564">
        <v>33148</v>
      </c>
      <c r="R3949" s="564"/>
      <c r="S3949" s="564" t="s">
        <v>32231</v>
      </c>
    </row>
    <row r="3950" spans="1:19" x14ac:dyDescent="0.35">
      <c r="A3950" s="559">
        <v>5582</v>
      </c>
      <c r="B3950" s="563" t="s">
        <v>484</v>
      </c>
      <c r="C3950" s="563" t="s">
        <v>28883</v>
      </c>
      <c r="D3950" s="563" t="s">
        <v>14619</v>
      </c>
      <c r="E3950" s="563" t="s">
        <v>14617</v>
      </c>
      <c r="F3950" s="563" t="s">
        <v>14618</v>
      </c>
      <c r="G3950" s="563" t="s">
        <v>14565</v>
      </c>
      <c r="H3950" s="563" t="s">
        <v>14119</v>
      </c>
      <c r="I3950" s="563" t="s">
        <v>26690</v>
      </c>
      <c r="J3950" s="563" t="s">
        <v>24001</v>
      </c>
      <c r="K3950" s="563" t="s">
        <v>24001</v>
      </c>
      <c r="L3950" s="563" t="s">
        <v>24001</v>
      </c>
      <c r="M3950" s="563" t="s">
        <v>24001</v>
      </c>
      <c r="N3950" s="563" t="s">
        <v>24001</v>
      </c>
      <c r="O3950" s="564" t="s">
        <v>24001</v>
      </c>
      <c r="P3950" s="564" t="s">
        <v>24001</v>
      </c>
      <c r="Q3950" s="564">
        <v>33148</v>
      </c>
      <c r="R3950" s="564"/>
      <c r="S3950" s="564" t="s">
        <v>32232</v>
      </c>
    </row>
    <row r="3951" spans="1:19" x14ac:dyDescent="0.35">
      <c r="A3951" s="562">
        <v>5583</v>
      </c>
      <c r="B3951" s="563" t="s">
        <v>484</v>
      </c>
      <c r="C3951" s="563" t="s">
        <v>28883</v>
      </c>
      <c r="D3951" s="563" t="s">
        <v>14622</v>
      </c>
      <c r="E3951" s="563" t="s">
        <v>14620</v>
      </c>
      <c r="F3951" s="563" t="s">
        <v>14621</v>
      </c>
      <c r="G3951" s="563" t="s">
        <v>14565</v>
      </c>
      <c r="H3951" s="563" t="s">
        <v>4042</v>
      </c>
      <c r="I3951" s="563" t="s">
        <v>26690</v>
      </c>
      <c r="J3951" s="563" t="s">
        <v>24001</v>
      </c>
      <c r="K3951" s="563" t="s">
        <v>24001</v>
      </c>
      <c r="L3951" s="563" t="s">
        <v>24001</v>
      </c>
      <c r="M3951" s="563" t="s">
        <v>24001</v>
      </c>
      <c r="N3951" s="563" t="s">
        <v>24001</v>
      </c>
      <c r="O3951" s="564" t="s">
        <v>24001</v>
      </c>
      <c r="P3951" s="564" t="s">
        <v>24001</v>
      </c>
      <c r="Q3951" s="564">
        <v>33148</v>
      </c>
      <c r="R3951" s="564">
        <v>40247.4868055556</v>
      </c>
      <c r="S3951" s="564" t="s">
        <v>32233</v>
      </c>
    </row>
    <row r="3952" spans="1:19" x14ac:dyDescent="0.35">
      <c r="A3952" s="559">
        <v>5584</v>
      </c>
      <c r="B3952" s="563" t="s">
        <v>484</v>
      </c>
      <c r="C3952" s="563" t="s">
        <v>28883</v>
      </c>
      <c r="D3952" s="563" t="s">
        <v>14626</v>
      </c>
      <c r="E3952" s="563" t="s">
        <v>14623</v>
      </c>
      <c r="F3952" s="563" t="s">
        <v>14624</v>
      </c>
      <c r="G3952" s="563" t="s">
        <v>14565</v>
      </c>
      <c r="H3952" s="563" t="s">
        <v>14625</v>
      </c>
      <c r="I3952" s="563" t="s">
        <v>26690</v>
      </c>
      <c r="J3952" s="563" t="s">
        <v>24001</v>
      </c>
      <c r="K3952" s="563" t="s">
        <v>24001</v>
      </c>
      <c r="L3952" s="563" t="s">
        <v>24001</v>
      </c>
      <c r="M3952" s="563" t="s">
        <v>24001</v>
      </c>
      <c r="N3952" s="563" t="s">
        <v>24001</v>
      </c>
      <c r="O3952" s="564" t="s">
        <v>24001</v>
      </c>
      <c r="P3952" s="564" t="s">
        <v>24001</v>
      </c>
      <c r="Q3952" s="564">
        <v>33148</v>
      </c>
      <c r="R3952" s="564"/>
      <c r="S3952" s="564" t="s">
        <v>32234</v>
      </c>
    </row>
    <row r="3953" spans="1:19" x14ac:dyDescent="0.35">
      <c r="A3953" s="559">
        <v>5585</v>
      </c>
      <c r="B3953" s="563" t="s">
        <v>484</v>
      </c>
      <c r="C3953" s="563" t="s">
        <v>28883</v>
      </c>
      <c r="D3953" s="563" t="s">
        <v>14630</v>
      </c>
      <c r="E3953" s="563" t="s">
        <v>14627</v>
      </c>
      <c r="F3953" s="563" t="s">
        <v>14628</v>
      </c>
      <c r="G3953" s="563" t="s">
        <v>14565</v>
      </c>
      <c r="H3953" s="563" t="s">
        <v>14629</v>
      </c>
      <c r="I3953" s="563" t="s">
        <v>26690</v>
      </c>
      <c r="J3953" s="563" t="s">
        <v>24001</v>
      </c>
      <c r="K3953" s="563" t="s">
        <v>24001</v>
      </c>
      <c r="L3953" s="563" t="s">
        <v>24001</v>
      </c>
      <c r="M3953" s="563" t="s">
        <v>24001</v>
      </c>
      <c r="N3953" s="563" t="s">
        <v>24001</v>
      </c>
      <c r="O3953" s="564" t="s">
        <v>24001</v>
      </c>
      <c r="P3953" s="564" t="s">
        <v>24001</v>
      </c>
      <c r="Q3953" s="564">
        <v>33148</v>
      </c>
      <c r="R3953" s="564"/>
      <c r="S3953" s="564" t="s">
        <v>32235</v>
      </c>
    </row>
    <row r="3954" spans="1:19" x14ac:dyDescent="0.35">
      <c r="A3954" s="562">
        <v>5586</v>
      </c>
      <c r="B3954" s="563" t="s">
        <v>484</v>
      </c>
      <c r="C3954" s="563" t="s">
        <v>28883</v>
      </c>
      <c r="D3954" s="563" t="s">
        <v>14633</v>
      </c>
      <c r="E3954" s="563" t="s">
        <v>14631</v>
      </c>
      <c r="F3954" s="563" t="s">
        <v>14632</v>
      </c>
      <c r="G3954" s="563" t="s">
        <v>14565</v>
      </c>
      <c r="H3954" s="563" t="s">
        <v>8465</v>
      </c>
      <c r="I3954" s="563" t="s">
        <v>26690</v>
      </c>
      <c r="J3954" s="563" t="s">
        <v>24001</v>
      </c>
      <c r="K3954" s="563" t="s">
        <v>24001</v>
      </c>
      <c r="L3954" s="563" t="s">
        <v>24001</v>
      </c>
      <c r="M3954" s="563" t="s">
        <v>24001</v>
      </c>
      <c r="N3954" s="563" t="s">
        <v>24001</v>
      </c>
      <c r="O3954" s="564" t="s">
        <v>24001</v>
      </c>
      <c r="P3954" s="564" t="s">
        <v>24001</v>
      </c>
      <c r="Q3954" s="564">
        <v>33148</v>
      </c>
      <c r="R3954" s="564"/>
      <c r="S3954" s="564" t="s">
        <v>32236</v>
      </c>
    </row>
    <row r="3955" spans="1:19" x14ac:dyDescent="0.35">
      <c r="A3955" s="559">
        <v>5587</v>
      </c>
      <c r="B3955" s="563" t="s">
        <v>484</v>
      </c>
      <c r="C3955" s="563" t="s">
        <v>28883</v>
      </c>
      <c r="D3955" s="563" t="s">
        <v>14635</v>
      </c>
      <c r="E3955" s="563" t="s">
        <v>24001</v>
      </c>
      <c r="F3955" s="563" t="s">
        <v>14634</v>
      </c>
      <c r="G3955" s="563" t="s">
        <v>14565</v>
      </c>
      <c r="H3955" s="563" t="s">
        <v>8465</v>
      </c>
      <c r="I3955" s="563" t="s">
        <v>26690</v>
      </c>
      <c r="J3955" s="563" t="s">
        <v>24001</v>
      </c>
      <c r="K3955" s="563" t="s">
        <v>24001</v>
      </c>
      <c r="L3955" s="563" t="s">
        <v>24001</v>
      </c>
      <c r="M3955" s="563" t="s">
        <v>24001</v>
      </c>
      <c r="N3955" s="563" t="s">
        <v>24001</v>
      </c>
      <c r="O3955" s="564" t="s">
        <v>24001</v>
      </c>
      <c r="P3955" s="564" t="s">
        <v>24001</v>
      </c>
      <c r="Q3955" s="564">
        <v>39779</v>
      </c>
      <c r="R3955" s="564"/>
      <c r="S3955" s="564" t="s">
        <v>32237</v>
      </c>
    </row>
    <row r="3956" spans="1:19" x14ac:dyDescent="0.35">
      <c r="A3956" s="559">
        <v>5588</v>
      </c>
      <c r="B3956" s="563" t="s">
        <v>484</v>
      </c>
      <c r="C3956" s="563" t="s">
        <v>28883</v>
      </c>
      <c r="D3956" s="563" t="s">
        <v>14639</v>
      </c>
      <c r="E3956" s="563" t="s">
        <v>14636</v>
      </c>
      <c r="F3956" s="563" t="s">
        <v>14637</v>
      </c>
      <c r="G3956" s="563" t="s">
        <v>14565</v>
      </c>
      <c r="H3956" s="563" t="s">
        <v>14638</v>
      </c>
      <c r="I3956" s="563" t="s">
        <v>26690</v>
      </c>
      <c r="J3956" s="563" t="s">
        <v>24001</v>
      </c>
      <c r="K3956" s="563" t="s">
        <v>50</v>
      </c>
      <c r="L3956" s="563" t="s">
        <v>27661</v>
      </c>
      <c r="M3956" s="563" t="s">
        <v>531</v>
      </c>
      <c r="N3956" s="563" t="s">
        <v>28712</v>
      </c>
      <c r="O3956" s="564" t="s">
        <v>24001</v>
      </c>
      <c r="P3956" s="564" t="s">
        <v>24001</v>
      </c>
      <c r="Q3956" s="564">
        <v>33148</v>
      </c>
      <c r="R3956" s="564"/>
      <c r="S3956" s="564" t="s">
        <v>32238</v>
      </c>
    </row>
    <row r="3957" spans="1:19" x14ac:dyDescent="0.35">
      <c r="A3957" s="562">
        <v>5589</v>
      </c>
      <c r="B3957" s="563" t="s">
        <v>484</v>
      </c>
      <c r="C3957" s="563" t="s">
        <v>28883</v>
      </c>
      <c r="D3957" s="563" t="s">
        <v>14641</v>
      </c>
      <c r="E3957" s="563" t="s">
        <v>14608</v>
      </c>
      <c r="F3957" s="563" t="s">
        <v>14640</v>
      </c>
      <c r="G3957" s="563" t="s">
        <v>14565</v>
      </c>
      <c r="H3957" s="563" t="s">
        <v>4915</v>
      </c>
      <c r="I3957" s="563" t="s">
        <v>26690</v>
      </c>
      <c r="J3957" s="563" t="s">
        <v>24001</v>
      </c>
      <c r="K3957" s="563" t="s">
        <v>24001</v>
      </c>
      <c r="L3957" s="563" t="s">
        <v>24001</v>
      </c>
      <c r="M3957" s="563" t="s">
        <v>24001</v>
      </c>
      <c r="N3957" s="563" t="s">
        <v>24001</v>
      </c>
      <c r="O3957" s="564" t="s">
        <v>24001</v>
      </c>
      <c r="P3957" s="564" t="s">
        <v>24001</v>
      </c>
      <c r="Q3957" s="564">
        <v>33920</v>
      </c>
      <c r="R3957" s="564"/>
      <c r="S3957" s="564" t="s">
        <v>32239</v>
      </c>
    </row>
    <row r="3958" spans="1:19" x14ac:dyDescent="0.35">
      <c r="A3958" s="559">
        <v>5590</v>
      </c>
      <c r="B3958" s="563" t="s">
        <v>484</v>
      </c>
      <c r="C3958" s="563" t="s">
        <v>28883</v>
      </c>
      <c r="D3958" s="563" t="s">
        <v>14644</v>
      </c>
      <c r="E3958" s="563" t="s">
        <v>14642</v>
      </c>
      <c r="F3958" s="563" t="s">
        <v>14643</v>
      </c>
      <c r="G3958" s="563" t="s">
        <v>14565</v>
      </c>
      <c r="H3958" s="563" t="s">
        <v>95</v>
      </c>
      <c r="I3958" s="563" t="s">
        <v>26690</v>
      </c>
      <c r="J3958" s="563" t="s">
        <v>24001</v>
      </c>
      <c r="K3958" s="563" t="s">
        <v>24001</v>
      </c>
      <c r="L3958" s="563" t="s">
        <v>24001</v>
      </c>
      <c r="M3958" s="563" t="s">
        <v>24001</v>
      </c>
      <c r="N3958" s="563" t="s">
        <v>24001</v>
      </c>
      <c r="O3958" s="564" t="s">
        <v>24001</v>
      </c>
      <c r="P3958" s="564" t="s">
        <v>24001</v>
      </c>
      <c r="Q3958" s="564">
        <v>33148</v>
      </c>
      <c r="R3958" s="564"/>
      <c r="S3958" s="564" t="s">
        <v>32240</v>
      </c>
    </row>
    <row r="3959" spans="1:19" x14ac:dyDescent="0.35">
      <c r="A3959" s="559">
        <v>5591</v>
      </c>
      <c r="B3959" s="563" t="s">
        <v>484</v>
      </c>
      <c r="C3959" s="563" t="s">
        <v>28883</v>
      </c>
      <c r="D3959" s="563" t="s">
        <v>14648</v>
      </c>
      <c r="E3959" s="563" t="s">
        <v>14645</v>
      </c>
      <c r="F3959" s="563" t="s">
        <v>14646</v>
      </c>
      <c r="G3959" s="563" t="s">
        <v>14565</v>
      </c>
      <c r="H3959" s="563" t="s">
        <v>14647</v>
      </c>
      <c r="I3959" s="563" t="s">
        <v>26691</v>
      </c>
      <c r="J3959" s="563" t="s">
        <v>24001</v>
      </c>
      <c r="K3959" s="563" t="s">
        <v>24001</v>
      </c>
      <c r="L3959" s="563" t="s">
        <v>24001</v>
      </c>
      <c r="M3959" s="563" t="s">
        <v>24001</v>
      </c>
      <c r="N3959" s="563" t="s">
        <v>24001</v>
      </c>
      <c r="O3959" s="564" t="s">
        <v>24001</v>
      </c>
      <c r="P3959" s="564" t="s">
        <v>24001</v>
      </c>
      <c r="Q3959" s="564">
        <v>33148</v>
      </c>
      <c r="R3959" s="564"/>
      <c r="S3959" s="564" t="s">
        <v>32241</v>
      </c>
    </row>
    <row r="3960" spans="1:19" x14ac:dyDescent="0.35">
      <c r="A3960" s="562">
        <v>5592</v>
      </c>
      <c r="B3960" s="563" t="s">
        <v>484</v>
      </c>
      <c r="C3960" s="563" t="s">
        <v>28883</v>
      </c>
      <c r="D3960" s="563" t="s">
        <v>14651</v>
      </c>
      <c r="E3960" s="563" t="s">
        <v>14649</v>
      </c>
      <c r="F3960" s="563" t="s">
        <v>14650</v>
      </c>
      <c r="G3960" s="563" t="s">
        <v>14565</v>
      </c>
      <c r="H3960" s="563" t="s">
        <v>14647</v>
      </c>
      <c r="I3960" s="563" t="s">
        <v>27396</v>
      </c>
      <c r="J3960" s="563" t="s">
        <v>24001</v>
      </c>
      <c r="K3960" s="563" t="s">
        <v>62</v>
      </c>
      <c r="L3960" s="563" t="s">
        <v>27591</v>
      </c>
      <c r="M3960" s="563" t="s">
        <v>24001</v>
      </c>
      <c r="N3960" s="563" t="s">
        <v>24001</v>
      </c>
      <c r="O3960" s="564" t="s">
        <v>24001</v>
      </c>
      <c r="P3960" s="564" t="s">
        <v>24001</v>
      </c>
      <c r="Q3960" s="564">
        <v>33148</v>
      </c>
      <c r="R3960" s="564"/>
      <c r="S3960" s="564" t="s">
        <v>32242</v>
      </c>
    </row>
    <row r="3961" spans="1:19" x14ac:dyDescent="0.35">
      <c r="A3961" s="559">
        <v>5593</v>
      </c>
      <c r="B3961" s="563" t="s">
        <v>484</v>
      </c>
      <c r="C3961" s="563" t="s">
        <v>28883</v>
      </c>
      <c r="D3961" s="563" t="s">
        <v>14653</v>
      </c>
      <c r="E3961" s="563" t="s">
        <v>14645</v>
      </c>
      <c r="F3961" s="563" t="s">
        <v>14652</v>
      </c>
      <c r="G3961" s="563" t="s">
        <v>14565</v>
      </c>
      <c r="H3961" s="563" t="s">
        <v>14647</v>
      </c>
      <c r="I3961" s="563" t="s">
        <v>27397</v>
      </c>
      <c r="J3961" s="563" t="s">
        <v>24001</v>
      </c>
      <c r="K3961" s="563" t="s">
        <v>154</v>
      </c>
      <c r="L3961" s="563" t="s">
        <v>24001</v>
      </c>
      <c r="M3961" s="563" t="s">
        <v>899</v>
      </c>
      <c r="N3961" s="563" t="s">
        <v>28712</v>
      </c>
      <c r="O3961" s="564" t="s">
        <v>24001</v>
      </c>
      <c r="P3961" s="564" t="s">
        <v>24001</v>
      </c>
      <c r="Q3961" s="564">
        <v>33148</v>
      </c>
      <c r="R3961" s="564"/>
      <c r="S3961" s="564" t="s">
        <v>32243</v>
      </c>
    </row>
    <row r="3962" spans="1:19" x14ac:dyDescent="0.35">
      <c r="A3962" s="559">
        <v>5594</v>
      </c>
      <c r="B3962" s="563" t="s">
        <v>484</v>
      </c>
      <c r="C3962" s="563" t="s">
        <v>28883</v>
      </c>
      <c r="D3962" s="563" t="s">
        <v>14657</v>
      </c>
      <c r="E3962" s="563" t="s">
        <v>14654</v>
      </c>
      <c r="F3962" s="563" t="s">
        <v>14655</v>
      </c>
      <c r="G3962" s="563" t="s">
        <v>14565</v>
      </c>
      <c r="H3962" s="563" t="s">
        <v>14656</v>
      </c>
      <c r="I3962" s="563" t="s">
        <v>26691</v>
      </c>
      <c r="J3962" s="563" t="s">
        <v>24001</v>
      </c>
      <c r="K3962" s="563" t="s">
        <v>24001</v>
      </c>
      <c r="L3962" s="563" t="s">
        <v>24001</v>
      </c>
      <c r="M3962" s="563" t="s">
        <v>24001</v>
      </c>
      <c r="N3962" s="563" t="s">
        <v>24001</v>
      </c>
      <c r="O3962" s="564" t="s">
        <v>24001</v>
      </c>
      <c r="P3962" s="564" t="s">
        <v>24001</v>
      </c>
      <c r="Q3962" s="564">
        <v>33148</v>
      </c>
      <c r="R3962" s="564"/>
      <c r="S3962" s="564" t="s">
        <v>32244</v>
      </c>
    </row>
    <row r="3963" spans="1:19" x14ac:dyDescent="0.35">
      <c r="A3963" s="562">
        <v>5595</v>
      </c>
      <c r="B3963" s="563" t="s">
        <v>484</v>
      </c>
      <c r="C3963" s="563" t="s">
        <v>28883</v>
      </c>
      <c r="D3963" s="563" t="s">
        <v>14659</v>
      </c>
      <c r="E3963" s="563" t="s">
        <v>14614</v>
      </c>
      <c r="F3963" s="563" t="s">
        <v>14658</v>
      </c>
      <c r="G3963" s="563" t="s">
        <v>14565</v>
      </c>
      <c r="H3963" s="563" t="s">
        <v>14656</v>
      </c>
      <c r="I3963" s="563" t="s">
        <v>27398</v>
      </c>
      <c r="J3963" s="563" t="s">
        <v>24001</v>
      </c>
      <c r="K3963" s="563" t="s">
        <v>62</v>
      </c>
      <c r="L3963" s="563" t="s">
        <v>24001</v>
      </c>
      <c r="M3963" s="563" t="s">
        <v>24001</v>
      </c>
      <c r="N3963" s="563" t="s">
        <v>24001</v>
      </c>
      <c r="O3963" s="564" t="s">
        <v>24001</v>
      </c>
      <c r="P3963" s="564" t="s">
        <v>24001</v>
      </c>
      <c r="Q3963" s="564">
        <v>33148</v>
      </c>
      <c r="R3963" s="564"/>
      <c r="S3963" s="564" t="s">
        <v>32245</v>
      </c>
    </row>
    <row r="3964" spans="1:19" x14ac:dyDescent="0.35">
      <c r="A3964" s="559">
        <v>5596</v>
      </c>
      <c r="B3964" s="563" t="s">
        <v>484</v>
      </c>
      <c r="C3964" s="563" t="s">
        <v>28883</v>
      </c>
      <c r="D3964" s="563" t="s">
        <v>14661</v>
      </c>
      <c r="E3964" s="563" t="s">
        <v>14654</v>
      </c>
      <c r="F3964" s="563" t="s">
        <v>14660</v>
      </c>
      <c r="G3964" s="563" t="s">
        <v>14565</v>
      </c>
      <c r="H3964" s="563" t="s">
        <v>14656</v>
      </c>
      <c r="I3964" s="563" t="s">
        <v>27399</v>
      </c>
      <c r="J3964" s="563" t="s">
        <v>24001</v>
      </c>
      <c r="K3964" s="563" t="s">
        <v>24001</v>
      </c>
      <c r="L3964" s="563" t="s">
        <v>24001</v>
      </c>
      <c r="M3964" s="563" t="s">
        <v>24001</v>
      </c>
      <c r="N3964" s="563" t="s">
        <v>24001</v>
      </c>
      <c r="O3964" s="564" t="s">
        <v>24001</v>
      </c>
      <c r="P3964" s="564" t="s">
        <v>24001</v>
      </c>
      <c r="Q3964" s="564">
        <v>33148</v>
      </c>
      <c r="R3964" s="564"/>
      <c r="S3964" s="564" t="s">
        <v>32246</v>
      </c>
    </row>
    <row r="3965" spans="1:19" x14ac:dyDescent="0.35">
      <c r="A3965" s="559">
        <v>5597</v>
      </c>
      <c r="B3965" s="563" t="s">
        <v>484</v>
      </c>
      <c r="C3965" s="563" t="s">
        <v>28883</v>
      </c>
      <c r="D3965" s="563" t="s">
        <v>14665</v>
      </c>
      <c r="E3965" s="563" t="s">
        <v>14662</v>
      </c>
      <c r="F3965" s="563" t="s">
        <v>14663</v>
      </c>
      <c r="G3965" s="563" t="s">
        <v>14565</v>
      </c>
      <c r="H3965" s="563" t="s">
        <v>14664</v>
      </c>
      <c r="I3965" s="563" t="s">
        <v>26690</v>
      </c>
      <c r="J3965" s="563" t="s">
        <v>24001</v>
      </c>
      <c r="K3965" s="563" t="s">
        <v>62</v>
      </c>
      <c r="L3965" s="563" t="s">
        <v>24001</v>
      </c>
      <c r="M3965" s="563" t="s">
        <v>24001</v>
      </c>
      <c r="N3965" s="563" t="s">
        <v>24001</v>
      </c>
      <c r="O3965" s="564" t="s">
        <v>24001</v>
      </c>
      <c r="P3965" s="564" t="s">
        <v>24001</v>
      </c>
      <c r="Q3965" s="564">
        <v>33148</v>
      </c>
      <c r="R3965" s="564"/>
      <c r="S3965" s="564" t="s">
        <v>32247</v>
      </c>
    </row>
    <row r="3966" spans="1:19" x14ac:dyDescent="0.35">
      <c r="A3966" s="562">
        <v>5598</v>
      </c>
      <c r="B3966" s="563" t="s">
        <v>484</v>
      </c>
      <c r="C3966" s="563" t="s">
        <v>28883</v>
      </c>
      <c r="D3966" s="563" t="s">
        <v>14669</v>
      </c>
      <c r="E3966" s="563" t="s">
        <v>14666</v>
      </c>
      <c r="F3966" s="563" t="s">
        <v>14667</v>
      </c>
      <c r="G3966" s="563" t="s">
        <v>14565</v>
      </c>
      <c r="H3966" s="563" t="s">
        <v>14668</v>
      </c>
      <c r="I3966" s="563" t="s">
        <v>26690</v>
      </c>
      <c r="J3966" s="563" t="s">
        <v>24001</v>
      </c>
      <c r="K3966" s="563" t="s">
        <v>24001</v>
      </c>
      <c r="L3966" s="563" t="s">
        <v>24001</v>
      </c>
      <c r="M3966" s="563" t="s">
        <v>24001</v>
      </c>
      <c r="N3966" s="563" t="s">
        <v>24001</v>
      </c>
      <c r="O3966" s="564" t="s">
        <v>24001</v>
      </c>
      <c r="P3966" s="564" t="s">
        <v>24001</v>
      </c>
      <c r="Q3966" s="564">
        <v>33148</v>
      </c>
      <c r="R3966" s="564">
        <v>40679.686134259297</v>
      </c>
      <c r="S3966" s="564" t="s">
        <v>32248</v>
      </c>
    </row>
    <row r="3967" spans="1:19" x14ac:dyDescent="0.35">
      <c r="A3967" s="559">
        <v>5599</v>
      </c>
      <c r="B3967" s="563" t="s">
        <v>484</v>
      </c>
      <c r="C3967" s="563" t="s">
        <v>28883</v>
      </c>
      <c r="D3967" s="563" t="s">
        <v>14672</v>
      </c>
      <c r="E3967" s="563" t="s">
        <v>14670</v>
      </c>
      <c r="F3967" s="563" t="s">
        <v>14671</v>
      </c>
      <c r="G3967" s="563" t="s">
        <v>14565</v>
      </c>
      <c r="H3967" s="563" t="s">
        <v>5366</v>
      </c>
      <c r="I3967" s="563" t="s">
        <v>26690</v>
      </c>
      <c r="J3967" s="563" t="s">
        <v>24001</v>
      </c>
      <c r="K3967" s="563" t="s">
        <v>24001</v>
      </c>
      <c r="L3967" s="563" t="s">
        <v>24001</v>
      </c>
      <c r="M3967" s="563" t="s">
        <v>24001</v>
      </c>
      <c r="N3967" s="563" t="s">
        <v>24001</v>
      </c>
      <c r="O3967" s="564" t="s">
        <v>24001</v>
      </c>
      <c r="P3967" s="564" t="s">
        <v>24001</v>
      </c>
      <c r="Q3967" s="564">
        <v>33148</v>
      </c>
      <c r="R3967" s="564"/>
      <c r="S3967" s="564" t="s">
        <v>32249</v>
      </c>
    </row>
    <row r="3968" spans="1:19" x14ac:dyDescent="0.35">
      <c r="A3968" s="559">
        <v>5600</v>
      </c>
      <c r="B3968" s="563" t="s">
        <v>484</v>
      </c>
      <c r="C3968" s="563" t="s">
        <v>28883</v>
      </c>
      <c r="D3968" s="563" t="s">
        <v>14676</v>
      </c>
      <c r="E3968" s="563" t="s">
        <v>14673</v>
      </c>
      <c r="F3968" s="563" t="s">
        <v>14674</v>
      </c>
      <c r="G3968" s="563" t="s">
        <v>14565</v>
      </c>
      <c r="H3968" s="563" t="s">
        <v>14675</v>
      </c>
      <c r="I3968" s="563" t="s">
        <v>26690</v>
      </c>
      <c r="J3968" s="563" t="s">
        <v>24001</v>
      </c>
      <c r="K3968" s="563" t="s">
        <v>24001</v>
      </c>
      <c r="L3968" s="563" t="s">
        <v>24001</v>
      </c>
      <c r="M3968" s="563" t="s">
        <v>24001</v>
      </c>
      <c r="N3968" s="563" t="s">
        <v>24001</v>
      </c>
      <c r="O3968" s="564" t="s">
        <v>24001</v>
      </c>
      <c r="P3968" s="564" t="s">
        <v>24001</v>
      </c>
      <c r="Q3968" s="564">
        <v>34285</v>
      </c>
      <c r="R3968" s="564"/>
      <c r="S3968" s="564" t="s">
        <v>14676</v>
      </c>
    </row>
    <row r="3969" spans="1:19" x14ac:dyDescent="0.35">
      <c r="A3969" s="562">
        <v>5601</v>
      </c>
      <c r="B3969" s="563" t="s">
        <v>484</v>
      </c>
      <c r="C3969" s="563" t="s">
        <v>28883</v>
      </c>
      <c r="D3969" s="563" t="s">
        <v>14680</v>
      </c>
      <c r="E3969" s="563" t="s">
        <v>14677</v>
      </c>
      <c r="F3969" s="563" t="s">
        <v>14678</v>
      </c>
      <c r="G3969" s="563" t="s">
        <v>14565</v>
      </c>
      <c r="H3969" s="563" t="s">
        <v>14679</v>
      </c>
      <c r="I3969" s="563" t="s">
        <v>26690</v>
      </c>
      <c r="J3969" s="563" t="s">
        <v>24001</v>
      </c>
      <c r="K3969" s="563" t="s">
        <v>24001</v>
      </c>
      <c r="L3969" s="563" t="s">
        <v>24001</v>
      </c>
      <c r="M3969" s="563" t="s">
        <v>24001</v>
      </c>
      <c r="N3969" s="563" t="s">
        <v>24001</v>
      </c>
      <c r="O3969" s="564" t="s">
        <v>24001</v>
      </c>
      <c r="P3969" s="564" t="s">
        <v>24001</v>
      </c>
      <c r="Q3969" s="564">
        <v>33148</v>
      </c>
      <c r="R3969" s="564"/>
      <c r="S3969" s="564" t="s">
        <v>32250</v>
      </c>
    </row>
    <row r="3970" spans="1:19" x14ac:dyDescent="0.35">
      <c r="A3970" s="559">
        <v>5602</v>
      </c>
      <c r="B3970" s="563" t="s">
        <v>484</v>
      </c>
      <c r="C3970" s="563" t="s">
        <v>28883</v>
      </c>
      <c r="D3970" s="563" t="s">
        <v>14682</v>
      </c>
      <c r="E3970" s="563" t="s">
        <v>14673</v>
      </c>
      <c r="F3970" s="563" t="s">
        <v>14681</v>
      </c>
      <c r="G3970" s="563" t="s">
        <v>14565</v>
      </c>
      <c r="H3970" s="563" t="s">
        <v>55</v>
      </c>
      <c r="I3970" s="563" t="s">
        <v>26690</v>
      </c>
      <c r="J3970" s="563" t="s">
        <v>24001</v>
      </c>
      <c r="K3970" s="563" t="s">
        <v>24001</v>
      </c>
      <c r="L3970" s="563" t="s">
        <v>24001</v>
      </c>
      <c r="M3970" s="563" t="s">
        <v>24001</v>
      </c>
      <c r="N3970" s="563" t="s">
        <v>24001</v>
      </c>
      <c r="O3970" s="564" t="s">
        <v>24001</v>
      </c>
      <c r="P3970" s="564" t="s">
        <v>24001</v>
      </c>
      <c r="Q3970" s="564">
        <v>33148</v>
      </c>
      <c r="R3970" s="564"/>
      <c r="S3970" s="564" t="s">
        <v>14682</v>
      </c>
    </row>
    <row r="3971" spans="1:19" x14ac:dyDescent="0.35">
      <c r="A3971" s="559">
        <v>5603</v>
      </c>
      <c r="B3971" s="563" t="s">
        <v>484</v>
      </c>
      <c r="C3971" s="563" t="s">
        <v>28883</v>
      </c>
      <c r="D3971" s="563" t="s">
        <v>14686</v>
      </c>
      <c r="E3971" s="563" t="s">
        <v>14683</v>
      </c>
      <c r="F3971" s="563" t="s">
        <v>14684</v>
      </c>
      <c r="G3971" s="563" t="s">
        <v>14565</v>
      </c>
      <c r="H3971" s="563" t="s">
        <v>14685</v>
      </c>
      <c r="I3971" s="563" t="s">
        <v>26690</v>
      </c>
      <c r="J3971" s="563" t="s">
        <v>24001</v>
      </c>
      <c r="K3971" s="563" t="s">
        <v>24001</v>
      </c>
      <c r="L3971" s="563" t="s">
        <v>24001</v>
      </c>
      <c r="M3971" s="563" t="s">
        <v>24001</v>
      </c>
      <c r="N3971" s="563" t="s">
        <v>24001</v>
      </c>
      <c r="O3971" s="564" t="s">
        <v>24001</v>
      </c>
      <c r="P3971" s="564" t="s">
        <v>24001</v>
      </c>
      <c r="Q3971" s="564">
        <v>33148</v>
      </c>
      <c r="R3971" s="564"/>
      <c r="S3971" s="564" t="s">
        <v>32251</v>
      </c>
    </row>
    <row r="3972" spans="1:19" x14ac:dyDescent="0.35">
      <c r="A3972" s="562">
        <v>5604</v>
      </c>
      <c r="B3972" s="563" t="s">
        <v>484</v>
      </c>
      <c r="C3972" s="563" t="s">
        <v>28883</v>
      </c>
      <c r="D3972" s="563" t="s">
        <v>14690</v>
      </c>
      <c r="E3972" s="563" t="s">
        <v>14687</v>
      </c>
      <c r="F3972" s="563" t="s">
        <v>14688</v>
      </c>
      <c r="G3972" s="563" t="s">
        <v>14565</v>
      </c>
      <c r="H3972" s="563" t="s">
        <v>14689</v>
      </c>
      <c r="I3972" s="563" t="s">
        <v>26690</v>
      </c>
      <c r="J3972" s="563" t="s">
        <v>24001</v>
      </c>
      <c r="K3972" s="563" t="s">
        <v>24001</v>
      </c>
      <c r="L3972" s="563" t="s">
        <v>24001</v>
      </c>
      <c r="M3972" s="563" t="s">
        <v>24001</v>
      </c>
      <c r="N3972" s="563" t="s">
        <v>24001</v>
      </c>
      <c r="O3972" s="564" t="s">
        <v>24001</v>
      </c>
      <c r="P3972" s="564" t="s">
        <v>24001</v>
      </c>
      <c r="Q3972" s="564">
        <v>33148</v>
      </c>
      <c r="R3972" s="564"/>
      <c r="S3972" s="564" t="s">
        <v>32252</v>
      </c>
    </row>
    <row r="3973" spans="1:19" x14ac:dyDescent="0.35">
      <c r="A3973" s="559">
        <v>5605</v>
      </c>
      <c r="B3973" s="563" t="s">
        <v>484</v>
      </c>
      <c r="C3973" s="563" t="s">
        <v>28883</v>
      </c>
      <c r="D3973" s="563" t="s">
        <v>14694</v>
      </c>
      <c r="E3973" s="563" t="s">
        <v>14691</v>
      </c>
      <c r="F3973" s="563" t="s">
        <v>14692</v>
      </c>
      <c r="G3973" s="563" t="s">
        <v>14565</v>
      </c>
      <c r="H3973" s="563" t="s">
        <v>14693</v>
      </c>
      <c r="I3973" s="563" t="s">
        <v>26690</v>
      </c>
      <c r="J3973" s="563" t="s">
        <v>24001</v>
      </c>
      <c r="K3973" s="563" t="s">
        <v>50</v>
      </c>
      <c r="L3973" s="563" t="s">
        <v>24001</v>
      </c>
      <c r="M3973" s="563" t="s">
        <v>24001</v>
      </c>
      <c r="N3973" s="563" t="s">
        <v>24001</v>
      </c>
      <c r="O3973" s="564" t="s">
        <v>24001</v>
      </c>
      <c r="P3973" s="564" t="s">
        <v>24001</v>
      </c>
      <c r="Q3973" s="564">
        <v>33148</v>
      </c>
      <c r="R3973" s="564">
        <v>39385</v>
      </c>
      <c r="S3973" s="564" t="s">
        <v>32253</v>
      </c>
    </row>
    <row r="3974" spans="1:19" x14ac:dyDescent="0.35">
      <c r="A3974" s="559">
        <v>5606</v>
      </c>
      <c r="B3974" s="563" t="s">
        <v>484</v>
      </c>
      <c r="C3974" s="563" t="s">
        <v>28883</v>
      </c>
      <c r="D3974" s="563" t="s">
        <v>14697</v>
      </c>
      <c r="E3974" s="563" t="s">
        <v>14695</v>
      </c>
      <c r="F3974" s="563" t="s">
        <v>14696</v>
      </c>
      <c r="G3974" s="563" t="s">
        <v>14565</v>
      </c>
      <c r="H3974" s="563" t="s">
        <v>1000</v>
      </c>
      <c r="I3974" s="563" t="s">
        <v>26690</v>
      </c>
      <c r="J3974" s="563" t="s">
        <v>24001</v>
      </c>
      <c r="K3974" s="563" t="s">
        <v>24001</v>
      </c>
      <c r="L3974" s="563" t="s">
        <v>24001</v>
      </c>
      <c r="M3974" s="563" t="s">
        <v>24001</v>
      </c>
      <c r="N3974" s="563" t="s">
        <v>24001</v>
      </c>
      <c r="O3974" s="564" t="s">
        <v>24001</v>
      </c>
      <c r="P3974" s="564" t="s">
        <v>24001</v>
      </c>
      <c r="Q3974" s="564">
        <v>33148</v>
      </c>
      <c r="R3974" s="564"/>
      <c r="S3974" s="564" t="s">
        <v>32254</v>
      </c>
    </row>
    <row r="3975" spans="1:19" x14ac:dyDescent="0.35">
      <c r="A3975" s="562">
        <v>5607</v>
      </c>
      <c r="B3975" s="563" t="s">
        <v>484</v>
      </c>
      <c r="C3975" s="563" t="s">
        <v>28883</v>
      </c>
      <c r="D3975" s="563" t="s">
        <v>14701</v>
      </c>
      <c r="E3975" s="563" t="s">
        <v>14698</v>
      </c>
      <c r="F3975" s="563" t="s">
        <v>14699</v>
      </c>
      <c r="G3975" s="563" t="s">
        <v>14565</v>
      </c>
      <c r="H3975" s="563" t="s">
        <v>14700</v>
      </c>
      <c r="I3975" s="563" t="s">
        <v>26690</v>
      </c>
      <c r="J3975" s="563" t="s">
        <v>24001</v>
      </c>
      <c r="K3975" s="563" t="s">
        <v>24001</v>
      </c>
      <c r="L3975" s="563" t="s">
        <v>24001</v>
      </c>
      <c r="M3975" s="563" t="s">
        <v>24001</v>
      </c>
      <c r="N3975" s="563" t="s">
        <v>24001</v>
      </c>
      <c r="O3975" s="564" t="s">
        <v>24001</v>
      </c>
      <c r="P3975" s="564" t="s">
        <v>24001</v>
      </c>
      <c r="Q3975" s="564">
        <v>33148</v>
      </c>
      <c r="R3975" s="564"/>
      <c r="S3975" s="564" t="s">
        <v>32255</v>
      </c>
    </row>
    <row r="3976" spans="1:19" x14ac:dyDescent="0.35">
      <c r="A3976" s="559">
        <v>5608</v>
      </c>
      <c r="B3976" s="563" t="s">
        <v>484</v>
      </c>
      <c r="C3976" s="563" t="s">
        <v>28883</v>
      </c>
      <c r="D3976" s="563" t="s">
        <v>14705</v>
      </c>
      <c r="E3976" s="563" t="s">
        <v>24001</v>
      </c>
      <c r="F3976" s="563" t="s">
        <v>14702</v>
      </c>
      <c r="G3976" s="563" t="s">
        <v>14703</v>
      </c>
      <c r="H3976" s="563" t="s">
        <v>14704</v>
      </c>
      <c r="I3976" s="563" t="s">
        <v>26690</v>
      </c>
      <c r="J3976" s="563" t="s">
        <v>109</v>
      </c>
      <c r="K3976" s="563" t="s">
        <v>24001</v>
      </c>
      <c r="L3976" s="563" t="s">
        <v>24001</v>
      </c>
      <c r="M3976" s="563" t="s">
        <v>24001</v>
      </c>
      <c r="N3976" s="563" t="s">
        <v>24001</v>
      </c>
      <c r="O3976" s="564" t="s">
        <v>24001</v>
      </c>
      <c r="P3976" s="564" t="s">
        <v>24001</v>
      </c>
      <c r="Q3976" s="564">
        <v>33148</v>
      </c>
      <c r="R3976" s="564">
        <v>38771</v>
      </c>
      <c r="S3976" s="564" t="s">
        <v>32256</v>
      </c>
    </row>
    <row r="3977" spans="1:19" x14ac:dyDescent="0.35">
      <c r="A3977" s="559">
        <v>4498</v>
      </c>
      <c r="B3977" s="563" t="s">
        <v>484</v>
      </c>
      <c r="C3977" s="563" t="s">
        <v>11038</v>
      </c>
      <c r="D3977" s="563" t="s">
        <v>11195</v>
      </c>
      <c r="E3977" s="563" t="s">
        <v>11191</v>
      </c>
      <c r="F3977" s="563" t="s">
        <v>11192</v>
      </c>
      <c r="G3977" s="563" t="s">
        <v>11193</v>
      </c>
      <c r="H3977" s="563" t="s">
        <v>11194</v>
      </c>
      <c r="I3977" s="563" t="s">
        <v>26690</v>
      </c>
      <c r="J3977" s="563" t="s">
        <v>24001</v>
      </c>
      <c r="K3977" s="563" t="s">
        <v>24001</v>
      </c>
      <c r="L3977" s="563" t="s">
        <v>24001</v>
      </c>
      <c r="M3977" s="563" t="s">
        <v>24001</v>
      </c>
      <c r="N3977" s="563" t="s">
        <v>24001</v>
      </c>
      <c r="O3977" s="564" t="s">
        <v>24001</v>
      </c>
      <c r="P3977" s="564" t="s">
        <v>24001</v>
      </c>
      <c r="Q3977" s="564">
        <v>33148</v>
      </c>
      <c r="R3977" s="564"/>
      <c r="S3977" s="564" t="s">
        <v>32257</v>
      </c>
    </row>
    <row r="3978" spans="1:19" x14ac:dyDescent="0.35">
      <c r="A3978" s="562">
        <v>6124</v>
      </c>
      <c r="B3978" s="563" t="s">
        <v>484</v>
      </c>
      <c r="C3978" s="563" t="s">
        <v>9652</v>
      </c>
      <c r="D3978" s="563" t="s">
        <v>9724</v>
      </c>
      <c r="E3978" s="563" t="s">
        <v>24001</v>
      </c>
      <c r="F3978" s="563" t="s">
        <v>9722</v>
      </c>
      <c r="G3978" s="563" t="s">
        <v>9723</v>
      </c>
      <c r="H3978" s="563" t="s">
        <v>55</v>
      </c>
      <c r="I3978" s="563" t="s">
        <v>26690</v>
      </c>
      <c r="J3978" s="563" t="s">
        <v>24001</v>
      </c>
      <c r="K3978" s="563" t="s">
        <v>24001</v>
      </c>
      <c r="L3978" s="563" t="s">
        <v>24001</v>
      </c>
      <c r="M3978" s="563" t="s">
        <v>24001</v>
      </c>
      <c r="N3978" s="563" t="s">
        <v>24001</v>
      </c>
      <c r="O3978" s="564" t="s">
        <v>24001</v>
      </c>
      <c r="P3978" s="564" t="s">
        <v>24001</v>
      </c>
      <c r="Q3978" s="564">
        <v>33148</v>
      </c>
      <c r="R3978" s="564"/>
      <c r="S3978" s="564" t="s">
        <v>9724</v>
      </c>
    </row>
    <row r="3979" spans="1:19" x14ac:dyDescent="0.35">
      <c r="A3979" s="559">
        <v>5609</v>
      </c>
      <c r="B3979" s="563" t="s">
        <v>484</v>
      </c>
      <c r="C3979" s="563" t="s">
        <v>28883</v>
      </c>
      <c r="D3979" s="563" t="s">
        <v>14710</v>
      </c>
      <c r="E3979" s="563" t="s">
        <v>14706</v>
      </c>
      <c r="F3979" s="563" t="s">
        <v>14707</v>
      </c>
      <c r="G3979" s="563" t="s">
        <v>14708</v>
      </c>
      <c r="H3979" s="563" t="s">
        <v>14709</v>
      </c>
      <c r="I3979" s="563" t="s">
        <v>26690</v>
      </c>
      <c r="J3979" s="563" t="s">
        <v>109</v>
      </c>
      <c r="K3979" s="563" t="s">
        <v>24001</v>
      </c>
      <c r="L3979" s="563" t="s">
        <v>24001</v>
      </c>
      <c r="M3979" s="563" t="s">
        <v>24001</v>
      </c>
      <c r="N3979" s="563" t="s">
        <v>24001</v>
      </c>
      <c r="O3979" s="564" t="s">
        <v>24001</v>
      </c>
      <c r="P3979" s="564" t="s">
        <v>24001</v>
      </c>
      <c r="Q3979" s="564">
        <v>41773</v>
      </c>
      <c r="R3979" s="564"/>
      <c r="S3979" s="564" t="s">
        <v>32258</v>
      </c>
    </row>
    <row r="3980" spans="1:19" x14ac:dyDescent="0.35">
      <c r="A3980" s="559">
        <v>5610</v>
      </c>
      <c r="B3980" s="563" t="s">
        <v>484</v>
      </c>
      <c r="C3980" s="563" t="s">
        <v>28883</v>
      </c>
      <c r="D3980" s="563" t="s">
        <v>14713</v>
      </c>
      <c r="E3980" s="563" t="s">
        <v>14711</v>
      </c>
      <c r="F3980" s="563" t="s">
        <v>14712</v>
      </c>
      <c r="G3980" s="563" t="s">
        <v>14708</v>
      </c>
      <c r="H3980" s="563" t="s">
        <v>4007</v>
      </c>
      <c r="I3980" s="563" t="s">
        <v>26690</v>
      </c>
      <c r="J3980" s="563" t="s">
        <v>109</v>
      </c>
      <c r="K3980" s="563" t="s">
        <v>24001</v>
      </c>
      <c r="L3980" s="563" t="s">
        <v>24001</v>
      </c>
      <c r="M3980" s="563" t="s">
        <v>24001</v>
      </c>
      <c r="N3980" s="563" t="s">
        <v>24001</v>
      </c>
      <c r="O3980" s="564" t="s">
        <v>24001</v>
      </c>
      <c r="P3980" s="564" t="s">
        <v>26697</v>
      </c>
      <c r="Q3980" s="564">
        <v>33148</v>
      </c>
      <c r="R3980" s="564"/>
      <c r="S3980" s="564" t="s">
        <v>32259</v>
      </c>
    </row>
    <row r="3981" spans="1:19" x14ac:dyDescent="0.35">
      <c r="A3981" s="562">
        <v>5611</v>
      </c>
      <c r="B3981" s="563" t="s">
        <v>484</v>
      </c>
      <c r="C3981" s="563" t="s">
        <v>28883</v>
      </c>
      <c r="D3981" s="563" t="s">
        <v>14718</v>
      </c>
      <c r="E3981" s="563" t="s">
        <v>14714</v>
      </c>
      <c r="F3981" s="563" t="s">
        <v>14715</v>
      </c>
      <c r="G3981" s="563" t="s">
        <v>14716</v>
      </c>
      <c r="H3981" s="563" t="s">
        <v>14717</v>
      </c>
      <c r="I3981" s="563" t="s">
        <v>26690</v>
      </c>
      <c r="J3981" s="563" t="s">
        <v>109</v>
      </c>
      <c r="K3981" s="563" t="s">
        <v>24001</v>
      </c>
      <c r="L3981" s="563" t="s">
        <v>24001</v>
      </c>
      <c r="M3981" s="563" t="s">
        <v>24001</v>
      </c>
      <c r="N3981" s="563" t="s">
        <v>24001</v>
      </c>
      <c r="O3981" s="564" t="s">
        <v>24001</v>
      </c>
      <c r="P3981" s="564" t="s">
        <v>24001</v>
      </c>
      <c r="Q3981" s="564">
        <v>33148</v>
      </c>
      <c r="R3981" s="564">
        <v>38509</v>
      </c>
      <c r="S3981" s="564" t="s">
        <v>32260</v>
      </c>
    </row>
    <row r="3982" spans="1:19" x14ac:dyDescent="0.35">
      <c r="A3982" s="559">
        <v>5612</v>
      </c>
      <c r="B3982" s="563" t="s">
        <v>484</v>
      </c>
      <c r="C3982" s="563" t="s">
        <v>28883</v>
      </c>
      <c r="D3982" s="563" t="s">
        <v>14722</v>
      </c>
      <c r="E3982" s="563" t="s">
        <v>14719</v>
      </c>
      <c r="F3982" s="563" t="s">
        <v>14720</v>
      </c>
      <c r="G3982" s="563" t="s">
        <v>14716</v>
      </c>
      <c r="H3982" s="563" t="s">
        <v>14721</v>
      </c>
      <c r="I3982" s="563" t="s">
        <v>26690</v>
      </c>
      <c r="J3982" s="563" t="s">
        <v>109</v>
      </c>
      <c r="K3982" s="563" t="s">
        <v>24001</v>
      </c>
      <c r="L3982" s="563" t="s">
        <v>24001</v>
      </c>
      <c r="M3982" s="563" t="s">
        <v>24001</v>
      </c>
      <c r="N3982" s="563" t="s">
        <v>24001</v>
      </c>
      <c r="O3982" s="564" t="s">
        <v>24001</v>
      </c>
      <c r="P3982" s="564" t="s">
        <v>24001</v>
      </c>
      <c r="Q3982" s="564">
        <v>33148</v>
      </c>
      <c r="R3982" s="564"/>
      <c r="S3982" s="564" t="s">
        <v>32261</v>
      </c>
    </row>
    <row r="3983" spans="1:19" x14ac:dyDescent="0.35">
      <c r="A3983" s="559">
        <v>5613</v>
      </c>
      <c r="B3983" s="563" t="s">
        <v>484</v>
      </c>
      <c r="C3983" s="563" t="s">
        <v>28883</v>
      </c>
      <c r="D3983" s="563" t="s">
        <v>14726</v>
      </c>
      <c r="E3983" s="563" t="s">
        <v>14723</v>
      </c>
      <c r="F3983" s="563" t="s">
        <v>14724</v>
      </c>
      <c r="G3983" s="563" t="s">
        <v>14716</v>
      </c>
      <c r="H3983" s="563" t="s">
        <v>14725</v>
      </c>
      <c r="I3983" s="563" t="s">
        <v>26690</v>
      </c>
      <c r="J3983" s="563" t="s">
        <v>109</v>
      </c>
      <c r="K3983" s="563" t="s">
        <v>24001</v>
      </c>
      <c r="L3983" s="563" t="s">
        <v>24001</v>
      </c>
      <c r="M3983" s="563" t="s">
        <v>24001</v>
      </c>
      <c r="N3983" s="563" t="s">
        <v>24001</v>
      </c>
      <c r="O3983" s="564" t="s">
        <v>24001</v>
      </c>
      <c r="P3983" s="564" t="s">
        <v>24001</v>
      </c>
      <c r="Q3983" s="564">
        <v>33148</v>
      </c>
      <c r="R3983" s="564">
        <v>41981.690046296302</v>
      </c>
      <c r="S3983" s="564" t="s">
        <v>32262</v>
      </c>
    </row>
    <row r="3984" spans="1:19" x14ac:dyDescent="0.35">
      <c r="A3984" s="562">
        <v>5614</v>
      </c>
      <c r="B3984" s="563" t="s">
        <v>484</v>
      </c>
      <c r="C3984" s="563" t="s">
        <v>28883</v>
      </c>
      <c r="D3984" s="563" t="s">
        <v>14728</v>
      </c>
      <c r="E3984" s="563" t="s">
        <v>13713</v>
      </c>
      <c r="F3984" s="563" t="s">
        <v>14727</v>
      </c>
      <c r="G3984" s="563" t="s">
        <v>14716</v>
      </c>
      <c r="H3984" s="563" t="s">
        <v>55</v>
      </c>
      <c r="I3984" s="563" t="s">
        <v>26690</v>
      </c>
      <c r="J3984" s="563" t="s">
        <v>109</v>
      </c>
      <c r="K3984" s="563" t="s">
        <v>24001</v>
      </c>
      <c r="L3984" s="563" t="s">
        <v>24001</v>
      </c>
      <c r="M3984" s="563" t="s">
        <v>24001</v>
      </c>
      <c r="N3984" s="563" t="s">
        <v>24001</v>
      </c>
      <c r="O3984" s="564" t="s">
        <v>24001</v>
      </c>
      <c r="P3984" s="564" t="s">
        <v>24001</v>
      </c>
      <c r="Q3984" s="564">
        <v>33148</v>
      </c>
      <c r="R3984" s="564"/>
      <c r="S3984" s="564" t="s">
        <v>14728</v>
      </c>
    </row>
    <row r="3985" spans="1:19" x14ac:dyDescent="0.35">
      <c r="A3985" s="559">
        <v>5615</v>
      </c>
      <c r="B3985" s="563" t="s">
        <v>484</v>
      </c>
      <c r="C3985" s="563" t="s">
        <v>28883</v>
      </c>
      <c r="D3985" s="563" t="s">
        <v>14732</v>
      </c>
      <c r="E3985" s="563" t="s">
        <v>14729</v>
      </c>
      <c r="F3985" s="563" t="s">
        <v>14730</v>
      </c>
      <c r="G3985" s="563" t="s">
        <v>14716</v>
      </c>
      <c r="H3985" s="563" t="s">
        <v>14731</v>
      </c>
      <c r="I3985" s="563" t="s">
        <v>26690</v>
      </c>
      <c r="J3985" s="563" t="s">
        <v>109</v>
      </c>
      <c r="K3985" s="563" t="s">
        <v>24001</v>
      </c>
      <c r="L3985" s="563" t="s">
        <v>24001</v>
      </c>
      <c r="M3985" s="563" t="s">
        <v>24001</v>
      </c>
      <c r="N3985" s="563" t="s">
        <v>24001</v>
      </c>
      <c r="O3985" s="564" t="s">
        <v>24001</v>
      </c>
      <c r="P3985" s="564" t="s">
        <v>24001</v>
      </c>
      <c r="Q3985" s="564">
        <v>33148</v>
      </c>
      <c r="R3985" s="564">
        <v>38509</v>
      </c>
      <c r="S3985" s="564" t="s">
        <v>32263</v>
      </c>
    </row>
    <row r="3986" spans="1:19" x14ac:dyDescent="0.35">
      <c r="A3986" s="559">
        <v>4381</v>
      </c>
      <c r="B3986" s="563" t="s">
        <v>484</v>
      </c>
      <c r="C3986" s="563" t="s">
        <v>10695</v>
      </c>
      <c r="D3986" s="563" t="s">
        <v>10819</v>
      </c>
      <c r="E3986" s="563" t="s">
        <v>10816</v>
      </c>
      <c r="F3986" s="563" t="s">
        <v>10817</v>
      </c>
      <c r="G3986" s="563" t="s">
        <v>10818</v>
      </c>
      <c r="H3986" s="563" t="s">
        <v>2470</v>
      </c>
      <c r="I3986" s="563" t="s">
        <v>26690</v>
      </c>
      <c r="J3986" s="563" t="s">
        <v>24001</v>
      </c>
      <c r="K3986" s="563" t="s">
        <v>24001</v>
      </c>
      <c r="L3986" s="563" t="s">
        <v>24001</v>
      </c>
      <c r="M3986" s="563" t="s">
        <v>24001</v>
      </c>
      <c r="N3986" s="563" t="s">
        <v>24001</v>
      </c>
      <c r="O3986" s="564" t="s">
        <v>24001</v>
      </c>
      <c r="P3986" s="564" t="s">
        <v>24001</v>
      </c>
      <c r="Q3986" s="564">
        <v>33148</v>
      </c>
      <c r="R3986" s="564"/>
      <c r="S3986" s="564" t="s">
        <v>32264</v>
      </c>
    </row>
    <row r="3987" spans="1:19" x14ac:dyDescent="0.35">
      <c r="A3987" s="562">
        <v>4382</v>
      </c>
      <c r="B3987" s="563" t="s">
        <v>484</v>
      </c>
      <c r="C3987" s="563" t="s">
        <v>10695</v>
      </c>
      <c r="D3987" s="563" t="s">
        <v>10823</v>
      </c>
      <c r="E3987" s="563" t="s">
        <v>10820</v>
      </c>
      <c r="F3987" s="563" t="s">
        <v>10821</v>
      </c>
      <c r="G3987" s="563" t="s">
        <v>10818</v>
      </c>
      <c r="H3987" s="563" t="s">
        <v>10822</v>
      </c>
      <c r="I3987" s="563" t="s">
        <v>26690</v>
      </c>
      <c r="J3987" s="563" t="s">
        <v>24001</v>
      </c>
      <c r="K3987" s="563" t="s">
        <v>24001</v>
      </c>
      <c r="L3987" s="563" t="s">
        <v>24001</v>
      </c>
      <c r="M3987" s="563" t="s">
        <v>24001</v>
      </c>
      <c r="N3987" s="563" t="s">
        <v>24001</v>
      </c>
      <c r="O3987" s="564" t="s">
        <v>24001</v>
      </c>
      <c r="P3987" s="564" t="s">
        <v>24001</v>
      </c>
      <c r="Q3987" s="564">
        <v>33148</v>
      </c>
      <c r="R3987" s="564"/>
      <c r="S3987" s="564" t="s">
        <v>32265</v>
      </c>
    </row>
    <row r="3988" spans="1:19" x14ac:dyDescent="0.35">
      <c r="A3988" s="559">
        <v>4383</v>
      </c>
      <c r="B3988" s="563" t="s">
        <v>484</v>
      </c>
      <c r="C3988" s="563" t="s">
        <v>10695</v>
      </c>
      <c r="D3988" s="563" t="s">
        <v>10826</v>
      </c>
      <c r="E3988" s="563" t="s">
        <v>10824</v>
      </c>
      <c r="F3988" s="563" t="s">
        <v>10825</v>
      </c>
      <c r="G3988" s="563" t="s">
        <v>10818</v>
      </c>
      <c r="H3988" s="563" t="s">
        <v>55</v>
      </c>
      <c r="I3988" s="563" t="s">
        <v>26690</v>
      </c>
      <c r="J3988" s="563" t="s">
        <v>24001</v>
      </c>
      <c r="K3988" s="563" t="s">
        <v>24001</v>
      </c>
      <c r="L3988" s="563" t="s">
        <v>24001</v>
      </c>
      <c r="M3988" s="563" t="s">
        <v>24001</v>
      </c>
      <c r="N3988" s="563" t="s">
        <v>24001</v>
      </c>
      <c r="O3988" s="564" t="s">
        <v>24001</v>
      </c>
      <c r="P3988" s="564" t="s">
        <v>24001</v>
      </c>
      <c r="Q3988" s="564">
        <v>33148</v>
      </c>
      <c r="R3988" s="564"/>
      <c r="S3988" s="564" t="s">
        <v>10826</v>
      </c>
    </row>
    <row r="3989" spans="1:19" x14ac:dyDescent="0.35">
      <c r="A3989" s="559">
        <v>4384</v>
      </c>
      <c r="B3989" s="563" t="s">
        <v>484</v>
      </c>
      <c r="C3989" s="563" t="s">
        <v>10695</v>
      </c>
      <c r="D3989" s="563" t="s">
        <v>10830</v>
      </c>
      <c r="E3989" s="563" t="s">
        <v>10827</v>
      </c>
      <c r="F3989" s="563" t="s">
        <v>10828</v>
      </c>
      <c r="G3989" s="563" t="s">
        <v>10818</v>
      </c>
      <c r="H3989" s="563" t="s">
        <v>10829</v>
      </c>
      <c r="I3989" s="563" t="s">
        <v>26690</v>
      </c>
      <c r="J3989" s="563" t="s">
        <v>24001</v>
      </c>
      <c r="K3989" s="563" t="s">
        <v>24001</v>
      </c>
      <c r="L3989" s="563" t="s">
        <v>24001</v>
      </c>
      <c r="M3989" s="563" t="s">
        <v>24001</v>
      </c>
      <c r="N3989" s="563" t="s">
        <v>24001</v>
      </c>
      <c r="O3989" s="564" t="s">
        <v>24001</v>
      </c>
      <c r="P3989" s="564" t="s">
        <v>24001</v>
      </c>
      <c r="Q3989" s="564">
        <v>33148</v>
      </c>
      <c r="R3989" s="564"/>
      <c r="S3989" s="564" t="s">
        <v>32266</v>
      </c>
    </row>
    <row r="3990" spans="1:19" x14ac:dyDescent="0.35">
      <c r="A3990" s="562">
        <v>4385</v>
      </c>
      <c r="B3990" s="563" t="s">
        <v>484</v>
      </c>
      <c r="C3990" s="563" t="s">
        <v>10695</v>
      </c>
      <c r="D3990" s="563" t="s">
        <v>10833</v>
      </c>
      <c r="E3990" s="563" t="s">
        <v>10831</v>
      </c>
      <c r="F3990" s="563" t="s">
        <v>10832</v>
      </c>
      <c r="G3990" s="563" t="s">
        <v>10818</v>
      </c>
      <c r="H3990" s="563" t="s">
        <v>5630</v>
      </c>
      <c r="I3990" s="563" t="s">
        <v>26690</v>
      </c>
      <c r="J3990" s="563" t="s">
        <v>24001</v>
      </c>
      <c r="K3990" s="563" t="s">
        <v>24001</v>
      </c>
      <c r="L3990" s="563" t="s">
        <v>24001</v>
      </c>
      <c r="M3990" s="563" t="s">
        <v>24001</v>
      </c>
      <c r="N3990" s="563" t="s">
        <v>24001</v>
      </c>
      <c r="O3990" s="564" t="s">
        <v>24001</v>
      </c>
      <c r="P3990" s="564" t="s">
        <v>24001</v>
      </c>
      <c r="Q3990" s="564">
        <v>33148</v>
      </c>
      <c r="R3990" s="564"/>
      <c r="S3990" s="564" t="s">
        <v>32267</v>
      </c>
    </row>
    <row r="3991" spans="1:19" x14ac:dyDescent="0.35">
      <c r="A3991" s="559">
        <v>5984</v>
      </c>
      <c r="B3991" s="563" t="s">
        <v>43</v>
      </c>
      <c r="C3991" s="563" t="s">
        <v>120</v>
      </c>
      <c r="D3991" s="563" t="s">
        <v>129</v>
      </c>
      <c r="E3991" s="563" t="s">
        <v>126</v>
      </c>
      <c r="F3991" s="563" t="s">
        <v>127</v>
      </c>
      <c r="G3991" s="563" t="s">
        <v>128</v>
      </c>
      <c r="H3991" s="563" t="s">
        <v>55</v>
      </c>
      <c r="I3991" s="563" t="s">
        <v>26690</v>
      </c>
      <c r="J3991" s="563" t="s">
        <v>24001</v>
      </c>
      <c r="K3991" s="563" t="s">
        <v>24001</v>
      </c>
      <c r="L3991" s="563" t="s">
        <v>24001</v>
      </c>
      <c r="M3991" s="563" t="s">
        <v>24001</v>
      </c>
      <c r="N3991" s="563" t="s">
        <v>24001</v>
      </c>
      <c r="O3991" s="564" t="s">
        <v>24001</v>
      </c>
      <c r="P3991" s="564" t="s">
        <v>24001</v>
      </c>
      <c r="Q3991" s="564">
        <v>33148</v>
      </c>
      <c r="R3991" s="564"/>
      <c r="S3991" s="564" t="s">
        <v>129</v>
      </c>
    </row>
    <row r="3992" spans="1:19" x14ac:dyDescent="0.35">
      <c r="A3992" s="559">
        <v>5985</v>
      </c>
      <c r="B3992" s="563" t="s">
        <v>43</v>
      </c>
      <c r="C3992" s="563" t="s">
        <v>120</v>
      </c>
      <c r="D3992" s="563" t="s">
        <v>134</v>
      </c>
      <c r="E3992" s="563" t="s">
        <v>130</v>
      </c>
      <c r="F3992" s="563" t="s">
        <v>131</v>
      </c>
      <c r="G3992" s="563" t="s">
        <v>132</v>
      </c>
      <c r="H3992" s="563" t="s">
        <v>133</v>
      </c>
      <c r="I3992" s="563" t="s">
        <v>26690</v>
      </c>
      <c r="J3992" s="563" t="s">
        <v>24001</v>
      </c>
      <c r="K3992" s="563" t="s">
        <v>24001</v>
      </c>
      <c r="L3992" s="563" t="s">
        <v>24001</v>
      </c>
      <c r="M3992" s="563" t="s">
        <v>24001</v>
      </c>
      <c r="N3992" s="563" t="s">
        <v>24001</v>
      </c>
      <c r="O3992" s="564" t="s">
        <v>24001</v>
      </c>
      <c r="P3992" s="564" t="s">
        <v>24001</v>
      </c>
      <c r="Q3992" s="564">
        <v>33148</v>
      </c>
      <c r="R3992" s="564"/>
      <c r="S3992" s="564" t="s">
        <v>32268</v>
      </c>
    </row>
    <row r="3993" spans="1:19" x14ac:dyDescent="0.35">
      <c r="A3993" s="562">
        <v>5986</v>
      </c>
      <c r="B3993" s="563" t="s">
        <v>43</v>
      </c>
      <c r="C3993" s="563" t="s">
        <v>120</v>
      </c>
      <c r="D3993" s="563" t="s">
        <v>138</v>
      </c>
      <c r="E3993" s="563" t="s">
        <v>135</v>
      </c>
      <c r="F3993" s="563" t="s">
        <v>136</v>
      </c>
      <c r="G3993" s="563" t="s">
        <v>132</v>
      </c>
      <c r="H3993" s="563" t="s">
        <v>137</v>
      </c>
      <c r="I3993" s="563" t="s">
        <v>26690</v>
      </c>
      <c r="J3993" s="563" t="s">
        <v>24001</v>
      </c>
      <c r="K3993" s="563" t="s">
        <v>62</v>
      </c>
      <c r="L3993" s="563" t="s">
        <v>24001</v>
      </c>
      <c r="M3993" s="563" t="s">
        <v>24001</v>
      </c>
      <c r="N3993" s="563" t="s">
        <v>24001</v>
      </c>
      <c r="O3993" s="564" t="s">
        <v>24001</v>
      </c>
      <c r="P3993" s="564" t="s">
        <v>24001</v>
      </c>
      <c r="Q3993" s="564">
        <v>33148</v>
      </c>
      <c r="R3993" s="564"/>
      <c r="S3993" s="564" t="s">
        <v>32269</v>
      </c>
    </row>
    <row r="3994" spans="1:19" x14ac:dyDescent="0.35">
      <c r="A3994" s="559">
        <v>5987</v>
      </c>
      <c r="B3994" s="563" t="s">
        <v>43</v>
      </c>
      <c r="C3994" s="563" t="s">
        <v>120</v>
      </c>
      <c r="D3994" s="563" t="s">
        <v>141</v>
      </c>
      <c r="E3994" s="563" t="s">
        <v>139</v>
      </c>
      <c r="F3994" s="563" t="s">
        <v>140</v>
      </c>
      <c r="G3994" s="563" t="s">
        <v>132</v>
      </c>
      <c r="H3994" s="563" t="s">
        <v>55</v>
      </c>
      <c r="I3994" s="563" t="s">
        <v>26690</v>
      </c>
      <c r="J3994" s="563" t="s">
        <v>24001</v>
      </c>
      <c r="K3994" s="563" t="s">
        <v>24001</v>
      </c>
      <c r="L3994" s="563" t="s">
        <v>24001</v>
      </c>
      <c r="M3994" s="563" t="s">
        <v>24001</v>
      </c>
      <c r="N3994" s="563" t="s">
        <v>24001</v>
      </c>
      <c r="O3994" s="564" t="s">
        <v>24001</v>
      </c>
      <c r="P3994" s="564" t="s">
        <v>24001</v>
      </c>
      <c r="Q3994" s="564">
        <v>33148</v>
      </c>
      <c r="R3994" s="564"/>
      <c r="S3994" s="564" t="s">
        <v>141</v>
      </c>
    </row>
    <row r="3995" spans="1:19" x14ac:dyDescent="0.35">
      <c r="A3995" s="559">
        <v>4247</v>
      </c>
      <c r="B3995" s="563" t="s">
        <v>484</v>
      </c>
      <c r="C3995" s="563" t="s">
        <v>3193</v>
      </c>
      <c r="D3995" s="563" t="s">
        <v>3238</v>
      </c>
      <c r="E3995" s="563" t="s">
        <v>24001</v>
      </c>
      <c r="F3995" s="563" t="s">
        <v>3235</v>
      </c>
      <c r="G3995" s="563" t="s">
        <v>3236</v>
      </c>
      <c r="H3995" s="563" t="s">
        <v>3237</v>
      </c>
      <c r="I3995" s="563" t="s">
        <v>26690</v>
      </c>
      <c r="J3995" s="563" t="s">
        <v>109</v>
      </c>
      <c r="K3995" s="563" t="s">
        <v>24001</v>
      </c>
      <c r="L3995" s="563" t="s">
        <v>24001</v>
      </c>
      <c r="M3995" s="563" t="s">
        <v>24001</v>
      </c>
      <c r="N3995" s="563" t="s">
        <v>24001</v>
      </c>
      <c r="O3995" s="564" t="s">
        <v>24620</v>
      </c>
      <c r="P3995" s="564" t="s">
        <v>26697</v>
      </c>
      <c r="Q3995" s="564">
        <v>38889</v>
      </c>
      <c r="R3995" s="564"/>
      <c r="S3995" s="564" t="s">
        <v>32270</v>
      </c>
    </row>
    <row r="3996" spans="1:19" x14ac:dyDescent="0.35">
      <c r="A3996" s="562">
        <v>4248</v>
      </c>
      <c r="B3996" s="563" t="s">
        <v>484</v>
      </c>
      <c r="C3996" s="563" t="s">
        <v>3193</v>
      </c>
      <c r="D3996" s="563" t="s">
        <v>3242</v>
      </c>
      <c r="E3996" s="563" t="s">
        <v>3239</v>
      </c>
      <c r="F3996" s="563" t="s">
        <v>3240</v>
      </c>
      <c r="G3996" s="563" t="s">
        <v>3236</v>
      </c>
      <c r="H3996" s="563" t="s">
        <v>3241</v>
      </c>
      <c r="I3996" s="563" t="s">
        <v>26690</v>
      </c>
      <c r="J3996" s="563" t="s">
        <v>109</v>
      </c>
      <c r="K3996" s="563" t="s">
        <v>24001</v>
      </c>
      <c r="L3996" s="563" t="s">
        <v>24001</v>
      </c>
      <c r="M3996" s="563" t="s">
        <v>24001</v>
      </c>
      <c r="N3996" s="563" t="s">
        <v>24001</v>
      </c>
      <c r="O3996" s="564" t="s">
        <v>24620</v>
      </c>
      <c r="P3996" s="564" t="s">
        <v>26697</v>
      </c>
      <c r="Q3996" s="564">
        <v>33148</v>
      </c>
      <c r="R3996" s="564">
        <v>38510</v>
      </c>
      <c r="S3996" s="564" t="s">
        <v>32271</v>
      </c>
    </row>
    <row r="3997" spans="1:19" x14ac:dyDescent="0.35">
      <c r="A3997" s="559">
        <v>4249</v>
      </c>
      <c r="B3997" s="563" t="s">
        <v>484</v>
      </c>
      <c r="C3997" s="563" t="s">
        <v>3193</v>
      </c>
      <c r="D3997" s="563" t="s">
        <v>3245</v>
      </c>
      <c r="E3997" s="563" t="s">
        <v>24001</v>
      </c>
      <c r="F3997" s="563" t="s">
        <v>3243</v>
      </c>
      <c r="G3997" s="563" t="s">
        <v>3236</v>
      </c>
      <c r="H3997" s="563" t="s">
        <v>3244</v>
      </c>
      <c r="I3997" s="563" t="s">
        <v>26690</v>
      </c>
      <c r="J3997" s="563" t="s">
        <v>109</v>
      </c>
      <c r="K3997" s="563" t="s">
        <v>24001</v>
      </c>
      <c r="L3997" s="563" t="s">
        <v>24001</v>
      </c>
      <c r="M3997" s="563" t="s">
        <v>24001</v>
      </c>
      <c r="N3997" s="563" t="s">
        <v>24001</v>
      </c>
      <c r="O3997" s="564" t="s">
        <v>24620</v>
      </c>
      <c r="P3997" s="564" t="s">
        <v>26697</v>
      </c>
      <c r="Q3997" s="564">
        <v>39653</v>
      </c>
      <c r="R3997" s="564"/>
      <c r="S3997" s="564" t="s">
        <v>32272</v>
      </c>
    </row>
    <row r="3998" spans="1:19" x14ac:dyDescent="0.35">
      <c r="A3998" s="559">
        <v>4250</v>
      </c>
      <c r="B3998" s="563" t="s">
        <v>484</v>
      </c>
      <c r="C3998" s="563" t="s">
        <v>3193</v>
      </c>
      <c r="D3998" s="563" t="s">
        <v>3248</v>
      </c>
      <c r="E3998" s="563" t="s">
        <v>24001</v>
      </c>
      <c r="F3998" s="563" t="s">
        <v>3246</v>
      </c>
      <c r="G3998" s="563" t="s">
        <v>3236</v>
      </c>
      <c r="H3998" s="563" t="s">
        <v>3247</v>
      </c>
      <c r="I3998" s="563" t="s">
        <v>26690</v>
      </c>
      <c r="J3998" s="563" t="s">
        <v>109</v>
      </c>
      <c r="K3998" s="563" t="s">
        <v>24001</v>
      </c>
      <c r="L3998" s="563" t="s">
        <v>24001</v>
      </c>
      <c r="M3998" s="563" t="s">
        <v>24001</v>
      </c>
      <c r="N3998" s="563" t="s">
        <v>24001</v>
      </c>
      <c r="O3998" s="564" t="s">
        <v>24620</v>
      </c>
      <c r="P3998" s="564" t="s">
        <v>26697</v>
      </c>
      <c r="Q3998" s="564">
        <v>39653</v>
      </c>
      <c r="R3998" s="564"/>
      <c r="S3998" s="564" t="s">
        <v>32273</v>
      </c>
    </row>
    <row r="3999" spans="1:19" x14ac:dyDescent="0.35">
      <c r="A3999" s="562">
        <v>4251</v>
      </c>
      <c r="B3999" s="563" t="s">
        <v>484</v>
      </c>
      <c r="C3999" s="563" t="s">
        <v>3193</v>
      </c>
      <c r="D3999" s="563" t="s">
        <v>3252</v>
      </c>
      <c r="E3999" s="563" t="s">
        <v>3249</v>
      </c>
      <c r="F3999" s="563" t="s">
        <v>3250</v>
      </c>
      <c r="G3999" s="563" t="s">
        <v>3236</v>
      </c>
      <c r="H3999" s="563" t="s">
        <v>3251</v>
      </c>
      <c r="I3999" s="563" t="s">
        <v>26690</v>
      </c>
      <c r="J3999" s="563" t="s">
        <v>109</v>
      </c>
      <c r="K3999" s="563" t="s">
        <v>24001</v>
      </c>
      <c r="L3999" s="563" t="s">
        <v>24001</v>
      </c>
      <c r="M3999" s="563" t="s">
        <v>24001</v>
      </c>
      <c r="N3999" s="563" t="s">
        <v>24001</v>
      </c>
      <c r="O3999" s="564" t="s">
        <v>24001</v>
      </c>
      <c r="P3999" s="564" t="s">
        <v>24001</v>
      </c>
      <c r="Q3999" s="564">
        <v>33148</v>
      </c>
      <c r="R3999" s="564"/>
      <c r="S3999" s="564" t="s">
        <v>32274</v>
      </c>
    </row>
    <row r="4000" spans="1:19" x14ac:dyDescent="0.35">
      <c r="A4000" s="559">
        <v>4252</v>
      </c>
      <c r="B4000" s="563" t="s">
        <v>484</v>
      </c>
      <c r="C4000" s="563" t="s">
        <v>3193</v>
      </c>
      <c r="D4000" s="563" t="s">
        <v>26814</v>
      </c>
      <c r="E4000" s="563" t="s">
        <v>26815</v>
      </c>
      <c r="F4000" s="563" t="s">
        <v>26816</v>
      </c>
      <c r="G4000" s="563" t="s">
        <v>3236</v>
      </c>
      <c r="H4000" s="563" t="s">
        <v>26817</v>
      </c>
      <c r="I4000" s="563" t="s">
        <v>26690</v>
      </c>
      <c r="J4000" s="563" t="s">
        <v>109</v>
      </c>
      <c r="K4000" s="563" t="s">
        <v>24001</v>
      </c>
      <c r="L4000" s="563" t="s">
        <v>24001</v>
      </c>
      <c r="M4000" s="563" t="s">
        <v>24001</v>
      </c>
      <c r="N4000" s="563" t="s">
        <v>24001</v>
      </c>
      <c r="O4000" s="564" t="s">
        <v>24001</v>
      </c>
      <c r="P4000" s="564" t="s">
        <v>24001</v>
      </c>
      <c r="Q4000" s="564">
        <v>44392</v>
      </c>
      <c r="R4000" s="564"/>
      <c r="S4000" s="564" t="s">
        <v>32275</v>
      </c>
    </row>
    <row r="4001" spans="1:19" x14ac:dyDescent="0.35">
      <c r="A4001" s="559">
        <v>4253</v>
      </c>
      <c r="B4001" s="563" t="s">
        <v>484</v>
      </c>
      <c r="C4001" s="563" t="s">
        <v>3193</v>
      </c>
      <c r="D4001" s="563" t="s">
        <v>34386</v>
      </c>
      <c r="E4001" s="563" t="s">
        <v>24001</v>
      </c>
      <c r="F4001" s="563" t="s">
        <v>34387</v>
      </c>
      <c r="G4001" s="563" t="s">
        <v>3236</v>
      </c>
      <c r="H4001" s="563" t="s">
        <v>5942</v>
      </c>
      <c r="I4001" s="563" t="s">
        <v>26690</v>
      </c>
      <c r="J4001" s="563" t="s">
        <v>109</v>
      </c>
      <c r="K4001" s="563" t="s">
        <v>24001</v>
      </c>
      <c r="L4001" s="563" t="s">
        <v>24001</v>
      </c>
      <c r="M4001" s="563" t="s">
        <v>24001</v>
      </c>
      <c r="N4001" s="563" t="s">
        <v>24001</v>
      </c>
      <c r="O4001" s="564" t="s">
        <v>24620</v>
      </c>
      <c r="P4001" s="564" t="s">
        <v>26697</v>
      </c>
      <c r="Q4001" s="564">
        <v>33148</v>
      </c>
      <c r="R4001" s="564"/>
      <c r="S4001" s="564" t="s">
        <v>34388</v>
      </c>
    </row>
    <row r="4002" spans="1:19" x14ac:dyDescent="0.35">
      <c r="A4002" s="562">
        <v>4254</v>
      </c>
      <c r="B4002" s="563" t="s">
        <v>484</v>
      </c>
      <c r="C4002" s="563" t="s">
        <v>3193</v>
      </c>
      <c r="D4002" s="563" t="s">
        <v>3255</v>
      </c>
      <c r="E4002" s="563" t="s">
        <v>24001</v>
      </c>
      <c r="F4002" s="563" t="s">
        <v>3253</v>
      </c>
      <c r="G4002" s="563" t="s">
        <v>3236</v>
      </c>
      <c r="H4002" s="563" t="s">
        <v>3254</v>
      </c>
      <c r="I4002" s="563" t="s">
        <v>26753</v>
      </c>
      <c r="J4002" s="563" t="s">
        <v>109</v>
      </c>
      <c r="K4002" s="563" t="s">
        <v>24001</v>
      </c>
      <c r="L4002" s="563" t="s">
        <v>24001</v>
      </c>
      <c r="M4002" s="563" t="s">
        <v>24001</v>
      </c>
      <c r="N4002" s="563" t="s">
        <v>24001</v>
      </c>
      <c r="O4002" s="564" t="s">
        <v>24620</v>
      </c>
      <c r="P4002" s="564" t="s">
        <v>26697</v>
      </c>
      <c r="Q4002" s="564">
        <v>33148</v>
      </c>
      <c r="R4002" s="564"/>
      <c r="S4002" s="564" t="s">
        <v>32276</v>
      </c>
    </row>
    <row r="4003" spans="1:19" x14ac:dyDescent="0.35">
      <c r="A4003" s="559">
        <v>4255</v>
      </c>
      <c r="B4003" s="563" t="s">
        <v>484</v>
      </c>
      <c r="C4003" s="563" t="s">
        <v>3193</v>
      </c>
      <c r="D4003" s="563" t="s">
        <v>3258</v>
      </c>
      <c r="E4003" s="563" t="s">
        <v>24001</v>
      </c>
      <c r="F4003" s="563" t="s">
        <v>3256</v>
      </c>
      <c r="G4003" s="563" t="s">
        <v>3236</v>
      </c>
      <c r="H4003" s="563" t="s">
        <v>3257</v>
      </c>
      <c r="I4003" s="563" t="s">
        <v>26690</v>
      </c>
      <c r="J4003" s="563" t="s">
        <v>109</v>
      </c>
      <c r="K4003" s="563" t="s">
        <v>24001</v>
      </c>
      <c r="L4003" s="563" t="s">
        <v>24001</v>
      </c>
      <c r="M4003" s="563" t="s">
        <v>24001</v>
      </c>
      <c r="N4003" s="563" t="s">
        <v>24001</v>
      </c>
      <c r="O4003" s="564" t="s">
        <v>24620</v>
      </c>
      <c r="P4003" s="564" t="s">
        <v>26697</v>
      </c>
      <c r="Q4003" s="564">
        <v>33148</v>
      </c>
      <c r="R4003" s="564">
        <v>38510</v>
      </c>
      <c r="S4003" s="564" t="s">
        <v>32277</v>
      </c>
    </row>
    <row r="4004" spans="1:19" x14ac:dyDescent="0.35">
      <c r="A4004" s="559">
        <v>4256</v>
      </c>
      <c r="B4004" s="563" t="s">
        <v>484</v>
      </c>
      <c r="C4004" s="563" t="s">
        <v>3193</v>
      </c>
      <c r="D4004" s="563" t="s">
        <v>3262</v>
      </c>
      <c r="E4004" s="563" t="s">
        <v>3259</v>
      </c>
      <c r="F4004" s="563" t="s">
        <v>3260</v>
      </c>
      <c r="G4004" s="563" t="s">
        <v>3236</v>
      </c>
      <c r="H4004" s="563" t="s">
        <v>3261</v>
      </c>
      <c r="I4004" s="563" t="s">
        <v>26690</v>
      </c>
      <c r="J4004" s="563" t="s">
        <v>109</v>
      </c>
      <c r="K4004" s="563" t="s">
        <v>24001</v>
      </c>
      <c r="L4004" s="563" t="s">
        <v>24001</v>
      </c>
      <c r="M4004" s="563" t="s">
        <v>24001</v>
      </c>
      <c r="N4004" s="563" t="s">
        <v>24001</v>
      </c>
      <c r="O4004" s="564" t="s">
        <v>24620</v>
      </c>
      <c r="P4004" s="564" t="s">
        <v>26697</v>
      </c>
      <c r="Q4004" s="564">
        <v>38700</v>
      </c>
      <c r="R4004" s="564"/>
      <c r="S4004" s="564" t="s">
        <v>32278</v>
      </c>
    </row>
    <row r="4005" spans="1:19" x14ac:dyDescent="0.35">
      <c r="A4005" s="562">
        <v>4257</v>
      </c>
      <c r="B4005" s="563" t="s">
        <v>484</v>
      </c>
      <c r="C4005" s="563" t="s">
        <v>3193</v>
      </c>
      <c r="D4005" s="563" t="s">
        <v>3266</v>
      </c>
      <c r="E4005" s="563" t="s">
        <v>3263</v>
      </c>
      <c r="F4005" s="563" t="s">
        <v>3264</v>
      </c>
      <c r="G4005" s="563" t="s">
        <v>3236</v>
      </c>
      <c r="H4005" s="563" t="s">
        <v>3265</v>
      </c>
      <c r="I4005" s="563" t="s">
        <v>26690</v>
      </c>
      <c r="J4005" s="563" t="s">
        <v>109</v>
      </c>
      <c r="K4005" s="563" t="s">
        <v>24001</v>
      </c>
      <c r="L4005" s="563" t="s">
        <v>24001</v>
      </c>
      <c r="M4005" s="563" t="s">
        <v>24001</v>
      </c>
      <c r="N4005" s="563" t="s">
        <v>24001</v>
      </c>
      <c r="O4005" s="564" t="s">
        <v>24620</v>
      </c>
      <c r="P4005" s="564" t="s">
        <v>26697</v>
      </c>
      <c r="Q4005" s="564">
        <v>33148</v>
      </c>
      <c r="R4005" s="564">
        <v>38510</v>
      </c>
      <c r="S4005" s="564" t="s">
        <v>32279</v>
      </c>
    </row>
    <row r="4006" spans="1:19" x14ac:dyDescent="0.35">
      <c r="A4006" s="559">
        <v>4258</v>
      </c>
      <c r="B4006" s="563" t="s">
        <v>484</v>
      </c>
      <c r="C4006" s="563" t="s">
        <v>3193</v>
      </c>
      <c r="D4006" s="563" t="s">
        <v>3270</v>
      </c>
      <c r="E4006" s="563" t="s">
        <v>3267</v>
      </c>
      <c r="F4006" s="563" t="s">
        <v>3268</v>
      </c>
      <c r="G4006" s="563" t="s">
        <v>3236</v>
      </c>
      <c r="H4006" s="563" t="s">
        <v>3269</v>
      </c>
      <c r="I4006" s="563" t="s">
        <v>26818</v>
      </c>
      <c r="J4006" s="563" t="s">
        <v>109</v>
      </c>
      <c r="K4006" s="563" t="s">
        <v>24001</v>
      </c>
      <c r="L4006" s="563" t="s">
        <v>24001</v>
      </c>
      <c r="M4006" s="563" t="s">
        <v>24001</v>
      </c>
      <c r="N4006" s="563" t="s">
        <v>24001</v>
      </c>
      <c r="O4006" s="564" t="s">
        <v>24620</v>
      </c>
      <c r="P4006" s="564" t="s">
        <v>26697</v>
      </c>
      <c r="Q4006" s="564">
        <v>38889</v>
      </c>
      <c r="R4006" s="564"/>
      <c r="S4006" s="564" t="s">
        <v>32280</v>
      </c>
    </row>
    <row r="4007" spans="1:19" x14ac:dyDescent="0.35">
      <c r="A4007" s="559">
        <v>4259</v>
      </c>
      <c r="B4007" s="563" t="s">
        <v>484</v>
      </c>
      <c r="C4007" s="563" t="s">
        <v>3193</v>
      </c>
      <c r="D4007" s="563" t="s">
        <v>3272</v>
      </c>
      <c r="E4007" s="563" t="s">
        <v>3267</v>
      </c>
      <c r="F4007" s="563" t="s">
        <v>3271</v>
      </c>
      <c r="G4007" s="563" t="s">
        <v>3236</v>
      </c>
      <c r="H4007" s="563" t="s">
        <v>3269</v>
      </c>
      <c r="I4007" s="563" t="s">
        <v>26819</v>
      </c>
      <c r="J4007" s="563" t="s">
        <v>109</v>
      </c>
      <c r="K4007" s="563" t="s">
        <v>24001</v>
      </c>
      <c r="L4007" s="563" t="s">
        <v>24001</v>
      </c>
      <c r="M4007" s="563" t="s">
        <v>24001</v>
      </c>
      <c r="N4007" s="563" t="s">
        <v>24001</v>
      </c>
      <c r="O4007" s="564" t="s">
        <v>24620</v>
      </c>
      <c r="P4007" s="564" t="s">
        <v>26697</v>
      </c>
      <c r="Q4007" s="564">
        <v>38889</v>
      </c>
      <c r="R4007" s="564"/>
      <c r="S4007" s="564" t="s">
        <v>32281</v>
      </c>
    </row>
    <row r="4008" spans="1:19" x14ac:dyDescent="0.35">
      <c r="A4008" s="562">
        <v>4260</v>
      </c>
      <c r="B4008" s="563" t="s">
        <v>484</v>
      </c>
      <c r="C4008" s="563" t="s">
        <v>3193</v>
      </c>
      <c r="D4008" s="563" t="s">
        <v>3275</v>
      </c>
      <c r="E4008" s="563" t="s">
        <v>24001</v>
      </c>
      <c r="F4008" s="563" t="s">
        <v>3273</v>
      </c>
      <c r="G4008" s="563" t="s">
        <v>3236</v>
      </c>
      <c r="H4008" s="563" t="s">
        <v>3274</v>
      </c>
      <c r="I4008" s="563" t="s">
        <v>26690</v>
      </c>
      <c r="J4008" s="563" t="s">
        <v>109</v>
      </c>
      <c r="K4008" s="563" t="s">
        <v>24001</v>
      </c>
      <c r="L4008" s="563" t="s">
        <v>24001</v>
      </c>
      <c r="M4008" s="563" t="s">
        <v>24001</v>
      </c>
      <c r="N4008" s="563" t="s">
        <v>24001</v>
      </c>
      <c r="O4008" s="564" t="s">
        <v>24620</v>
      </c>
      <c r="P4008" s="564" t="s">
        <v>26697</v>
      </c>
      <c r="Q4008" s="564">
        <v>33148</v>
      </c>
      <c r="R4008" s="564">
        <v>38510</v>
      </c>
      <c r="S4008" s="564" t="s">
        <v>32282</v>
      </c>
    </row>
    <row r="4009" spans="1:19" x14ac:dyDescent="0.35">
      <c r="A4009" s="559">
        <v>4261</v>
      </c>
      <c r="B4009" s="563" t="s">
        <v>484</v>
      </c>
      <c r="C4009" s="563" t="s">
        <v>3193</v>
      </c>
      <c r="D4009" s="563" t="s">
        <v>3278</v>
      </c>
      <c r="E4009" s="563" t="s">
        <v>3276</v>
      </c>
      <c r="F4009" s="563" t="s">
        <v>3277</v>
      </c>
      <c r="G4009" s="563" t="s">
        <v>3236</v>
      </c>
      <c r="H4009" s="563" t="s">
        <v>529</v>
      </c>
      <c r="I4009" s="563" t="s">
        <v>26690</v>
      </c>
      <c r="J4009" s="563" t="s">
        <v>109</v>
      </c>
      <c r="K4009" s="563" t="s">
        <v>24001</v>
      </c>
      <c r="L4009" s="563" t="s">
        <v>24001</v>
      </c>
      <c r="M4009" s="563" t="s">
        <v>24001</v>
      </c>
      <c r="N4009" s="563" t="s">
        <v>24001</v>
      </c>
      <c r="O4009" s="564" t="s">
        <v>24620</v>
      </c>
      <c r="P4009" s="564" t="s">
        <v>26697</v>
      </c>
      <c r="Q4009" s="564">
        <v>33148</v>
      </c>
      <c r="R4009" s="564"/>
      <c r="S4009" s="564" t="s">
        <v>34389</v>
      </c>
    </row>
    <row r="4010" spans="1:19" x14ac:dyDescent="0.35">
      <c r="A4010" s="559">
        <v>4262</v>
      </c>
      <c r="B4010" s="563" t="s">
        <v>484</v>
      </c>
      <c r="C4010" s="563" t="s">
        <v>3193</v>
      </c>
      <c r="D4010" s="563" t="s">
        <v>34390</v>
      </c>
      <c r="E4010" s="563" t="s">
        <v>24001</v>
      </c>
      <c r="F4010" s="563" t="s">
        <v>34391</v>
      </c>
      <c r="G4010" s="563" t="s">
        <v>3236</v>
      </c>
      <c r="H4010" s="563" t="s">
        <v>34392</v>
      </c>
      <c r="I4010" s="563" t="s">
        <v>26690</v>
      </c>
      <c r="J4010" s="563" t="s">
        <v>109</v>
      </c>
      <c r="K4010" s="563" t="s">
        <v>24001</v>
      </c>
      <c r="L4010" s="563" t="s">
        <v>24001</v>
      </c>
      <c r="M4010" s="563" t="s">
        <v>24001</v>
      </c>
      <c r="N4010" s="563" t="s">
        <v>24001</v>
      </c>
      <c r="O4010" s="564" t="s">
        <v>24001</v>
      </c>
      <c r="P4010" s="564" t="s">
        <v>24001</v>
      </c>
      <c r="Q4010" s="564">
        <v>45432</v>
      </c>
      <c r="R4010" s="564"/>
      <c r="S4010" s="564" t="s">
        <v>34393</v>
      </c>
    </row>
    <row r="4011" spans="1:19" x14ac:dyDescent="0.35">
      <c r="A4011" s="562">
        <v>4263</v>
      </c>
      <c r="B4011" s="563" t="s">
        <v>484</v>
      </c>
      <c r="C4011" s="563" t="s">
        <v>3193</v>
      </c>
      <c r="D4011" s="563" t="s">
        <v>3280</v>
      </c>
      <c r="E4011" s="563" t="s">
        <v>24001</v>
      </c>
      <c r="F4011" s="563" t="s">
        <v>3279</v>
      </c>
      <c r="G4011" s="563" t="s">
        <v>3236</v>
      </c>
      <c r="H4011" s="563" t="s">
        <v>55</v>
      </c>
      <c r="I4011" s="563" t="s">
        <v>26690</v>
      </c>
      <c r="J4011" s="563" t="s">
        <v>109</v>
      </c>
      <c r="K4011" s="563" t="s">
        <v>24001</v>
      </c>
      <c r="L4011" s="563" t="s">
        <v>24001</v>
      </c>
      <c r="M4011" s="563" t="s">
        <v>24001</v>
      </c>
      <c r="N4011" s="563" t="s">
        <v>24001</v>
      </c>
      <c r="O4011" s="564" t="s">
        <v>24620</v>
      </c>
      <c r="P4011" s="564" t="s">
        <v>26697</v>
      </c>
      <c r="Q4011" s="564">
        <v>38775</v>
      </c>
      <c r="R4011" s="564"/>
      <c r="S4011" s="564" t="s">
        <v>3280</v>
      </c>
    </row>
    <row r="4012" spans="1:19" x14ac:dyDescent="0.35">
      <c r="A4012" s="559">
        <v>4264</v>
      </c>
      <c r="B4012" s="563" t="s">
        <v>484</v>
      </c>
      <c r="C4012" s="563" t="s">
        <v>3193</v>
      </c>
      <c r="D4012" s="563" t="s">
        <v>26820</v>
      </c>
      <c r="E4012" s="563" t="s">
        <v>24001</v>
      </c>
      <c r="F4012" s="563" t="s">
        <v>26635</v>
      </c>
      <c r="G4012" s="563" t="s">
        <v>3236</v>
      </c>
      <c r="H4012" s="563" t="s">
        <v>26821</v>
      </c>
      <c r="I4012" s="563" t="s">
        <v>26690</v>
      </c>
      <c r="J4012" s="563" t="s">
        <v>109</v>
      </c>
      <c r="K4012" s="563" t="s">
        <v>24001</v>
      </c>
      <c r="L4012" s="563" t="s">
        <v>24001</v>
      </c>
      <c r="M4012" s="563" t="s">
        <v>24001</v>
      </c>
      <c r="N4012" s="563" t="s">
        <v>24001</v>
      </c>
      <c r="O4012" s="564" t="s">
        <v>24620</v>
      </c>
      <c r="P4012" s="564" t="s">
        <v>26697</v>
      </c>
      <c r="Q4012" s="564">
        <v>33148</v>
      </c>
      <c r="R4012" s="564">
        <v>44460.708657407398</v>
      </c>
      <c r="S4012" s="564" t="s">
        <v>32283</v>
      </c>
    </row>
    <row r="4013" spans="1:19" x14ac:dyDescent="0.35">
      <c r="A4013" s="559">
        <v>4265</v>
      </c>
      <c r="B4013" s="563" t="s">
        <v>484</v>
      </c>
      <c r="C4013" s="563" t="s">
        <v>3193</v>
      </c>
      <c r="D4013" s="563" t="s">
        <v>3284</v>
      </c>
      <c r="E4013" s="563" t="s">
        <v>3281</v>
      </c>
      <c r="F4013" s="563" t="s">
        <v>3282</v>
      </c>
      <c r="G4013" s="563" t="s">
        <v>3236</v>
      </c>
      <c r="H4013" s="563" t="s">
        <v>3283</v>
      </c>
      <c r="I4013" s="563" t="s">
        <v>26690</v>
      </c>
      <c r="J4013" s="563" t="s">
        <v>109</v>
      </c>
      <c r="K4013" s="563" t="s">
        <v>24001</v>
      </c>
      <c r="L4013" s="563" t="s">
        <v>24001</v>
      </c>
      <c r="M4013" s="563" t="s">
        <v>24001</v>
      </c>
      <c r="N4013" s="563" t="s">
        <v>24001</v>
      </c>
      <c r="O4013" s="564" t="s">
        <v>24620</v>
      </c>
      <c r="P4013" s="564" t="s">
        <v>26697</v>
      </c>
      <c r="Q4013" s="564">
        <v>38700</v>
      </c>
      <c r="R4013" s="564">
        <v>38771</v>
      </c>
      <c r="S4013" s="564" t="s">
        <v>3284</v>
      </c>
    </row>
    <row r="4014" spans="1:19" x14ac:dyDescent="0.35">
      <c r="A4014" s="562">
        <v>4266</v>
      </c>
      <c r="B4014" s="563" t="s">
        <v>484</v>
      </c>
      <c r="C4014" s="563" t="s">
        <v>3193</v>
      </c>
      <c r="D4014" s="563" t="s">
        <v>3287</v>
      </c>
      <c r="E4014" s="563" t="s">
        <v>24001</v>
      </c>
      <c r="F4014" s="563" t="s">
        <v>3285</v>
      </c>
      <c r="G4014" s="563" t="s">
        <v>3236</v>
      </c>
      <c r="H4014" s="563" t="s">
        <v>3286</v>
      </c>
      <c r="I4014" s="563" t="s">
        <v>26690</v>
      </c>
      <c r="J4014" s="563" t="s">
        <v>109</v>
      </c>
      <c r="K4014" s="563" t="s">
        <v>24001</v>
      </c>
      <c r="L4014" s="563" t="s">
        <v>24001</v>
      </c>
      <c r="M4014" s="563" t="s">
        <v>24001</v>
      </c>
      <c r="N4014" s="563" t="s">
        <v>24001</v>
      </c>
      <c r="O4014" s="564" t="s">
        <v>24620</v>
      </c>
      <c r="P4014" s="564" t="s">
        <v>26697</v>
      </c>
      <c r="Q4014" s="564">
        <v>39653</v>
      </c>
      <c r="R4014" s="564"/>
      <c r="S4014" s="564" t="s">
        <v>32284</v>
      </c>
    </row>
    <row r="4015" spans="1:19" x14ac:dyDescent="0.35">
      <c r="A4015" s="559">
        <v>4267</v>
      </c>
      <c r="B4015" s="563" t="s">
        <v>484</v>
      </c>
      <c r="C4015" s="563" t="s">
        <v>3193</v>
      </c>
      <c r="D4015" s="563" t="s">
        <v>3291</v>
      </c>
      <c r="E4015" s="563" t="s">
        <v>3288</v>
      </c>
      <c r="F4015" s="563" t="s">
        <v>3289</v>
      </c>
      <c r="G4015" s="563" t="s">
        <v>3236</v>
      </c>
      <c r="H4015" s="563" t="s">
        <v>3290</v>
      </c>
      <c r="I4015" s="563" t="s">
        <v>26690</v>
      </c>
      <c r="J4015" s="563" t="s">
        <v>109</v>
      </c>
      <c r="K4015" s="563" t="s">
        <v>24001</v>
      </c>
      <c r="L4015" s="563" t="s">
        <v>24001</v>
      </c>
      <c r="M4015" s="563" t="s">
        <v>24001</v>
      </c>
      <c r="N4015" s="563" t="s">
        <v>24001</v>
      </c>
      <c r="O4015" s="564" t="s">
        <v>24620</v>
      </c>
      <c r="P4015" s="564" t="s">
        <v>26697</v>
      </c>
      <c r="Q4015" s="564">
        <v>33148</v>
      </c>
      <c r="R4015" s="564">
        <v>38510</v>
      </c>
      <c r="S4015" s="564" t="s">
        <v>32285</v>
      </c>
    </row>
    <row r="4016" spans="1:19" x14ac:dyDescent="0.35">
      <c r="A4016" s="559">
        <v>4268</v>
      </c>
      <c r="B4016" s="563" t="s">
        <v>484</v>
      </c>
      <c r="C4016" s="563" t="s">
        <v>3193</v>
      </c>
      <c r="D4016" s="563" t="s">
        <v>3294</v>
      </c>
      <c r="E4016" s="563" t="s">
        <v>3292</v>
      </c>
      <c r="F4016" s="563" t="s">
        <v>3293</v>
      </c>
      <c r="G4016" s="563" t="s">
        <v>3236</v>
      </c>
      <c r="H4016" s="563" t="s">
        <v>2364</v>
      </c>
      <c r="I4016" s="563" t="s">
        <v>26690</v>
      </c>
      <c r="J4016" s="563" t="s">
        <v>109</v>
      </c>
      <c r="K4016" s="563" t="s">
        <v>24001</v>
      </c>
      <c r="L4016" s="563" t="s">
        <v>24001</v>
      </c>
      <c r="M4016" s="563" t="s">
        <v>24001</v>
      </c>
      <c r="N4016" s="563" t="s">
        <v>24001</v>
      </c>
      <c r="O4016" s="564" t="s">
        <v>24620</v>
      </c>
      <c r="P4016" s="564" t="s">
        <v>26697</v>
      </c>
      <c r="Q4016" s="564">
        <v>33148</v>
      </c>
      <c r="R4016" s="564"/>
      <c r="S4016" s="564" t="s">
        <v>32286</v>
      </c>
    </row>
    <row r="4017" spans="1:19" x14ac:dyDescent="0.35">
      <c r="A4017" s="562">
        <v>4444</v>
      </c>
      <c r="B4017" s="563" t="s">
        <v>484</v>
      </c>
      <c r="C4017" s="563" t="s">
        <v>10615</v>
      </c>
      <c r="D4017" s="563" t="s">
        <v>10686</v>
      </c>
      <c r="E4017" s="563" t="s">
        <v>10682</v>
      </c>
      <c r="F4017" s="563" t="s">
        <v>10683</v>
      </c>
      <c r="G4017" s="563" t="s">
        <v>10684</v>
      </c>
      <c r="H4017" s="563" t="s">
        <v>10685</v>
      </c>
      <c r="I4017" s="563" t="s">
        <v>26690</v>
      </c>
      <c r="J4017" s="563" t="s">
        <v>109</v>
      </c>
      <c r="K4017" s="563" t="s">
        <v>24001</v>
      </c>
      <c r="L4017" s="563" t="s">
        <v>24001</v>
      </c>
      <c r="M4017" s="563" t="s">
        <v>24001</v>
      </c>
      <c r="N4017" s="563" t="s">
        <v>24001</v>
      </c>
      <c r="O4017" s="564" t="s">
        <v>24001</v>
      </c>
      <c r="P4017" s="564" t="s">
        <v>26697</v>
      </c>
      <c r="Q4017" s="564">
        <v>33148</v>
      </c>
      <c r="R4017" s="564">
        <v>33973</v>
      </c>
      <c r="S4017" s="564" t="s">
        <v>32287</v>
      </c>
    </row>
    <row r="4018" spans="1:19" x14ac:dyDescent="0.35">
      <c r="A4018" s="559">
        <v>6180</v>
      </c>
      <c r="B4018" s="562" t="s">
        <v>484</v>
      </c>
      <c r="C4018" s="562" t="s">
        <v>19195</v>
      </c>
      <c r="D4018" s="562" t="s">
        <v>19721</v>
      </c>
      <c r="E4018" s="562" t="s">
        <v>19718</v>
      </c>
      <c r="F4018" s="562" t="s">
        <v>19719</v>
      </c>
      <c r="G4018" s="562" t="s">
        <v>19720</v>
      </c>
      <c r="H4018" s="562" t="s">
        <v>55</v>
      </c>
      <c r="I4018" s="562" t="s">
        <v>26690</v>
      </c>
      <c r="J4018" s="562" t="s">
        <v>24001</v>
      </c>
      <c r="K4018" s="562" t="s">
        <v>24001</v>
      </c>
      <c r="L4018" s="562" t="s">
        <v>24001</v>
      </c>
      <c r="M4018" s="562" t="s">
        <v>24001</v>
      </c>
      <c r="N4018" s="562" t="s">
        <v>24001</v>
      </c>
      <c r="O4018" s="565" t="s">
        <v>24001</v>
      </c>
      <c r="P4018" s="565" t="s">
        <v>24001</v>
      </c>
      <c r="Q4018" s="562">
        <v>33148</v>
      </c>
      <c r="R4018" s="562"/>
      <c r="S4018" s="565" t="s">
        <v>19721</v>
      </c>
    </row>
    <row r="4019" spans="1:19" x14ac:dyDescent="0.35">
      <c r="A4019" s="559">
        <v>5948</v>
      </c>
      <c r="B4019" s="563" t="s">
        <v>484</v>
      </c>
      <c r="C4019" s="563" t="s">
        <v>29047</v>
      </c>
      <c r="D4019" s="563" t="s">
        <v>10088</v>
      </c>
      <c r="E4019" s="563" t="s">
        <v>10084</v>
      </c>
      <c r="F4019" s="563" t="s">
        <v>10085</v>
      </c>
      <c r="G4019" s="563" t="s">
        <v>10086</v>
      </c>
      <c r="H4019" s="563" t="s">
        <v>10087</v>
      </c>
      <c r="I4019" s="563" t="s">
        <v>26690</v>
      </c>
      <c r="J4019" s="563" t="s">
        <v>24001</v>
      </c>
      <c r="K4019" s="563" t="s">
        <v>50</v>
      </c>
      <c r="L4019" s="563" t="s">
        <v>24001</v>
      </c>
      <c r="M4019" s="563" t="s">
        <v>24001</v>
      </c>
      <c r="N4019" s="563" t="s">
        <v>24001</v>
      </c>
      <c r="O4019" s="564" t="s">
        <v>24001</v>
      </c>
      <c r="P4019" s="564" t="s">
        <v>24001</v>
      </c>
      <c r="Q4019" s="564">
        <v>33148</v>
      </c>
      <c r="R4019" s="564"/>
      <c r="S4019" s="564" t="s">
        <v>32288</v>
      </c>
    </row>
    <row r="4020" spans="1:19" x14ac:dyDescent="0.35">
      <c r="A4020" s="562">
        <v>5949</v>
      </c>
      <c r="B4020" s="563" t="s">
        <v>484</v>
      </c>
      <c r="C4020" s="563" t="s">
        <v>29047</v>
      </c>
      <c r="D4020" s="563" t="s">
        <v>10090</v>
      </c>
      <c r="E4020" s="563" t="s">
        <v>24001</v>
      </c>
      <c r="F4020" s="563" t="s">
        <v>10089</v>
      </c>
      <c r="G4020" s="563" t="s">
        <v>10086</v>
      </c>
      <c r="H4020" s="563" t="s">
        <v>55</v>
      </c>
      <c r="I4020" s="563" t="s">
        <v>26690</v>
      </c>
      <c r="J4020" s="563" t="s">
        <v>24001</v>
      </c>
      <c r="K4020" s="563" t="s">
        <v>24001</v>
      </c>
      <c r="L4020" s="563" t="s">
        <v>24001</v>
      </c>
      <c r="M4020" s="563" t="s">
        <v>24001</v>
      </c>
      <c r="N4020" s="563" t="s">
        <v>24001</v>
      </c>
      <c r="O4020" s="564" t="s">
        <v>24001</v>
      </c>
      <c r="P4020" s="564" t="s">
        <v>24001</v>
      </c>
      <c r="Q4020" s="564">
        <v>33148</v>
      </c>
      <c r="R4020" s="564"/>
      <c r="S4020" s="564" t="s">
        <v>10090</v>
      </c>
    </row>
    <row r="4021" spans="1:19" x14ac:dyDescent="0.35">
      <c r="A4021" s="559">
        <v>4424</v>
      </c>
      <c r="B4021" s="563" t="s">
        <v>484</v>
      </c>
      <c r="C4021" s="563" t="s">
        <v>10470</v>
      </c>
      <c r="D4021" s="563" t="s">
        <v>24889</v>
      </c>
      <c r="E4021" s="563" t="s">
        <v>24001</v>
      </c>
      <c r="F4021" s="563" t="s">
        <v>10471</v>
      </c>
      <c r="G4021" s="563" t="s">
        <v>24890</v>
      </c>
      <c r="H4021" s="563" t="s">
        <v>2996</v>
      </c>
      <c r="I4021" s="563" t="s">
        <v>26690</v>
      </c>
      <c r="J4021" s="563" t="s">
        <v>24001</v>
      </c>
      <c r="K4021" s="563" t="s">
        <v>24001</v>
      </c>
      <c r="L4021" s="563" t="s">
        <v>24001</v>
      </c>
      <c r="M4021" s="563" t="s">
        <v>24001</v>
      </c>
      <c r="N4021" s="563" t="s">
        <v>24001</v>
      </c>
      <c r="O4021" s="564" t="s">
        <v>24001</v>
      </c>
      <c r="P4021" s="564" t="s">
        <v>24001</v>
      </c>
      <c r="Q4021" s="564">
        <v>38391</v>
      </c>
      <c r="R4021" s="564">
        <v>43117.4588657407</v>
      </c>
      <c r="S4021" s="564" t="s">
        <v>32289</v>
      </c>
    </row>
    <row r="4022" spans="1:19" x14ac:dyDescent="0.35">
      <c r="A4022" s="559">
        <v>4425</v>
      </c>
      <c r="B4022" s="563" t="s">
        <v>484</v>
      </c>
      <c r="C4022" s="563" t="s">
        <v>10470</v>
      </c>
      <c r="D4022" s="563" t="s">
        <v>24891</v>
      </c>
      <c r="E4022" s="563" t="s">
        <v>10485</v>
      </c>
      <c r="F4022" s="563" t="s">
        <v>10486</v>
      </c>
      <c r="G4022" s="563" t="s">
        <v>24890</v>
      </c>
      <c r="H4022" s="563" t="s">
        <v>10487</v>
      </c>
      <c r="I4022" s="563" t="s">
        <v>26690</v>
      </c>
      <c r="J4022" s="563" t="s">
        <v>24001</v>
      </c>
      <c r="K4022" s="563" t="s">
        <v>24001</v>
      </c>
      <c r="L4022" s="563" t="s">
        <v>24001</v>
      </c>
      <c r="M4022" s="563" t="s">
        <v>24001</v>
      </c>
      <c r="N4022" s="563" t="s">
        <v>24001</v>
      </c>
      <c r="O4022" s="564" t="s">
        <v>24001</v>
      </c>
      <c r="P4022" s="564" t="s">
        <v>24001</v>
      </c>
      <c r="Q4022" s="564">
        <v>33148</v>
      </c>
      <c r="R4022" s="564">
        <v>43117.460162037001</v>
      </c>
      <c r="S4022" s="564" t="s">
        <v>32290</v>
      </c>
    </row>
    <row r="4023" spans="1:19" x14ac:dyDescent="0.35">
      <c r="A4023" s="562">
        <v>5091</v>
      </c>
      <c r="B4023" s="563" t="s">
        <v>484</v>
      </c>
      <c r="C4023" s="563" t="s">
        <v>10589</v>
      </c>
      <c r="D4023" s="563" t="s">
        <v>24892</v>
      </c>
      <c r="E4023" s="563" t="s">
        <v>10604</v>
      </c>
      <c r="F4023" s="563" t="s">
        <v>10605</v>
      </c>
      <c r="G4023" s="563" t="s">
        <v>24893</v>
      </c>
      <c r="H4023" s="563" t="s">
        <v>10606</v>
      </c>
      <c r="I4023" s="563" t="s">
        <v>26690</v>
      </c>
      <c r="J4023" s="563" t="s">
        <v>24001</v>
      </c>
      <c r="K4023" s="563" t="s">
        <v>24001</v>
      </c>
      <c r="L4023" s="563" t="s">
        <v>24001</v>
      </c>
      <c r="M4023" s="563" t="s">
        <v>24001</v>
      </c>
      <c r="N4023" s="563" t="s">
        <v>24001</v>
      </c>
      <c r="O4023" s="564" t="s">
        <v>24001</v>
      </c>
      <c r="P4023" s="564" t="s">
        <v>24001</v>
      </c>
      <c r="Q4023" s="564">
        <v>33148</v>
      </c>
      <c r="R4023" s="564">
        <v>43265.529236111099</v>
      </c>
      <c r="S4023" s="564" t="s">
        <v>32291</v>
      </c>
    </row>
    <row r="4024" spans="1:19" x14ac:dyDescent="0.35">
      <c r="A4024" s="559">
        <v>5092</v>
      </c>
      <c r="B4024" s="563" t="s">
        <v>484</v>
      </c>
      <c r="C4024" s="563" t="s">
        <v>10589</v>
      </c>
      <c r="D4024" s="563" t="s">
        <v>24894</v>
      </c>
      <c r="E4024" s="563" t="s">
        <v>10607</v>
      </c>
      <c r="F4024" s="563" t="s">
        <v>10608</v>
      </c>
      <c r="G4024" s="563" t="s">
        <v>24893</v>
      </c>
      <c r="H4024" s="563" t="s">
        <v>55</v>
      </c>
      <c r="I4024" s="563" t="s">
        <v>26690</v>
      </c>
      <c r="J4024" s="563" t="s">
        <v>24001</v>
      </c>
      <c r="K4024" s="563" t="s">
        <v>24001</v>
      </c>
      <c r="L4024" s="563" t="s">
        <v>24001</v>
      </c>
      <c r="M4024" s="563" t="s">
        <v>24001</v>
      </c>
      <c r="N4024" s="563" t="s">
        <v>24001</v>
      </c>
      <c r="O4024" s="564" t="s">
        <v>24001</v>
      </c>
      <c r="P4024" s="564" t="s">
        <v>24001</v>
      </c>
      <c r="Q4024" s="564">
        <v>33148</v>
      </c>
      <c r="R4024" s="564">
        <v>43265.539305555598</v>
      </c>
      <c r="S4024" s="564" t="s">
        <v>24894</v>
      </c>
    </row>
    <row r="4025" spans="1:19" x14ac:dyDescent="0.35">
      <c r="A4025" s="559">
        <v>5093</v>
      </c>
      <c r="B4025" s="563" t="s">
        <v>484</v>
      </c>
      <c r="C4025" s="563" t="s">
        <v>10589</v>
      </c>
      <c r="D4025" s="563" t="s">
        <v>24895</v>
      </c>
      <c r="E4025" s="563" t="s">
        <v>10609</v>
      </c>
      <c r="F4025" s="563" t="s">
        <v>10610</v>
      </c>
      <c r="G4025" s="563" t="s">
        <v>24893</v>
      </c>
      <c r="H4025" s="563" t="s">
        <v>10611</v>
      </c>
      <c r="I4025" s="563" t="s">
        <v>26753</v>
      </c>
      <c r="J4025" s="563" t="s">
        <v>24001</v>
      </c>
      <c r="K4025" s="563" t="s">
        <v>24001</v>
      </c>
      <c r="L4025" s="563" t="s">
        <v>24001</v>
      </c>
      <c r="M4025" s="563" t="s">
        <v>24001</v>
      </c>
      <c r="N4025" s="563" t="s">
        <v>24001</v>
      </c>
      <c r="O4025" s="564" t="s">
        <v>24001</v>
      </c>
      <c r="P4025" s="564" t="s">
        <v>24001</v>
      </c>
      <c r="Q4025" s="564">
        <v>33148</v>
      </c>
      <c r="R4025" s="564">
        <v>43265.540775463</v>
      </c>
      <c r="S4025" s="564" t="s">
        <v>32292</v>
      </c>
    </row>
    <row r="4026" spans="1:19" x14ac:dyDescent="0.35">
      <c r="A4026" s="562">
        <v>5094</v>
      </c>
      <c r="B4026" s="563" t="s">
        <v>484</v>
      </c>
      <c r="C4026" s="563" t="s">
        <v>10589</v>
      </c>
      <c r="D4026" s="563" t="s">
        <v>24896</v>
      </c>
      <c r="E4026" s="563" t="s">
        <v>10612</v>
      </c>
      <c r="F4026" s="563" t="s">
        <v>10613</v>
      </c>
      <c r="G4026" s="563" t="s">
        <v>24893</v>
      </c>
      <c r="H4026" s="563" t="s">
        <v>10611</v>
      </c>
      <c r="I4026" s="563" t="s">
        <v>27203</v>
      </c>
      <c r="J4026" s="563" t="s">
        <v>24001</v>
      </c>
      <c r="K4026" s="563" t="s">
        <v>154</v>
      </c>
      <c r="L4026" s="563" t="s">
        <v>24001</v>
      </c>
      <c r="M4026" s="563" t="s">
        <v>24001</v>
      </c>
      <c r="N4026" s="563" t="s">
        <v>24001</v>
      </c>
      <c r="O4026" s="564" t="s">
        <v>24001</v>
      </c>
      <c r="P4026" s="564" t="s">
        <v>24001</v>
      </c>
      <c r="Q4026" s="564">
        <v>33148</v>
      </c>
      <c r="R4026" s="564">
        <v>43265.577650462998</v>
      </c>
      <c r="S4026" s="564" t="s">
        <v>32293</v>
      </c>
    </row>
    <row r="4027" spans="1:19" x14ac:dyDescent="0.35">
      <c r="A4027" s="559">
        <v>5095</v>
      </c>
      <c r="B4027" s="563" t="s">
        <v>484</v>
      </c>
      <c r="C4027" s="563" t="s">
        <v>10589</v>
      </c>
      <c r="D4027" s="563" t="s">
        <v>24897</v>
      </c>
      <c r="E4027" s="563" t="s">
        <v>10609</v>
      </c>
      <c r="F4027" s="563" t="s">
        <v>10614</v>
      </c>
      <c r="G4027" s="563" t="s">
        <v>24893</v>
      </c>
      <c r="H4027" s="563" t="s">
        <v>10611</v>
      </c>
      <c r="I4027" s="563" t="s">
        <v>27204</v>
      </c>
      <c r="J4027" s="563" t="s">
        <v>24001</v>
      </c>
      <c r="K4027" s="563" t="s">
        <v>24001</v>
      </c>
      <c r="L4027" s="563" t="s">
        <v>24001</v>
      </c>
      <c r="M4027" s="563" t="s">
        <v>24001</v>
      </c>
      <c r="N4027" s="563" t="s">
        <v>24001</v>
      </c>
      <c r="O4027" s="564" t="s">
        <v>24001</v>
      </c>
      <c r="P4027" s="564" t="s">
        <v>24001</v>
      </c>
      <c r="Q4027" s="564">
        <v>33148</v>
      </c>
      <c r="R4027" s="564">
        <v>43265.542222222197</v>
      </c>
      <c r="S4027" s="564" t="s">
        <v>32294</v>
      </c>
    </row>
    <row r="4028" spans="1:19" x14ac:dyDescent="0.35">
      <c r="A4028" s="559">
        <v>643</v>
      </c>
      <c r="B4028" s="563" t="s">
        <v>484</v>
      </c>
      <c r="C4028" s="563" t="s">
        <v>28923</v>
      </c>
      <c r="D4028" s="563" t="s">
        <v>15982</v>
      </c>
      <c r="E4028" s="563" t="s">
        <v>15978</v>
      </c>
      <c r="F4028" s="563" t="s">
        <v>15979</v>
      </c>
      <c r="G4028" s="563" t="s">
        <v>15980</v>
      </c>
      <c r="H4028" s="563" t="s">
        <v>15981</v>
      </c>
      <c r="I4028" s="563" t="s">
        <v>26690</v>
      </c>
      <c r="J4028" s="563" t="s">
        <v>109</v>
      </c>
      <c r="K4028" s="563" t="s">
        <v>24001</v>
      </c>
      <c r="L4028" s="563" t="s">
        <v>24001</v>
      </c>
      <c r="M4028" s="563" t="s">
        <v>24001</v>
      </c>
      <c r="N4028" s="563" t="s">
        <v>24001</v>
      </c>
      <c r="O4028" s="564" t="s">
        <v>24001</v>
      </c>
      <c r="P4028" s="564" t="s">
        <v>24001</v>
      </c>
      <c r="Q4028" s="564">
        <v>33148</v>
      </c>
      <c r="R4028" s="564"/>
      <c r="S4028" s="564" t="s">
        <v>32295</v>
      </c>
    </row>
    <row r="4029" spans="1:19" x14ac:dyDescent="0.35">
      <c r="A4029" s="562">
        <v>644</v>
      </c>
      <c r="B4029" s="563" t="s">
        <v>484</v>
      </c>
      <c r="C4029" s="563" t="s">
        <v>28923</v>
      </c>
      <c r="D4029" s="563" t="s">
        <v>15984</v>
      </c>
      <c r="E4029" s="563" t="s">
        <v>24001</v>
      </c>
      <c r="F4029" s="563" t="s">
        <v>15983</v>
      </c>
      <c r="G4029" s="563" t="s">
        <v>15980</v>
      </c>
      <c r="H4029" s="563" t="s">
        <v>6968</v>
      </c>
      <c r="I4029" s="563" t="s">
        <v>26690</v>
      </c>
      <c r="J4029" s="563" t="s">
        <v>109</v>
      </c>
      <c r="K4029" s="563" t="s">
        <v>24001</v>
      </c>
      <c r="L4029" s="563" t="s">
        <v>24001</v>
      </c>
      <c r="M4029" s="563" t="s">
        <v>24001</v>
      </c>
      <c r="N4029" s="563" t="s">
        <v>24001</v>
      </c>
      <c r="O4029" s="564" t="s">
        <v>24001</v>
      </c>
      <c r="P4029" s="564" t="s">
        <v>24001</v>
      </c>
      <c r="Q4029" s="564">
        <v>33148</v>
      </c>
      <c r="R4029" s="564"/>
      <c r="S4029" s="564" t="s">
        <v>32296</v>
      </c>
    </row>
    <row r="4030" spans="1:19" x14ac:dyDescent="0.35">
      <c r="A4030" s="559">
        <v>645</v>
      </c>
      <c r="B4030" s="563" t="s">
        <v>484</v>
      </c>
      <c r="C4030" s="563" t="s">
        <v>28923</v>
      </c>
      <c r="D4030" s="563" t="s">
        <v>15986</v>
      </c>
      <c r="E4030" s="563" t="s">
        <v>24001</v>
      </c>
      <c r="F4030" s="563" t="s">
        <v>15985</v>
      </c>
      <c r="G4030" s="563" t="s">
        <v>15980</v>
      </c>
      <c r="H4030" s="563" t="s">
        <v>55</v>
      </c>
      <c r="I4030" s="563" t="s">
        <v>26690</v>
      </c>
      <c r="J4030" s="563" t="s">
        <v>109</v>
      </c>
      <c r="K4030" s="563" t="s">
        <v>24001</v>
      </c>
      <c r="L4030" s="563" t="s">
        <v>24001</v>
      </c>
      <c r="M4030" s="563" t="s">
        <v>24001</v>
      </c>
      <c r="N4030" s="563" t="s">
        <v>24001</v>
      </c>
      <c r="O4030" s="564" t="s">
        <v>24001</v>
      </c>
      <c r="P4030" s="564" t="s">
        <v>24001</v>
      </c>
      <c r="Q4030" s="564">
        <v>33148</v>
      </c>
      <c r="R4030" s="564"/>
      <c r="S4030" s="564" t="s">
        <v>15986</v>
      </c>
    </row>
    <row r="4031" spans="1:19" x14ac:dyDescent="0.35">
      <c r="A4031" s="559">
        <v>646</v>
      </c>
      <c r="B4031" s="563" t="s">
        <v>484</v>
      </c>
      <c r="C4031" s="563" t="s">
        <v>28923</v>
      </c>
      <c r="D4031" s="563" t="s">
        <v>15990</v>
      </c>
      <c r="E4031" s="563" t="s">
        <v>15987</v>
      </c>
      <c r="F4031" s="563" t="s">
        <v>15988</v>
      </c>
      <c r="G4031" s="563" t="s">
        <v>15980</v>
      </c>
      <c r="H4031" s="563" t="s">
        <v>15989</v>
      </c>
      <c r="I4031" s="563" t="s">
        <v>26690</v>
      </c>
      <c r="J4031" s="563" t="s">
        <v>109</v>
      </c>
      <c r="K4031" s="563" t="s">
        <v>24001</v>
      </c>
      <c r="L4031" s="563" t="s">
        <v>24001</v>
      </c>
      <c r="M4031" s="563" t="s">
        <v>24001</v>
      </c>
      <c r="N4031" s="563" t="s">
        <v>24001</v>
      </c>
      <c r="O4031" s="564" t="s">
        <v>24001</v>
      </c>
      <c r="P4031" s="564" t="s">
        <v>24001</v>
      </c>
      <c r="Q4031" s="564">
        <v>33148</v>
      </c>
      <c r="R4031" s="564"/>
      <c r="S4031" s="564" t="s">
        <v>32297</v>
      </c>
    </row>
    <row r="4032" spans="1:19" x14ac:dyDescent="0.35">
      <c r="A4032" s="562">
        <v>647</v>
      </c>
      <c r="B4032" s="563" t="s">
        <v>484</v>
      </c>
      <c r="C4032" s="563" t="s">
        <v>28923</v>
      </c>
      <c r="D4032" s="563" t="s">
        <v>15994</v>
      </c>
      <c r="E4032" s="563" t="s">
        <v>15991</v>
      </c>
      <c r="F4032" s="563" t="s">
        <v>15992</v>
      </c>
      <c r="G4032" s="563" t="s">
        <v>15980</v>
      </c>
      <c r="H4032" s="563" t="s">
        <v>15993</v>
      </c>
      <c r="I4032" s="563" t="s">
        <v>26690</v>
      </c>
      <c r="J4032" s="563" t="s">
        <v>109</v>
      </c>
      <c r="K4032" s="563" t="s">
        <v>24001</v>
      </c>
      <c r="L4032" s="563" t="s">
        <v>24001</v>
      </c>
      <c r="M4032" s="563" t="s">
        <v>24001</v>
      </c>
      <c r="N4032" s="563" t="s">
        <v>24001</v>
      </c>
      <c r="O4032" s="564" t="s">
        <v>24001</v>
      </c>
      <c r="P4032" s="564" t="s">
        <v>24001</v>
      </c>
      <c r="Q4032" s="564">
        <v>33148</v>
      </c>
      <c r="R4032" s="564"/>
      <c r="S4032" s="564" t="s">
        <v>32298</v>
      </c>
    </row>
    <row r="4033" spans="1:19" x14ac:dyDescent="0.35">
      <c r="A4033" s="559">
        <v>2162</v>
      </c>
      <c r="B4033" s="563" t="s">
        <v>484</v>
      </c>
      <c r="C4033" s="563" t="s">
        <v>28698</v>
      </c>
      <c r="D4033" s="563" t="s">
        <v>6145</v>
      </c>
      <c r="E4033" s="563" t="s">
        <v>6141</v>
      </c>
      <c r="F4033" s="563" t="s">
        <v>6142</v>
      </c>
      <c r="G4033" s="563" t="s">
        <v>6143</v>
      </c>
      <c r="H4033" s="563" t="s">
        <v>6144</v>
      </c>
      <c r="I4033" s="563" t="s">
        <v>26690</v>
      </c>
      <c r="J4033" s="563" t="s">
        <v>109</v>
      </c>
      <c r="K4033" s="563" t="s">
        <v>24001</v>
      </c>
      <c r="L4033" s="563" t="s">
        <v>24001</v>
      </c>
      <c r="M4033" s="563" t="s">
        <v>24001</v>
      </c>
      <c r="N4033" s="563" t="s">
        <v>24001</v>
      </c>
      <c r="O4033" s="564" t="s">
        <v>24001</v>
      </c>
      <c r="P4033" s="564" t="s">
        <v>24001</v>
      </c>
      <c r="Q4033" s="564">
        <v>40672</v>
      </c>
      <c r="R4033" s="564"/>
      <c r="S4033" s="564" t="s">
        <v>32299</v>
      </c>
    </row>
    <row r="4034" spans="1:19" x14ac:dyDescent="0.35">
      <c r="A4034" s="559">
        <v>2163</v>
      </c>
      <c r="B4034" s="563" t="s">
        <v>484</v>
      </c>
      <c r="C4034" s="563" t="s">
        <v>28698</v>
      </c>
      <c r="D4034" s="563" t="s">
        <v>6147</v>
      </c>
      <c r="E4034" s="563" t="s">
        <v>6141</v>
      </c>
      <c r="F4034" s="563" t="s">
        <v>6146</v>
      </c>
      <c r="G4034" s="563" t="s">
        <v>6143</v>
      </c>
      <c r="H4034" s="563" t="s">
        <v>4250</v>
      </c>
      <c r="I4034" s="563" t="s">
        <v>26690</v>
      </c>
      <c r="J4034" s="563" t="s">
        <v>109</v>
      </c>
      <c r="K4034" s="563" t="s">
        <v>24001</v>
      </c>
      <c r="L4034" s="563" t="s">
        <v>24001</v>
      </c>
      <c r="M4034" s="563" t="s">
        <v>24001</v>
      </c>
      <c r="N4034" s="563" t="s">
        <v>24001</v>
      </c>
      <c r="O4034" s="564" t="s">
        <v>24001</v>
      </c>
      <c r="P4034" s="564" t="s">
        <v>24001</v>
      </c>
      <c r="Q4034" s="564">
        <v>40672</v>
      </c>
      <c r="R4034" s="564"/>
      <c r="S4034" s="564" t="s">
        <v>34394</v>
      </c>
    </row>
    <row r="4035" spans="1:19" x14ac:dyDescent="0.35">
      <c r="A4035" s="562">
        <v>5030</v>
      </c>
      <c r="B4035" s="563" t="s">
        <v>484</v>
      </c>
      <c r="C4035" s="563" t="s">
        <v>12363</v>
      </c>
      <c r="D4035" s="563" t="s">
        <v>12368</v>
      </c>
      <c r="E4035" s="563" t="s">
        <v>12364</v>
      </c>
      <c r="F4035" s="563" t="s">
        <v>12365</v>
      </c>
      <c r="G4035" s="563" t="s">
        <v>12366</v>
      </c>
      <c r="H4035" s="563" t="s">
        <v>12367</v>
      </c>
      <c r="I4035" s="563" t="s">
        <v>27301</v>
      </c>
      <c r="J4035" s="563" t="s">
        <v>24001</v>
      </c>
      <c r="K4035" s="563" t="s">
        <v>62</v>
      </c>
      <c r="L4035" s="563" t="s">
        <v>27651</v>
      </c>
      <c r="M4035" s="563" t="s">
        <v>24001</v>
      </c>
      <c r="N4035" s="563" t="s">
        <v>24001</v>
      </c>
      <c r="O4035" s="564" t="s">
        <v>24001</v>
      </c>
      <c r="P4035" s="564" t="s">
        <v>24001</v>
      </c>
      <c r="Q4035" s="564">
        <v>33148</v>
      </c>
      <c r="R4035" s="564"/>
      <c r="S4035" s="564" t="s">
        <v>32300</v>
      </c>
    </row>
    <row r="4036" spans="1:19" x14ac:dyDescent="0.35">
      <c r="A4036" s="559">
        <v>5031</v>
      </c>
      <c r="B4036" s="563" t="s">
        <v>484</v>
      </c>
      <c r="C4036" s="563" t="s">
        <v>12363</v>
      </c>
      <c r="D4036" s="563" t="s">
        <v>12371</v>
      </c>
      <c r="E4036" s="563" t="s">
        <v>12369</v>
      </c>
      <c r="F4036" s="563" t="s">
        <v>12370</v>
      </c>
      <c r="G4036" s="563" t="s">
        <v>12366</v>
      </c>
      <c r="H4036" s="563" t="s">
        <v>4915</v>
      </c>
      <c r="I4036" s="563" t="s">
        <v>26690</v>
      </c>
      <c r="J4036" s="563" t="s">
        <v>109</v>
      </c>
      <c r="K4036" s="563" t="s">
        <v>24001</v>
      </c>
      <c r="L4036" s="563" t="s">
        <v>24001</v>
      </c>
      <c r="M4036" s="563" t="s">
        <v>24001</v>
      </c>
      <c r="N4036" s="563" t="s">
        <v>24001</v>
      </c>
      <c r="O4036" s="564" t="s">
        <v>24001</v>
      </c>
      <c r="P4036" s="564" t="s">
        <v>26697</v>
      </c>
      <c r="Q4036" s="564">
        <v>33148</v>
      </c>
      <c r="R4036" s="564"/>
      <c r="S4036" s="564" t="s">
        <v>34647</v>
      </c>
    </row>
    <row r="4037" spans="1:19" x14ac:dyDescent="0.35">
      <c r="A4037" s="559">
        <v>5032</v>
      </c>
      <c r="B4037" s="563" t="s">
        <v>484</v>
      </c>
      <c r="C4037" s="563" t="s">
        <v>12363</v>
      </c>
      <c r="D4037" s="563" t="s">
        <v>24203</v>
      </c>
      <c r="E4037" s="563" t="s">
        <v>24204</v>
      </c>
      <c r="F4037" s="563" t="s">
        <v>12372</v>
      </c>
      <c r="G4037" s="563" t="s">
        <v>12366</v>
      </c>
      <c r="H4037" s="563" t="s">
        <v>12373</v>
      </c>
      <c r="I4037" s="563" t="s">
        <v>27302</v>
      </c>
      <c r="J4037" s="563" t="s">
        <v>109</v>
      </c>
      <c r="K4037" s="563" t="s">
        <v>24001</v>
      </c>
      <c r="L4037" s="563" t="s">
        <v>24001</v>
      </c>
      <c r="M4037" s="563" t="s">
        <v>24001</v>
      </c>
      <c r="N4037" s="563" t="s">
        <v>24001</v>
      </c>
      <c r="O4037" s="564" t="s">
        <v>24001</v>
      </c>
      <c r="P4037" s="564" t="s">
        <v>26697</v>
      </c>
      <c r="Q4037" s="564">
        <v>33148</v>
      </c>
      <c r="R4037" s="564">
        <v>42247.451412037</v>
      </c>
      <c r="S4037" s="564" t="s">
        <v>32301</v>
      </c>
    </row>
    <row r="4038" spans="1:19" x14ac:dyDescent="0.35">
      <c r="A4038" s="562">
        <v>5033</v>
      </c>
      <c r="B4038" s="563" t="s">
        <v>484</v>
      </c>
      <c r="C4038" s="563" t="s">
        <v>12363</v>
      </c>
      <c r="D4038" s="563" t="s">
        <v>12376</v>
      </c>
      <c r="E4038" s="563" t="s">
        <v>12374</v>
      </c>
      <c r="F4038" s="563" t="s">
        <v>12375</v>
      </c>
      <c r="G4038" s="563" t="s">
        <v>12366</v>
      </c>
      <c r="H4038" s="563" t="s">
        <v>55</v>
      </c>
      <c r="I4038" s="563" t="s">
        <v>26690</v>
      </c>
      <c r="J4038" s="563" t="s">
        <v>24001</v>
      </c>
      <c r="K4038" s="563" t="s">
        <v>24001</v>
      </c>
      <c r="L4038" s="563" t="s">
        <v>24001</v>
      </c>
      <c r="M4038" s="563" t="s">
        <v>24001</v>
      </c>
      <c r="N4038" s="563" t="s">
        <v>24001</v>
      </c>
      <c r="O4038" s="564" t="s">
        <v>24001</v>
      </c>
      <c r="P4038" s="564" t="s">
        <v>24001</v>
      </c>
      <c r="Q4038" s="564">
        <v>33148</v>
      </c>
      <c r="R4038" s="564"/>
      <c r="S4038" s="564" t="s">
        <v>12376</v>
      </c>
    </row>
    <row r="4039" spans="1:19" x14ac:dyDescent="0.35">
      <c r="A4039" s="559">
        <v>285</v>
      </c>
      <c r="B4039" s="563" t="s">
        <v>484</v>
      </c>
      <c r="C4039" s="563" t="s">
        <v>19195</v>
      </c>
      <c r="D4039" s="563" t="s">
        <v>19725</v>
      </c>
      <c r="E4039" s="563" t="s">
        <v>19722</v>
      </c>
      <c r="F4039" s="563" t="s">
        <v>19723</v>
      </c>
      <c r="G4039" s="563" t="s">
        <v>19724</v>
      </c>
      <c r="H4039" s="563" t="s">
        <v>4159</v>
      </c>
      <c r="I4039" s="563" t="s">
        <v>26690</v>
      </c>
      <c r="J4039" s="563" t="s">
        <v>24001</v>
      </c>
      <c r="K4039" s="563" t="s">
        <v>24001</v>
      </c>
      <c r="L4039" s="563" t="s">
        <v>24001</v>
      </c>
      <c r="M4039" s="563" t="s">
        <v>24001</v>
      </c>
      <c r="N4039" s="563" t="s">
        <v>24001</v>
      </c>
      <c r="O4039" s="564" t="s">
        <v>24001</v>
      </c>
      <c r="P4039" s="564" t="s">
        <v>24001</v>
      </c>
      <c r="Q4039" s="564">
        <v>33148</v>
      </c>
      <c r="R4039" s="564"/>
      <c r="S4039" s="564" t="s">
        <v>32302</v>
      </c>
    </row>
    <row r="4040" spans="1:19" x14ac:dyDescent="0.35">
      <c r="A4040" s="559">
        <v>492</v>
      </c>
      <c r="B4040" s="563" t="s">
        <v>484</v>
      </c>
      <c r="C4040" s="563" t="s">
        <v>16255</v>
      </c>
      <c r="D4040" s="563" t="s">
        <v>16397</v>
      </c>
      <c r="E4040" s="563" t="s">
        <v>16394</v>
      </c>
      <c r="F4040" s="563" t="s">
        <v>16395</v>
      </c>
      <c r="G4040" s="563" t="s">
        <v>16396</v>
      </c>
      <c r="H4040" s="563" t="s">
        <v>5708</v>
      </c>
      <c r="I4040" s="563" t="s">
        <v>26690</v>
      </c>
      <c r="J4040" s="563" t="s">
        <v>24001</v>
      </c>
      <c r="K4040" s="563" t="s">
        <v>24001</v>
      </c>
      <c r="L4040" s="563" t="s">
        <v>24001</v>
      </c>
      <c r="M4040" s="563" t="s">
        <v>24001</v>
      </c>
      <c r="N4040" s="563" t="s">
        <v>24001</v>
      </c>
      <c r="O4040" s="564" t="s">
        <v>24001</v>
      </c>
      <c r="P4040" s="564" t="s">
        <v>24001</v>
      </c>
      <c r="Q4040" s="564">
        <v>33148</v>
      </c>
      <c r="R4040" s="564"/>
      <c r="S4040" s="564" t="s">
        <v>32303</v>
      </c>
    </row>
    <row r="4041" spans="1:19" x14ac:dyDescent="0.35">
      <c r="A4041" s="562">
        <v>3977</v>
      </c>
      <c r="B4041" s="563" t="s">
        <v>484</v>
      </c>
      <c r="C4041" s="563" t="s">
        <v>2950</v>
      </c>
      <c r="D4041" s="563" t="s">
        <v>2564</v>
      </c>
      <c r="E4041" s="563" t="s">
        <v>2560</v>
      </c>
      <c r="F4041" s="563" t="s">
        <v>2561</v>
      </c>
      <c r="G4041" s="563" t="s">
        <v>2562</v>
      </c>
      <c r="H4041" s="563" t="s">
        <v>2563</v>
      </c>
      <c r="I4041" s="563" t="s">
        <v>26753</v>
      </c>
      <c r="J4041" s="563" t="s">
        <v>24001</v>
      </c>
      <c r="K4041" s="563" t="s">
        <v>24001</v>
      </c>
      <c r="L4041" s="563" t="s">
        <v>24001</v>
      </c>
      <c r="M4041" s="563" t="s">
        <v>24001</v>
      </c>
      <c r="N4041" s="563" t="s">
        <v>24001</v>
      </c>
      <c r="O4041" s="564" t="s">
        <v>24001</v>
      </c>
      <c r="P4041" s="564" t="s">
        <v>24001</v>
      </c>
      <c r="Q4041" s="564">
        <v>33148</v>
      </c>
      <c r="R4041" s="564"/>
      <c r="S4041" s="564" t="s">
        <v>32304</v>
      </c>
    </row>
    <row r="4042" spans="1:19" x14ac:dyDescent="0.35">
      <c r="A4042" s="559">
        <v>3978</v>
      </c>
      <c r="B4042" s="563" t="s">
        <v>484</v>
      </c>
      <c r="C4042" s="563" t="s">
        <v>2950</v>
      </c>
      <c r="D4042" s="563" t="s">
        <v>2567</v>
      </c>
      <c r="E4042" s="563" t="s">
        <v>2565</v>
      </c>
      <c r="F4042" s="563" t="s">
        <v>2566</v>
      </c>
      <c r="G4042" s="563" t="s">
        <v>2562</v>
      </c>
      <c r="H4042" s="563" t="s">
        <v>2563</v>
      </c>
      <c r="I4042" s="563" t="s">
        <v>26791</v>
      </c>
      <c r="J4042" s="563" t="s">
        <v>24001</v>
      </c>
      <c r="K4042" s="563" t="s">
        <v>24001</v>
      </c>
      <c r="L4042" s="563" t="s">
        <v>24001</v>
      </c>
      <c r="M4042" s="563" t="s">
        <v>24001</v>
      </c>
      <c r="N4042" s="563" t="s">
        <v>24001</v>
      </c>
      <c r="O4042" s="564" t="s">
        <v>24001</v>
      </c>
      <c r="P4042" s="564" t="s">
        <v>24001</v>
      </c>
      <c r="Q4042" s="564">
        <v>33148</v>
      </c>
      <c r="R4042" s="564"/>
      <c r="S4042" s="564" t="s">
        <v>32305</v>
      </c>
    </row>
    <row r="4043" spans="1:19" x14ac:dyDescent="0.35">
      <c r="A4043" s="559">
        <v>3979</v>
      </c>
      <c r="B4043" s="563" t="s">
        <v>484</v>
      </c>
      <c r="C4043" s="563" t="s">
        <v>2950</v>
      </c>
      <c r="D4043" s="563" t="s">
        <v>2570</v>
      </c>
      <c r="E4043" s="563" t="s">
        <v>2568</v>
      </c>
      <c r="F4043" s="563" t="s">
        <v>2569</v>
      </c>
      <c r="G4043" s="563" t="s">
        <v>2562</v>
      </c>
      <c r="H4043" s="563" t="s">
        <v>2563</v>
      </c>
      <c r="I4043" s="563" t="s">
        <v>26792</v>
      </c>
      <c r="J4043" s="563" t="s">
        <v>24001</v>
      </c>
      <c r="K4043" s="563" t="s">
        <v>62</v>
      </c>
      <c r="L4043" s="563" t="s">
        <v>24001</v>
      </c>
      <c r="M4043" s="563" t="s">
        <v>24001</v>
      </c>
      <c r="N4043" s="563" t="s">
        <v>24001</v>
      </c>
      <c r="O4043" s="564" t="s">
        <v>24001</v>
      </c>
      <c r="P4043" s="564" t="s">
        <v>24001</v>
      </c>
      <c r="Q4043" s="564">
        <v>33148</v>
      </c>
      <c r="R4043" s="564">
        <v>34164</v>
      </c>
      <c r="S4043" s="564" t="s">
        <v>32306</v>
      </c>
    </row>
    <row r="4044" spans="1:19" x14ac:dyDescent="0.35">
      <c r="A4044" s="562">
        <v>3980</v>
      </c>
      <c r="B4044" s="563" t="s">
        <v>484</v>
      </c>
      <c r="C4044" s="563" t="s">
        <v>2950</v>
      </c>
      <c r="D4044" s="563" t="s">
        <v>2574</v>
      </c>
      <c r="E4044" s="563" t="s">
        <v>2571</v>
      </c>
      <c r="F4044" s="563" t="s">
        <v>2572</v>
      </c>
      <c r="G4044" s="563" t="s">
        <v>2562</v>
      </c>
      <c r="H4044" s="563" t="s">
        <v>2573</v>
      </c>
      <c r="I4044" s="563" t="s">
        <v>26690</v>
      </c>
      <c r="J4044" s="563" t="s">
        <v>24001</v>
      </c>
      <c r="K4044" s="563" t="s">
        <v>24001</v>
      </c>
      <c r="L4044" s="563" t="s">
        <v>24001</v>
      </c>
      <c r="M4044" s="563" t="s">
        <v>24001</v>
      </c>
      <c r="N4044" s="563" t="s">
        <v>24001</v>
      </c>
      <c r="O4044" s="564" t="s">
        <v>24001</v>
      </c>
      <c r="P4044" s="564" t="s">
        <v>24001</v>
      </c>
      <c r="Q4044" s="564">
        <v>33148</v>
      </c>
      <c r="R4044" s="564"/>
      <c r="S4044" s="564" t="s">
        <v>32307</v>
      </c>
    </row>
    <row r="4045" spans="1:19" x14ac:dyDescent="0.35">
      <c r="A4045" s="559">
        <v>3981</v>
      </c>
      <c r="B4045" s="563" t="s">
        <v>484</v>
      </c>
      <c r="C4045" s="563" t="s">
        <v>2950</v>
      </c>
      <c r="D4045" s="563" t="s">
        <v>2578</v>
      </c>
      <c r="E4045" s="563" t="s">
        <v>2575</v>
      </c>
      <c r="F4045" s="563" t="s">
        <v>2576</v>
      </c>
      <c r="G4045" s="563" t="s">
        <v>2562</v>
      </c>
      <c r="H4045" s="563" t="s">
        <v>2577</v>
      </c>
      <c r="I4045" s="563" t="s">
        <v>26690</v>
      </c>
      <c r="J4045" s="563" t="s">
        <v>24001</v>
      </c>
      <c r="K4045" s="563" t="s">
        <v>50</v>
      </c>
      <c r="L4045" s="563" t="s">
        <v>24001</v>
      </c>
      <c r="M4045" s="563" t="s">
        <v>24001</v>
      </c>
      <c r="N4045" s="563" t="s">
        <v>24001</v>
      </c>
      <c r="O4045" s="564" t="s">
        <v>24001</v>
      </c>
      <c r="P4045" s="564" t="s">
        <v>24001</v>
      </c>
      <c r="Q4045" s="564">
        <v>33148</v>
      </c>
      <c r="R4045" s="564"/>
      <c r="S4045" s="564" t="s">
        <v>32308</v>
      </c>
    </row>
    <row r="4046" spans="1:19" x14ac:dyDescent="0.35">
      <c r="A4046" s="559">
        <v>3982</v>
      </c>
      <c r="B4046" s="563" t="s">
        <v>484</v>
      </c>
      <c r="C4046" s="563" t="s">
        <v>2950</v>
      </c>
      <c r="D4046" s="563" t="s">
        <v>2582</v>
      </c>
      <c r="E4046" s="563" t="s">
        <v>2579</v>
      </c>
      <c r="F4046" s="563" t="s">
        <v>2580</v>
      </c>
      <c r="G4046" s="563" t="s">
        <v>2562</v>
      </c>
      <c r="H4046" s="563" t="s">
        <v>2581</v>
      </c>
      <c r="I4046" s="563" t="s">
        <v>26690</v>
      </c>
      <c r="J4046" s="563" t="s">
        <v>24001</v>
      </c>
      <c r="K4046" s="563" t="s">
        <v>24001</v>
      </c>
      <c r="L4046" s="563" t="s">
        <v>24001</v>
      </c>
      <c r="M4046" s="563" t="s">
        <v>24001</v>
      </c>
      <c r="N4046" s="563" t="s">
        <v>24001</v>
      </c>
      <c r="O4046" s="564" t="s">
        <v>24001</v>
      </c>
      <c r="P4046" s="564" t="s">
        <v>24001</v>
      </c>
      <c r="Q4046" s="564">
        <v>33148</v>
      </c>
      <c r="R4046" s="564"/>
      <c r="S4046" s="564" t="s">
        <v>32309</v>
      </c>
    </row>
    <row r="4047" spans="1:19" x14ac:dyDescent="0.35">
      <c r="A4047" s="562">
        <v>3983</v>
      </c>
      <c r="B4047" s="563" t="s">
        <v>484</v>
      </c>
      <c r="C4047" s="563" t="s">
        <v>2950</v>
      </c>
      <c r="D4047" s="563" t="s">
        <v>2584</v>
      </c>
      <c r="E4047" s="563" t="s">
        <v>2560</v>
      </c>
      <c r="F4047" s="563" t="s">
        <v>2583</v>
      </c>
      <c r="G4047" s="563" t="s">
        <v>2562</v>
      </c>
      <c r="H4047" s="563" t="s">
        <v>55</v>
      </c>
      <c r="I4047" s="563" t="s">
        <v>26690</v>
      </c>
      <c r="J4047" s="563" t="s">
        <v>24001</v>
      </c>
      <c r="K4047" s="563" t="s">
        <v>24001</v>
      </c>
      <c r="L4047" s="563" t="s">
        <v>24001</v>
      </c>
      <c r="M4047" s="563" t="s">
        <v>24001</v>
      </c>
      <c r="N4047" s="563" t="s">
        <v>24001</v>
      </c>
      <c r="O4047" s="564" t="s">
        <v>24001</v>
      </c>
      <c r="P4047" s="564" t="s">
        <v>24001</v>
      </c>
      <c r="Q4047" s="564">
        <v>33148</v>
      </c>
      <c r="R4047" s="564"/>
      <c r="S4047" s="564" t="s">
        <v>2584</v>
      </c>
    </row>
    <row r="4048" spans="1:19" x14ac:dyDescent="0.35">
      <c r="A4048" s="559">
        <v>38</v>
      </c>
      <c r="B4048" s="563" t="s">
        <v>484</v>
      </c>
      <c r="C4048" s="563" t="s">
        <v>15461</v>
      </c>
      <c r="D4048" s="563" t="s">
        <v>15485</v>
      </c>
      <c r="E4048" s="563" t="s">
        <v>15482</v>
      </c>
      <c r="F4048" s="563" t="s">
        <v>15483</v>
      </c>
      <c r="G4048" s="563" t="s">
        <v>15484</v>
      </c>
      <c r="H4048" s="563" t="s">
        <v>11490</v>
      </c>
      <c r="I4048" s="563" t="s">
        <v>27434</v>
      </c>
      <c r="J4048" s="563" t="s">
        <v>24001</v>
      </c>
      <c r="K4048" s="563" t="s">
        <v>62</v>
      </c>
      <c r="L4048" s="563" t="s">
        <v>27591</v>
      </c>
      <c r="M4048" s="563" t="s">
        <v>24001</v>
      </c>
      <c r="N4048" s="563" t="s">
        <v>24001</v>
      </c>
      <c r="O4048" s="564" t="s">
        <v>24001</v>
      </c>
      <c r="P4048" s="564" t="s">
        <v>24001</v>
      </c>
      <c r="Q4048" s="564">
        <v>33148</v>
      </c>
      <c r="R4048" s="564">
        <v>38404</v>
      </c>
      <c r="S4048" s="564" t="s">
        <v>32310</v>
      </c>
    </row>
    <row r="4049" spans="1:19" x14ac:dyDescent="0.35">
      <c r="A4049" s="559">
        <v>3236</v>
      </c>
      <c r="B4049" s="563" t="s">
        <v>484</v>
      </c>
      <c r="C4049" s="563" t="s">
        <v>7652</v>
      </c>
      <c r="D4049" s="563" t="s">
        <v>7665</v>
      </c>
      <c r="E4049" s="563" t="s">
        <v>7661</v>
      </c>
      <c r="F4049" s="563" t="s">
        <v>7662</v>
      </c>
      <c r="G4049" s="563" t="s">
        <v>7663</v>
      </c>
      <c r="H4049" s="563" t="s">
        <v>7664</v>
      </c>
      <c r="I4049" s="563" t="s">
        <v>26690</v>
      </c>
      <c r="J4049" s="563" t="s">
        <v>24001</v>
      </c>
      <c r="K4049" s="563" t="s">
        <v>24001</v>
      </c>
      <c r="L4049" s="563" t="s">
        <v>24001</v>
      </c>
      <c r="M4049" s="563" t="s">
        <v>24001</v>
      </c>
      <c r="N4049" s="563" t="s">
        <v>24001</v>
      </c>
      <c r="O4049" s="564" t="s">
        <v>24001</v>
      </c>
      <c r="P4049" s="564" t="s">
        <v>24001</v>
      </c>
      <c r="Q4049" s="564">
        <v>33148</v>
      </c>
      <c r="R4049" s="564"/>
      <c r="S4049" s="564" t="s">
        <v>32311</v>
      </c>
    </row>
    <row r="4050" spans="1:19" x14ac:dyDescent="0.35">
      <c r="A4050" s="562">
        <v>2614</v>
      </c>
      <c r="B4050" s="563" t="s">
        <v>484</v>
      </c>
      <c r="C4050" s="563" t="s">
        <v>6814</v>
      </c>
      <c r="D4050" s="563" t="s">
        <v>6818</v>
      </c>
      <c r="E4050" s="563" t="s">
        <v>6815</v>
      </c>
      <c r="F4050" s="563" t="s">
        <v>6816</v>
      </c>
      <c r="G4050" s="563" t="s">
        <v>6817</v>
      </c>
      <c r="H4050" s="563" t="s">
        <v>2647</v>
      </c>
      <c r="I4050" s="563" t="s">
        <v>26690</v>
      </c>
      <c r="J4050" s="563" t="s">
        <v>109</v>
      </c>
      <c r="K4050" s="563" t="s">
        <v>24001</v>
      </c>
      <c r="L4050" s="563" t="s">
        <v>24001</v>
      </c>
      <c r="M4050" s="563" t="s">
        <v>24001</v>
      </c>
      <c r="N4050" s="563" t="s">
        <v>24001</v>
      </c>
      <c r="O4050" s="564" t="s">
        <v>24001</v>
      </c>
      <c r="P4050" s="564" t="s">
        <v>24001</v>
      </c>
      <c r="Q4050" s="564">
        <v>33148</v>
      </c>
      <c r="R4050" s="564"/>
      <c r="S4050" s="564" t="s">
        <v>32312</v>
      </c>
    </row>
    <row r="4051" spans="1:19" x14ac:dyDescent="0.35">
      <c r="A4051" s="559">
        <v>2615</v>
      </c>
      <c r="B4051" s="563" t="s">
        <v>484</v>
      </c>
      <c r="C4051" s="563" t="s">
        <v>6814</v>
      </c>
      <c r="D4051" s="563" t="s">
        <v>6821</v>
      </c>
      <c r="E4051" s="563" t="s">
        <v>24001</v>
      </c>
      <c r="F4051" s="563" t="s">
        <v>6819</v>
      </c>
      <c r="G4051" s="563" t="s">
        <v>6817</v>
      </c>
      <c r="H4051" s="563" t="s">
        <v>6820</v>
      </c>
      <c r="I4051" s="563" t="s">
        <v>26690</v>
      </c>
      <c r="J4051" s="563" t="s">
        <v>109</v>
      </c>
      <c r="K4051" s="563" t="s">
        <v>24001</v>
      </c>
      <c r="L4051" s="563" t="s">
        <v>24001</v>
      </c>
      <c r="M4051" s="563" t="s">
        <v>24001</v>
      </c>
      <c r="N4051" s="563" t="s">
        <v>24001</v>
      </c>
      <c r="O4051" s="564" t="s">
        <v>24001</v>
      </c>
      <c r="P4051" s="564" t="s">
        <v>24001</v>
      </c>
      <c r="Q4051" s="564">
        <v>33148</v>
      </c>
      <c r="R4051" s="564"/>
      <c r="S4051" s="564" t="s">
        <v>34395</v>
      </c>
    </row>
    <row r="4052" spans="1:19" x14ac:dyDescent="0.35">
      <c r="A4052" s="559">
        <v>2616</v>
      </c>
      <c r="B4052" s="563" t="s">
        <v>484</v>
      </c>
      <c r="C4052" s="563" t="s">
        <v>6814</v>
      </c>
      <c r="D4052" s="563" t="s">
        <v>6825</v>
      </c>
      <c r="E4052" s="563" t="s">
        <v>6822</v>
      </c>
      <c r="F4052" s="563" t="s">
        <v>6823</v>
      </c>
      <c r="G4052" s="563" t="s">
        <v>6817</v>
      </c>
      <c r="H4052" s="563" t="s">
        <v>6824</v>
      </c>
      <c r="I4052" s="563" t="s">
        <v>26690</v>
      </c>
      <c r="J4052" s="563" t="s">
        <v>109</v>
      </c>
      <c r="K4052" s="563" t="s">
        <v>24001</v>
      </c>
      <c r="L4052" s="563" t="s">
        <v>24001</v>
      </c>
      <c r="M4052" s="563" t="s">
        <v>24001</v>
      </c>
      <c r="N4052" s="563" t="s">
        <v>24001</v>
      </c>
      <c r="O4052" s="564" t="s">
        <v>24001</v>
      </c>
      <c r="P4052" s="564" t="s">
        <v>24001</v>
      </c>
      <c r="Q4052" s="564">
        <v>33148</v>
      </c>
      <c r="R4052" s="564"/>
      <c r="S4052" s="564" t="s">
        <v>32313</v>
      </c>
    </row>
    <row r="4053" spans="1:19" x14ac:dyDescent="0.35">
      <c r="A4053" s="562">
        <v>2617</v>
      </c>
      <c r="B4053" s="563" t="s">
        <v>484</v>
      </c>
      <c r="C4053" s="563" t="s">
        <v>6814</v>
      </c>
      <c r="D4053" s="563" t="s">
        <v>6829</v>
      </c>
      <c r="E4053" s="563" t="s">
        <v>6826</v>
      </c>
      <c r="F4053" s="563" t="s">
        <v>6827</v>
      </c>
      <c r="G4053" s="563" t="s">
        <v>6817</v>
      </c>
      <c r="H4053" s="563" t="s">
        <v>6828</v>
      </c>
      <c r="I4053" s="563" t="s">
        <v>26690</v>
      </c>
      <c r="J4053" s="563" t="s">
        <v>109</v>
      </c>
      <c r="K4053" s="563" t="s">
        <v>24001</v>
      </c>
      <c r="L4053" s="563" t="s">
        <v>24001</v>
      </c>
      <c r="M4053" s="563" t="s">
        <v>24001</v>
      </c>
      <c r="N4053" s="563" t="s">
        <v>24001</v>
      </c>
      <c r="O4053" s="564" t="s">
        <v>24001</v>
      </c>
      <c r="P4053" s="564" t="s">
        <v>24001</v>
      </c>
      <c r="Q4053" s="564">
        <v>33148</v>
      </c>
      <c r="R4053" s="564"/>
      <c r="S4053" s="564" t="s">
        <v>34396</v>
      </c>
    </row>
    <row r="4054" spans="1:19" x14ac:dyDescent="0.35">
      <c r="A4054" s="559">
        <v>2618</v>
      </c>
      <c r="B4054" s="563" t="s">
        <v>484</v>
      </c>
      <c r="C4054" s="563" t="s">
        <v>6814</v>
      </c>
      <c r="D4054" s="563" t="s">
        <v>6832</v>
      </c>
      <c r="E4054" s="563" t="s">
        <v>24001</v>
      </c>
      <c r="F4054" s="563" t="s">
        <v>6830</v>
      </c>
      <c r="G4054" s="563" t="s">
        <v>6817</v>
      </c>
      <c r="H4054" s="563" t="s">
        <v>6831</v>
      </c>
      <c r="I4054" s="563" t="s">
        <v>26690</v>
      </c>
      <c r="J4054" s="563" t="s">
        <v>109</v>
      </c>
      <c r="K4054" s="563" t="s">
        <v>24001</v>
      </c>
      <c r="L4054" s="563" t="s">
        <v>24001</v>
      </c>
      <c r="M4054" s="563" t="s">
        <v>24001</v>
      </c>
      <c r="N4054" s="563" t="s">
        <v>24001</v>
      </c>
      <c r="O4054" s="564" t="s">
        <v>24001</v>
      </c>
      <c r="P4054" s="564" t="s">
        <v>24001</v>
      </c>
      <c r="Q4054" s="564">
        <v>38567</v>
      </c>
      <c r="R4054" s="564"/>
      <c r="S4054" s="564" t="s">
        <v>34397</v>
      </c>
    </row>
    <row r="4055" spans="1:19" x14ac:dyDescent="0.35">
      <c r="A4055" s="559">
        <v>2619</v>
      </c>
      <c r="B4055" s="563" t="s">
        <v>484</v>
      </c>
      <c r="C4055" s="563" t="s">
        <v>6814</v>
      </c>
      <c r="D4055" s="563" t="s">
        <v>6835</v>
      </c>
      <c r="E4055" s="563" t="s">
        <v>24001</v>
      </c>
      <c r="F4055" s="563" t="s">
        <v>6833</v>
      </c>
      <c r="G4055" s="563" t="s">
        <v>6817</v>
      </c>
      <c r="H4055" s="563" t="s">
        <v>6834</v>
      </c>
      <c r="I4055" s="563" t="s">
        <v>26690</v>
      </c>
      <c r="J4055" s="563" t="s">
        <v>109</v>
      </c>
      <c r="K4055" s="563" t="s">
        <v>24001</v>
      </c>
      <c r="L4055" s="563" t="s">
        <v>24001</v>
      </c>
      <c r="M4055" s="563" t="s">
        <v>24001</v>
      </c>
      <c r="N4055" s="563" t="s">
        <v>24001</v>
      </c>
      <c r="O4055" s="564" t="s">
        <v>24001</v>
      </c>
      <c r="P4055" s="564" t="s">
        <v>24001</v>
      </c>
      <c r="Q4055" s="564">
        <v>33148</v>
      </c>
      <c r="R4055" s="564"/>
      <c r="S4055" s="564" t="s">
        <v>32314</v>
      </c>
    </row>
    <row r="4056" spans="1:19" x14ac:dyDescent="0.35">
      <c r="A4056" s="562">
        <v>2620</v>
      </c>
      <c r="B4056" s="563" t="s">
        <v>484</v>
      </c>
      <c r="C4056" s="563" t="s">
        <v>6814</v>
      </c>
      <c r="D4056" s="563" t="s">
        <v>26953</v>
      </c>
      <c r="E4056" s="563" t="s">
        <v>6836</v>
      </c>
      <c r="F4056" s="563" t="s">
        <v>6837</v>
      </c>
      <c r="G4056" s="563" t="s">
        <v>6817</v>
      </c>
      <c r="H4056" s="563" t="s">
        <v>6838</v>
      </c>
      <c r="I4056" s="563" t="s">
        <v>26690</v>
      </c>
      <c r="J4056" s="563" t="s">
        <v>109</v>
      </c>
      <c r="K4056" s="563" t="s">
        <v>24001</v>
      </c>
      <c r="L4056" s="563" t="s">
        <v>24001</v>
      </c>
      <c r="M4056" s="563" t="s">
        <v>24001</v>
      </c>
      <c r="N4056" s="563" t="s">
        <v>24001</v>
      </c>
      <c r="O4056" s="564" t="s">
        <v>24001</v>
      </c>
      <c r="P4056" s="564" t="s">
        <v>24001</v>
      </c>
      <c r="Q4056" s="564">
        <v>33148</v>
      </c>
      <c r="R4056" s="564">
        <v>44393.613888888904</v>
      </c>
      <c r="S4056" s="564" t="s">
        <v>32315</v>
      </c>
    </row>
    <row r="4057" spans="1:19" x14ac:dyDescent="0.35">
      <c r="A4057" s="559">
        <v>2621</v>
      </c>
      <c r="B4057" s="563" t="s">
        <v>484</v>
      </c>
      <c r="C4057" s="563" t="s">
        <v>6814</v>
      </c>
      <c r="D4057" s="563" t="s">
        <v>6841</v>
      </c>
      <c r="E4057" s="563" t="s">
        <v>6839</v>
      </c>
      <c r="F4057" s="563" t="s">
        <v>6840</v>
      </c>
      <c r="G4057" s="563" t="s">
        <v>6817</v>
      </c>
      <c r="H4057" s="563" t="s">
        <v>698</v>
      </c>
      <c r="I4057" s="563" t="s">
        <v>26954</v>
      </c>
      <c r="J4057" s="563" t="s">
        <v>109</v>
      </c>
      <c r="K4057" s="563" t="s">
        <v>24001</v>
      </c>
      <c r="L4057" s="563" t="s">
        <v>24001</v>
      </c>
      <c r="M4057" s="563" t="s">
        <v>24001</v>
      </c>
      <c r="N4057" s="563" t="s">
        <v>24001</v>
      </c>
      <c r="O4057" s="564" t="s">
        <v>24001</v>
      </c>
      <c r="P4057" s="564" t="s">
        <v>24001</v>
      </c>
      <c r="Q4057" s="564">
        <v>33148</v>
      </c>
      <c r="R4057" s="564"/>
      <c r="S4057" s="564" t="s">
        <v>32316</v>
      </c>
    </row>
    <row r="4058" spans="1:19" x14ac:dyDescent="0.35">
      <c r="A4058" s="559">
        <v>2622</v>
      </c>
      <c r="B4058" s="563" t="s">
        <v>484</v>
      </c>
      <c r="C4058" s="563" t="s">
        <v>6814</v>
      </c>
      <c r="D4058" s="563" t="s">
        <v>26955</v>
      </c>
      <c r="E4058" s="563" t="s">
        <v>26956</v>
      </c>
      <c r="F4058" s="563" t="s">
        <v>26957</v>
      </c>
      <c r="G4058" s="563" t="s">
        <v>6817</v>
      </c>
      <c r="H4058" s="563" t="s">
        <v>13566</v>
      </c>
      <c r="I4058" s="563" t="s">
        <v>26690</v>
      </c>
      <c r="J4058" s="563" t="s">
        <v>24001</v>
      </c>
      <c r="K4058" s="563" t="s">
        <v>24001</v>
      </c>
      <c r="L4058" s="563" t="s">
        <v>24001</v>
      </c>
      <c r="M4058" s="563" t="s">
        <v>24001</v>
      </c>
      <c r="N4058" s="563" t="s">
        <v>24001</v>
      </c>
      <c r="O4058" s="564" t="s">
        <v>24001</v>
      </c>
      <c r="P4058" s="564" t="s">
        <v>24001</v>
      </c>
      <c r="Q4058" s="564">
        <v>44393</v>
      </c>
      <c r="R4058" s="564"/>
      <c r="S4058" s="564" t="s">
        <v>32317</v>
      </c>
    </row>
    <row r="4059" spans="1:19" x14ac:dyDescent="0.35">
      <c r="A4059" s="562">
        <v>2623</v>
      </c>
      <c r="B4059" s="563" t="s">
        <v>484</v>
      </c>
      <c r="C4059" s="563" t="s">
        <v>6814</v>
      </c>
      <c r="D4059" s="563" t="s">
        <v>6845</v>
      </c>
      <c r="E4059" s="563" t="s">
        <v>6842</v>
      </c>
      <c r="F4059" s="563" t="s">
        <v>6843</v>
      </c>
      <c r="G4059" s="563" t="s">
        <v>6817</v>
      </c>
      <c r="H4059" s="563" t="s">
        <v>6844</v>
      </c>
      <c r="I4059" s="563" t="s">
        <v>26690</v>
      </c>
      <c r="J4059" s="563" t="s">
        <v>109</v>
      </c>
      <c r="K4059" s="563" t="s">
        <v>24001</v>
      </c>
      <c r="L4059" s="563" t="s">
        <v>24001</v>
      </c>
      <c r="M4059" s="563" t="s">
        <v>24001</v>
      </c>
      <c r="N4059" s="563" t="s">
        <v>24001</v>
      </c>
      <c r="O4059" s="564" t="s">
        <v>24001</v>
      </c>
      <c r="P4059" s="564" t="s">
        <v>24001</v>
      </c>
      <c r="Q4059" s="564">
        <v>33148</v>
      </c>
      <c r="R4059" s="564"/>
      <c r="S4059" s="564" t="s">
        <v>32318</v>
      </c>
    </row>
    <row r="4060" spans="1:19" x14ac:dyDescent="0.35">
      <c r="A4060" s="559">
        <v>2624</v>
      </c>
      <c r="B4060" s="563" t="s">
        <v>484</v>
      </c>
      <c r="C4060" s="563" t="s">
        <v>6814</v>
      </c>
      <c r="D4060" s="563" t="s">
        <v>6849</v>
      </c>
      <c r="E4060" s="563" t="s">
        <v>6846</v>
      </c>
      <c r="F4060" s="563" t="s">
        <v>6847</v>
      </c>
      <c r="G4060" s="563" t="s">
        <v>6817</v>
      </c>
      <c r="H4060" s="563" t="s">
        <v>6848</v>
      </c>
      <c r="I4060" s="563" t="s">
        <v>26690</v>
      </c>
      <c r="J4060" s="563" t="s">
        <v>109</v>
      </c>
      <c r="K4060" s="563" t="s">
        <v>24001</v>
      </c>
      <c r="L4060" s="563" t="s">
        <v>24001</v>
      </c>
      <c r="M4060" s="563" t="s">
        <v>24001</v>
      </c>
      <c r="N4060" s="563" t="s">
        <v>24001</v>
      </c>
      <c r="O4060" s="564" t="s">
        <v>24001</v>
      </c>
      <c r="P4060" s="564" t="s">
        <v>24001</v>
      </c>
      <c r="Q4060" s="564">
        <v>33148</v>
      </c>
      <c r="R4060" s="564"/>
      <c r="S4060" s="564" t="s">
        <v>32319</v>
      </c>
    </row>
    <row r="4061" spans="1:19" x14ac:dyDescent="0.35">
      <c r="A4061" s="559">
        <v>2625</v>
      </c>
      <c r="B4061" s="563" t="s">
        <v>484</v>
      </c>
      <c r="C4061" s="563" t="s">
        <v>6814</v>
      </c>
      <c r="D4061" s="563" t="s">
        <v>6853</v>
      </c>
      <c r="E4061" s="563" t="s">
        <v>6850</v>
      </c>
      <c r="F4061" s="563" t="s">
        <v>6851</v>
      </c>
      <c r="G4061" s="563" t="s">
        <v>6817</v>
      </c>
      <c r="H4061" s="563" t="s">
        <v>6852</v>
      </c>
      <c r="I4061" s="563" t="s">
        <v>26690</v>
      </c>
      <c r="J4061" s="563" t="s">
        <v>109</v>
      </c>
      <c r="K4061" s="563" t="s">
        <v>24001</v>
      </c>
      <c r="L4061" s="563" t="s">
        <v>24001</v>
      </c>
      <c r="M4061" s="563" t="s">
        <v>24001</v>
      </c>
      <c r="N4061" s="563" t="s">
        <v>24001</v>
      </c>
      <c r="O4061" s="564" t="s">
        <v>24001</v>
      </c>
      <c r="P4061" s="564" t="s">
        <v>24001</v>
      </c>
      <c r="Q4061" s="564">
        <v>33148</v>
      </c>
      <c r="R4061" s="564"/>
      <c r="S4061" s="564" t="s">
        <v>32320</v>
      </c>
    </row>
    <row r="4062" spans="1:19" x14ac:dyDescent="0.35">
      <c r="A4062" s="562">
        <v>2626</v>
      </c>
      <c r="B4062" s="563" t="s">
        <v>484</v>
      </c>
      <c r="C4062" s="563" t="s">
        <v>6814</v>
      </c>
      <c r="D4062" s="563" t="s">
        <v>6856</v>
      </c>
      <c r="E4062" s="563" t="s">
        <v>6854</v>
      </c>
      <c r="F4062" s="563" t="s">
        <v>6855</v>
      </c>
      <c r="G4062" s="563" t="s">
        <v>6817</v>
      </c>
      <c r="H4062" s="563" t="s">
        <v>1917</v>
      </c>
      <c r="I4062" s="563" t="s">
        <v>26690</v>
      </c>
      <c r="J4062" s="563" t="s">
        <v>109</v>
      </c>
      <c r="K4062" s="563" t="s">
        <v>24001</v>
      </c>
      <c r="L4062" s="563" t="s">
        <v>24001</v>
      </c>
      <c r="M4062" s="563" t="s">
        <v>24001</v>
      </c>
      <c r="N4062" s="563" t="s">
        <v>24001</v>
      </c>
      <c r="O4062" s="564" t="s">
        <v>24001</v>
      </c>
      <c r="P4062" s="564" t="s">
        <v>24001</v>
      </c>
      <c r="Q4062" s="564">
        <v>33148</v>
      </c>
      <c r="R4062" s="564"/>
      <c r="S4062" s="564" t="s">
        <v>32321</v>
      </c>
    </row>
    <row r="4063" spans="1:19" x14ac:dyDescent="0.35">
      <c r="A4063" s="559">
        <v>2627</v>
      </c>
      <c r="B4063" s="563" t="s">
        <v>484</v>
      </c>
      <c r="C4063" s="563" t="s">
        <v>6814</v>
      </c>
      <c r="D4063" s="563" t="s">
        <v>6859</v>
      </c>
      <c r="E4063" s="563" t="s">
        <v>6857</v>
      </c>
      <c r="F4063" s="563" t="s">
        <v>26958</v>
      </c>
      <c r="G4063" s="563" t="s">
        <v>6817</v>
      </c>
      <c r="H4063" s="563" t="s">
        <v>6858</v>
      </c>
      <c r="I4063" s="563" t="s">
        <v>26690</v>
      </c>
      <c r="J4063" s="563" t="s">
        <v>24001</v>
      </c>
      <c r="K4063" s="563" t="s">
        <v>24001</v>
      </c>
      <c r="L4063" s="563" t="s">
        <v>24001</v>
      </c>
      <c r="M4063" s="563" t="s">
        <v>24001</v>
      </c>
      <c r="N4063" s="563" t="s">
        <v>24001</v>
      </c>
      <c r="O4063" s="564" t="s">
        <v>24001</v>
      </c>
      <c r="P4063" s="564" t="s">
        <v>24001</v>
      </c>
      <c r="Q4063" s="564">
        <v>44393</v>
      </c>
      <c r="R4063" s="564"/>
      <c r="S4063" s="564" t="s">
        <v>32322</v>
      </c>
    </row>
    <row r="4064" spans="1:19" x14ac:dyDescent="0.35">
      <c r="A4064" s="559">
        <v>2628</v>
      </c>
      <c r="B4064" s="563" t="s">
        <v>484</v>
      </c>
      <c r="C4064" s="563" t="s">
        <v>6814</v>
      </c>
      <c r="D4064" s="563" t="s">
        <v>6861</v>
      </c>
      <c r="E4064" s="563" t="s">
        <v>6857</v>
      </c>
      <c r="F4064" s="563" t="s">
        <v>6860</v>
      </c>
      <c r="G4064" s="563" t="s">
        <v>6817</v>
      </c>
      <c r="H4064" s="563" t="s">
        <v>6858</v>
      </c>
      <c r="I4064" s="563" t="s">
        <v>26959</v>
      </c>
      <c r="J4064" s="563" t="s">
        <v>24001</v>
      </c>
      <c r="K4064" s="563" t="s">
        <v>24001</v>
      </c>
      <c r="L4064" s="563" t="s">
        <v>24001</v>
      </c>
      <c r="M4064" s="563" t="s">
        <v>24001</v>
      </c>
      <c r="N4064" s="563" t="s">
        <v>24001</v>
      </c>
      <c r="O4064" s="564" t="s">
        <v>24001</v>
      </c>
      <c r="P4064" s="564" t="s">
        <v>24001</v>
      </c>
      <c r="Q4064" s="564">
        <v>38762</v>
      </c>
      <c r="R4064" s="564"/>
      <c r="S4064" s="564" t="s">
        <v>32323</v>
      </c>
    </row>
    <row r="4065" spans="1:19" x14ac:dyDescent="0.35">
      <c r="A4065" s="562">
        <v>2629</v>
      </c>
      <c r="B4065" s="563" t="s">
        <v>484</v>
      </c>
      <c r="C4065" s="563" t="s">
        <v>6814</v>
      </c>
      <c r="D4065" s="563" t="s">
        <v>26960</v>
      </c>
      <c r="E4065" s="563" t="s">
        <v>26961</v>
      </c>
      <c r="F4065" s="563" t="s">
        <v>26962</v>
      </c>
      <c r="G4065" s="563" t="s">
        <v>6817</v>
      </c>
      <c r="H4065" s="563" t="s">
        <v>26963</v>
      </c>
      <c r="I4065" s="563" t="s">
        <v>26690</v>
      </c>
      <c r="J4065" s="563" t="s">
        <v>24001</v>
      </c>
      <c r="K4065" s="563" t="s">
        <v>24001</v>
      </c>
      <c r="L4065" s="563" t="s">
        <v>24001</v>
      </c>
      <c r="M4065" s="563" t="s">
        <v>24001</v>
      </c>
      <c r="N4065" s="563" t="s">
        <v>24001</v>
      </c>
      <c r="O4065" s="564" t="s">
        <v>24001</v>
      </c>
      <c r="P4065" s="564" t="s">
        <v>24001</v>
      </c>
      <c r="Q4065" s="564">
        <v>44396</v>
      </c>
      <c r="R4065" s="564"/>
      <c r="S4065" s="564" t="s">
        <v>26960</v>
      </c>
    </row>
    <row r="4066" spans="1:19" x14ac:dyDescent="0.35">
      <c r="A4066" s="559">
        <v>2630</v>
      </c>
      <c r="B4066" s="563" t="s">
        <v>484</v>
      </c>
      <c r="C4066" s="563" t="s">
        <v>6814</v>
      </c>
      <c r="D4066" s="563" t="s">
        <v>6865</v>
      </c>
      <c r="E4066" s="563" t="s">
        <v>6862</v>
      </c>
      <c r="F4066" s="563" t="s">
        <v>6863</v>
      </c>
      <c r="G4066" s="563" t="s">
        <v>6817</v>
      </c>
      <c r="H4066" s="563" t="s">
        <v>6864</v>
      </c>
      <c r="I4066" s="563" t="s">
        <v>26690</v>
      </c>
      <c r="J4066" s="563" t="s">
        <v>109</v>
      </c>
      <c r="K4066" s="563" t="s">
        <v>24001</v>
      </c>
      <c r="L4066" s="563" t="s">
        <v>24001</v>
      </c>
      <c r="M4066" s="563" t="s">
        <v>24001</v>
      </c>
      <c r="N4066" s="563" t="s">
        <v>24001</v>
      </c>
      <c r="O4066" s="564" t="s">
        <v>24001</v>
      </c>
      <c r="P4066" s="564" t="s">
        <v>24001</v>
      </c>
      <c r="Q4066" s="564">
        <v>33148</v>
      </c>
      <c r="R4066" s="564"/>
      <c r="S4066" s="564" t="s">
        <v>32324</v>
      </c>
    </row>
    <row r="4067" spans="1:19" x14ac:dyDescent="0.35">
      <c r="A4067" s="559">
        <v>2631</v>
      </c>
      <c r="B4067" s="563" t="s">
        <v>484</v>
      </c>
      <c r="C4067" s="563" t="s">
        <v>6814</v>
      </c>
      <c r="D4067" s="563" t="s">
        <v>6868</v>
      </c>
      <c r="E4067" s="563" t="s">
        <v>24001</v>
      </c>
      <c r="F4067" s="563" t="s">
        <v>6866</v>
      </c>
      <c r="G4067" s="563" t="s">
        <v>6817</v>
      </c>
      <c r="H4067" s="563" t="s">
        <v>6867</v>
      </c>
      <c r="I4067" s="563" t="s">
        <v>26964</v>
      </c>
      <c r="J4067" s="563" t="s">
        <v>109</v>
      </c>
      <c r="K4067" s="563" t="s">
        <v>24001</v>
      </c>
      <c r="L4067" s="563" t="s">
        <v>24001</v>
      </c>
      <c r="M4067" s="563" t="s">
        <v>24001</v>
      </c>
      <c r="N4067" s="563" t="s">
        <v>24001</v>
      </c>
      <c r="O4067" s="564" t="s">
        <v>24001</v>
      </c>
      <c r="P4067" s="564" t="s">
        <v>24001</v>
      </c>
      <c r="Q4067" s="564">
        <v>33148</v>
      </c>
      <c r="R4067" s="564"/>
      <c r="S4067" s="564" t="s">
        <v>32325</v>
      </c>
    </row>
    <row r="4068" spans="1:19" x14ac:dyDescent="0.35">
      <c r="A4068" s="562">
        <v>2632</v>
      </c>
      <c r="B4068" s="563" t="s">
        <v>484</v>
      </c>
      <c r="C4068" s="563" t="s">
        <v>6814</v>
      </c>
      <c r="D4068" s="563" t="s">
        <v>6871</v>
      </c>
      <c r="E4068" s="563" t="s">
        <v>6869</v>
      </c>
      <c r="F4068" s="563" t="s">
        <v>6870</v>
      </c>
      <c r="G4068" s="563" t="s">
        <v>6817</v>
      </c>
      <c r="H4068" s="563" t="s">
        <v>5901</v>
      </c>
      <c r="I4068" s="563" t="s">
        <v>26690</v>
      </c>
      <c r="J4068" s="563" t="s">
        <v>109</v>
      </c>
      <c r="K4068" s="563" t="s">
        <v>24001</v>
      </c>
      <c r="L4068" s="563" t="s">
        <v>24001</v>
      </c>
      <c r="M4068" s="563" t="s">
        <v>24001</v>
      </c>
      <c r="N4068" s="563" t="s">
        <v>24001</v>
      </c>
      <c r="O4068" s="564" t="s">
        <v>24001</v>
      </c>
      <c r="P4068" s="564" t="s">
        <v>24001</v>
      </c>
      <c r="Q4068" s="564">
        <v>33148</v>
      </c>
      <c r="R4068" s="564"/>
      <c r="S4068" s="564" t="s">
        <v>32326</v>
      </c>
    </row>
    <row r="4069" spans="1:19" x14ac:dyDescent="0.35">
      <c r="A4069" s="559">
        <v>2633</v>
      </c>
      <c r="B4069" s="563" t="s">
        <v>484</v>
      </c>
      <c r="C4069" s="563" t="s">
        <v>6814</v>
      </c>
      <c r="D4069" s="563" t="s">
        <v>6875</v>
      </c>
      <c r="E4069" s="563" t="s">
        <v>6872</v>
      </c>
      <c r="F4069" s="563" t="s">
        <v>6873</v>
      </c>
      <c r="G4069" s="563" t="s">
        <v>6817</v>
      </c>
      <c r="H4069" s="563" t="s">
        <v>6874</v>
      </c>
      <c r="I4069" s="563" t="s">
        <v>26690</v>
      </c>
      <c r="J4069" s="563" t="s">
        <v>24001</v>
      </c>
      <c r="K4069" s="563" t="s">
        <v>24001</v>
      </c>
      <c r="L4069" s="563" t="s">
        <v>24001</v>
      </c>
      <c r="M4069" s="563" t="s">
        <v>24001</v>
      </c>
      <c r="N4069" s="563" t="s">
        <v>24001</v>
      </c>
      <c r="O4069" s="564" t="s">
        <v>24001</v>
      </c>
      <c r="P4069" s="564" t="s">
        <v>24001</v>
      </c>
      <c r="Q4069" s="564">
        <v>33148</v>
      </c>
      <c r="R4069" s="564"/>
      <c r="S4069" s="564" t="s">
        <v>32327</v>
      </c>
    </row>
    <row r="4070" spans="1:19" x14ac:dyDescent="0.35">
      <c r="A4070" s="559">
        <v>2634</v>
      </c>
      <c r="B4070" s="563" t="s">
        <v>484</v>
      </c>
      <c r="C4070" s="563" t="s">
        <v>6814</v>
      </c>
      <c r="D4070" s="563" t="s">
        <v>6877</v>
      </c>
      <c r="E4070" s="563" t="s">
        <v>1207</v>
      </c>
      <c r="F4070" s="563" t="s">
        <v>6876</v>
      </c>
      <c r="G4070" s="563" t="s">
        <v>6817</v>
      </c>
      <c r="H4070" s="563" t="s">
        <v>55</v>
      </c>
      <c r="I4070" s="563" t="s">
        <v>26690</v>
      </c>
      <c r="J4070" s="563" t="s">
        <v>24001</v>
      </c>
      <c r="K4070" s="563" t="s">
        <v>24001</v>
      </c>
      <c r="L4070" s="563" t="s">
        <v>24001</v>
      </c>
      <c r="M4070" s="563" t="s">
        <v>24001</v>
      </c>
      <c r="N4070" s="563" t="s">
        <v>24001</v>
      </c>
      <c r="O4070" s="564" t="s">
        <v>24001</v>
      </c>
      <c r="P4070" s="564" t="s">
        <v>24001</v>
      </c>
      <c r="Q4070" s="564">
        <v>33148</v>
      </c>
      <c r="R4070" s="564"/>
      <c r="S4070" s="564" t="s">
        <v>6877</v>
      </c>
    </row>
    <row r="4071" spans="1:19" x14ac:dyDescent="0.35">
      <c r="A4071" s="562">
        <v>2635</v>
      </c>
      <c r="B4071" s="563" t="s">
        <v>484</v>
      </c>
      <c r="C4071" s="563" t="s">
        <v>6814</v>
      </c>
      <c r="D4071" s="563" t="s">
        <v>6880</v>
      </c>
      <c r="E4071" s="563" t="s">
        <v>24001</v>
      </c>
      <c r="F4071" s="563" t="s">
        <v>6878</v>
      </c>
      <c r="G4071" s="563" t="s">
        <v>6817</v>
      </c>
      <c r="H4071" s="563" t="s">
        <v>6879</v>
      </c>
      <c r="I4071" s="563" t="s">
        <v>26690</v>
      </c>
      <c r="J4071" s="563" t="s">
        <v>109</v>
      </c>
      <c r="K4071" s="563" t="s">
        <v>24001</v>
      </c>
      <c r="L4071" s="563" t="s">
        <v>24001</v>
      </c>
      <c r="M4071" s="563" t="s">
        <v>24001</v>
      </c>
      <c r="N4071" s="563" t="s">
        <v>24001</v>
      </c>
      <c r="O4071" s="564" t="s">
        <v>24001</v>
      </c>
      <c r="P4071" s="564" t="s">
        <v>24001</v>
      </c>
      <c r="Q4071" s="564">
        <v>33148</v>
      </c>
      <c r="R4071" s="564">
        <v>38426</v>
      </c>
      <c r="S4071" s="564" t="s">
        <v>32328</v>
      </c>
    </row>
    <row r="4072" spans="1:19" x14ac:dyDescent="0.35">
      <c r="A4072" s="559">
        <v>2636</v>
      </c>
      <c r="B4072" s="563" t="s">
        <v>484</v>
      </c>
      <c r="C4072" s="563" t="s">
        <v>6814</v>
      </c>
      <c r="D4072" s="563" t="s">
        <v>6883</v>
      </c>
      <c r="E4072" s="563" t="s">
        <v>24001</v>
      </c>
      <c r="F4072" s="563" t="s">
        <v>6881</v>
      </c>
      <c r="G4072" s="563" t="s">
        <v>6817</v>
      </c>
      <c r="H4072" s="563" t="s">
        <v>6882</v>
      </c>
      <c r="I4072" s="563" t="s">
        <v>26690</v>
      </c>
      <c r="J4072" s="563" t="s">
        <v>109</v>
      </c>
      <c r="K4072" s="563" t="s">
        <v>24001</v>
      </c>
      <c r="L4072" s="563" t="s">
        <v>24001</v>
      </c>
      <c r="M4072" s="563" t="s">
        <v>24001</v>
      </c>
      <c r="N4072" s="563" t="s">
        <v>24001</v>
      </c>
      <c r="O4072" s="564" t="s">
        <v>24001</v>
      </c>
      <c r="P4072" s="564" t="s">
        <v>24001</v>
      </c>
      <c r="Q4072" s="564">
        <v>33148</v>
      </c>
      <c r="R4072" s="564">
        <v>38426</v>
      </c>
      <c r="S4072" s="564" t="s">
        <v>32329</v>
      </c>
    </row>
    <row r="4073" spans="1:19" x14ac:dyDescent="0.35">
      <c r="A4073" s="559">
        <v>2637</v>
      </c>
      <c r="B4073" s="563" t="s">
        <v>484</v>
      </c>
      <c r="C4073" s="563" t="s">
        <v>6814</v>
      </c>
      <c r="D4073" s="563" t="s">
        <v>6886</v>
      </c>
      <c r="E4073" s="563" t="s">
        <v>24001</v>
      </c>
      <c r="F4073" s="563" t="s">
        <v>6884</v>
      </c>
      <c r="G4073" s="563" t="s">
        <v>6817</v>
      </c>
      <c r="H4073" s="563" t="s">
        <v>6885</v>
      </c>
      <c r="I4073" s="563" t="s">
        <v>26690</v>
      </c>
      <c r="J4073" s="563" t="s">
        <v>24001</v>
      </c>
      <c r="K4073" s="563" t="s">
        <v>24001</v>
      </c>
      <c r="L4073" s="563" t="s">
        <v>24001</v>
      </c>
      <c r="M4073" s="563" t="s">
        <v>24001</v>
      </c>
      <c r="N4073" s="563" t="s">
        <v>24001</v>
      </c>
      <c r="O4073" s="564" t="s">
        <v>24001</v>
      </c>
      <c r="P4073" s="564" t="s">
        <v>24001</v>
      </c>
      <c r="Q4073" s="564">
        <v>38567</v>
      </c>
      <c r="R4073" s="564"/>
      <c r="S4073" s="564" t="s">
        <v>32330</v>
      </c>
    </row>
    <row r="4074" spans="1:19" x14ac:dyDescent="0.35">
      <c r="A4074" s="562">
        <v>1274</v>
      </c>
      <c r="B4074" s="563" t="s">
        <v>484</v>
      </c>
      <c r="C4074" s="563" t="s">
        <v>28929</v>
      </c>
      <c r="D4074" s="563" t="s">
        <v>17929</v>
      </c>
      <c r="E4074" s="563" t="s">
        <v>24001</v>
      </c>
      <c r="F4074" s="563" t="s">
        <v>17926</v>
      </c>
      <c r="G4074" s="563" t="s">
        <v>17927</v>
      </c>
      <c r="H4074" s="563" t="s">
        <v>17928</v>
      </c>
      <c r="I4074" s="563" t="s">
        <v>26690</v>
      </c>
      <c r="J4074" s="563" t="s">
        <v>24001</v>
      </c>
      <c r="K4074" s="563" t="s">
        <v>24001</v>
      </c>
      <c r="L4074" s="563" t="s">
        <v>24001</v>
      </c>
      <c r="M4074" s="563" t="s">
        <v>24001</v>
      </c>
      <c r="N4074" s="563" t="s">
        <v>24001</v>
      </c>
      <c r="O4074" s="564" t="s">
        <v>24001</v>
      </c>
      <c r="P4074" s="564" t="s">
        <v>24001</v>
      </c>
      <c r="Q4074" s="564">
        <v>33148</v>
      </c>
      <c r="R4074" s="564"/>
      <c r="S4074" s="564" t="s">
        <v>32331</v>
      </c>
    </row>
    <row r="4075" spans="1:19" x14ac:dyDescent="0.35">
      <c r="A4075" s="559">
        <v>5616</v>
      </c>
      <c r="B4075" s="563" t="s">
        <v>484</v>
      </c>
      <c r="C4075" s="563" t="s">
        <v>28883</v>
      </c>
      <c r="D4075" s="563" t="s">
        <v>14736</v>
      </c>
      <c r="E4075" s="563" t="s">
        <v>14733</v>
      </c>
      <c r="F4075" s="563" t="s">
        <v>14734</v>
      </c>
      <c r="G4075" s="563" t="s">
        <v>14735</v>
      </c>
      <c r="H4075" s="563" t="s">
        <v>925</v>
      </c>
      <c r="I4075" s="563" t="s">
        <v>26690</v>
      </c>
      <c r="J4075" s="563" t="s">
        <v>24001</v>
      </c>
      <c r="K4075" s="563" t="s">
        <v>24001</v>
      </c>
      <c r="L4075" s="563" t="s">
        <v>24001</v>
      </c>
      <c r="M4075" s="563" t="s">
        <v>24001</v>
      </c>
      <c r="N4075" s="563" t="s">
        <v>24001</v>
      </c>
      <c r="O4075" s="564" t="s">
        <v>24001</v>
      </c>
      <c r="P4075" s="564" t="s">
        <v>24001</v>
      </c>
      <c r="Q4075" s="564">
        <v>33148</v>
      </c>
      <c r="R4075" s="564">
        <v>33918</v>
      </c>
      <c r="S4075" s="564" t="s">
        <v>32332</v>
      </c>
    </row>
    <row r="4076" spans="1:19" x14ac:dyDescent="0.35">
      <c r="A4076" s="559">
        <v>5617</v>
      </c>
      <c r="B4076" s="563" t="s">
        <v>484</v>
      </c>
      <c r="C4076" s="563" t="s">
        <v>28883</v>
      </c>
      <c r="D4076" s="563" t="s">
        <v>14739</v>
      </c>
      <c r="E4076" s="563" t="s">
        <v>24001</v>
      </c>
      <c r="F4076" s="563" t="s">
        <v>14737</v>
      </c>
      <c r="G4076" s="563" t="s">
        <v>14735</v>
      </c>
      <c r="H4076" s="563" t="s">
        <v>14738</v>
      </c>
      <c r="I4076" s="563" t="s">
        <v>26690</v>
      </c>
      <c r="J4076" s="563" t="s">
        <v>109</v>
      </c>
      <c r="K4076" s="563" t="s">
        <v>24001</v>
      </c>
      <c r="L4076" s="563" t="s">
        <v>24001</v>
      </c>
      <c r="M4076" s="563" t="s">
        <v>24001</v>
      </c>
      <c r="N4076" s="563" t="s">
        <v>24001</v>
      </c>
      <c r="O4076" s="564" t="s">
        <v>24001</v>
      </c>
      <c r="P4076" s="564" t="s">
        <v>24001</v>
      </c>
      <c r="Q4076" s="564">
        <v>41136</v>
      </c>
      <c r="R4076" s="564"/>
      <c r="S4076" s="564" t="s">
        <v>32333</v>
      </c>
    </row>
    <row r="4077" spans="1:19" x14ac:dyDescent="0.35">
      <c r="A4077" s="562">
        <v>5618</v>
      </c>
      <c r="B4077" s="563" t="s">
        <v>484</v>
      </c>
      <c r="C4077" s="563" t="s">
        <v>28883</v>
      </c>
      <c r="D4077" s="563" t="s">
        <v>14743</v>
      </c>
      <c r="E4077" s="563" t="s">
        <v>14740</v>
      </c>
      <c r="F4077" s="563" t="s">
        <v>14741</v>
      </c>
      <c r="G4077" s="563" t="s">
        <v>14735</v>
      </c>
      <c r="H4077" s="563" t="s">
        <v>14742</v>
      </c>
      <c r="I4077" s="563" t="s">
        <v>26690</v>
      </c>
      <c r="J4077" s="563" t="s">
        <v>24001</v>
      </c>
      <c r="K4077" s="563" t="s">
        <v>24001</v>
      </c>
      <c r="L4077" s="563" t="s">
        <v>24001</v>
      </c>
      <c r="M4077" s="563" t="s">
        <v>24001</v>
      </c>
      <c r="N4077" s="563" t="s">
        <v>24001</v>
      </c>
      <c r="O4077" s="564" t="s">
        <v>24001</v>
      </c>
      <c r="P4077" s="564" t="s">
        <v>24001</v>
      </c>
      <c r="Q4077" s="564">
        <v>33148</v>
      </c>
      <c r="R4077" s="564">
        <v>33920</v>
      </c>
      <c r="S4077" s="564" t="s">
        <v>32334</v>
      </c>
    </row>
    <row r="4078" spans="1:19" x14ac:dyDescent="0.35">
      <c r="A4078" s="559">
        <v>5619</v>
      </c>
      <c r="B4078" s="563" t="s">
        <v>484</v>
      </c>
      <c r="C4078" s="563" t="s">
        <v>28883</v>
      </c>
      <c r="D4078" s="563" t="s">
        <v>14747</v>
      </c>
      <c r="E4078" s="563" t="s">
        <v>14744</v>
      </c>
      <c r="F4078" s="563" t="s">
        <v>14745</v>
      </c>
      <c r="G4078" s="563" t="s">
        <v>14735</v>
      </c>
      <c r="H4078" s="563" t="s">
        <v>14746</v>
      </c>
      <c r="I4078" s="563" t="s">
        <v>26690</v>
      </c>
      <c r="J4078" s="563" t="s">
        <v>24001</v>
      </c>
      <c r="K4078" s="563" t="s">
        <v>154</v>
      </c>
      <c r="L4078" s="563" t="s">
        <v>27591</v>
      </c>
      <c r="M4078" s="563" t="s">
        <v>24001</v>
      </c>
      <c r="N4078" s="563" t="s">
        <v>24001</v>
      </c>
      <c r="O4078" s="564" t="s">
        <v>24001</v>
      </c>
      <c r="P4078" s="564" t="s">
        <v>24001</v>
      </c>
      <c r="Q4078" s="564">
        <v>33148</v>
      </c>
      <c r="R4078" s="564">
        <v>38384</v>
      </c>
      <c r="S4078" s="564" t="s">
        <v>32335</v>
      </c>
    </row>
    <row r="4079" spans="1:19" x14ac:dyDescent="0.35">
      <c r="A4079" s="559">
        <v>5620</v>
      </c>
      <c r="B4079" s="563" t="s">
        <v>484</v>
      </c>
      <c r="C4079" s="563" t="s">
        <v>28883</v>
      </c>
      <c r="D4079" s="563" t="s">
        <v>14751</v>
      </c>
      <c r="E4079" s="563" t="s">
        <v>14748</v>
      </c>
      <c r="F4079" s="563" t="s">
        <v>14749</v>
      </c>
      <c r="G4079" s="563" t="s">
        <v>14735</v>
      </c>
      <c r="H4079" s="563" t="s">
        <v>14750</v>
      </c>
      <c r="I4079" s="563" t="s">
        <v>26690</v>
      </c>
      <c r="J4079" s="563" t="s">
        <v>24001</v>
      </c>
      <c r="K4079" s="563" t="s">
        <v>24001</v>
      </c>
      <c r="L4079" s="563" t="s">
        <v>24001</v>
      </c>
      <c r="M4079" s="563" t="s">
        <v>24001</v>
      </c>
      <c r="N4079" s="563" t="s">
        <v>24001</v>
      </c>
      <c r="O4079" s="564" t="s">
        <v>24001</v>
      </c>
      <c r="P4079" s="564" t="s">
        <v>24001</v>
      </c>
      <c r="Q4079" s="564">
        <v>33148</v>
      </c>
      <c r="R4079" s="564">
        <v>33918</v>
      </c>
      <c r="S4079" s="564" t="s">
        <v>32336</v>
      </c>
    </row>
    <row r="4080" spans="1:19" x14ac:dyDescent="0.35">
      <c r="A4080" s="562">
        <v>5621</v>
      </c>
      <c r="B4080" s="563" t="s">
        <v>484</v>
      </c>
      <c r="C4080" s="563" t="s">
        <v>28883</v>
      </c>
      <c r="D4080" s="563" t="s">
        <v>14754</v>
      </c>
      <c r="E4080" s="563" t="s">
        <v>14752</v>
      </c>
      <c r="F4080" s="563" t="s">
        <v>14753</v>
      </c>
      <c r="G4080" s="563" t="s">
        <v>14735</v>
      </c>
      <c r="H4080" s="563" t="s">
        <v>14412</v>
      </c>
      <c r="I4080" s="563" t="s">
        <v>26690</v>
      </c>
      <c r="J4080" s="563" t="s">
        <v>24001</v>
      </c>
      <c r="K4080" s="563" t="s">
        <v>154</v>
      </c>
      <c r="L4080" s="563" t="s">
        <v>27662</v>
      </c>
      <c r="M4080" s="563" t="s">
        <v>24001</v>
      </c>
      <c r="N4080" s="563" t="s">
        <v>24001</v>
      </c>
      <c r="O4080" s="564" t="s">
        <v>24001</v>
      </c>
      <c r="P4080" s="564" t="s">
        <v>24001</v>
      </c>
      <c r="Q4080" s="564">
        <v>33148</v>
      </c>
      <c r="R4080" s="564">
        <v>33918</v>
      </c>
      <c r="S4080" s="564" t="s">
        <v>32337</v>
      </c>
    </row>
    <row r="4081" spans="1:19" x14ac:dyDescent="0.35">
      <c r="A4081" s="559">
        <v>5622</v>
      </c>
      <c r="B4081" s="563" t="s">
        <v>484</v>
      </c>
      <c r="C4081" s="563" t="s">
        <v>28883</v>
      </c>
      <c r="D4081" s="563" t="s">
        <v>14757</v>
      </c>
      <c r="E4081" s="563" t="s">
        <v>14755</v>
      </c>
      <c r="F4081" s="563" t="s">
        <v>14756</v>
      </c>
      <c r="G4081" s="563" t="s">
        <v>14735</v>
      </c>
      <c r="H4081" s="563" t="s">
        <v>55</v>
      </c>
      <c r="I4081" s="563" t="s">
        <v>26690</v>
      </c>
      <c r="J4081" s="563" t="s">
        <v>24001</v>
      </c>
      <c r="K4081" s="563" t="s">
        <v>24001</v>
      </c>
      <c r="L4081" s="563" t="s">
        <v>24001</v>
      </c>
      <c r="M4081" s="563" t="s">
        <v>24001</v>
      </c>
      <c r="N4081" s="563" t="s">
        <v>24001</v>
      </c>
      <c r="O4081" s="564" t="s">
        <v>24001</v>
      </c>
      <c r="P4081" s="564" t="s">
        <v>24001</v>
      </c>
      <c r="Q4081" s="564">
        <v>34303</v>
      </c>
      <c r="R4081" s="564"/>
      <c r="S4081" s="564" t="s">
        <v>14757</v>
      </c>
    </row>
    <row r="4082" spans="1:19" x14ac:dyDescent="0.35">
      <c r="A4082" s="559">
        <v>5623</v>
      </c>
      <c r="B4082" s="563" t="s">
        <v>484</v>
      </c>
      <c r="C4082" s="563" t="s">
        <v>28883</v>
      </c>
      <c r="D4082" s="563" t="s">
        <v>14761</v>
      </c>
      <c r="E4082" s="563" t="s">
        <v>14758</v>
      </c>
      <c r="F4082" s="563" t="s">
        <v>14759</v>
      </c>
      <c r="G4082" s="563" t="s">
        <v>14735</v>
      </c>
      <c r="H4082" s="563" t="s">
        <v>14760</v>
      </c>
      <c r="I4082" s="563" t="s">
        <v>26690</v>
      </c>
      <c r="J4082" s="563" t="s">
        <v>24001</v>
      </c>
      <c r="K4082" s="563" t="s">
        <v>24001</v>
      </c>
      <c r="L4082" s="563" t="s">
        <v>24001</v>
      </c>
      <c r="M4082" s="563" t="s">
        <v>24001</v>
      </c>
      <c r="N4082" s="563" t="s">
        <v>24001</v>
      </c>
      <c r="O4082" s="564" t="s">
        <v>24001</v>
      </c>
      <c r="P4082" s="564" t="s">
        <v>24001</v>
      </c>
      <c r="Q4082" s="564">
        <v>33148</v>
      </c>
      <c r="R4082" s="564">
        <v>34079</v>
      </c>
      <c r="S4082" s="564" t="s">
        <v>32338</v>
      </c>
    </row>
    <row r="4083" spans="1:19" x14ac:dyDescent="0.35">
      <c r="A4083" s="562">
        <v>3541</v>
      </c>
      <c r="B4083" s="563" t="s">
        <v>484</v>
      </c>
      <c r="C4083" s="563" t="s">
        <v>29019</v>
      </c>
      <c r="D4083" s="563" t="s">
        <v>4227</v>
      </c>
      <c r="E4083" s="563" t="s">
        <v>4223</v>
      </c>
      <c r="F4083" s="563" t="s">
        <v>4224</v>
      </c>
      <c r="G4083" s="563" t="s">
        <v>4225</v>
      </c>
      <c r="H4083" s="563" t="s">
        <v>4226</v>
      </c>
      <c r="I4083" s="563" t="s">
        <v>26690</v>
      </c>
      <c r="J4083" s="563" t="s">
        <v>24001</v>
      </c>
      <c r="K4083" s="563" t="s">
        <v>24001</v>
      </c>
      <c r="L4083" s="563" t="s">
        <v>24001</v>
      </c>
      <c r="M4083" s="563" t="s">
        <v>24001</v>
      </c>
      <c r="N4083" s="563" t="s">
        <v>24001</v>
      </c>
      <c r="O4083" s="564" t="s">
        <v>24001</v>
      </c>
      <c r="P4083" s="564" t="s">
        <v>24001</v>
      </c>
      <c r="Q4083" s="564">
        <v>33148</v>
      </c>
      <c r="R4083" s="564"/>
      <c r="S4083" s="564" t="s">
        <v>32339</v>
      </c>
    </row>
    <row r="4084" spans="1:19" x14ac:dyDescent="0.35">
      <c r="A4084" s="559">
        <v>6175</v>
      </c>
      <c r="B4084" s="562" t="s">
        <v>484</v>
      </c>
      <c r="C4084" s="562" t="s">
        <v>18575</v>
      </c>
      <c r="D4084" s="562" t="s">
        <v>18583</v>
      </c>
      <c r="E4084" s="562" t="s">
        <v>18580</v>
      </c>
      <c r="F4084" s="562" t="s">
        <v>18581</v>
      </c>
      <c r="G4084" s="562" t="s">
        <v>18582</v>
      </c>
      <c r="H4084" s="562" t="s">
        <v>55</v>
      </c>
      <c r="I4084" s="562" t="s">
        <v>26690</v>
      </c>
      <c r="J4084" s="562" t="s">
        <v>109</v>
      </c>
      <c r="K4084" s="562" t="s">
        <v>24001</v>
      </c>
      <c r="L4084" s="562" t="s">
        <v>24001</v>
      </c>
      <c r="M4084" s="562" t="s">
        <v>24001</v>
      </c>
      <c r="N4084" s="562" t="s">
        <v>24001</v>
      </c>
      <c r="O4084" s="565" t="s">
        <v>24001</v>
      </c>
      <c r="P4084" s="565" t="s">
        <v>24001</v>
      </c>
      <c r="Q4084" s="565">
        <v>33148</v>
      </c>
      <c r="R4084" s="565"/>
      <c r="S4084" s="565" t="s">
        <v>18583</v>
      </c>
    </row>
    <row r="4085" spans="1:19" x14ac:dyDescent="0.35">
      <c r="A4085" s="559">
        <v>4871</v>
      </c>
      <c r="B4085" s="563" t="s">
        <v>484</v>
      </c>
      <c r="C4085" s="563" t="s">
        <v>12287</v>
      </c>
      <c r="D4085" s="563" t="s">
        <v>12303</v>
      </c>
      <c r="E4085" s="563" t="s">
        <v>12299</v>
      </c>
      <c r="F4085" s="563" t="s">
        <v>12300</v>
      </c>
      <c r="G4085" s="563" t="s">
        <v>12301</v>
      </c>
      <c r="H4085" s="563" t="s">
        <v>12302</v>
      </c>
      <c r="I4085" s="563" t="s">
        <v>26690</v>
      </c>
      <c r="J4085" s="563" t="s">
        <v>24001</v>
      </c>
      <c r="K4085" s="563" t="s">
        <v>24001</v>
      </c>
      <c r="L4085" s="563" t="s">
        <v>24001</v>
      </c>
      <c r="M4085" s="563" t="s">
        <v>24001</v>
      </c>
      <c r="N4085" s="563" t="s">
        <v>24001</v>
      </c>
      <c r="O4085" s="564" t="s">
        <v>24001</v>
      </c>
      <c r="P4085" s="564" t="s">
        <v>24001</v>
      </c>
      <c r="Q4085" s="564">
        <v>33148</v>
      </c>
      <c r="R4085" s="564"/>
      <c r="S4085" s="564" t="s">
        <v>32340</v>
      </c>
    </row>
    <row r="4086" spans="1:19" x14ac:dyDescent="0.35">
      <c r="A4086" s="562">
        <v>1275</v>
      </c>
      <c r="B4086" s="563" t="s">
        <v>484</v>
      </c>
      <c r="C4086" s="563" t="s">
        <v>28929</v>
      </c>
      <c r="D4086" s="563" t="s">
        <v>17934</v>
      </c>
      <c r="E4086" s="563" t="s">
        <v>17930</v>
      </c>
      <c r="F4086" s="563" t="s">
        <v>17931</v>
      </c>
      <c r="G4086" s="563" t="s">
        <v>17932</v>
      </c>
      <c r="H4086" s="563" t="s">
        <v>17933</v>
      </c>
      <c r="I4086" s="563" t="s">
        <v>26690</v>
      </c>
      <c r="J4086" s="563" t="s">
        <v>109</v>
      </c>
      <c r="K4086" s="563" t="s">
        <v>24001</v>
      </c>
      <c r="L4086" s="563" t="s">
        <v>24001</v>
      </c>
      <c r="M4086" s="563" t="s">
        <v>24001</v>
      </c>
      <c r="N4086" s="563" t="s">
        <v>24001</v>
      </c>
      <c r="O4086" s="564" t="s">
        <v>24001</v>
      </c>
      <c r="P4086" s="564" t="s">
        <v>24001</v>
      </c>
      <c r="Q4086" s="564">
        <v>33148</v>
      </c>
      <c r="R4086" s="564"/>
      <c r="S4086" s="564" t="s">
        <v>32341</v>
      </c>
    </row>
    <row r="4087" spans="1:19" x14ac:dyDescent="0.35">
      <c r="A4087" s="559">
        <v>1276</v>
      </c>
      <c r="B4087" s="563" t="s">
        <v>484</v>
      </c>
      <c r="C4087" s="563" t="s">
        <v>28929</v>
      </c>
      <c r="D4087" s="563" t="s">
        <v>17937</v>
      </c>
      <c r="E4087" s="563" t="s">
        <v>24001</v>
      </c>
      <c r="F4087" s="563" t="s">
        <v>17935</v>
      </c>
      <c r="G4087" s="563" t="s">
        <v>17932</v>
      </c>
      <c r="H4087" s="563" t="s">
        <v>17936</v>
      </c>
      <c r="I4087" s="563" t="s">
        <v>26690</v>
      </c>
      <c r="J4087" s="563" t="s">
        <v>109</v>
      </c>
      <c r="K4087" s="563" t="s">
        <v>24001</v>
      </c>
      <c r="L4087" s="563" t="s">
        <v>24001</v>
      </c>
      <c r="M4087" s="563" t="s">
        <v>24001</v>
      </c>
      <c r="N4087" s="563" t="s">
        <v>24001</v>
      </c>
      <c r="O4087" s="564" t="s">
        <v>24001</v>
      </c>
      <c r="P4087" s="564" t="s">
        <v>24001</v>
      </c>
      <c r="Q4087" s="564">
        <v>33148</v>
      </c>
      <c r="R4087" s="564"/>
      <c r="S4087" s="564" t="s">
        <v>32342</v>
      </c>
    </row>
    <row r="4088" spans="1:19" x14ac:dyDescent="0.35">
      <c r="A4088" s="559">
        <v>1277</v>
      </c>
      <c r="B4088" s="563" t="s">
        <v>484</v>
      </c>
      <c r="C4088" s="563" t="s">
        <v>28929</v>
      </c>
      <c r="D4088" s="563" t="s">
        <v>17941</v>
      </c>
      <c r="E4088" s="563" t="s">
        <v>17938</v>
      </c>
      <c r="F4088" s="563" t="s">
        <v>17939</v>
      </c>
      <c r="G4088" s="563" t="s">
        <v>17932</v>
      </c>
      <c r="H4088" s="563" t="s">
        <v>17940</v>
      </c>
      <c r="I4088" s="563" t="s">
        <v>27525</v>
      </c>
      <c r="J4088" s="563" t="s">
        <v>109</v>
      </c>
      <c r="K4088" s="563" t="s">
        <v>24001</v>
      </c>
      <c r="L4088" s="563" t="s">
        <v>24001</v>
      </c>
      <c r="M4088" s="563" t="s">
        <v>24001</v>
      </c>
      <c r="N4088" s="563" t="s">
        <v>24001</v>
      </c>
      <c r="O4088" s="564" t="s">
        <v>24001</v>
      </c>
      <c r="P4088" s="564" t="s">
        <v>24001</v>
      </c>
      <c r="Q4088" s="564">
        <v>34101</v>
      </c>
      <c r="R4088" s="564"/>
      <c r="S4088" s="564" t="s">
        <v>32343</v>
      </c>
    </row>
    <row r="4089" spans="1:19" x14ac:dyDescent="0.35">
      <c r="A4089" s="562">
        <v>1278</v>
      </c>
      <c r="B4089" s="563" t="s">
        <v>484</v>
      </c>
      <c r="C4089" s="563" t="s">
        <v>28929</v>
      </c>
      <c r="D4089" s="563" t="s">
        <v>17945</v>
      </c>
      <c r="E4089" s="563" t="s">
        <v>17942</v>
      </c>
      <c r="F4089" s="563" t="s">
        <v>17943</v>
      </c>
      <c r="G4089" s="563" t="s">
        <v>17932</v>
      </c>
      <c r="H4089" s="563" t="s">
        <v>17944</v>
      </c>
      <c r="I4089" s="563" t="s">
        <v>26690</v>
      </c>
      <c r="J4089" s="563" t="s">
        <v>109</v>
      </c>
      <c r="K4089" s="563" t="s">
        <v>24001</v>
      </c>
      <c r="L4089" s="563" t="s">
        <v>24001</v>
      </c>
      <c r="M4089" s="563" t="s">
        <v>24001</v>
      </c>
      <c r="N4089" s="563" t="s">
        <v>24001</v>
      </c>
      <c r="O4089" s="564" t="s">
        <v>24001</v>
      </c>
      <c r="P4089" s="564" t="s">
        <v>24001</v>
      </c>
      <c r="Q4089" s="564">
        <v>33148</v>
      </c>
      <c r="R4089" s="564"/>
      <c r="S4089" s="564" t="s">
        <v>32344</v>
      </c>
    </row>
    <row r="4090" spans="1:19" x14ac:dyDescent="0.35">
      <c r="A4090" s="559">
        <v>1279</v>
      </c>
      <c r="B4090" s="563" t="s">
        <v>484</v>
      </c>
      <c r="C4090" s="563" t="s">
        <v>28929</v>
      </c>
      <c r="D4090" s="563" t="s">
        <v>17949</v>
      </c>
      <c r="E4090" s="563" t="s">
        <v>17946</v>
      </c>
      <c r="F4090" s="563" t="s">
        <v>17947</v>
      </c>
      <c r="G4090" s="563" t="s">
        <v>17932</v>
      </c>
      <c r="H4090" s="563" t="s">
        <v>17948</v>
      </c>
      <c r="I4090" s="563" t="s">
        <v>27526</v>
      </c>
      <c r="J4090" s="563" t="s">
        <v>24001</v>
      </c>
      <c r="K4090" s="563" t="s">
        <v>24001</v>
      </c>
      <c r="L4090" s="563" t="s">
        <v>24001</v>
      </c>
      <c r="M4090" s="563" t="s">
        <v>24001</v>
      </c>
      <c r="N4090" s="563" t="s">
        <v>24001</v>
      </c>
      <c r="O4090" s="564" t="s">
        <v>24001</v>
      </c>
      <c r="P4090" s="564" t="s">
        <v>24001</v>
      </c>
      <c r="Q4090" s="564">
        <v>33148</v>
      </c>
      <c r="R4090" s="564">
        <v>33679</v>
      </c>
      <c r="S4090" s="564" t="s">
        <v>32345</v>
      </c>
    </row>
    <row r="4091" spans="1:19" x14ac:dyDescent="0.35">
      <c r="A4091" s="559">
        <v>1280</v>
      </c>
      <c r="B4091" s="563" t="s">
        <v>484</v>
      </c>
      <c r="C4091" s="563" t="s">
        <v>28929</v>
      </c>
      <c r="D4091" s="563" t="s">
        <v>17953</v>
      </c>
      <c r="E4091" s="563" t="s">
        <v>17950</v>
      </c>
      <c r="F4091" s="563" t="s">
        <v>17951</v>
      </c>
      <c r="G4091" s="563" t="s">
        <v>17932</v>
      </c>
      <c r="H4091" s="563" t="s">
        <v>17952</v>
      </c>
      <c r="I4091" s="563" t="s">
        <v>27527</v>
      </c>
      <c r="J4091" s="563" t="s">
        <v>24001</v>
      </c>
      <c r="K4091" s="563" t="s">
        <v>24001</v>
      </c>
      <c r="L4091" s="563" t="s">
        <v>24001</v>
      </c>
      <c r="M4091" s="563" t="s">
        <v>24001</v>
      </c>
      <c r="N4091" s="563" t="s">
        <v>24001</v>
      </c>
      <c r="O4091" s="564" t="s">
        <v>24001</v>
      </c>
      <c r="P4091" s="564" t="s">
        <v>24001</v>
      </c>
      <c r="Q4091" s="564">
        <v>33148</v>
      </c>
      <c r="R4091" s="564">
        <v>34101</v>
      </c>
      <c r="S4091" s="564" t="s">
        <v>32346</v>
      </c>
    </row>
    <row r="4092" spans="1:19" x14ac:dyDescent="0.35">
      <c r="A4092" s="562">
        <v>1281</v>
      </c>
      <c r="B4092" s="563" t="s">
        <v>484</v>
      </c>
      <c r="C4092" s="563" t="s">
        <v>28929</v>
      </c>
      <c r="D4092" s="563" t="s">
        <v>17956</v>
      </c>
      <c r="E4092" s="563" t="s">
        <v>17938</v>
      </c>
      <c r="F4092" s="563" t="s">
        <v>17954</v>
      </c>
      <c r="G4092" s="563" t="s">
        <v>17932</v>
      </c>
      <c r="H4092" s="563" t="s">
        <v>17955</v>
      </c>
      <c r="I4092" s="563" t="s">
        <v>26690</v>
      </c>
      <c r="J4092" s="563" t="s">
        <v>109</v>
      </c>
      <c r="K4092" s="563" t="s">
        <v>24001</v>
      </c>
      <c r="L4092" s="563" t="s">
        <v>24001</v>
      </c>
      <c r="M4092" s="563" t="s">
        <v>24001</v>
      </c>
      <c r="N4092" s="563" t="s">
        <v>24001</v>
      </c>
      <c r="O4092" s="564" t="s">
        <v>24001</v>
      </c>
      <c r="P4092" s="564" t="s">
        <v>24001</v>
      </c>
      <c r="Q4092" s="564">
        <v>34101</v>
      </c>
      <c r="R4092" s="564"/>
      <c r="S4092" s="564" t="s">
        <v>32347</v>
      </c>
    </row>
    <row r="4093" spans="1:19" x14ac:dyDescent="0.35">
      <c r="A4093" s="559">
        <v>1282</v>
      </c>
      <c r="B4093" s="563" t="s">
        <v>484</v>
      </c>
      <c r="C4093" s="563" t="s">
        <v>28929</v>
      </c>
      <c r="D4093" s="563" t="s">
        <v>17959</v>
      </c>
      <c r="E4093" s="563" t="s">
        <v>24001</v>
      </c>
      <c r="F4093" s="563" t="s">
        <v>17957</v>
      </c>
      <c r="G4093" s="563" t="s">
        <v>17932</v>
      </c>
      <c r="H4093" s="563" t="s">
        <v>17958</v>
      </c>
      <c r="I4093" s="563" t="s">
        <v>26690</v>
      </c>
      <c r="J4093" s="563" t="s">
        <v>24001</v>
      </c>
      <c r="K4093" s="563" t="s">
        <v>24001</v>
      </c>
      <c r="L4093" s="563" t="s">
        <v>24001</v>
      </c>
      <c r="M4093" s="563" t="s">
        <v>24001</v>
      </c>
      <c r="N4093" s="563" t="s">
        <v>24001</v>
      </c>
      <c r="O4093" s="564" t="s">
        <v>24001</v>
      </c>
      <c r="P4093" s="564" t="s">
        <v>24001</v>
      </c>
      <c r="Q4093" s="564">
        <v>33148</v>
      </c>
      <c r="R4093" s="564"/>
      <c r="S4093" s="564" t="s">
        <v>32348</v>
      </c>
    </row>
    <row r="4094" spans="1:19" x14ac:dyDescent="0.35">
      <c r="A4094" s="559">
        <v>1283</v>
      </c>
      <c r="B4094" s="563" t="s">
        <v>484</v>
      </c>
      <c r="C4094" s="563" t="s">
        <v>28929</v>
      </c>
      <c r="D4094" s="563" t="s">
        <v>17962</v>
      </c>
      <c r="E4094" s="563" t="s">
        <v>24001</v>
      </c>
      <c r="F4094" s="563" t="s">
        <v>17960</v>
      </c>
      <c r="G4094" s="563" t="s">
        <v>17932</v>
      </c>
      <c r="H4094" s="563" t="s">
        <v>17961</v>
      </c>
      <c r="I4094" s="563" t="s">
        <v>27528</v>
      </c>
      <c r="J4094" s="563" t="s">
        <v>109</v>
      </c>
      <c r="K4094" s="563" t="s">
        <v>24001</v>
      </c>
      <c r="L4094" s="563" t="s">
        <v>24001</v>
      </c>
      <c r="M4094" s="563" t="s">
        <v>24001</v>
      </c>
      <c r="N4094" s="563" t="s">
        <v>24001</v>
      </c>
      <c r="O4094" s="564" t="s">
        <v>24001</v>
      </c>
      <c r="P4094" s="564" t="s">
        <v>24001</v>
      </c>
      <c r="Q4094" s="564">
        <v>33148</v>
      </c>
      <c r="R4094" s="564">
        <v>38413</v>
      </c>
      <c r="S4094" s="564" t="s">
        <v>32349</v>
      </c>
    </row>
    <row r="4095" spans="1:19" x14ac:dyDescent="0.35">
      <c r="A4095" s="562">
        <v>1284</v>
      </c>
      <c r="B4095" s="563" t="s">
        <v>484</v>
      </c>
      <c r="C4095" s="563" t="s">
        <v>28929</v>
      </c>
      <c r="D4095" s="563" t="s">
        <v>17966</v>
      </c>
      <c r="E4095" s="563" t="s">
        <v>17963</v>
      </c>
      <c r="F4095" s="563" t="s">
        <v>17964</v>
      </c>
      <c r="G4095" s="563" t="s">
        <v>17932</v>
      </c>
      <c r="H4095" s="563" t="s">
        <v>17965</v>
      </c>
      <c r="I4095" s="563" t="s">
        <v>26690</v>
      </c>
      <c r="J4095" s="563" t="s">
        <v>109</v>
      </c>
      <c r="K4095" s="563" t="s">
        <v>24001</v>
      </c>
      <c r="L4095" s="563" t="s">
        <v>24001</v>
      </c>
      <c r="M4095" s="563" t="s">
        <v>24001</v>
      </c>
      <c r="N4095" s="563" t="s">
        <v>24001</v>
      </c>
      <c r="O4095" s="564" t="s">
        <v>24001</v>
      </c>
      <c r="P4095" s="564" t="s">
        <v>24001</v>
      </c>
      <c r="Q4095" s="564">
        <v>33148</v>
      </c>
      <c r="R4095" s="564">
        <v>41116.3885532407</v>
      </c>
      <c r="S4095" s="564" t="s">
        <v>32350</v>
      </c>
    </row>
    <row r="4096" spans="1:19" x14ac:dyDescent="0.35">
      <c r="A4096" s="559">
        <v>1285</v>
      </c>
      <c r="B4096" s="563" t="s">
        <v>484</v>
      </c>
      <c r="C4096" s="563" t="s">
        <v>28929</v>
      </c>
      <c r="D4096" s="563" t="s">
        <v>17970</v>
      </c>
      <c r="E4096" s="563" t="s">
        <v>17967</v>
      </c>
      <c r="F4096" s="563" t="s">
        <v>17968</v>
      </c>
      <c r="G4096" s="563" t="s">
        <v>17932</v>
      </c>
      <c r="H4096" s="563" t="s">
        <v>17969</v>
      </c>
      <c r="I4096" s="563" t="s">
        <v>26690</v>
      </c>
      <c r="J4096" s="563" t="s">
        <v>109</v>
      </c>
      <c r="K4096" s="563" t="s">
        <v>24001</v>
      </c>
      <c r="L4096" s="563" t="s">
        <v>24001</v>
      </c>
      <c r="M4096" s="563" t="s">
        <v>24001</v>
      </c>
      <c r="N4096" s="563" t="s">
        <v>24001</v>
      </c>
      <c r="O4096" s="564" t="s">
        <v>24001</v>
      </c>
      <c r="P4096" s="564" t="s">
        <v>24001</v>
      </c>
      <c r="Q4096" s="564">
        <v>33148</v>
      </c>
      <c r="R4096" s="564"/>
      <c r="S4096" s="564" t="s">
        <v>32351</v>
      </c>
    </row>
    <row r="4097" spans="1:19" x14ac:dyDescent="0.35">
      <c r="A4097" s="559">
        <v>1286</v>
      </c>
      <c r="B4097" s="563" t="s">
        <v>484</v>
      </c>
      <c r="C4097" s="563" t="s">
        <v>28929</v>
      </c>
      <c r="D4097" s="563" t="s">
        <v>24205</v>
      </c>
      <c r="E4097" s="563" t="s">
        <v>24206</v>
      </c>
      <c r="F4097" s="563" t="s">
        <v>24207</v>
      </c>
      <c r="G4097" s="563" t="s">
        <v>17932</v>
      </c>
      <c r="H4097" s="563" t="s">
        <v>7143</v>
      </c>
      <c r="I4097" s="563" t="s">
        <v>26690</v>
      </c>
      <c r="J4097" s="563" t="s">
        <v>24001</v>
      </c>
      <c r="K4097" s="563" t="s">
        <v>24001</v>
      </c>
      <c r="L4097" s="563" t="s">
        <v>24001</v>
      </c>
      <c r="M4097" s="563" t="s">
        <v>24001</v>
      </c>
      <c r="N4097" s="563" t="s">
        <v>24001</v>
      </c>
      <c r="O4097" s="564" t="s">
        <v>24001</v>
      </c>
      <c r="P4097" s="564" t="s">
        <v>24001</v>
      </c>
      <c r="Q4097" s="564">
        <v>42240</v>
      </c>
      <c r="R4097" s="564"/>
      <c r="S4097" s="564" t="s">
        <v>32352</v>
      </c>
    </row>
    <row r="4098" spans="1:19" x14ac:dyDescent="0.35">
      <c r="A4098" s="562">
        <v>1287</v>
      </c>
      <c r="B4098" s="563" t="s">
        <v>484</v>
      </c>
      <c r="C4098" s="563" t="s">
        <v>28929</v>
      </c>
      <c r="D4098" s="563" t="s">
        <v>17973</v>
      </c>
      <c r="E4098" s="563" t="s">
        <v>17971</v>
      </c>
      <c r="F4098" s="563" t="s">
        <v>17972</v>
      </c>
      <c r="G4098" s="563" t="s">
        <v>17932</v>
      </c>
      <c r="H4098" s="563" t="s">
        <v>55</v>
      </c>
      <c r="I4098" s="563" t="s">
        <v>26690</v>
      </c>
      <c r="J4098" s="563" t="s">
        <v>24001</v>
      </c>
      <c r="K4098" s="563" t="s">
        <v>24001</v>
      </c>
      <c r="L4098" s="563" t="s">
        <v>24001</v>
      </c>
      <c r="M4098" s="563" t="s">
        <v>24001</v>
      </c>
      <c r="N4098" s="563" t="s">
        <v>24001</v>
      </c>
      <c r="O4098" s="564" t="s">
        <v>24001</v>
      </c>
      <c r="P4098" s="564" t="s">
        <v>24001</v>
      </c>
      <c r="Q4098" s="564">
        <v>33148</v>
      </c>
      <c r="R4098" s="564"/>
      <c r="S4098" s="564" t="s">
        <v>17973</v>
      </c>
    </row>
    <row r="4099" spans="1:19" x14ac:dyDescent="0.35">
      <c r="A4099" s="559">
        <v>1483</v>
      </c>
      <c r="B4099" s="563" t="s">
        <v>484</v>
      </c>
      <c r="C4099" s="563" t="s">
        <v>3680</v>
      </c>
      <c r="D4099" s="563" t="s">
        <v>3739</v>
      </c>
      <c r="E4099" s="563" t="s">
        <v>3735</v>
      </c>
      <c r="F4099" s="563" t="s">
        <v>3736</v>
      </c>
      <c r="G4099" s="563" t="s">
        <v>3737</v>
      </c>
      <c r="H4099" s="563" t="s">
        <v>3738</v>
      </c>
      <c r="I4099" s="563" t="s">
        <v>26690</v>
      </c>
      <c r="J4099" s="563" t="s">
        <v>109</v>
      </c>
      <c r="K4099" s="563" t="s">
        <v>24001</v>
      </c>
      <c r="L4099" s="563" t="s">
        <v>24001</v>
      </c>
      <c r="M4099" s="563" t="s">
        <v>24001</v>
      </c>
      <c r="N4099" s="563" t="s">
        <v>24001</v>
      </c>
      <c r="O4099" s="564" t="s">
        <v>24001</v>
      </c>
      <c r="P4099" s="564" t="s">
        <v>24001</v>
      </c>
      <c r="Q4099" s="564">
        <v>33148</v>
      </c>
      <c r="R4099" s="564"/>
      <c r="S4099" s="564" t="s">
        <v>32353</v>
      </c>
    </row>
    <row r="4100" spans="1:19" x14ac:dyDescent="0.35">
      <c r="A4100" s="559">
        <v>1484</v>
      </c>
      <c r="B4100" s="563" t="s">
        <v>484</v>
      </c>
      <c r="C4100" s="563" t="s">
        <v>3680</v>
      </c>
      <c r="D4100" s="563" t="s">
        <v>3743</v>
      </c>
      <c r="E4100" s="563" t="s">
        <v>3740</v>
      </c>
      <c r="F4100" s="563" t="s">
        <v>3741</v>
      </c>
      <c r="G4100" s="563" t="s">
        <v>3737</v>
      </c>
      <c r="H4100" s="563" t="s">
        <v>3742</v>
      </c>
      <c r="I4100" s="563" t="s">
        <v>26690</v>
      </c>
      <c r="J4100" s="563" t="s">
        <v>109</v>
      </c>
      <c r="K4100" s="563" t="s">
        <v>24001</v>
      </c>
      <c r="L4100" s="563" t="s">
        <v>24001</v>
      </c>
      <c r="M4100" s="563" t="s">
        <v>24001</v>
      </c>
      <c r="N4100" s="563" t="s">
        <v>24001</v>
      </c>
      <c r="O4100" s="564" t="s">
        <v>24001</v>
      </c>
      <c r="P4100" s="564" t="s">
        <v>24001</v>
      </c>
      <c r="Q4100" s="564">
        <v>33148</v>
      </c>
      <c r="R4100" s="564"/>
      <c r="S4100" s="564" t="s">
        <v>32354</v>
      </c>
    </row>
    <row r="4101" spans="1:19" x14ac:dyDescent="0.35">
      <c r="A4101" s="562">
        <v>1485</v>
      </c>
      <c r="B4101" s="563" t="s">
        <v>484</v>
      </c>
      <c r="C4101" s="563" t="s">
        <v>3680</v>
      </c>
      <c r="D4101" s="563" t="s">
        <v>3747</v>
      </c>
      <c r="E4101" s="563" t="s">
        <v>3744</v>
      </c>
      <c r="F4101" s="563" t="s">
        <v>3745</v>
      </c>
      <c r="G4101" s="563" t="s">
        <v>3737</v>
      </c>
      <c r="H4101" s="563" t="s">
        <v>3746</v>
      </c>
      <c r="I4101" s="563" t="s">
        <v>26690</v>
      </c>
      <c r="J4101" s="563" t="s">
        <v>109</v>
      </c>
      <c r="K4101" s="563" t="s">
        <v>24001</v>
      </c>
      <c r="L4101" s="563" t="s">
        <v>24001</v>
      </c>
      <c r="M4101" s="563" t="s">
        <v>24001</v>
      </c>
      <c r="N4101" s="563" t="s">
        <v>24001</v>
      </c>
      <c r="O4101" s="564" t="s">
        <v>24001</v>
      </c>
      <c r="P4101" s="564" t="s">
        <v>24001</v>
      </c>
      <c r="Q4101" s="564">
        <v>33148</v>
      </c>
      <c r="R4101" s="564"/>
      <c r="S4101" s="564" t="s">
        <v>32355</v>
      </c>
    </row>
    <row r="4102" spans="1:19" x14ac:dyDescent="0.35">
      <c r="A4102" s="559">
        <v>1486</v>
      </c>
      <c r="B4102" s="563" t="s">
        <v>484</v>
      </c>
      <c r="C4102" s="563" t="s">
        <v>3680</v>
      </c>
      <c r="D4102" s="563" t="s">
        <v>3751</v>
      </c>
      <c r="E4102" s="563" t="s">
        <v>3748</v>
      </c>
      <c r="F4102" s="563" t="s">
        <v>3749</v>
      </c>
      <c r="G4102" s="563" t="s">
        <v>3737</v>
      </c>
      <c r="H4102" s="563" t="s">
        <v>3750</v>
      </c>
      <c r="I4102" s="563" t="s">
        <v>26690</v>
      </c>
      <c r="J4102" s="563" t="s">
        <v>109</v>
      </c>
      <c r="K4102" s="563" t="s">
        <v>24001</v>
      </c>
      <c r="L4102" s="563" t="s">
        <v>24001</v>
      </c>
      <c r="M4102" s="563" t="s">
        <v>24001</v>
      </c>
      <c r="N4102" s="563" t="s">
        <v>24001</v>
      </c>
      <c r="O4102" s="564" t="s">
        <v>24001</v>
      </c>
      <c r="P4102" s="564" t="s">
        <v>24001</v>
      </c>
      <c r="Q4102" s="564">
        <v>33148</v>
      </c>
      <c r="R4102" s="564"/>
      <c r="S4102" s="564" t="s">
        <v>32356</v>
      </c>
    </row>
    <row r="4103" spans="1:19" x14ac:dyDescent="0.35">
      <c r="A4103" s="559">
        <v>1487</v>
      </c>
      <c r="B4103" s="563" t="s">
        <v>484</v>
      </c>
      <c r="C4103" s="563" t="s">
        <v>3680</v>
      </c>
      <c r="D4103" s="563" t="s">
        <v>3755</v>
      </c>
      <c r="E4103" s="563" t="s">
        <v>3752</v>
      </c>
      <c r="F4103" s="563" t="s">
        <v>3753</v>
      </c>
      <c r="G4103" s="563" t="s">
        <v>3737</v>
      </c>
      <c r="H4103" s="563" t="s">
        <v>3754</v>
      </c>
      <c r="I4103" s="563" t="s">
        <v>26690</v>
      </c>
      <c r="J4103" s="563" t="s">
        <v>109</v>
      </c>
      <c r="K4103" s="563" t="s">
        <v>24001</v>
      </c>
      <c r="L4103" s="563" t="s">
        <v>24001</v>
      </c>
      <c r="M4103" s="563" t="s">
        <v>24001</v>
      </c>
      <c r="N4103" s="563" t="s">
        <v>24001</v>
      </c>
      <c r="O4103" s="564" t="s">
        <v>24001</v>
      </c>
      <c r="P4103" s="564" t="s">
        <v>24001</v>
      </c>
      <c r="Q4103" s="564">
        <v>33148</v>
      </c>
      <c r="R4103" s="564"/>
      <c r="S4103" s="564" t="s">
        <v>32357</v>
      </c>
    </row>
    <row r="4104" spans="1:19" x14ac:dyDescent="0.35">
      <c r="A4104" s="562">
        <v>1488</v>
      </c>
      <c r="B4104" s="563" t="s">
        <v>484</v>
      </c>
      <c r="C4104" s="563" t="s">
        <v>3680</v>
      </c>
      <c r="D4104" s="563" t="s">
        <v>3759</v>
      </c>
      <c r="E4104" s="563" t="s">
        <v>3756</v>
      </c>
      <c r="F4104" s="563" t="s">
        <v>3757</v>
      </c>
      <c r="G4104" s="563" t="s">
        <v>3737</v>
      </c>
      <c r="H4104" s="563" t="s">
        <v>3758</v>
      </c>
      <c r="I4104" s="563" t="s">
        <v>26690</v>
      </c>
      <c r="J4104" s="563" t="s">
        <v>109</v>
      </c>
      <c r="K4104" s="563" t="s">
        <v>24001</v>
      </c>
      <c r="L4104" s="563" t="s">
        <v>24001</v>
      </c>
      <c r="M4104" s="563" t="s">
        <v>24001</v>
      </c>
      <c r="N4104" s="563" t="s">
        <v>24001</v>
      </c>
      <c r="O4104" s="564" t="s">
        <v>24001</v>
      </c>
      <c r="P4104" s="564" t="s">
        <v>24001</v>
      </c>
      <c r="Q4104" s="564">
        <v>38511</v>
      </c>
      <c r="R4104" s="564"/>
      <c r="S4104" s="564" t="s">
        <v>32358</v>
      </c>
    </row>
    <row r="4105" spans="1:19" x14ac:dyDescent="0.35">
      <c r="A4105" s="559">
        <v>1489</v>
      </c>
      <c r="B4105" s="563" t="s">
        <v>484</v>
      </c>
      <c r="C4105" s="563" t="s">
        <v>3680</v>
      </c>
      <c r="D4105" s="563" t="s">
        <v>3762</v>
      </c>
      <c r="E4105" s="563" t="s">
        <v>3760</v>
      </c>
      <c r="F4105" s="563" t="s">
        <v>3761</v>
      </c>
      <c r="G4105" s="563" t="s">
        <v>3737</v>
      </c>
      <c r="H4105" s="563" t="s">
        <v>55</v>
      </c>
      <c r="I4105" s="563" t="s">
        <v>26690</v>
      </c>
      <c r="J4105" s="563" t="s">
        <v>109</v>
      </c>
      <c r="K4105" s="563" t="s">
        <v>24001</v>
      </c>
      <c r="L4105" s="563" t="s">
        <v>24001</v>
      </c>
      <c r="M4105" s="563" t="s">
        <v>24001</v>
      </c>
      <c r="N4105" s="563" t="s">
        <v>24001</v>
      </c>
      <c r="O4105" s="564" t="s">
        <v>24001</v>
      </c>
      <c r="P4105" s="564" t="s">
        <v>24001</v>
      </c>
      <c r="Q4105" s="564">
        <v>33148</v>
      </c>
      <c r="R4105" s="564"/>
      <c r="S4105" s="564" t="s">
        <v>3762</v>
      </c>
    </row>
    <row r="4106" spans="1:19" x14ac:dyDescent="0.35">
      <c r="A4106" s="559">
        <v>6096</v>
      </c>
      <c r="B4106" s="563" t="s">
        <v>484</v>
      </c>
      <c r="C4106" s="563" t="s">
        <v>3680</v>
      </c>
      <c r="D4106" s="563" t="s">
        <v>3766</v>
      </c>
      <c r="E4106" s="563" t="s">
        <v>3763</v>
      </c>
      <c r="F4106" s="563" t="s">
        <v>3764</v>
      </c>
      <c r="G4106" s="563" t="s">
        <v>3765</v>
      </c>
      <c r="H4106" s="563" t="s">
        <v>55</v>
      </c>
      <c r="I4106" s="563" t="s">
        <v>26690</v>
      </c>
      <c r="J4106" s="563" t="s">
        <v>109</v>
      </c>
      <c r="K4106" s="563" t="s">
        <v>24001</v>
      </c>
      <c r="L4106" s="563" t="s">
        <v>24001</v>
      </c>
      <c r="M4106" s="563" t="s">
        <v>24001</v>
      </c>
      <c r="N4106" s="563" t="s">
        <v>24001</v>
      </c>
      <c r="O4106" s="564" t="s">
        <v>24001</v>
      </c>
      <c r="P4106" s="564" t="s">
        <v>24001</v>
      </c>
      <c r="Q4106" s="564">
        <v>33148</v>
      </c>
      <c r="R4106" s="564"/>
      <c r="S4106" s="564" t="s">
        <v>3766</v>
      </c>
    </row>
    <row r="4107" spans="1:19" x14ac:dyDescent="0.35">
      <c r="A4107" s="562">
        <v>286</v>
      </c>
      <c r="B4107" s="563" t="s">
        <v>484</v>
      </c>
      <c r="C4107" s="563" t="s">
        <v>19195</v>
      </c>
      <c r="D4107" s="563" t="s">
        <v>19729</v>
      </c>
      <c r="E4107" s="563" t="s">
        <v>19726</v>
      </c>
      <c r="F4107" s="563" t="s">
        <v>19727</v>
      </c>
      <c r="G4107" s="563" t="s">
        <v>19728</v>
      </c>
      <c r="H4107" s="563" t="s">
        <v>6477</v>
      </c>
      <c r="I4107" s="563" t="s">
        <v>26690</v>
      </c>
      <c r="J4107" s="563" t="s">
        <v>24001</v>
      </c>
      <c r="K4107" s="563" t="s">
        <v>50</v>
      </c>
      <c r="L4107" s="563" t="s">
        <v>27691</v>
      </c>
      <c r="M4107" s="563" t="s">
        <v>24001</v>
      </c>
      <c r="N4107" s="563" t="s">
        <v>24001</v>
      </c>
      <c r="O4107" s="564" t="s">
        <v>24001</v>
      </c>
      <c r="P4107" s="564" t="s">
        <v>24001</v>
      </c>
      <c r="Q4107" s="564">
        <v>33148</v>
      </c>
      <c r="R4107" s="564">
        <v>38510</v>
      </c>
      <c r="S4107" s="564" t="s">
        <v>32359</v>
      </c>
    </row>
    <row r="4108" spans="1:19" x14ac:dyDescent="0.35">
      <c r="A4108" s="559">
        <v>287</v>
      </c>
      <c r="B4108" s="563" t="s">
        <v>484</v>
      </c>
      <c r="C4108" s="563" t="s">
        <v>19195</v>
      </c>
      <c r="D4108" s="563" t="s">
        <v>19732</v>
      </c>
      <c r="E4108" s="563" t="s">
        <v>19730</v>
      </c>
      <c r="F4108" s="563" t="s">
        <v>19731</v>
      </c>
      <c r="G4108" s="563" t="s">
        <v>19728</v>
      </c>
      <c r="H4108" s="563" t="s">
        <v>4915</v>
      </c>
      <c r="I4108" s="563" t="s">
        <v>26690</v>
      </c>
      <c r="J4108" s="563" t="s">
        <v>24001</v>
      </c>
      <c r="K4108" s="563" t="s">
        <v>154</v>
      </c>
      <c r="L4108" s="563" t="s">
        <v>27591</v>
      </c>
      <c r="M4108" s="563" t="s">
        <v>24001</v>
      </c>
      <c r="N4108" s="563" t="s">
        <v>24001</v>
      </c>
      <c r="O4108" s="564" t="s">
        <v>24001</v>
      </c>
      <c r="P4108" s="564" t="s">
        <v>24001</v>
      </c>
      <c r="Q4108" s="564">
        <v>33148</v>
      </c>
      <c r="R4108" s="564">
        <v>34103</v>
      </c>
      <c r="S4108" s="564" t="s">
        <v>32360</v>
      </c>
    </row>
    <row r="4109" spans="1:19" x14ac:dyDescent="0.35">
      <c r="A4109" s="559">
        <v>288</v>
      </c>
      <c r="B4109" s="563" t="s">
        <v>484</v>
      </c>
      <c r="C4109" s="563" t="s">
        <v>19195</v>
      </c>
      <c r="D4109" s="563" t="s">
        <v>19735</v>
      </c>
      <c r="E4109" s="563" t="s">
        <v>19733</v>
      </c>
      <c r="F4109" s="563" t="s">
        <v>19734</v>
      </c>
      <c r="G4109" s="563" t="s">
        <v>19728</v>
      </c>
      <c r="H4109" s="563" t="s">
        <v>55</v>
      </c>
      <c r="I4109" s="563" t="s">
        <v>26690</v>
      </c>
      <c r="J4109" s="563" t="s">
        <v>24001</v>
      </c>
      <c r="K4109" s="563" t="s">
        <v>24001</v>
      </c>
      <c r="L4109" s="563" t="s">
        <v>24001</v>
      </c>
      <c r="M4109" s="563" t="s">
        <v>24001</v>
      </c>
      <c r="N4109" s="563" t="s">
        <v>24001</v>
      </c>
      <c r="O4109" s="564" t="s">
        <v>24001</v>
      </c>
      <c r="P4109" s="564" t="s">
        <v>24001</v>
      </c>
      <c r="Q4109" s="564">
        <v>33148</v>
      </c>
      <c r="R4109" s="564"/>
      <c r="S4109" s="564" t="s">
        <v>19735</v>
      </c>
    </row>
    <row r="4110" spans="1:19" x14ac:dyDescent="0.35">
      <c r="A4110" s="562">
        <v>6015</v>
      </c>
      <c r="B4110" s="563" t="s">
        <v>43</v>
      </c>
      <c r="C4110" s="563" t="s">
        <v>266</v>
      </c>
      <c r="D4110" s="563" t="s">
        <v>261</v>
      </c>
      <c r="E4110" s="563" t="s">
        <v>257</v>
      </c>
      <c r="F4110" s="563" t="s">
        <v>258</v>
      </c>
      <c r="G4110" s="563" t="s">
        <v>259</v>
      </c>
      <c r="H4110" s="563" t="s">
        <v>260</v>
      </c>
      <c r="I4110" s="563" t="s">
        <v>26690</v>
      </c>
      <c r="J4110" s="563" t="s">
        <v>24001</v>
      </c>
      <c r="K4110" s="563" t="s">
        <v>24001</v>
      </c>
      <c r="L4110" s="563" t="s">
        <v>24001</v>
      </c>
      <c r="M4110" s="563" t="s">
        <v>24001</v>
      </c>
      <c r="N4110" s="563" t="s">
        <v>24001</v>
      </c>
      <c r="O4110" s="564" t="s">
        <v>24001</v>
      </c>
      <c r="P4110" s="564" t="s">
        <v>24001</v>
      </c>
      <c r="Q4110" s="564">
        <v>33148</v>
      </c>
      <c r="R4110" s="564"/>
      <c r="S4110" s="564" t="s">
        <v>32361</v>
      </c>
    </row>
    <row r="4111" spans="1:19" x14ac:dyDescent="0.35">
      <c r="A4111" s="559">
        <v>1288</v>
      </c>
      <c r="B4111" s="563" t="s">
        <v>484</v>
      </c>
      <c r="C4111" s="563" t="s">
        <v>28929</v>
      </c>
      <c r="D4111" s="563" t="s">
        <v>17977</v>
      </c>
      <c r="E4111" s="563" t="s">
        <v>17974</v>
      </c>
      <c r="F4111" s="563" t="s">
        <v>17975</v>
      </c>
      <c r="G4111" s="563" t="s">
        <v>17976</v>
      </c>
      <c r="H4111" s="563" t="s">
        <v>380</v>
      </c>
      <c r="I4111" s="563" t="s">
        <v>27529</v>
      </c>
      <c r="J4111" s="563" t="s">
        <v>24001</v>
      </c>
      <c r="K4111" s="563" t="s">
        <v>24001</v>
      </c>
      <c r="L4111" s="563" t="s">
        <v>24001</v>
      </c>
      <c r="M4111" s="563" t="s">
        <v>24001</v>
      </c>
      <c r="N4111" s="563" t="s">
        <v>24001</v>
      </c>
      <c r="O4111" s="564" t="s">
        <v>24001</v>
      </c>
      <c r="P4111" s="564" t="s">
        <v>24001</v>
      </c>
      <c r="Q4111" s="564">
        <v>33148</v>
      </c>
      <c r="R4111" s="564"/>
      <c r="S4111" s="564" t="s">
        <v>32362</v>
      </c>
    </row>
    <row r="4112" spans="1:19" x14ac:dyDescent="0.35">
      <c r="A4112" s="559">
        <v>1289</v>
      </c>
      <c r="B4112" s="563" t="s">
        <v>484</v>
      </c>
      <c r="C4112" s="563" t="s">
        <v>28929</v>
      </c>
      <c r="D4112" s="563" t="s">
        <v>17981</v>
      </c>
      <c r="E4112" s="563" t="s">
        <v>17978</v>
      </c>
      <c r="F4112" s="563" t="s">
        <v>17979</v>
      </c>
      <c r="G4112" s="563" t="s">
        <v>17976</v>
      </c>
      <c r="H4112" s="563" t="s">
        <v>17980</v>
      </c>
      <c r="I4112" s="563" t="s">
        <v>26690</v>
      </c>
      <c r="J4112" s="563" t="s">
        <v>24001</v>
      </c>
      <c r="K4112" s="563" t="s">
        <v>24001</v>
      </c>
      <c r="L4112" s="563" t="s">
        <v>24001</v>
      </c>
      <c r="M4112" s="563" t="s">
        <v>24001</v>
      </c>
      <c r="N4112" s="563" t="s">
        <v>24001</v>
      </c>
      <c r="O4112" s="564" t="s">
        <v>24001</v>
      </c>
      <c r="P4112" s="564" t="s">
        <v>24001</v>
      </c>
      <c r="Q4112" s="564">
        <v>33148</v>
      </c>
      <c r="R4112" s="564"/>
      <c r="S4112" s="564" t="s">
        <v>32363</v>
      </c>
    </row>
    <row r="4113" spans="1:19" x14ac:dyDescent="0.35">
      <c r="A4113" s="562">
        <v>1290</v>
      </c>
      <c r="B4113" s="563" t="s">
        <v>484</v>
      </c>
      <c r="C4113" s="563" t="s">
        <v>28929</v>
      </c>
      <c r="D4113" s="563" t="s">
        <v>17983</v>
      </c>
      <c r="E4113" s="563" t="s">
        <v>24001</v>
      </c>
      <c r="F4113" s="563" t="s">
        <v>17982</v>
      </c>
      <c r="G4113" s="563" t="s">
        <v>17976</v>
      </c>
      <c r="H4113" s="563" t="s">
        <v>55</v>
      </c>
      <c r="I4113" s="563" t="s">
        <v>26690</v>
      </c>
      <c r="J4113" s="563" t="s">
        <v>24001</v>
      </c>
      <c r="K4113" s="563" t="s">
        <v>24001</v>
      </c>
      <c r="L4113" s="563" t="s">
        <v>24001</v>
      </c>
      <c r="M4113" s="563" t="s">
        <v>24001</v>
      </c>
      <c r="N4113" s="563" t="s">
        <v>24001</v>
      </c>
      <c r="O4113" s="564" t="s">
        <v>24001</v>
      </c>
      <c r="P4113" s="564" t="s">
        <v>24001</v>
      </c>
      <c r="Q4113" s="564">
        <v>33148</v>
      </c>
      <c r="R4113" s="564"/>
      <c r="S4113" s="564" t="s">
        <v>17983</v>
      </c>
    </row>
    <row r="4114" spans="1:19" x14ac:dyDescent="0.35">
      <c r="A4114" s="559">
        <v>1291</v>
      </c>
      <c r="B4114" s="563" t="s">
        <v>484</v>
      </c>
      <c r="C4114" s="563" t="s">
        <v>28929</v>
      </c>
      <c r="D4114" s="563" t="s">
        <v>17987</v>
      </c>
      <c r="E4114" s="563" t="s">
        <v>17984</v>
      </c>
      <c r="F4114" s="563" t="s">
        <v>17985</v>
      </c>
      <c r="G4114" s="563" t="s">
        <v>17986</v>
      </c>
      <c r="H4114" s="563" t="s">
        <v>95</v>
      </c>
      <c r="I4114" s="563" t="s">
        <v>26690</v>
      </c>
      <c r="J4114" s="563" t="s">
        <v>24001</v>
      </c>
      <c r="K4114" s="563" t="s">
        <v>24001</v>
      </c>
      <c r="L4114" s="563" t="s">
        <v>24001</v>
      </c>
      <c r="M4114" s="563" t="s">
        <v>24001</v>
      </c>
      <c r="N4114" s="563" t="s">
        <v>24001</v>
      </c>
      <c r="O4114" s="564" t="s">
        <v>24001</v>
      </c>
      <c r="P4114" s="564" t="s">
        <v>24001</v>
      </c>
      <c r="Q4114" s="564">
        <v>33148</v>
      </c>
      <c r="R4114" s="564"/>
      <c r="S4114" s="564" t="s">
        <v>32364</v>
      </c>
    </row>
    <row r="4115" spans="1:19" x14ac:dyDescent="0.35">
      <c r="A4115" s="559">
        <v>1292</v>
      </c>
      <c r="B4115" s="563" t="s">
        <v>484</v>
      </c>
      <c r="C4115" s="563" t="s">
        <v>28929</v>
      </c>
      <c r="D4115" s="563" t="s">
        <v>17991</v>
      </c>
      <c r="E4115" s="563" t="s">
        <v>17988</v>
      </c>
      <c r="F4115" s="563" t="s">
        <v>17989</v>
      </c>
      <c r="G4115" s="563" t="s">
        <v>17990</v>
      </c>
      <c r="H4115" s="563" t="s">
        <v>14491</v>
      </c>
      <c r="I4115" s="563" t="s">
        <v>26690</v>
      </c>
      <c r="J4115" s="563" t="s">
        <v>109</v>
      </c>
      <c r="K4115" s="563" t="s">
        <v>24001</v>
      </c>
      <c r="L4115" s="563" t="s">
        <v>24001</v>
      </c>
      <c r="M4115" s="563" t="s">
        <v>24001</v>
      </c>
      <c r="N4115" s="563" t="s">
        <v>24001</v>
      </c>
      <c r="O4115" s="564" t="s">
        <v>24001</v>
      </c>
      <c r="P4115" s="564" t="s">
        <v>24001</v>
      </c>
      <c r="Q4115" s="564">
        <v>33148</v>
      </c>
      <c r="R4115" s="564"/>
      <c r="S4115" s="564" t="s">
        <v>32365</v>
      </c>
    </row>
    <row r="4116" spans="1:19" x14ac:dyDescent="0.35">
      <c r="A4116" s="562">
        <v>1293</v>
      </c>
      <c r="B4116" s="563" t="s">
        <v>484</v>
      </c>
      <c r="C4116" s="563" t="s">
        <v>28929</v>
      </c>
      <c r="D4116" s="563" t="s">
        <v>17994</v>
      </c>
      <c r="E4116" s="563" t="s">
        <v>17992</v>
      </c>
      <c r="F4116" s="563" t="s">
        <v>17993</v>
      </c>
      <c r="G4116" s="563" t="s">
        <v>17990</v>
      </c>
      <c r="H4116" s="563" t="s">
        <v>55</v>
      </c>
      <c r="I4116" s="563" t="s">
        <v>26690</v>
      </c>
      <c r="J4116" s="563" t="s">
        <v>24001</v>
      </c>
      <c r="K4116" s="563" t="s">
        <v>24001</v>
      </c>
      <c r="L4116" s="563" t="s">
        <v>24001</v>
      </c>
      <c r="M4116" s="563" t="s">
        <v>24001</v>
      </c>
      <c r="N4116" s="563" t="s">
        <v>24001</v>
      </c>
      <c r="O4116" s="564" t="s">
        <v>24001</v>
      </c>
      <c r="P4116" s="564" t="s">
        <v>24001</v>
      </c>
      <c r="Q4116" s="564">
        <v>33148</v>
      </c>
      <c r="R4116" s="564"/>
      <c r="S4116" s="564" t="s">
        <v>17994</v>
      </c>
    </row>
    <row r="4117" spans="1:19" x14ac:dyDescent="0.35">
      <c r="A4117" s="559">
        <v>2164</v>
      </c>
      <c r="B4117" s="563" t="s">
        <v>484</v>
      </c>
      <c r="C4117" s="563" t="s">
        <v>28698</v>
      </c>
      <c r="D4117" s="563" t="s">
        <v>6152</v>
      </c>
      <c r="E4117" s="563" t="s">
        <v>6148</v>
      </c>
      <c r="F4117" s="563" t="s">
        <v>6149</v>
      </c>
      <c r="G4117" s="563" t="s">
        <v>6150</v>
      </c>
      <c r="H4117" s="563" t="s">
        <v>6151</v>
      </c>
      <c r="I4117" s="563" t="s">
        <v>26690</v>
      </c>
      <c r="J4117" s="563" t="s">
        <v>24001</v>
      </c>
      <c r="K4117" s="563" t="s">
        <v>24001</v>
      </c>
      <c r="L4117" s="563" t="s">
        <v>24001</v>
      </c>
      <c r="M4117" s="563" t="s">
        <v>24001</v>
      </c>
      <c r="N4117" s="563" t="s">
        <v>24001</v>
      </c>
      <c r="O4117" s="564" t="s">
        <v>24001</v>
      </c>
      <c r="P4117" s="564" t="s">
        <v>24001</v>
      </c>
      <c r="Q4117" s="564">
        <v>33148</v>
      </c>
      <c r="R4117" s="564">
        <v>38384</v>
      </c>
      <c r="S4117" s="564" t="s">
        <v>32366</v>
      </c>
    </row>
    <row r="4118" spans="1:19" x14ac:dyDescent="0.35">
      <c r="A4118" s="559">
        <v>6145</v>
      </c>
      <c r="B4118" s="563" t="s">
        <v>484</v>
      </c>
      <c r="C4118" s="563" t="s">
        <v>11966</v>
      </c>
      <c r="D4118" s="563" t="s">
        <v>12157</v>
      </c>
      <c r="E4118" s="563" t="s">
        <v>11974</v>
      </c>
      <c r="F4118" s="563" t="s">
        <v>12156</v>
      </c>
      <c r="G4118" s="563" t="s">
        <v>12155</v>
      </c>
      <c r="H4118" s="563" t="s">
        <v>55</v>
      </c>
      <c r="I4118" s="563" t="s">
        <v>26690</v>
      </c>
      <c r="J4118" s="563" t="s">
        <v>109</v>
      </c>
      <c r="K4118" s="563" t="s">
        <v>24001</v>
      </c>
      <c r="L4118" s="563" t="s">
        <v>24001</v>
      </c>
      <c r="M4118" s="563" t="s">
        <v>24001</v>
      </c>
      <c r="N4118" s="563" t="s">
        <v>24001</v>
      </c>
      <c r="O4118" s="564" t="s">
        <v>24001</v>
      </c>
      <c r="P4118" s="564" t="s">
        <v>24001</v>
      </c>
      <c r="Q4118" s="564">
        <v>33148</v>
      </c>
      <c r="R4118" s="564"/>
      <c r="S4118" s="564" t="s">
        <v>12157</v>
      </c>
    </row>
    <row r="4119" spans="1:19" x14ac:dyDescent="0.35">
      <c r="A4119" s="562">
        <v>2548</v>
      </c>
      <c r="B4119" s="563" t="s">
        <v>484</v>
      </c>
      <c r="C4119" s="563" t="s">
        <v>685</v>
      </c>
      <c r="D4119" s="563" t="s">
        <v>689</v>
      </c>
      <c r="E4119" s="563" t="s">
        <v>686</v>
      </c>
      <c r="F4119" s="563" t="s">
        <v>687</v>
      </c>
      <c r="G4119" s="563" t="s">
        <v>688</v>
      </c>
      <c r="H4119" s="563" t="s">
        <v>300</v>
      </c>
      <c r="I4119" s="563" t="s">
        <v>26690</v>
      </c>
      <c r="J4119" s="563" t="s">
        <v>24001</v>
      </c>
      <c r="K4119" s="563" t="s">
        <v>24001</v>
      </c>
      <c r="L4119" s="563" t="s">
        <v>24001</v>
      </c>
      <c r="M4119" s="563" t="s">
        <v>24001</v>
      </c>
      <c r="N4119" s="563" t="s">
        <v>24001</v>
      </c>
      <c r="O4119" s="564" t="s">
        <v>24001</v>
      </c>
      <c r="P4119" s="564" t="s">
        <v>24001</v>
      </c>
      <c r="Q4119" s="564">
        <v>38384</v>
      </c>
      <c r="R4119" s="564"/>
      <c r="S4119" s="564" t="s">
        <v>32367</v>
      </c>
    </row>
    <row r="4120" spans="1:19" x14ac:dyDescent="0.35">
      <c r="A4120" s="559">
        <v>2549</v>
      </c>
      <c r="B4120" s="563" t="s">
        <v>484</v>
      </c>
      <c r="C4120" s="563" t="s">
        <v>685</v>
      </c>
      <c r="D4120" s="563" t="s">
        <v>693</v>
      </c>
      <c r="E4120" s="563" t="s">
        <v>690</v>
      </c>
      <c r="F4120" s="563" t="s">
        <v>691</v>
      </c>
      <c r="G4120" s="563" t="s">
        <v>688</v>
      </c>
      <c r="H4120" s="563" t="s">
        <v>692</v>
      </c>
      <c r="I4120" s="563" t="s">
        <v>26690</v>
      </c>
      <c r="J4120" s="563" t="s">
        <v>24001</v>
      </c>
      <c r="K4120" s="563" t="s">
        <v>24001</v>
      </c>
      <c r="L4120" s="563" t="s">
        <v>24001</v>
      </c>
      <c r="M4120" s="563" t="s">
        <v>24001</v>
      </c>
      <c r="N4120" s="563" t="s">
        <v>24001</v>
      </c>
      <c r="O4120" s="564" t="s">
        <v>24001</v>
      </c>
      <c r="P4120" s="564" t="s">
        <v>24001</v>
      </c>
      <c r="Q4120" s="564">
        <v>33148</v>
      </c>
      <c r="R4120" s="564"/>
      <c r="S4120" s="564" t="s">
        <v>32368</v>
      </c>
    </row>
    <row r="4121" spans="1:19" x14ac:dyDescent="0.35">
      <c r="A4121" s="559">
        <v>2550</v>
      </c>
      <c r="B4121" s="563" t="s">
        <v>484</v>
      </c>
      <c r="C4121" s="563" t="s">
        <v>685</v>
      </c>
      <c r="D4121" s="563" t="s">
        <v>696</v>
      </c>
      <c r="E4121" s="563" t="s">
        <v>686</v>
      </c>
      <c r="F4121" s="563" t="s">
        <v>694</v>
      </c>
      <c r="G4121" s="563" t="s">
        <v>688</v>
      </c>
      <c r="H4121" s="563" t="s">
        <v>695</v>
      </c>
      <c r="I4121" s="563" t="s">
        <v>26690</v>
      </c>
      <c r="J4121" s="563" t="s">
        <v>24001</v>
      </c>
      <c r="K4121" s="563" t="s">
        <v>24001</v>
      </c>
      <c r="L4121" s="563" t="s">
        <v>24001</v>
      </c>
      <c r="M4121" s="563" t="s">
        <v>24001</v>
      </c>
      <c r="N4121" s="563" t="s">
        <v>24001</v>
      </c>
      <c r="O4121" s="564" t="s">
        <v>24001</v>
      </c>
      <c r="P4121" s="564" t="s">
        <v>24001</v>
      </c>
      <c r="Q4121" s="564">
        <v>33759</v>
      </c>
      <c r="R4121" s="564"/>
      <c r="S4121" s="564" t="s">
        <v>696</v>
      </c>
    </row>
    <row r="4122" spans="1:19" x14ac:dyDescent="0.35">
      <c r="A4122" s="562">
        <v>2551</v>
      </c>
      <c r="B4122" s="563" t="s">
        <v>484</v>
      </c>
      <c r="C4122" s="563" t="s">
        <v>685</v>
      </c>
      <c r="D4122" s="563" t="s">
        <v>699</v>
      </c>
      <c r="E4122" s="563" t="s">
        <v>686</v>
      </c>
      <c r="F4122" s="563" t="s">
        <v>697</v>
      </c>
      <c r="G4122" s="563" t="s">
        <v>688</v>
      </c>
      <c r="H4122" s="563" t="s">
        <v>698</v>
      </c>
      <c r="I4122" s="563" t="s">
        <v>26690</v>
      </c>
      <c r="J4122" s="563" t="s">
        <v>24001</v>
      </c>
      <c r="K4122" s="563" t="s">
        <v>24001</v>
      </c>
      <c r="L4122" s="563" t="s">
        <v>24001</v>
      </c>
      <c r="M4122" s="563" t="s">
        <v>24001</v>
      </c>
      <c r="N4122" s="563" t="s">
        <v>24001</v>
      </c>
      <c r="O4122" s="564" t="s">
        <v>24001</v>
      </c>
      <c r="P4122" s="564" t="s">
        <v>24001</v>
      </c>
      <c r="Q4122" s="564">
        <v>38384</v>
      </c>
      <c r="R4122" s="564"/>
      <c r="S4122" s="564" t="s">
        <v>32369</v>
      </c>
    </row>
    <row r="4123" spans="1:19" x14ac:dyDescent="0.35">
      <c r="A4123" s="559">
        <v>2552</v>
      </c>
      <c r="B4123" s="563" t="s">
        <v>484</v>
      </c>
      <c r="C4123" s="563" t="s">
        <v>685</v>
      </c>
      <c r="D4123" s="563" t="s">
        <v>703</v>
      </c>
      <c r="E4123" s="563" t="s">
        <v>700</v>
      </c>
      <c r="F4123" s="563" t="s">
        <v>701</v>
      </c>
      <c r="G4123" s="563" t="s">
        <v>688</v>
      </c>
      <c r="H4123" s="563" t="s">
        <v>702</v>
      </c>
      <c r="I4123" s="563" t="s">
        <v>26690</v>
      </c>
      <c r="J4123" s="563" t="s">
        <v>109</v>
      </c>
      <c r="K4123" s="563" t="s">
        <v>24001</v>
      </c>
      <c r="L4123" s="563" t="s">
        <v>24001</v>
      </c>
      <c r="M4123" s="563" t="s">
        <v>24001</v>
      </c>
      <c r="N4123" s="563" t="s">
        <v>24001</v>
      </c>
      <c r="O4123" s="564" t="s">
        <v>24001</v>
      </c>
      <c r="P4123" s="564" t="s">
        <v>24001</v>
      </c>
      <c r="Q4123" s="564">
        <v>33148</v>
      </c>
      <c r="R4123" s="564"/>
      <c r="S4123" s="564" t="s">
        <v>32370</v>
      </c>
    </row>
    <row r="4124" spans="1:19" x14ac:dyDescent="0.35">
      <c r="A4124" s="559">
        <v>2553</v>
      </c>
      <c r="B4124" s="563" t="s">
        <v>484</v>
      </c>
      <c r="C4124" s="563" t="s">
        <v>685</v>
      </c>
      <c r="D4124" s="563" t="s">
        <v>706</v>
      </c>
      <c r="E4124" s="563" t="s">
        <v>704</v>
      </c>
      <c r="F4124" s="563" t="s">
        <v>705</v>
      </c>
      <c r="G4124" s="563" t="s">
        <v>688</v>
      </c>
      <c r="H4124" s="563" t="s">
        <v>55</v>
      </c>
      <c r="I4124" s="563" t="s">
        <v>26690</v>
      </c>
      <c r="J4124" s="563" t="s">
        <v>24001</v>
      </c>
      <c r="K4124" s="563" t="s">
        <v>24001</v>
      </c>
      <c r="L4124" s="563" t="s">
        <v>24001</v>
      </c>
      <c r="M4124" s="563" t="s">
        <v>24001</v>
      </c>
      <c r="N4124" s="563" t="s">
        <v>24001</v>
      </c>
      <c r="O4124" s="564" t="s">
        <v>24001</v>
      </c>
      <c r="P4124" s="564" t="s">
        <v>24001</v>
      </c>
      <c r="Q4124" s="564">
        <v>33148</v>
      </c>
      <c r="R4124" s="564"/>
      <c r="S4124" s="564" t="s">
        <v>706</v>
      </c>
    </row>
    <row r="4125" spans="1:19" x14ac:dyDescent="0.35">
      <c r="A4125" s="562">
        <v>2165</v>
      </c>
      <c r="B4125" s="563" t="s">
        <v>484</v>
      </c>
      <c r="C4125" s="563" t="s">
        <v>28698</v>
      </c>
      <c r="D4125" s="563" t="s">
        <v>6157</v>
      </c>
      <c r="E4125" s="563" t="s">
        <v>6153</v>
      </c>
      <c r="F4125" s="563" t="s">
        <v>6154</v>
      </c>
      <c r="G4125" s="563" t="s">
        <v>6155</v>
      </c>
      <c r="H4125" s="563" t="s">
        <v>6156</v>
      </c>
      <c r="I4125" s="563" t="s">
        <v>26690</v>
      </c>
      <c r="J4125" s="563" t="s">
        <v>109</v>
      </c>
      <c r="K4125" s="563" t="s">
        <v>24001</v>
      </c>
      <c r="L4125" s="563" t="s">
        <v>24001</v>
      </c>
      <c r="M4125" s="563" t="s">
        <v>24001</v>
      </c>
      <c r="N4125" s="563" t="s">
        <v>24001</v>
      </c>
      <c r="O4125" s="564" t="s">
        <v>24620</v>
      </c>
      <c r="P4125" s="564" t="s">
        <v>26697</v>
      </c>
      <c r="Q4125" s="564">
        <v>33148</v>
      </c>
      <c r="R4125" s="564"/>
      <c r="S4125" s="564" t="s">
        <v>32371</v>
      </c>
    </row>
    <row r="4126" spans="1:19" x14ac:dyDescent="0.35">
      <c r="A4126" s="559">
        <v>3718</v>
      </c>
      <c r="B4126" s="563" t="s">
        <v>484</v>
      </c>
      <c r="C4126" s="563" t="s">
        <v>1745</v>
      </c>
      <c r="D4126" s="563" t="s">
        <v>1815</v>
      </c>
      <c r="E4126" s="563" t="s">
        <v>1811</v>
      </c>
      <c r="F4126" s="563" t="s">
        <v>1812</v>
      </c>
      <c r="G4126" s="563" t="s">
        <v>1813</v>
      </c>
      <c r="H4126" s="563" t="s">
        <v>1814</v>
      </c>
      <c r="I4126" s="563" t="s">
        <v>26690</v>
      </c>
      <c r="J4126" s="563" t="s">
        <v>109</v>
      </c>
      <c r="K4126" s="563" t="s">
        <v>24001</v>
      </c>
      <c r="L4126" s="563" t="s">
        <v>24001</v>
      </c>
      <c r="M4126" s="563" t="s">
        <v>24001</v>
      </c>
      <c r="N4126" s="563" t="s">
        <v>24001</v>
      </c>
      <c r="O4126" s="564" t="s">
        <v>24001</v>
      </c>
      <c r="P4126" s="564" t="s">
        <v>24001</v>
      </c>
      <c r="Q4126" s="564">
        <v>33148</v>
      </c>
      <c r="R4126" s="564"/>
      <c r="S4126" s="564" t="s">
        <v>32372</v>
      </c>
    </row>
    <row r="4127" spans="1:19" x14ac:dyDescent="0.35">
      <c r="A4127" s="559">
        <v>3719</v>
      </c>
      <c r="B4127" s="563" t="s">
        <v>484</v>
      </c>
      <c r="C4127" s="563" t="s">
        <v>1745</v>
      </c>
      <c r="D4127" s="563" t="s">
        <v>1819</v>
      </c>
      <c r="E4127" s="563" t="s">
        <v>1816</v>
      </c>
      <c r="F4127" s="563" t="s">
        <v>1817</v>
      </c>
      <c r="G4127" s="563" t="s">
        <v>1813</v>
      </c>
      <c r="H4127" s="563" t="s">
        <v>1818</v>
      </c>
      <c r="I4127" s="563" t="s">
        <v>26690</v>
      </c>
      <c r="J4127" s="563" t="s">
        <v>109</v>
      </c>
      <c r="K4127" s="563" t="s">
        <v>24001</v>
      </c>
      <c r="L4127" s="563" t="s">
        <v>24001</v>
      </c>
      <c r="M4127" s="563" t="s">
        <v>24001</v>
      </c>
      <c r="N4127" s="563" t="s">
        <v>24001</v>
      </c>
      <c r="O4127" s="564" t="s">
        <v>24001</v>
      </c>
      <c r="P4127" s="564" t="s">
        <v>24001</v>
      </c>
      <c r="Q4127" s="564">
        <v>33148</v>
      </c>
      <c r="R4127" s="564"/>
      <c r="S4127" s="564" t="s">
        <v>32373</v>
      </c>
    </row>
    <row r="4128" spans="1:19" x14ac:dyDescent="0.35">
      <c r="A4128" s="562">
        <v>3720</v>
      </c>
      <c r="B4128" s="563" t="s">
        <v>484</v>
      </c>
      <c r="C4128" s="563" t="s">
        <v>1745</v>
      </c>
      <c r="D4128" s="563" t="s">
        <v>1822</v>
      </c>
      <c r="E4128" s="563" t="s">
        <v>1820</v>
      </c>
      <c r="F4128" s="563" t="s">
        <v>1821</v>
      </c>
      <c r="G4128" s="563" t="s">
        <v>1813</v>
      </c>
      <c r="H4128" s="563" t="s">
        <v>55</v>
      </c>
      <c r="I4128" s="563" t="s">
        <v>26690</v>
      </c>
      <c r="J4128" s="563" t="s">
        <v>109</v>
      </c>
      <c r="K4128" s="563" t="s">
        <v>24001</v>
      </c>
      <c r="L4128" s="563" t="s">
        <v>24001</v>
      </c>
      <c r="M4128" s="563" t="s">
        <v>24001</v>
      </c>
      <c r="N4128" s="563" t="s">
        <v>24001</v>
      </c>
      <c r="O4128" s="564" t="s">
        <v>24001</v>
      </c>
      <c r="P4128" s="564" t="s">
        <v>24001</v>
      </c>
      <c r="Q4128" s="564">
        <v>33148</v>
      </c>
      <c r="R4128" s="564"/>
      <c r="S4128" s="564" t="s">
        <v>1822</v>
      </c>
    </row>
    <row r="4129" spans="1:19" x14ac:dyDescent="0.35">
      <c r="A4129" s="559">
        <v>5624</v>
      </c>
      <c r="B4129" s="563" t="s">
        <v>484</v>
      </c>
      <c r="C4129" s="563" t="s">
        <v>28883</v>
      </c>
      <c r="D4129" s="563" t="s">
        <v>24208</v>
      </c>
      <c r="E4129" s="563" t="s">
        <v>15422</v>
      </c>
      <c r="F4129" s="563" t="s">
        <v>15423</v>
      </c>
      <c r="G4129" s="563" t="s">
        <v>24209</v>
      </c>
      <c r="H4129" s="563" t="s">
        <v>546</v>
      </c>
      <c r="I4129" s="563" t="s">
        <v>26690</v>
      </c>
      <c r="J4129" s="563" t="s">
        <v>109</v>
      </c>
      <c r="K4129" s="563" t="s">
        <v>24001</v>
      </c>
      <c r="L4129" s="563" t="s">
        <v>24001</v>
      </c>
      <c r="M4129" s="563" t="s">
        <v>24001</v>
      </c>
      <c r="N4129" s="563" t="s">
        <v>24001</v>
      </c>
      <c r="O4129" s="564" t="s">
        <v>24001</v>
      </c>
      <c r="P4129" s="564" t="s">
        <v>24001</v>
      </c>
      <c r="Q4129" s="564">
        <v>33148</v>
      </c>
      <c r="R4129" s="564">
        <v>42319.656770833302</v>
      </c>
      <c r="S4129" s="564" t="s">
        <v>32374</v>
      </c>
    </row>
    <row r="4130" spans="1:19" x14ac:dyDescent="0.35">
      <c r="A4130" s="559">
        <v>1294</v>
      </c>
      <c r="B4130" s="563" t="s">
        <v>484</v>
      </c>
      <c r="C4130" s="563" t="s">
        <v>28929</v>
      </c>
      <c r="D4130" s="563" t="s">
        <v>17998</v>
      </c>
      <c r="E4130" s="563" t="s">
        <v>17995</v>
      </c>
      <c r="F4130" s="563" t="s">
        <v>17996</v>
      </c>
      <c r="G4130" s="563" t="s">
        <v>17995</v>
      </c>
      <c r="H4130" s="563" t="s">
        <v>17997</v>
      </c>
      <c r="I4130" s="563" t="s">
        <v>26690</v>
      </c>
      <c r="J4130" s="563" t="s">
        <v>109</v>
      </c>
      <c r="K4130" s="563" t="s">
        <v>24001</v>
      </c>
      <c r="L4130" s="563" t="s">
        <v>24001</v>
      </c>
      <c r="M4130" s="563" t="s">
        <v>24001</v>
      </c>
      <c r="N4130" s="563" t="s">
        <v>24001</v>
      </c>
      <c r="O4130" s="564" t="s">
        <v>24001</v>
      </c>
      <c r="P4130" s="564" t="s">
        <v>24001</v>
      </c>
      <c r="Q4130" s="564">
        <v>33148</v>
      </c>
      <c r="R4130" s="564"/>
      <c r="S4130" s="564" t="s">
        <v>32375</v>
      </c>
    </row>
    <row r="4131" spans="1:19" x14ac:dyDescent="0.35">
      <c r="A4131" s="562">
        <v>1295</v>
      </c>
      <c r="B4131" s="563" t="s">
        <v>484</v>
      </c>
      <c r="C4131" s="563" t="s">
        <v>28929</v>
      </c>
      <c r="D4131" s="563" t="s">
        <v>18002</v>
      </c>
      <c r="E4131" s="563" t="s">
        <v>17999</v>
      </c>
      <c r="F4131" s="563" t="s">
        <v>18000</v>
      </c>
      <c r="G4131" s="563" t="s">
        <v>17995</v>
      </c>
      <c r="H4131" s="563" t="s">
        <v>18001</v>
      </c>
      <c r="I4131" s="563" t="s">
        <v>26690</v>
      </c>
      <c r="J4131" s="563" t="s">
        <v>109</v>
      </c>
      <c r="K4131" s="563" t="s">
        <v>24001</v>
      </c>
      <c r="L4131" s="563" t="s">
        <v>24001</v>
      </c>
      <c r="M4131" s="563" t="s">
        <v>24001</v>
      </c>
      <c r="N4131" s="563" t="s">
        <v>24001</v>
      </c>
      <c r="O4131" s="564" t="s">
        <v>24001</v>
      </c>
      <c r="P4131" s="564" t="s">
        <v>24001</v>
      </c>
      <c r="Q4131" s="564">
        <v>33148</v>
      </c>
      <c r="R4131" s="564"/>
      <c r="S4131" s="564" t="s">
        <v>32376</v>
      </c>
    </row>
    <row r="4132" spans="1:19" x14ac:dyDescent="0.35">
      <c r="A4132" s="559">
        <v>1296</v>
      </c>
      <c r="B4132" s="563" t="s">
        <v>484</v>
      </c>
      <c r="C4132" s="563" t="s">
        <v>28929</v>
      </c>
      <c r="D4132" s="563" t="s">
        <v>18004</v>
      </c>
      <c r="E4132" s="563" t="s">
        <v>24001</v>
      </c>
      <c r="F4132" s="563" t="s">
        <v>18003</v>
      </c>
      <c r="G4132" s="563" t="s">
        <v>17995</v>
      </c>
      <c r="H4132" s="563" t="s">
        <v>55</v>
      </c>
      <c r="I4132" s="563" t="s">
        <v>26690</v>
      </c>
      <c r="J4132" s="563" t="s">
        <v>109</v>
      </c>
      <c r="K4132" s="563" t="s">
        <v>24001</v>
      </c>
      <c r="L4132" s="563" t="s">
        <v>24001</v>
      </c>
      <c r="M4132" s="563" t="s">
        <v>24001</v>
      </c>
      <c r="N4132" s="563" t="s">
        <v>24001</v>
      </c>
      <c r="O4132" s="564" t="s">
        <v>24001</v>
      </c>
      <c r="P4132" s="564" t="s">
        <v>24001</v>
      </c>
      <c r="Q4132" s="564">
        <v>33148</v>
      </c>
      <c r="R4132" s="564"/>
      <c r="S4132" s="564" t="s">
        <v>18004</v>
      </c>
    </row>
    <row r="4133" spans="1:19" x14ac:dyDescent="0.35">
      <c r="A4133" s="559">
        <v>1297</v>
      </c>
      <c r="B4133" s="563" t="s">
        <v>484</v>
      </c>
      <c r="C4133" s="563" t="s">
        <v>28929</v>
      </c>
      <c r="D4133" s="563" t="s">
        <v>18008</v>
      </c>
      <c r="E4133" s="563" t="s">
        <v>18005</v>
      </c>
      <c r="F4133" s="563" t="s">
        <v>18006</v>
      </c>
      <c r="G4133" s="563" t="s">
        <v>17995</v>
      </c>
      <c r="H4133" s="563" t="s">
        <v>18007</v>
      </c>
      <c r="I4133" s="563" t="s">
        <v>26690</v>
      </c>
      <c r="J4133" s="563" t="s">
        <v>109</v>
      </c>
      <c r="K4133" s="563" t="s">
        <v>24001</v>
      </c>
      <c r="L4133" s="563" t="s">
        <v>24001</v>
      </c>
      <c r="M4133" s="563" t="s">
        <v>24001</v>
      </c>
      <c r="N4133" s="563" t="s">
        <v>24001</v>
      </c>
      <c r="O4133" s="564" t="s">
        <v>24001</v>
      </c>
      <c r="P4133" s="564" t="s">
        <v>24001</v>
      </c>
      <c r="Q4133" s="564">
        <v>33148</v>
      </c>
      <c r="R4133" s="564"/>
      <c r="S4133" s="564" t="s">
        <v>32377</v>
      </c>
    </row>
    <row r="4134" spans="1:19" x14ac:dyDescent="0.35">
      <c r="A4134" s="562">
        <v>2680</v>
      </c>
      <c r="B4134" s="563" t="s">
        <v>484</v>
      </c>
      <c r="C4134" s="563" t="s">
        <v>8684</v>
      </c>
      <c r="D4134" s="563" t="s">
        <v>8688</v>
      </c>
      <c r="E4134" s="563" t="s">
        <v>24001</v>
      </c>
      <c r="F4134" s="563" t="s">
        <v>8685</v>
      </c>
      <c r="G4134" s="563" t="s">
        <v>8686</v>
      </c>
      <c r="H4134" s="563" t="s">
        <v>8687</v>
      </c>
      <c r="I4134" s="563" t="s">
        <v>26690</v>
      </c>
      <c r="J4134" s="563" t="s">
        <v>109</v>
      </c>
      <c r="K4134" s="563" t="s">
        <v>24001</v>
      </c>
      <c r="L4134" s="563" t="s">
        <v>24001</v>
      </c>
      <c r="M4134" s="563" t="s">
        <v>24001</v>
      </c>
      <c r="N4134" s="563" t="s">
        <v>24001</v>
      </c>
      <c r="O4134" s="564" t="s">
        <v>24001</v>
      </c>
      <c r="P4134" s="564" t="s">
        <v>24001</v>
      </c>
      <c r="Q4134" s="564">
        <v>38771</v>
      </c>
      <c r="R4134" s="564"/>
      <c r="S4134" s="564" t="s">
        <v>32378</v>
      </c>
    </row>
    <row r="4135" spans="1:19" x14ac:dyDescent="0.35">
      <c r="A4135" s="559">
        <v>2681</v>
      </c>
      <c r="B4135" s="563" t="s">
        <v>484</v>
      </c>
      <c r="C4135" s="563" t="s">
        <v>8684</v>
      </c>
      <c r="D4135" s="563" t="s">
        <v>8690</v>
      </c>
      <c r="E4135" s="563" t="s">
        <v>24001</v>
      </c>
      <c r="F4135" s="563" t="s">
        <v>8689</v>
      </c>
      <c r="G4135" s="563" t="s">
        <v>8686</v>
      </c>
      <c r="H4135" s="563" t="s">
        <v>1450</v>
      </c>
      <c r="I4135" s="563" t="s">
        <v>26690</v>
      </c>
      <c r="J4135" s="563" t="s">
        <v>109</v>
      </c>
      <c r="K4135" s="563" t="s">
        <v>24001</v>
      </c>
      <c r="L4135" s="563" t="s">
        <v>24001</v>
      </c>
      <c r="M4135" s="563" t="s">
        <v>24001</v>
      </c>
      <c r="N4135" s="563" t="s">
        <v>24001</v>
      </c>
      <c r="O4135" s="564" t="s">
        <v>24001</v>
      </c>
      <c r="P4135" s="564" t="s">
        <v>24001</v>
      </c>
      <c r="Q4135" s="564">
        <v>38777</v>
      </c>
      <c r="R4135" s="564"/>
      <c r="S4135" s="564" t="s">
        <v>32379</v>
      </c>
    </row>
    <row r="4136" spans="1:19" x14ac:dyDescent="0.35">
      <c r="A4136" s="559">
        <v>2682</v>
      </c>
      <c r="B4136" s="563" t="s">
        <v>484</v>
      </c>
      <c r="C4136" s="563" t="s">
        <v>8684</v>
      </c>
      <c r="D4136" s="563" t="s">
        <v>24898</v>
      </c>
      <c r="E4136" s="563" t="s">
        <v>24899</v>
      </c>
      <c r="F4136" s="563" t="s">
        <v>24900</v>
      </c>
      <c r="G4136" s="563" t="s">
        <v>8686</v>
      </c>
      <c r="H4136" s="563" t="s">
        <v>55</v>
      </c>
      <c r="I4136" s="563" t="s">
        <v>26690</v>
      </c>
      <c r="J4136" s="563" t="s">
        <v>109</v>
      </c>
      <c r="K4136" s="563" t="s">
        <v>24001</v>
      </c>
      <c r="L4136" s="563" t="s">
        <v>24001</v>
      </c>
      <c r="M4136" s="563" t="s">
        <v>24001</v>
      </c>
      <c r="N4136" s="563" t="s">
        <v>24001</v>
      </c>
      <c r="O4136" s="564" t="s">
        <v>24001</v>
      </c>
      <c r="P4136" s="564" t="s">
        <v>24001</v>
      </c>
      <c r="Q4136" s="564">
        <v>43508</v>
      </c>
      <c r="R4136" s="564"/>
      <c r="S4136" s="564" t="s">
        <v>24898</v>
      </c>
    </row>
    <row r="4137" spans="1:19" x14ac:dyDescent="0.35">
      <c r="A4137" s="562">
        <v>2683</v>
      </c>
      <c r="B4137" s="563" t="s">
        <v>484</v>
      </c>
      <c r="C4137" s="563" t="s">
        <v>8684</v>
      </c>
      <c r="D4137" s="563" t="s">
        <v>8693</v>
      </c>
      <c r="E4137" s="563" t="s">
        <v>24001</v>
      </c>
      <c r="F4137" s="563" t="s">
        <v>8691</v>
      </c>
      <c r="G4137" s="563" t="s">
        <v>8686</v>
      </c>
      <c r="H4137" s="563" t="s">
        <v>8692</v>
      </c>
      <c r="I4137" s="563" t="s">
        <v>26690</v>
      </c>
      <c r="J4137" s="563" t="s">
        <v>109</v>
      </c>
      <c r="K4137" s="563" t="s">
        <v>24001</v>
      </c>
      <c r="L4137" s="563" t="s">
        <v>24001</v>
      </c>
      <c r="M4137" s="563" t="s">
        <v>24001</v>
      </c>
      <c r="N4137" s="563" t="s">
        <v>24001</v>
      </c>
      <c r="O4137" s="564" t="s">
        <v>24001</v>
      </c>
      <c r="P4137" s="564" t="s">
        <v>24001</v>
      </c>
      <c r="Q4137" s="564">
        <v>38775</v>
      </c>
      <c r="R4137" s="564"/>
      <c r="S4137" s="564" t="s">
        <v>32380</v>
      </c>
    </row>
    <row r="4138" spans="1:19" x14ac:dyDescent="0.35">
      <c r="A4138" s="559">
        <v>5950</v>
      </c>
      <c r="B4138" s="563" t="s">
        <v>484</v>
      </c>
      <c r="C4138" s="563" t="s">
        <v>29047</v>
      </c>
      <c r="D4138" s="563" t="s">
        <v>10094</v>
      </c>
      <c r="E4138" s="563" t="s">
        <v>10091</v>
      </c>
      <c r="F4138" s="563" t="s">
        <v>10092</v>
      </c>
      <c r="G4138" s="563" t="s">
        <v>10093</v>
      </c>
      <c r="H4138" s="563" t="s">
        <v>678</v>
      </c>
      <c r="I4138" s="563" t="s">
        <v>26950</v>
      </c>
      <c r="J4138" s="563" t="s">
        <v>109</v>
      </c>
      <c r="K4138" s="563" t="s">
        <v>24001</v>
      </c>
      <c r="L4138" s="563" t="s">
        <v>24001</v>
      </c>
      <c r="M4138" s="563" t="s">
        <v>24001</v>
      </c>
      <c r="N4138" s="563" t="s">
        <v>24001</v>
      </c>
      <c r="O4138" s="564" t="s">
        <v>24001</v>
      </c>
      <c r="P4138" s="564" t="s">
        <v>24001</v>
      </c>
      <c r="Q4138" s="564">
        <v>33148</v>
      </c>
      <c r="R4138" s="564"/>
      <c r="S4138" s="564" t="s">
        <v>32381</v>
      </c>
    </row>
    <row r="4139" spans="1:19" x14ac:dyDescent="0.35">
      <c r="A4139" s="559">
        <v>493</v>
      </c>
      <c r="B4139" s="563" t="s">
        <v>484</v>
      </c>
      <c r="C4139" s="563" t="s">
        <v>16255</v>
      </c>
      <c r="D4139" s="563" t="s">
        <v>16401</v>
      </c>
      <c r="E4139" s="563" t="s">
        <v>16398</v>
      </c>
      <c r="F4139" s="563" t="s">
        <v>16399</v>
      </c>
      <c r="G4139" s="563" t="s">
        <v>16400</v>
      </c>
      <c r="H4139" s="563" t="s">
        <v>592</v>
      </c>
      <c r="I4139" s="563" t="s">
        <v>26690</v>
      </c>
      <c r="J4139" s="563" t="s">
        <v>24001</v>
      </c>
      <c r="K4139" s="563" t="s">
        <v>24001</v>
      </c>
      <c r="L4139" s="563" t="s">
        <v>24001</v>
      </c>
      <c r="M4139" s="563" t="s">
        <v>24001</v>
      </c>
      <c r="N4139" s="563" t="s">
        <v>24001</v>
      </c>
      <c r="O4139" s="564" t="s">
        <v>24001</v>
      </c>
      <c r="P4139" s="564" t="s">
        <v>24001</v>
      </c>
      <c r="Q4139" s="564">
        <v>33148</v>
      </c>
      <c r="R4139" s="564"/>
      <c r="S4139" s="564" t="s">
        <v>32382</v>
      </c>
    </row>
    <row r="4140" spans="1:19" x14ac:dyDescent="0.35">
      <c r="A4140" s="562">
        <v>494</v>
      </c>
      <c r="B4140" s="563" t="s">
        <v>484</v>
      </c>
      <c r="C4140" s="563" t="s">
        <v>16255</v>
      </c>
      <c r="D4140" s="563" t="s">
        <v>16404</v>
      </c>
      <c r="E4140" s="563" t="s">
        <v>16402</v>
      </c>
      <c r="F4140" s="563" t="s">
        <v>16403</v>
      </c>
      <c r="G4140" s="563" t="s">
        <v>16400</v>
      </c>
      <c r="H4140" s="563" t="s">
        <v>652</v>
      </c>
      <c r="I4140" s="563" t="s">
        <v>26690</v>
      </c>
      <c r="J4140" s="563" t="s">
        <v>24001</v>
      </c>
      <c r="K4140" s="563" t="s">
        <v>24001</v>
      </c>
      <c r="L4140" s="563" t="s">
        <v>24001</v>
      </c>
      <c r="M4140" s="563" t="s">
        <v>24001</v>
      </c>
      <c r="N4140" s="563" t="s">
        <v>24001</v>
      </c>
      <c r="O4140" s="564" t="s">
        <v>24001</v>
      </c>
      <c r="P4140" s="564" t="s">
        <v>24001</v>
      </c>
      <c r="Q4140" s="564">
        <v>33148</v>
      </c>
      <c r="R4140" s="564"/>
      <c r="S4140" s="564" t="s">
        <v>32383</v>
      </c>
    </row>
    <row r="4141" spans="1:19" x14ac:dyDescent="0.35">
      <c r="A4141" s="559">
        <v>495</v>
      </c>
      <c r="B4141" s="563" t="s">
        <v>484</v>
      </c>
      <c r="C4141" s="563" t="s">
        <v>16255</v>
      </c>
      <c r="D4141" s="563" t="s">
        <v>16407</v>
      </c>
      <c r="E4141" s="563" t="s">
        <v>16405</v>
      </c>
      <c r="F4141" s="563" t="s">
        <v>16406</v>
      </c>
      <c r="G4141" s="563" t="s">
        <v>16400</v>
      </c>
      <c r="H4141" s="563" t="s">
        <v>55</v>
      </c>
      <c r="I4141" s="563" t="s">
        <v>26690</v>
      </c>
      <c r="J4141" s="563" t="s">
        <v>24001</v>
      </c>
      <c r="K4141" s="563" t="s">
        <v>24001</v>
      </c>
      <c r="L4141" s="563" t="s">
        <v>24001</v>
      </c>
      <c r="M4141" s="563" t="s">
        <v>24001</v>
      </c>
      <c r="N4141" s="563" t="s">
        <v>24001</v>
      </c>
      <c r="O4141" s="564" t="s">
        <v>24001</v>
      </c>
      <c r="P4141" s="564" t="s">
        <v>24001</v>
      </c>
      <c r="Q4141" s="564">
        <v>33148</v>
      </c>
      <c r="R4141" s="564"/>
      <c r="S4141" s="564" t="s">
        <v>16407</v>
      </c>
    </row>
    <row r="4142" spans="1:19" x14ac:dyDescent="0.35">
      <c r="A4142" s="559">
        <v>5017</v>
      </c>
      <c r="B4142" s="563" t="s">
        <v>484</v>
      </c>
      <c r="C4142" s="563" t="s">
        <v>24901</v>
      </c>
      <c r="D4142" s="563" t="s">
        <v>24902</v>
      </c>
      <c r="E4142" s="563" t="s">
        <v>24903</v>
      </c>
      <c r="F4142" s="563" t="s">
        <v>24904</v>
      </c>
      <c r="G4142" s="563" t="s">
        <v>24905</v>
      </c>
      <c r="H4142" s="563" t="s">
        <v>2364</v>
      </c>
      <c r="I4142" s="563" t="s">
        <v>26690</v>
      </c>
      <c r="J4142" s="563" t="s">
        <v>109</v>
      </c>
      <c r="K4142" s="563" t="s">
        <v>24001</v>
      </c>
      <c r="L4142" s="563" t="s">
        <v>24001</v>
      </c>
      <c r="M4142" s="563" t="s">
        <v>24001</v>
      </c>
      <c r="N4142" s="563" t="s">
        <v>24001</v>
      </c>
      <c r="O4142" s="564" t="s">
        <v>24001</v>
      </c>
      <c r="P4142" s="564" t="s">
        <v>24001</v>
      </c>
      <c r="Q4142" s="564">
        <v>43111</v>
      </c>
      <c r="R4142" s="564">
        <v>43111.599849537</v>
      </c>
      <c r="S4142" s="564" t="s">
        <v>32384</v>
      </c>
    </row>
    <row r="4143" spans="1:19" x14ac:dyDescent="0.35">
      <c r="A4143" s="562">
        <v>446</v>
      </c>
      <c r="B4143" s="563" t="s">
        <v>484</v>
      </c>
      <c r="C4143" s="563" t="s">
        <v>16234</v>
      </c>
      <c r="D4143" s="563" t="s">
        <v>16242</v>
      </c>
      <c r="E4143" s="563" t="s">
        <v>16239</v>
      </c>
      <c r="F4143" s="563" t="s">
        <v>16240</v>
      </c>
      <c r="G4143" s="563" t="s">
        <v>16241</v>
      </c>
      <c r="H4143" s="563" t="s">
        <v>3303</v>
      </c>
      <c r="I4143" s="563" t="s">
        <v>27466</v>
      </c>
      <c r="J4143" s="563" t="s">
        <v>24001</v>
      </c>
      <c r="K4143" s="563" t="s">
        <v>24001</v>
      </c>
      <c r="L4143" s="563" t="s">
        <v>24001</v>
      </c>
      <c r="M4143" s="563" t="s">
        <v>24001</v>
      </c>
      <c r="N4143" s="563" t="s">
        <v>24001</v>
      </c>
      <c r="O4143" s="564" t="s">
        <v>24001</v>
      </c>
      <c r="P4143" s="564" t="s">
        <v>24001</v>
      </c>
      <c r="Q4143" s="564">
        <v>33148</v>
      </c>
      <c r="R4143" s="564">
        <v>42020.660925925898</v>
      </c>
      <c r="S4143" s="564" t="s">
        <v>32385</v>
      </c>
    </row>
    <row r="4144" spans="1:19" x14ac:dyDescent="0.35">
      <c r="A4144" s="559">
        <v>6166</v>
      </c>
      <c r="B4144" s="563" t="s">
        <v>484</v>
      </c>
      <c r="C4144" s="563" t="s">
        <v>16234</v>
      </c>
      <c r="D4144" s="563" t="s">
        <v>32386</v>
      </c>
      <c r="E4144" s="563" t="s">
        <v>24001</v>
      </c>
      <c r="F4144" s="563" t="s">
        <v>32387</v>
      </c>
      <c r="G4144" s="563" t="s">
        <v>16241</v>
      </c>
      <c r="H4144" s="563" t="s">
        <v>55</v>
      </c>
      <c r="I4144" s="563" t="s">
        <v>26690</v>
      </c>
      <c r="J4144" s="563" t="s">
        <v>24001</v>
      </c>
      <c r="K4144" s="563" t="s">
        <v>24001</v>
      </c>
      <c r="L4144" s="563" t="s">
        <v>24001</v>
      </c>
      <c r="M4144" s="563" t="s">
        <v>24001</v>
      </c>
      <c r="N4144" s="563" t="s">
        <v>24001</v>
      </c>
      <c r="O4144" s="564" t="s">
        <v>24001</v>
      </c>
      <c r="P4144" s="564" t="s">
        <v>24001</v>
      </c>
      <c r="Q4144" s="564">
        <v>45314</v>
      </c>
      <c r="R4144" s="564"/>
      <c r="S4144" s="564" t="s">
        <v>32386</v>
      </c>
    </row>
    <row r="4145" spans="1:19" x14ac:dyDescent="0.35">
      <c r="A4145" s="559">
        <v>447</v>
      </c>
      <c r="B4145" s="563" t="s">
        <v>484</v>
      </c>
      <c r="C4145" s="563" t="s">
        <v>16234</v>
      </c>
      <c r="D4145" s="563" t="s">
        <v>16246</v>
      </c>
      <c r="E4145" s="563" t="s">
        <v>16243</v>
      </c>
      <c r="F4145" s="563" t="s">
        <v>16244</v>
      </c>
      <c r="G4145" s="563" t="s">
        <v>16241</v>
      </c>
      <c r="H4145" s="563" t="s">
        <v>16245</v>
      </c>
      <c r="I4145" s="563" t="s">
        <v>27467</v>
      </c>
      <c r="J4145" s="563" t="s">
        <v>24001</v>
      </c>
      <c r="K4145" s="563" t="s">
        <v>24001</v>
      </c>
      <c r="L4145" s="563" t="s">
        <v>24001</v>
      </c>
      <c r="M4145" s="563" t="s">
        <v>24001</v>
      </c>
      <c r="N4145" s="563" t="s">
        <v>24001</v>
      </c>
      <c r="O4145" s="564" t="s">
        <v>24001</v>
      </c>
      <c r="P4145" s="564" t="s">
        <v>24001</v>
      </c>
      <c r="Q4145" s="564">
        <v>33148</v>
      </c>
      <c r="R4145" s="564">
        <v>42020.663888888899</v>
      </c>
      <c r="S4145" s="564" t="s">
        <v>32388</v>
      </c>
    </row>
    <row r="4146" spans="1:19" x14ac:dyDescent="0.35">
      <c r="A4146" s="562">
        <v>3323</v>
      </c>
      <c r="B4146" s="563" t="s">
        <v>484</v>
      </c>
      <c r="C4146" s="563" t="s">
        <v>8118</v>
      </c>
      <c r="D4146" s="563" t="s">
        <v>8317</v>
      </c>
      <c r="E4146" s="563" t="s">
        <v>24001</v>
      </c>
      <c r="F4146" s="563" t="s">
        <v>8315</v>
      </c>
      <c r="G4146" s="563" t="s">
        <v>8316</v>
      </c>
      <c r="H4146" s="563" t="s">
        <v>1414</v>
      </c>
      <c r="I4146" s="563" t="s">
        <v>26690</v>
      </c>
      <c r="J4146" s="563" t="s">
        <v>109</v>
      </c>
      <c r="K4146" s="563" t="s">
        <v>24001</v>
      </c>
      <c r="L4146" s="563" t="s">
        <v>24001</v>
      </c>
      <c r="M4146" s="563" t="s">
        <v>24001</v>
      </c>
      <c r="N4146" s="563" t="s">
        <v>24001</v>
      </c>
      <c r="O4146" s="564" t="s">
        <v>24001</v>
      </c>
      <c r="P4146" s="564" t="s">
        <v>24001</v>
      </c>
      <c r="Q4146" s="564">
        <v>33148</v>
      </c>
      <c r="R4146" s="564"/>
      <c r="S4146" s="564" t="s">
        <v>32389</v>
      </c>
    </row>
    <row r="4147" spans="1:19" x14ac:dyDescent="0.35">
      <c r="A4147" s="559">
        <v>3324</v>
      </c>
      <c r="B4147" s="563" t="s">
        <v>484</v>
      </c>
      <c r="C4147" s="563" t="s">
        <v>8118</v>
      </c>
      <c r="D4147" s="563" t="s">
        <v>8321</v>
      </c>
      <c r="E4147" s="563" t="s">
        <v>8318</v>
      </c>
      <c r="F4147" s="563" t="s">
        <v>8319</v>
      </c>
      <c r="G4147" s="563" t="s">
        <v>8316</v>
      </c>
      <c r="H4147" s="563" t="s">
        <v>8320</v>
      </c>
      <c r="I4147" s="563" t="s">
        <v>26690</v>
      </c>
      <c r="J4147" s="563" t="s">
        <v>109</v>
      </c>
      <c r="K4147" s="563" t="s">
        <v>24001</v>
      </c>
      <c r="L4147" s="563" t="s">
        <v>24001</v>
      </c>
      <c r="M4147" s="563" t="s">
        <v>24001</v>
      </c>
      <c r="N4147" s="563" t="s">
        <v>24001</v>
      </c>
      <c r="O4147" s="564" t="s">
        <v>24001</v>
      </c>
      <c r="P4147" s="564" t="s">
        <v>24001</v>
      </c>
      <c r="Q4147" s="564">
        <v>33148</v>
      </c>
      <c r="R4147" s="564"/>
      <c r="S4147" s="564" t="s">
        <v>32390</v>
      </c>
    </row>
    <row r="4148" spans="1:19" x14ac:dyDescent="0.35">
      <c r="A4148" s="559">
        <v>3325</v>
      </c>
      <c r="B4148" s="563" t="s">
        <v>484</v>
      </c>
      <c r="C4148" s="563" t="s">
        <v>8118</v>
      </c>
      <c r="D4148" s="563" t="s">
        <v>8323</v>
      </c>
      <c r="E4148" s="563" t="s">
        <v>24001</v>
      </c>
      <c r="F4148" s="563" t="s">
        <v>8322</v>
      </c>
      <c r="G4148" s="563" t="s">
        <v>8316</v>
      </c>
      <c r="H4148" s="563" t="s">
        <v>55</v>
      </c>
      <c r="I4148" s="563" t="s">
        <v>26690</v>
      </c>
      <c r="J4148" s="563" t="s">
        <v>109</v>
      </c>
      <c r="K4148" s="563" t="s">
        <v>24001</v>
      </c>
      <c r="L4148" s="563" t="s">
        <v>24001</v>
      </c>
      <c r="M4148" s="563" t="s">
        <v>24001</v>
      </c>
      <c r="N4148" s="563" t="s">
        <v>24001</v>
      </c>
      <c r="O4148" s="564" t="s">
        <v>24001</v>
      </c>
      <c r="P4148" s="564" t="s">
        <v>24001</v>
      </c>
      <c r="Q4148" s="564">
        <v>33148</v>
      </c>
      <c r="R4148" s="564"/>
      <c r="S4148" s="564" t="s">
        <v>8323</v>
      </c>
    </row>
    <row r="4149" spans="1:19" x14ac:dyDescent="0.35">
      <c r="A4149" s="562">
        <v>3133</v>
      </c>
      <c r="B4149" s="563" t="s">
        <v>484</v>
      </c>
      <c r="C4149" s="563" t="s">
        <v>32194</v>
      </c>
      <c r="D4149" s="563" t="s">
        <v>7050</v>
      </c>
      <c r="E4149" s="563" t="s">
        <v>7046</v>
      </c>
      <c r="F4149" s="563" t="s">
        <v>7047</v>
      </c>
      <c r="G4149" s="563" t="s">
        <v>7048</v>
      </c>
      <c r="H4149" s="563" t="s">
        <v>7049</v>
      </c>
      <c r="I4149" s="563" t="s">
        <v>26690</v>
      </c>
      <c r="J4149" s="563" t="s">
        <v>109</v>
      </c>
      <c r="K4149" s="563" t="s">
        <v>24001</v>
      </c>
      <c r="L4149" s="563" t="s">
        <v>24001</v>
      </c>
      <c r="M4149" s="563" t="s">
        <v>24001</v>
      </c>
      <c r="N4149" s="563" t="s">
        <v>24001</v>
      </c>
      <c r="O4149" s="564" t="s">
        <v>24001</v>
      </c>
      <c r="P4149" s="564" t="s">
        <v>26697</v>
      </c>
      <c r="Q4149" s="564">
        <v>33148</v>
      </c>
      <c r="R4149" s="564"/>
      <c r="S4149" s="564" t="s">
        <v>32391</v>
      </c>
    </row>
    <row r="4150" spans="1:19" x14ac:dyDescent="0.35">
      <c r="A4150" s="559">
        <v>2824</v>
      </c>
      <c r="B4150" s="563" t="s">
        <v>484</v>
      </c>
      <c r="C4150" s="563" t="s">
        <v>6887</v>
      </c>
      <c r="D4150" s="563" t="s">
        <v>6988</v>
      </c>
      <c r="E4150" s="563" t="s">
        <v>6986</v>
      </c>
      <c r="F4150" s="563" t="s">
        <v>24906</v>
      </c>
      <c r="G4150" s="563" t="s">
        <v>6987</v>
      </c>
      <c r="H4150" s="563" t="s">
        <v>124</v>
      </c>
      <c r="I4150" s="563" t="s">
        <v>26690</v>
      </c>
      <c r="J4150" s="563" t="s">
        <v>24001</v>
      </c>
      <c r="K4150" s="563" t="s">
        <v>24001</v>
      </c>
      <c r="L4150" s="563" t="s">
        <v>24001</v>
      </c>
      <c r="M4150" s="563" t="s">
        <v>24001</v>
      </c>
      <c r="N4150" s="563" t="s">
        <v>24001</v>
      </c>
      <c r="O4150" s="564" t="s">
        <v>24001</v>
      </c>
      <c r="P4150" s="564" t="s">
        <v>24001</v>
      </c>
      <c r="Q4150" s="564">
        <v>43424</v>
      </c>
      <c r="R4150" s="564"/>
      <c r="S4150" s="564" t="s">
        <v>32392</v>
      </c>
    </row>
    <row r="4151" spans="1:19" x14ac:dyDescent="0.35">
      <c r="A4151" s="559">
        <v>2825</v>
      </c>
      <c r="B4151" s="563" t="s">
        <v>484</v>
      </c>
      <c r="C4151" s="563" t="s">
        <v>6887</v>
      </c>
      <c r="D4151" s="563" t="s">
        <v>6992</v>
      </c>
      <c r="E4151" s="563" t="s">
        <v>6989</v>
      </c>
      <c r="F4151" s="563" t="s">
        <v>6990</v>
      </c>
      <c r="G4151" s="563" t="s">
        <v>6987</v>
      </c>
      <c r="H4151" s="563" t="s">
        <v>6991</v>
      </c>
      <c r="I4151" s="563" t="s">
        <v>26690</v>
      </c>
      <c r="J4151" s="563" t="s">
        <v>109</v>
      </c>
      <c r="K4151" s="563" t="s">
        <v>24001</v>
      </c>
      <c r="L4151" s="563" t="s">
        <v>24001</v>
      </c>
      <c r="M4151" s="563" t="s">
        <v>24001</v>
      </c>
      <c r="N4151" s="563" t="s">
        <v>24001</v>
      </c>
      <c r="O4151" s="564" t="s">
        <v>24001</v>
      </c>
      <c r="P4151" s="564" t="s">
        <v>24001</v>
      </c>
      <c r="Q4151" s="564">
        <v>40921</v>
      </c>
      <c r="R4151" s="564"/>
      <c r="S4151" s="564" t="s">
        <v>34398</v>
      </c>
    </row>
    <row r="4152" spans="1:19" x14ac:dyDescent="0.35">
      <c r="A4152" s="562">
        <v>2826</v>
      </c>
      <c r="B4152" s="563" t="s">
        <v>484</v>
      </c>
      <c r="C4152" s="563" t="s">
        <v>6887</v>
      </c>
      <c r="D4152" s="563" t="s">
        <v>6996</v>
      </c>
      <c r="E4152" s="563" t="s">
        <v>6993</v>
      </c>
      <c r="F4152" s="563" t="s">
        <v>6994</v>
      </c>
      <c r="G4152" s="563" t="s">
        <v>6987</v>
      </c>
      <c r="H4152" s="563" t="s">
        <v>6995</v>
      </c>
      <c r="I4152" s="563" t="s">
        <v>26690</v>
      </c>
      <c r="J4152" s="563" t="s">
        <v>109</v>
      </c>
      <c r="K4152" s="563" t="s">
        <v>24001</v>
      </c>
      <c r="L4152" s="563" t="s">
        <v>24001</v>
      </c>
      <c r="M4152" s="563" t="s">
        <v>24001</v>
      </c>
      <c r="N4152" s="563" t="s">
        <v>24001</v>
      </c>
      <c r="O4152" s="564" t="s">
        <v>24001</v>
      </c>
      <c r="P4152" s="564" t="s">
        <v>24001</v>
      </c>
      <c r="Q4152" s="564">
        <v>40921</v>
      </c>
      <c r="R4152" s="564"/>
      <c r="S4152" s="564" t="s">
        <v>32393</v>
      </c>
    </row>
    <row r="4153" spans="1:19" x14ac:dyDescent="0.35">
      <c r="A4153" s="559">
        <v>2827</v>
      </c>
      <c r="B4153" s="563" t="s">
        <v>484</v>
      </c>
      <c r="C4153" s="563" t="s">
        <v>6887</v>
      </c>
      <c r="D4153" s="563" t="s">
        <v>24907</v>
      </c>
      <c r="E4153" s="563" t="s">
        <v>6986</v>
      </c>
      <c r="F4153" s="563" t="s">
        <v>24908</v>
      </c>
      <c r="G4153" s="563" t="s">
        <v>6987</v>
      </c>
      <c r="H4153" s="563" t="s">
        <v>78</v>
      </c>
      <c r="I4153" s="563" t="s">
        <v>26690</v>
      </c>
      <c r="J4153" s="563" t="s">
        <v>24001</v>
      </c>
      <c r="K4153" s="563" t="s">
        <v>24001</v>
      </c>
      <c r="L4153" s="563" t="s">
        <v>24001</v>
      </c>
      <c r="M4153" s="563" t="s">
        <v>24001</v>
      </c>
      <c r="N4153" s="563" t="s">
        <v>24001</v>
      </c>
      <c r="O4153" s="564" t="s">
        <v>24001</v>
      </c>
      <c r="P4153" s="564" t="s">
        <v>24001</v>
      </c>
      <c r="Q4153" s="564">
        <v>43424</v>
      </c>
      <c r="R4153" s="564"/>
      <c r="S4153" s="564" t="s">
        <v>32394</v>
      </c>
    </row>
    <row r="4154" spans="1:19" x14ac:dyDescent="0.35">
      <c r="A4154" s="559">
        <v>2828</v>
      </c>
      <c r="B4154" s="563" t="s">
        <v>484</v>
      </c>
      <c r="C4154" s="563" t="s">
        <v>6887</v>
      </c>
      <c r="D4154" s="563" t="s">
        <v>24909</v>
      </c>
      <c r="E4154" s="563" t="s">
        <v>24910</v>
      </c>
      <c r="F4154" s="563" t="s">
        <v>24911</v>
      </c>
      <c r="G4154" s="563" t="s">
        <v>6987</v>
      </c>
      <c r="H4154" s="563" t="s">
        <v>24912</v>
      </c>
      <c r="I4154" s="563" t="s">
        <v>26690</v>
      </c>
      <c r="J4154" s="563" t="s">
        <v>24001</v>
      </c>
      <c r="K4154" s="563" t="s">
        <v>24001</v>
      </c>
      <c r="L4154" s="563" t="s">
        <v>24001</v>
      </c>
      <c r="M4154" s="563" t="s">
        <v>24001</v>
      </c>
      <c r="N4154" s="563" t="s">
        <v>24001</v>
      </c>
      <c r="O4154" s="564" t="s">
        <v>24001</v>
      </c>
      <c r="P4154" s="564" t="s">
        <v>24001</v>
      </c>
      <c r="Q4154" s="564">
        <v>43424</v>
      </c>
      <c r="R4154" s="564"/>
      <c r="S4154" s="564" t="s">
        <v>32395</v>
      </c>
    </row>
    <row r="4155" spans="1:19" x14ac:dyDescent="0.35">
      <c r="A4155" s="562">
        <v>2829</v>
      </c>
      <c r="B4155" s="563" t="s">
        <v>484</v>
      </c>
      <c r="C4155" s="563" t="s">
        <v>6887</v>
      </c>
      <c r="D4155" s="563" t="s">
        <v>7003</v>
      </c>
      <c r="E4155" s="563" t="s">
        <v>7000</v>
      </c>
      <c r="F4155" s="563" t="s">
        <v>7001</v>
      </c>
      <c r="G4155" s="563" t="s">
        <v>6987</v>
      </c>
      <c r="H4155" s="563" t="s">
        <v>7002</v>
      </c>
      <c r="I4155" s="563" t="s">
        <v>26690</v>
      </c>
      <c r="J4155" s="563" t="s">
        <v>24001</v>
      </c>
      <c r="K4155" s="563" t="s">
        <v>24001</v>
      </c>
      <c r="L4155" s="563" t="s">
        <v>24001</v>
      </c>
      <c r="M4155" s="563" t="s">
        <v>24001</v>
      </c>
      <c r="N4155" s="563" t="s">
        <v>24001</v>
      </c>
      <c r="O4155" s="564" t="s">
        <v>24001</v>
      </c>
      <c r="P4155" s="564" t="s">
        <v>24001</v>
      </c>
      <c r="Q4155" s="564">
        <v>33148</v>
      </c>
      <c r="R4155" s="564"/>
      <c r="S4155" s="564" t="s">
        <v>34399</v>
      </c>
    </row>
    <row r="4156" spans="1:19" x14ac:dyDescent="0.35">
      <c r="A4156" s="559">
        <v>2830</v>
      </c>
      <c r="B4156" s="563" t="s">
        <v>484</v>
      </c>
      <c r="C4156" s="563" t="s">
        <v>6887</v>
      </c>
      <c r="D4156" s="563" t="s">
        <v>7007</v>
      </c>
      <c r="E4156" s="563" t="s">
        <v>7004</v>
      </c>
      <c r="F4156" s="563" t="s">
        <v>7005</v>
      </c>
      <c r="G4156" s="563" t="s">
        <v>6987</v>
      </c>
      <c r="H4156" s="563" t="s">
        <v>7006</v>
      </c>
      <c r="I4156" s="563" t="s">
        <v>26690</v>
      </c>
      <c r="J4156" s="563" t="s">
        <v>109</v>
      </c>
      <c r="K4156" s="563" t="s">
        <v>24001</v>
      </c>
      <c r="L4156" s="563" t="s">
        <v>24001</v>
      </c>
      <c r="M4156" s="563" t="s">
        <v>24001</v>
      </c>
      <c r="N4156" s="563" t="s">
        <v>24001</v>
      </c>
      <c r="O4156" s="564" t="s">
        <v>24001</v>
      </c>
      <c r="P4156" s="564" t="s">
        <v>24001</v>
      </c>
      <c r="Q4156" s="564">
        <v>40921</v>
      </c>
      <c r="R4156" s="564"/>
      <c r="S4156" s="564" t="s">
        <v>34400</v>
      </c>
    </row>
    <row r="4157" spans="1:19" x14ac:dyDescent="0.35">
      <c r="A4157" s="559">
        <v>2831</v>
      </c>
      <c r="B4157" s="563" t="s">
        <v>484</v>
      </c>
      <c r="C4157" s="563" t="s">
        <v>6887</v>
      </c>
      <c r="D4157" s="563" t="s">
        <v>7011</v>
      </c>
      <c r="E4157" s="563" t="s">
        <v>7008</v>
      </c>
      <c r="F4157" s="563" t="s">
        <v>7009</v>
      </c>
      <c r="G4157" s="563" t="s">
        <v>6987</v>
      </c>
      <c r="H4157" s="563" t="s">
        <v>7010</v>
      </c>
      <c r="I4157" s="563" t="s">
        <v>26690</v>
      </c>
      <c r="J4157" s="563" t="s">
        <v>109</v>
      </c>
      <c r="K4157" s="563" t="s">
        <v>24001</v>
      </c>
      <c r="L4157" s="563" t="s">
        <v>24001</v>
      </c>
      <c r="M4157" s="563" t="s">
        <v>24001</v>
      </c>
      <c r="N4157" s="563" t="s">
        <v>24001</v>
      </c>
      <c r="O4157" s="564" t="s">
        <v>24001</v>
      </c>
      <c r="P4157" s="564" t="s">
        <v>24001</v>
      </c>
      <c r="Q4157" s="564">
        <v>40921</v>
      </c>
      <c r="R4157" s="564"/>
      <c r="S4157" s="564" t="s">
        <v>32396</v>
      </c>
    </row>
    <row r="4158" spans="1:19" x14ac:dyDescent="0.35">
      <c r="A4158" s="562">
        <v>2832</v>
      </c>
      <c r="B4158" s="563" t="s">
        <v>484</v>
      </c>
      <c r="C4158" s="563" t="s">
        <v>6887</v>
      </c>
      <c r="D4158" s="563" t="s">
        <v>7015</v>
      </c>
      <c r="E4158" s="563" t="s">
        <v>7012</v>
      </c>
      <c r="F4158" s="563" t="s">
        <v>7013</v>
      </c>
      <c r="G4158" s="563" t="s">
        <v>6987</v>
      </c>
      <c r="H4158" s="563" t="s">
        <v>7014</v>
      </c>
      <c r="I4158" s="563" t="s">
        <v>26690</v>
      </c>
      <c r="J4158" s="563" t="s">
        <v>24001</v>
      </c>
      <c r="K4158" s="563" t="s">
        <v>24001</v>
      </c>
      <c r="L4158" s="563" t="s">
        <v>24001</v>
      </c>
      <c r="M4158" s="563" t="s">
        <v>24001</v>
      </c>
      <c r="N4158" s="563" t="s">
        <v>24001</v>
      </c>
      <c r="O4158" s="564" t="s">
        <v>24001</v>
      </c>
      <c r="P4158" s="564" t="s">
        <v>24001</v>
      </c>
      <c r="Q4158" s="564">
        <v>33148</v>
      </c>
      <c r="R4158" s="564"/>
      <c r="S4158" s="564" t="s">
        <v>32397</v>
      </c>
    </row>
    <row r="4159" spans="1:19" x14ac:dyDescent="0.35">
      <c r="A4159" s="559">
        <v>2833</v>
      </c>
      <c r="B4159" s="563" t="s">
        <v>484</v>
      </c>
      <c r="C4159" s="563" t="s">
        <v>6887</v>
      </c>
      <c r="D4159" s="563" t="s">
        <v>7018</v>
      </c>
      <c r="E4159" s="563" t="s">
        <v>7016</v>
      </c>
      <c r="F4159" s="563" t="s">
        <v>7017</v>
      </c>
      <c r="G4159" s="563" t="s">
        <v>6987</v>
      </c>
      <c r="H4159" s="563" t="s">
        <v>55</v>
      </c>
      <c r="I4159" s="563" t="s">
        <v>26690</v>
      </c>
      <c r="J4159" s="563" t="s">
        <v>24001</v>
      </c>
      <c r="K4159" s="563" t="s">
        <v>24001</v>
      </c>
      <c r="L4159" s="563" t="s">
        <v>24001</v>
      </c>
      <c r="M4159" s="563" t="s">
        <v>24001</v>
      </c>
      <c r="N4159" s="563" t="s">
        <v>24001</v>
      </c>
      <c r="O4159" s="564" t="s">
        <v>24001</v>
      </c>
      <c r="P4159" s="564" t="s">
        <v>24001</v>
      </c>
      <c r="Q4159" s="564">
        <v>33148</v>
      </c>
      <c r="R4159" s="564"/>
      <c r="S4159" s="564" t="s">
        <v>7018</v>
      </c>
    </row>
    <row r="4160" spans="1:19" x14ac:dyDescent="0.35">
      <c r="A4160" s="559">
        <v>2834</v>
      </c>
      <c r="B4160" s="563" t="s">
        <v>484</v>
      </c>
      <c r="C4160" s="563" t="s">
        <v>6887</v>
      </c>
      <c r="D4160" s="563" t="s">
        <v>7021</v>
      </c>
      <c r="E4160" s="563" t="s">
        <v>7019</v>
      </c>
      <c r="F4160" s="563" t="s">
        <v>7020</v>
      </c>
      <c r="G4160" s="563" t="s">
        <v>6987</v>
      </c>
      <c r="H4160" s="563" t="s">
        <v>6736</v>
      </c>
      <c r="I4160" s="563" t="s">
        <v>26690</v>
      </c>
      <c r="J4160" s="563" t="s">
        <v>109</v>
      </c>
      <c r="K4160" s="563" t="s">
        <v>24001</v>
      </c>
      <c r="L4160" s="563" t="s">
        <v>24001</v>
      </c>
      <c r="M4160" s="563" t="s">
        <v>24001</v>
      </c>
      <c r="N4160" s="563" t="s">
        <v>24001</v>
      </c>
      <c r="O4160" s="564" t="s">
        <v>24001</v>
      </c>
      <c r="P4160" s="564" t="s">
        <v>24001</v>
      </c>
      <c r="Q4160" s="564">
        <v>40921</v>
      </c>
      <c r="R4160" s="564"/>
      <c r="S4160" s="564" t="s">
        <v>32398</v>
      </c>
    </row>
    <row r="4161" spans="1:19" x14ac:dyDescent="0.35">
      <c r="A4161" s="562">
        <v>2835</v>
      </c>
      <c r="B4161" s="563" t="s">
        <v>484</v>
      </c>
      <c r="C4161" s="563" t="s">
        <v>6887</v>
      </c>
      <c r="D4161" s="563" t="s">
        <v>7025</v>
      </c>
      <c r="E4161" s="563" t="s">
        <v>7022</v>
      </c>
      <c r="F4161" s="563" t="s">
        <v>7023</v>
      </c>
      <c r="G4161" s="563" t="s">
        <v>6987</v>
      </c>
      <c r="H4161" s="563" t="s">
        <v>7024</v>
      </c>
      <c r="I4161" s="563" t="s">
        <v>26690</v>
      </c>
      <c r="J4161" s="563" t="s">
        <v>109</v>
      </c>
      <c r="K4161" s="563" t="s">
        <v>24001</v>
      </c>
      <c r="L4161" s="563" t="s">
        <v>24001</v>
      </c>
      <c r="M4161" s="563" t="s">
        <v>24001</v>
      </c>
      <c r="N4161" s="563" t="s">
        <v>24001</v>
      </c>
      <c r="O4161" s="564" t="s">
        <v>24001</v>
      </c>
      <c r="P4161" s="564" t="s">
        <v>24001</v>
      </c>
      <c r="Q4161" s="564">
        <v>33148</v>
      </c>
      <c r="R4161" s="564">
        <v>38685</v>
      </c>
      <c r="S4161" s="564" t="s">
        <v>32399</v>
      </c>
    </row>
    <row r="4162" spans="1:19" x14ac:dyDescent="0.35">
      <c r="A4162" s="559">
        <v>2836</v>
      </c>
      <c r="B4162" s="563" t="s">
        <v>484</v>
      </c>
      <c r="C4162" s="563" t="s">
        <v>6887</v>
      </c>
      <c r="D4162" s="563" t="s">
        <v>7029</v>
      </c>
      <c r="E4162" s="563" t="s">
        <v>7026</v>
      </c>
      <c r="F4162" s="563" t="s">
        <v>7027</v>
      </c>
      <c r="G4162" s="563" t="s">
        <v>6987</v>
      </c>
      <c r="H4162" s="563" t="s">
        <v>7028</v>
      </c>
      <c r="I4162" s="563" t="s">
        <v>26690</v>
      </c>
      <c r="J4162" s="563" t="s">
        <v>109</v>
      </c>
      <c r="K4162" s="563" t="s">
        <v>24001</v>
      </c>
      <c r="L4162" s="563" t="s">
        <v>24001</v>
      </c>
      <c r="M4162" s="563" t="s">
        <v>24001</v>
      </c>
      <c r="N4162" s="563" t="s">
        <v>24001</v>
      </c>
      <c r="O4162" s="564" t="s">
        <v>24001</v>
      </c>
      <c r="P4162" s="564" t="s">
        <v>24001</v>
      </c>
      <c r="Q4162" s="564">
        <v>33148</v>
      </c>
      <c r="R4162" s="564">
        <v>38685</v>
      </c>
      <c r="S4162" s="564" t="s">
        <v>32400</v>
      </c>
    </row>
    <row r="4163" spans="1:19" x14ac:dyDescent="0.35">
      <c r="A4163" s="559">
        <v>2837</v>
      </c>
      <c r="B4163" s="563" t="s">
        <v>484</v>
      </c>
      <c r="C4163" s="563" t="s">
        <v>6887</v>
      </c>
      <c r="D4163" s="563" t="s">
        <v>26967</v>
      </c>
      <c r="E4163" s="563" t="s">
        <v>6997</v>
      </c>
      <c r="F4163" s="563" t="s">
        <v>6998</v>
      </c>
      <c r="G4163" s="563" t="s">
        <v>6987</v>
      </c>
      <c r="H4163" s="563" t="s">
        <v>6999</v>
      </c>
      <c r="I4163" s="563" t="s">
        <v>26690</v>
      </c>
      <c r="J4163" s="563" t="s">
        <v>109</v>
      </c>
      <c r="K4163" s="563" t="s">
        <v>24001</v>
      </c>
      <c r="L4163" s="563" t="s">
        <v>24001</v>
      </c>
      <c r="M4163" s="563" t="s">
        <v>24001</v>
      </c>
      <c r="N4163" s="563" t="s">
        <v>24001</v>
      </c>
      <c r="O4163" s="564" t="s">
        <v>24001</v>
      </c>
      <c r="P4163" s="564" t="s">
        <v>24001</v>
      </c>
      <c r="Q4163" s="564">
        <v>40925</v>
      </c>
      <c r="R4163" s="564"/>
      <c r="S4163" s="564" t="s">
        <v>32401</v>
      </c>
    </row>
    <row r="4164" spans="1:19" x14ac:dyDescent="0.35">
      <c r="A4164" s="562">
        <v>2838</v>
      </c>
      <c r="B4164" s="563" t="s">
        <v>484</v>
      </c>
      <c r="C4164" s="563" t="s">
        <v>6887</v>
      </c>
      <c r="D4164" s="563" t="s">
        <v>7033</v>
      </c>
      <c r="E4164" s="563" t="s">
        <v>7030</v>
      </c>
      <c r="F4164" s="563" t="s">
        <v>7031</v>
      </c>
      <c r="G4164" s="563" t="s">
        <v>6987</v>
      </c>
      <c r="H4164" s="563" t="s">
        <v>7032</v>
      </c>
      <c r="I4164" s="563" t="s">
        <v>26690</v>
      </c>
      <c r="J4164" s="563" t="s">
        <v>109</v>
      </c>
      <c r="K4164" s="563" t="s">
        <v>24001</v>
      </c>
      <c r="L4164" s="563" t="s">
        <v>24001</v>
      </c>
      <c r="M4164" s="563" t="s">
        <v>24001</v>
      </c>
      <c r="N4164" s="563" t="s">
        <v>24001</v>
      </c>
      <c r="O4164" s="564" t="s">
        <v>24001</v>
      </c>
      <c r="P4164" s="564" t="s">
        <v>24001</v>
      </c>
      <c r="Q4164" s="564">
        <v>40921</v>
      </c>
      <c r="R4164" s="564"/>
      <c r="S4164" s="564" t="s">
        <v>32402</v>
      </c>
    </row>
    <row r="4165" spans="1:19" x14ac:dyDescent="0.35">
      <c r="A4165" s="559">
        <v>6016</v>
      </c>
      <c r="B4165" s="563" t="s">
        <v>43</v>
      </c>
      <c r="C4165" s="563" t="s">
        <v>266</v>
      </c>
      <c r="D4165" s="563" t="s">
        <v>265</v>
      </c>
      <c r="E4165" s="563" t="s">
        <v>24001</v>
      </c>
      <c r="F4165" s="563" t="s">
        <v>262</v>
      </c>
      <c r="G4165" s="563" t="s">
        <v>263</v>
      </c>
      <c r="H4165" s="563" t="s">
        <v>264</v>
      </c>
      <c r="I4165" s="563" t="s">
        <v>26690</v>
      </c>
      <c r="J4165" s="563" t="s">
        <v>24001</v>
      </c>
      <c r="K4165" s="563" t="s">
        <v>24001</v>
      </c>
      <c r="L4165" s="563" t="s">
        <v>24001</v>
      </c>
      <c r="M4165" s="563" t="s">
        <v>24001</v>
      </c>
      <c r="N4165" s="563" t="s">
        <v>24001</v>
      </c>
      <c r="O4165" s="564" t="s">
        <v>24001</v>
      </c>
      <c r="P4165" s="564" t="s">
        <v>24001</v>
      </c>
      <c r="Q4165" s="564">
        <v>40037</v>
      </c>
      <c r="R4165" s="564"/>
      <c r="S4165" s="564" t="s">
        <v>32403</v>
      </c>
    </row>
    <row r="4166" spans="1:19" x14ac:dyDescent="0.35">
      <c r="A4166" s="559">
        <v>1298</v>
      </c>
      <c r="B4166" s="563" t="s">
        <v>484</v>
      </c>
      <c r="C4166" s="563" t="s">
        <v>28929</v>
      </c>
      <c r="D4166" s="563" t="s">
        <v>18013</v>
      </c>
      <c r="E4166" s="563" t="s">
        <v>18009</v>
      </c>
      <c r="F4166" s="563" t="s">
        <v>18010</v>
      </c>
      <c r="G4166" s="563" t="s">
        <v>18011</v>
      </c>
      <c r="H4166" s="563" t="s">
        <v>18012</v>
      </c>
      <c r="I4166" s="563" t="s">
        <v>27530</v>
      </c>
      <c r="J4166" s="563" t="s">
        <v>109</v>
      </c>
      <c r="K4166" s="563" t="s">
        <v>24001</v>
      </c>
      <c r="L4166" s="563" t="s">
        <v>24001</v>
      </c>
      <c r="M4166" s="563" t="s">
        <v>24001</v>
      </c>
      <c r="N4166" s="563" t="s">
        <v>24001</v>
      </c>
      <c r="O4166" s="564" t="s">
        <v>24001</v>
      </c>
      <c r="P4166" s="564" t="s">
        <v>24001</v>
      </c>
      <c r="Q4166" s="564">
        <v>33148</v>
      </c>
      <c r="R4166" s="564">
        <v>41347.574201388903</v>
      </c>
      <c r="S4166" s="564" t="s">
        <v>32404</v>
      </c>
    </row>
    <row r="4167" spans="1:19" x14ac:dyDescent="0.35">
      <c r="A4167" s="562">
        <v>1299</v>
      </c>
      <c r="B4167" s="563" t="s">
        <v>484</v>
      </c>
      <c r="C4167" s="563" t="s">
        <v>28929</v>
      </c>
      <c r="D4167" s="563" t="s">
        <v>18016</v>
      </c>
      <c r="E4167" s="563" t="s">
        <v>18014</v>
      </c>
      <c r="F4167" s="563" t="s">
        <v>18015</v>
      </c>
      <c r="G4167" s="563" t="s">
        <v>18011</v>
      </c>
      <c r="H4167" s="563" t="s">
        <v>2001</v>
      </c>
      <c r="I4167" s="563" t="s">
        <v>26690</v>
      </c>
      <c r="J4167" s="563" t="s">
        <v>109</v>
      </c>
      <c r="K4167" s="563" t="s">
        <v>24001</v>
      </c>
      <c r="L4167" s="563" t="s">
        <v>24001</v>
      </c>
      <c r="M4167" s="563" t="s">
        <v>24001</v>
      </c>
      <c r="N4167" s="563" t="s">
        <v>24001</v>
      </c>
      <c r="O4167" s="564" t="s">
        <v>24001</v>
      </c>
      <c r="P4167" s="564" t="s">
        <v>24001</v>
      </c>
      <c r="Q4167" s="564">
        <v>33148</v>
      </c>
      <c r="R4167" s="564">
        <v>41347.581099536997</v>
      </c>
      <c r="S4167" s="564" t="s">
        <v>32405</v>
      </c>
    </row>
    <row r="4168" spans="1:19" x14ac:dyDescent="0.35">
      <c r="A4168" s="559">
        <v>1300</v>
      </c>
      <c r="B4168" s="563" t="s">
        <v>484</v>
      </c>
      <c r="C4168" s="563" t="s">
        <v>28929</v>
      </c>
      <c r="D4168" s="563" t="s">
        <v>32406</v>
      </c>
      <c r="E4168" s="563" t="s">
        <v>24001</v>
      </c>
      <c r="F4168" s="563" t="s">
        <v>18022</v>
      </c>
      <c r="G4168" s="563" t="s">
        <v>18011</v>
      </c>
      <c r="H4168" s="563" t="s">
        <v>55</v>
      </c>
      <c r="I4168" s="563" t="s">
        <v>26690</v>
      </c>
      <c r="J4168" s="563" t="s">
        <v>109</v>
      </c>
      <c r="K4168" s="563" t="s">
        <v>24001</v>
      </c>
      <c r="L4168" s="563" t="s">
        <v>24001</v>
      </c>
      <c r="M4168" s="563" t="s">
        <v>24001</v>
      </c>
      <c r="N4168" s="563" t="s">
        <v>24001</v>
      </c>
      <c r="O4168" s="564" t="s">
        <v>24001</v>
      </c>
      <c r="P4168" s="564" t="s">
        <v>24001</v>
      </c>
      <c r="Q4168" s="564">
        <v>38902</v>
      </c>
      <c r="R4168" s="564">
        <v>45324.651400463001</v>
      </c>
      <c r="S4168" s="564" t="s">
        <v>32406</v>
      </c>
    </row>
    <row r="4169" spans="1:19" x14ac:dyDescent="0.35">
      <c r="A4169" s="559">
        <v>1301</v>
      </c>
      <c r="B4169" s="563" t="s">
        <v>484</v>
      </c>
      <c r="C4169" s="563" t="s">
        <v>28929</v>
      </c>
      <c r="D4169" s="563" t="s">
        <v>18021</v>
      </c>
      <c r="E4169" s="563" t="s">
        <v>18017</v>
      </c>
      <c r="F4169" s="563" t="s">
        <v>18018</v>
      </c>
      <c r="G4169" s="563" t="s">
        <v>18019</v>
      </c>
      <c r="H4169" s="563" t="s">
        <v>18020</v>
      </c>
      <c r="I4169" s="563" t="s">
        <v>27531</v>
      </c>
      <c r="J4169" s="563" t="s">
        <v>24001</v>
      </c>
      <c r="K4169" s="563" t="s">
        <v>62</v>
      </c>
      <c r="L4169" s="563" t="s">
        <v>24001</v>
      </c>
      <c r="M4169" s="563" t="s">
        <v>24001</v>
      </c>
      <c r="N4169" s="563" t="s">
        <v>24001</v>
      </c>
      <c r="O4169" s="564" t="s">
        <v>24001</v>
      </c>
      <c r="P4169" s="564" t="s">
        <v>24001</v>
      </c>
      <c r="Q4169" s="564">
        <v>33148</v>
      </c>
      <c r="R4169" s="564"/>
      <c r="S4169" s="564" t="s">
        <v>32407</v>
      </c>
    </row>
    <row r="4170" spans="1:19" x14ac:dyDescent="0.35">
      <c r="A4170" s="562">
        <v>5625</v>
      </c>
      <c r="B4170" s="563" t="s">
        <v>484</v>
      </c>
      <c r="C4170" s="563" t="s">
        <v>28883</v>
      </c>
      <c r="D4170" s="563" t="s">
        <v>14765</v>
      </c>
      <c r="E4170" s="563" t="s">
        <v>14762</v>
      </c>
      <c r="F4170" s="563" t="s">
        <v>14763</v>
      </c>
      <c r="G4170" s="563" t="s">
        <v>14764</v>
      </c>
      <c r="H4170" s="563" t="s">
        <v>4042</v>
      </c>
      <c r="I4170" s="563" t="s">
        <v>26690</v>
      </c>
      <c r="J4170" s="563" t="s">
        <v>109</v>
      </c>
      <c r="K4170" s="563" t="s">
        <v>24001</v>
      </c>
      <c r="L4170" s="563" t="s">
        <v>24001</v>
      </c>
      <c r="M4170" s="563" t="s">
        <v>24001</v>
      </c>
      <c r="N4170" s="563" t="s">
        <v>24001</v>
      </c>
      <c r="O4170" s="564" t="s">
        <v>24001</v>
      </c>
      <c r="P4170" s="564" t="s">
        <v>24001</v>
      </c>
      <c r="Q4170" s="564">
        <v>33148</v>
      </c>
      <c r="R4170" s="564"/>
      <c r="S4170" s="564" t="s">
        <v>32408</v>
      </c>
    </row>
    <row r="4171" spans="1:19" x14ac:dyDescent="0.35">
      <c r="A4171" s="559">
        <v>5012</v>
      </c>
      <c r="B4171" s="563" t="s">
        <v>484</v>
      </c>
      <c r="C4171" s="563" t="s">
        <v>30419</v>
      </c>
      <c r="D4171" s="563" t="s">
        <v>12163</v>
      </c>
      <c r="E4171" s="563" t="s">
        <v>24001</v>
      </c>
      <c r="F4171" s="563" t="s">
        <v>12160</v>
      </c>
      <c r="G4171" s="563" t="s">
        <v>12161</v>
      </c>
      <c r="H4171" s="563" t="s">
        <v>12162</v>
      </c>
      <c r="I4171" s="563" t="s">
        <v>26690</v>
      </c>
      <c r="J4171" s="563" t="s">
        <v>24001</v>
      </c>
      <c r="K4171" s="563" t="s">
        <v>24001</v>
      </c>
      <c r="L4171" s="563" t="s">
        <v>24001</v>
      </c>
      <c r="M4171" s="563" t="s">
        <v>24001</v>
      </c>
      <c r="N4171" s="563" t="s">
        <v>24001</v>
      </c>
      <c r="O4171" s="564" t="s">
        <v>24001</v>
      </c>
      <c r="P4171" s="564" t="s">
        <v>24001</v>
      </c>
      <c r="Q4171" s="564">
        <v>33148</v>
      </c>
      <c r="R4171" s="564">
        <v>34078</v>
      </c>
      <c r="S4171" s="564" t="s">
        <v>32409</v>
      </c>
    </row>
    <row r="4172" spans="1:19" x14ac:dyDescent="0.35">
      <c r="A4172" s="559">
        <v>5013</v>
      </c>
      <c r="B4172" s="563" t="s">
        <v>484</v>
      </c>
      <c r="C4172" s="563" t="s">
        <v>30419</v>
      </c>
      <c r="D4172" s="563" t="s">
        <v>12167</v>
      </c>
      <c r="E4172" s="563" t="s">
        <v>12164</v>
      </c>
      <c r="F4172" s="563" t="s">
        <v>12165</v>
      </c>
      <c r="G4172" s="563" t="s">
        <v>12161</v>
      </c>
      <c r="H4172" s="563" t="s">
        <v>12166</v>
      </c>
      <c r="I4172" s="563" t="s">
        <v>26690</v>
      </c>
      <c r="J4172" s="563" t="s">
        <v>24001</v>
      </c>
      <c r="K4172" s="563" t="s">
        <v>24001</v>
      </c>
      <c r="L4172" s="563" t="s">
        <v>24001</v>
      </c>
      <c r="M4172" s="563" t="s">
        <v>24001</v>
      </c>
      <c r="N4172" s="563" t="s">
        <v>24001</v>
      </c>
      <c r="O4172" s="564" t="s">
        <v>24001</v>
      </c>
      <c r="P4172" s="564" t="s">
        <v>24001</v>
      </c>
      <c r="Q4172" s="564">
        <v>33148</v>
      </c>
      <c r="R4172" s="564">
        <v>33973</v>
      </c>
      <c r="S4172" s="564" t="s">
        <v>32410</v>
      </c>
    </row>
    <row r="4173" spans="1:19" x14ac:dyDescent="0.35">
      <c r="A4173" s="562">
        <v>5014</v>
      </c>
      <c r="B4173" s="563" t="s">
        <v>484</v>
      </c>
      <c r="C4173" s="563" t="s">
        <v>30419</v>
      </c>
      <c r="D4173" s="563" t="s">
        <v>12169</v>
      </c>
      <c r="E4173" s="563" t="s">
        <v>24001</v>
      </c>
      <c r="F4173" s="563" t="s">
        <v>12168</v>
      </c>
      <c r="G4173" s="563" t="s">
        <v>12161</v>
      </c>
      <c r="H4173" s="563" t="s">
        <v>55</v>
      </c>
      <c r="I4173" s="563" t="s">
        <v>26690</v>
      </c>
      <c r="J4173" s="563" t="s">
        <v>24001</v>
      </c>
      <c r="K4173" s="563" t="s">
        <v>24001</v>
      </c>
      <c r="L4173" s="563" t="s">
        <v>24001</v>
      </c>
      <c r="M4173" s="563" t="s">
        <v>24001</v>
      </c>
      <c r="N4173" s="563" t="s">
        <v>24001</v>
      </c>
      <c r="O4173" s="564" t="s">
        <v>24001</v>
      </c>
      <c r="P4173" s="564" t="s">
        <v>24001</v>
      </c>
      <c r="Q4173" s="564">
        <v>33148</v>
      </c>
      <c r="R4173" s="564"/>
      <c r="S4173" s="564" t="s">
        <v>12169</v>
      </c>
    </row>
    <row r="4174" spans="1:19" x14ac:dyDescent="0.35">
      <c r="A4174" s="559">
        <v>5015</v>
      </c>
      <c r="B4174" s="563" t="s">
        <v>484</v>
      </c>
      <c r="C4174" s="563" t="s">
        <v>30419</v>
      </c>
      <c r="D4174" s="563" t="s">
        <v>12172</v>
      </c>
      <c r="E4174" s="563" t="s">
        <v>24001</v>
      </c>
      <c r="F4174" s="563" t="s">
        <v>12170</v>
      </c>
      <c r="G4174" s="563" t="s">
        <v>12161</v>
      </c>
      <c r="H4174" s="563" t="s">
        <v>12171</v>
      </c>
      <c r="I4174" s="563" t="s">
        <v>26690</v>
      </c>
      <c r="J4174" s="563" t="s">
        <v>24001</v>
      </c>
      <c r="K4174" s="563" t="s">
        <v>24001</v>
      </c>
      <c r="L4174" s="563" t="s">
        <v>24001</v>
      </c>
      <c r="M4174" s="563" t="s">
        <v>24001</v>
      </c>
      <c r="N4174" s="563" t="s">
        <v>24001</v>
      </c>
      <c r="O4174" s="564" t="s">
        <v>24001</v>
      </c>
      <c r="P4174" s="564" t="s">
        <v>24001</v>
      </c>
      <c r="Q4174" s="564">
        <v>33148</v>
      </c>
      <c r="R4174" s="564">
        <v>38426</v>
      </c>
      <c r="S4174" s="564" t="s">
        <v>32411</v>
      </c>
    </row>
    <row r="4175" spans="1:19" x14ac:dyDescent="0.35">
      <c r="A4175" s="559">
        <v>1302</v>
      </c>
      <c r="B4175" s="563" t="s">
        <v>484</v>
      </c>
      <c r="C4175" s="563" t="s">
        <v>28929</v>
      </c>
      <c r="D4175" s="563" t="s">
        <v>18027</v>
      </c>
      <c r="E4175" s="563" t="s">
        <v>18024</v>
      </c>
      <c r="F4175" s="563" t="s">
        <v>18025</v>
      </c>
      <c r="G4175" s="563" t="s">
        <v>18026</v>
      </c>
      <c r="H4175" s="563" t="s">
        <v>13598</v>
      </c>
      <c r="I4175" s="563" t="s">
        <v>26690</v>
      </c>
      <c r="J4175" s="563" t="s">
        <v>24001</v>
      </c>
      <c r="K4175" s="563" t="s">
        <v>24001</v>
      </c>
      <c r="L4175" s="563" t="s">
        <v>24001</v>
      </c>
      <c r="M4175" s="563" t="s">
        <v>24001</v>
      </c>
      <c r="N4175" s="563" t="s">
        <v>24001</v>
      </c>
      <c r="O4175" s="564" t="s">
        <v>24001</v>
      </c>
      <c r="P4175" s="564" t="s">
        <v>24001</v>
      </c>
      <c r="Q4175" s="564">
        <v>33148</v>
      </c>
      <c r="R4175" s="564"/>
      <c r="S4175" s="564" t="s">
        <v>32412</v>
      </c>
    </row>
    <row r="4176" spans="1:19" x14ac:dyDescent="0.35">
      <c r="A4176" s="562">
        <v>3653</v>
      </c>
      <c r="B4176" s="563" t="s">
        <v>484</v>
      </c>
      <c r="C4176" s="563" t="s">
        <v>1198</v>
      </c>
      <c r="D4176" s="563" t="s">
        <v>1252</v>
      </c>
      <c r="E4176" s="563" t="s">
        <v>24001</v>
      </c>
      <c r="F4176" s="563" t="s">
        <v>1250</v>
      </c>
      <c r="G4176" s="563" t="s">
        <v>1251</v>
      </c>
      <c r="H4176" s="563" t="s">
        <v>83</v>
      </c>
      <c r="I4176" s="563" t="s">
        <v>26745</v>
      </c>
      <c r="J4176" s="563" t="s">
        <v>24001</v>
      </c>
      <c r="K4176" s="563" t="s">
        <v>24001</v>
      </c>
      <c r="L4176" s="563" t="s">
        <v>24001</v>
      </c>
      <c r="M4176" s="563" t="s">
        <v>24001</v>
      </c>
      <c r="N4176" s="563" t="s">
        <v>24001</v>
      </c>
      <c r="O4176" s="564" t="s">
        <v>24001</v>
      </c>
      <c r="P4176" s="564" t="s">
        <v>24001</v>
      </c>
      <c r="Q4176" s="564">
        <v>33148</v>
      </c>
      <c r="R4176" s="564">
        <v>38510</v>
      </c>
      <c r="S4176" s="564" t="s">
        <v>32413</v>
      </c>
    </row>
    <row r="4177" spans="1:19" x14ac:dyDescent="0.35">
      <c r="A4177" s="559">
        <v>3654</v>
      </c>
      <c r="B4177" s="563" t="s">
        <v>484</v>
      </c>
      <c r="C4177" s="563" t="s">
        <v>1198</v>
      </c>
      <c r="D4177" s="563" t="s">
        <v>1256</v>
      </c>
      <c r="E4177" s="563" t="s">
        <v>1253</v>
      </c>
      <c r="F4177" s="563" t="s">
        <v>1254</v>
      </c>
      <c r="G4177" s="563" t="s">
        <v>1251</v>
      </c>
      <c r="H4177" s="563" t="s">
        <v>1255</v>
      </c>
      <c r="I4177" s="563" t="s">
        <v>26690</v>
      </c>
      <c r="J4177" s="563" t="s">
        <v>109</v>
      </c>
      <c r="K4177" s="563" t="s">
        <v>24001</v>
      </c>
      <c r="L4177" s="563" t="s">
        <v>24001</v>
      </c>
      <c r="M4177" s="563" t="s">
        <v>24001</v>
      </c>
      <c r="N4177" s="563" t="s">
        <v>24001</v>
      </c>
      <c r="O4177" s="564" t="s">
        <v>24001</v>
      </c>
      <c r="P4177" s="564" t="s">
        <v>24001</v>
      </c>
      <c r="Q4177" s="564">
        <v>33148</v>
      </c>
      <c r="R4177" s="564">
        <v>33921</v>
      </c>
      <c r="S4177" s="564" t="s">
        <v>32414</v>
      </c>
    </row>
    <row r="4178" spans="1:19" x14ac:dyDescent="0.35">
      <c r="A4178" s="559">
        <v>3655</v>
      </c>
      <c r="B4178" s="563" t="s">
        <v>484</v>
      </c>
      <c r="C4178" s="563" t="s">
        <v>1198</v>
      </c>
      <c r="D4178" s="563" t="s">
        <v>1260</v>
      </c>
      <c r="E4178" s="563" t="s">
        <v>1257</v>
      </c>
      <c r="F4178" s="563" t="s">
        <v>1258</v>
      </c>
      <c r="G4178" s="563" t="s">
        <v>1251</v>
      </c>
      <c r="H4178" s="563" t="s">
        <v>1259</v>
      </c>
      <c r="I4178" s="563" t="s">
        <v>26690</v>
      </c>
      <c r="J4178" s="563" t="s">
        <v>24001</v>
      </c>
      <c r="K4178" s="563" t="s">
        <v>24001</v>
      </c>
      <c r="L4178" s="563" t="s">
        <v>24001</v>
      </c>
      <c r="M4178" s="563" t="s">
        <v>24001</v>
      </c>
      <c r="N4178" s="563" t="s">
        <v>24001</v>
      </c>
      <c r="O4178" s="564" t="s">
        <v>24001</v>
      </c>
      <c r="P4178" s="564" t="s">
        <v>24001</v>
      </c>
      <c r="Q4178" s="564">
        <v>38715</v>
      </c>
      <c r="R4178" s="564"/>
      <c r="S4178" s="564" t="s">
        <v>32415</v>
      </c>
    </row>
    <row r="4179" spans="1:19" x14ac:dyDescent="0.35">
      <c r="A4179" s="562">
        <v>3656</v>
      </c>
      <c r="B4179" s="563" t="s">
        <v>484</v>
      </c>
      <c r="C4179" s="563" t="s">
        <v>1198</v>
      </c>
      <c r="D4179" s="563" t="s">
        <v>1264</v>
      </c>
      <c r="E4179" s="563" t="s">
        <v>1261</v>
      </c>
      <c r="F4179" s="563" t="s">
        <v>1262</v>
      </c>
      <c r="G4179" s="563" t="s">
        <v>1251</v>
      </c>
      <c r="H4179" s="563" t="s">
        <v>1263</v>
      </c>
      <c r="I4179" s="563" t="s">
        <v>26690</v>
      </c>
      <c r="J4179" s="563" t="s">
        <v>24001</v>
      </c>
      <c r="K4179" s="563" t="s">
        <v>24001</v>
      </c>
      <c r="L4179" s="563" t="s">
        <v>24001</v>
      </c>
      <c r="M4179" s="563" t="s">
        <v>24001</v>
      </c>
      <c r="N4179" s="563" t="s">
        <v>24001</v>
      </c>
      <c r="O4179" s="564" t="s">
        <v>24001</v>
      </c>
      <c r="P4179" s="564" t="s">
        <v>24001</v>
      </c>
      <c r="Q4179" s="564">
        <v>34285</v>
      </c>
      <c r="R4179" s="564"/>
      <c r="S4179" s="564" t="s">
        <v>1264</v>
      </c>
    </row>
    <row r="4180" spans="1:19" x14ac:dyDescent="0.35">
      <c r="A4180" s="559">
        <v>3657</v>
      </c>
      <c r="B4180" s="563" t="s">
        <v>484</v>
      </c>
      <c r="C4180" s="563" t="s">
        <v>1198</v>
      </c>
      <c r="D4180" s="563" t="s">
        <v>1267</v>
      </c>
      <c r="E4180" s="563" t="s">
        <v>24001</v>
      </c>
      <c r="F4180" s="563" t="s">
        <v>1265</v>
      </c>
      <c r="G4180" s="563" t="s">
        <v>1251</v>
      </c>
      <c r="H4180" s="563" t="s">
        <v>1266</v>
      </c>
      <c r="I4180" s="563" t="s">
        <v>26690</v>
      </c>
      <c r="J4180" s="563" t="s">
        <v>109</v>
      </c>
      <c r="K4180" s="563" t="s">
        <v>24001</v>
      </c>
      <c r="L4180" s="563" t="s">
        <v>24001</v>
      </c>
      <c r="M4180" s="563" t="s">
        <v>24001</v>
      </c>
      <c r="N4180" s="563" t="s">
        <v>24001</v>
      </c>
      <c r="O4180" s="564" t="s">
        <v>24001</v>
      </c>
      <c r="P4180" s="564" t="s">
        <v>24001</v>
      </c>
      <c r="Q4180" s="564">
        <v>33148</v>
      </c>
      <c r="R4180" s="564">
        <v>38510</v>
      </c>
      <c r="S4180" s="564" t="s">
        <v>32416</v>
      </c>
    </row>
    <row r="4181" spans="1:19" x14ac:dyDescent="0.35">
      <c r="A4181" s="559">
        <v>3658</v>
      </c>
      <c r="B4181" s="563" t="s">
        <v>484</v>
      </c>
      <c r="C4181" s="563" t="s">
        <v>1198</v>
      </c>
      <c r="D4181" s="563" t="s">
        <v>1271</v>
      </c>
      <c r="E4181" s="563" t="s">
        <v>1268</v>
      </c>
      <c r="F4181" s="563" t="s">
        <v>1269</v>
      </c>
      <c r="G4181" s="563" t="s">
        <v>1251</v>
      </c>
      <c r="H4181" s="563" t="s">
        <v>1270</v>
      </c>
      <c r="I4181" s="563" t="s">
        <v>26690</v>
      </c>
      <c r="J4181" s="563" t="s">
        <v>24001</v>
      </c>
      <c r="K4181" s="563" t="s">
        <v>24001</v>
      </c>
      <c r="L4181" s="563" t="s">
        <v>24001</v>
      </c>
      <c r="M4181" s="563" t="s">
        <v>24001</v>
      </c>
      <c r="N4181" s="563" t="s">
        <v>24001</v>
      </c>
      <c r="O4181" s="564" t="s">
        <v>24001</v>
      </c>
      <c r="P4181" s="564" t="s">
        <v>24001</v>
      </c>
      <c r="Q4181" s="564">
        <v>33148</v>
      </c>
      <c r="R4181" s="564">
        <v>33921</v>
      </c>
      <c r="S4181" s="564" t="s">
        <v>32417</v>
      </c>
    </row>
    <row r="4182" spans="1:19" x14ac:dyDescent="0.35">
      <c r="A4182" s="562">
        <v>3659</v>
      </c>
      <c r="B4182" s="563" t="s">
        <v>484</v>
      </c>
      <c r="C4182" s="563" t="s">
        <v>1198</v>
      </c>
      <c r="D4182" s="563" t="s">
        <v>1274</v>
      </c>
      <c r="E4182" s="563" t="s">
        <v>1257</v>
      </c>
      <c r="F4182" s="563" t="s">
        <v>1272</v>
      </c>
      <c r="G4182" s="563" t="s">
        <v>1251</v>
      </c>
      <c r="H4182" s="563" t="s">
        <v>1273</v>
      </c>
      <c r="I4182" s="563" t="s">
        <v>26690</v>
      </c>
      <c r="J4182" s="563" t="s">
        <v>109</v>
      </c>
      <c r="K4182" s="563" t="s">
        <v>24001</v>
      </c>
      <c r="L4182" s="563" t="s">
        <v>24001</v>
      </c>
      <c r="M4182" s="563" t="s">
        <v>24001</v>
      </c>
      <c r="N4182" s="563" t="s">
        <v>24001</v>
      </c>
      <c r="O4182" s="564" t="s">
        <v>24001</v>
      </c>
      <c r="P4182" s="564" t="s">
        <v>24001</v>
      </c>
      <c r="Q4182" s="564">
        <v>38715</v>
      </c>
      <c r="R4182" s="564"/>
      <c r="S4182" s="564" t="s">
        <v>32418</v>
      </c>
    </row>
    <row r="4183" spans="1:19" x14ac:dyDescent="0.35">
      <c r="A4183" s="559">
        <v>3660</v>
      </c>
      <c r="B4183" s="563" t="s">
        <v>484</v>
      </c>
      <c r="C4183" s="563" t="s">
        <v>1198</v>
      </c>
      <c r="D4183" s="563" t="s">
        <v>1278</v>
      </c>
      <c r="E4183" s="563" t="s">
        <v>1275</v>
      </c>
      <c r="F4183" s="563" t="s">
        <v>1276</v>
      </c>
      <c r="G4183" s="563" t="s">
        <v>1251</v>
      </c>
      <c r="H4183" s="563" t="s">
        <v>1277</v>
      </c>
      <c r="I4183" s="563" t="s">
        <v>26690</v>
      </c>
      <c r="J4183" s="563" t="s">
        <v>109</v>
      </c>
      <c r="K4183" s="563" t="s">
        <v>24001</v>
      </c>
      <c r="L4183" s="563" t="s">
        <v>24001</v>
      </c>
      <c r="M4183" s="563" t="s">
        <v>24001</v>
      </c>
      <c r="N4183" s="563" t="s">
        <v>24001</v>
      </c>
      <c r="O4183" s="564" t="s">
        <v>24001</v>
      </c>
      <c r="P4183" s="564" t="s">
        <v>24001</v>
      </c>
      <c r="Q4183" s="564">
        <v>33148</v>
      </c>
      <c r="R4183" s="564">
        <v>33921</v>
      </c>
      <c r="S4183" s="564" t="s">
        <v>32419</v>
      </c>
    </row>
    <row r="4184" spans="1:19" x14ac:dyDescent="0.35">
      <c r="A4184" s="559">
        <v>3661</v>
      </c>
      <c r="B4184" s="563" t="s">
        <v>484</v>
      </c>
      <c r="C4184" s="563" t="s">
        <v>1198</v>
      </c>
      <c r="D4184" s="563" t="s">
        <v>1282</v>
      </c>
      <c r="E4184" s="563" t="s">
        <v>1279</v>
      </c>
      <c r="F4184" s="563" t="s">
        <v>1280</v>
      </c>
      <c r="G4184" s="563" t="s">
        <v>1251</v>
      </c>
      <c r="H4184" s="563" t="s">
        <v>1281</v>
      </c>
      <c r="I4184" s="563" t="s">
        <v>26690</v>
      </c>
      <c r="J4184" s="563" t="s">
        <v>24001</v>
      </c>
      <c r="K4184" s="563" t="s">
        <v>24001</v>
      </c>
      <c r="L4184" s="563" t="s">
        <v>24001</v>
      </c>
      <c r="M4184" s="563" t="s">
        <v>24001</v>
      </c>
      <c r="N4184" s="563" t="s">
        <v>24001</v>
      </c>
      <c r="O4184" s="564" t="s">
        <v>24001</v>
      </c>
      <c r="P4184" s="564" t="s">
        <v>24001</v>
      </c>
      <c r="Q4184" s="564">
        <v>33148</v>
      </c>
      <c r="R4184" s="564">
        <v>38715</v>
      </c>
      <c r="S4184" s="564" t="s">
        <v>32420</v>
      </c>
    </row>
    <row r="4185" spans="1:19" x14ac:dyDescent="0.35">
      <c r="A4185" s="562">
        <v>3662</v>
      </c>
      <c r="B4185" s="563" t="s">
        <v>484</v>
      </c>
      <c r="C4185" s="563" t="s">
        <v>1198</v>
      </c>
      <c r="D4185" s="563" t="s">
        <v>1285</v>
      </c>
      <c r="E4185" s="563" t="s">
        <v>1283</v>
      </c>
      <c r="F4185" s="563" t="s">
        <v>1284</v>
      </c>
      <c r="G4185" s="563" t="s">
        <v>1251</v>
      </c>
      <c r="H4185" s="563" t="s">
        <v>973</v>
      </c>
      <c r="I4185" s="563" t="s">
        <v>26690</v>
      </c>
      <c r="J4185" s="563" t="s">
        <v>24001</v>
      </c>
      <c r="K4185" s="563" t="s">
        <v>24001</v>
      </c>
      <c r="L4185" s="563" t="s">
        <v>24001</v>
      </c>
      <c r="M4185" s="563" t="s">
        <v>24001</v>
      </c>
      <c r="N4185" s="563" t="s">
        <v>24001</v>
      </c>
      <c r="O4185" s="564" t="s">
        <v>24001</v>
      </c>
      <c r="P4185" s="564" t="s">
        <v>24001</v>
      </c>
      <c r="Q4185" s="564">
        <v>33148</v>
      </c>
      <c r="R4185" s="564">
        <v>33921</v>
      </c>
      <c r="S4185" s="564" t="s">
        <v>32421</v>
      </c>
    </row>
    <row r="4186" spans="1:19" x14ac:dyDescent="0.35">
      <c r="A4186" s="559">
        <v>3663</v>
      </c>
      <c r="B4186" s="563" t="s">
        <v>484</v>
      </c>
      <c r="C4186" s="563" t="s">
        <v>1198</v>
      </c>
      <c r="D4186" s="563" t="s">
        <v>1287</v>
      </c>
      <c r="E4186" s="563" t="s">
        <v>1261</v>
      </c>
      <c r="F4186" s="563" t="s">
        <v>1286</v>
      </c>
      <c r="G4186" s="563" t="s">
        <v>1251</v>
      </c>
      <c r="H4186" s="563" t="s">
        <v>55</v>
      </c>
      <c r="I4186" s="563" t="s">
        <v>26690</v>
      </c>
      <c r="J4186" s="563" t="s">
        <v>24001</v>
      </c>
      <c r="K4186" s="563" t="s">
        <v>24001</v>
      </c>
      <c r="L4186" s="563" t="s">
        <v>24001</v>
      </c>
      <c r="M4186" s="563" t="s">
        <v>24001</v>
      </c>
      <c r="N4186" s="563" t="s">
        <v>24001</v>
      </c>
      <c r="O4186" s="564" t="s">
        <v>24001</v>
      </c>
      <c r="P4186" s="564" t="s">
        <v>24001</v>
      </c>
      <c r="Q4186" s="564">
        <v>34303</v>
      </c>
      <c r="R4186" s="564"/>
      <c r="S4186" s="564" t="s">
        <v>1287</v>
      </c>
    </row>
    <row r="4187" spans="1:19" x14ac:dyDescent="0.35">
      <c r="A4187" s="559">
        <v>1629</v>
      </c>
      <c r="B4187" s="563" t="s">
        <v>484</v>
      </c>
      <c r="C4187" s="563" t="s">
        <v>727</v>
      </c>
      <c r="D4187" s="563" t="s">
        <v>1020</v>
      </c>
      <c r="E4187" s="563" t="s">
        <v>1017</v>
      </c>
      <c r="F4187" s="563" t="s">
        <v>1018</v>
      </c>
      <c r="G4187" s="563" t="s">
        <v>1019</v>
      </c>
      <c r="H4187" s="563" t="s">
        <v>826</v>
      </c>
      <c r="I4187" s="563" t="s">
        <v>26690</v>
      </c>
      <c r="J4187" s="563" t="s">
        <v>24001</v>
      </c>
      <c r="K4187" s="563" t="s">
        <v>24001</v>
      </c>
      <c r="L4187" s="563" t="s">
        <v>24001</v>
      </c>
      <c r="M4187" s="563" t="s">
        <v>24001</v>
      </c>
      <c r="N4187" s="563" t="s">
        <v>24001</v>
      </c>
      <c r="O4187" s="564" t="s">
        <v>24001</v>
      </c>
      <c r="P4187" s="564" t="s">
        <v>24001</v>
      </c>
      <c r="Q4187" s="564">
        <v>33148</v>
      </c>
      <c r="R4187" s="564"/>
      <c r="S4187" s="564" t="s">
        <v>32422</v>
      </c>
    </row>
    <row r="4188" spans="1:19" x14ac:dyDescent="0.35">
      <c r="A4188" s="562">
        <v>2166</v>
      </c>
      <c r="B4188" s="563" t="s">
        <v>484</v>
      </c>
      <c r="C4188" s="563" t="s">
        <v>28698</v>
      </c>
      <c r="D4188" s="563" t="s">
        <v>6162</v>
      </c>
      <c r="E4188" s="563" t="s">
        <v>6158</v>
      </c>
      <c r="F4188" s="563" t="s">
        <v>6159</v>
      </c>
      <c r="G4188" s="563" t="s">
        <v>6160</v>
      </c>
      <c r="H4188" s="563" t="s">
        <v>6161</v>
      </c>
      <c r="I4188" s="563" t="s">
        <v>26690</v>
      </c>
      <c r="J4188" s="563" t="s">
        <v>24001</v>
      </c>
      <c r="K4188" s="563" t="s">
        <v>24001</v>
      </c>
      <c r="L4188" s="563" t="s">
        <v>24001</v>
      </c>
      <c r="M4188" s="563" t="s">
        <v>24001</v>
      </c>
      <c r="N4188" s="563" t="s">
        <v>24001</v>
      </c>
      <c r="O4188" s="564" t="s">
        <v>24001</v>
      </c>
      <c r="P4188" s="564" t="s">
        <v>24001</v>
      </c>
      <c r="Q4188" s="564">
        <v>33148</v>
      </c>
      <c r="R4188" s="564"/>
      <c r="S4188" s="564" t="s">
        <v>32423</v>
      </c>
    </row>
    <row r="4189" spans="1:19" x14ac:dyDescent="0.35">
      <c r="A4189" s="559">
        <v>2167</v>
      </c>
      <c r="B4189" s="563" t="s">
        <v>484</v>
      </c>
      <c r="C4189" s="563" t="s">
        <v>28698</v>
      </c>
      <c r="D4189" s="563" t="s">
        <v>6166</v>
      </c>
      <c r="E4189" s="563" t="s">
        <v>6163</v>
      </c>
      <c r="F4189" s="563" t="s">
        <v>6164</v>
      </c>
      <c r="G4189" s="563" t="s">
        <v>6160</v>
      </c>
      <c r="H4189" s="563" t="s">
        <v>6165</v>
      </c>
      <c r="I4189" s="563" t="s">
        <v>26690</v>
      </c>
      <c r="J4189" s="563" t="s">
        <v>24001</v>
      </c>
      <c r="K4189" s="563" t="s">
        <v>24001</v>
      </c>
      <c r="L4189" s="563" t="s">
        <v>24001</v>
      </c>
      <c r="M4189" s="563" t="s">
        <v>24001</v>
      </c>
      <c r="N4189" s="563" t="s">
        <v>24001</v>
      </c>
      <c r="O4189" s="564" t="s">
        <v>24001</v>
      </c>
      <c r="P4189" s="564" t="s">
        <v>24001</v>
      </c>
      <c r="Q4189" s="564">
        <v>33148</v>
      </c>
      <c r="R4189" s="564"/>
      <c r="S4189" s="564" t="s">
        <v>32424</v>
      </c>
    </row>
    <row r="4190" spans="1:19" x14ac:dyDescent="0.35">
      <c r="A4190" s="559">
        <v>2168</v>
      </c>
      <c r="B4190" s="563" t="s">
        <v>484</v>
      </c>
      <c r="C4190" s="563" t="s">
        <v>28698</v>
      </c>
      <c r="D4190" s="563" t="s">
        <v>6168</v>
      </c>
      <c r="E4190" s="563" t="s">
        <v>6163</v>
      </c>
      <c r="F4190" s="563" t="s">
        <v>6167</v>
      </c>
      <c r="G4190" s="563" t="s">
        <v>6160</v>
      </c>
      <c r="H4190" s="563" t="s">
        <v>55</v>
      </c>
      <c r="I4190" s="563" t="s">
        <v>26690</v>
      </c>
      <c r="J4190" s="563" t="s">
        <v>24001</v>
      </c>
      <c r="K4190" s="563" t="s">
        <v>24001</v>
      </c>
      <c r="L4190" s="563" t="s">
        <v>24001</v>
      </c>
      <c r="M4190" s="563" t="s">
        <v>24001</v>
      </c>
      <c r="N4190" s="563" t="s">
        <v>24001</v>
      </c>
      <c r="O4190" s="564" t="s">
        <v>24001</v>
      </c>
      <c r="P4190" s="564" t="s">
        <v>24001</v>
      </c>
      <c r="Q4190" s="564">
        <v>33148</v>
      </c>
      <c r="R4190" s="564"/>
      <c r="S4190" s="564" t="s">
        <v>6168</v>
      </c>
    </row>
    <row r="4191" spans="1:19" x14ac:dyDescent="0.35">
      <c r="A4191" s="562">
        <v>1630</v>
      </c>
      <c r="B4191" s="563" t="s">
        <v>484</v>
      </c>
      <c r="C4191" s="563" t="s">
        <v>727</v>
      </c>
      <c r="D4191" s="563" t="s">
        <v>1025</v>
      </c>
      <c r="E4191" s="563" t="s">
        <v>1021</v>
      </c>
      <c r="F4191" s="563" t="s">
        <v>1022</v>
      </c>
      <c r="G4191" s="563" t="s">
        <v>1023</v>
      </c>
      <c r="H4191" s="563" t="s">
        <v>1024</v>
      </c>
      <c r="I4191" s="563" t="s">
        <v>26690</v>
      </c>
      <c r="J4191" s="563" t="s">
        <v>24001</v>
      </c>
      <c r="K4191" s="563" t="s">
        <v>24001</v>
      </c>
      <c r="L4191" s="563" t="s">
        <v>24001</v>
      </c>
      <c r="M4191" s="563" t="s">
        <v>24001</v>
      </c>
      <c r="N4191" s="563" t="s">
        <v>24001</v>
      </c>
      <c r="O4191" s="564" t="s">
        <v>24001</v>
      </c>
      <c r="P4191" s="564" t="s">
        <v>24001</v>
      </c>
      <c r="Q4191" s="564">
        <v>33148</v>
      </c>
      <c r="R4191" s="564"/>
      <c r="S4191" s="564" t="s">
        <v>32425</v>
      </c>
    </row>
    <row r="4192" spans="1:19" x14ac:dyDescent="0.35">
      <c r="A4192" s="559">
        <v>3721</v>
      </c>
      <c r="B4192" s="563" t="s">
        <v>484</v>
      </c>
      <c r="C4192" s="563" t="s">
        <v>1745</v>
      </c>
      <c r="D4192" s="563" t="s">
        <v>1827</v>
      </c>
      <c r="E4192" s="563" t="s">
        <v>1823</v>
      </c>
      <c r="F4192" s="563" t="s">
        <v>1824</v>
      </c>
      <c r="G4192" s="563" t="s">
        <v>1825</v>
      </c>
      <c r="H4192" s="563" t="s">
        <v>1826</v>
      </c>
      <c r="I4192" s="563" t="s">
        <v>26690</v>
      </c>
      <c r="J4192" s="563" t="s">
        <v>109</v>
      </c>
      <c r="K4192" s="563" t="s">
        <v>24001</v>
      </c>
      <c r="L4192" s="563" t="s">
        <v>24001</v>
      </c>
      <c r="M4192" s="563" t="s">
        <v>24001</v>
      </c>
      <c r="N4192" s="563" t="s">
        <v>24001</v>
      </c>
      <c r="O4192" s="564" t="s">
        <v>24001</v>
      </c>
      <c r="P4192" s="564" t="s">
        <v>24001</v>
      </c>
      <c r="Q4192" s="564">
        <v>33148</v>
      </c>
      <c r="R4192" s="564">
        <v>38510</v>
      </c>
      <c r="S4192" s="564" t="s">
        <v>32426</v>
      </c>
    </row>
    <row r="4193" spans="1:19" x14ac:dyDescent="0.35">
      <c r="A4193" s="559">
        <v>3722</v>
      </c>
      <c r="B4193" s="563" t="s">
        <v>484</v>
      </c>
      <c r="C4193" s="563" t="s">
        <v>1745</v>
      </c>
      <c r="D4193" s="563" t="s">
        <v>1830</v>
      </c>
      <c r="E4193" s="563" t="s">
        <v>24001</v>
      </c>
      <c r="F4193" s="563" t="s">
        <v>1828</v>
      </c>
      <c r="G4193" s="563" t="s">
        <v>1825</v>
      </c>
      <c r="H4193" s="563" t="s">
        <v>1829</v>
      </c>
      <c r="I4193" s="563" t="s">
        <v>26690</v>
      </c>
      <c r="J4193" s="563" t="s">
        <v>109</v>
      </c>
      <c r="K4193" s="563" t="s">
        <v>24001</v>
      </c>
      <c r="L4193" s="563" t="s">
        <v>24001</v>
      </c>
      <c r="M4193" s="563" t="s">
        <v>24001</v>
      </c>
      <c r="N4193" s="563" t="s">
        <v>24001</v>
      </c>
      <c r="O4193" s="564" t="s">
        <v>24001</v>
      </c>
      <c r="P4193" s="564" t="s">
        <v>24001</v>
      </c>
      <c r="Q4193" s="564">
        <v>33148</v>
      </c>
      <c r="R4193" s="564"/>
      <c r="S4193" s="564" t="s">
        <v>32427</v>
      </c>
    </row>
    <row r="4194" spans="1:19" x14ac:dyDescent="0.35">
      <c r="A4194" s="562">
        <v>3723</v>
      </c>
      <c r="B4194" s="563" t="s">
        <v>484</v>
      </c>
      <c r="C4194" s="563" t="s">
        <v>1745</v>
      </c>
      <c r="D4194" s="563" t="s">
        <v>1833</v>
      </c>
      <c r="E4194" s="563" t="s">
        <v>1831</v>
      </c>
      <c r="F4194" s="563" t="s">
        <v>1832</v>
      </c>
      <c r="G4194" s="563" t="s">
        <v>1825</v>
      </c>
      <c r="H4194" s="563" t="s">
        <v>55</v>
      </c>
      <c r="I4194" s="563" t="s">
        <v>26690</v>
      </c>
      <c r="J4194" s="563" t="s">
        <v>109</v>
      </c>
      <c r="K4194" s="563" t="s">
        <v>24001</v>
      </c>
      <c r="L4194" s="563" t="s">
        <v>24001</v>
      </c>
      <c r="M4194" s="563" t="s">
        <v>24001</v>
      </c>
      <c r="N4194" s="563" t="s">
        <v>24001</v>
      </c>
      <c r="O4194" s="564" t="s">
        <v>24001</v>
      </c>
      <c r="P4194" s="564" t="s">
        <v>24001</v>
      </c>
      <c r="Q4194" s="564">
        <v>33148</v>
      </c>
      <c r="R4194" s="564"/>
      <c r="S4194" s="564" t="s">
        <v>1833</v>
      </c>
    </row>
    <row r="4195" spans="1:19" x14ac:dyDescent="0.35">
      <c r="A4195" s="559">
        <v>5951</v>
      </c>
      <c r="B4195" s="563" t="s">
        <v>484</v>
      </c>
      <c r="C4195" s="563" t="s">
        <v>29047</v>
      </c>
      <c r="D4195" s="563" t="s">
        <v>10098</v>
      </c>
      <c r="E4195" s="563" t="s">
        <v>10095</v>
      </c>
      <c r="F4195" s="563" t="s">
        <v>10096</v>
      </c>
      <c r="G4195" s="563" t="s">
        <v>10097</v>
      </c>
      <c r="H4195" s="563" t="s">
        <v>6995</v>
      </c>
      <c r="I4195" s="563" t="s">
        <v>26690</v>
      </c>
      <c r="J4195" s="563" t="s">
        <v>109</v>
      </c>
      <c r="K4195" s="563" t="s">
        <v>24001</v>
      </c>
      <c r="L4195" s="563" t="s">
        <v>24001</v>
      </c>
      <c r="M4195" s="563" t="s">
        <v>24001</v>
      </c>
      <c r="N4195" s="563" t="s">
        <v>24001</v>
      </c>
      <c r="O4195" s="564" t="s">
        <v>24001</v>
      </c>
      <c r="P4195" s="564" t="s">
        <v>24001</v>
      </c>
      <c r="Q4195" s="564">
        <v>33148</v>
      </c>
      <c r="R4195" s="564"/>
      <c r="S4195" s="564" t="s">
        <v>32428</v>
      </c>
    </row>
    <row r="4196" spans="1:19" x14ac:dyDescent="0.35">
      <c r="A4196" s="559">
        <v>4595</v>
      </c>
      <c r="B4196" s="563" t="s">
        <v>484</v>
      </c>
      <c r="C4196" s="563" t="s">
        <v>11621</v>
      </c>
      <c r="D4196" s="563" t="s">
        <v>11766</v>
      </c>
      <c r="E4196" s="563" t="s">
        <v>24001</v>
      </c>
      <c r="F4196" s="563" t="s">
        <v>11763</v>
      </c>
      <c r="G4196" s="563" t="s">
        <v>11764</v>
      </c>
      <c r="H4196" s="563" t="s">
        <v>11765</v>
      </c>
      <c r="I4196" s="563" t="s">
        <v>26690</v>
      </c>
      <c r="J4196" s="563" t="s">
        <v>109</v>
      </c>
      <c r="K4196" s="563" t="s">
        <v>24001</v>
      </c>
      <c r="L4196" s="563" t="s">
        <v>24001</v>
      </c>
      <c r="M4196" s="563" t="s">
        <v>24001</v>
      </c>
      <c r="N4196" s="563" t="s">
        <v>24001</v>
      </c>
      <c r="O4196" s="564" t="s">
        <v>24001</v>
      </c>
      <c r="P4196" s="564" t="s">
        <v>24001</v>
      </c>
      <c r="Q4196" s="564">
        <v>38957</v>
      </c>
      <c r="R4196" s="564"/>
      <c r="S4196" s="564" t="s">
        <v>32429</v>
      </c>
    </row>
    <row r="4197" spans="1:19" x14ac:dyDescent="0.35">
      <c r="A4197" s="562">
        <v>4596</v>
      </c>
      <c r="B4197" s="563" t="s">
        <v>484</v>
      </c>
      <c r="C4197" s="563" t="s">
        <v>11621</v>
      </c>
      <c r="D4197" s="563" t="s">
        <v>27261</v>
      </c>
      <c r="E4197" s="563" t="s">
        <v>27262</v>
      </c>
      <c r="F4197" s="563" t="s">
        <v>27263</v>
      </c>
      <c r="G4197" s="563" t="s">
        <v>11764</v>
      </c>
      <c r="H4197" s="563" t="s">
        <v>27264</v>
      </c>
      <c r="I4197" s="563" t="s">
        <v>26690</v>
      </c>
      <c r="J4197" s="563" t="s">
        <v>109</v>
      </c>
      <c r="K4197" s="563" t="s">
        <v>24001</v>
      </c>
      <c r="L4197" s="563" t="s">
        <v>24001</v>
      </c>
      <c r="M4197" s="563" t="s">
        <v>24001</v>
      </c>
      <c r="N4197" s="563" t="s">
        <v>24001</v>
      </c>
      <c r="O4197" s="564" t="s">
        <v>24001</v>
      </c>
      <c r="P4197" s="564" t="s">
        <v>24001</v>
      </c>
      <c r="Q4197" s="564">
        <v>44336</v>
      </c>
      <c r="R4197" s="564"/>
      <c r="S4197" s="564" t="s">
        <v>32430</v>
      </c>
    </row>
    <row r="4198" spans="1:19" x14ac:dyDescent="0.35">
      <c r="A4198" s="559">
        <v>4499</v>
      </c>
      <c r="B4198" s="563" t="s">
        <v>484</v>
      </c>
      <c r="C4198" s="563" t="s">
        <v>11038</v>
      </c>
      <c r="D4198" s="563" t="s">
        <v>11034</v>
      </c>
      <c r="E4198" s="563" t="s">
        <v>11030</v>
      </c>
      <c r="F4198" s="563" t="s">
        <v>11031</v>
      </c>
      <c r="G4198" s="563" t="s">
        <v>11032</v>
      </c>
      <c r="H4198" s="563" t="s">
        <v>11033</v>
      </c>
      <c r="I4198" s="563" t="s">
        <v>26690</v>
      </c>
      <c r="J4198" s="563" t="s">
        <v>109</v>
      </c>
      <c r="K4198" s="563" t="s">
        <v>24001</v>
      </c>
      <c r="L4198" s="563" t="s">
        <v>24001</v>
      </c>
      <c r="M4198" s="563" t="s">
        <v>24001</v>
      </c>
      <c r="N4198" s="563" t="s">
        <v>24001</v>
      </c>
      <c r="O4198" s="564" t="s">
        <v>24001</v>
      </c>
      <c r="P4198" s="564" t="s">
        <v>24001</v>
      </c>
      <c r="Q4198" s="564">
        <v>33148</v>
      </c>
      <c r="R4198" s="564"/>
      <c r="S4198" s="564" t="s">
        <v>32431</v>
      </c>
    </row>
    <row r="4199" spans="1:19" x14ac:dyDescent="0.35">
      <c r="A4199" s="559">
        <v>1303</v>
      </c>
      <c r="B4199" s="563" t="s">
        <v>484</v>
      </c>
      <c r="C4199" s="563" t="s">
        <v>28929</v>
      </c>
      <c r="D4199" s="563" t="s">
        <v>18031</v>
      </c>
      <c r="E4199" s="563" t="s">
        <v>18028</v>
      </c>
      <c r="F4199" s="563" t="s">
        <v>18029</v>
      </c>
      <c r="G4199" s="563" t="s">
        <v>18028</v>
      </c>
      <c r="H4199" s="563" t="s">
        <v>18030</v>
      </c>
      <c r="I4199" s="563" t="s">
        <v>26690</v>
      </c>
      <c r="J4199" s="563" t="s">
        <v>109</v>
      </c>
      <c r="K4199" s="563" t="s">
        <v>24001</v>
      </c>
      <c r="L4199" s="563" t="s">
        <v>24001</v>
      </c>
      <c r="M4199" s="563" t="s">
        <v>24001</v>
      </c>
      <c r="N4199" s="563" t="s">
        <v>24001</v>
      </c>
      <c r="O4199" s="564" t="s">
        <v>24001</v>
      </c>
      <c r="P4199" s="564" t="s">
        <v>24001</v>
      </c>
      <c r="Q4199" s="564">
        <v>33148</v>
      </c>
      <c r="R4199" s="564"/>
      <c r="S4199" s="564" t="s">
        <v>32432</v>
      </c>
    </row>
    <row r="4200" spans="1:19" x14ac:dyDescent="0.35">
      <c r="A4200" s="562">
        <v>1304</v>
      </c>
      <c r="B4200" s="563" t="s">
        <v>484</v>
      </c>
      <c r="C4200" s="563" t="s">
        <v>28929</v>
      </c>
      <c r="D4200" s="563" t="s">
        <v>18033</v>
      </c>
      <c r="E4200" s="563" t="s">
        <v>24001</v>
      </c>
      <c r="F4200" s="563" t="s">
        <v>18032</v>
      </c>
      <c r="G4200" s="563" t="s">
        <v>18028</v>
      </c>
      <c r="H4200" s="563" t="s">
        <v>17684</v>
      </c>
      <c r="I4200" s="563" t="s">
        <v>26691</v>
      </c>
      <c r="J4200" s="563" t="s">
        <v>109</v>
      </c>
      <c r="K4200" s="563" t="s">
        <v>24001</v>
      </c>
      <c r="L4200" s="563" t="s">
        <v>24001</v>
      </c>
      <c r="M4200" s="563" t="s">
        <v>24001</v>
      </c>
      <c r="N4200" s="563" t="s">
        <v>24001</v>
      </c>
      <c r="O4200" s="564" t="s">
        <v>24001</v>
      </c>
      <c r="P4200" s="564" t="s">
        <v>24001</v>
      </c>
      <c r="Q4200" s="564">
        <v>38567</v>
      </c>
      <c r="R4200" s="564"/>
      <c r="S4200" s="564" t="s">
        <v>32433</v>
      </c>
    </row>
    <row r="4201" spans="1:19" x14ac:dyDescent="0.35">
      <c r="A4201" s="559">
        <v>1305</v>
      </c>
      <c r="B4201" s="563" t="s">
        <v>484</v>
      </c>
      <c r="C4201" s="563" t="s">
        <v>28929</v>
      </c>
      <c r="D4201" s="563" t="s">
        <v>18036</v>
      </c>
      <c r="E4201" s="563" t="s">
        <v>18034</v>
      </c>
      <c r="F4201" s="563" t="s">
        <v>18035</v>
      </c>
      <c r="G4201" s="563" t="s">
        <v>18028</v>
      </c>
      <c r="H4201" s="563" t="s">
        <v>17684</v>
      </c>
      <c r="I4201" s="563" t="s">
        <v>27532</v>
      </c>
      <c r="J4201" s="563" t="s">
        <v>109</v>
      </c>
      <c r="K4201" s="563" t="s">
        <v>24001</v>
      </c>
      <c r="L4201" s="563" t="s">
        <v>24001</v>
      </c>
      <c r="M4201" s="563" t="s">
        <v>24001</v>
      </c>
      <c r="N4201" s="563" t="s">
        <v>24001</v>
      </c>
      <c r="O4201" s="564" t="s">
        <v>24001</v>
      </c>
      <c r="P4201" s="564" t="s">
        <v>24001</v>
      </c>
      <c r="Q4201" s="564">
        <v>38511</v>
      </c>
      <c r="R4201" s="564"/>
      <c r="S4201" s="564" t="s">
        <v>32434</v>
      </c>
    </row>
    <row r="4202" spans="1:19" x14ac:dyDescent="0.35">
      <c r="A4202" s="559">
        <v>1306</v>
      </c>
      <c r="B4202" s="563" t="s">
        <v>484</v>
      </c>
      <c r="C4202" s="563" t="s">
        <v>28929</v>
      </c>
      <c r="D4202" s="563" t="s">
        <v>18038</v>
      </c>
      <c r="E4202" s="563" t="s">
        <v>18034</v>
      </c>
      <c r="F4202" s="563" t="s">
        <v>18037</v>
      </c>
      <c r="G4202" s="563" t="s">
        <v>18028</v>
      </c>
      <c r="H4202" s="563" t="s">
        <v>17684</v>
      </c>
      <c r="I4202" s="563" t="s">
        <v>27533</v>
      </c>
      <c r="J4202" s="563" t="s">
        <v>109</v>
      </c>
      <c r="K4202" s="563" t="s">
        <v>24001</v>
      </c>
      <c r="L4202" s="563" t="s">
        <v>24001</v>
      </c>
      <c r="M4202" s="563" t="s">
        <v>24001</v>
      </c>
      <c r="N4202" s="563" t="s">
        <v>24001</v>
      </c>
      <c r="O4202" s="564" t="s">
        <v>24001</v>
      </c>
      <c r="P4202" s="564" t="s">
        <v>24001</v>
      </c>
      <c r="Q4202" s="564">
        <v>38511</v>
      </c>
      <c r="R4202" s="564"/>
      <c r="S4202" s="564" t="s">
        <v>32435</v>
      </c>
    </row>
    <row r="4203" spans="1:19" x14ac:dyDescent="0.35">
      <c r="A4203" s="562">
        <v>1307</v>
      </c>
      <c r="B4203" s="563" t="s">
        <v>484</v>
      </c>
      <c r="C4203" s="563" t="s">
        <v>28929</v>
      </c>
      <c r="D4203" s="563" t="s">
        <v>18041</v>
      </c>
      <c r="E4203" s="563" t="s">
        <v>18039</v>
      </c>
      <c r="F4203" s="563" t="s">
        <v>18040</v>
      </c>
      <c r="G4203" s="563" t="s">
        <v>18028</v>
      </c>
      <c r="H4203" s="563" t="s">
        <v>407</v>
      </c>
      <c r="I4203" s="563" t="s">
        <v>26690</v>
      </c>
      <c r="J4203" s="563" t="s">
        <v>109</v>
      </c>
      <c r="K4203" s="563" t="s">
        <v>24001</v>
      </c>
      <c r="L4203" s="563" t="s">
        <v>24001</v>
      </c>
      <c r="M4203" s="563" t="s">
        <v>24001</v>
      </c>
      <c r="N4203" s="563" t="s">
        <v>24001</v>
      </c>
      <c r="O4203" s="564" t="s">
        <v>24001</v>
      </c>
      <c r="P4203" s="564" t="s">
        <v>24001</v>
      </c>
      <c r="Q4203" s="564">
        <v>33148</v>
      </c>
      <c r="R4203" s="564"/>
      <c r="S4203" s="564" t="s">
        <v>32436</v>
      </c>
    </row>
    <row r="4204" spans="1:19" x14ac:dyDescent="0.35">
      <c r="A4204" s="559">
        <v>1308</v>
      </c>
      <c r="B4204" s="563" t="s">
        <v>484</v>
      </c>
      <c r="C4204" s="563" t="s">
        <v>28929</v>
      </c>
      <c r="D4204" s="563" t="s">
        <v>18044</v>
      </c>
      <c r="E4204" s="563" t="s">
        <v>18042</v>
      </c>
      <c r="F4204" s="563" t="s">
        <v>18043</v>
      </c>
      <c r="G4204" s="563" t="s">
        <v>18028</v>
      </c>
      <c r="H4204" s="563" t="s">
        <v>4915</v>
      </c>
      <c r="I4204" s="563" t="s">
        <v>26690</v>
      </c>
      <c r="J4204" s="563" t="s">
        <v>109</v>
      </c>
      <c r="K4204" s="563" t="s">
        <v>24001</v>
      </c>
      <c r="L4204" s="563" t="s">
        <v>24001</v>
      </c>
      <c r="M4204" s="563" t="s">
        <v>24001</v>
      </c>
      <c r="N4204" s="563" t="s">
        <v>24001</v>
      </c>
      <c r="O4204" s="564" t="s">
        <v>24001</v>
      </c>
      <c r="P4204" s="564" t="s">
        <v>24001</v>
      </c>
      <c r="Q4204" s="564">
        <v>33148</v>
      </c>
      <c r="R4204" s="564"/>
      <c r="S4204" s="564" t="s">
        <v>32437</v>
      </c>
    </row>
    <row r="4205" spans="1:19" x14ac:dyDescent="0.35">
      <c r="A4205" s="559">
        <v>1309</v>
      </c>
      <c r="B4205" s="563" t="s">
        <v>484</v>
      </c>
      <c r="C4205" s="563" t="s">
        <v>28929</v>
      </c>
      <c r="D4205" s="563" t="s">
        <v>18047</v>
      </c>
      <c r="E4205" s="563" t="s">
        <v>18045</v>
      </c>
      <c r="F4205" s="563" t="s">
        <v>18046</v>
      </c>
      <c r="G4205" s="563" t="s">
        <v>18028</v>
      </c>
      <c r="H4205" s="563" t="s">
        <v>5307</v>
      </c>
      <c r="I4205" s="563" t="s">
        <v>26690</v>
      </c>
      <c r="J4205" s="563" t="s">
        <v>109</v>
      </c>
      <c r="K4205" s="563" t="s">
        <v>24001</v>
      </c>
      <c r="L4205" s="563" t="s">
        <v>24001</v>
      </c>
      <c r="M4205" s="563" t="s">
        <v>24001</v>
      </c>
      <c r="N4205" s="563" t="s">
        <v>24001</v>
      </c>
      <c r="O4205" s="564" t="s">
        <v>24001</v>
      </c>
      <c r="P4205" s="564" t="s">
        <v>24001</v>
      </c>
      <c r="Q4205" s="564">
        <v>33148</v>
      </c>
      <c r="R4205" s="564"/>
      <c r="S4205" s="564" t="s">
        <v>32438</v>
      </c>
    </row>
    <row r="4206" spans="1:19" x14ac:dyDescent="0.35">
      <c r="A4206" s="562">
        <v>1310</v>
      </c>
      <c r="B4206" s="563" t="s">
        <v>484</v>
      </c>
      <c r="C4206" s="563" t="s">
        <v>28929</v>
      </c>
      <c r="D4206" s="563" t="s">
        <v>18050</v>
      </c>
      <c r="E4206" s="563" t="s">
        <v>18048</v>
      </c>
      <c r="F4206" s="563" t="s">
        <v>18049</v>
      </c>
      <c r="G4206" s="563" t="s">
        <v>18028</v>
      </c>
      <c r="H4206" s="563" t="s">
        <v>55</v>
      </c>
      <c r="I4206" s="563" t="s">
        <v>26690</v>
      </c>
      <c r="J4206" s="563" t="s">
        <v>109</v>
      </c>
      <c r="K4206" s="563" t="s">
        <v>24001</v>
      </c>
      <c r="L4206" s="563" t="s">
        <v>24001</v>
      </c>
      <c r="M4206" s="563" t="s">
        <v>24001</v>
      </c>
      <c r="N4206" s="563" t="s">
        <v>24001</v>
      </c>
      <c r="O4206" s="564" t="s">
        <v>24001</v>
      </c>
      <c r="P4206" s="564" t="s">
        <v>24001</v>
      </c>
      <c r="Q4206" s="564">
        <v>33148</v>
      </c>
      <c r="R4206" s="564"/>
      <c r="S4206" s="564" t="s">
        <v>18050</v>
      </c>
    </row>
    <row r="4207" spans="1:19" x14ac:dyDescent="0.35">
      <c r="A4207" s="559">
        <v>3218</v>
      </c>
      <c r="B4207" s="563" t="s">
        <v>484</v>
      </c>
      <c r="C4207" s="563" t="s">
        <v>7435</v>
      </c>
      <c r="D4207" s="563" t="s">
        <v>7595</v>
      </c>
      <c r="E4207" s="563" t="s">
        <v>7591</v>
      </c>
      <c r="F4207" s="563" t="s">
        <v>7592</v>
      </c>
      <c r="G4207" s="563" t="s">
        <v>7593</v>
      </c>
      <c r="H4207" s="563" t="s">
        <v>7594</v>
      </c>
      <c r="I4207" s="563" t="s">
        <v>26690</v>
      </c>
      <c r="J4207" s="563" t="s">
        <v>24001</v>
      </c>
      <c r="K4207" s="563" t="s">
        <v>24001</v>
      </c>
      <c r="L4207" s="563" t="s">
        <v>24001</v>
      </c>
      <c r="M4207" s="563" t="s">
        <v>24001</v>
      </c>
      <c r="N4207" s="563" t="s">
        <v>24001</v>
      </c>
      <c r="O4207" s="564" t="s">
        <v>24001</v>
      </c>
      <c r="P4207" s="564" t="s">
        <v>24001</v>
      </c>
      <c r="Q4207" s="564">
        <v>33148</v>
      </c>
      <c r="R4207" s="564"/>
      <c r="S4207" s="564" t="s">
        <v>32439</v>
      </c>
    </row>
    <row r="4208" spans="1:19" x14ac:dyDescent="0.35">
      <c r="A4208" s="559">
        <v>3219</v>
      </c>
      <c r="B4208" s="563" t="s">
        <v>484</v>
      </c>
      <c r="C4208" s="563" t="s">
        <v>7435</v>
      </c>
      <c r="D4208" s="563" t="s">
        <v>27009</v>
      </c>
      <c r="E4208" s="563" t="s">
        <v>7573</v>
      </c>
      <c r="F4208" s="563" t="s">
        <v>7606</v>
      </c>
      <c r="G4208" s="563" t="s">
        <v>7593</v>
      </c>
      <c r="H4208" s="563" t="s">
        <v>5032</v>
      </c>
      <c r="I4208" s="563" t="s">
        <v>26690</v>
      </c>
      <c r="J4208" s="563" t="s">
        <v>24001</v>
      </c>
      <c r="K4208" s="563" t="s">
        <v>34266</v>
      </c>
      <c r="L4208" s="563" t="s">
        <v>24001</v>
      </c>
      <c r="M4208" s="563" t="s">
        <v>24001</v>
      </c>
      <c r="N4208" s="563" t="s">
        <v>24001</v>
      </c>
      <c r="O4208" s="564" t="s">
        <v>24001</v>
      </c>
      <c r="P4208" s="564" t="s">
        <v>24001</v>
      </c>
      <c r="Q4208" s="564">
        <v>33148</v>
      </c>
      <c r="R4208" s="564">
        <v>44424.6503703704</v>
      </c>
      <c r="S4208" s="564" t="s">
        <v>32440</v>
      </c>
    </row>
    <row r="4209" spans="1:19" x14ac:dyDescent="0.35">
      <c r="A4209" s="562">
        <v>3220</v>
      </c>
      <c r="B4209" s="563" t="s">
        <v>484</v>
      </c>
      <c r="C4209" s="563" t="s">
        <v>7435</v>
      </c>
      <c r="D4209" s="563" t="s">
        <v>7599</v>
      </c>
      <c r="E4209" s="563" t="s">
        <v>7596</v>
      </c>
      <c r="F4209" s="563" t="s">
        <v>7597</v>
      </c>
      <c r="G4209" s="563" t="s">
        <v>7593</v>
      </c>
      <c r="H4209" s="563" t="s">
        <v>7598</v>
      </c>
      <c r="I4209" s="563" t="s">
        <v>27010</v>
      </c>
      <c r="J4209" s="563" t="s">
        <v>24001</v>
      </c>
      <c r="K4209" s="563" t="s">
        <v>34266</v>
      </c>
      <c r="L4209" s="563" t="s">
        <v>27624</v>
      </c>
      <c r="M4209" s="563" t="s">
        <v>24001</v>
      </c>
      <c r="N4209" s="563" t="s">
        <v>24001</v>
      </c>
      <c r="O4209" s="564" t="s">
        <v>24001</v>
      </c>
      <c r="P4209" s="564" t="s">
        <v>24001</v>
      </c>
      <c r="Q4209" s="564">
        <v>33148</v>
      </c>
      <c r="R4209" s="564">
        <v>41486.609976851898</v>
      </c>
      <c r="S4209" s="564" t="s">
        <v>32441</v>
      </c>
    </row>
    <row r="4210" spans="1:19" x14ac:dyDescent="0.35">
      <c r="A4210" s="559">
        <v>3221</v>
      </c>
      <c r="B4210" s="563" t="s">
        <v>484</v>
      </c>
      <c r="C4210" s="563" t="s">
        <v>7435</v>
      </c>
      <c r="D4210" s="563" t="s">
        <v>7603</v>
      </c>
      <c r="E4210" s="563" t="s">
        <v>7600</v>
      </c>
      <c r="F4210" s="563" t="s">
        <v>7601</v>
      </c>
      <c r="G4210" s="563" t="s">
        <v>7593</v>
      </c>
      <c r="H4210" s="563" t="s">
        <v>7602</v>
      </c>
      <c r="I4210" s="563" t="s">
        <v>26690</v>
      </c>
      <c r="J4210" s="563" t="s">
        <v>24001</v>
      </c>
      <c r="K4210" s="563" t="s">
        <v>154</v>
      </c>
      <c r="L4210" s="563" t="s">
        <v>24001</v>
      </c>
      <c r="M4210" s="563" t="s">
        <v>899</v>
      </c>
      <c r="N4210" s="563" t="s">
        <v>28712</v>
      </c>
      <c r="O4210" s="564" t="s">
        <v>24001</v>
      </c>
      <c r="P4210" s="564" t="s">
        <v>24001</v>
      </c>
      <c r="Q4210" s="564">
        <v>33148</v>
      </c>
      <c r="R4210" s="564"/>
      <c r="S4210" s="564" t="s">
        <v>32442</v>
      </c>
    </row>
    <row r="4211" spans="1:19" x14ac:dyDescent="0.35">
      <c r="A4211" s="559">
        <v>3222</v>
      </c>
      <c r="B4211" s="563" t="s">
        <v>484</v>
      </c>
      <c r="C4211" s="563" t="s">
        <v>7435</v>
      </c>
      <c r="D4211" s="563" t="s">
        <v>7605</v>
      </c>
      <c r="E4211" s="563" t="s">
        <v>7593</v>
      </c>
      <c r="F4211" s="563" t="s">
        <v>7604</v>
      </c>
      <c r="G4211" s="563" t="s">
        <v>7593</v>
      </c>
      <c r="H4211" s="563" t="s">
        <v>55</v>
      </c>
      <c r="I4211" s="563" t="s">
        <v>26690</v>
      </c>
      <c r="J4211" s="563" t="s">
        <v>24001</v>
      </c>
      <c r="K4211" s="563" t="s">
        <v>24001</v>
      </c>
      <c r="L4211" s="563" t="s">
        <v>24001</v>
      </c>
      <c r="M4211" s="563" t="s">
        <v>24001</v>
      </c>
      <c r="N4211" s="563" t="s">
        <v>24001</v>
      </c>
      <c r="O4211" s="564" t="s">
        <v>24001</v>
      </c>
      <c r="P4211" s="564" t="s">
        <v>24001</v>
      </c>
      <c r="Q4211" s="564">
        <v>33148</v>
      </c>
      <c r="R4211" s="564"/>
      <c r="S4211" s="564" t="s">
        <v>7605</v>
      </c>
    </row>
    <row r="4212" spans="1:19" x14ac:dyDescent="0.35">
      <c r="A4212" s="562">
        <v>3223</v>
      </c>
      <c r="B4212" s="563" t="s">
        <v>484</v>
      </c>
      <c r="C4212" s="563" t="s">
        <v>7435</v>
      </c>
      <c r="D4212" s="563" t="s">
        <v>7610</v>
      </c>
      <c r="E4212" s="563" t="s">
        <v>7607</v>
      </c>
      <c r="F4212" s="563" t="s">
        <v>7608</v>
      </c>
      <c r="G4212" s="563" t="s">
        <v>7593</v>
      </c>
      <c r="H4212" s="563" t="s">
        <v>7609</v>
      </c>
      <c r="I4212" s="563" t="s">
        <v>26690</v>
      </c>
      <c r="J4212" s="563" t="s">
        <v>24001</v>
      </c>
      <c r="K4212" s="563" t="s">
        <v>24001</v>
      </c>
      <c r="L4212" s="563" t="s">
        <v>24001</v>
      </c>
      <c r="M4212" s="563" t="s">
        <v>24001</v>
      </c>
      <c r="N4212" s="563" t="s">
        <v>24001</v>
      </c>
      <c r="O4212" s="564" t="s">
        <v>24001</v>
      </c>
      <c r="P4212" s="564" t="s">
        <v>24001</v>
      </c>
      <c r="Q4212" s="564">
        <v>33148</v>
      </c>
      <c r="R4212" s="564"/>
      <c r="S4212" s="564" t="s">
        <v>32443</v>
      </c>
    </row>
    <row r="4213" spans="1:19" x14ac:dyDescent="0.35">
      <c r="A4213" s="559">
        <v>289</v>
      </c>
      <c r="B4213" s="563" t="s">
        <v>484</v>
      </c>
      <c r="C4213" s="563" t="s">
        <v>19195</v>
      </c>
      <c r="D4213" s="563" t="s">
        <v>19739</v>
      </c>
      <c r="E4213" s="563" t="s">
        <v>19736</v>
      </c>
      <c r="F4213" s="563" t="s">
        <v>19737</v>
      </c>
      <c r="G4213" s="563" t="s">
        <v>19738</v>
      </c>
      <c r="H4213" s="563" t="s">
        <v>19139</v>
      </c>
      <c r="I4213" s="563" t="s">
        <v>26690</v>
      </c>
      <c r="J4213" s="563" t="s">
        <v>24001</v>
      </c>
      <c r="K4213" s="563" t="s">
        <v>24001</v>
      </c>
      <c r="L4213" s="563" t="s">
        <v>24001</v>
      </c>
      <c r="M4213" s="563" t="s">
        <v>24001</v>
      </c>
      <c r="N4213" s="563" t="s">
        <v>24001</v>
      </c>
      <c r="O4213" s="564" t="s">
        <v>24001</v>
      </c>
      <c r="P4213" s="564" t="s">
        <v>24001</v>
      </c>
      <c r="Q4213" s="564">
        <v>33148</v>
      </c>
      <c r="R4213" s="564">
        <v>38383</v>
      </c>
      <c r="S4213" s="564" t="s">
        <v>32444</v>
      </c>
    </row>
    <row r="4214" spans="1:19" x14ac:dyDescent="0.35">
      <c r="A4214" s="559">
        <v>3224</v>
      </c>
      <c r="B4214" s="563" t="s">
        <v>484</v>
      </c>
      <c r="C4214" s="563" t="s">
        <v>7435</v>
      </c>
      <c r="D4214" s="563" t="s">
        <v>7614</v>
      </c>
      <c r="E4214" s="563" t="s">
        <v>7611</v>
      </c>
      <c r="F4214" s="563" t="s">
        <v>7612</v>
      </c>
      <c r="G4214" s="563" t="s">
        <v>7613</v>
      </c>
      <c r="H4214" s="563" t="s">
        <v>1984</v>
      </c>
      <c r="I4214" s="563" t="s">
        <v>26757</v>
      </c>
      <c r="J4214" s="563" t="s">
        <v>24001</v>
      </c>
      <c r="K4214" s="563" t="s">
        <v>62</v>
      </c>
      <c r="L4214" s="563" t="s">
        <v>24001</v>
      </c>
      <c r="M4214" s="563" t="s">
        <v>24001</v>
      </c>
      <c r="N4214" s="563" t="s">
        <v>24001</v>
      </c>
      <c r="O4214" s="564" t="s">
        <v>24001</v>
      </c>
      <c r="P4214" s="564" t="s">
        <v>24001</v>
      </c>
      <c r="Q4214" s="564">
        <v>33148</v>
      </c>
      <c r="R4214" s="564">
        <v>38384</v>
      </c>
      <c r="S4214" s="564" t="s">
        <v>32445</v>
      </c>
    </row>
    <row r="4215" spans="1:19" x14ac:dyDescent="0.35">
      <c r="A4215" s="562">
        <v>3225</v>
      </c>
      <c r="B4215" s="563" t="s">
        <v>484</v>
      </c>
      <c r="C4215" s="563" t="s">
        <v>7435</v>
      </c>
      <c r="D4215" s="563" t="s">
        <v>7618</v>
      </c>
      <c r="E4215" s="563" t="s">
        <v>7615</v>
      </c>
      <c r="F4215" s="563" t="s">
        <v>7616</v>
      </c>
      <c r="G4215" s="563" t="s">
        <v>7613</v>
      </c>
      <c r="H4215" s="563" t="s">
        <v>7617</v>
      </c>
      <c r="I4215" s="563" t="s">
        <v>27011</v>
      </c>
      <c r="J4215" s="563" t="s">
        <v>24001</v>
      </c>
      <c r="K4215" s="563" t="s">
        <v>154</v>
      </c>
      <c r="L4215" s="563" t="s">
        <v>24001</v>
      </c>
      <c r="M4215" s="563" t="s">
        <v>24001</v>
      </c>
      <c r="N4215" s="563" t="s">
        <v>24001</v>
      </c>
      <c r="O4215" s="564" t="s">
        <v>24001</v>
      </c>
      <c r="P4215" s="564" t="s">
        <v>24001</v>
      </c>
      <c r="Q4215" s="564">
        <v>33148</v>
      </c>
      <c r="R4215" s="564">
        <v>38384</v>
      </c>
      <c r="S4215" s="564" t="s">
        <v>32446</v>
      </c>
    </row>
    <row r="4216" spans="1:19" x14ac:dyDescent="0.35">
      <c r="A4216" s="559">
        <v>3226</v>
      </c>
      <c r="B4216" s="563" t="s">
        <v>484</v>
      </c>
      <c r="C4216" s="563" t="s">
        <v>7435</v>
      </c>
      <c r="D4216" s="563" t="s">
        <v>7620</v>
      </c>
      <c r="E4216" s="563" t="s">
        <v>7611</v>
      </c>
      <c r="F4216" s="563" t="s">
        <v>7619</v>
      </c>
      <c r="G4216" s="563" t="s">
        <v>7613</v>
      </c>
      <c r="H4216" s="563" t="s">
        <v>211</v>
      </c>
      <c r="I4216" s="563" t="s">
        <v>26690</v>
      </c>
      <c r="J4216" s="563" t="s">
        <v>24001</v>
      </c>
      <c r="K4216" s="563" t="s">
        <v>24001</v>
      </c>
      <c r="L4216" s="563" t="s">
        <v>24001</v>
      </c>
      <c r="M4216" s="563" t="s">
        <v>24001</v>
      </c>
      <c r="N4216" s="563" t="s">
        <v>24001</v>
      </c>
      <c r="O4216" s="564" t="s">
        <v>24001</v>
      </c>
      <c r="P4216" s="564" t="s">
        <v>24001</v>
      </c>
      <c r="Q4216" s="564">
        <v>33148</v>
      </c>
      <c r="R4216" s="564">
        <v>38384</v>
      </c>
      <c r="S4216" s="564" t="s">
        <v>32447</v>
      </c>
    </row>
    <row r="4217" spans="1:19" x14ac:dyDescent="0.35">
      <c r="A4217" s="559">
        <v>3227</v>
      </c>
      <c r="B4217" s="563" t="s">
        <v>484</v>
      </c>
      <c r="C4217" s="563" t="s">
        <v>7435</v>
      </c>
      <c r="D4217" s="563" t="s">
        <v>7623</v>
      </c>
      <c r="E4217" s="563" t="s">
        <v>7621</v>
      </c>
      <c r="F4217" s="563" t="s">
        <v>7622</v>
      </c>
      <c r="G4217" s="563" t="s">
        <v>7613</v>
      </c>
      <c r="H4217" s="563" t="s">
        <v>1875</v>
      </c>
      <c r="I4217" s="563" t="s">
        <v>26690</v>
      </c>
      <c r="J4217" s="563" t="s">
        <v>24001</v>
      </c>
      <c r="K4217" s="563" t="s">
        <v>24001</v>
      </c>
      <c r="L4217" s="563" t="s">
        <v>24001</v>
      </c>
      <c r="M4217" s="563" t="s">
        <v>24001</v>
      </c>
      <c r="N4217" s="563" t="s">
        <v>24001</v>
      </c>
      <c r="O4217" s="564" t="s">
        <v>24001</v>
      </c>
      <c r="P4217" s="564" t="s">
        <v>24001</v>
      </c>
      <c r="Q4217" s="564">
        <v>33148</v>
      </c>
      <c r="R4217" s="564">
        <v>38384</v>
      </c>
      <c r="S4217" s="564" t="s">
        <v>32448</v>
      </c>
    </row>
    <row r="4218" spans="1:19" x14ac:dyDescent="0.35">
      <c r="A4218" s="562">
        <v>3228</v>
      </c>
      <c r="B4218" s="563" t="s">
        <v>484</v>
      </c>
      <c r="C4218" s="563" t="s">
        <v>7435</v>
      </c>
      <c r="D4218" s="563" t="s">
        <v>7626</v>
      </c>
      <c r="E4218" s="563" t="s">
        <v>7624</v>
      </c>
      <c r="F4218" s="563" t="s">
        <v>7625</v>
      </c>
      <c r="G4218" s="563" t="s">
        <v>7613</v>
      </c>
      <c r="H4218" s="563" t="s">
        <v>55</v>
      </c>
      <c r="I4218" s="563" t="s">
        <v>26690</v>
      </c>
      <c r="J4218" s="563" t="s">
        <v>24001</v>
      </c>
      <c r="K4218" s="563" t="s">
        <v>24001</v>
      </c>
      <c r="L4218" s="563" t="s">
        <v>24001</v>
      </c>
      <c r="M4218" s="563" t="s">
        <v>24001</v>
      </c>
      <c r="N4218" s="563" t="s">
        <v>24001</v>
      </c>
      <c r="O4218" s="564" t="s">
        <v>24001</v>
      </c>
      <c r="P4218" s="564" t="s">
        <v>24001</v>
      </c>
      <c r="Q4218" s="564">
        <v>33148</v>
      </c>
      <c r="R4218" s="564">
        <v>38845</v>
      </c>
      <c r="S4218" s="564" t="s">
        <v>7626</v>
      </c>
    </row>
    <row r="4219" spans="1:19" x14ac:dyDescent="0.35">
      <c r="A4219" s="559">
        <v>3229</v>
      </c>
      <c r="B4219" s="563" t="s">
        <v>484</v>
      </c>
      <c r="C4219" s="563" t="s">
        <v>7435</v>
      </c>
      <c r="D4219" s="563" t="s">
        <v>7629</v>
      </c>
      <c r="E4219" s="563" t="s">
        <v>7627</v>
      </c>
      <c r="F4219" s="563" t="s">
        <v>7628</v>
      </c>
      <c r="G4219" s="563" t="s">
        <v>7613</v>
      </c>
      <c r="H4219" s="563" t="s">
        <v>469</v>
      </c>
      <c r="I4219" s="563" t="s">
        <v>26690</v>
      </c>
      <c r="J4219" s="563" t="s">
        <v>24001</v>
      </c>
      <c r="K4219" s="563" t="s">
        <v>154</v>
      </c>
      <c r="L4219" s="563" t="s">
        <v>24001</v>
      </c>
      <c r="M4219" s="563" t="s">
        <v>24001</v>
      </c>
      <c r="N4219" s="563" t="s">
        <v>24001</v>
      </c>
      <c r="O4219" s="564" t="s">
        <v>24001</v>
      </c>
      <c r="P4219" s="564" t="s">
        <v>24001</v>
      </c>
      <c r="Q4219" s="564">
        <v>33148</v>
      </c>
      <c r="R4219" s="564">
        <v>38384</v>
      </c>
      <c r="S4219" s="564" t="s">
        <v>32449</v>
      </c>
    </row>
    <row r="4220" spans="1:19" x14ac:dyDescent="0.35">
      <c r="A4220" s="559">
        <v>3542</v>
      </c>
      <c r="B4220" s="563" t="s">
        <v>484</v>
      </c>
      <c r="C4220" s="563" t="s">
        <v>29019</v>
      </c>
      <c r="D4220" s="563" t="s">
        <v>4232</v>
      </c>
      <c r="E4220" s="563" t="s">
        <v>4228</v>
      </c>
      <c r="F4220" s="563" t="s">
        <v>4229</v>
      </c>
      <c r="G4220" s="563" t="s">
        <v>4230</v>
      </c>
      <c r="H4220" s="563" t="s">
        <v>4231</v>
      </c>
      <c r="I4220" s="563" t="s">
        <v>26690</v>
      </c>
      <c r="J4220" s="563" t="s">
        <v>24001</v>
      </c>
      <c r="K4220" s="563" t="s">
        <v>24001</v>
      </c>
      <c r="L4220" s="563" t="s">
        <v>24001</v>
      </c>
      <c r="M4220" s="563" t="s">
        <v>24001</v>
      </c>
      <c r="N4220" s="563" t="s">
        <v>24001</v>
      </c>
      <c r="O4220" s="564" t="s">
        <v>24001</v>
      </c>
      <c r="P4220" s="564" t="s">
        <v>24001</v>
      </c>
      <c r="Q4220" s="564">
        <v>33148</v>
      </c>
      <c r="R4220" s="564"/>
      <c r="S4220" s="564" t="s">
        <v>32450</v>
      </c>
    </row>
    <row r="4221" spans="1:19" x14ac:dyDescent="0.35">
      <c r="A4221" s="562">
        <v>3543</v>
      </c>
      <c r="B4221" s="563" t="s">
        <v>484</v>
      </c>
      <c r="C4221" s="563" t="s">
        <v>29019</v>
      </c>
      <c r="D4221" s="563" t="s">
        <v>4236</v>
      </c>
      <c r="E4221" s="563" t="s">
        <v>4233</v>
      </c>
      <c r="F4221" s="563" t="s">
        <v>4234</v>
      </c>
      <c r="G4221" s="563" t="s">
        <v>4230</v>
      </c>
      <c r="H4221" s="563" t="s">
        <v>4235</v>
      </c>
      <c r="I4221" s="563" t="s">
        <v>26690</v>
      </c>
      <c r="J4221" s="563" t="s">
        <v>24001</v>
      </c>
      <c r="K4221" s="563" t="s">
        <v>62</v>
      </c>
      <c r="L4221" s="563" t="s">
        <v>24001</v>
      </c>
      <c r="M4221" s="563" t="s">
        <v>24001</v>
      </c>
      <c r="N4221" s="563" t="s">
        <v>24001</v>
      </c>
      <c r="O4221" s="564" t="s">
        <v>24001</v>
      </c>
      <c r="P4221" s="564" t="s">
        <v>24001</v>
      </c>
      <c r="Q4221" s="564">
        <v>33148</v>
      </c>
      <c r="R4221" s="564"/>
      <c r="S4221" s="564" t="s">
        <v>32451</v>
      </c>
    </row>
    <row r="4222" spans="1:19" x14ac:dyDescent="0.35">
      <c r="A4222" s="559">
        <v>3544</v>
      </c>
      <c r="B4222" s="563" t="s">
        <v>484</v>
      </c>
      <c r="C4222" s="563" t="s">
        <v>29019</v>
      </c>
      <c r="D4222" s="563" t="s">
        <v>4240</v>
      </c>
      <c r="E4222" s="563" t="s">
        <v>4237</v>
      </c>
      <c r="F4222" s="563" t="s">
        <v>4238</v>
      </c>
      <c r="G4222" s="563" t="s">
        <v>4230</v>
      </c>
      <c r="H4222" s="563" t="s">
        <v>4239</v>
      </c>
      <c r="I4222" s="563" t="s">
        <v>26690</v>
      </c>
      <c r="J4222" s="563" t="s">
        <v>24001</v>
      </c>
      <c r="K4222" s="563" t="s">
        <v>154</v>
      </c>
      <c r="L4222" s="563" t="s">
        <v>24001</v>
      </c>
      <c r="M4222" s="563" t="s">
        <v>24001</v>
      </c>
      <c r="N4222" s="563" t="s">
        <v>24001</v>
      </c>
      <c r="O4222" s="564" t="s">
        <v>24001</v>
      </c>
      <c r="P4222" s="564" t="s">
        <v>24001</v>
      </c>
      <c r="Q4222" s="564">
        <v>33148</v>
      </c>
      <c r="R4222" s="564"/>
      <c r="S4222" s="564" t="s">
        <v>32452</v>
      </c>
    </row>
    <row r="4223" spans="1:19" x14ac:dyDescent="0.35">
      <c r="A4223" s="559">
        <v>3545</v>
      </c>
      <c r="B4223" s="563" t="s">
        <v>484</v>
      </c>
      <c r="C4223" s="563" t="s">
        <v>29019</v>
      </c>
      <c r="D4223" s="563" t="s">
        <v>4242</v>
      </c>
      <c r="E4223" s="563" t="s">
        <v>3828</v>
      </c>
      <c r="F4223" s="563" t="s">
        <v>4241</v>
      </c>
      <c r="G4223" s="563" t="s">
        <v>4230</v>
      </c>
      <c r="H4223" s="563" t="s">
        <v>55</v>
      </c>
      <c r="I4223" s="563" t="s">
        <v>26690</v>
      </c>
      <c r="J4223" s="563" t="s">
        <v>24001</v>
      </c>
      <c r="K4223" s="563" t="s">
        <v>24001</v>
      </c>
      <c r="L4223" s="563" t="s">
        <v>24001</v>
      </c>
      <c r="M4223" s="563" t="s">
        <v>24001</v>
      </c>
      <c r="N4223" s="563" t="s">
        <v>24001</v>
      </c>
      <c r="O4223" s="564" t="s">
        <v>24001</v>
      </c>
      <c r="P4223" s="564" t="s">
        <v>24001</v>
      </c>
      <c r="Q4223" s="564">
        <v>33148</v>
      </c>
      <c r="R4223" s="564"/>
      <c r="S4223" s="564" t="s">
        <v>4242</v>
      </c>
    </row>
    <row r="4224" spans="1:19" x14ac:dyDescent="0.35">
      <c r="A4224" s="562">
        <v>1311</v>
      </c>
      <c r="B4224" s="563" t="s">
        <v>484</v>
      </c>
      <c r="C4224" s="563" t="s">
        <v>28929</v>
      </c>
      <c r="D4224" s="563" t="s">
        <v>18054</v>
      </c>
      <c r="E4224" s="563" t="s">
        <v>18051</v>
      </c>
      <c r="F4224" s="563" t="s">
        <v>18052</v>
      </c>
      <c r="G4224" s="563" t="s">
        <v>18053</v>
      </c>
      <c r="H4224" s="563" t="s">
        <v>6692</v>
      </c>
      <c r="I4224" s="563" t="s">
        <v>26690</v>
      </c>
      <c r="J4224" s="563" t="s">
        <v>109</v>
      </c>
      <c r="K4224" s="563" t="s">
        <v>24001</v>
      </c>
      <c r="L4224" s="563" t="s">
        <v>24001</v>
      </c>
      <c r="M4224" s="563" t="s">
        <v>24001</v>
      </c>
      <c r="N4224" s="563" t="s">
        <v>24001</v>
      </c>
      <c r="O4224" s="564" t="s">
        <v>24001</v>
      </c>
      <c r="P4224" s="564" t="s">
        <v>24001</v>
      </c>
      <c r="Q4224" s="564">
        <v>33148</v>
      </c>
      <c r="R4224" s="564"/>
      <c r="S4224" s="564" t="s">
        <v>32453</v>
      </c>
    </row>
    <row r="4225" spans="1:19" x14ac:dyDescent="0.35">
      <c r="A4225" s="559">
        <v>668</v>
      </c>
      <c r="B4225" s="563" t="s">
        <v>484</v>
      </c>
      <c r="C4225" s="563" t="s">
        <v>29836</v>
      </c>
      <c r="D4225" s="563" t="s">
        <v>18587</v>
      </c>
      <c r="E4225" s="563" t="s">
        <v>18584</v>
      </c>
      <c r="F4225" s="563" t="s">
        <v>18585</v>
      </c>
      <c r="G4225" s="563" t="s">
        <v>18586</v>
      </c>
      <c r="H4225" s="563" t="s">
        <v>407</v>
      </c>
      <c r="I4225" s="563" t="s">
        <v>26690</v>
      </c>
      <c r="J4225" s="563" t="s">
        <v>109</v>
      </c>
      <c r="K4225" s="563" t="s">
        <v>24001</v>
      </c>
      <c r="L4225" s="563" t="s">
        <v>24001</v>
      </c>
      <c r="M4225" s="563" t="s">
        <v>24001</v>
      </c>
      <c r="N4225" s="563" t="s">
        <v>24001</v>
      </c>
      <c r="O4225" s="564" t="s">
        <v>24001</v>
      </c>
      <c r="P4225" s="564" t="s">
        <v>24001</v>
      </c>
      <c r="Q4225" s="564">
        <v>33148</v>
      </c>
      <c r="R4225" s="564"/>
      <c r="S4225" s="564" t="s">
        <v>34401</v>
      </c>
    </row>
    <row r="4226" spans="1:19" x14ac:dyDescent="0.35">
      <c r="A4226" s="559">
        <v>669</v>
      </c>
      <c r="B4226" s="563" t="s">
        <v>484</v>
      </c>
      <c r="C4226" s="563" t="s">
        <v>29836</v>
      </c>
      <c r="D4226" s="563" t="s">
        <v>18591</v>
      </c>
      <c r="E4226" s="563" t="s">
        <v>18588</v>
      </c>
      <c r="F4226" s="563" t="s">
        <v>18589</v>
      </c>
      <c r="G4226" s="563" t="s">
        <v>18586</v>
      </c>
      <c r="H4226" s="563" t="s">
        <v>18590</v>
      </c>
      <c r="I4226" s="563" t="s">
        <v>26690</v>
      </c>
      <c r="J4226" s="563" t="s">
        <v>109</v>
      </c>
      <c r="K4226" s="563" t="s">
        <v>24001</v>
      </c>
      <c r="L4226" s="563" t="s">
        <v>24001</v>
      </c>
      <c r="M4226" s="563" t="s">
        <v>24001</v>
      </c>
      <c r="N4226" s="563" t="s">
        <v>24001</v>
      </c>
      <c r="O4226" s="564" t="s">
        <v>24001</v>
      </c>
      <c r="P4226" s="564" t="s">
        <v>24001</v>
      </c>
      <c r="Q4226" s="564">
        <v>33148</v>
      </c>
      <c r="R4226" s="564"/>
      <c r="S4226" s="564" t="s">
        <v>32454</v>
      </c>
    </row>
    <row r="4227" spans="1:19" x14ac:dyDescent="0.35">
      <c r="A4227" s="562">
        <v>670</v>
      </c>
      <c r="B4227" s="563" t="s">
        <v>484</v>
      </c>
      <c r="C4227" s="563" t="s">
        <v>29836</v>
      </c>
      <c r="D4227" s="563" t="s">
        <v>18593</v>
      </c>
      <c r="E4227" s="563" t="s">
        <v>18588</v>
      </c>
      <c r="F4227" s="563" t="s">
        <v>18592</v>
      </c>
      <c r="G4227" s="563" t="s">
        <v>18586</v>
      </c>
      <c r="H4227" s="563" t="s">
        <v>55</v>
      </c>
      <c r="I4227" s="563" t="s">
        <v>26690</v>
      </c>
      <c r="J4227" s="563" t="s">
        <v>109</v>
      </c>
      <c r="K4227" s="563" t="s">
        <v>24001</v>
      </c>
      <c r="L4227" s="563" t="s">
        <v>24001</v>
      </c>
      <c r="M4227" s="563" t="s">
        <v>24001</v>
      </c>
      <c r="N4227" s="563" t="s">
        <v>24001</v>
      </c>
      <c r="O4227" s="564" t="s">
        <v>24001</v>
      </c>
      <c r="P4227" s="564" t="s">
        <v>24001</v>
      </c>
      <c r="Q4227" s="564">
        <v>33148</v>
      </c>
      <c r="R4227" s="564"/>
      <c r="S4227" s="564" t="s">
        <v>18593</v>
      </c>
    </row>
    <row r="4228" spans="1:19" x14ac:dyDescent="0.35">
      <c r="A4228" s="559">
        <v>648</v>
      </c>
      <c r="B4228" s="563" t="s">
        <v>484</v>
      </c>
      <c r="C4228" s="563" t="s">
        <v>28923</v>
      </c>
      <c r="D4228" s="563" t="s">
        <v>16159</v>
      </c>
      <c r="E4228" s="563" t="s">
        <v>16156</v>
      </c>
      <c r="F4228" s="563" t="s">
        <v>16157</v>
      </c>
      <c r="G4228" s="563" t="s">
        <v>16158</v>
      </c>
      <c r="H4228" s="563" t="s">
        <v>1351</v>
      </c>
      <c r="I4228" s="563" t="s">
        <v>26690</v>
      </c>
      <c r="J4228" s="563" t="s">
        <v>109</v>
      </c>
      <c r="K4228" s="563" t="s">
        <v>24001</v>
      </c>
      <c r="L4228" s="563" t="s">
        <v>24001</v>
      </c>
      <c r="M4228" s="563" t="s">
        <v>24001</v>
      </c>
      <c r="N4228" s="563" t="s">
        <v>24001</v>
      </c>
      <c r="O4228" s="564" t="s">
        <v>24001</v>
      </c>
      <c r="P4228" s="564" t="s">
        <v>24001</v>
      </c>
      <c r="Q4228" s="564">
        <v>33914</v>
      </c>
      <c r="R4228" s="564"/>
      <c r="S4228" s="564" t="s">
        <v>32455</v>
      </c>
    </row>
    <row r="4229" spans="1:19" x14ac:dyDescent="0.35">
      <c r="A4229" s="559">
        <v>2412</v>
      </c>
      <c r="B4229" s="563" t="s">
        <v>484</v>
      </c>
      <c r="C4229" s="563" t="s">
        <v>4617</v>
      </c>
      <c r="D4229" s="563" t="s">
        <v>4727</v>
      </c>
      <c r="E4229" s="563" t="s">
        <v>24001</v>
      </c>
      <c r="F4229" s="563" t="s">
        <v>4724</v>
      </c>
      <c r="G4229" s="563" t="s">
        <v>4725</v>
      </c>
      <c r="H4229" s="563" t="s">
        <v>4726</v>
      </c>
      <c r="I4229" s="563" t="s">
        <v>26690</v>
      </c>
      <c r="J4229" s="563" t="s">
        <v>109</v>
      </c>
      <c r="K4229" s="563" t="s">
        <v>24001</v>
      </c>
      <c r="L4229" s="563" t="s">
        <v>24001</v>
      </c>
      <c r="M4229" s="563" t="s">
        <v>24001</v>
      </c>
      <c r="N4229" s="563" t="s">
        <v>24001</v>
      </c>
      <c r="O4229" s="564" t="s">
        <v>24001</v>
      </c>
      <c r="P4229" s="564" t="s">
        <v>24001</v>
      </c>
      <c r="Q4229" s="564">
        <v>38775</v>
      </c>
      <c r="R4229" s="564"/>
      <c r="S4229" s="564" t="s">
        <v>32456</v>
      </c>
    </row>
    <row r="4230" spans="1:19" x14ac:dyDescent="0.35">
      <c r="A4230" s="562">
        <v>1312</v>
      </c>
      <c r="B4230" s="563" t="s">
        <v>484</v>
      </c>
      <c r="C4230" s="563" t="s">
        <v>28929</v>
      </c>
      <c r="D4230" s="563" t="s">
        <v>18058</v>
      </c>
      <c r="E4230" s="563" t="s">
        <v>18055</v>
      </c>
      <c r="F4230" s="563" t="s">
        <v>18056</v>
      </c>
      <c r="G4230" s="563" t="s">
        <v>18057</v>
      </c>
      <c r="H4230" s="563" t="s">
        <v>300</v>
      </c>
      <c r="I4230" s="563" t="s">
        <v>26690</v>
      </c>
      <c r="J4230" s="563" t="s">
        <v>24001</v>
      </c>
      <c r="K4230" s="563" t="s">
        <v>24001</v>
      </c>
      <c r="L4230" s="563" t="s">
        <v>24001</v>
      </c>
      <c r="M4230" s="563" t="s">
        <v>24001</v>
      </c>
      <c r="N4230" s="563" t="s">
        <v>24001</v>
      </c>
      <c r="O4230" s="564" t="s">
        <v>24001</v>
      </c>
      <c r="P4230" s="564" t="s">
        <v>24001</v>
      </c>
      <c r="Q4230" s="564">
        <v>33148</v>
      </c>
      <c r="R4230" s="564"/>
      <c r="S4230" s="564" t="s">
        <v>32457</v>
      </c>
    </row>
    <row r="4231" spans="1:19" x14ac:dyDescent="0.35">
      <c r="A4231" s="559">
        <v>1313</v>
      </c>
      <c r="B4231" s="563" t="s">
        <v>484</v>
      </c>
      <c r="C4231" s="563" t="s">
        <v>28929</v>
      </c>
      <c r="D4231" s="563" t="s">
        <v>27534</v>
      </c>
      <c r="E4231" s="563" t="s">
        <v>18062</v>
      </c>
      <c r="F4231" s="563" t="s">
        <v>18063</v>
      </c>
      <c r="G4231" s="563" t="s">
        <v>18057</v>
      </c>
      <c r="H4231" s="563" t="s">
        <v>27535</v>
      </c>
      <c r="I4231" s="563" t="s">
        <v>26690</v>
      </c>
      <c r="J4231" s="563" t="s">
        <v>24001</v>
      </c>
      <c r="K4231" s="563" t="s">
        <v>24001</v>
      </c>
      <c r="L4231" s="563" t="s">
        <v>24001</v>
      </c>
      <c r="M4231" s="563" t="s">
        <v>24001</v>
      </c>
      <c r="N4231" s="563" t="s">
        <v>24001</v>
      </c>
      <c r="O4231" s="564" t="s">
        <v>24001</v>
      </c>
      <c r="P4231" s="564" t="s">
        <v>24001</v>
      </c>
      <c r="Q4231" s="564">
        <v>33148</v>
      </c>
      <c r="R4231" s="564">
        <v>44057.470486111102</v>
      </c>
      <c r="S4231" s="564" t="s">
        <v>32458</v>
      </c>
    </row>
    <row r="4232" spans="1:19" x14ac:dyDescent="0.35">
      <c r="A4232" s="559">
        <v>1314</v>
      </c>
      <c r="B4232" s="563" t="s">
        <v>484</v>
      </c>
      <c r="C4232" s="563" t="s">
        <v>28929</v>
      </c>
      <c r="D4232" s="563" t="s">
        <v>18061</v>
      </c>
      <c r="E4232" s="563" t="s">
        <v>18059</v>
      </c>
      <c r="F4232" s="563" t="s">
        <v>18060</v>
      </c>
      <c r="G4232" s="563" t="s">
        <v>18057</v>
      </c>
      <c r="H4232" s="563" t="s">
        <v>55</v>
      </c>
      <c r="I4232" s="563" t="s">
        <v>26690</v>
      </c>
      <c r="J4232" s="563" t="s">
        <v>24001</v>
      </c>
      <c r="K4232" s="563" t="s">
        <v>24001</v>
      </c>
      <c r="L4232" s="563" t="s">
        <v>24001</v>
      </c>
      <c r="M4232" s="563" t="s">
        <v>24001</v>
      </c>
      <c r="N4232" s="563" t="s">
        <v>24001</v>
      </c>
      <c r="O4232" s="564" t="s">
        <v>24001</v>
      </c>
      <c r="P4232" s="564" t="s">
        <v>24001</v>
      </c>
      <c r="Q4232" s="564">
        <v>34729</v>
      </c>
      <c r="R4232" s="564"/>
      <c r="S4232" s="564" t="s">
        <v>18061</v>
      </c>
    </row>
    <row r="4233" spans="1:19" x14ac:dyDescent="0.35">
      <c r="A4233" s="562">
        <v>4889</v>
      </c>
      <c r="B4233" s="563" t="s">
        <v>484</v>
      </c>
      <c r="C4233" s="563" t="s">
        <v>11215</v>
      </c>
      <c r="D4233" s="563" t="s">
        <v>11227</v>
      </c>
      <c r="E4233" s="563" t="s">
        <v>11224</v>
      </c>
      <c r="F4233" s="563" t="s">
        <v>11225</v>
      </c>
      <c r="G4233" s="563" t="s">
        <v>11226</v>
      </c>
      <c r="H4233" s="563" t="s">
        <v>448</v>
      </c>
      <c r="I4233" s="563" t="s">
        <v>26690</v>
      </c>
      <c r="J4233" s="563" t="s">
        <v>109</v>
      </c>
      <c r="K4233" s="563" t="s">
        <v>24001</v>
      </c>
      <c r="L4233" s="563" t="s">
        <v>24001</v>
      </c>
      <c r="M4233" s="563" t="s">
        <v>24001</v>
      </c>
      <c r="N4233" s="563" t="s">
        <v>24001</v>
      </c>
      <c r="O4233" s="564" t="s">
        <v>24001</v>
      </c>
      <c r="P4233" s="564" t="s">
        <v>24001</v>
      </c>
      <c r="Q4233" s="564">
        <v>33148</v>
      </c>
      <c r="R4233" s="564">
        <v>34075</v>
      </c>
      <c r="S4233" s="564" t="s">
        <v>32459</v>
      </c>
    </row>
    <row r="4234" spans="1:19" x14ac:dyDescent="0.35">
      <c r="A4234" s="559">
        <v>4426</v>
      </c>
      <c r="B4234" s="563" t="s">
        <v>484</v>
      </c>
      <c r="C4234" s="563" t="s">
        <v>10470</v>
      </c>
      <c r="D4234" s="563" t="s">
        <v>10520</v>
      </c>
      <c r="E4234" s="563" t="s">
        <v>10516</v>
      </c>
      <c r="F4234" s="563" t="s">
        <v>10517</v>
      </c>
      <c r="G4234" s="563" t="s">
        <v>10518</v>
      </c>
      <c r="H4234" s="563" t="s">
        <v>10519</v>
      </c>
      <c r="I4234" s="563" t="s">
        <v>26690</v>
      </c>
      <c r="J4234" s="563" t="s">
        <v>24001</v>
      </c>
      <c r="K4234" s="563" t="s">
        <v>62</v>
      </c>
      <c r="L4234" s="563" t="s">
        <v>24001</v>
      </c>
      <c r="M4234" s="563" t="s">
        <v>24001</v>
      </c>
      <c r="N4234" s="563" t="s">
        <v>24001</v>
      </c>
      <c r="O4234" s="564" t="s">
        <v>24001</v>
      </c>
      <c r="P4234" s="564" t="s">
        <v>24001</v>
      </c>
      <c r="Q4234" s="564">
        <v>33148</v>
      </c>
      <c r="R4234" s="564">
        <v>35786</v>
      </c>
      <c r="S4234" s="564" t="s">
        <v>32460</v>
      </c>
    </row>
    <row r="4235" spans="1:19" x14ac:dyDescent="0.35">
      <c r="A4235" s="559">
        <v>4427</v>
      </c>
      <c r="B4235" s="563" t="s">
        <v>484</v>
      </c>
      <c r="C4235" s="563" t="s">
        <v>10470</v>
      </c>
      <c r="D4235" s="563" t="s">
        <v>10524</v>
      </c>
      <c r="E4235" s="563" t="s">
        <v>10521</v>
      </c>
      <c r="F4235" s="563" t="s">
        <v>10522</v>
      </c>
      <c r="G4235" s="563" t="s">
        <v>10518</v>
      </c>
      <c r="H4235" s="563" t="s">
        <v>10523</v>
      </c>
      <c r="I4235" s="563" t="s">
        <v>26690</v>
      </c>
      <c r="J4235" s="563" t="s">
        <v>24001</v>
      </c>
      <c r="K4235" s="563" t="s">
        <v>24001</v>
      </c>
      <c r="L4235" s="563" t="s">
        <v>24001</v>
      </c>
      <c r="M4235" s="563" t="s">
        <v>24001</v>
      </c>
      <c r="N4235" s="563" t="s">
        <v>24001</v>
      </c>
      <c r="O4235" s="564" t="s">
        <v>24001</v>
      </c>
      <c r="P4235" s="564" t="s">
        <v>24001</v>
      </c>
      <c r="Q4235" s="564">
        <v>35786</v>
      </c>
      <c r="R4235" s="564"/>
      <c r="S4235" s="564" t="s">
        <v>32461</v>
      </c>
    </row>
    <row r="4236" spans="1:19" x14ac:dyDescent="0.35">
      <c r="A4236" s="562">
        <v>4428</v>
      </c>
      <c r="B4236" s="563" t="s">
        <v>484</v>
      </c>
      <c r="C4236" s="563" t="s">
        <v>10470</v>
      </c>
      <c r="D4236" s="563" t="s">
        <v>10527</v>
      </c>
      <c r="E4236" s="563" t="s">
        <v>24001</v>
      </c>
      <c r="F4236" s="563" t="s">
        <v>10525</v>
      </c>
      <c r="G4236" s="563" t="s">
        <v>10518</v>
      </c>
      <c r="H4236" s="563" t="s">
        <v>10526</v>
      </c>
      <c r="I4236" s="563" t="s">
        <v>26690</v>
      </c>
      <c r="J4236" s="563" t="s">
        <v>24001</v>
      </c>
      <c r="K4236" s="563" t="s">
        <v>24001</v>
      </c>
      <c r="L4236" s="563" t="s">
        <v>24001</v>
      </c>
      <c r="M4236" s="563" t="s">
        <v>24001</v>
      </c>
      <c r="N4236" s="563" t="s">
        <v>24001</v>
      </c>
      <c r="O4236" s="564" t="s">
        <v>24001</v>
      </c>
      <c r="P4236" s="564" t="s">
        <v>24001</v>
      </c>
      <c r="Q4236" s="564">
        <v>36516</v>
      </c>
      <c r="R4236" s="564"/>
      <c r="S4236" s="564" t="s">
        <v>10527</v>
      </c>
    </row>
    <row r="4237" spans="1:19" x14ac:dyDescent="0.35">
      <c r="A4237" s="559">
        <v>4429</v>
      </c>
      <c r="B4237" s="563" t="s">
        <v>484</v>
      </c>
      <c r="C4237" s="563" t="s">
        <v>10470</v>
      </c>
      <c r="D4237" s="563" t="s">
        <v>27201</v>
      </c>
      <c r="E4237" s="563" t="s">
        <v>24001</v>
      </c>
      <c r="F4237" s="563" t="s">
        <v>27202</v>
      </c>
      <c r="G4237" s="563" t="s">
        <v>10518</v>
      </c>
      <c r="H4237" s="563" t="s">
        <v>55</v>
      </c>
      <c r="I4237" s="563" t="s">
        <v>26690</v>
      </c>
      <c r="J4237" s="563" t="s">
        <v>24001</v>
      </c>
      <c r="K4237" s="563" t="s">
        <v>24001</v>
      </c>
      <c r="L4237" s="563" t="s">
        <v>24001</v>
      </c>
      <c r="M4237" s="563" t="s">
        <v>24001</v>
      </c>
      <c r="N4237" s="563" t="s">
        <v>24001</v>
      </c>
      <c r="O4237" s="564" t="s">
        <v>24001</v>
      </c>
      <c r="P4237" s="564" t="s">
        <v>24001</v>
      </c>
      <c r="Q4237" s="564">
        <v>44379</v>
      </c>
      <c r="R4237" s="564"/>
      <c r="S4237" s="564" t="s">
        <v>27201</v>
      </c>
    </row>
    <row r="4238" spans="1:19" x14ac:dyDescent="0.35">
      <c r="A4238" s="559">
        <v>4430</v>
      </c>
      <c r="B4238" s="563" t="s">
        <v>484</v>
      </c>
      <c r="C4238" s="563" t="s">
        <v>10470</v>
      </c>
      <c r="D4238" s="563" t="s">
        <v>10530</v>
      </c>
      <c r="E4238" s="563" t="s">
        <v>24001</v>
      </c>
      <c r="F4238" s="563" t="s">
        <v>10528</v>
      </c>
      <c r="G4238" s="563" t="s">
        <v>10518</v>
      </c>
      <c r="H4238" s="563" t="s">
        <v>10529</v>
      </c>
      <c r="I4238" s="563" t="s">
        <v>26690</v>
      </c>
      <c r="J4238" s="563" t="s">
        <v>24001</v>
      </c>
      <c r="K4238" s="563" t="s">
        <v>154</v>
      </c>
      <c r="L4238" s="563" t="s">
        <v>24001</v>
      </c>
      <c r="M4238" s="563" t="s">
        <v>24001</v>
      </c>
      <c r="N4238" s="563" t="s">
        <v>24001</v>
      </c>
      <c r="O4238" s="564" t="s">
        <v>24001</v>
      </c>
      <c r="P4238" s="564" t="s">
        <v>24001</v>
      </c>
      <c r="Q4238" s="564">
        <v>35786</v>
      </c>
      <c r="R4238" s="564"/>
      <c r="S4238" s="564" t="s">
        <v>32462</v>
      </c>
    </row>
    <row r="4239" spans="1:19" x14ac:dyDescent="0.35">
      <c r="A4239" s="562">
        <v>2786</v>
      </c>
      <c r="B4239" s="563" t="s">
        <v>484</v>
      </c>
      <c r="C4239" s="563" t="s">
        <v>29764</v>
      </c>
      <c r="D4239" s="563" t="s">
        <v>7394</v>
      </c>
      <c r="E4239" s="563" t="s">
        <v>7211</v>
      </c>
      <c r="F4239" s="563" t="s">
        <v>7393</v>
      </c>
      <c r="G4239" s="563" t="s">
        <v>7376</v>
      </c>
      <c r="H4239" s="563" t="s">
        <v>55</v>
      </c>
      <c r="I4239" s="563" t="s">
        <v>26690</v>
      </c>
      <c r="J4239" s="563" t="s">
        <v>24001</v>
      </c>
      <c r="K4239" s="563" t="s">
        <v>24001</v>
      </c>
      <c r="L4239" s="563" t="s">
        <v>24001</v>
      </c>
      <c r="M4239" s="563" t="s">
        <v>24001</v>
      </c>
      <c r="N4239" s="563" t="s">
        <v>24001</v>
      </c>
      <c r="O4239" s="564" t="s">
        <v>24001</v>
      </c>
      <c r="P4239" s="564" t="s">
        <v>24001</v>
      </c>
      <c r="Q4239" s="564">
        <v>33148</v>
      </c>
      <c r="R4239" s="564"/>
      <c r="S4239" s="564" t="s">
        <v>7394</v>
      </c>
    </row>
    <row r="4240" spans="1:19" x14ac:dyDescent="0.35">
      <c r="A4240" s="559">
        <v>2787</v>
      </c>
      <c r="B4240" s="563" t="s">
        <v>484</v>
      </c>
      <c r="C4240" s="563" t="s">
        <v>29764</v>
      </c>
      <c r="D4240" s="563" t="s">
        <v>7398</v>
      </c>
      <c r="E4240" s="563" t="s">
        <v>7395</v>
      </c>
      <c r="F4240" s="563" t="s">
        <v>7396</v>
      </c>
      <c r="G4240" s="563" t="s">
        <v>7376</v>
      </c>
      <c r="H4240" s="563" t="s">
        <v>7397</v>
      </c>
      <c r="I4240" s="563" t="s">
        <v>26690</v>
      </c>
      <c r="J4240" s="563" t="s">
        <v>24001</v>
      </c>
      <c r="K4240" s="563" t="s">
        <v>24001</v>
      </c>
      <c r="L4240" s="563" t="s">
        <v>24001</v>
      </c>
      <c r="M4240" s="563" t="s">
        <v>24001</v>
      </c>
      <c r="N4240" s="563" t="s">
        <v>24001</v>
      </c>
      <c r="O4240" s="564" t="s">
        <v>24001</v>
      </c>
      <c r="P4240" s="564" t="s">
        <v>24001</v>
      </c>
      <c r="Q4240" s="564">
        <v>33148</v>
      </c>
      <c r="R4240" s="564">
        <v>38510</v>
      </c>
      <c r="S4240" s="564" t="s">
        <v>32463</v>
      </c>
    </row>
    <row r="4241" spans="1:19" x14ac:dyDescent="0.35">
      <c r="A4241" s="559">
        <v>5971</v>
      </c>
      <c r="B4241" s="563" t="s">
        <v>43</v>
      </c>
      <c r="C4241" s="563" t="s">
        <v>51</v>
      </c>
      <c r="D4241" s="563" t="s">
        <v>79</v>
      </c>
      <c r="E4241" s="563" t="s">
        <v>75</v>
      </c>
      <c r="F4241" s="563" t="s">
        <v>76</v>
      </c>
      <c r="G4241" s="563" t="s">
        <v>77</v>
      </c>
      <c r="H4241" s="563" t="s">
        <v>78</v>
      </c>
      <c r="I4241" s="563" t="s">
        <v>26690</v>
      </c>
      <c r="J4241" s="563" t="s">
        <v>24001</v>
      </c>
      <c r="K4241" s="563" t="s">
        <v>62</v>
      </c>
      <c r="L4241" s="563" t="s">
        <v>24001</v>
      </c>
      <c r="M4241" s="563" t="s">
        <v>24001</v>
      </c>
      <c r="N4241" s="563" t="s">
        <v>24001</v>
      </c>
      <c r="O4241" s="564" t="s">
        <v>24001</v>
      </c>
      <c r="P4241" s="564" t="s">
        <v>24001</v>
      </c>
      <c r="Q4241" s="564">
        <v>33148</v>
      </c>
      <c r="R4241" s="564"/>
      <c r="S4241" s="564" t="s">
        <v>32464</v>
      </c>
    </row>
    <row r="4242" spans="1:19" x14ac:dyDescent="0.35">
      <c r="A4242" s="562">
        <v>4841</v>
      </c>
      <c r="B4242" s="563" t="s">
        <v>484</v>
      </c>
      <c r="C4242" s="563" t="s">
        <v>11966</v>
      </c>
      <c r="D4242" s="563" t="s">
        <v>12176</v>
      </c>
      <c r="E4242" s="563" t="s">
        <v>24001</v>
      </c>
      <c r="F4242" s="563" t="s">
        <v>12173</v>
      </c>
      <c r="G4242" s="563" t="s">
        <v>12174</v>
      </c>
      <c r="H4242" s="563" t="s">
        <v>12175</v>
      </c>
      <c r="I4242" s="563" t="s">
        <v>26690</v>
      </c>
      <c r="J4242" s="563" t="s">
        <v>109</v>
      </c>
      <c r="K4242" s="563" t="s">
        <v>24001</v>
      </c>
      <c r="L4242" s="563" t="s">
        <v>24001</v>
      </c>
      <c r="M4242" s="563" t="s">
        <v>24001</v>
      </c>
      <c r="N4242" s="563" t="s">
        <v>24001</v>
      </c>
      <c r="O4242" s="564" t="s">
        <v>24001</v>
      </c>
      <c r="P4242" s="564" t="s">
        <v>24001</v>
      </c>
      <c r="Q4242" s="564">
        <v>33148</v>
      </c>
      <c r="R4242" s="564">
        <v>38510</v>
      </c>
      <c r="S4242" s="564" t="s">
        <v>32465</v>
      </c>
    </row>
    <row r="4243" spans="1:19" x14ac:dyDescent="0.35">
      <c r="A4243" s="559">
        <v>1315</v>
      </c>
      <c r="B4243" s="563" t="s">
        <v>484</v>
      </c>
      <c r="C4243" s="563" t="s">
        <v>28929</v>
      </c>
      <c r="D4243" s="563" t="s">
        <v>18066</v>
      </c>
      <c r="E4243" s="563" t="s">
        <v>24001</v>
      </c>
      <c r="F4243" s="563" t="s">
        <v>18064</v>
      </c>
      <c r="G4243" s="563" t="s">
        <v>18065</v>
      </c>
      <c r="H4243" s="563" t="s">
        <v>11540</v>
      </c>
      <c r="I4243" s="563" t="s">
        <v>26690</v>
      </c>
      <c r="J4243" s="563" t="s">
        <v>109</v>
      </c>
      <c r="K4243" s="563" t="s">
        <v>24001</v>
      </c>
      <c r="L4243" s="563" t="s">
        <v>24001</v>
      </c>
      <c r="M4243" s="563" t="s">
        <v>24001</v>
      </c>
      <c r="N4243" s="563" t="s">
        <v>24001</v>
      </c>
      <c r="O4243" s="564" t="s">
        <v>24001</v>
      </c>
      <c r="P4243" s="564" t="s">
        <v>24001</v>
      </c>
      <c r="Q4243" s="564">
        <v>38567</v>
      </c>
      <c r="R4243" s="564"/>
      <c r="S4243" s="564" t="s">
        <v>32466</v>
      </c>
    </row>
    <row r="4244" spans="1:19" x14ac:dyDescent="0.35">
      <c r="A4244" s="559">
        <v>2169</v>
      </c>
      <c r="B4244" s="563" t="s">
        <v>484</v>
      </c>
      <c r="C4244" s="563" t="s">
        <v>28698</v>
      </c>
      <c r="D4244" s="563" t="s">
        <v>6173</v>
      </c>
      <c r="E4244" s="563" t="s">
        <v>6169</v>
      </c>
      <c r="F4244" s="563" t="s">
        <v>6170</v>
      </c>
      <c r="G4244" s="563" t="s">
        <v>6171</v>
      </c>
      <c r="H4244" s="563" t="s">
        <v>6172</v>
      </c>
      <c r="I4244" s="563" t="s">
        <v>26690</v>
      </c>
      <c r="J4244" s="563" t="s">
        <v>24001</v>
      </c>
      <c r="K4244" s="563" t="s">
        <v>24001</v>
      </c>
      <c r="L4244" s="563" t="s">
        <v>24001</v>
      </c>
      <c r="M4244" s="563" t="s">
        <v>24001</v>
      </c>
      <c r="N4244" s="563" t="s">
        <v>24001</v>
      </c>
      <c r="O4244" s="564" t="s">
        <v>24001</v>
      </c>
      <c r="P4244" s="564" t="s">
        <v>24001</v>
      </c>
      <c r="Q4244" s="564">
        <v>33148</v>
      </c>
      <c r="R4244" s="564"/>
      <c r="S4244" s="564" t="s">
        <v>32467</v>
      </c>
    </row>
    <row r="4245" spans="1:19" x14ac:dyDescent="0.35">
      <c r="A4245" s="562">
        <v>2170</v>
      </c>
      <c r="B4245" s="563" t="s">
        <v>484</v>
      </c>
      <c r="C4245" s="563" t="s">
        <v>28698</v>
      </c>
      <c r="D4245" s="563" t="s">
        <v>6176</v>
      </c>
      <c r="E4245" s="563" t="s">
        <v>6174</v>
      </c>
      <c r="F4245" s="563" t="s">
        <v>6175</v>
      </c>
      <c r="G4245" s="563" t="s">
        <v>6171</v>
      </c>
      <c r="H4245" s="563" t="s">
        <v>1678</v>
      </c>
      <c r="I4245" s="563" t="s">
        <v>26690</v>
      </c>
      <c r="J4245" s="563" t="s">
        <v>24001</v>
      </c>
      <c r="K4245" s="563" t="s">
        <v>24001</v>
      </c>
      <c r="L4245" s="563" t="s">
        <v>24001</v>
      </c>
      <c r="M4245" s="563" t="s">
        <v>24001</v>
      </c>
      <c r="N4245" s="563" t="s">
        <v>24001</v>
      </c>
      <c r="O4245" s="564" t="s">
        <v>24001</v>
      </c>
      <c r="P4245" s="564" t="s">
        <v>24001</v>
      </c>
      <c r="Q4245" s="564">
        <v>33148</v>
      </c>
      <c r="R4245" s="564"/>
      <c r="S4245" s="564" t="s">
        <v>32468</v>
      </c>
    </row>
    <row r="4246" spans="1:19" x14ac:dyDescent="0.35">
      <c r="A4246" s="559">
        <v>2171</v>
      </c>
      <c r="B4246" s="563" t="s">
        <v>484</v>
      </c>
      <c r="C4246" s="563" t="s">
        <v>28698</v>
      </c>
      <c r="D4246" s="563" t="s">
        <v>6178</v>
      </c>
      <c r="E4246" s="563" t="s">
        <v>6171</v>
      </c>
      <c r="F4246" s="563" t="s">
        <v>6177</v>
      </c>
      <c r="G4246" s="563" t="s">
        <v>6171</v>
      </c>
      <c r="H4246" s="563" t="s">
        <v>55</v>
      </c>
      <c r="I4246" s="563" t="s">
        <v>26690</v>
      </c>
      <c r="J4246" s="563" t="s">
        <v>24001</v>
      </c>
      <c r="K4246" s="563" t="s">
        <v>24001</v>
      </c>
      <c r="L4246" s="563" t="s">
        <v>24001</v>
      </c>
      <c r="M4246" s="563" t="s">
        <v>24001</v>
      </c>
      <c r="N4246" s="563" t="s">
        <v>24001</v>
      </c>
      <c r="O4246" s="564" t="s">
        <v>24001</v>
      </c>
      <c r="P4246" s="564" t="s">
        <v>24001</v>
      </c>
      <c r="Q4246" s="564">
        <v>33148</v>
      </c>
      <c r="R4246" s="564"/>
      <c r="S4246" s="564" t="s">
        <v>6178</v>
      </c>
    </row>
    <row r="4247" spans="1:19" x14ac:dyDescent="0.35">
      <c r="A4247" s="559">
        <v>4597</v>
      </c>
      <c r="B4247" s="563" t="s">
        <v>484</v>
      </c>
      <c r="C4247" s="563" t="s">
        <v>11621</v>
      </c>
      <c r="D4247" s="563" t="s">
        <v>11769</v>
      </c>
      <c r="E4247" s="563" t="s">
        <v>24001</v>
      </c>
      <c r="F4247" s="563" t="s">
        <v>11767</v>
      </c>
      <c r="G4247" s="563" t="s">
        <v>11768</v>
      </c>
      <c r="H4247" s="563" t="s">
        <v>2029</v>
      </c>
      <c r="I4247" s="563" t="s">
        <v>26690</v>
      </c>
      <c r="J4247" s="563" t="s">
        <v>109</v>
      </c>
      <c r="K4247" s="563" t="s">
        <v>24001</v>
      </c>
      <c r="L4247" s="563" t="s">
        <v>24001</v>
      </c>
      <c r="M4247" s="563" t="s">
        <v>24001</v>
      </c>
      <c r="N4247" s="563" t="s">
        <v>24001</v>
      </c>
      <c r="O4247" s="564" t="s">
        <v>24001</v>
      </c>
      <c r="P4247" s="564" t="s">
        <v>24001</v>
      </c>
      <c r="Q4247" s="564">
        <v>38567</v>
      </c>
      <c r="R4247" s="564"/>
      <c r="S4247" s="564" t="s">
        <v>32469</v>
      </c>
    </row>
    <row r="4248" spans="1:19" x14ac:dyDescent="0.35">
      <c r="A4248" s="562">
        <v>4598</v>
      </c>
      <c r="B4248" s="563" t="s">
        <v>484</v>
      </c>
      <c r="C4248" s="563" t="s">
        <v>11621</v>
      </c>
      <c r="D4248" s="563" t="s">
        <v>24211</v>
      </c>
      <c r="E4248" s="563" t="s">
        <v>24212</v>
      </c>
      <c r="F4248" s="563" t="s">
        <v>11776</v>
      </c>
      <c r="G4248" s="563" t="s">
        <v>11768</v>
      </c>
      <c r="H4248" s="563" t="s">
        <v>12256</v>
      </c>
      <c r="I4248" s="563" t="s">
        <v>26690</v>
      </c>
      <c r="J4248" s="563" t="s">
        <v>109</v>
      </c>
      <c r="K4248" s="563" t="s">
        <v>24001</v>
      </c>
      <c r="L4248" s="563" t="s">
        <v>24001</v>
      </c>
      <c r="M4248" s="563" t="s">
        <v>24001</v>
      </c>
      <c r="N4248" s="563" t="s">
        <v>24001</v>
      </c>
      <c r="O4248" s="564" t="s">
        <v>24001</v>
      </c>
      <c r="P4248" s="564" t="s">
        <v>24001</v>
      </c>
      <c r="Q4248" s="564">
        <v>33148</v>
      </c>
      <c r="R4248" s="564">
        <v>42790.581620370402</v>
      </c>
      <c r="S4248" s="564" t="s">
        <v>32470</v>
      </c>
    </row>
    <row r="4249" spans="1:19" x14ac:dyDescent="0.35">
      <c r="A4249" s="559">
        <v>4599</v>
      </c>
      <c r="B4249" s="563" t="s">
        <v>484</v>
      </c>
      <c r="C4249" s="563" t="s">
        <v>11621</v>
      </c>
      <c r="D4249" s="563" t="s">
        <v>11773</v>
      </c>
      <c r="E4249" s="563" t="s">
        <v>11770</v>
      </c>
      <c r="F4249" s="563" t="s">
        <v>11771</v>
      </c>
      <c r="G4249" s="563" t="s">
        <v>11768</v>
      </c>
      <c r="H4249" s="563" t="s">
        <v>11772</v>
      </c>
      <c r="I4249" s="563" t="s">
        <v>26690</v>
      </c>
      <c r="J4249" s="563" t="s">
        <v>109</v>
      </c>
      <c r="K4249" s="563" t="s">
        <v>24001</v>
      </c>
      <c r="L4249" s="563" t="s">
        <v>24001</v>
      </c>
      <c r="M4249" s="563" t="s">
        <v>24001</v>
      </c>
      <c r="N4249" s="563" t="s">
        <v>24001</v>
      </c>
      <c r="O4249" s="564" t="s">
        <v>24001</v>
      </c>
      <c r="P4249" s="564" t="s">
        <v>24001</v>
      </c>
      <c r="Q4249" s="564">
        <v>33148</v>
      </c>
      <c r="R4249" s="564"/>
      <c r="S4249" s="564" t="s">
        <v>32471</v>
      </c>
    </row>
    <row r="4250" spans="1:19" x14ac:dyDescent="0.35">
      <c r="A4250" s="559">
        <v>4600</v>
      </c>
      <c r="B4250" s="563" t="s">
        <v>484</v>
      </c>
      <c r="C4250" s="563" t="s">
        <v>11621</v>
      </c>
      <c r="D4250" s="563" t="s">
        <v>27265</v>
      </c>
      <c r="E4250" s="563" t="s">
        <v>27266</v>
      </c>
      <c r="F4250" s="563" t="s">
        <v>27267</v>
      </c>
      <c r="G4250" s="563" t="s">
        <v>11768</v>
      </c>
      <c r="H4250" s="563" t="s">
        <v>27268</v>
      </c>
      <c r="I4250" s="563" t="s">
        <v>26690</v>
      </c>
      <c r="J4250" s="563" t="s">
        <v>109</v>
      </c>
      <c r="K4250" s="563" t="s">
        <v>24001</v>
      </c>
      <c r="L4250" s="563" t="s">
        <v>24001</v>
      </c>
      <c r="M4250" s="563" t="s">
        <v>24001</v>
      </c>
      <c r="N4250" s="563" t="s">
        <v>24001</v>
      </c>
      <c r="O4250" s="564" t="s">
        <v>24001</v>
      </c>
      <c r="P4250" s="564" t="s">
        <v>24001</v>
      </c>
      <c r="Q4250" s="564">
        <v>44336</v>
      </c>
      <c r="R4250" s="564"/>
      <c r="S4250" s="564" t="s">
        <v>32472</v>
      </c>
    </row>
    <row r="4251" spans="1:19" x14ac:dyDescent="0.35">
      <c r="A4251" s="562">
        <v>4601</v>
      </c>
      <c r="B4251" s="563" t="s">
        <v>484</v>
      </c>
      <c r="C4251" s="563" t="s">
        <v>11621</v>
      </c>
      <c r="D4251" s="563" t="s">
        <v>11775</v>
      </c>
      <c r="E4251" s="563" t="s">
        <v>11770</v>
      </c>
      <c r="F4251" s="563" t="s">
        <v>11774</v>
      </c>
      <c r="G4251" s="563" t="s">
        <v>11768</v>
      </c>
      <c r="H4251" s="563" t="s">
        <v>55</v>
      </c>
      <c r="I4251" s="563" t="s">
        <v>26690</v>
      </c>
      <c r="J4251" s="563" t="s">
        <v>109</v>
      </c>
      <c r="K4251" s="563" t="s">
        <v>24001</v>
      </c>
      <c r="L4251" s="563" t="s">
        <v>24001</v>
      </c>
      <c r="M4251" s="563" t="s">
        <v>24001</v>
      </c>
      <c r="N4251" s="563" t="s">
        <v>24001</v>
      </c>
      <c r="O4251" s="564" t="s">
        <v>24001</v>
      </c>
      <c r="P4251" s="564" t="s">
        <v>24001</v>
      </c>
      <c r="Q4251" s="564">
        <v>33148</v>
      </c>
      <c r="R4251" s="564"/>
      <c r="S4251" s="564" t="s">
        <v>11775</v>
      </c>
    </row>
    <row r="4252" spans="1:19" x14ac:dyDescent="0.35">
      <c r="A4252" s="559">
        <v>4189</v>
      </c>
      <c r="B4252" s="563" t="s">
        <v>484</v>
      </c>
      <c r="C4252" s="563" t="s">
        <v>1360</v>
      </c>
      <c r="D4252" s="563" t="s">
        <v>1365</v>
      </c>
      <c r="E4252" s="563" t="s">
        <v>1361</v>
      </c>
      <c r="F4252" s="563" t="s">
        <v>1362</v>
      </c>
      <c r="G4252" s="563" t="s">
        <v>1363</v>
      </c>
      <c r="H4252" s="563" t="s">
        <v>1364</v>
      </c>
      <c r="I4252" s="563" t="s">
        <v>26690</v>
      </c>
      <c r="J4252" s="563" t="s">
        <v>109</v>
      </c>
      <c r="K4252" s="563" t="s">
        <v>24001</v>
      </c>
      <c r="L4252" s="563" t="s">
        <v>24001</v>
      </c>
      <c r="M4252" s="563" t="s">
        <v>24001</v>
      </c>
      <c r="N4252" s="563" t="s">
        <v>24001</v>
      </c>
      <c r="O4252" s="564" t="s">
        <v>24001</v>
      </c>
      <c r="P4252" s="564" t="s">
        <v>24001</v>
      </c>
      <c r="Q4252" s="564">
        <v>41719</v>
      </c>
      <c r="R4252" s="564"/>
      <c r="S4252" s="564" t="s">
        <v>32473</v>
      </c>
    </row>
    <row r="4253" spans="1:19" x14ac:dyDescent="0.35">
      <c r="A4253" s="559">
        <v>4190</v>
      </c>
      <c r="B4253" s="563" t="s">
        <v>484</v>
      </c>
      <c r="C4253" s="563" t="s">
        <v>1360</v>
      </c>
      <c r="D4253" s="563" t="s">
        <v>1369</v>
      </c>
      <c r="E4253" s="563" t="s">
        <v>1366</v>
      </c>
      <c r="F4253" s="563" t="s">
        <v>1367</v>
      </c>
      <c r="G4253" s="563" t="s">
        <v>1363</v>
      </c>
      <c r="H4253" s="563" t="s">
        <v>1368</v>
      </c>
      <c r="I4253" s="563" t="s">
        <v>26690</v>
      </c>
      <c r="J4253" s="563" t="s">
        <v>109</v>
      </c>
      <c r="K4253" s="563" t="s">
        <v>24001</v>
      </c>
      <c r="L4253" s="563" t="s">
        <v>24001</v>
      </c>
      <c r="M4253" s="563" t="s">
        <v>24001</v>
      </c>
      <c r="N4253" s="563" t="s">
        <v>24001</v>
      </c>
      <c r="O4253" s="564" t="s">
        <v>24001</v>
      </c>
      <c r="P4253" s="564" t="s">
        <v>24001</v>
      </c>
      <c r="Q4253" s="564">
        <v>33148</v>
      </c>
      <c r="R4253" s="564"/>
      <c r="S4253" s="564" t="s">
        <v>32474</v>
      </c>
    </row>
    <row r="4254" spans="1:19" x14ac:dyDescent="0.35">
      <c r="A4254" s="562">
        <v>5626</v>
      </c>
      <c r="B4254" s="563" t="s">
        <v>484</v>
      </c>
      <c r="C4254" s="563" t="s">
        <v>28883</v>
      </c>
      <c r="D4254" s="563" t="s">
        <v>14770</v>
      </c>
      <c r="E4254" s="563" t="s">
        <v>14766</v>
      </c>
      <c r="F4254" s="563" t="s">
        <v>14767</v>
      </c>
      <c r="G4254" s="563" t="s">
        <v>14768</v>
      </c>
      <c r="H4254" s="563" t="s">
        <v>14769</v>
      </c>
      <c r="I4254" s="563" t="s">
        <v>26690</v>
      </c>
      <c r="J4254" s="563" t="s">
        <v>109</v>
      </c>
      <c r="K4254" s="563" t="s">
        <v>24001</v>
      </c>
      <c r="L4254" s="563" t="s">
        <v>24001</v>
      </c>
      <c r="M4254" s="563" t="s">
        <v>24001</v>
      </c>
      <c r="N4254" s="563" t="s">
        <v>24001</v>
      </c>
      <c r="O4254" s="564" t="s">
        <v>24001</v>
      </c>
      <c r="P4254" s="564" t="s">
        <v>24001</v>
      </c>
      <c r="Q4254" s="564">
        <v>33148</v>
      </c>
      <c r="R4254" s="564"/>
      <c r="S4254" s="564" t="s">
        <v>32475</v>
      </c>
    </row>
    <row r="4255" spans="1:19" x14ac:dyDescent="0.35">
      <c r="A4255" s="559">
        <v>5627</v>
      </c>
      <c r="B4255" s="563" t="s">
        <v>484</v>
      </c>
      <c r="C4255" s="563" t="s">
        <v>28883</v>
      </c>
      <c r="D4255" s="563" t="s">
        <v>14773</v>
      </c>
      <c r="E4255" s="563" t="s">
        <v>24001</v>
      </c>
      <c r="F4255" s="563" t="s">
        <v>14771</v>
      </c>
      <c r="G4255" s="563" t="s">
        <v>14772</v>
      </c>
      <c r="H4255" s="563" t="s">
        <v>7650</v>
      </c>
      <c r="I4255" s="563" t="s">
        <v>26690</v>
      </c>
      <c r="J4255" s="563" t="s">
        <v>109</v>
      </c>
      <c r="K4255" s="563" t="s">
        <v>24001</v>
      </c>
      <c r="L4255" s="563" t="s">
        <v>24001</v>
      </c>
      <c r="M4255" s="563" t="s">
        <v>24001</v>
      </c>
      <c r="N4255" s="563" t="s">
        <v>24001</v>
      </c>
      <c r="O4255" s="564" t="s">
        <v>24001</v>
      </c>
      <c r="P4255" s="564" t="s">
        <v>24001</v>
      </c>
      <c r="Q4255" s="564">
        <v>41788</v>
      </c>
      <c r="R4255" s="564"/>
      <c r="S4255" s="564" t="s">
        <v>32476</v>
      </c>
    </row>
    <row r="4256" spans="1:19" x14ac:dyDescent="0.35">
      <c r="A4256" s="559">
        <v>5628</v>
      </c>
      <c r="B4256" s="563" t="s">
        <v>484</v>
      </c>
      <c r="C4256" s="563" t="s">
        <v>28883</v>
      </c>
      <c r="D4256" s="563" t="s">
        <v>14776</v>
      </c>
      <c r="E4256" s="563" t="s">
        <v>14774</v>
      </c>
      <c r="F4256" s="563" t="s">
        <v>14775</v>
      </c>
      <c r="G4256" s="563" t="s">
        <v>14772</v>
      </c>
      <c r="H4256" s="563" t="s">
        <v>1984</v>
      </c>
      <c r="I4256" s="563" t="s">
        <v>26757</v>
      </c>
      <c r="J4256" s="563" t="s">
        <v>24001</v>
      </c>
      <c r="K4256" s="563" t="s">
        <v>24001</v>
      </c>
      <c r="L4256" s="563" t="s">
        <v>24001</v>
      </c>
      <c r="M4256" s="563" t="s">
        <v>24001</v>
      </c>
      <c r="N4256" s="563" t="s">
        <v>24001</v>
      </c>
      <c r="O4256" s="564" t="s">
        <v>24001</v>
      </c>
      <c r="P4256" s="564" t="s">
        <v>24001</v>
      </c>
      <c r="Q4256" s="564">
        <v>41186</v>
      </c>
      <c r="R4256" s="564"/>
      <c r="S4256" s="564" t="s">
        <v>32477</v>
      </c>
    </row>
    <row r="4257" spans="1:19" x14ac:dyDescent="0.35">
      <c r="A4257" s="562">
        <v>5629</v>
      </c>
      <c r="B4257" s="563" t="s">
        <v>484</v>
      </c>
      <c r="C4257" s="563" t="s">
        <v>28883</v>
      </c>
      <c r="D4257" s="563" t="s">
        <v>14778</v>
      </c>
      <c r="E4257" s="563" t="s">
        <v>14774</v>
      </c>
      <c r="F4257" s="563" t="s">
        <v>14777</v>
      </c>
      <c r="G4257" s="563" t="s">
        <v>14772</v>
      </c>
      <c r="H4257" s="563" t="s">
        <v>78</v>
      </c>
      <c r="I4257" s="563" t="s">
        <v>26690</v>
      </c>
      <c r="J4257" s="563" t="s">
        <v>24001</v>
      </c>
      <c r="K4257" s="563" t="s">
        <v>24001</v>
      </c>
      <c r="L4257" s="563" t="s">
        <v>24001</v>
      </c>
      <c r="M4257" s="563" t="s">
        <v>24001</v>
      </c>
      <c r="N4257" s="563" t="s">
        <v>24001</v>
      </c>
      <c r="O4257" s="564" t="s">
        <v>24001</v>
      </c>
      <c r="P4257" s="564" t="s">
        <v>24001</v>
      </c>
      <c r="Q4257" s="564">
        <v>41186</v>
      </c>
      <c r="R4257" s="564"/>
      <c r="S4257" s="564" t="s">
        <v>32478</v>
      </c>
    </row>
    <row r="4258" spans="1:19" x14ac:dyDescent="0.35">
      <c r="A4258" s="559">
        <v>5630</v>
      </c>
      <c r="B4258" s="563" t="s">
        <v>484</v>
      </c>
      <c r="C4258" s="563" t="s">
        <v>28883</v>
      </c>
      <c r="D4258" s="563" t="s">
        <v>14780</v>
      </c>
      <c r="E4258" s="563" t="s">
        <v>14772</v>
      </c>
      <c r="F4258" s="563" t="s">
        <v>14779</v>
      </c>
      <c r="G4258" s="563" t="s">
        <v>14772</v>
      </c>
      <c r="H4258" s="563" t="s">
        <v>55</v>
      </c>
      <c r="I4258" s="563" t="s">
        <v>26690</v>
      </c>
      <c r="J4258" s="563" t="s">
        <v>24001</v>
      </c>
      <c r="K4258" s="563" t="s">
        <v>24001</v>
      </c>
      <c r="L4258" s="563" t="s">
        <v>24001</v>
      </c>
      <c r="M4258" s="563" t="s">
        <v>24001</v>
      </c>
      <c r="N4258" s="563" t="s">
        <v>24001</v>
      </c>
      <c r="O4258" s="564" t="s">
        <v>24001</v>
      </c>
      <c r="P4258" s="564" t="s">
        <v>24001</v>
      </c>
      <c r="Q4258" s="564">
        <v>35255</v>
      </c>
      <c r="R4258" s="564"/>
      <c r="S4258" s="564" t="s">
        <v>14780</v>
      </c>
    </row>
    <row r="4259" spans="1:19" x14ac:dyDescent="0.35">
      <c r="A4259" s="559">
        <v>5631</v>
      </c>
      <c r="B4259" s="563" t="s">
        <v>484</v>
      </c>
      <c r="C4259" s="563" t="s">
        <v>28883</v>
      </c>
      <c r="D4259" s="563" t="s">
        <v>14783</v>
      </c>
      <c r="E4259" s="563" t="s">
        <v>14781</v>
      </c>
      <c r="F4259" s="563" t="s">
        <v>14782</v>
      </c>
      <c r="G4259" s="563" t="s">
        <v>14772</v>
      </c>
      <c r="H4259" s="563" t="s">
        <v>9589</v>
      </c>
      <c r="I4259" s="563" t="s">
        <v>26690</v>
      </c>
      <c r="J4259" s="563" t="s">
        <v>24001</v>
      </c>
      <c r="K4259" s="563" t="s">
        <v>62</v>
      </c>
      <c r="L4259" s="563" t="s">
        <v>24001</v>
      </c>
      <c r="M4259" s="563" t="s">
        <v>24001</v>
      </c>
      <c r="N4259" s="563" t="s">
        <v>24001</v>
      </c>
      <c r="O4259" s="564" t="s">
        <v>24001</v>
      </c>
      <c r="P4259" s="564" t="s">
        <v>24001</v>
      </c>
      <c r="Q4259" s="564">
        <v>35255</v>
      </c>
      <c r="R4259" s="564"/>
      <c r="S4259" s="564" t="s">
        <v>32479</v>
      </c>
    </row>
    <row r="4260" spans="1:19" x14ac:dyDescent="0.35">
      <c r="A4260" s="562">
        <v>2666</v>
      </c>
      <c r="B4260" s="563" t="s">
        <v>484</v>
      </c>
      <c r="C4260" s="563" t="s">
        <v>8635</v>
      </c>
      <c r="D4260" s="563" t="s">
        <v>27074</v>
      </c>
      <c r="E4260" s="563" t="s">
        <v>27075</v>
      </c>
      <c r="F4260" s="563" t="s">
        <v>8636</v>
      </c>
      <c r="G4260" s="563" t="s">
        <v>27076</v>
      </c>
      <c r="H4260" s="563" t="s">
        <v>3237</v>
      </c>
      <c r="I4260" s="563" t="s">
        <v>26690</v>
      </c>
      <c r="J4260" s="563" t="s">
        <v>24001</v>
      </c>
      <c r="K4260" s="563" t="s">
        <v>24001</v>
      </c>
      <c r="L4260" s="563" t="s">
        <v>24001</v>
      </c>
      <c r="M4260" s="563" t="s">
        <v>24001</v>
      </c>
      <c r="N4260" s="563" t="s">
        <v>24001</v>
      </c>
      <c r="O4260" s="564" t="s">
        <v>24001</v>
      </c>
      <c r="P4260" s="564" t="s">
        <v>24001</v>
      </c>
      <c r="Q4260" s="564">
        <v>33148</v>
      </c>
      <c r="R4260" s="564">
        <v>44390.411608796298</v>
      </c>
      <c r="S4260" s="564" t="s">
        <v>32480</v>
      </c>
    </row>
    <row r="4261" spans="1:19" x14ac:dyDescent="0.35">
      <c r="A4261" s="559">
        <v>2667</v>
      </c>
      <c r="B4261" s="563" t="s">
        <v>484</v>
      </c>
      <c r="C4261" s="563" t="s">
        <v>8635</v>
      </c>
      <c r="D4261" s="563" t="s">
        <v>27077</v>
      </c>
      <c r="E4261" s="563" t="s">
        <v>27078</v>
      </c>
      <c r="F4261" s="563" t="s">
        <v>8637</v>
      </c>
      <c r="G4261" s="563" t="s">
        <v>27076</v>
      </c>
      <c r="H4261" s="563" t="s">
        <v>5120</v>
      </c>
      <c r="I4261" s="563" t="s">
        <v>26690</v>
      </c>
      <c r="J4261" s="563" t="s">
        <v>24001</v>
      </c>
      <c r="K4261" s="563" t="s">
        <v>24001</v>
      </c>
      <c r="L4261" s="563" t="s">
        <v>24001</v>
      </c>
      <c r="M4261" s="563" t="s">
        <v>24001</v>
      </c>
      <c r="N4261" s="563" t="s">
        <v>24001</v>
      </c>
      <c r="O4261" s="564" t="s">
        <v>24001</v>
      </c>
      <c r="P4261" s="564" t="s">
        <v>24001</v>
      </c>
      <c r="Q4261" s="564">
        <v>33148</v>
      </c>
      <c r="R4261" s="564">
        <v>44390.4142013889</v>
      </c>
      <c r="S4261" s="564" t="s">
        <v>32481</v>
      </c>
    </row>
    <row r="4262" spans="1:19" x14ac:dyDescent="0.35">
      <c r="A4262" s="559">
        <v>2668</v>
      </c>
      <c r="B4262" s="563" t="s">
        <v>484</v>
      </c>
      <c r="C4262" s="563" t="s">
        <v>8635</v>
      </c>
      <c r="D4262" s="563" t="s">
        <v>27079</v>
      </c>
      <c r="E4262" s="563" t="s">
        <v>27080</v>
      </c>
      <c r="F4262" s="563" t="s">
        <v>8639</v>
      </c>
      <c r="G4262" s="563" t="s">
        <v>27076</v>
      </c>
      <c r="H4262" s="563" t="s">
        <v>27081</v>
      </c>
      <c r="I4262" s="563" t="s">
        <v>26690</v>
      </c>
      <c r="J4262" s="563" t="s">
        <v>24001</v>
      </c>
      <c r="K4262" s="563" t="s">
        <v>24001</v>
      </c>
      <c r="L4262" s="563" t="s">
        <v>24001</v>
      </c>
      <c r="M4262" s="563" t="s">
        <v>24001</v>
      </c>
      <c r="N4262" s="563" t="s">
        <v>24001</v>
      </c>
      <c r="O4262" s="564" t="s">
        <v>24001</v>
      </c>
      <c r="P4262" s="564" t="s">
        <v>24001</v>
      </c>
      <c r="Q4262" s="564">
        <v>33148</v>
      </c>
      <c r="R4262" s="564">
        <v>44390.419710648202</v>
      </c>
      <c r="S4262" s="564" t="s">
        <v>32482</v>
      </c>
    </row>
    <row r="4263" spans="1:19" x14ac:dyDescent="0.35">
      <c r="A4263" s="562">
        <v>2669</v>
      </c>
      <c r="B4263" s="563" t="s">
        <v>484</v>
      </c>
      <c r="C4263" s="563" t="s">
        <v>8635</v>
      </c>
      <c r="D4263" s="563" t="s">
        <v>27082</v>
      </c>
      <c r="E4263" s="563" t="s">
        <v>27083</v>
      </c>
      <c r="F4263" s="563" t="s">
        <v>8640</v>
      </c>
      <c r="G4263" s="563" t="s">
        <v>27076</v>
      </c>
      <c r="H4263" s="563" t="s">
        <v>55</v>
      </c>
      <c r="I4263" s="563" t="s">
        <v>26690</v>
      </c>
      <c r="J4263" s="563" t="s">
        <v>24001</v>
      </c>
      <c r="K4263" s="563" t="s">
        <v>24001</v>
      </c>
      <c r="L4263" s="563" t="s">
        <v>24001</v>
      </c>
      <c r="M4263" s="563" t="s">
        <v>24001</v>
      </c>
      <c r="N4263" s="563" t="s">
        <v>24001</v>
      </c>
      <c r="O4263" s="564" t="s">
        <v>24001</v>
      </c>
      <c r="P4263" s="564" t="s">
        <v>24001</v>
      </c>
      <c r="Q4263" s="564">
        <v>33148</v>
      </c>
      <c r="R4263" s="564">
        <v>44390.424479166701</v>
      </c>
      <c r="S4263" s="564" t="s">
        <v>27082</v>
      </c>
    </row>
    <row r="4264" spans="1:19" x14ac:dyDescent="0.35">
      <c r="A4264" s="559">
        <v>6046</v>
      </c>
      <c r="B4264" s="563" t="s">
        <v>43</v>
      </c>
      <c r="C4264" s="563" t="s">
        <v>346</v>
      </c>
      <c r="D4264" s="563" t="s">
        <v>381</v>
      </c>
      <c r="E4264" s="563" t="s">
        <v>377</v>
      </c>
      <c r="F4264" s="563" t="s">
        <v>378</v>
      </c>
      <c r="G4264" s="563" t="s">
        <v>379</v>
      </c>
      <c r="H4264" s="563" t="s">
        <v>380</v>
      </c>
      <c r="I4264" s="563" t="s">
        <v>26690</v>
      </c>
      <c r="J4264" s="563" t="s">
        <v>24001</v>
      </c>
      <c r="K4264" s="563" t="s">
        <v>62</v>
      </c>
      <c r="L4264" s="563" t="s">
        <v>27591</v>
      </c>
      <c r="M4264" s="563" t="s">
        <v>24001</v>
      </c>
      <c r="N4264" s="563" t="s">
        <v>24001</v>
      </c>
      <c r="O4264" s="564" t="s">
        <v>24001</v>
      </c>
      <c r="P4264" s="564" t="s">
        <v>24001</v>
      </c>
      <c r="Q4264" s="564">
        <v>33148</v>
      </c>
      <c r="R4264" s="564"/>
      <c r="S4264" s="564" t="s">
        <v>32483</v>
      </c>
    </row>
    <row r="4265" spans="1:19" x14ac:dyDescent="0.35">
      <c r="A4265" s="559">
        <v>3365</v>
      </c>
      <c r="B4265" s="563" t="s">
        <v>484</v>
      </c>
      <c r="C4265" s="563" t="s">
        <v>8526</v>
      </c>
      <c r="D4265" s="563" t="s">
        <v>24913</v>
      </c>
      <c r="E4265" s="563" t="s">
        <v>24914</v>
      </c>
      <c r="F4265" s="563" t="s">
        <v>24915</v>
      </c>
      <c r="G4265" s="563" t="s">
        <v>8529</v>
      </c>
      <c r="H4265" s="563" t="s">
        <v>24916</v>
      </c>
      <c r="I4265" s="563" t="s">
        <v>26690</v>
      </c>
      <c r="J4265" s="563" t="s">
        <v>24001</v>
      </c>
      <c r="K4265" s="563" t="s">
        <v>24001</v>
      </c>
      <c r="L4265" s="563" t="s">
        <v>24001</v>
      </c>
      <c r="M4265" s="563" t="s">
        <v>24001</v>
      </c>
      <c r="N4265" s="563" t="s">
        <v>24001</v>
      </c>
      <c r="O4265" s="564" t="s">
        <v>24001</v>
      </c>
      <c r="P4265" s="564" t="s">
        <v>24001</v>
      </c>
      <c r="Q4265" s="564">
        <v>43420</v>
      </c>
      <c r="R4265" s="564"/>
      <c r="S4265" s="564" t="s">
        <v>32484</v>
      </c>
    </row>
    <row r="4266" spans="1:19" x14ac:dyDescent="0.35">
      <c r="A4266" s="562">
        <v>3366</v>
      </c>
      <c r="B4266" s="563" t="s">
        <v>484</v>
      </c>
      <c r="C4266" s="563" t="s">
        <v>8526</v>
      </c>
      <c r="D4266" s="563" t="s">
        <v>25848</v>
      </c>
      <c r="E4266" s="563" t="s">
        <v>24001</v>
      </c>
      <c r="F4266" s="563" t="s">
        <v>27058</v>
      </c>
      <c r="G4266" s="563" t="s">
        <v>8529</v>
      </c>
      <c r="H4266" s="563" t="s">
        <v>8530</v>
      </c>
      <c r="I4266" s="563" t="s">
        <v>27059</v>
      </c>
      <c r="J4266" s="563" t="s">
        <v>24001</v>
      </c>
      <c r="K4266" s="563" t="s">
        <v>24001</v>
      </c>
      <c r="L4266" s="563" t="s">
        <v>27761</v>
      </c>
      <c r="M4266" s="563" t="s">
        <v>24001</v>
      </c>
      <c r="N4266" s="563" t="s">
        <v>24001</v>
      </c>
      <c r="O4266" s="564" t="s">
        <v>24001</v>
      </c>
      <c r="P4266" s="564" t="s">
        <v>24001</v>
      </c>
      <c r="Q4266" s="564">
        <v>44315</v>
      </c>
      <c r="R4266" s="564"/>
      <c r="S4266" s="564" t="s">
        <v>32485</v>
      </c>
    </row>
    <row r="4267" spans="1:19" x14ac:dyDescent="0.35">
      <c r="A4267" s="559">
        <v>3367</v>
      </c>
      <c r="B4267" s="563" t="s">
        <v>484</v>
      </c>
      <c r="C4267" s="563" t="s">
        <v>8526</v>
      </c>
      <c r="D4267" s="563" t="s">
        <v>27060</v>
      </c>
      <c r="E4267" s="563" t="s">
        <v>24001</v>
      </c>
      <c r="F4267" s="563" t="s">
        <v>27061</v>
      </c>
      <c r="G4267" s="563" t="s">
        <v>8529</v>
      </c>
      <c r="H4267" s="563" t="s">
        <v>8530</v>
      </c>
      <c r="I4267" s="563" t="s">
        <v>27062</v>
      </c>
      <c r="J4267" s="563" t="s">
        <v>24001</v>
      </c>
      <c r="K4267" s="563" t="s">
        <v>24001</v>
      </c>
      <c r="L4267" s="563" t="s">
        <v>27761</v>
      </c>
      <c r="M4267" s="563" t="s">
        <v>24001</v>
      </c>
      <c r="N4267" s="563" t="s">
        <v>24001</v>
      </c>
      <c r="O4267" s="564" t="s">
        <v>24001</v>
      </c>
      <c r="P4267" s="564" t="s">
        <v>24001</v>
      </c>
      <c r="Q4267" s="564">
        <v>44315</v>
      </c>
      <c r="R4267" s="564"/>
      <c r="S4267" s="564" t="s">
        <v>32486</v>
      </c>
    </row>
    <row r="4268" spans="1:19" x14ac:dyDescent="0.35">
      <c r="A4268" s="559">
        <v>3368</v>
      </c>
      <c r="B4268" s="563" t="s">
        <v>484</v>
      </c>
      <c r="C4268" s="563" t="s">
        <v>8526</v>
      </c>
      <c r="D4268" s="563" t="s">
        <v>32487</v>
      </c>
      <c r="E4268" s="563" t="s">
        <v>8527</v>
      </c>
      <c r="F4268" s="563" t="s">
        <v>8532</v>
      </c>
      <c r="G4268" s="563" t="s">
        <v>8529</v>
      </c>
      <c r="H4268" s="563" t="s">
        <v>8530</v>
      </c>
      <c r="I4268" s="563" t="s">
        <v>26728</v>
      </c>
      <c r="J4268" s="563" t="s">
        <v>24001</v>
      </c>
      <c r="K4268" s="563" t="s">
        <v>24001</v>
      </c>
      <c r="L4268" s="563" t="s">
        <v>24001</v>
      </c>
      <c r="M4268" s="563" t="s">
        <v>24001</v>
      </c>
      <c r="N4268" s="563" t="s">
        <v>24001</v>
      </c>
      <c r="O4268" s="564" t="s">
        <v>24001</v>
      </c>
      <c r="P4268" s="564" t="s">
        <v>24001</v>
      </c>
      <c r="Q4268" s="564">
        <v>33148</v>
      </c>
      <c r="R4268" s="564">
        <v>44785.691793981503</v>
      </c>
      <c r="S4268" s="564" t="s">
        <v>32488</v>
      </c>
    </row>
    <row r="4269" spans="1:19" x14ac:dyDescent="0.35">
      <c r="A4269" s="562">
        <v>3369</v>
      </c>
      <c r="B4269" s="563" t="s">
        <v>484</v>
      </c>
      <c r="C4269" s="563" t="s">
        <v>8526</v>
      </c>
      <c r="D4269" s="563" t="s">
        <v>8531</v>
      </c>
      <c r="E4269" s="563" t="s">
        <v>8527</v>
      </c>
      <c r="F4269" s="563" t="s">
        <v>8528</v>
      </c>
      <c r="G4269" s="563" t="s">
        <v>8529</v>
      </c>
      <c r="H4269" s="563" t="s">
        <v>8530</v>
      </c>
      <c r="I4269" s="563" t="s">
        <v>26753</v>
      </c>
      <c r="J4269" s="563" t="s">
        <v>24001</v>
      </c>
      <c r="K4269" s="563" t="s">
        <v>24001</v>
      </c>
      <c r="L4269" s="563" t="s">
        <v>24001</v>
      </c>
      <c r="M4269" s="563" t="s">
        <v>24001</v>
      </c>
      <c r="N4269" s="563" t="s">
        <v>24001</v>
      </c>
      <c r="O4269" s="564" t="s">
        <v>24001</v>
      </c>
      <c r="P4269" s="564" t="s">
        <v>24001</v>
      </c>
      <c r="Q4269" s="564">
        <v>33148</v>
      </c>
      <c r="R4269" s="564">
        <v>33969</v>
      </c>
      <c r="S4269" s="564" t="s">
        <v>32489</v>
      </c>
    </row>
    <row r="4270" spans="1:19" x14ac:dyDescent="0.35">
      <c r="A4270" s="559">
        <v>3370</v>
      </c>
      <c r="B4270" s="563" t="s">
        <v>484</v>
      </c>
      <c r="C4270" s="563" t="s">
        <v>8526</v>
      </c>
      <c r="D4270" s="563" t="s">
        <v>8534</v>
      </c>
      <c r="E4270" s="563" t="s">
        <v>24001</v>
      </c>
      <c r="F4270" s="563" t="s">
        <v>8533</v>
      </c>
      <c r="G4270" s="563" t="s">
        <v>8529</v>
      </c>
      <c r="H4270" s="563" t="s">
        <v>3851</v>
      </c>
      <c r="I4270" s="563" t="s">
        <v>26690</v>
      </c>
      <c r="J4270" s="563" t="s">
        <v>24001</v>
      </c>
      <c r="K4270" s="563" t="s">
        <v>24001</v>
      </c>
      <c r="L4270" s="563" t="s">
        <v>24001</v>
      </c>
      <c r="M4270" s="563" t="s">
        <v>24001</v>
      </c>
      <c r="N4270" s="563" t="s">
        <v>24001</v>
      </c>
      <c r="O4270" s="564" t="s">
        <v>24001</v>
      </c>
      <c r="P4270" s="564" t="s">
        <v>24001</v>
      </c>
      <c r="Q4270" s="564">
        <v>33148</v>
      </c>
      <c r="R4270" s="564"/>
      <c r="S4270" s="564" t="s">
        <v>32490</v>
      </c>
    </row>
    <row r="4271" spans="1:19" x14ac:dyDescent="0.35">
      <c r="A4271" s="559">
        <v>3371</v>
      </c>
      <c r="B4271" s="563" t="s">
        <v>484</v>
      </c>
      <c r="C4271" s="563" t="s">
        <v>8526</v>
      </c>
      <c r="D4271" s="563" t="s">
        <v>8538</v>
      </c>
      <c r="E4271" s="563" t="s">
        <v>8535</v>
      </c>
      <c r="F4271" s="563" t="s">
        <v>8536</v>
      </c>
      <c r="G4271" s="563" t="s">
        <v>8529</v>
      </c>
      <c r="H4271" s="563" t="s">
        <v>8537</v>
      </c>
      <c r="I4271" s="563" t="s">
        <v>26690</v>
      </c>
      <c r="J4271" s="563" t="s">
        <v>109</v>
      </c>
      <c r="K4271" s="563" t="s">
        <v>24001</v>
      </c>
      <c r="L4271" s="563" t="s">
        <v>24001</v>
      </c>
      <c r="M4271" s="563" t="s">
        <v>24001</v>
      </c>
      <c r="N4271" s="563" t="s">
        <v>24001</v>
      </c>
      <c r="O4271" s="564" t="s">
        <v>24001</v>
      </c>
      <c r="P4271" s="564" t="s">
        <v>24001</v>
      </c>
      <c r="Q4271" s="564">
        <v>41659</v>
      </c>
      <c r="R4271" s="564"/>
      <c r="S4271" s="564" t="s">
        <v>32491</v>
      </c>
    </row>
    <row r="4272" spans="1:19" x14ac:dyDescent="0.35">
      <c r="A4272" s="562">
        <v>3372</v>
      </c>
      <c r="B4272" s="563" t="s">
        <v>484</v>
      </c>
      <c r="C4272" s="563" t="s">
        <v>8526</v>
      </c>
      <c r="D4272" s="563" t="s">
        <v>8541</v>
      </c>
      <c r="E4272" s="563" t="s">
        <v>8539</v>
      </c>
      <c r="F4272" s="563" t="s">
        <v>8540</v>
      </c>
      <c r="G4272" s="563" t="s">
        <v>8529</v>
      </c>
      <c r="H4272" s="563" t="s">
        <v>6844</v>
      </c>
      <c r="I4272" s="563" t="s">
        <v>26691</v>
      </c>
      <c r="J4272" s="563" t="s">
        <v>24001</v>
      </c>
      <c r="K4272" s="563" t="s">
        <v>24001</v>
      </c>
      <c r="L4272" s="563" t="s">
        <v>24001</v>
      </c>
      <c r="M4272" s="563" t="s">
        <v>24001</v>
      </c>
      <c r="N4272" s="563" t="s">
        <v>24001</v>
      </c>
      <c r="O4272" s="564" t="s">
        <v>24001</v>
      </c>
      <c r="P4272" s="564" t="s">
        <v>24001</v>
      </c>
      <c r="Q4272" s="564">
        <v>33148</v>
      </c>
      <c r="R4272" s="564"/>
      <c r="S4272" s="564" t="s">
        <v>32492</v>
      </c>
    </row>
    <row r="4273" spans="1:19" x14ac:dyDescent="0.35">
      <c r="A4273" s="559">
        <v>3373</v>
      </c>
      <c r="B4273" s="563" t="s">
        <v>484</v>
      </c>
      <c r="C4273" s="563" t="s">
        <v>8526</v>
      </c>
      <c r="D4273" s="563" t="s">
        <v>8543</v>
      </c>
      <c r="E4273" s="563" t="s">
        <v>8539</v>
      </c>
      <c r="F4273" s="563" t="s">
        <v>8542</v>
      </c>
      <c r="G4273" s="563" t="s">
        <v>8529</v>
      </c>
      <c r="H4273" s="563" t="s">
        <v>6844</v>
      </c>
      <c r="I4273" s="563" t="s">
        <v>27063</v>
      </c>
      <c r="J4273" s="563" t="s">
        <v>24001</v>
      </c>
      <c r="K4273" s="563" t="s">
        <v>24001</v>
      </c>
      <c r="L4273" s="563" t="s">
        <v>24001</v>
      </c>
      <c r="M4273" s="563" t="s">
        <v>24001</v>
      </c>
      <c r="N4273" s="563" t="s">
        <v>24001</v>
      </c>
      <c r="O4273" s="564" t="s">
        <v>24001</v>
      </c>
      <c r="P4273" s="564" t="s">
        <v>24001</v>
      </c>
      <c r="Q4273" s="564">
        <v>33148</v>
      </c>
      <c r="R4273" s="564"/>
      <c r="S4273" s="564" t="s">
        <v>32493</v>
      </c>
    </row>
    <row r="4274" spans="1:19" x14ac:dyDescent="0.35">
      <c r="A4274" s="559">
        <v>3374</v>
      </c>
      <c r="B4274" s="563" t="s">
        <v>484</v>
      </c>
      <c r="C4274" s="563" t="s">
        <v>8526</v>
      </c>
      <c r="D4274" s="563" t="s">
        <v>8546</v>
      </c>
      <c r="E4274" s="563" t="s">
        <v>8544</v>
      </c>
      <c r="F4274" s="563" t="s">
        <v>8545</v>
      </c>
      <c r="G4274" s="563" t="s">
        <v>8529</v>
      </c>
      <c r="H4274" s="563" t="s">
        <v>6844</v>
      </c>
      <c r="I4274" s="563" t="s">
        <v>27064</v>
      </c>
      <c r="J4274" s="563" t="s">
        <v>24001</v>
      </c>
      <c r="K4274" s="563" t="s">
        <v>24001</v>
      </c>
      <c r="L4274" s="563" t="s">
        <v>24001</v>
      </c>
      <c r="M4274" s="563" t="s">
        <v>24001</v>
      </c>
      <c r="N4274" s="563" t="s">
        <v>24001</v>
      </c>
      <c r="O4274" s="564" t="s">
        <v>24001</v>
      </c>
      <c r="P4274" s="564" t="s">
        <v>24001</v>
      </c>
      <c r="Q4274" s="564">
        <v>33148</v>
      </c>
      <c r="R4274" s="564"/>
      <c r="S4274" s="564" t="s">
        <v>32494</v>
      </c>
    </row>
    <row r="4275" spans="1:19" x14ac:dyDescent="0.35">
      <c r="A4275" s="562">
        <v>3375</v>
      </c>
      <c r="B4275" s="563" t="s">
        <v>484</v>
      </c>
      <c r="C4275" s="563" t="s">
        <v>8526</v>
      </c>
      <c r="D4275" s="563" t="s">
        <v>8549</v>
      </c>
      <c r="E4275" s="563" t="s">
        <v>8547</v>
      </c>
      <c r="F4275" s="563" t="s">
        <v>8548</v>
      </c>
      <c r="G4275" s="563" t="s">
        <v>8529</v>
      </c>
      <c r="H4275" s="563" t="s">
        <v>546</v>
      </c>
      <c r="I4275" s="563" t="s">
        <v>26690</v>
      </c>
      <c r="J4275" s="563" t="s">
        <v>24001</v>
      </c>
      <c r="K4275" s="563" t="s">
        <v>24001</v>
      </c>
      <c r="L4275" s="563" t="s">
        <v>24001</v>
      </c>
      <c r="M4275" s="563" t="s">
        <v>24001</v>
      </c>
      <c r="N4275" s="563" t="s">
        <v>24001</v>
      </c>
      <c r="O4275" s="564" t="s">
        <v>24001</v>
      </c>
      <c r="P4275" s="564" t="s">
        <v>24001</v>
      </c>
      <c r="Q4275" s="564">
        <v>33148</v>
      </c>
      <c r="R4275" s="564"/>
      <c r="S4275" s="564" t="s">
        <v>32495</v>
      </c>
    </row>
    <row r="4276" spans="1:19" x14ac:dyDescent="0.35">
      <c r="A4276" s="559">
        <v>3376</v>
      </c>
      <c r="B4276" s="563" t="s">
        <v>484</v>
      </c>
      <c r="C4276" s="563" t="s">
        <v>8526</v>
      </c>
      <c r="D4276" s="563" t="s">
        <v>8552</v>
      </c>
      <c r="E4276" s="563" t="s">
        <v>24001</v>
      </c>
      <c r="F4276" s="563" t="s">
        <v>8550</v>
      </c>
      <c r="G4276" s="563" t="s">
        <v>8529</v>
      </c>
      <c r="H4276" s="563" t="s">
        <v>8551</v>
      </c>
      <c r="I4276" s="563" t="s">
        <v>26690</v>
      </c>
      <c r="J4276" s="563" t="s">
        <v>24001</v>
      </c>
      <c r="K4276" s="563" t="s">
        <v>154</v>
      </c>
      <c r="L4276" s="563" t="s">
        <v>24001</v>
      </c>
      <c r="M4276" s="563" t="s">
        <v>24001</v>
      </c>
      <c r="N4276" s="563" t="s">
        <v>24001</v>
      </c>
      <c r="O4276" s="564" t="s">
        <v>24001</v>
      </c>
      <c r="P4276" s="564" t="s">
        <v>24001</v>
      </c>
      <c r="Q4276" s="564">
        <v>35509</v>
      </c>
      <c r="R4276" s="564"/>
      <c r="S4276" s="564" t="s">
        <v>32496</v>
      </c>
    </row>
    <row r="4277" spans="1:19" x14ac:dyDescent="0.35">
      <c r="A4277" s="559">
        <v>3377</v>
      </c>
      <c r="B4277" s="563" t="s">
        <v>484</v>
      </c>
      <c r="C4277" s="563" t="s">
        <v>8526</v>
      </c>
      <c r="D4277" s="563" t="s">
        <v>8555</v>
      </c>
      <c r="E4277" s="563" t="s">
        <v>8553</v>
      </c>
      <c r="F4277" s="563" t="s">
        <v>8554</v>
      </c>
      <c r="G4277" s="563" t="s">
        <v>8529</v>
      </c>
      <c r="H4277" s="563" t="s">
        <v>7789</v>
      </c>
      <c r="I4277" s="563" t="s">
        <v>26690</v>
      </c>
      <c r="J4277" s="563" t="s">
        <v>24001</v>
      </c>
      <c r="K4277" s="563" t="s">
        <v>24001</v>
      </c>
      <c r="L4277" s="563" t="s">
        <v>24001</v>
      </c>
      <c r="M4277" s="563" t="s">
        <v>24001</v>
      </c>
      <c r="N4277" s="563" t="s">
        <v>24001</v>
      </c>
      <c r="O4277" s="564" t="s">
        <v>24001</v>
      </c>
      <c r="P4277" s="564" t="s">
        <v>24001</v>
      </c>
      <c r="Q4277" s="564">
        <v>33148</v>
      </c>
      <c r="R4277" s="564"/>
      <c r="S4277" s="564" t="s">
        <v>32497</v>
      </c>
    </row>
    <row r="4278" spans="1:19" x14ac:dyDescent="0.35">
      <c r="A4278" s="562">
        <v>3378</v>
      </c>
      <c r="B4278" s="563" t="s">
        <v>484</v>
      </c>
      <c r="C4278" s="563" t="s">
        <v>8526</v>
      </c>
      <c r="D4278" s="563" t="s">
        <v>8558</v>
      </c>
      <c r="E4278" s="563" t="s">
        <v>8556</v>
      </c>
      <c r="F4278" s="563" t="s">
        <v>8557</v>
      </c>
      <c r="G4278" s="563" t="s">
        <v>8529</v>
      </c>
      <c r="H4278" s="563" t="s">
        <v>3212</v>
      </c>
      <c r="I4278" s="563" t="s">
        <v>27065</v>
      </c>
      <c r="J4278" s="563" t="s">
        <v>24001</v>
      </c>
      <c r="K4278" s="563" t="s">
        <v>24001</v>
      </c>
      <c r="L4278" s="563" t="s">
        <v>24001</v>
      </c>
      <c r="M4278" s="563" t="s">
        <v>24001</v>
      </c>
      <c r="N4278" s="563" t="s">
        <v>24001</v>
      </c>
      <c r="O4278" s="564" t="s">
        <v>24001</v>
      </c>
      <c r="P4278" s="564" t="s">
        <v>24001</v>
      </c>
      <c r="Q4278" s="564">
        <v>33148</v>
      </c>
      <c r="R4278" s="564"/>
      <c r="S4278" s="564" t="s">
        <v>32498</v>
      </c>
    </row>
    <row r="4279" spans="1:19" x14ac:dyDescent="0.35">
      <c r="A4279" s="559">
        <v>3379</v>
      </c>
      <c r="B4279" s="563" t="s">
        <v>484</v>
      </c>
      <c r="C4279" s="563" t="s">
        <v>8526</v>
      </c>
      <c r="D4279" s="563" t="s">
        <v>8562</v>
      </c>
      <c r="E4279" s="563" t="s">
        <v>8559</v>
      </c>
      <c r="F4279" s="563" t="s">
        <v>8560</v>
      </c>
      <c r="G4279" s="563" t="s">
        <v>8529</v>
      </c>
      <c r="H4279" s="563" t="s">
        <v>8561</v>
      </c>
      <c r="I4279" s="563" t="s">
        <v>27066</v>
      </c>
      <c r="J4279" s="563" t="s">
        <v>24001</v>
      </c>
      <c r="K4279" s="563" t="s">
        <v>50</v>
      </c>
      <c r="L4279" s="563" t="s">
        <v>24001</v>
      </c>
      <c r="M4279" s="563" t="s">
        <v>24001</v>
      </c>
      <c r="N4279" s="563" t="s">
        <v>24001</v>
      </c>
      <c r="O4279" s="564" t="s">
        <v>24001</v>
      </c>
      <c r="P4279" s="564" t="s">
        <v>24001</v>
      </c>
      <c r="Q4279" s="564">
        <v>33148</v>
      </c>
      <c r="R4279" s="564"/>
      <c r="S4279" s="564" t="s">
        <v>32499</v>
      </c>
    </row>
    <row r="4280" spans="1:19" x14ac:dyDescent="0.35">
      <c r="A4280" s="559">
        <v>3380</v>
      </c>
      <c r="B4280" s="563" t="s">
        <v>484</v>
      </c>
      <c r="C4280" s="563" t="s">
        <v>8526</v>
      </c>
      <c r="D4280" s="563" t="s">
        <v>8565</v>
      </c>
      <c r="E4280" s="563" t="s">
        <v>8563</v>
      </c>
      <c r="F4280" s="563" t="s">
        <v>8564</v>
      </c>
      <c r="G4280" s="563" t="s">
        <v>8529</v>
      </c>
      <c r="H4280" s="563" t="s">
        <v>5826</v>
      </c>
      <c r="I4280" s="563" t="s">
        <v>27067</v>
      </c>
      <c r="J4280" s="563" t="s">
        <v>24001</v>
      </c>
      <c r="K4280" s="563" t="s">
        <v>24001</v>
      </c>
      <c r="L4280" s="563" t="s">
        <v>24001</v>
      </c>
      <c r="M4280" s="563" t="s">
        <v>24001</v>
      </c>
      <c r="N4280" s="563" t="s">
        <v>24001</v>
      </c>
      <c r="O4280" s="564" t="s">
        <v>24001</v>
      </c>
      <c r="P4280" s="564" t="s">
        <v>24001</v>
      </c>
      <c r="Q4280" s="564">
        <v>33148</v>
      </c>
      <c r="R4280" s="564"/>
      <c r="S4280" s="564" t="s">
        <v>32500</v>
      </c>
    </row>
    <row r="4281" spans="1:19" x14ac:dyDescent="0.35">
      <c r="A4281" s="562">
        <v>3381</v>
      </c>
      <c r="B4281" s="563" t="s">
        <v>484</v>
      </c>
      <c r="C4281" s="563" t="s">
        <v>8526</v>
      </c>
      <c r="D4281" s="563" t="s">
        <v>8569</v>
      </c>
      <c r="E4281" s="563" t="s">
        <v>8566</v>
      </c>
      <c r="F4281" s="563" t="s">
        <v>8567</v>
      </c>
      <c r="G4281" s="563" t="s">
        <v>8529</v>
      </c>
      <c r="H4281" s="563" t="s">
        <v>8568</v>
      </c>
      <c r="I4281" s="563" t="s">
        <v>26690</v>
      </c>
      <c r="J4281" s="563" t="s">
        <v>24001</v>
      </c>
      <c r="K4281" s="563" t="s">
        <v>24001</v>
      </c>
      <c r="L4281" s="563" t="s">
        <v>24001</v>
      </c>
      <c r="M4281" s="563" t="s">
        <v>24001</v>
      </c>
      <c r="N4281" s="563" t="s">
        <v>24001</v>
      </c>
      <c r="O4281" s="564" t="s">
        <v>24001</v>
      </c>
      <c r="P4281" s="564" t="s">
        <v>24001</v>
      </c>
      <c r="Q4281" s="564">
        <v>33148</v>
      </c>
      <c r="R4281" s="564"/>
      <c r="S4281" s="564" t="s">
        <v>32501</v>
      </c>
    </row>
    <row r="4282" spans="1:19" x14ac:dyDescent="0.35">
      <c r="A4282" s="559">
        <v>3382</v>
      </c>
      <c r="B4282" s="563" t="s">
        <v>484</v>
      </c>
      <c r="C4282" s="563" t="s">
        <v>8526</v>
      </c>
      <c r="D4282" s="563" t="s">
        <v>8573</v>
      </c>
      <c r="E4282" s="563" t="s">
        <v>8570</v>
      </c>
      <c r="F4282" s="563" t="s">
        <v>8571</v>
      </c>
      <c r="G4282" s="563" t="s">
        <v>8529</v>
      </c>
      <c r="H4282" s="563" t="s">
        <v>8572</v>
      </c>
      <c r="I4282" s="563" t="s">
        <v>26690</v>
      </c>
      <c r="J4282" s="563" t="s">
        <v>24001</v>
      </c>
      <c r="K4282" s="563" t="s">
        <v>24001</v>
      </c>
      <c r="L4282" s="563" t="s">
        <v>24001</v>
      </c>
      <c r="M4282" s="563" t="s">
        <v>24001</v>
      </c>
      <c r="N4282" s="563" t="s">
        <v>24001</v>
      </c>
      <c r="O4282" s="564" t="s">
        <v>24001</v>
      </c>
      <c r="P4282" s="564" t="s">
        <v>24001</v>
      </c>
      <c r="Q4282" s="564">
        <v>33148</v>
      </c>
      <c r="R4282" s="564">
        <v>33962</v>
      </c>
      <c r="S4282" s="564" t="s">
        <v>32502</v>
      </c>
    </row>
    <row r="4283" spans="1:19" x14ac:dyDescent="0.35">
      <c r="A4283" s="559">
        <v>3383</v>
      </c>
      <c r="B4283" s="563" t="s">
        <v>484</v>
      </c>
      <c r="C4283" s="563" t="s">
        <v>8526</v>
      </c>
      <c r="D4283" s="563" t="s">
        <v>8577</v>
      </c>
      <c r="E4283" s="563" t="s">
        <v>8574</v>
      </c>
      <c r="F4283" s="563" t="s">
        <v>8575</v>
      </c>
      <c r="G4283" s="563" t="s">
        <v>8529</v>
      </c>
      <c r="H4283" s="563" t="s">
        <v>8576</v>
      </c>
      <c r="I4283" s="563" t="s">
        <v>26691</v>
      </c>
      <c r="J4283" s="563" t="s">
        <v>24001</v>
      </c>
      <c r="K4283" s="563" t="s">
        <v>24001</v>
      </c>
      <c r="L4283" s="563" t="s">
        <v>24001</v>
      </c>
      <c r="M4283" s="563" t="s">
        <v>24001</v>
      </c>
      <c r="N4283" s="563" t="s">
        <v>24001</v>
      </c>
      <c r="O4283" s="564" t="s">
        <v>24001</v>
      </c>
      <c r="P4283" s="564" t="s">
        <v>24001</v>
      </c>
      <c r="Q4283" s="564">
        <v>33148</v>
      </c>
      <c r="R4283" s="564"/>
      <c r="S4283" s="564" t="s">
        <v>32503</v>
      </c>
    </row>
    <row r="4284" spans="1:19" x14ac:dyDescent="0.35">
      <c r="A4284" s="562">
        <v>3384</v>
      </c>
      <c r="B4284" s="563" t="s">
        <v>484</v>
      </c>
      <c r="C4284" s="563" t="s">
        <v>8526</v>
      </c>
      <c r="D4284" s="563" t="s">
        <v>8579</v>
      </c>
      <c r="E4284" s="563" t="s">
        <v>8574</v>
      </c>
      <c r="F4284" s="563" t="s">
        <v>8578</v>
      </c>
      <c r="G4284" s="563" t="s">
        <v>8529</v>
      </c>
      <c r="H4284" s="563" t="s">
        <v>8576</v>
      </c>
      <c r="I4284" s="563" t="s">
        <v>27068</v>
      </c>
      <c r="J4284" s="563" t="s">
        <v>24001</v>
      </c>
      <c r="K4284" s="563" t="s">
        <v>24001</v>
      </c>
      <c r="L4284" s="563" t="s">
        <v>24001</v>
      </c>
      <c r="M4284" s="563" t="s">
        <v>24001</v>
      </c>
      <c r="N4284" s="563" t="s">
        <v>24001</v>
      </c>
      <c r="O4284" s="564" t="s">
        <v>24001</v>
      </c>
      <c r="P4284" s="564" t="s">
        <v>24001</v>
      </c>
      <c r="Q4284" s="564">
        <v>33148</v>
      </c>
      <c r="R4284" s="564"/>
      <c r="S4284" s="564" t="s">
        <v>32504</v>
      </c>
    </row>
    <row r="4285" spans="1:19" x14ac:dyDescent="0.35">
      <c r="A4285" s="559">
        <v>3385</v>
      </c>
      <c r="B4285" s="563" t="s">
        <v>484</v>
      </c>
      <c r="C4285" s="563" t="s">
        <v>8526</v>
      </c>
      <c r="D4285" s="563" t="s">
        <v>8581</v>
      </c>
      <c r="E4285" s="563" t="s">
        <v>8574</v>
      </c>
      <c r="F4285" s="563" t="s">
        <v>8580</v>
      </c>
      <c r="G4285" s="563" t="s">
        <v>8529</v>
      </c>
      <c r="H4285" s="563" t="s">
        <v>8576</v>
      </c>
      <c r="I4285" s="563" t="s">
        <v>27069</v>
      </c>
      <c r="J4285" s="563" t="s">
        <v>24001</v>
      </c>
      <c r="K4285" s="563" t="s">
        <v>24001</v>
      </c>
      <c r="L4285" s="563" t="s">
        <v>24001</v>
      </c>
      <c r="M4285" s="563" t="s">
        <v>24001</v>
      </c>
      <c r="N4285" s="563" t="s">
        <v>24001</v>
      </c>
      <c r="O4285" s="564" t="s">
        <v>24001</v>
      </c>
      <c r="P4285" s="564" t="s">
        <v>24001</v>
      </c>
      <c r="Q4285" s="564">
        <v>33148</v>
      </c>
      <c r="R4285" s="564"/>
      <c r="S4285" s="564" t="s">
        <v>32505</v>
      </c>
    </row>
    <row r="4286" spans="1:19" x14ac:dyDescent="0.35">
      <c r="A4286" s="559">
        <v>3386</v>
      </c>
      <c r="B4286" s="563" t="s">
        <v>484</v>
      </c>
      <c r="C4286" s="563" t="s">
        <v>8526</v>
      </c>
      <c r="D4286" s="563" t="s">
        <v>8585</v>
      </c>
      <c r="E4286" s="563" t="s">
        <v>8582</v>
      </c>
      <c r="F4286" s="563" t="s">
        <v>8583</v>
      </c>
      <c r="G4286" s="563" t="s">
        <v>8529</v>
      </c>
      <c r="H4286" s="563" t="s">
        <v>8584</v>
      </c>
      <c r="I4286" s="563" t="s">
        <v>26690</v>
      </c>
      <c r="J4286" s="563" t="s">
        <v>24001</v>
      </c>
      <c r="K4286" s="563" t="s">
        <v>24001</v>
      </c>
      <c r="L4286" s="563" t="s">
        <v>24001</v>
      </c>
      <c r="M4286" s="563" t="s">
        <v>24001</v>
      </c>
      <c r="N4286" s="563" t="s">
        <v>24001</v>
      </c>
      <c r="O4286" s="564" t="s">
        <v>24001</v>
      </c>
      <c r="P4286" s="564" t="s">
        <v>24001</v>
      </c>
      <c r="Q4286" s="564">
        <v>33148</v>
      </c>
      <c r="R4286" s="564"/>
      <c r="S4286" s="564" t="s">
        <v>32506</v>
      </c>
    </row>
    <row r="4287" spans="1:19" x14ac:dyDescent="0.35">
      <c r="A4287" s="562">
        <v>3387</v>
      </c>
      <c r="B4287" s="563" t="s">
        <v>484</v>
      </c>
      <c r="C4287" s="563" t="s">
        <v>8526</v>
      </c>
      <c r="D4287" s="563" t="s">
        <v>8589</v>
      </c>
      <c r="E4287" s="563" t="s">
        <v>8586</v>
      </c>
      <c r="F4287" s="563" t="s">
        <v>8587</v>
      </c>
      <c r="G4287" s="563" t="s">
        <v>8529</v>
      </c>
      <c r="H4287" s="563" t="s">
        <v>8588</v>
      </c>
      <c r="I4287" s="563" t="s">
        <v>26690</v>
      </c>
      <c r="J4287" s="563" t="s">
        <v>24001</v>
      </c>
      <c r="K4287" s="563" t="s">
        <v>62</v>
      </c>
      <c r="L4287" s="563" t="s">
        <v>24001</v>
      </c>
      <c r="M4287" s="563" t="s">
        <v>24001</v>
      </c>
      <c r="N4287" s="563" t="s">
        <v>24001</v>
      </c>
      <c r="O4287" s="564" t="s">
        <v>24001</v>
      </c>
      <c r="P4287" s="564" t="s">
        <v>24001</v>
      </c>
      <c r="Q4287" s="564">
        <v>33148</v>
      </c>
      <c r="R4287" s="564"/>
      <c r="S4287" s="564" t="s">
        <v>32507</v>
      </c>
    </row>
    <row r="4288" spans="1:19" x14ac:dyDescent="0.35">
      <c r="A4288" s="559">
        <v>3388</v>
      </c>
      <c r="B4288" s="563" t="s">
        <v>484</v>
      </c>
      <c r="C4288" s="563" t="s">
        <v>8526</v>
      </c>
      <c r="D4288" s="563" t="s">
        <v>8592</v>
      </c>
      <c r="E4288" s="563" t="s">
        <v>8590</v>
      </c>
      <c r="F4288" s="563" t="s">
        <v>8591</v>
      </c>
      <c r="G4288" s="563" t="s">
        <v>8529</v>
      </c>
      <c r="H4288" s="563" t="s">
        <v>8377</v>
      </c>
      <c r="I4288" s="563" t="s">
        <v>26690</v>
      </c>
      <c r="J4288" s="563" t="s">
        <v>24001</v>
      </c>
      <c r="K4288" s="563" t="s">
        <v>24001</v>
      </c>
      <c r="L4288" s="563" t="s">
        <v>24001</v>
      </c>
      <c r="M4288" s="563" t="s">
        <v>24001</v>
      </c>
      <c r="N4288" s="563" t="s">
        <v>24001</v>
      </c>
      <c r="O4288" s="564" t="s">
        <v>24001</v>
      </c>
      <c r="P4288" s="564" t="s">
        <v>24001</v>
      </c>
      <c r="Q4288" s="564">
        <v>33148</v>
      </c>
      <c r="R4288" s="564"/>
      <c r="S4288" s="564" t="s">
        <v>32508</v>
      </c>
    </row>
    <row r="4289" spans="1:19" x14ac:dyDescent="0.35">
      <c r="A4289" s="559">
        <v>3389</v>
      </c>
      <c r="B4289" s="563" t="s">
        <v>484</v>
      </c>
      <c r="C4289" s="563" t="s">
        <v>8526</v>
      </c>
      <c r="D4289" s="563" t="s">
        <v>8595</v>
      </c>
      <c r="E4289" s="563" t="s">
        <v>8593</v>
      </c>
      <c r="F4289" s="563" t="s">
        <v>8594</v>
      </c>
      <c r="G4289" s="563" t="s">
        <v>8529</v>
      </c>
      <c r="H4289" s="563" t="s">
        <v>8055</v>
      </c>
      <c r="I4289" s="563" t="s">
        <v>26690</v>
      </c>
      <c r="J4289" s="563" t="s">
        <v>24001</v>
      </c>
      <c r="K4289" s="563" t="s">
        <v>24001</v>
      </c>
      <c r="L4289" s="563" t="s">
        <v>24001</v>
      </c>
      <c r="M4289" s="563" t="s">
        <v>24001</v>
      </c>
      <c r="N4289" s="563" t="s">
        <v>24001</v>
      </c>
      <c r="O4289" s="564" t="s">
        <v>24001</v>
      </c>
      <c r="P4289" s="564" t="s">
        <v>24001</v>
      </c>
      <c r="Q4289" s="564">
        <v>33148</v>
      </c>
      <c r="R4289" s="564"/>
      <c r="S4289" s="564" t="s">
        <v>32509</v>
      </c>
    </row>
    <row r="4290" spans="1:19" x14ac:dyDescent="0.35">
      <c r="A4290" s="562">
        <v>3390</v>
      </c>
      <c r="B4290" s="563" t="s">
        <v>484</v>
      </c>
      <c r="C4290" s="563" t="s">
        <v>8526</v>
      </c>
      <c r="D4290" s="563" t="s">
        <v>8599</v>
      </c>
      <c r="E4290" s="563" t="s">
        <v>8596</v>
      </c>
      <c r="F4290" s="563" t="s">
        <v>8597</v>
      </c>
      <c r="G4290" s="563" t="s">
        <v>8529</v>
      </c>
      <c r="H4290" s="563" t="s">
        <v>8598</v>
      </c>
      <c r="I4290" s="563" t="s">
        <v>27070</v>
      </c>
      <c r="J4290" s="563" t="s">
        <v>24001</v>
      </c>
      <c r="K4290" s="563" t="s">
        <v>24001</v>
      </c>
      <c r="L4290" s="563" t="s">
        <v>24001</v>
      </c>
      <c r="M4290" s="563" t="s">
        <v>24001</v>
      </c>
      <c r="N4290" s="563" t="s">
        <v>24001</v>
      </c>
      <c r="O4290" s="564" t="s">
        <v>24001</v>
      </c>
      <c r="P4290" s="564" t="s">
        <v>24001</v>
      </c>
      <c r="Q4290" s="564">
        <v>33148</v>
      </c>
      <c r="R4290" s="564"/>
      <c r="S4290" s="564" t="s">
        <v>32510</v>
      </c>
    </row>
    <row r="4291" spans="1:19" x14ac:dyDescent="0.35">
      <c r="A4291" s="559">
        <v>3391</v>
      </c>
      <c r="B4291" s="563" t="s">
        <v>484</v>
      </c>
      <c r="C4291" s="563" t="s">
        <v>8526</v>
      </c>
      <c r="D4291" s="563" t="s">
        <v>8603</v>
      </c>
      <c r="E4291" s="563" t="s">
        <v>8600</v>
      </c>
      <c r="F4291" s="563" t="s">
        <v>8601</v>
      </c>
      <c r="G4291" s="563" t="s">
        <v>8529</v>
      </c>
      <c r="H4291" s="563" t="s">
        <v>8602</v>
      </c>
      <c r="I4291" s="563" t="s">
        <v>26691</v>
      </c>
      <c r="J4291" s="563" t="s">
        <v>24001</v>
      </c>
      <c r="K4291" s="563" t="s">
        <v>24001</v>
      </c>
      <c r="L4291" s="563" t="s">
        <v>24001</v>
      </c>
      <c r="M4291" s="563" t="s">
        <v>24001</v>
      </c>
      <c r="N4291" s="563" t="s">
        <v>24001</v>
      </c>
      <c r="O4291" s="564" t="s">
        <v>24001</v>
      </c>
      <c r="P4291" s="564" t="s">
        <v>24001</v>
      </c>
      <c r="Q4291" s="564">
        <v>33148</v>
      </c>
      <c r="R4291" s="564"/>
      <c r="S4291" s="564" t="s">
        <v>32511</v>
      </c>
    </row>
    <row r="4292" spans="1:19" x14ac:dyDescent="0.35">
      <c r="A4292" s="559">
        <v>3392</v>
      </c>
      <c r="B4292" s="563" t="s">
        <v>484</v>
      </c>
      <c r="C4292" s="563" t="s">
        <v>8526</v>
      </c>
      <c r="D4292" s="563" t="s">
        <v>8605</v>
      </c>
      <c r="E4292" s="563" t="s">
        <v>8600</v>
      </c>
      <c r="F4292" s="563" t="s">
        <v>8604</v>
      </c>
      <c r="G4292" s="563" t="s">
        <v>8529</v>
      </c>
      <c r="H4292" s="563" t="s">
        <v>8602</v>
      </c>
      <c r="I4292" s="563" t="s">
        <v>27071</v>
      </c>
      <c r="J4292" s="563" t="s">
        <v>24001</v>
      </c>
      <c r="K4292" s="563" t="s">
        <v>24001</v>
      </c>
      <c r="L4292" s="563" t="s">
        <v>24001</v>
      </c>
      <c r="M4292" s="563" t="s">
        <v>24001</v>
      </c>
      <c r="N4292" s="563" t="s">
        <v>24001</v>
      </c>
      <c r="O4292" s="564" t="s">
        <v>24001</v>
      </c>
      <c r="P4292" s="564" t="s">
        <v>24001</v>
      </c>
      <c r="Q4292" s="564">
        <v>33148</v>
      </c>
      <c r="R4292" s="564"/>
      <c r="S4292" s="564" t="s">
        <v>32512</v>
      </c>
    </row>
    <row r="4293" spans="1:19" x14ac:dyDescent="0.35">
      <c r="A4293" s="562">
        <v>3393</v>
      </c>
      <c r="B4293" s="563" t="s">
        <v>484</v>
      </c>
      <c r="C4293" s="563" t="s">
        <v>8526</v>
      </c>
      <c r="D4293" s="563" t="s">
        <v>8607</v>
      </c>
      <c r="E4293" s="563" t="s">
        <v>8600</v>
      </c>
      <c r="F4293" s="563" t="s">
        <v>8606</v>
      </c>
      <c r="G4293" s="563" t="s">
        <v>8529</v>
      </c>
      <c r="H4293" s="563" t="s">
        <v>8602</v>
      </c>
      <c r="I4293" s="563" t="s">
        <v>27072</v>
      </c>
      <c r="J4293" s="563" t="s">
        <v>24001</v>
      </c>
      <c r="K4293" s="563" t="s">
        <v>24001</v>
      </c>
      <c r="L4293" s="563" t="s">
        <v>24001</v>
      </c>
      <c r="M4293" s="563" t="s">
        <v>24001</v>
      </c>
      <c r="N4293" s="563" t="s">
        <v>24001</v>
      </c>
      <c r="O4293" s="564" t="s">
        <v>24001</v>
      </c>
      <c r="P4293" s="564" t="s">
        <v>24001</v>
      </c>
      <c r="Q4293" s="564">
        <v>33148</v>
      </c>
      <c r="R4293" s="564"/>
      <c r="S4293" s="564" t="s">
        <v>32513</v>
      </c>
    </row>
    <row r="4294" spans="1:19" x14ac:dyDescent="0.35">
      <c r="A4294" s="559">
        <v>3394</v>
      </c>
      <c r="B4294" s="563" t="s">
        <v>484</v>
      </c>
      <c r="C4294" s="563" t="s">
        <v>8526</v>
      </c>
      <c r="D4294" s="563" t="s">
        <v>8610</v>
      </c>
      <c r="E4294" s="563" t="s">
        <v>8608</v>
      </c>
      <c r="F4294" s="563" t="s">
        <v>8609</v>
      </c>
      <c r="G4294" s="563" t="s">
        <v>8529</v>
      </c>
      <c r="H4294" s="563" t="s">
        <v>55</v>
      </c>
      <c r="I4294" s="563" t="s">
        <v>26690</v>
      </c>
      <c r="J4294" s="563" t="s">
        <v>24001</v>
      </c>
      <c r="K4294" s="563" t="s">
        <v>24001</v>
      </c>
      <c r="L4294" s="563" t="s">
        <v>24001</v>
      </c>
      <c r="M4294" s="563" t="s">
        <v>24001</v>
      </c>
      <c r="N4294" s="563" t="s">
        <v>24001</v>
      </c>
      <c r="O4294" s="564" t="s">
        <v>24001</v>
      </c>
      <c r="P4294" s="564" t="s">
        <v>24001</v>
      </c>
      <c r="Q4294" s="564">
        <v>33148</v>
      </c>
      <c r="R4294" s="564"/>
      <c r="S4294" s="564" t="s">
        <v>8610</v>
      </c>
    </row>
    <row r="4295" spans="1:19" x14ac:dyDescent="0.35">
      <c r="A4295" s="559">
        <v>3395</v>
      </c>
      <c r="B4295" s="563" t="s">
        <v>484</v>
      </c>
      <c r="C4295" s="563" t="s">
        <v>8526</v>
      </c>
      <c r="D4295" s="563" t="s">
        <v>8613</v>
      </c>
      <c r="E4295" s="563" t="s">
        <v>8611</v>
      </c>
      <c r="F4295" s="563" t="s">
        <v>8612</v>
      </c>
      <c r="G4295" s="563" t="s">
        <v>8529</v>
      </c>
      <c r="H4295" s="563" t="s">
        <v>3290</v>
      </c>
      <c r="I4295" s="563" t="s">
        <v>26690</v>
      </c>
      <c r="J4295" s="563" t="s">
        <v>24001</v>
      </c>
      <c r="K4295" s="563" t="s">
        <v>24001</v>
      </c>
      <c r="L4295" s="563" t="s">
        <v>24001</v>
      </c>
      <c r="M4295" s="563" t="s">
        <v>24001</v>
      </c>
      <c r="N4295" s="563" t="s">
        <v>24001</v>
      </c>
      <c r="O4295" s="564" t="s">
        <v>24001</v>
      </c>
      <c r="P4295" s="564" t="s">
        <v>24001</v>
      </c>
      <c r="Q4295" s="564">
        <v>33148</v>
      </c>
      <c r="R4295" s="564"/>
      <c r="S4295" s="564" t="s">
        <v>32514</v>
      </c>
    </row>
    <row r="4296" spans="1:19" x14ac:dyDescent="0.35">
      <c r="A4296" s="562">
        <v>3396</v>
      </c>
      <c r="B4296" s="563" t="s">
        <v>484</v>
      </c>
      <c r="C4296" s="563" t="s">
        <v>8526</v>
      </c>
      <c r="D4296" s="563" t="s">
        <v>8616</v>
      </c>
      <c r="E4296" s="563" t="s">
        <v>8570</v>
      </c>
      <c r="F4296" s="563" t="s">
        <v>8614</v>
      </c>
      <c r="G4296" s="563" t="s">
        <v>8529</v>
      </c>
      <c r="H4296" s="563" t="s">
        <v>8615</v>
      </c>
      <c r="I4296" s="563" t="s">
        <v>26690</v>
      </c>
      <c r="J4296" s="563" t="s">
        <v>24001</v>
      </c>
      <c r="K4296" s="563" t="s">
        <v>24001</v>
      </c>
      <c r="L4296" s="563" t="s">
        <v>24001</v>
      </c>
      <c r="M4296" s="563" t="s">
        <v>24001</v>
      </c>
      <c r="N4296" s="563" t="s">
        <v>24001</v>
      </c>
      <c r="O4296" s="564" t="s">
        <v>24001</v>
      </c>
      <c r="P4296" s="564" t="s">
        <v>24001</v>
      </c>
      <c r="Q4296" s="564">
        <v>33148</v>
      </c>
      <c r="R4296" s="564"/>
      <c r="S4296" s="564" t="s">
        <v>32515</v>
      </c>
    </row>
    <row r="4297" spans="1:19" x14ac:dyDescent="0.35">
      <c r="A4297" s="559">
        <v>3397</v>
      </c>
      <c r="B4297" s="563" t="s">
        <v>484</v>
      </c>
      <c r="C4297" s="563" t="s">
        <v>8526</v>
      </c>
      <c r="D4297" s="563" t="s">
        <v>8620</v>
      </c>
      <c r="E4297" s="563" t="s">
        <v>8617</v>
      </c>
      <c r="F4297" s="563" t="s">
        <v>8618</v>
      </c>
      <c r="G4297" s="563" t="s">
        <v>8529</v>
      </c>
      <c r="H4297" s="563" t="s">
        <v>8619</v>
      </c>
      <c r="I4297" s="563" t="s">
        <v>26690</v>
      </c>
      <c r="J4297" s="563" t="s">
        <v>24001</v>
      </c>
      <c r="K4297" s="563" t="s">
        <v>24001</v>
      </c>
      <c r="L4297" s="563" t="s">
        <v>24001</v>
      </c>
      <c r="M4297" s="563" t="s">
        <v>24001</v>
      </c>
      <c r="N4297" s="563" t="s">
        <v>24001</v>
      </c>
      <c r="O4297" s="564" t="s">
        <v>24001</v>
      </c>
      <c r="P4297" s="564" t="s">
        <v>24001</v>
      </c>
      <c r="Q4297" s="564">
        <v>33148</v>
      </c>
      <c r="R4297" s="564"/>
      <c r="S4297" s="564" t="s">
        <v>32516</v>
      </c>
    </row>
    <row r="4298" spans="1:19" x14ac:dyDescent="0.35">
      <c r="A4298" s="559">
        <v>3398</v>
      </c>
      <c r="B4298" s="563" t="s">
        <v>484</v>
      </c>
      <c r="C4298" s="563" t="s">
        <v>8526</v>
      </c>
      <c r="D4298" s="563" t="s">
        <v>8624</v>
      </c>
      <c r="E4298" s="563" t="s">
        <v>8621</v>
      </c>
      <c r="F4298" s="563" t="s">
        <v>8622</v>
      </c>
      <c r="G4298" s="563" t="s">
        <v>8529</v>
      </c>
      <c r="H4298" s="563" t="s">
        <v>8623</v>
      </c>
      <c r="I4298" s="563" t="s">
        <v>26690</v>
      </c>
      <c r="J4298" s="563" t="s">
        <v>24001</v>
      </c>
      <c r="K4298" s="563" t="s">
        <v>62</v>
      </c>
      <c r="L4298" s="563" t="s">
        <v>24001</v>
      </c>
      <c r="M4298" s="563" t="s">
        <v>24001</v>
      </c>
      <c r="N4298" s="563" t="s">
        <v>24001</v>
      </c>
      <c r="O4298" s="564" t="s">
        <v>24001</v>
      </c>
      <c r="P4298" s="564" t="s">
        <v>24001</v>
      </c>
      <c r="Q4298" s="564">
        <v>33148</v>
      </c>
      <c r="R4298" s="564"/>
      <c r="S4298" s="564" t="s">
        <v>32517</v>
      </c>
    </row>
    <row r="4299" spans="1:19" x14ac:dyDescent="0.35">
      <c r="A4299" s="562">
        <v>6054</v>
      </c>
      <c r="B4299" s="563" t="s">
        <v>398</v>
      </c>
      <c r="C4299" s="563" t="s">
        <v>399</v>
      </c>
      <c r="D4299" s="563" t="s">
        <v>408</v>
      </c>
      <c r="E4299" s="563" t="s">
        <v>24001</v>
      </c>
      <c r="F4299" s="563" t="s">
        <v>405</v>
      </c>
      <c r="G4299" s="563" t="s">
        <v>406</v>
      </c>
      <c r="H4299" s="563" t="s">
        <v>407</v>
      </c>
      <c r="I4299" s="563" t="s">
        <v>26690</v>
      </c>
      <c r="J4299" s="563" t="s">
        <v>109</v>
      </c>
      <c r="K4299" s="563" t="s">
        <v>24001</v>
      </c>
      <c r="L4299" s="563" t="s">
        <v>24001</v>
      </c>
      <c r="M4299" s="563" t="s">
        <v>24001</v>
      </c>
      <c r="N4299" s="563" t="s">
        <v>24001</v>
      </c>
      <c r="O4299" s="564" t="s">
        <v>24001</v>
      </c>
      <c r="P4299" s="564" t="s">
        <v>24001</v>
      </c>
      <c r="Q4299" s="564">
        <v>38404</v>
      </c>
      <c r="R4299" s="564"/>
      <c r="S4299" s="564" t="s">
        <v>32518</v>
      </c>
    </row>
    <row r="4300" spans="1:19" x14ac:dyDescent="0.35">
      <c r="A4300" s="559">
        <v>6055</v>
      </c>
      <c r="B4300" s="563" t="s">
        <v>398</v>
      </c>
      <c r="C4300" s="563" t="s">
        <v>399</v>
      </c>
      <c r="D4300" s="563" t="s">
        <v>412</v>
      </c>
      <c r="E4300" s="563" t="s">
        <v>409</v>
      </c>
      <c r="F4300" s="563" t="s">
        <v>410</v>
      </c>
      <c r="G4300" s="563" t="s">
        <v>406</v>
      </c>
      <c r="H4300" s="563" t="s">
        <v>411</v>
      </c>
      <c r="I4300" s="563" t="s">
        <v>26690</v>
      </c>
      <c r="J4300" s="563" t="s">
        <v>109</v>
      </c>
      <c r="K4300" s="563" t="s">
        <v>24001</v>
      </c>
      <c r="L4300" s="563" t="s">
        <v>24001</v>
      </c>
      <c r="M4300" s="563" t="s">
        <v>24001</v>
      </c>
      <c r="N4300" s="563" t="s">
        <v>24001</v>
      </c>
      <c r="O4300" s="564" t="s">
        <v>24001</v>
      </c>
      <c r="P4300" s="564" t="s">
        <v>26697</v>
      </c>
      <c r="Q4300" s="564">
        <v>33148</v>
      </c>
      <c r="R4300" s="564"/>
      <c r="S4300" s="564" t="s">
        <v>32519</v>
      </c>
    </row>
    <row r="4301" spans="1:19" x14ac:dyDescent="0.35">
      <c r="A4301" s="559">
        <v>6056</v>
      </c>
      <c r="B4301" s="563" t="s">
        <v>398</v>
      </c>
      <c r="C4301" s="563" t="s">
        <v>399</v>
      </c>
      <c r="D4301" s="563" t="s">
        <v>416</v>
      </c>
      <c r="E4301" s="563" t="s">
        <v>413</v>
      </c>
      <c r="F4301" s="563" t="s">
        <v>414</v>
      </c>
      <c r="G4301" s="563" t="s">
        <v>406</v>
      </c>
      <c r="H4301" s="563" t="s">
        <v>415</v>
      </c>
      <c r="I4301" s="563" t="s">
        <v>26690</v>
      </c>
      <c r="J4301" s="563" t="s">
        <v>109</v>
      </c>
      <c r="K4301" s="563" t="s">
        <v>24001</v>
      </c>
      <c r="L4301" s="563" t="s">
        <v>24001</v>
      </c>
      <c r="M4301" s="563" t="s">
        <v>24001</v>
      </c>
      <c r="N4301" s="563" t="s">
        <v>24001</v>
      </c>
      <c r="O4301" s="564" t="s">
        <v>24001</v>
      </c>
      <c r="P4301" s="564" t="s">
        <v>24001</v>
      </c>
      <c r="Q4301" s="564">
        <v>33148</v>
      </c>
      <c r="R4301" s="564"/>
      <c r="S4301" s="564" t="s">
        <v>32520</v>
      </c>
    </row>
    <row r="4302" spans="1:19" x14ac:dyDescent="0.35">
      <c r="A4302" s="562">
        <v>6057</v>
      </c>
      <c r="B4302" s="563" t="s">
        <v>398</v>
      </c>
      <c r="C4302" s="563" t="s">
        <v>399</v>
      </c>
      <c r="D4302" s="563" t="s">
        <v>420</v>
      </c>
      <c r="E4302" s="563" t="s">
        <v>417</v>
      </c>
      <c r="F4302" s="563" t="s">
        <v>418</v>
      </c>
      <c r="G4302" s="563" t="s">
        <v>406</v>
      </c>
      <c r="H4302" s="563" t="s">
        <v>419</v>
      </c>
      <c r="I4302" s="563" t="s">
        <v>26690</v>
      </c>
      <c r="J4302" s="563" t="s">
        <v>109</v>
      </c>
      <c r="K4302" s="563" t="s">
        <v>24001</v>
      </c>
      <c r="L4302" s="563" t="s">
        <v>24001</v>
      </c>
      <c r="M4302" s="563" t="s">
        <v>24001</v>
      </c>
      <c r="N4302" s="563" t="s">
        <v>24001</v>
      </c>
      <c r="O4302" s="564" t="s">
        <v>24001</v>
      </c>
      <c r="P4302" s="564" t="s">
        <v>24001</v>
      </c>
      <c r="Q4302" s="564">
        <v>33148</v>
      </c>
      <c r="R4302" s="564"/>
      <c r="S4302" s="564" t="s">
        <v>32521</v>
      </c>
    </row>
    <row r="4303" spans="1:19" x14ac:dyDescent="0.35">
      <c r="A4303" s="559">
        <v>6058</v>
      </c>
      <c r="B4303" s="563" t="s">
        <v>398</v>
      </c>
      <c r="C4303" s="563" t="s">
        <v>399</v>
      </c>
      <c r="D4303" s="563" t="s">
        <v>423</v>
      </c>
      <c r="E4303" s="563" t="s">
        <v>32522</v>
      </c>
      <c r="F4303" s="563" t="s">
        <v>421</v>
      </c>
      <c r="G4303" s="563" t="s">
        <v>406</v>
      </c>
      <c r="H4303" s="563" t="s">
        <v>422</v>
      </c>
      <c r="I4303" s="563" t="s">
        <v>26690</v>
      </c>
      <c r="J4303" s="563" t="s">
        <v>109</v>
      </c>
      <c r="K4303" s="563" t="s">
        <v>24001</v>
      </c>
      <c r="L4303" s="563" t="s">
        <v>24001</v>
      </c>
      <c r="M4303" s="563" t="s">
        <v>24001</v>
      </c>
      <c r="N4303" s="563" t="s">
        <v>24001</v>
      </c>
      <c r="O4303" s="564" t="s">
        <v>24001</v>
      </c>
      <c r="P4303" s="564" t="s">
        <v>24001</v>
      </c>
      <c r="Q4303" s="564">
        <v>40373</v>
      </c>
      <c r="R4303" s="564"/>
      <c r="S4303" s="564" t="s">
        <v>32523</v>
      </c>
    </row>
    <row r="4304" spans="1:19" x14ac:dyDescent="0.35">
      <c r="A4304" s="559">
        <v>6059</v>
      </c>
      <c r="B4304" s="563" t="s">
        <v>398</v>
      </c>
      <c r="C4304" s="563" t="s">
        <v>399</v>
      </c>
      <c r="D4304" s="563" t="s">
        <v>427</v>
      </c>
      <c r="E4304" s="563" t="s">
        <v>424</v>
      </c>
      <c r="F4304" s="563" t="s">
        <v>425</v>
      </c>
      <c r="G4304" s="563" t="s">
        <v>406</v>
      </c>
      <c r="H4304" s="563" t="s">
        <v>426</v>
      </c>
      <c r="I4304" s="563" t="s">
        <v>26690</v>
      </c>
      <c r="J4304" s="563" t="s">
        <v>109</v>
      </c>
      <c r="K4304" s="563" t="s">
        <v>24001</v>
      </c>
      <c r="L4304" s="563" t="s">
        <v>24001</v>
      </c>
      <c r="M4304" s="563" t="s">
        <v>24001</v>
      </c>
      <c r="N4304" s="563" t="s">
        <v>24001</v>
      </c>
      <c r="O4304" s="564" t="s">
        <v>24001</v>
      </c>
      <c r="P4304" s="564" t="s">
        <v>24001</v>
      </c>
      <c r="Q4304" s="564">
        <v>33148</v>
      </c>
      <c r="R4304" s="564"/>
      <c r="S4304" s="564" t="s">
        <v>32524</v>
      </c>
    </row>
    <row r="4305" spans="1:19" x14ac:dyDescent="0.35">
      <c r="A4305" s="562">
        <v>6060</v>
      </c>
      <c r="B4305" s="563" t="s">
        <v>398</v>
      </c>
      <c r="C4305" s="563" t="s">
        <v>399</v>
      </c>
      <c r="D4305" s="563" t="s">
        <v>431</v>
      </c>
      <c r="E4305" s="563" t="s">
        <v>428</v>
      </c>
      <c r="F4305" s="563" t="s">
        <v>429</v>
      </c>
      <c r="G4305" s="563" t="s">
        <v>406</v>
      </c>
      <c r="H4305" s="563" t="s">
        <v>430</v>
      </c>
      <c r="I4305" s="563" t="s">
        <v>26690</v>
      </c>
      <c r="J4305" s="563" t="s">
        <v>109</v>
      </c>
      <c r="K4305" s="563" t="s">
        <v>24001</v>
      </c>
      <c r="L4305" s="563" t="s">
        <v>24001</v>
      </c>
      <c r="M4305" s="563" t="s">
        <v>24001</v>
      </c>
      <c r="N4305" s="563" t="s">
        <v>24001</v>
      </c>
      <c r="O4305" s="564" t="s">
        <v>24001</v>
      </c>
      <c r="P4305" s="564" t="s">
        <v>24001</v>
      </c>
      <c r="Q4305" s="564">
        <v>33148</v>
      </c>
      <c r="R4305" s="564"/>
      <c r="S4305" s="564" t="s">
        <v>32525</v>
      </c>
    </row>
    <row r="4306" spans="1:19" x14ac:dyDescent="0.35">
      <c r="A4306" s="559">
        <v>6061</v>
      </c>
      <c r="B4306" s="563" t="s">
        <v>398</v>
      </c>
      <c r="C4306" s="563" t="s">
        <v>399</v>
      </c>
      <c r="D4306" s="563" t="s">
        <v>434</v>
      </c>
      <c r="E4306" s="563" t="s">
        <v>432</v>
      </c>
      <c r="F4306" s="563" t="s">
        <v>433</v>
      </c>
      <c r="G4306" s="563" t="s">
        <v>406</v>
      </c>
      <c r="H4306" s="563" t="s">
        <v>55</v>
      </c>
      <c r="I4306" s="563" t="s">
        <v>26690</v>
      </c>
      <c r="J4306" s="563" t="s">
        <v>109</v>
      </c>
      <c r="K4306" s="563" t="s">
        <v>24001</v>
      </c>
      <c r="L4306" s="563" t="s">
        <v>24001</v>
      </c>
      <c r="M4306" s="563" t="s">
        <v>24001</v>
      </c>
      <c r="N4306" s="563" t="s">
        <v>24001</v>
      </c>
      <c r="O4306" s="564" t="s">
        <v>24001</v>
      </c>
      <c r="P4306" s="564" t="s">
        <v>24001</v>
      </c>
      <c r="Q4306" s="564">
        <v>33148</v>
      </c>
      <c r="R4306" s="564"/>
      <c r="S4306" s="564" t="s">
        <v>434</v>
      </c>
    </row>
    <row r="4307" spans="1:19" x14ac:dyDescent="0.35">
      <c r="A4307" s="559">
        <v>1316</v>
      </c>
      <c r="B4307" s="563" t="s">
        <v>484</v>
      </c>
      <c r="C4307" s="563" t="s">
        <v>28929</v>
      </c>
      <c r="D4307" s="563" t="s">
        <v>18070</v>
      </c>
      <c r="E4307" s="563" t="s">
        <v>18067</v>
      </c>
      <c r="F4307" s="563" t="s">
        <v>18068</v>
      </c>
      <c r="G4307" s="563" t="s">
        <v>18069</v>
      </c>
      <c r="H4307" s="563" t="s">
        <v>17965</v>
      </c>
      <c r="I4307" s="563" t="s">
        <v>26690</v>
      </c>
      <c r="J4307" s="563" t="s">
        <v>109</v>
      </c>
      <c r="K4307" s="563" t="s">
        <v>24001</v>
      </c>
      <c r="L4307" s="563" t="s">
        <v>24001</v>
      </c>
      <c r="M4307" s="563" t="s">
        <v>24001</v>
      </c>
      <c r="N4307" s="563" t="s">
        <v>24001</v>
      </c>
      <c r="O4307" s="564" t="s">
        <v>24001</v>
      </c>
      <c r="P4307" s="564" t="s">
        <v>24001</v>
      </c>
      <c r="Q4307" s="564">
        <v>33148</v>
      </c>
      <c r="R4307" s="564"/>
      <c r="S4307" s="564" t="s">
        <v>32526</v>
      </c>
    </row>
    <row r="4308" spans="1:19" x14ac:dyDescent="0.35">
      <c r="A4308" s="562">
        <v>2172</v>
      </c>
      <c r="B4308" s="563" t="s">
        <v>484</v>
      </c>
      <c r="C4308" s="563" t="s">
        <v>28698</v>
      </c>
      <c r="D4308" s="563" t="s">
        <v>6181</v>
      </c>
      <c r="E4308" s="563" t="s">
        <v>24001</v>
      </c>
      <c r="F4308" s="563" t="s">
        <v>6179</v>
      </c>
      <c r="G4308" s="563" t="s">
        <v>6180</v>
      </c>
      <c r="H4308" s="563" t="s">
        <v>4154</v>
      </c>
      <c r="I4308" s="563" t="s">
        <v>26690</v>
      </c>
      <c r="J4308" s="563" t="s">
        <v>109</v>
      </c>
      <c r="K4308" s="563" t="s">
        <v>24001</v>
      </c>
      <c r="L4308" s="563" t="s">
        <v>24001</v>
      </c>
      <c r="M4308" s="563" t="s">
        <v>24001</v>
      </c>
      <c r="N4308" s="563" t="s">
        <v>24001</v>
      </c>
      <c r="O4308" s="564" t="s">
        <v>24001</v>
      </c>
      <c r="P4308" s="564" t="s">
        <v>24001</v>
      </c>
      <c r="Q4308" s="564">
        <v>38432</v>
      </c>
      <c r="R4308" s="564"/>
      <c r="S4308" s="564" t="s">
        <v>32527</v>
      </c>
    </row>
    <row r="4309" spans="1:19" x14ac:dyDescent="0.35">
      <c r="A4309" s="559">
        <v>6099</v>
      </c>
      <c r="B4309" s="563" t="s">
        <v>484</v>
      </c>
      <c r="C4309" s="563" t="s">
        <v>4528</v>
      </c>
      <c r="D4309" s="563" t="s">
        <v>4596</v>
      </c>
      <c r="E4309" s="563" t="s">
        <v>4593</v>
      </c>
      <c r="F4309" s="563" t="s">
        <v>4594</v>
      </c>
      <c r="G4309" s="563" t="s">
        <v>4595</v>
      </c>
      <c r="H4309" s="563" t="s">
        <v>55</v>
      </c>
      <c r="I4309" s="563" t="s">
        <v>26690</v>
      </c>
      <c r="J4309" s="563" t="s">
        <v>24001</v>
      </c>
      <c r="K4309" s="563" t="s">
        <v>24001</v>
      </c>
      <c r="L4309" s="563" t="s">
        <v>24001</v>
      </c>
      <c r="M4309" s="563" t="s">
        <v>24001</v>
      </c>
      <c r="N4309" s="563" t="s">
        <v>24001</v>
      </c>
      <c r="O4309" s="564" t="s">
        <v>24001</v>
      </c>
      <c r="P4309" s="564" t="s">
        <v>24001</v>
      </c>
      <c r="Q4309" s="564">
        <v>33148</v>
      </c>
      <c r="R4309" s="564"/>
      <c r="S4309" s="564" t="s">
        <v>4596</v>
      </c>
    </row>
    <row r="4310" spans="1:19" x14ac:dyDescent="0.35">
      <c r="A4310" s="559">
        <v>5876</v>
      </c>
      <c r="B4310" s="563" t="s">
        <v>484</v>
      </c>
      <c r="C4310" s="563" t="s">
        <v>4528</v>
      </c>
      <c r="D4310" s="563" t="s">
        <v>4601</v>
      </c>
      <c r="E4310" s="563" t="s">
        <v>4597</v>
      </c>
      <c r="F4310" s="563" t="s">
        <v>4598</v>
      </c>
      <c r="G4310" s="563" t="s">
        <v>4599</v>
      </c>
      <c r="H4310" s="563" t="s">
        <v>4600</v>
      </c>
      <c r="I4310" s="563" t="s">
        <v>26690</v>
      </c>
      <c r="J4310" s="563" t="s">
        <v>24001</v>
      </c>
      <c r="K4310" s="563" t="s">
        <v>24001</v>
      </c>
      <c r="L4310" s="563" t="s">
        <v>24001</v>
      </c>
      <c r="M4310" s="563" t="s">
        <v>24001</v>
      </c>
      <c r="N4310" s="563" t="s">
        <v>24001</v>
      </c>
      <c r="O4310" s="564" t="s">
        <v>24001</v>
      </c>
      <c r="P4310" s="564" t="s">
        <v>24001</v>
      </c>
      <c r="Q4310" s="564">
        <v>33148</v>
      </c>
      <c r="R4310" s="564">
        <v>38201</v>
      </c>
      <c r="S4310" s="564" t="s">
        <v>34402</v>
      </c>
    </row>
    <row r="4311" spans="1:19" x14ac:dyDescent="0.35">
      <c r="A4311" s="562">
        <v>5877</v>
      </c>
      <c r="B4311" s="563" t="s">
        <v>484</v>
      </c>
      <c r="C4311" s="563" t="s">
        <v>4528</v>
      </c>
      <c r="D4311" s="563" t="s">
        <v>4603</v>
      </c>
      <c r="E4311" s="563" t="s">
        <v>24001</v>
      </c>
      <c r="F4311" s="563" t="s">
        <v>4602</v>
      </c>
      <c r="G4311" s="563" t="s">
        <v>4599</v>
      </c>
      <c r="H4311" s="563" t="s">
        <v>1476</v>
      </c>
      <c r="I4311" s="563" t="s">
        <v>26690</v>
      </c>
      <c r="J4311" s="563" t="s">
        <v>109</v>
      </c>
      <c r="K4311" s="563" t="s">
        <v>24001</v>
      </c>
      <c r="L4311" s="563" t="s">
        <v>24001</v>
      </c>
      <c r="M4311" s="563" t="s">
        <v>24001</v>
      </c>
      <c r="N4311" s="563" t="s">
        <v>24001</v>
      </c>
      <c r="O4311" s="564" t="s">
        <v>24001</v>
      </c>
      <c r="P4311" s="564" t="s">
        <v>24001</v>
      </c>
      <c r="Q4311" s="564">
        <v>38567</v>
      </c>
      <c r="R4311" s="564"/>
      <c r="S4311" s="564" t="s">
        <v>32528</v>
      </c>
    </row>
    <row r="4312" spans="1:19" x14ac:dyDescent="0.35">
      <c r="A4312" s="559">
        <v>5878</v>
      </c>
      <c r="B4312" s="563" t="s">
        <v>484</v>
      </c>
      <c r="C4312" s="563" t="s">
        <v>4528</v>
      </c>
      <c r="D4312" s="563" t="s">
        <v>4605</v>
      </c>
      <c r="E4312" s="563" t="s">
        <v>4599</v>
      </c>
      <c r="F4312" s="563" t="s">
        <v>4604</v>
      </c>
      <c r="G4312" s="563" t="s">
        <v>4599</v>
      </c>
      <c r="H4312" s="563" t="s">
        <v>55</v>
      </c>
      <c r="I4312" s="563" t="s">
        <v>26690</v>
      </c>
      <c r="J4312" s="563" t="s">
        <v>24001</v>
      </c>
      <c r="K4312" s="563" t="s">
        <v>24001</v>
      </c>
      <c r="L4312" s="563" t="s">
        <v>24001</v>
      </c>
      <c r="M4312" s="563" t="s">
        <v>24001</v>
      </c>
      <c r="N4312" s="563" t="s">
        <v>24001</v>
      </c>
      <c r="O4312" s="564" t="s">
        <v>24001</v>
      </c>
      <c r="P4312" s="564" t="s">
        <v>24001</v>
      </c>
      <c r="Q4312" s="564">
        <v>33148</v>
      </c>
      <c r="R4312" s="564"/>
      <c r="S4312" s="564" t="s">
        <v>4605</v>
      </c>
    </row>
    <row r="4313" spans="1:19" x14ac:dyDescent="0.35">
      <c r="A4313" s="559">
        <v>5879</v>
      </c>
      <c r="B4313" s="563" t="s">
        <v>484</v>
      </c>
      <c r="C4313" s="563" t="s">
        <v>4528</v>
      </c>
      <c r="D4313" s="563" t="s">
        <v>4608</v>
      </c>
      <c r="E4313" s="563" t="s">
        <v>24001</v>
      </c>
      <c r="F4313" s="563" t="s">
        <v>4606</v>
      </c>
      <c r="G4313" s="563" t="s">
        <v>4599</v>
      </c>
      <c r="H4313" s="563" t="s">
        <v>4607</v>
      </c>
      <c r="I4313" s="563" t="s">
        <v>26690</v>
      </c>
      <c r="J4313" s="563" t="s">
        <v>109</v>
      </c>
      <c r="K4313" s="563" t="s">
        <v>24001</v>
      </c>
      <c r="L4313" s="563" t="s">
        <v>24001</v>
      </c>
      <c r="M4313" s="563" t="s">
        <v>24001</v>
      </c>
      <c r="N4313" s="563" t="s">
        <v>24001</v>
      </c>
      <c r="O4313" s="564" t="s">
        <v>24001</v>
      </c>
      <c r="P4313" s="564" t="s">
        <v>24001</v>
      </c>
      <c r="Q4313" s="564">
        <v>33148</v>
      </c>
      <c r="R4313" s="564"/>
      <c r="S4313" s="564" t="s">
        <v>32529</v>
      </c>
    </row>
    <row r="4314" spans="1:19" x14ac:dyDescent="0.35">
      <c r="A4314" s="562">
        <v>5880</v>
      </c>
      <c r="B4314" s="563" t="s">
        <v>484</v>
      </c>
      <c r="C4314" s="563" t="s">
        <v>4528</v>
      </c>
      <c r="D4314" s="563" t="s">
        <v>4612</v>
      </c>
      <c r="E4314" s="563" t="s">
        <v>4609</v>
      </c>
      <c r="F4314" s="563" t="s">
        <v>4610</v>
      </c>
      <c r="G4314" s="563" t="s">
        <v>4599</v>
      </c>
      <c r="H4314" s="563" t="s">
        <v>4611</v>
      </c>
      <c r="I4314" s="563" t="s">
        <v>26690</v>
      </c>
      <c r="J4314" s="563" t="s">
        <v>109</v>
      </c>
      <c r="K4314" s="563" t="s">
        <v>24001</v>
      </c>
      <c r="L4314" s="563" t="s">
        <v>24001</v>
      </c>
      <c r="M4314" s="563" t="s">
        <v>24001</v>
      </c>
      <c r="N4314" s="563" t="s">
        <v>24001</v>
      </c>
      <c r="O4314" s="564" t="s">
        <v>24001</v>
      </c>
      <c r="P4314" s="564" t="s">
        <v>26697</v>
      </c>
      <c r="Q4314" s="564">
        <v>33148</v>
      </c>
      <c r="R4314" s="564"/>
      <c r="S4314" s="564" t="s">
        <v>32530</v>
      </c>
    </row>
    <row r="4315" spans="1:19" x14ac:dyDescent="0.35">
      <c r="A4315" s="559">
        <v>4946</v>
      </c>
      <c r="B4315" s="563" t="s">
        <v>484</v>
      </c>
      <c r="C4315" s="563" t="s">
        <v>28941</v>
      </c>
      <c r="D4315" s="563" t="s">
        <v>11231</v>
      </c>
      <c r="E4315" s="563" t="s">
        <v>24001</v>
      </c>
      <c r="F4315" s="563" t="s">
        <v>11228</v>
      </c>
      <c r="G4315" s="563" t="s">
        <v>11229</v>
      </c>
      <c r="H4315" s="563" t="s">
        <v>11230</v>
      </c>
      <c r="I4315" s="563" t="s">
        <v>26690</v>
      </c>
      <c r="J4315" s="563" t="s">
        <v>24001</v>
      </c>
      <c r="K4315" s="563" t="s">
        <v>24001</v>
      </c>
      <c r="L4315" s="563" t="s">
        <v>24001</v>
      </c>
      <c r="M4315" s="563" t="s">
        <v>24001</v>
      </c>
      <c r="N4315" s="563" t="s">
        <v>24001</v>
      </c>
      <c r="O4315" s="564" t="s">
        <v>24001</v>
      </c>
      <c r="P4315" s="564" t="s">
        <v>24001</v>
      </c>
      <c r="Q4315" s="564">
        <v>39049</v>
      </c>
      <c r="R4315" s="564"/>
      <c r="S4315" s="564" t="s">
        <v>32531</v>
      </c>
    </row>
    <row r="4316" spans="1:19" x14ac:dyDescent="0.35">
      <c r="A4316" s="559">
        <v>4500</v>
      </c>
      <c r="B4316" s="563" t="s">
        <v>484</v>
      </c>
      <c r="C4316" s="563" t="s">
        <v>11038</v>
      </c>
      <c r="D4316" s="563" t="s">
        <v>11200</v>
      </c>
      <c r="E4316" s="563" t="s">
        <v>11196</v>
      </c>
      <c r="F4316" s="563" t="s">
        <v>11197</v>
      </c>
      <c r="G4316" s="563" t="s">
        <v>11198</v>
      </c>
      <c r="H4316" s="563" t="s">
        <v>11199</v>
      </c>
      <c r="I4316" s="563" t="s">
        <v>26690</v>
      </c>
      <c r="J4316" s="563" t="s">
        <v>24001</v>
      </c>
      <c r="K4316" s="563" t="s">
        <v>24001</v>
      </c>
      <c r="L4316" s="563" t="s">
        <v>24001</v>
      </c>
      <c r="M4316" s="563" t="s">
        <v>24001</v>
      </c>
      <c r="N4316" s="563" t="s">
        <v>24001</v>
      </c>
      <c r="O4316" s="564" t="s">
        <v>24001</v>
      </c>
      <c r="P4316" s="564" t="s">
        <v>24001</v>
      </c>
      <c r="Q4316" s="564">
        <v>33148</v>
      </c>
      <c r="R4316" s="564"/>
      <c r="S4316" s="564" t="s">
        <v>32532</v>
      </c>
    </row>
    <row r="4317" spans="1:19" x14ac:dyDescent="0.35">
      <c r="A4317" s="562">
        <v>4501</v>
      </c>
      <c r="B4317" s="563" t="s">
        <v>484</v>
      </c>
      <c r="C4317" s="563" t="s">
        <v>11038</v>
      </c>
      <c r="D4317" s="563" t="s">
        <v>11203</v>
      </c>
      <c r="E4317" s="563" t="s">
        <v>24001</v>
      </c>
      <c r="F4317" s="563" t="s">
        <v>11201</v>
      </c>
      <c r="G4317" s="563" t="s">
        <v>11198</v>
      </c>
      <c r="H4317" s="563" t="s">
        <v>11202</v>
      </c>
      <c r="I4317" s="563" t="s">
        <v>26690</v>
      </c>
      <c r="J4317" s="563" t="s">
        <v>24001</v>
      </c>
      <c r="K4317" s="563" t="s">
        <v>154</v>
      </c>
      <c r="L4317" s="563" t="s">
        <v>24001</v>
      </c>
      <c r="M4317" s="563" t="s">
        <v>24001</v>
      </c>
      <c r="N4317" s="563" t="s">
        <v>24001</v>
      </c>
      <c r="O4317" s="564" t="s">
        <v>24001</v>
      </c>
      <c r="P4317" s="564" t="s">
        <v>24001</v>
      </c>
      <c r="Q4317" s="564">
        <v>33148</v>
      </c>
      <c r="R4317" s="564"/>
      <c r="S4317" s="564" t="s">
        <v>32533</v>
      </c>
    </row>
    <row r="4318" spans="1:19" x14ac:dyDescent="0.35">
      <c r="A4318" s="559">
        <v>4502</v>
      </c>
      <c r="B4318" s="563" t="s">
        <v>484</v>
      </c>
      <c r="C4318" s="563" t="s">
        <v>11038</v>
      </c>
      <c r="D4318" s="563" t="s">
        <v>11207</v>
      </c>
      <c r="E4318" s="563" t="s">
        <v>11204</v>
      </c>
      <c r="F4318" s="563" t="s">
        <v>11205</v>
      </c>
      <c r="G4318" s="563" t="s">
        <v>11198</v>
      </c>
      <c r="H4318" s="563" t="s">
        <v>11206</v>
      </c>
      <c r="I4318" s="563" t="s">
        <v>26690</v>
      </c>
      <c r="J4318" s="563" t="s">
        <v>24001</v>
      </c>
      <c r="K4318" s="563" t="s">
        <v>24001</v>
      </c>
      <c r="L4318" s="563" t="s">
        <v>24001</v>
      </c>
      <c r="M4318" s="563" t="s">
        <v>24001</v>
      </c>
      <c r="N4318" s="563" t="s">
        <v>24001</v>
      </c>
      <c r="O4318" s="564" t="s">
        <v>24001</v>
      </c>
      <c r="P4318" s="564" t="s">
        <v>24001</v>
      </c>
      <c r="Q4318" s="564">
        <v>33148</v>
      </c>
      <c r="R4318" s="564"/>
      <c r="S4318" s="564" t="s">
        <v>32534</v>
      </c>
    </row>
    <row r="4319" spans="1:19" x14ac:dyDescent="0.35">
      <c r="A4319" s="559">
        <v>4503</v>
      </c>
      <c r="B4319" s="563" t="s">
        <v>484</v>
      </c>
      <c r="C4319" s="563" t="s">
        <v>11038</v>
      </c>
      <c r="D4319" s="563" t="s">
        <v>11209</v>
      </c>
      <c r="E4319" s="563" t="s">
        <v>24001</v>
      </c>
      <c r="F4319" s="563" t="s">
        <v>11208</v>
      </c>
      <c r="G4319" s="563" t="s">
        <v>11198</v>
      </c>
      <c r="H4319" s="563" t="s">
        <v>55</v>
      </c>
      <c r="I4319" s="563" t="s">
        <v>26690</v>
      </c>
      <c r="J4319" s="563" t="s">
        <v>24001</v>
      </c>
      <c r="K4319" s="563" t="s">
        <v>24001</v>
      </c>
      <c r="L4319" s="563" t="s">
        <v>24001</v>
      </c>
      <c r="M4319" s="563" t="s">
        <v>24001</v>
      </c>
      <c r="N4319" s="563" t="s">
        <v>24001</v>
      </c>
      <c r="O4319" s="564" t="s">
        <v>24001</v>
      </c>
      <c r="P4319" s="564" t="s">
        <v>24001</v>
      </c>
      <c r="Q4319" s="564">
        <v>33148</v>
      </c>
      <c r="R4319" s="564"/>
      <c r="S4319" s="564" t="s">
        <v>11209</v>
      </c>
    </row>
    <row r="4320" spans="1:19" x14ac:dyDescent="0.35">
      <c r="A4320" s="562">
        <v>4700</v>
      </c>
      <c r="B4320" s="563" t="s">
        <v>484</v>
      </c>
      <c r="C4320" s="563" t="s">
        <v>12675</v>
      </c>
      <c r="D4320" s="563" t="s">
        <v>12680</v>
      </c>
      <c r="E4320" s="563" t="s">
        <v>12678</v>
      </c>
      <c r="F4320" s="563" t="s">
        <v>12679</v>
      </c>
      <c r="G4320" s="563" t="s">
        <v>12676</v>
      </c>
      <c r="H4320" s="563" t="s">
        <v>5720</v>
      </c>
      <c r="I4320" s="563" t="s">
        <v>26690</v>
      </c>
      <c r="J4320" s="563" t="s">
        <v>109</v>
      </c>
      <c r="K4320" s="563" t="s">
        <v>24001</v>
      </c>
      <c r="L4320" s="563" t="s">
        <v>24001</v>
      </c>
      <c r="M4320" s="563" t="s">
        <v>24001</v>
      </c>
      <c r="N4320" s="563" t="s">
        <v>24001</v>
      </c>
      <c r="O4320" s="564" t="s">
        <v>24001</v>
      </c>
      <c r="P4320" s="564" t="s">
        <v>24001</v>
      </c>
      <c r="Q4320" s="564">
        <v>33148</v>
      </c>
      <c r="R4320" s="564">
        <v>39610</v>
      </c>
      <c r="S4320" s="564" t="s">
        <v>32535</v>
      </c>
    </row>
    <row r="4321" spans="1:19" x14ac:dyDescent="0.35">
      <c r="A4321" s="559">
        <v>4701</v>
      </c>
      <c r="B4321" s="563" t="s">
        <v>484</v>
      </c>
      <c r="C4321" s="563" t="s">
        <v>12675</v>
      </c>
      <c r="D4321" s="563" t="s">
        <v>12683</v>
      </c>
      <c r="E4321" s="563" t="s">
        <v>12681</v>
      </c>
      <c r="F4321" s="563" t="s">
        <v>12682</v>
      </c>
      <c r="G4321" s="563" t="s">
        <v>12676</v>
      </c>
      <c r="H4321" s="563" t="s">
        <v>300</v>
      </c>
      <c r="I4321" s="563" t="s">
        <v>26690</v>
      </c>
      <c r="J4321" s="563" t="s">
        <v>109</v>
      </c>
      <c r="K4321" s="563" t="s">
        <v>24001</v>
      </c>
      <c r="L4321" s="563" t="s">
        <v>24001</v>
      </c>
      <c r="M4321" s="563" t="s">
        <v>24001</v>
      </c>
      <c r="N4321" s="563" t="s">
        <v>24001</v>
      </c>
      <c r="O4321" s="564" t="s">
        <v>24001</v>
      </c>
      <c r="P4321" s="564" t="s">
        <v>24001</v>
      </c>
      <c r="Q4321" s="564">
        <v>33148</v>
      </c>
      <c r="R4321" s="564"/>
      <c r="S4321" s="564" t="s">
        <v>32536</v>
      </c>
    </row>
    <row r="4322" spans="1:19" x14ac:dyDescent="0.35">
      <c r="A4322" s="559">
        <v>4702</v>
      </c>
      <c r="B4322" s="563" t="s">
        <v>484</v>
      </c>
      <c r="C4322" s="563" t="s">
        <v>12675</v>
      </c>
      <c r="D4322" s="563" t="s">
        <v>12686</v>
      </c>
      <c r="E4322" s="563" t="s">
        <v>12684</v>
      </c>
      <c r="F4322" s="563" t="s">
        <v>12685</v>
      </c>
      <c r="G4322" s="563" t="s">
        <v>12676</v>
      </c>
      <c r="H4322" s="563" t="s">
        <v>1301</v>
      </c>
      <c r="I4322" s="563" t="s">
        <v>26690</v>
      </c>
      <c r="J4322" s="563" t="s">
        <v>109</v>
      </c>
      <c r="K4322" s="563" t="s">
        <v>24001</v>
      </c>
      <c r="L4322" s="563" t="s">
        <v>24001</v>
      </c>
      <c r="M4322" s="563" t="s">
        <v>24001</v>
      </c>
      <c r="N4322" s="563" t="s">
        <v>24001</v>
      </c>
      <c r="O4322" s="564" t="s">
        <v>24001</v>
      </c>
      <c r="P4322" s="564" t="s">
        <v>24001</v>
      </c>
      <c r="Q4322" s="564">
        <v>33148</v>
      </c>
      <c r="R4322" s="564"/>
      <c r="S4322" s="564" t="s">
        <v>32537</v>
      </c>
    </row>
    <row r="4323" spans="1:19" x14ac:dyDescent="0.35">
      <c r="A4323" s="562">
        <v>4703</v>
      </c>
      <c r="B4323" s="563" t="s">
        <v>484</v>
      </c>
      <c r="C4323" s="563" t="s">
        <v>12675</v>
      </c>
      <c r="D4323" s="563" t="s">
        <v>12689</v>
      </c>
      <c r="E4323" s="563" t="s">
        <v>12687</v>
      </c>
      <c r="F4323" s="563" t="s">
        <v>12688</v>
      </c>
      <c r="G4323" s="563" t="s">
        <v>12676</v>
      </c>
      <c r="H4323" s="563" t="s">
        <v>4073</v>
      </c>
      <c r="I4323" s="563" t="s">
        <v>26691</v>
      </c>
      <c r="J4323" s="563" t="s">
        <v>109</v>
      </c>
      <c r="K4323" s="563" t="s">
        <v>24001</v>
      </c>
      <c r="L4323" s="563" t="s">
        <v>24001</v>
      </c>
      <c r="M4323" s="563" t="s">
        <v>24001</v>
      </c>
      <c r="N4323" s="563" t="s">
        <v>24001</v>
      </c>
      <c r="O4323" s="564" t="s">
        <v>24001</v>
      </c>
      <c r="P4323" s="564" t="s">
        <v>24001</v>
      </c>
      <c r="Q4323" s="564">
        <v>33148</v>
      </c>
      <c r="R4323" s="564"/>
      <c r="S4323" s="564" t="s">
        <v>32538</v>
      </c>
    </row>
    <row r="4324" spans="1:19" x14ac:dyDescent="0.35">
      <c r="A4324" s="559">
        <v>4704</v>
      </c>
      <c r="B4324" s="563" t="s">
        <v>484</v>
      </c>
      <c r="C4324" s="563" t="s">
        <v>12675</v>
      </c>
      <c r="D4324" s="563" t="s">
        <v>12691</v>
      </c>
      <c r="E4324" s="563" t="s">
        <v>12687</v>
      </c>
      <c r="F4324" s="563" t="s">
        <v>12690</v>
      </c>
      <c r="G4324" s="563" t="s">
        <v>12676</v>
      </c>
      <c r="H4324" s="563" t="s">
        <v>4073</v>
      </c>
      <c r="I4324" s="563" t="s">
        <v>27327</v>
      </c>
      <c r="J4324" s="563" t="s">
        <v>109</v>
      </c>
      <c r="K4324" s="563" t="s">
        <v>24001</v>
      </c>
      <c r="L4324" s="563" t="s">
        <v>24001</v>
      </c>
      <c r="M4324" s="563" t="s">
        <v>24001</v>
      </c>
      <c r="N4324" s="563" t="s">
        <v>24001</v>
      </c>
      <c r="O4324" s="564" t="s">
        <v>24001</v>
      </c>
      <c r="P4324" s="564" t="s">
        <v>24001</v>
      </c>
      <c r="Q4324" s="564">
        <v>33148</v>
      </c>
      <c r="R4324" s="564"/>
      <c r="S4324" s="564" t="s">
        <v>32539</v>
      </c>
    </row>
    <row r="4325" spans="1:19" x14ac:dyDescent="0.35">
      <c r="A4325" s="559">
        <v>4705</v>
      </c>
      <c r="B4325" s="563" t="s">
        <v>484</v>
      </c>
      <c r="C4325" s="563" t="s">
        <v>12675</v>
      </c>
      <c r="D4325" s="563" t="s">
        <v>12693</v>
      </c>
      <c r="E4325" s="563" t="s">
        <v>12687</v>
      </c>
      <c r="F4325" s="563" t="s">
        <v>12692</v>
      </c>
      <c r="G4325" s="563" t="s">
        <v>12676</v>
      </c>
      <c r="H4325" s="563" t="s">
        <v>4073</v>
      </c>
      <c r="I4325" s="563" t="s">
        <v>27328</v>
      </c>
      <c r="J4325" s="563" t="s">
        <v>109</v>
      </c>
      <c r="K4325" s="563" t="s">
        <v>24001</v>
      </c>
      <c r="L4325" s="563" t="s">
        <v>24001</v>
      </c>
      <c r="M4325" s="563" t="s">
        <v>24001</v>
      </c>
      <c r="N4325" s="563" t="s">
        <v>24001</v>
      </c>
      <c r="O4325" s="564" t="s">
        <v>24001</v>
      </c>
      <c r="P4325" s="564" t="s">
        <v>24001</v>
      </c>
      <c r="Q4325" s="564">
        <v>33148</v>
      </c>
      <c r="R4325" s="564"/>
      <c r="S4325" s="564" t="s">
        <v>32540</v>
      </c>
    </row>
    <row r="4326" spans="1:19" x14ac:dyDescent="0.35">
      <c r="A4326" s="562">
        <v>4706</v>
      </c>
      <c r="B4326" s="563" t="s">
        <v>484</v>
      </c>
      <c r="C4326" s="563" t="s">
        <v>12675</v>
      </c>
      <c r="D4326" s="563" t="s">
        <v>12696</v>
      </c>
      <c r="E4326" s="563" t="s">
        <v>12694</v>
      </c>
      <c r="F4326" s="563" t="s">
        <v>12695</v>
      </c>
      <c r="G4326" s="563" t="s">
        <v>12676</v>
      </c>
      <c r="H4326" s="563" t="s">
        <v>5635</v>
      </c>
      <c r="I4326" s="563" t="s">
        <v>26690</v>
      </c>
      <c r="J4326" s="563" t="s">
        <v>24001</v>
      </c>
      <c r="K4326" s="563" t="s">
        <v>24001</v>
      </c>
      <c r="L4326" s="563" t="s">
        <v>24001</v>
      </c>
      <c r="M4326" s="563" t="s">
        <v>24001</v>
      </c>
      <c r="N4326" s="563" t="s">
        <v>24001</v>
      </c>
      <c r="O4326" s="564" t="s">
        <v>24001</v>
      </c>
      <c r="P4326" s="564" t="s">
        <v>24001</v>
      </c>
      <c r="Q4326" s="564">
        <v>33148</v>
      </c>
      <c r="R4326" s="564"/>
      <c r="S4326" s="564" t="s">
        <v>32541</v>
      </c>
    </row>
    <row r="4327" spans="1:19" x14ac:dyDescent="0.35">
      <c r="A4327" s="559">
        <v>4707</v>
      </c>
      <c r="B4327" s="563" t="s">
        <v>484</v>
      </c>
      <c r="C4327" s="563" t="s">
        <v>12675</v>
      </c>
      <c r="D4327" s="563" t="s">
        <v>12699</v>
      </c>
      <c r="E4327" s="563" t="s">
        <v>12697</v>
      </c>
      <c r="F4327" s="563" t="s">
        <v>12698</v>
      </c>
      <c r="G4327" s="563" t="s">
        <v>12676</v>
      </c>
      <c r="H4327" s="563" t="s">
        <v>698</v>
      </c>
      <c r="I4327" s="563" t="s">
        <v>26690</v>
      </c>
      <c r="J4327" s="563" t="s">
        <v>24001</v>
      </c>
      <c r="K4327" s="563" t="s">
        <v>24001</v>
      </c>
      <c r="L4327" s="563" t="s">
        <v>24001</v>
      </c>
      <c r="M4327" s="563" t="s">
        <v>24001</v>
      </c>
      <c r="N4327" s="563" t="s">
        <v>24001</v>
      </c>
      <c r="O4327" s="564" t="s">
        <v>24001</v>
      </c>
      <c r="P4327" s="564" t="s">
        <v>24001</v>
      </c>
      <c r="Q4327" s="564">
        <v>33148</v>
      </c>
      <c r="R4327" s="564">
        <v>38553</v>
      </c>
      <c r="S4327" s="564" t="s">
        <v>32542</v>
      </c>
    </row>
    <row r="4328" spans="1:19" x14ac:dyDescent="0.35">
      <c r="A4328" s="559">
        <v>4708</v>
      </c>
      <c r="B4328" s="563" t="s">
        <v>484</v>
      </c>
      <c r="C4328" s="563" t="s">
        <v>12675</v>
      </c>
      <c r="D4328" s="563" t="s">
        <v>12702</v>
      </c>
      <c r="E4328" s="563" t="s">
        <v>12700</v>
      </c>
      <c r="F4328" s="563" t="s">
        <v>12701</v>
      </c>
      <c r="G4328" s="563" t="s">
        <v>12676</v>
      </c>
      <c r="H4328" s="563" t="s">
        <v>78</v>
      </c>
      <c r="I4328" s="563" t="s">
        <v>26690</v>
      </c>
      <c r="J4328" s="563" t="s">
        <v>24001</v>
      </c>
      <c r="K4328" s="563" t="s">
        <v>24001</v>
      </c>
      <c r="L4328" s="563" t="s">
        <v>24001</v>
      </c>
      <c r="M4328" s="563" t="s">
        <v>24001</v>
      </c>
      <c r="N4328" s="563" t="s">
        <v>24001</v>
      </c>
      <c r="O4328" s="564" t="s">
        <v>24001</v>
      </c>
      <c r="P4328" s="564" t="s">
        <v>24001</v>
      </c>
      <c r="Q4328" s="564">
        <v>33148</v>
      </c>
      <c r="R4328" s="564"/>
      <c r="S4328" s="564" t="s">
        <v>32543</v>
      </c>
    </row>
    <row r="4329" spans="1:19" x14ac:dyDescent="0.35">
      <c r="A4329" s="562">
        <v>4709</v>
      </c>
      <c r="B4329" s="563" t="s">
        <v>484</v>
      </c>
      <c r="C4329" s="563" t="s">
        <v>12675</v>
      </c>
      <c r="D4329" s="563" t="s">
        <v>12705</v>
      </c>
      <c r="E4329" s="563" t="s">
        <v>12703</v>
      </c>
      <c r="F4329" s="563" t="s">
        <v>12704</v>
      </c>
      <c r="G4329" s="563" t="s">
        <v>12676</v>
      </c>
      <c r="H4329" s="563" t="s">
        <v>3112</v>
      </c>
      <c r="I4329" s="563" t="s">
        <v>26690</v>
      </c>
      <c r="J4329" s="563" t="s">
        <v>24001</v>
      </c>
      <c r="K4329" s="563" t="s">
        <v>24001</v>
      </c>
      <c r="L4329" s="563" t="s">
        <v>24001</v>
      </c>
      <c r="M4329" s="563" t="s">
        <v>24001</v>
      </c>
      <c r="N4329" s="563" t="s">
        <v>24001</v>
      </c>
      <c r="O4329" s="564" t="s">
        <v>24001</v>
      </c>
      <c r="P4329" s="564" t="s">
        <v>24001</v>
      </c>
      <c r="Q4329" s="564">
        <v>33148</v>
      </c>
      <c r="R4329" s="564"/>
      <c r="S4329" s="564" t="s">
        <v>32544</v>
      </c>
    </row>
    <row r="4330" spans="1:19" x14ac:dyDescent="0.35">
      <c r="A4330" s="559">
        <v>4710</v>
      </c>
      <c r="B4330" s="563" t="s">
        <v>484</v>
      </c>
      <c r="C4330" s="563" t="s">
        <v>12675</v>
      </c>
      <c r="D4330" s="563" t="s">
        <v>12707</v>
      </c>
      <c r="E4330" s="563" t="s">
        <v>12684</v>
      </c>
      <c r="F4330" s="563" t="s">
        <v>12706</v>
      </c>
      <c r="G4330" s="563" t="s">
        <v>12676</v>
      </c>
      <c r="H4330" s="563" t="s">
        <v>5780</v>
      </c>
      <c r="I4330" s="563" t="s">
        <v>26690</v>
      </c>
      <c r="J4330" s="563" t="s">
        <v>24001</v>
      </c>
      <c r="K4330" s="563" t="s">
        <v>24001</v>
      </c>
      <c r="L4330" s="563" t="s">
        <v>24001</v>
      </c>
      <c r="M4330" s="563" t="s">
        <v>24001</v>
      </c>
      <c r="N4330" s="563" t="s">
        <v>24001</v>
      </c>
      <c r="O4330" s="564" t="s">
        <v>24001</v>
      </c>
      <c r="P4330" s="564" t="s">
        <v>24001</v>
      </c>
      <c r="Q4330" s="564">
        <v>33148</v>
      </c>
      <c r="R4330" s="564"/>
      <c r="S4330" s="564" t="s">
        <v>32545</v>
      </c>
    </row>
    <row r="4331" spans="1:19" x14ac:dyDescent="0.35">
      <c r="A4331" s="559">
        <v>4711</v>
      </c>
      <c r="B4331" s="563" t="s">
        <v>484</v>
      </c>
      <c r="C4331" s="563" t="s">
        <v>12675</v>
      </c>
      <c r="D4331" s="563" t="s">
        <v>12710</v>
      </c>
      <c r="E4331" s="563" t="s">
        <v>12708</v>
      </c>
      <c r="F4331" s="563" t="s">
        <v>12709</v>
      </c>
      <c r="G4331" s="563" t="s">
        <v>12676</v>
      </c>
      <c r="H4331" s="563" t="s">
        <v>5599</v>
      </c>
      <c r="I4331" s="563" t="s">
        <v>26753</v>
      </c>
      <c r="J4331" s="563" t="s">
        <v>109</v>
      </c>
      <c r="K4331" s="563" t="s">
        <v>24001</v>
      </c>
      <c r="L4331" s="563" t="s">
        <v>24001</v>
      </c>
      <c r="M4331" s="563" t="s">
        <v>24001</v>
      </c>
      <c r="N4331" s="563" t="s">
        <v>24001</v>
      </c>
      <c r="O4331" s="564" t="s">
        <v>24001</v>
      </c>
      <c r="P4331" s="564" t="s">
        <v>24001</v>
      </c>
      <c r="Q4331" s="564">
        <v>34723</v>
      </c>
      <c r="R4331" s="564"/>
      <c r="S4331" s="564" t="s">
        <v>32546</v>
      </c>
    </row>
    <row r="4332" spans="1:19" x14ac:dyDescent="0.35">
      <c r="A4332" s="562">
        <v>4712</v>
      </c>
      <c r="B4332" s="563" t="s">
        <v>484</v>
      </c>
      <c r="C4332" s="563" t="s">
        <v>12675</v>
      </c>
      <c r="D4332" s="563" t="s">
        <v>12712</v>
      </c>
      <c r="E4332" s="563" t="s">
        <v>12708</v>
      </c>
      <c r="F4332" s="563" t="s">
        <v>12711</v>
      </c>
      <c r="G4332" s="563" t="s">
        <v>12676</v>
      </c>
      <c r="H4332" s="563" t="s">
        <v>5599</v>
      </c>
      <c r="I4332" s="563" t="s">
        <v>27329</v>
      </c>
      <c r="J4332" s="563" t="s">
        <v>109</v>
      </c>
      <c r="K4332" s="563" t="s">
        <v>24001</v>
      </c>
      <c r="L4332" s="563" t="s">
        <v>24001</v>
      </c>
      <c r="M4332" s="563" t="s">
        <v>24001</v>
      </c>
      <c r="N4332" s="563" t="s">
        <v>24001</v>
      </c>
      <c r="O4332" s="564" t="s">
        <v>24001</v>
      </c>
      <c r="P4332" s="564" t="s">
        <v>24001</v>
      </c>
      <c r="Q4332" s="564">
        <v>33148</v>
      </c>
      <c r="R4332" s="564"/>
      <c r="S4332" s="564" t="s">
        <v>32547</v>
      </c>
    </row>
    <row r="4333" spans="1:19" x14ac:dyDescent="0.35">
      <c r="A4333" s="559">
        <v>4713</v>
      </c>
      <c r="B4333" s="563" t="s">
        <v>484</v>
      </c>
      <c r="C4333" s="563" t="s">
        <v>12675</v>
      </c>
      <c r="D4333" s="563" t="s">
        <v>12714</v>
      </c>
      <c r="E4333" s="563" t="s">
        <v>12708</v>
      </c>
      <c r="F4333" s="563" t="s">
        <v>12713</v>
      </c>
      <c r="G4333" s="563" t="s">
        <v>12676</v>
      </c>
      <c r="H4333" s="563" t="s">
        <v>5599</v>
      </c>
      <c r="I4333" s="563" t="s">
        <v>27330</v>
      </c>
      <c r="J4333" s="563" t="s">
        <v>109</v>
      </c>
      <c r="K4333" s="563" t="s">
        <v>24001</v>
      </c>
      <c r="L4333" s="563" t="s">
        <v>24001</v>
      </c>
      <c r="M4333" s="563" t="s">
        <v>24001</v>
      </c>
      <c r="N4333" s="563" t="s">
        <v>24001</v>
      </c>
      <c r="O4333" s="564" t="s">
        <v>24001</v>
      </c>
      <c r="P4333" s="564" t="s">
        <v>24001</v>
      </c>
      <c r="Q4333" s="564">
        <v>33148</v>
      </c>
      <c r="R4333" s="564">
        <v>34078</v>
      </c>
      <c r="S4333" s="564" t="s">
        <v>32548</v>
      </c>
    </row>
    <row r="4334" spans="1:19" x14ac:dyDescent="0.35">
      <c r="A4334" s="559">
        <v>4714</v>
      </c>
      <c r="B4334" s="563" t="s">
        <v>484</v>
      </c>
      <c r="C4334" s="563" t="s">
        <v>12675</v>
      </c>
      <c r="D4334" s="563" t="s">
        <v>12717</v>
      </c>
      <c r="E4334" s="563" t="s">
        <v>12715</v>
      </c>
      <c r="F4334" s="563" t="s">
        <v>12716</v>
      </c>
      <c r="G4334" s="563" t="s">
        <v>12676</v>
      </c>
      <c r="H4334" s="563" t="s">
        <v>7859</v>
      </c>
      <c r="I4334" s="563" t="s">
        <v>26690</v>
      </c>
      <c r="J4334" s="563" t="s">
        <v>109</v>
      </c>
      <c r="K4334" s="563" t="s">
        <v>24001</v>
      </c>
      <c r="L4334" s="563" t="s">
        <v>24001</v>
      </c>
      <c r="M4334" s="563" t="s">
        <v>24001</v>
      </c>
      <c r="N4334" s="563" t="s">
        <v>24001</v>
      </c>
      <c r="O4334" s="564" t="s">
        <v>24001</v>
      </c>
      <c r="P4334" s="564" t="s">
        <v>24001</v>
      </c>
      <c r="Q4334" s="564">
        <v>33148</v>
      </c>
      <c r="R4334" s="564"/>
      <c r="S4334" s="564" t="s">
        <v>32549</v>
      </c>
    </row>
    <row r="4335" spans="1:19" x14ac:dyDescent="0.35">
      <c r="A4335" s="562">
        <v>4715</v>
      </c>
      <c r="B4335" s="563" t="s">
        <v>484</v>
      </c>
      <c r="C4335" s="563" t="s">
        <v>12675</v>
      </c>
      <c r="D4335" s="563" t="s">
        <v>12721</v>
      </c>
      <c r="E4335" s="563" t="s">
        <v>12718</v>
      </c>
      <c r="F4335" s="563" t="s">
        <v>12719</v>
      </c>
      <c r="G4335" s="563" t="s">
        <v>12676</v>
      </c>
      <c r="H4335" s="563" t="s">
        <v>12720</v>
      </c>
      <c r="I4335" s="563" t="s">
        <v>26690</v>
      </c>
      <c r="J4335" s="563" t="s">
        <v>24001</v>
      </c>
      <c r="K4335" s="563" t="s">
        <v>154</v>
      </c>
      <c r="L4335" s="563" t="s">
        <v>24001</v>
      </c>
      <c r="M4335" s="563" t="s">
        <v>24001</v>
      </c>
      <c r="N4335" s="563" t="s">
        <v>24001</v>
      </c>
      <c r="O4335" s="564" t="s">
        <v>24001</v>
      </c>
      <c r="P4335" s="564" t="s">
        <v>24001</v>
      </c>
      <c r="Q4335" s="564">
        <v>33148</v>
      </c>
      <c r="R4335" s="564"/>
      <c r="S4335" s="564" t="s">
        <v>32550</v>
      </c>
    </row>
    <row r="4336" spans="1:19" x14ac:dyDescent="0.35">
      <c r="A4336" s="559">
        <v>4716</v>
      </c>
      <c r="B4336" s="563" t="s">
        <v>484</v>
      </c>
      <c r="C4336" s="563" t="s">
        <v>12675</v>
      </c>
      <c r="D4336" s="563" t="s">
        <v>12724</v>
      </c>
      <c r="E4336" s="563" t="s">
        <v>12722</v>
      </c>
      <c r="F4336" s="563" t="s">
        <v>12723</v>
      </c>
      <c r="G4336" s="563" t="s">
        <v>12676</v>
      </c>
      <c r="H4336" s="563" t="s">
        <v>55</v>
      </c>
      <c r="I4336" s="563" t="s">
        <v>26690</v>
      </c>
      <c r="J4336" s="563" t="s">
        <v>24001</v>
      </c>
      <c r="K4336" s="563" t="s">
        <v>24001</v>
      </c>
      <c r="L4336" s="563" t="s">
        <v>24001</v>
      </c>
      <c r="M4336" s="563" t="s">
        <v>24001</v>
      </c>
      <c r="N4336" s="563" t="s">
        <v>24001</v>
      </c>
      <c r="O4336" s="564" t="s">
        <v>24001</v>
      </c>
      <c r="P4336" s="564" t="s">
        <v>24001</v>
      </c>
      <c r="Q4336" s="564">
        <v>33148</v>
      </c>
      <c r="R4336" s="564"/>
      <c r="S4336" s="564" t="s">
        <v>12724</v>
      </c>
    </row>
    <row r="4337" spans="1:19" x14ac:dyDescent="0.35">
      <c r="A4337" s="559">
        <v>4717</v>
      </c>
      <c r="B4337" s="563" t="s">
        <v>484</v>
      </c>
      <c r="C4337" s="563" t="s">
        <v>12675</v>
      </c>
      <c r="D4337" s="563" t="s">
        <v>12728</v>
      </c>
      <c r="E4337" s="563" t="s">
        <v>12725</v>
      </c>
      <c r="F4337" s="563" t="s">
        <v>12726</v>
      </c>
      <c r="G4337" s="563" t="s">
        <v>12676</v>
      </c>
      <c r="H4337" s="563" t="s">
        <v>12727</v>
      </c>
      <c r="I4337" s="563" t="s">
        <v>26690</v>
      </c>
      <c r="J4337" s="563" t="s">
        <v>24001</v>
      </c>
      <c r="K4337" s="563" t="s">
        <v>62</v>
      </c>
      <c r="L4337" s="563" t="s">
        <v>27591</v>
      </c>
      <c r="M4337" s="563" t="s">
        <v>24001</v>
      </c>
      <c r="N4337" s="563" t="s">
        <v>24001</v>
      </c>
      <c r="O4337" s="564" t="s">
        <v>24001</v>
      </c>
      <c r="P4337" s="564" t="s">
        <v>24001</v>
      </c>
      <c r="Q4337" s="564">
        <v>33148</v>
      </c>
      <c r="R4337" s="564">
        <v>38553</v>
      </c>
      <c r="S4337" s="564" t="s">
        <v>32551</v>
      </c>
    </row>
    <row r="4338" spans="1:19" x14ac:dyDescent="0.35">
      <c r="A4338" s="562">
        <v>4718</v>
      </c>
      <c r="B4338" s="563" t="s">
        <v>484</v>
      </c>
      <c r="C4338" s="563" t="s">
        <v>12675</v>
      </c>
      <c r="D4338" s="563" t="s">
        <v>12732</v>
      </c>
      <c r="E4338" s="563" t="s">
        <v>12729</v>
      </c>
      <c r="F4338" s="563" t="s">
        <v>12730</v>
      </c>
      <c r="G4338" s="563" t="s">
        <v>12676</v>
      </c>
      <c r="H4338" s="563" t="s">
        <v>12731</v>
      </c>
      <c r="I4338" s="563" t="s">
        <v>26690</v>
      </c>
      <c r="J4338" s="563" t="s">
        <v>24001</v>
      </c>
      <c r="K4338" s="563" t="s">
        <v>24001</v>
      </c>
      <c r="L4338" s="563" t="s">
        <v>24001</v>
      </c>
      <c r="M4338" s="563" t="s">
        <v>24001</v>
      </c>
      <c r="N4338" s="563" t="s">
        <v>24001</v>
      </c>
      <c r="O4338" s="564" t="s">
        <v>24001</v>
      </c>
      <c r="P4338" s="564" t="s">
        <v>24001</v>
      </c>
      <c r="Q4338" s="564">
        <v>33148</v>
      </c>
      <c r="R4338" s="564">
        <v>38553</v>
      </c>
      <c r="S4338" s="564" t="s">
        <v>32552</v>
      </c>
    </row>
    <row r="4339" spans="1:19" x14ac:dyDescent="0.35">
      <c r="A4339" s="559">
        <v>4719</v>
      </c>
      <c r="B4339" s="563" t="s">
        <v>484</v>
      </c>
      <c r="C4339" s="563" t="s">
        <v>12675</v>
      </c>
      <c r="D4339" s="563" t="s">
        <v>12736</v>
      </c>
      <c r="E4339" s="563" t="s">
        <v>12733</v>
      </c>
      <c r="F4339" s="563" t="s">
        <v>12734</v>
      </c>
      <c r="G4339" s="563" t="s">
        <v>12676</v>
      </c>
      <c r="H4339" s="563" t="s">
        <v>12735</v>
      </c>
      <c r="I4339" s="563" t="s">
        <v>26690</v>
      </c>
      <c r="J4339" s="563" t="s">
        <v>24001</v>
      </c>
      <c r="K4339" s="563" t="s">
        <v>24001</v>
      </c>
      <c r="L4339" s="563" t="s">
        <v>24001</v>
      </c>
      <c r="M4339" s="563" t="s">
        <v>24001</v>
      </c>
      <c r="N4339" s="563" t="s">
        <v>24001</v>
      </c>
      <c r="O4339" s="564" t="s">
        <v>24001</v>
      </c>
      <c r="P4339" s="564" t="s">
        <v>24001</v>
      </c>
      <c r="Q4339" s="564">
        <v>33148</v>
      </c>
      <c r="R4339" s="564"/>
      <c r="S4339" s="564" t="s">
        <v>32553</v>
      </c>
    </row>
    <row r="4340" spans="1:19" x14ac:dyDescent="0.35">
      <c r="A4340" s="559">
        <v>4720</v>
      </c>
      <c r="B4340" s="563" t="s">
        <v>484</v>
      </c>
      <c r="C4340" s="563" t="s">
        <v>12675</v>
      </c>
      <c r="D4340" s="563" t="s">
        <v>12739</v>
      </c>
      <c r="E4340" s="563" t="s">
        <v>12737</v>
      </c>
      <c r="F4340" s="563" t="s">
        <v>12738</v>
      </c>
      <c r="G4340" s="563" t="s">
        <v>12676</v>
      </c>
      <c r="H4340" s="563" t="s">
        <v>5630</v>
      </c>
      <c r="I4340" s="563" t="s">
        <v>26690</v>
      </c>
      <c r="J4340" s="563" t="s">
        <v>24001</v>
      </c>
      <c r="K4340" s="563" t="s">
        <v>24001</v>
      </c>
      <c r="L4340" s="563" t="s">
        <v>24001</v>
      </c>
      <c r="M4340" s="563" t="s">
        <v>24001</v>
      </c>
      <c r="N4340" s="563" t="s">
        <v>24001</v>
      </c>
      <c r="O4340" s="564" t="s">
        <v>24001</v>
      </c>
      <c r="P4340" s="564" t="s">
        <v>24001</v>
      </c>
      <c r="Q4340" s="564">
        <v>33148</v>
      </c>
      <c r="R4340" s="564"/>
      <c r="S4340" s="564" t="s">
        <v>32554</v>
      </c>
    </row>
    <row r="4341" spans="1:19" x14ac:dyDescent="0.35">
      <c r="A4341" s="562">
        <v>4721</v>
      </c>
      <c r="B4341" s="563" t="s">
        <v>484</v>
      </c>
      <c r="C4341" s="563" t="s">
        <v>12675</v>
      </c>
      <c r="D4341" s="563" t="s">
        <v>12743</v>
      </c>
      <c r="E4341" s="563" t="s">
        <v>12740</v>
      </c>
      <c r="F4341" s="563" t="s">
        <v>12741</v>
      </c>
      <c r="G4341" s="563" t="s">
        <v>12676</v>
      </c>
      <c r="H4341" s="563" t="s">
        <v>12742</v>
      </c>
      <c r="I4341" s="563" t="s">
        <v>26690</v>
      </c>
      <c r="J4341" s="563" t="s">
        <v>24001</v>
      </c>
      <c r="K4341" s="563" t="s">
        <v>24001</v>
      </c>
      <c r="L4341" s="563" t="s">
        <v>24001</v>
      </c>
      <c r="M4341" s="563" t="s">
        <v>24001</v>
      </c>
      <c r="N4341" s="563" t="s">
        <v>24001</v>
      </c>
      <c r="O4341" s="564" t="s">
        <v>24001</v>
      </c>
      <c r="P4341" s="564" t="s">
        <v>24001</v>
      </c>
      <c r="Q4341" s="564">
        <v>34177</v>
      </c>
      <c r="R4341" s="564"/>
      <c r="S4341" s="564" t="s">
        <v>12743</v>
      </c>
    </row>
    <row r="4342" spans="1:19" x14ac:dyDescent="0.35">
      <c r="A4342" s="559">
        <v>1540</v>
      </c>
      <c r="B4342" s="563" t="s">
        <v>484</v>
      </c>
      <c r="C4342" s="563" t="s">
        <v>4374</v>
      </c>
      <c r="D4342" s="563" t="s">
        <v>4378</v>
      </c>
      <c r="E4342" s="563" t="s">
        <v>4375</v>
      </c>
      <c r="F4342" s="563" t="s">
        <v>4376</v>
      </c>
      <c r="G4342" s="563" t="s">
        <v>4377</v>
      </c>
      <c r="H4342" s="563" t="s">
        <v>2013</v>
      </c>
      <c r="I4342" s="563" t="s">
        <v>26853</v>
      </c>
      <c r="J4342" s="563" t="s">
        <v>109</v>
      </c>
      <c r="K4342" s="563" t="s">
        <v>24001</v>
      </c>
      <c r="L4342" s="563" t="s">
        <v>24001</v>
      </c>
      <c r="M4342" s="563" t="s">
        <v>24001</v>
      </c>
      <c r="N4342" s="563" t="s">
        <v>24001</v>
      </c>
      <c r="O4342" s="564" t="s">
        <v>24001</v>
      </c>
      <c r="P4342" s="564" t="s">
        <v>24001</v>
      </c>
      <c r="Q4342" s="564">
        <v>41508</v>
      </c>
      <c r="R4342" s="564"/>
      <c r="S4342" s="564" t="s">
        <v>32555</v>
      </c>
    </row>
    <row r="4343" spans="1:19" x14ac:dyDescent="0.35">
      <c r="A4343" s="559">
        <v>1490</v>
      </c>
      <c r="B4343" s="563" t="s">
        <v>484</v>
      </c>
      <c r="C4343" s="563" t="s">
        <v>3680</v>
      </c>
      <c r="D4343" s="563" t="s">
        <v>3786</v>
      </c>
      <c r="E4343" s="563" t="s">
        <v>24001</v>
      </c>
      <c r="F4343" s="563" t="s">
        <v>3783</v>
      </c>
      <c r="G4343" s="563" t="s">
        <v>3784</v>
      </c>
      <c r="H4343" s="563" t="s">
        <v>3785</v>
      </c>
      <c r="I4343" s="563" t="s">
        <v>26843</v>
      </c>
      <c r="J4343" s="563" t="s">
        <v>109</v>
      </c>
      <c r="K4343" s="563" t="s">
        <v>24001</v>
      </c>
      <c r="L4343" s="563" t="s">
        <v>24001</v>
      </c>
      <c r="M4343" s="563" t="s">
        <v>24001</v>
      </c>
      <c r="N4343" s="563" t="s">
        <v>24001</v>
      </c>
      <c r="O4343" s="564" t="s">
        <v>24001</v>
      </c>
      <c r="P4343" s="564" t="s">
        <v>24001</v>
      </c>
      <c r="Q4343" s="564">
        <v>33148</v>
      </c>
      <c r="R4343" s="564">
        <v>38889</v>
      </c>
      <c r="S4343" s="564" t="s">
        <v>32556</v>
      </c>
    </row>
    <row r="4344" spans="1:19" x14ac:dyDescent="0.35">
      <c r="A4344" s="562">
        <v>2173</v>
      </c>
      <c r="B4344" s="563" t="s">
        <v>484</v>
      </c>
      <c r="C4344" s="563" t="s">
        <v>28698</v>
      </c>
      <c r="D4344" s="563" t="s">
        <v>6186</v>
      </c>
      <c r="E4344" s="563" t="s">
        <v>6182</v>
      </c>
      <c r="F4344" s="563" t="s">
        <v>6183</v>
      </c>
      <c r="G4344" s="563" t="s">
        <v>6184</v>
      </c>
      <c r="H4344" s="563" t="s">
        <v>6185</v>
      </c>
      <c r="I4344" s="563" t="s">
        <v>26690</v>
      </c>
      <c r="J4344" s="563" t="s">
        <v>24001</v>
      </c>
      <c r="K4344" s="563" t="s">
        <v>24001</v>
      </c>
      <c r="L4344" s="563" t="s">
        <v>24001</v>
      </c>
      <c r="M4344" s="563" t="s">
        <v>24001</v>
      </c>
      <c r="N4344" s="563" t="s">
        <v>24001</v>
      </c>
      <c r="O4344" s="564" t="s">
        <v>24001</v>
      </c>
      <c r="P4344" s="564" t="s">
        <v>24001</v>
      </c>
      <c r="Q4344" s="564">
        <v>33148</v>
      </c>
      <c r="R4344" s="564"/>
      <c r="S4344" s="564" t="s">
        <v>32557</v>
      </c>
    </row>
    <row r="4345" spans="1:19" x14ac:dyDescent="0.35">
      <c r="A4345" s="559">
        <v>2174</v>
      </c>
      <c r="B4345" s="563" t="s">
        <v>484</v>
      </c>
      <c r="C4345" s="563" t="s">
        <v>28698</v>
      </c>
      <c r="D4345" s="563" t="s">
        <v>6189</v>
      </c>
      <c r="E4345" s="563" t="s">
        <v>6187</v>
      </c>
      <c r="F4345" s="563" t="s">
        <v>6188</v>
      </c>
      <c r="G4345" s="563" t="s">
        <v>6184</v>
      </c>
      <c r="H4345" s="563" t="s">
        <v>55</v>
      </c>
      <c r="I4345" s="563" t="s">
        <v>26690</v>
      </c>
      <c r="J4345" s="563" t="s">
        <v>24001</v>
      </c>
      <c r="K4345" s="563" t="s">
        <v>24001</v>
      </c>
      <c r="L4345" s="563" t="s">
        <v>24001</v>
      </c>
      <c r="M4345" s="563" t="s">
        <v>24001</v>
      </c>
      <c r="N4345" s="563" t="s">
        <v>24001</v>
      </c>
      <c r="O4345" s="564" t="s">
        <v>24001</v>
      </c>
      <c r="P4345" s="564" t="s">
        <v>24001</v>
      </c>
      <c r="Q4345" s="564">
        <v>33148</v>
      </c>
      <c r="R4345" s="564"/>
      <c r="S4345" s="564" t="s">
        <v>6189</v>
      </c>
    </row>
    <row r="4346" spans="1:19" x14ac:dyDescent="0.35">
      <c r="A4346" s="559">
        <v>5952</v>
      </c>
      <c r="B4346" s="563" t="s">
        <v>484</v>
      </c>
      <c r="C4346" s="563" t="s">
        <v>29047</v>
      </c>
      <c r="D4346" s="563" t="s">
        <v>10102</v>
      </c>
      <c r="E4346" s="563" t="s">
        <v>10099</v>
      </c>
      <c r="F4346" s="563" t="s">
        <v>10100</v>
      </c>
      <c r="G4346" s="563" t="s">
        <v>10101</v>
      </c>
      <c r="H4346" s="563" t="s">
        <v>4544</v>
      </c>
      <c r="I4346" s="563" t="s">
        <v>26753</v>
      </c>
      <c r="J4346" s="563" t="s">
        <v>24001</v>
      </c>
      <c r="K4346" s="563" t="s">
        <v>24001</v>
      </c>
      <c r="L4346" s="563" t="s">
        <v>24001</v>
      </c>
      <c r="M4346" s="563" t="s">
        <v>24001</v>
      </c>
      <c r="N4346" s="563" t="s">
        <v>24001</v>
      </c>
      <c r="O4346" s="564" t="s">
        <v>24001</v>
      </c>
      <c r="P4346" s="564" t="s">
        <v>24001</v>
      </c>
      <c r="Q4346" s="564">
        <v>33148</v>
      </c>
      <c r="R4346" s="564"/>
      <c r="S4346" s="564" t="s">
        <v>32558</v>
      </c>
    </row>
    <row r="4347" spans="1:19" x14ac:dyDescent="0.35">
      <c r="A4347" s="562">
        <v>5953</v>
      </c>
      <c r="B4347" s="563" t="s">
        <v>484</v>
      </c>
      <c r="C4347" s="563" t="s">
        <v>29047</v>
      </c>
      <c r="D4347" s="563" t="s">
        <v>10104</v>
      </c>
      <c r="E4347" s="563" t="s">
        <v>10099</v>
      </c>
      <c r="F4347" s="563" t="s">
        <v>10103</v>
      </c>
      <c r="G4347" s="563" t="s">
        <v>10101</v>
      </c>
      <c r="H4347" s="563" t="s">
        <v>4544</v>
      </c>
      <c r="I4347" s="563" t="s">
        <v>27184</v>
      </c>
      <c r="J4347" s="563" t="s">
        <v>24001</v>
      </c>
      <c r="K4347" s="563" t="s">
        <v>24001</v>
      </c>
      <c r="L4347" s="563" t="s">
        <v>24001</v>
      </c>
      <c r="M4347" s="563" t="s">
        <v>24001</v>
      </c>
      <c r="N4347" s="563" t="s">
        <v>24001</v>
      </c>
      <c r="O4347" s="564" t="s">
        <v>24001</v>
      </c>
      <c r="P4347" s="564" t="s">
        <v>24001</v>
      </c>
      <c r="Q4347" s="564">
        <v>33148</v>
      </c>
      <c r="R4347" s="564"/>
      <c r="S4347" s="564" t="s">
        <v>32559</v>
      </c>
    </row>
    <row r="4348" spans="1:19" x14ac:dyDescent="0.35">
      <c r="A4348" s="559">
        <v>5954</v>
      </c>
      <c r="B4348" s="563" t="s">
        <v>484</v>
      </c>
      <c r="C4348" s="563" t="s">
        <v>29047</v>
      </c>
      <c r="D4348" s="563" t="s">
        <v>10107</v>
      </c>
      <c r="E4348" s="563" t="s">
        <v>10105</v>
      </c>
      <c r="F4348" s="563" t="s">
        <v>10106</v>
      </c>
      <c r="G4348" s="563" t="s">
        <v>10101</v>
      </c>
      <c r="H4348" s="563" t="s">
        <v>4544</v>
      </c>
      <c r="I4348" s="563" t="s">
        <v>27185</v>
      </c>
      <c r="J4348" s="563" t="s">
        <v>24001</v>
      </c>
      <c r="K4348" s="563" t="s">
        <v>62</v>
      </c>
      <c r="L4348" s="563" t="s">
        <v>24001</v>
      </c>
      <c r="M4348" s="563" t="s">
        <v>24001</v>
      </c>
      <c r="N4348" s="563" t="s">
        <v>24001</v>
      </c>
      <c r="O4348" s="564" t="s">
        <v>24001</v>
      </c>
      <c r="P4348" s="564" t="s">
        <v>24001</v>
      </c>
      <c r="Q4348" s="564">
        <v>33148</v>
      </c>
      <c r="R4348" s="564"/>
      <c r="S4348" s="564" t="s">
        <v>32560</v>
      </c>
    </row>
    <row r="4349" spans="1:19" x14ac:dyDescent="0.35">
      <c r="A4349" s="559">
        <v>5955</v>
      </c>
      <c r="B4349" s="563" t="s">
        <v>484</v>
      </c>
      <c r="C4349" s="563" t="s">
        <v>29047</v>
      </c>
      <c r="D4349" s="563" t="s">
        <v>10109</v>
      </c>
      <c r="E4349" s="563" t="s">
        <v>10101</v>
      </c>
      <c r="F4349" s="563" t="s">
        <v>10108</v>
      </c>
      <c r="G4349" s="563" t="s">
        <v>10101</v>
      </c>
      <c r="H4349" s="563" t="s">
        <v>55</v>
      </c>
      <c r="I4349" s="563" t="s">
        <v>26690</v>
      </c>
      <c r="J4349" s="563" t="s">
        <v>24001</v>
      </c>
      <c r="K4349" s="563" t="s">
        <v>24001</v>
      </c>
      <c r="L4349" s="563" t="s">
        <v>24001</v>
      </c>
      <c r="M4349" s="563" t="s">
        <v>24001</v>
      </c>
      <c r="N4349" s="563" t="s">
        <v>24001</v>
      </c>
      <c r="O4349" s="564" t="s">
        <v>24001</v>
      </c>
      <c r="P4349" s="564" t="s">
        <v>24001</v>
      </c>
      <c r="Q4349" s="564">
        <v>33148</v>
      </c>
      <c r="R4349" s="564"/>
      <c r="S4349" s="564" t="s">
        <v>10109</v>
      </c>
    </row>
    <row r="4350" spans="1:19" x14ac:dyDescent="0.35">
      <c r="A4350" s="562">
        <v>2641</v>
      </c>
      <c r="B4350" s="563" t="s">
        <v>484</v>
      </c>
      <c r="C4350" s="563" t="s">
        <v>32561</v>
      </c>
      <c r="D4350" s="563" t="s">
        <v>7669</v>
      </c>
      <c r="E4350" s="563" t="s">
        <v>24001</v>
      </c>
      <c r="F4350" s="563" t="s">
        <v>7666</v>
      </c>
      <c r="G4350" s="563" t="s">
        <v>7667</v>
      </c>
      <c r="H4350" s="563" t="s">
        <v>7668</v>
      </c>
      <c r="I4350" s="563" t="s">
        <v>26690</v>
      </c>
      <c r="J4350" s="563" t="s">
        <v>109</v>
      </c>
      <c r="K4350" s="563" t="s">
        <v>24001</v>
      </c>
      <c r="L4350" s="563" t="s">
        <v>24001</v>
      </c>
      <c r="M4350" s="563" t="s">
        <v>24001</v>
      </c>
      <c r="N4350" s="563" t="s">
        <v>24001</v>
      </c>
      <c r="O4350" s="564" t="s">
        <v>24001</v>
      </c>
      <c r="P4350" s="564" t="s">
        <v>24001</v>
      </c>
      <c r="Q4350" s="564">
        <v>33148</v>
      </c>
      <c r="R4350" s="564"/>
      <c r="S4350" s="564" t="s">
        <v>32562</v>
      </c>
    </row>
    <row r="4351" spans="1:19" x14ac:dyDescent="0.35">
      <c r="A4351" s="559">
        <v>4947</v>
      </c>
      <c r="B4351" s="563" t="s">
        <v>484</v>
      </c>
      <c r="C4351" s="563" t="s">
        <v>28941</v>
      </c>
      <c r="D4351" s="563" t="s">
        <v>11450</v>
      </c>
      <c r="E4351" s="563" t="s">
        <v>24001</v>
      </c>
      <c r="F4351" s="563" t="s">
        <v>11448</v>
      </c>
      <c r="G4351" s="563" t="s">
        <v>11449</v>
      </c>
      <c r="H4351" s="563" t="s">
        <v>10672</v>
      </c>
      <c r="I4351" s="563" t="s">
        <v>26690</v>
      </c>
      <c r="J4351" s="563" t="s">
        <v>109</v>
      </c>
      <c r="K4351" s="563" t="s">
        <v>24001</v>
      </c>
      <c r="L4351" s="563" t="s">
        <v>24001</v>
      </c>
      <c r="M4351" s="563" t="s">
        <v>24001</v>
      </c>
      <c r="N4351" s="563" t="s">
        <v>24001</v>
      </c>
      <c r="O4351" s="564" t="s">
        <v>24001</v>
      </c>
      <c r="P4351" s="564" t="s">
        <v>24001</v>
      </c>
      <c r="Q4351" s="564">
        <v>42025</v>
      </c>
      <c r="R4351" s="564"/>
      <c r="S4351" s="564" t="s">
        <v>32563</v>
      </c>
    </row>
    <row r="4352" spans="1:19" x14ac:dyDescent="0.35">
      <c r="A4352" s="559">
        <v>4948</v>
      </c>
      <c r="B4352" s="563" t="s">
        <v>484</v>
      </c>
      <c r="C4352" s="563" t="s">
        <v>28941</v>
      </c>
      <c r="D4352" s="563" t="s">
        <v>11454</v>
      </c>
      <c r="E4352" s="563" t="s">
        <v>11451</v>
      </c>
      <c r="F4352" s="563" t="s">
        <v>11452</v>
      </c>
      <c r="G4352" s="563" t="s">
        <v>11449</v>
      </c>
      <c r="H4352" s="563" t="s">
        <v>11453</v>
      </c>
      <c r="I4352" s="563" t="s">
        <v>26690</v>
      </c>
      <c r="J4352" s="563" t="s">
        <v>24001</v>
      </c>
      <c r="K4352" s="563" t="s">
        <v>24001</v>
      </c>
      <c r="L4352" s="563" t="s">
        <v>24001</v>
      </c>
      <c r="M4352" s="563" t="s">
        <v>24001</v>
      </c>
      <c r="N4352" s="563" t="s">
        <v>24001</v>
      </c>
      <c r="O4352" s="564" t="s">
        <v>24001</v>
      </c>
      <c r="P4352" s="564" t="s">
        <v>24001</v>
      </c>
      <c r="Q4352" s="564">
        <v>33148</v>
      </c>
      <c r="R4352" s="564"/>
      <c r="S4352" s="564" t="s">
        <v>32564</v>
      </c>
    </row>
    <row r="4353" spans="1:19" x14ac:dyDescent="0.35">
      <c r="A4353" s="562">
        <v>5632</v>
      </c>
      <c r="B4353" s="563" t="s">
        <v>484</v>
      </c>
      <c r="C4353" s="563" t="s">
        <v>28883</v>
      </c>
      <c r="D4353" s="563" t="s">
        <v>14788</v>
      </c>
      <c r="E4353" s="563" t="s">
        <v>14784</v>
      </c>
      <c r="F4353" s="563" t="s">
        <v>14785</v>
      </c>
      <c r="G4353" s="563" t="s">
        <v>14786</v>
      </c>
      <c r="H4353" s="563" t="s">
        <v>14787</v>
      </c>
      <c r="I4353" s="563" t="s">
        <v>26690</v>
      </c>
      <c r="J4353" s="563" t="s">
        <v>24001</v>
      </c>
      <c r="K4353" s="563" t="s">
        <v>154</v>
      </c>
      <c r="L4353" s="563" t="s">
        <v>27591</v>
      </c>
      <c r="M4353" s="563" t="s">
        <v>899</v>
      </c>
      <c r="N4353" s="563" t="s">
        <v>28712</v>
      </c>
      <c r="O4353" s="564" t="s">
        <v>24001</v>
      </c>
      <c r="P4353" s="564" t="s">
        <v>24001</v>
      </c>
      <c r="Q4353" s="564">
        <v>33148</v>
      </c>
      <c r="R4353" s="564"/>
      <c r="S4353" s="564" t="s">
        <v>32565</v>
      </c>
    </row>
    <row r="4354" spans="1:19" x14ac:dyDescent="0.35">
      <c r="A4354" s="559">
        <v>5633</v>
      </c>
      <c r="B4354" s="563" t="s">
        <v>484</v>
      </c>
      <c r="C4354" s="563" t="s">
        <v>28883</v>
      </c>
      <c r="D4354" s="563" t="s">
        <v>14793</v>
      </c>
      <c r="E4354" s="563" t="s">
        <v>14789</v>
      </c>
      <c r="F4354" s="563" t="s">
        <v>14790</v>
      </c>
      <c r="G4354" s="563" t="s">
        <v>14791</v>
      </c>
      <c r="H4354" s="563" t="s">
        <v>14792</v>
      </c>
      <c r="I4354" s="563" t="s">
        <v>26690</v>
      </c>
      <c r="J4354" s="563" t="s">
        <v>24001</v>
      </c>
      <c r="K4354" s="563" t="s">
        <v>24001</v>
      </c>
      <c r="L4354" s="563" t="s">
        <v>24001</v>
      </c>
      <c r="M4354" s="563" t="s">
        <v>24001</v>
      </c>
      <c r="N4354" s="563" t="s">
        <v>24001</v>
      </c>
      <c r="O4354" s="564" t="s">
        <v>24001</v>
      </c>
      <c r="P4354" s="564" t="s">
        <v>24001</v>
      </c>
      <c r="Q4354" s="564">
        <v>33148</v>
      </c>
      <c r="R4354" s="564"/>
      <c r="S4354" s="564" t="s">
        <v>32566</v>
      </c>
    </row>
    <row r="4355" spans="1:19" x14ac:dyDescent="0.35">
      <c r="A4355" s="559">
        <v>5634</v>
      </c>
      <c r="B4355" s="563" t="s">
        <v>484</v>
      </c>
      <c r="C4355" s="563" t="s">
        <v>28883</v>
      </c>
      <c r="D4355" s="563" t="s">
        <v>14797</v>
      </c>
      <c r="E4355" s="563" t="s">
        <v>14794</v>
      </c>
      <c r="F4355" s="563" t="s">
        <v>14795</v>
      </c>
      <c r="G4355" s="563" t="s">
        <v>14791</v>
      </c>
      <c r="H4355" s="563" t="s">
        <v>14796</v>
      </c>
      <c r="I4355" s="563" t="s">
        <v>26690</v>
      </c>
      <c r="J4355" s="563" t="s">
        <v>24001</v>
      </c>
      <c r="K4355" s="563" t="s">
        <v>24001</v>
      </c>
      <c r="L4355" s="563" t="s">
        <v>24001</v>
      </c>
      <c r="M4355" s="563" t="s">
        <v>24001</v>
      </c>
      <c r="N4355" s="563" t="s">
        <v>24001</v>
      </c>
      <c r="O4355" s="564" t="s">
        <v>24001</v>
      </c>
      <c r="P4355" s="564" t="s">
        <v>24001</v>
      </c>
      <c r="Q4355" s="564">
        <v>33148</v>
      </c>
      <c r="R4355" s="564">
        <v>35648</v>
      </c>
      <c r="S4355" s="564" t="s">
        <v>32567</v>
      </c>
    </row>
    <row r="4356" spans="1:19" x14ac:dyDescent="0.35">
      <c r="A4356" s="562">
        <v>5635</v>
      </c>
      <c r="B4356" s="563" t="s">
        <v>484</v>
      </c>
      <c r="C4356" s="563" t="s">
        <v>28883</v>
      </c>
      <c r="D4356" s="563" t="s">
        <v>14800</v>
      </c>
      <c r="E4356" s="563" t="s">
        <v>24001</v>
      </c>
      <c r="F4356" s="563" t="s">
        <v>14798</v>
      </c>
      <c r="G4356" s="563" t="s">
        <v>14791</v>
      </c>
      <c r="H4356" s="563" t="s">
        <v>14799</v>
      </c>
      <c r="I4356" s="563" t="s">
        <v>26690</v>
      </c>
      <c r="J4356" s="563" t="s">
        <v>24001</v>
      </c>
      <c r="K4356" s="563" t="s">
        <v>24001</v>
      </c>
      <c r="L4356" s="563" t="s">
        <v>24001</v>
      </c>
      <c r="M4356" s="563" t="s">
        <v>24001</v>
      </c>
      <c r="N4356" s="563" t="s">
        <v>24001</v>
      </c>
      <c r="O4356" s="564" t="s">
        <v>24001</v>
      </c>
      <c r="P4356" s="564" t="s">
        <v>24001</v>
      </c>
      <c r="Q4356" s="564">
        <v>33148</v>
      </c>
      <c r="R4356" s="564"/>
      <c r="S4356" s="564" t="s">
        <v>32568</v>
      </c>
    </row>
    <row r="4357" spans="1:19" x14ac:dyDescent="0.35">
      <c r="A4357" s="559">
        <v>5636</v>
      </c>
      <c r="B4357" s="563" t="s">
        <v>484</v>
      </c>
      <c r="C4357" s="563" t="s">
        <v>28883</v>
      </c>
      <c r="D4357" s="563" t="s">
        <v>14802</v>
      </c>
      <c r="E4357" s="563" t="s">
        <v>24001</v>
      </c>
      <c r="F4357" s="563" t="s">
        <v>14801</v>
      </c>
      <c r="G4357" s="563" t="s">
        <v>14791</v>
      </c>
      <c r="H4357" s="563" t="s">
        <v>55</v>
      </c>
      <c r="I4357" s="563" t="s">
        <v>26690</v>
      </c>
      <c r="J4357" s="563" t="s">
        <v>24001</v>
      </c>
      <c r="K4357" s="563" t="s">
        <v>24001</v>
      </c>
      <c r="L4357" s="563" t="s">
        <v>24001</v>
      </c>
      <c r="M4357" s="563" t="s">
        <v>24001</v>
      </c>
      <c r="N4357" s="563" t="s">
        <v>24001</v>
      </c>
      <c r="O4357" s="564" t="s">
        <v>24001</v>
      </c>
      <c r="P4357" s="564" t="s">
        <v>24001</v>
      </c>
      <c r="Q4357" s="564">
        <v>33148</v>
      </c>
      <c r="R4357" s="564"/>
      <c r="S4357" s="564" t="s">
        <v>14802</v>
      </c>
    </row>
    <row r="4358" spans="1:19" x14ac:dyDescent="0.35">
      <c r="A4358" s="559">
        <v>3644</v>
      </c>
      <c r="B4358" s="563" t="s">
        <v>484</v>
      </c>
      <c r="C4358" s="563" t="s">
        <v>10398</v>
      </c>
      <c r="D4358" s="563" t="s">
        <v>10401</v>
      </c>
      <c r="E4358" s="563" t="s">
        <v>24001</v>
      </c>
      <c r="F4358" s="563" t="s">
        <v>10399</v>
      </c>
      <c r="G4358" s="563" t="s">
        <v>10400</v>
      </c>
      <c r="H4358" s="563" t="s">
        <v>3637</v>
      </c>
      <c r="I4358" s="563" t="s">
        <v>26690</v>
      </c>
      <c r="J4358" s="563" t="s">
        <v>109</v>
      </c>
      <c r="K4358" s="563" t="s">
        <v>24001</v>
      </c>
      <c r="L4358" s="563" t="s">
        <v>24001</v>
      </c>
      <c r="M4358" s="563" t="s">
        <v>24001</v>
      </c>
      <c r="N4358" s="563" t="s">
        <v>24001</v>
      </c>
      <c r="O4358" s="564" t="s">
        <v>24001</v>
      </c>
      <c r="P4358" s="564" t="s">
        <v>24001</v>
      </c>
      <c r="Q4358" s="564">
        <v>33973</v>
      </c>
      <c r="R4358" s="564"/>
      <c r="S4358" s="564" t="s">
        <v>32569</v>
      </c>
    </row>
    <row r="4359" spans="1:19" x14ac:dyDescent="0.35">
      <c r="A4359" s="562">
        <v>1317</v>
      </c>
      <c r="B4359" s="563" t="s">
        <v>484</v>
      </c>
      <c r="C4359" s="563" t="s">
        <v>28929</v>
      </c>
      <c r="D4359" s="563" t="s">
        <v>18074</v>
      </c>
      <c r="E4359" s="563" t="s">
        <v>18071</v>
      </c>
      <c r="F4359" s="563" t="s">
        <v>18072</v>
      </c>
      <c r="G4359" s="563" t="s">
        <v>18073</v>
      </c>
      <c r="H4359" s="563" t="s">
        <v>3953</v>
      </c>
      <c r="I4359" s="563" t="s">
        <v>26690</v>
      </c>
      <c r="J4359" s="563" t="s">
        <v>109</v>
      </c>
      <c r="K4359" s="563" t="s">
        <v>24001</v>
      </c>
      <c r="L4359" s="563" t="s">
        <v>24001</v>
      </c>
      <c r="M4359" s="563" t="s">
        <v>24001</v>
      </c>
      <c r="N4359" s="563" t="s">
        <v>24001</v>
      </c>
      <c r="O4359" s="564" t="s">
        <v>24001</v>
      </c>
      <c r="P4359" s="564" t="s">
        <v>24001</v>
      </c>
      <c r="Q4359" s="564">
        <v>38426</v>
      </c>
      <c r="R4359" s="564"/>
      <c r="S4359" s="564" t="s">
        <v>32570</v>
      </c>
    </row>
    <row r="4360" spans="1:19" x14ac:dyDescent="0.35">
      <c r="A4360" s="559">
        <v>1318</v>
      </c>
      <c r="B4360" s="563" t="s">
        <v>484</v>
      </c>
      <c r="C4360" s="563" t="s">
        <v>28929</v>
      </c>
      <c r="D4360" s="563" t="s">
        <v>18077</v>
      </c>
      <c r="E4360" s="563" t="s">
        <v>18075</v>
      </c>
      <c r="F4360" s="563" t="s">
        <v>18076</v>
      </c>
      <c r="G4360" s="563" t="s">
        <v>18073</v>
      </c>
      <c r="H4360" s="563" t="s">
        <v>15785</v>
      </c>
      <c r="I4360" s="563" t="s">
        <v>26690</v>
      </c>
      <c r="J4360" s="563" t="s">
        <v>109</v>
      </c>
      <c r="K4360" s="563" t="s">
        <v>24001</v>
      </c>
      <c r="L4360" s="563" t="s">
        <v>24001</v>
      </c>
      <c r="M4360" s="563" t="s">
        <v>24001</v>
      </c>
      <c r="N4360" s="563" t="s">
        <v>24001</v>
      </c>
      <c r="O4360" s="564" t="s">
        <v>24001</v>
      </c>
      <c r="P4360" s="564" t="s">
        <v>24001</v>
      </c>
      <c r="Q4360" s="564">
        <v>33148</v>
      </c>
      <c r="R4360" s="564"/>
      <c r="S4360" s="564" t="s">
        <v>32571</v>
      </c>
    </row>
    <row r="4361" spans="1:19" x14ac:dyDescent="0.35">
      <c r="A4361" s="559">
        <v>1319</v>
      </c>
      <c r="B4361" s="563" t="s">
        <v>484</v>
      </c>
      <c r="C4361" s="563" t="s">
        <v>28929</v>
      </c>
      <c r="D4361" s="563" t="s">
        <v>18080</v>
      </c>
      <c r="E4361" s="563" t="s">
        <v>18078</v>
      </c>
      <c r="F4361" s="563" t="s">
        <v>18079</v>
      </c>
      <c r="G4361" s="563" t="s">
        <v>18073</v>
      </c>
      <c r="H4361" s="563" t="s">
        <v>2677</v>
      </c>
      <c r="I4361" s="563" t="s">
        <v>26690</v>
      </c>
      <c r="J4361" s="563" t="s">
        <v>24001</v>
      </c>
      <c r="K4361" s="563" t="s">
        <v>24001</v>
      </c>
      <c r="L4361" s="563" t="s">
        <v>24001</v>
      </c>
      <c r="M4361" s="563" t="s">
        <v>24001</v>
      </c>
      <c r="N4361" s="563" t="s">
        <v>24001</v>
      </c>
      <c r="O4361" s="564" t="s">
        <v>24001</v>
      </c>
      <c r="P4361" s="564" t="s">
        <v>24001</v>
      </c>
      <c r="Q4361" s="564">
        <v>33148</v>
      </c>
      <c r="R4361" s="564"/>
      <c r="S4361" s="564" t="s">
        <v>32572</v>
      </c>
    </row>
    <row r="4362" spans="1:19" x14ac:dyDescent="0.35">
      <c r="A4362" s="562">
        <v>1320</v>
      </c>
      <c r="B4362" s="563" t="s">
        <v>484</v>
      </c>
      <c r="C4362" s="563" t="s">
        <v>28929</v>
      </c>
      <c r="D4362" s="563" t="s">
        <v>18084</v>
      </c>
      <c r="E4362" s="563" t="s">
        <v>18081</v>
      </c>
      <c r="F4362" s="563" t="s">
        <v>18082</v>
      </c>
      <c r="G4362" s="563" t="s">
        <v>18073</v>
      </c>
      <c r="H4362" s="563" t="s">
        <v>18083</v>
      </c>
      <c r="I4362" s="563" t="s">
        <v>26690</v>
      </c>
      <c r="J4362" s="563" t="s">
        <v>24001</v>
      </c>
      <c r="K4362" s="563" t="s">
        <v>24001</v>
      </c>
      <c r="L4362" s="563" t="s">
        <v>24001</v>
      </c>
      <c r="M4362" s="563" t="s">
        <v>24001</v>
      </c>
      <c r="N4362" s="563" t="s">
        <v>24001</v>
      </c>
      <c r="O4362" s="564" t="s">
        <v>24001</v>
      </c>
      <c r="P4362" s="564" t="s">
        <v>24001</v>
      </c>
      <c r="Q4362" s="564">
        <v>33148</v>
      </c>
      <c r="R4362" s="564"/>
      <c r="S4362" s="564" t="s">
        <v>32573</v>
      </c>
    </row>
    <row r="4363" spans="1:19" x14ac:dyDescent="0.35">
      <c r="A4363" s="559">
        <v>1321</v>
      </c>
      <c r="B4363" s="563" t="s">
        <v>484</v>
      </c>
      <c r="C4363" s="563" t="s">
        <v>28929</v>
      </c>
      <c r="D4363" s="563" t="s">
        <v>18088</v>
      </c>
      <c r="E4363" s="563" t="s">
        <v>18085</v>
      </c>
      <c r="F4363" s="563" t="s">
        <v>18086</v>
      </c>
      <c r="G4363" s="563" t="s">
        <v>18073</v>
      </c>
      <c r="H4363" s="563" t="s">
        <v>18087</v>
      </c>
      <c r="I4363" s="563" t="s">
        <v>26690</v>
      </c>
      <c r="J4363" s="563" t="s">
        <v>24001</v>
      </c>
      <c r="K4363" s="563" t="s">
        <v>62</v>
      </c>
      <c r="L4363" s="563" t="s">
        <v>24001</v>
      </c>
      <c r="M4363" s="563" t="s">
        <v>24001</v>
      </c>
      <c r="N4363" s="563" t="s">
        <v>24001</v>
      </c>
      <c r="O4363" s="564" t="s">
        <v>24001</v>
      </c>
      <c r="P4363" s="564" t="s">
        <v>24001</v>
      </c>
      <c r="Q4363" s="564">
        <v>33148</v>
      </c>
      <c r="R4363" s="564"/>
      <c r="S4363" s="564" t="s">
        <v>32574</v>
      </c>
    </row>
    <row r="4364" spans="1:19" x14ac:dyDescent="0.35">
      <c r="A4364" s="559">
        <v>1322</v>
      </c>
      <c r="B4364" s="563" t="s">
        <v>484</v>
      </c>
      <c r="C4364" s="563" t="s">
        <v>28929</v>
      </c>
      <c r="D4364" s="563" t="s">
        <v>18092</v>
      </c>
      <c r="E4364" s="563" t="s">
        <v>18089</v>
      </c>
      <c r="F4364" s="563" t="s">
        <v>18090</v>
      </c>
      <c r="G4364" s="563" t="s">
        <v>18073</v>
      </c>
      <c r="H4364" s="563" t="s">
        <v>18091</v>
      </c>
      <c r="I4364" s="563" t="s">
        <v>26690</v>
      </c>
      <c r="J4364" s="563" t="s">
        <v>24001</v>
      </c>
      <c r="K4364" s="563" t="s">
        <v>62</v>
      </c>
      <c r="L4364" s="563" t="s">
        <v>24001</v>
      </c>
      <c r="M4364" s="563" t="s">
        <v>24001</v>
      </c>
      <c r="N4364" s="563" t="s">
        <v>24001</v>
      </c>
      <c r="O4364" s="564" t="s">
        <v>24001</v>
      </c>
      <c r="P4364" s="564" t="s">
        <v>24001</v>
      </c>
      <c r="Q4364" s="564">
        <v>33148</v>
      </c>
      <c r="R4364" s="564"/>
      <c r="S4364" s="564" t="s">
        <v>32575</v>
      </c>
    </row>
    <row r="4365" spans="1:19" x14ac:dyDescent="0.35">
      <c r="A4365" s="562">
        <v>1323</v>
      </c>
      <c r="B4365" s="563" t="s">
        <v>484</v>
      </c>
      <c r="C4365" s="563" t="s">
        <v>28929</v>
      </c>
      <c r="D4365" s="563" t="s">
        <v>18096</v>
      </c>
      <c r="E4365" s="563" t="s">
        <v>18093</v>
      </c>
      <c r="F4365" s="563" t="s">
        <v>18094</v>
      </c>
      <c r="G4365" s="563" t="s">
        <v>18073</v>
      </c>
      <c r="H4365" s="563" t="s">
        <v>18095</v>
      </c>
      <c r="I4365" s="563" t="s">
        <v>26690</v>
      </c>
      <c r="J4365" s="563" t="s">
        <v>24001</v>
      </c>
      <c r="K4365" s="563" t="s">
        <v>24001</v>
      </c>
      <c r="L4365" s="563" t="s">
        <v>24001</v>
      </c>
      <c r="M4365" s="563" t="s">
        <v>24001</v>
      </c>
      <c r="N4365" s="563" t="s">
        <v>24001</v>
      </c>
      <c r="O4365" s="564" t="s">
        <v>24001</v>
      </c>
      <c r="P4365" s="564" t="s">
        <v>24001</v>
      </c>
      <c r="Q4365" s="564">
        <v>33148</v>
      </c>
      <c r="R4365" s="564"/>
      <c r="S4365" s="564" t="s">
        <v>32576</v>
      </c>
    </row>
    <row r="4366" spans="1:19" x14ac:dyDescent="0.35">
      <c r="A4366" s="559">
        <v>1324</v>
      </c>
      <c r="B4366" s="563" t="s">
        <v>484</v>
      </c>
      <c r="C4366" s="563" t="s">
        <v>28929</v>
      </c>
      <c r="D4366" s="563" t="s">
        <v>18099</v>
      </c>
      <c r="E4366" s="563" t="s">
        <v>18097</v>
      </c>
      <c r="F4366" s="563" t="s">
        <v>18098</v>
      </c>
      <c r="G4366" s="563" t="s">
        <v>18073</v>
      </c>
      <c r="H4366" s="563" t="s">
        <v>800</v>
      </c>
      <c r="I4366" s="563" t="s">
        <v>26690</v>
      </c>
      <c r="J4366" s="563" t="s">
        <v>24001</v>
      </c>
      <c r="K4366" s="563" t="s">
        <v>24001</v>
      </c>
      <c r="L4366" s="563" t="s">
        <v>24001</v>
      </c>
      <c r="M4366" s="563" t="s">
        <v>24001</v>
      </c>
      <c r="N4366" s="563" t="s">
        <v>24001</v>
      </c>
      <c r="O4366" s="564" t="s">
        <v>24001</v>
      </c>
      <c r="P4366" s="564" t="s">
        <v>24001</v>
      </c>
      <c r="Q4366" s="564">
        <v>33148</v>
      </c>
      <c r="R4366" s="564"/>
      <c r="S4366" s="564" t="s">
        <v>32577</v>
      </c>
    </row>
    <row r="4367" spans="1:19" x14ac:dyDescent="0.35">
      <c r="A4367" s="559">
        <v>1325</v>
      </c>
      <c r="B4367" s="563" t="s">
        <v>484</v>
      </c>
      <c r="C4367" s="563" t="s">
        <v>28929</v>
      </c>
      <c r="D4367" s="563" t="s">
        <v>18102</v>
      </c>
      <c r="E4367" s="563" t="s">
        <v>18071</v>
      </c>
      <c r="F4367" s="563" t="s">
        <v>18100</v>
      </c>
      <c r="G4367" s="563" t="s">
        <v>18073</v>
      </c>
      <c r="H4367" s="563" t="s">
        <v>18101</v>
      </c>
      <c r="I4367" s="563" t="s">
        <v>26690</v>
      </c>
      <c r="J4367" s="563" t="s">
        <v>109</v>
      </c>
      <c r="K4367" s="563" t="s">
        <v>24001</v>
      </c>
      <c r="L4367" s="563" t="s">
        <v>24001</v>
      </c>
      <c r="M4367" s="563" t="s">
        <v>24001</v>
      </c>
      <c r="N4367" s="563" t="s">
        <v>24001</v>
      </c>
      <c r="O4367" s="564" t="s">
        <v>24001</v>
      </c>
      <c r="P4367" s="564" t="s">
        <v>24001</v>
      </c>
      <c r="Q4367" s="564">
        <v>38426</v>
      </c>
      <c r="R4367" s="564"/>
      <c r="S4367" s="564" t="s">
        <v>32578</v>
      </c>
    </row>
    <row r="4368" spans="1:19" x14ac:dyDescent="0.35">
      <c r="A4368" s="562">
        <v>1326</v>
      </c>
      <c r="B4368" s="563" t="s">
        <v>484</v>
      </c>
      <c r="C4368" s="563" t="s">
        <v>28929</v>
      </c>
      <c r="D4368" s="563" t="s">
        <v>18106</v>
      </c>
      <c r="E4368" s="563" t="s">
        <v>18103</v>
      </c>
      <c r="F4368" s="563" t="s">
        <v>18104</v>
      </c>
      <c r="G4368" s="563" t="s">
        <v>18073</v>
      </c>
      <c r="H4368" s="563" t="s">
        <v>18105</v>
      </c>
      <c r="I4368" s="563" t="s">
        <v>27536</v>
      </c>
      <c r="J4368" s="563" t="s">
        <v>24001</v>
      </c>
      <c r="K4368" s="563" t="s">
        <v>24001</v>
      </c>
      <c r="L4368" s="563" t="s">
        <v>24001</v>
      </c>
      <c r="M4368" s="563" t="s">
        <v>24001</v>
      </c>
      <c r="N4368" s="563" t="s">
        <v>24001</v>
      </c>
      <c r="O4368" s="564" t="s">
        <v>24001</v>
      </c>
      <c r="P4368" s="564" t="s">
        <v>24001</v>
      </c>
      <c r="Q4368" s="564">
        <v>33148</v>
      </c>
      <c r="R4368" s="564"/>
      <c r="S4368" s="564" t="s">
        <v>32579</v>
      </c>
    </row>
    <row r="4369" spans="1:19" x14ac:dyDescent="0.35">
      <c r="A4369" s="559">
        <v>1327</v>
      </c>
      <c r="B4369" s="563" t="s">
        <v>484</v>
      </c>
      <c r="C4369" s="563" t="s">
        <v>28929</v>
      </c>
      <c r="D4369" s="563" t="s">
        <v>18110</v>
      </c>
      <c r="E4369" s="563" t="s">
        <v>18107</v>
      </c>
      <c r="F4369" s="563" t="s">
        <v>18108</v>
      </c>
      <c r="G4369" s="563" t="s">
        <v>18073</v>
      </c>
      <c r="H4369" s="563" t="s">
        <v>18109</v>
      </c>
      <c r="I4369" s="563" t="s">
        <v>26690</v>
      </c>
      <c r="J4369" s="563" t="s">
        <v>24001</v>
      </c>
      <c r="K4369" s="563" t="s">
        <v>154</v>
      </c>
      <c r="L4369" s="563" t="s">
        <v>27591</v>
      </c>
      <c r="M4369" s="563" t="s">
        <v>24001</v>
      </c>
      <c r="N4369" s="563" t="s">
        <v>24001</v>
      </c>
      <c r="O4369" s="564" t="s">
        <v>24001</v>
      </c>
      <c r="P4369" s="564" t="s">
        <v>24001</v>
      </c>
      <c r="Q4369" s="564">
        <v>33148</v>
      </c>
      <c r="R4369" s="564"/>
      <c r="S4369" s="564" t="s">
        <v>32580</v>
      </c>
    </row>
    <row r="4370" spans="1:19" x14ac:dyDescent="0.35">
      <c r="A4370" s="559">
        <v>1328</v>
      </c>
      <c r="B4370" s="563" t="s">
        <v>484</v>
      </c>
      <c r="C4370" s="563" t="s">
        <v>28929</v>
      </c>
      <c r="D4370" s="563" t="s">
        <v>18113</v>
      </c>
      <c r="E4370" s="563" t="s">
        <v>18111</v>
      </c>
      <c r="F4370" s="563" t="s">
        <v>18112</v>
      </c>
      <c r="G4370" s="563" t="s">
        <v>18073</v>
      </c>
      <c r="H4370" s="563" t="s">
        <v>2104</v>
      </c>
      <c r="I4370" s="563" t="s">
        <v>26690</v>
      </c>
      <c r="J4370" s="563" t="s">
        <v>24001</v>
      </c>
      <c r="K4370" s="563" t="s">
        <v>62</v>
      </c>
      <c r="L4370" s="563" t="s">
        <v>24001</v>
      </c>
      <c r="M4370" s="563" t="s">
        <v>24001</v>
      </c>
      <c r="N4370" s="563" t="s">
        <v>24001</v>
      </c>
      <c r="O4370" s="564" t="s">
        <v>24001</v>
      </c>
      <c r="P4370" s="564" t="s">
        <v>24001</v>
      </c>
      <c r="Q4370" s="564">
        <v>33148</v>
      </c>
      <c r="R4370" s="564"/>
      <c r="S4370" s="564" t="s">
        <v>32581</v>
      </c>
    </row>
    <row r="4371" spans="1:19" x14ac:dyDescent="0.35">
      <c r="A4371" s="562">
        <v>1329</v>
      </c>
      <c r="B4371" s="563" t="s">
        <v>484</v>
      </c>
      <c r="C4371" s="563" t="s">
        <v>28929</v>
      </c>
      <c r="D4371" s="563" t="s">
        <v>18117</v>
      </c>
      <c r="E4371" s="563" t="s">
        <v>18114</v>
      </c>
      <c r="F4371" s="563" t="s">
        <v>18115</v>
      </c>
      <c r="G4371" s="563" t="s">
        <v>18073</v>
      </c>
      <c r="H4371" s="563" t="s">
        <v>18116</v>
      </c>
      <c r="I4371" s="563" t="s">
        <v>27537</v>
      </c>
      <c r="J4371" s="563" t="s">
        <v>24001</v>
      </c>
      <c r="K4371" s="563" t="s">
        <v>24001</v>
      </c>
      <c r="L4371" s="563" t="s">
        <v>24001</v>
      </c>
      <c r="M4371" s="563" t="s">
        <v>24001</v>
      </c>
      <c r="N4371" s="563" t="s">
        <v>24001</v>
      </c>
      <c r="O4371" s="564" t="s">
        <v>24001</v>
      </c>
      <c r="P4371" s="564" t="s">
        <v>24001</v>
      </c>
      <c r="Q4371" s="564">
        <v>33148</v>
      </c>
      <c r="R4371" s="564">
        <v>38426</v>
      </c>
      <c r="S4371" s="564" t="s">
        <v>32582</v>
      </c>
    </row>
    <row r="4372" spans="1:19" x14ac:dyDescent="0.35">
      <c r="A4372" s="559">
        <v>1330</v>
      </c>
      <c r="B4372" s="563" t="s">
        <v>484</v>
      </c>
      <c r="C4372" s="563" t="s">
        <v>28929</v>
      </c>
      <c r="D4372" s="563" t="s">
        <v>18120</v>
      </c>
      <c r="E4372" s="563" t="s">
        <v>18118</v>
      </c>
      <c r="F4372" s="563" t="s">
        <v>18119</v>
      </c>
      <c r="G4372" s="563" t="s">
        <v>18073</v>
      </c>
      <c r="H4372" s="563" t="s">
        <v>1358</v>
      </c>
      <c r="I4372" s="563" t="s">
        <v>26690</v>
      </c>
      <c r="J4372" s="563" t="s">
        <v>109</v>
      </c>
      <c r="K4372" s="563" t="s">
        <v>24001</v>
      </c>
      <c r="L4372" s="563" t="s">
        <v>24001</v>
      </c>
      <c r="M4372" s="563" t="s">
        <v>24001</v>
      </c>
      <c r="N4372" s="563" t="s">
        <v>24001</v>
      </c>
      <c r="O4372" s="564" t="s">
        <v>24001</v>
      </c>
      <c r="P4372" s="564" t="s">
        <v>24001</v>
      </c>
      <c r="Q4372" s="564">
        <v>33148</v>
      </c>
      <c r="R4372" s="564"/>
      <c r="S4372" s="564" t="s">
        <v>32583</v>
      </c>
    </row>
    <row r="4373" spans="1:19" x14ac:dyDescent="0.35">
      <c r="A4373" s="559">
        <v>1331</v>
      </c>
      <c r="B4373" s="563" t="s">
        <v>484</v>
      </c>
      <c r="C4373" s="563" t="s">
        <v>28929</v>
      </c>
      <c r="D4373" s="563" t="s">
        <v>18124</v>
      </c>
      <c r="E4373" s="563" t="s">
        <v>18121</v>
      </c>
      <c r="F4373" s="563" t="s">
        <v>18122</v>
      </c>
      <c r="G4373" s="563" t="s">
        <v>18073</v>
      </c>
      <c r="H4373" s="563" t="s">
        <v>18123</v>
      </c>
      <c r="I4373" s="563" t="s">
        <v>26690</v>
      </c>
      <c r="J4373" s="563" t="s">
        <v>24001</v>
      </c>
      <c r="K4373" s="563" t="s">
        <v>62</v>
      </c>
      <c r="L4373" s="563" t="s">
        <v>24001</v>
      </c>
      <c r="M4373" s="563" t="s">
        <v>24001</v>
      </c>
      <c r="N4373" s="563" t="s">
        <v>24001</v>
      </c>
      <c r="O4373" s="564" t="s">
        <v>24001</v>
      </c>
      <c r="P4373" s="564" t="s">
        <v>24001</v>
      </c>
      <c r="Q4373" s="564">
        <v>33148</v>
      </c>
      <c r="R4373" s="564"/>
      <c r="S4373" s="564" t="s">
        <v>32584</v>
      </c>
    </row>
    <row r="4374" spans="1:19" x14ac:dyDescent="0.35">
      <c r="A4374" s="562">
        <v>1332</v>
      </c>
      <c r="B4374" s="563" t="s">
        <v>484</v>
      </c>
      <c r="C4374" s="563" t="s">
        <v>28929</v>
      </c>
      <c r="D4374" s="563" t="s">
        <v>18127</v>
      </c>
      <c r="E4374" s="563" t="s">
        <v>18125</v>
      </c>
      <c r="F4374" s="563" t="s">
        <v>18126</v>
      </c>
      <c r="G4374" s="563" t="s">
        <v>18073</v>
      </c>
      <c r="H4374" s="563" t="s">
        <v>4476</v>
      </c>
      <c r="I4374" s="563" t="s">
        <v>27538</v>
      </c>
      <c r="J4374" s="563" t="s">
        <v>24001</v>
      </c>
      <c r="K4374" s="563" t="s">
        <v>24001</v>
      </c>
      <c r="L4374" s="563" t="s">
        <v>24001</v>
      </c>
      <c r="M4374" s="563" t="s">
        <v>24001</v>
      </c>
      <c r="N4374" s="563" t="s">
        <v>24001</v>
      </c>
      <c r="O4374" s="564" t="s">
        <v>24001</v>
      </c>
      <c r="P4374" s="564" t="s">
        <v>24001</v>
      </c>
      <c r="Q4374" s="564">
        <v>35972</v>
      </c>
      <c r="R4374" s="564"/>
      <c r="S4374" s="564" t="s">
        <v>32585</v>
      </c>
    </row>
    <row r="4375" spans="1:19" x14ac:dyDescent="0.35">
      <c r="A4375" s="559">
        <v>1333</v>
      </c>
      <c r="B4375" s="563" t="s">
        <v>484</v>
      </c>
      <c r="C4375" s="563" t="s">
        <v>28929</v>
      </c>
      <c r="D4375" s="563" t="s">
        <v>18129</v>
      </c>
      <c r="E4375" s="563" t="s">
        <v>24001</v>
      </c>
      <c r="F4375" s="563" t="s">
        <v>18128</v>
      </c>
      <c r="G4375" s="563" t="s">
        <v>18073</v>
      </c>
      <c r="H4375" s="563" t="s">
        <v>4476</v>
      </c>
      <c r="I4375" s="563" t="s">
        <v>27539</v>
      </c>
      <c r="J4375" s="563" t="s">
        <v>24001</v>
      </c>
      <c r="K4375" s="563" t="s">
        <v>62</v>
      </c>
      <c r="L4375" s="563" t="s">
        <v>27653</v>
      </c>
      <c r="M4375" s="563" t="s">
        <v>24001</v>
      </c>
      <c r="N4375" s="563" t="s">
        <v>24001</v>
      </c>
      <c r="O4375" s="564" t="s">
        <v>24001</v>
      </c>
      <c r="P4375" s="564" t="s">
        <v>24001</v>
      </c>
      <c r="Q4375" s="564">
        <v>38426</v>
      </c>
      <c r="R4375" s="564"/>
      <c r="S4375" s="564" t="s">
        <v>32586</v>
      </c>
    </row>
    <row r="4376" spans="1:19" x14ac:dyDescent="0.35">
      <c r="A4376" s="559">
        <v>1334</v>
      </c>
      <c r="B4376" s="563" t="s">
        <v>484</v>
      </c>
      <c r="C4376" s="563" t="s">
        <v>28929</v>
      </c>
      <c r="D4376" s="563" t="s">
        <v>18132</v>
      </c>
      <c r="E4376" s="563" t="s">
        <v>18130</v>
      </c>
      <c r="F4376" s="563" t="s">
        <v>18131</v>
      </c>
      <c r="G4376" s="563" t="s">
        <v>18073</v>
      </c>
      <c r="H4376" s="563" t="s">
        <v>55</v>
      </c>
      <c r="I4376" s="563" t="s">
        <v>26690</v>
      </c>
      <c r="J4376" s="563" t="s">
        <v>24001</v>
      </c>
      <c r="K4376" s="563" t="s">
        <v>24001</v>
      </c>
      <c r="L4376" s="563" t="s">
        <v>24001</v>
      </c>
      <c r="M4376" s="563" t="s">
        <v>24001</v>
      </c>
      <c r="N4376" s="563" t="s">
        <v>24001</v>
      </c>
      <c r="O4376" s="564" t="s">
        <v>24001</v>
      </c>
      <c r="P4376" s="564" t="s">
        <v>24001</v>
      </c>
      <c r="Q4376" s="564">
        <v>33148</v>
      </c>
      <c r="R4376" s="564"/>
      <c r="S4376" s="564" t="s">
        <v>18132</v>
      </c>
    </row>
    <row r="4377" spans="1:19" x14ac:dyDescent="0.35">
      <c r="A4377" s="562">
        <v>1335</v>
      </c>
      <c r="B4377" s="563" t="s">
        <v>484</v>
      </c>
      <c r="C4377" s="563" t="s">
        <v>28929</v>
      </c>
      <c r="D4377" s="563" t="s">
        <v>18136</v>
      </c>
      <c r="E4377" s="563" t="s">
        <v>18133</v>
      </c>
      <c r="F4377" s="563" t="s">
        <v>18134</v>
      </c>
      <c r="G4377" s="563" t="s">
        <v>18073</v>
      </c>
      <c r="H4377" s="563" t="s">
        <v>18135</v>
      </c>
      <c r="I4377" s="563" t="s">
        <v>26690</v>
      </c>
      <c r="J4377" s="563" t="s">
        <v>24001</v>
      </c>
      <c r="K4377" s="563" t="s">
        <v>24001</v>
      </c>
      <c r="L4377" s="563" t="s">
        <v>24001</v>
      </c>
      <c r="M4377" s="563" t="s">
        <v>24001</v>
      </c>
      <c r="N4377" s="563" t="s">
        <v>24001</v>
      </c>
      <c r="O4377" s="564" t="s">
        <v>24001</v>
      </c>
      <c r="P4377" s="564" t="s">
        <v>24001</v>
      </c>
      <c r="Q4377" s="564">
        <v>33148</v>
      </c>
      <c r="R4377" s="564"/>
      <c r="S4377" s="564" t="s">
        <v>32587</v>
      </c>
    </row>
    <row r="4378" spans="1:19" x14ac:dyDescent="0.35">
      <c r="A4378" s="559">
        <v>1336</v>
      </c>
      <c r="B4378" s="563" t="s">
        <v>484</v>
      </c>
      <c r="C4378" s="563" t="s">
        <v>28929</v>
      </c>
      <c r="D4378" s="563" t="s">
        <v>18139</v>
      </c>
      <c r="E4378" s="563" t="s">
        <v>18137</v>
      </c>
      <c r="F4378" s="563" t="s">
        <v>18138</v>
      </c>
      <c r="G4378" s="563" t="s">
        <v>18073</v>
      </c>
      <c r="H4378" s="563" t="s">
        <v>10611</v>
      </c>
      <c r="I4378" s="563" t="s">
        <v>26690</v>
      </c>
      <c r="J4378" s="563" t="s">
        <v>24001</v>
      </c>
      <c r="K4378" s="563" t="s">
        <v>62</v>
      </c>
      <c r="L4378" s="563" t="s">
        <v>24001</v>
      </c>
      <c r="M4378" s="563" t="s">
        <v>24001</v>
      </c>
      <c r="N4378" s="563" t="s">
        <v>24001</v>
      </c>
      <c r="O4378" s="564" t="s">
        <v>24001</v>
      </c>
      <c r="P4378" s="564" t="s">
        <v>24001</v>
      </c>
      <c r="Q4378" s="564">
        <v>33148</v>
      </c>
      <c r="R4378" s="564"/>
      <c r="S4378" s="564" t="s">
        <v>32588</v>
      </c>
    </row>
    <row r="4379" spans="1:19" x14ac:dyDescent="0.35">
      <c r="A4379" s="559">
        <v>2175</v>
      </c>
      <c r="B4379" s="563" t="s">
        <v>484</v>
      </c>
      <c r="C4379" s="563" t="s">
        <v>28698</v>
      </c>
      <c r="D4379" s="563" t="s">
        <v>6193</v>
      </c>
      <c r="E4379" s="563" t="s">
        <v>6190</v>
      </c>
      <c r="F4379" s="563" t="s">
        <v>6191</v>
      </c>
      <c r="G4379" s="563" t="s">
        <v>6192</v>
      </c>
      <c r="H4379" s="563" t="s">
        <v>884</v>
      </c>
      <c r="I4379" s="563" t="s">
        <v>26690</v>
      </c>
      <c r="J4379" s="563" t="s">
        <v>109</v>
      </c>
      <c r="K4379" s="563" t="s">
        <v>24001</v>
      </c>
      <c r="L4379" s="563" t="s">
        <v>24001</v>
      </c>
      <c r="M4379" s="563" t="s">
        <v>24001</v>
      </c>
      <c r="N4379" s="563" t="s">
        <v>24001</v>
      </c>
      <c r="O4379" s="564" t="s">
        <v>24001</v>
      </c>
      <c r="P4379" s="564" t="s">
        <v>24001</v>
      </c>
      <c r="Q4379" s="564">
        <v>33148</v>
      </c>
      <c r="R4379" s="564"/>
      <c r="S4379" s="564" t="s">
        <v>32589</v>
      </c>
    </row>
    <row r="4380" spans="1:19" x14ac:dyDescent="0.35">
      <c r="A4380" s="562">
        <v>5637</v>
      </c>
      <c r="B4380" s="563" t="s">
        <v>484</v>
      </c>
      <c r="C4380" s="563" t="s">
        <v>28883</v>
      </c>
      <c r="D4380" s="563" t="s">
        <v>24213</v>
      </c>
      <c r="E4380" s="563" t="s">
        <v>14804</v>
      </c>
      <c r="F4380" s="563" t="s">
        <v>24214</v>
      </c>
      <c r="G4380" s="563" t="s">
        <v>14803</v>
      </c>
      <c r="H4380" s="563" t="s">
        <v>3346</v>
      </c>
      <c r="I4380" s="563" t="s">
        <v>27400</v>
      </c>
      <c r="J4380" s="563" t="s">
        <v>24001</v>
      </c>
      <c r="K4380" s="563" t="s">
        <v>24001</v>
      </c>
      <c r="L4380" s="563" t="s">
        <v>24001</v>
      </c>
      <c r="M4380" s="563" t="s">
        <v>24001</v>
      </c>
      <c r="N4380" s="563" t="s">
        <v>24001</v>
      </c>
      <c r="O4380" s="564" t="s">
        <v>24001</v>
      </c>
      <c r="P4380" s="564" t="s">
        <v>24001</v>
      </c>
      <c r="Q4380" s="564">
        <v>42965</v>
      </c>
      <c r="R4380" s="564"/>
      <c r="S4380" s="564" t="s">
        <v>32590</v>
      </c>
    </row>
    <row r="4381" spans="1:19" x14ac:dyDescent="0.35">
      <c r="A4381" s="559">
        <v>5638</v>
      </c>
      <c r="B4381" s="563" t="s">
        <v>484</v>
      </c>
      <c r="C4381" s="563" t="s">
        <v>28883</v>
      </c>
      <c r="D4381" s="563" t="s">
        <v>24215</v>
      </c>
      <c r="E4381" s="563" t="s">
        <v>14804</v>
      </c>
      <c r="F4381" s="563" t="s">
        <v>24216</v>
      </c>
      <c r="G4381" s="563" t="s">
        <v>14803</v>
      </c>
      <c r="H4381" s="563" t="s">
        <v>3346</v>
      </c>
      <c r="I4381" s="563" t="s">
        <v>27096</v>
      </c>
      <c r="J4381" s="563" t="s">
        <v>24001</v>
      </c>
      <c r="K4381" s="563" t="s">
        <v>24001</v>
      </c>
      <c r="L4381" s="563" t="s">
        <v>24001</v>
      </c>
      <c r="M4381" s="563" t="s">
        <v>24001</v>
      </c>
      <c r="N4381" s="563" t="s">
        <v>24001</v>
      </c>
      <c r="O4381" s="564" t="s">
        <v>24001</v>
      </c>
      <c r="P4381" s="564" t="s">
        <v>24001</v>
      </c>
      <c r="Q4381" s="564">
        <v>42965</v>
      </c>
      <c r="R4381" s="564"/>
      <c r="S4381" s="564" t="s">
        <v>32591</v>
      </c>
    </row>
    <row r="4382" spans="1:19" x14ac:dyDescent="0.35">
      <c r="A4382" s="559">
        <v>5639</v>
      </c>
      <c r="B4382" s="563" t="s">
        <v>484</v>
      </c>
      <c r="C4382" s="563" t="s">
        <v>28883</v>
      </c>
      <c r="D4382" s="563" t="s">
        <v>14807</v>
      </c>
      <c r="E4382" s="563" t="s">
        <v>14805</v>
      </c>
      <c r="F4382" s="563" t="s">
        <v>14806</v>
      </c>
      <c r="G4382" s="563" t="s">
        <v>14803</v>
      </c>
      <c r="H4382" s="563" t="s">
        <v>10017</v>
      </c>
      <c r="I4382" s="563" t="s">
        <v>26690</v>
      </c>
      <c r="J4382" s="563" t="s">
        <v>24001</v>
      </c>
      <c r="K4382" s="563" t="s">
        <v>24001</v>
      </c>
      <c r="L4382" s="563" t="s">
        <v>24001</v>
      </c>
      <c r="M4382" s="563" t="s">
        <v>24001</v>
      </c>
      <c r="N4382" s="563" t="s">
        <v>24001</v>
      </c>
      <c r="O4382" s="564" t="s">
        <v>24001</v>
      </c>
      <c r="P4382" s="564" t="s">
        <v>24001</v>
      </c>
      <c r="Q4382" s="564">
        <v>33148</v>
      </c>
      <c r="R4382" s="564"/>
      <c r="S4382" s="564" t="s">
        <v>32592</v>
      </c>
    </row>
    <row r="4383" spans="1:19" x14ac:dyDescent="0.35">
      <c r="A4383" s="562">
        <v>5640</v>
      </c>
      <c r="B4383" s="563" t="s">
        <v>484</v>
      </c>
      <c r="C4383" s="563" t="s">
        <v>28883</v>
      </c>
      <c r="D4383" s="563" t="s">
        <v>14811</v>
      </c>
      <c r="E4383" s="563" t="s">
        <v>14808</v>
      </c>
      <c r="F4383" s="563" t="s">
        <v>14809</v>
      </c>
      <c r="G4383" s="563" t="s">
        <v>14803</v>
      </c>
      <c r="H4383" s="563" t="s">
        <v>14810</v>
      </c>
      <c r="I4383" s="563" t="s">
        <v>26690</v>
      </c>
      <c r="J4383" s="563" t="s">
        <v>24001</v>
      </c>
      <c r="K4383" s="563" t="s">
        <v>24001</v>
      </c>
      <c r="L4383" s="563" t="s">
        <v>24001</v>
      </c>
      <c r="M4383" s="563" t="s">
        <v>24001</v>
      </c>
      <c r="N4383" s="563" t="s">
        <v>24001</v>
      </c>
      <c r="O4383" s="564" t="s">
        <v>24001</v>
      </c>
      <c r="P4383" s="564" t="s">
        <v>24001</v>
      </c>
      <c r="Q4383" s="564">
        <v>33148</v>
      </c>
      <c r="R4383" s="564"/>
      <c r="S4383" s="564" t="s">
        <v>32593</v>
      </c>
    </row>
    <row r="4384" spans="1:19" x14ac:dyDescent="0.35">
      <c r="A4384" s="559">
        <v>5641</v>
      </c>
      <c r="B4384" s="563" t="s">
        <v>484</v>
      </c>
      <c r="C4384" s="563" t="s">
        <v>28883</v>
      </c>
      <c r="D4384" s="563" t="s">
        <v>24217</v>
      </c>
      <c r="E4384" s="563" t="s">
        <v>24001</v>
      </c>
      <c r="F4384" s="563" t="s">
        <v>24218</v>
      </c>
      <c r="G4384" s="563" t="s">
        <v>14803</v>
      </c>
      <c r="H4384" s="563" t="s">
        <v>1259</v>
      </c>
      <c r="I4384" s="563" t="s">
        <v>26690</v>
      </c>
      <c r="J4384" s="563" t="s">
        <v>24001</v>
      </c>
      <c r="K4384" s="563" t="s">
        <v>34277</v>
      </c>
      <c r="L4384" s="563" t="s">
        <v>27718</v>
      </c>
      <c r="M4384" s="563" t="s">
        <v>24001</v>
      </c>
      <c r="N4384" s="563" t="s">
        <v>24001</v>
      </c>
      <c r="O4384" s="564" t="s">
        <v>24001</v>
      </c>
      <c r="P4384" s="564" t="s">
        <v>24001</v>
      </c>
      <c r="Q4384" s="564">
        <v>42965</v>
      </c>
      <c r="R4384" s="564"/>
      <c r="S4384" s="564" t="s">
        <v>32594</v>
      </c>
    </row>
    <row r="4385" spans="1:19" x14ac:dyDescent="0.35">
      <c r="A4385" s="559">
        <v>5642</v>
      </c>
      <c r="B4385" s="563" t="s">
        <v>484</v>
      </c>
      <c r="C4385" s="563" t="s">
        <v>28883</v>
      </c>
      <c r="D4385" s="563" t="s">
        <v>24219</v>
      </c>
      <c r="E4385" s="563" t="s">
        <v>14804</v>
      </c>
      <c r="F4385" s="563" t="s">
        <v>24220</v>
      </c>
      <c r="G4385" s="563" t="s">
        <v>14803</v>
      </c>
      <c r="H4385" s="563" t="s">
        <v>1592</v>
      </c>
      <c r="I4385" s="563" t="s">
        <v>26690</v>
      </c>
      <c r="J4385" s="563" t="s">
        <v>24001</v>
      </c>
      <c r="K4385" s="563" t="s">
        <v>24001</v>
      </c>
      <c r="L4385" s="563" t="s">
        <v>24001</v>
      </c>
      <c r="M4385" s="563" t="s">
        <v>24001</v>
      </c>
      <c r="N4385" s="563" t="s">
        <v>24001</v>
      </c>
      <c r="O4385" s="564" t="s">
        <v>24001</v>
      </c>
      <c r="P4385" s="564" t="s">
        <v>24001</v>
      </c>
      <c r="Q4385" s="564">
        <v>42965</v>
      </c>
      <c r="R4385" s="564"/>
      <c r="S4385" s="564" t="s">
        <v>32595</v>
      </c>
    </row>
    <row r="4386" spans="1:19" x14ac:dyDescent="0.35">
      <c r="A4386" s="562">
        <v>5643</v>
      </c>
      <c r="B4386" s="563" t="s">
        <v>484</v>
      </c>
      <c r="C4386" s="563" t="s">
        <v>28883</v>
      </c>
      <c r="D4386" s="563" t="s">
        <v>14814</v>
      </c>
      <c r="E4386" s="563" t="s">
        <v>14812</v>
      </c>
      <c r="F4386" s="563" t="s">
        <v>24221</v>
      </c>
      <c r="G4386" s="563" t="s">
        <v>14803</v>
      </c>
      <c r="H4386" s="563" t="s">
        <v>14813</v>
      </c>
      <c r="I4386" s="563" t="s">
        <v>26690</v>
      </c>
      <c r="J4386" s="563" t="s">
        <v>24001</v>
      </c>
      <c r="K4386" s="563" t="s">
        <v>62</v>
      </c>
      <c r="L4386" s="563" t="s">
        <v>24001</v>
      </c>
      <c r="M4386" s="563" t="s">
        <v>24001</v>
      </c>
      <c r="N4386" s="563" t="s">
        <v>24001</v>
      </c>
      <c r="O4386" s="564" t="s">
        <v>24001</v>
      </c>
      <c r="P4386" s="564" t="s">
        <v>24001</v>
      </c>
      <c r="Q4386" s="564">
        <v>42965</v>
      </c>
      <c r="R4386" s="564"/>
      <c r="S4386" s="564" t="s">
        <v>32596</v>
      </c>
    </row>
    <row r="4387" spans="1:19" x14ac:dyDescent="0.35">
      <c r="A4387" s="559">
        <v>5644</v>
      </c>
      <c r="B4387" s="563" t="s">
        <v>484</v>
      </c>
      <c r="C4387" s="563" t="s">
        <v>28883</v>
      </c>
      <c r="D4387" s="563" t="s">
        <v>24222</v>
      </c>
      <c r="E4387" s="563" t="s">
        <v>24223</v>
      </c>
      <c r="F4387" s="563" t="s">
        <v>24224</v>
      </c>
      <c r="G4387" s="563" t="s">
        <v>14803</v>
      </c>
      <c r="H4387" s="563" t="s">
        <v>7557</v>
      </c>
      <c r="I4387" s="563" t="s">
        <v>26690</v>
      </c>
      <c r="J4387" s="563" t="s">
        <v>24001</v>
      </c>
      <c r="K4387" s="563" t="s">
        <v>34277</v>
      </c>
      <c r="L4387" s="563" t="s">
        <v>27718</v>
      </c>
      <c r="M4387" s="563" t="s">
        <v>24001</v>
      </c>
      <c r="N4387" s="563" t="s">
        <v>24001</v>
      </c>
      <c r="O4387" s="564" t="s">
        <v>24001</v>
      </c>
      <c r="P4387" s="564" t="s">
        <v>24001</v>
      </c>
      <c r="Q4387" s="564">
        <v>42965</v>
      </c>
      <c r="R4387" s="564"/>
      <c r="S4387" s="564" t="s">
        <v>32597</v>
      </c>
    </row>
    <row r="4388" spans="1:19" x14ac:dyDescent="0.35">
      <c r="A4388" s="559">
        <v>5645</v>
      </c>
      <c r="B4388" s="563" t="s">
        <v>484</v>
      </c>
      <c r="C4388" s="563" t="s">
        <v>28883</v>
      </c>
      <c r="D4388" s="563" t="s">
        <v>14818</v>
      </c>
      <c r="E4388" s="563" t="s">
        <v>14815</v>
      </c>
      <c r="F4388" s="563" t="s">
        <v>14816</v>
      </c>
      <c r="G4388" s="563" t="s">
        <v>14803</v>
      </c>
      <c r="H4388" s="563" t="s">
        <v>14817</v>
      </c>
      <c r="I4388" s="563" t="s">
        <v>26690</v>
      </c>
      <c r="J4388" s="563" t="s">
        <v>24001</v>
      </c>
      <c r="K4388" s="563" t="s">
        <v>24001</v>
      </c>
      <c r="L4388" s="563" t="s">
        <v>24001</v>
      </c>
      <c r="M4388" s="563" t="s">
        <v>24001</v>
      </c>
      <c r="N4388" s="563" t="s">
        <v>24001</v>
      </c>
      <c r="O4388" s="564" t="s">
        <v>24001</v>
      </c>
      <c r="P4388" s="564" t="s">
        <v>24001</v>
      </c>
      <c r="Q4388" s="564">
        <v>33148</v>
      </c>
      <c r="R4388" s="564"/>
      <c r="S4388" s="564" t="s">
        <v>32598</v>
      </c>
    </row>
    <row r="4389" spans="1:19" x14ac:dyDescent="0.35">
      <c r="A4389" s="562">
        <v>5646</v>
      </c>
      <c r="B4389" s="563" t="s">
        <v>484</v>
      </c>
      <c r="C4389" s="563" t="s">
        <v>28883</v>
      </c>
      <c r="D4389" s="563" t="s">
        <v>14820</v>
      </c>
      <c r="E4389" s="563" t="s">
        <v>14808</v>
      </c>
      <c r="F4389" s="563" t="s">
        <v>14819</v>
      </c>
      <c r="G4389" s="563" t="s">
        <v>14803</v>
      </c>
      <c r="H4389" s="563" t="s">
        <v>95</v>
      </c>
      <c r="I4389" s="563" t="s">
        <v>26690</v>
      </c>
      <c r="J4389" s="563" t="s">
        <v>24001</v>
      </c>
      <c r="K4389" s="563" t="s">
        <v>154</v>
      </c>
      <c r="L4389" s="563" t="s">
        <v>24001</v>
      </c>
      <c r="M4389" s="563" t="s">
        <v>24001</v>
      </c>
      <c r="N4389" s="563" t="s">
        <v>24001</v>
      </c>
      <c r="O4389" s="564" t="s">
        <v>24001</v>
      </c>
      <c r="P4389" s="564" t="s">
        <v>24001</v>
      </c>
      <c r="Q4389" s="564">
        <v>33148</v>
      </c>
      <c r="R4389" s="564"/>
      <c r="S4389" s="564" t="s">
        <v>32599</v>
      </c>
    </row>
    <row r="4390" spans="1:19" x14ac:dyDescent="0.35">
      <c r="A4390" s="559">
        <v>5647</v>
      </c>
      <c r="B4390" s="563" t="s">
        <v>484</v>
      </c>
      <c r="C4390" s="563" t="s">
        <v>28883</v>
      </c>
      <c r="D4390" s="563" t="s">
        <v>24225</v>
      </c>
      <c r="E4390" s="563" t="s">
        <v>24226</v>
      </c>
      <c r="F4390" s="563" t="s">
        <v>24227</v>
      </c>
      <c r="G4390" s="563" t="s">
        <v>14803</v>
      </c>
      <c r="H4390" s="563" t="s">
        <v>14823</v>
      </c>
      <c r="I4390" s="563" t="s">
        <v>26707</v>
      </c>
      <c r="J4390" s="563" t="s">
        <v>24001</v>
      </c>
      <c r="K4390" s="563" t="s">
        <v>24001</v>
      </c>
      <c r="L4390" s="563" t="s">
        <v>24001</v>
      </c>
      <c r="M4390" s="563" t="s">
        <v>24001</v>
      </c>
      <c r="N4390" s="563" t="s">
        <v>24001</v>
      </c>
      <c r="O4390" s="564" t="s">
        <v>24001</v>
      </c>
      <c r="P4390" s="564" t="s">
        <v>24001</v>
      </c>
      <c r="Q4390" s="564">
        <v>42250</v>
      </c>
      <c r="R4390" s="564"/>
      <c r="S4390" s="564" t="s">
        <v>32600</v>
      </c>
    </row>
    <row r="4391" spans="1:19" x14ac:dyDescent="0.35">
      <c r="A4391" s="559">
        <v>5648</v>
      </c>
      <c r="B4391" s="563" t="s">
        <v>484</v>
      </c>
      <c r="C4391" s="563" t="s">
        <v>28883</v>
      </c>
      <c r="D4391" s="563" t="s">
        <v>24228</v>
      </c>
      <c r="E4391" s="563" t="s">
        <v>24001</v>
      </c>
      <c r="F4391" s="563" t="s">
        <v>24229</v>
      </c>
      <c r="G4391" s="563" t="s">
        <v>14803</v>
      </c>
      <c r="H4391" s="563" t="s">
        <v>14823</v>
      </c>
      <c r="I4391" s="563" t="s">
        <v>27401</v>
      </c>
      <c r="J4391" s="563" t="s">
        <v>24001</v>
      </c>
      <c r="K4391" s="563" t="s">
        <v>24001</v>
      </c>
      <c r="L4391" s="563" t="s">
        <v>24001</v>
      </c>
      <c r="M4391" s="563" t="s">
        <v>24001</v>
      </c>
      <c r="N4391" s="563" t="s">
        <v>24001</v>
      </c>
      <c r="O4391" s="564" t="s">
        <v>24001</v>
      </c>
      <c r="P4391" s="564" t="s">
        <v>24001</v>
      </c>
      <c r="Q4391" s="564">
        <v>42250</v>
      </c>
      <c r="R4391" s="564"/>
      <c r="S4391" s="564" t="s">
        <v>32601</v>
      </c>
    </row>
    <row r="4392" spans="1:19" x14ac:dyDescent="0.35">
      <c r="A4392" s="562">
        <v>5649</v>
      </c>
      <c r="B4392" s="563" t="s">
        <v>484</v>
      </c>
      <c r="C4392" s="563" t="s">
        <v>28883</v>
      </c>
      <c r="D4392" s="563" t="s">
        <v>24230</v>
      </c>
      <c r="E4392" s="563" t="s">
        <v>24226</v>
      </c>
      <c r="F4392" s="563" t="s">
        <v>24231</v>
      </c>
      <c r="G4392" s="563" t="s">
        <v>14803</v>
      </c>
      <c r="H4392" s="563" t="s">
        <v>14823</v>
      </c>
      <c r="I4392" s="563" t="s">
        <v>27402</v>
      </c>
      <c r="J4392" s="563" t="s">
        <v>24001</v>
      </c>
      <c r="K4392" s="563" t="s">
        <v>24001</v>
      </c>
      <c r="L4392" s="563" t="s">
        <v>24001</v>
      </c>
      <c r="M4392" s="563" t="s">
        <v>24001</v>
      </c>
      <c r="N4392" s="563" t="s">
        <v>24001</v>
      </c>
      <c r="O4392" s="564" t="s">
        <v>24001</v>
      </c>
      <c r="P4392" s="564" t="s">
        <v>24001</v>
      </c>
      <c r="Q4392" s="564">
        <v>42250</v>
      </c>
      <c r="R4392" s="564"/>
      <c r="S4392" s="564" t="s">
        <v>32602</v>
      </c>
    </row>
    <row r="4393" spans="1:19" x14ac:dyDescent="0.35">
      <c r="A4393" s="559">
        <v>5650</v>
      </c>
      <c r="B4393" s="563" t="s">
        <v>484</v>
      </c>
      <c r="C4393" s="563" t="s">
        <v>28883</v>
      </c>
      <c r="D4393" s="563" t="s">
        <v>24232</v>
      </c>
      <c r="E4393" s="563" t="s">
        <v>24001</v>
      </c>
      <c r="F4393" s="563" t="s">
        <v>24233</v>
      </c>
      <c r="G4393" s="563" t="s">
        <v>14803</v>
      </c>
      <c r="H4393" s="563" t="s">
        <v>14823</v>
      </c>
      <c r="I4393" s="563" t="s">
        <v>27403</v>
      </c>
      <c r="J4393" s="563" t="s">
        <v>24001</v>
      </c>
      <c r="K4393" s="563" t="s">
        <v>24001</v>
      </c>
      <c r="L4393" s="563" t="s">
        <v>24001</v>
      </c>
      <c r="M4393" s="563" t="s">
        <v>24001</v>
      </c>
      <c r="N4393" s="563" t="s">
        <v>24001</v>
      </c>
      <c r="O4393" s="564" t="s">
        <v>24001</v>
      </c>
      <c r="P4393" s="564" t="s">
        <v>24001</v>
      </c>
      <c r="Q4393" s="564">
        <v>42250</v>
      </c>
      <c r="R4393" s="564"/>
      <c r="S4393" s="564" t="s">
        <v>32603</v>
      </c>
    </row>
    <row r="4394" spans="1:19" x14ac:dyDescent="0.35">
      <c r="A4394" s="559">
        <v>5651</v>
      </c>
      <c r="B4394" s="563" t="s">
        <v>484</v>
      </c>
      <c r="C4394" s="563" t="s">
        <v>28883</v>
      </c>
      <c r="D4394" s="563" t="s">
        <v>14824</v>
      </c>
      <c r="E4394" s="563" t="s">
        <v>14821</v>
      </c>
      <c r="F4394" s="563" t="s">
        <v>14822</v>
      </c>
      <c r="G4394" s="563" t="s">
        <v>14803</v>
      </c>
      <c r="H4394" s="563" t="s">
        <v>14823</v>
      </c>
      <c r="I4394" s="563" t="s">
        <v>26753</v>
      </c>
      <c r="J4394" s="563" t="s">
        <v>24001</v>
      </c>
      <c r="K4394" s="563" t="s">
        <v>24001</v>
      </c>
      <c r="L4394" s="563" t="s">
        <v>24001</v>
      </c>
      <c r="M4394" s="563" t="s">
        <v>24001</v>
      </c>
      <c r="N4394" s="563" t="s">
        <v>24001</v>
      </c>
      <c r="O4394" s="564" t="s">
        <v>24001</v>
      </c>
      <c r="P4394" s="564" t="s">
        <v>24001</v>
      </c>
      <c r="Q4394" s="564">
        <v>33148</v>
      </c>
      <c r="R4394" s="564"/>
      <c r="S4394" s="564" t="s">
        <v>32604</v>
      </c>
    </row>
    <row r="4395" spans="1:19" x14ac:dyDescent="0.35">
      <c r="A4395" s="562">
        <v>5652</v>
      </c>
      <c r="B4395" s="563" t="s">
        <v>484</v>
      </c>
      <c r="C4395" s="563" t="s">
        <v>28883</v>
      </c>
      <c r="D4395" s="563" t="s">
        <v>14827</v>
      </c>
      <c r="E4395" s="563" t="s">
        <v>14825</v>
      </c>
      <c r="F4395" s="563" t="s">
        <v>14826</v>
      </c>
      <c r="G4395" s="563" t="s">
        <v>14803</v>
      </c>
      <c r="H4395" s="563" t="s">
        <v>55</v>
      </c>
      <c r="I4395" s="563" t="s">
        <v>26690</v>
      </c>
      <c r="J4395" s="563" t="s">
        <v>24001</v>
      </c>
      <c r="K4395" s="563" t="s">
        <v>24001</v>
      </c>
      <c r="L4395" s="563" t="s">
        <v>24001</v>
      </c>
      <c r="M4395" s="563" t="s">
        <v>24001</v>
      </c>
      <c r="N4395" s="563" t="s">
        <v>24001</v>
      </c>
      <c r="O4395" s="564" t="s">
        <v>24001</v>
      </c>
      <c r="P4395" s="564" t="s">
        <v>24001</v>
      </c>
      <c r="Q4395" s="564">
        <v>33148</v>
      </c>
      <c r="R4395" s="564"/>
      <c r="S4395" s="564" t="s">
        <v>14827</v>
      </c>
    </row>
    <row r="4396" spans="1:19" x14ac:dyDescent="0.35">
      <c r="A4396" s="559">
        <v>5653</v>
      </c>
      <c r="B4396" s="563" t="s">
        <v>484</v>
      </c>
      <c r="C4396" s="563" t="s">
        <v>28883</v>
      </c>
      <c r="D4396" s="563" t="s">
        <v>14830</v>
      </c>
      <c r="E4396" s="563" t="s">
        <v>14828</v>
      </c>
      <c r="F4396" s="563" t="s">
        <v>14829</v>
      </c>
      <c r="G4396" s="563" t="s">
        <v>14803</v>
      </c>
      <c r="H4396" s="563" t="s">
        <v>1397</v>
      </c>
      <c r="I4396" s="563" t="s">
        <v>26690</v>
      </c>
      <c r="J4396" s="563" t="s">
        <v>24001</v>
      </c>
      <c r="K4396" s="563" t="s">
        <v>24001</v>
      </c>
      <c r="L4396" s="563" t="s">
        <v>24001</v>
      </c>
      <c r="M4396" s="563" t="s">
        <v>24001</v>
      </c>
      <c r="N4396" s="563" t="s">
        <v>24001</v>
      </c>
      <c r="O4396" s="564" t="s">
        <v>24001</v>
      </c>
      <c r="P4396" s="564" t="s">
        <v>24001</v>
      </c>
      <c r="Q4396" s="564">
        <v>33148</v>
      </c>
      <c r="R4396" s="564"/>
      <c r="S4396" s="564" t="s">
        <v>32605</v>
      </c>
    </row>
    <row r="4397" spans="1:19" x14ac:dyDescent="0.35">
      <c r="A4397" s="559">
        <v>5654</v>
      </c>
      <c r="B4397" s="563" t="s">
        <v>484</v>
      </c>
      <c r="C4397" s="563" t="s">
        <v>28883</v>
      </c>
      <c r="D4397" s="563" t="s">
        <v>14834</v>
      </c>
      <c r="E4397" s="563" t="s">
        <v>14831</v>
      </c>
      <c r="F4397" s="563" t="s">
        <v>14832</v>
      </c>
      <c r="G4397" s="563" t="s">
        <v>14833</v>
      </c>
      <c r="H4397" s="563" t="s">
        <v>1984</v>
      </c>
      <c r="I4397" s="563" t="s">
        <v>26690</v>
      </c>
      <c r="J4397" s="563" t="s">
        <v>24001</v>
      </c>
      <c r="K4397" s="563" t="s">
        <v>24001</v>
      </c>
      <c r="L4397" s="563" t="s">
        <v>24001</v>
      </c>
      <c r="M4397" s="563" t="s">
        <v>24001</v>
      </c>
      <c r="N4397" s="563" t="s">
        <v>24001</v>
      </c>
      <c r="O4397" s="564" t="s">
        <v>24001</v>
      </c>
      <c r="P4397" s="564" t="s">
        <v>24001</v>
      </c>
      <c r="Q4397" s="564">
        <v>33148</v>
      </c>
      <c r="R4397" s="564"/>
      <c r="S4397" s="564" t="s">
        <v>32606</v>
      </c>
    </row>
    <row r="4398" spans="1:19" x14ac:dyDescent="0.35">
      <c r="A4398" s="562">
        <v>5655</v>
      </c>
      <c r="B4398" s="563" t="s">
        <v>484</v>
      </c>
      <c r="C4398" s="563" t="s">
        <v>28883</v>
      </c>
      <c r="D4398" s="563" t="s">
        <v>14838</v>
      </c>
      <c r="E4398" s="563" t="s">
        <v>14835</v>
      </c>
      <c r="F4398" s="563" t="s">
        <v>14836</v>
      </c>
      <c r="G4398" s="563" t="s">
        <v>14837</v>
      </c>
      <c r="H4398" s="563" t="s">
        <v>509</v>
      </c>
      <c r="I4398" s="563" t="s">
        <v>26690</v>
      </c>
      <c r="J4398" s="563" t="s">
        <v>24001</v>
      </c>
      <c r="K4398" s="563" t="s">
        <v>24001</v>
      </c>
      <c r="L4398" s="563" t="s">
        <v>24001</v>
      </c>
      <c r="M4398" s="563" t="s">
        <v>24001</v>
      </c>
      <c r="N4398" s="563" t="s">
        <v>24001</v>
      </c>
      <c r="O4398" s="564" t="s">
        <v>24001</v>
      </c>
      <c r="P4398" s="564" t="s">
        <v>24001</v>
      </c>
      <c r="Q4398" s="564">
        <v>33148</v>
      </c>
      <c r="R4398" s="564"/>
      <c r="S4398" s="564" t="s">
        <v>32607</v>
      </c>
    </row>
    <row r="4399" spans="1:19" x14ac:dyDescent="0.35">
      <c r="A4399" s="559">
        <v>6137</v>
      </c>
      <c r="B4399" s="563" t="s">
        <v>484</v>
      </c>
      <c r="C4399" s="563" t="s">
        <v>10863</v>
      </c>
      <c r="D4399" s="563" t="s">
        <v>10873</v>
      </c>
      <c r="E4399" s="563" t="s">
        <v>24001</v>
      </c>
      <c r="F4399" s="563" t="s">
        <v>10871</v>
      </c>
      <c r="G4399" s="563" t="s">
        <v>10872</v>
      </c>
      <c r="H4399" s="563" t="s">
        <v>55</v>
      </c>
      <c r="I4399" s="563" t="s">
        <v>26690</v>
      </c>
      <c r="J4399" s="563" t="s">
        <v>109</v>
      </c>
      <c r="K4399" s="563" t="s">
        <v>24001</v>
      </c>
      <c r="L4399" s="563" t="s">
        <v>24001</v>
      </c>
      <c r="M4399" s="563" t="s">
        <v>24001</v>
      </c>
      <c r="N4399" s="563" t="s">
        <v>24001</v>
      </c>
      <c r="O4399" s="564" t="s">
        <v>24001</v>
      </c>
      <c r="P4399" s="564" t="s">
        <v>24001</v>
      </c>
      <c r="Q4399" s="564">
        <v>33148</v>
      </c>
      <c r="R4399" s="564"/>
      <c r="S4399" s="564" t="s">
        <v>10873</v>
      </c>
    </row>
    <row r="4400" spans="1:19" x14ac:dyDescent="0.35">
      <c r="A4400" s="559">
        <v>5656</v>
      </c>
      <c r="B4400" s="563" t="s">
        <v>484</v>
      </c>
      <c r="C4400" s="563" t="s">
        <v>28883</v>
      </c>
      <c r="D4400" s="563" t="s">
        <v>14842</v>
      </c>
      <c r="E4400" s="563" t="s">
        <v>14839</v>
      </c>
      <c r="F4400" s="563" t="s">
        <v>14840</v>
      </c>
      <c r="G4400" s="563" t="s">
        <v>14841</v>
      </c>
      <c r="H4400" s="563" t="s">
        <v>14685</v>
      </c>
      <c r="I4400" s="563" t="s">
        <v>26690</v>
      </c>
      <c r="J4400" s="563" t="s">
        <v>24001</v>
      </c>
      <c r="K4400" s="563" t="s">
        <v>24001</v>
      </c>
      <c r="L4400" s="563" t="s">
        <v>24001</v>
      </c>
      <c r="M4400" s="563" t="s">
        <v>24001</v>
      </c>
      <c r="N4400" s="563" t="s">
        <v>24001</v>
      </c>
      <c r="O4400" s="564" t="s">
        <v>24001</v>
      </c>
      <c r="P4400" s="564" t="s">
        <v>24001</v>
      </c>
      <c r="Q4400" s="564">
        <v>33148</v>
      </c>
      <c r="R4400" s="564">
        <v>34079</v>
      </c>
      <c r="S4400" s="564" t="s">
        <v>32608</v>
      </c>
    </row>
    <row r="4401" spans="1:19" x14ac:dyDescent="0.35">
      <c r="A4401" s="562">
        <v>4842</v>
      </c>
      <c r="B4401" s="563" t="s">
        <v>484</v>
      </c>
      <c r="C4401" s="563" t="s">
        <v>11966</v>
      </c>
      <c r="D4401" s="563" t="s">
        <v>12180</v>
      </c>
      <c r="E4401" s="563" t="s">
        <v>24001</v>
      </c>
      <c r="F4401" s="563" t="s">
        <v>12177</v>
      </c>
      <c r="G4401" s="563" t="s">
        <v>12178</v>
      </c>
      <c r="H4401" s="563" t="s">
        <v>12179</v>
      </c>
      <c r="I4401" s="563" t="s">
        <v>26690</v>
      </c>
      <c r="J4401" s="563" t="s">
        <v>109</v>
      </c>
      <c r="K4401" s="563" t="s">
        <v>24001</v>
      </c>
      <c r="L4401" s="563" t="s">
        <v>24001</v>
      </c>
      <c r="M4401" s="563" t="s">
        <v>24001</v>
      </c>
      <c r="N4401" s="563" t="s">
        <v>24001</v>
      </c>
      <c r="O4401" s="564" t="s">
        <v>24001</v>
      </c>
      <c r="P4401" s="564" t="s">
        <v>24001</v>
      </c>
      <c r="Q4401" s="564">
        <v>33148</v>
      </c>
      <c r="R4401" s="564">
        <v>38511</v>
      </c>
      <c r="S4401" s="564" t="s">
        <v>32609</v>
      </c>
    </row>
    <row r="4402" spans="1:19" x14ac:dyDescent="0.35">
      <c r="A4402" s="559">
        <v>4843</v>
      </c>
      <c r="B4402" s="563" t="s">
        <v>484</v>
      </c>
      <c r="C4402" s="563" t="s">
        <v>11966</v>
      </c>
      <c r="D4402" s="563" t="s">
        <v>12182</v>
      </c>
      <c r="E4402" s="563" t="s">
        <v>24001</v>
      </c>
      <c r="F4402" s="563" t="s">
        <v>12181</v>
      </c>
      <c r="G4402" s="563" t="s">
        <v>12178</v>
      </c>
      <c r="H4402" s="563" t="s">
        <v>55</v>
      </c>
      <c r="I4402" s="563" t="s">
        <v>26690</v>
      </c>
      <c r="J4402" s="563" t="s">
        <v>109</v>
      </c>
      <c r="K4402" s="563" t="s">
        <v>24001</v>
      </c>
      <c r="L4402" s="563" t="s">
        <v>24001</v>
      </c>
      <c r="M4402" s="563" t="s">
        <v>24001</v>
      </c>
      <c r="N4402" s="563" t="s">
        <v>24001</v>
      </c>
      <c r="O4402" s="564" t="s">
        <v>24001</v>
      </c>
      <c r="P4402" s="564" t="s">
        <v>24001</v>
      </c>
      <c r="Q4402" s="564">
        <v>33148</v>
      </c>
      <c r="R4402" s="564"/>
      <c r="S4402" s="564" t="s">
        <v>12182</v>
      </c>
    </row>
    <row r="4403" spans="1:19" x14ac:dyDescent="0.35">
      <c r="A4403" s="559">
        <v>3724</v>
      </c>
      <c r="B4403" s="563" t="s">
        <v>484</v>
      </c>
      <c r="C4403" s="563" t="s">
        <v>1745</v>
      </c>
      <c r="D4403" s="563" t="s">
        <v>1837</v>
      </c>
      <c r="E4403" s="563" t="s">
        <v>24001</v>
      </c>
      <c r="F4403" s="563" t="s">
        <v>1834</v>
      </c>
      <c r="G4403" s="563" t="s">
        <v>1835</v>
      </c>
      <c r="H4403" s="563" t="s">
        <v>1836</v>
      </c>
      <c r="I4403" s="563" t="s">
        <v>26690</v>
      </c>
      <c r="J4403" s="563" t="s">
        <v>24001</v>
      </c>
      <c r="K4403" s="563" t="s">
        <v>24001</v>
      </c>
      <c r="L4403" s="563" t="s">
        <v>24001</v>
      </c>
      <c r="M4403" s="563" t="s">
        <v>24001</v>
      </c>
      <c r="N4403" s="563" t="s">
        <v>24001</v>
      </c>
      <c r="O4403" s="564" t="s">
        <v>24001</v>
      </c>
      <c r="P4403" s="564" t="s">
        <v>24001</v>
      </c>
      <c r="Q4403" s="564">
        <v>33148</v>
      </c>
      <c r="R4403" s="564"/>
      <c r="S4403" s="564" t="s">
        <v>32610</v>
      </c>
    </row>
    <row r="4404" spans="1:19" x14ac:dyDescent="0.35">
      <c r="A4404" s="562">
        <v>3725</v>
      </c>
      <c r="B4404" s="563" t="s">
        <v>484</v>
      </c>
      <c r="C4404" s="563" t="s">
        <v>1745</v>
      </c>
      <c r="D4404" s="563" t="s">
        <v>1840</v>
      </c>
      <c r="E4404" s="563" t="s">
        <v>24001</v>
      </c>
      <c r="F4404" s="563" t="s">
        <v>1838</v>
      </c>
      <c r="G4404" s="563" t="s">
        <v>1835</v>
      </c>
      <c r="H4404" s="563" t="s">
        <v>1839</v>
      </c>
      <c r="I4404" s="563" t="s">
        <v>26690</v>
      </c>
      <c r="J4404" s="563" t="s">
        <v>24001</v>
      </c>
      <c r="K4404" s="563" t="s">
        <v>24001</v>
      </c>
      <c r="L4404" s="563" t="s">
        <v>24001</v>
      </c>
      <c r="M4404" s="563" t="s">
        <v>24001</v>
      </c>
      <c r="N4404" s="563" t="s">
        <v>24001</v>
      </c>
      <c r="O4404" s="564" t="s">
        <v>24001</v>
      </c>
      <c r="P4404" s="564" t="s">
        <v>24001</v>
      </c>
      <c r="Q4404" s="564">
        <v>33148</v>
      </c>
      <c r="R4404" s="564">
        <v>38432</v>
      </c>
      <c r="S4404" s="564" t="s">
        <v>32611</v>
      </c>
    </row>
    <row r="4405" spans="1:19" x14ac:dyDescent="0.35">
      <c r="A4405" s="559">
        <v>3726</v>
      </c>
      <c r="B4405" s="563" t="s">
        <v>484</v>
      </c>
      <c r="C4405" s="563" t="s">
        <v>1745</v>
      </c>
      <c r="D4405" s="563" t="s">
        <v>1842</v>
      </c>
      <c r="E4405" s="563" t="s">
        <v>24001</v>
      </c>
      <c r="F4405" s="563" t="s">
        <v>1841</v>
      </c>
      <c r="G4405" s="563" t="s">
        <v>1835</v>
      </c>
      <c r="H4405" s="563" t="s">
        <v>55</v>
      </c>
      <c r="I4405" s="563" t="s">
        <v>26690</v>
      </c>
      <c r="J4405" s="563" t="s">
        <v>24001</v>
      </c>
      <c r="K4405" s="563" t="s">
        <v>24001</v>
      </c>
      <c r="L4405" s="563" t="s">
        <v>24001</v>
      </c>
      <c r="M4405" s="563" t="s">
        <v>24001</v>
      </c>
      <c r="N4405" s="563" t="s">
        <v>24001</v>
      </c>
      <c r="O4405" s="564" t="s">
        <v>24001</v>
      </c>
      <c r="P4405" s="564" t="s">
        <v>24001</v>
      </c>
      <c r="Q4405" s="564">
        <v>33148</v>
      </c>
      <c r="R4405" s="564"/>
      <c r="S4405" s="564" t="s">
        <v>1842</v>
      </c>
    </row>
    <row r="4406" spans="1:19" x14ac:dyDescent="0.35">
      <c r="A4406" s="559">
        <v>3727</v>
      </c>
      <c r="B4406" s="563" t="s">
        <v>484</v>
      </c>
      <c r="C4406" s="563" t="s">
        <v>1745</v>
      </c>
      <c r="D4406" s="563" t="s">
        <v>1847</v>
      </c>
      <c r="E4406" s="563" t="s">
        <v>1843</v>
      </c>
      <c r="F4406" s="563" t="s">
        <v>1844</v>
      </c>
      <c r="G4406" s="563" t="s">
        <v>1845</v>
      </c>
      <c r="H4406" s="563" t="s">
        <v>1846</v>
      </c>
      <c r="I4406" s="563" t="s">
        <v>26690</v>
      </c>
      <c r="J4406" s="563" t="s">
        <v>109</v>
      </c>
      <c r="K4406" s="563" t="s">
        <v>24001</v>
      </c>
      <c r="L4406" s="563" t="s">
        <v>24001</v>
      </c>
      <c r="M4406" s="563" t="s">
        <v>24001</v>
      </c>
      <c r="N4406" s="563" t="s">
        <v>24001</v>
      </c>
      <c r="O4406" s="564" t="s">
        <v>24001</v>
      </c>
      <c r="P4406" s="564" t="s">
        <v>24001</v>
      </c>
      <c r="Q4406" s="564">
        <v>33148</v>
      </c>
      <c r="R4406" s="564"/>
      <c r="S4406" s="564" t="s">
        <v>32612</v>
      </c>
    </row>
    <row r="4407" spans="1:19" x14ac:dyDescent="0.35">
      <c r="A4407" s="562">
        <v>2372</v>
      </c>
      <c r="B4407" s="563" t="s">
        <v>484</v>
      </c>
      <c r="C4407" s="563" t="s">
        <v>7685</v>
      </c>
      <c r="D4407" s="563" t="s">
        <v>7719</v>
      </c>
      <c r="E4407" s="563" t="s">
        <v>7715</v>
      </c>
      <c r="F4407" s="563" t="s">
        <v>7716</v>
      </c>
      <c r="G4407" s="563" t="s">
        <v>7717</v>
      </c>
      <c r="H4407" s="563" t="s">
        <v>7718</v>
      </c>
      <c r="I4407" s="563" t="s">
        <v>26690</v>
      </c>
      <c r="J4407" s="563" t="s">
        <v>24001</v>
      </c>
      <c r="K4407" s="563" t="s">
        <v>24001</v>
      </c>
      <c r="L4407" s="563" t="s">
        <v>24001</v>
      </c>
      <c r="M4407" s="563" t="s">
        <v>24001</v>
      </c>
      <c r="N4407" s="563" t="s">
        <v>24001</v>
      </c>
      <c r="O4407" s="564" t="s">
        <v>24001</v>
      </c>
      <c r="P4407" s="564" t="s">
        <v>24001</v>
      </c>
      <c r="Q4407" s="564">
        <v>41359</v>
      </c>
      <c r="R4407" s="564"/>
      <c r="S4407" s="564" t="s">
        <v>32613</v>
      </c>
    </row>
    <row r="4408" spans="1:19" x14ac:dyDescent="0.35">
      <c r="A4408" s="559">
        <v>2373</v>
      </c>
      <c r="B4408" s="563" t="s">
        <v>484</v>
      </c>
      <c r="C4408" s="563" t="s">
        <v>7685</v>
      </c>
      <c r="D4408" s="563" t="s">
        <v>7722</v>
      </c>
      <c r="E4408" s="563" t="s">
        <v>7720</v>
      </c>
      <c r="F4408" s="563" t="s">
        <v>7721</v>
      </c>
      <c r="G4408" s="563" t="s">
        <v>7717</v>
      </c>
      <c r="H4408" s="563" t="s">
        <v>6744</v>
      </c>
      <c r="I4408" s="563" t="s">
        <v>26690</v>
      </c>
      <c r="J4408" s="563" t="s">
        <v>109</v>
      </c>
      <c r="K4408" s="563" t="s">
        <v>24001</v>
      </c>
      <c r="L4408" s="563" t="s">
        <v>24001</v>
      </c>
      <c r="M4408" s="563" t="s">
        <v>24001</v>
      </c>
      <c r="N4408" s="563" t="s">
        <v>24001</v>
      </c>
      <c r="O4408" s="564" t="s">
        <v>24001</v>
      </c>
      <c r="P4408" s="564" t="s">
        <v>24001</v>
      </c>
      <c r="Q4408" s="564">
        <v>33148</v>
      </c>
      <c r="R4408" s="564"/>
      <c r="S4408" s="564" t="s">
        <v>32614</v>
      </c>
    </row>
    <row r="4409" spans="1:19" x14ac:dyDescent="0.35">
      <c r="A4409" s="559">
        <v>2374</v>
      </c>
      <c r="B4409" s="563" t="s">
        <v>484</v>
      </c>
      <c r="C4409" s="563" t="s">
        <v>7685</v>
      </c>
      <c r="D4409" s="563" t="s">
        <v>7725</v>
      </c>
      <c r="E4409" s="563" t="s">
        <v>7723</v>
      </c>
      <c r="F4409" s="563" t="s">
        <v>7724</v>
      </c>
      <c r="G4409" s="563" t="s">
        <v>7717</v>
      </c>
      <c r="H4409" s="563" t="s">
        <v>5275</v>
      </c>
      <c r="I4409" s="563" t="s">
        <v>26690</v>
      </c>
      <c r="J4409" s="563" t="s">
        <v>109</v>
      </c>
      <c r="K4409" s="563" t="s">
        <v>24001</v>
      </c>
      <c r="L4409" s="563" t="s">
        <v>24001</v>
      </c>
      <c r="M4409" s="563" t="s">
        <v>24001</v>
      </c>
      <c r="N4409" s="563" t="s">
        <v>24001</v>
      </c>
      <c r="O4409" s="564" t="s">
        <v>24001</v>
      </c>
      <c r="P4409" s="564" t="s">
        <v>26697</v>
      </c>
      <c r="Q4409" s="564">
        <v>33148</v>
      </c>
      <c r="R4409" s="564"/>
      <c r="S4409" s="564" t="s">
        <v>32615</v>
      </c>
    </row>
    <row r="4410" spans="1:19" x14ac:dyDescent="0.35">
      <c r="A4410" s="562">
        <v>2375</v>
      </c>
      <c r="B4410" s="563" t="s">
        <v>484</v>
      </c>
      <c r="C4410" s="563" t="s">
        <v>7685</v>
      </c>
      <c r="D4410" s="563" t="s">
        <v>7727</v>
      </c>
      <c r="E4410" s="563" t="s">
        <v>7699</v>
      </c>
      <c r="F4410" s="563" t="s">
        <v>7726</v>
      </c>
      <c r="G4410" s="563" t="s">
        <v>7717</v>
      </c>
      <c r="H4410" s="563" t="s">
        <v>55</v>
      </c>
      <c r="I4410" s="563" t="s">
        <v>26690</v>
      </c>
      <c r="J4410" s="563" t="s">
        <v>109</v>
      </c>
      <c r="K4410" s="563" t="s">
        <v>24001</v>
      </c>
      <c r="L4410" s="563" t="s">
        <v>24001</v>
      </c>
      <c r="M4410" s="563" t="s">
        <v>24001</v>
      </c>
      <c r="N4410" s="563" t="s">
        <v>24001</v>
      </c>
      <c r="O4410" s="564" t="s">
        <v>24001</v>
      </c>
      <c r="P4410" s="564" t="s">
        <v>24001</v>
      </c>
      <c r="Q4410" s="564">
        <v>33148</v>
      </c>
      <c r="R4410" s="564"/>
      <c r="S4410" s="564" t="s">
        <v>7727</v>
      </c>
    </row>
    <row r="4411" spans="1:19" x14ac:dyDescent="0.35">
      <c r="A4411" s="559">
        <v>2376</v>
      </c>
      <c r="B4411" s="563" t="s">
        <v>484</v>
      </c>
      <c r="C4411" s="563" t="s">
        <v>7685</v>
      </c>
      <c r="D4411" s="563" t="s">
        <v>7730</v>
      </c>
      <c r="E4411" s="563" t="s">
        <v>24001</v>
      </c>
      <c r="F4411" s="563" t="s">
        <v>7728</v>
      </c>
      <c r="G4411" s="563" t="s">
        <v>7717</v>
      </c>
      <c r="H4411" s="563" t="s">
        <v>7729</v>
      </c>
      <c r="I4411" s="563" t="s">
        <v>26690</v>
      </c>
      <c r="J4411" s="563" t="s">
        <v>24001</v>
      </c>
      <c r="K4411" s="563" t="s">
        <v>24001</v>
      </c>
      <c r="L4411" s="563" t="s">
        <v>24001</v>
      </c>
      <c r="M4411" s="563" t="s">
        <v>24001</v>
      </c>
      <c r="N4411" s="563" t="s">
        <v>24001</v>
      </c>
      <c r="O4411" s="564" t="s">
        <v>24001</v>
      </c>
      <c r="P4411" s="564" t="s">
        <v>24001</v>
      </c>
      <c r="Q4411" s="564">
        <v>41359</v>
      </c>
      <c r="R4411" s="564"/>
      <c r="S4411" s="564" t="s">
        <v>32616</v>
      </c>
    </row>
    <row r="4412" spans="1:19" x14ac:dyDescent="0.35">
      <c r="A4412" s="559">
        <v>2377</v>
      </c>
      <c r="B4412" s="563" t="s">
        <v>484</v>
      </c>
      <c r="C4412" s="563" t="s">
        <v>7685</v>
      </c>
      <c r="D4412" s="563" t="s">
        <v>7732</v>
      </c>
      <c r="E4412" s="563" t="s">
        <v>24001</v>
      </c>
      <c r="F4412" s="563" t="s">
        <v>7731</v>
      </c>
      <c r="G4412" s="563" t="s">
        <v>7717</v>
      </c>
      <c r="H4412" s="563" t="s">
        <v>3602</v>
      </c>
      <c r="I4412" s="563" t="s">
        <v>26690</v>
      </c>
      <c r="J4412" s="563" t="s">
        <v>109</v>
      </c>
      <c r="K4412" s="563" t="s">
        <v>24001</v>
      </c>
      <c r="L4412" s="563" t="s">
        <v>24001</v>
      </c>
      <c r="M4412" s="563" t="s">
        <v>24001</v>
      </c>
      <c r="N4412" s="563" t="s">
        <v>24001</v>
      </c>
      <c r="O4412" s="564" t="s">
        <v>24001</v>
      </c>
      <c r="P4412" s="564" t="s">
        <v>24001</v>
      </c>
      <c r="Q4412" s="564">
        <v>33148</v>
      </c>
      <c r="R4412" s="564"/>
      <c r="S4412" s="564" t="s">
        <v>32617</v>
      </c>
    </row>
    <row r="4413" spans="1:19" x14ac:dyDescent="0.35">
      <c r="A4413" s="562">
        <v>6111</v>
      </c>
      <c r="B4413" s="563" t="s">
        <v>484</v>
      </c>
      <c r="C4413" s="563" t="s">
        <v>7685</v>
      </c>
      <c r="D4413" s="563" t="s">
        <v>7736</v>
      </c>
      <c r="E4413" s="563" t="s">
        <v>7733</v>
      </c>
      <c r="F4413" s="563" t="s">
        <v>7734</v>
      </c>
      <c r="G4413" s="563" t="s">
        <v>7735</v>
      </c>
      <c r="H4413" s="563" t="s">
        <v>55</v>
      </c>
      <c r="I4413" s="563" t="s">
        <v>26690</v>
      </c>
      <c r="J4413" s="563" t="s">
        <v>24001</v>
      </c>
      <c r="K4413" s="563" t="s">
        <v>24001</v>
      </c>
      <c r="L4413" s="563" t="s">
        <v>24001</v>
      </c>
      <c r="M4413" s="563" t="s">
        <v>24001</v>
      </c>
      <c r="N4413" s="563" t="s">
        <v>24001</v>
      </c>
      <c r="O4413" s="564" t="s">
        <v>24001</v>
      </c>
      <c r="P4413" s="564" t="s">
        <v>24001</v>
      </c>
      <c r="Q4413" s="564">
        <v>33148</v>
      </c>
      <c r="R4413" s="564"/>
      <c r="S4413" s="564" t="s">
        <v>7736</v>
      </c>
    </row>
    <row r="4414" spans="1:19" x14ac:dyDescent="0.35">
      <c r="A4414" s="559">
        <v>6085</v>
      </c>
      <c r="B4414" s="563" t="s">
        <v>484</v>
      </c>
      <c r="C4414" s="563" t="s">
        <v>1198</v>
      </c>
      <c r="D4414" s="563" t="s">
        <v>1290</v>
      </c>
      <c r="E4414" s="563" t="s">
        <v>24001</v>
      </c>
      <c r="F4414" s="563" t="s">
        <v>1288</v>
      </c>
      <c r="G4414" s="563" t="s">
        <v>1289</v>
      </c>
      <c r="H4414" s="563" t="s">
        <v>55</v>
      </c>
      <c r="I4414" s="563" t="s">
        <v>26690</v>
      </c>
      <c r="J4414" s="563" t="s">
        <v>24001</v>
      </c>
      <c r="K4414" s="563" t="s">
        <v>24001</v>
      </c>
      <c r="L4414" s="563" t="s">
        <v>24001</v>
      </c>
      <c r="M4414" s="563" t="s">
        <v>24001</v>
      </c>
      <c r="N4414" s="563" t="s">
        <v>24001</v>
      </c>
      <c r="O4414" s="564" t="s">
        <v>24001</v>
      </c>
      <c r="P4414" s="564" t="s">
        <v>24001</v>
      </c>
      <c r="Q4414" s="564">
        <v>33148</v>
      </c>
      <c r="R4414" s="564"/>
      <c r="S4414" s="564" t="s">
        <v>1290</v>
      </c>
    </row>
    <row r="4415" spans="1:19" x14ac:dyDescent="0.35">
      <c r="A4415" s="559">
        <v>3664</v>
      </c>
      <c r="B4415" s="563" t="s">
        <v>484</v>
      </c>
      <c r="C4415" s="563" t="s">
        <v>1198</v>
      </c>
      <c r="D4415" s="563" t="s">
        <v>1295</v>
      </c>
      <c r="E4415" s="563" t="s">
        <v>1291</v>
      </c>
      <c r="F4415" s="563" t="s">
        <v>1292</v>
      </c>
      <c r="G4415" s="563" t="s">
        <v>1293</v>
      </c>
      <c r="H4415" s="563" t="s">
        <v>1294</v>
      </c>
      <c r="I4415" s="563" t="s">
        <v>26690</v>
      </c>
      <c r="J4415" s="563" t="s">
        <v>109</v>
      </c>
      <c r="K4415" s="563" t="s">
        <v>24001</v>
      </c>
      <c r="L4415" s="563" t="s">
        <v>24001</v>
      </c>
      <c r="M4415" s="563" t="s">
        <v>24001</v>
      </c>
      <c r="N4415" s="563" t="s">
        <v>24001</v>
      </c>
      <c r="O4415" s="564" t="s">
        <v>24001</v>
      </c>
      <c r="P4415" s="564" t="s">
        <v>24001</v>
      </c>
      <c r="Q4415" s="564">
        <v>38511</v>
      </c>
      <c r="R4415" s="564"/>
      <c r="S4415" s="564" t="s">
        <v>32618</v>
      </c>
    </row>
    <row r="4416" spans="1:19" x14ac:dyDescent="0.35">
      <c r="A4416" s="562">
        <v>3665</v>
      </c>
      <c r="B4416" s="563" t="s">
        <v>484</v>
      </c>
      <c r="C4416" s="563" t="s">
        <v>1198</v>
      </c>
      <c r="D4416" s="563" t="s">
        <v>1298</v>
      </c>
      <c r="E4416" s="563" t="s">
        <v>1291</v>
      </c>
      <c r="F4416" s="563" t="s">
        <v>1296</v>
      </c>
      <c r="G4416" s="563" t="s">
        <v>1293</v>
      </c>
      <c r="H4416" s="563" t="s">
        <v>1297</v>
      </c>
      <c r="I4416" s="563" t="s">
        <v>26690</v>
      </c>
      <c r="J4416" s="563" t="s">
        <v>109</v>
      </c>
      <c r="K4416" s="563" t="s">
        <v>24001</v>
      </c>
      <c r="L4416" s="563" t="s">
        <v>24001</v>
      </c>
      <c r="M4416" s="563" t="s">
        <v>24001</v>
      </c>
      <c r="N4416" s="563" t="s">
        <v>24001</v>
      </c>
      <c r="O4416" s="564" t="s">
        <v>24001</v>
      </c>
      <c r="P4416" s="564" t="s">
        <v>24001</v>
      </c>
      <c r="Q4416" s="564">
        <v>38511</v>
      </c>
      <c r="R4416" s="564"/>
      <c r="S4416" s="564" t="s">
        <v>32619</v>
      </c>
    </row>
    <row r="4417" spans="1:19" x14ac:dyDescent="0.35">
      <c r="A4417" s="559">
        <v>3666</v>
      </c>
      <c r="B4417" s="563" t="s">
        <v>484</v>
      </c>
      <c r="C4417" s="563" t="s">
        <v>1198</v>
      </c>
      <c r="D4417" s="563" t="s">
        <v>1302</v>
      </c>
      <c r="E4417" s="563" t="s">
        <v>1299</v>
      </c>
      <c r="F4417" s="563" t="s">
        <v>1300</v>
      </c>
      <c r="G4417" s="563" t="s">
        <v>1293</v>
      </c>
      <c r="H4417" s="563" t="s">
        <v>1301</v>
      </c>
      <c r="I4417" s="563" t="s">
        <v>26690</v>
      </c>
      <c r="J4417" s="563" t="s">
        <v>109</v>
      </c>
      <c r="K4417" s="563" t="s">
        <v>24001</v>
      </c>
      <c r="L4417" s="563" t="s">
        <v>24001</v>
      </c>
      <c r="M4417" s="563" t="s">
        <v>24001</v>
      </c>
      <c r="N4417" s="563" t="s">
        <v>24001</v>
      </c>
      <c r="O4417" s="564" t="s">
        <v>24001</v>
      </c>
      <c r="P4417" s="564" t="s">
        <v>24001</v>
      </c>
      <c r="Q4417" s="564">
        <v>33148</v>
      </c>
      <c r="R4417" s="564">
        <v>36367</v>
      </c>
      <c r="S4417" s="564" t="s">
        <v>32620</v>
      </c>
    </row>
    <row r="4418" spans="1:19" x14ac:dyDescent="0.35">
      <c r="A4418" s="559">
        <v>3667</v>
      </c>
      <c r="B4418" s="563" t="s">
        <v>484</v>
      </c>
      <c r="C4418" s="563" t="s">
        <v>1198</v>
      </c>
      <c r="D4418" s="563" t="s">
        <v>1306</v>
      </c>
      <c r="E4418" s="563" t="s">
        <v>1303</v>
      </c>
      <c r="F4418" s="563" t="s">
        <v>1304</v>
      </c>
      <c r="G4418" s="563" t="s">
        <v>1293</v>
      </c>
      <c r="H4418" s="563" t="s">
        <v>1305</v>
      </c>
      <c r="I4418" s="563" t="s">
        <v>26690</v>
      </c>
      <c r="J4418" s="563" t="s">
        <v>24001</v>
      </c>
      <c r="K4418" s="563" t="s">
        <v>24001</v>
      </c>
      <c r="L4418" s="563" t="s">
        <v>24001</v>
      </c>
      <c r="M4418" s="563" t="s">
        <v>24001</v>
      </c>
      <c r="N4418" s="563" t="s">
        <v>24001</v>
      </c>
      <c r="O4418" s="564" t="s">
        <v>24001</v>
      </c>
      <c r="P4418" s="564" t="s">
        <v>24001</v>
      </c>
      <c r="Q4418" s="564">
        <v>33148</v>
      </c>
      <c r="R4418" s="564"/>
      <c r="S4418" s="564" t="s">
        <v>32621</v>
      </c>
    </row>
    <row r="4419" spans="1:19" x14ac:dyDescent="0.35">
      <c r="A4419" s="562">
        <v>3668</v>
      </c>
      <c r="B4419" s="563" t="s">
        <v>484</v>
      </c>
      <c r="C4419" s="563" t="s">
        <v>1198</v>
      </c>
      <c r="D4419" s="563" t="s">
        <v>1308</v>
      </c>
      <c r="E4419" s="563" t="s">
        <v>1261</v>
      </c>
      <c r="F4419" s="563" t="s">
        <v>1307</v>
      </c>
      <c r="G4419" s="563" t="s">
        <v>1293</v>
      </c>
      <c r="H4419" s="563" t="s">
        <v>55</v>
      </c>
      <c r="I4419" s="563" t="s">
        <v>26690</v>
      </c>
      <c r="J4419" s="563" t="s">
        <v>24001</v>
      </c>
      <c r="K4419" s="563" t="s">
        <v>24001</v>
      </c>
      <c r="L4419" s="563" t="s">
        <v>24001</v>
      </c>
      <c r="M4419" s="563" t="s">
        <v>24001</v>
      </c>
      <c r="N4419" s="563" t="s">
        <v>24001</v>
      </c>
      <c r="O4419" s="564" t="s">
        <v>24001</v>
      </c>
      <c r="P4419" s="564" t="s">
        <v>24001</v>
      </c>
      <c r="Q4419" s="564">
        <v>34303</v>
      </c>
      <c r="R4419" s="564"/>
      <c r="S4419" s="564" t="s">
        <v>1308</v>
      </c>
    </row>
    <row r="4420" spans="1:19" x14ac:dyDescent="0.35">
      <c r="A4420" s="559">
        <v>1337</v>
      </c>
      <c r="B4420" s="563" t="s">
        <v>484</v>
      </c>
      <c r="C4420" s="563" t="s">
        <v>28929</v>
      </c>
      <c r="D4420" s="563" t="s">
        <v>34403</v>
      </c>
      <c r="E4420" s="563" t="s">
        <v>24001</v>
      </c>
      <c r="F4420" s="563" t="s">
        <v>18562</v>
      </c>
      <c r="G4420" s="563" t="s">
        <v>18142</v>
      </c>
      <c r="H4420" s="563" t="s">
        <v>34404</v>
      </c>
      <c r="I4420" s="563" t="s">
        <v>26690</v>
      </c>
      <c r="J4420" s="563" t="s">
        <v>109</v>
      </c>
      <c r="K4420" s="563" t="s">
        <v>24001</v>
      </c>
      <c r="L4420" s="563" t="s">
        <v>24001</v>
      </c>
      <c r="M4420" s="563" t="s">
        <v>24001</v>
      </c>
      <c r="N4420" s="563" t="s">
        <v>24001</v>
      </c>
      <c r="O4420" s="564" t="s">
        <v>24001</v>
      </c>
      <c r="P4420" s="564" t="s">
        <v>24001</v>
      </c>
      <c r="Q4420" s="564">
        <v>33148</v>
      </c>
      <c r="R4420" s="564">
        <v>45530.5649305556</v>
      </c>
      <c r="S4420" s="564" t="s">
        <v>34405</v>
      </c>
    </row>
    <row r="4421" spans="1:19" x14ac:dyDescent="0.35">
      <c r="A4421" s="559">
        <v>1338</v>
      </c>
      <c r="B4421" s="563" t="s">
        <v>484</v>
      </c>
      <c r="C4421" s="563" t="s">
        <v>28929</v>
      </c>
      <c r="D4421" s="563" t="s">
        <v>18144</v>
      </c>
      <c r="E4421" s="563" t="s">
        <v>18140</v>
      </c>
      <c r="F4421" s="563" t="s">
        <v>18141</v>
      </c>
      <c r="G4421" s="563" t="s">
        <v>18142</v>
      </c>
      <c r="H4421" s="563" t="s">
        <v>18143</v>
      </c>
      <c r="I4421" s="563" t="s">
        <v>26690</v>
      </c>
      <c r="J4421" s="563" t="s">
        <v>109</v>
      </c>
      <c r="K4421" s="563" t="s">
        <v>24001</v>
      </c>
      <c r="L4421" s="563" t="s">
        <v>24001</v>
      </c>
      <c r="M4421" s="563" t="s">
        <v>24001</v>
      </c>
      <c r="N4421" s="563" t="s">
        <v>24001</v>
      </c>
      <c r="O4421" s="564" t="s">
        <v>24001</v>
      </c>
      <c r="P4421" s="564" t="s">
        <v>24001</v>
      </c>
      <c r="Q4421" s="564">
        <v>33148</v>
      </c>
      <c r="R4421" s="564"/>
      <c r="S4421" s="564" t="s">
        <v>32622</v>
      </c>
    </row>
    <row r="4422" spans="1:19" x14ac:dyDescent="0.35">
      <c r="A4422" s="562">
        <v>1339</v>
      </c>
      <c r="B4422" s="563" t="s">
        <v>484</v>
      </c>
      <c r="C4422" s="563" t="s">
        <v>28929</v>
      </c>
      <c r="D4422" s="563" t="s">
        <v>18148</v>
      </c>
      <c r="E4422" s="563" t="s">
        <v>18145</v>
      </c>
      <c r="F4422" s="563" t="s">
        <v>18146</v>
      </c>
      <c r="G4422" s="563" t="s">
        <v>18142</v>
      </c>
      <c r="H4422" s="563" t="s">
        <v>18147</v>
      </c>
      <c r="I4422" s="563" t="s">
        <v>26690</v>
      </c>
      <c r="J4422" s="563" t="s">
        <v>109</v>
      </c>
      <c r="K4422" s="563" t="s">
        <v>24001</v>
      </c>
      <c r="L4422" s="563" t="s">
        <v>24001</v>
      </c>
      <c r="M4422" s="563" t="s">
        <v>24001</v>
      </c>
      <c r="N4422" s="563" t="s">
        <v>24001</v>
      </c>
      <c r="O4422" s="564" t="s">
        <v>24001</v>
      </c>
      <c r="P4422" s="564" t="s">
        <v>24001</v>
      </c>
      <c r="Q4422" s="564">
        <v>33148</v>
      </c>
      <c r="R4422" s="564"/>
      <c r="S4422" s="564" t="s">
        <v>32623</v>
      </c>
    </row>
    <row r="4423" spans="1:19" x14ac:dyDescent="0.35">
      <c r="A4423" s="559">
        <v>1340</v>
      </c>
      <c r="B4423" s="563" t="s">
        <v>484</v>
      </c>
      <c r="C4423" s="563" t="s">
        <v>28929</v>
      </c>
      <c r="D4423" s="563" t="s">
        <v>18151</v>
      </c>
      <c r="E4423" s="563" t="s">
        <v>18149</v>
      </c>
      <c r="F4423" s="563" t="s">
        <v>18150</v>
      </c>
      <c r="G4423" s="563" t="s">
        <v>18142</v>
      </c>
      <c r="H4423" s="563" t="s">
        <v>55</v>
      </c>
      <c r="I4423" s="563" t="s">
        <v>26690</v>
      </c>
      <c r="J4423" s="563" t="s">
        <v>109</v>
      </c>
      <c r="K4423" s="563" t="s">
        <v>24001</v>
      </c>
      <c r="L4423" s="563" t="s">
        <v>24001</v>
      </c>
      <c r="M4423" s="563" t="s">
        <v>24001</v>
      </c>
      <c r="N4423" s="563" t="s">
        <v>24001</v>
      </c>
      <c r="O4423" s="564" t="s">
        <v>24001</v>
      </c>
      <c r="P4423" s="564" t="s">
        <v>24001</v>
      </c>
      <c r="Q4423" s="564">
        <v>33148</v>
      </c>
      <c r="R4423" s="564"/>
      <c r="S4423" s="564" t="s">
        <v>18151</v>
      </c>
    </row>
    <row r="4424" spans="1:19" x14ac:dyDescent="0.35">
      <c r="A4424" s="559">
        <v>1341</v>
      </c>
      <c r="B4424" s="563" t="s">
        <v>484</v>
      </c>
      <c r="C4424" s="563" t="s">
        <v>28929</v>
      </c>
      <c r="D4424" s="563" t="s">
        <v>18153</v>
      </c>
      <c r="E4424" s="563" t="s">
        <v>24001</v>
      </c>
      <c r="F4424" s="563" t="s">
        <v>18152</v>
      </c>
      <c r="G4424" s="563" t="s">
        <v>18142</v>
      </c>
      <c r="H4424" s="563" t="s">
        <v>16041</v>
      </c>
      <c r="I4424" s="563" t="s">
        <v>26690</v>
      </c>
      <c r="J4424" s="563" t="s">
        <v>24001</v>
      </c>
      <c r="K4424" s="563" t="s">
        <v>154</v>
      </c>
      <c r="L4424" s="563" t="s">
        <v>27591</v>
      </c>
      <c r="M4424" s="563" t="s">
        <v>24001</v>
      </c>
      <c r="N4424" s="563" t="s">
        <v>24001</v>
      </c>
      <c r="O4424" s="564" t="s">
        <v>24001</v>
      </c>
      <c r="P4424" s="564" t="s">
        <v>24001</v>
      </c>
      <c r="Q4424" s="564">
        <v>35139</v>
      </c>
      <c r="R4424" s="564"/>
      <c r="S4424" s="564" t="s">
        <v>32624</v>
      </c>
    </row>
    <row r="4425" spans="1:19" x14ac:dyDescent="0.35">
      <c r="A4425" s="562">
        <v>1342</v>
      </c>
      <c r="B4425" s="563" t="s">
        <v>484</v>
      </c>
      <c r="C4425" s="563" t="s">
        <v>28929</v>
      </c>
      <c r="D4425" s="563" t="s">
        <v>18156</v>
      </c>
      <c r="E4425" s="563" t="s">
        <v>18154</v>
      </c>
      <c r="F4425" s="563" t="s">
        <v>18155</v>
      </c>
      <c r="G4425" s="563" t="s">
        <v>18142</v>
      </c>
      <c r="H4425" s="563" t="s">
        <v>3045</v>
      </c>
      <c r="I4425" s="563" t="s">
        <v>26690</v>
      </c>
      <c r="J4425" s="563" t="s">
        <v>109</v>
      </c>
      <c r="K4425" s="563" t="s">
        <v>24001</v>
      </c>
      <c r="L4425" s="563" t="s">
        <v>24001</v>
      </c>
      <c r="M4425" s="563" t="s">
        <v>24001</v>
      </c>
      <c r="N4425" s="563" t="s">
        <v>24001</v>
      </c>
      <c r="O4425" s="564" t="s">
        <v>24001</v>
      </c>
      <c r="P4425" s="564" t="s">
        <v>24001</v>
      </c>
      <c r="Q4425" s="564">
        <v>33148</v>
      </c>
      <c r="R4425" s="564"/>
      <c r="S4425" s="564" t="s">
        <v>32625</v>
      </c>
    </row>
    <row r="4426" spans="1:19" x14ac:dyDescent="0.35">
      <c r="A4426" s="559">
        <v>6030</v>
      </c>
      <c r="B4426" s="563" t="s">
        <v>43</v>
      </c>
      <c r="C4426" s="563" t="s">
        <v>303</v>
      </c>
      <c r="D4426" s="563" t="s">
        <v>321</v>
      </c>
      <c r="E4426" s="563" t="s">
        <v>317</v>
      </c>
      <c r="F4426" s="563" t="s">
        <v>318</v>
      </c>
      <c r="G4426" s="563" t="s">
        <v>319</v>
      </c>
      <c r="H4426" s="563" t="s">
        <v>320</v>
      </c>
      <c r="I4426" s="563" t="s">
        <v>26690</v>
      </c>
      <c r="J4426" s="563" t="s">
        <v>24001</v>
      </c>
      <c r="K4426" s="563" t="s">
        <v>50</v>
      </c>
      <c r="L4426" s="563" t="s">
        <v>24001</v>
      </c>
      <c r="M4426" s="563" t="s">
        <v>24001</v>
      </c>
      <c r="N4426" s="563" t="s">
        <v>24001</v>
      </c>
      <c r="O4426" s="564" t="s">
        <v>24001</v>
      </c>
      <c r="P4426" s="564" t="s">
        <v>24001</v>
      </c>
      <c r="Q4426" s="564">
        <v>33148</v>
      </c>
      <c r="R4426" s="564"/>
      <c r="S4426" s="564" t="s">
        <v>32626</v>
      </c>
    </row>
    <row r="4427" spans="1:19" x14ac:dyDescent="0.35">
      <c r="A4427" s="559">
        <v>2489</v>
      </c>
      <c r="B4427" s="563" t="s">
        <v>484</v>
      </c>
      <c r="C4427" s="563" t="s">
        <v>7916</v>
      </c>
      <c r="D4427" s="563" t="s">
        <v>7956</v>
      </c>
      <c r="E4427" s="563" t="s">
        <v>7953</v>
      </c>
      <c r="F4427" s="563" t="s">
        <v>7954</v>
      </c>
      <c r="G4427" s="563" t="s">
        <v>7955</v>
      </c>
      <c r="H4427" s="563" t="s">
        <v>786</v>
      </c>
      <c r="I4427" s="563" t="s">
        <v>26690</v>
      </c>
      <c r="J4427" s="563" t="s">
        <v>109</v>
      </c>
      <c r="K4427" s="563" t="s">
        <v>24001</v>
      </c>
      <c r="L4427" s="563" t="s">
        <v>24001</v>
      </c>
      <c r="M4427" s="563" t="s">
        <v>24001</v>
      </c>
      <c r="N4427" s="563" t="s">
        <v>24001</v>
      </c>
      <c r="O4427" s="564" t="s">
        <v>24001</v>
      </c>
      <c r="P4427" s="564" t="s">
        <v>24001</v>
      </c>
      <c r="Q4427" s="564">
        <v>33148</v>
      </c>
      <c r="R4427" s="564"/>
      <c r="S4427" s="564" t="s">
        <v>32627</v>
      </c>
    </row>
    <row r="4428" spans="1:19" x14ac:dyDescent="0.35">
      <c r="A4428" s="562">
        <v>2490</v>
      </c>
      <c r="B4428" s="563" t="s">
        <v>484</v>
      </c>
      <c r="C4428" s="563" t="s">
        <v>7916</v>
      </c>
      <c r="D4428" s="563" t="s">
        <v>7960</v>
      </c>
      <c r="E4428" s="563" t="s">
        <v>7957</v>
      </c>
      <c r="F4428" s="563" t="s">
        <v>7958</v>
      </c>
      <c r="G4428" s="563" t="s">
        <v>7955</v>
      </c>
      <c r="H4428" s="563" t="s">
        <v>7959</v>
      </c>
      <c r="I4428" s="563" t="s">
        <v>26690</v>
      </c>
      <c r="J4428" s="563" t="s">
        <v>24001</v>
      </c>
      <c r="K4428" s="563" t="s">
        <v>24001</v>
      </c>
      <c r="L4428" s="563" t="s">
        <v>24001</v>
      </c>
      <c r="M4428" s="563" t="s">
        <v>24001</v>
      </c>
      <c r="N4428" s="563" t="s">
        <v>24001</v>
      </c>
      <c r="O4428" s="564" t="s">
        <v>24001</v>
      </c>
      <c r="P4428" s="564" t="s">
        <v>24001</v>
      </c>
      <c r="Q4428" s="564">
        <v>33148</v>
      </c>
      <c r="R4428" s="564"/>
      <c r="S4428" s="564" t="s">
        <v>32628</v>
      </c>
    </row>
    <row r="4429" spans="1:19" x14ac:dyDescent="0.35">
      <c r="A4429" s="559">
        <v>2491</v>
      </c>
      <c r="B4429" s="563" t="s">
        <v>484</v>
      </c>
      <c r="C4429" s="563" t="s">
        <v>7916</v>
      </c>
      <c r="D4429" s="563" t="s">
        <v>7963</v>
      </c>
      <c r="E4429" s="563" t="s">
        <v>24001</v>
      </c>
      <c r="F4429" s="563" t="s">
        <v>7961</v>
      </c>
      <c r="G4429" s="563" t="s">
        <v>7955</v>
      </c>
      <c r="H4429" s="563" t="s">
        <v>7962</v>
      </c>
      <c r="I4429" s="563" t="s">
        <v>26690</v>
      </c>
      <c r="J4429" s="563" t="s">
        <v>24001</v>
      </c>
      <c r="K4429" s="563" t="s">
        <v>62</v>
      </c>
      <c r="L4429" s="563" t="s">
        <v>24001</v>
      </c>
      <c r="M4429" s="563" t="s">
        <v>24001</v>
      </c>
      <c r="N4429" s="563" t="s">
        <v>24001</v>
      </c>
      <c r="O4429" s="564" t="s">
        <v>24001</v>
      </c>
      <c r="P4429" s="564" t="s">
        <v>24001</v>
      </c>
      <c r="Q4429" s="564">
        <v>33148</v>
      </c>
      <c r="R4429" s="564"/>
      <c r="S4429" s="564" t="s">
        <v>32629</v>
      </c>
    </row>
    <row r="4430" spans="1:19" x14ac:dyDescent="0.35">
      <c r="A4430" s="559">
        <v>2492</v>
      </c>
      <c r="B4430" s="563" t="s">
        <v>484</v>
      </c>
      <c r="C4430" s="563" t="s">
        <v>7916</v>
      </c>
      <c r="D4430" s="563" t="s">
        <v>7966</v>
      </c>
      <c r="E4430" s="563" t="s">
        <v>7964</v>
      </c>
      <c r="F4430" s="563" t="s">
        <v>7965</v>
      </c>
      <c r="G4430" s="563" t="s">
        <v>7955</v>
      </c>
      <c r="H4430" s="563" t="s">
        <v>800</v>
      </c>
      <c r="I4430" s="563" t="s">
        <v>26691</v>
      </c>
      <c r="J4430" s="563" t="s">
        <v>24001</v>
      </c>
      <c r="K4430" s="563" t="s">
        <v>24001</v>
      </c>
      <c r="L4430" s="563" t="s">
        <v>24001</v>
      </c>
      <c r="M4430" s="563" t="s">
        <v>24001</v>
      </c>
      <c r="N4430" s="563" t="s">
        <v>24001</v>
      </c>
      <c r="O4430" s="564" t="s">
        <v>24001</v>
      </c>
      <c r="P4430" s="564" t="s">
        <v>24001</v>
      </c>
      <c r="Q4430" s="564">
        <v>33148</v>
      </c>
      <c r="R4430" s="564"/>
      <c r="S4430" s="564" t="s">
        <v>32630</v>
      </c>
    </row>
    <row r="4431" spans="1:19" x14ac:dyDescent="0.35">
      <c r="A4431" s="562">
        <v>2493</v>
      </c>
      <c r="B4431" s="563" t="s">
        <v>484</v>
      </c>
      <c r="C4431" s="563" t="s">
        <v>7916</v>
      </c>
      <c r="D4431" s="563" t="s">
        <v>7968</v>
      </c>
      <c r="E4431" s="563" t="s">
        <v>7964</v>
      </c>
      <c r="F4431" s="563" t="s">
        <v>7967</v>
      </c>
      <c r="G4431" s="563" t="s">
        <v>7955</v>
      </c>
      <c r="H4431" s="563" t="s">
        <v>800</v>
      </c>
      <c r="I4431" s="563" t="s">
        <v>27030</v>
      </c>
      <c r="J4431" s="563" t="s">
        <v>24001</v>
      </c>
      <c r="K4431" s="563" t="s">
        <v>154</v>
      </c>
      <c r="L4431" s="563" t="s">
        <v>24001</v>
      </c>
      <c r="M4431" s="563" t="s">
        <v>24001</v>
      </c>
      <c r="N4431" s="563" t="s">
        <v>24001</v>
      </c>
      <c r="O4431" s="564" t="s">
        <v>24001</v>
      </c>
      <c r="P4431" s="564" t="s">
        <v>24001</v>
      </c>
      <c r="Q4431" s="564">
        <v>33148</v>
      </c>
      <c r="R4431" s="564"/>
      <c r="S4431" s="564" t="s">
        <v>32631</v>
      </c>
    </row>
    <row r="4432" spans="1:19" x14ac:dyDescent="0.35">
      <c r="A4432" s="559">
        <v>2494</v>
      </c>
      <c r="B4432" s="563" t="s">
        <v>484</v>
      </c>
      <c r="C4432" s="563" t="s">
        <v>7916</v>
      </c>
      <c r="D4432" s="563" t="s">
        <v>7971</v>
      </c>
      <c r="E4432" s="563" t="s">
        <v>7969</v>
      </c>
      <c r="F4432" s="563" t="s">
        <v>7970</v>
      </c>
      <c r="G4432" s="563" t="s">
        <v>7955</v>
      </c>
      <c r="H4432" s="563" t="s">
        <v>800</v>
      </c>
      <c r="I4432" s="563" t="s">
        <v>26713</v>
      </c>
      <c r="J4432" s="563" t="s">
        <v>24001</v>
      </c>
      <c r="K4432" s="563" t="s">
        <v>154</v>
      </c>
      <c r="L4432" s="563" t="s">
        <v>24001</v>
      </c>
      <c r="M4432" s="563" t="s">
        <v>899</v>
      </c>
      <c r="N4432" s="563" t="s">
        <v>28712</v>
      </c>
      <c r="O4432" s="564" t="s">
        <v>24001</v>
      </c>
      <c r="P4432" s="564" t="s">
        <v>24001</v>
      </c>
      <c r="Q4432" s="564">
        <v>33148</v>
      </c>
      <c r="R4432" s="564"/>
      <c r="S4432" s="564" t="s">
        <v>32632</v>
      </c>
    </row>
    <row r="4433" spans="1:19" x14ac:dyDescent="0.35">
      <c r="A4433" s="559">
        <v>2495</v>
      </c>
      <c r="B4433" s="563" t="s">
        <v>484</v>
      </c>
      <c r="C4433" s="563" t="s">
        <v>7916</v>
      </c>
      <c r="D4433" s="563" t="s">
        <v>7974</v>
      </c>
      <c r="E4433" s="563" t="s">
        <v>24001</v>
      </c>
      <c r="F4433" s="563" t="s">
        <v>7972</v>
      </c>
      <c r="G4433" s="563" t="s">
        <v>7955</v>
      </c>
      <c r="H4433" s="563" t="s">
        <v>7973</v>
      </c>
      <c r="I4433" s="563" t="s">
        <v>26690</v>
      </c>
      <c r="J4433" s="563" t="s">
        <v>109</v>
      </c>
      <c r="K4433" s="563" t="s">
        <v>24001</v>
      </c>
      <c r="L4433" s="563" t="s">
        <v>24001</v>
      </c>
      <c r="M4433" s="563" t="s">
        <v>24001</v>
      </c>
      <c r="N4433" s="563" t="s">
        <v>24001</v>
      </c>
      <c r="O4433" s="564" t="s">
        <v>24001</v>
      </c>
      <c r="P4433" s="564" t="s">
        <v>24001</v>
      </c>
      <c r="Q4433" s="564">
        <v>41039</v>
      </c>
      <c r="R4433" s="564"/>
      <c r="S4433" s="564" t="s">
        <v>32633</v>
      </c>
    </row>
    <row r="4434" spans="1:19" x14ac:dyDescent="0.35">
      <c r="A4434" s="562">
        <v>2496</v>
      </c>
      <c r="B4434" s="563" t="s">
        <v>484</v>
      </c>
      <c r="C4434" s="563" t="s">
        <v>7916</v>
      </c>
      <c r="D4434" s="563" t="s">
        <v>7977</v>
      </c>
      <c r="E4434" s="563" t="s">
        <v>7975</v>
      </c>
      <c r="F4434" s="563" t="s">
        <v>7976</v>
      </c>
      <c r="G4434" s="563" t="s">
        <v>7955</v>
      </c>
      <c r="H4434" s="563" t="s">
        <v>1033</v>
      </c>
      <c r="I4434" s="563" t="s">
        <v>26690</v>
      </c>
      <c r="J4434" s="563" t="s">
        <v>24001</v>
      </c>
      <c r="K4434" s="563" t="s">
        <v>24001</v>
      </c>
      <c r="L4434" s="563" t="s">
        <v>24001</v>
      </c>
      <c r="M4434" s="563" t="s">
        <v>24001</v>
      </c>
      <c r="N4434" s="563" t="s">
        <v>24001</v>
      </c>
      <c r="O4434" s="564" t="s">
        <v>24001</v>
      </c>
      <c r="P4434" s="564" t="s">
        <v>24001</v>
      </c>
      <c r="Q4434" s="564">
        <v>33148</v>
      </c>
      <c r="R4434" s="564"/>
      <c r="S4434" s="564" t="s">
        <v>32634</v>
      </c>
    </row>
    <row r="4435" spans="1:19" x14ac:dyDescent="0.35">
      <c r="A4435" s="559">
        <v>2497</v>
      </c>
      <c r="B4435" s="563" t="s">
        <v>484</v>
      </c>
      <c r="C4435" s="563" t="s">
        <v>7916</v>
      </c>
      <c r="D4435" s="563" t="s">
        <v>7980</v>
      </c>
      <c r="E4435" s="563" t="s">
        <v>24001</v>
      </c>
      <c r="F4435" s="563" t="s">
        <v>7978</v>
      </c>
      <c r="G4435" s="563" t="s">
        <v>7955</v>
      </c>
      <c r="H4435" s="563" t="s">
        <v>7979</v>
      </c>
      <c r="I4435" s="563" t="s">
        <v>26691</v>
      </c>
      <c r="J4435" s="563" t="s">
        <v>24001</v>
      </c>
      <c r="K4435" s="563" t="s">
        <v>24001</v>
      </c>
      <c r="L4435" s="563" t="s">
        <v>24001</v>
      </c>
      <c r="M4435" s="563" t="s">
        <v>24001</v>
      </c>
      <c r="N4435" s="563" t="s">
        <v>24001</v>
      </c>
      <c r="O4435" s="564" t="s">
        <v>24001</v>
      </c>
      <c r="P4435" s="564" t="s">
        <v>24001</v>
      </c>
      <c r="Q4435" s="564">
        <v>33148</v>
      </c>
      <c r="R4435" s="564"/>
      <c r="S4435" s="564" t="s">
        <v>32635</v>
      </c>
    </row>
    <row r="4436" spans="1:19" x14ac:dyDescent="0.35">
      <c r="A4436" s="559">
        <v>2498</v>
      </c>
      <c r="B4436" s="563" t="s">
        <v>484</v>
      </c>
      <c r="C4436" s="563" t="s">
        <v>7916</v>
      </c>
      <c r="D4436" s="563" t="s">
        <v>7983</v>
      </c>
      <c r="E4436" s="563" t="s">
        <v>7981</v>
      </c>
      <c r="F4436" s="563" t="s">
        <v>7982</v>
      </c>
      <c r="G4436" s="563" t="s">
        <v>7955</v>
      </c>
      <c r="H4436" s="563" t="s">
        <v>7979</v>
      </c>
      <c r="I4436" s="563" t="s">
        <v>27031</v>
      </c>
      <c r="J4436" s="563" t="s">
        <v>24001</v>
      </c>
      <c r="K4436" s="563" t="s">
        <v>24001</v>
      </c>
      <c r="L4436" s="563" t="s">
        <v>24001</v>
      </c>
      <c r="M4436" s="563" t="s">
        <v>24001</v>
      </c>
      <c r="N4436" s="563" t="s">
        <v>24001</v>
      </c>
      <c r="O4436" s="564" t="s">
        <v>24001</v>
      </c>
      <c r="P4436" s="564" t="s">
        <v>24001</v>
      </c>
      <c r="Q4436" s="564">
        <v>33148</v>
      </c>
      <c r="R4436" s="564"/>
      <c r="S4436" s="564" t="s">
        <v>32636</v>
      </c>
    </row>
    <row r="4437" spans="1:19" x14ac:dyDescent="0.35">
      <c r="A4437" s="562">
        <v>2499</v>
      </c>
      <c r="B4437" s="563" t="s">
        <v>484</v>
      </c>
      <c r="C4437" s="563" t="s">
        <v>7916</v>
      </c>
      <c r="D4437" s="563" t="s">
        <v>7986</v>
      </c>
      <c r="E4437" s="563" t="s">
        <v>7984</v>
      </c>
      <c r="F4437" s="563" t="s">
        <v>7985</v>
      </c>
      <c r="G4437" s="563" t="s">
        <v>7955</v>
      </c>
      <c r="H4437" s="563" t="s">
        <v>7979</v>
      </c>
      <c r="I4437" s="563" t="s">
        <v>27032</v>
      </c>
      <c r="J4437" s="563" t="s">
        <v>24001</v>
      </c>
      <c r="K4437" s="563" t="s">
        <v>24001</v>
      </c>
      <c r="L4437" s="563" t="s">
        <v>24001</v>
      </c>
      <c r="M4437" s="563" t="s">
        <v>24001</v>
      </c>
      <c r="N4437" s="563" t="s">
        <v>24001</v>
      </c>
      <c r="O4437" s="564" t="s">
        <v>24001</v>
      </c>
      <c r="P4437" s="564" t="s">
        <v>24001</v>
      </c>
      <c r="Q4437" s="564">
        <v>33148</v>
      </c>
      <c r="R4437" s="564"/>
      <c r="S4437" s="564" t="s">
        <v>32637</v>
      </c>
    </row>
    <row r="4438" spans="1:19" x14ac:dyDescent="0.35">
      <c r="A4438" s="559">
        <v>2500</v>
      </c>
      <c r="B4438" s="563" t="s">
        <v>484</v>
      </c>
      <c r="C4438" s="563" t="s">
        <v>7916</v>
      </c>
      <c r="D4438" s="563" t="s">
        <v>7990</v>
      </c>
      <c r="E4438" s="563" t="s">
        <v>7987</v>
      </c>
      <c r="F4438" s="563" t="s">
        <v>7988</v>
      </c>
      <c r="G4438" s="563" t="s">
        <v>7955</v>
      </c>
      <c r="H4438" s="563" t="s">
        <v>7989</v>
      </c>
      <c r="I4438" s="563" t="s">
        <v>26690</v>
      </c>
      <c r="J4438" s="563" t="s">
        <v>24001</v>
      </c>
      <c r="K4438" s="563" t="s">
        <v>24001</v>
      </c>
      <c r="L4438" s="563" t="s">
        <v>24001</v>
      </c>
      <c r="M4438" s="563" t="s">
        <v>24001</v>
      </c>
      <c r="N4438" s="563" t="s">
        <v>24001</v>
      </c>
      <c r="O4438" s="564" t="s">
        <v>24001</v>
      </c>
      <c r="P4438" s="564" t="s">
        <v>24001</v>
      </c>
      <c r="Q4438" s="564">
        <v>33962</v>
      </c>
      <c r="R4438" s="564"/>
      <c r="S4438" s="564" t="s">
        <v>32638</v>
      </c>
    </row>
    <row r="4439" spans="1:19" x14ac:dyDescent="0.35">
      <c r="A4439" s="559">
        <v>2501</v>
      </c>
      <c r="B4439" s="563" t="s">
        <v>484</v>
      </c>
      <c r="C4439" s="563" t="s">
        <v>7916</v>
      </c>
      <c r="D4439" s="563" t="s">
        <v>7992</v>
      </c>
      <c r="E4439" s="563" t="s">
        <v>7955</v>
      </c>
      <c r="F4439" s="563" t="s">
        <v>7991</v>
      </c>
      <c r="G4439" s="563" t="s">
        <v>7955</v>
      </c>
      <c r="H4439" s="563" t="s">
        <v>55</v>
      </c>
      <c r="I4439" s="563" t="s">
        <v>26690</v>
      </c>
      <c r="J4439" s="563" t="s">
        <v>24001</v>
      </c>
      <c r="K4439" s="563" t="s">
        <v>24001</v>
      </c>
      <c r="L4439" s="563" t="s">
        <v>24001</v>
      </c>
      <c r="M4439" s="563" t="s">
        <v>24001</v>
      </c>
      <c r="N4439" s="563" t="s">
        <v>24001</v>
      </c>
      <c r="O4439" s="564" t="s">
        <v>24001</v>
      </c>
      <c r="P4439" s="564" t="s">
        <v>24001</v>
      </c>
      <c r="Q4439" s="564">
        <v>33148</v>
      </c>
      <c r="R4439" s="564"/>
      <c r="S4439" s="564" t="s">
        <v>7992</v>
      </c>
    </row>
    <row r="4440" spans="1:19" x14ac:dyDescent="0.35">
      <c r="A4440" s="562">
        <v>4386</v>
      </c>
      <c r="B4440" s="563" t="s">
        <v>484</v>
      </c>
      <c r="C4440" s="563" t="s">
        <v>10695</v>
      </c>
      <c r="D4440" s="563" t="s">
        <v>34648</v>
      </c>
      <c r="E4440" s="563" t="s">
        <v>10834</v>
      </c>
      <c r="F4440" s="563" t="s">
        <v>34649</v>
      </c>
      <c r="G4440" s="563" t="s">
        <v>10834</v>
      </c>
      <c r="H4440" s="563" t="s">
        <v>8335</v>
      </c>
      <c r="I4440" s="563" t="s">
        <v>26690</v>
      </c>
      <c r="J4440" s="563" t="s">
        <v>24001</v>
      </c>
      <c r="K4440" s="563" t="s">
        <v>24001</v>
      </c>
      <c r="L4440" s="563" t="s">
        <v>24001</v>
      </c>
      <c r="M4440" s="563" t="s">
        <v>24001</v>
      </c>
      <c r="N4440" s="563" t="s">
        <v>24001</v>
      </c>
      <c r="O4440" s="564" t="s">
        <v>24001</v>
      </c>
      <c r="P4440" s="564" t="s">
        <v>24001</v>
      </c>
      <c r="Q4440" s="564">
        <v>46098</v>
      </c>
      <c r="R4440" s="564">
        <v>46098.534282407403</v>
      </c>
      <c r="S4440" s="564" t="s">
        <v>34650</v>
      </c>
    </row>
    <row r="4441" spans="1:19" x14ac:dyDescent="0.35">
      <c r="A4441" s="559">
        <v>4387</v>
      </c>
      <c r="B4441" s="563" t="s">
        <v>484</v>
      </c>
      <c r="C4441" s="563" t="s">
        <v>10695</v>
      </c>
      <c r="D4441" s="563" t="s">
        <v>10836</v>
      </c>
      <c r="E4441" s="563" t="s">
        <v>10834</v>
      </c>
      <c r="F4441" s="563" t="s">
        <v>34651</v>
      </c>
      <c r="G4441" s="563" t="s">
        <v>10834</v>
      </c>
      <c r="H4441" s="563" t="s">
        <v>10835</v>
      </c>
      <c r="I4441" s="563" t="s">
        <v>26690</v>
      </c>
      <c r="J4441" s="563" t="s">
        <v>24001</v>
      </c>
      <c r="K4441" s="563" t="s">
        <v>24001</v>
      </c>
      <c r="L4441" s="563" t="s">
        <v>24001</v>
      </c>
      <c r="M4441" s="563" t="s">
        <v>24001</v>
      </c>
      <c r="N4441" s="563" t="s">
        <v>24001</v>
      </c>
      <c r="O4441" s="564" t="s">
        <v>24001</v>
      </c>
      <c r="P4441" s="564" t="s">
        <v>24001</v>
      </c>
      <c r="Q4441" s="564">
        <v>46098</v>
      </c>
      <c r="R4441" s="564"/>
      <c r="S4441" s="564" t="s">
        <v>32639</v>
      </c>
    </row>
    <row r="4442" spans="1:19" x14ac:dyDescent="0.35">
      <c r="A4442" s="559">
        <v>680</v>
      </c>
      <c r="B4442" s="563" t="s">
        <v>484</v>
      </c>
      <c r="C4442" s="563" t="s">
        <v>16247</v>
      </c>
      <c r="D4442" s="563" t="s">
        <v>16254</v>
      </c>
      <c r="E4442" s="563" t="s">
        <v>24001</v>
      </c>
      <c r="F4442" s="563" t="s">
        <v>16252</v>
      </c>
      <c r="G4442" s="563" t="s">
        <v>16253</v>
      </c>
      <c r="H4442" s="563" t="s">
        <v>620</v>
      </c>
      <c r="I4442" s="563" t="s">
        <v>26690</v>
      </c>
      <c r="J4442" s="563" t="s">
        <v>109</v>
      </c>
      <c r="K4442" s="563" t="s">
        <v>24001</v>
      </c>
      <c r="L4442" s="563" t="s">
        <v>24001</v>
      </c>
      <c r="M4442" s="563" t="s">
        <v>24001</v>
      </c>
      <c r="N4442" s="563" t="s">
        <v>24001</v>
      </c>
      <c r="O4442" s="564" t="s">
        <v>24001</v>
      </c>
      <c r="P4442" s="564" t="s">
        <v>24001</v>
      </c>
      <c r="Q4442" s="564">
        <v>38841</v>
      </c>
      <c r="R4442" s="564"/>
      <c r="S4442" s="564" t="s">
        <v>32640</v>
      </c>
    </row>
    <row r="4443" spans="1:19" x14ac:dyDescent="0.35">
      <c r="A4443" s="562">
        <v>2685</v>
      </c>
      <c r="B4443" s="563" t="s">
        <v>484</v>
      </c>
      <c r="C4443" s="563" t="s">
        <v>560</v>
      </c>
      <c r="D4443" s="563" t="s">
        <v>565</v>
      </c>
      <c r="E4443" s="563" t="s">
        <v>561</v>
      </c>
      <c r="F4443" s="563" t="s">
        <v>562</v>
      </c>
      <c r="G4443" s="563" t="s">
        <v>563</v>
      </c>
      <c r="H4443" s="563" t="s">
        <v>564</v>
      </c>
      <c r="I4443" s="563" t="s">
        <v>26690</v>
      </c>
      <c r="J4443" s="563" t="s">
        <v>109</v>
      </c>
      <c r="K4443" s="563" t="s">
        <v>24001</v>
      </c>
      <c r="L4443" s="563" t="s">
        <v>24001</v>
      </c>
      <c r="M4443" s="563" t="s">
        <v>24001</v>
      </c>
      <c r="N4443" s="563" t="s">
        <v>24001</v>
      </c>
      <c r="O4443" s="564" t="s">
        <v>24001</v>
      </c>
      <c r="P4443" s="564" t="s">
        <v>24001</v>
      </c>
      <c r="Q4443" s="564">
        <v>33148</v>
      </c>
      <c r="R4443" s="564"/>
      <c r="S4443" s="564" t="s">
        <v>32641</v>
      </c>
    </row>
    <row r="4444" spans="1:19" x14ac:dyDescent="0.35">
      <c r="A4444" s="559">
        <v>2686</v>
      </c>
      <c r="B4444" s="563" t="s">
        <v>484</v>
      </c>
      <c r="C4444" s="563" t="s">
        <v>560</v>
      </c>
      <c r="D4444" s="563" t="s">
        <v>568</v>
      </c>
      <c r="E4444" s="563" t="s">
        <v>566</v>
      </c>
      <c r="F4444" s="563" t="s">
        <v>567</v>
      </c>
      <c r="G4444" s="563" t="s">
        <v>563</v>
      </c>
      <c r="H4444" s="563" t="s">
        <v>415</v>
      </c>
      <c r="I4444" s="563" t="s">
        <v>26690</v>
      </c>
      <c r="J4444" s="563" t="s">
        <v>109</v>
      </c>
      <c r="K4444" s="563" t="s">
        <v>24001</v>
      </c>
      <c r="L4444" s="563" t="s">
        <v>24001</v>
      </c>
      <c r="M4444" s="563" t="s">
        <v>24001</v>
      </c>
      <c r="N4444" s="563" t="s">
        <v>24001</v>
      </c>
      <c r="O4444" s="564" t="s">
        <v>24001</v>
      </c>
      <c r="P4444" s="564" t="s">
        <v>24001</v>
      </c>
      <c r="Q4444" s="564">
        <v>33148</v>
      </c>
      <c r="R4444" s="564"/>
      <c r="S4444" s="564" t="s">
        <v>32642</v>
      </c>
    </row>
    <row r="4445" spans="1:19" x14ac:dyDescent="0.35">
      <c r="A4445" s="559">
        <v>2687</v>
      </c>
      <c r="B4445" s="563" t="s">
        <v>484</v>
      </c>
      <c r="C4445" s="563" t="s">
        <v>560</v>
      </c>
      <c r="D4445" s="563" t="s">
        <v>571</v>
      </c>
      <c r="E4445" s="563" t="s">
        <v>569</v>
      </c>
      <c r="F4445" s="563" t="s">
        <v>570</v>
      </c>
      <c r="G4445" s="563" t="s">
        <v>563</v>
      </c>
      <c r="H4445" s="563" t="s">
        <v>55</v>
      </c>
      <c r="I4445" s="563" t="s">
        <v>26690</v>
      </c>
      <c r="J4445" s="563" t="s">
        <v>109</v>
      </c>
      <c r="K4445" s="563" t="s">
        <v>24001</v>
      </c>
      <c r="L4445" s="563" t="s">
        <v>24001</v>
      </c>
      <c r="M4445" s="563" t="s">
        <v>24001</v>
      </c>
      <c r="N4445" s="563" t="s">
        <v>24001</v>
      </c>
      <c r="O4445" s="564" t="s">
        <v>24001</v>
      </c>
      <c r="P4445" s="564" t="s">
        <v>24001</v>
      </c>
      <c r="Q4445" s="564">
        <v>33148</v>
      </c>
      <c r="R4445" s="564"/>
      <c r="S4445" s="564" t="s">
        <v>571</v>
      </c>
    </row>
    <row r="4446" spans="1:19" x14ac:dyDescent="0.35">
      <c r="A4446" s="562">
        <v>2688</v>
      </c>
      <c r="B4446" s="563" t="s">
        <v>484</v>
      </c>
      <c r="C4446" s="563" t="s">
        <v>560</v>
      </c>
      <c r="D4446" s="563" t="s">
        <v>573</v>
      </c>
      <c r="E4446" s="563" t="s">
        <v>24001</v>
      </c>
      <c r="F4446" s="563" t="s">
        <v>572</v>
      </c>
      <c r="G4446" s="563" t="s">
        <v>563</v>
      </c>
      <c r="H4446" s="563" t="s">
        <v>270</v>
      </c>
      <c r="I4446" s="563" t="s">
        <v>26690</v>
      </c>
      <c r="J4446" s="563" t="s">
        <v>109</v>
      </c>
      <c r="K4446" s="563" t="s">
        <v>24001</v>
      </c>
      <c r="L4446" s="563" t="s">
        <v>24001</v>
      </c>
      <c r="M4446" s="563" t="s">
        <v>24001</v>
      </c>
      <c r="N4446" s="563" t="s">
        <v>24001</v>
      </c>
      <c r="O4446" s="564" t="s">
        <v>24001</v>
      </c>
      <c r="P4446" s="564" t="s">
        <v>24001</v>
      </c>
      <c r="Q4446" s="564">
        <v>38841</v>
      </c>
      <c r="R4446" s="564"/>
      <c r="S4446" s="564" t="s">
        <v>32643</v>
      </c>
    </row>
    <row r="4447" spans="1:19" x14ac:dyDescent="0.35">
      <c r="A4447" s="559">
        <v>2689</v>
      </c>
      <c r="B4447" s="563" t="s">
        <v>484</v>
      </c>
      <c r="C4447" s="563" t="s">
        <v>560</v>
      </c>
      <c r="D4447" s="563" t="s">
        <v>24917</v>
      </c>
      <c r="E4447" s="563" t="s">
        <v>24918</v>
      </c>
      <c r="F4447" s="563" t="s">
        <v>24919</v>
      </c>
      <c r="G4447" s="563" t="s">
        <v>563</v>
      </c>
      <c r="H4447" s="563" t="s">
        <v>448</v>
      </c>
      <c r="I4447" s="563" t="s">
        <v>26690</v>
      </c>
      <c r="J4447" s="563" t="s">
        <v>109</v>
      </c>
      <c r="K4447" s="563" t="s">
        <v>24001</v>
      </c>
      <c r="L4447" s="563" t="s">
        <v>24001</v>
      </c>
      <c r="M4447" s="563" t="s">
        <v>24001</v>
      </c>
      <c r="N4447" s="563" t="s">
        <v>24001</v>
      </c>
      <c r="O4447" s="564" t="s">
        <v>24001</v>
      </c>
      <c r="P4447" s="564" t="s">
        <v>24001</v>
      </c>
      <c r="Q4447" s="564">
        <v>43763</v>
      </c>
      <c r="R4447" s="564"/>
      <c r="S4447" s="564" t="s">
        <v>32644</v>
      </c>
    </row>
    <row r="4448" spans="1:19" x14ac:dyDescent="0.35">
      <c r="A4448" s="559">
        <v>2788</v>
      </c>
      <c r="B4448" s="563" t="s">
        <v>484</v>
      </c>
      <c r="C4448" s="563" t="s">
        <v>29764</v>
      </c>
      <c r="D4448" s="563" t="s">
        <v>7402</v>
      </c>
      <c r="E4448" s="563" t="s">
        <v>7399</v>
      </c>
      <c r="F4448" s="563" t="s">
        <v>7400</v>
      </c>
      <c r="G4448" s="563" t="s">
        <v>7401</v>
      </c>
      <c r="H4448" s="563" t="s">
        <v>806</v>
      </c>
      <c r="I4448" s="563" t="s">
        <v>26690</v>
      </c>
      <c r="J4448" s="563" t="s">
        <v>24001</v>
      </c>
      <c r="K4448" s="563" t="s">
        <v>24001</v>
      </c>
      <c r="L4448" s="563" t="s">
        <v>24001</v>
      </c>
      <c r="M4448" s="563" t="s">
        <v>24001</v>
      </c>
      <c r="N4448" s="563" t="s">
        <v>24001</v>
      </c>
      <c r="O4448" s="564" t="s">
        <v>24001</v>
      </c>
      <c r="P4448" s="564" t="s">
        <v>24001</v>
      </c>
      <c r="Q4448" s="564">
        <v>33148</v>
      </c>
      <c r="R4448" s="564">
        <v>39013</v>
      </c>
      <c r="S4448" s="564" t="s">
        <v>32645</v>
      </c>
    </row>
    <row r="4449" spans="1:19" x14ac:dyDescent="0.35">
      <c r="A4449" s="562">
        <v>2789</v>
      </c>
      <c r="B4449" s="563" t="s">
        <v>484</v>
      </c>
      <c r="C4449" s="563" t="s">
        <v>29764</v>
      </c>
      <c r="D4449" s="563" t="s">
        <v>7406</v>
      </c>
      <c r="E4449" s="563" t="s">
        <v>7403</v>
      </c>
      <c r="F4449" s="563" t="s">
        <v>7404</v>
      </c>
      <c r="G4449" s="563" t="s">
        <v>7401</v>
      </c>
      <c r="H4449" s="563" t="s">
        <v>7405</v>
      </c>
      <c r="I4449" s="563" t="s">
        <v>26690</v>
      </c>
      <c r="J4449" s="563" t="s">
        <v>24001</v>
      </c>
      <c r="K4449" s="563" t="s">
        <v>24001</v>
      </c>
      <c r="L4449" s="563" t="s">
        <v>24001</v>
      </c>
      <c r="M4449" s="563" t="s">
        <v>24001</v>
      </c>
      <c r="N4449" s="563" t="s">
        <v>24001</v>
      </c>
      <c r="O4449" s="564" t="s">
        <v>24001</v>
      </c>
      <c r="P4449" s="564" t="s">
        <v>24001</v>
      </c>
      <c r="Q4449" s="564">
        <v>39013</v>
      </c>
      <c r="R4449" s="564"/>
      <c r="S4449" s="564" t="s">
        <v>32646</v>
      </c>
    </row>
    <row r="4450" spans="1:19" x14ac:dyDescent="0.35">
      <c r="A4450" s="559">
        <v>2790</v>
      </c>
      <c r="B4450" s="563" t="s">
        <v>484</v>
      </c>
      <c r="C4450" s="563" t="s">
        <v>29764</v>
      </c>
      <c r="D4450" s="563" t="s">
        <v>7408</v>
      </c>
      <c r="E4450" s="563" t="s">
        <v>7403</v>
      </c>
      <c r="F4450" s="563" t="s">
        <v>7407</v>
      </c>
      <c r="G4450" s="563" t="s">
        <v>7401</v>
      </c>
      <c r="H4450" s="563" t="s">
        <v>116</v>
      </c>
      <c r="I4450" s="563" t="s">
        <v>26690</v>
      </c>
      <c r="J4450" s="563" t="s">
        <v>24001</v>
      </c>
      <c r="K4450" s="563" t="s">
        <v>24001</v>
      </c>
      <c r="L4450" s="563" t="s">
        <v>24001</v>
      </c>
      <c r="M4450" s="563" t="s">
        <v>24001</v>
      </c>
      <c r="N4450" s="563" t="s">
        <v>24001</v>
      </c>
      <c r="O4450" s="564" t="s">
        <v>24001</v>
      </c>
      <c r="P4450" s="564" t="s">
        <v>24001</v>
      </c>
      <c r="Q4450" s="564">
        <v>39013</v>
      </c>
      <c r="R4450" s="564"/>
      <c r="S4450" s="564" t="s">
        <v>32647</v>
      </c>
    </row>
    <row r="4451" spans="1:19" x14ac:dyDescent="0.35">
      <c r="A4451" s="559">
        <v>2791</v>
      </c>
      <c r="B4451" s="563" t="s">
        <v>484</v>
      </c>
      <c r="C4451" s="563" t="s">
        <v>29764</v>
      </c>
      <c r="D4451" s="563" t="s">
        <v>7411</v>
      </c>
      <c r="E4451" s="563" t="s">
        <v>7403</v>
      </c>
      <c r="F4451" s="563" t="s">
        <v>7409</v>
      </c>
      <c r="G4451" s="563" t="s">
        <v>7401</v>
      </c>
      <c r="H4451" s="563" t="s">
        <v>7410</v>
      </c>
      <c r="I4451" s="563" t="s">
        <v>26690</v>
      </c>
      <c r="J4451" s="563" t="s">
        <v>24001</v>
      </c>
      <c r="K4451" s="563" t="s">
        <v>24001</v>
      </c>
      <c r="L4451" s="563" t="s">
        <v>24001</v>
      </c>
      <c r="M4451" s="563" t="s">
        <v>24001</v>
      </c>
      <c r="N4451" s="563" t="s">
        <v>24001</v>
      </c>
      <c r="O4451" s="564" t="s">
        <v>24001</v>
      </c>
      <c r="P4451" s="564" t="s">
        <v>24001</v>
      </c>
      <c r="Q4451" s="564">
        <v>34285</v>
      </c>
      <c r="R4451" s="564"/>
      <c r="S4451" s="564" t="s">
        <v>7411</v>
      </c>
    </row>
    <row r="4452" spans="1:19" x14ac:dyDescent="0.35">
      <c r="A4452" s="562">
        <v>2792</v>
      </c>
      <c r="B4452" s="563" t="s">
        <v>484</v>
      </c>
      <c r="C4452" s="563" t="s">
        <v>29764</v>
      </c>
      <c r="D4452" s="563" t="s">
        <v>7413</v>
      </c>
      <c r="E4452" s="563" t="s">
        <v>7401</v>
      </c>
      <c r="F4452" s="563" t="s">
        <v>7412</v>
      </c>
      <c r="G4452" s="563" t="s">
        <v>7401</v>
      </c>
      <c r="H4452" s="563" t="s">
        <v>55</v>
      </c>
      <c r="I4452" s="563" t="s">
        <v>26690</v>
      </c>
      <c r="J4452" s="563" t="s">
        <v>24001</v>
      </c>
      <c r="K4452" s="563" t="s">
        <v>24001</v>
      </c>
      <c r="L4452" s="563" t="s">
        <v>24001</v>
      </c>
      <c r="M4452" s="563" t="s">
        <v>24001</v>
      </c>
      <c r="N4452" s="563" t="s">
        <v>24001</v>
      </c>
      <c r="O4452" s="564" t="s">
        <v>24001</v>
      </c>
      <c r="P4452" s="564" t="s">
        <v>24001</v>
      </c>
      <c r="Q4452" s="564">
        <v>33148</v>
      </c>
      <c r="R4452" s="564"/>
      <c r="S4452" s="564" t="s">
        <v>7413</v>
      </c>
    </row>
    <row r="4453" spans="1:19" x14ac:dyDescent="0.35">
      <c r="A4453" s="559">
        <v>2793</v>
      </c>
      <c r="B4453" s="563" t="s">
        <v>484</v>
      </c>
      <c r="C4453" s="563" t="s">
        <v>29764</v>
      </c>
      <c r="D4453" s="563" t="s">
        <v>7416</v>
      </c>
      <c r="E4453" s="563" t="s">
        <v>7414</v>
      </c>
      <c r="F4453" s="563" t="s">
        <v>7415</v>
      </c>
      <c r="G4453" s="563" t="s">
        <v>7401</v>
      </c>
      <c r="H4453" s="563" t="s">
        <v>2932</v>
      </c>
      <c r="I4453" s="563" t="s">
        <v>26690</v>
      </c>
      <c r="J4453" s="563" t="s">
        <v>24001</v>
      </c>
      <c r="K4453" s="563" t="s">
        <v>24001</v>
      </c>
      <c r="L4453" s="563" t="s">
        <v>24001</v>
      </c>
      <c r="M4453" s="563" t="s">
        <v>24001</v>
      </c>
      <c r="N4453" s="563" t="s">
        <v>24001</v>
      </c>
      <c r="O4453" s="564" t="s">
        <v>24001</v>
      </c>
      <c r="P4453" s="564" t="s">
        <v>24001</v>
      </c>
      <c r="Q4453" s="564">
        <v>33148</v>
      </c>
      <c r="R4453" s="564"/>
      <c r="S4453" s="564" t="s">
        <v>32648</v>
      </c>
    </row>
    <row r="4454" spans="1:19" x14ac:dyDescent="0.35">
      <c r="A4454" s="559">
        <v>4228</v>
      </c>
      <c r="B4454" s="563" t="s">
        <v>484</v>
      </c>
      <c r="C4454" s="563" t="s">
        <v>1623</v>
      </c>
      <c r="D4454" s="563" t="s">
        <v>1717</v>
      </c>
      <c r="E4454" s="563" t="s">
        <v>1713</v>
      </c>
      <c r="F4454" s="563" t="s">
        <v>1714</v>
      </c>
      <c r="G4454" s="563" t="s">
        <v>1715</v>
      </c>
      <c r="H4454" s="563" t="s">
        <v>1716</v>
      </c>
      <c r="I4454" s="563" t="s">
        <v>26690</v>
      </c>
      <c r="J4454" s="563" t="s">
        <v>24001</v>
      </c>
      <c r="K4454" s="563" t="s">
        <v>24001</v>
      </c>
      <c r="L4454" s="563" t="s">
        <v>24001</v>
      </c>
      <c r="M4454" s="563" t="s">
        <v>24001</v>
      </c>
      <c r="N4454" s="563" t="s">
        <v>24001</v>
      </c>
      <c r="O4454" s="564" t="s">
        <v>24001</v>
      </c>
      <c r="P4454" s="564" t="s">
        <v>24001</v>
      </c>
      <c r="Q4454" s="564">
        <v>33148</v>
      </c>
      <c r="R4454" s="564"/>
      <c r="S4454" s="564" t="s">
        <v>32649</v>
      </c>
    </row>
    <row r="4455" spans="1:19" x14ac:dyDescent="0.35">
      <c r="A4455" s="562">
        <v>4229</v>
      </c>
      <c r="B4455" s="563" t="s">
        <v>484</v>
      </c>
      <c r="C4455" s="563" t="s">
        <v>1623</v>
      </c>
      <c r="D4455" s="563" t="s">
        <v>1721</v>
      </c>
      <c r="E4455" s="563" t="s">
        <v>1718</v>
      </c>
      <c r="F4455" s="563" t="s">
        <v>1719</v>
      </c>
      <c r="G4455" s="563" t="s">
        <v>1715</v>
      </c>
      <c r="H4455" s="563" t="s">
        <v>1720</v>
      </c>
      <c r="I4455" s="563" t="s">
        <v>26690</v>
      </c>
      <c r="J4455" s="563" t="s">
        <v>24001</v>
      </c>
      <c r="K4455" s="563" t="s">
        <v>24001</v>
      </c>
      <c r="L4455" s="563" t="s">
        <v>24001</v>
      </c>
      <c r="M4455" s="563" t="s">
        <v>24001</v>
      </c>
      <c r="N4455" s="563" t="s">
        <v>24001</v>
      </c>
      <c r="O4455" s="564" t="s">
        <v>24001</v>
      </c>
      <c r="P4455" s="564" t="s">
        <v>24001</v>
      </c>
      <c r="Q4455" s="564">
        <v>33148</v>
      </c>
      <c r="R4455" s="564"/>
      <c r="S4455" s="564" t="s">
        <v>32650</v>
      </c>
    </row>
    <row r="4456" spans="1:19" x14ac:dyDescent="0.35">
      <c r="A4456" s="559">
        <v>4230</v>
      </c>
      <c r="B4456" s="563" t="s">
        <v>484</v>
      </c>
      <c r="C4456" s="563" t="s">
        <v>1623</v>
      </c>
      <c r="D4456" s="563" t="s">
        <v>1725</v>
      </c>
      <c r="E4456" s="563" t="s">
        <v>1722</v>
      </c>
      <c r="F4456" s="563" t="s">
        <v>1723</v>
      </c>
      <c r="G4456" s="563" t="s">
        <v>1715</v>
      </c>
      <c r="H4456" s="563" t="s">
        <v>1724</v>
      </c>
      <c r="I4456" s="563" t="s">
        <v>26690</v>
      </c>
      <c r="J4456" s="563" t="s">
        <v>24001</v>
      </c>
      <c r="K4456" s="563" t="s">
        <v>24001</v>
      </c>
      <c r="L4456" s="563" t="s">
        <v>24001</v>
      </c>
      <c r="M4456" s="563" t="s">
        <v>24001</v>
      </c>
      <c r="N4456" s="563" t="s">
        <v>24001</v>
      </c>
      <c r="O4456" s="564" t="s">
        <v>24001</v>
      </c>
      <c r="P4456" s="564" t="s">
        <v>24001</v>
      </c>
      <c r="Q4456" s="564">
        <v>33148</v>
      </c>
      <c r="R4456" s="564"/>
      <c r="S4456" s="564" t="s">
        <v>32651</v>
      </c>
    </row>
    <row r="4457" spans="1:19" x14ac:dyDescent="0.35">
      <c r="A4457" s="559">
        <v>4231</v>
      </c>
      <c r="B4457" s="563" t="s">
        <v>484</v>
      </c>
      <c r="C4457" s="563" t="s">
        <v>1623</v>
      </c>
      <c r="D4457" s="563" t="s">
        <v>1727</v>
      </c>
      <c r="E4457" s="563" t="s">
        <v>1642</v>
      </c>
      <c r="F4457" s="563" t="s">
        <v>1726</v>
      </c>
      <c r="G4457" s="563" t="s">
        <v>1715</v>
      </c>
      <c r="H4457" s="563" t="s">
        <v>55</v>
      </c>
      <c r="I4457" s="563" t="s">
        <v>26690</v>
      </c>
      <c r="J4457" s="563" t="s">
        <v>24001</v>
      </c>
      <c r="K4457" s="563" t="s">
        <v>24001</v>
      </c>
      <c r="L4457" s="563" t="s">
        <v>24001</v>
      </c>
      <c r="M4457" s="563" t="s">
        <v>24001</v>
      </c>
      <c r="N4457" s="563" t="s">
        <v>24001</v>
      </c>
      <c r="O4457" s="564" t="s">
        <v>24001</v>
      </c>
      <c r="P4457" s="564" t="s">
        <v>24001</v>
      </c>
      <c r="Q4457" s="564">
        <v>33148</v>
      </c>
      <c r="R4457" s="564"/>
      <c r="S4457" s="564" t="s">
        <v>1727</v>
      </c>
    </row>
    <row r="4458" spans="1:19" x14ac:dyDescent="0.35">
      <c r="A4458" s="562">
        <v>6088</v>
      </c>
      <c r="B4458" s="563" t="s">
        <v>484</v>
      </c>
      <c r="C4458" s="563" t="s">
        <v>1623</v>
      </c>
      <c r="D4458" s="563" t="s">
        <v>1730</v>
      </c>
      <c r="E4458" s="563" t="s">
        <v>24001</v>
      </c>
      <c r="F4458" s="563" t="s">
        <v>1728</v>
      </c>
      <c r="G4458" s="563" t="s">
        <v>1729</v>
      </c>
      <c r="H4458" s="563" t="s">
        <v>55</v>
      </c>
      <c r="I4458" s="563" t="s">
        <v>26690</v>
      </c>
      <c r="J4458" s="563" t="s">
        <v>24001</v>
      </c>
      <c r="K4458" s="563" t="s">
        <v>24001</v>
      </c>
      <c r="L4458" s="563" t="s">
        <v>24001</v>
      </c>
      <c r="M4458" s="563" t="s">
        <v>24001</v>
      </c>
      <c r="N4458" s="563" t="s">
        <v>24001</v>
      </c>
      <c r="O4458" s="564" t="s">
        <v>24001</v>
      </c>
      <c r="P4458" s="564" t="s">
        <v>24001</v>
      </c>
      <c r="Q4458" s="564">
        <v>33148</v>
      </c>
      <c r="R4458" s="564"/>
      <c r="S4458" s="564" t="s">
        <v>1730</v>
      </c>
    </row>
    <row r="4459" spans="1:19" x14ac:dyDescent="0.35">
      <c r="A4459" s="559">
        <v>4225</v>
      </c>
      <c r="B4459" s="563" t="s">
        <v>484</v>
      </c>
      <c r="C4459" s="563" t="s">
        <v>32652</v>
      </c>
      <c r="D4459" s="563" t="s">
        <v>1735</v>
      </c>
      <c r="E4459" s="563" t="s">
        <v>1731</v>
      </c>
      <c r="F4459" s="563" t="s">
        <v>1732</v>
      </c>
      <c r="G4459" s="563" t="s">
        <v>1733</v>
      </c>
      <c r="H4459" s="563" t="s">
        <v>1734</v>
      </c>
      <c r="I4459" s="563" t="s">
        <v>26690</v>
      </c>
      <c r="J4459" s="563" t="s">
        <v>109</v>
      </c>
      <c r="K4459" s="563" t="s">
        <v>24001</v>
      </c>
      <c r="L4459" s="563" t="s">
        <v>24001</v>
      </c>
      <c r="M4459" s="563" t="s">
        <v>24001</v>
      </c>
      <c r="N4459" s="563" t="s">
        <v>24001</v>
      </c>
      <c r="O4459" s="564" t="s">
        <v>24001</v>
      </c>
      <c r="P4459" s="564" t="s">
        <v>24001</v>
      </c>
      <c r="Q4459" s="564">
        <v>41709</v>
      </c>
      <c r="R4459" s="564"/>
      <c r="S4459" s="564" t="s">
        <v>32653</v>
      </c>
    </row>
    <row r="4460" spans="1:19" x14ac:dyDescent="0.35">
      <c r="A4460" s="559">
        <v>78</v>
      </c>
      <c r="B4460" s="563" t="s">
        <v>484</v>
      </c>
      <c r="C4460" s="563" t="s">
        <v>15594</v>
      </c>
      <c r="D4460" s="563" t="s">
        <v>15598</v>
      </c>
      <c r="E4460" s="563" t="s">
        <v>15595</v>
      </c>
      <c r="F4460" s="563" t="s">
        <v>15596</v>
      </c>
      <c r="G4460" s="563" t="s">
        <v>15597</v>
      </c>
      <c r="H4460" s="563" t="s">
        <v>1984</v>
      </c>
      <c r="I4460" s="563" t="s">
        <v>26690</v>
      </c>
      <c r="J4460" s="563" t="s">
        <v>24001</v>
      </c>
      <c r="K4460" s="563" t="s">
        <v>24001</v>
      </c>
      <c r="L4460" s="563" t="s">
        <v>24001</v>
      </c>
      <c r="M4460" s="563" t="s">
        <v>24001</v>
      </c>
      <c r="N4460" s="563" t="s">
        <v>24001</v>
      </c>
      <c r="O4460" s="564" t="s">
        <v>24001</v>
      </c>
      <c r="P4460" s="564" t="s">
        <v>24001</v>
      </c>
      <c r="Q4460" s="564">
        <v>33148</v>
      </c>
      <c r="R4460" s="564"/>
      <c r="S4460" s="564" t="s">
        <v>32654</v>
      </c>
    </row>
    <row r="4461" spans="1:19" x14ac:dyDescent="0.35">
      <c r="A4461" s="562">
        <v>79</v>
      </c>
      <c r="B4461" s="563" t="s">
        <v>484</v>
      </c>
      <c r="C4461" s="563" t="s">
        <v>15594</v>
      </c>
      <c r="D4461" s="563" t="s">
        <v>15601</v>
      </c>
      <c r="E4461" s="563" t="s">
        <v>15599</v>
      </c>
      <c r="F4461" s="563" t="s">
        <v>15600</v>
      </c>
      <c r="G4461" s="563" t="s">
        <v>15597</v>
      </c>
      <c r="H4461" s="563" t="s">
        <v>300</v>
      </c>
      <c r="I4461" s="563" t="s">
        <v>26690</v>
      </c>
      <c r="J4461" s="563" t="s">
        <v>24001</v>
      </c>
      <c r="K4461" s="563" t="s">
        <v>24001</v>
      </c>
      <c r="L4461" s="563" t="s">
        <v>24001</v>
      </c>
      <c r="M4461" s="563" t="s">
        <v>24001</v>
      </c>
      <c r="N4461" s="563" t="s">
        <v>24001</v>
      </c>
      <c r="O4461" s="564" t="s">
        <v>24001</v>
      </c>
      <c r="P4461" s="564" t="s">
        <v>24001</v>
      </c>
      <c r="Q4461" s="564">
        <v>33148</v>
      </c>
      <c r="R4461" s="564"/>
      <c r="S4461" s="564" t="s">
        <v>32655</v>
      </c>
    </row>
    <row r="4462" spans="1:19" x14ac:dyDescent="0.35">
      <c r="A4462" s="559">
        <v>80</v>
      </c>
      <c r="B4462" s="563" t="s">
        <v>484</v>
      </c>
      <c r="C4462" s="563" t="s">
        <v>15594</v>
      </c>
      <c r="D4462" s="563" t="s">
        <v>15605</v>
      </c>
      <c r="E4462" s="563" t="s">
        <v>15602</v>
      </c>
      <c r="F4462" s="563" t="s">
        <v>15603</v>
      </c>
      <c r="G4462" s="563" t="s">
        <v>15597</v>
      </c>
      <c r="H4462" s="563" t="s">
        <v>15604</v>
      </c>
      <c r="I4462" s="563" t="s">
        <v>26690</v>
      </c>
      <c r="J4462" s="563" t="s">
        <v>24001</v>
      </c>
      <c r="K4462" s="563" t="s">
        <v>24001</v>
      </c>
      <c r="L4462" s="563" t="s">
        <v>24001</v>
      </c>
      <c r="M4462" s="563" t="s">
        <v>24001</v>
      </c>
      <c r="N4462" s="563" t="s">
        <v>24001</v>
      </c>
      <c r="O4462" s="564" t="s">
        <v>24001</v>
      </c>
      <c r="P4462" s="564" t="s">
        <v>24001</v>
      </c>
      <c r="Q4462" s="564">
        <v>33148</v>
      </c>
      <c r="R4462" s="564"/>
      <c r="S4462" s="564" t="s">
        <v>32656</v>
      </c>
    </row>
    <row r="4463" spans="1:19" x14ac:dyDescent="0.35">
      <c r="A4463" s="559">
        <v>81</v>
      </c>
      <c r="B4463" s="563" t="s">
        <v>484</v>
      </c>
      <c r="C4463" s="563" t="s">
        <v>15594</v>
      </c>
      <c r="D4463" s="563" t="s">
        <v>15609</v>
      </c>
      <c r="E4463" s="563" t="s">
        <v>15606</v>
      </c>
      <c r="F4463" s="563" t="s">
        <v>15607</v>
      </c>
      <c r="G4463" s="563" t="s">
        <v>15597</v>
      </c>
      <c r="H4463" s="563" t="s">
        <v>15608</v>
      </c>
      <c r="I4463" s="563" t="s">
        <v>26690</v>
      </c>
      <c r="J4463" s="563" t="s">
        <v>24001</v>
      </c>
      <c r="K4463" s="563" t="s">
        <v>24001</v>
      </c>
      <c r="L4463" s="563" t="s">
        <v>24001</v>
      </c>
      <c r="M4463" s="563" t="s">
        <v>24001</v>
      </c>
      <c r="N4463" s="563" t="s">
        <v>24001</v>
      </c>
      <c r="O4463" s="564" t="s">
        <v>24001</v>
      </c>
      <c r="P4463" s="564" t="s">
        <v>24001</v>
      </c>
      <c r="Q4463" s="564">
        <v>33148</v>
      </c>
      <c r="R4463" s="564"/>
      <c r="S4463" s="564" t="s">
        <v>32657</v>
      </c>
    </row>
    <row r="4464" spans="1:19" x14ac:dyDescent="0.35">
      <c r="A4464" s="562">
        <v>82</v>
      </c>
      <c r="B4464" s="563" t="s">
        <v>484</v>
      </c>
      <c r="C4464" s="563" t="s">
        <v>15594</v>
      </c>
      <c r="D4464" s="563" t="s">
        <v>15612</v>
      </c>
      <c r="E4464" s="563" t="s">
        <v>15595</v>
      </c>
      <c r="F4464" s="563" t="s">
        <v>15610</v>
      </c>
      <c r="G4464" s="563" t="s">
        <v>15597</v>
      </c>
      <c r="H4464" s="563" t="s">
        <v>15611</v>
      </c>
      <c r="I4464" s="563" t="s">
        <v>26690</v>
      </c>
      <c r="J4464" s="563" t="s">
        <v>24001</v>
      </c>
      <c r="K4464" s="563" t="s">
        <v>24001</v>
      </c>
      <c r="L4464" s="563" t="s">
        <v>24001</v>
      </c>
      <c r="M4464" s="563" t="s">
        <v>24001</v>
      </c>
      <c r="N4464" s="563" t="s">
        <v>24001</v>
      </c>
      <c r="O4464" s="564" t="s">
        <v>24001</v>
      </c>
      <c r="P4464" s="564" t="s">
        <v>24001</v>
      </c>
      <c r="Q4464" s="564">
        <v>33148</v>
      </c>
      <c r="R4464" s="564"/>
      <c r="S4464" s="564" t="s">
        <v>32658</v>
      </c>
    </row>
    <row r="4465" spans="1:19" x14ac:dyDescent="0.35">
      <c r="A4465" s="559">
        <v>83</v>
      </c>
      <c r="B4465" s="563" t="s">
        <v>484</v>
      </c>
      <c r="C4465" s="563" t="s">
        <v>15594</v>
      </c>
      <c r="D4465" s="563" t="s">
        <v>15615</v>
      </c>
      <c r="E4465" s="563" t="s">
        <v>15613</v>
      </c>
      <c r="F4465" s="563" t="s">
        <v>15614</v>
      </c>
      <c r="G4465" s="563" t="s">
        <v>15597</v>
      </c>
      <c r="H4465" s="563" t="s">
        <v>55</v>
      </c>
      <c r="I4465" s="563" t="s">
        <v>26690</v>
      </c>
      <c r="J4465" s="563" t="s">
        <v>24001</v>
      </c>
      <c r="K4465" s="563" t="s">
        <v>24001</v>
      </c>
      <c r="L4465" s="563" t="s">
        <v>24001</v>
      </c>
      <c r="M4465" s="563" t="s">
        <v>24001</v>
      </c>
      <c r="N4465" s="563" t="s">
        <v>24001</v>
      </c>
      <c r="O4465" s="564" t="s">
        <v>24001</v>
      </c>
      <c r="P4465" s="564" t="s">
        <v>24001</v>
      </c>
      <c r="Q4465" s="564">
        <v>33148</v>
      </c>
      <c r="R4465" s="564"/>
      <c r="S4465" s="564" t="s">
        <v>15615</v>
      </c>
    </row>
    <row r="4466" spans="1:19" x14ac:dyDescent="0.35">
      <c r="A4466" s="559">
        <v>69</v>
      </c>
      <c r="B4466" s="563" t="s">
        <v>484</v>
      </c>
      <c r="C4466" s="563" t="s">
        <v>15548</v>
      </c>
      <c r="D4466" s="563" t="s">
        <v>15552</v>
      </c>
      <c r="E4466" s="563" t="s">
        <v>15549</v>
      </c>
      <c r="F4466" s="563" t="s">
        <v>15550</v>
      </c>
      <c r="G4466" s="563" t="s">
        <v>15551</v>
      </c>
      <c r="H4466" s="563" t="s">
        <v>15168</v>
      </c>
      <c r="I4466" s="563" t="s">
        <v>26690</v>
      </c>
      <c r="J4466" s="563" t="s">
        <v>24001</v>
      </c>
      <c r="K4466" s="563" t="s">
        <v>154</v>
      </c>
      <c r="L4466" s="563" t="s">
        <v>24001</v>
      </c>
      <c r="M4466" s="563" t="s">
        <v>24001</v>
      </c>
      <c r="N4466" s="563" t="s">
        <v>24001</v>
      </c>
      <c r="O4466" s="564" t="s">
        <v>24001</v>
      </c>
      <c r="P4466" s="564" t="s">
        <v>24001</v>
      </c>
      <c r="Q4466" s="564">
        <v>33148</v>
      </c>
      <c r="R4466" s="564"/>
      <c r="S4466" s="564" t="s">
        <v>32659</v>
      </c>
    </row>
    <row r="4467" spans="1:19" x14ac:dyDescent="0.35">
      <c r="A4467" s="562">
        <v>70</v>
      </c>
      <c r="B4467" s="563" t="s">
        <v>484</v>
      </c>
      <c r="C4467" s="563" t="s">
        <v>15548</v>
      </c>
      <c r="D4467" s="563" t="s">
        <v>15555</v>
      </c>
      <c r="E4467" s="563" t="s">
        <v>15553</v>
      </c>
      <c r="F4467" s="563" t="s">
        <v>15554</v>
      </c>
      <c r="G4467" s="563" t="s">
        <v>15551</v>
      </c>
      <c r="H4467" s="563" t="s">
        <v>1324</v>
      </c>
      <c r="I4467" s="563" t="s">
        <v>26690</v>
      </c>
      <c r="J4467" s="563" t="s">
        <v>24001</v>
      </c>
      <c r="K4467" s="563" t="s">
        <v>24001</v>
      </c>
      <c r="L4467" s="563" t="s">
        <v>24001</v>
      </c>
      <c r="M4467" s="563" t="s">
        <v>24001</v>
      </c>
      <c r="N4467" s="563" t="s">
        <v>24001</v>
      </c>
      <c r="O4467" s="564" t="s">
        <v>24001</v>
      </c>
      <c r="P4467" s="564" t="s">
        <v>24001</v>
      </c>
      <c r="Q4467" s="564">
        <v>33148</v>
      </c>
      <c r="R4467" s="564"/>
      <c r="S4467" s="564" t="s">
        <v>32660</v>
      </c>
    </row>
    <row r="4468" spans="1:19" x14ac:dyDescent="0.35">
      <c r="A4468" s="559">
        <v>71</v>
      </c>
      <c r="B4468" s="563" t="s">
        <v>484</v>
      </c>
      <c r="C4468" s="563" t="s">
        <v>15548</v>
      </c>
      <c r="D4468" s="563" t="s">
        <v>15559</v>
      </c>
      <c r="E4468" s="563" t="s">
        <v>15556</v>
      </c>
      <c r="F4468" s="563" t="s">
        <v>15557</v>
      </c>
      <c r="G4468" s="563" t="s">
        <v>15551</v>
      </c>
      <c r="H4468" s="563" t="s">
        <v>15558</v>
      </c>
      <c r="I4468" s="563" t="s">
        <v>26690</v>
      </c>
      <c r="J4468" s="563" t="s">
        <v>24001</v>
      </c>
      <c r="K4468" s="563" t="s">
        <v>62</v>
      </c>
      <c r="L4468" s="563" t="s">
        <v>24001</v>
      </c>
      <c r="M4468" s="563" t="s">
        <v>24001</v>
      </c>
      <c r="N4468" s="563" t="s">
        <v>24001</v>
      </c>
      <c r="O4468" s="564" t="s">
        <v>24001</v>
      </c>
      <c r="P4468" s="564" t="s">
        <v>24001</v>
      </c>
      <c r="Q4468" s="564">
        <v>33148</v>
      </c>
      <c r="R4468" s="564"/>
      <c r="S4468" s="564" t="s">
        <v>32661</v>
      </c>
    </row>
    <row r="4469" spans="1:19" x14ac:dyDescent="0.35">
      <c r="A4469" s="559">
        <v>72</v>
      </c>
      <c r="B4469" s="563" t="s">
        <v>484</v>
      </c>
      <c r="C4469" s="563" t="s">
        <v>15548</v>
      </c>
      <c r="D4469" s="563" t="s">
        <v>15563</v>
      </c>
      <c r="E4469" s="563" t="s">
        <v>15560</v>
      </c>
      <c r="F4469" s="563" t="s">
        <v>15561</v>
      </c>
      <c r="G4469" s="563" t="s">
        <v>15551</v>
      </c>
      <c r="H4469" s="563" t="s">
        <v>15562</v>
      </c>
      <c r="I4469" s="563" t="s">
        <v>26690</v>
      </c>
      <c r="J4469" s="563" t="s">
        <v>24001</v>
      </c>
      <c r="K4469" s="563" t="s">
        <v>24001</v>
      </c>
      <c r="L4469" s="563" t="s">
        <v>24001</v>
      </c>
      <c r="M4469" s="563" t="s">
        <v>24001</v>
      </c>
      <c r="N4469" s="563" t="s">
        <v>24001</v>
      </c>
      <c r="O4469" s="564" t="s">
        <v>24001</v>
      </c>
      <c r="P4469" s="564" t="s">
        <v>24001</v>
      </c>
      <c r="Q4469" s="564">
        <v>33148</v>
      </c>
      <c r="R4469" s="564"/>
      <c r="S4469" s="564" t="s">
        <v>32662</v>
      </c>
    </row>
    <row r="4470" spans="1:19" x14ac:dyDescent="0.35">
      <c r="A4470" s="562">
        <v>73</v>
      </c>
      <c r="B4470" s="563" t="s">
        <v>484</v>
      </c>
      <c r="C4470" s="563" t="s">
        <v>15548</v>
      </c>
      <c r="D4470" s="563" t="s">
        <v>15566</v>
      </c>
      <c r="E4470" s="563" t="s">
        <v>24001</v>
      </c>
      <c r="F4470" s="563" t="s">
        <v>15564</v>
      </c>
      <c r="G4470" s="563" t="s">
        <v>15551</v>
      </c>
      <c r="H4470" s="563" t="s">
        <v>15565</v>
      </c>
      <c r="I4470" s="563" t="s">
        <v>26690</v>
      </c>
      <c r="J4470" s="563" t="s">
        <v>24001</v>
      </c>
      <c r="K4470" s="563" t="s">
        <v>24001</v>
      </c>
      <c r="L4470" s="563" t="s">
        <v>24001</v>
      </c>
      <c r="M4470" s="563" t="s">
        <v>24001</v>
      </c>
      <c r="N4470" s="563" t="s">
        <v>24001</v>
      </c>
      <c r="O4470" s="564" t="s">
        <v>24001</v>
      </c>
      <c r="P4470" s="564" t="s">
        <v>24001</v>
      </c>
      <c r="Q4470" s="564">
        <v>40850</v>
      </c>
      <c r="R4470" s="564"/>
      <c r="S4470" s="564" t="s">
        <v>32663</v>
      </c>
    </row>
    <row r="4471" spans="1:19" x14ac:dyDescent="0.35">
      <c r="A4471" s="559">
        <v>74</v>
      </c>
      <c r="B4471" s="563" t="s">
        <v>484</v>
      </c>
      <c r="C4471" s="563" t="s">
        <v>15548</v>
      </c>
      <c r="D4471" s="563" t="s">
        <v>15569</v>
      </c>
      <c r="E4471" s="563" t="s">
        <v>15567</v>
      </c>
      <c r="F4471" s="563" t="s">
        <v>15568</v>
      </c>
      <c r="G4471" s="563" t="s">
        <v>15551</v>
      </c>
      <c r="H4471" s="563" t="s">
        <v>55</v>
      </c>
      <c r="I4471" s="563" t="s">
        <v>26690</v>
      </c>
      <c r="J4471" s="563" t="s">
        <v>24001</v>
      </c>
      <c r="K4471" s="563" t="s">
        <v>24001</v>
      </c>
      <c r="L4471" s="563" t="s">
        <v>24001</v>
      </c>
      <c r="M4471" s="563" t="s">
        <v>24001</v>
      </c>
      <c r="N4471" s="563" t="s">
        <v>24001</v>
      </c>
      <c r="O4471" s="564" t="s">
        <v>24001</v>
      </c>
      <c r="P4471" s="564" t="s">
        <v>24001</v>
      </c>
      <c r="Q4471" s="564">
        <v>33148</v>
      </c>
      <c r="R4471" s="564"/>
      <c r="S4471" s="564" t="s">
        <v>15569</v>
      </c>
    </row>
    <row r="4472" spans="1:19" x14ac:dyDescent="0.35">
      <c r="A4472" s="559">
        <v>75</v>
      </c>
      <c r="B4472" s="563" t="s">
        <v>484</v>
      </c>
      <c r="C4472" s="563" t="s">
        <v>15548</v>
      </c>
      <c r="D4472" s="563" t="s">
        <v>15572</v>
      </c>
      <c r="E4472" s="563" t="s">
        <v>15570</v>
      </c>
      <c r="F4472" s="563" t="s">
        <v>15571</v>
      </c>
      <c r="G4472" s="563" t="s">
        <v>15551</v>
      </c>
      <c r="H4472" s="563" t="s">
        <v>1397</v>
      </c>
      <c r="I4472" s="563" t="s">
        <v>26690</v>
      </c>
      <c r="J4472" s="563" t="s">
        <v>24001</v>
      </c>
      <c r="K4472" s="563" t="s">
        <v>24001</v>
      </c>
      <c r="L4472" s="563" t="s">
        <v>24001</v>
      </c>
      <c r="M4472" s="563" t="s">
        <v>24001</v>
      </c>
      <c r="N4472" s="563" t="s">
        <v>24001</v>
      </c>
      <c r="O4472" s="564" t="s">
        <v>24001</v>
      </c>
      <c r="P4472" s="564" t="s">
        <v>24001</v>
      </c>
      <c r="Q4472" s="564">
        <v>33148</v>
      </c>
      <c r="R4472" s="564"/>
      <c r="S4472" s="564" t="s">
        <v>32664</v>
      </c>
    </row>
    <row r="4473" spans="1:19" x14ac:dyDescent="0.35">
      <c r="A4473" s="562">
        <v>76</v>
      </c>
      <c r="B4473" s="563" t="s">
        <v>484</v>
      </c>
      <c r="C4473" s="563" t="s">
        <v>15548</v>
      </c>
      <c r="D4473" s="563" t="s">
        <v>15576</v>
      </c>
      <c r="E4473" s="563" t="s">
        <v>15573</v>
      </c>
      <c r="F4473" s="563" t="s">
        <v>15574</v>
      </c>
      <c r="G4473" s="563" t="s">
        <v>15551</v>
      </c>
      <c r="H4473" s="563" t="s">
        <v>15575</v>
      </c>
      <c r="I4473" s="563" t="s">
        <v>26690</v>
      </c>
      <c r="J4473" s="563" t="s">
        <v>24001</v>
      </c>
      <c r="K4473" s="563" t="s">
        <v>24001</v>
      </c>
      <c r="L4473" s="563" t="s">
        <v>24001</v>
      </c>
      <c r="M4473" s="563" t="s">
        <v>24001</v>
      </c>
      <c r="N4473" s="563" t="s">
        <v>24001</v>
      </c>
      <c r="O4473" s="564" t="s">
        <v>24001</v>
      </c>
      <c r="P4473" s="564" t="s">
        <v>24001</v>
      </c>
      <c r="Q4473" s="564">
        <v>33148</v>
      </c>
      <c r="R4473" s="564"/>
      <c r="S4473" s="564" t="s">
        <v>34406</v>
      </c>
    </row>
    <row r="4474" spans="1:19" x14ac:dyDescent="0.35">
      <c r="A4474" s="559">
        <v>2413</v>
      </c>
      <c r="B4474" s="563" t="s">
        <v>484</v>
      </c>
      <c r="C4474" s="563" t="s">
        <v>4617</v>
      </c>
      <c r="D4474" s="563" t="s">
        <v>4735</v>
      </c>
      <c r="E4474" s="563" t="s">
        <v>24001</v>
      </c>
      <c r="F4474" s="563" t="s">
        <v>4734</v>
      </c>
      <c r="G4474" s="563" t="s">
        <v>4729</v>
      </c>
      <c r="H4474" s="563" t="s">
        <v>1814</v>
      </c>
      <c r="I4474" s="563" t="s">
        <v>26690</v>
      </c>
      <c r="J4474" s="563" t="s">
        <v>109</v>
      </c>
      <c r="K4474" s="563" t="s">
        <v>24001</v>
      </c>
      <c r="L4474" s="563" t="s">
        <v>24001</v>
      </c>
      <c r="M4474" s="563" t="s">
        <v>24001</v>
      </c>
      <c r="N4474" s="563" t="s">
        <v>24001</v>
      </c>
      <c r="O4474" s="564" t="s">
        <v>24001</v>
      </c>
      <c r="P4474" s="564" t="s">
        <v>24001</v>
      </c>
      <c r="Q4474" s="564">
        <v>38567</v>
      </c>
      <c r="R4474" s="564"/>
      <c r="S4474" s="564" t="s">
        <v>32665</v>
      </c>
    </row>
    <row r="4475" spans="1:19" x14ac:dyDescent="0.35">
      <c r="A4475" s="559">
        <v>2414</v>
      </c>
      <c r="B4475" s="563" t="s">
        <v>484</v>
      </c>
      <c r="C4475" s="563" t="s">
        <v>4617</v>
      </c>
      <c r="D4475" s="563" t="s">
        <v>4737</v>
      </c>
      <c r="E4475" s="563" t="s">
        <v>24001</v>
      </c>
      <c r="F4475" s="563" t="s">
        <v>4736</v>
      </c>
      <c r="G4475" s="563" t="s">
        <v>4729</v>
      </c>
      <c r="H4475" s="563" t="s">
        <v>2878</v>
      </c>
      <c r="I4475" s="563" t="s">
        <v>26690</v>
      </c>
      <c r="J4475" s="563" t="s">
        <v>109</v>
      </c>
      <c r="K4475" s="563" t="s">
        <v>24001</v>
      </c>
      <c r="L4475" s="563" t="s">
        <v>24001</v>
      </c>
      <c r="M4475" s="563" t="s">
        <v>24001</v>
      </c>
      <c r="N4475" s="563" t="s">
        <v>24001</v>
      </c>
      <c r="O4475" s="564" t="s">
        <v>24001</v>
      </c>
      <c r="P4475" s="564" t="s">
        <v>24001</v>
      </c>
      <c r="Q4475" s="564">
        <v>38567</v>
      </c>
      <c r="R4475" s="564"/>
      <c r="S4475" s="564" t="s">
        <v>32666</v>
      </c>
    </row>
    <row r="4476" spans="1:19" x14ac:dyDescent="0.35">
      <c r="A4476" s="562">
        <v>2415</v>
      </c>
      <c r="B4476" s="563" t="s">
        <v>484</v>
      </c>
      <c r="C4476" s="563" t="s">
        <v>4617</v>
      </c>
      <c r="D4476" s="563" t="s">
        <v>24234</v>
      </c>
      <c r="E4476" s="563" t="s">
        <v>24001</v>
      </c>
      <c r="F4476" s="563" t="s">
        <v>4745</v>
      </c>
      <c r="G4476" s="563" t="s">
        <v>4729</v>
      </c>
      <c r="H4476" s="563" t="s">
        <v>24235</v>
      </c>
      <c r="I4476" s="563" t="s">
        <v>26690</v>
      </c>
      <c r="J4476" s="563" t="s">
        <v>24001</v>
      </c>
      <c r="K4476" s="563" t="s">
        <v>24001</v>
      </c>
      <c r="L4476" s="563" t="s">
        <v>24001</v>
      </c>
      <c r="M4476" s="563" t="s">
        <v>24001</v>
      </c>
      <c r="N4476" s="563" t="s">
        <v>24001</v>
      </c>
      <c r="O4476" s="564" t="s">
        <v>24001</v>
      </c>
      <c r="P4476" s="564" t="s">
        <v>24001</v>
      </c>
      <c r="Q4476" s="564">
        <v>38567</v>
      </c>
      <c r="R4476" s="564">
        <v>42317.451319444401</v>
      </c>
      <c r="S4476" s="564" t="s">
        <v>32667</v>
      </c>
    </row>
    <row r="4477" spans="1:19" x14ac:dyDescent="0.35">
      <c r="A4477" s="559">
        <v>2416</v>
      </c>
      <c r="B4477" s="563" t="s">
        <v>484</v>
      </c>
      <c r="C4477" s="563" t="s">
        <v>4617</v>
      </c>
      <c r="D4477" s="563" t="s">
        <v>4741</v>
      </c>
      <c r="E4477" s="563" t="s">
        <v>4738</v>
      </c>
      <c r="F4477" s="563" t="s">
        <v>4739</v>
      </c>
      <c r="G4477" s="563" t="s">
        <v>4729</v>
      </c>
      <c r="H4477" s="563" t="s">
        <v>4740</v>
      </c>
      <c r="I4477" s="563" t="s">
        <v>26690</v>
      </c>
      <c r="J4477" s="563" t="s">
        <v>109</v>
      </c>
      <c r="K4477" s="563" t="s">
        <v>24001</v>
      </c>
      <c r="L4477" s="563" t="s">
        <v>24001</v>
      </c>
      <c r="M4477" s="563" t="s">
        <v>24001</v>
      </c>
      <c r="N4477" s="563" t="s">
        <v>24001</v>
      </c>
      <c r="O4477" s="564" t="s">
        <v>24001</v>
      </c>
      <c r="P4477" s="564" t="s">
        <v>24001</v>
      </c>
      <c r="Q4477" s="564">
        <v>33148</v>
      </c>
      <c r="R4477" s="564"/>
      <c r="S4477" s="564" t="s">
        <v>32668</v>
      </c>
    </row>
    <row r="4478" spans="1:19" x14ac:dyDescent="0.35">
      <c r="A4478" s="559">
        <v>2417</v>
      </c>
      <c r="B4478" s="563" t="s">
        <v>484</v>
      </c>
      <c r="C4478" s="563" t="s">
        <v>4617</v>
      </c>
      <c r="D4478" s="563" t="s">
        <v>4744</v>
      </c>
      <c r="E4478" s="563" t="s">
        <v>4742</v>
      </c>
      <c r="F4478" s="563" t="s">
        <v>4743</v>
      </c>
      <c r="G4478" s="563" t="s">
        <v>4729</v>
      </c>
      <c r="H4478" s="563" t="s">
        <v>55</v>
      </c>
      <c r="I4478" s="563" t="s">
        <v>26690</v>
      </c>
      <c r="J4478" s="563" t="s">
        <v>109</v>
      </c>
      <c r="K4478" s="563" t="s">
        <v>24001</v>
      </c>
      <c r="L4478" s="563" t="s">
        <v>24001</v>
      </c>
      <c r="M4478" s="563" t="s">
        <v>24001</v>
      </c>
      <c r="N4478" s="563" t="s">
        <v>24001</v>
      </c>
      <c r="O4478" s="564" t="s">
        <v>24001</v>
      </c>
      <c r="P4478" s="564" t="s">
        <v>24001</v>
      </c>
      <c r="Q4478" s="564">
        <v>33148</v>
      </c>
      <c r="R4478" s="564"/>
      <c r="S4478" s="564" t="s">
        <v>4744</v>
      </c>
    </row>
    <row r="4479" spans="1:19" x14ac:dyDescent="0.35">
      <c r="A4479" s="562">
        <v>290</v>
      </c>
      <c r="B4479" s="563" t="s">
        <v>484</v>
      </c>
      <c r="C4479" s="563" t="s">
        <v>19195</v>
      </c>
      <c r="D4479" s="563" t="s">
        <v>19743</v>
      </c>
      <c r="E4479" s="563" t="s">
        <v>24001</v>
      </c>
      <c r="F4479" s="563" t="s">
        <v>19740</v>
      </c>
      <c r="G4479" s="563" t="s">
        <v>19741</v>
      </c>
      <c r="H4479" s="563" t="s">
        <v>19742</v>
      </c>
      <c r="I4479" s="563" t="s">
        <v>26690</v>
      </c>
      <c r="J4479" s="563" t="s">
        <v>24001</v>
      </c>
      <c r="K4479" s="563" t="s">
        <v>24001</v>
      </c>
      <c r="L4479" s="563" t="s">
        <v>24001</v>
      </c>
      <c r="M4479" s="563" t="s">
        <v>24001</v>
      </c>
      <c r="N4479" s="563" t="s">
        <v>24001</v>
      </c>
      <c r="O4479" s="564" t="s">
        <v>24001</v>
      </c>
      <c r="P4479" s="564" t="s">
        <v>24001</v>
      </c>
      <c r="Q4479" s="564">
        <v>34723</v>
      </c>
      <c r="R4479" s="564"/>
      <c r="S4479" s="564" t="s">
        <v>32669</v>
      </c>
    </row>
    <row r="4480" spans="1:19" x14ac:dyDescent="0.35">
      <c r="A4480" s="559">
        <v>291</v>
      </c>
      <c r="B4480" s="563" t="s">
        <v>484</v>
      </c>
      <c r="C4480" s="563" t="s">
        <v>19195</v>
      </c>
      <c r="D4480" s="563" t="s">
        <v>19746</v>
      </c>
      <c r="E4480" s="563" t="s">
        <v>24001</v>
      </c>
      <c r="F4480" s="563" t="s">
        <v>19744</v>
      </c>
      <c r="G4480" s="563" t="s">
        <v>19741</v>
      </c>
      <c r="H4480" s="563" t="s">
        <v>19745</v>
      </c>
      <c r="I4480" s="563" t="s">
        <v>26690</v>
      </c>
      <c r="J4480" s="563" t="s">
        <v>24001</v>
      </c>
      <c r="K4480" s="563" t="s">
        <v>24001</v>
      </c>
      <c r="L4480" s="563" t="s">
        <v>24001</v>
      </c>
      <c r="M4480" s="563" t="s">
        <v>24001</v>
      </c>
      <c r="N4480" s="563" t="s">
        <v>24001</v>
      </c>
      <c r="O4480" s="564" t="s">
        <v>24001</v>
      </c>
      <c r="P4480" s="564" t="s">
        <v>24001</v>
      </c>
      <c r="Q4480" s="564">
        <v>33148</v>
      </c>
      <c r="R4480" s="564">
        <v>34144</v>
      </c>
      <c r="S4480" s="564" t="s">
        <v>32670</v>
      </c>
    </row>
    <row r="4481" spans="1:19" x14ac:dyDescent="0.35">
      <c r="A4481" s="559">
        <v>292</v>
      </c>
      <c r="B4481" s="563" t="s">
        <v>484</v>
      </c>
      <c r="C4481" s="563" t="s">
        <v>19195</v>
      </c>
      <c r="D4481" s="563" t="s">
        <v>24920</v>
      </c>
      <c r="E4481" s="563" t="s">
        <v>24001</v>
      </c>
      <c r="F4481" s="563" t="s">
        <v>24921</v>
      </c>
      <c r="G4481" s="563" t="s">
        <v>19741</v>
      </c>
      <c r="H4481" s="563" t="s">
        <v>24922</v>
      </c>
      <c r="I4481" s="563" t="s">
        <v>26690</v>
      </c>
      <c r="J4481" s="563" t="s">
        <v>24001</v>
      </c>
      <c r="K4481" s="563" t="s">
        <v>24001</v>
      </c>
      <c r="L4481" s="563" t="s">
        <v>24001</v>
      </c>
      <c r="M4481" s="563" t="s">
        <v>24001</v>
      </c>
      <c r="N4481" s="563" t="s">
        <v>24001</v>
      </c>
      <c r="O4481" s="564" t="s">
        <v>24001</v>
      </c>
      <c r="P4481" s="564" t="s">
        <v>24001</v>
      </c>
      <c r="Q4481" s="564">
        <v>43111</v>
      </c>
      <c r="R4481" s="564"/>
      <c r="S4481" s="564" t="s">
        <v>32671</v>
      </c>
    </row>
    <row r="4482" spans="1:19" x14ac:dyDescent="0.35">
      <c r="A4482" s="562">
        <v>293</v>
      </c>
      <c r="B4482" s="563" t="s">
        <v>484</v>
      </c>
      <c r="C4482" s="563" t="s">
        <v>19195</v>
      </c>
      <c r="D4482" s="563" t="s">
        <v>19749</v>
      </c>
      <c r="E4482" s="563" t="s">
        <v>19747</v>
      </c>
      <c r="F4482" s="563" t="s">
        <v>19748</v>
      </c>
      <c r="G4482" s="563" t="s">
        <v>19741</v>
      </c>
      <c r="H4482" s="563" t="s">
        <v>124</v>
      </c>
      <c r="I4482" s="563" t="s">
        <v>26690</v>
      </c>
      <c r="J4482" s="563" t="s">
        <v>24001</v>
      </c>
      <c r="K4482" s="563" t="s">
        <v>62</v>
      </c>
      <c r="L4482" s="563" t="s">
        <v>24001</v>
      </c>
      <c r="M4482" s="563" t="s">
        <v>24001</v>
      </c>
      <c r="N4482" s="563" t="s">
        <v>24001</v>
      </c>
      <c r="O4482" s="564" t="s">
        <v>24001</v>
      </c>
      <c r="P4482" s="564" t="s">
        <v>24001</v>
      </c>
      <c r="Q4482" s="564">
        <v>33148</v>
      </c>
      <c r="R4482" s="564"/>
      <c r="S4482" s="564" t="s">
        <v>32672</v>
      </c>
    </row>
    <row r="4483" spans="1:19" x14ac:dyDescent="0.35">
      <c r="A4483" s="559">
        <v>294</v>
      </c>
      <c r="B4483" s="563" t="s">
        <v>484</v>
      </c>
      <c r="C4483" s="563" t="s">
        <v>19195</v>
      </c>
      <c r="D4483" s="563" t="s">
        <v>19752</v>
      </c>
      <c r="E4483" s="563" t="s">
        <v>19750</v>
      </c>
      <c r="F4483" s="563" t="s">
        <v>19751</v>
      </c>
      <c r="G4483" s="563" t="s">
        <v>19741</v>
      </c>
      <c r="H4483" s="563" t="s">
        <v>5032</v>
      </c>
      <c r="I4483" s="563" t="s">
        <v>26690</v>
      </c>
      <c r="J4483" s="563" t="s">
        <v>24001</v>
      </c>
      <c r="K4483" s="563" t="s">
        <v>154</v>
      </c>
      <c r="L4483" s="563" t="s">
        <v>24001</v>
      </c>
      <c r="M4483" s="563" t="s">
        <v>24001</v>
      </c>
      <c r="N4483" s="563" t="s">
        <v>24001</v>
      </c>
      <c r="O4483" s="564" t="s">
        <v>24001</v>
      </c>
      <c r="P4483" s="564" t="s">
        <v>24001</v>
      </c>
      <c r="Q4483" s="564">
        <v>33148</v>
      </c>
      <c r="R4483" s="564"/>
      <c r="S4483" s="564" t="s">
        <v>32673</v>
      </c>
    </row>
    <row r="4484" spans="1:19" x14ac:dyDescent="0.35">
      <c r="A4484" s="559">
        <v>295</v>
      </c>
      <c r="B4484" s="563" t="s">
        <v>484</v>
      </c>
      <c r="C4484" s="563" t="s">
        <v>19195</v>
      </c>
      <c r="D4484" s="563" t="s">
        <v>19755</v>
      </c>
      <c r="E4484" s="563" t="s">
        <v>24001</v>
      </c>
      <c r="F4484" s="563" t="s">
        <v>19753</v>
      </c>
      <c r="G4484" s="563" t="s">
        <v>19741</v>
      </c>
      <c r="H4484" s="563" t="s">
        <v>19754</v>
      </c>
      <c r="I4484" s="563" t="s">
        <v>26690</v>
      </c>
      <c r="J4484" s="563" t="s">
        <v>24001</v>
      </c>
      <c r="K4484" s="563" t="s">
        <v>50</v>
      </c>
      <c r="L4484" s="563" t="s">
        <v>27692</v>
      </c>
      <c r="M4484" s="563" t="s">
        <v>24001</v>
      </c>
      <c r="N4484" s="563" t="s">
        <v>24001</v>
      </c>
      <c r="O4484" s="564" t="s">
        <v>24001</v>
      </c>
      <c r="P4484" s="564" t="s">
        <v>24001</v>
      </c>
      <c r="Q4484" s="564">
        <v>38720</v>
      </c>
      <c r="R4484" s="564">
        <v>39415</v>
      </c>
      <c r="S4484" s="564" t="s">
        <v>32674</v>
      </c>
    </row>
    <row r="4485" spans="1:19" x14ac:dyDescent="0.35">
      <c r="A4485" s="562">
        <v>296</v>
      </c>
      <c r="B4485" s="563" t="s">
        <v>484</v>
      </c>
      <c r="C4485" s="563" t="s">
        <v>19195</v>
      </c>
      <c r="D4485" s="563" t="s">
        <v>19759</v>
      </c>
      <c r="E4485" s="563" t="s">
        <v>19756</v>
      </c>
      <c r="F4485" s="563" t="s">
        <v>19757</v>
      </c>
      <c r="G4485" s="563" t="s">
        <v>19741</v>
      </c>
      <c r="H4485" s="563" t="s">
        <v>19758</v>
      </c>
      <c r="I4485" s="563" t="s">
        <v>26690</v>
      </c>
      <c r="J4485" s="563" t="s">
        <v>24001</v>
      </c>
      <c r="K4485" s="563" t="s">
        <v>24001</v>
      </c>
      <c r="L4485" s="563" t="s">
        <v>24001</v>
      </c>
      <c r="M4485" s="563" t="s">
        <v>24001</v>
      </c>
      <c r="N4485" s="563" t="s">
        <v>24001</v>
      </c>
      <c r="O4485" s="564" t="s">
        <v>24001</v>
      </c>
      <c r="P4485" s="564" t="s">
        <v>24001</v>
      </c>
      <c r="Q4485" s="564">
        <v>39415</v>
      </c>
      <c r="R4485" s="564"/>
      <c r="S4485" s="564" t="s">
        <v>32675</v>
      </c>
    </row>
    <row r="4486" spans="1:19" x14ac:dyDescent="0.35">
      <c r="A4486" s="559">
        <v>297</v>
      </c>
      <c r="B4486" s="563" t="s">
        <v>484</v>
      </c>
      <c r="C4486" s="563" t="s">
        <v>19195</v>
      </c>
      <c r="D4486" s="563" t="s">
        <v>19763</v>
      </c>
      <c r="E4486" s="563" t="s">
        <v>19760</v>
      </c>
      <c r="F4486" s="563" t="s">
        <v>19761</v>
      </c>
      <c r="G4486" s="563" t="s">
        <v>19741</v>
      </c>
      <c r="H4486" s="563" t="s">
        <v>19762</v>
      </c>
      <c r="I4486" s="563" t="s">
        <v>26690</v>
      </c>
      <c r="J4486" s="563" t="s">
        <v>24001</v>
      </c>
      <c r="K4486" s="563" t="s">
        <v>62</v>
      </c>
      <c r="L4486" s="563" t="s">
        <v>24001</v>
      </c>
      <c r="M4486" s="563" t="s">
        <v>24001</v>
      </c>
      <c r="N4486" s="563" t="s">
        <v>24001</v>
      </c>
      <c r="O4486" s="564" t="s">
        <v>24001</v>
      </c>
      <c r="P4486" s="564" t="s">
        <v>24001</v>
      </c>
      <c r="Q4486" s="564">
        <v>39707</v>
      </c>
      <c r="R4486" s="564"/>
      <c r="S4486" s="564" t="s">
        <v>32676</v>
      </c>
    </row>
    <row r="4487" spans="1:19" x14ac:dyDescent="0.35">
      <c r="A4487" s="559">
        <v>298</v>
      </c>
      <c r="B4487" s="563" t="s">
        <v>484</v>
      </c>
      <c r="C4487" s="563" t="s">
        <v>19195</v>
      </c>
      <c r="D4487" s="563" t="s">
        <v>19767</v>
      </c>
      <c r="E4487" s="563" t="s">
        <v>19764</v>
      </c>
      <c r="F4487" s="563" t="s">
        <v>19765</v>
      </c>
      <c r="G4487" s="563" t="s">
        <v>19741</v>
      </c>
      <c r="H4487" s="563" t="s">
        <v>19766</v>
      </c>
      <c r="I4487" s="563" t="s">
        <v>26690</v>
      </c>
      <c r="J4487" s="563" t="s">
        <v>24001</v>
      </c>
      <c r="K4487" s="563" t="s">
        <v>24001</v>
      </c>
      <c r="L4487" s="563" t="s">
        <v>24001</v>
      </c>
      <c r="M4487" s="563" t="s">
        <v>24001</v>
      </c>
      <c r="N4487" s="563" t="s">
        <v>24001</v>
      </c>
      <c r="O4487" s="564" t="s">
        <v>24001</v>
      </c>
      <c r="P4487" s="564" t="s">
        <v>24001</v>
      </c>
      <c r="Q4487" s="564">
        <v>33148</v>
      </c>
      <c r="R4487" s="564"/>
      <c r="S4487" s="564" t="s">
        <v>32677</v>
      </c>
    </row>
    <row r="4488" spans="1:19" x14ac:dyDescent="0.35">
      <c r="A4488" s="562">
        <v>299</v>
      </c>
      <c r="B4488" s="563" t="s">
        <v>484</v>
      </c>
      <c r="C4488" s="563" t="s">
        <v>19195</v>
      </c>
      <c r="D4488" s="563" t="s">
        <v>19771</v>
      </c>
      <c r="E4488" s="563" t="s">
        <v>19768</v>
      </c>
      <c r="F4488" s="563" t="s">
        <v>19769</v>
      </c>
      <c r="G4488" s="563" t="s">
        <v>19741</v>
      </c>
      <c r="H4488" s="563" t="s">
        <v>19770</v>
      </c>
      <c r="I4488" s="563" t="s">
        <v>26690</v>
      </c>
      <c r="J4488" s="563" t="s">
        <v>24001</v>
      </c>
      <c r="K4488" s="563" t="s">
        <v>62</v>
      </c>
      <c r="L4488" s="563" t="s">
        <v>24001</v>
      </c>
      <c r="M4488" s="563" t="s">
        <v>24001</v>
      </c>
      <c r="N4488" s="563" t="s">
        <v>24001</v>
      </c>
      <c r="O4488" s="564" t="s">
        <v>24001</v>
      </c>
      <c r="P4488" s="564" t="s">
        <v>24001</v>
      </c>
      <c r="Q4488" s="564">
        <v>33148</v>
      </c>
      <c r="R4488" s="564"/>
      <c r="S4488" s="564" t="s">
        <v>32678</v>
      </c>
    </row>
    <row r="4489" spans="1:19" x14ac:dyDescent="0.35">
      <c r="A4489" s="559">
        <v>300</v>
      </c>
      <c r="B4489" s="563" t="s">
        <v>484</v>
      </c>
      <c r="C4489" s="563" t="s">
        <v>19195</v>
      </c>
      <c r="D4489" s="563" t="s">
        <v>19774</v>
      </c>
      <c r="E4489" s="563" t="s">
        <v>19772</v>
      </c>
      <c r="F4489" s="563" t="s">
        <v>19773</v>
      </c>
      <c r="G4489" s="563" t="s">
        <v>19741</v>
      </c>
      <c r="H4489" s="563" t="s">
        <v>1118</v>
      </c>
      <c r="I4489" s="563" t="s">
        <v>26690</v>
      </c>
      <c r="J4489" s="563" t="s">
        <v>24001</v>
      </c>
      <c r="K4489" s="563" t="s">
        <v>24001</v>
      </c>
      <c r="L4489" s="563" t="s">
        <v>24001</v>
      </c>
      <c r="M4489" s="563" t="s">
        <v>24001</v>
      </c>
      <c r="N4489" s="563" t="s">
        <v>24001</v>
      </c>
      <c r="O4489" s="564" t="s">
        <v>24001</v>
      </c>
      <c r="P4489" s="564" t="s">
        <v>24001</v>
      </c>
      <c r="Q4489" s="564">
        <v>33148</v>
      </c>
      <c r="R4489" s="564"/>
      <c r="S4489" s="564" t="s">
        <v>32679</v>
      </c>
    </row>
    <row r="4490" spans="1:19" x14ac:dyDescent="0.35">
      <c r="A4490" s="559">
        <v>301</v>
      </c>
      <c r="B4490" s="563" t="s">
        <v>484</v>
      </c>
      <c r="C4490" s="563" t="s">
        <v>19195</v>
      </c>
      <c r="D4490" s="563" t="s">
        <v>19778</v>
      </c>
      <c r="E4490" s="563" t="s">
        <v>19775</v>
      </c>
      <c r="F4490" s="563" t="s">
        <v>19776</v>
      </c>
      <c r="G4490" s="563" t="s">
        <v>19741</v>
      </c>
      <c r="H4490" s="563" t="s">
        <v>19777</v>
      </c>
      <c r="I4490" s="563" t="s">
        <v>26690</v>
      </c>
      <c r="J4490" s="563" t="s">
        <v>24001</v>
      </c>
      <c r="K4490" s="563" t="s">
        <v>50</v>
      </c>
      <c r="L4490" s="563" t="s">
        <v>24001</v>
      </c>
      <c r="M4490" s="563" t="s">
        <v>531</v>
      </c>
      <c r="N4490" s="563" t="s">
        <v>28712</v>
      </c>
      <c r="O4490" s="564" t="s">
        <v>24001</v>
      </c>
      <c r="P4490" s="564" t="s">
        <v>24001</v>
      </c>
      <c r="Q4490" s="564">
        <v>38511</v>
      </c>
      <c r="R4490" s="564"/>
      <c r="S4490" s="564" t="s">
        <v>32680</v>
      </c>
    </row>
    <row r="4491" spans="1:19" x14ac:dyDescent="0.35">
      <c r="A4491" s="562">
        <v>302</v>
      </c>
      <c r="B4491" s="563" t="s">
        <v>484</v>
      </c>
      <c r="C4491" s="563" t="s">
        <v>19195</v>
      </c>
      <c r="D4491" s="563" t="s">
        <v>19782</v>
      </c>
      <c r="E4491" s="563" t="s">
        <v>19779</v>
      </c>
      <c r="F4491" s="563" t="s">
        <v>19780</v>
      </c>
      <c r="G4491" s="563" t="s">
        <v>19741</v>
      </c>
      <c r="H4491" s="563" t="s">
        <v>19781</v>
      </c>
      <c r="I4491" s="563" t="s">
        <v>26690</v>
      </c>
      <c r="J4491" s="563" t="s">
        <v>24001</v>
      </c>
      <c r="K4491" s="563" t="s">
        <v>50</v>
      </c>
      <c r="L4491" s="563" t="s">
        <v>27693</v>
      </c>
      <c r="M4491" s="563" t="s">
        <v>531</v>
      </c>
      <c r="N4491" s="563" t="s">
        <v>28884</v>
      </c>
      <c r="O4491" s="564" t="s">
        <v>24001</v>
      </c>
      <c r="P4491" s="564" t="s">
        <v>24001</v>
      </c>
      <c r="Q4491" s="564">
        <v>38720</v>
      </c>
      <c r="R4491" s="564"/>
      <c r="S4491" s="564" t="s">
        <v>32681</v>
      </c>
    </row>
    <row r="4492" spans="1:19" x14ac:dyDescent="0.35">
      <c r="A4492" s="559">
        <v>303</v>
      </c>
      <c r="B4492" s="563" t="s">
        <v>484</v>
      </c>
      <c r="C4492" s="563" t="s">
        <v>19195</v>
      </c>
      <c r="D4492" s="563" t="s">
        <v>19785</v>
      </c>
      <c r="E4492" s="563" t="s">
        <v>24923</v>
      </c>
      <c r="F4492" s="563" t="s">
        <v>19783</v>
      </c>
      <c r="G4492" s="563" t="s">
        <v>19741</v>
      </c>
      <c r="H4492" s="563" t="s">
        <v>19784</v>
      </c>
      <c r="I4492" s="563" t="s">
        <v>26690</v>
      </c>
      <c r="J4492" s="563" t="s">
        <v>24001</v>
      </c>
      <c r="K4492" s="563" t="s">
        <v>50</v>
      </c>
      <c r="L4492" s="563" t="s">
        <v>27741</v>
      </c>
      <c r="M4492" s="563" t="s">
        <v>3595</v>
      </c>
      <c r="N4492" s="563" t="s">
        <v>24924</v>
      </c>
      <c r="O4492" s="564" t="s">
        <v>24001</v>
      </c>
      <c r="P4492" s="564" t="s">
        <v>24001</v>
      </c>
      <c r="Q4492" s="564">
        <v>39738</v>
      </c>
      <c r="R4492" s="564"/>
      <c r="S4492" s="564" t="s">
        <v>32682</v>
      </c>
    </row>
    <row r="4493" spans="1:19" x14ac:dyDescent="0.35">
      <c r="A4493" s="559">
        <v>304</v>
      </c>
      <c r="B4493" s="563" t="s">
        <v>484</v>
      </c>
      <c r="C4493" s="563" t="s">
        <v>19195</v>
      </c>
      <c r="D4493" s="563" t="s">
        <v>19789</v>
      </c>
      <c r="E4493" s="563" t="s">
        <v>19786</v>
      </c>
      <c r="F4493" s="563" t="s">
        <v>19787</v>
      </c>
      <c r="G4493" s="563" t="s">
        <v>19741</v>
      </c>
      <c r="H4493" s="563" t="s">
        <v>19788</v>
      </c>
      <c r="I4493" s="563" t="s">
        <v>26690</v>
      </c>
      <c r="J4493" s="563" t="s">
        <v>24001</v>
      </c>
      <c r="K4493" s="563" t="s">
        <v>34266</v>
      </c>
      <c r="L4493" s="563" t="s">
        <v>27673</v>
      </c>
      <c r="M4493" s="563" t="s">
        <v>3595</v>
      </c>
      <c r="N4493" s="563" t="s">
        <v>32683</v>
      </c>
      <c r="O4493" s="564" t="s">
        <v>24001</v>
      </c>
      <c r="P4493" s="564" t="s">
        <v>24001</v>
      </c>
      <c r="Q4493" s="564">
        <v>33865</v>
      </c>
      <c r="R4493" s="564"/>
      <c r="S4493" s="564" t="s">
        <v>32684</v>
      </c>
    </row>
    <row r="4494" spans="1:19" x14ac:dyDescent="0.35">
      <c r="A4494" s="562">
        <v>305</v>
      </c>
      <c r="B4494" s="563" t="s">
        <v>484</v>
      </c>
      <c r="C4494" s="563" t="s">
        <v>19195</v>
      </c>
      <c r="D4494" s="563" t="s">
        <v>19792</v>
      </c>
      <c r="E4494" s="563" t="s">
        <v>19775</v>
      </c>
      <c r="F4494" s="563" t="s">
        <v>19790</v>
      </c>
      <c r="G4494" s="563" t="s">
        <v>19741</v>
      </c>
      <c r="H4494" s="563" t="s">
        <v>19791</v>
      </c>
      <c r="I4494" s="563" t="s">
        <v>26690</v>
      </c>
      <c r="J4494" s="563" t="s">
        <v>24001</v>
      </c>
      <c r="K4494" s="563" t="s">
        <v>50</v>
      </c>
      <c r="L4494" s="563" t="s">
        <v>27694</v>
      </c>
      <c r="M4494" s="563" t="s">
        <v>3595</v>
      </c>
      <c r="N4494" s="563" t="s">
        <v>28884</v>
      </c>
      <c r="O4494" s="564" t="s">
        <v>24001</v>
      </c>
      <c r="P4494" s="564" t="s">
        <v>24001</v>
      </c>
      <c r="Q4494" s="564">
        <v>38511</v>
      </c>
      <c r="R4494" s="564"/>
      <c r="S4494" s="564" t="s">
        <v>32685</v>
      </c>
    </row>
    <row r="4495" spans="1:19" x14ac:dyDescent="0.35">
      <c r="A4495" s="559">
        <v>306</v>
      </c>
      <c r="B4495" s="563" t="s">
        <v>484</v>
      </c>
      <c r="C4495" s="563" t="s">
        <v>19195</v>
      </c>
      <c r="D4495" s="563" t="s">
        <v>19796</v>
      </c>
      <c r="E4495" s="563" t="s">
        <v>19793</v>
      </c>
      <c r="F4495" s="563" t="s">
        <v>19794</v>
      </c>
      <c r="G4495" s="563" t="s">
        <v>19741</v>
      </c>
      <c r="H4495" s="563" t="s">
        <v>19795</v>
      </c>
      <c r="I4495" s="563" t="s">
        <v>26690</v>
      </c>
      <c r="J4495" s="563" t="s">
        <v>24001</v>
      </c>
      <c r="K4495" s="563" t="s">
        <v>24001</v>
      </c>
      <c r="L4495" s="563" t="s">
        <v>24001</v>
      </c>
      <c r="M4495" s="563" t="s">
        <v>24001</v>
      </c>
      <c r="N4495" s="563" t="s">
        <v>24001</v>
      </c>
      <c r="O4495" s="564" t="s">
        <v>24001</v>
      </c>
      <c r="P4495" s="564" t="s">
        <v>24001</v>
      </c>
      <c r="Q4495" s="564">
        <v>33865</v>
      </c>
      <c r="R4495" s="564"/>
      <c r="S4495" s="564" t="s">
        <v>32686</v>
      </c>
    </row>
    <row r="4496" spans="1:19" x14ac:dyDescent="0.35">
      <c r="A4496" s="559">
        <v>307</v>
      </c>
      <c r="B4496" s="563" t="s">
        <v>484</v>
      </c>
      <c r="C4496" s="563" t="s">
        <v>19195</v>
      </c>
      <c r="D4496" s="563" t="s">
        <v>19800</v>
      </c>
      <c r="E4496" s="563" t="s">
        <v>19797</v>
      </c>
      <c r="F4496" s="563" t="s">
        <v>19798</v>
      </c>
      <c r="G4496" s="563" t="s">
        <v>19741</v>
      </c>
      <c r="H4496" s="563" t="s">
        <v>19799</v>
      </c>
      <c r="I4496" s="563" t="s">
        <v>26690</v>
      </c>
      <c r="J4496" s="563" t="s">
        <v>24001</v>
      </c>
      <c r="K4496" s="563" t="s">
        <v>62</v>
      </c>
      <c r="L4496" s="563" t="s">
        <v>24001</v>
      </c>
      <c r="M4496" s="563" t="s">
        <v>24001</v>
      </c>
      <c r="N4496" s="563" t="s">
        <v>24001</v>
      </c>
      <c r="O4496" s="564" t="s">
        <v>24001</v>
      </c>
      <c r="P4496" s="564" t="s">
        <v>24001</v>
      </c>
      <c r="Q4496" s="564">
        <v>33148</v>
      </c>
      <c r="R4496" s="564"/>
      <c r="S4496" s="564" t="s">
        <v>32687</v>
      </c>
    </row>
    <row r="4497" spans="1:19" x14ac:dyDescent="0.35">
      <c r="A4497" s="562">
        <v>308</v>
      </c>
      <c r="B4497" s="563" t="s">
        <v>484</v>
      </c>
      <c r="C4497" s="563" t="s">
        <v>19195</v>
      </c>
      <c r="D4497" s="563" t="s">
        <v>19802</v>
      </c>
      <c r="E4497" s="563" t="s">
        <v>19756</v>
      </c>
      <c r="F4497" s="563" t="s">
        <v>19801</v>
      </c>
      <c r="G4497" s="563" t="s">
        <v>19741</v>
      </c>
      <c r="H4497" s="563" t="s">
        <v>16836</v>
      </c>
      <c r="I4497" s="563" t="s">
        <v>26690</v>
      </c>
      <c r="J4497" s="563" t="s">
        <v>24001</v>
      </c>
      <c r="K4497" s="563" t="s">
        <v>24001</v>
      </c>
      <c r="L4497" s="563" t="s">
        <v>24001</v>
      </c>
      <c r="M4497" s="563" t="s">
        <v>24001</v>
      </c>
      <c r="N4497" s="563" t="s">
        <v>24001</v>
      </c>
      <c r="O4497" s="564" t="s">
        <v>24001</v>
      </c>
      <c r="P4497" s="564" t="s">
        <v>24001</v>
      </c>
      <c r="Q4497" s="564">
        <v>39415</v>
      </c>
      <c r="R4497" s="564"/>
      <c r="S4497" s="564" t="s">
        <v>32688</v>
      </c>
    </row>
    <row r="4498" spans="1:19" x14ac:dyDescent="0.35">
      <c r="A4498" s="559">
        <v>309</v>
      </c>
      <c r="B4498" s="563" t="s">
        <v>484</v>
      </c>
      <c r="C4498" s="563" t="s">
        <v>19195</v>
      </c>
      <c r="D4498" s="563" t="s">
        <v>19806</v>
      </c>
      <c r="E4498" s="563" t="s">
        <v>19803</v>
      </c>
      <c r="F4498" s="563" t="s">
        <v>19804</v>
      </c>
      <c r="G4498" s="563" t="s">
        <v>19741</v>
      </c>
      <c r="H4498" s="563" t="s">
        <v>19805</v>
      </c>
      <c r="I4498" s="563" t="s">
        <v>26690</v>
      </c>
      <c r="J4498" s="563" t="s">
        <v>24001</v>
      </c>
      <c r="K4498" s="563" t="s">
        <v>24001</v>
      </c>
      <c r="L4498" s="563" t="s">
        <v>24001</v>
      </c>
      <c r="M4498" s="563" t="s">
        <v>24001</v>
      </c>
      <c r="N4498" s="563" t="s">
        <v>24001</v>
      </c>
      <c r="O4498" s="564" t="s">
        <v>24001</v>
      </c>
      <c r="P4498" s="564" t="s">
        <v>24001</v>
      </c>
      <c r="Q4498" s="564">
        <v>34688</v>
      </c>
      <c r="R4498" s="564"/>
      <c r="S4498" s="564" t="s">
        <v>19806</v>
      </c>
    </row>
    <row r="4499" spans="1:19" x14ac:dyDescent="0.35">
      <c r="A4499" s="559">
        <v>310</v>
      </c>
      <c r="B4499" s="563" t="s">
        <v>484</v>
      </c>
      <c r="C4499" s="563" t="s">
        <v>19195</v>
      </c>
      <c r="D4499" s="563" t="s">
        <v>19809</v>
      </c>
      <c r="E4499" s="563" t="s">
        <v>19807</v>
      </c>
      <c r="F4499" s="563" t="s">
        <v>19808</v>
      </c>
      <c r="G4499" s="563" t="s">
        <v>19741</v>
      </c>
      <c r="H4499" s="563" t="s">
        <v>5691</v>
      </c>
      <c r="I4499" s="563" t="s">
        <v>26690</v>
      </c>
      <c r="J4499" s="563" t="s">
        <v>24001</v>
      </c>
      <c r="K4499" s="563" t="s">
        <v>62</v>
      </c>
      <c r="L4499" s="563" t="s">
        <v>27695</v>
      </c>
      <c r="M4499" s="563" t="s">
        <v>899</v>
      </c>
      <c r="N4499" s="563" t="s">
        <v>28712</v>
      </c>
      <c r="O4499" s="564" t="s">
        <v>24001</v>
      </c>
      <c r="P4499" s="564" t="s">
        <v>24001</v>
      </c>
      <c r="Q4499" s="564">
        <v>33148</v>
      </c>
      <c r="R4499" s="564"/>
      <c r="S4499" s="564" t="s">
        <v>32689</v>
      </c>
    </row>
    <row r="4500" spans="1:19" x14ac:dyDescent="0.35">
      <c r="A4500" s="562">
        <v>311</v>
      </c>
      <c r="B4500" s="563" t="s">
        <v>484</v>
      </c>
      <c r="C4500" s="563" t="s">
        <v>19195</v>
      </c>
      <c r="D4500" s="563" t="s">
        <v>19811</v>
      </c>
      <c r="E4500" s="563" t="s">
        <v>19756</v>
      </c>
      <c r="F4500" s="563" t="s">
        <v>19810</v>
      </c>
      <c r="G4500" s="563" t="s">
        <v>19741</v>
      </c>
      <c r="H4500" s="563" t="s">
        <v>1581</v>
      </c>
      <c r="I4500" s="563" t="s">
        <v>26690</v>
      </c>
      <c r="J4500" s="563" t="s">
        <v>24001</v>
      </c>
      <c r="K4500" s="563" t="s">
        <v>24001</v>
      </c>
      <c r="L4500" s="563" t="s">
        <v>24001</v>
      </c>
      <c r="M4500" s="563" t="s">
        <v>24001</v>
      </c>
      <c r="N4500" s="563" t="s">
        <v>24001</v>
      </c>
      <c r="O4500" s="564" t="s">
        <v>24001</v>
      </c>
      <c r="P4500" s="564" t="s">
        <v>24001</v>
      </c>
      <c r="Q4500" s="564">
        <v>39415</v>
      </c>
      <c r="R4500" s="564"/>
      <c r="S4500" s="564" t="s">
        <v>32690</v>
      </c>
    </row>
    <row r="4501" spans="1:19" x14ac:dyDescent="0.35">
      <c r="A4501" s="559">
        <v>312</v>
      </c>
      <c r="B4501" s="563" t="s">
        <v>484</v>
      </c>
      <c r="C4501" s="563" t="s">
        <v>19195</v>
      </c>
      <c r="D4501" s="563" t="s">
        <v>19815</v>
      </c>
      <c r="E4501" s="563" t="s">
        <v>19812</v>
      </c>
      <c r="F4501" s="563" t="s">
        <v>19813</v>
      </c>
      <c r="G4501" s="563" t="s">
        <v>19741</v>
      </c>
      <c r="H4501" s="563" t="s">
        <v>19814</v>
      </c>
      <c r="I4501" s="563" t="s">
        <v>26690</v>
      </c>
      <c r="J4501" s="563" t="s">
        <v>24001</v>
      </c>
      <c r="K4501" s="563" t="s">
        <v>50</v>
      </c>
      <c r="L4501" s="563" t="s">
        <v>27742</v>
      </c>
      <c r="M4501" s="563" t="s">
        <v>531</v>
      </c>
      <c r="N4501" s="563" t="s">
        <v>19816</v>
      </c>
      <c r="O4501" s="564" t="s">
        <v>24001</v>
      </c>
      <c r="P4501" s="564" t="s">
        <v>24001</v>
      </c>
      <c r="Q4501" s="564">
        <v>33148</v>
      </c>
      <c r="R4501" s="564"/>
      <c r="S4501" s="564" t="s">
        <v>32691</v>
      </c>
    </row>
    <row r="4502" spans="1:19" x14ac:dyDescent="0.35">
      <c r="A4502" s="559">
        <v>313</v>
      </c>
      <c r="B4502" s="563" t="s">
        <v>484</v>
      </c>
      <c r="C4502" s="563" t="s">
        <v>19195</v>
      </c>
      <c r="D4502" s="563" t="s">
        <v>19819</v>
      </c>
      <c r="E4502" s="563" t="s">
        <v>24001</v>
      </c>
      <c r="F4502" s="563" t="s">
        <v>19817</v>
      </c>
      <c r="G4502" s="563" t="s">
        <v>19741</v>
      </c>
      <c r="H4502" s="563" t="s">
        <v>19818</v>
      </c>
      <c r="I4502" s="563" t="s">
        <v>26690</v>
      </c>
      <c r="J4502" s="563" t="s">
        <v>24001</v>
      </c>
      <c r="K4502" s="563" t="s">
        <v>34266</v>
      </c>
      <c r="L4502" s="563" t="s">
        <v>27673</v>
      </c>
      <c r="M4502" s="563" t="s">
        <v>24001</v>
      </c>
      <c r="N4502" s="563" t="s">
        <v>24001</v>
      </c>
      <c r="O4502" s="564" t="s">
        <v>24001</v>
      </c>
      <c r="P4502" s="564" t="s">
        <v>24001</v>
      </c>
      <c r="Q4502" s="564">
        <v>38720</v>
      </c>
      <c r="R4502" s="564"/>
      <c r="S4502" s="564" t="s">
        <v>32692</v>
      </c>
    </row>
    <row r="4503" spans="1:19" x14ac:dyDescent="0.35">
      <c r="A4503" s="562">
        <v>314</v>
      </c>
      <c r="B4503" s="563" t="s">
        <v>484</v>
      </c>
      <c r="C4503" s="563" t="s">
        <v>19195</v>
      </c>
      <c r="D4503" s="563" t="s">
        <v>19821</v>
      </c>
      <c r="E4503" s="563" t="s">
        <v>19803</v>
      </c>
      <c r="F4503" s="563" t="s">
        <v>19820</v>
      </c>
      <c r="G4503" s="563" t="s">
        <v>19741</v>
      </c>
      <c r="H4503" s="563" t="s">
        <v>55</v>
      </c>
      <c r="I4503" s="563" t="s">
        <v>26690</v>
      </c>
      <c r="J4503" s="563" t="s">
        <v>24001</v>
      </c>
      <c r="K4503" s="563" t="s">
        <v>24001</v>
      </c>
      <c r="L4503" s="563" t="s">
        <v>24001</v>
      </c>
      <c r="M4503" s="563" t="s">
        <v>24001</v>
      </c>
      <c r="N4503" s="563" t="s">
        <v>24001</v>
      </c>
      <c r="O4503" s="564" t="s">
        <v>24001</v>
      </c>
      <c r="P4503" s="564" t="s">
        <v>24001</v>
      </c>
      <c r="Q4503" s="564">
        <v>33148</v>
      </c>
      <c r="R4503" s="564"/>
      <c r="S4503" s="564" t="s">
        <v>19821</v>
      </c>
    </row>
    <row r="4504" spans="1:19" x14ac:dyDescent="0.35">
      <c r="A4504" s="559">
        <v>315</v>
      </c>
      <c r="B4504" s="563" t="s">
        <v>484</v>
      </c>
      <c r="C4504" s="563" t="s">
        <v>19195</v>
      </c>
      <c r="D4504" s="563" t="s">
        <v>19824</v>
      </c>
      <c r="E4504" s="563" t="s">
        <v>19760</v>
      </c>
      <c r="F4504" s="563" t="s">
        <v>19822</v>
      </c>
      <c r="G4504" s="563" t="s">
        <v>19741</v>
      </c>
      <c r="H4504" s="563" t="s">
        <v>19823</v>
      </c>
      <c r="I4504" s="563" t="s">
        <v>26690</v>
      </c>
      <c r="J4504" s="563" t="s">
        <v>24001</v>
      </c>
      <c r="K4504" s="563" t="s">
        <v>24001</v>
      </c>
      <c r="L4504" s="563" t="s">
        <v>27696</v>
      </c>
      <c r="M4504" s="563" t="s">
        <v>24001</v>
      </c>
      <c r="N4504" s="563" t="s">
        <v>24001</v>
      </c>
      <c r="O4504" s="564" t="s">
        <v>24001</v>
      </c>
      <c r="P4504" s="564" t="s">
        <v>24001</v>
      </c>
      <c r="Q4504" s="564">
        <v>39707</v>
      </c>
      <c r="R4504" s="564"/>
      <c r="S4504" s="564" t="s">
        <v>32693</v>
      </c>
    </row>
    <row r="4505" spans="1:19" x14ac:dyDescent="0.35">
      <c r="A4505" s="559">
        <v>316</v>
      </c>
      <c r="B4505" s="563" t="s">
        <v>484</v>
      </c>
      <c r="C4505" s="563" t="s">
        <v>19195</v>
      </c>
      <c r="D4505" s="563" t="s">
        <v>19827</v>
      </c>
      <c r="E4505" s="563" t="s">
        <v>19756</v>
      </c>
      <c r="F4505" s="563" t="s">
        <v>19825</v>
      </c>
      <c r="G4505" s="563" t="s">
        <v>19741</v>
      </c>
      <c r="H4505" s="563" t="s">
        <v>19826</v>
      </c>
      <c r="I4505" s="563" t="s">
        <v>26690</v>
      </c>
      <c r="J4505" s="563" t="s">
        <v>24001</v>
      </c>
      <c r="K4505" s="563" t="s">
        <v>24001</v>
      </c>
      <c r="L4505" s="563" t="s">
        <v>24001</v>
      </c>
      <c r="M4505" s="563" t="s">
        <v>24001</v>
      </c>
      <c r="N4505" s="563" t="s">
        <v>24001</v>
      </c>
      <c r="O4505" s="564" t="s">
        <v>24001</v>
      </c>
      <c r="P4505" s="564" t="s">
        <v>24001</v>
      </c>
      <c r="Q4505" s="564">
        <v>38720</v>
      </c>
      <c r="R4505" s="564"/>
      <c r="S4505" s="564" t="s">
        <v>32694</v>
      </c>
    </row>
    <row r="4506" spans="1:19" x14ac:dyDescent="0.35">
      <c r="A4506" s="562">
        <v>317</v>
      </c>
      <c r="B4506" s="563" t="s">
        <v>484</v>
      </c>
      <c r="C4506" s="563" t="s">
        <v>19195</v>
      </c>
      <c r="D4506" s="563" t="s">
        <v>19831</v>
      </c>
      <c r="E4506" s="563" t="s">
        <v>24001</v>
      </c>
      <c r="F4506" s="563" t="s">
        <v>19829</v>
      </c>
      <c r="G4506" s="563" t="s">
        <v>19741</v>
      </c>
      <c r="H4506" s="563" t="s">
        <v>19830</v>
      </c>
      <c r="I4506" s="563" t="s">
        <v>26690</v>
      </c>
      <c r="J4506" s="563" t="s">
        <v>24001</v>
      </c>
      <c r="K4506" s="563" t="s">
        <v>50</v>
      </c>
      <c r="L4506" s="563" t="s">
        <v>27697</v>
      </c>
      <c r="M4506" s="563" t="s">
        <v>24001</v>
      </c>
      <c r="N4506" s="563" t="s">
        <v>24001</v>
      </c>
      <c r="O4506" s="564" t="s">
        <v>24001</v>
      </c>
      <c r="P4506" s="564" t="s">
        <v>24001</v>
      </c>
      <c r="Q4506" s="564">
        <v>38720</v>
      </c>
      <c r="R4506" s="564"/>
      <c r="S4506" s="564" t="s">
        <v>32695</v>
      </c>
    </row>
    <row r="4507" spans="1:19" x14ac:dyDescent="0.35">
      <c r="A4507" s="559">
        <v>318</v>
      </c>
      <c r="B4507" s="563" t="s">
        <v>484</v>
      </c>
      <c r="C4507" s="563" t="s">
        <v>19195</v>
      </c>
      <c r="D4507" s="563" t="s">
        <v>19834</v>
      </c>
      <c r="E4507" s="563" t="s">
        <v>19832</v>
      </c>
      <c r="F4507" s="563" t="s">
        <v>19833</v>
      </c>
      <c r="G4507" s="563" t="s">
        <v>19741</v>
      </c>
      <c r="H4507" s="563" t="s">
        <v>1054</v>
      </c>
      <c r="I4507" s="563" t="s">
        <v>26690</v>
      </c>
      <c r="J4507" s="563" t="s">
        <v>24001</v>
      </c>
      <c r="K4507" s="563" t="s">
        <v>50</v>
      </c>
      <c r="L4507" s="563" t="s">
        <v>27591</v>
      </c>
      <c r="M4507" s="563" t="s">
        <v>899</v>
      </c>
      <c r="N4507" s="563" t="s">
        <v>28712</v>
      </c>
      <c r="O4507" s="564" t="s">
        <v>24001</v>
      </c>
      <c r="P4507" s="564" t="s">
        <v>24001</v>
      </c>
      <c r="Q4507" s="564">
        <v>33865</v>
      </c>
      <c r="R4507" s="564"/>
      <c r="S4507" s="564" t="s">
        <v>32696</v>
      </c>
    </row>
    <row r="4508" spans="1:19" x14ac:dyDescent="0.35">
      <c r="A4508" s="559">
        <v>319</v>
      </c>
      <c r="B4508" s="563" t="s">
        <v>484</v>
      </c>
      <c r="C4508" s="563" t="s">
        <v>19195</v>
      </c>
      <c r="D4508" s="563" t="s">
        <v>27580</v>
      </c>
      <c r="E4508" s="563" t="s">
        <v>19779</v>
      </c>
      <c r="F4508" s="563" t="s">
        <v>19828</v>
      </c>
      <c r="G4508" s="563" t="s">
        <v>19741</v>
      </c>
      <c r="H4508" s="563" t="s">
        <v>27581</v>
      </c>
      <c r="I4508" s="563" t="s">
        <v>26690</v>
      </c>
      <c r="J4508" s="563" t="s">
        <v>24001</v>
      </c>
      <c r="K4508" s="563" t="s">
        <v>34266</v>
      </c>
      <c r="L4508" s="563" t="s">
        <v>27753</v>
      </c>
      <c r="M4508" s="563" t="s">
        <v>24001</v>
      </c>
      <c r="N4508" s="563" t="s">
        <v>24001</v>
      </c>
      <c r="O4508" s="564" t="s">
        <v>24001</v>
      </c>
      <c r="P4508" s="564" t="s">
        <v>24001</v>
      </c>
      <c r="Q4508" s="564">
        <v>38720</v>
      </c>
      <c r="R4508" s="564">
        <v>44452.472418981502</v>
      </c>
      <c r="S4508" s="564" t="s">
        <v>32697</v>
      </c>
    </row>
    <row r="4509" spans="1:19" x14ac:dyDescent="0.35">
      <c r="A4509" s="562">
        <v>320</v>
      </c>
      <c r="B4509" s="563" t="s">
        <v>484</v>
      </c>
      <c r="C4509" s="563" t="s">
        <v>19195</v>
      </c>
      <c r="D4509" s="563" t="s">
        <v>19838</v>
      </c>
      <c r="E4509" s="563" t="s">
        <v>19835</v>
      </c>
      <c r="F4509" s="563" t="s">
        <v>19836</v>
      </c>
      <c r="G4509" s="563" t="s">
        <v>19741</v>
      </c>
      <c r="H4509" s="563" t="s">
        <v>19837</v>
      </c>
      <c r="I4509" s="563" t="s">
        <v>26690</v>
      </c>
      <c r="J4509" s="563" t="s">
        <v>24001</v>
      </c>
      <c r="K4509" s="563" t="s">
        <v>154</v>
      </c>
      <c r="L4509" s="563" t="s">
        <v>27591</v>
      </c>
      <c r="M4509" s="563" t="s">
        <v>899</v>
      </c>
      <c r="N4509" s="563" t="s">
        <v>28712</v>
      </c>
      <c r="O4509" s="564" t="s">
        <v>24001</v>
      </c>
      <c r="P4509" s="564" t="s">
        <v>24001</v>
      </c>
      <c r="Q4509" s="564">
        <v>33148</v>
      </c>
      <c r="R4509" s="564"/>
      <c r="S4509" s="564" t="s">
        <v>32698</v>
      </c>
    </row>
    <row r="4510" spans="1:19" x14ac:dyDescent="0.35">
      <c r="A4510" s="559">
        <v>6153</v>
      </c>
      <c r="B4510" s="563" t="s">
        <v>484</v>
      </c>
      <c r="C4510" s="563" t="s">
        <v>12833</v>
      </c>
      <c r="D4510" s="563" t="s">
        <v>12909</v>
      </c>
      <c r="E4510" s="563" t="s">
        <v>12884</v>
      </c>
      <c r="F4510" s="563" t="s">
        <v>12906</v>
      </c>
      <c r="G4510" s="563" t="s">
        <v>12907</v>
      </c>
      <c r="H4510" s="563" t="s">
        <v>12908</v>
      </c>
      <c r="I4510" s="563" t="s">
        <v>26690</v>
      </c>
      <c r="J4510" s="563" t="s">
        <v>24001</v>
      </c>
      <c r="K4510" s="563" t="s">
        <v>24001</v>
      </c>
      <c r="L4510" s="563" t="s">
        <v>24001</v>
      </c>
      <c r="M4510" s="563" t="s">
        <v>24001</v>
      </c>
      <c r="N4510" s="563" t="s">
        <v>24001</v>
      </c>
      <c r="O4510" s="564" t="s">
        <v>24001</v>
      </c>
      <c r="P4510" s="564" t="s">
        <v>24001</v>
      </c>
      <c r="Q4510" s="564">
        <v>34285</v>
      </c>
      <c r="R4510" s="564"/>
      <c r="S4510" s="564" t="s">
        <v>12909</v>
      </c>
    </row>
    <row r="4511" spans="1:19" x14ac:dyDescent="0.35">
      <c r="A4511" s="559">
        <v>6154</v>
      </c>
      <c r="B4511" s="563" t="s">
        <v>484</v>
      </c>
      <c r="C4511" s="563" t="s">
        <v>12833</v>
      </c>
      <c r="D4511" s="563" t="s">
        <v>12913</v>
      </c>
      <c r="E4511" s="563" t="s">
        <v>12907</v>
      </c>
      <c r="F4511" s="563" t="s">
        <v>12912</v>
      </c>
      <c r="G4511" s="563" t="s">
        <v>12907</v>
      </c>
      <c r="H4511" s="563" t="s">
        <v>55</v>
      </c>
      <c r="I4511" s="563" t="s">
        <v>26690</v>
      </c>
      <c r="J4511" s="563" t="s">
        <v>24001</v>
      </c>
      <c r="K4511" s="563" t="s">
        <v>24001</v>
      </c>
      <c r="L4511" s="563" t="s">
        <v>24001</v>
      </c>
      <c r="M4511" s="563" t="s">
        <v>24001</v>
      </c>
      <c r="N4511" s="563" t="s">
        <v>24001</v>
      </c>
      <c r="O4511" s="564" t="s">
        <v>24001</v>
      </c>
      <c r="P4511" s="564" t="s">
        <v>24001</v>
      </c>
      <c r="Q4511" s="564">
        <v>33148</v>
      </c>
      <c r="R4511" s="564"/>
      <c r="S4511" s="564" t="s">
        <v>12913</v>
      </c>
    </row>
    <row r="4512" spans="1:19" x14ac:dyDescent="0.35">
      <c r="A4512" s="562">
        <v>4851</v>
      </c>
      <c r="B4512" s="563" t="s">
        <v>484</v>
      </c>
      <c r="C4512" s="563" t="s">
        <v>12355</v>
      </c>
      <c r="D4512" s="563" t="s">
        <v>12360</v>
      </c>
      <c r="E4512" s="563" t="s">
        <v>12356</v>
      </c>
      <c r="F4512" s="563" t="s">
        <v>12357</v>
      </c>
      <c r="G4512" s="563" t="s">
        <v>12358</v>
      </c>
      <c r="H4512" s="563" t="s">
        <v>12359</v>
      </c>
      <c r="I4512" s="563" t="s">
        <v>26690</v>
      </c>
      <c r="J4512" s="563" t="s">
        <v>109</v>
      </c>
      <c r="K4512" s="563" t="s">
        <v>24001</v>
      </c>
      <c r="L4512" s="563" t="s">
        <v>24001</v>
      </c>
      <c r="M4512" s="563" t="s">
        <v>24001</v>
      </c>
      <c r="N4512" s="563" t="s">
        <v>24001</v>
      </c>
      <c r="O4512" s="564" t="s">
        <v>24001</v>
      </c>
      <c r="P4512" s="564" t="s">
        <v>24001</v>
      </c>
      <c r="Q4512" s="564">
        <v>33148</v>
      </c>
      <c r="R4512" s="564">
        <v>38432</v>
      </c>
      <c r="S4512" s="564" t="s">
        <v>32699</v>
      </c>
    </row>
    <row r="4513" spans="1:19" x14ac:dyDescent="0.35">
      <c r="A4513" s="559">
        <v>4852</v>
      </c>
      <c r="B4513" s="563" t="s">
        <v>484</v>
      </c>
      <c r="C4513" s="563" t="s">
        <v>12355</v>
      </c>
      <c r="D4513" s="563" t="s">
        <v>12362</v>
      </c>
      <c r="E4513" s="563" t="s">
        <v>24001</v>
      </c>
      <c r="F4513" s="563" t="s">
        <v>12361</v>
      </c>
      <c r="G4513" s="563" t="s">
        <v>12358</v>
      </c>
      <c r="H4513" s="563" t="s">
        <v>55</v>
      </c>
      <c r="I4513" s="563" t="s">
        <v>26690</v>
      </c>
      <c r="J4513" s="563" t="s">
        <v>109</v>
      </c>
      <c r="K4513" s="563" t="s">
        <v>24001</v>
      </c>
      <c r="L4513" s="563" t="s">
        <v>24001</v>
      </c>
      <c r="M4513" s="563" t="s">
        <v>24001</v>
      </c>
      <c r="N4513" s="563" t="s">
        <v>24001</v>
      </c>
      <c r="O4513" s="564" t="s">
        <v>24001</v>
      </c>
      <c r="P4513" s="564" t="s">
        <v>24001</v>
      </c>
      <c r="Q4513" s="564">
        <v>33148</v>
      </c>
      <c r="R4513" s="564"/>
      <c r="S4513" s="564" t="s">
        <v>12362</v>
      </c>
    </row>
    <row r="4514" spans="1:19" x14ac:dyDescent="0.35">
      <c r="A4514" s="559">
        <v>2176</v>
      </c>
      <c r="B4514" s="563" t="s">
        <v>484</v>
      </c>
      <c r="C4514" s="563" t="s">
        <v>28698</v>
      </c>
      <c r="D4514" s="563" t="s">
        <v>6198</v>
      </c>
      <c r="E4514" s="563" t="s">
        <v>6194</v>
      </c>
      <c r="F4514" s="563" t="s">
        <v>6195</v>
      </c>
      <c r="G4514" s="563" t="s">
        <v>6196</v>
      </c>
      <c r="H4514" s="563" t="s">
        <v>6197</v>
      </c>
      <c r="I4514" s="563" t="s">
        <v>26690</v>
      </c>
      <c r="J4514" s="563" t="s">
        <v>109</v>
      </c>
      <c r="K4514" s="563" t="s">
        <v>24001</v>
      </c>
      <c r="L4514" s="563" t="s">
        <v>24001</v>
      </c>
      <c r="M4514" s="563" t="s">
        <v>24001</v>
      </c>
      <c r="N4514" s="563" t="s">
        <v>24001</v>
      </c>
      <c r="O4514" s="564" t="s">
        <v>24620</v>
      </c>
      <c r="P4514" s="564" t="s">
        <v>26697</v>
      </c>
      <c r="Q4514" s="564">
        <v>33148</v>
      </c>
      <c r="R4514" s="564"/>
      <c r="S4514" s="564" t="s">
        <v>32700</v>
      </c>
    </row>
    <row r="4515" spans="1:19" x14ac:dyDescent="0.35">
      <c r="A4515" s="562">
        <v>4949</v>
      </c>
      <c r="B4515" s="563" t="s">
        <v>484</v>
      </c>
      <c r="C4515" s="563" t="s">
        <v>28941</v>
      </c>
      <c r="D4515" s="563" t="s">
        <v>11458</v>
      </c>
      <c r="E4515" s="563" t="s">
        <v>24001</v>
      </c>
      <c r="F4515" s="563" t="s">
        <v>11455</v>
      </c>
      <c r="G4515" s="563" t="s">
        <v>11456</v>
      </c>
      <c r="H4515" s="563" t="s">
        <v>11457</v>
      </c>
      <c r="I4515" s="563" t="s">
        <v>26887</v>
      </c>
      <c r="J4515" s="563" t="s">
        <v>24001</v>
      </c>
      <c r="K4515" s="563" t="s">
        <v>24001</v>
      </c>
      <c r="L4515" s="563" t="s">
        <v>24001</v>
      </c>
      <c r="M4515" s="563" t="s">
        <v>24001</v>
      </c>
      <c r="N4515" s="563" t="s">
        <v>24001</v>
      </c>
      <c r="O4515" s="564" t="s">
        <v>24001</v>
      </c>
      <c r="P4515" s="564" t="s">
        <v>24001</v>
      </c>
      <c r="Q4515" s="564">
        <v>33148</v>
      </c>
      <c r="R4515" s="564"/>
      <c r="S4515" s="564" t="s">
        <v>32701</v>
      </c>
    </row>
    <row r="4516" spans="1:19" x14ac:dyDescent="0.35">
      <c r="A4516" s="559">
        <v>4950</v>
      </c>
      <c r="B4516" s="563" t="s">
        <v>484</v>
      </c>
      <c r="C4516" s="563" t="s">
        <v>28941</v>
      </c>
      <c r="D4516" s="563" t="s">
        <v>11461</v>
      </c>
      <c r="E4516" s="563" t="s">
        <v>11459</v>
      </c>
      <c r="F4516" s="563" t="s">
        <v>11460</v>
      </c>
      <c r="G4516" s="563" t="s">
        <v>11456</v>
      </c>
      <c r="H4516" s="563" t="s">
        <v>8335</v>
      </c>
      <c r="I4516" s="563" t="s">
        <v>26690</v>
      </c>
      <c r="J4516" s="563" t="s">
        <v>24001</v>
      </c>
      <c r="K4516" s="563" t="s">
        <v>24001</v>
      </c>
      <c r="L4516" s="563" t="s">
        <v>24001</v>
      </c>
      <c r="M4516" s="563" t="s">
        <v>24001</v>
      </c>
      <c r="N4516" s="563" t="s">
        <v>24001</v>
      </c>
      <c r="O4516" s="564" t="s">
        <v>24001</v>
      </c>
      <c r="P4516" s="564" t="s">
        <v>24001</v>
      </c>
      <c r="Q4516" s="564">
        <v>33148</v>
      </c>
      <c r="R4516" s="564"/>
      <c r="S4516" s="564" t="s">
        <v>32702</v>
      </c>
    </row>
    <row r="4517" spans="1:19" x14ac:dyDescent="0.35">
      <c r="A4517" s="559">
        <v>4951</v>
      </c>
      <c r="B4517" s="563" t="s">
        <v>484</v>
      </c>
      <c r="C4517" s="563" t="s">
        <v>28941</v>
      </c>
      <c r="D4517" s="563" t="s">
        <v>11465</v>
      </c>
      <c r="E4517" s="563" t="s">
        <v>11462</v>
      </c>
      <c r="F4517" s="563" t="s">
        <v>11463</v>
      </c>
      <c r="G4517" s="563" t="s">
        <v>11456</v>
      </c>
      <c r="H4517" s="563" t="s">
        <v>11464</v>
      </c>
      <c r="I4517" s="563" t="s">
        <v>26690</v>
      </c>
      <c r="J4517" s="563" t="s">
        <v>24001</v>
      </c>
      <c r="K4517" s="563" t="s">
        <v>24001</v>
      </c>
      <c r="L4517" s="563" t="s">
        <v>24001</v>
      </c>
      <c r="M4517" s="563" t="s">
        <v>24001</v>
      </c>
      <c r="N4517" s="563" t="s">
        <v>24001</v>
      </c>
      <c r="O4517" s="564" t="s">
        <v>24001</v>
      </c>
      <c r="P4517" s="564" t="s">
        <v>24001</v>
      </c>
      <c r="Q4517" s="564">
        <v>33148</v>
      </c>
      <c r="R4517" s="564"/>
      <c r="S4517" s="564" t="s">
        <v>32703</v>
      </c>
    </row>
    <row r="4518" spans="1:19" x14ac:dyDescent="0.35">
      <c r="A4518" s="562">
        <v>4952</v>
      </c>
      <c r="B4518" s="563" t="s">
        <v>484</v>
      </c>
      <c r="C4518" s="563" t="s">
        <v>28941</v>
      </c>
      <c r="D4518" s="563" t="s">
        <v>11468</v>
      </c>
      <c r="E4518" s="563" t="s">
        <v>11466</v>
      </c>
      <c r="F4518" s="563" t="s">
        <v>11467</v>
      </c>
      <c r="G4518" s="563" t="s">
        <v>11456</v>
      </c>
      <c r="H4518" s="563" t="s">
        <v>6455</v>
      </c>
      <c r="I4518" s="563" t="s">
        <v>26690</v>
      </c>
      <c r="J4518" s="563" t="s">
        <v>24001</v>
      </c>
      <c r="K4518" s="563" t="s">
        <v>24001</v>
      </c>
      <c r="L4518" s="563" t="s">
        <v>24001</v>
      </c>
      <c r="M4518" s="563" t="s">
        <v>24001</v>
      </c>
      <c r="N4518" s="563" t="s">
        <v>24001</v>
      </c>
      <c r="O4518" s="564" t="s">
        <v>24001</v>
      </c>
      <c r="P4518" s="564" t="s">
        <v>24001</v>
      </c>
      <c r="Q4518" s="564">
        <v>33148</v>
      </c>
      <c r="R4518" s="564"/>
      <c r="S4518" s="564" t="s">
        <v>32704</v>
      </c>
    </row>
    <row r="4519" spans="1:19" x14ac:dyDescent="0.35">
      <c r="A4519" s="559">
        <v>4953</v>
      </c>
      <c r="B4519" s="563" t="s">
        <v>484</v>
      </c>
      <c r="C4519" s="563" t="s">
        <v>28941</v>
      </c>
      <c r="D4519" s="563" t="s">
        <v>11471</v>
      </c>
      <c r="E4519" s="563" t="s">
        <v>11469</v>
      </c>
      <c r="F4519" s="563" t="s">
        <v>11470</v>
      </c>
      <c r="G4519" s="563" t="s">
        <v>11456</v>
      </c>
      <c r="H4519" s="563" t="s">
        <v>7520</v>
      </c>
      <c r="I4519" s="563" t="s">
        <v>26690</v>
      </c>
      <c r="J4519" s="563" t="s">
        <v>24001</v>
      </c>
      <c r="K4519" s="563" t="s">
        <v>154</v>
      </c>
      <c r="L4519" s="563" t="s">
        <v>24001</v>
      </c>
      <c r="M4519" s="563" t="s">
        <v>899</v>
      </c>
      <c r="N4519" s="563" t="s">
        <v>28712</v>
      </c>
      <c r="O4519" s="564" t="s">
        <v>24001</v>
      </c>
      <c r="P4519" s="564" t="s">
        <v>24001</v>
      </c>
      <c r="Q4519" s="564">
        <v>33148</v>
      </c>
      <c r="R4519" s="564"/>
      <c r="S4519" s="564" t="s">
        <v>32705</v>
      </c>
    </row>
    <row r="4520" spans="1:19" x14ac:dyDescent="0.35">
      <c r="A4520" s="559">
        <v>4954</v>
      </c>
      <c r="B4520" s="563" t="s">
        <v>484</v>
      </c>
      <c r="C4520" s="563" t="s">
        <v>28941</v>
      </c>
      <c r="D4520" s="563" t="s">
        <v>11475</v>
      </c>
      <c r="E4520" s="563" t="s">
        <v>11472</v>
      </c>
      <c r="F4520" s="563" t="s">
        <v>11473</v>
      </c>
      <c r="G4520" s="563" t="s">
        <v>11456</v>
      </c>
      <c r="H4520" s="563" t="s">
        <v>11474</v>
      </c>
      <c r="I4520" s="563" t="s">
        <v>26690</v>
      </c>
      <c r="J4520" s="563" t="s">
        <v>24001</v>
      </c>
      <c r="K4520" s="563" t="s">
        <v>62</v>
      </c>
      <c r="L4520" s="563" t="s">
        <v>24001</v>
      </c>
      <c r="M4520" s="563" t="s">
        <v>24001</v>
      </c>
      <c r="N4520" s="563" t="s">
        <v>24001</v>
      </c>
      <c r="O4520" s="564" t="s">
        <v>24001</v>
      </c>
      <c r="P4520" s="564" t="s">
        <v>24001</v>
      </c>
      <c r="Q4520" s="564">
        <v>33148</v>
      </c>
      <c r="R4520" s="564"/>
      <c r="S4520" s="564" t="s">
        <v>32706</v>
      </c>
    </row>
    <row r="4521" spans="1:19" x14ac:dyDescent="0.35">
      <c r="A4521" s="562">
        <v>4955</v>
      </c>
      <c r="B4521" s="563" t="s">
        <v>484</v>
      </c>
      <c r="C4521" s="563" t="s">
        <v>28941</v>
      </c>
      <c r="D4521" s="563" t="s">
        <v>11479</v>
      </c>
      <c r="E4521" s="563" t="s">
        <v>11476</v>
      </c>
      <c r="F4521" s="563" t="s">
        <v>11477</v>
      </c>
      <c r="G4521" s="563" t="s">
        <v>11456</v>
      </c>
      <c r="H4521" s="563" t="s">
        <v>11478</v>
      </c>
      <c r="I4521" s="563" t="s">
        <v>26690</v>
      </c>
      <c r="J4521" s="563" t="s">
        <v>24001</v>
      </c>
      <c r="K4521" s="563" t="s">
        <v>50</v>
      </c>
      <c r="L4521" s="563" t="s">
        <v>24001</v>
      </c>
      <c r="M4521" s="563" t="s">
        <v>531</v>
      </c>
      <c r="N4521" s="563" t="s">
        <v>28712</v>
      </c>
      <c r="O4521" s="564" t="s">
        <v>24001</v>
      </c>
      <c r="P4521" s="564" t="s">
        <v>24001</v>
      </c>
      <c r="Q4521" s="564">
        <v>33148</v>
      </c>
      <c r="R4521" s="564"/>
      <c r="S4521" s="564" t="s">
        <v>32707</v>
      </c>
    </row>
    <row r="4522" spans="1:19" x14ac:dyDescent="0.35">
      <c r="A4522" s="559">
        <v>4956</v>
      </c>
      <c r="B4522" s="563" t="s">
        <v>484</v>
      </c>
      <c r="C4522" s="563" t="s">
        <v>28941</v>
      </c>
      <c r="D4522" s="563" t="s">
        <v>11483</v>
      </c>
      <c r="E4522" s="563" t="s">
        <v>11480</v>
      </c>
      <c r="F4522" s="563" t="s">
        <v>11481</v>
      </c>
      <c r="G4522" s="563" t="s">
        <v>11456</v>
      </c>
      <c r="H4522" s="563" t="s">
        <v>11482</v>
      </c>
      <c r="I4522" s="563" t="s">
        <v>26690</v>
      </c>
      <c r="J4522" s="563" t="s">
        <v>24001</v>
      </c>
      <c r="K4522" s="563" t="s">
        <v>24001</v>
      </c>
      <c r="L4522" s="563" t="s">
        <v>24001</v>
      </c>
      <c r="M4522" s="563" t="s">
        <v>24001</v>
      </c>
      <c r="N4522" s="563" t="s">
        <v>24001</v>
      </c>
      <c r="O4522" s="564" t="s">
        <v>24001</v>
      </c>
      <c r="P4522" s="564" t="s">
        <v>24001</v>
      </c>
      <c r="Q4522" s="564">
        <v>33148</v>
      </c>
      <c r="R4522" s="564"/>
      <c r="S4522" s="564" t="s">
        <v>32708</v>
      </c>
    </row>
    <row r="4523" spans="1:19" x14ac:dyDescent="0.35">
      <c r="A4523" s="559">
        <v>4957</v>
      </c>
      <c r="B4523" s="563" t="s">
        <v>484</v>
      </c>
      <c r="C4523" s="563" t="s">
        <v>28941</v>
      </c>
      <c r="D4523" s="563" t="s">
        <v>11487</v>
      </c>
      <c r="E4523" s="563" t="s">
        <v>11484</v>
      </c>
      <c r="F4523" s="563" t="s">
        <v>11485</v>
      </c>
      <c r="G4523" s="563" t="s">
        <v>11456</v>
      </c>
      <c r="H4523" s="563" t="s">
        <v>11486</v>
      </c>
      <c r="I4523" s="563" t="s">
        <v>26690</v>
      </c>
      <c r="J4523" s="563" t="s">
        <v>24001</v>
      </c>
      <c r="K4523" s="563" t="s">
        <v>154</v>
      </c>
      <c r="L4523" s="563" t="s">
        <v>24001</v>
      </c>
      <c r="M4523" s="563" t="s">
        <v>899</v>
      </c>
      <c r="N4523" s="563" t="s">
        <v>28712</v>
      </c>
      <c r="O4523" s="564" t="s">
        <v>24001</v>
      </c>
      <c r="P4523" s="564" t="s">
        <v>24001</v>
      </c>
      <c r="Q4523" s="564">
        <v>33148</v>
      </c>
      <c r="R4523" s="564"/>
      <c r="S4523" s="564" t="s">
        <v>32709</v>
      </c>
    </row>
    <row r="4524" spans="1:19" x14ac:dyDescent="0.35">
      <c r="A4524" s="562">
        <v>4958</v>
      </c>
      <c r="B4524" s="563" t="s">
        <v>484</v>
      </c>
      <c r="C4524" s="563" t="s">
        <v>28941</v>
      </c>
      <c r="D4524" s="563" t="s">
        <v>11491</v>
      </c>
      <c r="E4524" s="563" t="s">
        <v>11488</v>
      </c>
      <c r="F4524" s="563" t="s">
        <v>11489</v>
      </c>
      <c r="G4524" s="563" t="s">
        <v>11456</v>
      </c>
      <c r="H4524" s="563" t="s">
        <v>11490</v>
      </c>
      <c r="I4524" s="563" t="s">
        <v>26690</v>
      </c>
      <c r="J4524" s="563" t="s">
        <v>109</v>
      </c>
      <c r="K4524" s="563" t="s">
        <v>24001</v>
      </c>
      <c r="L4524" s="563" t="s">
        <v>24001</v>
      </c>
      <c r="M4524" s="563" t="s">
        <v>24001</v>
      </c>
      <c r="N4524" s="563" t="s">
        <v>24001</v>
      </c>
      <c r="O4524" s="564" t="s">
        <v>24001</v>
      </c>
      <c r="P4524" s="564" t="s">
        <v>24001</v>
      </c>
      <c r="Q4524" s="564">
        <v>42016</v>
      </c>
      <c r="R4524" s="564"/>
      <c r="S4524" s="564" t="s">
        <v>32710</v>
      </c>
    </row>
    <row r="4525" spans="1:19" x14ac:dyDescent="0.35">
      <c r="A4525" s="559">
        <v>4959</v>
      </c>
      <c r="B4525" s="563" t="s">
        <v>484</v>
      </c>
      <c r="C4525" s="563" t="s">
        <v>28941</v>
      </c>
      <c r="D4525" s="563" t="s">
        <v>11494</v>
      </c>
      <c r="E4525" s="563" t="s">
        <v>11492</v>
      </c>
      <c r="F4525" s="563" t="s">
        <v>11493</v>
      </c>
      <c r="G4525" s="563" t="s">
        <v>11456</v>
      </c>
      <c r="H4525" s="563" t="s">
        <v>884</v>
      </c>
      <c r="I4525" s="563" t="s">
        <v>26690</v>
      </c>
      <c r="J4525" s="563" t="s">
        <v>24001</v>
      </c>
      <c r="K4525" s="563" t="s">
        <v>24001</v>
      </c>
      <c r="L4525" s="563" t="s">
        <v>24001</v>
      </c>
      <c r="M4525" s="563" t="s">
        <v>24001</v>
      </c>
      <c r="N4525" s="563" t="s">
        <v>24001</v>
      </c>
      <c r="O4525" s="564" t="s">
        <v>24001</v>
      </c>
      <c r="P4525" s="564" t="s">
        <v>24001</v>
      </c>
      <c r="Q4525" s="564">
        <v>33148</v>
      </c>
      <c r="R4525" s="564"/>
      <c r="S4525" s="564" t="s">
        <v>32711</v>
      </c>
    </row>
    <row r="4526" spans="1:19" x14ac:dyDescent="0.35">
      <c r="A4526" s="559">
        <v>4960</v>
      </c>
      <c r="B4526" s="563" t="s">
        <v>484</v>
      </c>
      <c r="C4526" s="563" t="s">
        <v>28941</v>
      </c>
      <c r="D4526" s="563" t="s">
        <v>11497</v>
      </c>
      <c r="E4526" s="563" t="s">
        <v>11495</v>
      </c>
      <c r="F4526" s="563" t="s">
        <v>11496</v>
      </c>
      <c r="G4526" s="563" t="s">
        <v>11456</v>
      </c>
      <c r="H4526" s="563" t="s">
        <v>8598</v>
      </c>
      <c r="I4526" s="563" t="s">
        <v>26691</v>
      </c>
      <c r="J4526" s="563" t="s">
        <v>24001</v>
      </c>
      <c r="K4526" s="563" t="s">
        <v>24001</v>
      </c>
      <c r="L4526" s="563" t="s">
        <v>24001</v>
      </c>
      <c r="M4526" s="563" t="s">
        <v>24001</v>
      </c>
      <c r="N4526" s="563" t="s">
        <v>24001</v>
      </c>
      <c r="O4526" s="564" t="s">
        <v>24001</v>
      </c>
      <c r="P4526" s="564" t="s">
        <v>24001</v>
      </c>
      <c r="Q4526" s="564">
        <v>33651</v>
      </c>
      <c r="R4526" s="564"/>
      <c r="S4526" s="564" t="s">
        <v>32712</v>
      </c>
    </row>
    <row r="4527" spans="1:19" x14ac:dyDescent="0.35">
      <c r="A4527" s="562">
        <v>4961</v>
      </c>
      <c r="B4527" s="563" t="s">
        <v>484</v>
      </c>
      <c r="C4527" s="563" t="s">
        <v>28941</v>
      </c>
      <c r="D4527" s="563" t="s">
        <v>11500</v>
      </c>
      <c r="E4527" s="563" t="s">
        <v>11498</v>
      </c>
      <c r="F4527" s="563" t="s">
        <v>11499</v>
      </c>
      <c r="G4527" s="563" t="s">
        <v>11456</v>
      </c>
      <c r="H4527" s="563" t="s">
        <v>8598</v>
      </c>
      <c r="I4527" s="563" t="s">
        <v>26933</v>
      </c>
      <c r="J4527" s="563" t="s">
        <v>24001</v>
      </c>
      <c r="K4527" s="563" t="s">
        <v>24001</v>
      </c>
      <c r="L4527" s="563" t="s">
        <v>24001</v>
      </c>
      <c r="M4527" s="563" t="s">
        <v>24001</v>
      </c>
      <c r="N4527" s="563" t="s">
        <v>24001</v>
      </c>
      <c r="O4527" s="564" t="s">
        <v>24001</v>
      </c>
      <c r="P4527" s="564" t="s">
        <v>24001</v>
      </c>
      <c r="Q4527" s="564">
        <v>33148</v>
      </c>
      <c r="R4527" s="564"/>
      <c r="S4527" s="564" t="s">
        <v>32713</v>
      </c>
    </row>
    <row r="4528" spans="1:19" x14ac:dyDescent="0.35">
      <c r="A4528" s="559">
        <v>4962</v>
      </c>
      <c r="B4528" s="563" t="s">
        <v>484</v>
      </c>
      <c r="C4528" s="563" t="s">
        <v>28941</v>
      </c>
      <c r="D4528" s="563" t="s">
        <v>11502</v>
      </c>
      <c r="E4528" s="563" t="s">
        <v>11498</v>
      </c>
      <c r="F4528" s="563" t="s">
        <v>11501</v>
      </c>
      <c r="G4528" s="563" t="s">
        <v>11456</v>
      </c>
      <c r="H4528" s="563" t="s">
        <v>8598</v>
      </c>
      <c r="I4528" s="563" t="s">
        <v>27247</v>
      </c>
      <c r="J4528" s="563" t="s">
        <v>24001</v>
      </c>
      <c r="K4528" s="563" t="s">
        <v>24001</v>
      </c>
      <c r="L4528" s="563" t="s">
        <v>24001</v>
      </c>
      <c r="M4528" s="563" t="s">
        <v>24001</v>
      </c>
      <c r="N4528" s="563" t="s">
        <v>24001</v>
      </c>
      <c r="O4528" s="564" t="s">
        <v>24001</v>
      </c>
      <c r="P4528" s="564" t="s">
        <v>24001</v>
      </c>
      <c r="Q4528" s="564">
        <v>34285</v>
      </c>
      <c r="R4528" s="564"/>
      <c r="S4528" s="564" t="s">
        <v>32714</v>
      </c>
    </row>
    <row r="4529" spans="1:19" x14ac:dyDescent="0.35">
      <c r="A4529" s="559">
        <v>4963</v>
      </c>
      <c r="B4529" s="563" t="s">
        <v>484</v>
      </c>
      <c r="C4529" s="563" t="s">
        <v>28941</v>
      </c>
      <c r="D4529" s="563" t="s">
        <v>11505</v>
      </c>
      <c r="E4529" s="563" t="s">
        <v>11503</v>
      </c>
      <c r="F4529" s="563" t="s">
        <v>11504</v>
      </c>
      <c r="G4529" s="563" t="s">
        <v>11456</v>
      </c>
      <c r="H4529" s="563" t="s">
        <v>8598</v>
      </c>
      <c r="I4529" s="563" t="s">
        <v>27248</v>
      </c>
      <c r="J4529" s="563" t="s">
        <v>24001</v>
      </c>
      <c r="K4529" s="563" t="s">
        <v>24001</v>
      </c>
      <c r="L4529" s="563" t="s">
        <v>24001</v>
      </c>
      <c r="M4529" s="563" t="s">
        <v>24001</v>
      </c>
      <c r="N4529" s="563" t="s">
        <v>24001</v>
      </c>
      <c r="O4529" s="564" t="s">
        <v>24001</v>
      </c>
      <c r="P4529" s="564" t="s">
        <v>24001</v>
      </c>
      <c r="Q4529" s="564">
        <v>34285</v>
      </c>
      <c r="R4529" s="564"/>
      <c r="S4529" s="564" t="s">
        <v>32715</v>
      </c>
    </row>
    <row r="4530" spans="1:19" x14ac:dyDescent="0.35">
      <c r="A4530" s="562">
        <v>4964</v>
      </c>
      <c r="B4530" s="563" t="s">
        <v>484</v>
      </c>
      <c r="C4530" s="563" t="s">
        <v>28941</v>
      </c>
      <c r="D4530" s="563" t="s">
        <v>11507</v>
      </c>
      <c r="E4530" s="563" t="s">
        <v>11495</v>
      </c>
      <c r="F4530" s="563" t="s">
        <v>11506</v>
      </c>
      <c r="G4530" s="563" t="s">
        <v>11456</v>
      </c>
      <c r="H4530" s="563" t="s">
        <v>8598</v>
      </c>
      <c r="I4530" s="563" t="s">
        <v>27070</v>
      </c>
      <c r="J4530" s="563" t="s">
        <v>24001</v>
      </c>
      <c r="K4530" s="563" t="s">
        <v>24001</v>
      </c>
      <c r="L4530" s="563" t="s">
        <v>24001</v>
      </c>
      <c r="M4530" s="563" t="s">
        <v>24001</v>
      </c>
      <c r="N4530" s="563" t="s">
        <v>24001</v>
      </c>
      <c r="O4530" s="564" t="s">
        <v>24001</v>
      </c>
      <c r="P4530" s="564" t="s">
        <v>24001</v>
      </c>
      <c r="Q4530" s="564">
        <v>33148</v>
      </c>
      <c r="R4530" s="564"/>
      <c r="S4530" s="564" t="s">
        <v>32716</v>
      </c>
    </row>
    <row r="4531" spans="1:19" x14ac:dyDescent="0.35">
      <c r="A4531" s="559">
        <v>4965</v>
      </c>
      <c r="B4531" s="563" t="s">
        <v>484</v>
      </c>
      <c r="C4531" s="563" t="s">
        <v>28941</v>
      </c>
      <c r="D4531" s="563" t="s">
        <v>11509</v>
      </c>
      <c r="E4531" s="563" t="s">
        <v>11495</v>
      </c>
      <c r="F4531" s="563" t="s">
        <v>11508</v>
      </c>
      <c r="G4531" s="563" t="s">
        <v>11456</v>
      </c>
      <c r="H4531" s="563" t="s">
        <v>8598</v>
      </c>
      <c r="I4531" s="563" t="s">
        <v>27249</v>
      </c>
      <c r="J4531" s="563" t="s">
        <v>24001</v>
      </c>
      <c r="K4531" s="563" t="s">
        <v>24001</v>
      </c>
      <c r="L4531" s="563" t="s">
        <v>24001</v>
      </c>
      <c r="M4531" s="563" t="s">
        <v>24001</v>
      </c>
      <c r="N4531" s="563" t="s">
        <v>24001</v>
      </c>
      <c r="O4531" s="564" t="s">
        <v>24001</v>
      </c>
      <c r="P4531" s="564" t="s">
        <v>24001</v>
      </c>
      <c r="Q4531" s="564">
        <v>34285</v>
      </c>
      <c r="R4531" s="564"/>
      <c r="S4531" s="564" t="s">
        <v>32717</v>
      </c>
    </row>
    <row r="4532" spans="1:19" x14ac:dyDescent="0.35">
      <c r="A4532" s="559">
        <v>4966</v>
      </c>
      <c r="B4532" s="563" t="s">
        <v>484</v>
      </c>
      <c r="C4532" s="563" t="s">
        <v>28941</v>
      </c>
      <c r="D4532" s="563" t="s">
        <v>11511</v>
      </c>
      <c r="E4532" s="563" t="s">
        <v>11495</v>
      </c>
      <c r="F4532" s="563" t="s">
        <v>11510</v>
      </c>
      <c r="G4532" s="563" t="s">
        <v>11456</v>
      </c>
      <c r="H4532" s="563" t="s">
        <v>8598</v>
      </c>
      <c r="I4532" s="563" t="s">
        <v>27250</v>
      </c>
      <c r="J4532" s="563" t="s">
        <v>24001</v>
      </c>
      <c r="K4532" s="563" t="s">
        <v>24001</v>
      </c>
      <c r="L4532" s="563" t="s">
        <v>24001</v>
      </c>
      <c r="M4532" s="563" t="s">
        <v>24001</v>
      </c>
      <c r="N4532" s="563" t="s">
        <v>24001</v>
      </c>
      <c r="O4532" s="564" t="s">
        <v>24001</v>
      </c>
      <c r="P4532" s="564" t="s">
        <v>24001</v>
      </c>
      <c r="Q4532" s="564">
        <v>34285</v>
      </c>
      <c r="R4532" s="564"/>
      <c r="S4532" s="564" t="s">
        <v>32718</v>
      </c>
    </row>
    <row r="4533" spans="1:19" x14ac:dyDescent="0.35">
      <c r="A4533" s="562">
        <v>4967</v>
      </c>
      <c r="B4533" s="563" t="s">
        <v>484</v>
      </c>
      <c r="C4533" s="563" t="s">
        <v>28941</v>
      </c>
      <c r="D4533" s="563" t="s">
        <v>11514</v>
      </c>
      <c r="E4533" s="563" t="s">
        <v>11512</v>
      </c>
      <c r="F4533" s="563" t="s">
        <v>11513</v>
      </c>
      <c r="G4533" s="563" t="s">
        <v>11456</v>
      </c>
      <c r="H4533" s="563" t="s">
        <v>55</v>
      </c>
      <c r="I4533" s="563" t="s">
        <v>26690</v>
      </c>
      <c r="J4533" s="563" t="s">
        <v>24001</v>
      </c>
      <c r="K4533" s="563" t="s">
        <v>24001</v>
      </c>
      <c r="L4533" s="563" t="s">
        <v>24001</v>
      </c>
      <c r="M4533" s="563" t="s">
        <v>24001</v>
      </c>
      <c r="N4533" s="563" t="s">
        <v>24001</v>
      </c>
      <c r="O4533" s="564" t="s">
        <v>24001</v>
      </c>
      <c r="P4533" s="564" t="s">
        <v>24001</v>
      </c>
      <c r="Q4533" s="564">
        <v>33148</v>
      </c>
      <c r="R4533" s="564"/>
      <c r="S4533" s="564" t="s">
        <v>11514</v>
      </c>
    </row>
    <row r="4534" spans="1:19" x14ac:dyDescent="0.35">
      <c r="A4534" s="559">
        <v>4968</v>
      </c>
      <c r="B4534" s="563" t="s">
        <v>484</v>
      </c>
      <c r="C4534" s="563" t="s">
        <v>28941</v>
      </c>
      <c r="D4534" s="563" t="s">
        <v>11517</v>
      </c>
      <c r="E4534" s="563" t="s">
        <v>11515</v>
      </c>
      <c r="F4534" s="563" t="s">
        <v>11516</v>
      </c>
      <c r="G4534" s="563" t="s">
        <v>11456</v>
      </c>
      <c r="H4534" s="563" t="s">
        <v>1230</v>
      </c>
      <c r="I4534" s="563" t="s">
        <v>26690</v>
      </c>
      <c r="J4534" s="563" t="s">
        <v>24001</v>
      </c>
      <c r="K4534" s="563" t="s">
        <v>24001</v>
      </c>
      <c r="L4534" s="563" t="s">
        <v>24001</v>
      </c>
      <c r="M4534" s="563" t="s">
        <v>24001</v>
      </c>
      <c r="N4534" s="563" t="s">
        <v>24001</v>
      </c>
      <c r="O4534" s="564" t="s">
        <v>24001</v>
      </c>
      <c r="P4534" s="564" t="s">
        <v>24001</v>
      </c>
      <c r="Q4534" s="564">
        <v>33148</v>
      </c>
      <c r="R4534" s="564"/>
      <c r="S4534" s="564" t="s">
        <v>32719</v>
      </c>
    </row>
    <row r="4535" spans="1:19" x14ac:dyDescent="0.35">
      <c r="A4535" s="559">
        <v>4969</v>
      </c>
      <c r="B4535" s="563" t="s">
        <v>484</v>
      </c>
      <c r="C4535" s="563" t="s">
        <v>28941</v>
      </c>
      <c r="D4535" s="563" t="s">
        <v>11521</v>
      </c>
      <c r="E4535" s="563" t="s">
        <v>11518</v>
      </c>
      <c r="F4535" s="563" t="s">
        <v>11519</v>
      </c>
      <c r="G4535" s="563" t="s">
        <v>11456</v>
      </c>
      <c r="H4535" s="563" t="s">
        <v>11520</v>
      </c>
      <c r="I4535" s="563" t="s">
        <v>26690</v>
      </c>
      <c r="J4535" s="563" t="s">
        <v>24001</v>
      </c>
      <c r="K4535" s="563" t="s">
        <v>24001</v>
      </c>
      <c r="L4535" s="563" t="s">
        <v>24001</v>
      </c>
      <c r="M4535" s="563" t="s">
        <v>24001</v>
      </c>
      <c r="N4535" s="563" t="s">
        <v>24001</v>
      </c>
      <c r="O4535" s="564" t="s">
        <v>24001</v>
      </c>
      <c r="P4535" s="564" t="s">
        <v>24001</v>
      </c>
      <c r="Q4535" s="564">
        <v>33148</v>
      </c>
      <c r="R4535" s="564"/>
      <c r="S4535" s="564" t="s">
        <v>32720</v>
      </c>
    </row>
    <row r="4536" spans="1:19" x14ac:dyDescent="0.35">
      <c r="A4536" s="562">
        <v>4970</v>
      </c>
      <c r="B4536" s="563" t="s">
        <v>484</v>
      </c>
      <c r="C4536" s="563" t="s">
        <v>28941</v>
      </c>
      <c r="D4536" s="563" t="s">
        <v>11524</v>
      </c>
      <c r="E4536" s="563" t="s">
        <v>24001</v>
      </c>
      <c r="F4536" s="563" t="s">
        <v>11522</v>
      </c>
      <c r="G4536" s="563" t="s">
        <v>11456</v>
      </c>
      <c r="H4536" s="563" t="s">
        <v>11523</v>
      </c>
      <c r="I4536" s="563" t="s">
        <v>26690</v>
      </c>
      <c r="J4536" s="563" t="s">
        <v>24001</v>
      </c>
      <c r="K4536" s="563" t="s">
        <v>24001</v>
      </c>
      <c r="L4536" s="563" t="s">
        <v>24001</v>
      </c>
      <c r="M4536" s="563" t="s">
        <v>24001</v>
      </c>
      <c r="N4536" s="563" t="s">
        <v>24001</v>
      </c>
      <c r="O4536" s="564" t="s">
        <v>24001</v>
      </c>
      <c r="P4536" s="564" t="s">
        <v>24001</v>
      </c>
      <c r="Q4536" s="564">
        <v>33148</v>
      </c>
      <c r="R4536" s="564"/>
      <c r="S4536" s="564" t="s">
        <v>32721</v>
      </c>
    </row>
    <row r="4537" spans="1:19" x14ac:dyDescent="0.35">
      <c r="A4537" s="559">
        <v>1631</v>
      </c>
      <c r="B4537" s="563" t="s">
        <v>484</v>
      </c>
      <c r="C4537" s="563" t="s">
        <v>727</v>
      </c>
      <c r="D4537" s="563" t="s">
        <v>32722</v>
      </c>
      <c r="E4537" s="563" t="s">
        <v>32723</v>
      </c>
      <c r="F4537" s="563" t="s">
        <v>32724</v>
      </c>
      <c r="G4537" s="563" t="s">
        <v>32725</v>
      </c>
      <c r="H4537" s="563" t="s">
        <v>32726</v>
      </c>
      <c r="I4537" s="563" t="s">
        <v>26690</v>
      </c>
      <c r="J4537" s="563" t="s">
        <v>109</v>
      </c>
      <c r="K4537" s="563" t="s">
        <v>24001</v>
      </c>
      <c r="L4537" s="563" t="s">
        <v>24001</v>
      </c>
      <c r="M4537" s="563" t="s">
        <v>24001</v>
      </c>
      <c r="N4537" s="563" t="s">
        <v>24001</v>
      </c>
      <c r="O4537" s="564" t="s">
        <v>24001</v>
      </c>
      <c r="P4537" s="564" t="s">
        <v>24001</v>
      </c>
      <c r="Q4537" s="564">
        <v>45044</v>
      </c>
      <c r="R4537" s="564"/>
      <c r="S4537" s="564" t="s">
        <v>32727</v>
      </c>
    </row>
    <row r="4538" spans="1:19" x14ac:dyDescent="0.35">
      <c r="A4538" s="559">
        <v>1632</v>
      </c>
      <c r="B4538" s="563" t="s">
        <v>484</v>
      </c>
      <c r="C4538" s="563" t="s">
        <v>727</v>
      </c>
      <c r="D4538" s="563" t="s">
        <v>32728</v>
      </c>
      <c r="E4538" s="563" t="s">
        <v>32729</v>
      </c>
      <c r="F4538" s="563" t="s">
        <v>32730</v>
      </c>
      <c r="G4538" s="563" t="s">
        <v>32725</v>
      </c>
      <c r="H4538" s="563" t="s">
        <v>32731</v>
      </c>
      <c r="I4538" s="563" t="s">
        <v>26690</v>
      </c>
      <c r="J4538" s="563" t="s">
        <v>109</v>
      </c>
      <c r="K4538" s="563" t="s">
        <v>24001</v>
      </c>
      <c r="L4538" s="563" t="s">
        <v>24001</v>
      </c>
      <c r="M4538" s="563" t="s">
        <v>24001</v>
      </c>
      <c r="N4538" s="563" t="s">
        <v>24001</v>
      </c>
      <c r="O4538" s="564" t="s">
        <v>24001</v>
      </c>
      <c r="P4538" s="564" t="s">
        <v>24001</v>
      </c>
      <c r="Q4538" s="564">
        <v>45044</v>
      </c>
      <c r="R4538" s="564"/>
      <c r="S4538" s="564" t="s">
        <v>32732</v>
      </c>
    </row>
    <row r="4539" spans="1:19" x14ac:dyDescent="0.35">
      <c r="A4539" s="562">
        <v>6080</v>
      </c>
      <c r="B4539" s="563" t="s">
        <v>484</v>
      </c>
      <c r="C4539" s="563" t="s">
        <v>727</v>
      </c>
      <c r="D4539" s="563" t="s">
        <v>1029</v>
      </c>
      <c r="E4539" s="563" t="s">
        <v>1026</v>
      </c>
      <c r="F4539" s="563" t="s">
        <v>1027</v>
      </c>
      <c r="G4539" s="563" t="s">
        <v>1028</v>
      </c>
      <c r="H4539" s="563" t="s">
        <v>55</v>
      </c>
      <c r="I4539" s="563" t="s">
        <v>26690</v>
      </c>
      <c r="J4539" s="563" t="s">
        <v>24001</v>
      </c>
      <c r="K4539" s="563" t="s">
        <v>24001</v>
      </c>
      <c r="L4539" s="563" t="s">
        <v>24001</v>
      </c>
      <c r="M4539" s="563" t="s">
        <v>24001</v>
      </c>
      <c r="N4539" s="563" t="s">
        <v>24001</v>
      </c>
      <c r="O4539" s="564" t="s">
        <v>24001</v>
      </c>
      <c r="P4539" s="564" t="s">
        <v>24001</v>
      </c>
      <c r="Q4539" s="564">
        <v>33148</v>
      </c>
      <c r="R4539" s="564"/>
      <c r="S4539" s="564" t="s">
        <v>1029</v>
      </c>
    </row>
    <row r="4540" spans="1:19" x14ac:dyDescent="0.35">
      <c r="A4540" s="559">
        <v>4971</v>
      </c>
      <c r="B4540" s="563" t="s">
        <v>484</v>
      </c>
      <c r="C4540" s="563" t="s">
        <v>28941</v>
      </c>
      <c r="D4540" s="563" t="s">
        <v>11528</v>
      </c>
      <c r="E4540" s="563" t="s">
        <v>11525</v>
      </c>
      <c r="F4540" s="563" t="s">
        <v>11526</v>
      </c>
      <c r="G4540" s="563" t="s">
        <v>11527</v>
      </c>
      <c r="H4540" s="563" t="s">
        <v>1209</v>
      </c>
      <c r="I4540" s="563" t="s">
        <v>26690</v>
      </c>
      <c r="J4540" s="563" t="s">
        <v>109</v>
      </c>
      <c r="K4540" s="563" t="s">
        <v>24001</v>
      </c>
      <c r="L4540" s="563" t="s">
        <v>24001</v>
      </c>
      <c r="M4540" s="563" t="s">
        <v>24001</v>
      </c>
      <c r="N4540" s="563" t="s">
        <v>24001</v>
      </c>
      <c r="O4540" s="564" t="s">
        <v>24001</v>
      </c>
      <c r="P4540" s="564" t="s">
        <v>24001</v>
      </c>
      <c r="Q4540" s="564">
        <v>33148</v>
      </c>
      <c r="R4540" s="564"/>
      <c r="S4540" s="564" t="s">
        <v>32733</v>
      </c>
    </row>
    <row r="4541" spans="1:19" x14ac:dyDescent="0.35">
      <c r="A4541" s="559">
        <v>2418</v>
      </c>
      <c r="B4541" s="563" t="s">
        <v>484</v>
      </c>
      <c r="C4541" s="563" t="s">
        <v>4617</v>
      </c>
      <c r="D4541" s="563" t="s">
        <v>4751</v>
      </c>
      <c r="E4541" s="563" t="s">
        <v>4747</v>
      </c>
      <c r="F4541" s="563" t="s">
        <v>4748</v>
      </c>
      <c r="G4541" s="563" t="s">
        <v>4749</v>
      </c>
      <c r="H4541" s="563" t="s">
        <v>4750</v>
      </c>
      <c r="I4541" s="563" t="s">
        <v>26690</v>
      </c>
      <c r="J4541" s="563" t="s">
        <v>109</v>
      </c>
      <c r="K4541" s="563" t="s">
        <v>24001</v>
      </c>
      <c r="L4541" s="563" t="s">
        <v>24001</v>
      </c>
      <c r="M4541" s="563" t="s">
        <v>24001</v>
      </c>
      <c r="N4541" s="563" t="s">
        <v>24001</v>
      </c>
      <c r="O4541" s="564" t="s">
        <v>24001</v>
      </c>
      <c r="P4541" s="564" t="s">
        <v>24001</v>
      </c>
      <c r="Q4541" s="564">
        <v>33148</v>
      </c>
      <c r="R4541" s="564"/>
      <c r="S4541" s="564" t="s">
        <v>32734</v>
      </c>
    </row>
    <row r="4542" spans="1:19" x14ac:dyDescent="0.35">
      <c r="A4542" s="562">
        <v>2419</v>
      </c>
      <c r="B4542" s="563" t="s">
        <v>484</v>
      </c>
      <c r="C4542" s="563" t="s">
        <v>4617</v>
      </c>
      <c r="D4542" s="563" t="s">
        <v>4755</v>
      </c>
      <c r="E4542" s="563" t="s">
        <v>4752</v>
      </c>
      <c r="F4542" s="563" t="s">
        <v>4753</v>
      </c>
      <c r="G4542" s="563" t="s">
        <v>4749</v>
      </c>
      <c r="H4542" s="563" t="s">
        <v>4754</v>
      </c>
      <c r="I4542" s="563" t="s">
        <v>26690</v>
      </c>
      <c r="J4542" s="563" t="s">
        <v>109</v>
      </c>
      <c r="K4542" s="563" t="s">
        <v>24001</v>
      </c>
      <c r="L4542" s="563" t="s">
        <v>24001</v>
      </c>
      <c r="M4542" s="563" t="s">
        <v>24001</v>
      </c>
      <c r="N4542" s="563" t="s">
        <v>24001</v>
      </c>
      <c r="O4542" s="564" t="s">
        <v>24001</v>
      </c>
      <c r="P4542" s="564" t="s">
        <v>24001</v>
      </c>
      <c r="Q4542" s="564">
        <v>38763</v>
      </c>
      <c r="R4542" s="564"/>
      <c r="S4542" s="564" t="s">
        <v>34407</v>
      </c>
    </row>
    <row r="4543" spans="1:19" x14ac:dyDescent="0.35">
      <c r="A4543" s="559">
        <v>2420</v>
      </c>
      <c r="B4543" s="563" t="s">
        <v>484</v>
      </c>
      <c r="C4543" s="563" t="s">
        <v>4617</v>
      </c>
      <c r="D4543" s="563" t="s">
        <v>4758</v>
      </c>
      <c r="E4543" s="563" t="s">
        <v>4752</v>
      </c>
      <c r="F4543" s="563" t="s">
        <v>4756</v>
      </c>
      <c r="G4543" s="563" t="s">
        <v>4749</v>
      </c>
      <c r="H4543" s="563" t="s">
        <v>4757</v>
      </c>
      <c r="I4543" s="563" t="s">
        <v>26690</v>
      </c>
      <c r="J4543" s="563" t="s">
        <v>109</v>
      </c>
      <c r="K4543" s="563" t="s">
        <v>24001</v>
      </c>
      <c r="L4543" s="563" t="s">
        <v>24001</v>
      </c>
      <c r="M4543" s="563" t="s">
        <v>24001</v>
      </c>
      <c r="N4543" s="563" t="s">
        <v>24001</v>
      </c>
      <c r="O4543" s="564" t="s">
        <v>24001</v>
      </c>
      <c r="P4543" s="564" t="s">
        <v>24001</v>
      </c>
      <c r="Q4543" s="564">
        <v>38763</v>
      </c>
      <c r="R4543" s="564"/>
      <c r="S4543" s="564" t="s">
        <v>32735</v>
      </c>
    </row>
    <row r="4544" spans="1:19" x14ac:dyDescent="0.35">
      <c r="A4544" s="559">
        <v>2421</v>
      </c>
      <c r="B4544" s="563" t="s">
        <v>484</v>
      </c>
      <c r="C4544" s="563" t="s">
        <v>4617</v>
      </c>
      <c r="D4544" s="563" t="s">
        <v>4761</v>
      </c>
      <c r="E4544" s="563" t="s">
        <v>24001</v>
      </c>
      <c r="F4544" s="563" t="s">
        <v>4759</v>
      </c>
      <c r="G4544" s="563" t="s">
        <v>4749</v>
      </c>
      <c r="H4544" s="563" t="s">
        <v>4760</v>
      </c>
      <c r="I4544" s="563" t="s">
        <v>26690</v>
      </c>
      <c r="J4544" s="563" t="s">
        <v>109</v>
      </c>
      <c r="K4544" s="563" t="s">
        <v>24001</v>
      </c>
      <c r="L4544" s="563" t="s">
        <v>24001</v>
      </c>
      <c r="M4544" s="563" t="s">
        <v>24001</v>
      </c>
      <c r="N4544" s="563" t="s">
        <v>24001</v>
      </c>
      <c r="O4544" s="564" t="s">
        <v>24001</v>
      </c>
      <c r="P4544" s="564" t="s">
        <v>24001</v>
      </c>
      <c r="Q4544" s="564">
        <v>38775</v>
      </c>
      <c r="R4544" s="564"/>
      <c r="S4544" s="564" t="s">
        <v>32736</v>
      </c>
    </row>
    <row r="4545" spans="1:19" x14ac:dyDescent="0.35">
      <c r="A4545" s="562">
        <v>2422</v>
      </c>
      <c r="B4545" s="563" t="s">
        <v>484</v>
      </c>
      <c r="C4545" s="563" t="s">
        <v>4617</v>
      </c>
      <c r="D4545" s="563" t="s">
        <v>4765</v>
      </c>
      <c r="E4545" s="563" t="s">
        <v>4762</v>
      </c>
      <c r="F4545" s="563" t="s">
        <v>4763</v>
      </c>
      <c r="G4545" s="563" t="s">
        <v>4749</v>
      </c>
      <c r="H4545" s="563" t="s">
        <v>4764</v>
      </c>
      <c r="I4545" s="563" t="s">
        <v>26691</v>
      </c>
      <c r="J4545" s="563" t="s">
        <v>109</v>
      </c>
      <c r="K4545" s="563" t="s">
        <v>24001</v>
      </c>
      <c r="L4545" s="563" t="s">
        <v>24001</v>
      </c>
      <c r="M4545" s="563" t="s">
        <v>24001</v>
      </c>
      <c r="N4545" s="563" t="s">
        <v>24001</v>
      </c>
      <c r="O4545" s="564" t="s">
        <v>24001</v>
      </c>
      <c r="P4545" s="564" t="s">
        <v>24001</v>
      </c>
      <c r="Q4545" s="564">
        <v>33148</v>
      </c>
      <c r="R4545" s="564"/>
      <c r="S4545" s="564" t="s">
        <v>32737</v>
      </c>
    </row>
    <row r="4546" spans="1:19" x14ac:dyDescent="0.35">
      <c r="A4546" s="559">
        <v>2423</v>
      </c>
      <c r="B4546" s="563" t="s">
        <v>484</v>
      </c>
      <c r="C4546" s="563" t="s">
        <v>4617</v>
      </c>
      <c r="D4546" s="563" t="s">
        <v>4767</v>
      </c>
      <c r="E4546" s="563" t="s">
        <v>4762</v>
      </c>
      <c r="F4546" s="563" t="s">
        <v>4766</v>
      </c>
      <c r="G4546" s="563" t="s">
        <v>4749</v>
      </c>
      <c r="H4546" s="563" t="s">
        <v>4764</v>
      </c>
      <c r="I4546" s="563" t="s">
        <v>26871</v>
      </c>
      <c r="J4546" s="563" t="s">
        <v>109</v>
      </c>
      <c r="K4546" s="563" t="s">
        <v>24001</v>
      </c>
      <c r="L4546" s="563" t="s">
        <v>24001</v>
      </c>
      <c r="M4546" s="563" t="s">
        <v>24001</v>
      </c>
      <c r="N4546" s="563" t="s">
        <v>24001</v>
      </c>
      <c r="O4546" s="564" t="s">
        <v>24001</v>
      </c>
      <c r="P4546" s="564" t="s">
        <v>24001</v>
      </c>
      <c r="Q4546" s="564">
        <v>33148</v>
      </c>
      <c r="R4546" s="564"/>
      <c r="S4546" s="564" t="s">
        <v>32738</v>
      </c>
    </row>
    <row r="4547" spans="1:19" x14ac:dyDescent="0.35">
      <c r="A4547" s="559">
        <v>2424</v>
      </c>
      <c r="B4547" s="563" t="s">
        <v>484</v>
      </c>
      <c r="C4547" s="563" t="s">
        <v>4617</v>
      </c>
      <c r="D4547" s="563" t="s">
        <v>4769</v>
      </c>
      <c r="E4547" s="563" t="s">
        <v>24001</v>
      </c>
      <c r="F4547" s="563" t="s">
        <v>4768</v>
      </c>
      <c r="G4547" s="563" t="s">
        <v>4749</v>
      </c>
      <c r="H4547" s="563" t="s">
        <v>4764</v>
      </c>
      <c r="I4547" s="563" t="s">
        <v>26872</v>
      </c>
      <c r="J4547" s="563" t="s">
        <v>109</v>
      </c>
      <c r="K4547" s="563" t="s">
        <v>24001</v>
      </c>
      <c r="L4547" s="563" t="s">
        <v>24001</v>
      </c>
      <c r="M4547" s="563" t="s">
        <v>24001</v>
      </c>
      <c r="N4547" s="563" t="s">
        <v>24001</v>
      </c>
      <c r="O4547" s="564" t="s">
        <v>24001</v>
      </c>
      <c r="P4547" s="564" t="s">
        <v>24001</v>
      </c>
      <c r="Q4547" s="564">
        <v>33148</v>
      </c>
      <c r="R4547" s="564"/>
      <c r="S4547" s="564" t="s">
        <v>34408</v>
      </c>
    </row>
    <row r="4548" spans="1:19" x14ac:dyDescent="0.35">
      <c r="A4548" s="562">
        <v>2425</v>
      </c>
      <c r="B4548" s="563" t="s">
        <v>484</v>
      </c>
      <c r="C4548" s="563" t="s">
        <v>4617</v>
      </c>
      <c r="D4548" s="563" t="s">
        <v>4773</v>
      </c>
      <c r="E4548" s="563" t="s">
        <v>4770</v>
      </c>
      <c r="F4548" s="563" t="s">
        <v>4771</v>
      </c>
      <c r="G4548" s="563" t="s">
        <v>4749</v>
      </c>
      <c r="H4548" s="563" t="s">
        <v>4772</v>
      </c>
      <c r="I4548" s="563" t="s">
        <v>26690</v>
      </c>
      <c r="J4548" s="563" t="s">
        <v>109</v>
      </c>
      <c r="K4548" s="563" t="s">
        <v>24001</v>
      </c>
      <c r="L4548" s="563" t="s">
        <v>24001</v>
      </c>
      <c r="M4548" s="563" t="s">
        <v>24001</v>
      </c>
      <c r="N4548" s="563" t="s">
        <v>24001</v>
      </c>
      <c r="O4548" s="564" t="s">
        <v>24001</v>
      </c>
      <c r="P4548" s="564" t="s">
        <v>24001</v>
      </c>
      <c r="Q4548" s="564">
        <v>33148</v>
      </c>
      <c r="R4548" s="564"/>
      <c r="S4548" s="564" t="s">
        <v>32739</v>
      </c>
    </row>
    <row r="4549" spans="1:19" x14ac:dyDescent="0.35">
      <c r="A4549" s="559">
        <v>2426</v>
      </c>
      <c r="B4549" s="563" t="s">
        <v>484</v>
      </c>
      <c r="C4549" s="563" t="s">
        <v>4617</v>
      </c>
      <c r="D4549" s="563" t="s">
        <v>4777</v>
      </c>
      <c r="E4549" s="563" t="s">
        <v>4774</v>
      </c>
      <c r="F4549" s="563" t="s">
        <v>4775</v>
      </c>
      <c r="G4549" s="563" t="s">
        <v>4749</v>
      </c>
      <c r="H4549" s="563" t="s">
        <v>4776</v>
      </c>
      <c r="I4549" s="563" t="s">
        <v>26690</v>
      </c>
      <c r="J4549" s="563" t="s">
        <v>109</v>
      </c>
      <c r="K4549" s="563" t="s">
        <v>24001</v>
      </c>
      <c r="L4549" s="563" t="s">
        <v>24001</v>
      </c>
      <c r="M4549" s="563" t="s">
        <v>24001</v>
      </c>
      <c r="N4549" s="563" t="s">
        <v>24001</v>
      </c>
      <c r="O4549" s="564" t="s">
        <v>24001</v>
      </c>
      <c r="P4549" s="564" t="s">
        <v>24001</v>
      </c>
      <c r="Q4549" s="564">
        <v>38957</v>
      </c>
      <c r="R4549" s="564"/>
      <c r="S4549" s="564" t="s">
        <v>32740</v>
      </c>
    </row>
    <row r="4550" spans="1:19" x14ac:dyDescent="0.35">
      <c r="A4550" s="559">
        <v>2427</v>
      </c>
      <c r="B4550" s="563" t="s">
        <v>484</v>
      </c>
      <c r="C4550" s="563" t="s">
        <v>4617</v>
      </c>
      <c r="D4550" s="563" t="s">
        <v>4780</v>
      </c>
      <c r="E4550" s="563" t="s">
        <v>4774</v>
      </c>
      <c r="F4550" s="563" t="s">
        <v>4778</v>
      </c>
      <c r="G4550" s="563" t="s">
        <v>4749</v>
      </c>
      <c r="H4550" s="563" t="s">
        <v>4779</v>
      </c>
      <c r="I4550" s="563" t="s">
        <v>26690</v>
      </c>
      <c r="J4550" s="563" t="s">
        <v>109</v>
      </c>
      <c r="K4550" s="563" t="s">
        <v>24001</v>
      </c>
      <c r="L4550" s="563" t="s">
        <v>24001</v>
      </c>
      <c r="M4550" s="563" t="s">
        <v>24001</v>
      </c>
      <c r="N4550" s="563" t="s">
        <v>24001</v>
      </c>
      <c r="O4550" s="564" t="s">
        <v>24001</v>
      </c>
      <c r="P4550" s="564" t="s">
        <v>24001</v>
      </c>
      <c r="Q4550" s="564">
        <v>38957</v>
      </c>
      <c r="R4550" s="564"/>
      <c r="S4550" s="564" t="s">
        <v>32741</v>
      </c>
    </row>
    <row r="4551" spans="1:19" x14ac:dyDescent="0.35">
      <c r="A4551" s="562">
        <v>2428</v>
      </c>
      <c r="B4551" s="563" t="s">
        <v>484</v>
      </c>
      <c r="C4551" s="563" t="s">
        <v>4617</v>
      </c>
      <c r="D4551" s="563" t="s">
        <v>4783</v>
      </c>
      <c r="E4551" s="563" t="s">
        <v>24001</v>
      </c>
      <c r="F4551" s="563" t="s">
        <v>4781</v>
      </c>
      <c r="G4551" s="563" t="s">
        <v>4749</v>
      </c>
      <c r="H4551" s="563" t="s">
        <v>4782</v>
      </c>
      <c r="I4551" s="563" t="s">
        <v>26690</v>
      </c>
      <c r="J4551" s="563" t="s">
        <v>109</v>
      </c>
      <c r="K4551" s="563" t="s">
        <v>24001</v>
      </c>
      <c r="L4551" s="563" t="s">
        <v>24001</v>
      </c>
      <c r="M4551" s="563" t="s">
        <v>24001</v>
      </c>
      <c r="N4551" s="563" t="s">
        <v>24001</v>
      </c>
      <c r="O4551" s="564" t="s">
        <v>24001</v>
      </c>
      <c r="P4551" s="564" t="s">
        <v>24001</v>
      </c>
      <c r="Q4551" s="564">
        <v>38775</v>
      </c>
      <c r="R4551" s="564"/>
      <c r="S4551" s="564" t="s">
        <v>32742</v>
      </c>
    </row>
    <row r="4552" spans="1:19" x14ac:dyDescent="0.35">
      <c r="A4552" s="559">
        <v>2429</v>
      </c>
      <c r="B4552" s="563" t="s">
        <v>484</v>
      </c>
      <c r="C4552" s="563" t="s">
        <v>4617</v>
      </c>
      <c r="D4552" s="563" t="s">
        <v>4787</v>
      </c>
      <c r="E4552" s="563" t="s">
        <v>4784</v>
      </c>
      <c r="F4552" s="563" t="s">
        <v>4785</v>
      </c>
      <c r="G4552" s="563" t="s">
        <v>4749</v>
      </c>
      <c r="H4552" s="563" t="s">
        <v>4786</v>
      </c>
      <c r="I4552" s="563" t="s">
        <v>26753</v>
      </c>
      <c r="J4552" s="563" t="s">
        <v>109</v>
      </c>
      <c r="K4552" s="563" t="s">
        <v>24001</v>
      </c>
      <c r="L4552" s="563" t="s">
        <v>24001</v>
      </c>
      <c r="M4552" s="563" t="s">
        <v>24001</v>
      </c>
      <c r="N4552" s="563" t="s">
        <v>24001</v>
      </c>
      <c r="O4552" s="564" t="s">
        <v>24001</v>
      </c>
      <c r="P4552" s="564" t="s">
        <v>24001</v>
      </c>
      <c r="Q4552" s="564">
        <v>33148</v>
      </c>
      <c r="R4552" s="564"/>
      <c r="S4552" s="564" t="s">
        <v>32743</v>
      </c>
    </row>
    <row r="4553" spans="1:19" x14ac:dyDescent="0.35">
      <c r="A4553" s="559">
        <v>2430</v>
      </c>
      <c r="B4553" s="563" t="s">
        <v>484</v>
      </c>
      <c r="C4553" s="563" t="s">
        <v>4617</v>
      </c>
      <c r="D4553" s="563" t="s">
        <v>34409</v>
      </c>
      <c r="E4553" s="563" t="s">
        <v>4788</v>
      </c>
      <c r="F4553" s="563" t="s">
        <v>4789</v>
      </c>
      <c r="G4553" s="563" t="s">
        <v>4749</v>
      </c>
      <c r="H4553" s="563" t="s">
        <v>4786</v>
      </c>
      <c r="I4553" s="563" t="s">
        <v>34410</v>
      </c>
      <c r="J4553" s="563" t="s">
        <v>109</v>
      </c>
      <c r="K4553" s="563" t="s">
        <v>24001</v>
      </c>
      <c r="L4553" s="563" t="s">
        <v>24001</v>
      </c>
      <c r="M4553" s="563" t="s">
        <v>24001</v>
      </c>
      <c r="N4553" s="563" t="s">
        <v>24001</v>
      </c>
      <c r="O4553" s="564" t="s">
        <v>24001</v>
      </c>
      <c r="P4553" s="564" t="s">
        <v>24001</v>
      </c>
      <c r="Q4553" s="564">
        <v>33148</v>
      </c>
      <c r="R4553" s="564">
        <v>45530.588460648098</v>
      </c>
      <c r="S4553" s="564" t="s">
        <v>34411</v>
      </c>
    </row>
    <row r="4554" spans="1:19" x14ac:dyDescent="0.35">
      <c r="A4554" s="562">
        <v>2431</v>
      </c>
      <c r="B4554" s="563" t="s">
        <v>484</v>
      </c>
      <c r="C4554" s="563" t="s">
        <v>4617</v>
      </c>
      <c r="D4554" s="563" t="s">
        <v>4791</v>
      </c>
      <c r="E4554" s="563" t="s">
        <v>4784</v>
      </c>
      <c r="F4554" s="563" t="s">
        <v>4790</v>
      </c>
      <c r="G4554" s="563" t="s">
        <v>4749</v>
      </c>
      <c r="H4554" s="563" t="s">
        <v>4786</v>
      </c>
      <c r="I4554" s="563" t="s">
        <v>26873</v>
      </c>
      <c r="J4554" s="563" t="s">
        <v>109</v>
      </c>
      <c r="K4554" s="563" t="s">
        <v>24001</v>
      </c>
      <c r="L4554" s="563" t="s">
        <v>24001</v>
      </c>
      <c r="M4554" s="563" t="s">
        <v>24001</v>
      </c>
      <c r="N4554" s="563" t="s">
        <v>24001</v>
      </c>
      <c r="O4554" s="564" t="s">
        <v>24001</v>
      </c>
      <c r="P4554" s="564" t="s">
        <v>24001</v>
      </c>
      <c r="Q4554" s="564">
        <v>33148</v>
      </c>
      <c r="R4554" s="564"/>
      <c r="S4554" s="564" t="s">
        <v>32744</v>
      </c>
    </row>
    <row r="4555" spans="1:19" x14ac:dyDescent="0.35">
      <c r="A4555" s="559">
        <v>2432</v>
      </c>
      <c r="B4555" s="563" t="s">
        <v>484</v>
      </c>
      <c r="C4555" s="563" t="s">
        <v>4617</v>
      </c>
      <c r="D4555" s="563" t="s">
        <v>4794</v>
      </c>
      <c r="E4555" s="563" t="s">
        <v>24001</v>
      </c>
      <c r="F4555" s="563" t="s">
        <v>4792</v>
      </c>
      <c r="G4555" s="563" t="s">
        <v>4749</v>
      </c>
      <c r="H4555" s="563" t="s">
        <v>4793</v>
      </c>
      <c r="I4555" s="563" t="s">
        <v>26690</v>
      </c>
      <c r="J4555" s="563" t="s">
        <v>109</v>
      </c>
      <c r="K4555" s="563" t="s">
        <v>24001</v>
      </c>
      <c r="L4555" s="563" t="s">
        <v>24001</v>
      </c>
      <c r="M4555" s="563" t="s">
        <v>24001</v>
      </c>
      <c r="N4555" s="563" t="s">
        <v>24001</v>
      </c>
      <c r="O4555" s="564" t="s">
        <v>24001</v>
      </c>
      <c r="P4555" s="564" t="s">
        <v>24001</v>
      </c>
      <c r="Q4555" s="564">
        <v>33960</v>
      </c>
      <c r="R4555" s="564"/>
      <c r="S4555" s="564" t="s">
        <v>32745</v>
      </c>
    </row>
    <row r="4556" spans="1:19" x14ac:dyDescent="0.35">
      <c r="A4556" s="559">
        <v>2433</v>
      </c>
      <c r="B4556" s="563" t="s">
        <v>484</v>
      </c>
      <c r="C4556" s="563" t="s">
        <v>4617</v>
      </c>
      <c r="D4556" s="563" t="s">
        <v>4796</v>
      </c>
      <c r="E4556" s="563" t="s">
        <v>4762</v>
      </c>
      <c r="F4556" s="563" t="s">
        <v>4795</v>
      </c>
      <c r="G4556" s="563" t="s">
        <v>4749</v>
      </c>
      <c r="H4556" s="563" t="s">
        <v>55</v>
      </c>
      <c r="I4556" s="563" t="s">
        <v>26690</v>
      </c>
      <c r="J4556" s="563" t="s">
        <v>109</v>
      </c>
      <c r="K4556" s="563" t="s">
        <v>24001</v>
      </c>
      <c r="L4556" s="563" t="s">
        <v>24001</v>
      </c>
      <c r="M4556" s="563" t="s">
        <v>24001</v>
      </c>
      <c r="N4556" s="563" t="s">
        <v>24001</v>
      </c>
      <c r="O4556" s="564" t="s">
        <v>24001</v>
      </c>
      <c r="P4556" s="564" t="s">
        <v>24001</v>
      </c>
      <c r="Q4556" s="564">
        <v>33148</v>
      </c>
      <c r="R4556" s="564"/>
      <c r="S4556" s="564" t="s">
        <v>4796</v>
      </c>
    </row>
    <row r="4557" spans="1:19" x14ac:dyDescent="0.35">
      <c r="A4557" s="562">
        <v>2775</v>
      </c>
      <c r="B4557" s="563" t="s">
        <v>484</v>
      </c>
      <c r="C4557" s="563" t="s">
        <v>32746</v>
      </c>
      <c r="D4557" s="563" t="s">
        <v>7421</v>
      </c>
      <c r="E4557" s="563" t="s">
        <v>7417</v>
      </c>
      <c r="F4557" s="563" t="s">
        <v>7418</v>
      </c>
      <c r="G4557" s="563" t="s">
        <v>7419</v>
      </c>
      <c r="H4557" s="563" t="s">
        <v>7420</v>
      </c>
      <c r="I4557" s="563" t="s">
        <v>26690</v>
      </c>
      <c r="J4557" s="563" t="s">
        <v>24001</v>
      </c>
      <c r="K4557" s="563" t="s">
        <v>62</v>
      </c>
      <c r="L4557" s="563" t="s">
        <v>24001</v>
      </c>
      <c r="M4557" s="563" t="s">
        <v>24001</v>
      </c>
      <c r="N4557" s="563" t="s">
        <v>24001</v>
      </c>
      <c r="O4557" s="564" t="s">
        <v>24001</v>
      </c>
      <c r="P4557" s="564" t="s">
        <v>24001</v>
      </c>
      <c r="Q4557" s="564">
        <v>33148</v>
      </c>
      <c r="R4557" s="564"/>
      <c r="S4557" s="564" t="s">
        <v>32747</v>
      </c>
    </row>
    <row r="4558" spans="1:19" x14ac:dyDescent="0.35">
      <c r="A4558" s="559">
        <v>5657</v>
      </c>
      <c r="B4558" s="563" t="s">
        <v>484</v>
      </c>
      <c r="C4558" s="563" t="s">
        <v>28883</v>
      </c>
      <c r="D4558" s="563" t="s">
        <v>14847</v>
      </c>
      <c r="E4558" s="563" t="s">
        <v>14843</v>
      </c>
      <c r="F4558" s="563" t="s">
        <v>14844</v>
      </c>
      <c r="G4558" s="563" t="s">
        <v>14845</v>
      </c>
      <c r="H4558" s="563" t="s">
        <v>14846</v>
      </c>
      <c r="I4558" s="563" t="s">
        <v>26690</v>
      </c>
      <c r="J4558" s="563" t="s">
        <v>24001</v>
      </c>
      <c r="K4558" s="563" t="s">
        <v>24001</v>
      </c>
      <c r="L4558" s="563" t="s">
        <v>24001</v>
      </c>
      <c r="M4558" s="563" t="s">
        <v>24001</v>
      </c>
      <c r="N4558" s="563" t="s">
        <v>24001</v>
      </c>
      <c r="O4558" s="564" t="s">
        <v>24001</v>
      </c>
      <c r="P4558" s="564" t="s">
        <v>24001</v>
      </c>
      <c r="Q4558" s="564">
        <v>33148</v>
      </c>
      <c r="R4558" s="564">
        <v>42040.674375000002</v>
      </c>
      <c r="S4558" s="564" t="s">
        <v>32748</v>
      </c>
    </row>
    <row r="4559" spans="1:19" x14ac:dyDescent="0.35">
      <c r="A4559" s="559">
        <v>1343</v>
      </c>
      <c r="B4559" s="563" t="s">
        <v>484</v>
      </c>
      <c r="C4559" s="563" t="s">
        <v>28929</v>
      </c>
      <c r="D4559" s="563" t="s">
        <v>18160</v>
      </c>
      <c r="E4559" s="563" t="s">
        <v>18157</v>
      </c>
      <c r="F4559" s="563" t="s">
        <v>18158</v>
      </c>
      <c r="G4559" s="563" t="s">
        <v>18159</v>
      </c>
      <c r="H4559" s="563" t="s">
        <v>2616</v>
      </c>
      <c r="I4559" s="563" t="s">
        <v>26690</v>
      </c>
      <c r="J4559" s="563" t="s">
        <v>24001</v>
      </c>
      <c r="K4559" s="563" t="s">
        <v>24001</v>
      </c>
      <c r="L4559" s="563" t="s">
        <v>24001</v>
      </c>
      <c r="M4559" s="563" t="s">
        <v>24001</v>
      </c>
      <c r="N4559" s="563" t="s">
        <v>24001</v>
      </c>
      <c r="O4559" s="564" t="s">
        <v>24001</v>
      </c>
      <c r="P4559" s="564" t="s">
        <v>24001</v>
      </c>
      <c r="Q4559" s="564">
        <v>33148</v>
      </c>
      <c r="R4559" s="564"/>
      <c r="S4559" s="564" t="s">
        <v>32749</v>
      </c>
    </row>
    <row r="4560" spans="1:19" x14ac:dyDescent="0.35">
      <c r="A4560" s="562">
        <v>6062</v>
      </c>
      <c r="B4560" s="563" t="s">
        <v>398</v>
      </c>
      <c r="C4560" s="563" t="s">
        <v>399</v>
      </c>
      <c r="D4560" s="563" t="s">
        <v>439</v>
      </c>
      <c r="E4560" s="563" t="s">
        <v>435</v>
      </c>
      <c r="F4560" s="563" t="s">
        <v>436</v>
      </c>
      <c r="G4560" s="563" t="s">
        <v>437</v>
      </c>
      <c r="H4560" s="563" t="s">
        <v>438</v>
      </c>
      <c r="I4560" s="563" t="s">
        <v>26690</v>
      </c>
      <c r="J4560" s="563" t="s">
        <v>109</v>
      </c>
      <c r="K4560" s="563" t="s">
        <v>24001</v>
      </c>
      <c r="L4560" s="563" t="s">
        <v>24001</v>
      </c>
      <c r="M4560" s="563" t="s">
        <v>24001</v>
      </c>
      <c r="N4560" s="563" t="s">
        <v>24001</v>
      </c>
      <c r="O4560" s="564" t="s">
        <v>24001</v>
      </c>
      <c r="P4560" s="564" t="s">
        <v>24001</v>
      </c>
      <c r="Q4560" s="564">
        <v>41379</v>
      </c>
      <c r="R4560" s="564"/>
      <c r="S4560" s="564" t="s">
        <v>32750</v>
      </c>
    </row>
    <row r="4561" spans="1:19" x14ac:dyDescent="0.35">
      <c r="A4561" s="559">
        <v>5965</v>
      </c>
      <c r="B4561" s="563" t="s">
        <v>43</v>
      </c>
      <c r="C4561" s="563" t="s">
        <v>44</v>
      </c>
      <c r="D4561" s="563" t="s">
        <v>49</v>
      </c>
      <c r="E4561" s="563" t="s">
        <v>45</v>
      </c>
      <c r="F4561" s="563" t="s">
        <v>46</v>
      </c>
      <c r="G4561" s="563" t="s">
        <v>47</v>
      </c>
      <c r="H4561" s="563" t="s">
        <v>48</v>
      </c>
      <c r="I4561" s="563" t="s">
        <v>26690</v>
      </c>
      <c r="J4561" s="563" t="s">
        <v>24001</v>
      </c>
      <c r="K4561" s="563" t="s">
        <v>50</v>
      </c>
      <c r="L4561" s="563" t="s">
        <v>27589</v>
      </c>
      <c r="M4561" s="563" t="s">
        <v>24001</v>
      </c>
      <c r="N4561" s="563" t="s">
        <v>24001</v>
      </c>
      <c r="O4561" s="564" t="s">
        <v>24001</v>
      </c>
      <c r="P4561" s="564" t="s">
        <v>24001</v>
      </c>
      <c r="Q4561" s="564">
        <v>33921</v>
      </c>
      <c r="R4561" s="564"/>
      <c r="S4561" s="564" t="s">
        <v>32751</v>
      </c>
    </row>
    <row r="4562" spans="1:19" x14ac:dyDescent="0.35">
      <c r="A4562" s="559">
        <v>1344</v>
      </c>
      <c r="B4562" s="563" t="s">
        <v>484</v>
      </c>
      <c r="C4562" s="563" t="s">
        <v>28929</v>
      </c>
      <c r="D4562" s="563" t="s">
        <v>18165</v>
      </c>
      <c r="E4562" s="563" t="s">
        <v>18161</v>
      </c>
      <c r="F4562" s="563" t="s">
        <v>18162</v>
      </c>
      <c r="G4562" s="563" t="s">
        <v>18163</v>
      </c>
      <c r="H4562" s="563" t="s">
        <v>18164</v>
      </c>
      <c r="I4562" s="563" t="s">
        <v>26690</v>
      </c>
      <c r="J4562" s="563" t="s">
        <v>109</v>
      </c>
      <c r="K4562" s="563" t="s">
        <v>24001</v>
      </c>
      <c r="L4562" s="563" t="s">
        <v>24001</v>
      </c>
      <c r="M4562" s="563" t="s">
        <v>24001</v>
      </c>
      <c r="N4562" s="563" t="s">
        <v>24001</v>
      </c>
      <c r="O4562" s="564" t="s">
        <v>24001</v>
      </c>
      <c r="P4562" s="564" t="s">
        <v>24001</v>
      </c>
      <c r="Q4562" s="564">
        <v>33148</v>
      </c>
      <c r="R4562" s="564"/>
      <c r="S4562" s="564" t="s">
        <v>32752</v>
      </c>
    </row>
    <row r="4563" spans="1:19" x14ac:dyDescent="0.35">
      <c r="A4563" s="562">
        <v>2177</v>
      </c>
      <c r="B4563" s="563" t="s">
        <v>484</v>
      </c>
      <c r="C4563" s="563" t="s">
        <v>28698</v>
      </c>
      <c r="D4563" s="563" t="s">
        <v>6202</v>
      </c>
      <c r="E4563" s="563" t="s">
        <v>6199</v>
      </c>
      <c r="F4563" s="563" t="s">
        <v>6200</v>
      </c>
      <c r="G4563" s="563" t="s">
        <v>6201</v>
      </c>
      <c r="H4563" s="563" t="s">
        <v>385</v>
      </c>
      <c r="I4563" s="563" t="s">
        <v>26690</v>
      </c>
      <c r="J4563" s="563" t="s">
        <v>109</v>
      </c>
      <c r="K4563" s="563" t="s">
        <v>24001</v>
      </c>
      <c r="L4563" s="563" t="s">
        <v>24001</v>
      </c>
      <c r="M4563" s="563" t="s">
        <v>24001</v>
      </c>
      <c r="N4563" s="563" t="s">
        <v>24001</v>
      </c>
      <c r="O4563" s="564" t="s">
        <v>24001</v>
      </c>
      <c r="P4563" s="564" t="s">
        <v>24001</v>
      </c>
      <c r="Q4563" s="564">
        <v>33148</v>
      </c>
      <c r="R4563" s="564"/>
      <c r="S4563" s="564" t="s">
        <v>32753</v>
      </c>
    </row>
    <row r="4564" spans="1:19" x14ac:dyDescent="0.35">
      <c r="A4564" s="559">
        <v>4388</v>
      </c>
      <c r="B4564" s="563" t="s">
        <v>484</v>
      </c>
      <c r="C4564" s="563" t="s">
        <v>10695</v>
      </c>
      <c r="D4564" s="563" t="s">
        <v>10839</v>
      </c>
      <c r="E4564" s="563" t="s">
        <v>24001</v>
      </c>
      <c r="F4564" s="563" t="s">
        <v>10837</v>
      </c>
      <c r="G4564" s="563" t="s">
        <v>10838</v>
      </c>
      <c r="H4564" s="563" t="s">
        <v>8335</v>
      </c>
      <c r="I4564" s="563" t="s">
        <v>26690</v>
      </c>
      <c r="J4564" s="563" t="s">
        <v>24001</v>
      </c>
      <c r="K4564" s="563" t="s">
        <v>24001</v>
      </c>
      <c r="L4564" s="563" t="s">
        <v>24001</v>
      </c>
      <c r="M4564" s="563" t="s">
        <v>24001</v>
      </c>
      <c r="N4564" s="563" t="s">
        <v>24001</v>
      </c>
      <c r="O4564" s="564" t="s">
        <v>24001</v>
      </c>
      <c r="P4564" s="564" t="s">
        <v>24001</v>
      </c>
      <c r="Q4564" s="564">
        <v>33148</v>
      </c>
      <c r="R4564" s="564">
        <v>38404</v>
      </c>
      <c r="S4564" s="564" t="s">
        <v>34412</v>
      </c>
    </row>
    <row r="4565" spans="1:19" x14ac:dyDescent="0.35">
      <c r="A4565" s="559">
        <v>4389</v>
      </c>
      <c r="B4565" s="563" t="s">
        <v>484</v>
      </c>
      <c r="C4565" s="563" t="s">
        <v>10695</v>
      </c>
      <c r="D4565" s="563" t="s">
        <v>10842</v>
      </c>
      <c r="E4565" s="563" t="s">
        <v>10840</v>
      </c>
      <c r="F4565" s="563" t="s">
        <v>10841</v>
      </c>
      <c r="G4565" s="563" t="s">
        <v>10838</v>
      </c>
      <c r="H4565" s="563" t="s">
        <v>1917</v>
      </c>
      <c r="I4565" s="563" t="s">
        <v>26690</v>
      </c>
      <c r="J4565" s="563" t="s">
        <v>24001</v>
      </c>
      <c r="K4565" s="563" t="s">
        <v>24001</v>
      </c>
      <c r="L4565" s="563" t="s">
        <v>24001</v>
      </c>
      <c r="M4565" s="563" t="s">
        <v>24001</v>
      </c>
      <c r="N4565" s="563" t="s">
        <v>24001</v>
      </c>
      <c r="O4565" s="564" t="s">
        <v>24001</v>
      </c>
      <c r="P4565" s="564" t="s">
        <v>24001</v>
      </c>
      <c r="Q4565" s="564">
        <v>33148</v>
      </c>
      <c r="R4565" s="564">
        <v>38404</v>
      </c>
      <c r="S4565" s="564" t="s">
        <v>34413</v>
      </c>
    </row>
    <row r="4566" spans="1:19" x14ac:dyDescent="0.35">
      <c r="A4566" s="562">
        <v>4390</v>
      </c>
      <c r="B4566" s="563" t="s">
        <v>484</v>
      </c>
      <c r="C4566" s="563" t="s">
        <v>10695</v>
      </c>
      <c r="D4566" s="563" t="s">
        <v>10844</v>
      </c>
      <c r="E4566" s="563" t="s">
        <v>10250</v>
      </c>
      <c r="F4566" s="563" t="s">
        <v>10843</v>
      </c>
      <c r="G4566" s="563" t="s">
        <v>10838</v>
      </c>
      <c r="H4566" s="563" t="s">
        <v>55</v>
      </c>
      <c r="I4566" s="563" t="s">
        <v>26690</v>
      </c>
      <c r="J4566" s="563" t="s">
        <v>24001</v>
      </c>
      <c r="K4566" s="563" t="s">
        <v>24001</v>
      </c>
      <c r="L4566" s="563" t="s">
        <v>24001</v>
      </c>
      <c r="M4566" s="563" t="s">
        <v>24001</v>
      </c>
      <c r="N4566" s="563" t="s">
        <v>24001</v>
      </c>
      <c r="O4566" s="564" t="s">
        <v>24001</v>
      </c>
      <c r="P4566" s="564" t="s">
        <v>24001</v>
      </c>
      <c r="Q4566" s="564">
        <v>33148</v>
      </c>
      <c r="R4566" s="564">
        <v>38420</v>
      </c>
      <c r="S4566" s="564" t="s">
        <v>10844</v>
      </c>
    </row>
    <row r="4567" spans="1:19" x14ac:dyDescent="0.35">
      <c r="A4567" s="559">
        <v>4391</v>
      </c>
      <c r="B4567" s="563" t="s">
        <v>484</v>
      </c>
      <c r="C4567" s="563" t="s">
        <v>10695</v>
      </c>
      <c r="D4567" s="563" t="s">
        <v>10847</v>
      </c>
      <c r="E4567" s="563" t="s">
        <v>10845</v>
      </c>
      <c r="F4567" s="563" t="s">
        <v>10846</v>
      </c>
      <c r="G4567" s="563" t="s">
        <v>10838</v>
      </c>
      <c r="H4567" s="563" t="s">
        <v>5461</v>
      </c>
      <c r="I4567" s="563" t="s">
        <v>26690</v>
      </c>
      <c r="J4567" s="563" t="s">
        <v>24001</v>
      </c>
      <c r="K4567" s="563" t="s">
        <v>24001</v>
      </c>
      <c r="L4567" s="563" t="s">
        <v>24001</v>
      </c>
      <c r="M4567" s="563" t="s">
        <v>24001</v>
      </c>
      <c r="N4567" s="563" t="s">
        <v>24001</v>
      </c>
      <c r="O4567" s="564" t="s">
        <v>24001</v>
      </c>
      <c r="P4567" s="564" t="s">
        <v>24001</v>
      </c>
      <c r="Q4567" s="564">
        <v>33148</v>
      </c>
      <c r="R4567" s="564">
        <v>38404</v>
      </c>
      <c r="S4567" s="564" t="s">
        <v>32754</v>
      </c>
    </row>
    <row r="4568" spans="1:19" x14ac:dyDescent="0.35">
      <c r="A4568" s="559">
        <v>6000</v>
      </c>
      <c r="B4568" s="563" t="s">
        <v>43</v>
      </c>
      <c r="C4568" s="563" t="s">
        <v>173</v>
      </c>
      <c r="D4568" s="563" t="s">
        <v>202</v>
      </c>
      <c r="E4568" s="563" t="s">
        <v>24001</v>
      </c>
      <c r="F4568" s="563" t="s">
        <v>199</v>
      </c>
      <c r="G4568" s="563" t="s">
        <v>200</v>
      </c>
      <c r="H4568" s="563" t="s">
        <v>201</v>
      </c>
      <c r="I4568" s="563" t="s">
        <v>26690</v>
      </c>
      <c r="J4568" s="563" t="s">
        <v>109</v>
      </c>
      <c r="K4568" s="563" t="s">
        <v>24001</v>
      </c>
      <c r="L4568" s="563" t="s">
        <v>24001</v>
      </c>
      <c r="M4568" s="563" t="s">
        <v>24001</v>
      </c>
      <c r="N4568" s="563" t="s">
        <v>24001</v>
      </c>
      <c r="O4568" s="564" t="s">
        <v>24001</v>
      </c>
      <c r="P4568" s="564" t="s">
        <v>24001</v>
      </c>
      <c r="Q4568" s="564">
        <v>38404</v>
      </c>
      <c r="R4568" s="564"/>
      <c r="S4568" s="564" t="s">
        <v>32755</v>
      </c>
    </row>
    <row r="4569" spans="1:19" x14ac:dyDescent="0.35">
      <c r="A4569" s="562">
        <v>6001</v>
      </c>
      <c r="B4569" s="563" t="s">
        <v>43</v>
      </c>
      <c r="C4569" s="563" t="s">
        <v>173</v>
      </c>
      <c r="D4569" s="563" t="s">
        <v>206</v>
      </c>
      <c r="E4569" s="563" t="s">
        <v>203</v>
      </c>
      <c r="F4569" s="563" t="s">
        <v>204</v>
      </c>
      <c r="G4569" s="563" t="s">
        <v>200</v>
      </c>
      <c r="H4569" s="563" t="s">
        <v>205</v>
      </c>
      <c r="I4569" s="563" t="s">
        <v>26694</v>
      </c>
      <c r="J4569" s="563" t="s">
        <v>24001</v>
      </c>
      <c r="K4569" s="563" t="s">
        <v>24001</v>
      </c>
      <c r="L4569" s="563" t="s">
        <v>24001</v>
      </c>
      <c r="M4569" s="563" t="s">
        <v>24001</v>
      </c>
      <c r="N4569" s="563" t="s">
        <v>24001</v>
      </c>
      <c r="O4569" s="564" t="s">
        <v>24001</v>
      </c>
      <c r="P4569" s="564" t="s">
        <v>24001</v>
      </c>
      <c r="Q4569" s="564">
        <v>33148</v>
      </c>
      <c r="R4569" s="564">
        <v>41320.618148148104</v>
      </c>
      <c r="S4569" s="564" t="s">
        <v>32756</v>
      </c>
    </row>
    <row r="4570" spans="1:19" x14ac:dyDescent="0.35">
      <c r="A4570" s="559">
        <v>6017</v>
      </c>
      <c r="B4570" s="563" t="s">
        <v>43</v>
      </c>
      <c r="C4570" s="563" t="s">
        <v>266</v>
      </c>
      <c r="D4570" s="563" t="s">
        <v>271</v>
      </c>
      <c r="E4570" s="563" t="s">
        <v>267</v>
      </c>
      <c r="F4570" s="563" t="s">
        <v>268</v>
      </c>
      <c r="G4570" s="563" t="s">
        <v>269</v>
      </c>
      <c r="H4570" s="563" t="s">
        <v>270</v>
      </c>
      <c r="I4570" s="563" t="s">
        <v>26690</v>
      </c>
      <c r="J4570" s="563" t="s">
        <v>24001</v>
      </c>
      <c r="K4570" s="563" t="s">
        <v>62</v>
      </c>
      <c r="L4570" s="563" t="s">
        <v>27591</v>
      </c>
      <c r="M4570" s="563" t="s">
        <v>24001</v>
      </c>
      <c r="N4570" s="563" t="s">
        <v>24001</v>
      </c>
      <c r="O4570" s="564" t="s">
        <v>24001</v>
      </c>
      <c r="P4570" s="564" t="s">
        <v>24001</v>
      </c>
      <c r="Q4570" s="564">
        <v>33148</v>
      </c>
      <c r="R4570" s="564"/>
      <c r="S4570" s="564" t="s">
        <v>32757</v>
      </c>
    </row>
    <row r="4571" spans="1:19" x14ac:dyDescent="0.35">
      <c r="A4571" s="559">
        <v>5658</v>
      </c>
      <c r="B4571" s="563" t="s">
        <v>484</v>
      </c>
      <c r="C4571" s="563" t="s">
        <v>28883</v>
      </c>
      <c r="D4571" s="563" t="s">
        <v>14852</v>
      </c>
      <c r="E4571" s="563" t="s">
        <v>14848</v>
      </c>
      <c r="F4571" s="563" t="s">
        <v>14849</v>
      </c>
      <c r="G4571" s="563" t="s">
        <v>14850</v>
      </c>
      <c r="H4571" s="563" t="s">
        <v>14851</v>
      </c>
      <c r="I4571" s="563" t="s">
        <v>27404</v>
      </c>
      <c r="J4571" s="563" t="s">
        <v>24001</v>
      </c>
      <c r="K4571" s="563" t="s">
        <v>24001</v>
      </c>
      <c r="L4571" s="563" t="s">
        <v>24001</v>
      </c>
      <c r="M4571" s="563" t="s">
        <v>24001</v>
      </c>
      <c r="N4571" s="563" t="s">
        <v>24001</v>
      </c>
      <c r="O4571" s="564" t="s">
        <v>24001</v>
      </c>
      <c r="P4571" s="564" t="s">
        <v>24001</v>
      </c>
      <c r="Q4571" s="564">
        <v>33148</v>
      </c>
      <c r="R4571" s="564">
        <v>41345.618067129602</v>
      </c>
      <c r="S4571" s="564" t="s">
        <v>32758</v>
      </c>
    </row>
    <row r="4572" spans="1:19" x14ac:dyDescent="0.35">
      <c r="A4572" s="562">
        <v>5659</v>
      </c>
      <c r="B4572" s="563" t="s">
        <v>484</v>
      </c>
      <c r="C4572" s="563" t="s">
        <v>28883</v>
      </c>
      <c r="D4572" s="563" t="s">
        <v>14855</v>
      </c>
      <c r="E4572" s="563" t="s">
        <v>14853</v>
      </c>
      <c r="F4572" s="563" t="s">
        <v>14854</v>
      </c>
      <c r="G4572" s="563" t="s">
        <v>14850</v>
      </c>
      <c r="H4572" s="563" t="s">
        <v>55</v>
      </c>
      <c r="I4572" s="563" t="s">
        <v>26690</v>
      </c>
      <c r="J4572" s="563" t="s">
        <v>24001</v>
      </c>
      <c r="K4572" s="563" t="s">
        <v>24001</v>
      </c>
      <c r="L4572" s="563" t="s">
        <v>24001</v>
      </c>
      <c r="M4572" s="563" t="s">
        <v>24001</v>
      </c>
      <c r="N4572" s="563" t="s">
        <v>24001</v>
      </c>
      <c r="O4572" s="564" t="s">
        <v>24001</v>
      </c>
      <c r="P4572" s="564" t="s">
        <v>24001</v>
      </c>
      <c r="Q4572" s="564">
        <v>33148</v>
      </c>
      <c r="R4572" s="564"/>
      <c r="S4572" s="564" t="s">
        <v>14855</v>
      </c>
    </row>
    <row r="4573" spans="1:19" x14ac:dyDescent="0.35">
      <c r="A4573" s="559">
        <v>5660</v>
      </c>
      <c r="B4573" s="563" t="s">
        <v>484</v>
      </c>
      <c r="C4573" s="563" t="s">
        <v>28883</v>
      </c>
      <c r="D4573" s="563" t="s">
        <v>14858</v>
      </c>
      <c r="E4573" s="563" t="s">
        <v>14853</v>
      </c>
      <c r="F4573" s="563" t="s">
        <v>14856</v>
      </c>
      <c r="G4573" s="563" t="s">
        <v>14850</v>
      </c>
      <c r="H4573" s="563" t="s">
        <v>14857</v>
      </c>
      <c r="I4573" s="563" t="s">
        <v>26690</v>
      </c>
      <c r="J4573" s="563" t="s">
        <v>24001</v>
      </c>
      <c r="K4573" s="563" t="s">
        <v>24001</v>
      </c>
      <c r="L4573" s="563" t="s">
        <v>24001</v>
      </c>
      <c r="M4573" s="563" t="s">
        <v>24001</v>
      </c>
      <c r="N4573" s="563" t="s">
        <v>24001</v>
      </c>
      <c r="O4573" s="564" t="s">
        <v>24001</v>
      </c>
      <c r="P4573" s="564" t="s">
        <v>24001</v>
      </c>
      <c r="Q4573" s="564">
        <v>33148</v>
      </c>
      <c r="R4573" s="564"/>
      <c r="S4573" s="564" t="s">
        <v>34414</v>
      </c>
    </row>
    <row r="4574" spans="1:19" x14ac:dyDescent="0.35">
      <c r="A4574" s="559">
        <v>321</v>
      </c>
      <c r="B4574" s="563" t="s">
        <v>484</v>
      </c>
      <c r="C4574" s="563" t="s">
        <v>19195</v>
      </c>
      <c r="D4574" s="563" t="s">
        <v>19843</v>
      </c>
      <c r="E4574" s="563" t="s">
        <v>19839</v>
      </c>
      <c r="F4574" s="563" t="s">
        <v>19840</v>
      </c>
      <c r="G4574" s="563" t="s">
        <v>19841</v>
      </c>
      <c r="H4574" s="563" t="s">
        <v>19842</v>
      </c>
      <c r="I4574" s="563" t="s">
        <v>26690</v>
      </c>
      <c r="J4574" s="563" t="s">
        <v>24001</v>
      </c>
      <c r="K4574" s="563" t="s">
        <v>24001</v>
      </c>
      <c r="L4574" s="563" t="s">
        <v>24001</v>
      </c>
      <c r="M4574" s="563" t="s">
        <v>24001</v>
      </c>
      <c r="N4574" s="563" t="s">
        <v>24001</v>
      </c>
      <c r="O4574" s="564" t="s">
        <v>24001</v>
      </c>
      <c r="P4574" s="564" t="s">
        <v>24001</v>
      </c>
      <c r="Q4574" s="564">
        <v>34723</v>
      </c>
      <c r="R4574" s="564"/>
      <c r="S4574" s="564" t="s">
        <v>19843</v>
      </c>
    </row>
    <row r="4575" spans="1:19" x14ac:dyDescent="0.35">
      <c r="A4575" s="562">
        <v>322</v>
      </c>
      <c r="B4575" s="563" t="s">
        <v>484</v>
      </c>
      <c r="C4575" s="563" t="s">
        <v>19195</v>
      </c>
      <c r="D4575" s="563" t="s">
        <v>19847</v>
      </c>
      <c r="E4575" s="563" t="s">
        <v>19844</v>
      </c>
      <c r="F4575" s="563" t="s">
        <v>19845</v>
      </c>
      <c r="G4575" s="563" t="s">
        <v>19841</v>
      </c>
      <c r="H4575" s="563" t="s">
        <v>19846</v>
      </c>
      <c r="I4575" s="563" t="s">
        <v>26690</v>
      </c>
      <c r="J4575" s="563" t="s">
        <v>24001</v>
      </c>
      <c r="K4575" s="563" t="s">
        <v>24001</v>
      </c>
      <c r="L4575" s="563" t="s">
        <v>24001</v>
      </c>
      <c r="M4575" s="563" t="s">
        <v>24001</v>
      </c>
      <c r="N4575" s="563" t="s">
        <v>24001</v>
      </c>
      <c r="O4575" s="564" t="s">
        <v>24001</v>
      </c>
      <c r="P4575" s="564" t="s">
        <v>24001</v>
      </c>
      <c r="Q4575" s="564">
        <v>35130</v>
      </c>
      <c r="R4575" s="564"/>
      <c r="S4575" s="564" t="s">
        <v>19847</v>
      </c>
    </row>
    <row r="4576" spans="1:19" x14ac:dyDescent="0.35">
      <c r="A4576" s="559">
        <v>323</v>
      </c>
      <c r="B4576" s="563" t="s">
        <v>484</v>
      </c>
      <c r="C4576" s="563" t="s">
        <v>19195</v>
      </c>
      <c r="D4576" s="563" t="s">
        <v>19851</v>
      </c>
      <c r="E4576" s="563" t="s">
        <v>19848</v>
      </c>
      <c r="F4576" s="563" t="s">
        <v>19849</v>
      </c>
      <c r="G4576" s="563" t="s">
        <v>19841</v>
      </c>
      <c r="H4576" s="563" t="s">
        <v>19850</v>
      </c>
      <c r="I4576" s="563" t="s">
        <v>26690</v>
      </c>
      <c r="J4576" s="563" t="s">
        <v>24001</v>
      </c>
      <c r="K4576" s="563" t="s">
        <v>24001</v>
      </c>
      <c r="L4576" s="563" t="s">
        <v>24001</v>
      </c>
      <c r="M4576" s="563" t="s">
        <v>24001</v>
      </c>
      <c r="N4576" s="563" t="s">
        <v>24001</v>
      </c>
      <c r="O4576" s="564" t="s">
        <v>24001</v>
      </c>
      <c r="P4576" s="564" t="s">
        <v>24001</v>
      </c>
      <c r="Q4576" s="564">
        <v>33148</v>
      </c>
      <c r="R4576" s="564"/>
      <c r="S4576" s="564" t="s">
        <v>32759</v>
      </c>
    </row>
    <row r="4577" spans="1:19" x14ac:dyDescent="0.35">
      <c r="A4577" s="559">
        <v>324</v>
      </c>
      <c r="B4577" s="563" t="s">
        <v>484</v>
      </c>
      <c r="C4577" s="563" t="s">
        <v>19195</v>
      </c>
      <c r="D4577" s="563" t="s">
        <v>19856</v>
      </c>
      <c r="E4577" s="563" t="s">
        <v>19853</v>
      </c>
      <c r="F4577" s="563" t="s">
        <v>19854</v>
      </c>
      <c r="G4577" s="563" t="s">
        <v>19841</v>
      </c>
      <c r="H4577" s="563" t="s">
        <v>19855</v>
      </c>
      <c r="I4577" s="563" t="s">
        <v>26690</v>
      </c>
      <c r="J4577" s="563" t="s">
        <v>24001</v>
      </c>
      <c r="K4577" s="563" t="s">
        <v>24001</v>
      </c>
      <c r="L4577" s="563" t="s">
        <v>24001</v>
      </c>
      <c r="M4577" s="563" t="s">
        <v>24001</v>
      </c>
      <c r="N4577" s="563" t="s">
        <v>24001</v>
      </c>
      <c r="O4577" s="564" t="s">
        <v>24001</v>
      </c>
      <c r="P4577" s="564" t="s">
        <v>24001</v>
      </c>
      <c r="Q4577" s="564">
        <v>34723</v>
      </c>
      <c r="R4577" s="564"/>
      <c r="S4577" s="564" t="s">
        <v>19856</v>
      </c>
    </row>
    <row r="4578" spans="1:19" x14ac:dyDescent="0.35">
      <c r="A4578" s="562">
        <v>325</v>
      </c>
      <c r="B4578" s="563" t="s">
        <v>484</v>
      </c>
      <c r="C4578" s="563" t="s">
        <v>19195</v>
      </c>
      <c r="D4578" s="563" t="s">
        <v>19859</v>
      </c>
      <c r="E4578" s="563" t="s">
        <v>19857</v>
      </c>
      <c r="F4578" s="563" t="s">
        <v>19858</v>
      </c>
      <c r="G4578" s="563" t="s">
        <v>19841</v>
      </c>
      <c r="H4578" s="563" t="s">
        <v>4413</v>
      </c>
      <c r="I4578" s="563" t="s">
        <v>26690</v>
      </c>
      <c r="J4578" s="563" t="s">
        <v>24001</v>
      </c>
      <c r="K4578" s="563" t="s">
        <v>24001</v>
      </c>
      <c r="L4578" s="563" t="s">
        <v>24001</v>
      </c>
      <c r="M4578" s="563" t="s">
        <v>24001</v>
      </c>
      <c r="N4578" s="563" t="s">
        <v>24001</v>
      </c>
      <c r="O4578" s="564" t="s">
        <v>24001</v>
      </c>
      <c r="P4578" s="564" t="s">
        <v>24001</v>
      </c>
      <c r="Q4578" s="564">
        <v>38720</v>
      </c>
      <c r="R4578" s="564"/>
      <c r="S4578" s="564" t="s">
        <v>32760</v>
      </c>
    </row>
    <row r="4579" spans="1:19" x14ac:dyDescent="0.35">
      <c r="A4579" s="559">
        <v>326</v>
      </c>
      <c r="B4579" s="563" t="s">
        <v>484</v>
      </c>
      <c r="C4579" s="563" t="s">
        <v>19195</v>
      </c>
      <c r="D4579" s="563" t="s">
        <v>19863</v>
      </c>
      <c r="E4579" s="563" t="s">
        <v>19860</v>
      </c>
      <c r="F4579" s="563" t="s">
        <v>19861</v>
      </c>
      <c r="G4579" s="563" t="s">
        <v>19841</v>
      </c>
      <c r="H4579" s="563" t="s">
        <v>19862</v>
      </c>
      <c r="I4579" s="563" t="s">
        <v>26690</v>
      </c>
      <c r="J4579" s="563" t="s">
        <v>24001</v>
      </c>
      <c r="K4579" s="563" t="s">
        <v>154</v>
      </c>
      <c r="L4579" s="563" t="s">
        <v>24001</v>
      </c>
      <c r="M4579" s="563" t="s">
        <v>899</v>
      </c>
      <c r="N4579" s="563" t="s">
        <v>28712</v>
      </c>
      <c r="O4579" s="564" t="s">
        <v>24001</v>
      </c>
      <c r="P4579" s="564" t="s">
        <v>24001</v>
      </c>
      <c r="Q4579" s="564">
        <v>33148</v>
      </c>
      <c r="R4579" s="564"/>
      <c r="S4579" s="564" t="s">
        <v>32761</v>
      </c>
    </row>
    <row r="4580" spans="1:19" x14ac:dyDescent="0.35">
      <c r="A4580" s="559">
        <v>327</v>
      </c>
      <c r="B4580" s="563" t="s">
        <v>484</v>
      </c>
      <c r="C4580" s="563" t="s">
        <v>19195</v>
      </c>
      <c r="D4580" s="563" t="s">
        <v>19867</v>
      </c>
      <c r="E4580" s="563" t="s">
        <v>19864</v>
      </c>
      <c r="F4580" s="563" t="s">
        <v>19865</v>
      </c>
      <c r="G4580" s="563" t="s">
        <v>19841</v>
      </c>
      <c r="H4580" s="563" t="s">
        <v>19866</v>
      </c>
      <c r="I4580" s="563" t="s">
        <v>26690</v>
      </c>
      <c r="J4580" s="563" t="s">
        <v>24001</v>
      </c>
      <c r="K4580" s="563" t="s">
        <v>24001</v>
      </c>
      <c r="L4580" s="563" t="s">
        <v>24001</v>
      </c>
      <c r="M4580" s="563" t="s">
        <v>24001</v>
      </c>
      <c r="N4580" s="563" t="s">
        <v>24001</v>
      </c>
      <c r="O4580" s="564" t="s">
        <v>24001</v>
      </c>
      <c r="P4580" s="564" t="s">
        <v>24001</v>
      </c>
      <c r="Q4580" s="564">
        <v>39751</v>
      </c>
      <c r="R4580" s="564"/>
      <c r="S4580" s="564" t="s">
        <v>32762</v>
      </c>
    </row>
    <row r="4581" spans="1:19" x14ac:dyDescent="0.35">
      <c r="A4581" s="562">
        <v>328</v>
      </c>
      <c r="B4581" s="563" t="s">
        <v>484</v>
      </c>
      <c r="C4581" s="563" t="s">
        <v>19195</v>
      </c>
      <c r="D4581" s="563" t="s">
        <v>19871</v>
      </c>
      <c r="E4581" s="563" t="s">
        <v>19868</v>
      </c>
      <c r="F4581" s="563" t="s">
        <v>19869</v>
      </c>
      <c r="G4581" s="563" t="s">
        <v>19841</v>
      </c>
      <c r="H4581" s="563" t="s">
        <v>19870</v>
      </c>
      <c r="I4581" s="563" t="s">
        <v>26690</v>
      </c>
      <c r="J4581" s="563" t="s">
        <v>24001</v>
      </c>
      <c r="K4581" s="563" t="s">
        <v>24001</v>
      </c>
      <c r="L4581" s="563" t="s">
        <v>24001</v>
      </c>
      <c r="M4581" s="563" t="s">
        <v>24001</v>
      </c>
      <c r="N4581" s="563" t="s">
        <v>24001</v>
      </c>
      <c r="O4581" s="564" t="s">
        <v>24001</v>
      </c>
      <c r="P4581" s="564" t="s">
        <v>24001</v>
      </c>
      <c r="Q4581" s="564">
        <v>33865</v>
      </c>
      <c r="R4581" s="564"/>
      <c r="S4581" s="564" t="s">
        <v>32763</v>
      </c>
    </row>
    <row r="4582" spans="1:19" x14ac:dyDescent="0.35">
      <c r="A4582" s="559">
        <v>329</v>
      </c>
      <c r="B4582" s="563" t="s">
        <v>484</v>
      </c>
      <c r="C4582" s="563" t="s">
        <v>19195</v>
      </c>
      <c r="D4582" s="563" t="s">
        <v>19875</v>
      </c>
      <c r="E4582" s="563" t="s">
        <v>19872</v>
      </c>
      <c r="F4582" s="563" t="s">
        <v>19873</v>
      </c>
      <c r="G4582" s="563" t="s">
        <v>19841</v>
      </c>
      <c r="H4582" s="563" t="s">
        <v>19874</v>
      </c>
      <c r="I4582" s="563" t="s">
        <v>26690</v>
      </c>
      <c r="J4582" s="563" t="s">
        <v>24001</v>
      </c>
      <c r="K4582" s="563" t="s">
        <v>50</v>
      </c>
      <c r="L4582" s="563" t="s">
        <v>27698</v>
      </c>
      <c r="M4582" s="563" t="s">
        <v>3595</v>
      </c>
      <c r="N4582" s="563" t="s">
        <v>28884</v>
      </c>
      <c r="O4582" s="564" t="s">
        <v>24001</v>
      </c>
      <c r="P4582" s="564" t="s">
        <v>24001</v>
      </c>
      <c r="Q4582" s="564">
        <v>33148</v>
      </c>
      <c r="R4582" s="564">
        <v>38182</v>
      </c>
      <c r="S4582" s="564" t="s">
        <v>32764</v>
      </c>
    </row>
    <row r="4583" spans="1:19" x14ac:dyDescent="0.35">
      <c r="A4583" s="559">
        <v>330</v>
      </c>
      <c r="B4583" s="563" t="s">
        <v>484</v>
      </c>
      <c r="C4583" s="563" t="s">
        <v>19195</v>
      </c>
      <c r="D4583" s="563" t="s">
        <v>19878</v>
      </c>
      <c r="E4583" s="563" t="s">
        <v>24001</v>
      </c>
      <c r="F4583" s="563" t="s">
        <v>19876</v>
      </c>
      <c r="G4583" s="563" t="s">
        <v>19841</v>
      </c>
      <c r="H4583" s="563" t="s">
        <v>19877</v>
      </c>
      <c r="I4583" s="563" t="s">
        <v>26690</v>
      </c>
      <c r="J4583" s="563" t="s">
        <v>24001</v>
      </c>
      <c r="K4583" s="563" t="s">
        <v>50</v>
      </c>
      <c r="L4583" s="563" t="s">
        <v>27699</v>
      </c>
      <c r="M4583" s="563" t="s">
        <v>899</v>
      </c>
      <c r="N4583" s="563" t="s">
        <v>28712</v>
      </c>
      <c r="O4583" s="564" t="s">
        <v>24001</v>
      </c>
      <c r="P4583" s="564" t="s">
        <v>24001</v>
      </c>
      <c r="Q4583" s="564">
        <v>38372</v>
      </c>
      <c r="R4583" s="564"/>
      <c r="S4583" s="564" t="s">
        <v>32765</v>
      </c>
    </row>
    <row r="4584" spans="1:19" x14ac:dyDescent="0.35">
      <c r="A4584" s="562">
        <v>331</v>
      </c>
      <c r="B4584" s="563" t="s">
        <v>484</v>
      </c>
      <c r="C4584" s="563" t="s">
        <v>19195</v>
      </c>
      <c r="D4584" s="563" t="s">
        <v>19882</v>
      </c>
      <c r="E4584" s="563" t="s">
        <v>19879</v>
      </c>
      <c r="F4584" s="563" t="s">
        <v>19880</v>
      </c>
      <c r="G4584" s="563" t="s">
        <v>19841</v>
      </c>
      <c r="H4584" s="563" t="s">
        <v>19881</v>
      </c>
      <c r="I4584" s="563" t="s">
        <v>26690</v>
      </c>
      <c r="J4584" s="563" t="s">
        <v>24001</v>
      </c>
      <c r="K4584" s="563" t="s">
        <v>24001</v>
      </c>
      <c r="L4584" s="563" t="s">
        <v>24001</v>
      </c>
      <c r="M4584" s="563" t="s">
        <v>24001</v>
      </c>
      <c r="N4584" s="563" t="s">
        <v>24001</v>
      </c>
      <c r="O4584" s="564" t="s">
        <v>24001</v>
      </c>
      <c r="P4584" s="564" t="s">
        <v>24001</v>
      </c>
      <c r="Q4584" s="564">
        <v>38615</v>
      </c>
      <c r="R4584" s="564"/>
      <c r="S4584" s="564" t="s">
        <v>32766</v>
      </c>
    </row>
    <row r="4585" spans="1:19" x14ac:dyDescent="0.35">
      <c r="A4585" s="559">
        <v>332</v>
      </c>
      <c r="B4585" s="563" t="s">
        <v>484</v>
      </c>
      <c r="C4585" s="563" t="s">
        <v>19195</v>
      </c>
      <c r="D4585" s="563" t="s">
        <v>19885</v>
      </c>
      <c r="E4585" s="563" t="s">
        <v>19883</v>
      </c>
      <c r="F4585" s="563" t="s">
        <v>19884</v>
      </c>
      <c r="G4585" s="563" t="s">
        <v>19841</v>
      </c>
      <c r="H4585" s="563" t="s">
        <v>9115</v>
      </c>
      <c r="I4585" s="563" t="s">
        <v>26690</v>
      </c>
      <c r="J4585" s="563" t="s">
        <v>24001</v>
      </c>
      <c r="K4585" s="563" t="s">
        <v>50</v>
      </c>
      <c r="L4585" s="563" t="s">
        <v>24001</v>
      </c>
      <c r="M4585" s="563" t="s">
        <v>24001</v>
      </c>
      <c r="N4585" s="563" t="s">
        <v>24001</v>
      </c>
      <c r="O4585" s="564" t="s">
        <v>24001</v>
      </c>
      <c r="P4585" s="564" t="s">
        <v>24001</v>
      </c>
      <c r="Q4585" s="564">
        <v>33148</v>
      </c>
      <c r="R4585" s="564"/>
      <c r="S4585" s="564" t="s">
        <v>32767</v>
      </c>
    </row>
    <row r="4586" spans="1:19" x14ac:dyDescent="0.35">
      <c r="A4586" s="559">
        <v>333</v>
      </c>
      <c r="B4586" s="563" t="s">
        <v>484</v>
      </c>
      <c r="C4586" s="563" t="s">
        <v>19195</v>
      </c>
      <c r="D4586" s="563" t="s">
        <v>27582</v>
      </c>
      <c r="E4586" s="563" t="s">
        <v>20025</v>
      </c>
      <c r="F4586" s="563" t="s">
        <v>20026</v>
      </c>
      <c r="G4586" s="563" t="s">
        <v>19841</v>
      </c>
      <c r="H4586" s="563" t="s">
        <v>27583</v>
      </c>
      <c r="I4586" s="563" t="s">
        <v>26690</v>
      </c>
      <c r="J4586" s="563" t="s">
        <v>24001</v>
      </c>
      <c r="K4586" s="563" t="s">
        <v>154</v>
      </c>
      <c r="L4586" s="563" t="s">
        <v>27591</v>
      </c>
      <c r="M4586" s="563" t="s">
        <v>24001</v>
      </c>
      <c r="N4586" s="563" t="s">
        <v>24001</v>
      </c>
      <c r="O4586" s="564" t="s">
        <v>24001</v>
      </c>
      <c r="P4586" s="564" t="s">
        <v>24001</v>
      </c>
      <c r="Q4586" s="564">
        <v>33148</v>
      </c>
      <c r="R4586" s="564">
        <v>44364.575787037</v>
      </c>
      <c r="S4586" s="564" t="s">
        <v>32768</v>
      </c>
    </row>
    <row r="4587" spans="1:19" x14ac:dyDescent="0.35">
      <c r="A4587" s="562">
        <v>334</v>
      </c>
      <c r="B4587" s="563" t="s">
        <v>484</v>
      </c>
      <c r="C4587" s="563" t="s">
        <v>19195</v>
      </c>
      <c r="D4587" s="563" t="s">
        <v>19887</v>
      </c>
      <c r="E4587" s="563" t="s">
        <v>24001</v>
      </c>
      <c r="F4587" s="563" t="s">
        <v>19886</v>
      </c>
      <c r="G4587" s="563" t="s">
        <v>19841</v>
      </c>
      <c r="H4587" s="563" t="s">
        <v>917</v>
      </c>
      <c r="I4587" s="563" t="s">
        <v>26691</v>
      </c>
      <c r="J4587" s="563" t="s">
        <v>24001</v>
      </c>
      <c r="K4587" s="563" t="s">
        <v>24001</v>
      </c>
      <c r="L4587" s="563" t="s">
        <v>24001</v>
      </c>
      <c r="M4587" s="563" t="s">
        <v>24001</v>
      </c>
      <c r="N4587" s="563" t="s">
        <v>24001</v>
      </c>
      <c r="O4587" s="564" t="s">
        <v>24001</v>
      </c>
      <c r="P4587" s="564" t="s">
        <v>24001</v>
      </c>
      <c r="Q4587" s="564">
        <v>39708</v>
      </c>
      <c r="R4587" s="564"/>
      <c r="S4587" s="564" t="s">
        <v>32769</v>
      </c>
    </row>
    <row r="4588" spans="1:19" x14ac:dyDescent="0.35">
      <c r="A4588" s="559">
        <v>335</v>
      </c>
      <c r="B4588" s="563" t="s">
        <v>484</v>
      </c>
      <c r="C4588" s="563" t="s">
        <v>19195</v>
      </c>
      <c r="D4588" s="563" t="s">
        <v>19890</v>
      </c>
      <c r="E4588" s="563" t="s">
        <v>19888</v>
      </c>
      <c r="F4588" s="563" t="s">
        <v>19889</v>
      </c>
      <c r="G4588" s="563" t="s">
        <v>19841</v>
      </c>
      <c r="H4588" s="563" t="s">
        <v>917</v>
      </c>
      <c r="I4588" s="563" t="s">
        <v>27584</v>
      </c>
      <c r="J4588" s="563" t="s">
        <v>24001</v>
      </c>
      <c r="K4588" s="563" t="s">
        <v>50</v>
      </c>
      <c r="L4588" s="563" t="s">
        <v>27700</v>
      </c>
      <c r="M4588" s="563" t="s">
        <v>899</v>
      </c>
      <c r="N4588" s="563" t="s">
        <v>28712</v>
      </c>
      <c r="O4588" s="564" t="s">
        <v>24001</v>
      </c>
      <c r="P4588" s="564" t="s">
        <v>24001</v>
      </c>
      <c r="Q4588" s="564">
        <v>39415</v>
      </c>
      <c r="R4588" s="564"/>
      <c r="S4588" s="564" t="s">
        <v>32770</v>
      </c>
    </row>
    <row r="4589" spans="1:19" x14ac:dyDescent="0.35">
      <c r="A4589" s="559">
        <v>336</v>
      </c>
      <c r="B4589" s="563" t="s">
        <v>484</v>
      </c>
      <c r="C4589" s="563" t="s">
        <v>19195</v>
      </c>
      <c r="D4589" s="563" t="s">
        <v>19892</v>
      </c>
      <c r="E4589" s="563" t="s">
        <v>19888</v>
      </c>
      <c r="F4589" s="563" t="s">
        <v>19891</v>
      </c>
      <c r="G4589" s="563" t="s">
        <v>19841</v>
      </c>
      <c r="H4589" s="563" t="s">
        <v>917</v>
      </c>
      <c r="I4589" s="563" t="s">
        <v>27585</v>
      </c>
      <c r="J4589" s="563" t="s">
        <v>24001</v>
      </c>
      <c r="K4589" s="563" t="s">
        <v>50</v>
      </c>
      <c r="L4589" s="563" t="s">
        <v>27700</v>
      </c>
      <c r="M4589" s="563" t="s">
        <v>899</v>
      </c>
      <c r="N4589" s="563" t="s">
        <v>28712</v>
      </c>
      <c r="O4589" s="564" t="s">
        <v>24001</v>
      </c>
      <c r="P4589" s="564" t="s">
        <v>24001</v>
      </c>
      <c r="Q4589" s="564">
        <v>39415</v>
      </c>
      <c r="R4589" s="564"/>
      <c r="S4589" s="564" t="s">
        <v>32771</v>
      </c>
    </row>
    <row r="4590" spans="1:19" x14ac:dyDescent="0.35">
      <c r="A4590" s="562">
        <v>337</v>
      </c>
      <c r="B4590" s="563" t="s">
        <v>484</v>
      </c>
      <c r="C4590" s="563" t="s">
        <v>19195</v>
      </c>
      <c r="D4590" s="563" t="s">
        <v>19896</v>
      </c>
      <c r="E4590" s="563" t="s">
        <v>19893</v>
      </c>
      <c r="F4590" s="563" t="s">
        <v>19894</v>
      </c>
      <c r="G4590" s="563" t="s">
        <v>19841</v>
      </c>
      <c r="H4590" s="563" t="s">
        <v>19895</v>
      </c>
      <c r="I4590" s="563" t="s">
        <v>26690</v>
      </c>
      <c r="J4590" s="563" t="s">
        <v>24001</v>
      </c>
      <c r="K4590" s="563" t="s">
        <v>62</v>
      </c>
      <c r="L4590" s="563" t="s">
        <v>24001</v>
      </c>
      <c r="M4590" s="563" t="s">
        <v>24001</v>
      </c>
      <c r="N4590" s="563" t="s">
        <v>24001</v>
      </c>
      <c r="O4590" s="564" t="s">
        <v>24001</v>
      </c>
      <c r="P4590" s="564" t="s">
        <v>24001</v>
      </c>
      <c r="Q4590" s="564">
        <v>33148</v>
      </c>
      <c r="R4590" s="564"/>
      <c r="S4590" s="564" t="s">
        <v>32772</v>
      </c>
    </row>
    <row r="4591" spans="1:19" x14ac:dyDescent="0.35">
      <c r="A4591" s="559">
        <v>338</v>
      </c>
      <c r="B4591" s="563" t="s">
        <v>484</v>
      </c>
      <c r="C4591" s="563" t="s">
        <v>19195</v>
      </c>
      <c r="D4591" s="563" t="s">
        <v>19900</v>
      </c>
      <c r="E4591" s="563" t="s">
        <v>19897</v>
      </c>
      <c r="F4591" s="563" t="s">
        <v>19898</v>
      </c>
      <c r="G4591" s="563" t="s">
        <v>19841</v>
      </c>
      <c r="H4591" s="563" t="s">
        <v>19899</v>
      </c>
      <c r="I4591" s="563" t="s">
        <v>26690</v>
      </c>
      <c r="J4591" s="563" t="s">
        <v>24001</v>
      </c>
      <c r="K4591" s="563" t="s">
        <v>24001</v>
      </c>
      <c r="L4591" s="563" t="s">
        <v>24001</v>
      </c>
      <c r="M4591" s="563" t="s">
        <v>24001</v>
      </c>
      <c r="N4591" s="563" t="s">
        <v>24001</v>
      </c>
      <c r="O4591" s="564" t="s">
        <v>24001</v>
      </c>
      <c r="P4591" s="564" t="s">
        <v>24001</v>
      </c>
      <c r="Q4591" s="564">
        <v>33148</v>
      </c>
      <c r="R4591" s="564"/>
      <c r="S4591" s="564" t="s">
        <v>32773</v>
      </c>
    </row>
    <row r="4592" spans="1:19" x14ac:dyDescent="0.35">
      <c r="A4592" s="559">
        <v>339</v>
      </c>
      <c r="B4592" s="563" t="s">
        <v>484</v>
      </c>
      <c r="C4592" s="563" t="s">
        <v>19195</v>
      </c>
      <c r="D4592" s="563" t="s">
        <v>19904</v>
      </c>
      <c r="E4592" s="563" t="s">
        <v>19901</v>
      </c>
      <c r="F4592" s="563" t="s">
        <v>19902</v>
      </c>
      <c r="G4592" s="563" t="s">
        <v>19841</v>
      </c>
      <c r="H4592" s="563" t="s">
        <v>19903</v>
      </c>
      <c r="I4592" s="563" t="s">
        <v>26690</v>
      </c>
      <c r="J4592" s="563" t="s">
        <v>24001</v>
      </c>
      <c r="K4592" s="563" t="s">
        <v>24001</v>
      </c>
      <c r="L4592" s="563" t="s">
        <v>24001</v>
      </c>
      <c r="M4592" s="563" t="s">
        <v>24001</v>
      </c>
      <c r="N4592" s="563" t="s">
        <v>24001</v>
      </c>
      <c r="O4592" s="564" t="s">
        <v>24001</v>
      </c>
      <c r="P4592" s="564" t="s">
        <v>24001</v>
      </c>
      <c r="Q4592" s="564">
        <v>33148</v>
      </c>
      <c r="R4592" s="564"/>
      <c r="S4592" s="564" t="s">
        <v>19904</v>
      </c>
    </row>
    <row r="4593" spans="1:19" x14ac:dyDescent="0.35">
      <c r="A4593" s="562">
        <v>340</v>
      </c>
      <c r="B4593" s="563" t="s">
        <v>484</v>
      </c>
      <c r="C4593" s="563" t="s">
        <v>19195</v>
      </c>
      <c r="D4593" s="563" t="s">
        <v>19907</v>
      </c>
      <c r="E4593" s="563" t="s">
        <v>19905</v>
      </c>
      <c r="F4593" s="563" t="s">
        <v>19906</v>
      </c>
      <c r="G4593" s="563" t="s">
        <v>19841</v>
      </c>
      <c r="H4593" s="563" t="s">
        <v>19511</v>
      </c>
      <c r="I4593" s="563" t="s">
        <v>26690</v>
      </c>
      <c r="J4593" s="563" t="s">
        <v>24001</v>
      </c>
      <c r="K4593" s="563" t="s">
        <v>50</v>
      </c>
      <c r="L4593" s="563" t="s">
        <v>27701</v>
      </c>
      <c r="M4593" s="563" t="s">
        <v>531</v>
      </c>
      <c r="N4593" s="563" t="s">
        <v>28712</v>
      </c>
      <c r="O4593" s="564" t="s">
        <v>24001</v>
      </c>
      <c r="P4593" s="564" t="s">
        <v>24001</v>
      </c>
      <c r="Q4593" s="564">
        <v>34723</v>
      </c>
      <c r="R4593" s="564">
        <v>38720</v>
      </c>
      <c r="S4593" s="564" t="s">
        <v>32774</v>
      </c>
    </row>
    <row r="4594" spans="1:19" x14ac:dyDescent="0.35">
      <c r="A4594" s="559">
        <v>341</v>
      </c>
      <c r="B4594" s="563" t="s">
        <v>484</v>
      </c>
      <c r="C4594" s="563" t="s">
        <v>19195</v>
      </c>
      <c r="D4594" s="563" t="s">
        <v>19911</v>
      </c>
      <c r="E4594" s="563" t="s">
        <v>19908</v>
      </c>
      <c r="F4594" s="563" t="s">
        <v>19909</v>
      </c>
      <c r="G4594" s="563" t="s">
        <v>19841</v>
      </c>
      <c r="H4594" s="563" t="s">
        <v>19910</v>
      </c>
      <c r="I4594" s="563" t="s">
        <v>26690</v>
      </c>
      <c r="J4594" s="563" t="s">
        <v>24001</v>
      </c>
      <c r="K4594" s="563" t="s">
        <v>24001</v>
      </c>
      <c r="L4594" s="563" t="s">
        <v>24001</v>
      </c>
      <c r="M4594" s="563" t="s">
        <v>24001</v>
      </c>
      <c r="N4594" s="563" t="s">
        <v>24001</v>
      </c>
      <c r="O4594" s="564" t="s">
        <v>24001</v>
      </c>
      <c r="P4594" s="564" t="s">
        <v>24001</v>
      </c>
      <c r="Q4594" s="564">
        <v>33148</v>
      </c>
      <c r="R4594" s="564"/>
      <c r="S4594" s="564" t="s">
        <v>32775</v>
      </c>
    </row>
    <row r="4595" spans="1:19" x14ac:dyDescent="0.35">
      <c r="A4595" s="559">
        <v>342</v>
      </c>
      <c r="B4595" s="563" t="s">
        <v>484</v>
      </c>
      <c r="C4595" s="563" t="s">
        <v>19195</v>
      </c>
      <c r="D4595" s="563" t="s">
        <v>19915</v>
      </c>
      <c r="E4595" s="563" t="s">
        <v>19912</v>
      </c>
      <c r="F4595" s="563" t="s">
        <v>19913</v>
      </c>
      <c r="G4595" s="563" t="s">
        <v>19841</v>
      </c>
      <c r="H4595" s="563" t="s">
        <v>19914</v>
      </c>
      <c r="I4595" s="563" t="s">
        <v>26690</v>
      </c>
      <c r="J4595" s="563" t="s">
        <v>24001</v>
      </c>
      <c r="K4595" s="563" t="s">
        <v>24001</v>
      </c>
      <c r="L4595" s="563" t="s">
        <v>24001</v>
      </c>
      <c r="M4595" s="563" t="s">
        <v>24001</v>
      </c>
      <c r="N4595" s="563" t="s">
        <v>24001</v>
      </c>
      <c r="O4595" s="564" t="s">
        <v>24001</v>
      </c>
      <c r="P4595" s="564" t="s">
        <v>24001</v>
      </c>
      <c r="Q4595" s="564">
        <v>33148</v>
      </c>
      <c r="R4595" s="564"/>
      <c r="S4595" s="564" t="s">
        <v>32776</v>
      </c>
    </row>
    <row r="4596" spans="1:19" x14ac:dyDescent="0.35">
      <c r="A4596" s="562">
        <v>343</v>
      </c>
      <c r="B4596" s="563" t="s">
        <v>484</v>
      </c>
      <c r="C4596" s="563" t="s">
        <v>19195</v>
      </c>
      <c r="D4596" s="563" t="s">
        <v>19919</v>
      </c>
      <c r="E4596" s="563" t="s">
        <v>19916</v>
      </c>
      <c r="F4596" s="563" t="s">
        <v>19917</v>
      </c>
      <c r="G4596" s="563" t="s">
        <v>19841</v>
      </c>
      <c r="H4596" s="563" t="s">
        <v>19918</v>
      </c>
      <c r="I4596" s="563" t="s">
        <v>26690</v>
      </c>
      <c r="J4596" s="563" t="s">
        <v>24001</v>
      </c>
      <c r="K4596" s="563" t="s">
        <v>24001</v>
      </c>
      <c r="L4596" s="563" t="s">
        <v>24001</v>
      </c>
      <c r="M4596" s="563" t="s">
        <v>24001</v>
      </c>
      <c r="N4596" s="563" t="s">
        <v>24001</v>
      </c>
      <c r="O4596" s="564" t="s">
        <v>24001</v>
      </c>
      <c r="P4596" s="564" t="s">
        <v>24001</v>
      </c>
      <c r="Q4596" s="564">
        <v>36881</v>
      </c>
      <c r="R4596" s="564">
        <v>40387.720625000002</v>
      </c>
      <c r="S4596" s="564" t="s">
        <v>32777</v>
      </c>
    </row>
    <row r="4597" spans="1:19" x14ac:dyDescent="0.35">
      <c r="A4597" s="559">
        <v>344</v>
      </c>
      <c r="B4597" s="563" t="s">
        <v>484</v>
      </c>
      <c r="C4597" s="563" t="s">
        <v>19195</v>
      </c>
      <c r="D4597" s="563" t="s">
        <v>19922</v>
      </c>
      <c r="E4597" s="563" t="s">
        <v>19879</v>
      </c>
      <c r="F4597" s="563" t="s">
        <v>19920</v>
      </c>
      <c r="G4597" s="563" t="s">
        <v>19841</v>
      </c>
      <c r="H4597" s="563" t="s">
        <v>19921</v>
      </c>
      <c r="I4597" s="563" t="s">
        <v>26690</v>
      </c>
      <c r="J4597" s="563" t="s">
        <v>24001</v>
      </c>
      <c r="K4597" s="563" t="s">
        <v>24001</v>
      </c>
      <c r="L4597" s="563" t="s">
        <v>24001</v>
      </c>
      <c r="M4597" s="563" t="s">
        <v>24001</v>
      </c>
      <c r="N4597" s="563" t="s">
        <v>24001</v>
      </c>
      <c r="O4597" s="564" t="s">
        <v>24001</v>
      </c>
      <c r="P4597" s="564" t="s">
        <v>24001</v>
      </c>
      <c r="Q4597" s="564">
        <v>38615</v>
      </c>
      <c r="R4597" s="564"/>
      <c r="S4597" s="564" t="s">
        <v>32778</v>
      </c>
    </row>
    <row r="4598" spans="1:19" x14ac:dyDescent="0.35">
      <c r="A4598" s="559">
        <v>345</v>
      </c>
      <c r="B4598" s="563" t="s">
        <v>484</v>
      </c>
      <c r="C4598" s="563" t="s">
        <v>19195</v>
      </c>
      <c r="D4598" s="563" t="s">
        <v>19925</v>
      </c>
      <c r="E4598" s="563" t="s">
        <v>19923</v>
      </c>
      <c r="F4598" s="563" t="s">
        <v>19924</v>
      </c>
      <c r="G4598" s="563" t="s">
        <v>19841</v>
      </c>
      <c r="H4598" s="563" t="s">
        <v>264</v>
      </c>
      <c r="I4598" s="563" t="s">
        <v>26690</v>
      </c>
      <c r="J4598" s="563" t="s">
        <v>24001</v>
      </c>
      <c r="K4598" s="563" t="s">
        <v>50</v>
      </c>
      <c r="L4598" s="563" t="s">
        <v>27702</v>
      </c>
      <c r="M4598" s="563" t="s">
        <v>24001</v>
      </c>
      <c r="N4598" s="563" t="s">
        <v>24001</v>
      </c>
      <c r="O4598" s="564" t="s">
        <v>24001</v>
      </c>
      <c r="P4598" s="564" t="s">
        <v>24001</v>
      </c>
      <c r="Q4598" s="564">
        <v>39415</v>
      </c>
      <c r="R4598" s="564"/>
      <c r="S4598" s="564" t="s">
        <v>32779</v>
      </c>
    </row>
    <row r="4599" spans="1:19" x14ac:dyDescent="0.35">
      <c r="A4599" s="562">
        <v>346</v>
      </c>
      <c r="B4599" s="563" t="s">
        <v>484</v>
      </c>
      <c r="C4599" s="563" t="s">
        <v>19195</v>
      </c>
      <c r="D4599" s="563" t="s">
        <v>19928</v>
      </c>
      <c r="E4599" s="563" t="s">
        <v>19926</v>
      </c>
      <c r="F4599" s="563" t="s">
        <v>19927</v>
      </c>
      <c r="G4599" s="563" t="s">
        <v>19841</v>
      </c>
      <c r="H4599" s="563" t="s">
        <v>8537</v>
      </c>
      <c r="I4599" s="563" t="s">
        <v>26690</v>
      </c>
      <c r="J4599" s="563" t="s">
        <v>24001</v>
      </c>
      <c r="K4599" s="563" t="s">
        <v>34266</v>
      </c>
      <c r="L4599" s="563" t="s">
        <v>27743</v>
      </c>
      <c r="M4599" s="563" t="s">
        <v>24001</v>
      </c>
      <c r="N4599" s="563" t="s">
        <v>24001</v>
      </c>
      <c r="O4599" s="564" t="s">
        <v>24001</v>
      </c>
      <c r="P4599" s="564" t="s">
        <v>24001</v>
      </c>
      <c r="Q4599" s="564">
        <v>33148</v>
      </c>
      <c r="R4599" s="564">
        <v>40388.754687499997</v>
      </c>
      <c r="S4599" s="564" t="s">
        <v>32780</v>
      </c>
    </row>
    <row r="4600" spans="1:19" x14ac:dyDescent="0.35">
      <c r="A4600" s="559">
        <v>347</v>
      </c>
      <c r="B4600" s="563" t="s">
        <v>484</v>
      </c>
      <c r="C4600" s="563" t="s">
        <v>19195</v>
      </c>
      <c r="D4600" s="563" t="s">
        <v>19932</v>
      </c>
      <c r="E4600" s="563" t="s">
        <v>19929</v>
      </c>
      <c r="F4600" s="563" t="s">
        <v>19930</v>
      </c>
      <c r="G4600" s="563" t="s">
        <v>19841</v>
      </c>
      <c r="H4600" s="563" t="s">
        <v>19931</v>
      </c>
      <c r="I4600" s="563" t="s">
        <v>26690</v>
      </c>
      <c r="J4600" s="563" t="s">
        <v>24001</v>
      </c>
      <c r="K4600" s="563" t="s">
        <v>24001</v>
      </c>
      <c r="L4600" s="563" t="s">
        <v>24001</v>
      </c>
      <c r="M4600" s="563" t="s">
        <v>24001</v>
      </c>
      <c r="N4600" s="563" t="s">
        <v>24001</v>
      </c>
      <c r="O4600" s="564" t="s">
        <v>24001</v>
      </c>
      <c r="P4600" s="564" t="s">
        <v>24001</v>
      </c>
      <c r="Q4600" s="564">
        <v>38372</v>
      </c>
      <c r="R4600" s="564">
        <v>39751</v>
      </c>
      <c r="S4600" s="564" t="s">
        <v>32781</v>
      </c>
    </row>
    <row r="4601" spans="1:19" x14ac:dyDescent="0.35">
      <c r="A4601" s="559">
        <v>348</v>
      </c>
      <c r="B4601" s="563" t="s">
        <v>484</v>
      </c>
      <c r="C4601" s="563" t="s">
        <v>19195</v>
      </c>
      <c r="D4601" s="563" t="s">
        <v>19936</v>
      </c>
      <c r="E4601" s="563" t="s">
        <v>19933</v>
      </c>
      <c r="F4601" s="563" t="s">
        <v>19934</v>
      </c>
      <c r="G4601" s="563" t="s">
        <v>19841</v>
      </c>
      <c r="H4601" s="563" t="s">
        <v>19935</v>
      </c>
      <c r="I4601" s="563" t="s">
        <v>26690</v>
      </c>
      <c r="J4601" s="563" t="s">
        <v>24001</v>
      </c>
      <c r="K4601" s="563" t="s">
        <v>62</v>
      </c>
      <c r="L4601" s="563" t="s">
        <v>24001</v>
      </c>
      <c r="M4601" s="563" t="s">
        <v>24001</v>
      </c>
      <c r="N4601" s="563" t="s">
        <v>24001</v>
      </c>
      <c r="O4601" s="564" t="s">
        <v>24001</v>
      </c>
      <c r="P4601" s="564" t="s">
        <v>24001</v>
      </c>
      <c r="Q4601" s="564">
        <v>33148</v>
      </c>
      <c r="R4601" s="564"/>
      <c r="S4601" s="564" t="s">
        <v>32782</v>
      </c>
    </row>
    <row r="4602" spans="1:19" x14ac:dyDescent="0.35">
      <c r="A4602" s="562">
        <v>349</v>
      </c>
      <c r="B4602" s="563" t="s">
        <v>484</v>
      </c>
      <c r="C4602" s="563" t="s">
        <v>19195</v>
      </c>
      <c r="D4602" s="563" t="s">
        <v>19940</v>
      </c>
      <c r="E4602" s="563" t="s">
        <v>19937</v>
      </c>
      <c r="F4602" s="563" t="s">
        <v>19938</v>
      </c>
      <c r="G4602" s="563" t="s">
        <v>19841</v>
      </c>
      <c r="H4602" s="563" t="s">
        <v>19939</v>
      </c>
      <c r="I4602" s="563" t="s">
        <v>26690</v>
      </c>
      <c r="J4602" s="563" t="s">
        <v>24001</v>
      </c>
      <c r="K4602" s="563" t="s">
        <v>34266</v>
      </c>
      <c r="L4602" s="563" t="s">
        <v>27744</v>
      </c>
      <c r="M4602" s="563" t="s">
        <v>34642</v>
      </c>
      <c r="N4602" s="563" t="s">
        <v>27586</v>
      </c>
      <c r="O4602" s="564" t="s">
        <v>24001</v>
      </c>
      <c r="P4602" s="564" t="s">
        <v>24001</v>
      </c>
      <c r="Q4602" s="564">
        <v>36881</v>
      </c>
      <c r="R4602" s="564">
        <v>40388.512291666702</v>
      </c>
      <c r="S4602" s="564" t="s">
        <v>32783</v>
      </c>
    </row>
    <row r="4603" spans="1:19" x14ac:dyDescent="0.35">
      <c r="A4603" s="559">
        <v>350</v>
      </c>
      <c r="B4603" s="563" t="s">
        <v>484</v>
      </c>
      <c r="C4603" s="563" t="s">
        <v>19195</v>
      </c>
      <c r="D4603" s="563" t="s">
        <v>19943</v>
      </c>
      <c r="E4603" s="563" t="s">
        <v>24001</v>
      </c>
      <c r="F4603" s="563" t="s">
        <v>19941</v>
      </c>
      <c r="G4603" s="563" t="s">
        <v>19841</v>
      </c>
      <c r="H4603" s="563" t="s">
        <v>19942</v>
      </c>
      <c r="I4603" s="563" t="s">
        <v>26690</v>
      </c>
      <c r="J4603" s="563" t="s">
        <v>24001</v>
      </c>
      <c r="K4603" s="563" t="s">
        <v>50</v>
      </c>
      <c r="L4603" s="563" t="s">
        <v>27629</v>
      </c>
      <c r="M4603" s="563" t="s">
        <v>24001</v>
      </c>
      <c r="N4603" s="563" t="s">
        <v>24001</v>
      </c>
      <c r="O4603" s="564" t="s">
        <v>24001</v>
      </c>
      <c r="P4603" s="564" t="s">
        <v>24001</v>
      </c>
      <c r="Q4603" s="564">
        <v>38720</v>
      </c>
      <c r="R4603" s="564"/>
      <c r="S4603" s="564" t="s">
        <v>32784</v>
      </c>
    </row>
    <row r="4604" spans="1:19" x14ac:dyDescent="0.35">
      <c r="A4604" s="559">
        <v>351</v>
      </c>
      <c r="B4604" s="563" t="s">
        <v>484</v>
      </c>
      <c r="C4604" s="563" t="s">
        <v>19195</v>
      </c>
      <c r="D4604" s="563" t="s">
        <v>19945</v>
      </c>
      <c r="E4604" s="563" t="s">
        <v>24001</v>
      </c>
      <c r="F4604" s="563" t="s">
        <v>19944</v>
      </c>
      <c r="G4604" s="563" t="s">
        <v>19841</v>
      </c>
      <c r="H4604" s="563" t="s">
        <v>6078</v>
      </c>
      <c r="I4604" s="563" t="s">
        <v>26690</v>
      </c>
      <c r="J4604" s="563" t="s">
        <v>24001</v>
      </c>
      <c r="K4604" s="563" t="s">
        <v>24001</v>
      </c>
      <c r="L4604" s="563" t="s">
        <v>24001</v>
      </c>
      <c r="M4604" s="563" t="s">
        <v>24001</v>
      </c>
      <c r="N4604" s="563" t="s">
        <v>24001</v>
      </c>
      <c r="O4604" s="564" t="s">
        <v>24001</v>
      </c>
      <c r="P4604" s="564" t="s">
        <v>24001</v>
      </c>
      <c r="Q4604" s="564">
        <v>39751</v>
      </c>
      <c r="R4604" s="564"/>
      <c r="S4604" s="564" t="s">
        <v>32785</v>
      </c>
    </row>
    <row r="4605" spans="1:19" x14ac:dyDescent="0.35">
      <c r="A4605" s="562">
        <v>352</v>
      </c>
      <c r="B4605" s="563" t="s">
        <v>484</v>
      </c>
      <c r="C4605" s="563" t="s">
        <v>19195</v>
      </c>
      <c r="D4605" s="563" t="s">
        <v>19948</v>
      </c>
      <c r="E4605" s="563" t="s">
        <v>24001</v>
      </c>
      <c r="F4605" s="563" t="s">
        <v>19946</v>
      </c>
      <c r="G4605" s="563" t="s">
        <v>19841</v>
      </c>
      <c r="H4605" s="563" t="s">
        <v>19947</v>
      </c>
      <c r="I4605" s="563" t="s">
        <v>26690</v>
      </c>
      <c r="J4605" s="563" t="s">
        <v>24001</v>
      </c>
      <c r="K4605" s="563" t="s">
        <v>24001</v>
      </c>
      <c r="L4605" s="563" t="s">
        <v>24001</v>
      </c>
      <c r="M4605" s="563" t="s">
        <v>24001</v>
      </c>
      <c r="N4605" s="563" t="s">
        <v>24001</v>
      </c>
      <c r="O4605" s="564" t="s">
        <v>24001</v>
      </c>
      <c r="P4605" s="564" t="s">
        <v>24001</v>
      </c>
      <c r="Q4605" s="564">
        <v>38372</v>
      </c>
      <c r="R4605" s="564"/>
      <c r="S4605" s="564" t="s">
        <v>19948</v>
      </c>
    </row>
    <row r="4606" spans="1:19" x14ac:dyDescent="0.35">
      <c r="A4606" s="559">
        <v>353</v>
      </c>
      <c r="B4606" s="563" t="s">
        <v>484</v>
      </c>
      <c r="C4606" s="563" t="s">
        <v>19195</v>
      </c>
      <c r="D4606" s="563" t="s">
        <v>19951</v>
      </c>
      <c r="E4606" s="563" t="s">
        <v>19923</v>
      </c>
      <c r="F4606" s="563" t="s">
        <v>19949</v>
      </c>
      <c r="G4606" s="563" t="s">
        <v>19841</v>
      </c>
      <c r="H4606" s="563" t="s">
        <v>19950</v>
      </c>
      <c r="I4606" s="563" t="s">
        <v>26690</v>
      </c>
      <c r="J4606" s="563" t="s">
        <v>24001</v>
      </c>
      <c r="K4606" s="563" t="s">
        <v>50</v>
      </c>
      <c r="L4606" s="563" t="s">
        <v>27702</v>
      </c>
      <c r="M4606" s="563" t="s">
        <v>24001</v>
      </c>
      <c r="N4606" s="563" t="s">
        <v>24001</v>
      </c>
      <c r="O4606" s="564" t="s">
        <v>24001</v>
      </c>
      <c r="P4606" s="564" t="s">
        <v>24001</v>
      </c>
      <c r="Q4606" s="564">
        <v>39415</v>
      </c>
      <c r="R4606" s="564"/>
      <c r="S4606" s="564" t="s">
        <v>32786</v>
      </c>
    </row>
    <row r="4607" spans="1:19" x14ac:dyDescent="0.35">
      <c r="A4607" s="559">
        <v>354</v>
      </c>
      <c r="B4607" s="563" t="s">
        <v>484</v>
      </c>
      <c r="C4607" s="563" t="s">
        <v>19195</v>
      </c>
      <c r="D4607" s="563" t="s">
        <v>19954</v>
      </c>
      <c r="E4607" s="563" t="s">
        <v>19952</v>
      </c>
      <c r="F4607" s="563" t="s">
        <v>19953</v>
      </c>
      <c r="G4607" s="563" t="s">
        <v>19841</v>
      </c>
      <c r="H4607" s="563" t="s">
        <v>8827</v>
      </c>
      <c r="I4607" s="563" t="s">
        <v>26690</v>
      </c>
      <c r="J4607" s="563" t="s">
        <v>24001</v>
      </c>
      <c r="K4607" s="563" t="s">
        <v>34266</v>
      </c>
      <c r="L4607" s="563" t="s">
        <v>27673</v>
      </c>
      <c r="M4607" s="563" t="s">
        <v>24001</v>
      </c>
      <c r="N4607" s="563" t="s">
        <v>24001</v>
      </c>
      <c r="O4607" s="564" t="s">
        <v>24001</v>
      </c>
      <c r="P4607" s="564" t="s">
        <v>24001</v>
      </c>
      <c r="Q4607" s="564">
        <v>33148</v>
      </c>
      <c r="R4607" s="564"/>
      <c r="S4607" s="564" t="s">
        <v>32787</v>
      </c>
    </row>
    <row r="4608" spans="1:19" x14ac:dyDescent="0.35">
      <c r="A4608" s="562">
        <v>355</v>
      </c>
      <c r="B4608" s="563" t="s">
        <v>484</v>
      </c>
      <c r="C4608" s="563" t="s">
        <v>19195</v>
      </c>
      <c r="D4608" s="563" t="s">
        <v>19957</v>
      </c>
      <c r="E4608" s="563" t="s">
        <v>19929</v>
      </c>
      <c r="F4608" s="563" t="s">
        <v>19955</v>
      </c>
      <c r="G4608" s="563" t="s">
        <v>19841</v>
      </c>
      <c r="H4608" s="563" t="s">
        <v>19956</v>
      </c>
      <c r="I4608" s="563" t="s">
        <v>26690</v>
      </c>
      <c r="J4608" s="563" t="s">
        <v>24001</v>
      </c>
      <c r="K4608" s="563" t="s">
        <v>50</v>
      </c>
      <c r="L4608" s="563" t="s">
        <v>27697</v>
      </c>
      <c r="M4608" s="563" t="s">
        <v>24001</v>
      </c>
      <c r="N4608" s="563" t="s">
        <v>24001</v>
      </c>
      <c r="O4608" s="564" t="s">
        <v>24001</v>
      </c>
      <c r="P4608" s="564" t="s">
        <v>24001</v>
      </c>
      <c r="Q4608" s="564">
        <v>38372</v>
      </c>
      <c r="R4608" s="564"/>
      <c r="S4608" s="564" t="s">
        <v>32788</v>
      </c>
    </row>
    <row r="4609" spans="1:19" x14ac:dyDescent="0.35">
      <c r="A4609" s="559">
        <v>356</v>
      </c>
      <c r="B4609" s="563" t="s">
        <v>484</v>
      </c>
      <c r="C4609" s="563" t="s">
        <v>19195</v>
      </c>
      <c r="D4609" s="563" t="s">
        <v>19961</v>
      </c>
      <c r="E4609" s="563" t="s">
        <v>19958</v>
      </c>
      <c r="F4609" s="563" t="s">
        <v>19959</v>
      </c>
      <c r="G4609" s="563" t="s">
        <v>19841</v>
      </c>
      <c r="H4609" s="563" t="s">
        <v>19960</v>
      </c>
      <c r="I4609" s="563" t="s">
        <v>26690</v>
      </c>
      <c r="J4609" s="563" t="s">
        <v>24001</v>
      </c>
      <c r="K4609" s="563" t="s">
        <v>34283</v>
      </c>
      <c r="L4609" s="563" t="s">
        <v>27703</v>
      </c>
      <c r="M4609" s="563" t="s">
        <v>899</v>
      </c>
      <c r="N4609" s="563" t="s">
        <v>19962</v>
      </c>
      <c r="O4609" s="564" t="s">
        <v>24001</v>
      </c>
      <c r="P4609" s="564" t="s">
        <v>24001</v>
      </c>
      <c r="Q4609" s="564">
        <v>35132</v>
      </c>
      <c r="R4609" s="564">
        <v>40401.650127314802</v>
      </c>
      <c r="S4609" s="564" t="s">
        <v>32789</v>
      </c>
    </row>
    <row r="4610" spans="1:19" x14ac:dyDescent="0.35">
      <c r="A4610" s="559">
        <v>357</v>
      </c>
      <c r="B4610" s="563" t="s">
        <v>484</v>
      </c>
      <c r="C4610" s="563" t="s">
        <v>19195</v>
      </c>
      <c r="D4610" s="563" t="s">
        <v>19965</v>
      </c>
      <c r="E4610" s="563" t="s">
        <v>19963</v>
      </c>
      <c r="F4610" s="563" t="s">
        <v>19964</v>
      </c>
      <c r="G4610" s="563" t="s">
        <v>19841</v>
      </c>
      <c r="H4610" s="563" t="s">
        <v>368</v>
      </c>
      <c r="I4610" s="563" t="s">
        <v>26690</v>
      </c>
      <c r="J4610" s="563" t="s">
        <v>24001</v>
      </c>
      <c r="K4610" s="563" t="s">
        <v>24001</v>
      </c>
      <c r="L4610" s="563" t="s">
        <v>24001</v>
      </c>
      <c r="M4610" s="563" t="s">
        <v>24001</v>
      </c>
      <c r="N4610" s="563" t="s">
        <v>24001</v>
      </c>
      <c r="O4610" s="564" t="s">
        <v>24001</v>
      </c>
      <c r="P4610" s="564" t="s">
        <v>24001</v>
      </c>
      <c r="Q4610" s="564">
        <v>33148</v>
      </c>
      <c r="R4610" s="564"/>
      <c r="S4610" s="564" t="s">
        <v>32790</v>
      </c>
    </row>
    <row r="4611" spans="1:19" x14ac:dyDescent="0.35">
      <c r="A4611" s="562">
        <v>358</v>
      </c>
      <c r="B4611" s="563" t="s">
        <v>484</v>
      </c>
      <c r="C4611" s="563" t="s">
        <v>19195</v>
      </c>
      <c r="D4611" s="563" t="s">
        <v>19968</v>
      </c>
      <c r="E4611" s="563" t="s">
        <v>19966</v>
      </c>
      <c r="F4611" s="563" t="s">
        <v>19967</v>
      </c>
      <c r="G4611" s="563" t="s">
        <v>19841</v>
      </c>
      <c r="H4611" s="563" t="s">
        <v>2965</v>
      </c>
      <c r="I4611" s="563" t="s">
        <v>26690</v>
      </c>
      <c r="J4611" s="563" t="s">
        <v>24001</v>
      </c>
      <c r="K4611" s="563" t="s">
        <v>24001</v>
      </c>
      <c r="L4611" s="563" t="s">
        <v>24001</v>
      </c>
      <c r="M4611" s="563" t="s">
        <v>24001</v>
      </c>
      <c r="N4611" s="563" t="s">
        <v>24001</v>
      </c>
      <c r="O4611" s="564" t="s">
        <v>24001</v>
      </c>
      <c r="P4611" s="564" t="s">
        <v>24001</v>
      </c>
      <c r="Q4611" s="564">
        <v>33148</v>
      </c>
      <c r="R4611" s="564"/>
      <c r="S4611" s="564" t="s">
        <v>32791</v>
      </c>
    </row>
    <row r="4612" spans="1:19" x14ac:dyDescent="0.35">
      <c r="A4612" s="559">
        <v>359</v>
      </c>
      <c r="B4612" s="563" t="s">
        <v>484</v>
      </c>
      <c r="C4612" s="563" t="s">
        <v>19195</v>
      </c>
      <c r="D4612" s="563" t="s">
        <v>19971</v>
      </c>
      <c r="E4612" s="563" t="s">
        <v>19969</v>
      </c>
      <c r="F4612" s="563" t="s">
        <v>19970</v>
      </c>
      <c r="G4612" s="563" t="s">
        <v>19841</v>
      </c>
      <c r="H4612" s="563" t="s">
        <v>2343</v>
      </c>
      <c r="I4612" s="563" t="s">
        <v>26690</v>
      </c>
      <c r="J4612" s="563" t="s">
        <v>24001</v>
      </c>
      <c r="K4612" s="563" t="s">
        <v>24001</v>
      </c>
      <c r="L4612" s="563" t="s">
        <v>24001</v>
      </c>
      <c r="M4612" s="563" t="s">
        <v>24001</v>
      </c>
      <c r="N4612" s="563" t="s">
        <v>24001</v>
      </c>
      <c r="O4612" s="564" t="s">
        <v>24001</v>
      </c>
      <c r="P4612" s="564" t="s">
        <v>24001</v>
      </c>
      <c r="Q4612" s="564">
        <v>33148</v>
      </c>
      <c r="R4612" s="564"/>
      <c r="S4612" s="564" t="s">
        <v>32792</v>
      </c>
    </row>
    <row r="4613" spans="1:19" x14ac:dyDescent="0.35">
      <c r="A4613" s="559">
        <v>360</v>
      </c>
      <c r="B4613" s="563" t="s">
        <v>484</v>
      </c>
      <c r="C4613" s="563" t="s">
        <v>19195</v>
      </c>
      <c r="D4613" s="563" t="s">
        <v>19974</v>
      </c>
      <c r="E4613" s="563" t="s">
        <v>19972</v>
      </c>
      <c r="F4613" s="563" t="s">
        <v>19973</v>
      </c>
      <c r="G4613" s="563" t="s">
        <v>19841</v>
      </c>
      <c r="H4613" s="563" t="s">
        <v>2470</v>
      </c>
      <c r="I4613" s="563" t="s">
        <v>26690</v>
      </c>
      <c r="J4613" s="563" t="s">
        <v>24001</v>
      </c>
      <c r="K4613" s="563" t="s">
        <v>24001</v>
      </c>
      <c r="L4613" s="563" t="s">
        <v>24001</v>
      </c>
      <c r="M4613" s="563" t="s">
        <v>24001</v>
      </c>
      <c r="N4613" s="563" t="s">
        <v>24001</v>
      </c>
      <c r="O4613" s="564" t="s">
        <v>24001</v>
      </c>
      <c r="P4613" s="564" t="s">
        <v>24001</v>
      </c>
      <c r="Q4613" s="564">
        <v>33148</v>
      </c>
      <c r="R4613" s="564"/>
      <c r="S4613" s="564" t="s">
        <v>32793</v>
      </c>
    </row>
    <row r="4614" spans="1:19" x14ac:dyDescent="0.35">
      <c r="A4614" s="562">
        <v>361</v>
      </c>
      <c r="B4614" s="563" t="s">
        <v>484</v>
      </c>
      <c r="C4614" s="563" t="s">
        <v>19195</v>
      </c>
      <c r="D4614" s="563" t="s">
        <v>19976</v>
      </c>
      <c r="E4614" s="563" t="s">
        <v>24001</v>
      </c>
      <c r="F4614" s="563" t="s">
        <v>19975</v>
      </c>
      <c r="G4614" s="563" t="s">
        <v>19841</v>
      </c>
      <c r="H4614" s="563" t="s">
        <v>2771</v>
      </c>
      <c r="I4614" s="563" t="s">
        <v>26690</v>
      </c>
      <c r="J4614" s="563" t="s">
        <v>24001</v>
      </c>
      <c r="K4614" s="563" t="s">
        <v>50</v>
      </c>
      <c r="L4614" s="563" t="s">
        <v>27704</v>
      </c>
      <c r="M4614" s="563" t="s">
        <v>24001</v>
      </c>
      <c r="N4614" s="563" t="s">
        <v>24001</v>
      </c>
      <c r="O4614" s="564" t="s">
        <v>24001</v>
      </c>
      <c r="P4614" s="564" t="s">
        <v>24001</v>
      </c>
      <c r="Q4614" s="564">
        <v>38957</v>
      </c>
      <c r="R4614" s="564"/>
      <c r="S4614" s="564" t="s">
        <v>32794</v>
      </c>
    </row>
    <row r="4615" spans="1:19" x14ac:dyDescent="0.35">
      <c r="A4615" s="559">
        <v>362</v>
      </c>
      <c r="B4615" s="563" t="s">
        <v>484</v>
      </c>
      <c r="C4615" s="563" t="s">
        <v>19195</v>
      </c>
      <c r="D4615" s="563" t="s">
        <v>19979</v>
      </c>
      <c r="E4615" s="563" t="s">
        <v>19977</v>
      </c>
      <c r="F4615" s="563" t="s">
        <v>19978</v>
      </c>
      <c r="G4615" s="563" t="s">
        <v>19841</v>
      </c>
      <c r="H4615" s="563" t="s">
        <v>6256</v>
      </c>
      <c r="I4615" s="563" t="s">
        <v>26690</v>
      </c>
      <c r="J4615" s="563" t="s">
        <v>24001</v>
      </c>
      <c r="K4615" s="563" t="s">
        <v>24001</v>
      </c>
      <c r="L4615" s="563" t="s">
        <v>24001</v>
      </c>
      <c r="M4615" s="563" t="s">
        <v>24001</v>
      </c>
      <c r="N4615" s="563" t="s">
        <v>24001</v>
      </c>
      <c r="O4615" s="564" t="s">
        <v>24001</v>
      </c>
      <c r="P4615" s="564" t="s">
        <v>24001</v>
      </c>
      <c r="Q4615" s="564">
        <v>33148</v>
      </c>
      <c r="R4615" s="564"/>
      <c r="S4615" s="564" t="s">
        <v>32795</v>
      </c>
    </row>
    <row r="4616" spans="1:19" x14ac:dyDescent="0.35">
      <c r="A4616" s="559">
        <v>363</v>
      </c>
      <c r="B4616" s="563" t="s">
        <v>484</v>
      </c>
      <c r="C4616" s="563" t="s">
        <v>19195</v>
      </c>
      <c r="D4616" s="563" t="s">
        <v>19982</v>
      </c>
      <c r="E4616" s="563" t="s">
        <v>19864</v>
      </c>
      <c r="F4616" s="563" t="s">
        <v>19980</v>
      </c>
      <c r="G4616" s="563" t="s">
        <v>19841</v>
      </c>
      <c r="H4616" s="563" t="s">
        <v>19981</v>
      </c>
      <c r="I4616" s="563" t="s">
        <v>26690</v>
      </c>
      <c r="J4616" s="563" t="s">
        <v>24001</v>
      </c>
      <c r="K4616" s="563" t="s">
        <v>24001</v>
      </c>
      <c r="L4616" s="563" t="s">
        <v>24001</v>
      </c>
      <c r="M4616" s="563" t="s">
        <v>24001</v>
      </c>
      <c r="N4616" s="563" t="s">
        <v>24001</v>
      </c>
      <c r="O4616" s="564" t="s">
        <v>24001</v>
      </c>
      <c r="P4616" s="564" t="s">
        <v>24001</v>
      </c>
      <c r="Q4616" s="564">
        <v>38693</v>
      </c>
      <c r="R4616" s="564"/>
      <c r="S4616" s="564" t="s">
        <v>34415</v>
      </c>
    </row>
    <row r="4617" spans="1:19" x14ac:dyDescent="0.35">
      <c r="A4617" s="562">
        <v>364</v>
      </c>
      <c r="B4617" s="563" t="s">
        <v>484</v>
      </c>
      <c r="C4617" s="563" t="s">
        <v>19195</v>
      </c>
      <c r="D4617" s="563" t="s">
        <v>19985</v>
      </c>
      <c r="E4617" s="563" t="s">
        <v>19983</v>
      </c>
      <c r="F4617" s="563" t="s">
        <v>19984</v>
      </c>
      <c r="G4617" s="563" t="s">
        <v>19841</v>
      </c>
      <c r="H4617" s="563" t="s">
        <v>17796</v>
      </c>
      <c r="I4617" s="563" t="s">
        <v>26690</v>
      </c>
      <c r="J4617" s="563" t="s">
        <v>24001</v>
      </c>
      <c r="K4617" s="563" t="s">
        <v>24001</v>
      </c>
      <c r="L4617" s="563" t="s">
        <v>24001</v>
      </c>
      <c r="M4617" s="563" t="s">
        <v>24001</v>
      </c>
      <c r="N4617" s="563" t="s">
        <v>24001</v>
      </c>
      <c r="O4617" s="564" t="s">
        <v>24001</v>
      </c>
      <c r="P4617" s="564" t="s">
        <v>24001</v>
      </c>
      <c r="Q4617" s="564">
        <v>33148</v>
      </c>
      <c r="R4617" s="564"/>
      <c r="S4617" s="564" t="s">
        <v>32796</v>
      </c>
    </row>
    <row r="4618" spans="1:19" x14ac:dyDescent="0.35">
      <c r="A4618" s="559">
        <v>365</v>
      </c>
      <c r="B4618" s="563" t="s">
        <v>484</v>
      </c>
      <c r="C4618" s="563" t="s">
        <v>19195</v>
      </c>
      <c r="D4618" s="563" t="s">
        <v>19988</v>
      </c>
      <c r="E4618" s="563" t="s">
        <v>24001</v>
      </c>
      <c r="F4618" s="563" t="s">
        <v>19986</v>
      </c>
      <c r="G4618" s="563" t="s">
        <v>19841</v>
      </c>
      <c r="H4618" s="563" t="s">
        <v>19987</v>
      </c>
      <c r="I4618" s="563" t="s">
        <v>26690</v>
      </c>
      <c r="J4618" s="563" t="s">
        <v>24001</v>
      </c>
      <c r="K4618" s="563" t="s">
        <v>24001</v>
      </c>
      <c r="L4618" s="563" t="s">
        <v>24001</v>
      </c>
      <c r="M4618" s="563" t="s">
        <v>24001</v>
      </c>
      <c r="N4618" s="563" t="s">
        <v>24001</v>
      </c>
      <c r="O4618" s="564" t="s">
        <v>24001</v>
      </c>
      <c r="P4618" s="564" t="s">
        <v>24001</v>
      </c>
      <c r="Q4618" s="564">
        <v>39751</v>
      </c>
      <c r="R4618" s="564"/>
      <c r="S4618" s="564" t="s">
        <v>32797</v>
      </c>
    </row>
    <row r="4619" spans="1:19" x14ac:dyDescent="0.35">
      <c r="A4619" s="559">
        <v>366</v>
      </c>
      <c r="B4619" s="563" t="s">
        <v>484</v>
      </c>
      <c r="C4619" s="563" t="s">
        <v>19195</v>
      </c>
      <c r="D4619" s="563" t="s">
        <v>19990</v>
      </c>
      <c r="E4619" s="563" t="s">
        <v>19864</v>
      </c>
      <c r="F4619" s="563" t="s">
        <v>19989</v>
      </c>
      <c r="G4619" s="563" t="s">
        <v>19841</v>
      </c>
      <c r="H4619" s="563" t="s">
        <v>5956</v>
      </c>
      <c r="I4619" s="563" t="s">
        <v>26690</v>
      </c>
      <c r="J4619" s="563" t="s">
        <v>24001</v>
      </c>
      <c r="K4619" s="563" t="s">
        <v>50</v>
      </c>
      <c r="L4619" s="563" t="s">
        <v>27745</v>
      </c>
      <c r="M4619" s="563" t="s">
        <v>3595</v>
      </c>
      <c r="N4619" s="563" t="s">
        <v>24039</v>
      </c>
      <c r="O4619" s="564" t="s">
        <v>24001</v>
      </c>
      <c r="P4619" s="564" t="s">
        <v>24001</v>
      </c>
      <c r="Q4619" s="564">
        <v>39751</v>
      </c>
      <c r="R4619" s="564">
        <v>40402.652280092603</v>
      </c>
      <c r="S4619" s="564" t="s">
        <v>32798</v>
      </c>
    </row>
    <row r="4620" spans="1:19" x14ac:dyDescent="0.35">
      <c r="A4620" s="562">
        <v>367</v>
      </c>
      <c r="B4620" s="563" t="s">
        <v>484</v>
      </c>
      <c r="C4620" s="563" t="s">
        <v>19195</v>
      </c>
      <c r="D4620" s="563" t="s">
        <v>19993</v>
      </c>
      <c r="E4620" s="563" t="s">
        <v>19991</v>
      </c>
      <c r="F4620" s="563" t="s">
        <v>19992</v>
      </c>
      <c r="G4620" s="563" t="s">
        <v>19841</v>
      </c>
      <c r="H4620" s="563" t="s">
        <v>525</v>
      </c>
      <c r="I4620" s="563" t="s">
        <v>26690</v>
      </c>
      <c r="J4620" s="563" t="s">
        <v>24001</v>
      </c>
      <c r="K4620" s="563" t="s">
        <v>24001</v>
      </c>
      <c r="L4620" s="563" t="s">
        <v>24001</v>
      </c>
      <c r="M4620" s="563" t="s">
        <v>24001</v>
      </c>
      <c r="N4620" s="563" t="s">
        <v>24001</v>
      </c>
      <c r="O4620" s="564" t="s">
        <v>24001</v>
      </c>
      <c r="P4620" s="564" t="s">
        <v>24001</v>
      </c>
      <c r="Q4620" s="564">
        <v>33148</v>
      </c>
      <c r="R4620" s="564"/>
      <c r="S4620" s="564" t="s">
        <v>32799</v>
      </c>
    </row>
    <row r="4621" spans="1:19" x14ac:dyDescent="0.35">
      <c r="A4621" s="559">
        <v>368</v>
      </c>
      <c r="B4621" s="563" t="s">
        <v>484</v>
      </c>
      <c r="C4621" s="563" t="s">
        <v>19195</v>
      </c>
      <c r="D4621" s="563" t="s">
        <v>19996</v>
      </c>
      <c r="E4621" s="563" t="s">
        <v>19994</v>
      </c>
      <c r="F4621" s="563" t="s">
        <v>19995</v>
      </c>
      <c r="G4621" s="563" t="s">
        <v>19841</v>
      </c>
      <c r="H4621" s="563" t="s">
        <v>529</v>
      </c>
      <c r="I4621" s="563" t="s">
        <v>26690</v>
      </c>
      <c r="J4621" s="563" t="s">
        <v>24001</v>
      </c>
      <c r="K4621" s="563" t="s">
        <v>24001</v>
      </c>
      <c r="L4621" s="563" t="s">
        <v>24001</v>
      </c>
      <c r="M4621" s="563" t="s">
        <v>24001</v>
      </c>
      <c r="N4621" s="563" t="s">
        <v>24001</v>
      </c>
      <c r="O4621" s="564" t="s">
        <v>24001</v>
      </c>
      <c r="P4621" s="564" t="s">
        <v>24001</v>
      </c>
      <c r="Q4621" s="564">
        <v>33148</v>
      </c>
      <c r="R4621" s="564"/>
      <c r="S4621" s="564" t="s">
        <v>32800</v>
      </c>
    </row>
    <row r="4622" spans="1:19" x14ac:dyDescent="0.35">
      <c r="A4622" s="559">
        <v>369</v>
      </c>
      <c r="B4622" s="563" t="s">
        <v>484</v>
      </c>
      <c r="C4622" s="563" t="s">
        <v>19195</v>
      </c>
      <c r="D4622" s="563" t="s">
        <v>20000</v>
      </c>
      <c r="E4622" s="563" t="s">
        <v>19997</v>
      </c>
      <c r="F4622" s="563" t="s">
        <v>19998</v>
      </c>
      <c r="G4622" s="563" t="s">
        <v>19841</v>
      </c>
      <c r="H4622" s="563" t="s">
        <v>19999</v>
      </c>
      <c r="I4622" s="563" t="s">
        <v>26690</v>
      </c>
      <c r="J4622" s="563" t="s">
        <v>24001</v>
      </c>
      <c r="K4622" s="563" t="s">
        <v>24001</v>
      </c>
      <c r="L4622" s="563" t="s">
        <v>24001</v>
      </c>
      <c r="M4622" s="563" t="s">
        <v>24001</v>
      </c>
      <c r="N4622" s="563" t="s">
        <v>24001</v>
      </c>
      <c r="O4622" s="564" t="s">
        <v>24001</v>
      </c>
      <c r="P4622" s="564" t="s">
        <v>24001</v>
      </c>
      <c r="Q4622" s="564">
        <v>34285</v>
      </c>
      <c r="R4622" s="564"/>
      <c r="S4622" s="564" t="s">
        <v>20000</v>
      </c>
    </row>
    <row r="4623" spans="1:19" x14ac:dyDescent="0.35">
      <c r="A4623" s="562">
        <v>370</v>
      </c>
      <c r="B4623" s="563" t="s">
        <v>484</v>
      </c>
      <c r="C4623" s="563" t="s">
        <v>19195</v>
      </c>
      <c r="D4623" s="563" t="s">
        <v>20003</v>
      </c>
      <c r="E4623" s="563" t="s">
        <v>20001</v>
      </c>
      <c r="F4623" s="563" t="s">
        <v>20002</v>
      </c>
      <c r="G4623" s="563" t="s">
        <v>19841</v>
      </c>
      <c r="H4623" s="563" t="s">
        <v>1161</v>
      </c>
      <c r="I4623" s="563" t="s">
        <v>26690</v>
      </c>
      <c r="J4623" s="563" t="s">
        <v>24001</v>
      </c>
      <c r="K4623" s="563" t="s">
        <v>24001</v>
      </c>
      <c r="L4623" s="563" t="s">
        <v>24001</v>
      </c>
      <c r="M4623" s="563" t="s">
        <v>24001</v>
      </c>
      <c r="N4623" s="563" t="s">
        <v>24001</v>
      </c>
      <c r="O4623" s="564" t="s">
        <v>24001</v>
      </c>
      <c r="P4623" s="564" t="s">
        <v>24001</v>
      </c>
      <c r="Q4623" s="564">
        <v>33148</v>
      </c>
      <c r="R4623" s="564"/>
      <c r="S4623" s="564" t="s">
        <v>32801</v>
      </c>
    </row>
    <row r="4624" spans="1:19" x14ac:dyDescent="0.35">
      <c r="A4624" s="559">
        <v>371</v>
      </c>
      <c r="B4624" s="563" t="s">
        <v>484</v>
      </c>
      <c r="C4624" s="563" t="s">
        <v>19195</v>
      </c>
      <c r="D4624" s="563" t="s">
        <v>20006</v>
      </c>
      <c r="E4624" s="563" t="s">
        <v>20004</v>
      </c>
      <c r="F4624" s="563" t="s">
        <v>20005</v>
      </c>
      <c r="G4624" s="563" t="s">
        <v>19841</v>
      </c>
      <c r="H4624" s="563" t="s">
        <v>3588</v>
      </c>
      <c r="I4624" s="563" t="s">
        <v>26690</v>
      </c>
      <c r="J4624" s="563" t="s">
        <v>24001</v>
      </c>
      <c r="K4624" s="563" t="s">
        <v>50</v>
      </c>
      <c r="L4624" s="563" t="s">
        <v>24001</v>
      </c>
      <c r="M4624" s="563" t="s">
        <v>24001</v>
      </c>
      <c r="N4624" s="563" t="s">
        <v>24001</v>
      </c>
      <c r="O4624" s="564" t="s">
        <v>24001</v>
      </c>
      <c r="P4624" s="564" t="s">
        <v>24001</v>
      </c>
      <c r="Q4624" s="564">
        <v>33148</v>
      </c>
      <c r="R4624" s="564"/>
      <c r="S4624" s="564" t="s">
        <v>32802</v>
      </c>
    </row>
    <row r="4625" spans="1:19" x14ac:dyDescent="0.35">
      <c r="A4625" s="559">
        <v>372</v>
      </c>
      <c r="B4625" s="563" t="s">
        <v>484</v>
      </c>
      <c r="C4625" s="563" t="s">
        <v>19195</v>
      </c>
      <c r="D4625" s="563" t="s">
        <v>20008</v>
      </c>
      <c r="E4625" s="563" t="s">
        <v>24001</v>
      </c>
      <c r="F4625" s="563" t="s">
        <v>20007</v>
      </c>
      <c r="G4625" s="563" t="s">
        <v>19841</v>
      </c>
      <c r="H4625" s="563" t="s">
        <v>2332</v>
      </c>
      <c r="I4625" s="563" t="s">
        <v>26690</v>
      </c>
      <c r="J4625" s="563" t="s">
        <v>24001</v>
      </c>
      <c r="K4625" s="563" t="s">
        <v>24001</v>
      </c>
      <c r="L4625" s="563" t="s">
        <v>24001</v>
      </c>
      <c r="M4625" s="563" t="s">
        <v>24001</v>
      </c>
      <c r="N4625" s="563" t="s">
        <v>24001</v>
      </c>
      <c r="O4625" s="564" t="s">
        <v>24001</v>
      </c>
      <c r="P4625" s="564" t="s">
        <v>24001</v>
      </c>
      <c r="Q4625" s="564">
        <v>42061</v>
      </c>
      <c r="R4625" s="564"/>
      <c r="S4625" s="564" t="s">
        <v>32803</v>
      </c>
    </row>
    <row r="4626" spans="1:19" x14ac:dyDescent="0.35">
      <c r="A4626" s="562">
        <v>373</v>
      </c>
      <c r="B4626" s="563" t="s">
        <v>484</v>
      </c>
      <c r="C4626" s="563" t="s">
        <v>19195</v>
      </c>
      <c r="D4626" s="563" t="s">
        <v>20011</v>
      </c>
      <c r="E4626" s="563" t="s">
        <v>24001</v>
      </c>
      <c r="F4626" s="563" t="s">
        <v>20009</v>
      </c>
      <c r="G4626" s="563" t="s">
        <v>19841</v>
      </c>
      <c r="H4626" s="563" t="s">
        <v>20010</v>
      </c>
      <c r="I4626" s="563" t="s">
        <v>26690</v>
      </c>
      <c r="J4626" s="563" t="s">
        <v>24001</v>
      </c>
      <c r="K4626" s="563" t="s">
        <v>24001</v>
      </c>
      <c r="L4626" s="563" t="s">
        <v>24001</v>
      </c>
      <c r="M4626" s="563" t="s">
        <v>24001</v>
      </c>
      <c r="N4626" s="563" t="s">
        <v>24001</v>
      </c>
      <c r="O4626" s="564" t="s">
        <v>24001</v>
      </c>
      <c r="P4626" s="564" t="s">
        <v>24001</v>
      </c>
      <c r="Q4626" s="564">
        <v>39751</v>
      </c>
      <c r="R4626" s="564"/>
      <c r="S4626" s="564" t="s">
        <v>32804</v>
      </c>
    </row>
    <row r="4627" spans="1:19" x14ac:dyDescent="0.35">
      <c r="A4627" s="559">
        <v>374</v>
      </c>
      <c r="B4627" s="563" t="s">
        <v>484</v>
      </c>
      <c r="C4627" s="563" t="s">
        <v>19195</v>
      </c>
      <c r="D4627" s="563" t="s">
        <v>20013</v>
      </c>
      <c r="E4627" s="563" t="s">
        <v>19901</v>
      </c>
      <c r="F4627" s="563" t="s">
        <v>20012</v>
      </c>
      <c r="G4627" s="563" t="s">
        <v>19841</v>
      </c>
      <c r="H4627" s="563" t="s">
        <v>55</v>
      </c>
      <c r="I4627" s="563" t="s">
        <v>26690</v>
      </c>
      <c r="J4627" s="563" t="s">
        <v>24001</v>
      </c>
      <c r="K4627" s="563" t="s">
        <v>24001</v>
      </c>
      <c r="L4627" s="563" t="s">
        <v>24001</v>
      </c>
      <c r="M4627" s="563" t="s">
        <v>24001</v>
      </c>
      <c r="N4627" s="563" t="s">
        <v>24001</v>
      </c>
      <c r="O4627" s="564" t="s">
        <v>24001</v>
      </c>
      <c r="P4627" s="564" t="s">
        <v>24001</v>
      </c>
      <c r="Q4627" s="564">
        <v>33148</v>
      </c>
      <c r="R4627" s="564"/>
      <c r="S4627" s="564" t="s">
        <v>20013</v>
      </c>
    </row>
    <row r="4628" spans="1:19" x14ac:dyDescent="0.35">
      <c r="A4628" s="559">
        <v>375</v>
      </c>
      <c r="B4628" s="563" t="s">
        <v>484</v>
      </c>
      <c r="C4628" s="563" t="s">
        <v>19195</v>
      </c>
      <c r="D4628" s="563" t="s">
        <v>20017</v>
      </c>
      <c r="E4628" s="563" t="s">
        <v>20014</v>
      </c>
      <c r="F4628" s="563" t="s">
        <v>20015</v>
      </c>
      <c r="G4628" s="563" t="s">
        <v>19841</v>
      </c>
      <c r="H4628" s="563" t="s">
        <v>20016</v>
      </c>
      <c r="I4628" s="563" t="s">
        <v>26690</v>
      </c>
      <c r="J4628" s="563" t="s">
        <v>24001</v>
      </c>
      <c r="K4628" s="563" t="s">
        <v>34283</v>
      </c>
      <c r="L4628" s="563" t="s">
        <v>27705</v>
      </c>
      <c r="M4628" s="563" t="s">
        <v>531</v>
      </c>
      <c r="N4628" s="563" t="s">
        <v>28712</v>
      </c>
      <c r="O4628" s="564" t="s">
        <v>24001</v>
      </c>
      <c r="P4628" s="564" t="s">
        <v>24001</v>
      </c>
      <c r="Q4628" s="564">
        <v>34723</v>
      </c>
      <c r="R4628" s="564">
        <v>38763</v>
      </c>
      <c r="S4628" s="564" t="s">
        <v>32805</v>
      </c>
    </row>
    <row r="4629" spans="1:19" x14ac:dyDescent="0.35">
      <c r="A4629" s="562">
        <v>376</v>
      </c>
      <c r="B4629" s="563" t="s">
        <v>484</v>
      </c>
      <c r="C4629" s="563" t="s">
        <v>19195</v>
      </c>
      <c r="D4629" s="563" t="s">
        <v>20021</v>
      </c>
      <c r="E4629" s="563" t="s">
        <v>20018</v>
      </c>
      <c r="F4629" s="563" t="s">
        <v>20019</v>
      </c>
      <c r="G4629" s="563" t="s">
        <v>19841</v>
      </c>
      <c r="H4629" s="563" t="s">
        <v>20020</v>
      </c>
      <c r="I4629" s="563" t="s">
        <v>26690</v>
      </c>
      <c r="J4629" s="563" t="s">
        <v>24001</v>
      </c>
      <c r="K4629" s="563" t="s">
        <v>24001</v>
      </c>
      <c r="L4629" s="563" t="s">
        <v>24001</v>
      </c>
      <c r="M4629" s="563" t="s">
        <v>24001</v>
      </c>
      <c r="N4629" s="563" t="s">
        <v>24001</v>
      </c>
      <c r="O4629" s="564" t="s">
        <v>24001</v>
      </c>
      <c r="P4629" s="564" t="s">
        <v>24001</v>
      </c>
      <c r="Q4629" s="564">
        <v>34723</v>
      </c>
      <c r="R4629" s="564">
        <v>41506.668611111098</v>
      </c>
      <c r="S4629" s="564" t="s">
        <v>32806</v>
      </c>
    </row>
    <row r="4630" spans="1:19" x14ac:dyDescent="0.35">
      <c r="A4630" s="559">
        <v>377</v>
      </c>
      <c r="B4630" s="563" t="s">
        <v>484</v>
      </c>
      <c r="C4630" s="563" t="s">
        <v>19195</v>
      </c>
      <c r="D4630" s="563" t="s">
        <v>20024</v>
      </c>
      <c r="E4630" s="563" t="s">
        <v>24925</v>
      </c>
      <c r="F4630" s="563" t="s">
        <v>20022</v>
      </c>
      <c r="G4630" s="563" t="s">
        <v>19841</v>
      </c>
      <c r="H4630" s="563" t="s">
        <v>20023</v>
      </c>
      <c r="I4630" s="563" t="s">
        <v>26690</v>
      </c>
      <c r="J4630" s="563" t="s">
        <v>24001</v>
      </c>
      <c r="K4630" s="563" t="s">
        <v>50</v>
      </c>
      <c r="L4630" s="563" t="s">
        <v>27706</v>
      </c>
      <c r="M4630" s="563" t="s">
        <v>24001</v>
      </c>
      <c r="N4630" s="563" t="s">
        <v>24001</v>
      </c>
      <c r="O4630" s="564" t="s">
        <v>24001</v>
      </c>
      <c r="P4630" s="564" t="s">
        <v>24001</v>
      </c>
      <c r="Q4630" s="564">
        <v>33148</v>
      </c>
      <c r="R4630" s="564">
        <v>38552</v>
      </c>
      <c r="S4630" s="564" t="s">
        <v>32807</v>
      </c>
    </row>
    <row r="4631" spans="1:19" x14ac:dyDescent="0.35">
      <c r="A4631" s="559">
        <v>378</v>
      </c>
      <c r="B4631" s="563" t="s">
        <v>484</v>
      </c>
      <c r="C4631" s="563" t="s">
        <v>19195</v>
      </c>
      <c r="D4631" s="563" t="s">
        <v>20029</v>
      </c>
      <c r="E4631" s="563" t="s">
        <v>24001</v>
      </c>
      <c r="F4631" s="563" t="s">
        <v>20027</v>
      </c>
      <c r="G4631" s="563" t="s">
        <v>19841</v>
      </c>
      <c r="H4631" s="563" t="s">
        <v>20028</v>
      </c>
      <c r="I4631" s="563" t="s">
        <v>26690</v>
      </c>
      <c r="J4631" s="563" t="s">
        <v>24001</v>
      </c>
      <c r="K4631" s="563" t="s">
        <v>24001</v>
      </c>
      <c r="L4631" s="563" t="s">
        <v>24001</v>
      </c>
      <c r="M4631" s="563" t="s">
        <v>24001</v>
      </c>
      <c r="N4631" s="563" t="s">
        <v>24001</v>
      </c>
      <c r="O4631" s="564" t="s">
        <v>24001</v>
      </c>
      <c r="P4631" s="564" t="s">
        <v>24001</v>
      </c>
      <c r="Q4631" s="564">
        <v>38615</v>
      </c>
      <c r="R4631" s="564"/>
      <c r="S4631" s="564" t="s">
        <v>32808</v>
      </c>
    </row>
    <row r="4632" spans="1:19" x14ac:dyDescent="0.35">
      <c r="A4632" s="562">
        <v>379</v>
      </c>
      <c r="B4632" s="563" t="s">
        <v>484</v>
      </c>
      <c r="C4632" s="563" t="s">
        <v>19195</v>
      </c>
      <c r="D4632" s="563" t="s">
        <v>20031</v>
      </c>
      <c r="E4632" s="563" t="s">
        <v>19857</v>
      </c>
      <c r="F4632" s="563" t="s">
        <v>20030</v>
      </c>
      <c r="G4632" s="563" t="s">
        <v>19841</v>
      </c>
      <c r="H4632" s="563" t="s">
        <v>537</v>
      </c>
      <c r="I4632" s="563" t="s">
        <v>26690</v>
      </c>
      <c r="J4632" s="563" t="s">
        <v>24001</v>
      </c>
      <c r="K4632" s="563" t="s">
        <v>62</v>
      </c>
      <c r="L4632" s="563" t="s">
        <v>27707</v>
      </c>
      <c r="M4632" s="563" t="s">
        <v>24001</v>
      </c>
      <c r="N4632" s="563" t="s">
        <v>24001</v>
      </c>
      <c r="O4632" s="564" t="s">
        <v>24001</v>
      </c>
      <c r="P4632" s="564" t="s">
        <v>24001</v>
      </c>
      <c r="Q4632" s="564">
        <v>38720</v>
      </c>
      <c r="R4632" s="564"/>
      <c r="S4632" s="564" t="s">
        <v>32809</v>
      </c>
    </row>
    <row r="4633" spans="1:19" x14ac:dyDescent="0.35">
      <c r="A4633" s="559">
        <v>380</v>
      </c>
      <c r="B4633" s="563" t="s">
        <v>484</v>
      </c>
      <c r="C4633" s="563" t="s">
        <v>19195</v>
      </c>
      <c r="D4633" s="563" t="s">
        <v>20033</v>
      </c>
      <c r="E4633" s="563" t="s">
        <v>24001</v>
      </c>
      <c r="F4633" s="563" t="s">
        <v>20032</v>
      </c>
      <c r="G4633" s="563" t="s">
        <v>19841</v>
      </c>
      <c r="H4633" s="563" t="s">
        <v>1976</v>
      </c>
      <c r="I4633" s="563" t="s">
        <v>26690</v>
      </c>
      <c r="J4633" s="563" t="s">
        <v>24001</v>
      </c>
      <c r="K4633" s="563" t="s">
        <v>154</v>
      </c>
      <c r="L4633" s="563" t="s">
        <v>27591</v>
      </c>
      <c r="M4633" s="563" t="s">
        <v>24001</v>
      </c>
      <c r="N4633" s="563" t="s">
        <v>24001</v>
      </c>
      <c r="O4633" s="564" t="s">
        <v>24001</v>
      </c>
      <c r="P4633" s="564" t="s">
        <v>24001</v>
      </c>
      <c r="Q4633" s="564">
        <v>34723</v>
      </c>
      <c r="R4633" s="564">
        <v>38426</v>
      </c>
      <c r="S4633" s="564" t="s">
        <v>32810</v>
      </c>
    </row>
    <row r="4634" spans="1:19" x14ac:dyDescent="0.35">
      <c r="A4634" s="559">
        <v>381</v>
      </c>
      <c r="B4634" s="563" t="s">
        <v>484</v>
      </c>
      <c r="C4634" s="563" t="s">
        <v>19195</v>
      </c>
      <c r="D4634" s="563" t="s">
        <v>20036</v>
      </c>
      <c r="E4634" s="563" t="s">
        <v>20034</v>
      </c>
      <c r="F4634" s="563" t="s">
        <v>20035</v>
      </c>
      <c r="G4634" s="563" t="s">
        <v>19841</v>
      </c>
      <c r="H4634" s="563" t="s">
        <v>5475</v>
      </c>
      <c r="I4634" s="563" t="s">
        <v>26690</v>
      </c>
      <c r="J4634" s="563" t="s">
        <v>24001</v>
      </c>
      <c r="K4634" s="563" t="s">
        <v>154</v>
      </c>
      <c r="L4634" s="563" t="s">
        <v>24001</v>
      </c>
      <c r="M4634" s="563" t="s">
        <v>899</v>
      </c>
      <c r="N4634" s="563" t="s">
        <v>28712</v>
      </c>
      <c r="O4634" s="564" t="s">
        <v>24001</v>
      </c>
      <c r="P4634" s="564" t="s">
        <v>24001</v>
      </c>
      <c r="Q4634" s="564">
        <v>33148</v>
      </c>
      <c r="R4634" s="564"/>
      <c r="S4634" s="564" t="s">
        <v>32811</v>
      </c>
    </row>
    <row r="4635" spans="1:19" x14ac:dyDescent="0.35">
      <c r="A4635" s="562">
        <v>382</v>
      </c>
      <c r="B4635" s="563" t="s">
        <v>484</v>
      </c>
      <c r="C4635" s="563" t="s">
        <v>19195</v>
      </c>
      <c r="D4635" s="563" t="s">
        <v>20038</v>
      </c>
      <c r="E4635" s="563" t="s">
        <v>24001</v>
      </c>
      <c r="F4635" s="563" t="s">
        <v>20037</v>
      </c>
      <c r="G4635" s="563" t="s">
        <v>19841</v>
      </c>
      <c r="H4635" s="563" t="s">
        <v>13357</v>
      </c>
      <c r="I4635" s="563" t="s">
        <v>26690</v>
      </c>
      <c r="J4635" s="563" t="s">
        <v>24001</v>
      </c>
      <c r="K4635" s="563" t="s">
        <v>50</v>
      </c>
      <c r="L4635" s="563" t="s">
        <v>27591</v>
      </c>
      <c r="M4635" s="563" t="s">
        <v>24001</v>
      </c>
      <c r="N4635" s="563" t="s">
        <v>24001</v>
      </c>
      <c r="O4635" s="564" t="s">
        <v>24001</v>
      </c>
      <c r="P4635" s="564" t="s">
        <v>24001</v>
      </c>
      <c r="Q4635" s="564">
        <v>37887</v>
      </c>
      <c r="R4635" s="564"/>
      <c r="S4635" s="564" t="s">
        <v>32812</v>
      </c>
    </row>
    <row r="4636" spans="1:19" x14ac:dyDescent="0.35">
      <c r="A4636" s="559">
        <v>383</v>
      </c>
      <c r="B4636" s="563" t="s">
        <v>484</v>
      </c>
      <c r="C4636" s="563" t="s">
        <v>19195</v>
      </c>
      <c r="D4636" s="563" t="s">
        <v>20041</v>
      </c>
      <c r="E4636" s="563" t="s">
        <v>24001</v>
      </c>
      <c r="F4636" s="563" t="s">
        <v>20039</v>
      </c>
      <c r="G4636" s="563" t="s">
        <v>19841</v>
      </c>
      <c r="H4636" s="563" t="s">
        <v>20040</v>
      </c>
      <c r="I4636" s="563" t="s">
        <v>26690</v>
      </c>
      <c r="J4636" s="563" t="s">
        <v>24001</v>
      </c>
      <c r="K4636" s="563" t="s">
        <v>24001</v>
      </c>
      <c r="L4636" s="563" t="s">
        <v>24001</v>
      </c>
      <c r="M4636" s="563" t="s">
        <v>24001</v>
      </c>
      <c r="N4636" s="563" t="s">
        <v>24001</v>
      </c>
      <c r="O4636" s="564" t="s">
        <v>24001</v>
      </c>
      <c r="P4636" s="564" t="s">
        <v>24001</v>
      </c>
      <c r="Q4636" s="564">
        <v>39751</v>
      </c>
      <c r="R4636" s="564"/>
      <c r="S4636" s="564" t="s">
        <v>32813</v>
      </c>
    </row>
    <row r="4637" spans="1:19" x14ac:dyDescent="0.35">
      <c r="A4637" s="559">
        <v>384</v>
      </c>
      <c r="B4637" s="563" t="s">
        <v>484</v>
      </c>
      <c r="C4637" s="563" t="s">
        <v>19195</v>
      </c>
      <c r="D4637" s="563" t="s">
        <v>20045</v>
      </c>
      <c r="E4637" s="563" t="s">
        <v>20042</v>
      </c>
      <c r="F4637" s="563" t="s">
        <v>20043</v>
      </c>
      <c r="G4637" s="563" t="s">
        <v>19841</v>
      </c>
      <c r="H4637" s="563" t="s">
        <v>20044</v>
      </c>
      <c r="I4637" s="563" t="s">
        <v>26690</v>
      </c>
      <c r="J4637" s="563" t="s">
        <v>24001</v>
      </c>
      <c r="K4637" s="563" t="s">
        <v>24001</v>
      </c>
      <c r="L4637" s="563" t="s">
        <v>24001</v>
      </c>
      <c r="M4637" s="563" t="s">
        <v>24001</v>
      </c>
      <c r="N4637" s="563" t="s">
        <v>24001</v>
      </c>
      <c r="O4637" s="564" t="s">
        <v>24001</v>
      </c>
      <c r="P4637" s="564" t="s">
        <v>24001</v>
      </c>
      <c r="Q4637" s="564">
        <v>33148</v>
      </c>
      <c r="R4637" s="564">
        <v>38685</v>
      </c>
      <c r="S4637" s="564" t="s">
        <v>32814</v>
      </c>
    </row>
    <row r="4638" spans="1:19" x14ac:dyDescent="0.35">
      <c r="A4638" s="562">
        <v>385</v>
      </c>
      <c r="B4638" s="563" t="s">
        <v>484</v>
      </c>
      <c r="C4638" s="563" t="s">
        <v>19195</v>
      </c>
      <c r="D4638" s="563" t="s">
        <v>20048</v>
      </c>
      <c r="E4638" s="563" t="s">
        <v>20046</v>
      </c>
      <c r="F4638" s="563" t="s">
        <v>20047</v>
      </c>
      <c r="G4638" s="563" t="s">
        <v>19841</v>
      </c>
      <c r="H4638" s="563" t="s">
        <v>9600</v>
      </c>
      <c r="I4638" s="563" t="s">
        <v>26690</v>
      </c>
      <c r="J4638" s="563" t="s">
        <v>24001</v>
      </c>
      <c r="K4638" s="563" t="s">
        <v>154</v>
      </c>
      <c r="L4638" s="563" t="s">
        <v>24001</v>
      </c>
      <c r="M4638" s="563" t="s">
        <v>899</v>
      </c>
      <c r="N4638" s="563" t="s">
        <v>28712</v>
      </c>
      <c r="O4638" s="564" t="s">
        <v>24001</v>
      </c>
      <c r="P4638" s="564" t="s">
        <v>24001</v>
      </c>
      <c r="Q4638" s="564">
        <v>33148</v>
      </c>
      <c r="R4638" s="564"/>
      <c r="S4638" s="564" t="s">
        <v>32815</v>
      </c>
    </row>
    <row r="4639" spans="1:19" x14ac:dyDescent="0.35">
      <c r="A4639" s="559">
        <v>3984</v>
      </c>
      <c r="B4639" s="563" t="s">
        <v>484</v>
      </c>
      <c r="C4639" s="563" t="s">
        <v>2950</v>
      </c>
      <c r="D4639" s="563" t="s">
        <v>3075</v>
      </c>
      <c r="E4639" s="563" t="s">
        <v>24001</v>
      </c>
      <c r="F4639" s="563" t="s">
        <v>3072</v>
      </c>
      <c r="G4639" s="563" t="s">
        <v>3073</v>
      </c>
      <c r="H4639" s="563" t="s">
        <v>3074</v>
      </c>
      <c r="I4639" s="563" t="s">
        <v>26690</v>
      </c>
      <c r="J4639" s="563" t="s">
        <v>24001</v>
      </c>
      <c r="K4639" s="563" t="s">
        <v>24001</v>
      </c>
      <c r="L4639" s="563" t="s">
        <v>24001</v>
      </c>
      <c r="M4639" s="563" t="s">
        <v>24001</v>
      </c>
      <c r="N4639" s="563" t="s">
        <v>24001</v>
      </c>
      <c r="O4639" s="564" t="s">
        <v>24001</v>
      </c>
      <c r="P4639" s="564" t="s">
        <v>24001</v>
      </c>
      <c r="Q4639" s="564">
        <v>35285</v>
      </c>
      <c r="R4639" s="564"/>
      <c r="S4639" s="564" t="s">
        <v>32816</v>
      </c>
    </row>
    <row r="4640" spans="1:19" x14ac:dyDescent="0.35">
      <c r="A4640" s="559">
        <v>3985</v>
      </c>
      <c r="B4640" s="563" t="s">
        <v>484</v>
      </c>
      <c r="C4640" s="563" t="s">
        <v>2950</v>
      </c>
      <c r="D4640" s="563" t="s">
        <v>24926</v>
      </c>
      <c r="E4640" s="563" t="s">
        <v>24927</v>
      </c>
      <c r="F4640" s="563" t="s">
        <v>3140</v>
      </c>
      <c r="G4640" s="563" t="s">
        <v>3073</v>
      </c>
      <c r="H4640" s="563" t="s">
        <v>6050</v>
      </c>
      <c r="I4640" s="563" t="s">
        <v>26690</v>
      </c>
      <c r="J4640" s="563" t="s">
        <v>24001</v>
      </c>
      <c r="K4640" s="563" t="s">
        <v>50</v>
      </c>
      <c r="L4640" s="563" t="s">
        <v>27723</v>
      </c>
      <c r="M4640" s="563" t="s">
        <v>24001</v>
      </c>
      <c r="N4640" s="563" t="s">
        <v>24001</v>
      </c>
      <c r="O4640" s="564" t="s">
        <v>24001</v>
      </c>
      <c r="P4640" s="564" t="s">
        <v>24001</v>
      </c>
      <c r="Q4640" s="564">
        <v>33148</v>
      </c>
      <c r="R4640" s="564">
        <v>43497.596909722197</v>
      </c>
      <c r="S4640" s="564" t="s">
        <v>32817</v>
      </c>
    </row>
    <row r="4641" spans="1:19" x14ac:dyDescent="0.35">
      <c r="A4641" s="562">
        <v>3986</v>
      </c>
      <c r="B4641" s="563" t="s">
        <v>484</v>
      </c>
      <c r="C4641" s="563" t="s">
        <v>2950</v>
      </c>
      <c r="D4641" s="563" t="s">
        <v>3078</v>
      </c>
      <c r="E4641" s="563" t="s">
        <v>24001</v>
      </c>
      <c r="F4641" s="563" t="s">
        <v>3076</v>
      </c>
      <c r="G4641" s="563" t="s">
        <v>3073</v>
      </c>
      <c r="H4641" s="563" t="s">
        <v>3077</v>
      </c>
      <c r="I4641" s="563" t="s">
        <v>26812</v>
      </c>
      <c r="J4641" s="563" t="s">
        <v>24001</v>
      </c>
      <c r="K4641" s="563" t="s">
        <v>62</v>
      </c>
      <c r="L4641" s="563" t="s">
        <v>24001</v>
      </c>
      <c r="M4641" s="563" t="s">
        <v>24001</v>
      </c>
      <c r="N4641" s="563" t="s">
        <v>24001</v>
      </c>
      <c r="O4641" s="564" t="s">
        <v>24001</v>
      </c>
      <c r="P4641" s="564" t="s">
        <v>24001</v>
      </c>
      <c r="Q4641" s="564">
        <v>40640</v>
      </c>
      <c r="R4641" s="564"/>
      <c r="S4641" s="564" t="s">
        <v>32818</v>
      </c>
    </row>
    <row r="4642" spans="1:19" x14ac:dyDescent="0.35">
      <c r="A4642" s="559">
        <v>3987</v>
      </c>
      <c r="B4642" s="563" t="s">
        <v>484</v>
      </c>
      <c r="C4642" s="563" t="s">
        <v>2950</v>
      </c>
      <c r="D4642" s="563" t="s">
        <v>3082</v>
      </c>
      <c r="E4642" s="563" t="s">
        <v>3079</v>
      </c>
      <c r="F4642" s="563" t="s">
        <v>3080</v>
      </c>
      <c r="G4642" s="563" t="s">
        <v>3073</v>
      </c>
      <c r="H4642" s="563" t="s">
        <v>3081</v>
      </c>
      <c r="I4642" s="563" t="s">
        <v>26690</v>
      </c>
      <c r="J4642" s="563" t="s">
        <v>24001</v>
      </c>
      <c r="K4642" s="563" t="s">
        <v>62</v>
      </c>
      <c r="L4642" s="563" t="s">
        <v>27604</v>
      </c>
      <c r="M4642" s="563" t="s">
        <v>24001</v>
      </c>
      <c r="N4642" s="563" t="s">
        <v>24001</v>
      </c>
      <c r="O4642" s="564" t="s">
        <v>24001</v>
      </c>
      <c r="P4642" s="564" t="s">
        <v>24001</v>
      </c>
      <c r="Q4642" s="564">
        <v>33148</v>
      </c>
      <c r="R4642" s="564"/>
      <c r="S4642" s="564" t="s">
        <v>32819</v>
      </c>
    </row>
    <row r="4643" spans="1:19" x14ac:dyDescent="0.35">
      <c r="A4643" s="559">
        <v>3988</v>
      </c>
      <c r="B4643" s="563" t="s">
        <v>484</v>
      </c>
      <c r="C4643" s="563" t="s">
        <v>2950</v>
      </c>
      <c r="D4643" s="563" t="s">
        <v>3086</v>
      </c>
      <c r="E4643" s="563" t="s">
        <v>3083</v>
      </c>
      <c r="F4643" s="563" t="s">
        <v>3084</v>
      </c>
      <c r="G4643" s="563" t="s">
        <v>3073</v>
      </c>
      <c r="H4643" s="563" t="s">
        <v>3085</v>
      </c>
      <c r="I4643" s="563" t="s">
        <v>26690</v>
      </c>
      <c r="J4643" s="563" t="s">
        <v>24001</v>
      </c>
      <c r="K4643" s="563" t="s">
        <v>154</v>
      </c>
      <c r="L4643" s="563" t="s">
        <v>24001</v>
      </c>
      <c r="M4643" s="563" t="s">
        <v>899</v>
      </c>
      <c r="N4643" s="563" t="s">
        <v>28712</v>
      </c>
      <c r="O4643" s="564" t="s">
        <v>24001</v>
      </c>
      <c r="P4643" s="564" t="s">
        <v>24001</v>
      </c>
      <c r="Q4643" s="564">
        <v>33148</v>
      </c>
      <c r="R4643" s="564"/>
      <c r="S4643" s="564" t="s">
        <v>32820</v>
      </c>
    </row>
    <row r="4644" spans="1:19" x14ac:dyDescent="0.35">
      <c r="A4644" s="562">
        <v>3989</v>
      </c>
      <c r="B4644" s="563" t="s">
        <v>484</v>
      </c>
      <c r="C4644" s="563" t="s">
        <v>2950</v>
      </c>
      <c r="D4644" s="563" t="s">
        <v>3089</v>
      </c>
      <c r="E4644" s="563" t="s">
        <v>24001</v>
      </c>
      <c r="F4644" s="563" t="s">
        <v>3087</v>
      </c>
      <c r="G4644" s="563" t="s">
        <v>3073</v>
      </c>
      <c r="H4644" s="563" t="s">
        <v>3088</v>
      </c>
      <c r="I4644" s="563" t="s">
        <v>26690</v>
      </c>
      <c r="J4644" s="563" t="s">
        <v>24001</v>
      </c>
      <c r="K4644" s="563" t="s">
        <v>24001</v>
      </c>
      <c r="L4644" s="563" t="s">
        <v>24001</v>
      </c>
      <c r="M4644" s="563" t="s">
        <v>24001</v>
      </c>
      <c r="N4644" s="563" t="s">
        <v>24001</v>
      </c>
      <c r="O4644" s="564" t="s">
        <v>24001</v>
      </c>
      <c r="P4644" s="564" t="s">
        <v>24001</v>
      </c>
      <c r="Q4644" s="564">
        <v>42222</v>
      </c>
      <c r="R4644" s="564"/>
      <c r="S4644" s="564" t="s">
        <v>32821</v>
      </c>
    </row>
    <row r="4645" spans="1:19" x14ac:dyDescent="0.35">
      <c r="A4645" s="559">
        <v>3990</v>
      </c>
      <c r="B4645" s="563" t="s">
        <v>484</v>
      </c>
      <c r="C4645" s="563" t="s">
        <v>2950</v>
      </c>
      <c r="D4645" s="563" t="s">
        <v>3093</v>
      </c>
      <c r="E4645" s="563" t="s">
        <v>3090</v>
      </c>
      <c r="F4645" s="563" t="s">
        <v>3091</v>
      </c>
      <c r="G4645" s="563" t="s">
        <v>3073</v>
      </c>
      <c r="H4645" s="563" t="s">
        <v>3092</v>
      </c>
      <c r="I4645" s="563" t="s">
        <v>26690</v>
      </c>
      <c r="J4645" s="563" t="s">
        <v>24001</v>
      </c>
      <c r="K4645" s="563" t="s">
        <v>24001</v>
      </c>
      <c r="L4645" s="563" t="s">
        <v>24001</v>
      </c>
      <c r="M4645" s="563" t="s">
        <v>24001</v>
      </c>
      <c r="N4645" s="563" t="s">
        <v>24001</v>
      </c>
      <c r="O4645" s="564" t="s">
        <v>24001</v>
      </c>
      <c r="P4645" s="564" t="s">
        <v>24001</v>
      </c>
      <c r="Q4645" s="564">
        <v>33148</v>
      </c>
      <c r="R4645" s="564"/>
      <c r="S4645" s="564" t="s">
        <v>32822</v>
      </c>
    </row>
    <row r="4646" spans="1:19" x14ac:dyDescent="0.35">
      <c r="A4646" s="559">
        <v>3991</v>
      </c>
      <c r="B4646" s="563" t="s">
        <v>484</v>
      </c>
      <c r="C4646" s="563" t="s">
        <v>2950</v>
      </c>
      <c r="D4646" s="563" t="s">
        <v>3097</v>
      </c>
      <c r="E4646" s="563" t="s">
        <v>3094</v>
      </c>
      <c r="F4646" s="563" t="s">
        <v>3095</v>
      </c>
      <c r="G4646" s="563" t="s">
        <v>3073</v>
      </c>
      <c r="H4646" s="563" t="s">
        <v>3096</v>
      </c>
      <c r="I4646" s="563" t="s">
        <v>26690</v>
      </c>
      <c r="J4646" s="563" t="s">
        <v>24001</v>
      </c>
      <c r="K4646" s="563" t="s">
        <v>24001</v>
      </c>
      <c r="L4646" s="563" t="s">
        <v>27605</v>
      </c>
      <c r="M4646" s="563" t="s">
        <v>24001</v>
      </c>
      <c r="N4646" s="563" t="s">
        <v>24001</v>
      </c>
      <c r="O4646" s="564" t="s">
        <v>24001</v>
      </c>
      <c r="P4646" s="564" t="s">
        <v>24001</v>
      </c>
      <c r="Q4646" s="564">
        <v>40736</v>
      </c>
      <c r="R4646" s="564"/>
      <c r="S4646" s="564" t="s">
        <v>32823</v>
      </c>
    </row>
    <row r="4647" spans="1:19" x14ac:dyDescent="0.35">
      <c r="A4647" s="562">
        <v>3992</v>
      </c>
      <c r="B4647" s="563" t="s">
        <v>484</v>
      </c>
      <c r="C4647" s="563" t="s">
        <v>2950</v>
      </c>
      <c r="D4647" s="563" t="s">
        <v>3099</v>
      </c>
      <c r="E4647" s="563" t="s">
        <v>24001</v>
      </c>
      <c r="F4647" s="563" t="s">
        <v>3098</v>
      </c>
      <c r="G4647" s="563" t="s">
        <v>3073</v>
      </c>
      <c r="H4647" s="563" t="s">
        <v>1259</v>
      </c>
      <c r="I4647" s="563" t="s">
        <v>26690</v>
      </c>
      <c r="J4647" s="563" t="s">
        <v>24001</v>
      </c>
      <c r="K4647" s="563" t="s">
        <v>24001</v>
      </c>
      <c r="L4647" s="563" t="s">
        <v>24001</v>
      </c>
      <c r="M4647" s="563" t="s">
        <v>24001</v>
      </c>
      <c r="N4647" s="563" t="s">
        <v>24001</v>
      </c>
      <c r="O4647" s="564" t="s">
        <v>24001</v>
      </c>
      <c r="P4647" s="564" t="s">
        <v>24001</v>
      </c>
      <c r="Q4647" s="564">
        <v>33148</v>
      </c>
      <c r="R4647" s="564"/>
      <c r="S4647" s="564" t="s">
        <v>32824</v>
      </c>
    </row>
    <row r="4648" spans="1:19" x14ac:dyDescent="0.35">
      <c r="A4648" s="559">
        <v>3993</v>
      </c>
      <c r="B4648" s="563" t="s">
        <v>484</v>
      </c>
      <c r="C4648" s="563" t="s">
        <v>2950</v>
      </c>
      <c r="D4648" s="563" t="s">
        <v>3103</v>
      </c>
      <c r="E4648" s="563" t="s">
        <v>3100</v>
      </c>
      <c r="F4648" s="563" t="s">
        <v>3101</v>
      </c>
      <c r="G4648" s="563" t="s">
        <v>3073</v>
      </c>
      <c r="H4648" s="563" t="s">
        <v>3102</v>
      </c>
      <c r="I4648" s="563" t="s">
        <v>26690</v>
      </c>
      <c r="J4648" s="563" t="s">
        <v>24001</v>
      </c>
      <c r="K4648" s="563" t="s">
        <v>24001</v>
      </c>
      <c r="L4648" s="563" t="s">
        <v>24001</v>
      </c>
      <c r="M4648" s="563" t="s">
        <v>24001</v>
      </c>
      <c r="N4648" s="563" t="s">
        <v>24001</v>
      </c>
      <c r="O4648" s="564" t="s">
        <v>24001</v>
      </c>
      <c r="P4648" s="564" t="s">
        <v>24001</v>
      </c>
      <c r="Q4648" s="564">
        <v>39738</v>
      </c>
      <c r="R4648" s="564"/>
      <c r="S4648" s="564" t="s">
        <v>32825</v>
      </c>
    </row>
    <row r="4649" spans="1:19" x14ac:dyDescent="0.35">
      <c r="A4649" s="559">
        <v>3994</v>
      </c>
      <c r="B4649" s="563" t="s">
        <v>484</v>
      </c>
      <c r="C4649" s="563" t="s">
        <v>2950</v>
      </c>
      <c r="D4649" s="563" t="s">
        <v>32826</v>
      </c>
      <c r="E4649" s="563" t="s">
        <v>24001</v>
      </c>
      <c r="F4649" s="563" t="s">
        <v>3182</v>
      </c>
      <c r="G4649" s="563" t="s">
        <v>3073</v>
      </c>
      <c r="H4649" s="563" t="s">
        <v>32827</v>
      </c>
      <c r="I4649" s="563" t="s">
        <v>26690</v>
      </c>
      <c r="J4649" s="563" t="s">
        <v>24001</v>
      </c>
      <c r="K4649" s="563" t="s">
        <v>24001</v>
      </c>
      <c r="L4649" s="563" t="s">
        <v>24001</v>
      </c>
      <c r="M4649" s="563" t="s">
        <v>24001</v>
      </c>
      <c r="N4649" s="563" t="s">
        <v>24001</v>
      </c>
      <c r="O4649" s="564" t="s">
        <v>24001</v>
      </c>
      <c r="P4649" s="564" t="s">
        <v>24001</v>
      </c>
      <c r="Q4649" s="564">
        <v>41452</v>
      </c>
      <c r="R4649" s="564">
        <v>45316.6230671296</v>
      </c>
      <c r="S4649" s="564" t="s">
        <v>32828</v>
      </c>
    </row>
    <row r="4650" spans="1:19" x14ac:dyDescent="0.35">
      <c r="A4650" s="562">
        <v>3995</v>
      </c>
      <c r="B4650" s="563" t="s">
        <v>484</v>
      </c>
      <c r="C4650" s="563" t="s">
        <v>2950</v>
      </c>
      <c r="D4650" s="563" t="s">
        <v>3107</v>
      </c>
      <c r="E4650" s="563" t="s">
        <v>3104</v>
      </c>
      <c r="F4650" s="563" t="s">
        <v>3105</v>
      </c>
      <c r="G4650" s="563" t="s">
        <v>3073</v>
      </c>
      <c r="H4650" s="563" t="s">
        <v>3106</v>
      </c>
      <c r="I4650" s="563" t="s">
        <v>26690</v>
      </c>
      <c r="J4650" s="563" t="s">
        <v>24001</v>
      </c>
      <c r="K4650" s="563" t="s">
        <v>62</v>
      </c>
      <c r="L4650" s="563" t="s">
        <v>24001</v>
      </c>
      <c r="M4650" s="563" t="s">
        <v>24001</v>
      </c>
      <c r="N4650" s="563" t="s">
        <v>24001</v>
      </c>
      <c r="O4650" s="564" t="s">
        <v>24001</v>
      </c>
      <c r="P4650" s="564" t="s">
        <v>24001</v>
      </c>
      <c r="Q4650" s="564">
        <v>33148</v>
      </c>
      <c r="R4650" s="564"/>
      <c r="S4650" s="564" t="s">
        <v>32829</v>
      </c>
    </row>
    <row r="4651" spans="1:19" x14ac:dyDescent="0.35">
      <c r="A4651" s="559">
        <v>3996</v>
      </c>
      <c r="B4651" s="563" t="s">
        <v>484</v>
      </c>
      <c r="C4651" s="563" t="s">
        <v>2950</v>
      </c>
      <c r="D4651" s="563" t="s">
        <v>24928</v>
      </c>
      <c r="E4651" s="563" t="s">
        <v>24929</v>
      </c>
      <c r="F4651" s="563" t="s">
        <v>24930</v>
      </c>
      <c r="G4651" s="563" t="s">
        <v>3073</v>
      </c>
      <c r="H4651" s="563" t="s">
        <v>18829</v>
      </c>
      <c r="I4651" s="563" t="s">
        <v>26690</v>
      </c>
      <c r="J4651" s="563" t="s">
        <v>24001</v>
      </c>
      <c r="K4651" s="563" t="s">
        <v>24001</v>
      </c>
      <c r="L4651" s="563" t="s">
        <v>24001</v>
      </c>
      <c r="M4651" s="563" t="s">
        <v>24001</v>
      </c>
      <c r="N4651" s="563" t="s">
        <v>24001</v>
      </c>
      <c r="O4651" s="564" t="s">
        <v>24001</v>
      </c>
      <c r="P4651" s="564" t="s">
        <v>24001</v>
      </c>
      <c r="Q4651" s="564">
        <v>43497</v>
      </c>
      <c r="R4651" s="564"/>
      <c r="S4651" s="564" t="s">
        <v>32830</v>
      </c>
    </row>
    <row r="4652" spans="1:19" x14ac:dyDescent="0.35">
      <c r="A4652" s="559">
        <v>3997</v>
      </c>
      <c r="B4652" s="563" t="s">
        <v>484</v>
      </c>
      <c r="C4652" s="563" t="s">
        <v>2950</v>
      </c>
      <c r="D4652" s="563" t="s">
        <v>3109</v>
      </c>
      <c r="E4652" s="563" t="s">
        <v>24001</v>
      </c>
      <c r="F4652" s="563" t="s">
        <v>3108</v>
      </c>
      <c r="G4652" s="563" t="s">
        <v>3073</v>
      </c>
      <c r="H4652" s="563" t="s">
        <v>2722</v>
      </c>
      <c r="I4652" s="563" t="s">
        <v>26690</v>
      </c>
      <c r="J4652" s="563" t="s">
        <v>24001</v>
      </c>
      <c r="K4652" s="563" t="s">
        <v>24001</v>
      </c>
      <c r="L4652" s="563" t="s">
        <v>24001</v>
      </c>
      <c r="M4652" s="563" t="s">
        <v>24001</v>
      </c>
      <c r="N4652" s="563" t="s">
        <v>24001</v>
      </c>
      <c r="O4652" s="564" t="s">
        <v>24001</v>
      </c>
      <c r="P4652" s="564" t="s">
        <v>24001</v>
      </c>
      <c r="Q4652" s="564">
        <v>40736</v>
      </c>
      <c r="R4652" s="564"/>
      <c r="S4652" s="564" t="s">
        <v>32831</v>
      </c>
    </row>
    <row r="4653" spans="1:19" x14ac:dyDescent="0.35">
      <c r="A4653" s="562">
        <v>3998</v>
      </c>
      <c r="B4653" s="563" t="s">
        <v>484</v>
      </c>
      <c r="C4653" s="563" t="s">
        <v>2950</v>
      </c>
      <c r="D4653" s="563" t="s">
        <v>24931</v>
      </c>
      <c r="E4653" s="563" t="s">
        <v>3110</v>
      </c>
      <c r="F4653" s="563" t="s">
        <v>3113</v>
      </c>
      <c r="G4653" s="563" t="s">
        <v>3073</v>
      </c>
      <c r="H4653" s="563" t="s">
        <v>3112</v>
      </c>
      <c r="I4653" s="563" t="s">
        <v>26690</v>
      </c>
      <c r="J4653" s="563" t="s">
        <v>24001</v>
      </c>
      <c r="K4653" s="563" t="s">
        <v>24001</v>
      </c>
      <c r="L4653" s="563" t="s">
        <v>24001</v>
      </c>
      <c r="M4653" s="563" t="s">
        <v>24001</v>
      </c>
      <c r="N4653" s="563" t="s">
        <v>24001</v>
      </c>
      <c r="O4653" s="564" t="s">
        <v>24001</v>
      </c>
      <c r="P4653" s="564" t="s">
        <v>24001</v>
      </c>
      <c r="Q4653" s="564">
        <v>33148</v>
      </c>
      <c r="R4653" s="564">
        <v>43496.672199074099</v>
      </c>
      <c r="S4653" s="564" t="s">
        <v>32832</v>
      </c>
    </row>
    <row r="4654" spans="1:19" x14ac:dyDescent="0.35">
      <c r="A4654" s="559">
        <v>3999</v>
      </c>
      <c r="B4654" s="563" t="s">
        <v>484</v>
      </c>
      <c r="C4654" s="563" t="s">
        <v>2950</v>
      </c>
      <c r="D4654" s="563" t="s">
        <v>24932</v>
      </c>
      <c r="E4654" s="563" t="s">
        <v>3110</v>
      </c>
      <c r="F4654" s="563" t="s">
        <v>3111</v>
      </c>
      <c r="G4654" s="563" t="s">
        <v>3073</v>
      </c>
      <c r="H4654" s="563" t="s">
        <v>24933</v>
      </c>
      <c r="I4654" s="563" t="s">
        <v>26690</v>
      </c>
      <c r="J4654" s="563" t="s">
        <v>24001</v>
      </c>
      <c r="K4654" s="563" t="s">
        <v>24001</v>
      </c>
      <c r="L4654" s="563" t="s">
        <v>24001</v>
      </c>
      <c r="M4654" s="563" t="s">
        <v>24001</v>
      </c>
      <c r="N4654" s="563" t="s">
        <v>24001</v>
      </c>
      <c r="O4654" s="564" t="s">
        <v>24001</v>
      </c>
      <c r="P4654" s="564" t="s">
        <v>24001</v>
      </c>
      <c r="Q4654" s="564">
        <v>33148</v>
      </c>
      <c r="R4654" s="564">
        <v>43496.682858796303</v>
      </c>
      <c r="S4654" s="564" t="s">
        <v>24932</v>
      </c>
    </row>
    <row r="4655" spans="1:19" x14ac:dyDescent="0.35">
      <c r="A4655" s="559">
        <v>4000</v>
      </c>
      <c r="B4655" s="563" t="s">
        <v>484</v>
      </c>
      <c r="C4655" s="563" t="s">
        <v>2950</v>
      </c>
      <c r="D4655" s="563" t="s">
        <v>3118</v>
      </c>
      <c r="E4655" s="563" t="s">
        <v>3115</v>
      </c>
      <c r="F4655" s="563" t="s">
        <v>3116</v>
      </c>
      <c r="G4655" s="563" t="s">
        <v>3073</v>
      </c>
      <c r="H4655" s="563" t="s">
        <v>3117</v>
      </c>
      <c r="I4655" s="563" t="s">
        <v>26690</v>
      </c>
      <c r="J4655" s="563" t="s">
        <v>24001</v>
      </c>
      <c r="K4655" s="563" t="s">
        <v>24001</v>
      </c>
      <c r="L4655" s="563" t="s">
        <v>24001</v>
      </c>
      <c r="M4655" s="563" t="s">
        <v>24001</v>
      </c>
      <c r="N4655" s="563" t="s">
        <v>24001</v>
      </c>
      <c r="O4655" s="564" t="s">
        <v>24001</v>
      </c>
      <c r="P4655" s="564" t="s">
        <v>24001</v>
      </c>
      <c r="Q4655" s="564">
        <v>33148</v>
      </c>
      <c r="R4655" s="564">
        <v>40736.722870370402</v>
      </c>
      <c r="S4655" s="564" t="s">
        <v>32833</v>
      </c>
    </row>
    <row r="4656" spans="1:19" x14ac:dyDescent="0.35">
      <c r="A4656" s="562">
        <v>4001</v>
      </c>
      <c r="B4656" s="563" t="s">
        <v>484</v>
      </c>
      <c r="C4656" s="563" t="s">
        <v>2950</v>
      </c>
      <c r="D4656" s="563" t="s">
        <v>3121</v>
      </c>
      <c r="E4656" s="563" t="s">
        <v>3115</v>
      </c>
      <c r="F4656" s="563" t="s">
        <v>3119</v>
      </c>
      <c r="G4656" s="563" t="s">
        <v>3073</v>
      </c>
      <c r="H4656" s="563" t="s">
        <v>3120</v>
      </c>
      <c r="I4656" s="563" t="s">
        <v>26690</v>
      </c>
      <c r="J4656" s="563" t="s">
        <v>24001</v>
      </c>
      <c r="K4656" s="563" t="s">
        <v>24001</v>
      </c>
      <c r="L4656" s="563" t="s">
        <v>24001</v>
      </c>
      <c r="M4656" s="563" t="s">
        <v>24001</v>
      </c>
      <c r="N4656" s="563" t="s">
        <v>24001</v>
      </c>
      <c r="O4656" s="564" t="s">
        <v>24001</v>
      </c>
      <c r="P4656" s="564" t="s">
        <v>24001</v>
      </c>
      <c r="Q4656" s="564">
        <v>33148</v>
      </c>
      <c r="R4656" s="564">
        <v>40736.7054166667</v>
      </c>
      <c r="S4656" s="564" t="s">
        <v>3121</v>
      </c>
    </row>
    <row r="4657" spans="1:19" x14ac:dyDescent="0.35">
      <c r="A4657" s="559">
        <v>4002</v>
      </c>
      <c r="B4657" s="563" t="s">
        <v>484</v>
      </c>
      <c r="C4657" s="563" t="s">
        <v>2950</v>
      </c>
      <c r="D4657" s="563" t="s">
        <v>3124</v>
      </c>
      <c r="E4657" s="563" t="s">
        <v>24001</v>
      </c>
      <c r="F4657" s="563" t="s">
        <v>3122</v>
      </c>
      <c r="G4657" s="563" t="s">
        <v>3073</v>
      </c>
      <c r="H4657" s="563" t="s">
        <v>3123</v>
      </c>
      <c r="I4657" s="563" t="s">
        <v>26690</v>
      </c>
      <c r="J4657" s="563" t="s">
        <v>24001</v>
      </c>
      <c r="K4657" s="563" t="s">
        <v>24001</v>
      </c>
      <c r="L4657" s="563" t="s">
        <v>24001</v>
      </c>
      <c r="M4657" s="563" t="s">
        <v>24001</v>
      </c>
      <c r="N4657" s="563" t="s">
        <v>24001</v>
      </c>
      <c r="O4657" s="564" t="s">
        <v>24001</v>
      </c>
      <c r="P4657" s="564" t="s">
        <v>24001</v>
      </c>
      <c r="Q4657" s="564">
        <v>40736</v>
      </c>
      <c r="R4657" s="564"/>
      <c r="S4657" s="564" t="s">
        <v>34416</v>
      </c>
    </row>
    <row r="4658" spans="1:19" x14ac:dyDescent="0.35">
      <c r="A4658" s="559">
        <v>4003</v>
      </c>
      <c r="B4658" s="563" t="s">
        <v>484</v>
      </c>
      <c r="C4658" s="563" t="s">
        <v>2950</v>
      </c>
      <c r="D4658" s="563" t="s">
        <v>3128</v>
      </c>
      <c r="E4658" s="563" t="s">
        <v>3125</v>
      </c>
      <c r="F4658" s="563" t="s">
        <v>3126</v>
      </c>
      <c r="G4658" s="563" t="s">
        <v>3073</v>
      </c>
      <c r="H4658" s="563" t="s">
        <v>3127</v>
      </c>
      <c r="I4658" s="563" t="s">
        <v>26690</v>
      </c>
      <c r="J4658" s="563" t="s">
        <v>24001</v>
      </c>
      <c r="K4658" s="563" t="s">
        <v>24001</v>
      </c>
      <c r="L4658" s="563" t="s">
        <v>24001</v>
      </c>
      <c r="M4658" s="563" t="s">
        <v>24001</v>
      </c>
      <c r="N4658" s="563" t="s">
        <v>24001</v>
      </c>
      <c r="O4658" s="564" t="s">
        <v>24001</v>
      </c>
      <c r="P4658" s="564" t="s">
        <v>24001</v>
      </c>
      <c r="Q4658" s="564">
        <v>33148</v>
      </c>
      <c r="R4658" s="564">
        <v>40738.702650462998</v>
      </c>
      <c r="S4658" s="564" t="s">
        <v>3128</v>
      </c>
    </row>
    <row r="4659" spans="1:19" x14ac:dyDescent="0.35">
      <c r="A4659" s="562">
        <v>4004</v>
      </c>
      <c r="B4659" s="563" t="s">
        <v>484</v>
      </c>
      <c r="C4659" s="563" t="s">
        <v>2950</v>
      </c>
      <c r="D4659" s="563" t="s">
        <v>3131</v>
      </c>
      <c r="E4659" s="563" t="s">
        <v>3129</v>
      </c>
      <c r="F4659" s="563" t="s">
        <v>3130</v>
      </c>
      <c r="G4659" s="563" t="s">
        <v>3073</v>
      </c>
      <c r="H4659" s="563" t="s">
        <v>2280</v>
      </c>
      <c r="I4659" s="563" t="s">
        <v>26690</v>
      </c>
      <c r="J4659" s="563" t="s">
        <v>24001</v>
      </c>
      <c r="K4659" s="563" t="s">
        <v>24001</v>
      </c>
      <c r="L4659" s="563" t="s">
        <v>24001</v>
      </c>
      <c r="M4659" s="563" t="s">
        <v>24001</v>
      </c>
      <c r="N4659" s="563" t="s">
        <v>24001</v>
      </c>
      <c r="O4659" s="564" t="s">
        <v>24001</v>
      </c>
      <c r="P4659" s="564" t="s">
        <v>24001</v>
      </c>
      <c r="Q4659" s="564">
        <v>33148</v>
      </c>
      <c r="R4659" s="564">
        <v>40736.7628819444</v>
      </c>
      <c r="S4659" s="564" t="s">
        <v>32834</v>
      </c>
    </row>
    <row r="4660" spans="1:19" x14ac:dyDescent="0.35">
      <c r="A4660" s="559">
        <v>4005</v>
      </c>
      <c r="B4660" s="563" t="s">
        <v>484</v>
      </c>
      <c r="C4660" s="563" t="s">
        <v>2950</v>
      </c>
      <c r="D4660" s="563" t="s">
        <v>3133</v>
      </c>
      <c r="E4660" s="563" t="s">
        <v>24934</v>
      </c>
      <c r="F4660" s="563" t="s">
        <v>24935</v>
      </c>
      <c r="G4660" s="563" t="s">
        <v>3073</v>
      </c>
      <c r="H4660" s="563" t="s">
        <v>3132</v>
      </c>
      <c r="I4660" s="563" t="s">
        <v>26690</v>
      </c>
      <c r="J4660" s="563" t="s">
        <v>24001</v>
      </c>
      <c r="K4660" s="563" t="s">
        <v>24001</v>
      </c>
      <c r="L4660" s="563" t="s">
        <v>24001</v>
      </c>
      <c r="M4660" s="563" t="s">
        <v>24001</v>
      </c>
      <c r="N4660" s="563" t="s">
        <v>24001</v>
      </c>
      <c r="O4660" s="564" t="s">
        <v>24001</v>
      </c>
      <c r="P4660" s="564" t="s">
        <v>24001</v>
      </c>
      <c r="Q4660" s="564">
        <v>43647</v>
      </c>
      <c r="R4660" s="564"/>
      <c r="S4660" s="564" t="s">
        <v>32835</v>
      </c>
    </row>
    <row r="4661" spans="1:19" x14ac:dyDescent="0.35">
      <c r="A4661" s="559">
        <v>4006</v>
      </c>
      <c r="B4661" s="563" t="s">
        <v>484</v>
      </c>
      <c r="C4661" s="563" t="s">
        <v>2950</v>
      </c>
      <c r="D4661" s="563" t="s">
        <v>24936</v>
      </c>
      <c r="E4661" s="563" t="s">
        <v>24937</v>
      </c>
      <c r="F4661" s="563" t="s">
        <v>3114</v>
      </c>
      <c r="G4661" s="563" t="s">
        <v>3073</v>
      </c>
      <c r="H4661" s="563" t="s">
        <v>1454</v>
      </c>
      <c r="I4661" s="563" t="s">
        <v>26690</v>
      </c>
      <c r="J4661" s="563" t="s">
        <v>24001</v>
      </c>
      <c r="K4661" s="563" t="s">
        <v>24001</v>
      </c>
      <c r="L4661" s="563" t="s">
        <v>24001</v>
      </c>
      <c r="M4661" s="563" t="s">
        <v>24001</v>
      </c>
      <c r="N4661" s="563" t="s">
        <v>24001</v>
      </c>
      <c r="O4661" s="564" t="s">
        <v>24001</v>
      </c>
      <c r="P4661" s="564" t="s">
        <v>24001</v>
      </c>
      <c r="Q4661" s="564">
        <v>33148</v>
      </c>
      <c r="R4661" s="564">
        <v>43496.645509259302</v>
      </c>
      <c r="S4661" s="564" t="s">
        <v>32836</v>
      </c>
    </row>
    <row r="4662" spans="1:19" x14ac:dyDescent="0.35">
      <c r="A4662" s="562">
        <v>4007</v>
      </c>
      <c r="B4662" s="563" t="s">
        <v>484</v>
      </c>
      <c r="C4662" s="563" t="s">
        <v>2950</v>
      </c>
      <c r="D4662" s="563" t="s">
        <v>3135</v>
      </c>
      <c r="E4662" s="563" t="s">
        <v>24001</v>
      </c>
      <c r="F4662" s="563" t="s">
        <v>3134</v>
      </c>
      <c r="G4662" s="563" t="s">
        <v>3073</v>
      </c>
      <c r="H4662" s="563" t="s">
        <v>1181</v>
      </c>
      <c r="I4662" s="563" t="s">
        <v>26690</v>
      </c>
      <c r="J4662" s="563" t="s">
        <v>24001</v>
      </c>
      <c r="K4662" s="563" t="s">
        <v>24001</v>
      </c>
      <c r="L4662" s="563" t="s">
        <v>24001</v>
      </c>
      <c r="M4662" s="563" t="s">
        <v>24001</v>
      </c>
      <c r="N4662" s="563" t="s">
        <v>24001</v>
      </c>
      <c r="O4662" s="564" t="s">
        <v>24001</v>
      </c>
      <c r="P4662" s="564" t="s">
        <v>24001</v>
      </c>
      <c r="Q4662" s="564">
        <v>40736</v>
      </c>
      <c r="R4662" s="564"/>
      <c r="S4662" s="564" t="s">
        <v>32837</v>
      </c>
    </row>
    <row r="4663" spans="1:19" x14ac:dyDescent="0.35">
      <c r="A4663" s="559">
        <v>4008</v>
      </c>
      <c r="B4663" s="563" t="s">
        <v>484</v>
      </c>
      <c r="C4663" s="563" t="s">
        <v>2950</v>
      </c>
      <c r="D4663" s="563" t="s">
        <v>24938</v>
      </c>
      <c r="E4663" s="563" t="s">
        <v>3139</v>
      </c>
      <c r="F4663" s="563" t="s">
        <v>24939</v>
      </c>
      <c r="G4663" s="563" t="s">
        <v>3073</v>
      </c>
      <c r="H4663" s="563" t="s">
        <v>3137</v>
      </c>
      <c r="I4663" s="563" t="s">
        <v>26690</v>
      </c>
      <c r="J4663" s="563" t="s">
        <v>24001</v>
      </c>
      <c r="K4663" s="563" t="s">
        <v>24001</v>
      </c>
      <c r="L4663" s="563" t="s">
        <v>24001</v>
      </c>
      <c r="M4663" s="563" t="s">
        <v>24001</v>
      </c>
      <c r="N4663" s="563" t="s">
        <v>24001</v>
      </c>
      <c r="O4663" s="564" t="s">
        <v>24001</v>
      </c>
      <c r="P4663" s="564" t="s">
        <v>24001</v>
      </c>
      <c r="Q4663" s="564">
        <v>43497</v>
      </c>
      <c r="R4663" s="564"/>
      <c r="S4663" s="564" t="s">
        <v>32838</v>
      </c>
    </row>
    <row r="4664" spans="1:19" x14ac:dyDescent="0.35">
      <c r="A4664" s="559">
        <v>4009</v>
      </c>
      <c r="B4664" s="563" t="s">
        <v>484</v>
      </c>
      <c r="C4664" s="563" t="s">
        <v>2950</v>
      </c>
      <c r="D4664" s="563" t="s">
        <v>3138</v>
      </c>
      <c r="E4664" s="563" t="s">
        <v>24001</v>
      </c>
      <c r="F4664" s="563" t="s">
        <v>3136</v>
      </c>
      <c r="G4664" s="563" t="s">
        <v>3073</v>
      </c>
      <c r="H4664" s="563" t="s">
        <v>3137</v>
      </c>
      <c r="I4664" s="563" t="s">
        <v>26691</v>
      </c>
      <c r="J4664" s="563" t="s">
        <v>24001</v>
      </c>
      <c r="K4664" s="563" t="s">
        <v>24001</v>
      </c>
      <c r="L4664" s="563" t="s">
        <v>24001</v>
      </c>
      <c r="M4664" s="563" t="s">
        <v>24001</v>
      </c>
      <c r="N4664" s="563" t="s">
        <v>24001</v>
      </c>
      <c r="O4664" s="564" t="s">
        <v>24001</v>
      </c>
      <c r="P4664" s="564" t="s">
        <v>24001</v>
      </c>
      <c r="Q4664" s="564">
        <v>34285</v>
      </c>
      <c r="R4664" s="564">
        <v>40736.599108796298</v>
      </c>
      <c r="S4664" s="564" t="s">
        <v>24938</v>
      </c>
    </row>
    <row r="4665" spans="1:19" x14ac:dyDescent="0.35">
      <c r="A4665" s="562">
        <v>4010</v>
      </c>
      <c r="B4665" s="563" t="s">
        <v>484</v>
      </c>
      <c r="C4665" s="563" t="s">
        <v>2950</v>
      </c>
      <c r="D4665" s="563" t="s">
        <v>3144</v>
      </c>
      <c r="E4665" s="563" t="s">
        <v>3125</v>
      </c>
      <c r="F4665" s="563" t="s">
        <v>3142</v>
      </c>
      <c r="G4665" s="563" t="s">
        <v>3073</v>
      </c>
      <c r="H4665" s="563" t="s">
        <v>3143</v>
      </c>
      <c r="I4665" s="563" t="s">
        <v>26690</v>
      </c>
      <c r="J4665" s="563" t="s">
        <v>24001</v>
      </c>
      <c r="K4665" s="563" t="s">
        <v>24001</v>
      </c>
      <c r="L4665" s="563" t="s">
        <v>24001</v>
      </c>
      <c r="M4665" s="563" t="s">
        <v>24001</v>
      </c>
      <c r="N4665" s="563" t="s">
        <v>24001</v>
      </c>
      <c r="O4665" s="564" t="s">
        <v>24001</v>
      </c>
      <c r="P4665" s="564" t="s">
        <v>24001</v>
      </c>
      <c r="Q4665" s="564">
        <v>40787</v>
      </c>
      <c r="R4665" s="564"/>
      <c r="S4665" s="564" t="s">
        <v>32839</v>
      </c>
    </row>
    <row r="4666" spans="1:19" x14ac:dyDescent="0.35">
      <c r="A4666" s="559">
        <v>4011</v>
      </c>
      <c r="B4666" s="563" t="s">
        <v>484</v>
      </c>
      <c r="C4666" s="563" t="s">
        <v>2950</v>
      </c>
      <c r="D4666" s="563" t="s">
        <v>3147</v>
      </c>
      <c r="E4666" s="563" t="s">
        <v>3100</v>
      </c>
      <c r="F4666" s="563" t="s">
        <v>3145</v>
      </c>
      <c r="G4666" s="563" t="s">
        <v>3073</v>
      </c>
      <c r="H4666" s="563" t="s">
        <v>3146</v>
      </c>
      <c r="I4666" s="563" t="s">
        <v>26690</v>
      </c>
      <c r="J4666" s="563" t="s">
        <v>24001</v>
      </c>
      <c r="K4666" s="563" t="s">
        <v>24001</v>
      </c>
      <c r="L4666" s="563" t="s">
        <v>24001</v>
      </c>
      <c r="M4666" s="563" t="s">
        <v>24001</v>
      </c>
      <c r="N4666" s="563" t="s">
        <v>24001</v>
      </c>
      <c r="O4666" s="564" t="s">
        <v>24001</v>
      </c>
      <c r="P4666" s="564" t="s">
        <v>24001</v>
      </c>
      <c r="Q4666" s="564">
        <v>39738</v>
      </c>
      <c r="R4666" s="564"/>
      <c r="S4666" s="564" t="s">
        <v>32840</v>
      </c>
    </row>
    <row r="4667" spans="1:19" x14ac:dyDescent="0.35">
      <c r="A4667" s="559">
        <v>4012</v>
      </c>
      <c r="B4667" s="563" t="s">
        <v>484</v>
      </c>
      <c r="C4667" s="563" t="s">
        <v>2950</v>
      </c>
      <c r="D4667" s="563" t="s">
        <v>3150</v>
      </c>
      <c r="E4667" s="563" t="s">
        <v>3100</v>
      </c>
      <c r="F4667" s="563" t="s">
        <v>3148</v>
      </c>
      <c r="G4667" s="563" t="s">
        <v>3073</v>
      </c>
      <c r="H4667" s="563" t="s">
        <v>3149</v>
      </c>
      <c r="I4667" s="563" t="s">
        <v>26690</v>
      </c>
      <c r="J4667" s="563" t="s">
        <v>24001</v>
      </c>
      <c r="K4667" s="563" t="s">
        <v>24001</v>
      </c>
      <c r="L4667" s="563" t="s">
        <v>24001</v>
      </c>
      <c r="M4667" s="563" t="s">
        <v>24001</v>
      </c>
      <c r="N4667" s="563" t="s">
        <v>24001</v>
      </c>
      <c r="O4667" s="564" t="s">
        <v>24001</v>
      </c>
      <c r="P4667" s="564" t="s">
        <v>24001</v>
      </c>
      <c r="Q4667" s="564">
        <v>33148</v>
      </c>
      <c r="R4667" s="564">
        <v>40738.725358796299</v>
      </c>
      <c r="S4667" s="564" t="s">
        <v>3150</v>
      </c>
    </row>
    <row r="4668" spans="1:19" x14ac:dyDescent="0.35">
      <c r="A4668" s="562">
        <v>4013</v>
      </c>
      <c r="B4668" s="563" t="s">
        <v>484</v>
      </c>
      <c r="C4668" s="563" t="s">
        <v>2950</v>
      </c>
      <c r="D4668" s="563" t="s">
        <v>3154</v>
      </c>
      <c r="E4668" s="563" t="s">
        <v>3151</v>
      </c>
      <c r="F4668" s="563" t="s">
        <v>3152</v>
      </c>
      <c r="G4668" s="563" t="s">
        <v>3073</v>
      </c>
      <c r="H4668" s="563" t="s">
        <v>3153</v>
      </c>
      <c r="I4668" s="563" t="s">
        <v>26690</v>
      </c>
      <c r="J4668" s="563" t="s">
        <v>24001</v>
      </c>
      <c r="K4668" s="563" t="s">
        <v>24001</v>
      </c>
      <c r="L4668" s="563" t="s">
        <v>24001</v>
      </c>
      <c r="M4668" s="563" t="s">
        <v>24001</v>
      </c>
      <c r="N4668" s="563" t="s">
        <v>24001</v>
      </c>
      <c r="O4668" s="564" t="s">
        <v>24001</v>
      </c>
      <c r="P4668" s="564" t="s">
        <v>24001</v>
      </c>
      <c r="Q4668" s="564">
        <v>33148</v>
      </c>
      <c r="R4668" s="564">
        <v>40640.745868055601</v>
      </c>
      <c r="S4668" s="564" t="s">
        <v>32841</v>
      </c>
    </row>
    <row r="4669" spans="1:19" x14ac:dyDescent="0.35">
      <c r="A4669" s="559">
        <v>4014</v>
      </c>
      <c r="B4669" s="563" t="s">
        <v>484</v>
      </c>
      <c r="C4669" s="563" t="s">
        <v>2950</v>
      </c>
      <c r="D4669" s="563" t="s">
        <v>3157</v>
      </c>
      <c r="E4669" s="563" t="s">
        <v>24001</v>
      </c>
      <c r="F4669" s="563" t="s">
        <v>3155</v>
      </c>
      <c r="G4669" s="563" t="s">
        <v>3073</v>
      </c>
      <c r="H4669" s="563" t="s">
        <v>3156</v>
      </c>
      <c r="I4669" s="563" t="s">
        <v>26690</v>
      </c>
      <c r="J4669" s="563" t="s">
        <v>24001</v>
      </c>
      <c r="K4669" s="563" t="s">
        <v>24001</v>
      </c>
      <c r="L4669" s="563" t="s">
        <v>24001</v>
      </c>
      <c r="M4669" s="563" t="s">
        <v>24001</v>
      </c>
      <c r="N4669" s="563" t="s">
        <v>24001</v>
      </c>
      <c r="O4669" s="564" t="s">
        <v>24001</v>
      </c>
      <c r="P4669" s="564" t="s">
        <v>24001</v>
      </c>
      <c r="Q4669" s="564">
        <v>39738</v>
      </c>
      <c r="R4669" s="564">
        <v>39738</v>
      </c>
      <c r="S4669" s="564" t="s">
        <v>32842</v>
      </c>
    </row>
    <row r="4670" spans="1:19" x14ac:dyDescent="0.35">
      <c r="A4670" s="559">
        <v>4015</v>
      </c>
      <c r="B4670" s="563" t="s">
        <v>484</v>
      </c>
      <c r="C4670" s="563" t="s">
        <v>2950</v>
      </c>
      <c r="D4670" s="563" t="s">
        <v>3160</v>
      </c>
      <c r="E4670" s="563" t="s">
        <v>3115</v>
      </c>
      <c r="F4670" s="563" t="s">
        <v>3158</v>
      </c>
      <c r="G4670" s="563" t="s">
        <v>3073</v>
      </c>
      <c r="H4670" s="563" t="s">
        <v>3159</v>
      </c>
      <c r="I4670" s="563" t="s">
        <v>26690</v>
      </c>
      <c r="J4670" s="563" t="s">
        <v>24001</v>
      </c>
      <c r="K4670" s="563" t="s">
        <v>24001</v>
      </c>
      <c r="L4670" s="563" t="s">
        <v>24001</v>
      </c>
      <c r="M4670" s="563" t="s">
        <v>24001</v>
      </c>
      <c r="N4670" s="563" t="s">
        <v>24001</v>
      </c>
      <c r="O4670" s="564" t="s">
        <v>24001</v>
      </c>
      <c r="P4670" s="564" t="s">
        <v>24001</v>
      </c>
      <c r="Q4670" s="564">
        <v>33148</v>
      </c>
      <c r="R4670" s="564">
        <v>40736.709328703699</v>
      </c>
      <c r="S4670" s="564" t="s">
        <v>32843</v>
      </c>
    </row>
    <row r="4671" spans="1:19" x14ac:dyDescent="0.35">
      <c r="A4671" s="562">
        <v>4016</v>
      </c>
      <c r="B4671" s="563" t="s">
        <v>484</v>
      </c>
      <c r="C4671" s="563" t="s">
        <v>2950</v>
      </c>
      <c r="D4671" s="563" t="s">
        <v>3163</v>
      </c>
      <c r="E4671" s="563" t="s">
        <v>24001</v>
      </c>
      <c r="F4671" s="563" t="s">
        <v>3161</v>
      </c>
      <c r="G4671" s="563" t="s">
        <v>3073</v>
      </c>
      <c r="H4671" s="563" t="s">
        <v>3162</v>
      </c>
      <c r="I4671" s="563" t="s">
        <v>26690</v>
      </c>
      <c r="J4671" s="563" t="s">
        <v>24001</v>
      </c>
      <c r="K4671" s="563" t="s">
        <v>24001</v>
      </c>
      <c r="L4671" s="563" t="s">
        <v>24001</v>
      </c>
      <c r="M4671" s="563" t="s">
        <v>24001</v>
      </c>
      <c r="N4671" s="563" t="s">
        <v>24001</v>
      </c>
      <c r="O4671" s="564" t="s">
        <v>24001</v>
      </c>
      <c r="P4671" s="564" t="s">
        <v>24001</v>
      </c>
      <c r="Q4671" s="564">
        <v>39738</v>
      </c>
      <c r="R4671" s="564"/>
      <c r="S4671" s="564" t="s">
        <v>32844</v>
      </c>
    </row>
    <row r="4672" spans="1:19" x14ac:dyDescent="0.35">
      <c r="A4672" s="559">
        <v>4017</v>
      </c>
      <c r="B4672" s="563" t="s">
        <v>484</v>
      </c>
      <c r="C4672" s="563" t="s">
        <v>2950</v>
      </c>
      <c r="D4672" s="563" t="s">
        <v>3166</v>
      </c>
      <c r="E4672" s="563" t="s">
        <v>24001</v>
      </c>
      <c r="F4672" s="563" t="s">
        <v>3164</v>
      </c>
      <c r="G4672" s="563" t="s">
        <v>3073</v>
      </c>
      <c r="H4672" s="563" t="s">
        <v>3165</v>
      </c>
      <c r="I4672" s="563" t="s">
        <v>26690</v>
      </c>
      <c r="J4672" s="563" t="s">
        <v>24001</v>
      </c>
      <c r="K4672" s="563" t="s">
        <v>154</v>
      </c>
      <c r="L4672" s="563" t="s">
        <v>24001</v>
      </c>
      <c r="M4672" s="563" t="s">
        <v>24001</v>
      </c>
      <c r="N4672" s="563" t="s">
        <v>24001</v>
      </c>
      <c r="O4672" s="564" t="s">
        <v>24001</v>
      </c>
      <c r="P4672" s="564" t="s">
        <v>24001</v>
      </c>
      <c r="Q4672" s="564">
        <v>33148</v>
      </c>
      <c r="R4672" s="564"/>
      <c r="S4672" s="564" t="s">
        <v>32845</v>
      </c>
    </row>
    <row r="4673" spans="1:19" x14ac:dyDescent="0.35">
      <c r="A4673" s="559">
        <v>4018</v>
      </c>
      <c r="B4673" s="563" t="s">
        <v>484</v>
      </c>
      <c r="C4673" s="563" t="s">
        <v>2950</v>
      </c>
      <c r="D4673" s="563" t="s">
        <v>3170</v>
      </c>
      <c r="E4673" s="563" t="s">
        <v>3167</v>
      </c>
      <c r="F4673" s="563" t="s">
        <v>3168</v>
      </c>
      <c r="G4673" s="563" t="s">
        <v>3073</v>
      </c>
      <c r="H4673" s="563" t="s">
        <v>3169</v>
      </c>
      <c r="I4673" s="563" t="s">
        <v>26690</v>
      </c>
      <c r="J4673" s="563" t="s">
        <v>24001</v>
      </c>
      <c r="K4673" s="563" t="s">
        <v>62</v>
      </c>
      <c r="L4673" s="563" t="s">
        <v>27591</v>
      </c>
      <c r="M4673" s="563" t="s">
        <v>24001</v>
      </c>
      <c r="N4673" s="563" t="s">
        <v>24001</v>
      </c>
      <c r="O4673" s="564" t="s">
        <v>24001</v>
      </c>
      <c r="P4673" s="564" t="s">
        <v>24001</v>
      </c>
      <c r="Q4673" s="564">
        <v>33148</v>
      </c>
      <c r="R4673" s="564">
        <v>40739.7109837963</v>
      </c>
      <c r="S4673" s="564" t="s">
        <v>32846</v>
      </c>
    </row>
    <row r="4674" spans="1:19" x14ac:dyDescent="0.35">
      <c r="A4674" s="562">
        <v>4019</v>
      </c>
      <c r="B4674" s="563" t="s">
        <v>484</v>
      </c>
      <c r="C4674" s="563" t="s">
        <v>2950</v>
      </c>
      <c r="D4674" s="563" t="s">
        <v>24940</v>
      </c>
      <c r="E4674" s="563" t="s">
        <v>24941</v>
      </c>
      <c r="F4674" s="563" t="s">
        <v>3141</v>
      </c>
      <c r="G4674" s="563" t="s">
        <v>3073</v>
      </c>
      <c r="H4674" s="563" t="s">
        <v>24942</v>
      </c>
      <c r="I4674" s="563" t="s">
        <v>26690</v>
      </c>
      <c r="J4674" s="563" t="s">
        <v>24001</v>
      </c>
      <c r="K4674" s="563" t="s">
        <v>34266</v>
      </c>
      <c r="L4674" s="563" t="s">
        <v>24001</v>
      </c>
      <c r="M4674" s="563" t="s">
        <v>24001</v>
      </c>
      <c r="N4674" s="563" t="s">
        <v>24001</v>
      </c>
      <c r="O4674" s="564" t="s">
        <v>24001</v>
      </c>
      <c r="P4674" s="564" t="s">
        <v>24001</v>
      </c>
      <c r="Q4674" s="564">
        <v>33148</v>
      </c>
      <c r="R4674" s="564">
        <v>43497.470462963</v>
      </c>
      <c r="S4674" s="564" t="s">
        <v>32847</v>
      </c>
    </row>
    <row r="4675" spans="1:19" x14ac:dyDescent="0.35">
      <c r="A4675" s="559">
        <v>4020</v>
      </c>
      <c r="B4675" s="563" t="s">
        <v>484</v>
      </c>
      <c r="C4675" s="563" t="s">
        <v>2950</v>
      </c>
      <c r="D4675" s="563" t="s">
        <v>3174</v>
      </c>
      <c r="E4675" s="563" t="s">
        <v>3171</v>
      </c>
      <c r="F4675" s="563" t="s">
        <v>3172</v>
      </c>
      <c r="G4675" s="563" t="s">
        <v>3073</v>
      </c>
      <c r="H4675" s="563" t="s">
        <v>3173</v>
      </c>
      <c r="I4675" s="563" t="s">
        <v>26690</v>
      </c>
      <c r="J4675" s="563" t="s">
        <v>24001</v>
      </c>
      <c r="K4675" s="563" t="s">
        <v>24001</v>
      </c>
      <c r="L4675" s="563" t="s">
        <v>24001</v>
      </c>
      <c r="M4675" s="563" t="s">
        <v>24001</v>
      </c>
      <c r="N4675" s="563" t="s">
        <v>24001</v>
      </c>
      <c r="O4675" s="564" t="s">
        <v>24001</v>
      </c>
      <c r="P4675" s="564" t="s">
        <v>24001</v>
      </c>
      <c r="Q4675" s="564">
        <v>33148</v>
      </c>
      <c r="R4675" s="564"/>
      <c r="S4675" s="564" t="s">
        <v>32848</v>
      </c>
    </row>
    <row r="4676" spans="1:19" x14ac:dyDescent="0.35">
      <c r="A4676" s="559">
        <v>4021</v>
      </c>
      <c r="B4676" s="563" t="s">
        <v>484</v>
      </c>
      <c r="C4676" s="563" t="s">
        <v>2950</v>
      </c>
      <c r="D4676" s="563" t="s">
        <v>3178</v>
      </c>
      <c r="E4676" s="563" t="s">
        <v>3175</v>
      </c>
      <c r="F4676" s="563" t="s">
        <v>3176</v>
      </c>
      <c r="G4676" s="563" t="s">
        <v>3073</v>
      </c>
      <c r="H4676" s="563" t="s">
        <v>3177</v>
      </c>
      <c r="I4676" s="563" t="s">
        <v>26690</v>
      </c>
      <c r="J4676" s="563" t="s">
        <v>24001</v>
      </c>
      <c r="K4676" s="563" t="s">
        <v>24001</v>
      </c>
      <c r="L4676" s="563" t="s">
        <v>24001</v>
      </c>
      <c r="M4676" s="563" t="s">
        <v>24001</v>
      </c>
      <c r="N4676" s="563" t="s">
        <v>24001</v>
      </c>
      <c r="O4676" s="564" t="s">
        <v>24001</v>
      </c>
      <c r="P4676" s="564" t="s">
        <v>24001</v>
      </c>
      <c r="Q4676" s="564">
        <v>33148</v>
      </c>
      <c r="R4676" s="564">
        <v>40739.722418981502</v>
      </c>
      <c r="S4676" s="564" t="s">
        <v>32849</v>
      </c>
    </row>
    <row r="4677" spans="1:19" x14ac:dyDescent="0.35">
      <c r="A4677" s="562">
        <v>4022</v>
      </c>
      <c r="B4677" s="563" t="s">
        <v>484</v>
      </c>
      <c r="C4677" s="563" t="s">
        <v>2950</v>
      </c>
      <c r="D4677" s="563" t="s">
        <v>3181</v>
      </c>
      <c r="E4677" s="563" t="s">
        <v>3179</v>
      </c>
      <c r="F4677" s="563" t="s">
        <v>3180</v>
      </c>
      <c r="G4677" s="563" t="s">
        <v>3073</v>
      </c>
      <c r="H4677" s="563" t="s">
        <v>55</v>
      </c>
      <c r="I4677" s="563" t="s">
        <v>26690</v>
      </c>
      <c r="J4677" s="563" t="s">
        <v>24001</v>
      </c>
      <c r="K4677" s="563" t="s">
        <v>24001</v>
      </c>
      <c r="L4677" s="563" t="s">
        <v>24001</v>
      </c>
      <c r="M4677" s="563" t="s">
        <v>24001</v>
      </c>
      <c r="N4677" s="563" t="s">
        <v>24001</v>
      </c>
      <c r="O4677" s="564" t="s">
        <v>24001</v>
      </c>
      <c r="P4677" s="564" t="s">
        <v>24001</v>
      </c>
      <c r="Q4677" s="564">
        <v>33148</v>
      </c>
      <c r="R4677" s="564"/>
      <c r="S4677" s="564" t="s">
        <v>3181</v>
      </c>
    </row>
    <row r="4678" spans="1:19" x14ac:dyDescent="0.35">
      <c r="A4678" s="559">
        <v>4023</v>
      </c>
      <c r="B4678" s="563" t="s">
        <v>484</v>
      </c>
      <c r="C4678" s="563" t="s">
        <v>2950</v>
      </c>
      <c r="D4678" s="563" t="s">
        <v>3186</v>
      </c>
      <c r="E4678" s="563" t="s">
        <v>3183</v>
      </c>
      <c r="F4678" s="563" t="s">
        <v>3184</v>
      </c>
      <c r="G4678" s="563" t="s">
        <v>3073</v>
      </c>
      <c r="H4678" s="563" t="s">
        <v>3185</v>
      </c>
      <c r="I4678" s="563" t="s">
        <v>26690</v>
      </c>
      <c r="J4678" s="563" t="s">
        <v>24001</v>
      </c>
      <c r="K4678" s="563" t="s">
        <v>24001</v>
      </c>
      <c r="L4678" s="563" t="s">
        <v>24001</v>
      </c>
      <c r="M4678" s="563" t="s">
        <v>24001</v>
      </c>
      <c r="N4678" s="563" t="s">
        <v>24001</v>
      </c>
      <c r="O4678" s="564" t="s">
        <v>24001</v>
      </c>
      <c r="P4678" s="564" t="s">
        <v>24001</v>
      </c>
      <c r="Q4678" s="564">
        <v>40641</v>
      </c>
      <c r="R4678" s="564"/>
      <c r="S4678" s="564" t="s">
        <v>32850</v>
      </c>
    </row>
    <row r="4679" spans="1:19" x14ac:dyDescent="0.35">
      <c r="A4679" s="559">
        <v>4024</v>
      </c>
      <c r="B4679" s="563" t="s">
        <v>484</v>
      </c>
      <c r="C4679" s="563" t="s">
        <v>2950</v>
      </c>
      <c r="D4679" s="563" t="s">
        <v>3189</v>
      </c>
      <c r="E4679" s="563" t="s">
        <v>24001</v>
      </c>
      <c r="F4679" s="563" t="s">
        <v>3187</v>
      </c>
      <c r="G4679" s="563" t="s">
        <v>3073</v>
      </c>
      <c r="H4679" s="563" t="s">
        <v>3188</v>
      </c>
      <c r="I4679" s="563" t="s">
        <v>26690</v>
      </c>
      <c r="J4679" s="563" t="s">
        <v>24001</v>
      </c>
      <c r="K4679" s="563" t="s">
        <v>62</v>
      </c>
      <c r="L4679" s="563" t="s">
        <v>24001</v>
      </c>
      <c r="M4679" s="563" t="s">
        <v>24001</v>
      </c>
      <c r="N4679" s="563" t="s">
        <v>24001</v>
      </c>
      <c r="O4679" s="564" t="s">
        <v>24001</v>
      </c>
      <c r="P4679" s="564" t="s">
        <v>24001</v>
      </c>
      <c r="Q4679" s="564">
        <v>33148</v>
      </c>
      <c r="R4679" s="564"/>
      <c r="S4679" s="564" t="s">
        <v>32851</v>
      </c>
    </row>
    <row r="4680" spans="1:19" x14ac:dyDescent="0.35">
      <c r="A4680" s="562">
        <v>4025</v>
      </c>
      <c r="B4680" s="563" t="s">
        <v>484</v>
      </c>
      <c r="C4680" s="563" t="s">
        <v>2950</v>
      </c>
      <c r="D4680" s="563" t="s">
        <v>3192</v>
      </c>
      <c r="E4680" s="563" t="s">
        <v>3100</v>
      </c>
      <c r="F4680" s="563" t="s">
        <v>3190</v>
      </c>
      <c r="G4680" s="563" t="s">
        <v>3073</v>
      </c>
      <c r="H4680" s="563" t="s">
        <v>3191</v>
      </c>
      <c r="I4680" s="563" t="s">
        <v>26690</v>
      </c>
      <c r="J4680" s="563" t="s">
        <v>24001</v>
      </c>
      <c r="K4680" s="563" t="s">
        <v>24001</v>
      </c>
      <c r="L4680" s="563" t="s">
        <v>24001</v>
      </c>
      <c r="M4680" s="563" t="s">
        <v>24001</v>
      </c>
      <c r="N4680" s="563" t="s">
        <v>24001</v>
      </c>
      <c r="O4680" s="564" t="s">
        <v>24001</v>
      </c>
      <c r="P4680" s="564" t="s">
        <v>24001</v>
      </c>
      <c r="Q4680" s="564">
        <v>33148</v>
      </c>
      <c r="R4680" s="564">
        <v>39738</v>
      </c>
      <c r="S4680" s="564" t="s">
        <v>32852</v>
      </c>
    </row>
    <row r="4681" spans="1:19" x14ac:dyDescent="0.35">
      <c r="A4681" s="559">
        <v>4026</v>
      </c>
      <c r="B4681" s="563" t="s">
        <v>484</v>
      </c>
      <c r="C4681" s="563" t="s">
        <v>2950</v>
      </c>
      <c r="D4681" s="563" t="s">
        <v>24943</v>
      </c>
      <c r="E4681" s="563" t="s">
        <v>24944</v>
      </c>
      <c r="F4681" s="563" t="s">
        <v>24945</v>
      </c>
      <c r="G4681" s="563" t="s">
        <v>3073</v>
      </c>
      <c r="H4681" s="563" t="s">
        <v>24946</v>
      </c>
      <c r="I4681" s="563" t="s">
        <v>26690</v>
      </c>
      <c r="J4681" s="563" t="s">
        <v>24001</v>
      </c>
      <c r="K4681" s="563" t="s">
        <v>24001</v>
      </c>
      <c r="L4681" s="563" t="s">
        <v>24001</v>
      </c>
      <c r="M4681" s="563" t="s">
        <v>24001</v>
      </c>
      <c r="N4681" s="563" t="s">
        <v>24001</v>
      </c>
      <c r="O4681" s="564" t="s">
        <v>24001</v>
      </c>
      <c r="P4681" s="564" t="s">
        <v>24001</v>
      </c>
      <c r="Q4681" s="564">
        <v>43647</v>
      </c>
      <c r="R4681" s="564"/>
      <c r="S4681" s="564" t="s">
        <v>32853</v>
      </c>
    </row>
    <row r="4682" spans="1:19" x14ac:dyDescent="0.35">
      <c r="A4682" s="559">
        <v>1345</v>
      </c>
      <c r="B4682" s="563" t="s">
        <v>484</v>
      </c>
      <c r="C4682" s="563" t="s">
        <v>28929</v>
      </c>
      <c r="D4682" s="563" t="s">
        <v>18169</v>
      </c>
      <c r="E4682" s="563" t="s">
        <v>18166</v>
      </c>
      <c r="F4682" s="563" t="s">
        <v>18167</v>
      </c>
      <c r="G4682" s="563" t="s">
        <v>18168</v>
      </c>
      <c r="H4682" s="563" t="s">
        <v>1648</v>
      </c>
      <c r="I4682" s="563" t="s">
        <v>26690</v>
      </c>
      <c r="J4682" s="563" t="s">
        <v>109</v>
      </c>
      <c r="K4682" s="563" t="s">
        <v>24001</v>
      </c>
      <c r="L4682" s="563" t="s">
        <v>24001</v>
      </c>
      <c r="M4682" s="563" t="s">
        <v>24001</v>
      </c>
      <c r="N4682" s="563" t="s">
        <v>24001</v>
      </c>
      <c r="O4682" s="564" t="s">
        <v>24001</v>
      </c>
      <c r="P4682" s="564" t="s">
        <v>24001</v>
      </c>
      <c r="Q4682" s="564">
        <v>40276</v>
      </c>
      <c r="R4682" s="564"/>
      <c r="S4682" s="564" t="s">
        <v>32854</v>
      </c>
    </row>
    <row r="4683" spans="1:19" x14ac:dyDescent="0.35">
      <c r="A4683" s="562">
        <v>1346</v>
      </c>
      <c r="B4683" s="563" t="s">
        <v>484</v>
      </c>
      <c r="C4683" s="563" t="s">
        <v>28929</v>
      </c>
      <c r="D4683" s="563" t="s">
        <v>18172</v>
      </c>
      <c r="E4683" s="563" t="s">
        <v>18170</v>
      </c>
      <c r="F4683" s="563" t="s">
        <v>18171</v>
      </c>
      <c r="G4683" s="563" t="s">
        <v>18168</v>
      </c>
      <c r="H4683" s="563" t="s">
        <v>240</v>
      </c>
      <c r="I4683" s="563" t="s">
        <v>26690</v>
      </c>
      <c r="J4683" s="563" t="s">
        <v>109</v>
      </c>
      <c r="K4683" s="563" t="s">
        <v>24001</v>
      </c>
      <c r="L4683" s="563" t="s">
        <v>24001</v>
      </c>
      <c r="M4683" s="563" t="s">
        <v>24001</v>
      </c>
      <c r="N4683" s="563" t="s">
        <v>24001</v>
      </c>
      <c r="O4683" s="564" t="s">
        <v>24001</v>
      </c>
      <c r="P4683" s="564" t="s">
        <v>24001</v>
      </c>
      <c r="Q4683" s="564">
        <v>33148</v>
      </c>
      <c r="R4683" s="564"/>
      <c r="S4683" s="564" t="s">
        <v>32855</v>
      </c>
    </row>
    <row r="4684" spans="1:19" x14ac:dyDescent="0.35">
      <c r="A4684" s="559">
        <v>1347</v>
      </c>
      <c r="B4684" s="563" t="s">
        <v>484</v>
      </c>
      <c r="C4684" s="563" t="s">
        <v>28929</v>
      </c>
      <c r="D4684" s="563" t="s">
        <v>18175</v>
      </c>
      <c r="E4684" s="563" t="s">
        <v>18173</v>
      </c>
      <c r="F4684" s="563" t="s">
        <v>18174</v>
      </c>
      <c r="G4684" s="563" t="s">
        <v>18168</v>
      </c>
      <c r="H4684" s="563" t="s">
        <v>3543</v>
      </c>
      <c r="I4684" s="563" t="s">
        <v>26690</v>
      </c>
      <c r="J4684" s="563" t="s">
        <v>109</v>
      </c>
      <c r="K4684" s="563" t="s">
        <v>24001</v>
      </c>
      <c r="L4684" s="563" t="s">
        <v>24001</v>
      </c>
      <c r="M4684" s="563" t="s">
        <v>24001</v>
      </c>
      <c r="N4684" s="563" t="s">
        <v>24001</v>
      </c>
      <c r="O4684" s="564" t="s">
        <v>24001</v>
      </c>
      <c r="P4684" s="564" t="s">
        <v>24001</v>
      </c>
      <c r="Q4684" s="564">
        <v>33148</v>
      </c>
      <c r="R4684" s="564"/>
      <c r="S4684" s="564" t="s">
        <v>32856</v>
      </c>
    </row>
    <row r="4685" spans="1:19" x14ac:dyDescent="0.35">
      <c r="A4685" s="559">
        <v>1348</v>
      </c>
      <c r="B4685" s="563" t="s">
        <v>484</v>
      </c>
      <c r="C4685" s="563" t="s">
        <v>28929</v>
      </c>
      <c r="D4685" s="563" t="s">
        <v>18178</v>
      </c>
      <c r="E4685" s="563" t="s">
        <v>24001</v>
      </c>
      <c r="F4685" s="563" t="s">
        <v>18176</v>
      </c>
      <c r="G4685" s="563" t="s">
        <v>18168</v>
      </c>
      <c r="H4685" s="563" t="s">
        <v>18177</v>
      </c>
      <c r="I4685" s="563" t="s">
        <v>26690</v>
      </c>
      <c r="J4685" s="563" t="s">
        <v>24001</v>
      </c>
      <c r="K4685" s="563" t="s">
        <v>24001</v>
      </c>
      <c r="L4685" s="563" t="s">
        <v>24001</v>
      </c>
      <c r="M4685" s="563" t="s">
        <v>24001</v>
      </c>
      <c r="N4685" s="563" t="s">
        <v>24001</v>
      </c>
      <c r="O4685" s="564" t="s">
        <v>24001</v>
      </c>
      <c r="P4685" s="564" t="s">
        <v>24001</v>
      </c>
      <c r="Q4685" s="564">
        <v>40276</v>
      </c>
      <c r="R4685" s="564"/>
      <c r="S4685" s="564" t="s">
        <v>32857</v>
      </c>
    </row>
    <row r="4686" spans="1:19" x14ac:dyDescent="0.35">
      <c r="A4686" s="562">
        <v>1349</v>
      </c>
      <c r="B4686" s="563" t="s">
        <v>484</v>
      </c>
      <c r="C4686" s="563" t="s">
        <v>28929</v>
      </c>
      <c r="D4686" s="563" t="s">
        <v>18181</v>
      </c>
      <c r="E4686" s="563" t="s">
        <v>24001</v>
      </c>
      <c r="F4686" s="563" t="s">
        <v>18179</v>
      </c>
      <c r="G4686" s="563" t="s">
        <v>18168</v>
      </c>
      <c r="H4686" s="563" t="s">
        <v>18180</v>
      </c>
      <c r="I4686" s="563" t="s">
        <v>26690</v>
      </c>
      <c r="J4686" s="563" t="s">
        <v>24001</v>
      </c>
      <c r="K4686" s="563" t="s">
        <v>24001</v>
      </c>
      <c r="L4686" s="563" t="s">
        <v>24001</v>
      </c>
      <c r="M4686" s="563" t="s">
        <v>24001</v>
      </c>
      <c r="N4686" s="563" t="s">
        <v>24001</v>
      </c>
      <c r="O4686" s="564" t="s">
        <v>24001</v>
      </c>
      <c r="P4686" s="564" t="s">
        <v>24001</v>
      </c>
      <c r="Q4686" s="564">
        <v>37778</v>
      </c>
      <c r="R4686" s="564">
        <v>40276.435787037</v>
      </c>
      <c r="S4686" s="564" t="s">
        <v>32858</v>
      </c>
    </row>
    <row r="4687" spans="1:19" x14ac:dyDescent="0.35">
      <c r="A4687" s="559">
        <v>1350</v>
      </c>
      <c r="B4687" s="563" t="s">
        <v>484</v>
      </c>
      <c r="C4687" s="563" t="s">
        <v>28929</v>
      </c>
      <c r="D4687" s="563" t="s">
        <v>18184</v>
      </c>
      <c r="E4687" s="563" t="s">
        <v>18182</v>
      </c>
      <c r="F4687" s="563" t="s">
        <v>18183</v>
      </c>
      <c r="G4687" s="563" t="s">
        <v>18168</v>
      </c>
      <c r="H4687" s="563" t="s">
        <v>55</v>
      </c>
      <c r="I4687" s="563" t="s">
        <v>26690</v>
      </c>
      <c r="J4687" s="563" t="s">
        <v>24001</v>
      </c>
      <c r="K4687" s="563" t="s">
        <v>24001</v>
      </c>
      <c r="L4687" s="563" t="s">
        <v>24001</v>
      </c>
      <c r="M4687" s="563" t="s">
        <v>24001</v>
      </c>
      <c r="N4687" s="563" t="s">
        <v>24001</v>
      </c>
      <c r="O4687" s="564" t="s">
        <v>24001</v>
      </c>
      <c r="P4687" s="564" t="s">
        <v>24001</v>
      </c>
      <c r="Q4687" s="564">
        <v>33148</v>
      </c>
      <c r="R4687" s="564"/>
      <c r="S4687" s="564" t="s">
        <v>18184</v>
      </c>
    </row>
    <row r="4688" spans="1:19" x14ac:dyDescent="0.35">
      <c r="A4688" s="559">
        <v>1351</v>
      </c>
      <c r="B4688" s="563" t="s">
        <v>484</v>
      </c>
      <c r="C4688" s="563" t="s">
        <v>28929</v>
      </c>
      <c r="D4688" s="563" t="s">
        <v>18186</v>
      </c>
      <c r="E4688" s="563" t="s">
        <v>18166</v>
      </c>
      <c r="F4688" s="563" t="s">
        <v>18185</v>
      </c>
      <c r="G4688" s="563" t="s">
        <v>18168</v>
      </c>
      <c r="H4688" s="563" t="s">
        <v>3290</v>
      </c>
      <c r="I4688" s="563" t="s">
        <v>26690</v>
      </c>
      <c r="J4688" s="563" t="s">
        <v>24001</v>
      </c>
      <c r="K4688" s="563" t="s">
        <v>24001</v>
      </c>
      <c r="L4688" s="563" t="s">
        <v>24001</v>
      </c>
      <c r="M4688" s="563" t="s">
        <v>24001</v>
      </c>
      <c r="N4688" s="563" t="s">
        <v>24001</v>
      </c>
      <c r="O4688" s="564" t="s">
        <v>24001</v>
      </c>
      <c r="P4688" s="564" t="s">
        <v>24001</v>
      </c>
      <c r="Q4688" s="564">
        <v>40276</v>
      </c>
      <c r="R4688" s="564"/>
      <c r="S4688" s="564" t="s">
        <v>32859</v>
      </c>
    </row>
    <row r="4689" spans="1:19" x14ac:dyDescent="0.35">
      <c r="A4689" s="562">
        <v>2178</v>
      </c>
      <c r="B4689" s="563" t="s">
        <v>484</v>
      </c>
      <c r="C4689" s="563" t="s">
        <v>28698</v>
      </c>
      <c r="D4689" s="563" t="s">
        <v>32860</v>
      </c>
      <c r="E4689" s="563" t="s">
        <v>24707</v>
      </c>
      <c r="F4689" s="563" t="s">
        <v>24708</v>
      </c>
      <c r="G4689" s="563" t="s">
        <v>32861</v>
      </c>
      <c r="H4689" s="563" t="s">
        <v>1246</v>
      </c>
      <c r="I4689" s="563" t="s">
        <v>26690</v>
      </c>
      <c r="J4689" s="563" t="s">
        <v>24001</v>
      </c>
      <c r="K4689" s="563" t="s">
        <v>24001</v>
      </c>
      <c r="L4689" s="563" t="s">
        <v>24001</v>
      </c>
      <c r="M4689" s="563" t="s">
        <v>24001</v>
      </c>
      <c r="N4689" s="563" t="s">
        <v>24001</v>
      </c>
      <c r="O4689" s="564" t="s">
        <v>24001</v>
      </c>
      <c r="P4689" s="564" t="s">
        <v>24001</v>
      </c>
      <c r="Q4689" s="564">
        <v>43221</v>
      </c>
      <c r="R4689" s="564">
        <v>44712.600694444402</v>
      </c>
      <c r="S4689" s="564" t="s">
        <v>32862</v>
      </c>
    </row>
    <row r="4690" spans="1:19" x14ac:dyDescent="0.35">
      <c r="A4690" s="559">
        <v>2179</v>
      </c>
      <c r="B4690" s="563" t="s">
        <v>484</v>
      </c>
      <c r="C4690" s="563" t="s">
        <v>28698</v>
      </c>
      <c r="D4690" s="563" t="s">
        <v>6207</v>
      </c>
      <c r="E4690" s="563" t="s">
        <v>6203</v>
      </c>
      <c r="F4690" s="563" t="s">
        <v>6204</v>
      </c>
      <c r="G4690" s="563" t="s">
        <v>6205</v>
      </c>
      <c r="H4690" s="563" t="s">
        <v>6206</v>
      </c>
      <c r="I4690" s="563" t="s">
        <v>26690</v>
      </c>
      <c r="J4690" s="563" t="s">
        <v>24001</v>
      </c>
      <c r="K4690" s="563" t="s">
        <v>24001</v>
      </c>
      <c r="L4690" s="563" t="s">
        <v>24001</v>
      </c>
      <c r="M4690" s="563" t="s">
        <v>24001</v>
      </c>
      <c r="N4690" s="563" t="s">
        <v>24001</v>
      </c>
      <c r="O4690" s="564" t="s">
        <v>24001</v>
      </c>
      <c r="P4690" s="564" t="s">
        <v>24001</v>
      </c>
      <c r="Q4690" s="564">
        <v>33148</v>
      </c>
      <c r="R4690" s="564"/>
      <c r="S4690" s="564" t="s">
        <v>32863</v>
      </c>
    </row>
    <row r="4691" spans="1:19" x14ac:dyDescent="0.35">
      <c r="A4691" s="559">
        <v>2180</v>
      </c>
      <c r="B4691" s="563" t="s">
        <v>484</v>
      </c>
      <c r="C4691" s="563" t="s">
        <v>28698</v>
      </c>
      <c r="D4691" s="563" t="s">
        <v>6211</v>
      </c>
      <c r="E4691" s="563" t="s">
        <v>6208</v>
      </c>
      <c r="F4691" s="563" t="s">
        <v>6209</v>
      </c>
      <c r="G4691" s="563" t="s">
        <v>6205</v>
      </c>
      <c r="H4691" s="563" t="s">
        <v>6210</v>
      </c>
      <c r="I4691" s="563" t="s">
        <v>26690</v>
      </c>
      <c r="J4691" s="563" t="s">
        <v>24001</v>
      </c>
      <c r="K4691" s="563" t="s">
        <v>24001</v>
      </c>
      <c r="L4691" s="563" t="s">
        <v>24001</v>
      </c>
      <c r="M4691" s="563" t="s">
        <v>24001</v>
      </c>
      <c r="N4691" s="563" t="s">
        <v>24001</v>
      </c>
      <c r="O4691" s="564" t="s">
        <v>24001</v>
      </c>
      <c r="P4691" s="564" t="s">
        <v>24001</v>
      </c>
      <c r="Q4691" s="564">
        <v>40473</v>
      </c>
      <c r="R4691" s="564"/>
      <c r="S4691" s="564" t="s">
        <v>32864</v>
      </c>
    </row>
    <row r="4692" spans="1:19" x14ac:dyDescent="0.35">
      <c r="A4692" s="562">
        <v>2181</v>
      </c>
      <c r="B4692" s="563" t="s">
        <v>484</v>
      </c>
      <c r="C4692" s="563" t="s">
        <v>28698</v>
      </c>
      <c r="D4692" s="563" t="s">
        <v>6215</v>
      </c>
      <c r="E4692" s="563" t="s">
        <v>6212</v>
      </c>
      <c r="F4692" s="563" t="s">
        <v>6213</v>
      </c>
      <c r="G4692" s="563" t="s">
        <v>6205</v>
      </c>
      <c r="H4692" s="563" t="s">
        <v>6214</v>
      </c>
      <c r="I4692" s="563" t="s">
        <v>26690</v>
      </c>
      <c r="J4692" s="563" t="s">
        <v>24001</v>
      </c>
      <c r="K4692" s="563" t="s">
        <v>24001</v>
      </c>
      <c r="L4692" s="563" t="s">
        <v>24001</v>
      </c>
      <c r="M4692" s="563" t="s">
        <v>24001</v>
      </c>
      <c r="N4692" s="563" t="s">
        <v>24001</v>
      </c>
      <c r="O4692" s="564" t="s">
        <v>24001</v>
      </c>
      <c r="P4692" s="564" t="s">
        <v>24001</v>
      </c>
      <c r="Q4692" s="564">
        <v>33148</v>
      </c>
      <c r="R4692" s="564"/>
      <c r="S4692" s="564" t="s">
        <v>32865</v>
      </c>
    </row>
    <row r="4693" spans="1:19" x14ac:dyDescent="0.35">
      <c r="A4693" s="559">
        <v>2182</v>
      </c>
      <c r="B4693" s="563" t="s">
        <v>484</v>
      </c>
      <c r="C4693" s="563" t="s">
        <v>28698</v>
      </c>
      <c r="D4693" s="563" t="s">
        <v>6219</v>
      </c>
      <c r="E4693" s="563" t="s">
        <v>6216</v>
      </c>
      <c r="F4693" s="563" t="s">
        <v>6217</v>
      </c>
      <c r="G4693" s="563" t="s">
        <v>6205</v>
      </c>
      <c r="H4693" s="563" t="s">
        <v>6218</v>
      </c>
      <c r="I4693" s="563" t="s">
        <v>26690</v>
      </c>
      <c r="J4693" s="563" t="s">
        <v>24001</v>
      </c>
      <c r="K4693" s="563" t="s">
        <v>24001</v>
      </c>
      <c r="L4693" s="563" t="s">
        <v>24001</v>
      </c>
      <c r="M4693" s="563" t="s">
        <v>24001</v>
      </c>
      <c r="N4693" s="563" t="s">
        <v>24001</v>
      </c>
      <c r="O4693" s="564" t="s">
        <v>24001</v>
      </c>
      <c r="P4693" s="564" t="s">
        <v>24001</v>
      </c>
      <c r="Q4693" s="564">
        <v>33148</v>
      </c>
      <c r="R4693" s="564"/>
      <c r="S4693" s="564" t="s">
        <v>32866</v>
      </c>
    </row>
    <row r="4694" spans="1:19" x14ac:dyDescent="0.35">
      <c r="A4694" s="559">
        <v>2183</v>
      </c>
      <c r="B4694" s="563" t="s">
        <v>484</v>
      </c>
      <c r="C4694" s="563" t="s">
        <v>28698</v>
      </c>
      <c r="D4694" s="563" t="s">
        <v>6222</v>
      </c>
      <c r="E4694" s="563" t="s">
        <v>6220</v>
      </c>
      <c r="F4694" s="563" t="s">
        <v>6221</v>
      </c>
      <c r="G4694" s="563" t="s">
        <v>6205</v>
      </c>
      <c r="H4694" s="563" t="s">
        <v>344</v>
      </c>
      <c r="I4694" s="563" t="s">
        <v>26690</v>
      </c>
      <c r="J4694" s="563" t="s">
        <v>24001</v>
      </c>
      <c r="K4694" s="563" t="s">
        <v>154</v>
      </c>
      <c r="L4694" s="563" t="s">
        <v>27725</v>
      </c>
      <c r="M4694" s="563" t="s">
        <v>24001</v>
      </c>
      <c r="N4694" s="563" t="s">
        <v>24001</v>
      </c>
      <c r="O4694" s="564" t="s">
        <v>24001</v>
      </c>
      <c r="P4694" s="564" t="s">
        <v>24001</v>
      </c>
      <c r="Q4694" s="564">
        <v>33148</v>
      </c>
      <c r="R4694" s="564"/>
      <c r="S4694" s="564" t="s">
        <v>32867</v>
      </c>
    </row>
    <row r="4695" spans="1:19" x14ac:dyDescent="0.35">
      <c r="A4695" s="562">
        <v>2184</v>
      </c>
      <c r="B4695" s="563" t="s">
        <v>484</v>
      </c>
      <c r="C4695" s="563" t="s">
        <v>28698</v>
      </c>
      <c r="D4695" s="563" t="s">
        <v>6226</v>
      </c>
      <c r="E4695" s="563" t="s">
        <v>6223</v>
      </c>
      <c r="F4695" s="563" t="s">
        <v>6224</v>
      </c>
      <c r="G4695" s="563" t="s">
        <v>6205</v>
      </c>
      <c r="H4695" s="563" t="s">
        <v>6225</v>
      </c>
      <c r="I4695" s="563" t="s">
        <v>26690</v>
      </c>
      <c r="J4695" s="563" t="s">
        <v>24001</v>
      </c>
      <c r="K4695" s="563" t="s">
        <v>24001</v>
      </c>
      <c r="L4695" s="563" t="s">
        <v>24001</v>
      </c>
      <c r="M4695" s="563" t="s">
        <v>24001</v>
      </c>
      <c r="N4695" s="563" t="s">
        <v>24001</v>
      </c>
      <c r="O4695" s="564" t="s">
        <v>24001</v>
      </c>
      <c r="P4695" s="564" t="s">
        <v>24001</v>
      </c>
      <c r="Q4695" s="564">
        <v>33148</v>
      </c>
      <c r="R4695" s="564"/>
      <c r="S4695" s="564" t="s">
        <v>32868</v>
      </c>
    </row>
    <row r="4696" spans="1:19" x14ac:dyDescent="0.35">
      <c r="A4696" s="559">
        <v>2185</v>
      </c>
      <c r="B4696" s="563" t="s">
        <v>484</v>
      </c>
      <c r="C4696" s="563" t="s">
        <v>28698</v>
      </c>
      <c r="D4696" s="563" t="s">
        <v>6229</v>
      </c>
      <c r="E4696" s="563" t="s">
        <v>6227</v>
      </c>
      <c r="F4696" s="563" t="s">
        <v>6228</v>
      </c>
      <c r="G4696" s="563" t="s">
        <v>6205</v>
      </c>
      <c r="H4696" s="563" t="s">
        <v>5683</v>
      </c>
      <c r="I4696" s="563" t="s">
        <v>26690</v>
      </c>
      <c r="J4696" s="563" t="s">
        <v>24001</v>
      </c>
      <c r="K4696" s="563" t="s">
        <v>62</v>
      </c>
      <c r="L4696" s="563" t="s">
        <v>27726</v>
      </c>
      <c r="M4696" s="563" t="s">
        <v>24001</v>
      </c>
      <c r="N4696" s="563" t="s">
        <v>24001</v>
      </c>
      <c r="O4696" s="564" t="s">
        <v>24001</v>
      </c>
      <c r="P4696" s="564" t="s">
        <v>24001</v>
      </c>
      <c r="Q4696" s="564">
        <v>33702</v>
      </c>
      <c r="R4696" s="564"/>
      <c r="S4696" s="564" t="s">
        <v>32869</v>
      </c>
    </row>
    <row r="4697" spans="1:19" x14ac:dyDescent="0.35">
      <c r="A4697" s="559">
        <v>2186</v>
      </c>
      <c r="B4697" s="563" t="s">
        <v>484</v>
      </c>
      <c r="C4697" s="563" t="s">
        <v>28698</v>
      </c>
      <c r="D4697" s="563" t="s">
        <v>6233</v>
      </c>
      <c r="E4697" s="563" t="s">
        <v>6230</v>
      </c>
      <c r="F4697" s="563" t="s">
        <v>6231</v>
      </c>
      <c r="G4697" s="563" t="s">
        <v>6205</v>
      </c>
      <c r="H4697" s="563" t="s">
        <v>6232</v>
      </c>
      <c r="I4697" s="563" t="s">
        <v>26690</v>
      </c>
      <c r="J4697" s="563" t="s">
        <v>24001</v>
      </c>
      <c r="K4697" s="563" t="s">
        <v>24001</v>
      </c>
      <c r="L4697" s="563" t="s">
        <v>24001</v>
      </c>
      <c r="M4697" s="563" t="s">
        <v>24001</v>
      </c>
      <c r="N4697" s="563" t="s">
        <v>24001</v>
      </c>
      <c r="O4697" s="564" t="s">
        <v>24001</v>
      </c>
      <c r="P4697" s="564" t="s">
        <v>24001</v>
      </c>
      <c r="Q4697" s="564">
        <v>33148</v>
      </c>
      <c r="R4697" s="564"/>
      <c r="S4697" s="564" t="s">
        <v>32870</v>
      </c>
    </row>
    <row r="4698" spans="1:19" x14ac:dyDescent="0.35">
      <c r="A4698" s="562">
        <v>2187</v>
      </c>
      <c r="B4698" s="563" t="s">
        <v>484</v>
      </c>
      <c r="C4698" s="563" t="s">
        <v>28698</v>
      </c>
      <c r="D4698" s="563" t="s">
        <v>6237</v>
      </c>
      <c r="E4698" s="563" t="s">
        <v>6234</v>
      </c>
      <c r="F4698" s="563" t="s">
        <v>6235</v>
      </c>
      <c r="G4698" s="563" t="s">
        <v>6205</v>
      </c>
      <c r="H4698" s="563" t="s">
        <v>6236</v>
      </c>
      <c r="I4698" s="563" t="s">
        <v>26690</v>
      </c>
      <c r="J4698" s="563" t="s">
        <v>24001</v>
      </c>
      <c r="K4698" s="563" t="s">
        <v>50</v>
      </c>
      <c r="L4698" s="563" t="s">
        <v>27727</v>
      </c>
      <c r="M4698" s="563" t="s">
        <v>3595</v>
      </c>
      <c r="N4698" s="563" t="s">
        <v>34652</v>
      </c>
      <c r="O4698" s="564" t="s">
        <v>24001</v>
      </c>
      <c r="P4698" s="564" t="s">
        <v>24001</v>
      </c>
      <c r="Q4698" s="564">
        <v>34723</v>
      </c>
      <c r="R4698" s="564">
        <v>38175</v>
      </c>
      <c r="S4698" s="564" t="s">
        <v>32871</v>
      </c>
    </row>
    <row r="4699" spans="1:19" x14ac:dyDescent="0.35">
      <c r="A4699" s="559">
        <v>2188</v>
      </c>
      <c r="B4699" s="563" t="s">
        <v>484</v>
      </c>
      <c r="C4699" s="563" t="s">
        <v>28698</v>
      </c>
      <c r="D4699" s="563" t="s">
        <v>6241</v>
      </c>
      <c r="E4699" s="563" t="s">
        <v>6238</v>
      </c>
      <c r="F4699" s="563" t="s">
        <v>6239</v>
      </c>
      <c r="G4699" s="563" t="s">
        <v>6205</v>
      </c>
      <c r="H4699" s="563" t="s">
        <v>6240</v>
      </c>
      <c r="I4699" s="563" t="s">
        <v>26690</v>
      </c>
      <c r="J4699" s="563" t="s">
        <v>24001</v>
      </c>
      <c r="K4699" s="563" t="s">
        <v>24001</v>
      </c>
      <c r="L4699" s="563" t="s">
        <v>24001</v>
      </c>
      <c r="M4699" s="563" t="s">
        <v>24001</v>
      </c>
      <c r="N4699" s="563" t="s">
        <v>24001</v>
      </c>
      <c r="O4699" s="564" t="s">
        <v>24001</v>
      </c>
      <c r="P4699" s="564" t="s">
        <v>24001</v>
      </c>
      <c r="Q4699" s="564">
        <v>33148</v>
      </c>
      <c r="R4699" s="564"/>
      <c r="S4699" s="564" t="s">
        <v>32872</v>
      </c>
    </row>
    <row r="4700" spans="1:19" x14ac:dyDescent="0.35">
      <c r="A4700" s="559">
        <v>2189</v>
      </c>
      <c r="B4700" s="563" t="s">
        <v>484</v>
      </c>
      <c r="C4700" s="563" t="s">
        <v>28698</v>
      </c>
      <c r="D4700" s="563" t="s">
        <v>6245</v>
      </c>
      <c r="E4700" s="563" t="s">
        <v>6242</v>
      </c>
      <c r="F4700" s="563" t="s">
        <v>6243</v>
      </c>
      <c r="G4700" s="563" t="s">
        <v>6205</v>
      </c>
      <c r="H4700" s="563" t="s">
        <v>6244</v>
      </c>
      <c r="I4700" s="563" t="s">
        <v>26690</v>
      </c>
      <c r="J4700" s="563" t="s">
        <v>24001</v>
      </c>
      <c r="K4700" s="563" t="s">
        <v>62</v>
      </c>
      <c r="L4700" s="563" t="s">
        <v>24001</v>
      </c>
      <c r="M4700" s="563" t="s">
        <v>24001</v>
      </c>
      <c r="N4700" s="563" t="s">
        <v>24001</v>
      </c>
      <c r="O4700" s="564" t="s">
        <v>24001</v>
      </c>
      <c r="P4700" s="564" t="s">
        <v>24001</v>
      </c>
      <c r="Q4700" s="564">
        <v>34723</v>
      </c>
      <c r="R4700" s="564">
        <v>35985</v>
      </c>
      <c r="S4700" s="564" t="s">
        <v>32873</v>
      </c>
    </row>
    <row r="4701" spans="1:19" x14ac:dyDescent="0.35">
      <c r="A4701" s="562">
        <v>2190</v>
      </c>
      <c r="B4701" s="563" t="s">
        <v>484</v>
      </c>
      <c r="C4701" s="563" t="s">
        <v>28698</v>
      </c>
      <c r="D4701" s="563" t="s">
        <v>6249</v>
      </c>
      <c r="E4701" s="563" t="s">
        <v>6246</v>
      </c>
      <c r="F4701" s="563" t="s">
        <v>6247</v>
      </c>
      <c r="G4701" s="563" t="s">
        <v>6205</v>
      </c>
      <c r="H4701" s="563" t="s">
        <v>6248</v>
      </c>
      <c r="I4701" s="563" t="s">
        <v>26690</v>
      </c>
      <c r="J4701" s="563" t="s">
        <v>24001</v>
      </c>
      <c r="K4701" s="563" t="s">
        <v>24001</v>
      </c>
      <c r="L4701" s="563" t="s">
        <v>24001</v>
      </c>
      <c r="M4701" s="563" t="s">
        <v>24001</v>
      </c>
      <c r="N4701" s="563" t="s">
        <v>24001</v>
      </c>
      <c r="O4701" s="564" t="s">
        <v>24001</v>
      </c>
      <c r="P4701" s="564" t="s">
        <v>24001</v>
      </c>
      <c r="Q4701" s="564">
        <v>33148</v>
      </c>
      <c r="R4701" s="564"/>
      <c r="S4701" s="564" t="s">
        <v>32874</v>
      </c>
    </row>
    <row r="4702" spans="1:19" x14ac:dyDescent="0.35">
      <c r="A4702" s="559">
        <v>2191</v>
      </c>
      <c r="B4702" s="563" t="s">
        <v>484</v>
      </c>
      <c r="C4702" s="563" t="s">
        <v>28698</v>
      </c>
      <c r="D4702" s="563" t="s">
        <v>6253</v>
      </c>
      <c r="E4702" s="563" t="s">
        <v>6250</v>
      </c>
      <c r="F4702" s="563" t="s">
        <v>6251</v>
      </c>
      <c r="G4702" s="563" t="s">
        <v>6205</v>
      </c>
      <c r="H4702" s="563" t="s">
        <v>6252</v>
      </c>
      <c r="I4702" s="563" t="s">
        <v>26690</v>
      </c>
      <c r="J4702" s="563" t="s">
        <v>24001</v>
      </c>
      <c r="K4702" s="563" t="s">
        <v>24001</v>
      </c>
      <c r="L4702" s="563" t="s">
        <v>24001</v>
      </c>
      <c r="M4702" s="563" t="s">
        <v>24001</v>
      </c>
      <c r="N4702" s="563" t="s">
        <v>24001</v>
      </c>
      <c r="O4702" s="564" t="s">
        <v>24001</v>
      </c>
      <c r="P4702" s="564" t="s">
        <v>24001</v>
      </c>
      <c r="Q4702" s="564">
        <v>33148</v>
      </c>
      <c r="R4702" s="564"/>
      <c r="S4702" s="564" t="s">
        <v>32875</v>
      </c>
    </row>
    <row r="4703" spans="1:19" x14ac:dyDescent="0.35">
      <c r="A4703" s="559">
        <v>2192</v>
      </c>
      <c r="B4703" s="563" t="s">
        <v>484</v>
      </c>
      <c r="C4703" s="563" t="s">
        <v>28698</v>
      </c>
      <c r="D4703" s="563" t="s">
        <v>6257</v>
      </c>
      <c r="E4703" s="563" t="s">
        <v>6254</v>
      </c>
      <c r="F4703" s="563" t="s">
        <v>6255</v>
      </c>
      <c r="G4703" s="563" t="s">
        <v>6205</v>
      </c>
      <c r="H4703" s="563" t="s">
        <v>6256</v>
      </c>
      <c r="I4703" s="563" t="s">
        <v>26690</v>
      </c>
      <c r="J4703" s="563" t="s">
        <v>24001</v>
      </c>
      <c r="K4703" s="563" t="s">
        <v>24001</v>
      </c>
      <c r="L4703" s="563" t="s">
        <v>24001</v>
      </c>
      <c r="M4703" s="563" t="s">
        <v>24001</v>
      </c>
      <c r="N4703" s="563" t="s">
        <v>24001</v>
      </c>
      <c r="O4703" s="564" t="s">
        <v>24001</v>
      </c>
      <c r="P4703" s="564" t="s">
        <v>24001</v>
      </c>
      <c r="Q4703" s="564">
        <v>33148</v>
      </c>
      <c r="R4703" s="564"/>
      <c r="S4703" s="564" t="s">
        <v>32876</v>
      </c>
    </row>
    <row r="4704" spans="1:19" x14ac:dyDescent="0.35">
      <c r="A4704" s="562">
        <v>2193</v>
      </c>
      <c r="B4704" s="563" t="s">
        <v>484</v>
      </c>
      <c r="C4704" s="563" t="s">
        <v>28698</v>
      </c>
      <c r="D4704" s="563" t="s">
        <v>6261</v>
      </c>
      <c r="E4704" s="563" t="s">
        <v>6258</v>
      </c>
      <c r="F4704" s="563" t="s">
        <v>6259</v>
      </c>
      <c r="G4704" s="563" t="s">
        <v>6205</v>
      </c>
      <c r="H4704" s="563" t="s">
        <v>6260</v>
      </c>
      <c r="I4704" s="563" t="s">
        <v>26690</v>
      </c>
      <c r="J4704" s="563" t="s">
        <v>24001</v>
      </c>
      <c r="K4704" s="563" t="s">
        <v>24001</v>
      </c>
      <c r="L4704" s="563" t="s">
        <v>24001</v>
      </c>
      <c r="M4704" s="563" t="s">
        <v>24001</v>
      </c>
      <c r="N4704" s="563" t="s">
        <v>24001</v>
      </c>
      <c r="O4704" s="564" t="s">
        <v>24001</v>
      </c>
      <c r="P4704" s="564" t="s">
        <v>24001</v>
      </c>
      <c r="Q4704" s="564">
        <v>38594</v>
      </c>
      <c r="R4704" s="564"/>
      <c r="S4704" s="564" t="s">
        <v>32877</v>
      </c>
    </row>
    <row r="4705" spans="1:19" x14ac:dyDescent="0.35">
      <c r="A4705" s="559">
        <v>2194</v>
      </c>
      <c r="B4705" s="563" t="s">
        <v>484</v>
      </c>
      <c r="C4705" s="563" t="s">
        <v>28698</v>
      </c>
      <c r="D4705" s="563" t="s">
        <v>6264</v>
      </c>
      <c r="E4705" s="563" t="s">
        <v>6262</v>
      </c>
      <c r="F4705" s="563" t="s">
        <v>6263</v>
      </c>
      <c r="G4705" s="563" t="s">
        <v>6205</v>
      </c>
      <c r="H4705" s="563" t="s">
        <v>973</v>
      </c>
      <c r="I4705" s="563" t="s">
        <v>26690</v>
      </c>
      <c r="J4705" s="563" t="s">
        <v>24001</v>
      </c>
      <c r="K4705" s="563" t="s">
        <v>24001</v>
      </c>
      <c r="L4705" s="563" t="s">
        <v>24001</v>
      </c>
      <c r="M4705" s="563" t="s">
        <v>24001</v>
      </c>
      <c r="N4705" s="563" t="s">
        <v>24001</v>
      </c>
      <c r="O4705" s="564" t="s">
        <v>24001</v>
      </c>
      <c r="P4705" s="564" t="s">
        <v>24001</v>
      </c>
      <c r="Q4705" s="564">
        <v>33148</v>
      </c>
      <c r="R4705" s="564"/>
      <c r="S4705" s="564" t="s">
        <v>32878</v>
      </c>
    </row>
    <row r="4706" spans="1:19" x14ac:dyDescent="0.35">
      <c r="A4706" s="559">
        <v>2195</v>
      </c>
      <c r="B4706" s="563" t="s">
        <v>484</v>
      </c>
      <c r="C4706" s="563" t="s">
        <v>28698</v>
      </c>
      <c r="D4706" s="563" t="s">
        <v>6268</v>
      </c>
      <c r="E4706" s="563" t="s">
        <v>6265</v>
      </c>
      <c r="F4706" s="563" t="s">
        <v>6266</v>
      </c>
      <c r="G4706" s="563" t="s">
        <v>6205</v>
      </c>
      <c r="H4706" s="563" t="s">
        <v>6267</v>
      </c>
      <c r="I4706" s="563" t="s">
        <v>26690</v>
      </c>
      <c r="J4706" s="563" t="s">
        <v>24001</v>
      </c>
      <c r="K4706" s="563" t="s">
        <v>24001</v>
      </c>
      <c r="L4706" s="563" t="s">
        <v>24001</v>
      </c>
      <c r="M4706" s="563" t="s">
        <v>24001</v>
      </c>
      <c r="N4706" s="563" t="s">
        <v>24001</v>
      </c>
      <c r="O4706" s="564" t="s">
        <v>24001</v>
      </c>
      <c r="P4706" s="564" t="s">
        <v>24001</v>
      </c>
      <c r="Q4706" s="564">
        <v>40473</v>
      </c>
      <c r="R4706" s="564"/>
      <c r="S4706" s="564" t="s">
        <v>32879</v>
      </c>
    </row>
    <row r="4707" spans="1:19" x14ac:dyDescent="0.35">
      <c r="A4707" s="562">
        <v>2196</v>
      </c>
      <c r="B4707" s="563" t="s">
        <v>484</v>
      </c>
      <c r="C4707" s="563" t="s">
        <v>28698</v>
      </c>
      <c r="D4707" s="563" t="s">
        <v>6272</v>
      </c>
      <c r="E4707" s="563" t="s">
        <v>6269</v>
      </c>
      <c r="F4707" s="563" t="s">
        <v>6270</v>
      </c>
      <c r="G4707" s="563" t="s">
        <v>6205</v>
      </c>
      <c r="H4707" s="563" t="s">
        <v>6271</v>
      </c>
      <c r="I4707" s="563" t="s">
        <v>26690</v>
      </c>
      <c r="J4707" s="563" t="s">
        <v>24001</v>
      </c>
      <c r="K4707" s="563" t="s">
        <v>62</v>
      </c>
      <c r="L4707" s="563" t="s">
        <v>24001</v>
      </c>
      <c r="M4707" s="563" t="s">
        <v>24001</v>
      </c>
      <c r="N4707" s="563" t="s">
        <v>24001</v>
      </c>
      <c r="O4707" s="564" t="s">
        <v>24001</v>
      </c>
      <c r="P4707" s="564" t="s">
        <v>24001</v>
      </c>
      <c r="Q4707" s="564">
        <v>33148</v>
      </c>
      <c r="R4707" s="564"/>
      <c r="S4707" s="564" t="s">
        <v>32880</v>
      </c>
    </row>
    <row r="4708" spans="1:19" x14ac:dyDescent="0.35">
      <c r="A4708" s="559">
        <v>2197</v>
      </c>
      <c r="B4708" s="563" t="s">
        <v>484</v>
      </c>
      <c r="C4708" s="563" t="s">
        <v>28698</v>
      </c>
      <c r="D4708" s="563" t="s">
        <v>6275</v>
      </c>
      <c r="E4708" s="563" t="s">
        <v>6273</v>
      </c>
      <c r="F4708" s="563" t="s">
        <v>6274</v>
      </c>
      <c r="G4708" s="563" t="s">
        <v>6205</v>
      </c>
      <c r="H4708" s="563" t="s">
        <v>55</v>
      </c>
      <c r="I4708" s="563" t="s">
        <v>26690</v>
      </c>
      <c r="J4708" s="563" t="s">
        <v>24001</v>
      </c>
      <c r="K4708" s="563" t="s">
        <v>24001</v>
      </c>
      <c r="L4708" s="563" t="s">
        <v>24001</v>
      </c>
      <c r="M4708" s="563" t="s">
        <v>24001</v>
      </c>
      <c r="N4708" s="563" t="s">
        <v>24001</v>
      </c>
      <c r="O4708" s="564" t="s">
        <v>24001</v>
      </c>
      <c r="P4708" s="564" t="s">
        <v>24001</v>
      </c>
      <c r="Q4708" s="564">
        <v>33148</v>
      </c>
      <c r="R4708" s="564"/>
      <c r="S4708" s="564" t="s">
        <v>6275</v>
      </c>
    </row>
    <row r="4709" spans="1:19" x14ac:dyDescent="0.35">
      <c r="A4709" s="559">
        <v>2198</v>
      </c>
      <c r="B4709" s="563" t="s">
        <v>484</v>
      </c>
      <c r="C4709" s="563" t="s">
        <v>28698</v>
      </c>
      <c r="D4709" s="563" t="s">
        <v>6278</v>
      </c>
      <c r="E4709" s="563" t="s">
        <v>6276</v>
      </c>
      <c r="F4709" s="563" t="s">
        <v>6277</v>
      </c>
      <c r="G4709" s="563" t="s">
        <v>6205</v>
      </c>
      <c r="H4709" s="563" t="s">
        <v>3290</v>
      </c>
      <c r="I4709" s="563" t="s">
        <v>26690</v>
      </c>
      <c r="J4709" s="563" t="s">
        <v>24001</v>
      </c>
      <c r="K4709" s="563" t="s">
        <v>24001</v>
      </c>
      <c r="L4709" s="563" t="s">
        <v>24001</v>
      </c>
      <c r="M4709" s="563" t="s">
        <v>24001</v>
      </c>
      <c r="N4709" s="563" t="s">
        <v>24001</v>
      </c>
      <c r="O4709" s="564" t="s">
        <v>24001</v>
      </c>
      <c r="P4709" s="564" t="s">
        <v>24001</v>
      </c>
      <c r="Q4709" s="564">
        <v>33148</v>
      </c>
      <c r="R4709" s="564"/>
      <c r="S4709" s="564" t="s">
        <v>32881</v>
      </c>
    </row>
    <row r="4710" spans="1:19" x14ac:dyDescent="0.35">
      <c r="A4710" s="562">
        <v>2199</v>
      </c>
      <c r="B4710" s="563" t="s">
        <v>484</v>
      </c>
      <c r="C4710" s="563" t="s">
        <v>28698</v>
      </c>
      <c r="D4710" s="563" t="s">
        <v>6281</v>
      </c>
      <c r="E4710" s="563" t="s">
        <v>6279</v>
      </c>
      <c r="F4710" s="563" t="s">
        <v>6280</v>
      </c>
      <c r="G4710" s="563" t="s">
        <v>6205</v>
      </c>
      <c r="H4710" s="563" t="s">
        <v>1532</v>
      </c>
      <c r="I4710" s="563" t="s">
        <v>26690</v>
      </c>
      <c r="J4710" s="563" t="s">
        <v>24001</v>
      </c>
      <c r="K4710" s="563" t="s">
        <v>24001</v>
      </c>
      <c r="L4710" s="563" t="s">
        <v>24001</v>
      </c>
      <c r="M4710" s="563" t="s">
        <v>24001</v>
      </c>
      <c r="N4710" s="563" t="s">
        <v>24001</v>
      </c>
      <c r="O4710" s="564" t="s">
        <v>24001</v>
      </c>
      <c r="P4710" s="564" t="s">
        <v>24001</v>
      </c>
      <c r="Q4710" s="564">
        <v>33148</v>
      </c>
      <c r="R4710" s="564"/>
      <c r="S4710" s="564" t="s">
        <v>32882</v>
      </c>
    </row>
    <row r="4711" spans="1:19" x14ac:dyDescent="0.35">
      <c r="A4711" s="559">
        <v>2200</v>
      </c>
      <c r="B4711" s="563" t="s">
        <v>484</v>
      </c>
      <c r="C4711" s="563" t="s">
        <v>28698</v>
      </c>
      <c r="D4711" s="563" t="s">
        <v>6284</v>
      </c>
      <c r="E4711" s="563" t="s">
        <v>6282</v>
      </c>
      <c r="F4711" s="563" t="s">
        <v>6283</v>
      </c>
      <c r="G4711" s="563" t="s">
        <v>6205</v>
      </c>
      <c r="H4711" s="563" t="s">
        <v>1000</v>
      </c>
      <c r="I4711" s="563" t="s">
        <v>26753</v>
      </c>
      <c r="J4711" s="563" t="s">
        <v>24001</v>
      </c>
      <c r="K4711" s="563" t="s">
        <v>24001</v>
      </c>
      <c r="L4711" s="563" t="s">
        <v>24001</v>
      </c>
      <c r="M4711" s="563" t="s">
        <v>24001</v>
      </c>
      <c r="N4711" s="563" t="s">
        <v>24001</v>
      </c>
      <c r="O4711" s="564" t="s">
        <v>24001</v>
      </c>
      <c r="P4711" s="564" t="s">
        <v>24001</v>
      </c>
      <c r="Q4711" s="564">
        <v>33148</v>
      </c>
      <c r="R4711" s="564"/>
      <c r="S4711" s="564" t="s">
        <v>32883</v>
      </c>
    </row>
    <row r="4712" spans="1:19" x14ac:dyDescent="0.35">
      <c r="A4712" s="559">
        <v>2201</v>
      </c>
      <c r="B4712" s="563" t="s">
        <v>484</v>
      </c>
      <c r="C4712" s="563" t="s">
        <v>28698</v>
      </c>
      <c r="D4712" s="563" t="s">
        <v>6287</v>
      </c>
      <c r="E4712" s="563" t="s">
        <v>6285</v>
      </c>
      <c r="F4712" s="563" t="s">
        <v>6286</v>
      </c>
      <c r="G4712" s="563" t="s">
        <v>6205</v>
      </c>
      <c r="H4712" s="563" t="s">
        <v>1000</v>
      </c>
      <c r="I4712" s="563" t="s">
        <v>26914</v>
      </c>
      <c r="J4712" s="563" t="s">
        <v>24001</v>
      </c>
      <c r="K4712" s="563" t="s">
        <v>24001</v>
      </c>
      <c r="L4712" s="563" t="s">
        <v>24001</v>
      </c>
      <c r="M4712" s="563" t="s">
        <v>24001</v>
      </c>
      <c r="N4712" s="563" t="s">
        <v>24001</v>
      </c>
      <c r="O4712" s="564" t="s">
        <v>24001</v>
      </c>
      <c r="P4712" s="564" t="s">
        <v>24001</v>
      </c>
      <c r="Q4712" s="564">
        <v>33148</v>
      </c>
      <c r="R4712" s="564"/>
      <c r="S4712" s="564" t="s">
        <v>32884</v>
      </c>
    </row>
    <row r="4713" spans="1:19" x14ac:dyDescent="0.35">
      <c r="A4713" s="562">
        <v>2202</v>
      </c>
      <c r="B4713" s="563" t="s">
        <v>484</v>
      </c>
      <c r="C4713" s="563" t="s">
        <v>28698</v>
      </c>
      <c r="D4713" s="563" t="s">
        <v>6289</v>
      </c>
      <c r="E4713" s="563" t="s">
        <v>6282</v>
      </c>
      <c r="F4713" s="563" t="s">
        <v>6288</v>
      </c>
      <c r="G4713" s="563" t="s">
        <v>6205</v>
      </c>
      <c r="H4713" s="563" t="s">
        <v>1000</v>
      </c>
      <c r="I4713" s="563" t="s">
        <v>26915</v>
      </c>
      <c r="J4713" s="563" t="s">
        <v>24001</v>
      </c>
      <c r="K4713" s="563" t="s">
        <v>24001</v>
      </c>
      <c r="L4713" s="563" t="s">
        <v>24001</v>
      </c>
      <c r="M4713" s="563" t="s">
        <v>24001</v>
      </c>
      <c r="N4713" s="563" t="s">
        <v>24001</v>
      </c>
      <c r="O4713" s="564" t="s">
        <v>24001</v>
      </c>
      <c r="P4713" s="564" t="s">
        <v>24001</v>
      </c>
      <c r="Q4713" s="564">
        <v>33148</v>
      </c>
      <c r="R4713" s="564"/>
      <c r="S4713" s="564" t="s">
        <v>32885</v>
      </c>
    </row>
    <row r="4714" spans="1:19" x14ac:dyDescent="0.35">
      <c r="A4714" s="559">
        <v>2203</v>
      </c>
      <c r="B4714" s="563" t="s">
        <v>484</v>
      </c>
      <c r="C4714" s="563" t="s">
        <v>28698</v>
      </c>
      <c r="D4714" s="563" t="s">
        <v>6293</v>
      </c>
      <c r="E4714" s="563" t="s">
        <v>6290</v>
      </c>
      <c r="F4714" s="563" t="s">
        <v>6291</v>
      </c>
      <c r="G4714" s="563" t="s">
        <v>6205</v>
      </c>
      <c r="H4714" s="563" t="s">
        <v>6292</v>
      </c>
      <c r="I4714" s="563" t="s">
        <v>26690</v>
      </c>
      <c r="J4714" s="563" t="s">
        <v>24001</v>
      </c>
      <c r="K4714" s="563" t="s">
        <v>62</v>
      </c>
      <c r="L4714" s="563" t="s">
        <v>27604</v>
      </c>
      <c r="M4714" s="563" t="s">
        <v>531</v>
      </c>
      <c r="N4714" s="563" t="s">
        <v>6294</v>
      </c>
      <c r="O4714" s="564" t="s">
        <v>24001</v>
      </c>
      <c r="P4714" s="564" t="s">
        <v>24001</v>
      </c>
      <c r="Q4714" s="564">
        <v>33148</v>
      </c>
      <c r="R4714" s="564"/>
      <c r="S4714" s="564" t="s">
        <v>32886</v>
      </c>
    </row>
    <row r="4715" spans="1:19" x14ac:dyDescent="0.35">
      <c r="A4715" s="559">
        <v>2204</v>
      </c>
      <c r="B4715" s="563" t="s">
        <v>484</v>
      </c>
      <c r="C4715" s="563" t="s">
        <v>28698</v>
      </c>
      <c r="D4715" s="563" t="s">
        <v>6298</v>
      </c>
      <c r="E4715" s="563" t="s">
        <v>6295</v>
      </c>
      <c r="F4715" s="563" t="s">
        <v>6296</v>
      </c>
      <c r="G4715" s="563" t="s">
        <v>6205</v>
      </c>
      <c r="H4715" s="563" t="s">
        <v>6297</v>
      </c>
      <c r="I4715" s="563" t="s">
        <v>26690</v>
      </c>
      <c r="J4715" s="563" t="s">
        <v>24001</v>
      </c>
      <c r="K4715" s="563" t="s">
        <v>24001</v>
      </c>
      <c r="L4715" s="563" t="s">
        <v>24001</v>
      </c>
      <c r="M4715" s="563" t="s">
        <v>24001</v>
      </c>
      <c r="N4715" s="563" t="s">
        <v>24001</v>
      </c>
      <c r="O4715" s="564" t="s">
        <v>24001</v>
      </c>
      <c r="P4715" s="564" t="s">
        <v>24001</v>
      </c>
      <c r="Q4715" s="564">
        <v>33148</v>
      </c>
      <c r="R4715" s="564"/>
      <c r="S4715" s="564" t="s">
        <v>32887</v>
      </c>
    </row>
    <row r="4716" spans="1:19" x14ac:dyDescent="0.35">
      <c r="A4716" s="562">
        <v>2205</v>
      </c>
      <c r="B4716" s="563" t="s">
        <v>484</v>
      </c>
      <c r="C4716" s="563" t="s">
        <v>28698</v>
      </c>
      <c r="D4716" s="563" t="s">
        <v>6302</v>
      </c>
      <c r="E4716" s="563" t="s">
        <v>6299</v>
      </c>
      <c r="F4716" s="563" t="s">
        <v>6300</v>
      </c>
      <c r="G4716" s="563" t="s">
        <v>6205</v>
      </c>
      <c r="H4716" s="563" t="s">
        <v>6301</v>
      </c>
      <c r="I4716" s="563" t="s">
        <v>26690</v>
      </c>
      <c r="J4716" s="563" t="s">
        <v>24001</v>
      </c>
      <c r="K4716" s="563" t="s">
        <v>24001</v>
      </c>
      <c r="L4716" s="563" t="s">
        <v>24001</v>
      </c>
      <c r="M4716" s="563" t="s">
        <v>24001</v>
      </c>
      <c r="N4716" s="563" t="s">
        <v>24001</v>
      </c>
      <c r="O4716" s="564" t="s">
        <v>24001</v>
      </c>
      <c r="P4716" s="564" t="s">
        <v>24001</v>
      </c>
      <c r="Q4716" s="564">
        <v>33148</v>
      </c>
      <c r="R4716" s="564"/>
      <c r="S4716" s="564" t="s">
        <v>32888</v>
      </c>
    </row>
    <row r="4717" spans="1:19" x14ac:dyDescent="0.35">
      <c r="A4717" s="559">
        <v>2206</v>
      </c>
      <c r="B4717" s="563" t="s">
        <v>484</v>
      </c>
      <c r="C4717" s="563" t="s">
        <v>28698</v>
      </c>
      <c r="D4717" s="563" t="s">
        <v>6304</v>
      </c>
      <c r="E4717" s="563" t="s">
        <v>6258</v>
      </c>
      <c r="F4717" s="563" t="s">
        <v>6303</v>
      </c>
      <c r="G4717" s="563" t="s">
        <v>6205</v>
      </c>
      <c r="H4717" s="563" t="s">
        <v>901</v>
      </c>
      <c r="I4717" s="563" t="s">
        <v>26690</v>
      </c>
      <c r="J4717" s="563" t="s">
        <v>24001</v>
      </c>
      <c r="K4717" s="563" t="s">
        <v>24001</v>
      </c>
      <c r="L4717" s="563" t="s">
        <v>24001</v>
      </c>
      <c r="M4717" s="563" t="s">
        <v>24001</v>
      </c>
      <c r="N4717" s="563" t="s">
        <v>24001</v>
      </c>
      <c r="O4717" s="564" t="s">
        <v>24001</v>
      </c>
      <c r="P4717" s="564" t="s">
        <v>24001</v>
      </c>
      <c r="Q4717" s="564">
        <v>38594</v>
      </c>
      <c r="R4717" s="564"/>
      <c r="S4717" s="564" t="s">
        <v>32889</v>
      </c>
    </row>
    <row r="4718" spans="1:19" x14ac:dyDescent="0.35">
      <c r="A4718" s="559">
        <v>2207</v>
      </c>
      <c r="B4718" s="563" t="s">
        <v>484</v>
      </c>
      <c r="C4718" s="563" t="s">
        <v>28698</v>
      </c>
      <c r="D4718" s="563" t="s">
        <v>6307</v>
      </c>
      <c r="E4718" s="563" t="s">
        <v>6305</v>
      </c>
      <c r="F4718" s="563" t="s">
        <v>6306</v>
      </c>
      <c r="G4718" s="563" t="s">
        <v>6205</v>
      </c>
      <c r="H4718" s="563" t="s">
        <v>3598</v>
      </c>
      <c r="I4718" s="563" t="s">
        <v>26916</v>
      </c>
      <c r="J4718" s="563" t="s">
        <v>24001</v>
      </c>
      <c r="K4718" s="563" t="s">
        <v>154</v>
      </c>
      <c r="L4718" s="563" t="s">
        <v>27608</v>
      </c>
      <c r="M4718" s="563" t="s">
        <v>899</v>
      </c>
      <c r="N4718" s="563" t="s">
        <v>28712</v>
      </c>
      <c r="O4718" s="564" t="s">
        <v>24001</v>
      </c>
      <c r="P4718" s="564" t="s">
        <v>24001</v>
      </c>
      <c r="Q4718" s="564">
        <v>33148</v>
      </c>
      <c r="R4718" s="564"/>
      <c r="S4718" s="564" t="s">
        <v>32890</v>
      </c>
    </row>
    <row r="4719" spans="1:19" x14ac:dyDescent="0.35">
      <c r="A4719" s="562">
        <v>2208</v>
      </c>
      <c r="B4719" s="563" t="s">
        <v>484</v>
      </c>
      <c r="C4719" s="563" t="s">
        <v>28698</v>
      </c>
      <c r="D4719" s="563" t="s">
        <v>6311</v>
      </c>
      <c r="E4719" s="563" t="s">
        <v>6308</v>
      </c>
      <c r="F4719" s="563" t="s">
        <v>6309</v>
      </c>
      <c r="G4719" s="563" t="s">
        <v>6205</v>
      </c>
      <c r="H4719" s="563" t="s">
        <v>6310</v>
      </c>
      <c r="I4719" s="563" t="s">
        <v>26690</v>
      </c>
      <c r="J4719" s="563" t="s">
        <v>24001</v>
      </c>
      <c r="K4719" s="563" t="s">
        <v>24001</v>
      </c>
      <c r="L4719" s="563" t="s">
        <v>24001</v>
      </c>
      <c r="M4719" s="563" t="s">
        <v>24001</v>
      </c>
      <c r="N4719" s="563" t="s">
        <v>24001</v>
      </c>
      <c r="O4719" s="564" t="s">
        <v>24001</v>
      </c>
      <c r="P4719" s="564" t="s">
        <v>24001</v>
      </c>
      <c r="Q4719" s="564">
        <v>33148</v>
      </c>
      <c r="R4719" s="564"/>
      <c r="S4719" s="564" t="s">
        <v>32891</v>
      </c>
    </row>
    <row r="4720" spans="1:19" x14ac:dyDescent="0.35">
      <c r="A4720" s="559">
        <v>2849</v>
      </c>
      <c r="B4720" s="563" t="s">
        <v>484</v>
      </c>
      <c r="C4720" s="563" t="s">
        <v>8850</v>
      </c>
      <c r="D4720" s="563" t="s">
        <v>9651</v>
      </c>
      <c r="E4720" s="563" t="s">
        <v>24001</v>
      </c>
      <c r="F4720" s="563" t="s">
        <v>9648</v>
      </c>
      <c r="G4720" s="563" t="s">
        <v>9649</v>
      </c>
      <c r="H4720" s="563" t="s">
        <v>9650</v>
      </c>
      <c r="I4720" s="563" t="s">
        <v>26690</v>
      </c>
      <c r="J4720" s="563" t="s">
        <v>109</v>
      </c>
      <c r="K4720" s="563" t="s">
        <v>24001</v>
      </c>
      <c r="L4720" s="563" t="s">
        <v>24001</v>
      </c>
      <c r="M4720" s="563" t="s">
        <v>24001</v>
      </c>
      <c r="N4720" s="563" t="s">
        <v>24001</v>
      </c>
      <c r="O4720" s="564" t="s">
        <v>24001</v>
      </c>
      <c r="P4720" s="564" t="s">
        <v>24001</v>
      </c>
      <c r="Q4720" s="564">
        <v>38763</v>
      </c>
      <c r="R4720" s="564"/>
      <c r="S4720" s="564" t="s">
        <v>32892</v>
      </c>
    </row>
    <row r="4721" spans="1:19" x14ac:dyDescent="0.35">
      <c r="A4721" s="559">
        <v>5661</v>
      </c>
      <c r="B4721" s="563" t="s">
        <v>484</v>
      </c>
      <c r="C4721" s="563" t="s">
        <v>28883</v>
      </c>
      <c r="D4721" s="563" t="s">
        <v>14862</v>
      </c>
      <c r="E4721" s="563" t="s">
        <v>32893</v>
      </c>
      <c r="F4721" s="563" t="s">
        <v>14859</v>
      </c>
      <c r="G4721" s="563" t="s">
        <v>14860</v>
      </c>
      <c r="H4721" s="563" t="s">
        <v>14861</v>
      </c>
      <c r="I4721" s="563" t="s">
        <v>26690</v>
      </c>
      <c r="J4721" s="563" t="s">
        <v>24001</v>
      </c>
      <c r="K4721" s="563" t="s">
        <v>50</v>
      </c>
      <c r="L4721" s="563" t="s">
        <v>24001</v>
      </c>
      <c r="M4721" s="563" t="s">
        <v>24001</v>
      </c>
      <c r="N4721" s="563" t="s">
        <v>24001</v>
      </c>
      <c r="O4721" s="564" t="s">
        <v>24001</v>
      </c>
      <c r="P4721" s="564" t="s">
        <v>24001</v>
      </c>
      <c r="Q4721" s="564">
        <v>35123</v>
      </c>
      <c r="R4721" s="564">
        <v>35635</v>
      </c>
      <c r="S4721" s="564" t="s">
        <v>32894</v>
      </c>
    </row>
    <row r="4722" spans="1:19" x14ac:dyDescent="0.35">
      <c r="A4722" s="562">
        <v>5662</v>
      </c>
      <c r="B4722" s="563" t="s">
        <v>484</v>
      </c>
      <c r="C4722" s="563" t="s">
        <v>28883</v>
      </c>
      <c r="D4722" s="563" t="s">
        <v>14865</v>
      </c>
      <c r="E4722" s="563" t="s">
        <v>14863</v>
      </c>
      <c r="F4722" s="563" t="s">
        <v>14864</v>
      </c>
      <c r="G4722" s="563" t="s">
        <v>14860</v>
      </c>
      <c r="H4722" s="563" t="s">
        <v>10390</v>
      </c>
      <c r="I4722" s="563" t="s">
        <v>26690</v>
      </c>
      <c r="J4722" s="563" t="s">
        <v>24001</v>
      </c>
      <c r="K4722" s="563" t="s">
        <v>24001</v>
      </c>
      <c r="L4722" s="563" t="s">
        <v>24001</v>
      </c>
      <c r="M4722" s="563" t="s">
        <v>24001</v>
      </c>
      <c r="N4722" s="563" t="s">
        <v>24001</v>
      </c>
      <c r="O4722" s="564" t="s">
        <v>24001</v>
      </c>
      <c r="P4722" s="564" t="s">
        <v>24001</v>
      </c>
      <c r="Q4722" s="564">
        <v>35643</v>
      </c>
      <c r="R4722" s="564"/>
      <c r="S4722" s="564" t="s">
        <v>32895</v>
      </c>
    </row>
    <row r="4723" spans="1:19" x14ac:dyDescent="0.35">
      <c r="A4723" s="559">
        <v>5663</v>
      </c>
      <c r="B4723" s="563" t="s">
        <v>484</v>
      </c>
      <c r="C4723" s="563" t="s">
        <v>28883</v>
      </c>
      <c r="D4723" s="563" t="s">
        <v>14869</v>
      </c>
      <c r="E4723" s="563" t="s">
        <v>14866</v>
      </c>
      <c r="F4723" s="563" t="s">
        <v>14867</v>
      </c>
      <c r="G4723" s="563" t="s">
        <v>14860</v>
      </c>
      <c r="H4723" s="563" t="s">
        <v>14868</v>
      </c>
      <c r="I4723" s="563" t="s">
        <v>26690</v>
      </c>
      <c r="J4723" s="563" t="s">
        <v>24001</v>
      </c>
      <c r="K4723" s="563" t="s">
        <v>154</v>
      </c>
      <c r="L4723" s="563" t="s">
        <v>24001</v>
      </c>
      <c r="M4723" s="563" t="s">
        <v>24001</v>
      </c>
      <c r="N4723" s="563" t="s">
        <v>24001</v>
      </c>
      <c r="O4723" s="564" t="s">
        <v>24001</v>
      </c>
      <c r="P4723" s="564" t="s">
        <v>24001</v>
      </c>
      <c r="Q4723" s="564">
        <v>33148</v>
      </c>
      <c r="R4723" s="564">
        <v>35643</v>
      </c>
      <c r="S4723" s="564" t="s">
        <v>32896</v>
      </c>
    </row>
    <row r="4724" spans="1:19" x14ac:dyDescent="0.35">
      <c r="A4724" s="559">
        <v>5664</v>
      </c>
      <c r="B4724" s="563" t="s">
        <v>484</v>
      </c>
      <c r="C4724" s="563" t="s">
        <v>28883</v>
      </c>
      <c r="D4724" s="563" t="s">
        <v>14873</v>
      </c>
      <c r="E4724" s="563" t="s">
        <v>14870</v>
      </c>
      <c r="F4724" s="563" t="s">
        <v>14871</v>
      </c>
      <c r="G4724" s="563" t="s">
        <v>14860</v>
      </c>
      <c r="H4724" s="563" t="s">
        <v>14872</v>
      </c>
      <c r="I4724" s="563" t="s">
        <v>26690</v>
      </c>
      <c r="J4724" s="563" t="s">
        <v>24001</v>
      </c>
      <c r="K4724" s="563" t="s">
        <v>24001</v>
      </c>
      <c r="L4724" s="563" t="s">
        <v>24001</v>
      </c>
      <c r="M4724" s="563" t="s">
        <v>24001</v>
      </c>
      <c r="N4724" s="563" t="s">
        <v>24001</v>
      </c>
      <c r="O4724" s="564" t="s">
        <v>24001</v>
      </c>
      <c r="P4724" s="564" t="s">
        <v>24001</v>
      </c>
      <c r="Q4724" s="564">
        <v>35643</v>
      </c>
      <c r="R4724" s="564"/>
      <c r="S4724" s="564" t="s">
        <v>32897</v>
      </c>
    </row>
    <row r="4725" spans="1:19" x14ac:dyDescent="0.35">
      <c r="A4725" s="562">
        <v>5665</v>
      </c>
      <c r="B4725" s="563" t="s">
        <v>484</v>
      </c>
      <c r="C4725" s="563" t="s">
        <v>28883</v>
      </c>
      <c r="D4725" s="563" t="s">
        <v>14877</v>
      </c>
      <c r="E4725" s="563" t="s">
        <v>14874</v>
      </c>
      <c r="F4725" s="563" t="s">
        <v>14875</v>
      </c>
      <c r="G4725" s="563" t="s">
        <v>14860</v>
      </c>
      <c r="H4725" s="563" t="s">
        <v>14876</v>
      </c>
      <c r="I4725" s="563" t="s">
        <v>26690</v>
      </c>
      <c r="J4725" s="563" t="s">
        <v>24001</v>
      </c>
      <c r="K4725" s="563" t="s">
        <v>24001</v>
      </c>
      <c r="L4725" s="563" t="s">
        <v>24001</v>
      </c>
      <c r="M4725" s="563" t="s">
        <v>24001</v>
      </c>
      <c r="N4725" s="563" t="s">
        <v>24001</v>
      </c>
      <c r="O4725" s="564" t="s">
        <v>24001</v>
      </c>
      <c r="P4725" s="564" t="s">
        <v>24001</v>
      </c>
      <c r="Q4725" s="564">
        <v>33148</v>
      </c>
      <c r="R4725" s="564">
        <v>35643</v>
      </c>
      <c r="S4725" s="564" t="s">
        <v>32898</v>
      </c>
    </row>
    <row r="4726" spans="1:19" x14ac:dyDescent="0.35">
      <c r="A4726" s="559">
        <v>5666</v>
      </c>
      <c r="B4726" s="563" t="s">
        <v>484</v>
      </c>
      <c r="C4726" s="563" t="s">
        <v>28883</v>
      </c>
      <c r="D4726" s="563" t="s">
        <v>14879</v>
      </c>
      <c r="E4726" s="563" t="s">
        <v>24001</v>
      </c>
      <c r="F4726" s="563" t="s">
        <v>14878</v>
      </c>
      <c r="G4726" s="563" t="s">
        <v>14860</v>
      </c>
      <c r="H4726" s="563" t="s">
        <v>55</v>
      </c>
      <c r="I4726" s="563" t="s">
        <v>26690</v>
      </c>
      <c r="J4726" s="563" t="s">
        <v>24001</v>
      </c>
      <c r="K4726" s="563" t="s">
        <v>24001</v>
      </c>
      <c r="L4726" s="563" t="s">
        <v>24001</v>
      </c>
      <c r="M4726" s="563" t="s">
        <v>24001</v>
      </c>
      <c r="N4726" s="563" t="s">
        <v>24001</v>
      </c>
      <c r="O4726" s="564" t="s">
        <v>24001</v>
      </c>
      <c r="P4726" s="564" t="s">
        <v>24001</v>
      </c>
      <c r="Q4726" s="564">
        <v>35831</v>
      </c>
      <c r="R4726" s="564"/>
      <c r="S4726" s="564" t="s">
        <v>14879</v>
      </c>
    </row>
    <row r="4727" spans="1:19" x14ac:dyDescent="0.35">
      <c r="A4727" s="559">
        <v>2434</v>
      </c>
      <c r="B4727" s="563" t="s">
        <v>484</v>
      </c>
      <c r="C4727" s="563" t="s">
        <v>4617</v>
      </c>
      <c r="D4727" s="563" t="s">
        <v>4799</v>
      </c>
      <c r="E4727" s="563" t="s">
        <v>24001</v>
      </c>
      <c r="F4727" s="563" t="s">
        <v>4797</v>
      </c>
      <c r="G4727" s="563" t="s">
        <v>4798</v>
      </c>
      <c r="H4727" s="563" t="s">
        <v>1984</v>
      </c>
      <c r="I4727" s="563" t="s">
        <v>26690</v>
      </c>
      <c r="J4727" s="563" t="s">
        <v>109</v>
      </c>
      <c r="K4727" s="563" t="s">
        <v>24001</v>
      </c>
      <c r="L4727" s="563" t="s">
        <v>24001</v>
      </c>
      <c r="M4727" s="563" t="s">
        <v>24001</v>
      </c>
      <c r="N4727" s="563" t="s">
        <v>24001</v>
      </c>
      <c r="O4727" s="564" t="s">
        <v>24001</v>
      </c>
      <c r="P4727" s="564" t="s">
        <v>24001</v>
      </c>
      <c r="Q4727" s="564">
        <v>38763</v>
      </c>
      <c r="R4727" s="564"/>
      <c r="S4727" s="564" t="s">
        <v>32899</v>
      </c>
    </row>
    <row r="4728" spans="1:19" x14ac:dyDescent="0.35">
      <c r="A4728" s="562">
        <v>2435</v>
      </c>
      <c r="B4728" s="563" t="s">
        <v>484</v>
      </c>
      <c r="C4728" s="563" t="s">
        <v>4617</v>
      </c>
      <c r="D4728" s="563" t="s">
        <v>4801</v>
      </c>
      <c r="E4728" s="563" t="s">
        <v>24001</v>
      </c>
      <c r="F4728" s="563" t="s">
        <v>4800</v>
      </c>
      <c r="G4728" s="563" t="s">
        <v>4798</v>
      </c>
      <c r="H4728" s="563" t="s">
        <v>1414</v>
      </c>
      <c r="I4728" s="563" t="s">
        <v>26690</v>
      </c>
      <c r="J4728" s="563" t="s">
        <v>109</v>
      </c>
      <c r="K4728" s="563" t="s">
        <v>24001</v>
      </c>
      <c r="L4728" s="563" t="s">
        <v>24001</v>
      </c>
      <c r="M4728" s="563" t="s">
        <v>24001</v>
      </c>
      <c r="N4728" s="563" t="s">
        <v>24001</v>
      </c>
      <c r="O4728" s="564" t="s">
        <v>24001</v>
      </c>
      <c r="P4728" s="564" t="s">
        <v>24001</v>
      </c>
      <c r="Q4728" s="564">
        <v>38763</v>
      </c>
      <c r="R4728" s="564"/>
      <c r="S4728" s="564" t="s">
        <v>32900</v>
      </c>
    </row>
    <row r="4729" spans="1:19" x14ac:dyDescent="0.35">
      <c r="A4729" s="559">
        <v>2436</v>
      </c>
      <c r="B4729" s="563" t="s">
        <v>484</v>
      </c>
      <c r="C4729" s="563" t="s">
        <v>4617</v>
      </c>
      <c r="D4729" s="563" t="s">
        <v>4804</v>
      </c>
      <c r="E4729" s="563" t="s">
        <v>24001</v>
      </c>
      <c r="F4729" s="563" t="s">
        <v>4802</v>
      </c>
      <c r="G4729" s="563" t="s">
        <v>4798</v>
      </c>
      <c r="H4729" s="563" t="s">
        <v>4803</v>
      </c>
      <c r="I4729" s="563" t="s">
        <v>26690</v>
      </c>
      <c r="J4729" s="563" t="s">
        <v>109</v>
      </c>
      <c r="K4729" s="563" t="s">
        <v>24001</v>
      </c>
      <c r="L4729" s="563" t="s">
        <v>24001</v>
      </c>
      <c r="M4729" s="563" t="s">
        <v>24001</v>
      </c>
      <c r="N4729" s="563" t="s">
        <v>24001</v>
      </c>
      <c r="O4729" s="564" t="s">
        <v>24001</v>
      </c>
      <c r="P4729" s="564" t="s">
        <v>24001</v>
      </c>
      <c r="Q4729" s="564">
        <v>38763</v>
      </c>
      <c r="R4729" s="564"/>
      <c r="S4729" s="564" t="s">
        <v>32901</v>
      </c>
    </row>
    <row r="4730" spans="1:19" x14ac:dyDescent="0.35">
      <c r="A4730" s="559">
        <v>2437</v>
      </c>
      <c r="B4730" s="563" t="s">
        <v>484</v>
      </c>
      <c r="C4730" s="563" t="s">
        <v>4617</v>
      </c>
      <c r="D4730" s="563" t="s">
        <v>4807</v>
      </c>
      <c r="E4730" s="563" t="s">
        <v>24001</v>
      </c>
      <c r="F4730" s="563" t="s">
        <v>4805</v>
      </c>
      <c r="G4730" s="563" t="s">
        <v>4798</v>
      </c>
      <c r="H4730" s="563" t="s">
        <v>4806</v>
      </c>
      <c r="I4730" s="563" t="s">
        <v>26690</v>
      </c>
      <c r="J4730" s="563" t="s">
        <v>109</v>
      </c>
      <c r="K4730" s="563" t="s">
        <v>24001</v>
      </c>
      <c r="L4730" s="563" t="s">
        <v>24001</v>
      </c>
      <c r="M4730" s="563" t="s">
        <v>24001</v>
      </c>
      <c r="N4730" s="563" t="s">
        <v>24001</v>
      </c>
      <c r="O4730" s="564" t="s">
        <v>24001</v>
      </c>
      <c r="P4730" s="564" t="s">
        <v>24001</v>
      </c>
      <c r="Q4730" s="564">
        <v>38763</v>
      </c>
      <c r="R4730" s="564"/>
      <c r="S4730" s="564" t="s">
        <v>34417</v>
      </c>
    </row>
    <row r="4731" spans="1:19" x14ac:dyDescent="0.35">
      <c r="A4731" s="562">
        <v>386</v>
      </c>
      <c r="B4731" s="563" t="s">
        <v>484</v>
      </c>
      <c r="C4731" s="563" t="s">
        <v>19195</v>
      </c>
      <c r="D4731" s="563" t="s">
        <v>20052</v>
      </c>
      <c r="E4731" s="563" t="s">
        <v>20049</v>
      </c>
      <c r="F4731" s="563" t="s">
        <v>20050</v>
      </c>
      <c r="G4731" s="563" t="s">
        <v>20051</v>
      </c>
      <c r="H4731" s="563" t="s">
        <v>5975</v>
      </c>
      <c r="I4731" s="563" t="s">
        <v>26690</v>
      </c>
      <c r="J4731" s="563" t="s">
        <v>24001</v>
      </c>
      <c r="K4731" s="563" t="s">
        <v>24001</v>
      </c>
      <c r="L4731" s="563" t="s">
        <v>24001</v>
      </c>
      <c r="M4731" s="563" t="s">
        <v>24001</v>
      </c>
      <c r="N4731" s="563" t="s">
        <v>24001</v>
      </c>
      <c r="O4731" s="564" t="s">
        <v>24001</v>
      </c>
      <c r="P4731" s="564" t="s">
        <v>24001</v>
      </c>
      <c r="Q4731" s="564">
        <v>33148</v>
      </c>
      <c r="R4731" s="564">
        <v>35982</v>
      </c>
      <c r="S4731" s="564" t="s">
        <v>32902</v>
      </c>
    </row>
    <row r="4732" spans="1:19" x14ac:dyDescent="0.35">
      <c r="A4732" s="559">
        <v>2438</v>
      </c>
      <c r="B4732" s="563" t="s">
        <v>484</v>
      </c>
      <c r="C4732" s="563" t="s">
        <v>4617</v>
      </c>
      <c r="D4732" s="563" t="s">
        <v>4811</v>
      </c>
      <c r="E4732" s="563" t="s">
        <v>24001</v>
      </c>
      <c r="F4732" s="563" t="s">
        <v>4808</v>
      </c>
      <c r="G4732" s="563" t="s">
        <v>4809</v>
      </c>
      <c r="H4732" s="563" t="s">
        <v>4810</v>
      </c>
      <c r="I4732" s="563" t="s">
        <v>26690</v>
      </c>
      <c r="J4732" s="563" t="s">
        <v>109</v>
      </c>
      <c r="K4732" s="563" t="s">
        <v>24001</v>
      </c>
      <c r="L4732" s="563" t="s">
        <v>24001</v>
      </c>
      <c r="M4732" s="563" t="s">
        <v>24001</v>
      </c>
      <c r="N4732" s="563" t="s">
        <v>24001</v>
      </c>
      <c r="O4732" s="564" t="s">
        <v>24001</v>
      </c>
      <c r="P4732" s="564" t="s">
        <v>24001</v>
      </c>
      <c r="Q4732" s="564">
        <v>38775</v>
      </c>
      <c r="R4732" s="564"/>
      <c r="S4732" s="564" t="s">
        <v>32903</v>
      </c>
    </row>
    <row r="4733" spans="1:19" x14ac:dyDescent="0.35">
      <c r="A4733" s="559">
        <v>2439</v>
      </c>
      <c r="B4733" s="563" t="s">
        <v>484</v>
      </c>
      <c r="C4733" s="563" t="s">
        <v>4617</v>
      </c>
      <c r="D4733" s="563" t="s">
        <v>4814</v>
      </c>
      <c r="E4733" s="563" t="s">
        <v>24001</v>
      </c>
      <c r="F4733" s="563" t="s">
        <v>4812</v>
      </c>
      <c r="G4733" s="563" t="s">
        <v>4809</v>
      </c>
      <c r="H4733" s="563" t="s">
        <v>4813</v>
      </c>
      <c r="I4733" s="563" t="s">
        <v>26690</v>
      </c>
      <c r="J4733" s="563" t="s">
        <v>109</v>
      </c>
      <c r="K4733" s="563" t="s">
        <v>24001</v>
      </c>
      <c r="L4733" s="563" t="s">
        <v>24001</v>
      </c>
      <c r="M4733" s="563" t="s">
        <v>24001</v>
      </c>
      <c r="N4733" s="563" t="s">
        <v>24001</v>
      </c>
      <c r="O4733" s="564" t="s">
        <v>24001</v>
      </c>
      <c r="P4733" s="564" t="s">
        <v>24001</v>
      </c>
      <c r="Q4733" s="564">
        <v>38775</v>
      </c>
      <c r="R4733" s="564"/>
      <c r="S4733" s="564" t="s">
        <v>32904</v>
      </c>
    </row>
    <row r="4734" spans="1:19" x14ac:dyDescent="0.35">
      <c r="A4734" s="562">
        <v>2440</v>
      </c>
      <c r="B4734" s="563" t="s">
        <v>484</v>
      </c>
      <c r="C4734" s="563" t="s">
        <v>4617</v>
      </c>
      <c r="D4734" s="563" t="s">
        <v>4818</v>
      </c>
      <c r="E4734" s="563" t="s">
        <v>4815</v>
      </c>
      <c r="F4734" s="563" t="s">
        <v>4816</v>
      </c>
      <c r="G4734" s="563" t="s">
        <v>4809</v>
      </c>
      <c r="H4734" s="563" t="s">
        <v>4817</v>
      </c>
      <c r="I4734" s="563" t="s">
        <v>26690</v>
      </c>
      <c r="J4734" s="563" t="s">
        <v>109</v>
      </c>
      <c r="K4734" s="563" t="s">
        <v>24001</v>
      </c>
      <c r="L4734" s="563" t="s">
        <v>24001</v>
      </c>
      <c r="M4734" s="563" t="s">
        <v>24001</v>
      </c>
      <c r="N4734" s="563" t="s">
        <v>24001</v>
      </c>
      <c r="O4734" s="564" t="s">
        <v>24001</v>
      </c>
      <c r="P4734" s="564" t="s">
        <v>24001</v>
      </c>
      <c r="Q4734" s="564">
        <v>33148</v>
      </c>
      <c r="R4734" s="564"/>
      <c r="S4734" s="564" t="s">
        <v>32905</v>
      </c>
    </row>
    <row r="4735" spans="1:19" x14ac:dyDescent="0.35">
      <c r="A4735" s="559">
        <v>2558</v>
      </c>
      <c r="B4735" s="563" t="s">
        <v>484</v>
      </c>
      <c r="C4735" s="563" t="s">
        <v>630</v>
      </c>
      <c r="D4735" s="563" t="s">
        <v>634</v>
      </c>
      <c r="E4735" s="563" t="s">
        <v>631</v>
      </c>
      <c r="F4735" s="563" t="s">
        <v>632</v>
      </c>
      <c r="G4735" s="563" t="s">
        <v>633</v>
      </c>
      <c r="H4735" s="563" t="s">
        <v>407</v>
      </c>
      <c r="I4735" s="563" t="s">
        <v>26690</v>
      </c>
      <c r="J4735" s="563" t="s">
        <v>109</v>
      </c>
      <c r="K4735" s="563" t="s">
        <v>24001</v>
      </c>
      <c r="L4735" s="563" t="s">
        <v>24001</v>
      </c>
      <c r="M4735" s="563" t="s">
        <v>24001</v>
      </c>
      <c r="N4735" s="563" t="s">
        <v>24001</v>
      </c>
      <c r="O4735" s="564" t="s">
        <v>24001</v>
      </c>
      <c r="P4735" s="564" t="s">
        <v>24001</v>
      </c>
      <c r="Q4735" s="564">
        <v>41659</v>
      </c>
      <c r="R4735" s="564"/>
      <c r="S4735" s="564" t="s">
        <v>32906</v>
      </c>
    </row>
    <row r="4736" spans="1:19" x14ac:dyDescent="0.35">
      <c r="A4736" s="559">
        <v>2559</v>
      </c>
      <c r="B4736" s="563" t="s">
        <v>484</v>
      </c>
      <c r="C4736" s="563" t="s">
        <v>630</v>
      </c>
      <c r="D4736" s="563" t="s">
        <v>637</v>
      </c>
      <c r="E4736" s="563" t="s">
        <v>24001</v>
      </c>
      <c r="F4736" s="563" t="s">
        <v>635</v>
      </c>
      <c r="G4736" s="563" t="s">
        <v>633</v>
      </c>
      <c r="H4736" s="563" t="s">
        <v>636</v>
      </c>
      <c r="I4736" s="563" t="s">
        <v>26690</v>
      </c>
      <c r="J4736" s="563" t="s">
        <v>109</v>
      </c>
      <c r="K4736" s="563" t="s">
        <v>24001</v>
      </c>
      <c r="L4736" s="563" t="s">
        <v>24001</v>
      </c>
      <c r="M4736" s="563" t="s">
        <v>24001</v>
      </c>
      <c r="N4736" s="563" t="s">
        <v>24001</v>
      </c>
      <c r="O4736" s="564" t="s">
        <v>24001</v>
      </c>
      <c r="P4736" s="564" t="s">
        <v>24001</v>
      </c>
      <c r="Q4736" s="564">
        <v>38957</v>
      </c>
      <c r="R4736" s="564"/>
      <c r="S4736" s="564" t="s">
        <v>32907</v>
      </c>
    </row>
    <row r="4737" spans="1:19" x14ac:dyDescent="0.35">
      <c r="A4737" s="562">
        <v>2560</v>
      </c>
      <c r="B4737" s="563" t="s">
        <v>484</v>
      </c>
      <c r="C4737" s="563" t="s">
        <v>630</v>
      </c>
      <c r="D4737" s="563" t="s">
        <v>640</v>
      </c>
      <c r="E4737" s="563" t="s">
        <v>24001</v>
      </c>
      <c r="F4737" s="563" t="s">
        <v>638</v>
      </c>
      <c r="G4737" s="563" t="s">
        <v>633</v>
      </c>
      <c r="H4737" s="563" t="s">
        <v>639</v>
      </c>
      <c r="I4737" s="563" t="s">
        <v>26690</v>
      </c>
      <c r="J4737" s="563" t="s">
        <v>109</v>
      </c>
      <c r="K4737" s="563" t="s">
        <v>24001</v>
      </c>
      <c r="L4737" s="563" t="s">
        <v>24001</v>
      </c>
      <c r="M4737" s="563" t="s">
        <v>24001</v>
      </c>
      <c r="N4737" s="563" t="s">
        <v>24001</v>
      </c>
      <c r="O4737" s="564" t="s">
        <v>24001</v>
      </c>
      <c r="P4737" s="564" t="s">
        <v>24001</v>
      </c>
      <c r="Q4737" s="564">
        <v>38841</v>
      </c>
      <c r="R4737" s="564"/>
      <c r="S4737" s="564" t="s">
        <v>32908</v>
      </c>
    </row>
    <row r="4738" spans="1:19" x14ac:dyDescent="0.35">
      <c r="A4738" s="559">
        <v>2561</v>
      </c>
      <c r="B4738" s="563" t="s">
        <v>484</v>
      </c>
      <c r="C4738" s="563" t="s">
        <v>630</v>
      </c>
      <c r="D4738" s="563" t="s">
        <v>644</v>
      </c>
      <c r="E4738" s="563" t="s">
        <v>641</v>
      </c>
      <c r="F4738" s="563" t="s">
        <v>642</v>
      </c>
      <c r="G4738" s="563" t="s">
        <v>633</v>
      </c>
      <c r="H4738" s="563" t="s">
        <v>643</v>
      </c>
      <c r="I4738" s="563" t="s">
        <v>26690</v>
      </c>
      <c r="J4738" s="563" t="s">
        <v>109</v>
      </c>
      <c r="K4738" s="563" t="s">
        <v>24001</v>
      </c>
      <c r="L4738" s="563" t="s">
        <v>24001</v>
      </c>
      <c r="M4738" s="563" t="s">
        <v>24001</v>
      </c>
      <c r="N4738" s="563" t="s">
        <v>24001</v>
      </c>
      <c r="O4738" s="564" t="s">
        <v>24001</v>
      </c>
      <c r="P4738" s="564" t="s">
        <v>24001</v>
      </c>
      <c r="Q4738" s="564">
        <v>33148</v>
      </c>
      <c r="R4738" s="564"/>
      <c r="S4738" s="564" t="s">
        <v>32909</v>
      </c>
    </row>
    <row r="4739" spans="1:19" x14ac:dyDescent="0.35">
      <c r="A4739" s="559">
        <v>5667</v>
      </c>
      <c r="B4739" s="563" t="s">
        <v>484</v>
      </c>
      <c r="C4739" s="563" t="s">
        <v>28883</v>
      </c>
      <c r="D4739" s="563" t="s">
        <v>14883</v>
      </c>
      <c r="E4739" s="563" t="s">
        <v>14880</v>
      </c>
      <c r="F4739" s="563" t="s">
        <v>14881</v>
      </c>
      <c r="G4739" s="563" t="s">
        <v>14880</v>
      </c>
      <c r="H4739" s="563" t="s">
        <v>14882</v>
      </c>
      <c r="I4739" s="563" t="s">
        <v>26690</v>
      </c>
      <c r="J4739" s="563" t="s">
        <v>24001</v>
      </c>
      <c r="K4739" s="563" t="s">
        <v>24001</v>
      </c>
      <c r="L4739" s="563" t="s">
        <v>24001</v>
      </c>
      <c r="M4739" s="563" t="s">
        <v>24001</v>
      </c>
      <c r="N4739" s="563" t="s">
        <v>24001</v>
      </c>
      <c r="O4739" s="564" t="s">
        <v>24001</v>
      </c>
      <c r="P4739" s="564" t="s">
        <v>24001</v>
      </c>
      <c r="Q4739" s="564">
        <v>33148</v>
      </c>
      <c r="R4739" s="564"/>
      <c r="S4739" s="564" t="s">
        <v>32910</v>
      </c>
    </row>
    <row r="4740" spans="1:19" x14ac:dyDescent="0.35">
      <c r="A4740" s="562">
        <v>3326</v>
      </c>
      <c r="B4740" s="563" t="s">
        <v>484</v>
      </c>
      <c r="C4740" s="563" t="s">
        <v>8118</v>
      </c>
      <c r="D4740" s="563" t="s">
        <v>8328</v>
      </c>
      <c r="E4740" s="563" t="s">
        <v>8324</v>
      </c>
      <c r="F4740" s="563" t="s">
        <v>8325</v>
      </c>
      <c r="G4740" s="563" t="s">
        <v>8326</v>
      </c>
      <c r="H4740" s="563" t="s">
        <v>8327</v>
      </c>
      <c r="I4740" s="563" t="s">
        <v>26690</v>
      </c>
      <c r="J4740" s="563" t="s">
        <v>24001</v>
      </c>
      <c r="K4740" s="563" t="s">
        <v>24001</v>
      </c>
      <c r="L4740" s="563" t="s">
        <v>24001</v>
      </c>
      <c r="M4740" s="563" t="s">
        <v>24001</v>
      </c>
      <c r="N4740" s="563" t="s">
        <v>24001</v>
      </c>
      <c r="O4740" s="564" t="s">
        <v>24001</v>
      </c>
      <c r="P4740" s="564" t="s">
        <v>24001</v>
      </c>
      <c r="Q4740" s="564">
        <v>33148</v>
      </c>
      <c r="R4740" s="564"/>
      <c r="S4740" s="564" t="s">
        <v>32911</v>
      </c>
    </row>
    <row r="4741" spans="1:19" x14ac:dyDescent="0.35">
      <c r="A4741" s="559">
        <v>6093</v>
      </c>
      <c r="B4741" s="563" t="s">
        <v>484</v>
      </c>
      <c r="C4741" s="563" t="s">
        <v>3331</v>
      </c>
      <c r="D4741" s="563" t="s">
        <v>3380</v>
      </c>
      <c r="E4741" s="563" t="s">
        <v>3377</v>
      </c>
      <c r="F4741" s="563" t="s">
        <v>3378</v>
      </c>
      <c r="G4741" s="563" t="s">
        <v>3379</v>
      </c>
      <c r="H4741" s="563" t="s">
        <v>55</v>
      </c>
      <c r="I4741" s="563" t="s">
        <v>26690</v>
      </c>
      <c r="J4741" s="563" t="s">
        <v>24001</v>
      </c>
      <c r="K4741" s="563" t="s">
        <v>24001</v>
      </c>
      <c r="L4741" s="563" t="s">
        <v>24001</v>
      </c>
      <c r="M4741" s="563" t="s">
        <v>24001</v>
      </c>
      <c r="N4741" s="563" t="s">
        <v>24001</v>
      </c>
      <c r="O4741" s="564" t="s">
        <v>24001</v>
      </c>
      <c r="P4741" s="564" t="s">
        <v>24001</v>
      </c>
      <c r="Q4741" s="564">
        <v>33148</v>
      </c>
      <c r="R4741" s="564"/>
      <c r="S4741" s="564" t="s">
        <v>3380</v>
      </c>
    </row>
    <row r="4742" spans="1:19" x14ac:dyDescent="0.35">
      <c r="A4742" s="559">
        <v>1509</v>
      </c>
      <c r="B4742" s="563" t="s">
        <v>484</v>
      </c>
      <c r="C4742" s="563" t="s">
        <v>3331</v>
      </c>
      <c r="D4742" s="563" t="s">
        <v>3385</v>
      </c>
      <c r="E4742" s="563" t="s">
        <v>3381</v>
      </c>
      <c r="F4742" s="563" t="s">
        <v>3382</v>
      </c>
      <c r="G4742" s="563" t="s">
        <v>3383</v>
      </c>
      <c r="H4742" s="563" t="s">
        <v>3384</v>
      </c>
      <c r="I4742" s="563" t="s">
        <v>26690</v>
      </c>
      <c r="J4742" s="563" t="s">
        <v>24001</v>
      </c>
      <c r="K4742" s="563" t="s">
        <v>24001</v>
      </c>
      <c r="L4742" s="563" t="s">
        <v>24001</v>
      </c>
      <c r="M4742" s="563" t="s">
        <v>24001</v>
      </c>
      <c r="N4742" s="563" t="s">
        <v>24001</v>
      </c>
      <c r="O4742" s="564" t="s">
        <v>24001</v>
      </c>
      <c r="P4742" s="564" t="s">
        <v>24001</v>
      </c>
      <c r="Q4742" s="564">
        <v>33148</v>
      </c>
      <c r="R4742" s="564"/>
      <c r="S4742" s="564" t="s">
        <v>32912</v>
      </c>
    </row>
    <row r="4743" spans="1:19" x14ac:dyDescent="0.35">
      <c r="A4743" s="562">
        <v>1510</v>
      </c>
      <c r="B4743" s="563" t="s">
        <v>484</v>
      </c>
      <c r="C4743" s="563" t="s">
        <v>3331</v>
      </c>
      <c r="D4743" s="563" t="s">
        <v>3388</v>
      </c>
      <c r="E4743" s="563" t="s">
        <v>24001</v>
      </c>
      <c r="F4743" s="563" t="s">
        <v>3386</v>
      </c>
      <c r="G4743" s="563" t="s">
        <v>3383</v>
      </c>
      <c r="H4743" s="563" t="s">
        <v>3387</v>
      </c>
      <c r="I4743" s="563" t="s">
        <v>26690</v>
      </c>
      <c r="J4743" s="563" t="s">
        <v>24001</v>
      </c>
      <c r="K4743" s="563" t="s">
        <v>24001</v>
      </c>
      <c r="L4743" s="563" t="s">
        <v>24001</v>
      </c>
      <c r="M4743" s="563" t="s">
        <v>24001</v>
      </c>
      <c r="N4743" s="563" t="s">
        <v>24001</v>
      </c>
      <c r="O4743" s="564" t="s">
        <v>24001</v>
      </c>
      <c r="P4743" s="564" t="s">
        <v>24001</v>
      </c>
      <c r="Q4743" s="564">
        <v>41011</v>
      </c>
      <c r="R4743" s="564"/>
      <c r="S4743" s="564" t="s">
        <v>32913</v>
      </c>
    </row>
    <row r="4744" spans="1:19" x14ac:dyDescent="0.35">
      <c r="A4744" s="559">
        <v>1511</v>
      </c>
      <c r="B4744" s="563" t="s">
        <v>484</v>
      </c>
      <c r="C4744" s="563" t="s">
        <v>3331</v>
      </c>
      <c r="D4744" s="563" t="s">
        <v>3390</v>
      </c>
      <c r="E4744" s="563" t="s">
        <v>24001</v>
      </c>
      <c r="F4744" s="563" t="s">
        <v>3389</v>
      </c>
      <c r="G4744" s="563" t="s">
        <v>3383</v>
      </c>
      <c r="H4744" s="563" t="s">
        <v>1945</v>
      </c>
      <c r="I4744" s="563" t="s">
        <v>26690</v>
      </c>
      <c r="J4744" s="563" t="s">
        <v>109</v>
      </c>
      <c r="K4744" s="563" t="s">
        <v>24001</v>
      </c>
      <c r="L4744" s="563" t="s">
        <v>24001</v>
      </c>
      <c r="M4744" s="563" t="s">
        <v>24001</v>
      </c>
      <c r="N4744" s="563" t="s">
        <v>24001</v>
      </c>
      <c r="O4744" s="564" t="s">
        <v>24001</v>
      </c>
      <c r="P4744" s="564" t="s">
        <v>24001</v>
      </c>
      <c r="Q4744" s="564">
        <v>38840</v>
      </c>
      <c r="R4744" s="564"/>
      <c r="S4744" s="564" t="s">
        <v>32914</v>
      </c>
    </row>
    <row r="4745" spans="1:19" x14ac:dyDescent="0.35">
      <c r="A4745" s="559">
        <v>1512</v>
      </c>
      <c r="B4745" s="563" t="s">
        <v>484</v>
      </c>
      <c r="C4745" s="563" t="s">
        <v>3331</v>
      </c>
      <c r="D4745" s="563" t="s">
        <v>3393</v>
      </c>
      <c r="E4745" s="563" t="s">
        <v>24001</v>
      </c>
      <c r="F4745" s="563" t="s">
        <v>3391</v>
      </c>
      <c r="G4745" s="563" t="s">
        <v>3383</v>
      </c>
      <c r="H4745" s="563" t="s">
        <v>3392</v>
      </c>
      <c r="I4745" s="563" t="s">
        <v>26690</v>
      </c>
      <c r="J4745" s="563" t="s">
        <v>24001</v>
      </c>
      <c r="K4745" s="563" t="s">
        <v>24001</v>
      </c>
      <c r="L4745" s="563" t="s">
        <v>24001</v>
      </c>
      <c r="M4745" s="563" t="s">
        <v>24001</v>
      </c>
      <c r="N4745" s="563" t="s">
        <v>24001</v>
      </c>
      <c r="O4745" s="564" t="s">
        <v>24001</v>
      </c>
      <c r="P4745" s="564" t="s">
        <v>24001</v>
      </c>
      <c r="Q4745" s="564">
        <v>38840</v>
      </c>
      <c r="R4745" s="564"/>
      <c r="S4745" s="564" t="s">
        <v>32915</v>
      </c>
    </row>
    <row r="4746" spans="1:19" x14ac:dyDescent="0.35">
      <c r="A4746" s="562">
        <v>1513</v>
      </c>
      <c r="B4746" s="563" t="s">
        <v>484</v>
      </c>
      <c r="C4746" s="563" t="s">
        <v>3331</v>
      </c>
      <c r="D4746" s="563" t="s">
        <v>3396</v>
      </c>
      <c r="E4746" s="563" t="s">
        <v>3394</v>
      </c>
      <c r="F4746" s="563" t="s">
        <v>3395</v>
      </c>
      <c r="G4746" s="563" t="s">
        <v>3383</v>
      </c>
      <c r="H4746" s="563" t="s">
        <v>3352</v>
      </c>
      <c r="I4746" s="563" t="s">
        <v>26690</v>
      </c>
      <c r="J4746" s="563" t="s">
        <v>109</v>
      </c>
      <c r="K4746" s="563" t="s">
        <v>24001</v>
      </c>
      <c r="L4746" s="563" t="s">
        <v>24001</v>
      </c>
      <c r="M4746" s="563" t="s">
        <v>24001</v>
      </c>
      <c r="N4746" s="563" t="s">
        <v>24001</v>
      </c>
      <c r="O4746" s="564" t="s">
        <v>24001</v>
      </c>
      <c r="P4746" s="564" t="s">
        <v>24001</v>
      </c>
      <c r="Q4746" s="564">
        <v>35648</v>
      </c>
      <c r="R4746" s="564"/>
      <c r="S4746" s="564" t="s">
        <v>32916</v>
      </c>
    </row>
    <row r="4747" spans="1:19" x14ac:dyDescent="0.35">
      <c r="A4747" s="559">
        <v>1514</v>
      </c>
      <c r="B4747" s="563" t="s">
        <v>484</v>
      </c>
      <c r="C4747" s="563" t="s">
        <v>3331</v>
      </c>
      <c r="D4747" s="563" t="s">
        <v>3400</v>
      </c>
      <c r="E4747" s="563" t="s">
        <v>3397</v>
      </c>
      <c r="F4747" s="563" t="s">
        <v>3398</v>
      </c>
      <c r="G4747" s="563" t="s">
        <v>3383</v>
      </c>
      <c r="H4747" s="563" t="s">
        <v>3399</v>
      </c>
      <c r="I4747" s="563" t="s">
        <v>26690</v>
      </c>
      <c r="J4747" s="563" t="s">
        <v>24001</v>
      </c>
      <c r="K4747" s="563" t="s">
        <v>154</v>
      </c>
      <c r="L4747" s="563" t="s">
        <v>24001</v>
      </c>
      <c r="M4747" s="563" t="s">
        <v>24001</v>
      </c>
      <c r="N4747" s="563" t="s">
        <v>24001</v>
      </c>
      <c r="O4747" s="564" t="s">
        <v>24001</v>
      </c>
      <c r="P4747" s="564" t="s">
        <v>24001</v>
      </c>
      <c r="Q4747" s="564">
        <v>33148</v>
      </c>
      <c r="R4747" s="564"/>
      <c r="S4747" s="564" t="s">
        <v>32917</v>
      </c>
    </row>
    <row r="4748" spans="1:19" x14ac:dyDescent="0.35">
      <c r="A4748" s="559">
        <v>1515</v>
      </c>
      <c r="B4748" s="563" t="s">
        <v>484</v>
      </c>
      <c r="C4748" s="563" t="s">
        <v>3331</v>
      </c>
      <c r="D4748" s="563" t="s">
        <v>3404</v>
      </c>
      <c r="E4748" s="563" t="s">
        <v>3401</v>
      </c>
      <c r="F4748" s="563" t="s">
        <v>3402</v>
      </c>
      <c r="G4748" s="563" t="s">
        <v>3383</v>
      </c>
      <c r="H4748" s="563" t="s">
        <v>3403</v>
      </c>
      <c r="I4748" s="563" t="s">
        <v>26690</v>
      </c>
      <c r="J4748" s="563" t="s">
        <v>24001</v>
      </c>
      <c r="K4748" s="563" t="s">
        <v>24001</v>
      </c>
      <c r="L4748" s="563" t="s">
        <v>24001</v>
      </c>
      <c r="M4748" s="563" t="s">
        <v>24001</v>
      </c>
      <c r="N4748" s="563" t="s">
        <v>24001</v>
      </c>
      <c r="O4748" s="564" t="s">
        <v>24001</v>
      </c>
      <c r="P4748" s="564" t="s">
        <v>24001</v>
      </c>
      <c r="Q4748" s="564">
        <v>33148</v>
      </c>
      <c r="R4748" s="564"/>
      <c r="S4748" s="564" t="s">
        <v>32918</v>
      </c>
    </row>
    <row r="4749" spans="1:19" x14ac:dyDescent="0.35">
      <c r="A4749" s="562">
        <v>1516</v>
      </c>
      <c r="B4749" s="563" t="s">
        <v>484</v>
      </c>
      <c r="C4749" s="563" t="s">
        <v>3331</v>
      </c>
      <c r="D4749" s="563" t="s">
        <v>3408</v>
      </c>
      <c r="E4749" s="563" t="s">
        <v>3405</v>
      </c>
      <c r="F4749" s="563" t="s">
        <v>3406</v>
      </c>
      <c r="G4749" s="563" t="s">
        <v>3383</v>
      </c>
      <c r="H4749" s="563" t="s">
        <v>3407</v>
      </c>
      <c r="I4749" s="563" t="s">
        <v>26690</v>
      </c>
      <c r="J4749" s="563" t="s">
        <v>24001</v>
      </c>
      <c r="K4749" s="563" t="s">
        <v>62</v>
      </c>
      <c r="L4749" s="563" t="s">
        <v>24001</v>
      </c>
      <c r="M4749" s="563" t="s">
        <v>24001</v>
      </c>
      <c r="N4749" s="563" t="s">
        <v>24001</v>
      </c>
      <c r="O4749" s="564" t="s">
        <v>24001</v>
      </c>
      <c r="P4749" s="564" t="s">
        <v>24001</v>
      </c>
      <c r="Q4749" s="564">
        <v>33148</v>
      </c>
      <c r="R4749" s="564"/>
      <c r="S4749" s="564" t="s">
        <v>32919</v>
      </c>
    </row>
    <row r="4750" spans="1:19" x14ac:dyDescent="0.35">
      <c r="A4750" s="559">
        <v>1517</v>
      </c>
      <c r="B4750" s="563" t="s">
        <v>484</v>
      </c>
      <c r="C4750" s="563" t="s">
        <v>3331</v>
      </c>
      <c r="D4750" s="563" t="s">
        <v>3412</v>
      </c>
      <c r="E4750" s="563" t="s">
        <v>3409</v>
      </c>
      <c r="F4750" s="563" t="s">
        <v>3410</v>
      </c>
      <c r="G4750" s="563" t="s">
        <v>3383</v>
      </c>
      <c r="H4750" s="563" t="s">
        <v>3411</v>
      </c>
      <c r="I4750" s="563" t="s">
        <v>26690</v>
      </c>
      <c r="J4750" s="563" t="s">
        <v>24001</v>
      </c>
      <c r="K4750" s="563" t="s">
        <v>24001</v>
      </c>
      <c r="L4750" s="563" t="s">
        <v>24001</v>
      </c>
      <c r="M4750" s="563" t="s">
        <v>24001</v>
      </c>
      <c r="N4750" s="563" t="s">
        <v>24001</v>
      </c>
      <c r="O4750" s="564" t="s">
        <v>24001</v>
      </c>
      <c r="P4750" s="564" t="s">
        <v>24001</v>
      </c>
      <c r="Q4750" s="564">
        <v>33148</v>
      </c>
      <c r="R4750" s="564"/>
      <c r="S4750" s="564" t="s">
        <v>32920</v>
      </c>
    </row>
    <row r="4751" spans="1:19" x14ac:dyDescent="0.35">
      <c r="A4751" s="559">
        <v>1518</v>
      </c>
      <c r="B4751" s="563" t="s">
        <v>484</v>
      </c>
      <c r="C4751" s="563" t="s">
        <v>3331</v>
      </c>
      <c r="D4751" s="563" t="s">
        <v>3415</v>
      </c>
      <c r="E4751" s="563" t="s">
        <v>3413</v>
      </c>
      <c r="F4751" s="563" t="s">
        <v>3414</v>
      </c>
      <c r="G4751" s="563" t="s">
        <v>3383</v>
      </c>
      <c r="H4751" s="563" t="s">
        <v>3031</v>
      </c>
      <c r="I4751" s="563" t="s">
        <v>26690</v>
      </c>
      <c r="J4751" s="563" t="s">
        <v>109</v>
      </c>
      <c r="K4751" s="563" t="s">
        <v>24001</v>
      </c>
      <c r="L4751" s="563" t="s">
        <v>24001</v>
      </c>
      <c r="M4751" s="563" t="s">
        <v>24001</v>
      </c>
      <c r="N4751" s="563" t="s">
        <v>24001</v>
      </c>
      <c r="O4751" s="564" t="s">
        <v>24001</v>
      </c>
      <c r="P4751" s="564" t="s">
        <v>24001</v>
      </c>
      <c r="Q4751" s="564">
        <v>33148</v>
      </c>
      <c r="R4751" s="564"/>
      <c r="S4751" s="564" t="s">
        <v>32921</v>
      </c>
    </row>
    <row r="4752" spans="1:19" x14ac:dyDescent="0.35">
      <c r="A4752" s="562">
        <v>1519</v>
      </c>
      <c r="B4752" s="563" t="s">
        <v>484</v>
      </c>
      <c r="C4752" s="563" t="s">
        <v>3331</v>
      </c>
      <c r="D4752" s="563" t="s">
        <v>3419</v>
      </c>
      <c r="E4752" s="563" t="s">
        <v>3416</v>
      </c>
      <c r="F4752" s="563" t="s">
        <v>3417</v>
      </c>
      <c r="G4752" s="563" t="s">
        <v>3383</v>
      </c>
      <c r="H4752" s="563" t="s">
        <v>3418</v>
      </c>
      <c r="I4752" s="563" t="s">
        <v>26690</v>
      </c>
      <c r="J4752" s="563" t="s">
        <v>109</v>
      </c>
      <c r="K4752" s="563" t="s">
        <v>24001</v>
      </c>
      <c r="L4752" s="563" t="s">
        <v>24001</v>
      </c>
      <c r="M4752" s="563" t="s">
        <v>24001</v>
      </c>
      <c r="N4752" s="563" t="s">
        <v>24001</v>
      </c>
      <c r="O4752" s="564" t="s">
        <v>24001</v>
      </c>
      <c r="P4752" s="564" t="s">
        <v>24001</v>
      </c>
      <c r="Q4752" s="564">
        <v>33148</v>
      </c>
      <c r="R4752" s="564"/>
      <c r="S4752" s="564" t="s">
        <v>32922</v>
      </c>
    </row>
    <row r="4753" spans="1:19" x14ac:dyDescent="0.35">
      <c r="A4753" s="559">
        <v>1520</v>
      </c>
      <c r="B4753" s="563" t="s">
        <v>484</v>
      </c>
      <c r="C4753" s="563" t="s">
        <v>3331</v>
      </c>
      <c r="D4753" s="563" t="s">
        <v>3423</v>
      </c>
      <c r="E4753" s="563" t="s">
        <v>3420</v>
      </c>
      <c r="F4753" s="563" t="s">
        <v>3421</v>
      </c>
      <c r="G4753" s="563" t="s">
        <v>3383</v>
      </c>
      <c r="H4753" s="563" t="s">
        <v>3422</v>
      </c>
      <c r="I4753" s="563" t="s">
        <v>26690</v>
      </c>
      <c r="J4753" s="563" t="s">
        <v>24001</v>
      </c>
      <c r="K4753" s="563" t="s">
        <v>24001</v>
      </c>
      <c r="L4753" s="563" t="s">
        <v>24001</v>
      </c>
      <c r="M4753" s="563" t="s">
        <v>24001</v>
      </c>
      <c r="N4753" s="563" t="s">
        <v>24001</v>
      </c>
      <c r="O4753" s="564" t="s">
        <v>24001</v>
      </c>
      <c r="P4753" s="564" t="s">
        <v>24001</v>
      </c>
      <c r="Q4753" s="564">
        <v>33148</v>
      </c>
      <c r="R4753" s="564"/>
      <c r="S4753" s="564" t="s">
        <v>32923</v>
      </c>
    </row>
    <row r="4754" spans="1:19" x14ac:dyDescent="0.35">
      <c r="A4754" s="559">
        <v>1521</v>
      </c>
      <c r="B4754" s="563" t="s">
        <v>484</v>
      </c>
      <c r="C4754" s="563" t="s">
        <v>3331</v>
      </c>
      <c r="D4754" s="563" t="s">
        <v>3427</v>
      </c>
      <c r="E4754" s="563" t="s">
        <v>3424</v>
      </c>
      <c r="F4754" s="563" t="s">
        <v>3425</v>
      </c>
      <c r="G4754" s="563" t="s">
        <v>3383</v>
      </c>
      <c r="H4754" s="563" t="s">
        <v>3426</v>
      </c>
      <c r="I4754" s="563" t="s">
        <v>26690</v>
      </c>
      <c r="J4754" s="563" t="s">
        <v>24001</v>
      </c>
      <c r="K4754" s="563" t="s">
        <v>154</v>
      </c>
      <c r="L4754" s="563" t="s">
        <v>24001</v>
      </c>
      <c r="M4754" s="563" t="s">
        <v>24001</v>
      </c>
      <c r="N4754" s="563" t="s">
        <v>24001</v>
      </c>
      <c r="O4754" s="564" t="s">
        <v>24001</v>
      </c>
      <c r="P4754" s="564" t="s">
        <v>24001</v>
      </c>
      <c r="Q4754" s="564">
        <v>33148</v>
      </c>
      <c r="R4754" s="564"/>
      <c r="S4754" s="564" t="s">
        <v>32924</v>
      </c>
    </row>
    <row r="4755" spans="1:19" x14ac:dyDescent="0.35">
      <c r="A4755" s="562">
        <v>1522</v>
      </c>
      <c r="B4755" s="563" t="s">
        <v>484</v>
      </c>
      <c r="C4755" s="563" t="s">
        <v>3331</v>
      </c>
      <c r="D4755" s="563" t="s">
        <v>3431</v>
      </c>
      <c r="E4755" s="563" t="s">
        <v>3428</v>
      </c>
      <c r="F4755" s="563" t="s">
        <v>3429</v>
      </c>
      <c r="G4755" s="563" t="s">
        <v>3383</v>
      </c>
      <c r="H4755" s="563" t="s">
        <v>3430</v>
      </c>
      <c r="I4755" s="563" t="s">
        <v>26690</v>
      </c>
      <c r="J4755" s="563" t="s">
        <v>109</v>
      </c>
      <c r="K4755" s="563" t="s">
        <v>24001</v>
      </c>
      <c r="L4755" s="563" t="s">
        <v>24001</v>
      </c>
      <c r="M4755" s="563" t="s">
        <v>24001</v>
      </c>
      <c r="N4755" s="563" t="s">
        <v>24001</v>
      </c>
      <c r="O4755" s="564" t="s">
        <v>24001</v>
      </c>
      <c r="P4755" s="564" t="s">
        <v>24001</v>
      </c>
      <c r="Q4755" s="564">
        <v>33148</v>
      </c>
      <c r="R4755" s="564"/>
      <c r="S4755" s="564" t="s">
        <v>32925</v>
      </c>
    </row>
    <row r="4756" spans="1:19" x14ac:dyDescent="0.35">
      <c r="A4756" s="559">
        <v>1523</v>
      </c>
      <c r="B4756" s="563" t="s">
        <v>484</v>
      </c>
      <c r="C4756" s="563" t="s">
        <v>3331</v>
      </c>
      <c r="D4756" s="563" t="s">
        <v>3435</v>
      </c>
      <c r="E4756" s="563" t="s">
        <v>3432</v>
      </c>
      <c r="F4756" s="563" t="s">
        <v>3433</v>
      </c>
      <c r="G4756" s="563" t="s">
        <v>3383</v>
      </c>
      <c r="H4756" s="563" t="s">
        <v>3434</v>
      </c>
      <c r="I4756" s="563" t="s">
        <v>26753</v>
      </c>
      <c r="J4756" s="563" t="s">
        <v>24001</v>
      </c>
      <c r="K4756" s="563" t="s">
        <v>24001</v>
      </c>
      <c r="L4756" s="563" t="s">
        <v>24001</v>
      </c>
      <c r="M4756" s="563" t="s">
        <v>24001</v>
      </c>
      <c r="N4756" s="563" t="s">
        <v>24001</v>
      </c>
      <c r="O4756" s="564" t="s">
        <v>24001</v>
      </c>
      <c r="P4756" s="564" t="s">
        <v>24001</v>
      </c>
      <c r="Q4756" s="564">
        <v>33148</v>
      </c>
      <c r="R4756" s="564"/>
      <c r="S4756" s="564" t="s">
        <v>32926</v>
      </c>
    </row>
    <row r="4757" spans="1:19" x14ac:dyDescent="0.35">
      <c r="A4757" s="559">
        <v>1524</v>
      </c>
      <c r="B4757" s="563" t="s">
        <v>484</v>
      </c>
      <c r="C4757" s="563" t="s">
        <v>3331</v>
      </c>
      <c r="D4757" s="563" t="s">
        <v>3437</v>
      </c>
      <c r="E4757" s="563" t="s">
        <v>3432</v>
      </c>
      <c r="F4757" s="563" t="s">
        <v>3436</v>
      </c>
      <c r="G4757" s="563" t="s">
        <v>3383</v>
      </c>
      <c r="H4757" s="563" t="s">
        <v>3434</v>
      </c>
      <c r="I4757" s="563" t="s">
        <v>26825</v>
      </c>
      <c r="J4757" s="563" t="s">
        <v>24001</v>
      </c>
      <c r="K4757" s="563" t="s">
        <v>24001</v>
      </c>
      <c r="L4757" s="563" t="s">
        <v>24001</v>
      </c>
      <c r="M4757" s="563" t="s">
        <v>24001</v>
      </c>
      <c r="N4757" s="563" t="s">
        <v>24001</v>
      </c>
      <c r="O4757" s="564" t="s">
        <v>24001</v>
      </c>
      <c r="P4757" s="564" t="s">
        <v>24001</v>
      </c>
      <c r="Q4757" s="564">
        <v>33148</v>
      </c>
      <c r="R4757" s="564"/>
      <c r="S4757" s="564" t="s">
        <v>32927</v>
      </c>
    </row>
    <row r="4758" spans="1:19" x14ac:dyDescent="0.35">
      <c r="A4758" s="562">
        <v>1525</v>
      </c>
      <c r="B4758" s="563" t="s">
        <v>484</v>
      </c>
      <c r="C4758" s="563" t="s">
        <v>3331</v>
      </c>
      <c r="D4758" s="563" t="s">
        <v>3439</v>
      </c>
      <c r="E4758" s="563" t="s">
        <v>3432</v>
      </c>
      <c r="F4758" s="563" t="s">
        <v>3438</v>
      </c>
      <c r="G4758" s="563" t="s">
        <v>3383</v>
      </c>
      <c r="H4758" s="563" t="s">
        <v>3434</v>
      </c>
      <c r="I4758" s="563" t="s">
        <v>26826</v>
      </c>
      <c r="J4758" s="563" t="s">
        <v>24001</v>
      </c>
      <c r="K4758" s="563" t="s">
        <v>24001</v>
      </c>
      <c r="L4758" s="563" t="s">
        <v>24001</v>
      </c>
      <c r="M4758" s="563" t="s">
        <v>24001</v>
      </c>
      <c r="N4758" s="563" t="s">
        <v>24001</v>
      </c>
      <c r="O4758" s="564" t="s">
        <v>24001</v>
      </c>
      <c r="P4758" s="564" t="s">
        <v>24001</v>
      </c>
      <c r="Q4758" s="564">
        <v>33148</v>
      </c>
      <c r="R4758" s="564"/>
      <c r="S4758" s="564" t="s">
        <v>32928</v>
      </c>
    </row>
    <row r="4759" spans="1:19" x14ac:dyDescent="0.35">
      <c r="A4759" s="559">
        <v>1526</v>
      </c>
      <c r="B4759" s="563" t="s">
        <v>484</v>
      </c>
      <c r="C4759" s="563" t="s">
        <v>3331</v>
      </c>
      <c r="D4759" s="563" t="s">
        <v>3442</v>
      </c>
      <c r="E4759" s="563" t="s">
        <v>3440</v>
      </c>
      <c r="F4759" s="563" t="s">
        <v>3441</v>
      </c>
      <c r="G4759" s="563" t="s">
        <v>3383</v>
      </c>
      <c r="H4759" s="563" t="s">
        <v>2141</v>
      </c>
      <c r="I4759" s="563" t="s">
        <v>26753</v>
      </c>
      <c r="J4759" s="563" t="s">
        <v>24001</v>
      </c>
      <c r="K4759" s="563" t="s">
        <v>24001</v>
      </c>
      <c r="L4759" s="563" t="s">
        <v>24001</v>
      </c>
      <c r="M4759" s="563" t="s">
        <v>24001</v>
      </c>
      <c r="N4759" s="563" t="s">
        <v>24001</v>
      </c>
      <c r="O4759" s="564" t="s">
        <v>24001</v>
      </c>
      <c r="P4759" s="564" t="s">
        <v>24001</v>
      </c>
      <c r="Q4759" s="564">
        <v>33148</v>
      </c>
      <c r="R4759" s="564"/>
      <c r="S4759" s="564" t="s">
        <v>32929</v>
      </c>
    </row>
    <row r="4760" spans="1:19" x14ac:dyDescent="0.35">
      <c r="A4760" s="559">
        <v>1527</v>
      </c>
      <c r="B4760" s="563" t="s">
        <v>484</v>
      </c>
      <c r="C4760" s="563" t="s">
        <v>3331</v>
      </c>
      <c r="D4760" s="563" t="s">
        <v>3445</v>
      </c>
      <c r="E4760" s="563" t="s">
        <v>3443</v>
      </c>
      <c r="F4760" s="563" t="s">
        <v>3444</v>
      </c>
      <c r="G4760" s="563" t="s">
        <v>3383</v>
      </c>
      <c r="H4760" s="563" t="s">
        <v>2141</v>
      </c>
      <c r="I4760" s="563" t="s">
        <v>26827</v>
      </c>
      <c r="J4760" s="563" t="s">
        <v>24001</v>
      </c>
      <c r="K4760" s="563" t="s">
        <v>154</v>
      </c>
      <c r="L4760" s="563" t="s">
        <v>24001</v>
      </c>
      <c r="M4760" s="563" t="s">
        <v>24001</v>
      </c>
      <c r="N4760" s="563" t="s">
        <v>24001</v>
      </c>
      <c r="O4760" s="564" t="s">
        <v>24001</v>
      </c>
      <c r="P4760" s="564" t="s">
        <v>24001</v>
      </c>
      <c r="Q4760" s="564">
        <v>33148</v>
      </c>
      <c r="R4760" s="564"/>
      <c r="S4760" s="564" t="s">
        <v>32930</v>
      </c>
    </row>
    <row r="4761" spans="1:19" x14ac:dyDescent="0.35">
      <c r="A4761" s="562">
        <v>1528</v>
      </c>
      <c r="B4761" s="563" t="s">
        <v>484</v>
      </c>
      <c r="C4761" s="563" t="s">
        <v>3331</v>
      </c>
      <c r="D4761" s="563" t="s">
        <v>3447</v>
      </c>
      <c r="E4761" s="563" t="s">
        <v>3440</v>
      </c>
      <c r="F4761" s="563" t="s">
        <v>3446</v>
      </c>
      <c r="G4761" s="563" t="s">
        <v>3383</v>
      </c>
      <c r="H4761" s="563" t="s">
        <v>2141</v>
      </c>
      <c r="I4761" s="563" t="s">
        <v>26828</v>
      </c>
      <c r="J4761" s="563" t="s">
        <v>24001</v>
      </c>
      <c r="K4761" s="563" t="s">
        <v>24001</v>
      </c>
      <c r="L4761" s="563" t="s">
        <v>24001</v>
      </c>
      <c r="M4761" s="563" t="s">
        <v>24001</v>
      </c>
      <c r="N4761" s="563" t="s">
        <v>24001</v>
      </c>
      <c r="O4761" s="564" t="s">
        <v>24001</v>
      </c>
      <c r="P4761" s="564" t="s">
        <v>24001</v>
      </c>
      <c r="Q4761" s="564">
        <v>33148</v>
      </c>
      <c r="R4761" s="564"/>
      <c r="S4761" s="564" t="s">
        <v>32931</v>
      </c>
    </row>
    <row r="4762" spans="1:19" x14ac:dyDescent="0.35">
      <c r="A4762" s="559">
        <v>1529</v>
      </c>
      <c r="B4762" s="563" t="s">
        <v>484</v>
      </c>
      <c r="C4762" s="563" t="s">
        <v>3331</v>
      </c>
      <c r="D4762" s="563" t="s">
        <v>3451</v>
      </c>
      <c r="E4762" s="563" t="s">
        <v>3448</v>
      </c>
      <c r="F4762" s="563" t="s">
        <v>3449</v>
      </c>
      <c r="G4762" s="563" t="s">
        <v>3383</v>
      </c>
      <c r="H4762" s="563" t="s">
        <v>3450</v>
      </c>
      <c r="I4762" s="563" t="s">
        <v>26690</v>
      </c>
      <c r="J4762" s="563" t="s">
        <v>109</v>
      </c>
      <c r="K4762" s="563" t="s">
        <v>24001</v>
      </c>
      <c r="L4762" s="563" t="s">
        <v>24001</v>
      </c>
      <c r="M4762" s="563" t="s">
        <v>24001</v>
      </c>
      <c r="N4762" s="563" t="s">
        <v>24001</v>
      </c>
      <c r="O4762" s="564" t="s">
        <v>24001</v>
      </c>
      <c r="P4762" s="564" t="s">
        <v>24001</v>
      </c>
      <c r="Q4762" s="564">
        <v>33148</v>
      </c>
      <c r="R4762" s="564"/>
      <c r="S4762" s="564" t="s">
        <v>32932</v>
      </c>
    </row>
    <row r="4763" spans="1:19" x14ac:dyDescent="0.35">
      <c r="A4763" s="559">
        <v>1530</v>
      </c>
      <c r="B4763" s="563" t="s">
        <v>484</v>
      </c>
      <c r="C4763" s="563" t="s">
        <v>3331</v>
      </c>
      <c r="D4763" s="563" t="s">
        <v>3455</v>
      </c>
      <c r="E4763" s="563" t="s">
        <v>3452</v>
      </c>
      <c r="F4763" s="563" t="s">
        <v>3453</v>
      </c>
      <c r="G4763" s="563" t="s">
        <v>3383</v>
      </c>
      <c r="H4763" s="563" t="s">
        <v>3454</v>
      </c>
      <c r="I4763" s="563" t="s">
        <v>26690</v>
      </c>
      <c r="J4763" s="563" t="s">
        <v>24001</v>
      </c>
      <c r="K4763" s="563" t="s">
        <v>62</v>
      </c>
      <c r="L4763" s="563" t="s">
        <v>24001</v>
      </c>
      <c r="M4763" s="563" t="s">
        <v>24001</v>
      </c>
      <c r="N4763" s="563" t="s">
        <v>24001</v>
      </c>
      <c r="O4763" s="564" t="s">
        <v>24001</v>
      </c>
      <c r="P4763" s="564" t="s">
        <v>24001</v>
      </c>
      <c r="Q4763" s="564">
        <v>33148</v>
      </c>
      <c r="R4763" s="564"/>
      <c r="S4763" s="564" t="s">
        <v>32933</v>
      </c>
    </row>
    <row r="4764" spans="1:19" x14ac:dyDescent="0.35">
      <c r="A4764" s="562">
        <v>1531</v>
      </c>
      <c r="B4764" s="563" t="s">
        <v>484</v>
      </c>
      <c r="C4764" s="563" t="s">
        <v>3331</v>
      </c>
      <c r="D4764" s="563" t="s">
        <v>3459</v>
      </c>
      <c r="E4764" s="563" t="s">
        <v>3456</v>
      </c>
      <c r="F4764" s="563" t="s">
        <v>3457</v>
      </c>
      <c r="G4764" s="563" t="s">
        <v>3383</v>
      </c>
      <c r="H4764" s="563" t="s">
        <v>3458</v>
      </c>
      <c r="I4764" s="563" t="s">
        <v>26690</v>
      </c>
      <c r="J4764" s="563" t="s">
        <v>109</v>
      </c>
      <c r="K4764" s="563" t="s">
        <v>24001</v>
      </c>
      <c r="L4764" s="563" t="s">
        <v>24001</v>
      </c>
      <c r="M4764" s="563" t="s">
        <v>24001</v>
      </c>
      <c r="N4764" s="563" t="s">
        <v>24001</v>
      </c>
      <c r="O4764" s="564" t="s">
        <v>24001</v>
      </c>
      <c r="P4764" s="564" t="s">
        <v>24001</v>
      </c>
      <c r="Q4764" s="564">
        <v>33148</v>
      </c>
      <c r="R4764" s="564"/>
      <c r="S4764" s="564" t="s">
        <v>32934</v>
      </c>
    </row>
    <row r="4765" spans="1:19" x14ac:dyDescent="0.35">
      <c r="A4765" s="559">
        <v>1532</v>
      </c>
      <c r="B4765" s="563" t="s">
        <v>484</v>
      </c>
      <c r="C4765" s="563" t="s">
        <v>3331</v>
      </c>
      <c r="D4765" s="563" t="s">
        <v>3463</v>
      </c>
      <c r="E4765" s="563" t="s">
        <v>3460</v>
      </c>
      <c r="F4765" s="563" t="s">
        <v>3461</v>
      </c>
      <c r="G4765" s="563" t="s">
        <v>3383</v>
      </c>
      <c r="H4765" s="563" t="s">
        <v>3462</v>
      </c>
      <c r="I4765" s="563" t="s">
        <v>26829</v>
      </c>
      <c r="J4765" s="563" t="s">
        <v>109</v>
      </c>
      <c r="K4765" s="563" t="s">
        <v>24001</v>
      </c>
      <c r="L4765" s="563" t="s">
        <v>24001</v>
      </c>
      <c r="M4765" s="563" t="s">
        <v>24001</v>
      </c>
      <c r="N4765" s="563" t="s">
        <v>24001</v>
      </c>
      <c r="O4765" s="564" t="s">
        <v>24001</v>
      </c>
      <c r="P4765" s="564" t="s">
        <v>26697</v>
      </c>
      <c r="Q4765" s="564">
        <v>33148</v>
      </c>
      <c r="R4765" s="564">
        <v>38594</v>
      </c>
      <c r="S4765" s="564" t="s">
        <v>32935</v>
      </c>
    </row>
    <row r="4766" spans="1:19" x14ac:dyDescent="0.35">
      <c r="A4766" s="559">
        <v>1533</v>
      </c>
      <c r="B4766" s="563" t="s">
        <v>484</v>
      </c>
      <c r="C4766" s="563" t="s">
        <v>3331</v>
      </c>
      <c r="D4766" s="563" t="s">
        <v>3467</v>
      </c>
      <c r="E4766" s="563" t="s">
        <v>3464</v>
      </c>
      <c r="F4766" s="563" t="s">
        <v>3465</v>
      </c>
      <c r="G4766" s="563" t="s">
        <v>3383</v>
      </c>
      <c r="H4766" s="563" t="s">
        <v>3466</v>
      </c>
      <c r="I4766" s="563" t="s">
        <v>26753</v>
      </c>
      <c r="J4766" s="563" t="s">
        <v>24001</v>
      </c>
      <c r="K4766" s="563" t="s">
        <v>24001</v>
      </c>
      <c r="L4766" s="563" t="s">
        <v>24001</v>
      </c>
      <c r="M4766" s="563" t="s">
        <v>24001</v>
      </c>
      <c r="N4766" s="563" t="s">
        <v>24001</v>
      </c>
      <c r="O4766" s="564" t="s">
        <v>24001</v>
      </c>
      <c r="P4766" s="564" t="s">
        <v>24001</v>
      </c>
      <c r="Q4766" s="564">
        <v>33148</v>
      </c>
      <c r="R4766" s="564"/>
      <c r="S4766" s="564" t="s">
        <v>32936</v>
      </c>
    </row>
    <row r="4767" spans="1:19" x14ac:dyDescent="0.35">
      <c r="A4767" s="562">
        <v>1534</v>
      </c>
      <c r="B4767" s="563" t="s">
        <v>484</v>
      </c>
      <c r="C4767" s="563" t="s">
        <v>3331</v>
      </c>
      <c r="D4767" s="563" t="s">
        <v>3469</v>
      </c>
      <c r="E4767" s="563" t="s">
        <v>3464</v>
      </c>
      <c r="F4767" s="563" t="s">
        <v>3468</v>
      </c>
      <c r="G4767" s="563" t="s">
        <v>3383</v>
      </c>
      <c r="H4767" s="563" t="s">
        <v>3466</v>
      </c>
      <c r="I4767" s="563" t="s">
        <v>26830</v>
      </c>
      <c r="J4767" s="563" t="s">
        <v>24001</v>
      </c>
      <c r="K4767" s="563" t="s">
        <v>154</v>
      </c>
      <c r="L4767" s="563" t="s">
        <v>24001</v>
      </c>
      <c r="M4767" s="563" t="s">
        <v>24001</v>
      </c>
      <c r="N4767" s="563" t="s">
        <v>24001</v>
      </c>
      <c r="O4767" s="564" t="s">
        <v>24001</v>
      </c>
      <c r="P4767" s="564" t="s">
        <v>24001</v>
      </c>
      <c r="Q4767" s="564">
        <v>33148</v>
      </c>
      <c r="R4767" s="564"/>
      <c r="S4767" s="564" t="s">
        <v>32937</v>
      </c>
    </row>
    <row r="4768" spans="1:19" x14ac:dyDescent="0.35">
      <c r="A4768" s="559">
        <v>1535</v>
      </c>
      <c r="B4768" s="563" t="s">
        <v>484</v>
      </c>
      <c r="C4768" s="563" t="s">
        <v>3331</v>
      </c>
      <c r="D4768" s="563" t="s">
        <v>3471</v>
      </c>
      <c r="E4768" s="563" t="s">
        <v>3464</v>
      </c>
      <c r="F4768" s="563" t="s">
        <v>3470</v>
      </c>
      <c r="G4768" s="563" t="s">
        <v>3383</v>
      </c>
      <c r="H4768" s="563" t="s">
        <v>3466</v>
      </c>
      <c r="I4768" s="563" t="s">
        <v>26831</v>
      </c>
      <c r="J4768" s="563" t="s">
        <v>24001</v>
      </c>
      <c r="K4768" s="563" t="s">
        <v>24001</v>
      </c>
      <c r="L4768" s="563" t="s">
        <v>24001</v>
      </c>
      <c r="M4768" s="563" t="s">
        <v>24001</v>
      </c>
      <c r="N4768" s="563" t="s">
        <v>24001</v>
      </c>
      <c r="O4768" s="564" t="s">
        <v>24001</v>
      </c>
      <c r="P4768" s="564" t="s">
        <v>24001</v>
      </c>
      <c r="Q4768" s="564">
        <v>33148</v>
      </c>
      <c r="R4768" s="564"/>
      <c r="S4768" s="564" t="s">
        <v>32938</v>
      </c>
    </row>
    <row r="4769" spans="1:19" x14ac:dyDescent="0.35">
      <c r="A4769" s="559">
        <v>1536</v>
      </c>
      <c r="B4769" s="563" t="s">
        <v>484</v>
      </c>
      <c r="C4769" s="563" t="s">
        <v>3331</v>
      </c>
      <c r="D4769" s="563" t="s">
        <v>3474</v>
      </c>
      <c r="E4769" s="563" t="s">
        <v>3472</v>
      </c>
      <c r="F4769" s="563" t="s">
        <v>3473</v>
      </c>
      <c r="G4769" s="563" t="s">
        <v>3383</v>
      </c>
      <c r="H4769" s="563" t="s">
        <v>55</v>
      </c>
      <c r="I4769" s="563" t="s">
        <v>26690</v>
      </c>
      <c r="J4769" s="563" t="s">
        <v>24001</v>
      </c>
      <c r="K4769" s="563" t="s">
        <v>24001</v>
      </c>
      <c r="L4769" s="563" t="s">
        <v>24001</v>
      </c>
      <c r="M4769" s="563" t="s">
        <v>24001</v>
      </c>
      <c r="N4769" s="563" t="s">
        <v>24001</v>
      </c>
      <c r="O4769" s="564" t="s">
        <v>24001</v>
      </c>
      <c r="P4769" s="564" t="s">
        <v>24001</v>
      </c>
      <c r="Q4769" s="564">
        <v>33148</v>
      </c>
      <c r="R4769" s="564"/>
      <c r="S4769" s="564" t="s">
        <v>3474</v>
      </c>
    </row>
    <row r="4770" spans="1:19" x14ac:dyDescent="0.35">
      <c r="A4770" s="562">
        <v>1537</v>
      </c>
      <c r="B4770" s="563" t="s">
        <v>484</v>
      </c>
      <c r="C4770" s="563" t="s">
        <v>3331</v>
      </c>
      <c r="D4770" s="563" t="s">
        <v>3478</v>
      </c>
      <c r="E4770" s="563" t="s">
        <v>3475</v>
      </c>
      <c r="F4770" s="563" t="s">
        <v>3476</v>
      </c>
      <c r="G4770" s="563" t="s">
        <v>3383</v>
      </c>
      <c r="H4770" s="563" t="s">
        <v>3477</v>
      </c>
      <c r="I4770" s="563" t="s">
        <v>26690</v>
      </c>
      <c r="J4770" s="563" t="s">
        <v>109</v>
      </c>
      <c r="K4770" s="563" t="s">
        <v>24001</v>
      </c>
      <c r="L4770" s="563" t="s">
        <v>24001</v>
      </c>
      <c r="M4770" s="563" t="s">
        <v>24001</v>
      </c>
      <c r="N4770" s="563" t="s">
        <v>24001</v>
      </c>
      <c r="O4770" s="564" t="s">
        <v>24001</v>
      </c>
      <c r="P4770" s="564" t="s">
        <v>24001</v>
      </c>
      <c r="Q4770" s="564">
        <v>33148</v>
      </c>
      <c r="R4770" s="564">
        <v>41347.622696759303</v>
      </c>
      <c r="S4770" s="564" t="s">
        <v>32939</v>
      </c>
    </row>
    <row r="4771" spans="1:19" x14ac:dyDescent="0.35">
      <c r="A4771" s="559">
        <v>1538</v>
      </c>
      <c r="B4771" s="563" t="s">
        <v>484</v>
      </c>
      <c r="C4771" s="563" t="s">
        <v>3331</v>
      </c>
      <c r="D4771" s="563" t="s">
        <v>3482</v>
      </c>
      <c r="E4771" s="563" t="s">
        <v>3479</v>
      </c>
      <c r="F4771" s="563" t="s">
        <v>3480</v>
      </c>
      <c r="G4771" s="563" t="s">
        <v>3383</v>
      </c>
      <c r="H4771" s="563" t="s">
        <v>3481</v>
      </c>
      <c r="I4771" s="563" t="s">
        <v>26690</v>
      </c>
      <c r="J4771" s="563" t="s">
        <v>109</v>
      </c>
      <c r="K4771" s="563" t="s">
        <v>24001</v>
      </c>
      <c r="L4771" s="563" t="s">
        <v>24001</v>
      </c>
      <c r="M4771" s="563" t="s">
        <v>24001</v>
      </c>
      <c r="N4771" s="563" t="s">
        <v>24001</v>
      </c>
      <c r="O4771" s="564" t="s">
        <v>24001</v>
      </c>
      <c r="P4771" s="564" t="s">
        <v>24001</v>
      </c>
      <c r="Q4771" s="564">
        <v>33148</v>
      </c>
      <c r="R4771" s="564"/>
      <c r="S4771" s="564" t="s">
        <v>32940</v>
      </c>
    </row>
    <row r="4772" spans="1:19" x14ac:dyDescent="0.35">
      <c r="A4772" s="559">
        <v>1539</v>
      </c>
      <c r="B4772" s="563" t="s">
        <v>484</v>
      </c>
      <c r="C4772" s="563" t="s">
        <v>3331</v>
      </c>
      <c r="D4772" s="563" t="s">
        <v>3485</v>
      </c>
      <c r="E4772" s="563" t="s">
        <v>24001</v>
      </c>
      <c r="F4772" s="563" t="s">
        <v>3483</v>
      </c>
      <c r="G4772" s="563" t="s">
        <v>3383</v>
      </c>
      <c r="H4772" s="563" t="s">
        <v>3484</v>
      </c>
      <c r="I4772" s="563" t="s">
        <v>26690</v>
      </c>
      <c r="J4772" s="563" t="s">
        <v>109</v>
      </c>
      <c r="K4772" s="563" t="s">
        <v>24001</v>
      </c>
      <c r="L4772" s="563" t="s">
        <v>24001</v>
      </c>
      <c r="M4772" s="563" t="s">
        <v>24001</v>
      </c>
      <c r="N4772" s="563" t="s">
        <v>24001</v>
      </c>
      <c r="O4772" s="564" t="s">
        <v>24001</v>
      </c>
      <c r="P4772" s="564" t="s">
        <v>24001</v>
      </c>
      <c r="Q4772" s="564">
        <v>38841</v>
      </c>
      <c r="R4772" s="564"/>
      <c r="S4772" s="564" t="s">
        <v>32941</v>
      </c>
    </row>
    <row r="4773" spans="1:19" x14ac:dyDescent="0.35">
      <c r="A4773" s="562">
        <v>3546</v>
      </c>
      <c r="B4773" s="563" t="s">
        <v>484</v>
      </c>
      <c r="C4773" s="563" t="s">
        <v>29019</v>
      </c>
      <c r="D4773" s="563" t="s">
        <v>4247</v>
      </c>
      <c r="E4773" s="563" t="s">
        <v>4243</v>
      </c>
      <c r="F4773" s="563" t="s">
        <v>4244</v>
      </c>
      <c r="G4773" s="563" t="s">
        <v>4245</v>
      </c>
      <c r="H4773" s="563" t="s">
        <v>4246</v>
      </c>
      <c r="I4773" s="563" t="s">
        <v>26690</v>
      </c>
      <c r="J4773" s="563" t="s">
        <v>109</v>
      </c>
      <c r="K4773" s="563" t="s">
        <v>24001</v>
      </c>
      <c r="L4773" s="563" t="s">
        <v>24001</v>
      </c>
      <c r="M4773" s="563" t="s">
        <v>24001</v>
      </c>
      <c r="N4773" s="563" t="s">
        <v>24001</v>
      </c>
      <c r="O4773" s="564" t="s">
        <v>24001</v>
      </c>
      <c r="P4773" s="564" t="s">
        <v>24001</v>
      </c>
      <c r="Q4773" s="564">
        <v>33148</v>
      </c>
      <c r="R4773" s="564"/>
      <c r="S4773" s="564" t="s">
        <v>32942</v>
      </c>
    </row>
    <row r="4774" spans="1:19" x14ac:dyDescent="0.35">
      <c r="A4774" s="559">
        <v>3547</v>
      </c>
      <c r="B4774" s="563" t="s">
        <v>484</v>
      </c>
      <c r="C4774" s="563" t="s">
        <v>29019</v>
      </c>
      <c r="D4774" s="563" t="s">
        <v>4251</v>
      </c>
      <c r="E4774" s="563" t="s">
        <v>4248</v>
      </c>
      <c r="F4774" s="563" t="s">
        <v>4249</v>
      </c>
      <c r="G4774" s="563" t="s">
        <v>4245</v>
      </c>
      <c r="H4774" s="563" t="s">
        <v>4250</v>
      </c>
      <c r="I4774" s="563" t="s">
        <v>26690</v>
      </c>
      <c r="J4774" s="563" t="s">
        <v>109</v>
      </c>
      <c r="K4774" s="563" t="s">
        <v>24001</v>
      </c>
      <c r="L4774" s="563" t="s">
        <v>24001</v>
      </c>
      <c r="M4774" s="563" t="s">
        <v>24001</v>
      </c>
      <c r="N4774" s="563" t="s">
        <v>24001</v>
      </c>
      <c r="O4774" s="564" t="s">
        <v>24001</v>
      </c>
      <c r="P4774" s="564" t="s">
        <v>24001</v>
      </c>
      <c r="Q4774" s="564">
        <v>33148</v>
      </c>
      <c r="R4774" s="564"/>
      <c r="S4774" s="564" t="s">
        <v>32943</v>
      </c>
    </row>
    <row r="4775" spans="1:19" x14ac:dyDescent="0.35">
      <c r="A4775" s="559">
        <v>3548</v>
      </c>
      <c r="B4775" s="563" t="s">
        <v>484</v>
      </c>
      <c r="C4775" s="563" t="s">
        <v>29019</v>
      </c>
      <c r="D4775" s="563" t="s">
        <v>4253</v>
      </c>
      <c r="E4775" s="563" t="s">
        <v>4248</v>
      </c>
      <c r="F4775" s="563" t="s">
        <v>4252</v>
      </c>
      <c r="G4775" s="563" t="s">
        <v>4245</v>
      </c>
      <c r="H4775" s="563" t="s">
        <v>55</v>
      </c>
      <c r="I4775" s="563" t="s">
        <v>26690</v>
      </c>
      <c r="J4775" s="563" t="s">
        <v>109</v>
      </c>
      <c r="K4775" s="563" t="s">
        <v>24001</v>
      </c>
      <c r="L4775" s="563" t="s">
        <v>24001</v>
      </c>
      <c r="M4775" s="563" t="s">
        <v>24001</v>
      </c>
      <c r="N4775" s="563" t="s">
        <v>24001</v>
      </c>
      <c r="O4775" s="564" t="s">
        <v>24001</v>
      </c>
      <c r="P4775" s="564" t="s">
        <v>24001</v>
      </c>
      <c r="Q4775" s="564">
        <v>33148</v>
      </c>
      <c r="R4775" s="564"/>
      <c r="S4775" s="564" t="s">
        <v>4253</v>
      </c>
    </row>
    <row r="4776" spans="1:19" x14ac:dyDescent="0.35">
      <c r="A4776" s="562">
        <v>3549</v>
      </c>
      <c r="B4776" s="563" t="s">
        <v>484</v>
      </c>
      <c r="C4776" s="563" t="s">
        <v>29019</v>
      </c>
      <c r="D4776" s="563" t="s">
        <v>4258</v>
      </c>
      <c r="E4776" s="563" t="s">
        <v>4254</v>
      </c>
      <c r="F4776" s="563" t="s">
        <v>4255</v>
      </c>
      <c r="G4776" s="563" t="s">
        <v>4256</v>
      </c>
      <c r="H4776" s="563" t="s">
        <v>4257</v>
      </c>
      <c r="I4776" s="563" t="s">
        <v>26852</v>
      </c>
      <c r="J4776" s="563" t="s">
        <v>109</v>
      </c>
      <c r="K4776" s="563" t="s">
        <v>24001</v>
      </c>
      <c r="L4776" s="563" t="s">
        <v>24001</v>
      </c>
      <c r="M4776" s="563" t="s">
        <v>24001</v>
      </c>
      <c r="N4776" s="563" t="s">
        <v>24001</v>
      </c>
      <c r="O4776" s="564" t="s">
        <v>24001</v>
      </c>
      <c r="P4776" s="564" t="s">
        <v>24001</v>
      </c>
      <c r="Q4776" s="564">
        <v>33148</v>
      </c>
      <c r="R4776" s="564">
        <v>34050</v>
      </c>
      <c r="S4776" s="564" t="s">
        <v>32944</v>
      </c>
    </row>
    <row r="4777" spans="1:19" x14ac:dyDescent="0.35">
      <c r="A4777" s="559">
        <v>5668</v>
      </c>
      <c r="B4777" s="563" t="s">
        <v>484</v>
      </c>
      <c r="C4777" s="563" t="s">
        <v>28883</v>
      </c>
      <c r="D4777" s="563" t="s">
        <v>14888</v>
      </c>
      <c r="E4777" s="563" t="s">
        <v>14884</v>
      </c>
      <c r="F4777" s="563" t="s">
        <v>14885</v>
      </c>
      <c r="G4777" s="563" t="s">
        <v>14886</v>
      </c>
      <c r="H4777" s="563" t="s">
        <v>14887</v>
      </c>
      <c r="I4777" s="563" t="s">
        <v>26690</v>
      </c>
      <c r="J4777" s="563" t="s">
        <v>109</v>
      </c>
      <c r="K4777" s="563" t="s">
        <v>24001</v>
      </c>
      <c r="L4777" s="563" t="s">
        <v>24001</v>
      </c>
      <c r="M4777" s="563" t="s">
        <v>24001</v>
      </c>
      <c r="N4777" s="563" t="s">
        <v>24001</v>
      </c>
      <c r="O4777" s="564" t="s">
        <v>24001</v>
      </c>
      <c r="P4777" s="564" t="s">
        <v>24001</v>
      </c>
      <c r="Q4777" s="564">
        <v>33148</v>
      </c>
      <c r="R4777" s="564"/>
      <c r="S4777" s="564" t="s">
        <v>32945</v>
      </c>
    </row>
    <row r="4778" spans="1:19" x14ac:dyDescent="0.35">
      <c r="A4778" s="559">
        <v>3412</v>
      </c>
      <c r="B4778" s="563" t="s">
        <v>484</v>
      </c>
      <c r="C4778" s="563" t="s">
        <v>4351</v>
      </c>
      <c r="D4778" s="563" t="s">
        <v>4355</v>
      </c>
      <c r="E4778" s="563" t="s">
        <v>4352</v>
      </c>
      <c r="F4778" s="563" t="s">
        <v>4353</v>
      </c>
      <c r="G4778" s="563" t="s">
        <v>4354</v>
      </c>
      <c r="H4778" s="563" t="s">
        <v>564</v>
      </c>
      <c r="I4778" s="563" t="s">
        <v>26690</v>
      </c>
      <c r="J4778" s="563" t="s">
        <v>109</v>
      </c>
      <c r="K4778" s="563" t="s">
        <v>24001</v>
      </c>
      <c r="L4778" s="563" t="s">
        <v>24001</v>
      </c>
      <c r="M4778" s="563" t="s">
        <v>24001</v>
      </c>
      <c r="N4778" s="563" t="s">
        <v>24001</v>
      </c>
      <c r="O4778" s="564" t="s">
        <v>24001</v>
      </c>
      <c r="P4778" s="564" t="s">
        <v>24001</v>
      </c>
      <c r="Q4778" s="564">
        <v>33148</v>
      </c>
      <c r="R4778" s="564"/>
      <c r="S4778" s="564" t="s">
        <v>32946</v>
      </c>
    </row>
    <row r="4779" spans="1:19" x14ac:dyDescent="0.35">
      <c r="A4779" s="562">
        <v>3413</v>
      </c>
      <c r="B4779" s="563" t="s">
        <v>484</v>
      </c>
      <c r="C4779" s="563" t="s">
        <v>4351</v>
      </c>
      <c r="D4779" s="563" t="s">
        <v>4358</v>
      </c>
      <c r="E4779" s="563" t="s">
        <v>4356</v>
      </c>
      <c r="F4779" s="563" t="s">
        <v>4357</v>
      </c>
      <c r="G4779" s="563" t="s">
        <v>4354</v>
      </c>
      <c r="H4779" s="563" t="s">
        <v>4195</v>
      </c>
      <c r="I4779" s="563" t="s">
        <v>26690</v>
      </c>
      <c r="J4779" s="563" t="s">
        <v>109</v>
      </c>
      <c r="K4779" s="563" t="s">
        <v>24001</v>
      </c>
      <c r="L4779" s="563" t="s">
        <v>24001</v>
      </c>
      <c r="M4779" s="563" t="s">
        <v>24001</v>
      </c>
      <c r="N4779" s="563" t="s">
        <v>24001</v>
      </c>
      <c r="O4779" s="564" t="s">
        <v>24001</v>
      </c>
      <c r="P4779" s="564" t="s">
        <v>26697</v>
      </c>
      <c r="Q4779" s="564">
        <v>33148</v>
      </c>
      <c r="R4779" s="564"/>
      <c r="S4779" s="564" t="s">
        <v>32947</v>
      </c>
    </row>
    <row r="4780" spans="1:19" x14ac:dyDescent="0.35">
      <c r="A4780" s="559">
        <v>3414</v>
      </c>
      <c r="B4780" s="563" t="s">
        <v>484</v>
      </c>
      <c r="C4780" s="563" t="s">
        <v>4351</v>
      </c>
      <c r="D4780" s="563" t="s">
        <v>4362</v>
      </c>
      <c r="E4780" s="563" t="s">
        <v>4359</v>
      </c>
      <c r="F4780" s="563" t="s">
        <v>4360</v>
      </c>
      <c r="G4780" s="563" t="s">
        <v>4354</v>
      </c>
      <c r="H4780" s="563" t="s">
        <v>4361</v>
      </c>
      <c r="I4780" s="563" t="s">
        <v>26690</v>
      </c>
      <c r="J4780" s="563" t="s">
        <v>109</v>
      </c>
      <c r="K4780" s="563" t="s">
        <v>24001</v>
      </c>
      <c r="L4780" s="563" t="s">
        <v>24001</v>
      </c>
      <c r="M4780" s="563" t="s">
        <v>24001</v>
      </c>
      <c r="N4780" s="563" t="s">
        <v>24001</v>
      </c>
      <c r="O4780" s="564" t="s">
        <v>24001</v>
      </c>
      <c r="P4780" s="564" t="s">
        <v>24001</v>
      </c>
      <c r="Q4780" s="564">
        <v>33148</v>
      </c>
      <c r="R4780" s="564"/>
      <c r="S4780" s="564" t="s">
        <v>32948</v>
      </c>
    </row>
    <row r="4781" spans="1:19" x14ac:dyDescent="0.35">
      <c r="A4781" s="559">
        <v>3415</v>
      </c>
      <c r="B4781" s="563" t="s">
        <v>484</v>
      </c>
      <c r="C4781" s="563" t="s">
        <v>4351</v>
      </c>
      <c r="D4781" s="563" t="s">
        <v>4366</v>
      </c>
      <c r="E4781" s="563" t="s">
        <v>4363</v>
      </c>
      <c r="F4781" s="563" t="s">
        <v>4364</v>
      </c>
      <c r="G4781" s="563" t="s">
        <v>4354</v>
      </c>
      <c r="H4781" s="563" t="s">
        <v>4365</v>
      </c>
      <c r="I4781" s="563" t="s">
        <v>26690</v>
      </c>
      <c r="J4781" s="563" t="s">
        <v>109</v>
      </c>
      <c r="K4781" s="563" t="s">
        <v>24001</v>
      </c>
      <c r="L4781" s="563" t="s">
        <v>24001</v>
      </c>
      <c r="M4781" s="563" t="s">
        <v>24001</v>
      </c>
      <c r="N4781" s="563" t="s">
        <v>24001</v>
      </c>
      <c r="O4781" s="564" t="s">
        <v>24001</v>
      </c>
      <c r="P4781" s="564" t="s">
        <v>24001</v>
      </c>
      <c r="Q4781" s="564">
        <v>33148</v>
      </c>
      <c r="R4781" s="564"/>
      <c r="S4781" s="564" t="s">
        <v>32949</v>
      </c>
    </row>
    <row r="4782" spans="1:19" x14ac:dyDescent="0.35">
      <c r="A4782" s="562">
        <v>3416</v>
      </c>
      <c r="B4782" s="563" t="s">
        <v>484</v>
      </c>
      <c r="C4782" s="563" t="s">
        <v>4351</v>
      </c>
      <c r="D4782" s="563" t="s">
        <v>4370</v>
      </c>
      <c r="E4782" s="563" t="s">
        <v>4367</v>
      </c>
      <c r="F4782" s="563" t="s">
        <v>4368</v>
      </c>
      <c r="G4782" s="563" t="s">
        <v>4354</v>
      </c>
      <c r="H4782" s="563" t="s">
        <v>4369</v>
      </c>
      <c r="I4782" s="563" t="s">
        <v>26690</v>
      </c>
      <c r="J4782" s="563" t="s">
        <v>109</v>
      </c>
      <c r="K4782" s="563" t="s">
        <v>24001</v>
      </c>
      <c r="L4782" s="563" t="s">
        <v>24001</v>
      </c>
      <c r="M4782" s="563" t="s">
        <v>24001</v>
      </c>
      <c r="N4782" s="563" t="s">
        <v>24001</v>
      </c>
      <c r="O4782" s="564" t="s">
        <v>24001</v>
      </c>
      <c r="P4782" s="564" t="s">
        <v>24001</v>
      </c>
      <c r="Q4782" s="564">
        <v>33960</v>
      </c>
      <c r="R4782" s="564"/>
      <c r="S4782" s="564" t="s">
        <v>32950</v>
      </c>
    </row>
    <row r="4783" spans="1:19" x14ac:dyDescent="0.35">
      <c r="A4783" s="559">
        <v>3417</v>
      </c>
      <c r="B4783" s="563" t="s">
        <v>484</v>
      </c>
      <c r="C4783" s="563" t="s">
        <v>4351</v>
      </c>
      <c r="D4783" s="563" t="s">
        <v>4373</v>
      </c>
      <c r="E4783" s="563" t="s">
        <v>4371</v>
      </c>
      <c r="F4783" s="563" t="s">
        <v>4372</v>
      </c>
      <c r="G4783" s="563" t="s">
        <v>4354</v>
      </c>
      <c r="H4783" s="563" t="s">
        <v>55</v>
      </c>
      <c r="I4783" s="563" t="s">
        <v>26690</v>
      </c>
      <c r="J4783" s="563" t="s">
        <v>109</v>
      </c>
      <c r="K4783" s="563" t="s">
        <v>24001</v>
      </c>
      <c r="L4783" s="563" t="s">
        <v>24001</v>
      </c>
      <c r="M4783" s="563" t="s">
        <v>24001</v>
      </c>
      <c r="N4783" s="563" t="s">
        <v>24001</v>
      </c>
      <c r="O4783" s="564" t="s">
        <v>24001</v>
      </c>
      <c r="P4783" s="564" t="s">
        <v>24001</v>
      </c>
      <c r="Q4783" s="564">
        <v>33148</v>
      </c>
      <c r="R4783" s="564"/>
      <c r="S4783" s="564" t="s">
        <v>4373</v>
      </c>
    </row>
    <row r="4784" spans="1:19" x14ac:dyDescent="0.35">
      <c r="A4784" s="559">
        <v>6172</v>
      </c>
      <c r="B4784" s="563" t="s">
        <v>484</v>
      </c>
      <c r="C4784" s="563" t="s">
        <v>16621</v>
      </c>
      <c r="D4784" s="563" t="s">
        <v>16674</v>
      </c>
      <c r="E4784" s="563" t="s">
        <v>16671</v>
      </c>
      <c r="F4784" s="563" t="s">
        <v>16672</v>
      </c>
      <c r="G4784" s="563" t="s">
        <v>16673</v>
      </c>
      <c r="H4784" s="563" t="s">
        <v>55</v>
      </c>
      <c r="I4784" s="563" t="s">
        <v>26690</v>
      </c>
      <c r="J4784" s="563" t="s">
        <v>24001</v>
      </c>
      <c r="K4784" s="563" t="s">
        <v>24001</v>
      </c>
      <c r="L4784" s="563" t="s">
        <v>24001</v>
      </c>
      <c r="M4784" s="563" t="s">
        <v>24001</v>
      </c>
      <c r="N4784" s="563" t="s">
        <v>24001</v>
      </c>
      <c r="O4784" s="564" t="s">
        <v>24001</v>
      </c>
      <c r="P4784" s="564" t="s">
        <v>24001</v>
      </c>
      <c r="Q4784" s="564">
        <v>33148</v>
      </c>
      <c r="R4784" s="564"/>
      <c r="S4784" s="564" t="s">
        <v>16674</v>
      </c>
    </row>
    <row r="4785" spans="1:19" x14ac:dyDescent="0.35">
      <c r="A4785" s="562">
        <v>2209</v>
      </c>
      <c r="B4785" s="563" t="s">
        <v>484</v>
      </c>
      <c r="C4785" s="563" t="s">
        <v>28698</v>
      </c>
      <c r="D4785" s="563" t="s">
        <v>6316</v>
      </c>
      <c r="E4785" s="563" t="s">
        <v>6312</v>
      </c>
      <c r="F4785" s="563" t="s">
        <v>6313</v>
      </c>
      <c r="G4785" s="563" t="s">
        <v>6314</v>
      </c>
      <c r="H4785" s="563" t="s">
        <v>6315</v>
      </c>
      <c r="I4785" s="563" t="s">
        <v>26690</v>
      </c>
      <c r="J4785" s="563" t="s">
        <v>109</v>
      </c>
      <c r="K4785" s="563" t="s">
        <v>24001</v>
      </c>
      <c r="L4785" s="563" t="s">
        <v>24001</v>
      </c>
      <c r="M4785" s="563" t="s">
        <v>24001</v>
      </c>
      <c r="N4785" s="563" t="s">
        <v>24001</v>
      </c>
      <c r="O4785" s="564" t="s">
        <v>24001</v>
      </c>
      <c r="P4785" s="564" t="s">
        <v>26697</v>
      </c>
      <c r="Q4785" s="564">
        <v>33148</v>
      </c>
      <c r="R4785" s="564"/>
      <c r="S4785" s="564" t="s">
        <v>34418</v>
      </c>
    </row>
    <row r="4786" spans="1:19" x14ac:dyDescent="0.35">
      <c r="A4786" s="559">
        <v>2210</v>
      </c>
      <c r="B4786" s="563" t="s">
        <v>484</v>
      </c>
      <c r="C4786" s="563" t="s">
        <v>28698</v>
      </c>
      <c r="D4786" s="563" t="s">
        <v>6318</v>
      </c>
      <c r="E4786" s="563" t="s">
        <v>24001</v>
      </c>
      <c r="F4786" s="563" t="s">
        <v>6317</v>
      </c>
      <c r="G4786" s="563" t="s">
        <v>6314</v>
      </c>
      <c r="H4786" s="563" t="s">
        <v>55</v>
      </c>
      <c r="I4786" s="563" t="s">
        <v>26690</v>
      </c>
      <c r="J4786" s="563" t="s">
        <v>109</v>
      </c>
      <c r="K4786" s="563" t="s">
        <v>24001</v>
      </c>
      <c r="L4786" s="563" t="s">
        <v>24001</v>
      </c>
      <c r="M4786" s="563" t="s">
        <v>24001</v>
      </c>
      <c r="N4786" s="563" t="s">
        <v>24001</v>
      </c>
      <c r="O4786" s="564" t="s">
        <v>24001</v>
      </c>
      <c r="P4786" s="564" t="s">
        <v>24001</v>
      </c>
      <c r="Q4786" s="564">
        <v>33148</v>
      </c>
      <c r="R4786" s="564"/>
      <c r="S4786" s="564" t="s">
        <v>6318</v>
      </c>
    </row>
    <row r="4787" spans="1:19" x14ac:dyDescent="0.35">
      <c r="A4787" s="559">
        <v>4027</v>
      </c>
      <c r="B4787" s="563" t="s">
        <v>484</v>
      </c>
      <c r="C4787" s="563" t="s">
        <v>2950</v>
      </c>
      <c r="D4787" s="563" t="s">
        <v>2589</v>
      </c>
      <c r="E4787" s="563" t="s">
        <v>2585</v>
      </c>
      <c r="F4787" s="563" t="s">
        <v>2586</v>
      </c>
      <c r="G4787" s="563" t="s">
        <v>2587</v>
      </c>
      <c r="H4787" s="563" t="s">
        <v>2588</v>
      </c>
      <c r="I4787" s="563" t="s">
        <v>26691</v>
      </c>
      <c r="J4787" s="563" t="s">
        <v>24001</v>
      </c>
      <c r="K4787" s="563" t="s">
        <v>24001</v>
      </c>
      <c r="L4787" s="563" t="s">
        <v>24001</v>
      </c>
      <c r="M4787" s="563" t="s">
        <v>24001</v>
      </c>
      <c r="N4787" s="563" t="s">
        <v>24001</v>
      </c>
      <c r="O4787" s="564" t="s">
        <v>24001</v>
      </c>
      <c r="P4787" s="564" t="s">
        <v>24001</v>
      </c>
      <c r="Q4787" s="564">
        <v>33148</v>
      </c>
      <c r="R4787" s="564"/>
      <c r="S4787" s="564" t="s">
        <v>32951</v>
      </c>
    </row>
    <row r="4788" spans="1:19" x14ac:dyDescent="0.35">
      <c r="A4788" s="562">
        <v>4028</v>
      </c>
      <c r="B4788" s="563" t="s">
        <v>484</v>
      </c>
      <c r="C4788" s="563" t="s">
        <v>2950</v>
      </c>
      <c r="D4788" s="563" t="s">
        <v>2592</v>
      </c>
      <c r="E4788" s="563" t="s">
        <v>2590</v>
      </c>
      <c r="F4788" s="563" t="s">
        <v>2591</v>
      </c>
      <c r="G4788" s="563" t="s">
        <v>2587</v>
      </c>
      <c r="H4788" s="563" t="s">
        <v>2588</v>
      </c>
      <c r="I4788" s="563" t="s">
        <v>26793</v>
      </c>
      <c r="J4788" s="563" t="s">
        <v>24001</v>
      </c>
      <c r="K4788" s="563" t="s">
        <v>24001</v>
      </c>
      <c r="L4788" s="563" t="s">
        <v>24001</v>
      </c>
      <c r="M4788" s="563" t="s">
        <v>24001</v>
      </c>
      <c r="N4788" s="563" t="s">
        <v>24001</v>
      </c>
      <c r="O4788" s="564" t="s">
        <v>24001</v>
      </c>
      <c r="P4788" s="564" t="s">
        <v>24001</v>
      </c>
      <c r="Q4788" s="564">
        <v>33148</v>
      </c>
      <c r="R4788" s="564"/>
      <c r="S4788" s="564" t="s">
        <v>32952</v>
      </c>
    </row>
    <row r="4789" spans="1:19" x14ac:dyDescent="0.35">
      <c r="A4789" s="559">
        <v>4029</v>
      </c>
      <c r="B4789" s="563" t="s">
        <v>484</v>
      </c>
      <c r="C4789" s="563" t="s">
        <v>2950</v>
      </c>
      <c r="D4789" s="563" t="s">
        <v>2594</v>
      </c>
      <c r="E4789" s="563" t="s">
        <v>2585</v>
      </c>
      <c r="F4789" s="563" t="s">
        <v>2593</v>
      </c>
      <c r="G4789" s="563" t="s">
        <v>2587</v>
      </c>
      <c r="H4789" s="563" t="s">
        <v>2588</v>
      </c>
      <c r="I4789" s="563" t="s">
        <v>26794</v>
      </c>
      <c r="J4789" s="563" t="s">
        <v>24001</v>
      </c>
      <c r="K4789" s="563" t="s">
        <v>24001</v>
      </c>
      <c r="L4789" s="563" t="s">
        <v>24001</v>
      </c>
      <c r="M4789" s="563" t="s">
        <v>24001</v>
      </c>
      <c r="N4789" s="563" t="s">
        <v>24001</v>
      </c>
      <c r="O4789" s="564" t="s">
        <v>24001</v>
      </c>
      <c r="P4789" s="564" t="s">
        <v>24001</v>
      </c>
      <c r="Q4789" s="564">
        <v>33148</v>
      </c>
      <c r="R4789" s="564"/>
      <c r="S4789" s="564" t="s">
        <v>32953</v>
      </c>
    </row>
    <row r="4790" spans="1:19" x14ac:dyDescent="0.35">
      <c r="A4790" s="559">
        <v>4030</v>
      </c>
      <c r="B4790" s="563" t="s">
        <v>484</v>
      </c>
      <c r="C4790" s="563" t="s">
        <v>2950</v>
      </c>
      <c r="D4790" s="563" t="s">
        <v>2598</v>
      </c>
      <c r="E4790" s="563" t="s">
        <v>2595</v>
      </c>
      <c r="F4790" s="563" t="s">
        <v>2596</v>
      </c>
      <c r="G4790" s="563" t="s">
        <v>2587</v>
      </c>
      <c r="H4790" s="563" t="s">
        <v>2597</v>
      </c>
      <c r="I4790" s="563" t="s">
        <v>26690</v>
      </c>
      <c r="J4790" s="563" t="s">
        <v>24001</v>
      </c>
      <c r="K4790" s="563" t="s">
        <v>24001</v>
      </c>
      <c r="L4790" s="563" t="s">
        <v>24001</v>
      </c>
      <c r="M4790" s="563" t="s">
        <v>24001</v>
      </c>
      <c r="N4790" s="563" t="s">
        <v>24001</v>
      </c>
      <c r="O4790" s="564" t="s">
        <v>24001</v>
      </c>
      <c r="P4790" s="564" t="s">
        <v>24001</v>
      </c>
      <c r="Q4790" s="564">
        <v>33148</v>
      </c>
      <c r="R4790" s="564"/>
      <c r="S4790" s="564" t="s">
        <v>32954</v>
      </c>
    </row>
    <row r="4791" spans="1:19" x14ac:dyDescent="0.35">
      <c r="A4791" s="562">
        <v>4031</v>
      </c>
      <c r="B4791" s="563" t="s">
        <v>484</v>
      </c>
      <c r="C4791" s="563" t="s">
        <v>2950</v>
      </c>
      <c r="D4791" s="563" t="s">
        <v>2601</v>
      </c>
      <c r="E4791" s="563" t="s">
        <v>2599</v>
      </c>
      <c r="F4791" s="563" t="s">
        <v>2600</v>
      </c>
      <c r="G4791" s="563" t="s">
        <v>2587</v>
      </c>
      <c r="H4791" s="563" t="s">
        <v>78</v>
      </c>
      <c r="I4791" s="563" t="s">
        <v>26690</v>
      </c>
      <c r="J4791" s="563" t="s">
        <v>24001</v>
      </c>
      <c r="K4791" s="563" t="s">
        <v>24001</v>
      </c>
      <c r="L4791" s="563" t="s">
        <v>24001</v>
      </c>
      <c r="M4791" s="563" t="s">
        <v>24001</v>
      </c>
      <c r="N4791" s="563" t="s">
        <v>24001</v>
      </c>
      <c r="O4791" s="564" t="s">
        <v>24001</v>
      </c>
      <c r="P4791" s="564" t="s">
        <v>24001</v>
      </c>
      <c r="Q4791" s="564">
        <v>33148</v>
      </c>
      <c r="R4791" s="564"/>
      <c r="S4791" s="564" t="s">
        <v>32955</v>
      </c>
    </row>
    <row r="4792" spans="1:19" x14ac:dyDescent="0.35">
      <c r="A4792" s="559">
        <v>4032</v>
      </c>
      <c r="B4792" s="563" t="s">
        <v>484</v>
      </c>
      <c r="C4792" s="563" t="s">
        <v>2950</v>
      </c>
      <c r="D4792" s="563" t="s">
        <v>2604</v>
      </c>
      <c r="E4792" s="563" t="s">
        <v>2602</v>
      </c>
      <c r="F4792" s="563" t="s">
        <v>2603</v>
      </c>
      <c r="G4792" s="563" t="s">
        <v>2587</v>
      </c>
      <c r="H4792" s="563" t="s">
        <v>1592</v>
      </c>
      <c r="I4792" s="563" t="s">
        <v>26690</v>
      </c>
      <c r="J4792" s="563" t="s">
        <v>24001</v>
      </c>
      <c r="K4792" s="563" t="s">
        <v>24001</v>
      </c>
      <c r="L4792" s="563" t="s">
        <v>24001</v>
      </c>
      <c r="M4792" s="563" t="s">
        <v>24001</v>
      </c>
      <c r="N4792" s="563" t="s">
        <v>24001</v>
      </c>
      <c r="O4792" s="564" t="s">
        <v>24001</v>
      </c>
      <c r="P4792" s="564" t="s">
        <v>24001</v>
      </c>
      <c r="Q4792" s="564">
        <v>33148</v>
      </c>
      <c r="R4792" s="564"/>
      <c r="S4792" s="564" t="s">
        <v>32956</v>
      </c>
    </row>
    <row r="4793" spans="1:19" x14ac:dyDescent="0.35">
      <c r="A4793" s="559">
        <v>4033</v>
      </c>
      <c r="B4793" s="563" t="s">
        <v>484</v>
      </c>
      <c r="C4793" s="563" t="s">
        <v>2950</v>
      </c>
      <c r="D4793" s="563" t="s">
        <v>2608</v>
      </c>
      <c r="E4793" s="563" t="s">
        <v>2605</v>
      </c>
      <c r="F4793" s="563" t="s">
        <v>2606</v>
      </c>
      <c r="G4793" s="563" t="s">
        <v>2587</v>
      </c>
      <c r="H4793" s="563" t="s">
        <v>2607</v>
      </c>
      <c r="I4793" s="563" t="s">
        <v>26690</v>
      </c>
      <c r="J4793" s="563" t="s">
        <v>24001</v>
      </c>
      <c r="K4793" s="563" t="s">
        <v>24001</v>
      </c>
      <c r="L4793" s="563" t="s">
        <v>24001</v>
      </c>
      <c r="M4793" s="563" t="s">
        <v>24001</v>
      </c>
      <c r="N4793" s="563" t="s">
        <v>24001</v>
      </c>
      <c r="O4793" s="564" t="s">
        <v>24001</v>
      </c>
      <c r="P4793" s="564" t="s">
        <v>24001</v>
      </c>
      <c r="Q4793" s="564">
        <v>33148</v>
      </c>
      <c r="R4793" s="564"/>
      <c r="S4793" s="564" t="s">
        <v>32957</v>
      </c>
    </row>
    <row r="4794" spans="1:19" x14ac:dyDescent="0.35">
      <c r="A4794" s="562">
        <v>4034</v>
      </c>
      <c r="B4794" s="563" t="s">
        <v>484</v>
      </c>
      <c r="C4794" s="563" t="s">
        <v>2950</v>
      </c>
      <c r="D4794" s="563" t="s">
        <v>2611</v>
      </c>
      <c r="E4794" s="563" t="s">
        <v>2609</v>
      </c>
      <c r="F4794" s="563" t="s">
        <v>2610</v>
      </c>
      <c r="G4794" s="563" t="s">
        <v>2587</v>
      </c>
      <c r="H4794" s="563" t="s">
        <v>1153</v>
      </c>
      <c r="I4794" s="563" t="s">
        <v>26795</v>
      </c>
      <c r="J4794" s="563" t="s">
        <v>24001</v>
      </c>
      <c r="K4794" s="563" t="s">
        <v>24001</v>
      </c>
      <c r="L4794" s="563" t="s">
        <v>24001</v>
      </c>
      <c r="M4794" s="563" t="s">
        <v>24001</v>
      </c>
      <c r="N4794" s="563" t="s">
        <v>24001</v>
      </c>
      <c r="O4794" s="564" t="s">
        <v>24001</v>
      </c>
      <c r="P4794" s="564" t="s">
        <v>24001</v>
      </c>
      <c r="Q4794" s="564">
        <v>33148</v>
      </c>
      <c r="R4794" s="564"/>
      <c r="S4794" s="564" t="s">
        <v>32958</v>
      </c>
    </row>
    <row r="4795" spans="1:19" x14ac:dyDescent="0.35">
      <c r="A4795" s="559">
        <v>4035</v>
      </c>
      <c r="B4795" s="563" t="s">
        <v>484</v>
      </c>
      <c r="C4795" s="563" t="s">
        <v>2950</v>
      </c>
      <c r="D4795" s="563" t="s">
        <v>2613</v>
      </c>
      <c r="E4795" s="563" t="s">
        <v>2162</v>
      </c>
      <c r="F4795" s="563" t="s">
        <v>2612</v>
      </c>
      <c r="G4795" s="563" t="s">
        <v>2587</v>
      </c>
      <c r="H4795" s="563" t="s">
        <v>55</v>
      </c>
      <c r="I4795" s="563" t="s">
        <v>26690</v>
      </c>
      <c r="J4795" s="563" t="s">
        <v>24001</v>
      </c>
      <c r="K4795" s="563" t="s">
        <v>24001</v>
      </c>
      <c r="L4795" s="563" t="s">
        <v>24001</v>
      </c>
      <c r="M4795" s="563" t="s">
        <v>24001</v>
      </c>
      <c r="N4795" s="563" t="s">
        <v>24001</v>
      </c>
      <c r="O4795" s="564" t="s">
        <v>24001</v>
      </c>
      <c r="P4795" s="564" t="s">
        <v>24001</v>
      </c>
      <c r="Q4795" s="564">
        <v>33148</v>
      </c>
      <c r="R4795" s="564"/>
      <c r="S4795" s="564" t="s">
        <v>2613</v>
      </c>
    </row>
    <row r="4796" spans="1:19" x14ac:dyDescent="0.35">
      <c r="A4796" s="559">
        <v>4036</v>
      </c>
      <c r="B4796" s="563" t="s">
        <v>484</v>
      </c>
      <c r="C4796" s="563" t="s">
        <v>2950</v>
      </c>
      <c r="D4796" s="563" t="s">
        <v>2617</v>
      </c>
      <c r="E4796" s="563" t="s">
        <v>2614</v>
      </c>
      <c r="F4796" s="563" t="s">
        <v>2615</v>
      </c>
      <c r="G4796" s="563" t="s">
        <v>2587</v>
      </c>
      <c r="H4796" s="563" t="s">
        <v>2616</v>
      </c>
      <c r="I4796" s="563" t="s">
        <v>26690</v>
      </c>
      <c r="J4796" s="563" t="s">
        <v>24001</v>
      </c>
      <c r="K4796" s="563" t="s">
        <v>24001</v>
      </c>
      <c r="L4796" s="563" t="s">
        <v>24001</v>
      </c>
      <c r="M4796" s="563" t="s">
        <v>24001</v>
      </c>
      <c r="N4796" s="563" t="s">
        <v>24001</v>
      </c>
      <c r="O4796" s="564" t="s">
        <v>24001</v>
      </c>
      <c r="P4796" s="564" t="s">
        <v>24001</v>
      </c>
      <c r="Q4796" s="564">
        <v>33148</v>
      </c>
      <c r="R4796" s="564"/>
      <c r="S4796" s="564" t="s">
        <v>32959</v>
      </c>
    </row>
    <row r="4797" spans="1:19" x14ac:dyDescent="0.35">
      <c r="A4797" s="562">
        <v>4037</v>
      </c>
      <c r="B4797" s="563" t="s">
        <v>484</v>
      </c>
      <c r="C4797" s="563" t="s">
        <v>2950</v>
      </c>
      <c r="D4797" s="563" t="s">
        <v>2621</v>
      </c>
      <c r="E4797" s="563" t="s">
        <v>2618</v>
      </c>
      <c r="F4797" s="563" t="s">
        <v>2619</v>
      </c>
      <c r="G4797" s="563" t="s">
        <v>2587</v>
      </c>
      <c r="H4797" s="563" t="s">
        <v>2620</v>
      </c>
      <c r="I4797" s="563" t="s">
        <v>26690</v>
      </c>
      <c r="J4797" s="563" t="s">
        <v>24001</v>
      </c>
      <c r="K4797" s="563" t="s">
        <v>24001</v>
      </c>
      <c r="L4797" s="563" t="s">
        <v>24001</v>
      </c>
      <c r="M4797" s="563" t="s">
        <v>24001</v>
      </c>
      <c r="N4797" s="563" t="s">
        <v>24001</v>
      </c>
      <c r="O4797" s="564" t="s">
        <v>24001</v>
      </c>
      <c r="P4797" s="564" t="s">
        <v>24001</v>
      </c>
      <c r="Q4797" s="564">
        <v>33148</v>
      </c>
      <c r="R4797" s="564"/>
      <c r="S4797" s="564" t="s">
        <v>32960</v>
      </c>
    </row>
    <row r="4798" spans="1:19" x14ac:dyDescent="0.35">
      <c r="A4798" s="559">
        <v>6112</v>
      </c>
      <c r="B4798" s="563" t="s">
        <v>484</v>
      </c>
      <c r="C4798" s="563" t="s">
        <v>7916</v>
      </c>
      <c r="D4798" s="563" t="s">
        <v>7995</v>
      </c>
      <c r="E4798" s="563" t="s">
        <v>24001</v>
      </c>
      <c r="F4798" s="563" t="s">
        <v>7993</v>
      </c>
      <c r="G4798" s="563" t="s">
        <v>7994</v>
      </c>
      <c r="H4798" s="563" t="s">
        <v>55</v>
      </c>
      <c r="I4798" s="563" t="s">
        <v>26690</v>
      </c>
      <c r="J4798" s="563" t="s">
        <v>24001</v>
      </c>
      <c r="K4798" s="563" t="s">
        <v>24001</v>
      </c>
      <c r="L4798" s="563" t="s">
        <v>24001</v>
      </c>
      <c r="M4798" s="563" t="s">
        <v>24001</v>
      </c>
      <c r="N4798" s="563" t="s">
        <v>24001</v>
      </c>
      <c r="O4798" s="564" t="s">
        <v>24001</v>
      </c>
      <c r="P4798" s="564" t="s">
        <v>24001</v>
      </c>
      <c r="Q4798" s="564">
        <v>33148</v>
      </c>
      <c r="R4798" s="564"/>
      <c r="S4798" s="564" t="s">
        <v>7995</v>
      </c>
    </row>
    <row r="4799" spans="1:19" x14ac:dyDescent="0.35">
      <c r="A4799" s="559">
        <v>2502</v>
      </c>
      <c r="B4799" s="563" t="s">
        <v>484</v>
      </c>
      <c r="C4799" s="563" t="s">
        <v>7916</v>
      </c>
      <c r="D4799" s="563" t="s">
        <v>8000</v>
      </c>
      <c r="E4799" s="563" t="s">
        <v>7996</v>
      </c>
      <c r="F4799" s="563" t="s">
        <v>7997</v>
      </c>
      <c r="G4799" s="563" t="s">
        <v>7998</v>
      </c>
      <c r="H4799" s="563" t="s">
        <v>7999</v>
      </c>
      <c r="I4799" s="563" t="s">
        <v>26690</v>
      </c>
      <c r="J4799" s="563" t="s">
        <v>109</v>
      </c>
      <c r="K4799" s="563" t="s">
        <v>24001</v>
      </c>
      <c r="L4799" s="563" t="s">
        <v>24001</v>
      </c>
      <c r="M4799" s="563" t="s">
        <v>24001</v>
      </c>
      <c r="N4799" s="563" t="s">
        <v>24001</v>
      </c>
      <c r="O4799" s="564" t="s">
        <v>24001</v>
      </c>
      <c r="P4799" s="564" t="s">
        <v>26697</v>
      </c>
      <c r="Q4799" s="564">
        <v>33148</v>
      </c>
      <c r="R4799" s="564"/>
      <c r="S4799" s="564" t="s">
        <v>32961</v>
      </c>
    </row>
    <row r="4800" spans="1:19" x14ac:dyDescent="0.35">
      <c r="A4800" s="562">
        <v>2441</v>
      </c>
      <c r="B4800" s="563" t="s">
        <v>484</v>
      </c>
      <c r="C4800" s="563" t="s">
        <v>4617</v>
      </c>
      <c r="D4800" s="563" t="s">
        <v>24947</v>
      </c>
      <c r="E4800" s="563" t="s">
        <v>24948</v>
      </c>
      <c r="F4800" s="563" t="s">
        <v>24949</v>
      </c>
      <c r="G4800" s="563" t="s">
        <v>24950</v>
      </c>
      <c r="H4800" s="563" t="s">
        <v>10835</v>
      </c>
      <c r="I4800" s="563" t="s">
        <v>26690</v>
      </c>
      <c r="J4800" s="563" t="s">
        <v>109</v>
      </c>
      <c r="K4800" s="563" t="s">
        <v>24001</v>
      </c>
      <c r="L4800" s="563" t="s">
        <v>24001</v>
      </c>
      <c r="M4800" s="563" t="s">
        <v>24001</v>
      </c>
      <c r="N4800" s="563" t="s">
        <v>24001</v>
      </c>
      <c r="O4800" s="564" t="s">
        <v>24001</v>
      </c>
      <c r="P4800" s="564" t="s">
        <v>24001</v>
      </c>
      <c r="Q4800" s="564">
        <v>43662</v>
      </c>
      <c r="R4800" s="564"/>
      <c r="S4800" s="564" t="s">
        <v>32962</v>
      </c>
    </row>
    <row r="4801" spans="1:19" x14ac:dyDescent="0.35">
      <c r="A4801" s="559">
        <v>5669</v>
      </c>
      <c r="B4801" s="563" t="s">
        <v>484</v>
      </c>
      <c r="C4801" s="563" t="s">
        <v>28883</v>
      </c>
      <c r="D4801" s="563" t="s">
        <v>14894</v>
      </c>
      <c r="E4801" s="563" t="s">
        <v>14891</v>
      </c>
      <c r="F4801" s="563" t="s">
        <v>14892</v>
      </c>
      <c r="G4801" s="563" t="s">
        <v>14893</v>
      </c>
      <c r="H4801" s="563" t="s">
        <v>13658</v>
      </c>
      <c r="I4801" s="563" t="s">
        <v>26690</v>
      </c>
      <c r="J4801" s="563" t="s">
        <v>24001</v>
      </c>
      <c r="K4801" s="563" t="s">
        <v>50</v>
      </c>
      <c r="L4801" s="563" t="s">
        <v>24001</v>
      </c>
      <c r="M4801" s="563" t="s">
        <v>24001</v>
      </c>
      <c r="N4801" s="563" t="s">
        <v>24001</v>
      </c>
      <c r="O4801" s="564" t="s">
        <v>24001</v>
      </c>
      <c r="P4801" s="564" t="s">
        <v>24001</v>
      </c>
      <c r="Q4801" s="564">
        <v>33148</v>
      </c>
      <c r="R4801" s="564">
        <v>34079</v>
      </c>
      <c r="S4801" s="564" t="s">
        <v>32963</v>
      </c>
    </row>
    <row r="4802" spans="1:19" x14ac:dyDescent="0.35">
      <c r="A4802" s="559">
        <v>5670</v>
      </c>
      <c r="B4802" s="563" t="s">
        <v>484</v>
      </c>
      <c r="C4802" s="563" t="s">
        <v>28883</v>
      </c>
      <c r="D4802" s="563" t="s">
        <v>14897</v>
      </c>
      <c r="E4802" s="563" t="s">
        <v>24001</v>
      </c>
      <c r="F4802" s="563" t="s">
        <v>14895</v>
      </c>
      <c r="G4802" s="563" t="s">
        <v>14893</v>
      </c>
      <c r="H4802" s="563" t="s">
        <v>14896</v>
      </c>
      <c r="I4802" s="563" t="s">
        <v>26690</v>
      </c>
      <c r="J4802" s="563" t="s">
        <v>24001</v>
      </c>
      <c r="K4802" s="563" t="s">
        <v>24001</v>
      </c>
      <c r="L4802" s="563" t="s">
        <v>24001</v>
      </c>
      <c r="M4802" s="563" t="s">
        <v>24001</v>
      </c>
      <c r="N4802" s="563" t="s">
        <v>24001</v>
      </c>
      <c r="O4802" s="564" t="s">
        <v>24001</v>
      </c>
      <c r="P4802" s="564" t="s">
        <v>24001</v>
      </c>
      <c r="Q4802" s="564">
        <v>33148</v>
      </c>
      <c r="R4802" s="564">
        <v>34079</v>
      </c>
      <c r="S4802" s="564" t="s">
        <v>32964</v>
      </c>
    </row>
    <row r="4803" spans="1:19" x14ac:dyDescent="0.35">
      <c r="A4803" s="562">
        <v>5671</v>
      </c>
      <c r="B4803" s="563" t="s">
        <v>484</v>
      </c>
      <c r="C4803" s="563" t="s">
        <v>28883</v>
      </c>
      <c r="D4803" s="563" t="s">
        <v>14901</v>
      </c>
      <c r="E4803" s="563" t="s">
        <v>14898</v>
      </c>
      <c r="F4803" s="563" t="s">
        <v>14899</v>
      </c>
      <c r="G4803" s="563" t="s">
        <v>14893</v>
      </c>
      <c r="H4803" s="563" t="s">
        <v>14900</v>
      </c>
      <c r="I4803" s="563" t="s">
        <v>27405</v>
      </c>
      <c r="J4803" s="563" t="s">
        <v>24001</v>
      </c>
      <c r="K4803" s="563" t="s">
        <v>24001</v>
      </c>
      <c r="L4803" s="563" t="s">
        <v>24001</v>
      </c>
      <c r="M4803" s="563" t="s">
        <v>24001</v>
      </c>
      <c r="N4803" s="563" t="s">
        <v>24001</v>
      </c>
      <c r="O4803" s="564" t="s">
        <v>24001</v>
      </c>
      <c r="P4803" s="564" t="s">
        <v>24001</v>
      </c>
      <c r="Q4803" s="564">
        <v>33148</v>
      </c>
      <c r="R4803" s="564">
        <v>34079</v>
      </c>
      <c r="S4803" s="564" t="s">
        <v>32965</v>
      </c>
    </row>
    <row r="4804" spans="1:19" x14ac:dyDescent="0.35">
      <c r="A4804" s="559">
        <v>5672</v>
      </c>
      <c r="B4804" s="563" t="s">
        <v>484</v>
      </c>
      <c r="C4804" s="563" t="s">
        <v>28883</v>
      </c>
      <c r="D4804" s="563" t="s">
        <v>14905</v>
      </c>
      <c r="E4804" s="563" t="s">
        <v>14902</v>
      </c>
      <c r="F4804" s="563" t="s">
        <v>14903</v>
      </c>
      <c r="G4804" s="563" t="s">
        <v>14893</v>
      </c>
      <c r="H4804" s="563" t="s">
        <v>14904</v>
      </c>
      <c r="I4804" s="563" t="s">
        <v>26690</v>
      </c>
      <c r="J4804" s="563" t="s">
        <v>24001</v>
      </c>
      <c r="K4804" s="563" t="s">
        <v>24001</v>
      </c>
      <c r="L4804" s="563" t="s">
        <v>24001</v>
      </c>
      <c r="M4804" s="563" t="s">
        <v>24001</v>
      </c>
      <c r="N4804" s="563" t="s">
        <v>24001</v>
      </c>
      <c r="O4804" s="564" t="s">
        <v>24001</v>
      </c>
      <c r="P4804" s="564" t="s">
        <v>24001</v>
      </c>
      <c r="Q4804" s="564">
        <v>33148</v>
      </c>
      <c r="R4804" s="564">
        <v>34079</v>
      </c>
      <c r="S4804" s="564" t="s">
        <v>32966</v>
      </c>
    </row>
    <row r="4805" spans="1:19" x14ac:dyDescent="0.35">
      <c r="A4805" s="559">
        <v>5673</v>
      </c>
      <c r="B4805" s="563" t="s">
        <v>484</v>
      </c>
      <c r="C4805" s="563" t="s">
        <v>28883</v>
      </c>
      <c r="D4805" s="563" t="s">
        <v>14909</v>
      </c>
      <c r="E4805" s="563" t="s">
        <v>14906</v>
      </c>
      <c r="F4805" s="563" t="s">
        <v>14907</v>
      </c>
      <c r="G4805" s="563" t="s">
        <v>14893</v>
      </c>
      <c r="H4805" s="563" t="s">
        <v>14908</v>
      </c>
      <c r="I4805" s="563" t="s">
        <v>26690</v>
      </c>
      <c r="J4805" s="563" t="s">
        <v>24001</v>
      </c>
      <c r="K4805" s="563" t="s">
        <v>24001</v>
      </c>
      <c r="L4805" s="563" t="s">
        <v>24001</v>
      </c>
      <c r="M4805" s="563" t="s">
        <v>24001</v>
      </c>
      <c r="N4805" s="563" t="s">
        <v>24001</v>
      </c>
      <c r="O4805" s="564" t="s">
        <v>24001</v>
      </c>
      <c r="P4805" s="564" t="s">
        <v>24001</v>
      </c>
      <c r="Q4805" s="564">
        <v>33148</v>
      </c>
      <c r="R4805" s="564">
        <v>34078</v>
      </c>
      <c r="S4805" s="564" t="s">
        <v>32967</v>
      </c>
    </row>
    <row r="4806" spans="1:19" x14ac:dyDescent="0.35">
      <c r="A4806" s="562">
        <v>5674</v>
      </c>
      <c r="B4806" s="563" t="s">
        <v>484</v>
      </c>
      <c r="C4806" s="563" t="s">
        <v>28883</v>
      </c>
      <c r="D4806" s="563" t="s">
        <v>14911</v>
      </c>
      <c r="E4806" s="563" t="s">
        <v>13855</v>
      </c>
      <c r="F4806" s="563" t="s">
        <v>14910</v>
      </c>
      <c r="G4806" s="563" t="s">
        <v>14893</v>
      </c>
      <c r="H4806" s="563" t="s">
        <v>5120</v>
      </c>
      <c r="I4806" s="563" t="s">
        <v>26690</v>
      </c>
      <c r="J4806" s="563" t="s">
        <v>24001</v>
      </c>
      <c r="K4806" s="563" t="s">
        <v>24001</v>
      </c>
      <c r="L4806" s="563" t="s">
        <v>24001</v>
      </c>
      <c r="M4806" s="563" t="s">
        <v>24001</v>
      </c>
      <c r="N4806" s="563" t="s">
        <v>24001</v>
      </c>
      <c r="O4806" s="564" t="s">
        <v>24001</v>
      </c>
      <c r="P4806" s="564" t="s">
        <v>24001</v>
      </c>
      <c r="Q4806" s="564">
        <v>33148</v>
      </c>
      <c r="R4806" s="564">
        <v>34079</v>
      </c>
      <c r="S4806" s="564" t="s">
        <v>32968</v>
      </c>
    </row>
    <row r="4807" spans="1:19" x14ac:dyDescent="0.35">
      <c r="A4807" s="559">
        <v>5675</v>
      </c>
      <c r="B4807" s="563" t="s">
        <v>484</v>
      </c>
      <c r="C4807" s="563" t="s">
        <v>28883</v>
      </c>
      <c r="D4807" s="563" t="s">
        <v>14914</v>
      </c>
      <c r="E4807" s="563" t="s">
        <v>24001</v>
      </c>
      <c r="F4807" s="563" t="s">
        <v>14912</v>
      </c>
      <c r="G4807" s="563" t="s">
        <v>14893</v>
      </c>
      <c r="H4807" s="563" t="s">
        <v>14913</v>
      </c>
      <c r="I4807" s="563" t="s">
        <v>26690</v>
      </c>
      <c r="J4807" s="563" t="s">
        <v>24001</v>
      </c>
      <c r="K4807" s="563" t="s">
        <v>24001</v>
      </c>
      <c r="L4807" s="563" t="s">
        <v>24001</v>
      </c>
      <c r="M4807" s="563" t="s">
        <v>24001</v>
      </c>
      <c r="N4807" s="563" t="s">
        <v>24001</v>
      </c>
      <c r="O4807" s="564" t="s">
        <v>24001</v>
      </c>
      <c r="P4807" s="564" t="s">
        <v>24001</v>
      </c>
      <c r="Q4807" s="564">
        <v>34079</v>
      </c>
      <c r="R4807" s="564"/>
      <c r="S4807" s="564" t="s">
        <v>32969</v>
      </c>
    </row>
    <row r="4808" spans="1:19" x14ac:dyDescent="0.35">
      <c r="A4808" s="559">
        <v>5676</v>
      </c>
      <c r="B4808" s="563" t="s">
        <v>484</v>
      </c>
      <c r="C4808" s="563" t="s">
        <v>28883</v>
      </c>
      <c r="D4808" s="563" t="s">
        <v>14918</v>
      </c>
      <c r="E4808" s="563" t="s">
        <v>14915</v>
      </c>
      <c r="F4808" s="563" t="s">
        <v>14916</v>
      </c>
      <c r="G4808" s="563" t="s">
        <v>14893</v>
      </c>
      <c r="H4808" s="563" t="s">
        <v>14917</v>
      </c>
      <c r="I4808" s="563" t="s">
        <v>26690</v>
      </c>
      <c r="J4808" s="563" t="s">
        <v>24001</v>
      </c>
      <c r="K4808" s="563" t="s">
        <v>24001</v>
      </c>
      <c r="L4808" s="563" t="s">
        <v>24001</v>
      </c>
      <c r="M4808" s="563" t="s">
        <v>24001</v>
      </c>
      <c r="N4808" s="563" t="s">
        <v>24001</v>
      </c>
      <c r="O4808" s="564" t="s">
        <v>24001</v>
      </c>
      <c r="P4808" s="564" t="s">
        <v>24001</v>
      </c>
      <c r="Q4808" s="564">
        <v>33148</v>
      </c>
      <c r="R4808" s="564">
        <v>34079</v>
      </c>
      <c r="S4808" s="564" t="s">
        <v>32970</v>
      </c>
    </row>
    <row r="4809" spans="1:19" x14ac:dyDescent="0.35">
      <c r="A4809" s="562">
        <v>5677</v>
      </c>
      <c r="B4809" s="563" t="s">
        <v>484</v>
      </c>
      <c r="C4809" s="563" t="s">
        <v>28883</v>
      </c>
      <c r="D4809" s="563" t="s">
        <v>14920</v>
      </c>
      <c r="E4809" s="563" t="s">
        <v>13613</v>
      </c>
      <c r="F4809" s="563" t="s">
        <v>14919</v>
      </c>
      <c r="G4809" s="563" t="s">
        <v>14893</v>
      </c>
      <c r="H4809" s="563" t="s">
        <v>4639</v>
      </c>
      <c r="I4809" s="563" t="s">
        <v>26690</v>
      </c>
      <c r="J4809" s="563" t="s">
        <v>24001</v>
      </c>
      <c r="K4809" s="563" t="s">
        <v>24001</v>
      </c>
      <c r="L4809" s="563" t="s">
        <v>24001</v>
      </c>
      <c r="M4809" s="563" t="s">
        <v>24001</v>
      </c>
      <c r="N4809" s="563" t="s">
        <v>24001</v>
      </c>
      <c r="O4809" s="564" t="s">
        <v>24001</v>
      </c>
      <c r="P4809" s="564" t="s">
        <v>24001</v>
      </c>
      <c r="Q4809" s="564">
        <v>33148</v>
      </c>
      <c r="R4809" s="564">
        <v>34079</v>
      </c>
      <c r="S4809" s="564" t="s">
        <v>32971</v>
      </c>
    </row>
    <row r="4810" spans="1:19" x14ac:dyDescent="0.35">
      <c r="A4810" s="559">
        <v>5678</v>
      </c>
      <c r="B4810" s="563" t="s">
        <v>484</v>
      </c>
      <c r="C4810" s="563" t="s">
        <v>28883</v>
      </c>
      <c r="D4810" s="563" t="s">
        <v>14923</v>
      </c>
      <c r="E4810" s="563" t="s">
        <v>13865</v>
      </c>
      <c r="F4810" s="563" t="s">
        <v>14921</v>
      </c>
      <c r="G4810" s="563" t="s">
        <v>14893</v>
      </c>
      <c r="H4810" s="563" t="s">
        <v>14922</v>
      </c>
      <c r="I4810" s="563" t="s">
        <v>26690</v>
      </c>
      <c r="J4810" s="563" t="s">
        <v>24001</v>
      </c>
      <c r="K4810" s="563" t="s">
        <v>24001</v>
      </c>
      <c r="L4810" s="563" t="s">
        <v>24001</v>
      </c>
      <c r="M4810" s="563" t="s">
        <v>24001</v>
      </c>
      <c r="N4810" s="563" t="s">
        <v>24001</v>
      </c>
      <c r="O4810" s="564" t="s">
        <v>24001</v>
      </c>
      <c r="P4810" s="564" t="s">
        <v>24001</v>
      </c>
      <c r="Q4810" s="564">
        <v>33148</v>
      </c>
      <c r="R4810" s="564">
        <v>34079</v>
      </c>
      <c r="S4810" s="564" t="s">
        <v>32972</v>
      </c>
    </row>
    <row r="4811" spans="1:19" x14ac:dyDescent="0.35">
      <c r="A4811" s="559">
        <v>5679</v>
      </c>
      <c r="B4811" s="563" t="s">
        <v>484</v>
      </c>
      <c r="C4811" s="563" t="s">
        <v>28883</v>
      </c>
      <c r="D4811" s="563" t="s">
        <v>14926</v>
      </c>
      <c r="E4811" s="563" t="s">
        <v>14924</v>
      </c>
      <c r="F4811" s="563" t="s">
        <v>14925</v>
      </c>
      <c r="G4811" s="563" t="s">
        <v>14893</v>
      </c>
      <c r="H4811" s="563" t="s">
        <v>12012</v>
      </c>
      <c r="I4811" s="563" t="s">
        <v>26690</v>
      </c>
      <c r="J4811" s="563" t="s">
        <v>24001</v>
      </c>
      <c r="K4811" s="563" t="s">
        <v>24001</v>
      </c>
      <c r="L4811" s="563" t="s">
        <v>24001</v>
      </c>
      <c r="M4811" s="563" t="s">
        <v>24001</v>
      </c>
      <c r="N4811" s="563" t="s">
        <v>24001</v>
      </c>
      <c r="O4811" s="564" t="s">
        <v>24001</v>
      </c>
      <c r="P4811" s="564" t="s">
        <v>24001</v>
      </c>
      <c r="Q4811" s="564">
        <v>33148</v>
      </c>
      <c r="R4811" s="564">
        <v>34079</v>
      </c>
      <c r="S4811" s="564" t="s">
        <v>34419</v>
      </c>
    </row>
    <row r="4812" spans="1:19" x14ac:dyDescent="0.35">
      <c r="A4812" s="562">
        <v>5680</v>
      </c>
      <c r="B4812" s="563" t="s">
        <v>484</v>
      </c>
      <c r="C4812" s="563" t="s">
        <v>28883</v>
      </c>
      <c r="D4812" s="563" t="s">
        <v>14929</v>
      </c>
      <c r="E4812" s="563" t="s">
        <v>14927</v>
      </c>
      <c r="F4812" s="563" t="s">
        <v>14928</v>
      </c>
      <c r="G4812" s="563" t="s">
        <v>14893</v>
      </c>
      <c r="H4812" s="563" t="s">
        <v>2467</v>
      </c>
      <c r="I4812" s="563" t="s">
        <v>27315</v>
      </c>
      <c r="J4812" s="563" t="s">
        <v>24001</v>
      </c>
      <c r="K4812" s="563" t="s">
        <v>154</v>
      </c>
      <c r="L4812" s="563" t="s">
        <v>24001</v>
      </c>
      <c r="M4812" s="563" t="s">
        <v>24001</v>
      </c>
      <c r="N4812" s="563" t="s">
        <v>24001</v>
      </c>
      <c r="O4812" s="564" t="s">
        <v>24001</v>
      </c>
      <c r="P4812" s="564" t="s">
        <v>24001</v>
      </c>
      <c r="Q4812" s="564">
        <v>33148</v>
      </c>
      <c r="R4812" s="564">
        <v>34079</v>
      </c>
      <c r="S4812" s="564" t="s">
        <v>32973</v>
      </c>
    </row>
    <row r="4813" spans="1:19" x14ac:dyDescent="0.35">
      <c r="A4813" s="559">
        <v>5681</v>
      </c>
      <c r="B4813" s="563" t="s">
        <v>484</v>
      </c>
      <c r="C4813" s="563" t="s">
        <v>28883</v>
      </c>
      <c r="D4813" s="563" t="s">
        <v>14933</v>
      </c>
      <c r="E4813" s="563" t="s">
        <v>14930</v>
      </c>
      <c r="F4813" s="563" t="s">
        <v>14931</v>
      </c>
      <c r="G4813" s="563" t="s">
        <v>14893</v>
      </c>
      <c r="H4813" s="563" t="s">
        <v>14932</v>
      </c>
      <c r="I4813" s="563" t="s">
        <v>26690</v>
      </c>
      <c r="J4813" s="563" t="s">
        <v>24001</v>
      </c>
      <c r="K4813" s="563" t="s">
        <v>24001</v>
      </c>
      <c r="L4813" s="563" t="s">
        <v>24001</v>
      </c>
      <c r="M4813" s="563" t="s">
        <v>24001</v>
      </c>
      <c r="N4813" s="563" t="s">
        <v>24001</v>
      </c>
      <c r="O4813" s="564" t="s">
        <v>24001</v>
      </c>
      <c r="P4813" s="564" t="s">
        <v>24001</v>
      </c>
      <c r="Q4813" s="564">
        <v>33148</v>
      </c>
      <c r="R4813" s="564">
        <v>34079</v>
      </c>
      <c r="S4813" s="564" t="s">
        <v>32974</v>
      </c>
    </row>
    <row r="4814" spans="1:19" x14ac:dyDescent="0.35">
      <c r="A4814" s="559">
        <v>5682</v>
      </c>
      <c r="B4814" s="563" t="s">
        <v>484</v>
      </c>
      <c r="C4814" s="563" t="s">
        <v>28883</v>
      </c>
      <c r="D4814" s="563" t="s">
        <v>14936</v>
      </c>
      <c r="E4814" s="563" t="s">
        <v>14934</v>
      </c>
      <c r="F4814" s="563" t="s">
        <v>14935</v>
      </c>
      <c r="G4814" s="563" t="s">
        <v>14893</v>
      </c>
      <c r="H4814" s="563" t="s">
        <v>3666</v>
      </c>
      <c r="I4814" s="563" t="s">
        <v>26690</v>
      </c>
      <c r="J4814" s="563" t="s">
        <v>24001</v>
      </c>
      <c r="K4814" s="563" t="s">
        <v>24001</v>
      </c>
      <c r="L4814" s="563" t="s">
        <v>24001</v>
      </c>
      <c r="M4814" s="563" t="s">
        <v>24001</v>
      </c>
      <c r="N4814" s="563" t="s">
        <v>24001</v>
      </c>
      <c r="O4814" s="564" t="s">
        <v>24001</v>
      </c>
      <c r="P4814" s="564" t="s">
        <v>24001</v>
      </c>
      <c r="Q4814" s="564">
        <v>33148</v>
      </c>
      <c r="R4814" s="564">
        <v>34079</v>
      </c>
      <c r="S4814" s="564" t="s">
        <v>32975</v>
      </c>
    </row>
    <row r="4815" spans="1:19" x14ac:dyDescent="0.35">
      <c r="A4815" s="562">
        <v>5683</v>
      </c>
      <c r="B4815" s="563" t="s">
        <v>484</v>
      </c>
      <c r="C4815" s="563" t="s">
        <v>28883</v>
      </c>
      <c r="D4815" s="563" t="s">
        <v>14938</v>
      </c>
      <c r="E4815" s="563" t="s">
        <v>13455</v>
      </c>
      <c r="F4815" s="563" t="s">
        <v>14937</v>
      </c>
      <c r="G4815" s="563" t="s">
        <v>14893</v>
      </c>
      <c r="H4815" s="563" t="s">
        <v>55</v>
      </c>
      <c r="I4815" s="563" t="s">
        <v>26690</v>
      </c>
      <c r="J4815" s="563" t="s">
        <v>24001</v>
      </c>
      <c r="K4815" s="563" t="s">
        <v>24001</v>
      </c>
      <c r="L4815" s="563" t="s">
        <v>24001</v>
      </c>
      <c r="M4815" s="563" t="s">
        <v>24001</v>
      </c>
      <c r="N4815" s="563" t="s">
        <v>24001</v>
      </c>
      <c r="O4815" s="564" t="s">
        <v>24001</v>
      </c>
      <c r="P4815" s="564" t="s">
        <v>24001</v>
      </c>
      <c r="Q4815" s="564">
        <v>34285</v>
      </c>
      <c r="R4815" s="564"/>
      <c r="S4815" s="564" t="s">
        <v>14938</v>
      </c>
    </row>
    <row r="4816" spans="1:19" x14ac:dyDescent="0.35">
      <c r="A4816" s="559">
        <v>5684</v>
      </c>
      <c r="B4816" s="563" t="s">
        <v>484</v>
      </c>
      <c r="C4816" s="563" t="s">
        <v>28883</v>
      </c>
      <c r="D4816" s="563" t="s">
        <v>14941</v>
      </c>
      <c r="E4816" s="563" t="s">
        <v>14939</v>
      </c>
      <c r="F4816" s="563" t="s">
        <v>14940</v>
      </c>
      <c r="G4816" s="563" t="s">
        <v>14893</v>
      </c>
      <c r="H4816" s="563" t="s">
        <v>3290</v>
      </c>
      <c r="I4816" s="563" t="s">
        <v>26690</v>
      </c>
      <c r="J4816" s="563" t="s">
        <v>24001</v>
      </c>
      <c r="K4816" s="563" t="s">
        <v>24001</v>
      </c>
      <c r="L4816" s="563" t="s">
        <v>24001</v>
      </c>
      <c r="M4816" s="563" t="s">
        <v>24001</v>
      </c>
      <c r="N4816" s="563" t="s">
        <v>24001</v>
      </c>
      <c r="O4816" s="564" t="s">
        <v>24001</v>
      </c>
      <c r="P4816" s="564" t="s">
        <v>24001</v>
      </c>
      <c r="Q4816" s="564">
        <v>33148</v>
      </c>
      <c r="R4816" s="564">
        <v>34079</v>
      </c>
      <c r="S4816" s="564" t="s">
        <v>32976</v>
      </c>
    </row>
    <row r="4817" spans="1:19" x14ac:dyDescent="0.35">
      <c r="A4817" s="559">
        <v>5685</v>
      </c>
      <c r="B4817" s="563" t="s">
        <v>484</v>
      </c>
      <c r="C4817" s="563" t="s">
        <v>28883</v>
      </c>
      <c r="D4817" s="563" t="s">
        <v>14945</v>
      </c>
      <c r="E4817" s="563" t="s">
        <v>14942</v>
      </c>
      <c r="F4817" s="563" t="s">
        <v>14943</v>
      </c>
      <c r="G4817" s="563" t="s">
        <v>14893</v>
      </c>
      <c r="H4817" s="563" t="s">
        <v>14944</v>
      </c>
      <c r="I4817" s="563" t="s">
        <v>26690</v>
      </c>
      <c r="J4817" s="563" t="s">
        <v>24001</v>
      </c>
      <c r="K4817" s="563" t="s">
        <v>24001</v>
      </c>
      <c r="L4817" s="563" t="s">
        <v>24001</v>
      </c>
      <c r="M4817" s="563" t="s">
        <v>24001</v>
      </c>
      <c r="N4817" s="563" t="s">
        <v>24001</v>
      </c>
      <c r="O4817" s="564" t="s">
        <v>24001</v>
      </c>
      <c r="P4817" s="564" t="s">
        <v>24001</v>
      </c>
      <c r="Q4817" s="564">
        <v>33148</v>
      </c>
      <c r="R4817" s="564">
        <v>34079</v>
      </c>
      <c r="S4817" s="564" t="s">
        <v>34420</v>
      </c>
    </row>
    <row r="4818" spans="1:19" x14ac:dyDescent="0.35">
      <c r="A4818" s="562">
        <v>5686</v>
      </c>
      <c r="B4818" s="563" t="s">
        <v>484</v>
      </c>
      <c r="C4818" s="563" t="s">
        <v>28883</v>
      </c>
      <c r="D4818" s="563" t="s">
        <v>14949</v>
      </c>
      <c r="E4818" s="563" t="s">
        <v>14946</v>
      </c>
      <c r="F4818" s="563" t="s">
        <v>14947</v>
      </c>
      <c r="G4818" s="563" t="s">
        <v>14893</v>
      </c>
      <c r="H4818" s="563" t="s">
        <v>14948</v>
      </c>
      <c r="I4818" s="563" t="s">
        <v>26690</v>
      </c>
      <c r="J4818" s="563" t="s">
        <v>24001</v>
      </c>
      <c r="K4818" s="563" t="s">
        <v>24001</v>
      </c>
      <c r="L4818" s="563" t="s">
        <v>24001</v>
      </c>
      <c r="M4818" s="563" t="s">
        <v>24001</v>
      </c>
      <c r="N4818" s="563" t="s">
        <v>24001</v>
      </c>
      <c r="O4818" s="564" t="s">
        <v>24001</v>
      </c>
      <c r="P4818" s="564" t="s">
        <v>24001</v>
      </c>
      <c r="Q4818" s="564">
        <v>33148</v>
      </c>
      <c r="R4818" s="564">
        <v>34079</v>
      </c>
      <c r="S4818" s="564" t="s">
        <v>32977</v>
      </c>
    </row>
    <row r="4819" spans="1:19" x14ac:dyDescent="0.35">
      <c r="A4819" s="559">
        <v>5687</v>
      </c>
      <c r="B4819" s="563" t="s">
        <v>484</v>
      </c>
      <c r="C4819" s="563" t="s">
        <v>28883</v>
      </c>
      <c r="D4819" s="563" t="s">
        <v>14953</v>
      </c>
      <c r="E4819" s="563" t="s">
        <v>14950</v>
      </c>
      <c r="F4819" s="563" t="s">
        <v>14951</v>
      </c>
      <c r="G4819" s="563" t="s">
        <v>14893</v>
      </c>
      <c r="H4819" s="563" t="s">
        <v>14952</v>
      </c>
      <c r="I4819" s="563" t="s">
        <v>26690</v>
      </c>
      <c r="J4819" s="563" t="s">
        <v>24001</v>
      </c>
      <c r="K4819" s="563" t="s">
        <v>24001</v>
      </c>
      <c r="L4819" s="563" t="s">
        <v>24001</v>
      </c>
      <c r="M4819" s="563" t="s">
        <v>24001</v>
      </c>
      <c r="N4819" s="563" t="s">
        <v>24001</v>
      </c>
      <c r="O4819" s="564" t="s">
        <v>24001</v>
      </c>
      <c r="P4819" s="564" t="s">
        <v>24001</v>
      </c>
      <c r="Q4819" s="564">
        <v>33148</v>
      </c>
      <c r="R4819" s="564">
        <v>34079</v>
      </c>
      <c r="S4819" s="564" t="s">
        <v>32978</v>
      </c>
    </row>
    <row r="4820" spans="1:19" x14ac:dyDescent="0.35">
      <c r="A4820" s="559">
        <v>5688</v>
      </c>
      <c r="B4820" s="563" t="s">
        <v>484</v>
      </c>
      <c r="C4820" s="563" t="s">
        <v>28883</v>
      </c>
      <c r="D4820" s="563" t="s">
        <v>14956</v>
      </c>
      <c r="E4820" s="563" t="s">
        <v>14954</v>
      </c>
      <c r="F4820" s="563" t="s">
        <v>14955</v>
      </c>
      <c r="G4820" s="563" t="s">
        <v>14893</v>
      </c>
      <c r="H4820" s="563" t="s">
        <v>2798</v>
      </c>
      <c r="I4820" s="563" t="s">
        <v>26690</v>
      </c>
      <c r="J4820" s="563" t="s">
        <v>24001</v>
      </c>
      <c r="K4820" s="563" t="s">
        <v>24001</v>
      </c>
      <c r="L4820" s="563" t="s">
        <v>24001</v>
      </c>
      <c r="M4820" s="563" t="s">
        <v>24001</v>
      </c>
      <c r="N4820" s="563" t="s">
        <v>24001</v>
      </c>
      <c r="O4820" s="564" t="s">
        <v>24001</v>
      </c>
      <c r="P4820" s="564" t="s">
        <v>24001</v>
      </c>
      <c r="Q4820" s="564">
        <v>33148</v>
      </c>
      <c r="R4820" s="564">
        <v>34079</v>
      </c>
      <c r="S4820" s="564" t="s">
        <v>32979</v>
      </c>
    </row>
    <row r="4821" spans="1:19" x14ac:dyDescent="0.35">
      <c r="A4821" s="562">
        <v>4331</v>
      </c>
      <c r="B4821" s="563" t="s">
        <v>484</v>
      </c>
      <c r="C4821" s="563" t="s">
        <v>10170</v>
      </c>
      <c r="D4821" s="563" t="s">
        <v>10239</v>
      </c>
      <c r="E4821" s="563" t="s">
        <v>10235</v>
      </c>
      <c r="F4821" s="563" t="s">
        <v>10236</v>
      </c>
      <c r="G4821" s="563" t="s">
        <v>10237</v>
      </c>
      <c r="H4821" s="563" t="s">
        <v>10238</v>
      </c>
      <c r="I4821" s="563" t="s">
        <v>26690</v>
      </c>
      <c r="J4821" s="563" t="s">
        <v>109</v>
      </c>
      <c r="K4821" s="563" t="s">
        <v>24001</v>
      </c>
      <c r="L4821" s="563" t="s">
        <v>24001</v>
      </c>
      <c r="M4821" s="563" t="s">
        <v>24001</v>
      </c>
      <c r="N4821" s="563" t="s">
        <v>24001</v>
      </c>
      <c r="O4821" s="564" t="s">
        <v>24001</v>
      </c>
      <c r="P4821" s="564" t="s">
        <v>24001</v>
      </c>
      <c r="Q4821" s="564">
        <v>41316</v>
      </c>
      <c r="R4821" s="564"/>
      <c r="S4821" s="564" t="s">
        <v>32980</v>
      </c>
    </row>
    <row r="4822" spans="1:19" x14ac:dyDescent="0.35">
      <c r="A4822" s="559">
        <v>3134</v>
      </c>
      <c r="B4822" s="563" t="s">
        <v>484</v>
      </c>
      <c r="C4822" s="563" t="s">
        <v>7737</v>
      </c>
      <c r="D4822" s="563" t="s">
        <v>7741</v>
      </c>
      <c r="E4822" s="563" t="s">
        <v>24001</v>
      </c>
      <c r="F4822" s="563" t="s">
        <v>7738</v>
      </c>
      <c r="G4822" s="563" t="s">
        <v>7739</v>
      </c>
      <c r="H4822" s="563" t="s">
        <v>7740</v>
      </c>
      <c r="I4822" s="563" t="s">
        <v>26690</v>
      </c>
      <c r="J4822" s="563" t="s">
        <v>109</v>
      </c>
      <c r="K4822" s="563" t="s">
        <v>24001</v>
      </c>
      <c r="L4822" s="563" t="s">
        <v>24001</v>
      </c>
      <c r="M4822" s="563" t="s">
        <v>24001</v>
      </c>
      <c r="N4822" s="563" t="s">
        <v>24001</v>
      </c>
      <c r="O4822" s="564" t="s">
        <v>24001</v>
      </c>
      <c r="P4822" s="564" t="s">
        <v>24001</v>
      </c>
      <c r="Q4822" s="564">
        <v>38764</v>
      </c>
      <c r="R4822" s="564"/>
      <c r="S4822" s="564" t="s">
        <v>32981</v>
      </c>
    </row>
    <row r="4823" spans="1:19" x14ac:dyDescent="0.35">
      <c r="A4823" s="559">
        <v>6135</v>
      </c>
      <c r="B4823" s="563" t="s">
        <v>484</v>
      </c>
      <c r="C4823" s="563" t="s">
        <v>10638</v>
      </c>
      <c r="D4823" s="563" t="s">
        <v>10691</v>
      </c>
      <c r="E4823" s="563" t="s">
        <v>24001</v>
      </c>
      <c r="F4823" s="563" t="s">
        <v>10690</v>
      </c>
      <c r="G4823" s="563" t="s">
        <v>10689</v>
      </c>
      <c r="H4823" s="563" t="s">
        <v>55</v>
      </c>
      <c r="I4823" s="563" t="s">
        <v>26690</v>
      </c>
      <c r="J4823" s="563" t="s">
        <v>24001</v>
      </c>
      <c r="K4823" s="563" t="s">
        <v>24001</v>
      </c>
      <c r="L4823" s="563" t="s">
        <v>24001</v>
      </c>
      <c r="M4823" s="563" t="s">
        <v>24001</v>
      </c>
      <c r="N4823" s="563" t="s">
        <v>24001</v>
      </c>
      <c r="O4823" s="564" t="s">
        <v>24001</v>
      </c>
      <c r="P4823" s="564" t="s">
        <v>24001</v>
      </c>
      <c r="Q4823" s="564">
        <v>33148</v>
      </c>
      <c r="R4823" s="564"/>
      <c r="S4823" s="564" t="s">
        <v>10691</v>
      </c>
    </row>
    <row r="4824" spans="1:19" x14ac:dyDescent="0.35">
      <c r="A4824" s="562">
        <v>2211</v>
      </c>
      <c r="B4824" s="563" t="s">
        <v>484</v>
      </c>
      <c r="C4824" s="563" t="s">
        <v>28698</v>
      </c>
      <c r="D4824" s="563" t="s">
        <v>6321</v>
      </c>
      <c r="E4824" s="563" t="s">
        <v>6319</v>
      </c>
      <c r="F4824" s="563" t="s">
        <v>6320</v>
      </c>
      <c r="G4824" s="563" t="s">
        <v>6319</v>
      </c>
      <c r="H4824" s="563" t="s">
        <v>300</v>
      </c>
      <c r="I4824" s="563" t="s">
        <v>26690</v>
      </c>
      <c r="J4824" s="563" t="s">
        <v>24001</v>
      </c>
      <c r="K4824" s="563" t="s">
        <v>24001</v>
      </c>
      <c r="L4824" s="563" t="s">
        <v>24001</v>
      </c>
      <c r="M4824" s="563" t="s">
        <v>24001</v>
      </c>
      <c r="N4824" s="563" t="s">
        <v>24001</v>
      </c>
      <c r="O4824" s="564" t="s">
        <v>24001</v>
      </c>
      <c r="P4824" s="564" t="s">
        <v>24001</v>
      </c>
      <c r="Q4824" s="564">
        <v>34051</v>
      </c>
      <c r="R4824" s="564"/>
      <c r="S4824" s="564" t="s">
        <v>32982</v>
      </c>
    </row>
    <row r="4825" spans="1:19" x14ac:dyDescent="0.35">
      <c r="A4825" s="559">
        <v>2212</v>
      </c>
      <c r="B4825" s="563" t="s">
        <v>484</v>
      </c>
      <c r="C4825" s="563" t="s">
        <v>28698</v>
      </c>
      <c r="D4825" s="563" t="s">
        <v>6323</v>
      </c>
      <c r="E4825" s="563" t="s">
        <v>6319</v>
      </c>
      <c r="F4825" s="563" t="s">
        <v>6322</v>
      </c>
      <c r="G4825" s="563" t="s">
        <v>6319</v>
      </c>
      <c r="H4825" s="563" t="s">
        <v>6086</v>
      </c>
      <c r="I4825" s="563" t="s">
        <v>26690</v>
      </c>
      <c r="J4825" s="563" t="s">
        <v>24001</v>
      </c>
      <c r="K4825" s="563" t="s">
        <v>24001</v>
      </c>
      <c r="L4825" s="563" t="s">
        <v>24001</v>
      </c>
      <c r="M4825" s="563" t="s">
        <v>24001</v>
      </c>
      <c r="N4825" s="563" t="s">
        <v>24001</v>
      </c>
      <c r="O4825" s="564" t="s">
        <v>24001</v>
      </c>
      <c r="P4825" s="564" t="s">
        <v>24001</v>
      </c>
      <c r="Q4825" s="564">
        <v>34051</v>
      </c>
      <c r="R4825" s="564"/>
      <c r="S4825" s="564" t="s">
        <v>32983</v>
      </c>
    </row>
    <row r="4826" spans="1:19" x14ac:dyDescent="0.35">
      <c r="A4826" s="559">
        <v>5881</v>
      </c>
      <c r="B4826" s="563" t="s">
        <v>484</v>
      </c>
      <c r="C4826" s="563" t="s">
        <v>4528</v>
      </c>
      <c r="D4826" s="563" t="s">
        <v>4616</v>
      </c>
      <c r="E4826" s="563" t="s">
        <v>4613</v>
      </c>
      <c r="F4826" s="563" t="s">
        <v>4614</v>
      </c>
      <c r="G4826" s="563" t="s">
        <v>4615</v>
      </c>
      <c r="H4826" s="563" t="s">
        <v>1859</v>
      </c>
      <c r="I4826" s="563" t="s">
        <v>26690</v>
      </c>
      <c r="J4826" s="563" t="s">
        <v>24001</v>
      </c>
      <c r="K4826" s="563" t="s">
        <v>62</v>
      </c>
      <c r="L4826" s="563" t="s">
        <v>24001</v>
      </c>
      <c r="M4826" s="563" t="s">
        <v>24001</v>
      </c>
      <c r="N4826" s="563" t="s">
        <v>24001</v>
      </c>
      <c r="O4826" s="564" t="s">
        <v>24001</v>
      </c>
      <c r="P4826" s="564" t="s">
        <v>24001</v>
      </c>
      <c r="Q4826" s="564">
        <v>33148</v>
      </c>
      <c r="R4826" s="564">
        <v>38384</v>
      </c>
      <c r="S4826" s="564" t="s">
        <v>32984</v>
      </c>
    </row>
    <row r="4827" spans="1:19" x14ac:dyDescent="0.35">
      <c r="A4827" s="562">
        <v>2769</v>
      </c>
      <c r="B4827" s="563" t="s">
        <v>484</v>
      </c>
      <c r="C4827" s="563" t="s">
        <v>7168</v>
      </c>
      <c r="D4827" s="563" t="s">
        <v>7425</v>
      </c>
      <c r="E4827" s="563" t="s">
        <v>7422</v>
      </c>
      <c r="F4827" s="563" t="s">
        <v>7423</v>
      </c>
      <c r="G4827" s="563" t="s">
        <v>7424</v>
      </c>
      <c r="H4827" s="563" t="s">
        <v>4817</v>
      </c>
      <c r="I4827" s="563" t="s">
        <v>26690</v>
      </c>
      <c r="J4827" s="563" t="s">
        <v>109</v>
      </c>
      <c r="K4827" s="563" t="s">
        <v>24001</v>
      </c>
      <c r="L4827" s="563" t="s">
        <v>24001</v>
      </c>
      <c r="M4827" s="563" t="s">
        <v>24001</v>
      </c>
      <c r="N4827" s="563" t="s">
        <v>24001</v>
      </c>
      <c r="O4827" s="564" t="s">
        <v>24001</v>
      </c>
      <c r="P4827" s="564" t="s">
        <v>24001</v>
      </c>
      <c r="Q4827" s="564">
        <v>33148</v>
      </c>
      <c r="R4827" s="564"/>
      <c r="S4827" s="564" t="s">
        <v>32985</v>
      </c>
    </row>
    <row r="4828" spans="1:19" x14ac:dyDescent="0.35">
      <c r="A4828" s="559">
        <v>3121</v>
      </c>
      <c r="B4828" s="563" t="s">
        <v>484</v>
      </c>
      <c r="C4828" s="563" t="s">
        <v>8880</v>
      </c>
      <c r="D4828" s="563" t="s">
        <v>27148</v>
      </c>
      <c r="E4828" s="563" t="s">
        <v>24951</v>
      </c>
      <c r="F4828" s="563" t="s">
        <v>24952</v>
      </c>
      <c r="G4828" s="563" t="s">
        <v>24953</v>
      </c>
      <c r="H4828" s="563" t="s">
        <v>8902</v>
      </c>
      <c r="I4828" s="563" t="s">
        <v>27149</v>
      </c>
      <c r="J4828" s="563" t="s">
        <v>24001</v>
      </c>
      <c r="K4828" s="563" t="s">
        <v>24001</v>
      </c>
      <c r="L4828" s="563" t="s">
        <v>24001</v>
      </c>
      <c r="M4828" s="563" t="s">
        <v>24001</v>
      </c>
      <c r="N4828" s="563" t="s">
        <v>24001</v>
      </c>
      <c r="O4828" s="564" t="s">
        <v>24001</v>
      </c>
      <c r="P4828" s="564" t="s">
        <v>24001</v>
      </c>
      <c r="Q4828" s="564">
        <v>43200</v>
      </c>
      <c r="R4828" s="564">
        <v>44536.525300925903</v>
      </c>
      <c r="S4828" s="564" t="s">
        <v>34421</v>
      </c>
    </row>
    <row r="4829" spans="1:19" x14ac:dyDescent="0.35">
      <c r="A4829" s="559">
        <v>3122</v>
      </c>
      <c r="B4829" s="563" t="s">
        <v>484</v>
      </c>
      <c r="C4829" s="563" t="s">
        <v>8880</v>
      </c>
      <c r="D4829" s="563" t="s">
        <v>27150</v>
      </c>
      <c r="E4829" s="563" t="s">
        <v>24954</v>
      </c>
      <c r="F4829" s="563" t="s">
        <v>24955</v>
      </c>
      <c r="G4829" s="563" t="s">
        <v>24953</v>
      </c>
      <c r="H4829" s="563" t="s">
        <v>8902</v>
      </c>
      <c r="I4829" s="563" t="s">
        <v>27012</v>
      </c>
      <c r="J4829" s="563" t="s">
        <v>24001</v>
      </c>
      <c r="K4829" s="563" t="s">
        <v>24001</v>
      </c>
      <c r="L4829" s="563" t="s">
        <v>24001</v>
      </c>
      <c r="M4829" s="563" t="s">
        <v>24001</v>
      </c>
      <c r="N4829" s="563" t="s">
        <v>24001</v>
      </c>
      <c r="O4829" s="564" t="s">
        <v>24001</v>
      </c>
      <c r="P4829" s="564" t="s">
        <v>24001</v>
      </c>
      <c r="Q4829" s="564">
        <v>43200</v>
      </c>
      <c r="R4829" s="564">
        <v>44536.532025462999</v>
      </c>
      <c r="S4829" s="564" t="s">
        <v>34422</v>
      </c>
    </row>
    <row r="4830" spans="1:19" x14ac:dyDescent="0.35">
      <c r="A4830" s="562">
        <v>3123</v>
      </c>
      <c r="B4830" s="563" t="s">
        <v>484</v>
      </c>
      <c r="C4830" s="563" t="s">
        <v>8880</v>
      </c>
      <c r="D4830" s="563" t="s">
        <v>24956</v>
      </c>
      <c r="E4830" s="563" t="s">
        <v>24957</v>
      </c>
      <c r="F4830" s="563" t="s">
        <v>8899</v>
      </c>
      <c r="G4830" s="563" t="s">
        <v>24953</v>
      </c>
      <c r="H4830" s="563" t="s">
        <v>1277</v>
      </c>
      <c r="I4830" s="563" t="s">
        <v>26690</v>
      </c>
      <c r="J4830" s="563" t="s">
        <v>24001</v>
      </c>
      <c r="K4830" s="563" t="s">
        <v>24001</v>
      </c>
      <c r="L4830" s="563" t="s">
        <v>24001</v>
      </c>
      <c r="M4830" s="563" t="s">
        <v>24001</v>
      </c>
      <c r="N4830" s="563" t="s">
        <v>24001</v>
      </c>
      <c r="O4830" s="564" t="s">
        <v>24001</v>
      </c>
      <c r="P4830" s="564" t="s">
        <v>24001</v>
      </c>
      <c r="Q4830" s="564">
        <v>33148</v>
      </c>
      <c r="R4830" s="564">
        <v>43200.667037036997</v>
      </c>
      <c r="S4830" s="564" t="s">
        <v>32986</v>
      </c>
    </row>
    <row r="4831" spans="1:19" x14ac:dyDescent="0.35">
      <c r="A4831" s="559">
        <v>2213</v>
      </c>
      <c r="B4831" s="563" t="s">
        <v>484</v>
      </c>
      <c r="C4831" s="563" t="s">
        <v>28698</v>
      </c>
      <c r="D4831" s="563" t="s">
        <v>6328</v>
      </c>
      <c r="E4831" s="563" t="s">
        <v>6324</v>
      </c>
      <c r="F4831" s="563" t="s">
        <v>6325</v>
      </c>
      <c r="G4831" s="563" t="s">
        <v>6326</v>
      </c>
      <c r="H4831" s="563" t="s">
        <v>6327</v>
      </c>
      <c r="I4831" s="563" t="s">
        <v>26690</v>
      </c>
      <c r="J4831" s="563" t="s">
        <v>109</v>
      </c>
      <c r="K4831" s="563" t="s">
        <v>24001</v>
      </c>
      <c r="L4831" s="563" t="s">
        <v>24001</v>
      </c>
      <c r="M4831" s="563" t="s">
        <v>24001</v>
      </c>
      <c r="N4831" s="563" t="s">
        <v>24001</v>
      </c>
      <c r="O4831" s="564" t="s">
        <v>24001</v>
      </c>
      <c r="P4831" s="564" t="s">
        <v>24001</v>
      </c>
      <c r="Q4831" s="564">
        <v>33148</v>
      </c>
      <c r="R4831" s="564"/>
      <c r="S4831" s="564" t="s">
        <v>32987</v>
      </c>
    </row>
    <row r="4832" spans="1:19" x14ac:dyDescent="0.35">
      <c r="A4832" s="559">
        <v>1491</v>
      </c>
      <c r="B4832" s="563" t="s">
        <v>484</v>
      </c>
      <c r="C4832" s="563" t="s">
        <v>3680</v>
      </c>
      <c r="D4832" s="563" t="s">
        <v>3771</v>
      </c>
      <c r="E4832" s="563" t="s">
        <v>3767</v>
      </c>
      <c r="F4832" s="563" t="s">
        <v>3768</v>
      </c>
      <c r="G4832" s="563" t="s">
        <v>3769</v>
      </c>
      <c r="H4832" s="563" t="s">
        <v>3770</v>
      </c>
      <c r="I4832" s="563" t="s">
        <v>26844</v>
      </c>
      <c r="J4832" s="563" t="s">
        <v>109</v>
      </c>
      <c r="K4832" s="563" t="s">
        <v>24001</v>
      </c>
      <c r="L4832" s="563" t="s">
        <v>24001</v>
      </c>
      <c r="M4832" s="563" t="s">
        <v>24001</v>
      </c>
      <c r="N4832" s="563" t="s">
        <v>24001</v>
      </c>
      <c r="O4832" s="564" t="s">
        <v>24001</v>
      </c>
      <c r="P4832" s="564" t="s">
        <v>24001</v>
      </c>
      <c r="Q4832" s="564">
        <v>33148</v>
      </c>
      <c r="R4832" s="564"/>
      <c r="S4832" s="564" t="s">
        <v>32988</v>
      </c>
    </row>
    <row r="4833" spans="1:19" x14ac:dyDescent="0.35">
      <c r="A4833" s="562">
        <v>1756</v>
      </c>
      <c r="B4833" s="563" t="s">
        <v>484</v>
      </c>
      <c r="C4833" s="563" t="s">
        <v>7040</v>
      </c>
      <c r="D4833" s="563" t="s">
        <v>24958</v>
      </c>
      <c r="E4833" s="563" t="s">
        <v>7088</v>
      </c>
      <c r="F4833" s="563" t="s">
        <v>7089</v>
      </c>
      <c r="G4833" s="563" t="s">
        <v>24959</v>
      </c>
      <c r="H4833" s="563" t="s">
        <v>8335</v>
      </c>
      <c r="I4833" s="563" t="s">
        <v>26690</v>
      </c>
      <c r="J4833" s="563" t="s">
        <v>24001</v>
      </c>
      <c r="K4833" s="563" t="s">
        <v>24001</v>
      </c>
      <c r="L4833" s="563" t="s">
        <v>24001</v>
      </c>
      <c r="M4833" s="563" t="s">
        <v>24001</v>
      </c>
      <c r="N4833" s="563" t="s">
        <v>24001</v>
      </c>
      <c r="O4833" s="564" t="s">
        <v>24001</v>
      </c>
      <c r="P4833" s="564" t="s">
        <v>24001</v>
      </c>
      <c r="Q4833" s="564">
        <v>38911</v>
      </c>
      <c r="R4833" s="564">
        <v>43118.680532407401</v>
      </c>
      <c r="S4833" s="564" t="s">
        <v>32989</v>
      </c>
    </row>
    <row r="4834" spans="1:19" x14ac:dyDescent="0.35">
      <c r="A4834" s="559">
        <v>6103</v>
      </c>
      <c r="B4834" s="563" t="s">
        <v>484</v>
      </c>
      <c r="C4834" s="563" t="s">
        <v>7040</v>
      </c>
      <c r="D4834" s="563" t="s">
        <v>32990</v>
      </c>
      <c r="E4834" s="563" t="s">
        <v>24001</v>
      </c>
      <c r="F4834" s="563" t="s">
        <v>7091</v>
      </c>
      <c r="G4834" s="563" t="s">
        <v>24959</v>
      </c>
      <c r="H4834" s="563" t="s">
        <v>7092</v>
      </c>
      <c r="I4834" s="563" t="s">
        <v>26690</v>
      </c>
      <c r="J4834" s="563" t="s">
        <v>24001</v>
      </c>
      <c r="K4834" s="563" t="s">
        <v>24001</v>
      </c>
      <c r="L4834" s="563" t="s">
        <v>24001</v>
      </c>
      <c r="M4834" s="563" t="s">
        <v>24001</v>
      </c>
      <c r="N4834" s="563" t="s">
        <v>24001</v>
      </c>
      <c r="O4834" s="564" t="s">
        <v>24001</v>
      </c>
      <c r="P4834" s="564" t="s">
        <v>24001</v>
      </c>
      <c r="Q4834" s="564">
        <v>35523</v>
      </c>
      <c r="R4834" s="564">
        <v>45320.3897222222</v>
      </c>
      <c r="S4834" s="564" t="s">
        <v>32990</v>
      </c>
    </row>
    <row r="4835" spans="1:19" x14ac:dyDescent="0.35">
      <c r="A4835" s="559">
        <v>1757</v>
      </c>
      <c r="B4835" s="563" t="s">
        <v>484</v>
      </c>
      <c r="C4835" s="563" t="s">
        <v>7040</v>
      </c>
      <c r="D4835" s="563" t="s">
        <v>24960</v>
      </c>
      <c r="E4835" s="563" t="s">
        <v>7093</v>
      </c>
      <c r="F4835" s="563" t="s">
        <v>7094</v>
      </c>
      <c r="G4835" s="563" t="s">
        <v>24959</v>
      </c>
      <c r="H4835" s="563" t="s">
        <v>1984</v>
      </c>
      <c r="I4835" s="563" t="s">
        <v>26690</v>
      </c>
      <c r="J4835" s="563" t="s">
        <v>24001</v>
      </c>
      <c r="K4835" s="563" t="s">
        <v>24001</v>
      </c>
      <c r="L4835" s="563" t="s">
        <v>24001</v>
      </c>
      <c r="M4835" s="563" t="s">
        <v>24001</v>
      </c>
      <c r="N4835" s="563" t="s">
        <v>24001</v>
      </c>
      <c r="O4835" s="564" t="s">
        <v>24001</v>
      </c>
      <c r="P4835" s="564" t="s">
        <v>24001</v>
      </c>
      <c r="Q4835" s="564">
        <v>33975</v>
      </c>
      <c r="R4835" s="564">
        <v>43118.682361111103</v>
      </c>
      <c r="S4835" s="564" t="s">
        <v>32991</v>
      </c>
    </row>
    <row r="4836" spans="1:19" x14ac:dyDescent="0.35">
      <c r="A4836" s="562">
        <v>1758</v>
      </c>
      <c r="B4836" s="563" t="s">
        <v>484</v>
      </c>
      <c r="C4836" s="563" t="s">
        <v>7040</v>
      </c>
      <c r="D4836" s="563" t="s">
        <v>24961</v>
      </c>
      <c r="E4836" s="563" t="s">
        <v>7095</v>
      </c>
      <c r="F4836" s="563" t="s">
        <v>7096</v>
      </c>
      <c r="G4836" s="563" t="s">
        <v>24959</v>
      </c>
      <c r="H4836" s="563" t="s">
        <v>24962</v>
      </c>
      <c r="I4836" s="563" t="s">
        <v>26690</v>
      </c>
      <c r="J4836" s="563" t="s">
        <v>24001</v>
      </c>
      <c r="K4836" s="563" t="s">
        <v>24001</v>
      </c>
      <c r="L4836" s="563" t="s">
        <v>24001</v>
      </c>
      <c r="M4836" s="563" t="s">
        <v>24001</v>
      </c>
      <c r="N4836" s="563" t="s">
        <v>24001</v>
      </c>
      <c r="O4836" s="564" t="s">
        <v>24001</v>
      </c>
      <c r="P4836" s="564" t="s">
        <v>24001</v>
      </c>
      <c r="Q4836" s="564">
        <v>33148</v>
      </c>
      <c r="R4836" s="564">
        <v>43118.684270833299</v>
      </c>
      <c r="S4836" s="564" t="s">
        <v>32992</v>
      </c>
    </row>
    <row r="4837" spans="1:19" x14ac:dyDescent="0.35">
      <c r="A4837" s="559">
        <v>1759</v>
      </c>
      <c r="B4837" s="563" t="s">
        <v>484</v>
      </c>
      <c r="C4837" s="563" t="s">
        <v>7040</v>
      </c>
      <c r="D4837" s="563" t="s">
        <v>25852</v>
      </c>
      <c r="E4837" s="563" t="s">
        <v>7098</v>
      </c>
      <c r="F4837" s="563" t="s">
        <v>26968</v>
      </c>
      <c r="G4837" s="563" t="s">
        <v>24959</v>
      </c>
      <c r="H4837" s="563" t="s">
        <v>3237</v>
      </c>
      <c r="I4837" s="563" t="s">
        <v>26691</v>
      </c>
      <c r="J4837" s="563" t="s">
        <v>24001</v>
      </c>
      <c r="K4837" s="563" t="s">
        <v>24001</v>
      </c>
      <c r="L4837" s="563" t="s">
        <v>24001</v>
      </c>
      <c r="M4837" s="563" t="s">
        <v>24001</v>
      </c>
      <c r="N4837" s="563" t="s">
        <v>24001</v>
      </c>
      <c r="O4837" s="564" t="s">
        <v>24001</v>
      </c>
      <c r="P4837" s="564" t="s">
        <v>24001</v>
      </c>
      <c r="Q4837" s="564">
        <v>35523</v>
      </c>
      <c r="R4837" s="564">
        <v>44393.527465277803</v>
      </c>
      <c r="S4837" s="564" t="s">
        <v>32993</v>
      </c>
    </row>
    <row r="4838" spans="1:19" x14ac:dyDescent="0.35">
      <c r="A4838" s="559">
        <v>1760</v>
      </c>
      <c r="B4838" s="563" t="s">
        <v>484</v>
      </c>
      <c r="C4838" s="563" t="s">
        <v>7040</v>
      </c>
      <c r="D4838" s="563" t="s">
        <v>24963</v>
      </c>
      <c r="E4838" s="563" t="s">
        <v>7098</v>
      </c>
      <c r="F4838" s="563" t="s">
        <v>7099</v>
      </c>
      <c r="G4838" s="563" t="s">
        <v>24959</v>
      </c>
      <c r="H4838" s="563" t="s">
        <v>3237</v>
      </c>
      <c r="I4838" s="563" t="s">
        <v>26969</v>
      </c>
      <c r="J4838" s="563" t="s">
        <v>24001</v>
      </c>
      <c r="K4838" s="563" t="s">
        <v>24001</v>
      </c>
      <c r="L4838" s="563" t="s">
        <v>24001</v>
      </c>
      <c r="M4838" s="563" t="s">
        <v>24001</v>
      </c>
      <c r="N4838" s="563" t="s">
        <v>24001</v>
      </c>
      <c r="O4838" s="564" t="s">
        <v>24001</v>
      </c>
      <c r="P4838" s="564" t="s">
        <v>24001</v>
      </c>
      <c r="Q4838" s="564">
        <v>38756</v>
      </c>
      <c r="R4838" s="564">
        <v>43118.706145833297</v>
      </c>
      <c r="S4838" s="564" t="s">
        <v>32994</v>
      </c>
    </row>
    <row r="4839" spans="1:19" x14ac:dyDescent="0.35">
      <c r="A4839" s="562">
        <v>1761</v>
      </c>
      <c r="B4839" s="563" t="s">
        <v>484</v>
      </c>
      <c r="C4839" s="563" t="s">
        <v>7040</v>
      </c>
      <c r="D4839" s="563" t="s">
        <v>24964</v>
      </c>
      <c r="E4839" s="563" t="s">
        <v>7098</v>
      </c>
      <c r="F4839" s="563" t="s">
        <v>7100</v>
      </c>
      <c r="G4839" s="563" t="s">
        <v>24959</v>
      </c>
      <c r="H4839" s="563" t="s">
        <v>3237</v>
      </c>
      <c r="I4839" s="563" t="s">
        <v>26970</v>
      </c>
      <c r="J4839" s="563" t="s">
        <v>24001</v>
      </c>
      <c r="K4839" s="563" t="s">
        <v>24001</v>
      </c>
      <c r="L4839" s="563" t="s">
        <v>24001</v>
      </c>
      <c r="M4839" s="563" t="s">
        <v>24001</v>
      </c>
      <c r="N4839" s="563" t="s">
        <v>24001</v>
      </c>
      <c r="O4839" s="564" t="s">
        <v>24001</v>
      </c>
      <c r="P4839" s="564" t="s">
        <v>24001</v>
      </c>
      <c r="Q4839" s="564">
        <v>35523</v>
      </c>
      <c r="R4839" s="564">
        <v>43118.6968402778</v>
      </c>
      <c r="S4839" s="564" t="s">
        <v>32995</v>
      </c>
    </row>
    <row r="4840" spans="1:19" x14ac:dyDescent="0.35">
      <c r="A4840" s="559">
        <v>1762</v>
      </c>
      <c r="B4840" s="563" t="s">
        <v>484</v>
      </c>
      <c r="C4840" s="563" t="s">
        <v>7040</v>
      </c>
      <c r="D4840" s="563" t="s">
        <v>24965</v>
      </c>
      <c r="E4840" s="563" t="s">
        <v>7098</v>
      </c>
      <c r="F4840" s="563" t="s">
        <v>7101</v>
      </c>
      <c r="G4840" s="563" t="s">
        <v>24959</v>
      </c>
      <c r="H4840" s="563" t="s">
        <v>3237</v>
      </c>
      <c r="I4840" s="563" t="s">
        <v>26971</v>
      </c>
      <c r="J4840" s="563" t="s">
        <v>24001</v>
      </c>
      <c r="K4840" s="563" t="s">
        <v>24001</v>
      </c>
      <c r="L4840" s="563" t="s">
        <v>24001</v>
      </c>
      <c r="M4840" s="563" t="s">
        <v>24001</v>
      </c>
      <c r="N4840" s="563" t="s">
        <v>24001</v>
      </c>
      <c r="O4840" s="564" t="s">
        <v>24001</v>
      </c>
      <c r="P4840" s="564" t="s">
        <v>24001</v>
      </c>
      <c r="Q4840" s="564">
        <v>35523</v>
      </c>
      <c r="R4840" s="564">
        <v>43118.698402777802</v>
      </c>
      <c r="S4840" s="564" t="s">
        <v>32996</v>
      </c>
    </row>
    <row r="4841" spans="1:19" x14ac:dyDescent="0.35">
      <c r="A4841" s="559">
        <v>1763</v>
      </c>
      <c r="B4841" s="563" t="s">
        <v>484</v>
      </c>
      <c r="C4841" s="563" t="s">
        <v>7040</v>
      </c>
      <c r="D4841" s="563" t="s">
        <v>24966</v>
      </c>
      <c r="E4841" s="563" t="s">
        <v>7098</v>
      </c>
      <c r="F4841" s="563" t="s">
        <v>7102</v>
      </c>
      <c r="G4841" s="563" t="s">
        <v>24959</v>
      </c>
      <c r="H4841" s="563" t="s">
        <v>3237</v>
      </c>
      <c r="I4841" s="563" t="s">
        <v>26972</v>
      </c>
      <c r="J4841" s="563" t="s">
        <v>24001</v>
      </c>
      <c r="K4841" s="563" t="s">
        <v>24001</v>
      </c>
      <c r="L4841" s="563" t="s">
        <v>24001</v>
      </c>
      <c r="M4841" s="563" t="s">
        <v>24001</v>
      </c>
      <c r="N4841" s="563" t="s">
        <v>24001</v>
      </c>
      <c r="O4841" s="564" t="s">
        <v>24001</v>
      </c>
      <c r="P4841" s="564" t="s">
        <v>24001</v>
      </c>
      <c r="Q4841" s="564">
        <v>35523</v>
      </c>
      <c r="R4841" s="564">
        <v>43118.699664351901</v>
      </c>
      <c r="S4841" s="564" t="s">
        <v>32997</v>
      </c>
    </row>
    <row r="4842" spans="1:19" x14ac:dyDescent="0.35">
      <c r="A4842" s="562">
        <v>6104</v>
      </c>
      <c r="B4842" s="563" t="s">
        <v>484</v>
      </c>
      <c r="C4842" s="563" t="s">
        <v>7040</v>
      </c>
      <c r="D4842" s="563" t="s">
        <v>32998</v>
      </c>
      <c r="E4842" s="563" t="s">
        <v>7098</v>
      </c>
      <c r="F4842" s="563" t="s">
        <v>7103</v>
      </c>
      <c r="G4842" s="563" t="s">
        <v>24959</v>
      </c>
      <c r="H4842" s="563" t="s">
        <v>7104</v>
      </c>
      <c r="I4842" s="563" t="s">
        <v>26690</v>
      </c>
      <c r="J4842" s="563" t="s">
        <v>24001</v>
      </c>
      <c r="K4842" s="563" t="s">
        <v>24001</v>
      </c>
      <c r="L4842" s="563" t="s">
        <v>24001</v>
      </c>
      <c r="M4842" s="563" t="s">
        <v>24001</v>
      </c>
      <c r="N4842" s="563" t="s">
        <v>24001</v>
      </c>
      <c r="O4842" s="564" t="s">
        <v>24001</v>
      </c>
      <c r="P4842" s="564" t="s">
        <v>24001</v>
      </c>
      <c r="Q4842" s="564">
        <v>33148</v>
      </c>
      <c r="R4842" s="564">
        <v>45320.391377314802</v>
      </c>
      <c r="S4842" s="564" t="s">
        <v>32998</v>
      </c>
    </row>
    <row r="4843" spans="1:19" x14ac:dyDescent="0.35">
      <c r="A4843" s="559">
        <v>1764</v>
      </c>
      <c r="B4843" s="563" t="s">
        <v>484</v>
      </c>
      <c r="C4843" s="563" t="s">
        <v>7040</v>
      </c>
      <c r="D4843" s="563" t="s">
        <v>24967</v>
      </c>
      <c r="E4843" s="563" t="s">
        <v>7105</v>
      </c>
      <c r="F4843" s="563" t="s">
        <v>7106</v>
      </c>
      <c r="G4843" s="563" t="s">
        <v>24959</v>
      </c>
      <c r="H4843" s="563" t="s">
        <v>7044</v>
      </c>
      <c r="I4843" s="563" t="s">
        <v>26690</v>
      </c>
      <c r="J4843" s="563" t="s">
        <v>24001</v>
      </c>
      <c r="K4843" s="563" t="s">
        <v>24001</v>
      </c>
      <c r="L4843" s="563" t="s">
        <v>24001</v>
      </c>
      <c r="M4843" s="563" t="s">
        <v>24001</v>
      </c>
      <c r="N4843" s="563" t="s">
        <v>24001</v>
      </c>
      <c r="O4843" s="564" t="s">
        <v>24001</v>
      </c>
      <c r="P4843" s="564" t="s">
        <v>24001</v>
      </c>
      <c r="Q4843" s="564">
        <v>35523</v>
      </c>
      <c r="R4843" s="564">
        <v>43119.416053240697</v>
      </c>
      <c r="S4843" s="564" t="s">
        <v>32999</v>
      </c>
    </row>
    <row r="4844" spans="1:19" x14ac:dyDescent="0.35">
      <c r="A4844" s="559">
        <v>1765</v>
      </c>
      <c r="B4844" s="563" t="s">
        <v>484</v>
      </c>
      <c r="C4844" s="563" t="s">
        <v>7040</v>
      </c>
      <c r="D4844" s="563" t="s">
        <v>24968</v>
      </c>
      <c r="E4844" s="563" t="s">
        <v>7107</v>
      </c>
      <c r="F4844" s="563" t="s">
        <v>7108</v>
      </c>
      <c r="G4844" s="563" t="s">
        <v>24959</v>
      </c>
      <c r="H4844" s="563" t="s">
        <v>6834</v>
      </c>
      <c r="I4844" s="563" t="s">
        <v>26690</v>
      </c>
      <c r="J4844" s="563" t="s">
        <v>24001</v>
      </c>
      <c r="K4844" s="563" t="s">
        <v>24001</v>
      </c>
      <c r="L4844" s="563" t="s">
        <v>24001</v>
      </c>
      <c r="M4844" s="563" t="s">
        <v>24001</v>
      </c>
      <c r="N4844" s="563" t="s">
        <v>24001</v>
      </c>
      <c r="O4844" s="564" t="s">
        <v>24001</v>
      </c>
      <c r="P4844" s="564" t="s">
        <v>24001</v>
      </c>
      <c r="Q4844" s="564">
        <v>33148</v>
      </c>
      <c r="R4844" s="564">
        <v>43119.419548611098</v>
      </c>
      <c r="S4844" s="564" t="s">
        <v>33000</v>
      </c>
    </row>
    <row r="4845" spans="1:19" x14ac:dyDescent="0.35">
      <c r="A4845" s="562">
        <v>1766</v>
      </c>
      <c r="B4845" s="563" t="s">
        <v>484</v>
      </c>
      <c r="C4845" s="563" t="s">
        <v>7040</v>
      </c>
      <c r="D4845" s="563" t="s">
        <v>24969</v>
      </c>
      <c r="E4845" s="563" t="s">
        <v>7109</v>
      </c>
      <c r="F4845" s="563" t="s">
        <v>7110</v>
      </c>
      <c r="G4845" s="563" t="s">
        <v>24959</v>
      </c>
      <c r="H4845" s="563" t="s">
        <v>5050</v>
      </c>
      <c r="I4845" s="563" t="s">
        <v>26690</v>
      </c>
      <c r="J4845" s="563" t="s">
        <v>24001</v>
      </c>
      <c r="K4845" s="563" t="s">
        <v>24001</v>
      </c>
      <c r="L4845" s="563" t="s">
        <v>24001</v>
      </c>
      <c r="M4845" s="563" t="s">
        <v>24001</v>
      </c>
      <c r="N4845" s="563" t="s">
        <v>24001</v>
      </c>
      <c r="O4845" s="564" t="s">
        <v>24001</v>
      </c>
      <c r="P4845" s="564" t="s">
        <v>24001</v>
      </c>
      <c r="Q4845" s="564">
        <v>33975</v>
      </c>
      <c r="R4845" s="564">
        <v>43119.421145833301</v>
      </c>
      <c r="S4845" s="564" t="s">
        <v>33001</v>
      </c>
    </row>
    <row r="4846" spans="1:19" x14ac:dyDescent="0.35">
      <c r="A4846" s="559">
        <v>1767</v>
      </c>
      <c r="B4846" s="563" t="s">
        <v>484</v>
      </c>
      <c r="C4846" s="563" t="s">
        <v>7040</v>
      </c>
      <c r="D4846" s="563" t="s">
        <v>24970</v>
      </c>
      <c r="E4846" s="563" t="s">
        <v>7111</v>
      </c>
      <c r="F4846" s="563" t="s">
        <v>7112</v>
      </c>
      <c r="G4846" s="563" t="s">
        <v>24959</v>
      </c>
      <c r="H4846" s="563" t="s">
        <v>24971</v>
      </c>
      <c r="I4846" s="563" t="s">
        <v>26690</v>
      </c>
      <c r="J4846" s="563" t="s">
        <v>24001</v>
      </c>
      <c r="K4846" s="563" t="s">
        <v>62</v>
      </c>
      <c r="L4846" s="563" t="s">
        <v>24001</v>
      </c>
      <c r="M4846" s="563" t="s">
        <v>24001</v>
      </c>
      <c r="N4846" s="563" t="s">
        <v>24001</v>
      </c>
      <c r="O4846" s="564" t="s">
        <v>24001</v>
      </c>
      <c r="P4846" s="564" t="s">
        <v>24001</v>
      </c>
      <c r="Q4846" s="564">
        <v>33148</v>
      </c>
      <c r="R4846" s="564">
        <v>43119.422905092601</v>
      </c>
      <c r="S4846" s="564" t="s">
        <v>33002</v>
      </c>
    </row>
    <row r="4847" spans="1:19" x14ac:dyDescent="0.35">
      <c r="A4847" s="559">
        <v>1768</v>
      </c>
      <c r="B4847" s="563" t="s">
        <v>484</v>
      </c>
      <c r="C4847" s="563" t="s">
        <v>7040</v>
      </c>
      <c r="D4847" s="563" t="s">
        <v>24972</v>
      </c>
      <c r="E4847" s="563" t="s">
        <v>7113</v>
      </c>
      <c r="F4847" s="563" t="s">
        <v>7114</v>
      </c>
      <c r="G4847" s="563" t="s">
        <v>24959</v>
      </c>
      <c r="H4847" s="563" t="s">
        <v>4051</v>
      </c>
      <c r="I4847" s="563" t="s">
        <v>26690</v>
      </c>
      <c r="J4847" s="563" t="s">
        <v>24001</v>
      </c>
      <c r="K4847" s="563" t="s">
        <v>24001</v>
      </c>
      <c r="L4847" s="563" t="s">
        <v>24001</v>
      </c>
      <c r="M4847" s="563" t="s">
        <v>24001</v>
      </c>
      <c r="N4847" s="563" t="s">
        <v>24001</v>
      </c>
      <c r="O4847" s="564" t="s">
        <v>24001</v>
      </c>
      <c r="P4847" s="564" t="s">
        <v>24001</v>
      </c>
      <c r="Q4847" s="564">
        <v>33148</v>
      </c>
      <c r="R4847" s="564">
        <v>43119.4242592593</v>
      </c>
      <c r="S4847" s="564" t="s">
        <v>33003</v>
      </c>
    </row>
    <row r="4848" spans="1:19" x14ac:dyDescent="0.35">
      <c r="A4848" s="562">
        <v>1769</v>
      </c>
      <c r="B4848" s="563" t="s">
        <v>484</v>
      </c>
      <c r="C4848" s="563" t="s">
        <v>7040</v>
      </c>
      <c r="D4848" s="563" t="s">
        <v>24973</v>
      </c>
      <c r="E4848" s="563" t="s">
        <v>24001</v>
      </c>
      <c r="F4848" s="563" t="s">
        <v>7115</v>
      </c>
      <c r="G4848" s="563" t="s">
        <v>24959</v>
      </c>
      <c r="H4848" s="563" t="s">
        <v>2049</v>
      </c>
      <c r="I4848" s="563" t="s">
        <v>26690</v>
      </c>
      <c r="J4848" s="563" t="s">
        <v>24001</v>
      </c>
      <c r="K4848" s="563" t="s">
        <v>24001</v>
      </c>
      <c r="L4848" s="563" t="s">
        <v>24001</v>
      </c>
      <c r="M4848" s="563" t="s">
        <v>24001</v>
      </c>
      <c r="N4848" s="563" t="s">
        <v>24001</v>
      </c>
      <c r="O4848" s="564" t="s">
        <v>24001</v>
      </c>
      <c r="P4848" s="564" t="s">
        <v>24001</v>
      </c>
      <c r="Q4848" s="564">
        <v>36649</v>
      </c>
      <c r="R4848" s="564">
        <v>43119.426412036999</v>
      </c>
      <c r="S4848" s="564" t="s">
        <v>33004</v>
      </c>
    </row>
    <row r="4849" spans="1:19" x14ac:dyDescent="0.35">
      <c r="A4849" s="559">
        <v>1770</v>
      </c>
      <c r="B4849" s="563" t="s">
        <v>484</v>
      </c>
      <c r="C4849" s="563" t="s">
        <v>7040</v>
      </c>
      <c r="D4849" s="563" t="s">
        <v>24974</v>
      </c>
      <c r="E4849" s="563" t="s">
        <v>7113</v>
      </c>
      <c r="F4849" s="563" t="s">
        <v>7116</v>
      </c>
      <c r="G4849" s="563" t="s">
        <v>24959</v>
      </c>
      <c r="H4849" s="563" t="s">
        <v>24975</v>
      </c>
      <c r="I4849" s="563" t="s">
        <v>26690</v>
      </c>
      <c r="J4849" s="563" t="s">
        <v>24001</v>
      </c>
      <c r="K4849" s="563" t="s">
        <v>24001</v>
      </c>
      <c r="L4849" s="563" t="s">
        <v>24001</v>
      </c>
      <c r="M4849" s="563" t="s">
        <v>24001</v>
      </c>
      <c r="N4849" s="563" t="s">
        <v>24001</v>
      </c>
      <c r="O4849" s="564" t="s">
        <v>24001</v>
      </c>
      <c r="P4849" s="564" t="s">
        <v>24001</v>
      </c>
      <c r="Q4849" s="564">
        <v>33975</v>
      </c>
      <c r="R4849" s="564">
        <v>43119.427430555603</v>
      </c>
      <c r="S4849" s="564" t="s">
        <v>33005</v>
      </c>
    </row>
    <row r="4850" spans="1:19" x14ac:dyDescent="0.35">
      <c r="A4850" s="559">
        <v>1771</v>
      </c>
      <c r="B4850" s="563" t="s">
        <v>484</v>
      </c>
      <c r="C4850" s="563" t="s">
        <v>7040</v>
      </c>
      <c r="D4850" s="563" t="s">
        <v>24976</v>
      </c>
      <c r="E4850" s="563" t="s">
        <v>24001</v>
      </c>
      <c r="F4850" s="563" t="s">
        <v>7117</v>
      </c>
      <c r="G4850" s="563" t="s">
        <v>24959</v>
      </c>
      <c r="H4850" s="563" t="s">
        <v>1592</v>
      </c>
      <c r="I4850" s="563" t="s">
        <v>26690</v>
      </c>
      <c r="J4850" s="563" t="s">
        <v>24001</v>
      </c>
      <c r="K4850" s="563" t="s">
        <v>24001</v>
      </c>
      <c r="L4850" s="563" t="s">
        <v>24001</v>
      </c>
      <c r="M4850" s="563" t="s">
        <v>24001</v>
      </c>
      <c r="N4850" s="563" t="s">
        <v>24001</v>
      </c>
      <c r="O4850" s="564" t="s">
        <v>24001</v>
      </c>
      <c r="P4850" s="564" t="s">
        <v>24001</v>
      </c>
      <c r="Q4850" s="564">
        <v>38756</v>
      </c>
      <c r="R4850" s="564">
        <v>43119.428553240701</v>
      </c>
      <c r="S4850" s="564" t="s">
        <v>33006</v>
      </c>
    </row>
    <row r="4851" spans="1:19" x14ac:dyDescent="0.35">
      <c r="A4851" s="562">
        <v>1772</v>
      </c>
      <c r="B4851" s="563" t="s">
        <v>484</v>
      </c>
      <c r="C4851" s="563" t="s">
        <v>7040</v>
      </c>
      <c r="D4851" s="563" t="s">
        <v>24977</v>
      </c>
      <c r="E4851" s="563" t="s">
        <v>7105</v>
      </c>
      <c r="F4851" s="563" t="s">
        <v>7118</v>
      </c>
      <c r="G4851" s="563" t="s">
        <v>24959</v>
      </c>
      <c r="H4851" s="563" t="s">
        <v>6844</v>
      </c>
      <c r="I4851" s="563" t="s">
        <v>26690</v>
      </c>
      <c r="J4851" s="563" t="s">
        <v>24001</v>
      </c>
      <c r="K4851" s="563" t="s">
        <v>24001</v>
      </c>
      <c r="L4851" s="563" t="s">
        <v>24001</v>
      </c>
      <c r="M4851" s="563" t="s">
        <v>24001</v>
      </c>
      <c r="N4851" s="563" t="s">
        <v>24001</v>
      </c>
      <c r="O4851" s="564" t="s">
        <v>24001</v>
      </c>
      <c r="P4851" s="564" t="s">
        <v>24001</v>
      </c>
      <c r="Q4851" s="564">
        <v>35523</v>
      </c>
      <c r="R4851" s="564">
        <v>43119.429467592599</v>
      </c>
      <c r="S4851" s="564" t="s">
        <v>33007</v>
      </c>
    </row>
    <row r="4852" spans="1:19" x14ac:dyDescent="0.35">
      <c r="A4852" s="559">
        <v>1773</v>
      </c>
      <c r="B4852" s="563" t="s">
        <v>484</v>
      </c>
      <c r="C4852" s="563" t="s">
        <v>7040</v>
      </c>
      <c r="D4852" s="563" t="s">
        <v>24978</v>
      </c>
      <c r="E4852" s="563" t="s">
        <v>7119</v>
      </c>
      <c r="F4852" s="563" t="s">
        <v>7120</v>
      </c>
      <c r="G4852" s="563" t="s">
        <v>24959</v>
      </c>
      <c r="H4852" s="563" t="s">
        <v>546</v>
      </c>
      <c r="I4852" s="563" t="s">
        <v>26690</v>
      </c>
      <c r="J4852" s="563" t="s">
        <v>24001</v>
      </c>
      <c r="K4852" s="563" t="s">
        <v>24001</v>
      </c>
      <c r="L4852" s="563" t="s">
        <v>24001</v>
      </c>
      <c r="M4852" s="563" t="s">
        <v>24001</v>
      </c>
      <c r="N4852" s="563" t="s">
        <v>24001</v>
      </c>
      <c r="O4852" s="564" t="s">
        <v>24001</v>
      </c>
      <c r="P4852" s="564" t="s">
        <v>24001</v>
      </c>
      <c r="Q4852" s="564">
        <v>33148</v>
      </c>
      <c r="R4852" s="564">
        <v>43119.430439814802</v>
      </c>
      <c r="S4852" s="564" t="s">
        <v>33008</v>
      </c>
    </row>
    <row r="4853" spans="1:19" x14ac:dyDescent="0.35">
      <c r="A4853" s="559">
        <v>1774</v>
      </c>
      <c r="B4853" s="563" t="s">
        <v>484</v>
      </c>
      <c r="C4853" s="563" t="s">
        <v>7040</v>
      </c>
      <c r="D4853" s="563" t="s">
        <v>24979</v>
      </c>
      <c r="E4853" s="563" t="s">
        <v>24001</v>
      </c>
      <c r="F4853" s="563" t="s">
        <v>7121</v>
      </c>
      <c r="G4853" s="563" t="s">
        <v>24959</v>
      </c>
      <c r="H4853" s="563" t="s">
        <v>13843</v>
      </c>
      <c r="I4853" s="563" t="s">
        <v>26690</v>
      </c>
      <c r="J4853" s="563" t="s">
        <v>24001</v>
      </c>
      <c r="K4853" s="563" t="s">
        <v>24001</v>
      </c>
      <c r="L4853" s="563" t="s">
        <v>24001</v>
      </c>
      <c r="M4853" s="563" t="s">
        <v>24001</v>
      </c>
      <c r="N4853" s="563" t="s">
        <v>24001</v>
      </c>
      <c r="O4853" s="564" t="s">
        <v>24001</v>
      </c>
      <c r="P4853" s="564" t="s">
        <v>24001</v>
      </c>
      <c r="Q4853" s="564">
        <v>38616</v>
      </c>
      <c r="R4853" s="564">
        <v>43119.431365740696</v>
      </c>
      <c r="S4853" s="564" t="s">
        <v>33009</v>
      </c>
    </row>
    <row r="4854" spans="1:19" x14ac:dyDescent="0.35">
      <c r="A4854" s="562">
        <v>1775</v>
      </c>
      <c r="B4854" s="563" t="s">
        <v>484</v>
      </c>
      <c r="C4854" s="563" t="s">
        <v>7040</v>
      </c>
      <c r="D4854" s="563" t="s">
        <v>24980</v>
      </c>
      <c r="E4854" s="563" t="s">
        <v>7123</v>
      </c>
      <c r="F4854" s="563" t="s">
        <v>7124</v>
      </c>
      <c r="G4854" s="563" t="s">
        <v>24959</v>
      </c>
      <c r="H4854" s="563" t="s">
        <v>5175</v>
      </c>
      <c r="I4854" s="563" t="s">
        <v>26690</v>
      </c>
      <c r="J4854" s="563" t="s">
        <v>24001</v>
      </c>
      <c r="K4854" s="563" t="s">
        <v>24001</v>
      </c>
      <c r="L4854" s="563" t="s">
        <v>24001</v>
      </c>
      <c r="M4854" s="563" t="s">
        <v>24001</v>
      </c>
      <c r="N4854" s="563" t="s">
        <v>24001</v>
      </c>
      <c r="O4854" s="564" t="s">
        <v>24001</v>
      </c>
      <c r="P4854" s="564" t="s">
        <v>24001</v>
      </c>
      <c r="Q4854" s="564">
        <v>33148</v>
      </c>
      <c r="R4854" s="564">
        <v>43119.433796296304</v>
      </c>
      <c r="S4854" s="564" t="s">
        <v>33010</v>
      </c>
    </row>
    <row r="4855" spans="1:19" x14ac:dyDescent="0.35">
      <c r="A4855" s="559">
        <v>1776</v>
      </c>
      <c r="B4855" s="563" t="s">
        <v>484</v>
      </c>
      <c r="C4855" s="563" t="s">
        <v>7040</v>
      </c>
      <c r="D4855" s="563" t="s">
        <v>24981</v>
      </c>
      <c r="E4855" s="563" t="s">
        <v>7125</v>
      </c>
      <c r="F4855" s="563" t="s">
        <v>7126</v>
      </c>
      <c r="G4855" s="563" t="s">
        <v>24959</v>
      </c>
      <c r="H4855" s="563" t="s">
        <v>24982</v>
      </c>
      <c r="I4855" s="563" t="s">
        <v>26690</v>
      </c>
      <c r="J4855" s="563" t="s">
        <v>24001</v>
      </c>
      <c r="K4855" s="563" t="s">
        <v>62</v>
      </c>
      <c r="L4855" s="563" t="s">
        <v>24001</v>
      </c>
      <c r="M4855" s="563" t="s">
        <v>24001</v>
      </c>
      <c r="N4855" s="563" t="s">
        <v>24001</v>
      </c>
      <c r="O4855" s="564" t="s">
        <v>24001</v>
      </c>
      <c r="P4855" s="564" t="s">
        <v>24001</v>
      </c>
      <c r="Q4855" s="564">
        <v>33148</v>
      </c>
      <c r="R4855" s="564">
        <v>43119.434780092597</v>
      </c>
      <c r="S4855" s="564" t="s">
        <v>33011</v>
      </c>
    </row>
    <row r="4856" spans="1:19" x14ac:dyDescent="0.35">
      <c r="A4856" s="559">
        <v>1777</v>
      </c>
      <c r="B4856" s="563" t="s">
        <v>484</v>
      </c>
      <c r="C4856" s="563" t="s">
        <v>7040</v>
      </c>
      <c r="D4856" s="563" t="s">
        <v>24983</v>
      </c>
      <c r="E4856" s="563" t="s">
        <v>24001</v>
      </c>
      <c r="F4856" s="563" t="s">
        <v>7127</v>
      </c>
      <c r="G4856" s="563" t="s">
        <v>24959</v>
      </c>
      <c r="H4856" s="563" t="s">
        <v>3770</v>
      </c>
      <c r="I4856" s="563" t="s">
        <v>26690</v>
      </c>
      <c r="J4856" s="563" t="s">
        <v>24001</v>
      </c>
      <c r="K4856" s="563" t="s">
        <v>62</v>
      </c>
      <c r="L4856" s="563" t="s">
        <v>24001</v>
      </c>
      <c r="M4856" s="563" t="s">
        <v>24001</v>
      </c>
      <c r="N4856" s="563" t="s">
        <v>24001</v>
      </c>
      <c r="O4856" s="564" t="s">
        <v>24001</v>
      </c>
      <c r="P4856" s="564" t="s">
        <v>24001</v>
      </c>
      <c r="Q4856" s="564">
        <v>33148</v>
      </c>
      <c r="R4856" s="564">
        <v>43119.435578703698</v>
      </c>
      <c r="S4856" s="564" t="s">
        <v>33012</v>
      </c>
    </row>
    <row r="4857" spans="1:19" x14ac:dyDescent="0.35">
      <c r="A4857" s="562">
        <v>1778</v>
      </c>
      <c r="B4857" s="563" t="s">
        <v>484</v>
      </c>
      <c r="C4857" s="563" t="s">
        <v>7040</v>
      </c>
      <c r="D4857" s="563" t="s">
        <v>24984</v>
      </c>
      <c r="E4857" s="563" t="s">
        <v>7128</v>
      </c>
      <c r="F4857" s="563" t="s">
        <v>7129</v>
      </c>
      <c r="G4857" s="563" t="s">
        <v>24959</v>
      </c>
      <c r="H4857" s="563" t="s">
        <v>24985</v>
      </c>
      <c r="I4857" s="563" t="s">
        <v>26690</v>
      </c>
      <c r="J4857" s="563" t="s">
        <v>24001</v>
      </c>
      <c r="K4857" s="563" t="s">
        <v>24001</v>
      </c>
      <c r="L4857" s="563" t="s">
        <v>24001</v>
      </c>
      <c r="M4857" s="563" t="s">
        <v>24001</v>
      </c>
      <c r="N4857" s="563" t="s">
        <v>24001</v>
      </c>
      <c r="O4857" s="564" t="s">
        <v>24001</v>
      </c>
      <c r="P4857" s="564" t="s">
        <v>24001</v>
      </c>
      <c r="Q4857" s="564">
        <v>38635</v>
      </c>
      <c r="R4857" s="564">
        <v>43119.4363773148</v>
      </c>
      <c r="S4857" s="564" t="s">
        <v>33013</v>
      </c>
    </row>
    <row r="4858" spans="1:19" x14ac:dyDescent="0.35">
      <c r="A4858" s="559">
        <v>1779</v>
      </c>
      <c r="B4858" s="563" t="s">
        <v>484</v>
      </c>
      <c r="C4858" s="563" t="s">
        <v>7040</v>
      </c>
      <c r="D4858" s="563" t="s">
        <v>24986</v>
      </c>
      <c r="E4858" s="563" t="s">
        <v>7130</v>
      </c>
      <c r="F4858" s="563" t="s">
        <v>7131</v>
      </c>
      <c r="G4858" s="563" t="s">
        <v>24959</v>
      </c>
      <c r="H4858" s="563" t="s">
        <v>1514</v>
      </c>
      <c r="I4858" s="563" t="s">
        <v>26690</v>
      </c>
      <c r="J4858" s="563" t="s">
        <v>24001</v>
      </c>
      <c r="K4858" s="563" t="s">
        <v>24001</v>
      </c>
      <c r="L4858" s="563" t="s">
        <v>24001</v>
      </c>
      <c r="M4858" s="563" t="s">
        <v>24001</v>
      </c>
      <c r="N4858" s="563" t="s">
        <v>24001</v>
      </c>
      <c r="O4858" s="564" t="s">
        <v>24001</v>
      </c>
      <c r="P4858" s="564" t="s">
        <v>24001</v>
      </c>
      <c r="Q4858" s="564">
        <v>33148</v>
      </c>
      <c r="R4858" s="564">
        <v>43119.437418981499</v>
      </c>
      <c r="S4858" s="564" t="s">
        <v>33014</v>
      </c>
    </row>
    <row r="4859" spans="1:19" x14ac:dyDescent="0.35">
      <c r="A4859" s="559">
        <v>1780</v>
      </c>
      <c r="B4859" s="563" t="s">
        <v>484</v>
      </c>
      <c r="C4859" s="563" t="s">
        <v>7040</v>
      </c>
      <c r="D4859" s="563" t="s">
        <v>24987</v>
      </c>
      <c r="E4859" s="563" t="s">
        <v>7132</v>
      </c>
      <c r="F4859" s="563" t="s">
        <v>7133</v>
      </c>
      <c r="G4859" s="563" t="s">
        <v>24959</v>
      </c>
      <c r="H4859" s="563" t="s">
        <v>7134</v>
      </c>
      <c r="I4859" s="563" t="s">
        <v>26690</v>
      </c>
      <c r="J4859" s="563" t="s">
        <v>24001</v>
      </c>
      <c r="K4859" s="563" t="s">
        <v>24001</v>
      </c>
      <c r="L4859" s="563" t="s">
        <v>24001</v>
      </c>
      <c r="M4859" s="563" t="s">
        <v>24001</v>
      </c>
      <c r="N4859" s="563" t="s">
        <v>24001</v>
      </c>
      <c r="O4859" s="564" t="s">
        <v>24001</v>
      </c>
      <c r="P4859" s="564" t="s">
        <v>24001</v>
      </c>
      <c r="Q4859" s="564">
        <v>38629</v>
      </c>
      <c r="R4859" s="564">
        <v>43119.439525463</v>
      </c>
      <c r="S4859" s="564" t="s">
        <v>33015</v>
      </c>
    </row>
    <row r="4860" spans="1:19" x14ac:dyDescent="0.35">
      <c r="A4860" s="562">
        <v>1781</v>
      </c>
      <c r="B4860" s="563" t="s">
        <v>484</v>
      </c>
      <c r="C4860" s="563" t="s">
        <v>7040</v>
      </c>
      <c r="D4860" s="563" t="s">
        <v>24988</v>
      </c>
      <c r="E4860" s="563" t="s">
        <v>7135</v>
      </c>
      <c r="F4860" s="563" t="s">
        <v>7136</v>
      </c>
      <c r="G4860" s="563" t="s">
        <v>24959</v>
      </c>
      <c r="H4860" s="563" t="s">
        <v>2470</v>
      </c>
      <c r="I4860" s="563" t="s">
        <v>26690</v>
      </c>
      <c r="J4860" s="563" t="s">
        <v>24001</v>
      </c>
      <c r="K4860" s="563" t="s">
        <v>24001</v>
      </c>
      <c r="L4860" s="563" t="s">
        <v>24001</v>
      </c>
      <c r="M4860" s="563" t="s">
        <v>24001</v>
      </c>
      <c r="N4860" s="563" t="s">
        <v>24001</v>
      </c>
      <c r="O4860" s="564" t="s">
        <v>24001</v>
      </c>
      <c r="P4860" s="564" t="s">
        <v>24001</v>
      </c>
      <c r="Q4860" s="564">
        <v>33148</v>
      </c>
      <c r="R4860" s="564">
        <v>43119.441099536998</v>
      </c>
      <c r="S4860" s="564" t="s">
        <v>33016</v>
      </c>
    </row>
    <row r="4861" spans="1:19" x14ac:dyDescent="0.35">
      <c r="A4861" s="559">
        <v>1782</v>
      </c>
      <c r="B4861" s="563" t="s">
        <v>484</v>
      </c>
      <c r="C4861" s="563" t="s">
        <v>7040</v>
      </c>
      <c r="D4861" s="563" t="s">
        <v>24989</v>
      </c>
      <c r="E4861" s="563" t="s">
        <v>7132</v>
      </c>
      <c r="F4861" s="563" t="s">
        <v>7137</v>
      </c>
      <c r="G4861" s="563" t="s">
        <v>24959</v>
      </c>
      <c r="H4861" s="563" t="s">
        <v>24990</v>
      </c>
      <c r="I4861" s="563" t="s">
        <v>26690</v>
      </c>
      <c r="J4861" s="563" t="s">
        <v>24001</v>
      </c>
      <c r="K4861" s="563" t="s">
        <v>24001</v>
      </c>
      <c r="L4861" s="563" t="s">
        <v>24001</v>
      </c>
      <c r="M4861" s="563" t="s">
        <v>24001</v>
      </c>
      <c r="N4861" s="563" t="s">
        <v>24001</v>
      </c>
      <c r="O4861" s="564" t="s">
        <v>24001</v>
      </c>
      <c r="P4861" s="564" t="s">
        <v>24001</v>
      </c>
      <c r="Q4861" s="564">
        <v>38629</v>
      </c>
      <c r="R4861" s="564">
        <v>43119.442083333299</v>
      </c>
      <c r="S4861" s="564" t="s">
        <v>33017</v>
      </c>
    </row>
    <row r="4862" spans="1:19" x14ac:dyDescent="0.35">
      <c r="A4862" s="559">
        <v>1783</v>
      </c>
      <c r="B4862" s="563" t="s">
        <v>484</v>
      </c>
      <c r="C4862" s="563" t="s">
        <v>7040</v>
      </c>
      <c r="D4862" s="563" t="s">
        <v>24991</v>
      </c>
      <c r="E4862" s="563" t="s">
        <v>7098</v>
      </c>
      <c r="F4862" s="563" t="s">
        <v>7138</v>
      </c>
      <c r="G4862" s="563" t="s">
        <v>24959</v>
      </c>
      <c r="H4862" s="563" t="s">
        <v>1681</v>
      </c>
      <c r="I4862" s="563" t="s">
        <v>26690</v>
      </c>
      <c r="J4862" s="563" t="s">
        <v>24001</v>
      </c>
      <c r="K4862" s="563" t="s">
        <v>24001</v>
      </c>
      <c r="L4862" s="563" t="s">
        <v>24001</v>
      </c>
      <c r="M4862" s="563" t="s">
        <v>24001</v>
      </c>
      <c r="N4862" s="563" t="s">
        <v>24001</v>
      </c>
      <c r="O4862" s="564" t="s">
        <v>24001</v>
      </c>
      <c r="P4862" s="564" t="s">
        <v>24001</v>
      </c>
      <c r="Q4862" s="564">
        <v>38756</v>
      </c>
      <c r="R4862" s="564">
        <v>43119.443263888897</v>
      </c>
      <c r="S4862" s="564" t="s">
        <v>33018</v>
      </c>
    </row>
    <row r="4863" spans="1:19" x14ac:dyDescent="0.35">
      <c r="A4863" s="562">
        <v>1784</v>
      </c>
      <c r="B4863" s="563" t="s">
        <v>484</v>
      </c>
      <c r="C4863" s="563" t="s">
        <v>7040</v>
      </c>
      <c r="D4863" s="563" t="s">
        <v>24992</v>
      </c>
      <c r="E4863" s="563" t="s">
        <v>7128</v>
      </c>
      <c r="F4863" s="563" t="s">
        <v>7139</v>
      </c>
      <c r="G4863" s="563" t="s">
        <v>24959</v>
      </c>
      <c r="H4863" s="563" t="s">
        <v>7140</v>
      </c>
      <c r="I4863" s="563" t="s">
        <v>26690</v>
      </c>
      <c r="J4863" s="563" t="s">
        <v>24001</v>
      </c>
      <c r="K4863" s="563" t="s">
        <v>24001</v>
      </c>
      <c r="L4863" s="563" t="s">
        <v>24001</v>
      </c>
      <c r="M4863" s="563" t="s">
        <v>24001</v>
      </c>
      <c r="N4863" s="563" t="s">
        <v>24001</v>
      </c>
      <c r="O4863" s="564" t="s">
        <v>24001</v>
      </c>
      <c r="P4863" s="564" t="s">
        <v>24001</v>
      </c>
      <c r="Q4863" s="564">
        <v>38635</v>
      </c>
      <c r="R4863" s="564">
        <v>43119.444166666697</v>
      </c>
      <c r="S4863" s="564" t="s">
        <v>33019</v>
      </c>
    </row>
    <row r="4864" spans="1:19" x14ac:dyDescent="0.35">
      <c r="A4864" s="559">
        <v>1785</v>
      </c>
      <c r="B4864" s="563" t="s">
        <v>484</v>
      </c>
      <c r="C4864" s="563" t="s">
        <v>7040</v>
      </c>
      <c r="D4864" s="563" t="s">
        <v>24993</v>
      </c>
      <c r="E4864" s="563" t="s">
        <v>7141</v>
      </c>
      <c r="F4864" s="563" t="s">
        <v>7142</v>
      </c>
      <c r="G4864" s="563" t="s">
        <v>24959</v>
      </c>
      <c r="H4864" s="563" t="s">
        <v>24994</v>
      </c>
      <c r="I4864" s="563" t="s">
        <v>26690</v>
      </c>
      <c r="J4864" s="563" t="s">
        <v>24001</v>
      </c>
      <c r="K4864" s="563" t="s">
        <v>24001</v>
      </c>
      <c r="L4864" s="563" t="s">
        <v>24001</v>
      </c>
      <c r="M4864" s="563" t="s">
        <v>24001</v>
      </c>
      <c r="N4864" s="563" t="s">
        <v>24001</v>
      </c>
      <c r="O4864" s="564" t="s">
        <v>24001</v>
      </c>
      <c r="P4864" s="564" t="s">
        <v>24001</v>
      </c>
      <c r="Q4864" s="564">
        <v>33975</v>
      </c>
      <c r="R4864" s="564">
        <v>43119.4452199074</v>
      </c>
      <c r="S4864" s="564" t="s">
        <v>33020</v>
      </c>
    </row>
    <row r="4865" spans="1:19" x14ac:dyDescent="0.35">
      <c r="A4865" s="559">
        <v>1786</v>
      </c>
      <c r="B4865" s="563" t="s">
        <v>484</v>
      </c>
      <c r="C4865" s="563" t="s">
        <v>7040</v>
      </c>
      <c r="D4865" s="563" t="s">
        <v>24995</v>
      </c>
      <c r="E4865" s="563" t="s">
        <v>7144</v>
      </c>
      <c r="F4865" s="563" t="s">
        <v>7145</v>
      </c>
      <c r="G4865" s="563" t="s">
        <v>24959</v>
      </c>
      <c r="H4865" s="563" t="s">
        <v>55</v>
      </c>
      <c r="I4865" s="563" t="s">
        <v>26690</v>
      </c>
      <c r="J4865" s="563" t="s">
        <v>24001</v>
      </c>
      <c r="K4865" s="563" t="s">
        <v>24001</v>
      </c>
      <c r="L4865" s="563" t="s">
        <v>24001</v>
      </c>
      <c r="M4865" s="563" t="s">
        <v>24001</v>
      </c>
      <c r="N4865" s="563" t="s">
        <v>24001</v>
      </c>
      <c r="O4865" s="564" t="s">
        <v>24001</v>
      </c>
      <c r="P4865" s="564" t="s">
        <v>24001</v>
      </c>
      <c r="Q4865" s="564">
        <v>33148</v>
      </c>
      <c r="R4865" s="564">
        <v>43245.394930555602</v>
      </c>
      <c r="S4865" s="564" t="s">
        <v>24995</v>
      </c>
    </row>
    <row r="4866" spans="1:19" x14ac:dyDescent="0.35">
      <c r="A4866" s="562">
        <v>1787</v>
      </c>
      <c r="B4866" s="563" t="s">
        <v>484</v>
      </c>
      <c r="C4866" s="563" t="s">
        <v>7040</v>
      </c>
      <c r="D4866" s="563" t="s">
        <v>24996</v>
      </c>
      <c r="E4866" s="563" t="s">
        <v>24001</v>
      </c>
      <c r="F4866" s="563" t="s">
        <v>24997</v>
      </c>
      <c r="G4866" s="563" t="s">
        <v>24959</v>
      </c>
      <c r="H4866" s="563" t="s">
        <v>24998</v>
      </c>
      <c r="I4866" s="563" t="s">
        <v>26690</v>
      </c>
      <c r="J4866" s="563" t="s">
        <v>24001</v>
      </c>
      <c r="K4866" s="563" t="s">
        <v>24001</v>
      </c>
      <c r="L4866" s="563" t="s">
        <v>24001</v>
      </c>
      <c r="M4866" s="563" t="s">
        <v>24001</v>
      </c>
      <c r="N4866" s="563" t="s">
        <v>24001</v>
      </c>
      <c r="O4866" s="564" t="s">
        <v>24001</v>
      </c>
      <c r="P4866" s="564" t="s">
        <v>24001</v>
      </c>
      <c r="Q4866" s="564">
        <v>43335</v>
      </c>
      <c r="R4866" s="564">
        <v>43335.640023148102</v>
      </c>
      <c r="S4866" s="564" t="s">
        <v>33021</v>
      </c>
    </row>
    <row r="4867" spans="1:19" x14ac:dyDescent="0.35">
      <c r="A4867" s="559">
        <v>1788</v>
      </c>
      <c r="B4867" s="563" t="s">
        <v>484</v>
      </c>
      <c r="C4867" s="563" t="s">
        <v>7040</v>
      </c>
      <c r="D4867" s="563" t="s">
        <v>24999</v>
      </c>
      <c r="E4867" s="563" t="s">
        <v>24001</v>
      </c>
      <c r="F4867" s="563" t="s">
        <v>7146</v>
      </c>
      <c r="G4867" s="563" t="s">
        <v>24959</v>
      </c>
      <c r="H4867" s="563" t="s">
        <v>7147</v>
      </c>
      <c r="I4867" s="563" t="s">
        <v>26690</v>
      </c>
      <c r="J4867" s="563" t="s">
        <v>24001</v>
      </c>
      <c r="K4867" s="563" t="s">
        <v>24001</v>
      </c>
      <c r="L4867" s="563" t="s">
        <v>24001</v>
      </c>
      <c r="M4867" s="563" t="s">
        <v>24001</v>
      </c>
      <c r="N4867" s="563" t="s">
        <v>24001</v>
      </c>
      <c r="O4867" s="564" t="s">
        <v>24001</v>
      </c>
      <c r="P4867" s="564" t="s">
        <v>24001</v>
      </c>
      <c r="Q4867" s="564">
        <v>36649</v>
      </c>
      <c r="R4867" s="564">
        <v>43119.446111111101</v>
      </c>
      <c r="S4867" s="564" t="s">
        <v>33022</v>
      </c>
    </row>
    <row r="4868" spans="1:19" x14ac:dyDescent="0.35">
      <c r="A4868" s="559">
        <v>1492</v>
      </c>
      <c r="B4868" s="563" t="s">
        <v>484</v>
      </c>
      <c r="C4868" s="563" t="s">
        <v>3680</v>
      </c>
      <c r="D4868" s="563" t="s">
        <v>3775</v>
      </c>
      <c r="E4868" s="563" t="s">
        <v>24001</v>
      </c>
      <c r="F4868" s="563" t="s">
        <v>3772</v>
      </c>
      <c r="G4868" s="563" t="s">
        <v>3773</v>
      </c>
      <c r="H4868" s="563" t="s">
        <v>3774</v>
      </c>
      <c r="I4868" s="563" t="s">
        <v>26690</v>
      </c>
      <c r="J4868" s="563" t="s">
        <v>109</v>
      </c>
      <c r="K4868" s="563" t="s">
        <v>24001</v>
      </c>
      <c r="L4868" s="563" t="s">
        <v>24001</v>
      </c>
      <c r="M4868" s="563" t="s">
        <v>24001</v>
      </c>
      <c r="N4868" s="563" t="s">
        <v>24001</v>
      </c>
      <c r="O4868" s="564" t="s">
        <v>24001</v>
      </c>
      <c r="P4868" s="564" t="s">
        <v>24001</v>
      </c>
      <c r="Q4868" s="564">
        <v>38615</v>
      </c>
      <c r="R4868" s="564"/>
      <c r="S4868" s="564" t="s">
        <v>33023</v>
      </c>
    </row>
    <row r="4869" spans="1:19" x14ac:dyDescent="0.35">
      <c r="A4869" s="562">
        <v>496</v>
      </c>
      <c r="B4869" s="563" t="s">
        <v>484</v>
      </c>
      <c r="C4869" s="563" t="s">
        <v>16255</v>
      </c>
      <c r="D4869" s="563" t="s">
        <v>16411</v>
      </c>
      <c r="E4869" s="563" t="s">
        <v>16408</v>
      </c>
      <c r="F4869" s="563" t="s">
        <v>16409</v>
      </c>
      <c r="G4869" s="563" t="s">
        <v>16410</v>
      </c>
      <c r="H4869" s="563" t="s">
        <v>6525</v>
      </c>
      <c r="I4869" s="563" t="s">
        <v>26690</v>
      </c>
      <c r="J4869" s="563" t="s">
        <v>109</v>
      </c>
      <c r="K4869" s="563" t="s">
        <v>24001</v>
      </c>
      <c r="L4869" s="563" t="s">
        <v>24001</v>
      </c>
      <c r="M4869" s="563" t="s">
        <v>24001</v>
      </c>
      <c r="N4869" s="563" t="s">
        <v>24001</v>
      </c>
      <c r="O4869" s="564" t="s">
        <v>24001</v>
      </c>
      <c r="P4869" s="564" t="s">
        <v>24001</v>
      </c>
      <c r="Q4869" s="564">
        <v>33148</v>
      </c>
      <c r="R4869" s="564"/>
      <c r="S4869" s="564" t="s">
        <v>33024</v>
      </c>
    </row>
    <row r="4870" spans="1:19" x14ac:dyDescent="0.35">
      <c r="A4870" s="559">
        <v>497</v>
      </c>
      <c r="B4870" s="563" t="s">
        <v>484</v>
      </c>
      <c r="C4870" s="563" t="s">
        <v>16255</v>
      </c>
      <c r="D4870" s="563" t="s">
        <v>16414</v>
      </c>
      <c r="E4870" s="563" t="s">
        <v>16412</v>
      </c>
      <c r="F4870" s="563" t="s">
        <v>16413</v>
      </c>
      <c r="G4870" s="563" t="s">
        <v>16410</v>
      </c>
      <c r="H4870" s="563" t="s">
        <v>8173</v>
      </c>
      <c r="I4870" s="563" t="s">
        <v>26987</v>
      </c>
      <c r="J4870" s="563" t="s">
        <v>109</v>
      </c>
      <c r="K4870" s="563" t="s">
        <v>24001</v>
      </c>
      <c r="L4870" s="563" t="s">
        <v>24001</v>
      </c>
      <c r="M4870" s="563" t="s">
        <v>24001</v>
      </c>
      <c r="N4870" s="563" t="s">
        <v>24001</v>
      </c>
      <c r="O4870" s="564" t="s">
        <v>24001</v>
      </c>
      <c r="P4870" s="564" t="s">
        <v>24001</v>
      </c>
      <c r="Q4870" s="564">
        <v>33148</v>
      </c>
      <c r="R4870" s="564"/>
      <c r="S4870" s="564" t="s">
        <v>33025</v>
      </c>
    </row>
    <row r="4871" spans="1:19" x14ac:dyDescent="0.35">
      <c r="A4871" s="559">
        <v>498</v>
      </c>
      <c r="B4871" s="563" t="s">
        <v>484</v>
      </c>
      <c r="C4871" s="563" t="s">
        <v>16255</v>
      </c>
      <c r="D4871" s="563" t="s">
        <v>16417</v>
      </c>
      <c r="E4871" s="563" t="s">
        <v>16415</v>
      </c>
      <c r="F4871" s="563" t="s">
        <v>16416</v>
      </c>
      <c r="G4871" s="563" t="s">
        <v>16410</v>
      </c>
      <c r="H4871" s="563" t="s">
        <v>55</v>
      </c>
      <c r="I4871" s="563" t="s">
        <v>26690</v>
      </c>
      <c r="J4871" s="563" t="s">
        <v>109</v>
      </c>
      <c r="K4871" s="563" t="s">
        <v>24001</v>
      </c>
      <c r="L4871" s="563" t="s">
        <v>24001</v>
      </c>
      <c r="M4871" s="563" t="s">
        <v>24001</v>
      </c>
      <c r="N4871" s="563" t="s">
        <v>24001</v>
      </c>
      <c r="O4871" s="564" t="s">
        <v>24001</v>
      </c>
      <c r="P4871" s="564" t="s">
        <v>24001</v>
      </c>
      <c r="Q4871" s="564">
        <v>33148</v>
      </c>
      <c r="R4871" s="564"/>
      <c r="S4871" s="564" t="s">
        <v>16417</v>
      </c>
    </row>
    <row r="4872" spans="1:19" x14ac:dyDescent="0.35">
      <c r="A4872" s="562">
        <v>3550</v>
      </c>
      <c r="B4872" s="563" t="s">
        <v>484</v>
      </c>
      <c r="C4872" s="563" t="s">
        <v>29019</v>
      </c>
      <c r="D4872" s="563" t="s">
        <v>4263</v>
      </c>
      <c r="E4872" s="563" t="s">
        <v>4259</v>
      </c>
      <c r="F4872" s="563" t="s">
        <v>4260</v>
      </c>
      <c r="G4872" s="563" t="s">
        <v>4261</v>
      </c>
      <c r="H4872" s="563" t="s">
        <v>4262</v>
      </c>
      <c r="I4872" s="563" t="s">
        <v>26690</v>
      </c>
      <c r="J4872" s="563" t="s">
        <v>24001</v>
      </c>
      <c r="K4872" s="563" t="s">
        <v>62</v>
      </c>
      <c r="L4872" s="563" t="s">
        <v>24001</v>
      </c>
      <c r="M4872" s="563" t="s">
        <v>24001</v>
      </c>
      <c r="N4872" s="563" t="s">
        <v>24001</v>
      </c>
      <c r="O4872" s="564" t="s">
        <v>24001</v>
      </c>
      <c r="P4872" s="564" t="s">
        <v>24001</v>
      </c>
      <c r="Q4872" s="564">
        <v>33148</v>
      </c>
      <c r="R4872" s="564"/>
      <c r="S4872" s="564" t="s">
        <v>33026</v>
      </c>
    </row>
    <row r="4873" spans="1:19" x14ac:dyDescent="0.35">
      <c r="A4873" s="559">
        <v>3551</v>
      </c>
      <c r="B4873" s="563" t="s">
        <v>484</v>
      </c>
      <c r="C4873" s="563" t="s">
        <v>29019</v>
      </c>
      <c r="D4873" s="563" t="s">
        <v>4267</v>
      </c>
      <c r="E4873" s="563" t="s">
        <v>4264</v>
      </c>
      <c r="F4873" s="563" t="s">
        <v>4265</v>
      </c>
      <c r="G4873" s="563" t="s">
        <v>4261</v>
      </c>
      <c r="H4873" s="563" t="s">
        <v>4266</v>
      </c>
      <c r="I4873" s="563" t="s">
        <v>26690</v>
      </c>
      <c r="J4873" s="563" t="s">
        <v>24001</v>
      </c>
      <c r="K4873" s="563" t="s">
        <v>24001</v>
      </c>
      <c r="L4873" s="563" t="s">
        <v>24001</v>
      </c>
      <c r="M4873" s="563" t="s">
        <v>24001</v>
      </c>
      <c r="N4873" s="563" t="s">
        <v>24001</v>
      </c>
      <c r="O4873" s="564" t="s">
        <v>24001</v>
      </c>
      <c r="P4873" s="564" t="s">
        <v>24001</v>
      </c>
      <c r="Q4873" s="564">
        <v>33148</v>
      </c>
      <c r="R4873" s="564"/>
      <c r="S4873" s="564" t="s">
        <v>33027</v>
      </c>
    </row>
    <row r="4874" spans="1:19" x14ac:dyDescent="0.35">
      <c r="A4874" s="559">
        <v>3552</v>
      </c>
      <c r="B4874" s="563" t="s">
        <v>484</v>
      </c>
      <c r="C4874" s="563" t="s">
        <v>29019</v>
      </c>
      <c r="D4874" s="563" t="s">
        <v>4270</v>
      </c>
      <c r="E4874" s="563" t="s">
        <v>24001</v>
      </c>
      <c r="F4874" s="563" t="s">
        <v>4268</v>
      </c>
      <c r="G4874" s="563" t="s">
        <v>4261</v>
      </c>
      <c r="H4874" s="563" t="s">
        <v>4269</v>
      </c>
      <c r="I4874" s="563" t="s">
        <v>26690</v>
      </c>
      <c r="J4874" s="563" t="s">
        <v>24001</v>
      </c>
      <c r="K4874" s="563" t="s">
        <v>24001</v>
      </c>
      <c r="L4874" s="563" t="s">
        <v>24001</v>
      </c>
      <c r="M4874" s="563" t="s">
        <v>24001</v>
      </c>
      <c r="N4874" s="563" t="s">
        <v>24001</v>
      </c>
      <c r="O4874" s="564" t="s">
        <v>24001</v>
      </c>
      <c r="P4874" s="564" t="s">
        <v>24001</v>
      </c>
      <c r="Q4874" s="564">
        <v>38615</v>
      </c>
      <c r="R4874" s="564"/>
      <c r="S4874" s="564" t="s">
        <v>33028</v>
      </c>
    </row>
    <row r="4875" spans="1:19" x14ac:dyDescent="0.35">
      <c r="A4875" s="562">
        <v>3553</v>
      </c>
      <c r="B4875" s="563" t="s">
        <v>484</v>
      </c>
      <c r="C4875" s="563" t="s">
        <v>29019</v>
      </c>
      <c r="D4875" s="563" t="s">
        <v>4274</v>
      </c>
      <c r="E4875" s="563" t="s">
        <v>4271</v>
      </c>
      <c r="F4875" s="563" t="s">
        <v>4272</v>
      </c>
      <c r="G4875" s="563" t="s">
        <v>4261</v>
      </c>
      <c r="H4875" s="563" t="s">
        <v>4273</v>
      </c>
      <c r="I4875" s="563" t="s">
        <v>26690</v>
      </c>
      <c r="J4875" s="563" t="s">
        <v>24001</v>
      </c>
      <c r="K4875" s="563" t="s">
        <v>62</v>
      </c>
      <c r="L4875" s="563" t="s">
        <v>24001</v>
      </c>
      <c r="M4875" s="563" t="s">
        <v>24001</v>
      </c>
      <c r="N4875" s="563" t="s">
        <v>24001</v>
      </c>
      <c r="O4875" s="564" t="s">
        <v>24001</v>
      </c>
      <c r="P4875" s="564" t="s">
        <v>24001</v>
      </c>
      <c r="Q4875" s="564">
        <v>33148</v>
      </c>
      <c r="R4875" s="564"/>
      <c r="S4875" s="564" t="s">
        <v>33029</v>
      </c>
    </row>
    <row r="4876" spans="1:19" x14ac:dyDescent="0.35">
      <c r="A4876" s="559">
        <v>3554</v>
      </c>
      <c r="B4876" s="563" t="s">
        <v>484</v>
      </c>
      <c r="C4876" s="563" t="s">
        <v>29019</v>
      </c>
      <c r="D4876" s="563" t="s">
        <v>4277</v>
      </c>
      <c r="E4876" s="563" t="s">
        <v>4275</v>
      </c>
      <c r="F4876" s="563" t="s">
        <v>4276</v>
      </c>
      <c r="G4876" s="563" t="s">
        <v>4261</v>
      </c>
      <c r="H4876" s="563" t="s">
        <v>116</v>
      </c>
      <c r="I4876" s="563" t="s">
        <v>26690</v>
      </c>
      <c r="J4876" s="563" t="s">
        <v>109</v>
      </c>
      <c r="K4876" s="563" t="s">
        <v>24001</v>
      </c>
      <c r="L4876" s="563" t="s">
        <v>24001</v>
      </c>
      <c r="M4876" s="563" t="s">
        <v>24001</v>
      </c>
      <c r="N4876" s="563" t="s">
        <v>24001</v>
      </c>
      <c r="O4876" s="564" t="s">
        <v>24001</v>
      </c>
      <c r="P4876" s="564" t="s">
        <v>24001</v>
      </c>
      <c r="Q4876" s="564">
        <v>33148</v>
      </c>
      <c r="R4876" s="564"/>
      <c r="S4876" s="564" t="s">
        <v>33030</v>
      </c>
    </row>
    <row r="4877" spans="1:19" x14ac:dyDescent="0.35">
      <c r="A4877" s="559">
        <v>3555</v>
      </c>
      <c r="B4877" s="563" t="s">
        <v>484</v>
      </c>
      <c r="C4877" s="563" t="s">
        <v>29019</v>
      </c>
      <c r="D4877" s="563" t="s">
        <v>4281</v>
      </c>
      <c r="E4877" s="563" t="s">
        <v>4278</v>
      </c>
      <c r="F4877" s="563" t="s">
        <v>4279</v>
      </c>
      <c r="G4877" s="563" t="s">
        <v>4261</v>
      </c>
      <c r="H4877" s="563" t="s">
        <v>4280</v>
      </c>
      <c r="I4877" s="563" t="s">
        <v>26690</v>
      </c>
      <c r="J4877" s="563" t="s">
        <v>109</v>
      </c>
      <c r="K4877" s="563" t="s">
        <v>24001</v>
      </c>
      <c r="L4877" s="563" t="s">
        <v>24001</v>
      </c>
      <c r="M4877" s="563" t="s">
        <v>24001</v>
      </c>
      <c r="N4877" s="563" t="s">
        <v>24001</v>
      </c>
      <c r="O4877" s="564" t="s">
        <v>24001</v>
      </c>
      <c r="P4877" s="564" t="s">
        <v>24001</v>
      </c>
      <c r="Q4877" s="564">
        <v>33148</v>
      </c>
      <c r="R4877" s="564"/>
      <c r="S4877" s="564" t="s">
        <v>33031</v>
      </c>
    </row>
    <row r="4878" spans="1:19" x14ac:dyDescent="0.35">
      <c r="A4878" s="562">
        <v>3556</v>
      </c>
      <c r="B4878" s="563" t="s">
        <v>484</v>
      </c>
      <c r="C4878" s="563" t="s">
        <v>29019</v>
      </c>
      <c r="D4878" s="563" t="s">
        <v>4284</v>
      </c>
      <c r="E4878" s="563" t="s">
        <v>4282</v>
      </c>
      <c r="F4878" s="563" t="s">
        <v>4283</v>
      </c>
      <c r="G4878" s="563" t="s">
        <v>4261</v>
      </c>
      <c r="H4878" s="563" t="s">
        <v>639</v>
      </c>
      <c r="I4878" s="563" t="s">
        <v>26690</v>
      </c>
      <c r="J4878" s="563" t="s">
        <v>109</v>
      </c>
      <c r="K4878" s="563" t="s">
        <v>24001</v>
      </c>
      <c r="L4878" s="563" t="s">
        <v>24001</v>
      </c>
      <c r="M4878" s="563" t="s">
        <v>24001</v>
      </c>
      <c r="N4878" s="563" t="s">
        <v>24001</v>
      </c>
      <c r="O4878" s="564" t="s">
        <v>24001</v>
      </c>
      <c r="P4878" s="564" t="s">
        <v>24001</v>
      </c>
      <c r="Q4878" s="564">
        <v>33148</v>
      </c>
      <c r="R4878" s="564"/>
      <c r="S4878" s="564" t="s">
        <v>33032</v>
      </c>
    </row>
    <row r="4879" spans="1:19" x14ac:dyDescent="0.35">
      <c r="A4879" s="559">
        <v>3557</v>
      </c>
      <c r="B4879" s="563" t="s">
        <v>484</v>
      </c>
      <c r="C4879" s="563" t="s">
        <v>29019</v>
      </c>
      <c r="D4879" s="563" t="s">
        <v>4287</v>
      </c>
      <c r="E4879" s="563" t="s">
        <v>4285</v>
      </c>
      <c r="F4879" s="563" t="s">
        <v>4286</v>
      </c>
      <c r="G4879" s="563" t="s">
        <v>4261</v>
      </c>
      <c r="H4879" s="563" t="s">
        <v>55</v>
      </c>
      <c r="I4879" s="563" t="s">
        <v>26690</v>
      </c>
      <c r="J4879" s="563" t="s">
        <v>24001</v>
      </c>
      <c r="K4879" s="563" t="s">
        <v>24001</v>
      </c>
      <c r="L4879" s="563" t="s">
        <v>24001</v>
      </c>
      <c r="M4879" s="563" t="s">
        <v>24001</v>
      </c>
      <c r="N4879" s="563" t="s">
        <v>24001</v>
      </c>
      <c r="O4879" s="564" t="s">
        <v>24001</v>
      </c>
      <c r="P4879" s="564" t="s">
        <v>24001</v>
      </c>
      <c r="Q4879" s="564">
        <v>33148</v>
      </c>
      <c r="R4879" s="564"/>
      <c r="S4879" s="564" t="s">
        <v>4287</v>
      </c>
    </row>
    <row r="4880" spans="1:19" x14ac:dyDescent="0.35">
      <c r="A4880" s="559">
        <v>3558</v>
      </c>
      <c r="B4880" s="563" t="s">
        <v>484</v>
      </c>
      <c r="C4880" s="563" t="s">
        <v>29019</v>
      </c>
      <c r="D4880" s="563" t="s">
        <v>24236</v>
      </c>
      <c r="E4880" s="563" t="s">
        <v>4288</v>
      </c>
      <c r="F4880" s="563" t="s">
        <v>4289</v>
      </c>
      <c r="G4880" s="563" t="s">
        <v>4261</v>
      </c>
      <c r="H4880" s="563" t="s">
        <v>4290</v>
      </c>
      <c r="I4880" s="563" t="s">
        <v>26690</v>
      </c>
      <c r="J4880" s="563" t="s">
        <v>109</v>
      </c>
      <c r="K4880" s="563" t="s">
        <v>24001</v>
      </c>
      <c r="L4880" s="563" t="s">
        <v>24001</v>
      </c>
      <c r="M4880" s="563" t="s">
        <v>24001</v>
      </c>
      <c r="N4880" s="563" t="s">
        <v>24001</v>
      </c>
      <c r="O4880" s="564" t="s">
        <v>24001</v>
      </c>
      <c r="P4880" s="564" t="s">
        <v>24001</v>
      </c>
      <c r="Q4880" s="564">
        <v>33148</v>
      </c>
      <c r="R4880" s="564">
        <v>42601.580023148097</v>
      </c>
      <c r="S4880" s="564" t="s">
        <v>33033</v>
      </c>
    </row>
    <row r="4881" spans="1:19" x14ac:dyDescent="0.35">
      <c r="A4881" s="562">
        <v>2442</v>
      </c>
      <c r="B4881" s="563" t="s">
        <v>484</v>
      </c>
      <c r="C4881" s="563" t="s">
        <v>4617</v>
      </c>
      <c r="D4881" s="563" t="s">
        <v>4823</v>
      </c>
      <c r="E4881" s="563" t="s">
        <v>4819</v>
      </c>
      <c r="F4881" s="563" t="s">
        <v>4820</v>
      </c>
      <c r="G4881" s="563" t="s">
        <v>4821</v>
      </c>
      <c r="H4881" s="563" t="s">
        <v>4822</v>
      </c>
      <c r="I4881" s="563" t="s">
        <v>26690</v>
      </c>
      <c r="J4881" s="563" t="s">
        <v>109</v>
      </c>
      <c r="K4881" s="563" t="s">
        <v>24001</v>
      </c>
      <c r="L4881" s="563" t="s">
        <v>24001</v>
      </c>
      <c r="M4881" s="563" t="s">
        <v>24001</v>
      </c>
      <c r="N4881" s="563" t="s">
        <v>24001</v>
      </c>
      <c r="O4881" s="564" t="s">
        <v>24001</v>
      </c>
      <c r="P4881" s="564" t="s">
        <v>24001</v>
      </c>
      <c r="Q4881" s="564">
        <v>33148</v>
      </c>
      <c r="R4881" s="564"/>
      <c r="S4881" s="564" t="s">
        <v>33034</v>
      </c>
    </row>
    <row r="4882" spans="1:19" x14ac:dyDescent="0.35">
      <c r="A4882" s="559">
        <v>2443</v>
      </c>
      <c r="B4882" s="563" t="s">
        <v>484</v>
      </c>
      <c r="C4882" s="563" t="s">
        <v>4617</v>
      </c>
      <c r="D4882" s="563" t="s">
        <v>4827</v>
      </c>
      <c r="E4882" s="563" t="s">
        <v>4824</v>
      </c>
      <c r="F4882" s="563" t="s">
        <v>4825</v>
      </c>
      <c r="G4882" s="563" t="s">
        <v>4821</v>
      </c>
      <c r="H4882" s="563" t="s">
        <v>4826</v>
      </c>
      <c r="I4882" s="563" t="s">
        <v>26690</v>
      </c>
      <c r="J4882" s="563" t="s">
        <v>109</v>
      </c>
      <c r="K4882" s="563" t="s">
        <v>24001</v>
      </c>
      <c r="L4882" s="563" t="s">
        <v>24001</v>
      </c>
      <c r="M4882" s="563" t="s">
        <v>24001</v>
      </c>
      <c r="N4882" s="563" t="s">
        <v>24001</v>
      </c>
      <c r="O4882" s="564" t="s">
        <v>24001</v>
      </c>
      <c r="P4882" s="564" t="s">
        <v>26697</v>
      </c>
      <c r="Q4882" s="564">
        <v>33148</v>
      </c>
      <c r="R4882" s="564"/>
      <c r="S4882" s="564" t="s">
        <v>33035</v>
      </c>
    </row>
    <row r="4883" spans="1:19" x14ac:dyDescent="0.35">
      <c r="A4883" s="559">
        <v>2444</v>
      </c>
      <c r="B4883" s="563" t="s">
        <v>484</v>
      </c>
      <c r="C4883" s="563" t="s">
        <v>4617</v>
      </c>
      <c r="D4883" s="563" t="s">
        <v>4830</v>
      </c>
      <c r="E4883" s="563" t="s">
        <v>24001</v>
      </c>
      <c r="F4883" s="563" t="s">
        <v>4828</v>
      </c>
      <c r="G4883" s="563" t="s">
        <v>4821</v>
      </c>
      <c r="H4883" s="563" t="s">
        <v>4829</v>
      </c>
      <c r="I4883" s="563" t="s">
        <v>26690</v>
      </c>
      <c r="J4883" s="563" t="s">
        <v>109</v>
      </c>
      <c r="K4883" s="563" t="s">
        <v>24001</v>
      </c>
      <c r="L4883" s="563" t="s">
        <v>24001</v>
      </c>
      <c r="M4883" s="563" t="s">
        <v>24001</v>
      </c>
      <c r="N4883" s="563" t="s">
        <v>24001</v>
      </c>
      <c r="O4883" s="564" t="s">
        <v>24001</v>
      </c>
      <c r="P4883" s="564" t="s">
        <v>24001</v>
      </c>
      <c r="Q4883" s="564">
        <v>38775</v>
      </c>
      <c r="R4883" s="564"/>
      <c r="S4883" s="564" t="s">
        <v>33036</v>
      </c>
    </row>
    <row r="4884" spans="1:19" x14ac:dyDescent="0.35">
      <c r="A4884" s="562">
        <v>2445</v>
      </c>
      <c r="B4884" s="563" t="s">
        <v>484</v>
      </c>
      <c r="C4884" s="563" t="s">
        <v>4617</v>
      </c>
      <c r="D4884" s="563" t="s">
        <v>4832</v>
      </c>
      <c r="E4884" s="563" t="s">
        <v>24001</v>
      </c>
      <c r="F4884" s="563" t="s">
        <v>4831</v>
      </c>
      <c r="G4884" s="563" t="s">
        <v>4821</v>
      </c>
      <c r="H4884" s="563" t="s">
        <v>1909</v>
      </c>
      <c r="I4884" s="563" t="s">
        <v>26690</v>
      </c>
      <c r="J4884" s="563" t="s">
        <v>109</v>
      </c>
      <c r="K4884" s="563" t="s">
        <v>24001</v>
      </c>
      <c r="L4884" s="563" t="s">
        <v>24001</v>
      </c>
      <c r="M4884" s="563" t="s">
        <v>24001</v>
      </c>
      <c r="N4884" s="563" t="s">
        <v>24001</v>
      </c>
      <c r="O4884" s="564" t="s">
        <v>24001</v>
      </c>
      <c r="P4884" s="564" t="s">
        <v>24001</v>
      </c>
      <c r="Q4884" s="564">
        <v>38775</v>
      </c>
      <c r="R4884" s="564"/>
      <c r="S4884" s="564" t="s">
        <v>33037</v>
      </c>
    </row>
    <row r="4885" spans="1:19" x14ac:dyDescent="0.35">
      <c r="A4885" s="559">
        <v>2446</v>
      </c>
      <c r="B4885" s="563" t="s">
        <v>484</v>
      </c>
      <c r="C4885" s="563" t="s">
        <v>4617</v>
      </c>
      <c r="D4885" s="563" t="s">
        <v>4834</v>
      </c>
      <c r="E4885" s="563" t="s">
        <v>24001</v>
      </c>
      <c r="F4885" s="563" t="s">
        <v>4833</v>
      </c>
      <c r="G4885" s="563" t="s">
        <v>4821</v>
      </c>
      <c r="H4885" s="563" t="s">
        <v>2878</v>
      </c>
      <c r="I4885" s="563" t="s">
        <v>26690</v>
      </c>
      <c r="J4885" s="563" t="s">
        <v>109</v>
      </c>
      <c r="K4885" s="563" t="s">
        <v>24001</v>
      </c>
      <c r="L4885" s="563" t="s">
        <v>24001</v>
      </c>
      <c r="M4885" s="563" t="s">
        <v>24001</v>
      </c>
      <c r="N4885" s="563" t="s">
        <v>24001</v>
      </c>
      <c r="O4885" s="564" t="s">
        <v>24001</v>
      </c>
      <c r="P4885" s="564" t="s">
        <v>24001</v>
      </c>
      <c r="Q4885" s="564">
        <v>38775</v>
      </c>
      <c r="R4885" s="564"/>
      <c r="S4885" s="564" t="s">
        <v>33038</v>
      </c>
    </row>
    <row r="4886" spans="1:19" x14ac:dyDescent="0.35">
      <c r="A4886" s="559">
        <v>2447</v>
      </c>
      <c r="B4886" s="563" t="s">
        <v>484</v>
      </c>
      <c r="C4886" s="563" t="s">
        <v>4617</v>
      </c>
      <c r="D4886" s="563" t="s">
        <v>4837</v>
      </c>
      <c r="E4886" s="563" t="s">
        <v>24001</v>
      </c>
      <c r="F4886" s="563" t="s">
        <v>4835</v>
      </c>
      <c r="G4886" s="563" t="s">
        <v>4821</v>
      </c>
      <c r="H4886" s="563" t="s">
        <v>4836</v>
      </c>
      <c r="I4886" s="563" t="s">
        <v>26690</v>
      </c>
      <c r="J4886" s="563" t="s">
        <v>109</v>
      </c>
      <c r="K4886" s="563" t="s">
        <v>24001</v>
      </c>
      <c r="L4886" s="563" t="s">
        <v>24001</v>
      </c>
      <c r="M4886" s="563" t="s">
        <v>24001</v>
      </c>
      <c r="N4886" s="563" t="s">
        <v>24001</v>
      </c>
      <c r="O4886" s="564" t="s">
        <v>24001</v>
      </c>
      <c r="P4886" s="564" t="s">
        <v>24001</v>
      </c>
      <c r="Q4886" s="564">
        <v>38615</v>
      </c>
      <c r="R4886" s="564">
        <v>38771</v>
      </c>
      <c r="S4886" s="564" t="s">
        <v>34423</v>
      </c>
    </row>
    <row r="4887" spans="1:19" x14ac:dyDescent="0.35">
      <c r="A4887" s="562">
        <v>2448</v>
      </c>
      <c r="B4887" s="563" t="s">
        <v>484</v>
      </c>
      <c r="C4887" s="563" t="s">
        <v>4617</v>
      </c>
      <c r="D4887" s="563" t="s">
        <v>4841</v>
      </c>
      <c r="E4887" s="563" t="s">
        <v>4838</v>
      </c>
      <c r="F4887" s="563" t="s">
        <v>4839</v>
      </c>
      <c r="G4887" s="563" t="s">
        <v>4821</v>
      </c>
      <c r="H4887" s="563" t="s">
        <v>4840</v>
      </c>
      <c r="I4887" s="563" t="s">
        <v>26690</v>
      </c>
      <c r="J4887" s="563" t="s">
        <v>109</v>
      </c>
      <c r="K4887" s="563" t="s">
        <v>24001</v>
      </c>
      <c r="L4887" s="563" t="s">
        <v>24001</v>
      </c>
      <c r="M4887" s="563" t="s">
        <v>24001</v>
      </c>
      <c r="N4887" s="563" t="s">
        <v>24001</v>
      </c>
      <c r="O4887" s="564" t="s">
        <v>24001</v>
      </c>
      <c r="P4887" s="564" t="s">
        <v>26697</v>
      </c>
      <c r="Q4887" s="564">
        <v>33148</v>
      </c>
      <c r="R4887" s="564"/>
      <c r="S4887" s="564" t="s">
        <v>33039</v>
      </c>
    </row>
    <row r="4888" spans="1:19" x14ac:dyDescent="0.35">
      <c r="A4888" s="559">
        <v>2449</v>
      </c>
      <c r="B4888" s="563" t="s">
        <v>484</v>
      </c>
      <c r="C4888" s="563" t="s">
        <v>4617</v>
      </c>
      <c r="D4888" s="563" t="s">
        <v>4844</v>
      </c>
      <c r="E4888" s="563" t="s">
        <v>4842</v>
      </c>
      <c r="F4888" s="563" t="s">
        <v>4843</v>
      </c>
      <c r="G4888" s="563" t="s">
        <v>4821</v>
      </c>
      <c r="H4888" s="563" t="s">
        <v>55</v>
      </c>
      <c r="I4888" s="563" t="s">
        <v>26690</v>
      </c>
      <c r="J4888" s="563" t="s">
        <v>109</v>
      </c>
      <c r="K4888" s="563" t="s">
        <v>24001</v>
      </c>
      <c r="L4888" s="563" t="s">
        <v>24001</v>
      </c>
      <c r="M4888" s="563" t="s">
        <v>24001</v>
      </c>
      <c r="N4888" s="563" t="s">
        <v>24001</v>
      </c>
      <c r="O4888" s="564" t="s">
        <v>24001</v>
      </c>
      <c r="P4888" s="564" t="s">
        <v>24001</v>
      </c>
      <c r="Q4888" s="564">
        <v>33148</v>
      </c>
      <c r="R4888" s="564"/>
      <c r="S4888" s="564" t="s">
        <v>4844</v>
      </c>
    </row>
    <row r="4889" spans="1:19" x14ac:dyDescent="0.35">
      <c r="A4889" s="559">
        <v>2450</v>
      </c>
      <c r="B4889" s="563" t="s">
        <v>484</v>
      </c>
      <c r="C4889" s="563" t="s">
        <v>4617</v>
      </c>
      <c r="D4889" s="563" t="s">
        <v>4847</v>
      </c>
      <c r="E4889" s="563" t="s">
        <v>24001</v>
      </c>
      <c r="F4889" s="563" t="s">
        <v>4845</v>
      </c>
      <c r="G4889" s="563" t="s">
        <v>4821</v>
      </c>
      <c r="H4889" s="563" t="s">
        <v>4846</v>
      </c>
      <c r="I4889" s="563" t="s">
        <v>26690</v>
      </c>
      <c r="J4889" s="563" t="s">
        <v>109</v>
      </c>
      <c r="K4889" s="563" t="s">
        <v>24001</v>
      </c>
      <c r="L4889" s="563" t="s">
        <v>24001</v>
      </c>
      <c r="M4889" s="563" t="s">
        <v>24001</v>
      </c>
      <c r="N4889" s="563" t="s">
        <v>24001</v>
      </c>
      <c r="O4889" s="564" t="s">
        <v>24001</v>
      </c>
      <c r="P4889" s="564" t="s">
        <v>24001</v>
      </c>
      <c r="Q4889" s="564">
        <v>38616</v>
      </c>
      <c r="R4889" s="564">
        <v>38663</v>
      </c>
      <c r="S4889" s="564" t="s">
        <v>34424</v>
      </c>
    </row>
    <row r="4890" spans="1:19" x14ac:dyDescent="0.35">
      <c r="A4890" s="562">
        <v>2451</v>
      </c>
      <c r="B4890" s="563" t="s">
        <v>484</v>
      </c>
      <c r="C4890" s="563" t="s">
        <v>4617</v>
      </c>
      <c r="D4890" s="563" t="s">
        <v>4849</v>
      </c>
      <c r="E4890" s="563" t="s">
        <v>24001</v>
      </c>
      <c r="F4890" s="563" t="s">
        <v>4848</v>
      </c>
      <c r="G4890" s="563" t="s">
        <v>4821</v>
      </c>
      <c r="H4890" s="563" t="s">
        <v>4365</v>
      </c>
      <c r="I4890" s="563" t="s">
        <v>26690</v>
      </c>
      <c r="J4890" s="563" t="s">
        <v>109</v>
      </c>
      <c r="K4890" s="563" t="s">
        <v>24001</v>
      </c>
      <c r="L4890" s="563" t="s">
        <v>24001</v>
      </c>
      <c r="M4890" s="563" t="s">
        <v>24001</v>
      </c>
      <c r="N4890" s="563" t="s">
        <v>24001</v>
      </c>
      <c r="O4890" s="564" t="s">
        <v>24001</v>
      </c>
      <c r="P4890" s="564" t="s">
        <v>24001</v>
      </c>
      <c r="Q4890" s="564">
        <v>38664</v>
      </c>
      <c r="R4890" s="564"/>
      <c r="S4890" s="564" t="s">
        <v>33040</v>
      </c>
    </row>
    <row r="4891" spans="1:19" x14ac:dyDescent="0.35">
      <c r="A4891" s="559">
        <v>6100</v>
      </c>
      <c r="B4891" s="563" t="s">
        <v>484</v>
      </c>
      <c r="C4891" s="563" t="s">
        <v>4617</v>
      </c>
      <c r="D4891" s="563" t="s">
        <v>4853</v>
      </c>
      <c r="E4891" s="563" t="s">
        <v>4850</v>
      </c>
      <c r="F4891" s="563" t="s">
        <v>4851</v>
      </c>
      <c r="G4891" s="563" t="s">
        <v>4852</v>
      </c>
      <c r="H4891" s="563" t="s">
        <v>55</v>
      </c>
      <c r="I4891" s="563" t="s">
        <v>26690</v>
      </c>
      <c r="J4891" s="563" t="s">
        <v>24001</v>
      </c>
      <c r="K4891" s="563" t="s">
        <v>24001</v>
      </c>
      <c r="L4891" s="563" t="s">
        <v>24001</v>
      </c>
      <c r="M4891" s="563" t="s">
        <v>24001</v>
      </c>
      <c r="N4891" s="563" t="s">
        <v>24001</v>
      </c>
      <c r="O4891" s="564" t="s">
        <v>24001</v>
      </c>
      <c r="P4891" s="564" t="s">
        <v>24001</v>
      </c>
      <c r="Q4891" s="564">
        <v>33148</v>
      </c>
      <c r="R4891" s="564"/>
      <c r="S4891" s="564" t="s">
        <v>4853</v>
      </c>
    </row>
    <row r="4892" spans="1:19" x14ac:dyDescent="0.35">
      <c r="A4892" s="559">
        <v>4972</v>
      </c>
      <c r="B4892" s="563" t="s">
        <v>484</v>
      </c>
      <c r="C4892" s="563" t="s">
        <v>28941</v>
      </c>
      <c r="D4892" s="563" t="s">
        <v>11532</v>
      </c>
      <c r="E4892" s="563" t="s">
        <v>11529</v>
      </c>
      <c r="F4892" s="563" t="s">
        <v>11530</v>
      </c>
      <c r="G4892" s="563" t="s">
        <v>11531</v>
      </c>
      <c r="H4892" s="563" t="s">
        <v>3713</v>
      </c>
      <c r="I4892" s="563" t="s">
        <v>26690</v>
      </c>
      <c r="J4892" s="563" t="s">
        <v>109</v>
      </c>
      <c r="K4892" s="563" t="s">
        <v>24001</v>
      </c>
      <c r="L4892" s="563" t="s">
        <v>24001</v>
      </c>
      <c r="M4892" s="563" t="s">
        <v>24001</v>
      </c>
      <c r="N4892" s="563" t="s">
        <v>24001</v>
      </c>
      <c r="O4892" s="564" t="s">
        <v>24001</v>
      </c>
      <c r="P4892" s="564" t="s">
        <v>24001</v>
      </c>
      <c r="Q4892" s="564">
        <v>33148</v>
      </c>
      <c r="R4892" s="564"/>
      <c r="S4892" s="564" t="s">
        <v>33041</v>
      </c>
    </row>
    <row r="4893" spans="1:19" x14ac:dyDescent="0.35">
      <c r="A4893" s="562">
        <v>4860</v>
      </c>
      <c r="B4893" s="563" t="s">
        <v>484</v>
      </c>
      <c r="C4893" s="563" t="s">
        <v>12314</v>
      </c>
      <c r="D4893" s="563" t="s">
        <v>12333</v>
      </c>
      <c r="E4893" s="563" t="s">
        <v>12330</v>
      </c>
      <c r="F4893" s="563" t="s">
        <v>12331</v>
      </c>
      <c r="G4893" s="563" t="s">
        <v>12332</v>
      </c>
      <c r="H4893" s="563" t="s">
        <v>10368</v>
      </c>
      <c r="I4893" s="563" t="s">
        <v>26691</v>
      </c>
      <c r="J4893" s="563" t="s">
        <v>24001</v>
      </c>
      <c r="K4893" s="563" t="s">
        <v>24001</v>
      </c>
      <c r="L4893" s="563" t="s">
        <v>24001</v>
      </c>
      <c r="M4893" s="563" t="s">
        <v>24001</v>
      </c>
      <c r="N4893" s="563" t="s">
        <v>24001</v>
      </c>
      <c r="O4893" s="564" t="s">
        <v>24001</v>
      </c>
      <c r="P4893" s="564" t="s">
        <v>24001</v>
      </c>
      <c r="Q4893" s="564">
        <v>33148</v>
      </c>
      <c r="R4893" s="564">
        <v>33974</v>
      </c>
      <c r="S4893" s="564" t="s">
        <v>33042</v>
      </c>
    </row>
    <row r="4894" spans="1:19" x14ac:dyDescent="0.35">
      <c r="A4894" s="559">
        <v>4861</v>
      </c>
      <c r="B4894" s="563" t="s">
        <v>484</v>
      </c>
      <c r="C4894" s="563" t="s">
        <v>12314</v>
      </c>
      <c r="D4894" s="563" t="s">
        <v>12336</v>
      </c>
      <c r="E4894" s="563" t="s">
        <v>12334</v>
      </c>
      <c r="F4894" s="563" t="s">
        <v>12335</v>
      </c>
      <c r="G4894" s="563" t="s">
        <v>12332</v>
      </c>
      <c r="H4894" s="563" t="s">
        <v>10368</v>
      </c>
      <c r="I4894" s="563" t="s">
        <v>27294</v>
      </c>
      <c r="J4894" s="563" t="s">
        <v>24001</v>
      </c>
      <c r="K4894" s="563" t="s">
        <v>24001</v>
      </c>
      <c r="L4894" s="563" t="s">
        <v>24001</v>
      </c>
      <c r="M4894" s="563" t="s">
        <v>24001</v>
      </c>
      <c r="N4894" s="563" t="s">
        <v>24001</v>
      </c>
      <c r="O4894" s="564" t="s">
        <v>24001</v>
      </c>
      <c r="P4894" s="564" t="s">
        <v>24001</v>
      </c>
      <c r="Q4894" s="564">
        <v>33148</v>
      </c>
      <c r="R4894" s="564">
        <v>34078</v>
      </c>
      <c r="S4894" s="564" t="s">
        <v>33043</v>
      </c>
    </row>
    <row r="4895" spans="1:19" x14ac:dyDescent="0.35">
      <c r="A4895" s="559">
        <v>4862</v>
      </c>
      <c r="B4895" s="563" t="s">
        <v>484</v>
      </c>
      <c r="C4895" s="563" t="s">
        <v>12314</v>
      </c>
      <c r="D4895" s="563" t="s">
        <v>12338</v>
      </c>
      <c r="E4895" s="563" t="s">
        <v>12330</v>
      </c>
      <c r="F4895" s="563" t="s">
        <v>12337</v>
      </c>
      <c r="G4895" s="563" t="s">
        <v>12332</v>
      </c>
      <c r="H4895" s="563" t="s">
        <v>10368</v>
      </c>
      <c r="I4895" s="563" t="s">
        <v>27295</v>
      </c>
      <c r="J4895" s="563" t="s">
        <v>24001</v>
      </c>
      <c r="K4895" s="563" t="s">
        <v>24001</v>
      </c>
      <c r="L4895" s="563" t="s">
        <v>24001</v>
      </c>
      <c r="M4895" s="563" t="s">
        <v>24001</v>
      </c>
      <c r="N4895" s="563" t="s">
        <v>24001</v>
      </c>
      <c r="O4895" s="564" t="s">
        <v>24001</v>
      </c>
      <c r="P4895" s="564" t="s">
        <v>24001</v>
      </c>
      <c r="Q4895" s="564">
        <v>33148</v>
      </c>
      <c r="R4895" s="564">
        <v>38399</v>
      </c>
      <c r="S4895" s="564" t="s">
        <v>33044</v>
      </c>
    </row>
    <row r="4896" spans="1:19" x14ac:dyDescent="0.35">
      <c r="A4896" s="562">
        <v>4863</v>
      </c>
      <c r="B4896" s="563" t="s">
        <v>484</v>
      </c>
      <c r="C4896" s="563" t="s">
        <v>12314</v>
      </c>
      <c r="D4896" s="563" t="s">
        <v>12340</v>
      </c>
      <c r="E4896" s="563" t="s">
        <v>12330</v>
      </c>
      <c r="F4896" s="563" t="s">
        <v>12339</v>
      </c>
      <c r="G4896" s="563" t="s">
        <v>12332</v>
      </c>
      <c r="H4896" s="563" t="s">
        <v>10368</v>
      </c>
      <c r="I4896" s="563" t="s">
        <v>26952</v>
      </c>
      <c r="J4896" s="563" t="s">
        <v>24001</v>
      </c>
      <c r="K4896" s="563" t="s">
        <v>24001</v>
      </c>
      <c r="L4896" s="563" t="s">
        <v>24001</v>
      </c>
      <c r="M4896" s="563" t="s">
        <v>24001</v>
      </c>
      <c r="N4896" s="563" t="s">
        <v>24001</v>
      </c>
      <c r="O4896" s="564" t="s">
        <v>24001</v>
      </c>
      <c r="P4896" s="564" t="s">
        <v>24001</v>
      </c>
      <c r="Q4896" s="564">
        <v>33148</v>
      </c>
      <c r="R4896" s="564">
        <v>38399</v>
      </c>
      <c r="S4896" s="564" t="s">
        <v>33045</v>
      </c>
    </row>
    <row r="4897" spans="1:19" x14ac:dyDescent="0.35">
      <c r="A4897" s="559">
        <v>4864</v>
      </c>
      <c r="B4897" s="563" t="s">
        <v>484</v>
      </c>
      <c r="C4897" s="563" t="s">
        <v>12314</v>
      </c>
      <c r="D4897" s="563" t="s">
        <v>12342</v>
      </c>
      <c r="E4897" s="563" t="s">
        <v>12330</v>
      </c>
      <c r="F4897" s="563" t="s">
        <v>12341</v>
      </c>
      <c r="G4897" s="563" t="s">
        <v>12332</v>
      </c>
      <c r="H4897" s="563" t="s">
        <v>10368</v>
      </c>
      <c r="I4897" s="563" t="s">
        <v>27296</v>
      </c>
      <c r="J4897" s="563" t="s">
        <v>24001</v>
      </c>
      <c r="K4897" s="563" t="s">
        <v>24001</v>
      </c>
      <c r="L4897" s="563" t="s">
        <v>24001</v>
      </c>
      <c r="M4897" s="563" t="s">
        <v>24001</v>
      </c>
      <c r="N4897" s="563" t="s">
        <v>24001</v>
      </c>
      <c r="O4897" s="564" t="s">
        <v>24001</v>
      </c>
      <c r="P4897" s="564" t="s">
        <v>24001</v>
      </c>
      <c r="Q4897" s="564">
        <v>33148</v>
      </c>
      <c r="R4897" s="564">
        <v>38399</v>
      </c>
      <c r="S4897" s="564" t="s">
        <v>33046</v>
      </c>
    </row>
    <row r="4898" spans="1:19" x14ac:dyDescent="0.35">
      <c r="A4898" s="559">
        <v>4865</v>
      </c>
      <c r="B4898" s="563" t="s">
        <v>484</v>
      </c>
      <c r="C4898" s="563" t="s">
        <v>12314</v>
      </c>
      <c r="D4898" s="563" t="s">
        <v>12344</v>
      </c>
      <c r="E4898" s="563" t="s">
        <v>24001</v>
      </c>
      <c r="F4898" s="563" t="s">
        <v>12343</v>
      </c>
      <c r="G4898" s="563" t="s">
        <v>12332</v>
      </c>
      <c r="H4898" s="563" t="s">
        <v>55</v>
      </c>
      <c r="I4898" s="563" t="s">
        <v>26690</v>
      </c>
      <c r="J4898" s="563" t="s">
        <v>24001</v>
      </c>
      <c r="K4898" s="563" t="s">
        <v>24001</v>
      </c>
      <c r="L4898" s="563" t="s">
        <v>24001</v>
      </c>
      <c r="M4898" s="563" t="s">
        <v>24001</v>
      </c>
      <c r="N4898" s="563" t="s">
        <v>24001</v>
      </c>
      <c r="O4898" s="564" t="s">
        <v>24001</v>
      </c>
      <c r="P4898" s="564" t="s">
        <v>24001</v>
      </c>
      <c r="Q4898" s="564">
        <v>33148</v>
      </c>
      <c r="R4898" s="564"/>
      <c r="S4898" s="564" t="s">
        <v>12344</v>
      </c>
    </row>
    <row r="4899" spans="1:19" x14ac:dyDescent="0.35">
      <c r="A4899" s="562">
        <v>1352</v>
      </c>
      <c r="B4899" s="563" t="s">
        <v>484</v>
      </c>
      <c r="C4899" s="563" t="s">
        <v>28929</v>
      </c>
      <c r="D4899" s="563" t="s">
        <v>18190</v>
      </c>
      <c r="E4899" s="563" t="s">
        <v>18187</v>
      </c>
      <c r="F4899" s="563" t="s">
        <v>18188</v>
      </c>
      <c r="G4899" s="563" t="s">
        <v>18189</v>
      </c>
      <c r="H4899" s="563" t="s">
        <v>2293</v>
      </c>
      <c r="I4899" s="563" t="s">
        <v>26690</v>
      </c>
      <c r="J4899" s="563" t="s">
        <v>109</v>
      </c>
      <c r="K4899" s="563" t="s">
        <v>24001</v>
      </c>
      <c r="L4899" s="563" t="s">
        <v>24001</v>
      </c>
      <c r="M4899" s="563" t="s">
        <v>24001</v>
      </c>
      <c r="N4899" s="563" t="s">
        <v>24001</v>
      </c>
      <c r="O4899" s="564" t="s">
        <v>24001</v>
      </c>
      <c r="P4899" s="564" t="s">
        <v>24001</v>
      </c>
      <c r="Q4899" s="564">
        <v>33148</v>
      </c>
      <c r="R4899" s="564">
        <v>34101</v>
      </c>
      <c r="S4899" s="564" t="s">
        <v>33047</v>
      </c>
    </row>
    <row r="4900" spans="1:19" x14ac:dyDescent="0.35">
      <c r="A4900" s="559">
        <v>1353</v>
      </c>
      <c r="B4900" s="563" t="s">
        <v>484</v>
      </c>
      <c r="C4900" s="563" t="s">
        <v>28929</v>
      </c>
      <c r="D4900" s="563" t="s">
        <v>18193</v>
      </c>
      <c r="E4900" s="563" t="s">
        <v>18191</v>
      </c>
      <c r="F4900" s="563" t="s">
        <v>18192</v>
      </c>
      <c r="G4900" s="563" t="s">
        <v>18189</v>
      </c>
      <c r="H4900" s="563" t="s">
        <v>1674</v>
      </c>
      <c r="I4900" s="563" t="s">
        <v>26690</v>
      </c>
      <c r="J4900" s="563" t="s">
        <v>109</v>
      </c>
      <c r="K4900" s="563" t="s">
        <v>24001</v>
      </c>
      <c r="L4900" s="563" t="s">
        <v>24001</v>
      </c>
      <c r="M4900" s="563" t="s">
        <v>24001</v>
      </c>
      <c r="N4900" s="563" t="s">
        <v>24001</v>
      </c>
      <c r="O4900" s="564" t="s">
        <v>24001</v>
      </c>
      <c r="P4900" s="564" t="s">
        <v>24001</v>
      </c>
      <c r="Q4900" s="564">
        <v>33148</v>
      </c>
      <c r="R4900" s="564">
        <v>34101</v>
      </c>
      <c r="S4900" s="564" t="s">
        <v>33048</v>
      </c>
    </row>
    <row r="4901" spans="1:19" x14ac:dyDescent="0.35">
      <c r="A4901" s="559">
        <v>1354</v>
      </c>
      <c r="B4901" s="563" t="s">
        <v>484</v>
      </c>
      <c r="C4901" s="563" t="s">
        <v>28929</v>
      </c>
      <c r="D4901" s="563" t="s">
        <v>18195</v>
      </c>
      <c r="E4901" s="563" t="s">
        <v>24001</v>
      </c>
      <c r="F4901" s="563" t="s">
        <v>18194</v>
      </c>
      <c r="G4901" s="563" t="s">
        <v>18189</v>
      </c>
      <c r="H4901" s="563" t="s">
        <v>55</v>
      </c>
      <c r="I4901" s="563" t="s">
        <v>26690</v>
      </c>
      <c r="J4901" s="563" t="s">
        <v>109</v>
      </c>
      <c r="K4901" s="563" t="s">
        <v>24001</v>
      </c>
      <c r="L4901" s="563" t="s">
        <v>24001</v>
      </c>
      <c r="M4901" s="563" t="s">
        <v>24001</v>
      </c>
      <c r="N4901" s="563" t="s">
        <v>24001</v>
      </c>
      <c r="O4901" s="564" t="s">
        <v>24001</v>
      </c>
      <c r="P4901" s="564" t="s">
        <v>24001</v>
      </c>
      <c r="Q4901" s="564">
        <v>33148</v>
      </c>
      <c r="R4901" s="564">
        <v>34285</v>
      </c>
      <c r="S4901" s="564" t="s">
        <v>18195</v>
      </c>
    </row>
    <row r="4902" spans="1:19" x14ac:dyDescent="0.35">
      <c r="A4902" s="562">
        <v>6136</v>
      </c>
      <c r="B4902" s="563" t="s">
        <v>484</v>
      </c>
      <c r="C4902" s="563" t="s">
        <v>10695</v>
      </c>
      <c r="D4902" s="563" t="s">
        <v>10850</v>
      </c>
      <c r="E4902" s="563" t="s">
        <v>24001</v>
      </c>
      <c r="F4902" s="563" t="s">
        <v>10848</v>
      </c>
      <c r="G4902" s="563" t="s">
        <v>10849</v>
      </c>
      <c r="H4902" s="563" t="s">
        <v>55</v>
      </c>
      <c r="I4902" s="563" t="s">
        <v>26690</v>
      </c>
      <c r="J4902" s="563" t="s">
        <v>24001</v>
      </c>
      <c r="K4902" s="563" t="s">
        <v>24001</v>
      </c>
      <c r="L4902" s="563" t="s">
        <v>24001</v>
      </c>
      <c r="M4902" s="563" t="s">
        <v>24001</v>
      </c>
      <c r="N4902" s="563" t="s">
        <v>24001</v>
      </c>
      <c r="O4902" s="564" t="s">
        <v>24001</v>
      </c>
      <c r="P4902" s="564" t="s">
        <v>24001</v>
      </c>
      <c r="Q4902" s="564">
        <v>33148</v>
      </c>
      <c r="R4902" s="564"/>
      <c r="S4902" s="564" t="s">
        <v>10850</v>
      </c>
    </row>
    <row r="4903" spans="1:19" x14ac:dyDescent="0.35">
      <c r="A4903" s="559">
        <v>2452</v>
      </c>
      <c r="B4903" s="563" t="s">
        <v>484</v>
      </c>
      <c r="C4903" s="563" t="s">
        <v>4617</v>
      </c>
      <c r="D4903" s="563" t="s">
        <v>4857</v>
      </c>
      <c r="E4903" s="563" t="s">
        <v>24001</v>
      </c>
      <c r="F4903" s="563" t="s">
        <v>4854</v>
      </c>
      <c r="G4903" s="563" t="s">
        <v>4855</v>
      </c>
      <c r="H4903" s="563" t="s">
        <v>4856</v>
      </c>
      <c r="I4903" s="563" t="s">
        <v>26690</v>
      </c>
      <c r="J4903" s="563" t="s">
        <v>109</v>
      </c>
      <c r="K4903" s="563" t="s">
        <v>24001</v>
      </c>
      <c r="L4903" s="563" t="s">
        <v>24001</v>
      </c>
      <c r="M4903" s="563" t="s">
        <v>24001</v>
      </c>
      <c r="N4903" s="563" t="s">
        <v>24001</v>
      </c>
      <c r="O4903" s="564" t="s">
        <v>24620</v>
      </c>
      <c r="P4903" s="564" t="s">
        <v>26697</v>
      </c>
      <c r="Q4903" s="564">
        <v>38777</v>
      </c>
      <c r="R4903" s="564"/>
      <c r="S4903" s="564" t="s">
        <v>33049</v>
      </c>
    </row>
    <row r="4904" spans="1:19" x14ac:dyDescent="0.35">
      <c r="A4904" s="559">
        <v>2453</v>
      </c>
      <c r="B4904" s="563" t="s">
        <v>484</v>
      </c>
      <c r="C4904" s="563" t="s">
        <v>4617</v>
      </c>
      <c r="D4904" s="563" t="s">
        <v>4860</v>
      </c>
      <c r="E4904" s="563" t="s">
        <v>24001</v>
      </c>
      <c r="F4904" s="563" t="s">
        <v>4858</v>
      </c>
      <c r="G4904" s="563" t="s">
        <v>4855</v>
      </c>
      <c r="H4904" s="563" t="s">
        <v>4859</v>
      </c>
      <c r="I4904" s="563" t="s">
        <v>26690</v>
      </c>
      <c r="J4904" s="563" t="s">
        <v>109</v>
      </c>
      <c r="K4904" s="563" t="s">
        <v>24001</v>
      </c>
      <c r="L4904" s="563" t="s">
        <v>24001</v>
      </c>
      <c r="M4904" s="563" t="s">
        <v>24001</v>
      </c>
      <c r="N4904" s="563" t="s">
        <v>24001</v>
      </c>
      <c r="O4904" s="564" t="s">
        <v>24620</v>
      </c>
      <c r="P4904" s="564" t="s">
        <v>26697</v>
      </c>
      <c r="Q4904" s="564">
        <v>33148</v>
      </c>
      <c r="R4904" s="564">
        <v>38616</v>
      </c>
      <c r="S4904" s="564" t="s">
        <v>33050</v>
      </c>
    </row>
    <row r="4905" spans="1:19" x14ac:dyDescent="0.35">
      <c r="A4905" s="562">
        <v>2454</v>
      </c>
      <c r="B4905" s="563" t="s">
        <v>484</v>
      </c>
      <c r="C4905" s="563" t="s">
        <v>4617</v>
      </c>
      <c r="D4905" s="563" t="s">
        <v>4864</v>
      </c>
      <c r="E4905" s="563" t="s">
        <v>4861</v>
      </c>
      <c r="F4905" s="563" t="s">
        <v>4862</v>
      </c>
      <c r="G4905" s="563" t="s">
        <v>4855</v>
      </c>
      <c r="H4905" s="563" t="s">
        <v>4863</v>
      </c>
      <c r="I4905" s="563" t="s">
        <v>26690</v>
      </c>
      <c r="J4905" s="563" t="s">
        <v>109</v>
      </c>
      <c r="K4905" s="563" t="s">
        <v>24001</v>
      </c>
      <c r="L4905" s="563" t="s">
        <v>24001</v>
      </c>
      <c r="M4905" s="563" t="s">
        <v>24001</v>
      </c>
      <c r="N4905" s="563" t="s">
        <v>24001</v>
      </c>
      <c r="O4905" s="564" t="s">
        <v>24620</v>
      </c>
      <c r="P4905" s="564" t="s">
        <v>26697</v>
      </c>
      <c r="Q4905" s="564">
        <v>41409</v>
      </c>
      <c r="R4905" s="564"/>
      <c r="S4905" s="564" t="s">
        <v>4864</v>
      </c>
    </row>
    <row r="4906" spans="1:19" x14ac:dyDescent="0.35">
      <c r="A4906" s="559">
        <v>2455</v>
      </c>
      <c r="B4906" s="563" t="s">
        <v>484</v>
      </c>
      <c r="C4906" s="563" t="s">
        <v>4617</v>
      </c>
      <c r="D4906" s="563" t="s">
        <v>4867</v>
      </c>
      <c r="E4906" s="563" t="s">
        <v>24001</v>
      </c>
      <c r="F4906" s="563" t="s">
        <v>4865</v>
      </c>
      <c r="G4906" s="563" t="s">
        <v>4855</v>
      </c>
      <c r="H4906" s="563" t="s">
        <v>4866</v>
      </c>
      <c r="I4906" s="563" t="s">
        <v>26690</v>
      </c>
      <c r="J4906" s="563" t="s">
        <v>109</v>
      </c>
      <c r="K4906" s="563" t="s">
        <v>24001</v>
      </c>
      <c r="L4906" s="563" t="s">
        <v>24001</v>
      </c>
      <c r="M4906" s="563" t="s">
        <v>24001</v>
      </c>
      <c r="N4906" s="563" t="s">
        <v>24001</v>
      </c>
      <c r="O4906" s="564" t="s">
        <v>24620</v>
      </c>
      <c r="P4906" s="564" t="s">
        <v>24001</v>
      </c>
      <c r="Q4906" s="564">
        <v>38616</v>
      </c>
      <c r="R4906" s="564"/>
      <c r="S4906" s="564" t="s">
        <v>33051</v>
      </c>
    </row>
    <row r="4907" spans="1:19" x14ac:dyDescent="0.35">
      <c r="A4907" s="559">
        <v>2456</v>
      </c>
      <c r="B4907" s="563" t="s">
        <v>484</v>
      </c>
      <c r="C4907" s="563" t="s">
        <v>4617</v>
      </c>
      <c r="D4907" s="563" t="s">
        <v>4871</v>
      </c>
      <c r="E4907" s="563" t="s">
        <v>4868</v>
      </c>
      <c r="F4907" s="563" t="s">
        <v>4869</v>
      </c>
      <c r="G4907" s="563" t="s">
        <v>4855</v>
      </c>
      <c r="H4907" s="563" t="s">
        <v>4870</v>
      </c>
      <c r="I4907" s="563" t="s">
        <v>26690</v>
      </c>
      <c r="J4907" s="563" t="s">
        <v>109</v>
      </c>
      <c r="K4907" s="563" t="s">
        <v>24001</v>
      </c>
      <c r="L4907" s="563" t="s">
        <v>24001</v>
      </c>
      <c r="M4907" s="563" t="s">
        <v>24001</v>
      </c>
      <c r="N4907" s="563" t="s">
        <v>24001</v>
      </c>
      <c r="O4907" s="564" t="s">
        <v>24620</v>
      </c>
      <c r="P4907" s="564" t="s">
        <v>26697</v>
      </c>
      <c r="Q4907" s="564">
        <v>33148</v>
      </c>
      <c r="R4907" s="564"/>
      <c r="S4907" s="564" t="s">
        <v>33052</v>
      </c>
    </row>
    <row r="4908" spans="1:19" x14ac:dyDescent="0.35">
      <c r="A4908" s="562">
        <v>2457</v>
      </c>
      <c r="B4908" s="563" t="s">
        <v>484</v>
      </c>
      <c r="C4908" s="563" t="s">
        <v>4617</v>
      </c>
      <c r="D4908" s="563" t="s">
        <v>4874</v>
      </c>
      <c r="E4908" s="563" t="s">
        <v>4861</v>
      </c>
      <c r="F4908" s="563" t="s">
        <v>4872</v>
      </c>
      <c r="G4908" s="563" t="s">
        <v>4855</v>
      </c>
      <c r="H4908" s="563" t="s">
        <v>4873</v>
      </c>
      <c r="I4908" s="563" t="s">
        <v>26690</v>
      </c>
      <c r="J4908" s="563" t="s">
        <v>109</v>
      </c>
      <c r="K4908" s="563" t="s">
        <v>24001</v>
      </c>
      <c r="L4908" s="563" t="s">
        <v>24001</v>
      </c>
      <c r="M4908" s="563" t="s">
        <v>24001</v>
      </c>
      <c r="N4908" s="563" t="s">
        <v>24001</v>
      </c>
      <c r="O4908" s="564" t="s">
        <v>24620</v>
      </c>
      <c r="P4908" s="564" t="s">
        <v>26697</v>
      </c>
      <c r="Q4908" s="564">
        <v>38763</v>
      </c>
      <c r="R4908" s="564"/>
      <c r="S4908" s="564" t="s">
        <v>33053</v>
      </c>
    </row>
    <row r="4909" spans="1:19" x14ac:dyDescent="0.35">
      <c r="A4909" s="559">
        <v>2458</v>
      </c>
      <c r="B4909" s="563" t="s">
        <v>484</v>
      </c>
      <c r="C4909" s="563" t="s">
        <v>4617</v>
      </c>
      <c r="D4909" s="563" t="s">
        <v>4877</v>
      </c>
      <c r="E4909" s="563" t="s">
        <v>24001</v>
      </c>
      <c r="F4909" s="563" t="s">
        <v>4875</v>
      </c>
      <c r="G4909" s="563" t="s">
        <v>4855</v>
      </c>
      <c r="H4909" s="563" t="s">
        <v>4876</v>
      </c>
      <c r="I4909" s="563" t="s">
        <v>26690</v>
      </c>
      <c r="J4909" s="563" t="s">
        <v>109</v>
      </c>
      <c r="K4909" s="563" t="s">
        <v>24001</v>
      </c>
      <c r="L4909" s="563" t="s">
        <v>24001</v>
      </c>
      <c r="M4909" s="563" t="s">
        <v>24001</v>
      </c>
      <c r="N4909" s="563" t="s">
        <v>24001</v>
      </c>
      <c r="O4909" s="564" t="s">
        <v>24620</v>
      </c>
      <c r="P4909" s="564" t="s">
        <v>24001</v>
      </c>
      <c r="Q4909" s="564">
        <v>38763</v>
      </c>
      <c r="R4909" s="564"/>
      <c r="S4909" s="564" t="s">
        <v>33054</v>
      </c>
    </row>
    <row r="4910" spans="1:19" x14ac:dyDescent="0.35">
      <c r="A4910" s="559">
        <v>2459</v>
      </c>
      <c r="B4910" s="563" t="s">
        <v>484</v>
      </c>
      <c r="C4910" s="563" t="s">
        <v>4617</v>
      </c>
      <c r="D4910" s="563" t="s">
        <v>4880</v>
      </c>
      <c r="E4910" s="563" t="s">
        <v>4878</v>
      </c>
      <c r="F4910" s="563" t="s">
        <v>4879</v>
      </c>
      <c r="G4910" s="563" t="s">
        <v>4855</v>
      </c>
      <c r="H4910" s="563" t="s">
        <v>3146</v>
      </c>
      <c r="I4910" s="563" t="s">
        <v>26690</v>
      </c>
      <c r="J4910" s="563" t="s">
        <v>24001</v>
      </c>
      <c r="K4910" s="563" t="s">
        <v>24001</v>
      </c>
      <c r="L4910" s="563" t="s">
        <v>24001</v>
      </c>
      <c r="M4910" s="563" t="s">
        <v>24001</v>
      </c>
      <c r="N4910" s="563" t="s">
        <v>24001</v>
      </c>
      <c r="O4910" s="564" t="s">
        <v>24001</v>
      </c>
      <c r="P4910" s="564" t="s">
        <v>24001</v>
      </c>
      <c r="Q4910" s="564">
        <v>33148</v>
      </c>
      <c r="R4910" s="564"/>
      <c r="S4910" s="564" t="s">
        <v>33055</v>
      </c>
    </row>
    <row r="4911" spans="1:19" x14ac:dyDescent="0.35">
      <c r="A4911" s="562">
        <v>2460</v>
      </c>
      <c r="B4911" s="563" t="s">
        <v>484</v>
      </c>
      <c r="C4911" s="563" t="s">
        <v>4617</v>
      </c>
      <c r="D4911" s="563" t="s">
        <v>4883</v>
      </c>
      <c r="E4911" s="563" t="s">
        <v>24001</v>
      </c>
      <c r="F4911" s="563" t="s">
        <v>4881</v>
      </c>
      <c r="G4911" s="563" t="s">
        <v>4855</v>
      </c>
      <c r="H4911" s="563" t="s">
        <v>4882</v>
      </c>
      <c r="I4911" s="563" t="s">
        <v>26690</v>
      </c>
      <c r="J4911" s="563" t="s">
        <v>109</v>
      </c>
      <c r="K4911" s="563" t="s">
        <v>24001</v>
      </c>
      <c r="L4911" s="563" t="s">
        <v>24001</v>
      </c>
      <c r="M4911" s="563" t="s">
        <v>24001</v>
      </c>
      <c r="N4911" s="563" t="s">
        <v>24001</v>
      </c>
      <c r="O4911" s="564" t="s">
        <v>24620</v>
      </c>
      <c r="P4911" s="564" t="s">
        <v>26697</v>
      </c>
      <c r="Q4911" s="564">
        <v>38616</v>
      </c>
      <c r="R4911" s="564"/>
      <c r="S4911" s="564" t="s">
        <v>33056</v>
      </c>
    </row>
    <row r="4912" spans="1:19" x14ac:dyDescent="0.35">
      <c r="A4912" s="559">
        <v>2461</v>
      </c>
      <c r="B4912" s="563" t="s">
        <v>484</v>
      </c>
      <c r="C4912" s="563" t="s">
        <v>4617</v>
      </c>
      <c r="D4912" s="563" t="s">
        <v>4886</v>
      </c>
      <c r="E4912" s="563" t="s">
        <v>24001</v>
      </c>
      <c r="F4912" s="563" t="s">
        <v>4884</v>
      </c>
      <c r="G4912" s="563" t="s">
        <v>4855</v>
      </c>
      <c r="H4912" s="563" t="s">
        <v>4885</v>
      </c>
      <c r="I4912" s="563" t="s">
        <v>26690</v>
      </c>
      <c r="J4912" s="563" t="s">
        <v>109</v>
      </c>
      <c r="K4912" s="563" t="s">
        <v>24001</v>
      </c>
      <c r="L4912" s="563" t="s">
        <v>24001</v>
      </c>
      <c r="M4912" s="563" t="s">
        <v>24001</v>
      </c>
      <c r="N4912" s="563" t="s">
        <v>24001</v>
      </c>
      <c r="O4912" s="564" t="s">
        <v>24620</v>
      </c>
      <c r="P4912" s="564" t="s">
        <v>26697</v>
      </c>
      <c r="Q4912" s="564">
        <v>38616</v>
      </c>
      <c r="R4912" s="564"/>
      <c r="S4912" s="564" t="s">
        <v>33057</v>
      </c>
    </row>
    <row r="4913" spans="1:19" x14ac:dyDescent="0.35">
      <c r="A4913" s="559">
        <v>2462</v>
      </c>
      <c r="B4913" s="563" t="s">
        <v>484</v>
      </c>
      <c r="C4913" s="563" t="s">
        <v>4617</v>
      </c>
      <c r="D4913" s="563" t="s">
        <v>4889</v>
      </c>
      <c r="E4913" s="563" t="s">
        <v>24001</v>
      </c>
      <c r="F4913" s="563" t="s">
        <v>4887</v>
      </c>
      <c r="G4913" s="563" t="s">
        <v>4855</v>
      </c>
      <c r="H4913" s="563" t="s">
        <v>4888</v>
      </c>
      <c r="I4913" s="563" t="s">
        <v>26690</v>
      </c>
      <c r="J4913" s="563" t="s">
        <v>109</v>
      </c>
      <c r="K4913" s="563" t="s">
        <v>24001</v>
      </c>
      <c r="L4913" s="563" t="s">
        <v>24001</v>
      </c>
      <c r="M4913" s="563" t="s">
        <v>24001</v>
      </c>
      <c r="N4913" s="563" t="s">
        <v>24001</v>
      </c>
      <c r="O4913" s="564" t="s">
        <v>24620</v>
      </c>
      <c r="P4913" s="564" t="s">
        <v>26697</v>
      </c>
      <c r="Q4913" s="564">
        <v>38616</v>
      </c>
      <c r="R4913" s="564"/>
      <c r="S4913" s="564" t="s">
        <v>33058</v>
      </c>
    </row>
    <row r="4914" spans="1:19" x14ac:dyDescent="0.35">
      <c r="A4914" s="562">
        <v>2463</v>
      </c>
      <c r="B4914" s="563" t="s">
        <v>484</v>
      </c>
      <c r="C4914" s="563" t="s">
        <v>4617</v>
      </c>
      <c r="D4914" s="563" t="s">
        <v>4893</v>
      </c>
      <c r="E4914" s="563" t="s">
        <v>4890</v>
      </c>
      <c r="F4914" s="563" t="s">
        <v>4891</v>
      </c>
      <c r="G4914" s="563" t="s">
        <v>4855</v>
      </c>
      <c r="H4914" s="563" t="s">
        <v>4892</v>
      </c>
      <c r="I4914" s="563" t="s">
        <v>26690</v>
      </c>
      <c r="J4914" s="563" t="s">
        <v>109</v>
      </c>
      <c r="K4914" s="563" t="s">
        <v>24001</v>
      </c>
      <c r="L4914" s="563" t="s">
        <v>24001</v>
      </c>
      <c r="M4914" s="563" t="s">
        <v>24001</v>
      </c>
      <c r="N4914" s="563" t="s">
        <v>24001</v>
      </c>
      <c r="O4914" s="564" t="s">
        <v>24620</v>
      </c>
      <c r="P4914" s="564" t="s">
        <v>24001</v>
      </c>
      <c r="Q4914" s="564">
        <v>33148</v>
      </c>
      <c r="R4914" s="564">
        <v>38763</v>
      </c>
      <c r="S4914" s="564" t="s">
        <v>33059</v>
      </c>
    </row>
    <row r="4915" spans="1:19" x14ac:dyDescent="0.35">
      <c r="A4915" s="559">
        <v>2464</v>
      </c>
      <c r="B4915" s="563" t="s">
        <v>484</v>
      </c>
      <c r="C4915" s="563" t="s">
        <v>4617</v>
      </c>
      <c r="D4915" s="563" t="s">
        <v>4895</v>
      </c>
      <c r="E4915" s="563" t="s">
        <v>4861</v>
      </c>
      <c r="F4915" s="563" t="s">
        <v>4894</v>
      </c>
      <c r="G4915" s="563" t="s">
        <v>4855</v>
      </c>
      <c r="H4915" s="563" t="s">
        <v>55</v>
      </c>
      <c r="I4915" s="563" t="s">
        <v>26690</v>
      </c>
      <c r="J4915" s="563" t="s">
        <v>109</v>
      </c>
      <c r="K4915" s="563" t="s">
        <v>24001</v>
      </c>
      <c r="L4915" s="563" t="s">
        <v>24001</v>
      </c>
      <c r="M4915" s="563" t="s">
        <v>24001</v>
      </c>
      <c r="N4915" s="563" t="s">
        <v>24001</v>
      </c>
      <c r="O4915" s="564" t="s">
        <v>24001</v>
      </c>
      <c r="P4915" s="564" t="s">
        <v>24001</v>
      </c>
      <c r="Q4915" s="564">
        <v>33148</v>
      </c>
      <c r="R4915" s="564"/>
      <c r="S4915" s="564" t="s">
        <v>4895</v>
      </c>
    </row>
    <row r="4916" spans="1:19" x14ac:dyDescent="0.35">
      <c r="A4916" s="559">
        <v>2465</v>
      </c>
      <c r="B4916" s="563" t="s">
        <v>484</v>
      </c>
      <c r="C4916" s="563" t="s">
        <v>4617</v>
      </c>
      <c r="D4916" s="563" t="s">
        <v>4898</v>
      </c>
      <c r="E4916" s="563" t="s">
        <v>24001</v>
      </c>
      <c r="F4916" s="563" t="s">
        <v>4896</v>
      </c>
      <c r="G4916" s="563" t="s">
        <v>4855</v>
      </c>
      <c r="H4916" s="563" t="s">
        <v>4897</v>
      </c>
      <c r="I4916" s="563" t="s">
        <v>26690</v>
      </c>
      <c r="J4916" s="563" t="s">
        <v>109</v>
      </c>
      <c r="K4916" s="563" t="s">
        <v>24001</v>
      </c>
      <c r="L4916" s="563" t="s">
        <v>24001</v>
      </c>
      <c r="M4916" s="563" t="s">
        <v>24001</v>
      </c>
      <c r="N4916" s="563" t="s">
        <v>24001</v>
      </c>
      <c r="O4916" s="564" t="s">
        <v>24001</v>
      </c>
      <c r="P4916" s="564" t="s">
        <v>24001</v>
      </c>
      <c r="Q4916" s="564">
        <v>38616</v>
      </c>
      <c r="R4916" s="564"/>
      <c r="S4916" s="564" t="s">
        <v>33060</v>
      </c>
    </row>
    <row r="4917" spans="1:19" x14ac:dyDescent="0.35">
      <c r="A4917" s="562">
        <v>2466</v>
      </c>
      <c r="B4917" s="563" t="s">
        <v>484</v>
      </c>
      <c r="C4917" s="563" t="s">
        <v>4617</v>
      </c>
      <c r="D4917" s="563" t="s">
        <v>4902</v>
      </c>
      <c r="E4917" s="563" t="s">
        <v>4899</v>
      </c>
      <c r="F4917" s="563" t="s">
        <v>4900</v>
      </c>
      <c r="G4917" s="563" t="s">
        <v>4855</v>
      </c>
      <c r="H4917" s="563" t="s">
        <v>4901</v>
      </c>
      <c r="I4917" s="563" t="s">
        <v>26874</v>
      </c>
      <c r="J4917" s="563" t="s">
        <v>109</v>
      </c>
      <c r="K4917" s="563" t="s">
        <v>24001</v>
      </c>
      <c r="L4917" s="563" t="s">
        <v>24001</v>
      </c>
      <c r="M4917" s="563" t="s">
        <v>24001</v>
      </c>
      <c r="N4917" s="563" t="s">
        <v>24001</v>
      </c>
      <c r="O4917" s="564" t="s">
        <v>24620</v>
      </c>
      <c r="P4917" s="564" t="s">
        <v>26697</v>
      </c>
      <c r="Q4917" s="564">
        <v>33148</v>
      </c>
      <c r="R4917" s="564">
        <v>38616</v>
      </c>
      <c r="S4917" s="564" t="s">
        <v>33061</v>
      </c>
    </row>
    <row r="4918" spans="1:19" x14ac:dyDescent="0.35">
      <c r="A4918" s="559">
        <v>2467</v>
      </c>
      <c r="B4918" s="563" t="s">
        <v>484</v>
      </c>
      <c r="C4918" s="563" t="s">
        <v>4617</v>
      </c>
      <c r="D4918" s="563" t="s">
        <v>4904</v>
      </c>
      <c r="E4918" s="563" t="s">
        <v>4861</v>
      </c>
      <c r="F4918" s="563" t="s">
        <v>4903</v>
      </c>
      <c r="G4918" s="563" t="s">
        <v>4855</v>
      </c>
      <c r="H4918" s="563" t="s">
        <v>4901</v>
      </c>
      <c r="I4918" s="563" t="s">
        <v>26875</v>
      </c>
      <c r="J4918" s="563" t="s">
        <v>109</v>
      </c>
      <c r="K4918" s="563" t="s">
        <v>24001</v>
      </c>
      <c r="L4918" s="563" t="s">
        <v>24001</v>
      </c>
      <c r="M4918" s="563" t="s">
        <v>24001</v>
      </c>
      <c r="N4918" s="563" t="s">
        <v>24001</v>
      </c>
      <c r="O4918" s="564" t="s">
        <v>24620</v>
      </c>
      <c r="P4918" s="564" t="s">
        <v>26697</v>
      </c>
      <c r="Q4918" s="564">
        <v>38763</v>
      </c>
      <c r="R4918" s="564"/>
      <c r="S4918" s="564" t="s">
        <v>33062</v>
      </c>
    </row>
    <row r="4919" spans="1:19" x14ac:dyDescent="0.35">
      <c r="A4919" s="559">
        <v>2468</v>
      </c>
      <c r="B4919" s="563" t="s">
        <v>484</v>
      </c>
      <c r="C4919" s="563" t="s">
        <v>4617</v>
      </c>
      <c r="D4919" s="563" t="s">
        <v>4907</v>
      </c>
      <c r="E4919" s="563" t="s">
        <v>4861</v>
      </c>
      <c r="F4919" s="563" t="s">
        <v>4905</v>
      </c>
      <c r="G4919" s="563" t="s">
        <v>4855</v>
      </c>
      <c r="H4919" s="563" t="s">
        <v>4906</v>
      </c>
      <c r="I4919" s="563" t="s">
        <v>26690</v>
      </c>
      <c r="J4919" s="563" t="s">
        <v>109</v>
      </c>
      <c r="K4919" s="563" t="s">
        <v>24001</v>
      </c>
      <c r="L4919" s="563" t="s">
        <v>24001</v>
      </c>
      <c r="M4919" s="563" t="s">
        <v>24001</v>
      </c>
      <c r="N4919" s="563" t="s">
        <v>24001</v>
      </c>
      <c r="O4919" s="564" t="s">
        <v>24620</v>
      </c>
      <c r="P4919" s="564" t="s">
        <v>26697</v>
      </c>
      <c r="Q4919" s="564">
        <v>33148</v>
      </c>
      <c r="R4919" s="564">
        <v>38616</v>
      </c>
      <c r="S4919" s="564" t="s">
        <v>33063</v>
      </c>
    </row>
    <row r="4920" spans="1:19" x14ac:dyDescent="0.35">
      <c r="A4920" s="562">
        <v>2469</v>
      </c>
      <c r="B4920" s="563" t="s">
        <v>484</v>
      </c>
      <c r="C4920" s="563" t="s">
        <v>4617</v>
      </c>
      <c r="D4920" s="563" t="s">
        <v>4911</v>
      </c>
      <c r="E4920" s="563" t="s">
        <v>4908</v>
      </c>
      <c r="F4920" s="563" t="s">
        <v>4909</v>
      </c>
      <c r="G4920" s="563" t="s">
        <v>4855</v>
      </c>
      <c r="H4920" s="563" t="s">
        <v>4910</v>
      </c>
      <c r="I4920" s="563" t="s">
        <v>26690</v>
      </c>
      <c r="J4920" s="563" t="s">
        <v>109</v>
      </c>
      <c r="K4920" s="563" t="s">
        <v>24001</v>
      </c>
      <c r="L4920" s="563" t="s">
        <v>24001</v>
      </c>
      <c r="M4920" s="563" t="s">
        <v>24001</v>
      </c>
      <c r="N4920" s="563" t="s">
        <v>24001</v>
      </c>
      <c r="O4920" s="564" t="s">
        <v>24620</v>
      </c>
      <c r="P4920" s="564" t="s">
        <v>24001</v>
      </c>
      <c r="Q4920" s="564">
        <v>33148</v>
      </c>
      <c r="R4920" s="564">
        <v>38685</v>
      </c>
      <c r="S4920" s="564" t="s">
        <v>33064</v>
      </c>
    </row>
    <row r="4921" spans="1:19" x14ac:dyDescent="0.35">
      <c r="A4921" s="559">
        <v>6115</v>
      </c>
      <c r="B4921" s="563" t="s">
        <v>484</v>
      </c>
      <c r="C4921" s="563" t="s">
        <v>8438</v>
      </c>
      <c r="D4921" s="563" t="s">
        <v>8517</v>
      </c>
      <c r="E4921" s="563" t="s">
        <v>24001</v>
      </c>
      <c r="F4921" s="563" t="s">
        <v>8515</v>
      </c>
      <c r="G4921" s="563" t="s">
        <v>8516</v>
      </c>
      <c r="H4921" s="563" t="s">
        <v>55</v>
      </c>
      <c r="I4921" s="563" t="s">
        <v>26690</v>
      </c>
      <c r="J4921" s="563" t="s">
        <v>24001</v>
      </c>
      <c r="K4921" s="563" t="s">
        <v>24001</v>
      </c>
      <c r="L4921" s="563" t="s">
        <v>24001</v>
      </c>
      <c r="M4921" s="563" t="s">
        <v>24001</v>
      </c>
      <c r="N4921" s="563" t="s">
        <v>24001</v>
      </c>
      <c r="O4921" s="564" t="s">
        <v>24001</v>
      </c>
      <c r="P4921" s="564" t="s">
        <v>24001</v>
      </c>
      <c r="Q4921" s="564">
        <v>33148</v>
      </c>
      <c r="R4921" s="564"/>
      <c r="S4921" s="564" t="s">
        <v>8517</v>
      </c>
    </row>
    <row r="4922" spans="1:19" x14ac:dyDescent="0.35">
      <c r="A4922" s="559">
        <v>3669</v>
      </c>
      <c r="B4922" s="563" t="s">
        <v>484</v>
      </c>
      <c r="C4922" s="563" t="s">
        <v>1198</v>
      </c>
      <c r="D4922" s="563" t="s">
        <v>25000</v>
      </c>
      <c r="E4922" s="563" t="s">
        <v>1207</v>
      </c>
      <c r="F4922" s="563" t="s">
        <v>1208</v>
      </c>
      <c r="G4922" s="563" t="s">
        <v>1311</v>
      </c>
      <c r="H4922" s="563" t="s">
        <v>25001</v>
      </c>
      <c r="I4922" s="563" t="s">
        <v>26690</v>
      </c>
      <c r="J4922" s="563" t="s">
        <v>109</v>
      </c>
      <c r="K4922" s="563" t="s">
        <v>24001</v>
      </c>
      <c r="L4922" s="563" t="s">
        <v>24001</v>
      </c>
      <c r="M4922" s="563" t="s">
        <v>24001</v>
      </c>
      <c r="N4922" s="563" t="s">
        <v>24001</v>
      </c>
      <c r="O4922" s="564" t="s">
        <v>24001</v>
      </c>
      <c r="P4922" s="564" t="s">
        <v>24001</v>
      </c>
      <c r="Q4922" s="564">
        <v>33148</v>
      </c>
      <c r="R4922" s="564">
        <v>43117.585925925901</v>
      </c>
      <c r="S4922" s="564" t="s">
        <v>34425</v>
      </c>
    </row>
    <row r="4923" spans="1:19" x14ac:dyDescent="0.35">
      <c r="A4923" s="562">
        <v>3670</v>
      </c>
      <c r="B4923" s="563" t="s">
        <v>484</v>
      </c>
      <c r="C4923" s="563" t="s">
        <v>1198</v>
      </c>
      <c r="D4923" s="563" t="s">
        <v>1313</v>
      </c>
      <c r="E4923" s="563" t="s">
        <v>1309</v>
      </c>
      <c r="F4923" s="563" t="s">
        <v>1310</v>
      </c>
      <c r="G4923" s="563" t="s">
        <v>1311</v>
      </c>
      <c r="H4923" s="563" t="s">
        <v>1312</v>
      </c>
      <c r="I4923" s="563" t="s">
        <v>26690</v>
      </c>
      <c r="J4923" s="563" t="s">
        <v>24001</v>
      </c>
      <c r="K4923" s="563" t="s">
        <v>24001</v>
      </c>
      <c r="L4923" s="563" t="s">
        <v>24001</v>
      </c>
      <c r="M4923" s="563" t="s">
        <v>24001</v>
      </c>
      <c r="N4923" s="563" t="s">
        <v>24001</v>
      </c>
      <c r="O4923" s="564" t="s">
        <v>24001</v>
      </c>
      <c r="P4923" s="564" t="s">
        <v>24001</v>
      </c>
      <c r="Q4923" s="564">
        <v>33148</v>
      </c>
      <c r="R4923" s="564"/>
      <c r="S4923" s="564" t="s">
        <v>33065</v>
      </c>
    </row>
    <row r="4924" spans="1:19" x14ac:dyDescent="0.35">
      <c r="A4924" s="559">
        <v>3671</v>
      </c>
      <c r="B4924" s="563" t="s">
        <v>484</v>
      </c>
      <c r="C4924" s="563" t="s">
        <v>1198</v>
      </c>
      <c r="D4924" s="563" t="s">
        <v>1317</v>
      </c>
      <c r="E4924" s="563" t="s">
        <v>1314</v>
      </c>
      <c r="F4924" s="563" t="s">
        <v>1315</v>
      </c>
      <c r="G4924" s="563" t="s">
        <v>1311</v>
      </c>
      <c r="H4924" s="563" t="s">
        <v>1316</v>
      </c>
      <c r="I4924" s="563" t="s">
        <v>26690</v>
      </c>
      <c r="J4924" s="563" t="s">
        <v>24001</v>
      </c>
      <c r="K4924" s="563" t="s">
        <v>24001</v>
      </c>
      <c r="L4924" s="563" t="s">
        <v>24001</v>
      </c>
      <c r="M4924" s="563" t="s">
        <v>24001</v>
      </c>
      <c r="N4924" s="563" t="s">
        <v>24001</v>
      </c>
      <c r="O4924" s="564" t="s">
        <v>24001</v>
      </c>
      <c r="P4924" s="564" t="s">
        <v>24001</v>
      </c>
      <c r="Q4924" s="564">
        <v>35648</v>
      </c>
      <c r="R4924" s="564"/>
      <c r="S4924" s="564" t="s">
        <v>33066</v>
      </c>
    </row>
    <row r="4925" spans="1:19" x14ac:dyDescent="0.35">
      <c r="A4925" s="559">
        <v>3672</v>
      </c>
      <c r="B4925" s="563" t="s">
        <v>484</v>
      </c>
      <c r="C4925" s="563" t="s">
        <v>1198</v>
      </c>
      <c r="D4925" s="563" t="s">
        <v>1321</v>
      </c>
      <c r="E4925" s="563" t="s">
        <v>1318</v>
      </c>
      <c r="F4925" s="563" t="s">
        <v>1319</v>
      </c>
      <c r="G4925" s="563" t="s">
        <v>1311</v>
      </c>
      <c r="H4925" s="563" t="s">
        <v>1320</v>
      </c>
      <c r="I4925" s="563" t="s">
        <v>26690</v>
      </c>
      <c r="J4925" s="563" t="s">
        <v>109</v>
      </c>
      <c r="K4925" s="563" t="s">
        <v>24001</v>
      </c>
      <c r="L4925" s="563" t="s">
        <v>24001</v>
      </c>
      <c r="M4925" s="563" t="s">
        <v>24001</v>
      </c>
      <c r="N4925" s="563" t="s">
        <v>24001</v>
      </c>
      <c r="O4925" s="564" t="s">
        <v>24001</v>
      </c>
      <c r="P4925" s="564" t="s">
        <v>24001</v>
      </c>
      <c r="Q4925" s="564">
        <v>33148</v>
      </c>
      <c r="R4925" s="564"/>
      <c r="S4925" s="564" t="s">
        <v>33067</v>
      </c>
    </row>
    <row r="4926" spans="1:19" x14ac:dyDescent="0.35">
      <c r="A4926" s="562">
        <v>3673</v>
      </c>
      <c r="B4926" s="563" t="s">
        <v>484</v>
      </c>
      <c r="C4926" s="563" t="s">
        <v>1198</v>
      </c>
      <c r="D4926" s="563" t="s">
        <v>1325</v>
      </c>
      <c r="E4926" s="563" t="s">
        <v>1322</v>
      </c>
      <c r="F4926" s="563" t="s">
        <v>1323</v>
      </c>
      <c r="G4926" s="563" t="s">
        <v>1311</v>
      </c>
      <c r="H4926" s="563" t="s">
        <v>1324</v>
      </c>
      <c r="I4926" s="563" t="s">
        <v>26690</v>
      </c>
      <c r="J4926" s="563" t="s">
        <v>109</v>
      </c>
      <c r="K4926" s="563" t="s">
        <v>24001</v>
      </c>
      <c r="L4926" s="563" t="s">
        <v>24001</v>
      </c>
      <c r="M4926" s="563" t="s">
        <v>24001</v>
      </c>
      <c r="N4926" s="563" t="s">
        <v>24001</v>
      </c>
      <c r="O4926" s="564" t="s">
        <v>24001</v>
      </c>
      <c r="P4926" s="564" t="s">
        <v>24001</v>
      </c>
      <c r="Q4926" s="564">
        <v>33148</v>
      </c>
      <c r="R4926" s="564"/>
      <c r="S4926" s="564" t="s">
        <v>33068</v>
      </c>
    </row>
    <row r="4927" spans="1:19" x14ac:dyDescent="0.35">
      <c r="A4927" s="559">
        <v>3674</v>
      </c>
      <c r="B4927" s="563" t="s">
        <v>484</v>
      </c>
      <c r="C4927" s="563" t="s">
        <v>1198</v>
      </c>
      <c r="D4927" s="563" t="s">
        <v>1329</v>
      </c>
      <c r="E4927" s="563" t="s">
        <v>1326</v>
      </c>
      <c r="F4927" s="563" t="s">
        <v>1327</v>
      </c>
      <c r="G4927" s="563" t="s">
        <v>1311</v>
      </c>
      <c r="H4927" s="563" t="s">
        <v>1328</v>
      </c>
      <c r="I4927" s="563" t="s">
        <v>26690</v>
      </c>
      <c r="J4927" s="563" t="s">
        <v>24001</v>
      </c>
      <c r="K4927" s="563" t="s">
        <v>24001</v>
      </c>
      <c r="L4927" s="563" t="s">
        <v>24001</v>
      </c>
      <c r="M4927" s="563" t="s">
        <v>24001</v>
      </c>
      <c r="N4927" s="563" t="s">
        <v>24001</v>
      </c>
      <c r="O4927" s="564" t="s">
        <v>24001</v>
      </c>
      <c r="P4927" s="564" t="s">
        <v>24001</v>
      </c>
      <c r="Q4927" s="564">
        <v>33148</v>
      </c>
      <c r="R4927" s="564"/>
      <c r="S4927" s="564" t="s">
        <v>33069</v>
      </c>
    </row>
    <row r="4928" spans="1:19" x14ac:dyDescent="0.35">
      <c r="A4928" s="559">
        <v>3675</v>
      </c>
      <c r="B4928" s="563" t="s">
        <v>484</v>
      </c>
      <c r="C4928" s="563" t="s">
        <v>1198</v>
      </c>
      <c r="D4928" s="563" t="s">
        <v>1333</v>
      </c>
      <c r="E4928" s="563" t="s">
        <v>1330</v>
      </c>
      <c r="F4928" s="563" t="s">
        <v>1331</v>
      </c>
      <c r="G4928" s="563" t="s">
        <v>1311</v>
      </c>
      <c r="H4928" s="563" t="s">
        <v>1332</v>
      </c>
      <c r="I4928" s="563" t="s">
        <v>26690</v>
      </c>
      <c r="J4928" s="563" t="s">
        <v>24001</v>
      </c>
      <c r="K4928" s="563" t="s">
        <v>62</v>
      </c>
      <c r="L4928" s="563" t="s">
        <v>24001</v>
      </c>
      <c r="M4928" s="563" t="s">
        <v>24001</v>
      </c>
      <c r="N4928" s="563" t="s">
        <v>24001</v>
      </c>
      <c r="O4928" s="564" t="s">
        <v>24001</v>
      </c>
      <c r="P4928" s="564" t="s">
        <v>24001</v>
      </c>
      <c r="Q4928" s="564">
        <v>38399</v>
      </c>
      <c r="R4928" s="564"/>
      <c r="S4928" s="564" t="s">
        <v>33070</v>
      </c>
    </row>
    <row r="4929" spans="1:19" x14ac:dyDescent="0.35">
      <c r="A4929" s="562">
        <v>3676</v>
      </c>
      <c r="B4929" s="563" t="s">
        <v>484</v>
      </c>
      <c r="C4929" s="563" t="s">
        <v>1198</v>
      </c>
      <c r="D4929" s="563" t="s">
        <v>25002</v>
      </c>
      <c r="E4929" s="563" t="s">
        <v>1223</v>
      </c>
      <c r="F4929" s="563" t="s">
        <v>1224</v>
      </c>
      <c r="G4929" s="563" t="s">
        <v>1311</v>
      </c>
      <c r="H4929" s="563" t="s">
        <v>25003</v>
      </c>
      <c r="I4929" s="563" t="s">
        <v>26690</v>
      </c>
      <c r="J4929" s="563" t="s">
        <v>109</v>
      </c>
      <c r="K4929" s="563" t="s">
        <v>24001</v>
      </c>
      <c r="L4929" s="563" t="s">
        <v>24001</v>
      </c>
      <c r="M4929" s="563" t="s">
        <v>24001</v>
      </c>
      <c r="N4929" s="563" t="s">
        <v>24001</v>
      </c>
      <c r="O4929" s="564" t="s">
        <v>24001</v>
      </c>
      <c r="P4929" s="564" t="s">
        <v>26697</v>
      </c>
      <c r="Q4929" s="564">
        <v>33148</v>
      </c>
      <c r="R4929" s="564">
        <v>43117.581516203703</v>
      </c>
      <c r="S4929" s="564" t="s">
        <v>33071</v>
      </c>
    </row>
    <row r="4930" spans="1:19" x14ac:dyDescent="0.35">
      <c r="A4930" s="559">
        <v>3677</v>
      </c>
      <c r="B4930" s="563" t="s">
        <v>484</v>
      </c>
      <c r="C4930" s="563" t="s">
        <v>1198</v>
      </c>
      <c r="D4930" s="563" t="s">
        <v>1337</v>
      </c>
      <c r="E4930" s="563" t="s">
        <v>1334</v>
      </c>
      <c r="F4930" s="563" t="s">
        <v>1335</v>
      </c>
      <c r="G4930" s="563" t="s">
        <v>1311</v>
      </c>
      <c r="H4930" s="563" t="s">
        <v>1336</v>
      </c>
      <c r="I4930" s="563" t="s">
        <v>26690</v>
      </c>
      <c r="J4930" s="563" t="s">
        <v>109</v>
      </c>
      <c r="K4930" s="563" t="s">
        <v>24001</v>
      </c>
      <c r="L4930" s="563" t="s">
        <v>24001</v>
      </c>
      <c r="M4930" s="563" t="s">
        <v>24001</v>
      </c>
      <c r="N4930" s="563" t="s">
        <v>24001</v>
      </c>
      <c r="O4930" s="564" t="s">
        <v>24001</v>
      </c>
      <c r="P4930" s="564" t="s">
        <v>24001</v>
      </c>
      <c r="Q4930" s="564">
        <v>33148</v>
      </c>
      <c r="R4930" s="564"/>
      <c r="S4930" s="564" t="s">
        <v>33072</v>
      </c>
    </row>
    <row r="4931" spans="1:19" x14ac:dyDescent="0.35">
      <c r="A4931" s="559">
        <v>3678</v>
      </c>
      <c r="B4931" s="563" t="s">
        <v>484</v>
      </c>
      <c r="C4931" s="563" t="s">
        <v>1198</v>
      </c>
      <c r="D4931" s="563" t="s">
        <v>1341</v>
      </c>
      <c r="E4931" s="563" t="s">
        <v>1338</v>
      </c>
      <c r="F4931" s="563" t="s">
        <v>1339</v>
      </c>
      <c r="G4931" s="563" t="s">
        <v>1311</v>
      </c>
      <c r="H4931" s="563" t="s">
        <v>1340</v>
      </c>
      <c r="I4931" s="563" t="s">
        <v>26691</v>
      </c>
      <c r="J4931" s="563" t="s">
        <v>109</v>
      </c>
      <c r="K4931" s="563" t="s">
        <v>24001</v>
      </c>
      <c r="L4931" s="563" t="s">
        <v>24001</v>
      </c>
      <c r="M4931" s="563" t="s">
        <v>24001</v>
      </c>
      <c r="N4931" s="563" t="s">
        <v>24001</v>
      </c>
      <c r="O4931" s="564" t="s">
        <v>24001</v>
      </c>
      <c r="P4931" s="564" t="s">
        <v>24001</v>
      </c>
      <c r="Q4931" s="564">
        <v>33148</v>
      </c>
      <c r="R4931" s="564"/>
      <c r="S4931" s="564" t="s">
        <v>33073</v>
      </c>
    </row>
    <row r="4932" spans="1:19" x14ac:dyDescent="0.35">
      <c r="A4932" s="562">
        <v>3679</v>
      </c>
      <c r="B4932" s="563" t="s">
        <v>484</v>
      </c>
      <c r="C4932" s="563" t="s">
        <v>1198</v>
      </c>
      <c r="D4932" s="563" t="s">
        <v>1343</v>
      </c>
      <c r="E4932" s="563" t="s">
        <v>1338</v>
      </c>
      <c r="F4932" s="563" t="s">
        <v>1342</v>
      </c>
      <c r="G4932" s="563" t="s">
        <v>1311</v>
      </c>
      <c r="H4932" s="563" t="s">
        <v>1340</v>
      </c>
      <c r="I4932" s="563" t="s">
        <v>26746</v>
      </c>
      <c r="J4932" s="563" t="s">
        <v>109</v>
      </c>
      <c r="K4932" s="563" t="s">
        <v>24001</v>
      </c>
      <c r="L4932" s="563" t="s">
        <v>24001</v>
      </c>
      <c r="M4932" s="563" t="s">
        <v>24001</v>
      </c>
      <c r="N4932" s="563" t="s">
        <v>24001</v>
      </c>
      <c r="O4932" s="564" t="s">
        <v>24001</v>
      </c>
      <c r="P4932" s="564" t="s">
        <v>24001</v>
      </c>
      <c r="Q4932" s="564">
        <v>33148</v>
      </c>
      <c r="R4932" s="564"/>
      <c r="S4932" s="564" t="s">
        <v>33074</v>
      </c>
    </row>
    <row r="4933" spans="1:19" x14ac:dyDescent="0.35">
      <c r="A4933" s="559">
        <v>3680</v>
      </c>
      <c r="B4933" s="563" t="s">
        <v>484</v>
      </c>
      <c r="C4933" s="563" t="s">
        <v>1198</v>
      </c>
      <c r="D4933" s="563" t="s">
        <v>1345</v>
      </c>
      <c r="E4933" s="563" t="s">
        <v>1338</v>
      </c>
      <c r="F4933" s="563" t="s">
        <v>1344</v>
      </c>
      <c r="G4933" s="563" t="s">
        <v>1311</v>
      </c>
      <c r="H4933" s="563" t="s">
        <v>1340</v>
      </c>
      <c r="I4933" s="563" t="s">
        <v>26747</v>
      </c>
      <c r="J4933" s="563" t="s">
        <v>109</v>
      </c>
      <c r="K4933" s="563" t="s">
        <v>24001</v>
      </c>
      <c r="L4933" s="563" t="s">
        <v>24001</v>
      </c>
      <c r="M4933" s="563" t="s">
        <v>24001</v>
      </c>
      <c r="N4933" s="563" t="s">
        <v>24001</v>
      </c>
      <c r="O4933" s="564" t="s">
        <v>24001</v>
      </c>
      <c r="P4933" s="564" t="s">
        <v>24001</v>
      </c>
      <c r="Q4933" s="564">
        <v>33148</v>
      </c>
      <c r="R4933" s="564">
        <v>38763</v>
      </c>
      <c r="S4933" s="564" t="s">
        <v>33075</v>
      </c>
    </row>
    <row r="4934" spans="1:19" x14ac:dyDescent="0.35">
      <c r="A4934" s="559">
        <v>3681</v>
      </c>
      <c r="B4934" s="563" t="s">
        <v>484</v>
      </c>
      <c r="C4934" s="563" t="s">
        <v>1198</v>
      </c>
      <c r="D4934" s="563" t="s">
        <v>25004</v>
      </c>
      <c r="E4934" s="563" t="s">
        <v>1199</v>
      </c>
      <c r="F4934" s="563" t="s">
        <v>1200</v>
      </c>
      <c r="G4934" s="563" t="s">
        <v>1311</v>
      </c>
      <c r="H4934" s="563" t="s">
        <v>22594</v>
      </c>
      <c r="I4934" s="563" t="s">
        <v>26690</v>
      </c>
      <c r="J4934" s="563" t="s">
        <v>109</v>
      </c>
      <c r="K4934" s="563" t="s">
        <v>24001</v>
      </c>
      <c r="L4934" s="563" t="s">
        <v>24001</v>
      </c>
      <c r="M4934" s="563" t="s">
        <v>24001</v>
      </c>
      <c r="N4934" s="563" t="s">
        <v>24001</v>
      </c>
      <c r="O4934" s="564" t="s">
        <v>24001</v>
      </c>
      <c r="P4934" s="564" t="s">
        <v>24001</v>
      </c>
      <c r="Q4934" s="564">
        <v>33148</v>
      </c>
      <c r="R4934" s="564">
        <v>43117.588078703702</v>
      </c>
      <c r="S4934" s="564" t="s">
        <v>33076</v>
      </c>
    </row>
    <row r="4935" spans="1:19" x14ac:dyDescent="0.35">
      <c r="A4935" s="562">
        <v>3682</v>
      </c>
      <c r="B4935" s="563" t="s">
        <v>484</v>
      </c>
      <c r="C4935" s="563" t="s">
        <v>1198</v>
      </c>
      <c r="D4935" s="563" t="s">
        <v>1348</v>
      </c>
      <c r="E4935" s="563" t="s">
        <v>1346</v>
      </c>
      <c r="F4935" s="563" t="s">
        <v>1347</v>
      </c>
      <c r="G4935" s="563" t="s">
        <v>1311</v>
      </c>
      <c r="H4935" s="563" t="s">
        <v>55</v>
      </c>
      <c r="I4935" s="563" t="s">
        <v>26690</v>
      </c>
      <c r="J4935" s="563" t="s">
        <v>24001</v>
      </c>
      <c r="K4935" s="563" t="s">
        <v>24001</v>
      </c>
      <c r="L4935" s="563" t="s">
        <v>24001</v>
      </c>
      <c r="M4935" s="563" t="s">
        <v>24001</v>
      </c>
      <c r="N4935" s="563" t="s">
        <v>24001</v>
      </c>
      <c r="O4935" s="564" t="s">
        <v>24001</v>
      </c>
      <c r="P4935" s="564" t="s">
        <v>24001</v>
      </c>
      <c r="Q4935" s="564">
        <v>33148</v>
      </c>
      <c r="R4935" s="564"/>
      <c r="S4935" s="564" t="s">
        <v>1348</v>
      </c>
    </row>
    <row r="4936" spans="1:19" x14ac:dyDescent="0.35">
      <c r="A4936" s="559">
        <v>3683</v>
      </c>
      <c r="B4936" s="563" t="s">
        <v>484</v>
      </c>
      <c r="C4936" s="563" t="s">
        <v>1198</v>
      </c>
      <c r="D4936" s="563" t="s">
        <v>25005</v>
      </c>
      <c r="E4936" s="563" t="s">
        <v>1228</v>
      </c>
      <c r="F4936" s="563" t="s">
        <v>1229</v>
      </c>
      <c r="G4936" s="563" t="s">
        <v>1311</v>
      </c>
      <c r="H4936" s="563" t="s">
        <v>13488</v>
      </c>
      <c r="I4936" s="563" t="s">
        <v>26690</v>
      </c>
      <c r="J4936" s="563" t="s">
        <v>109</v>
      </c>
      <c r="K4936" s="563" t="s">
        <v>24001</v>
      </c>
      <c r="L4936" s="563" t="s">
        <v>24001</v>
      </c>
      <c r="M4936" s="563" t="s">
        <v>24001</v>
      </c>
      <c r="N4936" s="563" t="s">
        <v>24001</v>
      </c>
      <c r="O4936" s="564" t="s">
        <v>24001</v>
      </c>
      <c r="P4936" s="564" t="s">
        <v>24001</v>
      </c>
      <c r="Q4936" s="564">
        <v>33148</v>
      </c>
      <c r="R4936" s="564">
        <v>43117.584039351903</v>
      </c>
      <c r="S4936" s="564" t="s">
        <v>33077</v>
      </c>
    </row>
    <row r="4937" spans="1:19" x14ac:dyDescent="0.35">
      <c r="A4937" s="559">
        <v>3684</v>
      </c>
      <c r="B4937" s="563" t="s">
        <v>484</v>
      </c>
      <c r="C4937" s="563" t="s">
        <v>1198</v>
      </c>
      <c r="D4937" s="563" t="s">
        <v>1352</v>
      </c>
      <c r="E4937" s="563" t="s">
        <v>1349</v>
      </c>
      <c r="F4937" s="563" t="s">
        <v>1350</v>
      </c>
      <c r="G4937" s="563" t="s">
        <v>1311</v>
      </c>
      <c r="H4937" s="563" t="s">
        <v>1351</v>
      </c>
      <c r="I4937" s="563" t="s">
        <v>26690</v>
      </c>
      <c r="J4937" s="563" t="s">
        <v>24001</v>
      </c>
      <c r="K4937" s="563" t="s">
        <v>24001</v>
      </c>
      <c r="L4937" s="563" t="s">
        <v>24001</v>
      </c>
      <c r="M4937" s="563" t="s">
        <v>24001</v>
      </c>
      <c r="N4937" s="563" t="s">
        <v>24001</v>
      </c>
      <c r="O4937" s="564" t="s">
        <v>24001</v>
      </c>
      <c r="P4937" s="564" t="s">
        <v>24001</v>
      </c>
      <c r="Q4937" s="564">
        <v>33148</v>
      </c>
      <c r="R4937" s="564"/>
      <c r="S4937" s="564" t="s">
        <v>33078</v>
      </c>
    </row>
    <row r="4938" spans="1:19" x14ac:dyDescent="0.35">
      <c r="A4938" s="562">
        <v>3685</v>
      </c>
      <c r="B4938" s="563" t="s">
        <v>484</v>
      </c>
      <c r="C4938" s="563" t="s">
        <v>1198</v>
      </c>
      <c r="D4938" s="563" t="s">
        <v>25006</v>
      </c>
      <c r="E4938" s="563" t="s">
        <v>1204</v>
      </c>
      <c r="F4938" s="563" t="s">
        <v>1205</v>
      </c>
      <c r="G4938" s="563" t="s">
        <v>1311</v>
      </c>
      <c r="H4938" s="563" t="s">
        <v>25007</v>
      </c>
      <c r="I4938" s="563" t="s">
        <v>26690</v>
      </c>
      <c r="J4938" s="563" t="s">
        <v>109</v>
      </c>
      <c r="K4938" s="563" t="s">
        <v>24001</v>
      </c>
      <c r="L4938" s="563" t="s">
        <v>24001</v>
      </c>
      <c r="M4938" s="563" t="s">
        <v>24001</v>
      </c>
      <c r="N4938" s="563" t="s">
        <v>24001</v>
      </c>
      <c r="O4938" s="564" t="s">
        <v>24001</v>
      </c>
      <c r="P4938" s="564" t="s">
        <v>24001</v>
      </c>
      <c r="Q4938" s="564">
        <v>33148</v>
      </c>
      <c r="R4938" s="564">
        <v>43117.590775463003</v>
      </c>
      <c r="S4938" s="564" t="s">
        <v>33079</v>
      </c>
    </row>
    <row r="4939" spans="1:19" x14ac:dyDescent="0.35">
      <c r="A4939" s="559">
        <v>3686</v>
      </c>
      <c r="B4939" s="563" t="s">
        <v>484</v>
      </c>
      <c r="C4939" s="563" t="s">
        <v>1198</v>
      </c>
      <c r="D4939" s="563" t="s">
        <v>1356</v>
      </c>
      <c r="E4939" s="563" t="s">
        <v>1353</v>
      </c>
      <c r="F4939" s="563" t="s">
        <v>1354</v>
      </c>
      <c r="G4939" s="563" t="s">
        <v>1311</v>
      </c>
      <c r="H4939" s="563" t="s">
        <v>1355</v>
      </c>
      <c r="I4939" s="563" t="s">
        <v>26690</v>
      </c>
      <c r="J4939" s="563" t="s">
        <v>24001</v>
      </c>
      <c r="K4939" s="563" t="s">
        <v>24001</v>
      </c>
      <c r="L4939" s="563" t="s">
        <v>24001</v>
      </c>
      <c r="M4939" s="563" t="s">
        <v>24001</v>
      </c>
      <c r="N4939" s="563" t="s">
        <v>24001</v>
      </c>
      <c r="O4939" s="564" t="s">
        <v>24001</v>
      </c>
      <c r="P4939" s="564" t="s">
        <v>24001</v>
      </c>
      <c r="Q4939" s="564">
        <v>33148</v>
      </c>
      <c r="R4939" s="564">
        <v>38685</v>
      </c>
      <c r="S4939" s="564" t="s">
        <v>33080</v>
      </c>
    </row>
    <row r="4940" spans="1:19" x14ac:dyDescent="0.35">
      <c r="A4940" s="559">
        <v>3687</v>
      </c>
      <c r="B4940" s="563" t="s">
        <v>484</v>
      </c>
      <c r="C4940" s="563" t="s">
        <v>1198</v>
      </c>
      <c r="D4940" s="563" t="s">
        <v>1359</v>
      </c>
      <c r="E4940" s="563" t="s">
        <v>24001</v>
      </c>
      <c r="F4940" s="563" t="s">
        <v>1357</v>
      </c>
      <c r="G4940" s="563" t="s">
        <v>1311</v>
      </c>
      <c r="H4940" s="563" t="s">
        <v>1358</v>
      </c>
      <c r="I4940" s="563" t="s">
        <v>26690</v>
      </c>
      <c r="J4940" s="563" t="s">
        <v>109</v>
      </c>
      <c r="K4940" s="563" t="s">
        <v>24001</v>
      </c>
      <c r="L4940" s="563" t="s">
        <v>24001</v>
      </c>
      <c r="M4940" s="563" t="s">
        <v>24001</v>
      </c>
      <c r="N4940" s="563" t="s">
        <v>24001</v>
      </c>
      <c r="O4940" s="564" t="s">
        <v>24001</v>
      </c>
      <c r="P4940" s="564" t="s">
        <v>24001</v>
      </c>
      <c r="Q4940" s="564">
        <v>33148</v>
      </c>
      <c r="R4940" s="564">
        <v>38685</v>
      </c>
      <c r="S4940" s="564" t="s">
        <v>33081</v>
      </c>
    </row>
    <row r="4941" spans="1:19" x14ac:dyDescent="0.35">
      <c r="A4941" s="562">
        <v>84</v>
      </c>
      <c r="B4941" s="563" t="s">
        <v>484</v>
      </c>
      <c r="C4941" s="563" t="s">
        <v>33082</v>
      </c>
      <c r="D4941" s="563" t="s">
        <v>15580</v>
      </c>
      <c r="E4941" s="563" t="s">
        <v>15577</v>
      </c>
      <c r="F4941" s="563" t="s">
        <v>15578</v>
      </c>
      <c r="G4941" s="563" t="s">
        <v>15579</v>
      </c>
      <c r="H4941" s="563" t="s">
        <v>1855</v>
      </c>
      <c r="I4941" s="563" t="s">
        <v>26690</v>
      </c>
      <c r="J4941" s="563" t="s">
        <v>24001</v>
      </c>
      <c r="K4941" s="563" t="s">
        <v>24001</v>
      </c>
      <c r="L4941" s="563" t="s">
        <v>24001</v>
      </c>
      <c r="M4941" s="563" t="s">
        <v>24001</v>
      </c>
      <c r="N4941" s="563" t="s">
        <v>24001</v>
      </c>
      <c r="O4941" s="564" t="s">
        <v>24001</v>
      </c>
      <c r="P4941" s="564" t="s">
        <v>24001</v>
      </c>
      <c r="Q4941" s="564">
        <v>33148</v>
      </c>
      <c r="R4941" s="564"/>
      <c r="S4941" s="564" t="s">
        <v>33083</v>
      </c>
    </row>
    <row r="4942" spans="1:19" x14ac:dyDescent="0.35">
      <c r="A4942" s="559">
        <v>85</v>
      </c>
      <c r="B4942" s="563" t="s">
        <v>484</v>
      </c>
      <c r="C4942" s="563" t="s">
        <v>33082</v>
      </c>
      <c r="D4942" s="563" t="s">
        <v>15584</v>
      </c>
      <c r="E4942" s="563" t="s">
        <v>15581</v>
      </c>
      <c r="F4942" s="563" t="s">
        <v>15582</v>
      </c>
      <c r="G4942" s="563" t="s">
        <v>15579</v>
      </c>
      <c r="H4942" s="563" t="s">
        <v>15583</v>
      </c>
      <c r="I4942" s="563" t="s">
        <v>26690</v>
      </c>
      <c r="J4942" s="563" t="s">
        <v>24001</v>
      </c>
      <c r="K4942" s="563" t="s">
        <v>24001</v>
      </c>
      <c r="L4942" s="563" t="s">
        <v>24001</v>
      </c>
      <c r="M4942" s="563" t="s">
        <v>24001</v>
      </c>
      <c r="N4942" s="563" t="s">
        <v>24001</v>
      </c>
      <c r="O4942" s="564" t="s">
        <v>24001</v>
      </c>
      <c r="P4942" s="564" t="s">
        <v>24001</v>
      </c>
      <c r="Q4942" s="564">
        <v>33148</v>
      </c>
      <c r="R4942" s="564"/>
      <c r="S4942" s="564" t="s">
        <v>33084</v>
      </c>
    </row>
    <row r="4943" spans="1:19" x14ac:dyDescent="0.35">
      <c r="A4943" s="559">
        <v>86</v>
      </c>
      <c r="B4943" s="563" t="s">
        <v>484</v>
      </c>
      <c r="C4943" s="563" t="s">
        <v>33082</v>
      </c>
      <c r="D4943" s="563" t="s">
        <v>15587</v>
      </c>
      <c r="E4943" s="563" t="s">
        <v>15581</v>
      </c>
      <c r="F4943" s="563" t="s">
        <v>15585</v>
      </c>
      <c r="G4943" s="563" t="s">
        <v>15579</v>
      </c>
      <c r="H4943" s="563" t="s">
        <v>15586</v>
      </c>
      <c r="I4943" s="563" t="s">
        <v>26690</v>
      </c>
      <c r="J4943" s="563" t="s">
        <v>24001</v>
      </c>
      <c r="K4943" s="563" t="s">
        <v>24001</v>
      </c>
      <c r="L4943" s="563" t="s">
        <v>24001</v>
      </c>
      <c r="M4943" s="563" t="s">
        <v>24001</v>
      </c>
      <c r="N4943" s="563" t="s">
        <v>24001</v>
      </c>
      <c r="O4943" s="564" t="s">
        <v>24001</v>
      </c>
      <c r="P4943" s="564" t="s">
        <v>24001</v>
      </c>
      <c r="Q4943" s="564">
        <v>33148</v>
      </c>
      <c r="R4943" s="564"/>
      <c r="S4943" s="564" t="s">
        <v>33085</v>
      </c>
    </row>
    <row r="4944" spans="1:19" x14ac:dyDescent="0.35">
      <c r="A4944" s="562">
        <v>87</v>
      </c>
      <c r="B4944" s="563" t="s">
        <v>484</v>
      </c>
      <c r="C4944" s="563" t="s">
        <v>33082</v>
      </c>
      <c r="D4944" s="563" t="s">
        <v>15590</v>
      </c>
      <c r="E4944" s="563" t="s">
        <v>15588</v>
      </c>
      <c r="F4944" s="563" t="s">
        <v>15589</v>
      </c>
      <c r="G4944" s="563" t="s">
        <v>15579</v>
      </c>
      <c r="H4944" s="563" t="s">
        <v>55</v>
      </c>
      <c r="I4944" s="563" t="s">
        <v>26690</v>
      </c>
      <c r="J4944" s="563" t="s">
        <v>24001</v>
      </c>
      <c r="K4944" s="563" t="s">
        <v>24001</v>
      </c>
      <c r="L4944" s="563" t="s">
        <v>24001</v>
      </c>
      <c r="M4944" s="563" t="s">
        <v>24001</v>
      </c>
      <c r="N4944" s="563" t="s">
        <v>24001</v>
      </c>
      <c r="O4944" s="564" t="s">
        <v>24001</v>
      </c>
      <c r="P4944" s="564" t="s">
        <v>24001</v>
      </c>
      <c r="Q4944" s="564">
        <v>33148</v>
      </c>
      <c r="R4944" s="564"/>
      <c r="S4944" s="564" t="s">
        <v>15590</v>
      </c>
    </row>
    <row r="4945" spans="1:19" x14ac:dyDescent="0.35">
      <c r="A4945" s="559">
        <v>88</v>
      </c>
      <c r="B4945" s="563" t="s">
        <v>484</v>
      </c>
      <c r="C4945" s="563" t="s">
        <v>33082</v>
      </c>
      <c r="D4945" s="563" t="s">
        <v>15593</v>
      </c>
      <c r="E4945" s="563" t="s">
        <v>15581</v>
      </c>
      <c r="F4945" s="563" t="s">
        <v>15591</v>
      </c>
      <c r="G4945" s="563" t="s">
        <v>15579</v>
      </c>
      <c r="H4945" s="563" t="s">
        <v>15592</v>
      </c>
      <c r="I4945" s="563" t="s">
        <v>26690</v>
      </c>
      <c r="J4945" s="563" t="s">
        <v>24001</v>
      </c>
      <c r="K4945" s="563" t="s">
        <v>24001</v>
      </c>
      <c r="L4945" s="563" t="s">
        <v>24001</v>
      </c>
      <c r="M4945" s="563" t="s">
        <v>24001</v>
      </c>
      <c r="N4945" s="563" t="s">
        <v>24001</v>
      </c>
      <c r="O4945" s="564" t="s">
        <v>24001</v>
      </c>
      <c r="P4945" s="564" t="s">
        <v>24001</v>
      </c>
      <c r="Q4945" s="564">
        <v>33148</v>
      </c>
      <c r="R4945" s="564"/>
      <c r="S4945" s="564" t="s">
        <v>33086</v>
      </c>
    </row>
    <row r="4946" spans="1:19" x14ac:dyDescent="0.35">
      <c r="A4946" s="559">
        <v>4174</v>
      </c>
      <c r="B4946" s="563" t="s">
        <v>484</v>
      </c>
      <c r="C4946" s="563" t="s">
        <v>1436</v>
      </c>
      <c r="D4946" s="563" t="s">
        <v>1574</v>
      </c>
      <c r="E4946" s="563" t="s">
        <v>1463</v>
      </c>
      <c r="F4946" s="563" t="s">
        <v>1571</v>
      </c>
      <c r="G4946" s="563" t="s">
        <v>1572</v>
      </c>
      <c r="H4946" s="563" t="s">
        <v>1573</v>
      </c>
      <c r="I4946" s="563" t="s">
        <v>26690</v>
      </c>
      <c r="J4946" s="563" t="s">
        <v>109</v>
      </c>
      <c r="K4946" s="563" t="s">
        <v>24001</v>
      </c>
      <c r="L4946" s="563" t="s">
        <v>24001</v>
      </c>
      <c r="M4946" s="563" t="s">
        <v>24001</v>
      </c>
      <c r="N4946" s="563" t="s">
        <v>24001</v>
      </c>
      <c r="O4946" s="564" t="s">
        <v>24001</v>
      </c>
      <c r="P4946" s="564" t="s">
        <v>24001</v>
      </c>
      <c r="Q4946" s="564">
        <v>33148</v>
      </c>
      <c r="R4946" s="564"/>
      <c r="S4946" s="564" t="s">
        <v>33087</v>
      </c>
    </row>
    <row r="4947" spans="1:19" x14ac:dyDescent="0.35">
      <c r="A4947" s="562">
        <v>3230</v>
      </c>
      <c r="B4947" s="563" t="s">
        <v>484</v>
      </c>
      <c r="C4947" s="563" t="s">
        <v>7435</v>
      </c>
      <c r="D4947" s="563" t="s">
        <v>7633</v>
      </c>
      <c r="E4947" s="563" t="s">
        <v>24001</v>
      </c>
      <c r="F4947" s="563" t="s">
        <v>7630</v>
      </c>
      <c r="G4947" s="563" t="s">
        <v>7631</v>
      </c>
      <c r="H4947" s="563" t="s">
        <v>7632</v>
      </c>
      <c r="I4947" s="563" t="s">
        <v>26690</v>
      </c>
      <c r="J4947" s="563" t="s">
        <v>109</v>
      </c>
      <c r="K4947" s="563" t="s">
        <v>24001</v>
      </c>
      <c r="L4947" s="563" t="s">
        <v>24001</v>
      </c>
      <c r="M4947" s="563" t="s">
        <v>24001</v>
      </c>
      <c r="N4947" s="563" t="s">
        <v>24001</v>
      </c>
      <c r="O4947" s="564" t="s">
        <v>24001</v>
      </c>
      <c r="P4947" s="564" t="s">
        <v>24001</v>
      </c>
      <c r="Q4947" s="564">
        <v>40178</v>
      </c>
      <c r="R4947" s="564">
        <v>40178.592303240701</v>
      </c>
      <c r="S4947" s="564" t="s">
        <v>33088</v>
      </c>
    </row>
    <row r="4948" spans="1:19" x14ac:dyDescent="0.35">
      <c r="A4948" s="559">
        <v>3231</v>
      </c>
      <c r="B4948" s="563" t="s">
        <v>484</v>
      </c>
      <c r="C4948" s="563" t="s">
        <v>7435</v>
      </c>
      <c r="D4948" s="563" t="s">
        <v>7635</v>
      </c>
      <c r="E4948" s="563" t="s">
        <v>24001</v>
      </c>
      <c r="F4948" s="563" t="s">
        <v>7634</v>
      </c>
      <c r="G4948" s="563" t="s">
        <v>7631</v>
      </c>
      <c r="H4948" s="563" t="s">
        <v>5683</v>
      </c>
      <c r="I4948" s="563" t="s">
        <v>26690</v>
      </c>
      <c r="J4948" s="563" t="s">
        <v>109</v>
      </c>
      <c r="K4948" s="563" t="s">
        <v>24001</v>
      </c>
      <c r="L4948" s="563" t="s">
        <v>24001</v>
      </c>
      <c r="M4948" s="563" t="s">
        <v>24001</v>
      </c>
      <c r="N4948" s="563" t="s">
        <v>24001</v>
      </c>
      <c r="O4948" s="564" t="s">
        <v>24001</v>
      </c>
      <c r="P4948" s="564" t="s">
        <v>24001</v>
      </c>
      <c r="Q4948" s="564">
        <v>33148</v>
      </c>
      <c r="R4948" s="564"/>
      <c r="S4948" s="564" t="s">
        <v>33089</v>
      </c>
    </row>
    <row r="4949" spans="1:19" x14ac:dyDescent="0.35">
      <c r="A4949" s="559">
        <v>6109</v>
      </c>
      <c r="B4949" s="563" t="s">
        <v>484</v>
      </c>
      <c r="C4949" s="563" t="s">
        <v>7435</v>
      </c>
      <c r="D4949" s="563" t="s">
        <v>7638</v>
      </c>
      <c r="E4949" s="563" t="s">
        <v>24001</v>
      </c>
      <c r="F4949" s="563" t="s">
        <v>7636</v>
      </c>
      <c r="G4949" s="563" t="s">
        <v>7637</v>
      </c>
      <c r="H4949" s="563" t="s">
        <v>55</v>
      </c>
      <c r="I4949" s="563" t="s">
        <v>26690</v>
      </c>
      <c r="J4949" s="563" t="s">
        <v>24001</v>
      </c>
      <c r="K4949" s="563" t="s">
        <v>24001</v>
      </c>
      <c r="L4949" s="563" t="s">
        <v>24001</v>
      </c>
      <c r="M4949" s="563" t="s">
        <v>24001</v>
      </c>
      <c r="N4949" s="563" t="s">
        <v>24001</v>
      </c>
      <c r="O4949" s="564" t="s">
        <v>24001</v>
      </c>
      <c r="P4949" s="564" t="s">
        <v>24001</v>
      </c>
      <c r="Q4949" s="564">
        <v>33148</v>
      </c>
      <c r="R4949" s="564"/>
      <c r="S4949" s="564" t="s">
        <v>7638</v>
      </c>
    </row>
    <row r="4950" spans="1:19" x14ac:dyDescent="0.35">
      <c r="A4950" s="562">
        <v>5689</v>
      </c>
      <c r="B4950" s="563" t="s">
        <v>484</v>
      </c>
      <c r="C4950" s="563" t="s">
        <v>28883</v>
      </c>
      <c r="D4950" s="563" t="s">
        <v>14961</v>
      </c>
      <c r="E4950" s="563" t="s">
        <v>14957</v>
      </c>
      <c r="F4950" s="563" t="s">
        <v>14958</v>
      </c>
      <c r="G4950" s="563" t="s">
        <v>14959</v>
      </c>
      <c r="H4950" s="563" t="s">
        <v>14960</v>
      </c>
      <c r="I4950" s="563" t="s">
        <v>27406</v>
      </c>
      <c r="J4950" s="563" t="s">
        <v>24001</v>
      </c>
      <c r="K4950" s="563" t="s">
        <v>24001</v>
      </c>
      <c r="L4950" s="563" t="s">
        <v>24001</v>
      </c>
      <c r="M4950" s="563" t="s">
        <v>24001</v>
      </c>
      <c r="N4950" s="563" t="s">
        <v>24001</v>
      </c>
      <c r="O4950" s="564" t="s">
        <v>24001</v>
      </c>
      <c r="P4950" s="564" t="s">
        <v>24001</v>
      </c>
      <c r="Q4950" s="564">
        <v>33148</v>
      </c>
      <c r="R4950" s="564">
        <v>38278</v>
      </c>
      <c r="S4950" s="564" t="s">
        <v>33090</v>
      </c>
    </row>
    <row r="4951" spans="1:19" x14ac:dyDescent="0.35">
      <c r="A4951" s="559">
        <v>5690</v>
      </c>
      <c r="B4951" s="563" t="s">
        <v>484</v>
      </c>
      <c r="C4951" s="563" t="s">
        <v>28883</v>
      </c>
      <c r="D4951" s="563" t="s">
        <v>14964</v>
      </c>
      <c r="E4951" s="563" t="s">
        <v>14962</v>
      </c>
      <c r="F4951" s="563" t="s">
        <v>14963</v>
      </c>
      <c r="G4951" s="563" t="s">
        <v>14959</v>
      </c>
      <c r="H4951" s="563" t="s">
        <v>55</v>
      </c>
      <c r="I4951" s="563" t="s">
        <v>26690</v>
      </c>
      <c r="J4951" s="563" t="s">
        <v>24001</v>
      </c>
      <c r="K4951" s="563" t="s">
        <v>24001</v>
      </c>
      <c r="L4951" s="563" t="s">
        <v>24001</v>
      </c>
      <c r="M4951" s="563" t="s">
        <v>24001</v>
      </c>
      <c r="N4951" s="563" t="s">
        <v>24001</v>
      </c>
      <c r="O4951" s="564" t="s">
        <v>24001</v>
      </c>
      <c r="P4951" s="564" t="s">
        <v>24001</v>
      </c>
      <c r="Q4951" s="564">
        <v>33148</v>
      </c>
      <c r="R4951" s="564"/>
      <c r="S4951" s="564" t="s">
        <v>14964</v>
      </c>
    </row>
    <row r="4952" spans="1:19" x14ac:dyDescent="0.35">
      <c r="A4952" s="559">
        <v>1355</v>
      </c>
      <c r="B4952" s="563" t="s">
        <v>484</v>
      </c>
      <c r="C4952" s="563" t="s">
        <v>28929</v>
      </c>
      <c r="D4952" s="563" t="s">
        <v>18200</v>
      </c>
      <c r="E4952" s="563" t="s">
        <v>18196</v>
      </c>
      <c r="F4952" s="563" t="s">
        <v>18197</v>
      </c>
      <c r="G4952" s="563" t="s">
        <v>18198</v>
      </c>
      <c r="H4952" s="563" t="s">
        <v>18199</v>
      </c>
      <c r="I4952" s="563" t="s">
        <v>26690</v>
      </c>
      <c r="J4952" s="563" t="s">
        <v>24001</v>
      </c>
      <c r="K4952" s="563" t="s">
        <v>24001</v>
      </c>
      <c r="L4952" s="563" t="s">
        <v>24001</v>
      </c>
      <c r="M4952" s="563" t="s">
        <v>24001</v>
      </c>
      <c r="N4952" s="563" t="s">
        <v>24001</v>
      </c>
      <c r="O4952" s="564" t="s">
        <v>24001</v>
      </c>
      <c r="P4952" s="564" t="s">
        <v>24001</v>
      </c>
      <c r="Q4952" s="564">
        <v>33148</v>
      </c>
      <c r="R4952" s="564">
        <v>41456.515798611101</v>
      </c>
      <c r="S4952" s="564" t="s">
        <v>33091</v>
      </c>
    </row>
    <row r="4953" spans="1:19" x14ac:dyDescent="0.35">
      <c r="A4953" s="562">
        <v>1356</v>
      </c>
      <c r="B4953" s="563" t="s">
        <v>484</v>
      </c>
      <c r="C4953" s="563" t="s">
        <v>28929</v>
      </c>
      <c r="D4953" s="563" t="s">
        <v>18203</v>
      </c>
      <c r="E4953" s="563" t="s">
        <v>18201</v>
      </c>
      <c r="F4953" s="563" t="s">
        <v>25008</v>
      </c>
      <c r="G4953" s="563" t="s">
        <v>18198</v>
      </c>
      <c r="H4953" s="563" t="s">
        <v>16012</v>
      </c>
      <c r="I4953" s="563" t="s">
        <v>26690</v>
      </c>
      <c r="J4953" s="563" t="s">
        <v>24001</v>
      </c>
      <c r="K4953" s="563" t="s">
        <v>24001</v>
      </c>
      <c r="L4953" s="563" t="s">
        <v>24001</v>
      </c>
      <c r="M4953" s="563" t="s">
        <v>24001</v>
      </c>
      <c r="N4953" s="563" t="s">
        <v>24001</v>
      </c>
      <c r="O4953" s="564" t="s">
        <v>24001</v>
      </c>
      <c r="P4953" s="564" t="s">
        <v>24001</v>
      </c>
      <c r="Q4953" s="564">
        <v>43875</v>
      </c>
      <c r="R4953" s="564"/>
      <c r="S4953" s="564" t="s">
        <v>33092</v>
      </c>
    </row>
    <row r="4954" spans="1:19" x14ac:dyDescent="0.35">
      <c r="A4954" s="559">
        <v>1357</v>
      </c>
      <c r="B4954" s="563" t="s">
        <v>484</v>
      </c>
      <c r="C4954" s="563" t="s">
        <v>28929</v>
      </c>
      <c r="D4954" s="563" t="s">
        <v>25009</v>
      </c>
      <c r="E4954" s="563" t="s">
        <v>24237</v>
      </c>
      <c r="F4954" s="563" t="s">
        <v>25010</v>
      </c>
      <c r="G4954" s="563" t="s">
        <v>18198</v>
      </c>
      <c r="H4954" s="563" t="s">
        <v>25011</v>
      </c>
      <c r="I4954" s="563" t="s">
        <v>26690</v>
      </c>
      <c r="J4954" s="563" t="s">
        <v>24001</v>
      </c>
      <c r="K4954" s="563" t="s">
        <v>24001</v>
      </c>
      <c r="L4954" s="563" t="s">
        <v>24001</v>
      </c>
      <c r="M4954" s="563" t="s">
        <v>24001</v>
      </c>
      <c r="N4954" s="563" t="s">
        <v>24001</v>
      </c>
      <c r="O4954" s="564" t="s">
        <v>24001</v>
      </c>
      <c r="P4954" s="564" t="s">
        <v>24001</v>
      </c>
      <c r="Q4954" s="564">
        <v>43980</v>
      </c>
      <c r="R4954" s="564"/>
      <c r="S4954" s="564" t="s">
        <v>25009</v>
      </c>
    </row>
    <row r="4955" spans="1:19" x14ac:dyDescent="0.35">
      <c r="A4955" s="559">
        <v>1358</v>
      </c>
      <c r="B4955" s="563" t="s">
        <v>484</v>
      </c>
      <c r="C4955" s="563" t="s">
        <v>28929</v>
      </c>
      <c r="D4955" s="563" t="s">
        <v>18207</v>
      </c>
      <c r="E4955" s="563" t="s">
        <v>18204</v>
      </c>
      <c r="F4955" s="563" t="s">
        <v>18205</v>
      </c>
      <c r="G4955" s="563" t="s">
        <v>18198</v>
      </c>
      <c r="H4955" s="563" t="s">
        <v>18206</v>
      </c>
      <c r="I4955" s="563" t="s">
        <v>26690</v>
      </c>
      <c r="J4955" s="563" t="s">
        <v>24001</v>
      </c>
      <c r="K4955" s="563" t="s">
        <v>24001</v>
      </c>
      <c r="L4955" s="563" t="s">
        <v>24001</v>
      </c>
      <c r="M4955" s="563" t="s">
        <v>24001</v>
      </c>
      <c r="N4955" s="563" t="s">
        <v>24001</v>
      </c>
      <c r="O4955" s="564" t="s">
        <v>24001</v>
      </c>
      <c r="P4955" s="564" t="s">
        <v>24001</v>
      </c>
      <c r="Q4955" s="564">
        <v>38399</v>
      </c>
      <c r="R4955" s="564">
        <v>41456.530104166697</v>
      </c>
      <c r="S4955" s="564" t="s">
        <v>33093</v>
      </c>
    </row>
    <row r="4956" spans="1:19" x14ac:dyDescent="0.35">
      <c r="A4956" s="562">
        <v>1359</v>
      </c>
      <c r="B4956" s="563" t="s">
        <v>484</v>
      </c>
      <c r="C4956" s="563" t="s">
        <v>28929</v>
      </c>
      <c r="D4956" s="563" t="s">
        <v>18210</v>
      </c>
      <c r="E4956" s="563" t="s">
        <v>18208</v>
      </c>
      <c r="F4956" s="563" t="s">
        <v>18209</v>
      </c>
      <c r="G4956" s="563" t="s">
        <v>18198</v>
      </c>
      <c r="H4956" s="563" t="s">
        <v>2677</v>
      </c>
      <c r="I4956" s="563" t="s">
        <v>26690</v>
      </c>
      <c r="J4956" s="563" t="s">
        <v>24001</v>
      </c>
      <c r="K4956" s="563" t="s">
        <v>24001</v>
      </c>
      <c r="L4956" s="563" t="s">
        <v>24001</v>
      </c>
      <c r="M4956" s="563" t="s">
        <v>24001</v>
      </c>
      <c r="N4956" s="563" t="s">
        <v>24001</v>
      </c>
      <c r="O4956" s="564" t="s">
        <v>24001</v>
      </c>
      <c r="P4956" s="564" t="s">
        <v>24001</v>
      </c>
      <c r="Q4956" s="564">
        <v>33148</v>
      </c>
      <c r="R4956" s="564">
        <v>41456.664131944402</v>
      </c>
      <c r="S4956" s="564" t="s">
        <v>33094</v>
      </c>
    </row>
    <row r="4957" spans="1:19" x14ac:dyDescent="0.35">
      <c r="A4957" s="559">
        <v>1360</v>
      </c>
      <c r="B4957" s="563" t="s">
        <v>484</v>
      </c>
      <c r="C4957" s="563" t="s">
        <v>28929</v>
      </c>
      <c r="D4957" s="563" t="s">
        <v>18214</v>
      </c>
      <c r="E4957" s="563" t="s">
        <v>18211</v>
      </c>
      <c r="F4957" s="563" t="s">
        <v>18212</v>
      </c>
      <c r="G4957" s="563" t="s">
        <v>18198</v>
      </c>
      <c r="H4957" s="563" t="s">
        <v>18213</v>
      </c>
      <c r="I4957" s="563" t="s">
        <v>26690</v>
      </c>
      <c r="J4957" s="563" t="s">
        <v>24001</v>
      </c>
      <c r="K4957" s="563" t="s">
        <v>24001</v>
      </c>
      <c r="L4957" s="563" t="s">
        <v>24001</v>
      </c>
      <c r="M4957" s="563" t="s">
        <v>24001</v>
      </c>
      <c r="N4957" s="563" t="s">
        <v>24001</v>
      </c>
      <c r="O4957" s="564" t="s">
        <v>24001</v>
      </c>
      <c r="P4957" s="564" t="s">
        <v>24001</v>
      </c>
      <c r="Q4957" s="564">
        <v>33148</v>
      </c>
      <c r="R4957" s="564">
        <v>41456.6007523148</v>
      </c>
      <c r="S4957" s="564" t="s">
        <v>33095</v>
      </c>
    </row>
    <row r="4958" spans="1:19" x14ac:dyDescent="0.35">
      <c r="A4958" s="559">
        <v>1361</v>
      </c>
      <c r="B4958" s="563" t="s">
        <v>484</v>
      </c>
      <c r="C4958" s="563" t="s">
        <v>28929</v>
      </c>
      <c r="D4958" s="563" t="s">
        <v>18218</v>
      </c>
      <c r="E4958" s="563" t="s">
        <v>18215</v>
      </c>
      <c r="F4958" s="563" t="s">
        <v>18216</v>
      </c>
      <c r="G4958" s="563" t="s">
        <v>18198</v>
      </c>
      <c r="H4958" s="563" t="s">
        <v>18217</v>
      </c>
      <c r="I4958" s="563" t="s">
        <v>26690</v>
      </c>
      <c r="J4958" s="563" t="s">
        <v>24001</v>
      </c>
      <c r="K4958" s="563" t="s">
        <v>24001</v>
      </c>
      <c r="L4958" s="563" t="s">
        <v>24001</v>
      </c>
      <c r="M4958" s="563" t="s">
        <v>24001</v>
      </c>
      <c r="N4958" s="563" t="s">
        <v>24001</v>
      </c>
      <c r="O4958" s="564" t="s">
        <v>24001</v>
      </c>
      <c r="P4958" s="564" t="s">
        <v>24001</v>
      </c>
      <c r="Q4958" s="564">
        <v>33148</v>
      </c>
      <c r="R4958" s="564">
        <v>41456.603831018503</v>
      </c>
      <c r="S4958" s="564" t="s">
        <v>33096</v>
      </c>
    </row>
    <row r="4959" spans="1:19" x14ac:dyDescent="0.35">
      <c r="A4959" s="562">
        <v>1362</v>
      </c>
      <c r="B4959" s="563" t="s">
        <v>484</v>
      </c>
      <c r="C4959" s="563" t="s">
        <v>28929</v>
      </c>
      <c r="D4959" s="563" t="s">
        <v>18222</v>
      </c>
      <c r="E4959" s="563" t="s">
        <v>18219</v>
      </c>
      <c r="F4959" s="563" t="s">
        <v>18220</v>
      </c>
      <c r="G4959" s="563" t="s">
        <v>18198</v>
      </c>
      <c r="H4959" s="563" t="s">
        <v>18221</v>
      </c>
      <c r="I4959" s="563" t="s">
        <v>26690</v>
      </c>
      <c r="J4959" s="563" t="s">
        <v>24001</v>
      </c>
      <c r="K4959" s="563" t="s">
        <v>24001</v>
      </c>
      <c r="L4959" s="563" t="s">
        <v>24001</v>
      </c>
      <c r="M4959" s="563" t="s">
        <v>24001</v>
      </c>
      <c r="N4959" s="563" t="s">
        <v>24001</v>
      </c>
      <c r="O4959" s="564" t="s">
        <v>24001</v>
      </c>
      <c r="P4959" s="564" t="s">
        <v>24001</v>
      </c>
      <c r="Q4959" s="564">
        <v>33148</v>
      </c>
      <c r="R4959" s="564">
        <v>41456.607337963003</v>
      </c>
      <c r="S4959" s="564" t="s">
        <v>33097</v>
      </c>
    </row>
    <row r="4960" spans="1:19" x14ac:dyDescent="0.35">
      <c r="A4960" s="559">
        <v>1363</v>
      </c>
      <c r="B4960" s="563" t="s">
        <v>484</v>
      </c>
      <c r="C4960" s="563" t="s">
        <v>28929</v>
      </c>
      <c r="D4960" s="563" t="s">
        <v>18226</v>
      </c>
      <c r="E4960" s="563" t="s">
        <v>18223</v>
      </c>
      <c r="F4960" s="563" t="s">
        <v>18224</v>
      </c>
      <c r="G4960" s="563" t="s">
        <v>18198</v>
      </c>
      <c r="H4960" s="563" t="s">
        <v>18225</v>
      </c>
      <c r="I4960" s="563" t="s">
        <v>26690</v>
      </c>
      <c r="J4960" s="563" t="s">
        <v>24001</v>
      </c>
      <c r="K4960" s="563" t="s">
        <v>24001</v>
      </c>
      <c r="L4960" s="563" t="s">
        <v>24001</v>
      </c>
      <c r="M4960" s="563" t="s">
        <v>24001</v>
      </c>
      <c r="N4960" s="563" t="s">
        <v>24001</v>
      </c>
      <c r="O4960" s="564" t="s">
        <v>24001</v>
      </c>
      <c r="P4960" s="564" t="s">
        <v>24001</v>
      </c>
      <c r="Q4960" s="564">
        <v>33148</v>
      </c>
      <c r="R4960" s="564">
        <v>41456.611516203702</v>
      </c>
      <c r="S4960" s="564" t="s">
        <v>33098</v>
      </c>
    </row>
    <row r="4961" spans="1:19" x14ac:dyDescent="0.35">
      <c r="A4961" s="559">
        <v>1364</v>
      </c>
      <c r="B4961" s="563" t="s">
        <v>484</v>
      </c>
      <c r="C4961" s="563" t="s">
        <v>28929</v>
      </c>
      <c r="D4961" s="563" t="s">
        <v>18229</v>
      </c>
      <c r="E4961" s="563" t="s">
        <v>18227</v>
      </c>
      <c r="F4961" s="563" t="s">
        <v>18228</v>
      </c>
      <c r="G4961" s="563" t="s">
        <v>18198</v>
      </c>
      <c r="H4961" s="563" t="s">
        <v>14160</v>
      </c>
      <c r="I4961" s="563" t="s">
        <v>26690</v>
      </c>
      <c r="J4961" s="563" t="s">
        <v>24001</v>
      </c>
      <c r="K4961" s="563" t="s">
        <v>24001</v>
      </c>
      <c r="L4961" s="563" t="s">
        <v>24001</v>
      </c>
      <c r="M4961" s="563" t="s">
        <v>24001</v>
      </c>
      <c r="N4961" s="563" t="s">
        <v>24001</v>
      </c>
      <c r="O4961" s="564" t="s">
        <v>24001</v>
      </c>
      <c r="P4961" s="564" t="s">
        <v>24001</v>
      </c>
      <c r="Q4961" s="564">
        <v>34101</v>
      </c>
      <c r="R4961" s="564">
        <v>41456.614062499997</v>
      </c>
      <c r="S4961" s="564" t="s">
        <v>33099</v>
      </c>
    </row>
    <row r="4962" spans="1:19" x14ac:dyDescent="0.35">
      <c r="A4962" s="562">
        <v>1365</v>
      </c>
      <c r="B4962" s="563" t="s">
        <v>484</v>
      </c>
      <c r="C4962" s="563" t="s">
        <v>28929</v>
      </c>
      <c r="D4962" s="563" t="s">
        <v>18233</v>
      </c>
      <c r="E4962" s="563" t="s">
        <v>18230</v>
      </c>
      <c r="F4962" s="563" t="s">
        <v>18231</v>
      </c>
      <c r="G4962" s="563" t="s">
        <v>18198</v>
      </c>
      <c r="H4962" s="563" t="s">
        <v>18232</v>
      </c>
      <c r="I4962" s="563" t="s">
        <v>26690</v>
      </c>
      <c r="J4962" s="563" t="s">
        <v>24001</v>
      </c>
      <c r="K4962" s="563" t="s">
        <v>62</v>
      </c>
      <c r="L4962" s="563" t="s">
        <v>27591</v>
      </c>
      <c r="M4962" s="563" t="s">
        <v>24001</v>
      </c>
      <c r="N4962" s="563" t="s">
        <v>24001</v>
      </c>
      <c r="O4962" s="564" t="s">
        <v>24001</v>
      </c>
      <c r="P4962" s="564" t="s">
        <v>24001</v>
      </c>
      <c r="Q4962" s="564">
        <v>33148</v>
      </c>
      <c r="R4962" s="564">
        <v>41456.618483796301</v>
      </c>
      <c r="S4962" s="564" t="s">
        <v>33100</v>
      </c>
    </row>
    <row r="4963" spans="1:19" x14ac:dyDescent="0.35">
      <c r="A4963" s="559">
        <v>1366</v>
      </c>
      <c r="B4963" s="563" t="s">
        <v>484</v>
      </c>
      <c r="C4963" s="563" t="s">
        <v>28929</v>
      </c>
      <c r="D4963" s="563" t="s">
        <v>18237</v>
      </c>
      <c r="E4963" s="563" t="s">
        <v>18234</v>
      </c>
      <c r="F4963" s="563" t="s">
        <v>18235</v>
      </c>
      <c r="G4963" s="563" t="s">
        <v>18198</v>
      </c>
      <c r="H4963" s="563" t="s">
        <v>18236</v>
      </c>
      <c r="I4963" s="563" t="s">
        <v>26690</v>
      </c>
      <c r="J4963" s="563" t="s">
        <v>24001</v>
      </c>
      <c r="K4963" s="563" t="s">
        <v>24001</v>
      </c>
      <c r="L4963" s="563" t="s">
        <v>24001</v>
      </c>
      <c r="M4963" s="563" t="s">
        <v>24001</v>
      </c>
      <c r="N4963" s="563" t="s">
        <v>24001</v>
      </c>
      <c r="O4963" s="564" t="s">
        <v>24001</v>
      </c>
      <c r="P4963" s="564" t="s">
        <v>24001</v>
      </c>
      <c r="Q4963" s="564">
        <v>38399</v>
      </c>
      <c r="R4963" s="564">
        <v>41456.621145833298</v>
      </c>
      <c r="S4963" s="564" t="s">
        <v>33101</v>
      </c>
    </row>
    <row r="4964" spans="1:19" x14ac:dyDescent="0.35">
      <c r="A4964" s="559">
        <v>1367</v>
      </c>
      <c r="B4964" s="563" t="s">
        <v>484</v>
      </c>
      <c r="C4964" s="563" t="s">
        <v>28929</v>
      </c>
      <c r="D4964" s="563" t="s">
        <v>18240</v>
      </c>
      <c r="E4964" s="563" t="s">
        <v>18238</v>
      </c>
      <c r="F4964" s="563" t="s">
        <v>18239</v>
      </c>
      <c r="G4964" s="563" t="s">
        <v>18198</v>
      </c>
      <c r="H4964" s="563" t="s">
        <v>11591</v>
      </c>
      <c r="I4964" s="563" t="s">
        <v>27540</v>
      </c>
      <c r="J4964" s="563" t="s">
        <v>24001</v>
      </c>
      <c r="K4964" s="563" t="s">
        <v>24001</v>
      </c>
      <c r="L4964" s="563" t="s">
        <v>24001</v>
      </c>
      <c r="M4964" s="563" t="s">
        <v>24001</v>
      </c>
      <c r="N4964" s="563" t="s">
        <v>24001</v>
      </c>
      <c r="O4964" s="564" t="s">
        <v>24001</v>
      </c>
      <c r="P4964" s="564" t="s">
        <v>24001</v>
      </c>
      <c r="Q4964" s="564">
        <v>33148</v>
      </c>
      <c r="R4964" s="564">
        <v>41456.624618055597</v>
      </c>
      <c r="S4964" s="564" t="s">
        <v>33102</v>
      </c>
    </row>
    <row r="4965" spans="1:19" x14ac:dyDescent="0.35">
      <c r="A4965" s="562">
        <v>1368</v>
      </c>
      <c r="B4965" s="563" t="s">
        <v>484</v>
      </c>
      <c r="C4965" s="563" t="s">
        <v>28929</v>
      </c>
      <c r="D4965" s="563" t="s">
        <v>18244</v>
      </c>
      <c r="E4965" s="563" t="s">
        <v>18241</v>
      </c>
      <c r="F4965" s="563" t="s">
        <v>18242</v>
      </c>
      <c r="G4965" s="563" t="s">
        <v>18198</v>
      </c>
      <c r="H4965" s="563" t="s">
        <v>18243</v>
      </c>
      <c r="I4965" s="563" t="s">
        <v>26690</v>
      </c>
      <c r="J4965" s="563" t="s">
        <v>24001</v>
      </c>
      <c r="K4965" s="563" t="s">
        <v>24001</v>
      </c>
      <c r="L4965" s="563" t="s">
        <v>24001</v>
      </c>
      <c r="M4965" s="563" t="s">
        <v>24001</v>
      </c>
      <c r="N4965" s="563" t="s">
        <v>24001</v>
      </c>
      <c r="O4965" s="564" t="s">
        <v>24001</v>
      </c>
      <c r="P4965" s="564" t="s">
        <v>24001</v>
      </c>
      <c r="Q4965" s="564">
        <v>33148</v>
      </c>
      <c r="R4965" s="564">
        <v>41456.628912036998</v>
      </c>
      <c r="S4965" s="564" t="s">
        <v>33103</v>
      </c>
    </row>
    <row r="4966" spans="1:19" x14ac:dyDescent="0.35">
      <c r="A4966" s="559">
        <v>1369</v>
      </c>
      <c r="B4966" s="563" t="s">
        <v>484</v>
      </c>
      <c r="C4966" s="563" t="s">
        <v>28929</v>
      </c>
      <c r="D4966" s="563" t="s">
        <v>25012</v>
      </c>
      <c r="E4966" s="563" t="s">
        <v>25013</v>
      </c>
      <c r="F4966" s="563" t="s">
        <v>25014</v>
      </c>
      <c r="G4966" s="563" t="s">
        <v>18198</v>
      </c>
      <c r="H4966" s="563" t="s">
        <v>25015</v>
      </c>
      <c r="I4966" s="563" t="s">
        <v>26690</v>
      </c>
      <c r="J4966" s="563" t="s">
        <v>24001</v>
      </c>
      <c r="K4966" s="563" t="s">
        <v>24001</v>
      </c>
      <c r="L4966" s="563" t="s">
        <v>24001</v>
      </c>
      <c r="M4966" s="563" t="s">
        <v>24001</v>
      </c>
      <c r="N4966" s="563" t="s">
        <v>24001</v>
      </c>
      <c r="O4966" s="564" t="s">
        <v>24001</v>
      </c>
      <c r="P4966" s="564" t="s">
        <v>24001</v>
      </c>
      <c r="Q4966" s="564">
        <v>43875</v>
      </c>
      <c r="R4966" s="564"/>
      <c r="S4966" s="564" t="s">
        <v>33104</v>
      </c>
    </row>
    <row r="4967" spans="1:19" x14ac:dyDescent="0.35">
      <c r="A4967" s="559">
        <v>1370</v>
      </c>
      <c r="B4967" s="563" t="s">
        <v>484</v>
      </c>
      <c r="C4967" s="563" t="s">
        <v>28929</v>
      </c>
      <c r="D4967" s="563" t="s">
        <v>18248</v>
      </c>
      <c r="E4967" s="563" t="s">
        <v>18245</v>
      </c>
      <c r="F4967" s="563" t="s">
        <v>18246</v>
      </c>
      <c r="G4967" s="563" t="s">
        <v>18198</v>
      </c>
      <c r="H4967" s="563" t="s">
        <v>18247</v>
      </c>
      <c r="I4967" s="563" t="s">
        <v>26690</v>
      </c>
      <c r="J4967" s="563" t="s">
        <v>24001</v>
      </c>
      <c r="K4967" s="563" t="s">
        <v>24001</v>
      </c>
      <c r="L4967" s="563" t="s">
        <v>24001</v>
      </c>
      <c r="M4967" s="563" t="s">
        <v>24001</v>
      </c>
      <c r="N4967" s="563" t="s">
        <v>24001</v>
      </c>
      <c r="O4967" s="564" t="s">
        <v>24001</v>
      </c>
      <c r="P4967" s="564" t="s">
        <v>24001</v>
      </c>
      <c r="Q4967" s="564">
        <v>33148</v>
      </c>
      <c r="R4967" s="564">
        <v>41456.667812500003</v>
      </c>
      <c r="S4967" s="564" t="s">
        <v>33105</v>
      </c>
    </row>
    <row r="4968" spans="1:19" x14ac:dyDescent="0.35">
      <c r="A4968" s="562">
        <v>1371</v>
      </c>
      <c r="B4968" s="563" t="s">
        <v>484</v>
      </c>
      <c r="C4968" s="563" t="s">
        <v>28929</v>
      </c>
      <c r="D4968" s="563" t="s">
        <v>18252</v>
      </c>
      <c r="E4968" s="563" t="s">
        <v>18249</v>
      </c>
      <c r="F4968" s="563" t="s">
        <v>18250</v>
      </c>
      <c r="G4968" s="563" t="s">
        <v>18198</v>
      </c>
      <c r="H4968" s="563" t="s">
        <v>18251</v>
      </c>
      <c r="I4968" s="563" t="s">
        <v>26690</v>
      </c>
      <c r="J4968" s="563" t="s">
        <v>24001</v>
      </c>
      <c r="K4968" s="563" t="s">
        <v>24001</v>
      </c>
      <c r="L4968" s="563" t="s">
        <v>24001</v>
      </c>
      <c r="M4968" s="563" t="s">
        <v>24001</v>
      </c>
      <c r="N4968" s="563" t="s">
        <v>24001</v>
      </c>
      <c r="O4968" s="564" t="s">
        <v>24001</v>
      </c>
      <c r="P4968" s="564" t="s">
        <v>24001</v>
      </c>
      <c r="Q4968" s="564">
        <v>33148</v>
      </c>
      <c r="R4968" s="564">
        <v>41456.634641203702</v>
      </c>
      <c r="S4968" s="564" t="s">
        <v>33106</v>
      </c>
    </row>
    <row r="4969" spans="1:19" x14ac:dyDescent="0.35">
      <c r="A4969" s="559">
        <v>1372</v>
      </c>
      <c r="B4969" s="563" t="s">
        <v>484</v>
      </c>
      <c r="C4969" s="563" t="s">
        <v>28929</v>
      </c>
      <c r="D4969" s="563" t="s">
        <v>18254</v>
      </c>
      <c r="E4969" s="563" t="s">
        <v>24237</v>
      </c>
      <c r="F4969" s="563" t="s">
        <v>18253</v>
      </c>
      <c r="G4969" s="563" t="s">
        <v>18198</v>
      </c>
      <c r="H4969" s="563" t="s">
        <v>55</v>
      </c>
      <c r="I4969" s="563" t="s">
        <v>26690</v>
      </c>
      <c r="J4969" s="563" t="s">
        <v>24001</v>
      </c>
      <c r="K4969" s="563" t="s">
        <v>24001</v>
      </c>
      <c r="L4969" s="563" t="s">
        <v>24001</v>
      </c>
      <c r="M4969" s="563" t="s">
        <v>24001</v>
      </c>
      <c r="N4969" s="563" t="s">
        <v>24001</v>
      </c>
      <c r="O4969" s="564" t="s">
        <v>24001</v>
      </c>
      <c r="P4969" s="564" t="s">
        <v>24001</v>
      </c>
      <c r="Q4969" s="564">
        <v>41456</v>
      </c>
      <c r="R4969" s="564"/>
      <c r="S4969" s="564" t="s">
        <v>18254</v>
      </c>
    </row>
    <row r="4970" spans="1:19" x14ac:dyDescent="0.35">
      <c r="A4970" s="559">
        <v>1373</v>
      </c>
      <c r="B4970" s="563" t="s">
        <v>484</v>
      </c>
      <c r="C4970" s="563" t="s">
        <v>28929</v>
      </c>
      <c r="D4970" s="563" t="s">
        <v>18258</v>
      </c>
      <c r="E4970" s="563" t="s">
        <v>18255</v>
      </c>
      <c r="F4970" s="563" t="s">
        <v>18256</v>
      </c>
      <c r="G4970" s="563" t="s">
        <v>18198</v>
      </c>
      <c r="H4970" s="563" t="s">
        <v>18257</v>
      </c>
      <c r="I4970" s="563" t="s">
        <v>26690</v>
      </c>
      <c r="J4970" s="563" t="s">
        <v>24001</v>
      </c>
      <c r="K4970" s="563" t="s">
        <v>62</v>
      </c>
      <c r="L4970" s="563" t="s">
        <v>27591</v>
      </c>
      <c r="M4970" s="563" t="s">
        <v>24001</v>
      </c>
      <c r="N4970" s="563" t="s">
        <v>24001</v>
      </c>
      <c r="O4970" s="564" t="s">
        <v>24001</v>
      </c>
      <c r="P4970" s="564" t="s">
        <v>24001</v>
      </c>
      <c r="Q4970" s="564">
        <v>33148</v>
      </c>
      <c r="R4970" s="564">
        <v>41456.639039351903</v>
      </c>
      <c r="S4970" s="564" t="s">
        <v>33107</v>
      </c>
    </row>
    <row r="4971" spans="1:19" x14ac:dyDescent="0.35">
      <c r="A4971" s="562">
        <v>3728</v>
      </c>
      <c r="B4971" s="563" t="s">
        <v>484</v>
      </c>
      <c r="C4971" s="563" t="s">
        <v>1745</v>
      </c>
      <c r="D4971" s="563" t="s">
        <v>34426</v>
      </c>
      <c r="E4971" s="563" t="s">
        <v>1803</v>
      </c>
      <c r="F4971" s="563" t="s">
        <v>1804</v>
      </c>
      <c r="G4971" s="563" t="s">
        <v>34427</v>
      </c>
      <c r="H4971" s="563" t="s">
        <v>1805</v>
      </c>
      <c r="I4971" s="563" t="s">
        <v>26690</v>
      </c>
      <c r="J4971" s="563" t="s">
        <v>109</v>
      </c>
      <c r="K4971" s="563" t="s">
        <v>24001</v>
      </c>
      <c r="L4971" s="563" t="s">
        <v>24001</v>
      </c>
      <c r="M4971" s="563" t="s">
        <v>24001</v>
      </c>
      <c r="N4971" s="563" t="s">
        <v>24001</v>
      </c>
      <c r="O4971" s="564" t="s">
        <v>24001</v>
      </c>
      <c r="P4971" s="564" t="s">
        <v>24001</v>
      </c>
      <c r="Q4971" s="564">
        <v>33148</v>
      </c>
      <c r="R4971" s="564">
        <v>45350.6087037037</v>
      </c>
      <c r="S4971" s="564" t="s">
        <v>34428</v>
      </c>
    </row>
    <row r="4972" spans="1:19" x14ac:dyDescent="0.35">
      <c r="A4972" s="559">
        <v>3729</v>
      </c>
      <c r="B4972" s="563" t="s">
        <v>484</v>
      </c>
      <c r="C4972" s="563" t="s">
        <v>1745</v>
      </c>
      <c r="D4972" s="563" t="s">
        <v>1852</v>
      </c>
      <c r="E4972" s="563" t="s">
        <v>1848</v>
      </c>
      <c r="F4972" s="563" t="s">
        <v>1849</v>
      </c>
      <c r="G4972" s="563" t="s">
        <v>1850</v>
      </c>
      <c r="H4972" s="563" t="s">
        <v>1851</v>
      </c>
      <c r="I4972" s="563" t="s">
        <v>26690</v>
      </c>
      <c r="J4972" s="563" t="s">
        <v>109</v>
      </c>
      <c r="K4972" s="563" t="s">
        <v>24001</v>
      </c>
      <c r="L4972" s="563" t="s">
        <v>24001</v>
      </c>
      <c r="M4972" s="563" t="s">
        <v>24001</v>
      </c>
      <c r="N4972" s="563" t="s">
        <v>24001</v>
      </c>
      <c r="O4972" s="564" t="s">
        <v>24001</v>
      </c>
      <c r="P4972" s="564" t="s">
        <v>24001</v>
      </c>
      <c r="Q4972" s="564">
        <v>33148</v>
      </c>
      <c r="R4972" s="564"/>
      <c r="S4972" s="564" t="s">
        <v>33108</v>
      </c>
    </row>
    <row r="4973" spans="1:19" x14ac:dyDescent="0.35">
      <c r="A4973" s="559">
        <v>3730</v>
      </c>
      <c r="B4973" s="563" t="s">
        <v>484</v>
      </c>
      <c r="C4973" s="563" t="s">
        <v>1745</v>
      </c>
      <c r="D4973" s="563" t="s">
        <v>1856</v>
      </c>
      <c r="E4973" s="563" t="s">
        <v>1853</v>
      </c>
      <c r="F4973" s="563" t="s">
        <v>1854</v>
      </c>
      <c r="G4973" s="563" t="s">
        <v>1850</v>
      </c>
      <c r="H4973" s="563" t="s">
        <v>1855</v>
      </c>
      <c r="I4973" s="563" t="s">
        <v>26690</v>
      </c>
      <c r="J4973" s="563" t="s">
        <v>24001</v>
      </c>
      <c r="K4973" s="563" t="s">
        <v>24001</v>
      </c>
      <c r="L4973" s="563" t="s">
        <v>24001</v>
      </c>
      <c r="M4973" s="563" t="s">
        <v>24001</v>
      </c>
      <c r="N4973" s="563" t="s">
        <v>24001</v>
      </c>
      <c r="O4973" s="564" t="s">
        <v>24001</v>
      </c>
      <c r="P4973" s="564" t="s">
        <v>24001</v>
      </c>
      <c r="Q4973" s="564">
        <v>33148</v>
      </c>
      <c r="R4973" s="564"/>
      <c r="S4973" s="564" t="s">
        <v>33109</v>
      </c>
    </row>
    <row r="4974" spans="1:19" x14ac:dyDescent="0.35">
      <c r="A4974" s="562">
        <v>3731</v>
      </c>
      <c r="B4974" s="563" t="s">
        <v>484</v>
      </c>
      <c r="C4974" s="563" t="s">
        <v>1745</v>
      </c>
      <c r="D4974" s="563" t="s">
        <v>1860</v>
      </c>
      <c r="E4974" s="563" t="s">
        <v>1857</v>
      </c>
      <c r="F4974" s="563" t="s">
        <v>1858</v>
      </c>
      <c r="G4974" s="563" t="s">
        <v>1850</v>
      </c>
      <c r="H4974" s="563" t="s">
        <v>1859</v>
      </c>
      <c r="I4974" s="563" t="s">
        <v>26690</v>
      </c>
      <c r="J4974" s="563" t="s">
        <v>109</v>
      </c>
      <c r="K4974" s="563" t="s">
        <v>24001</v>
      </c>
      <c r="L4974" s="563" t="s">
        <v>24001</v>
      </c>
      <c r="M4974" s="563" t="s">
        <v>24001</v>
      </c>
      <c r="N4974" s="563" t="s">
        <v>24001</v>
      </c>
      <c r="O4974" s="564" t="s">
        <v>24001</v>
      </c>
      <c r="P4974" s="564" t="s">
        <v>24001</v>
      </c>
      <c r="Q4974" s="564">
        <v>33148</v>
      </c>
      <c r="R4974" s="564"/>
      <c r="S4974" s="564" t="s">
        <v>33110</v>
      </c>
    </row>
    <row r="4975" spans="1:19" x14ac:dyDescent="0.35">
      <c r="A4975" s="559">
        <v>3732</v>
      </c>
      <c r="B4975" s="563" t="s">
        <v>484</v>
      </c>
      <c r="C4975" s="563" t="s">
        <v>1745</v>
      </c>
      <c r="D4975" s="563" t="s">
        <v>1863</v>
      </c>
      <c r="E4975" s="563" t="s">
        <v>1861</v>
      </c>
      <c r="F4975" s="563" t="s">
        <v>1862</v>
      </c>
      <c r="G4975" s="563" t="s">
        <v>1850</v>
      </c>
      <c r="H4975" s="563" t="s">
        <v>55</v>
      </c>
      <c r="I4975" s="563" t="s">
        <v>26690</v>
      </c>
      <c r="J4975" s="563" t="s">
        <v>109</v>
      </c>
      <c r="K4975" s="563" t="s">
        <v>24001</v>
      </c>
      <c r="L4975" s="563" t="s">
        <v>24001</v>
      </c>
      <c r="M4975" s="563" t="s">
        <v>24001</v>
      </c>
      <c r="N4975" s="563" t="s">
        <v>24001</v>
      </c>
      <c r="O4975" s="564" t="s">
        <v>24001</v>
      </c>
      <c r="P4975" s="564" t="s">
        <v>24001</v>
      </c>
      <c r="Q4975" s="564">
        <v>33148</v>
      </c>
      <c r="R4975" s="564"/>
      <c r="S4975" s="564" t="s">
        <v>1863</v>
      </c>
    </row>
    <row r="4976" spans="1:19" x14ac:dyDescent="0.35">
      <c r="A4976" s="559">
        <v>31</v>
      </c>
      <c r="B4976" s="563" t="s">
        <v>484</v>
      </c>
      <c r="C4976" s="563" t="s">
        <v>15442</v>
      </c>
      <c r="D4976" s="563" t="s">
        <v>15460</v>
      </c>
      <c r="E4976" s="563" t="s">
        <v>15457</v>
      </c>
      <c r="F4976" s="563" t="s">
        <v>15458</v>
      </c>
      <c r="G4976" s="563" t="s">
        <v>15459</v>
      </c>
      <c r="H4976" s="563" t="s">
        <v>3568</v>
      </c>
      <c r="I4976" s="563" t="s">
        <v>26690</v>
      </c>
      <c r="J4976" s="563" t="s">
        <v>109</v>
      </c>
      <c r="K4976" s="563" t="s">
        <v>24001</v>
      </c>
      <c r="L4976" s="563" t="s">
        <v>24001</v>
      </c>
      <c r="M4976" s="563" t="s">
        <v>24001</v>
      </c>
      <c r="N4976" s="563" t="s">
        <v>24001</v>
      </c>
      <c r="O4976" s="564" t="s">
        <v>24620</v>
      </c>
      <c r="P4976" s="564" t="s">
        <v>26697</v>
      </c>
      <c r="Q4976" s="564">
        <v>33148</v>
      </c>
      <c r="R4976" s="564">
        <v>38763</v>
      </c>
      <c r="S4976" s="564" t="s">
        <v>33111</v>
      </c>
    </row>
    <row r="4977" spans="1:19" x14ac:dyDescent="0.35">
      <c r="A4977" s="562">
        <v>6078</v>
      </c>
      <c r="B4977" s="563" t="s">
        <v>484</v>
      </c>
      <c r="C4977" s="563" t="s">
        <v>560</v>
      </c>
      <c r="D4977" s="563" t="s">
        <v>577</v>
      </c>
      <c r="E4977" s="563" t="s">
        <v>574</v>
      </c>
      <c r="F4977" s="563" t="s">
        <v>575</v>
      </c>
      <c r="G4977" s="563" t="s">
        <v>576</v>
      </c>
      <c r="H4977" s="563" t="s">
        <v>55</v>
      </c>
      <c r="I4977" s="563" t="s">
        <v>26690</v>
      </c>
      <c r="J4977" s="563" t="s">
        <v>109</v>
      </c>
      <c r="K4977" s="563" t="s">
        <v>24001</v>
      </c>
      <c r="L4977" s="563" t="s">
        <v>24001</v>
      </c>
      <c r="M4977" s="563" t="s">
        <v>24001</v>
      </c>
      <c r="N4977" s="563" t="s">
        <v>24001</v>
      </c>
      <c r="O4977" s="564" t="s">
        <v>24001</v>
      </c>
      <c r="P4977" s="564" t="s">
        <v>24001</v>
      </c>
      <c r="Q4977" s="564">
        <v>33148</v>
      </c>
      <c r="R4977" s="564"/>
      <c r="S4977" s="564" t="s">
        <v>577</v>
      </c>
    </row>
    <row r="4978" spans="1:19" x14ac:dyDescent="0.35">
      <c r="A4978" s="559">
        <v>4038</v>
      </c>
      <c r="B4978" s="563" t="s">
        <v>484</v>
      </c>
      <c r="C4978" s="563" t="s">
        <v>2950</v>
      </c>
      <c r="D4978" s="563" t="s">
        <v>25016</v>
      </c>
      <c r="E4978" s="563" t="s">
        <v>2629</v>
      </c>
      <c r="F4978" s="563" t="s">
        <v>2630</v>
      </c>
      <c r="G4978" s="563" t="s">
        <v>25017</v>
      </c>
      <c r="H4978" s="563" t="s">
        <v>2631</v>
      </c>
      <c r="I4978" s="563" t="s">
        <v>26690</v>
      </c>
      <c r="J4978" s="563" t="s">
        <v>24001</v>
      </c>
      <c r="K4978" s="563" t="s">
        <v>24001</v>
      </c>
      <c r="L4978" s="563" t="s">
        <v>24001</v>
      </c>
      <c r="M4978" s="563" t="s">
        <v>24001</v>
      </c>
      <c r="N4978" s="563" t="s">
        <v>24001</v>
      </c>
      <c r="O4978" s="564" t="s">
        <v>24001</v>
      </c>
      <c r="P4978" s="564" t="s">
        <v>24001</v>
      </c>
      <c r="Q4978" s="564">
        <v>33148</v>
      </c>
      <c r="R4978" s="564">
        <v>43543.626331018502</v>
      </c>
      <c r="S4978" s="564" t="s">
        <v>33112</v>
      </c>
    </row>
    <row r="4979" spans="1:19" x14ac:dyDescent="0.35">
      <c r="A4979" s="559">
        <v>4039</v>
      </c>
      <c r="B4979" s="563" t="s">
        <v>484</v>
      </c>
      <c r="C4979" s="563" t="s">
        <v>2950</v>
      </c>
      <c r="D4979" s="563" t="s">
        <v>25018</v>
      </c>
      <c r="E4979" s="563" t="s">
        <v>2632</v>
      </c>
      <c r="F4979" s="563" t="s">
        <v>2633</v>
      </c>
      <c r="G4979" s="563" t="s">
        <v>25017</v>
      </c>
      <c r="H4979" s="563" t="s">
        <v>2634</v>
      </c>
      <c r="I4979" s="563" t="s">
        <v>26796</v>
      </c>
      <c r="J4979" s="563" t="s">
        <v>24001</v>
      </c>
      <c r="K4979" s="563" t="s">
        <v>24001</v>
      </c>
      <c r="L4979" s="563" t="s">
        <v>24001</v>
      </c>
      <c r="M4979" s="563" t="s">
        <v>24001</v>
      </c>
      <c r="N4979" s="563" t="s">
        <v>24001</v>
      </c>
      <c r="O4979" s="564" t="s">
        <v>24001</v>
      </c>
      <c r="P4979" s="564" t="s">
        <v>24001</v>
      </c>
      <c r="Q4979" s="564">
        <v>33148</v>
      </c>
      <c r="R4979" s="564">
        <v>43543.643865740698</v>
      </c>
      <c r="S4979" s="564" t="s">
        <v>33113</v>
      </c>
    </row>
    <row r="4980" spans="1:19" x14ac:dyDescent="0.35">
      <c r="A4980" s="562">
        <v>4040</v>
      </c>
      <c r="B4980" s="563" t="s">
        <v>484</v>
      </c>
      <c r="C4980" s="563" t="s">
        <v>2950</v>
      </c>
      <c r="D4980" s="563" t="s">
        <v>25019</v>
      </c>
      <c r="E4980" s="563" t="s">
        <v>2627</v>
      </c>
      <c r="F4980" s="563" t="s">
        <v>2635</v>
      </c>
      <c r="G4980" s="563" t="s">
        <v>25017</v>
      </c>
      <c r="H4980" s="563" t="s">
        <v>55</v>
      </c>
      <c r="I4980" s="563" t="s">
        <v>26690</v>
      </c>
      <c r="J4980" s="563" t="s">
        <v>24001</v>
      </c>
      <c r="K4980" s="563" t="s">
        <v>24001</v>
      </c>
      <c r="L4980" s="563" t="s">
        <v>24001</v>
      </c>
      <c r="M4980" s="563" t="s">
        <v>24001</v>
      </c>
      <c r="N4980" s="563" t="s">
        <v>24001</v>
      </c>
      <c r="O4980" s="564" t="s">
        <v>24001</v>
      </c>
      <c r="P4980" s="564" t="s">
        <v>24001</v>
      </c>
      <c r="Q4980" s="564">
        <v>33148</v>
      </c>
      <c r="R4980" s="564">
        <v>43543.623240740701</v>
      </c>
      <c r="S4980" s="564" t="s">
        <v>25019</v>
      </c>
    </row>
    <row r="4981" spans="1:19" x14ac:dyDescent="0.35">
      <c r="A4981" s="559">
        <v>2690</v>
      </c>
      <c r="B4981" s="563" t="s">
        <v>484</v>
      </c>
      <c r="C4981" s="563" t="s">
        <v>560</v>
      </c>
      <c r="D4981" s="563" t="s">
        <v>581</v>
      </c>
      <c r="E4981" s="563" t="s">
        <v>578</v>
      </c>
      <c r="F4981" s="563" t="s">
        <v>579</v>
      </c>
      <c r="G4981" s="563" t="s">
        <v>580</v>
      </c>
      <c r="H4981" s="563" t="s">
        <v>564</v>
      </c>
      <c r="I4981" s="563" t="s">
        <v>26690</v>
      </c>
      <c r="J4981" s="563" t="s">
        <v>109</v>
      </c>
      <c r="K4981" s="563" t="s">
        <v>24001</v>
      </c>
      <c r="L4981" s="563" t="s">
        <v>24001</v>
      </c>
      <c r="M4981" s="563" t="s">
        <v>24001</v>
      </c>
      <c r="N4981" s="563" t="s">
        <v>24001</v>
      </c>
      <c r="O4981" s="564" t="s">
        <v>24620</v>
      </c>
      <c r="P4981" s="564" t="s">
        <v>26697</v>
      </c>
      <c r="Q4981" s="564">
        <v>33148</v>
      </c>
      <c r="R4981" s="564"/>
      <c r="S4981" s="564" t="s">
        <v>33114</v>
      </c>
    </row>
    <row r="4982" spans="1:19" x14ac:dyDescent="0.35">
      <c r="A4982" s="559">
        <v>2691</v>
      </c>
      <c r="B4982" s="563" t="s">
        <v>484</v>
      </c>
      <c r="C4982" s="563" t="s">
        <v>560</v>
      </c>
      <c r="D4982" s="563" t="s">
        <v>585</v>
      </c>
      <c r="E4982" s="563" t="s">
        <v>582</v>
      </c>
      <c r="F4982" s="563" t="s">
        <v>583</v>
      </c>
      <c r="G4982" s="563" t="s">
        <v>580</v>
      </c>
      <c r="H4982" s="563" t="s">
        <v>584</v>
      </c>
      <c r="I4982" s="563" t="s">
        <v>26690</v>
      </c>
      <c r="J4982" s="563" t="s">
        <v>109</v>
      </c>
      <c r="K4982" s="563" t="s">
        <v>24001</v>
      </c>
      <c r="L4982" s="563" t="s">
        <v>24001</v>
      </c>
      <c r="M4982" s="563" t="s">
        <v>24001</v>
      </c>
      <c r="N4982" s="563" t="s">
        <v>24001</v>
      </c>
      <c r="O4982" s="564" t="s">
        <v>24001</v>
      </c>
      <c r="P4982" s="564" t="s">
        <v>24001</v>
      </c>
      <c r="Q4982" s="564">
        <v>40072</v>
      </c>
      <c r="R4982" s="564"/>
      <c r="S4982" s="564" t="s">
        <v>33115</v>
      </c>
    </row>
    <row r="4983" spans="1:19" x14ac:dyDescent="0.35">
      <c r="A4983" s="562">
        <v>2692</v>
      </c>
      <c r="B4983" s="563" t="s">
        <v>484</v>
      </c>
      <c r="C4983" s="563" t="s">
        <v>560</v>
      </c>
      <c r="D4983" s="563" t="s">
        <v>589</v>
      </c>
      <c r="E4983" s="563" t="s">
        <v>586</v>
      </c>
      <c r="F4983" s="563" t="s">
        <v>587</v>
      </c>
      <c r="G4983" s="563" t="s">
        <v>580</v>
      </c>
      <c r="H4983" s="563" t="s">
        <v>588</v>
      </c>
      <c r="I4983" s="563" t="s">
        <v>26690</v>
      </c>
      <c r="J4983" s="563" t="s">
        <v>109</v>
      </c>
      <c r="K4983" s="563" t="s">
        <v>24001</v>
      </c>
      <c r="L4983" s="563" t="s">
        <v>24001</v>
      </c>
      <c r="M4983" s="563" t="s">
        <v>24001</v>
      </c>
      <c r="N4983" s="563" t="s">
        <v>24001</v>
      </c>
      <c r="O4983" s="564" t="s">
        <v>24620</v>
      </c>
      <c r="P4983" s="564" t="s">
        <v>26697</v>
      </c>
      <c r="Q4983" s="564">
        <v>40072</v>
      </c>
      <c r="R4983" s="564"/>
      <c r="S4983" s="564" t="s">
        <v>33116</v>
      </c>
    </row>
    <row r="4984" spans="1:19" x14ac:dyDescent="0.35">
      <c r="A4984" s="559">
        <v>2693</v>
      </c>
      <c r="B4984" s="563" t="s">
        <v>484</v>
      </c>
      <c r="C4984" s="563" t="s">
        <v>560</v>
      </c>
      <c r="D4984" s="563" t="s">
        <v>595</v>
      </c>
      <c r="E4984" s="563" t="s">
        <v>24001</v>
      </c>
      <c r="F4984" s="563" t="s">
        <v>593</v>
      </c>
      <c r="G4984" s="563" t="s">
        <v>580</v>
      </c>
      <c r="H4984" s="563" t="s">
        <v>594</v>
      </c>
      <c r="I4984" s="563" t="s">
        <v>26704</v>
      </c>
      <c r="J4984" s="563" t="s">
        <v>109</v>
      </c>
      <c r="K4984" s="563" t="s">
        <v>24001</v>
      </c>
      <c r="L4984" s="563" t="s">
        <v>24001</v>
      </c>
      <c r="M4984" s="563" t="s">
        <v>24001</v>
      </c>
      <c r="N4984" s="563" t="s">
        <v>24001</v>
      </c>
      <c r="O4984" s="564" t="s">
        <v>24620</v>
      </c>
      <c r="P4984" s="564" t="s">
        <v>26697</v>
      </c>
      <c r="Q4984" s="564">
        <v>40072</v>
      </c>
      <c r="R4984" s="564"/>
      <c r="S4984" s="564" t="s">
        <v>33117</v>
      </c>
    </row>
    <row r="4985" spans="1:19" x14ac:dyDescent="0.35">
      <c r="A4985" s="559">
        <v>2694</v>
      </c>
      <c r="B4985" s="563" t="s">
        <v>484</v>
      </c>
      <c r="C4985" s="563" t="s">
        <v>560</v>
      </c>
      <c r="D4985" s="563" t="s">
        <v>598</v>
      </c>
      <c r="E4985" s="563" t="s">
        <v>596</v>
      </c>
      <c r="F4985" s="563" t="s">
        <v>597</v>
      </c>
      <c r="G4985" s="563" t="s">
        <v>580</v>
      </c>
      <c r="H4985" s="563" t="s">
        <v>55</v>
      </c>
      <c r="I4985" s="563" t="s">
        <v>26690</v>
      </c>
      <c r="J4985" s="563" t="s">
        <v>109</v>
      </c>
      <c r="K4985" s="563" t="s">
        <v>24001</v>
      </c>
      <c r="L4985" s="563" t="s">
        <v>24001</v>
      </c>
      <c r="M4985" s="563" t="s">
        <v>24001</v>
      </c>
      <c r="N4985" s="563" t="s">
        <v>24001</v>
      </c>
      <c r="O4985" s="564" t="s">
        <v>24001</v>
      </c>
      <c r="P4985" s="564" t="s">
        <v>24001</v>
      </c>
      <c r="Q4985" s="564">
        <v>33148</v>
      </c>
      <c r="R4985" s="564"/>
      <c r="S4985" s="564" t="s">
        <v>598</v>
      </c>
    </row>
    <row r="4986" spans="1:19" x14ac:dyDescent="0.35">
      <c r="A4986" s="562">
        <v>2695</v>
      </c>
      <c r="B4986" s="563" t="s">
        <v>484</v>
      </c>
      <c r="C4986" s="563" t="s">
        <v>560</v>
      </c>
      <c r="D4986" s="563" t="s">
        <v>34429</v>
      </c>
      <c r="E4986" s="563" t="s">
        <v>590</v>
      </c>
      <c r="F4986" s="563" t="s">
        <v>591</v>
      </c>
      <c r="G4986" s="563" t="s">
        <v>580</v>
      </c>
      <c r="H4986" s="563" t="s">
        <v>592</v>
      </c>
      <c r="I4986" s="563" t="s">
        <v>26690</v>
      </c>
      <c r="J4986" s="563" t="s">
        <v>109</v>
      </c>
      <c r="K4986" s="563" t="s">
        <v>24001</v>
      </c>
      <c r="L4986" s="563" t="s">
        <v>24001</v>
      </c>
      <c r="M4986" s="563" t="s">
        <v>24001</v>
      </c>
      <c r="N4986" s="563" t="s">
        <v>24001</v>
      </c>
      <c r="O4986" s="564" t="s">
        <v>24620</v>
      </c>
      <c r="P4986" s="564" t="s">
        <v>26697</v>
      </c>
      <c r="Q4986" s="564">
        <v>40072</v>
      </c>
      <c r="R4986" s="564"/>
      <c r="S4986" s="564" t="s">
        <v>34430</v>
      </c>
    </row>
    <row r="4987" spans="1:19" x14ac:dyDescent="0.35">
      <c r="A4987" s="559">
        <v>2696</v>
      </c>
      <c r="B4987" s="563" t="s">
        <v>484</v>
      </c>
      <c r="C4987" s="563" t="s">
        <v>560</v>
      </c>
      <c r="D4987" s="563" t="s">
        <v>601</v>
      </c>
      <c r="E4987" s="563" t="s">
        <v>582</v>
      </c>
      <c r="F4987" s="563" t="s">
        <v>599</v>
      </c>
      <c r="G4987" s="563" t="s">
        <v>580</v>
      </c>
      <c r="H4987" s="563" t="s">
        <v>600</v>
      </c>
      <c r="I4987" s="563" t="s">
        <v>26690</v>
      </c>
      <c r="J4987" s="563" t="s">
        <v>109</v>
      </c>
      <c r="K4987" s="563" t="s">
        <v>24001</v>
      </c>
      <c r="L4987" s="563" t="s">
        <v>24001</v>
      </c>
      <c r="M4987" s="563" t="s">
        <v>24001</v>
      </c>
      <c r="N4987" s="563" t="s">
        <v>24001</v>
      </c>
      <c r="O4987" s="564" t="s">
        <v>24620</v>
      </c>
      <c r="P4987" s="564" t="s">
        <v>26697</v>
      </c>
      <c r="Q4987" s="564">
        <v>40072</v>
      </c>
      <c r="R4987" s="564"/>
      <c r="S4987" s="564" t="s">
        <v>33118</v>
      </c>
    </row>
    <row r="4988" spans="1:19" x14ac:dyDescent="0.35">
      <c r="A4988" s="559">
        <v>2697</v>
      </c>
      <c r="B4988" s="563" t="s">
        <v>484</v>
      </c>
      <c r="C4988" s="563" t="s">
        <v>560</v>
      </c>
      <c r="D4988" s="563" t="s">
        <v>604</v>
      </c>
      <c r="E4988" s="563" t="s">
        <v>586</v>
      </c>
      <c r="F4988" s="563" t="s">
        <v>602</v>
      </c>
      <c r="G4988" s="563" t="s">
        <v>580</v>
      </c>
      <c r="H4988" s="563" t="s">
        <v>603</v>
      </c>
      <c r="I4988" s="563" t="s">
        <v>26690</v>
      </c>
      <c r="J4988" s="563" t="s">
        <v>109</v>
      </c>
      <c r="K4988" s="563" t="s">
        <v>24001</v>
      </c>
      <c r="L4988" s="563" t="s">
        <v>24001</v>
      </c>
      <c r="M4988" s="563" t="s">
        <v>24001</v>
      </c>
      <c r="N4988" s="563" t="s">
        <v>24001</v>
      </c>
      <c r="O4988" s="564" t="s">
        <v>24001</v>
      </c>
      <c r="P4988" s="564" t="s">
        <v>24001</v>
      </c>
      <c r="Q4988" s="564">
        <v>40072</v>
      </c>
      <c r="R4988" s="564"/>
      <c r="S4988" s="564" t="s">
        <v>33119</v>
      </c>
    </row>
    <row r="4989" spans="1:19" x14ac:dyDescent="0.35">
      <c r="A4989" s="562">
        <v>2698</v>
      </c>
      <c r="B4989" s="563" t="s">
        <v>484</v>
      </c>
      <c r="C4989" s="563" t="s">
        <v>560</v>
      </c>
      <c r="D4989" s="563" t="s">
        <v>607</v>
      </c>
      <c r="E4989" s="563" t="s">
        <v>590</v>
      </c>
      <c r="F4989" s="563" t="s">
        <v>605</v>
      </c>
      <c r="G4989" s="563" t="s">
        <v>580</v>
      </c>
      <c r="H4989" s="563" t="s">
        <v>606</v>
      </c>
      <c r="I4989" s="563" t="s">
        <v>26690</v>
      </c>
      <c r="J4989" s="563" t="s">
        <v>109</v>
      </c>
      <c r="K4989" s="563" t="s">
        <v>24001</v>
      </c>
      <c r="L4989" s="563" t="s">
        <v>24001</v>
      </c>
      <c r="M4989" s="563" t="s">
        <v>24001</v>
      </c>
      <c r="N4989" s="563" t="s">
        <v>24001</v>
      </c>
      <c r="O4989" s="564" t="s">
        <v>24620</v>
      </c>
      <c r="P4989" s="564" t="s">
        <v>26697</v>
      </c>
      <c r="Q4989" s="564">
        <v>40072</v>
      </c>
      <c r="R4989" s="564"/>
      <c r="S4989" s="564" t="s">
        <v>33120</v>
      </c>
    </row>
    <row r="4990" spans="1:19" x14ac:dyDescent="0.35">
      <c r="A4990" s="559">
        <v>2699</v>
      </c>
      <c r="B4990" s="563" t="s">
        <v>484</v>
      </c>
      <c r="C4990" s="563" t="s">
        <v>560</v>
      </c>
      <c r="D4990" s="563" t="s">
        <v>610</v>
      </c>
      <c r="E4990" s="563" t="s">
        <v>582</v>
      </c>
      <c r="F4990" s="563" t="s">
        <v>608</v>
      </c>
      <c r="G4990" s="563" t="s">
        <v>580</v>
      </c>
      <c r="H4990" s="563" t="s">
        <v>609</v>
      </c>
      <c r="I4990" s="563" t="s">
        <v>26705</v>
      </c>
      <c r="J4990" s="563" t="s">
        <v>109</v>
      </c>
      <c r="K4990" s="563" t="s">
        <v>24001</v>
      </c>
      <c r="L4990" s="563" t="s">
        <v>24001</v>
      </c>
      <c r="M4990" s="563" t="s">
        <v>24001</v>
      </c>
      <c r="N4990" s="563" t="s">
        <v>24001</v>
      </c>
      <c r="O4990" s="564" t="s">
        <v>24620</v>
      </c>
      <c r="P4990" s="564" t="s">
        <v>26697</v>
      </c>
      <c r="Q4990" s="564">
        <v>40072</v>
      </c>
      <c r="R4990" s="564"/>
      <c r="S4990" s="564" t="s">
        <v>33121</v>
      </c>
    </row>
    <row r="4991" spans="1:19" x14ac:dyDescent="0.35">
      <c r="A4991" s="559">
        <v>2700</v>
      </c>
      <c r="B4991" s="563" t="s">
        <v>484</v>
      </c>
      <c r="C4991" s="563" t="s">
        <v>560</v>
      </c>
      <c r="D4991" s="563" t="s">
        <v>612</v>
      </c>
      <c r="E4991" s="563" t="s">
        <v>582</v>
      </c>
      <c r="F4991" s="563" t="s">
        <v>611</v>
      </c>
      <c r="G4991" s="563" t="s">
        <v>580</v>
      </c>
      <c r="H4991" s="563" t="s">
        <v>609</v>
      </c>
      <c r="I4991" s="563" t="s">
        <v>26706</v>
      </c>
      <c r="J4991" s="563" t="s">
        <v>109</v>
      </c>
      <c r="K4991" s="563" t="s">
        <v>24001</v>
      </c>
      <c r="L4991" s="563" t="s">
        <v>24001</v>
      </c>
      <c r="M4991" s="563" t="s">
        <v>24001</v>
      </c>
      <c r="N4991" s="563" t="s">
        <v>24001</v>
      </c>
      <c r="O4991" s="564" t="s">
        <v>24620</v>
      </c>
      <c r="P4991" s="564" t="s">
        <v>26697</v>
      </c>
      <c r="Q4991" s="564">
        <v>40072</v>
      </c>
      <c r="R4991" s="564"/>
      <c r="S4991" s="564" t="s">
        <v>33122</v>
      </c>
    </row>
    <row r="4992" spans="1:19" x14ac:dyDescent="0.35">
      <c r="A4992" s="562">
        <v>4602</v>
      </c>
      <c r="B4992" s="563" t="s">
        <v>484</v>
      </c>
      <c r="C4992" s="563" t="s">
        <v>11621</v>
      </c>
      <c r="D4992" s="563" t="s">
        <v>11781</v>
      </c>
      <c r="E4992" s="563" t="s">
        <v>11777</v>
      </c>
      <c r="F4992" s="563" t="s">
        <v>11778</v>
      </c>
      <c r="G4992" s="563" t="s">
        <v>11779</v>
      </c>
      <c r="H4992" s="563" t="s">
        <v>11780</v>
      </c>
      <c r="I4992" s="563" t="s">
        <v>26690</v>
      </c>
      <c r="J4992" s="563" t="s">
        <v>109</v>
      </c>
      <c r="K4992" s="563" t="s">
        <v>24001</v>
      </c>
      <c r="L4992" s="563" t="s">
        <v>24001</v>
      </c>
      <c r="M4992" s="563" t="s">
        <v>24001</v>
      </c>
      <c r="N4992" s="563" t="s">
        <v>24001</v>
      </c>
      <c r="O4992" s="564" t="s">
        <v>24001</v>
      </c>
      <c r="P4992" s="564" t="s">
        <v>24001</v>
      </c>
      <c r="Q4992" s="564">
        <v>33148</v>
      </c>
      <c r="R4992" s="564"/>
      <c r="S4992" s="564" t="s">
        <v>33123</v>
      </c>
    </row>
    <row r="4993" spans="1:19" x14ac:dyDescent="0.35">
      <c r="A4993" s="559">
        <v>4041</v>
      </c>
      <c r="B4993" s="563" t="s">
        <v>484</v>
      </c>
      <c r="C4993" s="563" t="s">
        <v>2950</v>
      </c>
      <c r="D4993" s="563" t="s">
        <v>2625</v>
      </c>
      <c r="E4993" s="563" t="s">
        <v>2622</v>
      </c>
      <c r="F4993" s="563" t="s">
        <v>2623</v>
      </c>
      <c r="G4993" s="563" t="s">
        <v>2624</v>
      </c>
      <c r="H4993" s="563" t="s">
        <v>300</v>
      </c>
      <c r="I4993" s="563" t="s">
        <v>26690</v>
      </c>
      <c r="J4993" s="563" t="s">
        <v>24001</v>
      </c>
      <c r="K4993" s="563" t="s">
        <v>24001</v>
      </c>
      <c r="L4993" s="563" t="s">
        <v>24001</v>
      </c>
      <c r="M4993" s="563" t="s">
        <v>24001</v>
      </c>
      <c r="N4993" s="563" t="s">
        <v>24001</v>
      </c>
      <c r="O4993" s="564" t="s">
        <v>24001</v>
      </c>
      <c r="P4993" s="564" t="s">
        <v>24001</v>
      </c>
      <c r="Q4993" s="564">
        <v>33148</v>
      </c>
      <c r="R4993" s="564">
        <v>41295.492013888899</v>
      </c>
      <c r="S4993" s="564" t="s">
        <v>34431</v>
      </c>
    </row>
    <row r="4994" spans="1:19" x14ac:dyDescent="0.35">
      <c r="A4994" s="559">
        <v>4973</v>
      </c>
      <c r="B4994" s="563" t="s">
        <v>484</v>
      </c>
      <c r="C4994" s="563" t="s">
        <v>28941</v>
      </c>
      <c r="D4994" s="563" t="s">
        <v>11537</v>
      </c>
      <c r="E4994" s="563" t="s">
        <v>11533</v>
      </c>
      <c r="F4994" s="563" t="s">
        <v>11534</v>
      </c>
      <c r="G4994" s="563" t="s">
        <v>11535</v>
      </c>
      <c r="H4994" s="563" t="s">
        <v>11536</v>
      </c>
      <c r="I4994" s="563" t="s">
        <v>26690</v>
      </c>
      <c r="J4994" s="563" t="s">
        <v>109</v>
      </c>
      <c r="K4994" s="563" t="s">
        <v>24001</v>
      </c>
      <c r="L4994" s="563" t="s">
        <v>24001</v>
      </c>
      <c r="M4994" s="563" t="s">
        <v>24001</v>
      </c>
      <c r="N4994" s="563" t="s">
        <v>24001</v>
      </c>
      <c r="O4994" s="564" t="s">
        <v>24001</v>
      </c>
      <c r="P4994" s="564" t="s">
        <v>24001</v>
      </c>
      <c r="Q4994" s="564">
        <v>33148</v>
      </c>
      <c r="R4994" s="564"/>
      <c r="S4994" s="564" t="s">
        <v>33124</v>
      </c>
    </row>
    <row r="4995" spans="1:19" x14ac:dyDescent="0.35">
      <c r="A4995" s="562">
        <v>4974</v>
      </c>
      <c r="B4995" s="563" t="s">
        <v>484</v>
      </c>
      <c r="C4995" s="563" t="s">
        <v>28941</v>
      </c>
      <c r="D4995" s="563" t="s">
        <v>11541</v>
      </c>
      <c r="E4995" s="563" t="s">
        <v>11538</v>
      </c>
      <c r="F4995" s="563" t="s">
        <v>11539</v>
      </c>
      <c r="G4995" s="563" t="s">
        <v>11535</v>
      </c>
      <c r="H4995" s="563" t="s">
        <v>11540</v>
      </c>
      <c r="I4995" s="563" t="s">
        <v>26690</v>
      </c>
      <c r="J4995" s="563" t="s">
        <v>109</v>
      </c>
      <c r="K4995" s="563" t="s">
        <v>24001</v>
      </c>
      <c r="L4995" s="563" t="s">
        <v>24001</v>
      </c>
      <c r="M4995" s="563" t="s">
        <v>24001</v>
      </c>
      <c r="N4995" s="563" t="s">
        <v>24001</v>
      </c>
      <c r="O4995" s="564" t="s">
        <v>24001</v>
      </c>
      <c r="P4995" s="564" t="s">
        <v>24001</v>
      </c>
      <c r="Q4995" s="564">
        <v>33148</v>
      </c>
      <c r="R4995" s="564"/>
      <c r="S4995" s="564" t="s">
        <v>33125</v>
      </c>
    </row>
    <row r="4996" spans="1:19" x14ac:dyDescent="0.35">
      <c r="A4996" s="559">
        <v>4975</v>
      </c>
      <c r="B4996" s="563" t="s">
        <v>484</v>
      </c>
      <c r="C4996" s="563" t="s">
        <v>28941</v>
      </c>
      <c r="D4996" s="563" t="s">
        <v>11544</v>
      </c>
      <c r="E4996" s="563" t="s">
        <v>11542</v>
      </c>
      <c r="F4996" s="563" t="s">
        <v>11543</v>
      </c>
      <c r="G4996" s="563" t="s">
        <v>11535</v>
      </c>
      <c r="H4996" s="563" t="s">
        <v>7543</v>
      </c>
      <c r="I4996" s="563" t="s">
        <v>26690</v>
      </c>
      <c r="J4996" s="563" t="s">
        <v>109</v>
      </c>
      <c r="K4996" s="563" t="s">
        <v>24001</v>
      </c>
      <c r="L4996" s="563" t="s">
        <v>24001</v>
      </c>
      <c r="M4996" s="563" t="s">
        <v>24001</v>
      </c>
      <c r="N4996" s="563" t="s">
        <v>24001</v>
      </c>
      <c r="O4996" s="564" t="s">
        <v>24001</v>
      </c>
      <c r="P4996" s="564" t="s">
        <v>24001</v>
      </c>
      <c r="Q4996" s="564">
        <v>33148</v>
      </c>
      <c r="R4996" s="564"/>
      <c r="S4996" s="564" t="s">
        <v>33126</v>
      </c>
    </row>
    <row r="4997" spans="1:19" x14ac:dyDescent="0.35">
      <c r="A4997" s="559">
        <v>4976</v>
      </c>
      <c r="B4997" s="563" t="s">
        <v>484</v>
      </c>
      <c r="C4997" s="563" t="s">
        <v>28941</v>
      </c>
      <c r="D4997" s="563" t="s">
        <v>11547</v>
      </c>
      <c r="E4997" s="563" t="s">
        <v>11545</v>
      </c>
      <c r="F4997" s="563" t="s">
        <v>11546</v>
      </c>
      <c r="G4997" s="563" t="s">
        <v>11535</v>
      </c>
      <c r="H4997" s="563" t="s">
        <v>55</v>
      </c>
      <c r="I4997" s="563" t="s">
        <v>26690</v>
      </c>
      <c r="J4997" s="563" t="s">
        <v>109</v>
      </c>
      <c r="K4997" s="563" t="s">
        <v>24001</v>
      </c>
      <c r="L4997" s="563" t="s">
        <v>24001</v>
      </c>
      <c r="M4997" s="563" t="s">
        <v>24001</v>
      </c>
      <c r="N4997" s="563" t="s">
        <v>24001</v>
      </c>
      <c r="O4997" s="564" t="s">
        <v>24001</v>
      </c>
      <c r="P4997" s="564" t="s">
        <v>24001</v>
      </c>
      <c r="Q4997" s="564">
        <v>33148</v>
      </c>
      <c r="R4997" s="564"/>
      <c r="S4997" s="564" t="s">
        <v>11547</v>
      </c>
    </row>
    <row r="4998" spans="1:19" x14ac:dyDescent="0.35">
      <c r="A4998" s="562">
        <v>4977</v>
      </c>
      <c r="B4998" s="563" t="s">
        <v>484</v>
      </c>
      <c r="C4998" s="563" t="s">
        <v>28941</v>
      </c>
      <c r="D4998" s="563" t="s">
        <v>11551</v>
      </c>
      <c r="E4998" s="563" t="s">
        <v>11548</v>
      </c>
      <c r="F4998" s="563" t="s">
        <v>11549</v>
      </c>
      <c r="G4998" s="563" t="s">
        <v>11535</v>
      </c>
      <c r="H4998" s="563" t="s">
        <v>11550</v>
      </c>
      <c r="I4998" s="563" t="s">
        <v>26753</v>
      </c>
      <c r="J4998" s="563" t="s">
        <v>109</v>
      </c>
      <c r="K4998" s="563" t="s">
        <v>24001</v>
      </c>
      <c r="L4998" s="563" t="s">
        <v>24001</v>
      </c>
      <c r="M4998" s="563" t="s">
        <v>24001</v>
      </c>
      <c r="N4998" s="563" t="s">
        <v>24001</v>
      </c>
      <c r="O4998" s="564" t="s">
        <v>24001</v>
      </c>
      <c r="P4998" s="564" t="s">
        <v>24001</v>
      </c>
      <c r="Q4998" s="564">
        <v>33148</v>
      </c>
      <c r="R4998" s="564">
        <v>40702.684837963003</v>
      </c>
      <c r="S4998" s="564" t="s">
        <v>33127</v>
      </c>
    </row>
    <row r="4999" spans="1:19" x14ac:dyDescent="0.35">
      <c r="A4999" s="559">
        <v>4978</v>
      </c>
      <c r="B4999" s="563" t="s">
        <v>484</v>
      </c>
      <c r="C4999" s="563" t="s">
        <v>28941</v>
      </c>
      <c r="D4999" s="563" t="s">
        <v>11553</v>
      </c>
      <c r="E4999" s="563" t="s">
        <v>11548</v>
      </c>
      <c r="F4999" s="563" t="s">
        <v>11552</v>
      </c>
      <c r="G4999" s="563" t="s">
        <v>11535</v>
      </c>
      <c r="H4999" s="563" t="s">
        <v>11550</v>
      </c>
      <c r="I4999" s="563" t="s">
        <v>27251</v>
      </c>
      <c r="J4999" s="563" t="s">
        <v>109</v>
      </c>
      <c r="K4999" s="563" t="s">
        <v>24001</v>
      </c>
      <c r="L4999" s="563" t="s">
        <v>24001</v>
      </c>
      <c r="M4999" s="563" t="s">
        <v>24001</v>
      </c>
      <c r="N4999" s="563" t="s">
        <v>24001</v>
      </c>
      <c r="O4999" s="564" t="s">
        <v>24001</v>
      </c>
      <c r="P4999" s="564" t="s">
        <v>24001</v>
      </c>
      <c r="Q4999" s="564">
        <v>33148</v>
      </c>
      <c r="R4999" s="564">
        <v>38404</v>
      </c>
      <c r="S4999" s="564" t="s">
        <v>33128</v>
      </c>
    </row>
    <row r="5000" spans="1:19" x14ac:dyDescent="0.35">
      <c r="A5000" s="559">
        <v>4979</v>
      </c>
      <c r="B5000" s="563" t="s">
        <v>484</v>
      </c>
      <c r="C5000" s="563" t="s">
        <v>28941</v>
      </c>
      <c r="D5000" s="563" t="s">
        <v>11555</v>
      </c>
      <c r="E5000" s="563" t="s">
        <v>11548</v>
      </c>
      <c r="F5000" s="563" t="s">
        <v>11554</v>
      </c>
      <c r="G5000" s="563" t="s">
        <v>11535</v>
      </c>
      <c r="H5000" s="563" t="s">
        <v>11550</v>
      </c>
      <c r="I5000" s="563" t="s">
        <v>27252</v>
      </c>
      <c r="J5000" s="563" t="s">
        <v>109</v>
      </c>
      <c r="K5000" s="563" t="s">
        <v>24001</v>
      </c>
      <c r="L5000" s="563" t="s">
        <v>24001</v>
      </c>
      <c r="M5000" s="563" t="s">
        <v>24001</v>
      </c>
      <c r="N5000" s="563" t="s">
        <v>24001</v>
      </c>
      <c r="O5000" s="564" t="s">
        <v>24001</v>
      </c>
      <c r="P5000" s="564" t="s">
        <v>24001</v>
      </c>
      <c r="Q5000" s="564">
        <v>33148</v>
      </c>
      <c r="R5000" s="564">
        <v>38404</v>
      </c>
      <c r="S5000" s="564" t="s">
        <v>33129</v>
      </c>
    </row>
    <row r="5001" spans="1:19" x14ac:dyDescent="0.35">
      <c r="A5001" s="562">
        <v>6050</v>
      </c>
      <c r="B5001" s="563" t="s">
        <v>43</v>
      </c>
      <c r="C5001" s="563" t="s">
        <v>393</v>
      </c>
      <c r="D5001" s="563" t="s">
        <v>397</v>
      </c>
      <c r="E5001" s="563" t="s">
        <v>24001</v>
      </c>
      <c r="F5001" s="563" t="s">
        <v>394</v>
      </c>
      <c r="G5001" s="563" t="s">
        <v>395</v>
      </c>
      <c r="H5001" s="563" t="s">
        <v>396</v>
      </c>
      <c r="I5001" s="563" t="s">
        <v>26690</v>
      </c>
      <c r="J5001" s="563" t="s">
        <v>109</v>
      </c>
      <c r="K5001" s="563" t="s">
        <v>24001</v>
      </c>
      <c r="L5001" s="563" t="s">
        <v>24001</v>
      </c>
      <c r="M5001" s="563" t="s">
        <v>24001</v>
      </c>
      <c r="N5001" s="563" t="s">
        <v>24001</v>
      </c>
      <c r="O5001" s="564" t="s">
        <v>24001</v>
      </c>
      <c r="P5001" s="564" t="s">
        <v>26697</v>
      </c>
      <c r="Q5001" s="564">
        <v>38433</v>
      </c>
      <c r="R5001" s="564"/>
      <c r="S5001" s="564" t="s">
        <v>33130</v>
      </c>
    </row>
    <row r="5002" spans="1:19" x14ac:dyDescent="0.35">
      <c r="A5002" s="559">
        <v>5838</v>
      </c>
      <c r="B5002" s="563" t="s">
        <v>484</v>
      </c>
      <c r="C5002" s="563" t="s">
        <v>33131</v>
      </c>
      <c r="D5002" s="563" t="s">
        <v>12765</v>
      </c>
      <c r="E5002" s="563" t="s">
        <v>12761</v>
      </c>
      <c r="F5002" s="563" t="s">
        <v>12762</v>
      </c>
      <c r="G5002" s="563" t="s">
        <v>12763</v>
      </c>
      <c r="H5002" s="563" t="s">
        <v>12764</v>
      </c>
      <c r="I5002" s="563" t="s">
        <v>26690</v>
      </c>
      <c r="J5002" s="563" t="s">
        <v>24001</v>
      </c>
      <c r="K5002" s="563" t="s">
        <v>24001</v>
      </c>
      <c r="L5002" s="563" t="s">
        <v>24001</v>
      </c>
      <c r="M5002" s="563" t="s">
        <v>24001</v>
      </c>
      <c r="N5002" s="563" t="s">
        <v>24001</v>
      </c>
      <c r="O5002" s="564" t="s">
        <v>24001</v>
      </c>
      <c r="P5002" s="564" t="s">
        <v>24001</v>
      </c>
      <c r="Q5002" s="564">
        <v>33148</v>
      </c>
      <c r="R5002" s="564"/>
      <c r="S5002" s="564" t="s">
        <v>33132</v>
      </c>
    </row>
    <row r="5003" spans="1:19" x14ac:dyDescent="0.35">
      <c r="A5003" s="559">
        <v>5839</v>
      </c>
      <c r="B5003" s="563" t="s">
        <v>484</v>
      </c>
      <c r="C5003" s="563" t="s">
        <v>33131</v>
      </c>
      <c r="D5003" s="563" t="s">
        <v>12768</v>
      </c>
      <c r="E5003" s="563" t="s">
        <v>12766</v>
      </c>
      <c r="F5003" s="563" t="s">
        <v>12767</v>
      </c>
      <c r="G5003" s="563" t="s">
        <v>12763</v>
      </c>
      <c r="H5003" s="563" t="s">
        <v>415</v>
      </c>
      <c r="I5003" s="563" t="s">
        <v>26690</v>
      </c>
      <c r="J5003" s="563" t="s">
        <v>109</v>
      </c>
      <c r="K5003" s="563" t="s">
        <v>24001</v>
      </c>
      <c r="L5003" s="563" t="s">
        <v>24001</v>
      </c>
      <c r="M5003" s="563" t="s">
        <v>24001</v>
      </c>
      <c r="N5003" s="563" t="s">
        <v>24001</v>
      </c>
      <c r="O5003" s="564" t="s">
        <v>24001</v>
      </c>
      <c r="P5003" s="564" t="s">
        <v>24001</v>
      </c>
      <c r="Q5003" s="564">
        <v>33148</v>
      </c>
      <c r="R5003" s="564"/>
      <c r="S5003" s="564" t="s">
        <v>33133</v>
      </c>
    </row>
    <row r="5004" spans="1:19" x14ac:dyDescent="0.35">
      <c r="A5004" s="562">
        <v>5840</v>
      </c>
      <c r="B5004" s="563" t="s">
        <v>484</v>
      </c>
      <c r="C5004" s="563" t="s">
        <v>33131</v>
      </c>
      <c r="D5004" s="563" t="s">
        <v>12771</v>
      </c>
      <c r="E5004" s="563" t="s">
        <v>12769</v>
      </c>
      <c r="F5004" s="563" t="s">
        <v>12770</v>
      </c>
      <c r="G5004" s="563" t="s">
        <v>12763</v>
      </c>
      <c r="H5004" s="563" t="s">
        <v>55</v>
      </c>
      <c r="I5004" s="563" t="s">
        <v>26690</v>
      </c>
      <c r="J5004" s="563" t="s">
        <v>24001</v>
      </c>
      <c r="K5004" s="563" t="s">
        <v>24001</v>
      </c>
      <c r="L5004" s="563" t="s">
        <v>24001</v>
      </c>
      <c r="M5004" s="563" t="s">
        <v>24001</v>
      </c>
      <c r="N5004" s="563" t="s">
        <v>24001</v>
      </c>
      <c r="O5004" s="564" t="s">
        <v>24001</v>
      </c>
      <c r="P5004" s="564" t="s">
        <v>24001</v>
      </c>
      <c r="Q5004" s="564">
        <v>33148</v>
      </c>
      <c r="R5004" s="564"/>
      <c r="S5004" s="564" t="s">
        <v>12771</v>
      </c>
    </row>
    <row r="5005" spans="1:19" x14ac:dyDescent="0.35">
      <c r="A5005" s="559">
        <v>4276</v>
      </c>
      <c r="B5005" s="563" t="s">
        <v>484</v>
      </c>
      <c r="C5005" s="563" t="s">
        <v>10376</v>
      </c>
      <c r="D5005" s="563" t="s">
        <v>10391</v>
      </c>
      <c r="E5005" s="563" t="s">
        <v>10387</v>
      </c>
      <c r="F5005" s="563" t="s">
        <v>10388</v>
      </c>
      <c r="G5005" s="563" t="s">
        <v>10389</v>
      </c>
      <c r="H5005" s="563" t="s">
        <v>10390</v>
      </c>
      <c r="I5005" s="563" t="s">
        <v>26690</v>
      </c>
      <c r="J5005" s="563" t="s">
        <v>24001</v>
      </c>
      <c r="K5005" s="563" t="s">
        <v>62</v>
      </c>
      <c r="L5005" s="563" t="s">
        <v>24001</v>
      </c>
      <c r="M5005" s="563" t="s">
        <v>24001</v>
      </c>
      <c r="N5005" s="563" t="s">
        <v>24001</v>
      </c>
      <c r="O5005" s="564" t="s">
        <v>24001</v>
      </c>
      <c r="P5005" s="564" t="s">
        <v>24001</v>
      </c>
      <c r="Q5005" s="564">
        <v>33148</v>
      </c>
      <c r="R5005" s="564"/>
      <c r="S5005" s="564" t="s">
        <v>33134</v>
      </c>
    </row>
    <row r="5006" spans="1:19" x14ac:dyDescent="0.35">
      <c r="A5006" s="559">
        <v>4277</v>
      </c>
      <c r="B5006" s="563" t="s">
        <v>484</v>
      </c>
      <c r="C5006" s="563" t="s">
        <v>10376</v>
      </c>
      <c r="D5006" s="563" t="s">
        <v>10394</v>
      </c>
      <c r="E5006" s="563" t="s">
        <v>10392</v>
      </c>
      <c r="F5006" s="563" t="s">
        <v>10393</v>
      </c>
      <c r="G5006" s="563" t="s">
        <v>10389</v>
      </c>
      <c r="H5006" s="563" t="s">
        <v>3450</v>
      </c>
      <c r="I5006" s="563" t="s">
        <v>26690</v>
      </c>
      <c r="J5006" s="563" t="s">
        <v>24001</v>
      </c>
      <c r="K5006" s="563" t="s">
        <v>24001</v>
      </c>
      <c r="L5006" s="563" t="s">
        <v>24001</v>
      </c>
      <c r="M5006" s="563" t="s">
        <v>24001</v>
      </c>
      <c r="N5006" s="563" t="s">
        <v>24001</v>
      </c>
      <c r="O5006" s="564" t="s">
        <v>24001</v>
      </c>
      <c r="P5006" s="564" t="s">
        <v>24001</v>
      </c>
      <c r="Q5006" s="564">
        <v>33148</v>
      </c>
      <c r="R5006" s="564"/>
      <c r="S5006" s="564" t="s">
        <v>33135</v>
      </c>
    </row>
    <row r="5007" spans="1:19" x14ac:dyDescent="0.35">
      <c r="A5007" s="562">
        <v>4278</v>
      </c>
      <c r="B5007" s="563" t="s">
        <v>484</v>
      </c>
      <c r="C5007" s="563" t="s">
        <v>10376</v>
      </c>
      <c r="D5007" s="563" t="s">
        <v>10397</v>
      </c>
      <c r="E5007" s="563" t="s">
        <v>10395</v>
      </c>
      <c r="F5007" s="563" t="s">
        <v>10396</v>
      </c>
      <c r="G5007" s="563" t="s">
        <v>10389</v>
      </c>
      <c r="H5007" s="563" t="s">
        <v>55</v>
      </c>
      <c r="I5007" s="563" t="s">
        <v>26690</v>
      </c>
      <c r="J5007" s="563" t="s">
        <v>24001</v>
      </c>
      <c r="K5007" s="563" t="s">
        <v>24001</v>
      </c>
      <c r="L5007" s="563" t="s">
        <v>24001</v>
      </c>
      <c r="M5007" s="563" t="s">
        <v>24001</v>
      </c>
      <c r="N5007" s="563" t="s">
        <v>24001</v>
      </c>
      <c r="O5007" s="564" t="s">
        <v>24001</v>
      </c>
      <c r="P5007" s="564" t="s">
        <v>24001</v>
      </c>
      <c r="Q5007" s="564">
        <v>33148</v>
      </c>
      <c r="R5007" s="564"/>
      <c r="S5007" s="564" t="s">
        <v>10397</v>
      </c>
    </row>
    <row r="5008" spans="1:19" x14ac:dyDescent="0.35">
      <c r="A5008" s="559">
        <v>4042</v>
      </c>
      <c r="B5008" s="563" t="s">
        <v>484</v>
      </c>
      <c r="C5008" s="563" t="s">
        <v>2950</v>
      </c>
      <c r="D5008" s="563" t="s">
        <v>2628</v>
      </c>
      <c r="E5008" s="563" t="s">
        <v>24001</v>
      </c>
      <c r="F5008" s="563" t="s">
        <v>2626</v>
      </c>
      <c r="G5008" s="563" t="s">
        <v>2627</v>
      </c>
      <c r="H5008" s="563" t="s">
        <v>55</v>
      </c>
      <c r="I5008" s="563" t="s">
        <v>26690</v>
      </c>
      <c r="J5008" s="563" t="s">
        <v>24001</v>
      </c>
      <c r="K5008" s="563" t="s">
        <v>24001</v>
      </c>
      <c r="L5008" s="563" t="s">
        <v>24001</v>
      </c>
      <c r="M5008" s="563" t="s">
        <v>24001</v>
      </c>
      <c r="N5008" s="563" t="s">
        <v>24001</v>
      </c>
      <c r="O5008" s="564" t="s">
        <v>24001</v>
      </c>
      <c r="P5008" s="564" t="s">
        <v>24001</v>
      </c>
      <c r="Q5008" s="564">
        <v>38902</v>
      </c>
      <c r="R5008" s="564"/>
      <c r="S5008" s="564" t="s">
        <v>2628</v>
      </c>
    </row>
    <row r="5009" spans="1:19" x14ac:dyDescent="0.35">
      <c r="A5009" s="559">
        <v>2470</v>
      </c>
      <c r="B5009" s="563" t="s">
        <v>484</v>
      </c>
      <c r="C5009" s="563" t="s">
        <v>4617</v>
      </c>
      <c r="D5009" s="563" t="s">
        <v>34432</v>
      </c>
      <c r="E5009" s="563" t="s">
        <v>4912</v>
      </c>
      <c r="F5009" s="563" t="s">
        <v>4913</v>
      </c>
      <c r="G5009" s="563" t="s">
        <v>4914</v>
      </c>
      <c r="H5009" s="563" t="s">
        <v>4915</v>
      </c>
      <c r="I5009" s="563" t="s">
        <v>26690</v>
      </c>
      <c r="J5009" s="563" t="s">
        <v>109</v>
      </c>
      <c r="K5009" s="563" t="s">
        <v>24001</v>
      </c>
      <c r="L5009" s="563" t="s">
        <v>24001</v>
      </c>
      <c r="M5009" s="563" t="s">
        <v>24001</v>
      </c>
      <c r="N5009" s="563" t="s">
        <v>24001</v>
      </c>
      <c r="O5009" s="564" t="s">
        <v>24001</v>
      </c>
      <c r="P5009" s="564" t="s">
        <v>24001</v>
      </c>
      <c r="Q5009" s="564">
        <v>33148</v>
      </c>
      <c r="R5009" s="564">
        <v>45699.5078125</v>
      </c>
      <c r="S5009" s="564" t="s">
        <v>34433</v>
      </c>
    </row>
    <row r="5010" spans="1:19" x14ac:dyDescent="0.35">
      <c r="A5010" s="562">
        <v>6081</v>
      </c>
      <c r="B5010" s="563" t="s">
        <v>484</v>
      </c>
      <c r="C5010" s="563" t="s">
        <v>1037</v>
      </c>
      <c r="D5010" s="563" t="s">
        <v>1095</v>
      </c>
      <c r="E5010" s="563" t="s">
        <v>1092</v>
      </c>
      <c r="F5010" s="563" t="s">
        <v>1093</v>
      </c>
      <c r="G5010" s="563" t="s">
        <v>1094</v>
      </c>
      <c r="H5010" s="563" t="s">
        <v>55</v>
      </c>
      <c r="I5010" s="563" t="s">
        <v>26690</v>
      </c>
      <c r="J5010" s="563" t="s">
        <v>24001</v>
      </c>
      <c r="K5010" s="563" t="s">
        <v>24001</v>
      </c>
      <c r="L5010" s="563" t="s">
        <v>24001</v>
      </c>
      <c r="M5010" s="563" t="s">
        <v>24001</v>
      </c>
      <c r="N5010" s="563" t="s">
        <v>24001</v>
      </c>
      <c r="O5010" s="564" t="s">
        <v>24001</v>
      </c>
      <c r="P5010" s="564" t="s">
        <v>24001</v>
      </c>
      <c r="Q5010" s="564">
        <v>33148</v>
      </c>
      <c r="R5010" s="564"/>
      <c r="S5010" s="564" t="s">
        <v>1095</v>
      </c>
    </row>
    <row r="5011" spans="1:19" x14ac:dyDescent="0.35">
      <c r="A5011" s="559">
        <v>3594</v>
      </c>
      <c r="B5011" s="563" t="s">
        <v>484</v>
      </c>
      <c r="C5011" s="563" t="s">
        <v>1037</v>
      </c>
      <c r="D5011" s="563" t="s">
        <v>1100</v>
      </c>
      <c r="E5011" s="563" t="s">
        <v>1096</v>
      </c>
      <c r="F5011" s="563" t="s">
        <v>1097</v>
      </c>
      <c r="G5011" s="563" t="s">
        <v>1098</v>
      </c>
      <c r="H5011" s="563" t="s">
        <v>1099</v>
      </c>
      <c r="I5011" s="563" t="s">
        <v>26690</v>
      </c>
      <c r="J5011" s="563" t="s">
        <v>24001</v>
      </c>
      <c r="K5011" s="563" t="s">
        <v>24001</v>
      </c>
      <c r="L5011" s="563" t="s">
        <v>24001</v>
      </c>
      <c r="M5011" s="563" t="s">
        <v>24001</v>
      </c>
      <c r="N5011" s="563" t="s">
        <v>24001</v>
      </c>
      <c r="O5011" s="564" t="s">
        <v>24001</v>
      </c>
      <c r="P5011" s="564" t="s">
        <v>24001</v>
      </c>
      <c r="Q5011" s="564">
        <v>33148</v>
      </c>
      <c r="R5011" s="564"/>
      <c r="S5011" s="564" t="s">
        <v>33136</v>
      </c>
    </row>
    <row r="5012" spans="1:19" x14ac:dyDescent="0.35">
      <c r="A5012" s="559">
        <v>3595</v>
      </c>
      <c r="B5012" s="563" t="s">
        <v>484</v>
      </c>
      <c r="C5012" s="563" t="s">
        <v>1037</v>
      </c>
      <c r="D5012" s="563" t="s">
        <v>1104</v>
      </c>
      <c r="E5012" s="563" t="s">
        <v>1101</v>
      </c>
      <c r="F5012" s="563" t="s">
        <v>1102</v>
      </c>
      <c r="G5012" s="563" t="s">
        <v>1098</v>
      </c>
      <c r="H5012" s="563" t="s">
        <v>1103</v>
      </c>
      <c r="I5012" s="563" t="s">
        <v>26690</v>
      </c>
      <c r="J5012" s="563" t="s">
        <v>24001</v>
      </c>
      <c r="K5012" s="563" t="s">
        <v>24001</v>
      </c>
      <c r="L5012" s="563" t="s">
        <v>24001</v>
      </c>
      <c r="M5012" s="563" t="s">
        <v>24001</v>
      </c>
      <c r="N5012" s="563" t="s">
        <v>24001</v>
      </c>
      <c r="O5012" s="564" t="s">
        <v>24001</v>
      </c>
      <c r="P5012" s="564" t="s">
        <v>24001</v>
      </c>
      <c r="Q5012" s="564">
        <v>33148</v>
      </c>
      <c r="R5012" s="564"/>
      <c r="S5012" s="564" t="s">
        <v>33137</v>
      </c>
    </row>
    <row r="5013" spans="1:19" x14ac:dyDescent="0.35">
      <c r="A5013" s="562">
        <v>3596</v>
      </c>
      <c r="B5013" s="563" t="s">
        <v>484</v>
      </c>
      <c r="C5013" s="563" t="s">
        <v>1037</v>
      </c>
      <c r="D5013" s="563" t="s">
        <v>1108</v>
      </c>
      <c r="E5013" s="563" t="s">
        <v>1105</v>
      </c>
      <c r="F5013" s="563" t="s">
        <v>1106</v>
      </c>
      <c r="G5013" s="563" t="s">
        <v>1098</v>
      </c>
      <c r="H5013" s="563" t="s">
        <v>1107</v>
      </c>
      <c r="I5013" s="563" t="s">
        <v>26690</v>
      </c>
      <c r="J5013" s="563" t="s">
        <v>24001</v>
      </c>
      <c r="K5013" s="563" t="s">
        <v>24001</v>
      </c>
      <c r="L5013" s="563" t="s">
        <v>24001</v>
      </c>
      <c r="M5013" s="563" t="s">
        <v>24001</v>
      </c>
      <c r="N5013" s="563" t="s">
        <v>24001</v>
      </c>
      <c r="O5013" s="564" t="s">
        <v>24001</v>
      </c>
      <c r="P5013" s="564" t="s">
        <v>24001</v>
      </c>
      <c r="Q5013" s="564">
        <v>33148</v>
      </c>
      <c r="R5013" s="564"/>
      <c r="S5013" s="564" t="s">
        <v>33138</v>
      </c>
    </row>
    <row r="5014" spans="1:19" x14ac:dyDescent="0.35">
      <c r="A5014" s="559">
        <v>3597</v>
      </c>
      <c r="B5014" s="563" t="s">
        <v>484</v>
      </c>
      <c r="C5014" s="563" t="s">
        <v>1037</v>
      </c>
      <c r="D5014" s="563" t="s">
        <v>1110</v>
      </c>
      <c r="E5014" s="563" t="s">
        <v>24001</v>
      </c>
      <c r="F5014" s="563" t="s">
        <v>1109</v>
      </c>
      <c r="G5014" s="563" t="s">
        <v>1098</v>
      </c>
      <c r="H5014" s="563" t="s">
        <v>55</v>
      </c>
      <c r="I5014" s="563" t="s">
        <v>26690</v>
      </c>
      <c r="J5014" s="563" t="s">
        <v>24001</v>
      </c>
      <c r="K5014" s="563" t="s">
        <v>24001</v>
      </c>
      <c r="L5014" s="563" t="s">
        <v>24001</v>
      </c>
      <c r="M5014" s="563" t="s">
        <v>24001</v>
      </c>
      <c r="N5014" s="563" t="s">
        <v>24001</v>
      </c>
      <c r="O5014" s="564" t="s">
        <v>24001</v>
      </c>
      <c r="P5014" s="564" t="s">
        <v>24001</v>
      </c>
      <c r="Q5014" s="564">
        <v>33148</v>
      </c>
      <c r="R5014" s="564"/>
      <c r="S5014" s="564" t="s">
        <v>1110</v>
      </c>
    </row>
    <row r="5015" spans="1:19" x14ac:dyDescent="0.35">
      <c r="A5015" s="559">
        <v>3598</v>
      </c>
      <c r="B5015" s="563" t="s">
        <v>484</v>
      </c>
      <c r="C5015" s="563" t="s">
        <v>1037</v>
      </c>
      <c r="D5015" s="563" t="s">
        <v>1113</v>
      </c>
      <c r="E5015" s="563" t="s">
        <v>1111</v>
      </c>
      <c r="F5015" s="563" t="s">
        <v>1112</v>
      </c>
      <c r="G5015" s="563" t="s">
        <v>1098</v>
      </c>
      <c r="H5015" s="563" t="s">
        <v>1054</v>
      </c>
      <c r="I5015" s="563" t="s">
        <v>26690</v>
      </c>
      <c r="J5015" s="563" t="s">
        <v>24001</v>
      </c>
      <c r="K5015" s="563" t="s">
        <v>154</v>
      </c>
      <c r="L5015" s="563" t="s">
        <v>24001</v>
      </c>
      <c r="M5015" s="563" t="s">
        <v>24001</v>
      </c>
      <c r="N5015" s="563" t="s">
        <v>24001</v>
      </c>
      <c r="O5015" s="564" t="s">
        <v>24001</v>
      </c>
      <c r="P5015" s="564" t="s">
        <v>24001</v>
      </c>
      <c r="Q5015" s="564">
        <v>33148</v>
      </c>
      <c r="R5015" s="564"/>
      <c r="S5015" s="564" t="s">
        <v>33139</v>
      </c>
    </row>
    <row r="5016" spans="1:19" x14ac:dyDescent="0.35">
      <c r="A5016" s="562">
        <v>4175</v>
      </c>
      <c r="B5016" s="563" t="s">
        <v>484</v>
      </c>
      <c r="C5016" s="563" t="s">
        <v>1436</v>
      </c>
      <c r="D5016" s="563" t="s">
        <v>1579</v>
      </c>
      <c r="E5016" s="563" t="s">
        <v>1575</v>
      </c>
      <c r="F5016" s="563" t="s">
        <v>1576</v>
      </c>
      <c r="G5016" s="563" t="s">
        <v>1577</v>
      </c>
      <c r="H5016" s="563" t="s">
        <v>1578</v>
      </c>
      <c r="I5016" s="563" t="s">
        <v>26690</v>
      </c>
      <c r="J5016" s="563" t="s">
        <v>24001</v>
      </c>
      <c r="K5016" s="563" t="s">
        <v>154</v>
      </c>
      <c r="L5016" s="563" t="s">
        <v>24001</v>
      </c>
      <c r="M5016" s="563" t="s">
        <v>24001</v>
      </c>
      <c r="N5016" s="563" t="s">
        <v>24001</v>
      </c>
      <c r="O5016" s="564" t="s">
        <v>24001</v>
      </c>
      <c r="P5016" s="564" t="s">
        <v>24001</v>
      </c>
      <c r="Q5016" s="564">
        <v>33148</v>
      </c>
      <c r="R5016" s="564"/>
      <c r="S5016" s="564" t="s">
        <v>33140</v>
      </c>
    </row>
    <row r="5017" spans="1:19" x14ac:dyDescent="0.35">
      <c r="A5017" s="559">
        <v>4176</v>
      </c>
      <c r="B5017" s="563" t="s">
        <v>484</v>
      </c>
      <c r="C5017" s="563" t="s">
        <v>1436</v>
      </c>
      <c r="D5017" s="563" t="s">
        <v>1582</v>
      </c>
      <c r="E5017" s="563" t="s">
        <v>1577</v>
      </c>
      <c r="F5017" s="563" t="s">
        <v>1580</v>
      </c>
      <c r="G5017" s="563" t="s">
        <v>1577</v>
      </c>
      <c r="H5017" s="563" t="s">
        <v>1581</v>
      </c>
      <c r="I5017" s="563" t="s">
        <v>26690</v>
      </c>
      <c r="J5017" s="563" t="s">
        <v>24001</v>
      </c>
      <c r="K5017" s="563" t="s">
        <v>24001</v>
      </c>
      <c r="L5017" s="563" t="s">
        <v>24001</v>
      </c>
      <c r="M5017" s="563" t="s">
        <v>24001</v>
      </c>
      <c r="N5017" s="563" t="s">
        <v>24001</v>
      </c>
      <c r="O5017" s="564" t="s">
        <v>24001</v>
      </c>
      <c r="P5017" s="564" t="s">
        <v>24001</v>
      </c>
      <c r="Q5017" s="564">
        <v>33148</v>
      </c>
      <c r="R5017" s="564"/>
      <c r="S5017" s="564" t="s">
        <v>34434</v>
      </c>
    </row>
    <row r="5018" spans="1:19" x14ac:dyDescent="0.35">
      <c r="A5018" s="559">
        <v>4177</v>
      </c>
      <c r="B5018" s="563" t="s">
        <v>484</v>
      </c>
      <c r="C5018" s="563" t="s">
        <v>1436</v>
      </c>
      <c r="D5018" s="563" t="s">
        <v>1584</v>
      </c>
      <c r="E5018" s="563" t="s">
        <v>24001</v>
      </c>
      <c r="F5018" s="563" t="s">
        <v>1583</v>
      </c>
      <c r="G5018" s="563" t="s">
        <v>1577</v>
      </c>
      <c r="H5018" s="563" t="s">
        <v>55</v>
      </c>
      <c r="I5018" s="563" t="s">
        <v>26690</v>
      </c>
      <c r="J5018" s="563" t="s">
        <v>24001</v>
      </c>
      <c r="K5018" s="563" t="s">
        <v>24001</v>
      </c>
      <c r="L5018" s="563" t="s">
        <v>24001</v>
      </c>
      <c r="M5018" s="563" t="s">
        <v>24001</v>
      </c>
      <c r="N5018" s="563" t="s">
        <v>24001</v>
      </c>
      <c r="O5018" s="564" t="s">
        <v>24001</v>
      </c>
      <c r="P5018" s="564" t="s">
        <v>24001</v>
      </c>
      <c r="Q5018" s="564">
        <v>33148</v>
      </c>
      <c r="R5018" s="564"/>
      <c r="S5018" s="564" t="s">
        <v>1584</v>
      </c>
    </row>
    <row r="5019" spans="1:19" x14ac:dyDescent="0.35">
      <c r="A5019" s="562">
        <v>6108</v>
      </c>
      <c r="B5019" s="563" t="s">
        <v>484</v>
      </c>
      <c r="C5019" s="563" t="s">
        <v>7168</v>
      </c>
      <c r="D5019" s="563" t="s">
        <v>7432</v>
      </c>
      <c r="E5019" s="563" t="s">
        <v>7211</v>
      </c>
      <c r="F5019" s="563" t="s">
        <v>7431</v>
      </c>
      <c r="G5019" s="563" t="s">
        <v>7427</v>
      </c>
      <c r="H5019" s="563" t="s">
        <v>55</v>
      </c>
      <c r="I5019" s="563" t="s">
        <v>26690</v>
      </c>
      <c r="J5019" s="563" t="s">
        <v>24001</v>
      </c>
      <c r="K5019" s="563" t="s">
        <v>24001</v>
      </c>
      <c r="L5019" s="563" t="s">
        <v>24001</v>
      </c>
      <c r="M5019" s="563" t="s">
        <v>24001</v>
      </c>
      <c r="N5019" s="563" t="s">
        <v>24001</v>
      </c>
      <c r="O5019" s="564" t="s">
        <v>24001</v>
      </c>
      <c r="P5019" s="564" t="s">
        <v>24001</v>
      </c>
      <c r="Q5019" s="564">
        <v>33148</v>
      </c>
      <c r="R5019" s="564"/>
      <c r="S5019" s="564" t="s">
        <v>7432</v>
      </c>
    </row>
    <row r="5020" spans="1:19" x14ac:dyDescent="0.35">
      <c r="A5020" s="559">
        <v>5167</v>
      </c>
      <c r="B5020" s="563" t="s">
        <v>484</v>
      </c>
      <c r="C5020" s="563" t="s">
        <v>12962</v>
      </c>
      <c r="D5020" s="563" t="s">
        <v>13164</v>
      </c>
      <c r="E5020" s="563" t="s">
        <v>13161</v>
      </c>
      <c r="F5020" s="563" t="s">
        <v>13162</v>
      </c>
      <c r="G5020" s="563" t="s">
        <v>13163</v>
      </c>
      <c r="H5020" s="563" t="s">
        <v>7500</v>
      </c>
      <c r="I5020" s="563" t="s">
        <v>26690</v>
      </c>
      <c r="J5020" s="563" t="s">
        <v>24001</v>
      </c>
      <c r="K5020" s="563" t="s">
        <v>24001</v>
      </c>
      <c r="L5020" s="563" t="s">
        <v>24001</v>
      </c>
      <c r="M5020" s="563" t="s">
        <v>24001</v>
      </c>
      <c r="N5020" s="563" t="s">
        <v>24001</v>
      </c>
      <c r="O5020" s="564" t="s">
        <v>24001</v>
      </c>
      <c r="P5020" s="564" t="s">
        <v>24001</v>
      </c>
      <c r="Q5020" s="564">
        <v>33148</v>
      </c>
      <c r="R5020" s="564"/>
      <c r="S5020" s="564" t="s">
        <v>33141</v>
      </c>
    </row>
    <row r="5021" spans="1:19" x14ac:dyDescent="0.35">
      <c r="A5021" s="559">
        <v>5168</v>
      </c>
      <c r="B5021" s="563" t="s">
        <v>484</v>
      </c>
      <c r="C5021" s="563" t="s">
        <v>12962</v>
      </c>
      <c r="D5021" s="563" t="s">
        <v>13168</v>
      </c>
      <c r="E5021" s="563" t="s">
        <v>13165</v>
      </c>
      <c r="F5021" s="563" t="s">
        <v>13166</v>
      </c>
      <c r="G5021" s="563" t="s">
        <v>13163</v>
      </c>
      <c r="H5021" s="563" t="s">
        <v>13167</v>
      </c>
      <c r="I5021" s="563" t="s">
        <v>26690</v>
      </c>
      <c r="J5021" s="563" t="s">
        <v>24001</v>
      </c>
      <c r="K5021" s="563" t="s">
        <v>24001</v>
      </c>
      <c r="L5021" s="563" t="s">
        <v>24001</v>
      </c>
      <c r="M5021" s="563" t="s">
        <v>24001</v>
      </c>
      <c r="N5021" s="563" t="s">
        <v>24001</v>
      </c>
      <c r="O5021" s="564" t="s">
        <v>24001</v>
      </c>
      <c r="P5021" s="564" t="s">
        <v>24001</v>
      </c>
      <c r="Q5021" s="564">
        <v>33974</v>
      </c>
      <c r="R5021" s="564"/>
      <c r="S5021" s="564" t="s">
        <v>33142</v>
      </c>
    </row>
    <row r="5022" spans="1:19" x14ac:dyDescent="0.35">
      <c r="A5022" s="562">
        <v>5169</v>
      </c>
      <c r="B5022" s="563" t="s">
        <v>484</v>
      </c>
      <c r="C5022" s="563" t="s">
        <v>12962</v>
      </c>
      <c r="D5022" s="563" t="s">
        <v>13170</v>
      </c>
      <c r="E5022" s="563" t="s">
        <v>13165</v>
      </c>
      <c r="F5022" s="563" t="s">
        <v>13169</v>
      </c>
      <c r="G5022" s="563" t="s">
        <v>13163</v>
      </c>
      <c r="H5022" s="563" t="s">
        <v>13167</v>
      </c>
      <c r="I5022" s="563" t="s">
        <v>27342</v>
      </c>
      <c r="J5022" s="563" t="s">
        <v>24001</v>
      </c>
      <c r="K5022" s="563" t="s">
        <v>24001</v>
      </c>
      <c r="L5022" s="563" t="s">
        <v>24001</v>
      </c>
      <c r="M5022" s="563" t="s">
        <v>24001</v>
      </c>
      <c r="N5022" s="563" t="s">
        <v>24001</v>
      </c>
      <c r="O5022" s="564" t="s">
        <v>24001</v>
      </c>
      <c r="P5022" s="564" t="s">
        <v>24001</v>
      </c>
      <c r="Q5022" s="564">
        <v>33148</v>
      </c>
      <c r="R5022" s="564"/>
      <c r="S5022" s="564" t="s">
        <v>33143</v>
      </c>
    </row>
    <row r="5023" spans="1:19" x14ac:dyDescent="0.35">
      <c r="A5023" s="559">
        <v>5170</v>
      </c>
      <c r="B5023" s="563" t="s">
        <v>484</v>
      </c>
      <c r="C5023" s="563" t="s">
        <v>12962</v>
      </c>
      <c r="D5023" s="563" t="s">
        <v>13173</v>
      </c>
      <c r="E5023" s="563" t="s">
        <v>13171</v>
      </c>
      <c r="F5023" s="563" t="s">
        <v>13172</v>
      </c>
      <c r="G5023" s="563" t="s">
        <v>13163</v>
      </c>
      <c r="H5023" s="563" t="s">
        <v>13167</v>
      </c>
      <c r="I5023" s="563" t="s">
        <v>27343</v>
      </c>
      <c r="J5023" s="563" t="s">
        <v>24001</v>
      </c>
      <c r="K5023" s="563" t="s">
        <v>24001</v>
      </c>
      <c r="L5023" s="563" t="s">
        <v>24001</v>
      </c>
      <c r="M5023" s="563" t="s">
        <v>24001</v>
      </c>
      <c r="N5023" s="563" t="s">
        <v>24001</v>
      </c>
      <c r="O5023" s="564" t="s">
        <v>24001</v>
      </c>
      <c r="P5023" s="564" t="s">
        <v>24001</v>
      </c>
      <c r="Q5023" s="564">
        <v>33148</v>
      </c>
      <c r="R5023" s="564"/>
      <c r="S5023" s="564" t="s">
        <v>33144</v>
      </c>
    </row>
    <row r="5024" spans="1:19" x14ac:dyDescent="0.35">
      <c r="A5024" s="559">
        <v>5171</v>
      </c>
      <c r="B5024" s="563" t="s">
        <v>484</v>
      </c>
      <c r="C5024" s="563" t="s">
        <v>12962</v>
      </c>
      <c r="D5024" s="563" t="s">
        <v>13176</v>
      </c>
      <c r="E5024" s="563" t="s">
        <v>24001</v>
      </c>
      <c r="F5024" s="563" t="s">
        <v>13174</v>
      </c>
      <c r="G5024" s="563" t="s">
        <v>13163</v>
      </c>
      <c r="H5024" s="563" t="s">
        <v>13175</v>
      </c>
      <c r="I5024" s="563" t="s">
        <v>27344</v>
      </c>
      <c r="J5024" s="563" t="s">
        <v>24001</v>
      </c>
      <c r="K5024" s="563" t="s">
        <v>24001</v>
      </c>
      <c r="L5024" s="563" t="s">
        <v>24001</v>
      </c>
      <c r="M5024" s="563" t="s">
        <v>24001</v>
      </c>
      <c r="N5024" s="563" t="s">
        <v>24001</v>
      </c>
      <c r="O5024" s="564" t="s">
        <v>24001</v>
      </c>
      <c r="P5024" s="564" t="s">
        <v>24001</v>
      </c>
      <c r="Q5024" s="564">
        <v>33148</v>
      </c>
      <c r="R5024" s="564"/>
      <c r="S5024" s="564" t="s">
        <v>33145</v>
      </c>
    </row>
    <row r="5025" spans="1:19" x14ac:dyDescent="0.35">
      <c r="A5025" s="562">
        <v>5172</v>
      </c>
      <c r="B5025" s="563" t="s">
        <v>484</v>
      </c>
      <c r="C5025" s="563" t="s">
        <v>12962</v>
      </c>
      <c r="D5025" s="563" t="s">
        <v>13179</v>
      </c>
      <c r="E5025" s="563" t="s">
        <v>13171</v>
      </c>
      <c r="F5025" s="563" t="s">
        <v>13177</v>
      </c>
      <c r="G5025" s="563" t="s">
        <v>13163</v>
      </c>
      <c r="H5025" s="563" t="s">
        <v>13178</v>
      </c>
      <c r="I5025" s="563" t="s">
        <v>26690</v>
      </c>
      <c r="J5025" s="563" t="s">
        <v>24001</v>
      </c>
      <c r="K5025" s="563" t="s">
        <v>24001</v>
      </c>
      <c r="L5025" s="563" t="s">
        <v>24001</v>
      </c>
      <c r="M5025" s="563" t="s">
        <v>24001</v>
      </c>
      <c r="N5025" s="563" t="s">
        <v>24001</v>
      </c>
      <c r="O5025" s="564" t="s">
        <v>24001</v>
      </c>
      <c r="P5025" s="564" t="s">
        <v>24001</v>
      </c>
      <c r="Q5025" s="564">
        <v>33148</v>
      </c>
      <c r="R5025" s="564"/>
      <c r="S5025" s="564" t="s">
        <v>33146</v>
      </c>
    </row>
    <row r="5026" spans="1:19" x14ac:dyDescent="0.35">
      <c r="A5026" s="559">
        <v>5173</v>
      </c>
      <c r="B5026" s="563" t="s">
        <v>484</v>
      </c>
      <c r="C5026" s="563" t="s">
        <v>12962</v>
      </c>
      <c r="D5026" s="563" t="s">
        <v>13182</v>
      </c>
      <c r="E5026" s="563" t="s">
        <v>13180</v>
      </c>
      <c r="F5026" s="563" t="s">
        <v>13181</v>
      </c>
      <c r="G5026" s="563" t="s">
        <v>13163</v>
      </c>
      <c r="H5026" s="563" t="s">
        <v>5004</v>
      </c>
      <c r="I5026" s="563" t="s">
        <v>26690</v>
      </c>
      <c r="J5026" s="563" t="s">
        <v>24001</v>
      </c>
      <c r="K5026" s="563" t="s">
        <v>24001</v>
      </c>
      <c r="L5026" s="563" t="s">
        <v>24001</v>
      </c>
      <c r="M5026" s="563" t="s">
        <v>24001</v>
      </c>
      <c r="N5026" s="563" t="s">
        <v>24001</v>
      </c>
      <c r="O5026" s="564" t="s">
        <v>24001</v>
      </c>
      <c r="P5026" s="564" t="s">
        <v>24001</v>
      </c>
      <c r="Q5026" s="564">
        <v>33148</v>
      </c>
      <c r="R5026" s="564"/>
      <c r="S5026" s="564" t="s">
        <v>33147</v>
      </c>
    </row>
    <row r="5027" spans="1:19" x14ac:dyDescent="0.35">
      <c r="A5027" s="559">
        <v>5174</v>
      </c>
      <c r="B5027" s="563" t="s">
        <v>484</v>
      </c>
      <c r="C5027" s="563" t="s">
        <v>12962</v>
      </c>
      <c r="D5027" s="563" t="s">
        <v>13185</v>
      </c>
      <c r="E5027" s="563" t="s">
        <v>13183</v>
      </c>
      <c r="F5027" s="563" t="s">
        <v>13184</v>
      </c>
      <c r="G5027" s="563" t="s">
        <v>13163</v>
      </c>
      <c r="H5027" s="563" t="s">
        <v>7779</v>
      </c>
      <c r="I5027" s="563" t="s">
        <v>26690</v>
      </c>
      <c r="J5027" s="563" t="s">
        <v>24001</v>
      </c>
      <c r="K5027" s="563" t="s">
        <v>24001</v>
      </c>
      <c r="L5027" s="563" t="s">
        <v>24001</v>
      </c>
      <c r="M5027" s="563" t="s">
        <v>24001</v>
      </c>
      <c r="N5027" s="563" t="s">
        <v>24001</v>
      </c>
      <c r="O5027" s="564" t="s">
        <v>24001</v>
      </c>
      <c r="P5027" s="564" t="s">
        <v>24001</v>
      </c>
      <c r="Q5027" s="564">
        <v>33148</v>
      </c>
      <c r="R5027" s="564"/>
      <c r="S5027" s="564" t="s">
        <v>33148</v>
      </c>
    </row>
    <row r="5028" spans="1:19" x14ac:dyDescent="0.35">
      <c r="A5028" s="562">
        <v>5175</v>
      </c>
      <c r="B5028" s="563" t="s">
        <v>484</v>
      </c>
      <c r="C5028" s="563" t="s">
        <v>12962</v>
      </c>
      <c r="D5028" s="563" t="s">
        <v>13189</v>
      </c>
      <c r="E5028" s="563" t="s">
        <v>13186</v>
      </c>
      <c r="F5028" s="563" t="s">
        <v>13187</v>
      </c>
      <c r="G5028" s="563" t="s">
        <v>13163</v>
      </c>
      <c r="H5028" s="563" t="s">
        <v>13188</v>
      </c>
      <c r="I5028" s="563" t="s">
        <v>26690</v>
      </c>
      <c r="J5028" s="563" t="s">
        <v>24001</v>
      </c>
      <c r="K5028" s="563" t="s">
        <v>154</v>
      </c>
      <c r="L5028" s="563" t="s">
        <v>24001</v>
      </c>
      <c r="M5028" s="563" t="s">
        <v>24001</v>
      </c>
      <c r="N5028" s="563" t="s">
        <v>24001</v>
      </c>
      <c r="O5028" s="564" t="s">
        <v>24001</v>
      </c>
      <c r="P5028" s="564" t="s">
        <v>24001</v>
      </c>
      <c r="Q5028" s="564">
        <v>33148</v>
      </c>
      <c r="R5028" s="564"/>
      <c r="S5028" s="564" t="s">
        <v>33149</v>
      </c>
    </row>
    <row r="5029" spans="1:19" x14ac:dyDescent="0.35">
      <c r="A5029" s="559">
        <v>5176</v>
      </c>
      <c r="B5029" s="563" t="s">
        <v>484</v>
      </c>
      <c r="C5029" s="563" t="s">
        <v>12962</v>
      </c>
      <c r="D5029" s="563" t="s">
        <v>13194</v>
      </c>
      <c r="E5029" s="563" t="s">
        <v>13192</v>
      </c>
      <c r="F5029" s="563" t="s">
        <v>13193</v>
      </c>
      <c r="G5029" s="563" t="s">
        <v>13163</v>
      </c>
      <c r="H5029" s="563" t="s">
        <v>12017</v>
      </c>
      <c r="I5029" s="563" t="s">
        <v>26690</v>
      </c>
      <c r="J5029" s="563" t="s">
        <v>24001</v>
      </c>
      <c r="K5029" s="563" t="s">
        <v>24001</v>
      </c>
      <c r="L5029" s="563" t="s">
        <v>24001</v>
      </c>
      <c r="M5029" s="563" t="s">
        <v>24001</v>
      </c>
      <c r="N5029" s="563" t="s">
        <v>24001</v>
      </c>
      <c r="O5029" s="564" t="s">
        <v>24001</v>
      </c>
      <c r="P5029" s="564" t="s">
        <v>24001</v>
      </c>
      <c r="Q5029" s="564">
        <v>33148</v>
      </c>
      <c r="R5029" s="564"/>
      <c r="S5029" s="564" t="s">
        <v>33150</v>
      </c>
    </row>
    <row r="5030" spans="1:19" x14ac:dyDescent="0.35">
      <c r="A5030" s="559">
        <v>5177</v>
      </c>
      <c r="B5030" s="563" t="s">
        <v>484</v>
      </c>
      <c r="C5030" s="563" t="s">
        <v>12962</v>
      </c>
      <c r="D5030" s="563" t="s">
        <v>13197</v>
      </c>
      <c r="E5030" s="563" t="s">
        <v>13195</v>
      </c>
      <c r="F5030" s="563" t="s">
        <v>13196</v>
      </c>
      <c r="G5030" s="563" t="s">
        <v>13163</v>
      </c>
      <c r="H5030" s="563" t="s">
        <v>2597</v>
      </c>
      <c r="I5030" s="563" t="s">
        <v>26690</v>
      </c>
      <c r="J5030" s="563" t="s">
        <v>24001</v>
      </c>
      <c r="K5030" s="563" t="s">
        <v>24001</v>
      </c>
      <c r="L5030" s="563" t="s">
        <v>24001</v>
      </c>
      <c r="M5030" s="563" t="s">
        <v>24001</v>
      </c>
      <c r="N5030" s="563" t="s">
        <v>24001</v>
      </c>
      <c r="O5030" s="564" t="s">
        <v>24001</v>
      </c>
      <c r="P5030" s="564" t="s">
        <v>24001</v>
      </c>
      <c r="Q5030" s="564">
        <v>33148</v>
      </c>
      <c r="R5030" s="564"/>
      <c r="S5030" s="564" t="s">
        <v>33151</v>
      </c>
    </row>
    <row r="5031" spans="1:19" x14ac:dyDescent="0.35">
      <c r="A5031" s="562">
        <v>5178</v>
      </c>
      <c r="B5031" s="563" t="s">
        <v>484</v>
      </c>
      <c r="C5031" s="563" t="s">
        <v>12962</v>
      </c>
      <c r="D5031" s="563" t="s">
        <v>13201</v>
      </c>
      <c r="E5031" s="563" t="s">
        <v>13198</v>
      </c>
      <c r="F5031" s="563" t="s">
        <v>13199</v>
      </c>
      <c r="G5031" s="563" t="s">
        <v>13163</v>
      </c>
      <c r="H5031" s="563" t="s">
        <v>13200</v>
      </c>
      <c r="I5031" s="563" t="s">
        <v>26690</v>
      </c>
      <c r="J5031" s="563" t="s">
        <v>24001</v>
      </c>
      <c r="K5031" s="563" t="s">
        <v>24001</v>
      </c>
      <c r="L5031" s="563" t="s">
        <v>24001</v>
      </c>
      <c r="M5031" s="563" t="s">
        <v>24001</v>
      </c>
      <c r="N5031" s="563" t="s">
        <v>24001</v>
      </c>
      <c r="O5031" s="564" t="s">
        <v>24001</v>
      </c>
      <c r="P5031" s="564" t="s">
        <v>24001</v>
      </c>
      <c r="Q5031" s="564">
        <v>33148</v>
      </c>
      <c r="R5031" s="564"/>
      <c r="S5031" s="564" t="s">
        <v>33152</v>
      </c>
    </row>
    <row r="5032" spans="1:19" x14ac:dyDescent="0.35">
      <c r="A5032" s="559">
        <v>5179</v>
      </c>
      <c r="B5032" s="563" t="s">
        <v>484</v>
      </c>
      <c r="C5032" s="563" t="s">
        <v>12962</v>
      </c>
      <c r="D5032" s="563" t="s">
        <v>13204</v>
      </c>
      <c r="E5032" s="563" t="s">
        <v>24001</v>
      </c>
      <c r="F5032" s="563" t="s">
        <v>13202</v>
      </c>
      <c r="G5032" s="563" t="s">
        <v>13163</v>
      </c>
      <c r="H5032" s="563" t="s">
        <v>13203</v>
      </c>
      <c r="I5032" s="563" t="s">
        <v>26690</v>
      </c>
      <c r="J5032" s="563" t="s">
        <v>24001</v>
      </c>
      <c r="K5032" s="563" t="s">
        <v>24001</v>
      </c>
      <c r="L5032" s="563" t="s">
        <v>24001</v>
      </c>
      <c r="M5032" s="563" t="s">
        <v>24001</v>
      </c>
      <c r="N5032" s="563" t="s">
        <v>24001</v>
      </c>
      <c r="O5032" s="564" t="s">
        <v>24001</v>
      </c>
      <c r="P5032" s="564" t="s">
        <v>24001</v>
      </c>
      <c r="Q5032" s="564">
        <v>33148</v>
      </c>
      <c r="R5032" s="564"/>
      <c r="S5032" s="564" t="s">
        <v>33153</v>
      </c>
    </row>
    <row r="5033" spans="1:19" x14ac:dyDescent="0.35">
      <c r="A5033" s="559">
        <v>5180</v>
      </c>
      <c r="B5033" s="563" t="s">
        <v>484</v>
      </c>
      <c r="C5033" s="563" t="s">
        <v>12962</v>
      </c>
      <c r="D5033" s="563" t="s">
        <v>13207</v>
      </c>
      <c r="E5033" s="563" t="s">
        <v>13205</v>
      </c>
      <c r="F5033" s="563" t="s">
        <v>13206</v>
      </c>
      <c r="G5033" s="563" t="s">
        <v>13163</v>
      </c>
      <c r="H5033" s="563" t="s">
        <v>3653</v>
      </c>
      <c r="I5033" s="563" t="s">
        <v>26690</v>
      </c>
      <c r="J5033" s="563" t="s">
        <v>24001</v>
      </c>
      <c r="K5033" s="563" t="s">
        <v>50</v>
      </c>
      <c r="L5033" s="563" t="s">
        <v>24001</v>
      </c>
      <c r="M5033" s="563" t="s">
        <v>24001</v>
      </c>
      <c r="N5033" s="563" t="s">
        <v>24001</v>
      </c>
      <c r="O5033" s="564" t="s">
        <v>24001</v>
      </c>
      <c r="P5033" s="564" t="s">
        <v>24001</v>
      </c>
      <c r="Q5033" s="564">
        <v>33148</v>
      </c>
      <c r="R5033" s="564"/>
      <c r="S5033" s="564" t="s">
        <v>33154</v>
      </c>
    </row>
    <row r="5034" spans="1:19" x14ac:dyDescent="0.35">
      <c r="A5034" s="562">
        <v>5181</v>
      </c>
      <c r="B5034" s="563" t="s">
        <v>484</v>
      </c>
      <c r="C5034" s="563" t="s">
        <v>12962</v>
      </c>
      <c r="D5034" s="563" t="s">
        <v>13210</v>
      </c>
      <c r="E5034" s="563" t="s">
        <v>13208</v>
      </c>
      <c r="F5034" s="563" t="s">
        <v>13209</v>
      </c>
      <c r="G5034" s="563" t="s">
        <v>13163</v>
      </c>
      <c r="H5034" s="563" t="s">
        <v>7789</v>
      </c>
      <c r="I5034" s="563" t="s">
        <v>26690</v>
      </c>
      <c r="J5034" s="563" t="s">
        <v>24001</v>
      </c>
      <c r="K5034" s="563" t="s">
        <v>24001</v>
      </c>
      <c r="L5034" s="563" t="s">
        <v>24001</v>
      </c>
      <c r="M5034" s="563" t="s">
        <v>24001</v>
      </c>
      <c r="N5034" s="563" t="s">
        <v>24001</v>
      </c>
      <c r="O5034" s="564" t="s">
        <v>24001</v>
      </c>
      <c r="P5034" s="564" t="s">
        <v>24001</v>
      </c>
      <c r="Q5034" s="564">
        <v>33148</v>
      </c>
      <c r="R5034" s="564"/>
      <c r="S5034" s="564" t="s">
        <v>33155</v>
      </c>
    </row>
    <row r="5035" spans="1:19" x14ac:dyDescent="0.35">
      <c r="A5035" s="559">
        <v>5182</v>
      </c>
      <c r="B5035" s="563" t="s">
        <v>484</v>
      </c>
      <c r="C5035" s="563" t="s">
        <v>12962</v>
      </c>
      <c r="D5035" s="563" t="s">
        <v>13213</v>
      </c>
      <c r="E5035" s="563" t="s">
        <v>13211</v>
      </c>
      <c r="F5035" s="563" t="s">
        <v>13212</v>
      </c>
      <c r="G5035" s="563" t="s">
        <v>13163</v>
      </c>
      <c r="H5035" s="563" t="s">
        <v>211</v>
      </c>
      <c r="I5035" s="563" t="s">
        <v>26691</v>
      </c>
      <c r="J5035" s="563" t="s">
        <v>24001</v>
      </c>
      <c r="K5035" s="563" t="s">
        <v>24001</v>
      </c>
      <c r="L5035" s="563" t="s">
        <v>24001</v>
      </c>
      <c r="M5035" s="563" t="s">
        <v>24001</v>
      </c>
      <c r="N5035" s="563" t="s">
        <v>24001</v>
      </c>
      <c r="O5035" s="564" t="s">
        <v>24001</v>
      </c>
      <c r="P5035" s="564" t="s">
        <v>24001</v>
      </c>
      <c r="Q5035" s="564">
        <v>33148</v>
      </c>
      <c r="R5035" s="564">
        <v>33974</v>
      </c>
      <c r="S5035" s="564" t="s">
        <v>33156</v>
      </c>
    </row>
    <row r="5036" spans="1:19" x14ac:dyDescent="0.35">
      <c r="A5036" s="559">
        <v>5183</v>
      </c>
      <c r="B5036" s="563" t="s">
        <v>484</v>
      </c>
      <c r="C5036" s="563" t="s">
        <v>12962</v>
      </c>
      <c r="D5036" s="563" t="s">
        <v>13216</v>
      </c>
      <c r="E5036" s="563" t="s">
        <v>13214</v>
      </c>
      <c r="F5036" s="563" t="s">
        <v>13215</v>
      </c>
      <c r="G5036" s="563" t="s">
        <v>13163</v>
      </c>
      <c r="H5036" s="563" t="s">
        <v>211</v>
      </c>
      <c r="I5036" s="563" t="s">
        <v>27345</v>
      </c>
      <c r="J5036" s="563" t="s">
        <v>24001</v>
      </c>
      <c r="K5036" s="563" t="s">
        <v>24001</v>
      </c>
      <c r="L5036" s="563" t="s">
        <v>24001</v>
      </c>
      <c r="M5036" s="563" t="s">
        <v>24001</v>
      </c>
      <c r="N5036" s="563" t="s">
        <v>24001</v>
      </c>
      <c r="O5036" s="564" t="s">
        <v>24001</v>
      </c>
      <c r="P5036" s="564" t="s">
        <v>24001</v>
      </c>
      <c r="Q5036" s="564">
        <v>33148</v>
      </c>
      <c r="R5036" s="564">
        <v>33974</v>
      </c>
      <c r="S5036" s="564" t="s">
        <v>33157</v>
      </c>
    </row>
    <row r="5037" spans="1:19" x14ac:dyDescent="0.35">
      <c r="A5037" s="562">
        <v>5184</v>
      </c>
      <c r="B5037" s="563" t="s">
        <v>484</v>
      </c>
      <c r="C5037" s="563" t="s">
        <v>12962</v>
      </c>
      <c r="D5037" s="563" t="s">
        <v>13218</v>
      </c>
      <c r="E5037" s="563" t="s">
        <v>13211</v>
      </c>
      <c r="F5037" s="563" t="s">
        <v>13217</v>
      </c>
      <c r="G5037" s="563" t="s">
        <v>13163</v>
      </c>
      <c r="H5037" s="563" t="s">
        <v>211</v>
      </c>
      <c r="I5037" s="563" t="s">
        <v>27346</v>
      </c>
      <c r="J5037" s="563" t="s">
        <v>24001</v>
      </c>
      <c r="K5037" s="563" t="s">
        <v>24001</v>
      </c>
      <c r="L5037" s="563" t="s">
        <v>24001</v>
      </c>
      <c r="M5037" s="563" t="s">
        <v>24001</v>
      </c>
      <c r="N5037" s="563" t="s">
        <v>24001</v>
      </c>
      <c r="O5037" s="564" t="s">
        <v>24001</v>
      </c>
      <c r="P5037" s="564" t="s">
        <v>24001</v>
      </c>
      <c r="Q5037" s="564">
        <v>33148</v>
      </c>
      <c r="R5037" s="564">
        <v>33974</v>
      </c>
      <c r="S5037" s="564" t="s">
        <v>33158</v>
      </c>
    </row>
    <row r="5038" spans="1:19" x14ac:dyDescent="0.35">
      <c r="A5038" s="559">
        <v>5185</v>
      </c>
      <c r="B5038" s="563" t="s">
        <v>484</v>
      </c>
      <c r="C5038" s="563" t="s">
        <v>12962</v>
      </c>
      <c r="D5038" s="563" t="s">
        <v>13221</v>
      </c>
      <c r="E5038" s="563" t="s">
        <v>13219</v>
      </c>
      <c r="F5038" s="563" t="s">
        <v>13220</v>
      </c>
      <c r="G5038" s="563" t="s">
        <v>13163</v>
      </c>
      <c r="H5038" s="563" t="s">
        <v>5275</v>
      </c>
      <c r="I5038" s="563" t="s">
        <v>26690</v>
      </c>
      <c r="J5038" s="563" t="s">
        <v>24001</v>
      </c>
      <c r="K5038" s="563" t="s">
        <v>62</v>
      </c>
      <c r="L5038" s="563" t="s">
        <v>24001</v>
      </c>
      <c r="M5038" s="563" t="s">
        <v>24001</v>
      </c>
      <c r="N5038" s="563" t="s">
        <v>24001</v>
      </c>
      <c r="O5038" s="564" t="s">
        <v>24001</v>
      </c>
      <c r="P5038" s="564" t="s">
        <v>24001</v>
      </c>
      <c r="Q5038" s="564">
        <v>33148</v>
      </c>
      <c r="R5038" s="564"/>
      <c r="S5038" s="564" t="s">
        <v>33159</v>
      </c>
    </row>
    <row r="5039" spans="1:19" x14ac:dyDescent="0.35">
      <c r="A5039" s="559">
        <v>5186</v>
      </c>
      <c r="B5039" s="563" t="s">
        <v>484</v>
      </c>
      <c r="C5039" s="563" t="s">
        <v>12962</v>
      </c>
      <c r="D5039" s="563" t="s">
        <v>13223</v>
      </c>
      <c r="E5039" s="563" t="s">
        <v>24001</v>
      </c>
      <c r="F5039" s="563" t="s">
        <v>13222</v>
      </c>
      <c r="G5039" s="563" t="s">
        <v>13163</v>
      </c>
      <c r="H5039" s="563" t="s">
        <v>12553</v>
      </c>
      <c r="I5039" s="563" t="s">
        <v>26690</v>
      </c>
      <c r="J5039" s="563" t="s">
        <v>24001</v>
      </c>
      <c r="K5039" s="563" t="s">
        <v>154</v>
      </c>
      <c r="L5039" s="563" t="s">
        <v>24001</v>
      </c>
      <c r="M5039" s="563" t="s">
        <v>24001</v>
      </c>
      <c r="N5039" s="563" t="s">
        <v>24001</v>
      </c>
      <c r="O5039" s="564" t="s">
        <v>24001</v>
      </c>
      <c r="P5039" s="564" t="s">
        <v>24001</v>
      </c>
      <c r="Q5039" s="564">
        <v>33148</v>
      </c>
      <c r="R5039" s="564"/>
      <c r="S5039" s="564" t="s">
        <v>33160</v>
      </c>
    </row>
    <row r="5040" spans="1:19" x14ac:dyDescent="0.35">
      <c r="A5040" s="562">
        <v>5187</v>
      </c>
      <c r="B5040" s="563" t="s">
        <v>484</v>
      </c>
      <c r="C5040" s="563" t="s">
        <v>12962</v>
      </c>
      <c r="D5040" s="563" t="s">
        <v>13227</v>
      </c>
      <c r="E5040" s="563" t="s">
        <v>13224</v>
      </c>
      <c r="F5040" s="563" t="s">
        <v>13225</v>
      </c>
      <c r="G5040" s="563" t="s">
        <v>13163</v>
      </c>
      <c r="H5040" s="563" t="s">
        <v>13226</v>
      </c>
      <c r="I5040" s="563" t="s">
        <v>26690</v>
      </c>
      <c r="J5040" s="563" t="s">
        <v>24001</v>
      </c>
      <c r="K5040" s="563" t="s">
        <v>24001</v>
      </c>
      <c r="L5040" s="563" t="s">
        <v>24001</v>
      </c>
      <c r="M5040" s="563" t="s">
        <v>24001</v>
      </c>
      <c r="N5040" s="563" t="s">
        <v>24001</v>
      </c>
      <c r="O5040" s="564" t="s">
        <v>24001</v>
      </c>
      <c r="P5040" s="564" t="s">
        <v>24001</v>
      </c>
      <c r="Q5040" s="564">
        <v>33148</v>
      </c>
      <c r="R5040" s="564"/>
      <c r="S5040" s="564" t="s">
        <v>33161</v>
      </c>
    </row>
    <row r="5041" spans="1:19" x14ac:dyDescent="0.35">
      <c r="A5041" s="559">
        <v>5188</v>
      </c>
      <c r="B5041" s="563" t="s">
        <v>484</v>
      </c>
      <c r="C5041" s="563" t="s">
        <v>12962</v>
      </c>
      <c r="D5041" s="563" t="s">
        <v>13230</v>
      </c>
      <c r="E5041" s="563" t="s">
        <v>13228</v>
      </c>
      <c r="F5041" s="563" t="s">
        <v>13229</v>
      </c>
      <c r="G5041" s="563" t="s">
        <v>13163</v>
      </c>
      <c r="H5041" s="563" t="s">
        <v>12347</v>
      </c>
      <c r="I5041" s="563" t="s">
        <v>27317</v>
      </c>
      <c r="J5041" s="563" t="s">
        <v>24001</v>
      </c>
      <c r="K5041" s="563" t="s">
        <v>24001</v>
      </c>
      <c r="L5041" s="563" t="s">
        <v>24001</v>
      </c>
      <c r="M5041" s="563" t="s">
        <v>24001</v>
      </c>
      <c r="N5041" s="563" t="s">
        <v>24001</v>
      </c>
      <c r="O5041" s="564" t="s">
        <v>24001</v>
      </c>
      <c r="P5041" s="564" t="s">
        <v>24001</v>
      </c>
      <c r="Q5041" s="564">
        <v>33148</v>
      </c>
      <c r="R5041" s="564"/>
      <c r="S5041" s="564" t="s">
        <v>33162</v>
      </c>
    </row>
    <row r="5042" spans="1:19" x14ac:dyDescent="0.35">
      <c r="A5042" s="559">
        <v>5189</v>
      </c>
      <c r="B5042" s="563" t="s">
        <v>484</v>
      </c>
      <c r="C5042" s="563" t="s">
        <v>12962</v>
      </c>
      <c r="D5042" s="563" t="s">
        <v>13233</v>
      </c>
      <c r="E5042" s="563" t="s">
        <v>13231</v>
      </c>
      <c r="F5042" s="563" t="s">
        <v>13232</v>
      </c>
      <c r="G5042" s="563" t="s">
        <v>13163</v>
      </c>
      <c r="H5042" s="563" t="s">
        <v>55</v>
      </c>
      <c r="I5042" s="563" t="s">
        <v>26690</v>
      </c>
      <c r="J5042" s="563" t="s">
        <v>24001</v>
      </c>
      <c r="K5042" s="563" t="s">
        <v>24001</v>
      </c>
      <c r="L5042" s="563" t="s">
        <v>24001</v>
      </c>
      <c r="M5042" s="563" t="s">
        <v>24001</v>
      </c>
      <c r="N5042" s="563" t="s">
        <v>24001</v>
      </c>
      <c r="O5042" s="564" t="s">
        <v>24001</v>
      </c>
      <c r="P5042" s="564" t="s">
        <v>24001</v>
      </c>
      <c r="Q5042" s="564">
        <v>33148</v>
      </c>
      <c r="R5042" s="564"/>
      <c r="S5042" s="564" t="s">
        <v>13233</v>
      </c>
    </row>
    <row r="5043" spans="1:19" x14ac:dyDescent="0.35">
      <c r="A5043" s="562">
        <v>5190</v>
      </c>
      <c r="B5043" s="563" t="s">
        <v>484</v>
      </c>
      <c r="C5043" s="563" t="s">
        <v>12962</v>
      </c>
      <c r="D5043" s="563" t="s">
        <v>13236</v>
      </c>
      <c r="E5043" s="563" t="s">
        <v>13234</v>
      </c>
      <c r="F5043" s="563" t="s">
        <v>13235</v>
      </c>
      <c r="G5043" s="563" t="s">
        <v>13163</v>
      </c>
      <c r="H5043" s="563" t="s">
        <v>2616</v>
      </c>
      <c r="I5043" s="563" t="s">
        <v>26690</v>
      </c>
      <c r="J5043" s="563" t="s">
        <v>24001</v>
      </c>
      <c r="K5043" s="563" t="s">
        <v>24001</v>
      </c>
      <c r="L5043" s="563" t="s">
        <v>24001</v>
      </c>
      <c r="M5043" s="563" t="s">
        <v>24001</v>
      </c>
      <c r="N5043" s="563" t="s">
        <v>24001</v>
      </c>
      <c r="O5043" s="564" t="s">
        <v>24001</v>
      </c>
      <c r="P5043" s="564" t="s">
        <v>24001</v>
      </c>
      <c r="Q5043" s="564">
        <v>33148</v>
      </c>
      <c r="R5043" s="564"/>
      <c r="S5043" s="564" t="s">
        <v>33163</v>
      </c>
    </row>
    <row r="5044" spans="1:19" x14ac:dyDescent="0.35">
      <c r="A5044" s="559">
        <v>3559</v>
      </c>
      <c r="B5044" s="563" t="s">
        <v>484</v>
      </c>
      <c r="C5044" s="563" t="s">
        <v>29019</v>
      </c>
      <c r="D5044" s="563" t="s">
        <v>4294</v>
      </c>
      <c r="E5044" s="563" t="s">
        <v>24001</v>
      </c>
      <c r="F5044" s="563" t="s">
        <v>4291</v>
      </c>
      <c r="G5044" s="563" t="s">
        <v>4292</v>
      </c>
      <c r="H5044" s="563" t="s">
        <v>4293</v>
      </c>
      <c r="I5044" s="563" t="s">
        <v>26690</v>
      </c>
      <c r="J5044" s="563" t="s">
        <v>24001</v>
      </c>
      <c r="K5044" s="563" t="s">
        <v>24001</v>
      </c>
      <c r="L5044" s="563" t="s">
        <v>24001</v>
      </c>
      <c r="M5044" s="563" t="s">
        <v>24001</v>
      </c>
      <c r="N5044" s="563" t="s">
        <v>24001</v>
      </c>
      <c r="O5044" s="564" t="s">
        <v>24001</v>
      </c>
      <c r="P5044" s="564" t="s">
        <v>24001</v>
      </c>
      <c r="Q5044" s="564">
        <v>33148</v>
      </c>
      <c r="R5044" s="564"/>
      <c r="S5044" s="564" t="s">
        <v>33164</v>
      </c>
    </row>
    <row r="5045" spans="1:19" x14ac:dyDescent="0.35">
      <c r="A5045" s="559">
        <v>5956</v>
      </c>
      <c r="B5045" s="563" t="s">
        <v>484</v>
      </c>
      <c r="C5045" s="563" t="s">
        <v>29047</v>
      </c>
      <c r="D5045" s="563" t="s">
        <v>10114</v>
      </c>
      <c r="E5045" s="563" t="s">
        <v>10110</v>
      </c>
      <c r="F5045" s="563" t="s">
        <v>10111</v>
      </c>
      <c r="G5045" s="563" t="s">
        <v>10112</v>
      </c>
      <c r="H5045" s="563" t="s">
        <v>10113</v>
      </c>
      <c r="I5045" s="563" t="s">
        <v>27186</v>
      </c>
      <c r="J5045" s="563" t="s">
        <v>109</v>
      </c>
      <c r="K5045" s="563" t="s">
        <v>24001</v>
      </c>
      <c r="L5045" s="563" t="s">
        <v>24001</v>
      </c>
      <c r="M5045" s="563" t="s">
        <v>24001</v>
      </c>
      <c r="N5045" s="563" t="s">
        <v>24001</v>
      </c>
      <c r="O5045" s="564" t="s">
        <v>24001</v>
      </c>
      <c r="P5045" s="564" t="s">
        <v>24001</v>
      </c>
      <c r="Q5045" s="564">
        <v>33148</v>
      </c>
      <c r="R5045" s="564"/>
      <c r="S5045" s="564" t="s">
        <v>33165</v>
      </c>
    </row>
    <row r="5046" spans="1:19" x14ac:dyDescent="0.35">
      <c r="A5046" s="562">
        <v>4408</v>
      </c>
      <c r="B5046" s="563" t="s">
        <v>484</v>
      </c>
      <c r="C5046" s="563" t="s">
        <v>10531</v>
      </c>
      <c r="D5046" s="563" t="s">
        <v>10577</v>
      </c>
      <c r="E5046" s="563" t="s">
        <v>10574</v>
      </c>
      <c r="F5046" s="563" t="s">
        <v>10575</v>
      </c>
      <c r="G5046" s="563" t="s">
        <v>10576</v>
      </c>
      <c r="H5046" s="563" t="s">
        <v>300</v>
      </c>
      <c r="I5046" s="563" t="s">
        <v>26690</v>
      </c>
      <c r="J5046" s="563" t="s">
        <v>24001</v>
      </c>
      <c r="K5046" s="563" t="s">
        <v>24001</v>
      </c>
      <c r="L5046" s="563" t="s">
        <v>24001</v>
      </c>
      <c r="M5046" s="563" t="s">
        <v>24001</v>
      </c>
      <c r="N5046" s="563" t="s">
        <v>24001</v>
      </c>
      <c r="O5046" s="564" t="s">
        <v>24001</v>
      </c>
      <c r="P5046" s="564" t="s">
        <v>24001</v>
      </c>
      <c r="Q5046" s="564">
        <v>33148</v>
      </c>
      <c r="R5046" s="564">
        <v>39013</v>
      </c>
      <c r="S5046" s="564" t="s">
        <v>33166</v>
      </c>
    </row>
    <row r="5047" spans="1:19" x14ac:dyDescent="0.35">
      <c r="A5047" s="559">
        <v>4409</v>
      </c>
      <c r="B5047" s="563" t="s">
        <v>484</v>
      </c>
      <c r="C5047" s="563" t="s">
        <v>10531</v>
      </c>
      <c r="D5047" s="563" t="s">
        <v>34435</v>
      </c>
      <c r="E5047" s="563" t="s">
        <v>24001</v>
      </c>
      <c r="F5047" s="563" t="s">
        <v>10578</v>
      </c>
      <c r="G5047" s="563" t="s">
        <v>10576</v>
      </c>
      <c r="H5047" s="563" t="s">
        <v>300</v>
      </c>
      <c r="I5047" s="563" t="s">
        <v>26690</v>
      </c>
      <c r="J5047" s="563" t="s">
        <v>24001</v>
      </c>
      <c r="K5047" s="563" t="s">
        <v>24001</v>
      </c>
      <c r="L5047" s="563" t="s">
        <v>24001</v>
      </c>
      <c r="M5047" s="563" t="s">
        <v>24001</v>
      </c>
      <c r="N5047" s="563" t="s">
        <v>24001</v>
      </c>
      <c r="O5047" s="564" t="s">
        <v>24001</v>
      </c>
      <c r="P5047" s="564" t="s">
        <v>24001</v>
      </c>
      <c r="Q5047" s="564">
        <v>38413</v>
      </c>
      <c r="R5047" s="564">
        <v>45701.697673611103</v>
      </c>
      <c r="S5047" s="564" t="s">
        <v>34436</v>
      </c>
    </row>
    <row r="5048" spans="1:19" x14ac:dyDescent="0.35">
      <c r="A5048" s="559">
        <v>3135</v>
      </c>
      <c r="B5048" s="563" t="s">
        <v>484</v>
      </c>
      <c r="C5048" s="563" t="s">
        <v>7737</v>
      </c>
      <c r="D5048" s="563" t="s">
        <v>7745</v>
      </c>
      <c r="E5048" s="563" t="s">
        <v>7742</v>
      </c>
      <c r="F5048" s="563" t="s">
        <v>7743</v>
      </c>
      <c r="G5048" s="563" t="s">
        <v>7744</v>
      </c>
      <c r="H5048" s="563" t="s">
        <v>6953</v>
      </c>
      <c r="I5048" s="563" t="s">
        <v>26690</v>
      </c>
      <c r="J5048" s="563" t="s">
        <v>109</v>
      </c>
      <c r="K5048" s="563" t="s">
        <v>24001</v>
      </c>
      <c r="L5048" s="563" t="s">
        <v>24001</v>
      </c>
      <c r="M5048" s="563" t="s">
        <v>24001</v>
      </c>
      <c r="N5048" s="563" t="s">
        <v>24001</v>
      </c>
      <c r="O5048" s="564" t="s">
        <v>24001</v>
      </c>
      <c r="P5048" s="564" t="s">
        <v>24001</v>
      </c>
      <c r="Q5048" s="564">
        <v>33148</v>
      </c>
      <c r="R5048" s="564">
        <v>38392</v>
      </c>
      <c r="S5048" s="564" t="s">
        <v>33167</v>
      </c>
    </row>
    <row r="5049" spans="1:19" x14ac:dyDescent="0.35">
      <c r="A5049" s="562">
        <v>1374</v>
      </c>
      <c r="B5049" s="563" t="s">
        <v>484</v>
      </c>
      <c r="C5049" s="563" t="s">
        <v>28929</v>
      </c>
      <c r="D5049" s="563" t="s">
        <v>18263</v>
      </c>
      <c r="E5049" s="563" t="s">
        <v>18259</v>
      </c>
      <c r="F5049" s="563" t="s">
        <v>18260</v>
      </c>
      <c r="G5049" s="563" t="s">
        <v>18261</v>
      </c>
      <c r="H5049" s="563" t="s">
        <v>18262</v>
      </c>
      <c r="I5049" s="563" t="s">
        <v>26690</v>
      </c>
      <c r="J5049" s="563" t="s">
        <v>109</v>
      </c>
      <c r="K5049" s="563" t="s">
        <v>24001</v>
      </c>
      <c r="L5049" s="563" t="s">
        <v>24001</v>
      </c>
      <c r="M5049" s="563" t="s">
        <v>24001</v>
      </c>
      <c r="N5049" s="563" t="s">
        <v>24001</v>
      </c>
      <c r="O5049" s="564" t="s">
        <v>24001</v>
      </c>
      <c r="P5049" s="564" t="s">
        <v>24001</v>
      </c>
      <c r="Q5049" s="564">
        <v>33148</v>
      </c>
      <c r="R5049" s="564"/>
      <c r="S5049" s="564" t="s">
        <v>33168</v>
      </c>
    </row>
    <row r="5050" spans="1:19" x14ac:dyDescent="0.35">
      <c r="A5050" s="559">
        <v>1375</v>
      </c>
      <c r="B5050" s="563" t="s">
        <v>484</v>
      </c>
      <c r="C5050" s="563" t="s">
        <v>28929</v>
      </c>
      <c r="D5050" s="563" t="s">
        <v>18266</v>
      </c>
      <c r="E5050" s="563" t="s">
        <v>18259</v>
      </c>
      <c r="F5050" s="563" t="s">
        <v>18264</v>
      </c>
      <c r="G5050" s="563" t="s">
        <v>18261</v>
      </c>
      <c r="H5050" s="563" t="s">
        <v>18265</v>
      </c>
      <c r="I5050" s="563" t="s">
        <v>26690</v>
      </c>
      <c r="J5050" s="563" t="s">
        <v>109</v>
      </c>
      <c r="K5050" s="563" t="s">
        <v>24001</v>
      </c>
      <c r="L5050" s="563" t="s">
        <v>24001</v>
      </c>
      <c r="M5050" s="563" t="s">
        <v>24001</v>
      </c>
      <c r="N5050" s="563" t="s">
        <v>24001</v>
      </c>
      <c r="O5050" s="564" t="s">
        <v>24001</v>
      </c>
      <c r="P5050" s="564" t="s">
        <v>24001</v>
      </c>
      <c r="Q5050" s="564">
        <v>33148</v>
      </c>
      <c r="R5050" s="564"/>
      <c r="S5050" s="564" t="s">
        <v>33169</v>
      </c>
    </row>
    <row r="5051" spans="1:19" x14ac:dyDescent="0.35">
      <c r="A5051" s="559">
        <v>1376</v>
      </c>
      <c r="B5051" s="563" t="s">
        <v>484</v>
      </c>
      <c r="C5051" s="563" t="s">
        <v>28929</v>
      </c>
      <c r="D5051" s="563" t="s">
        <v>18268</v>
      </c>
      <c r="E5051" s="563" t="s">
        <v>24001</v>
      </c>
      <c r="F5051" s="563" t="s">
        <v>18267</v>
      </c>
      <c r="G5051" s="563" t="s">
        <v>18261</v>
      </c>
      <c r="H5051" s="563" t="s">
        <v>55</v>
      </c>
      <c r="I5051" s="563" t="s">
        <v>26690</v>
      </c>
      <c r="J5051" s="563" t="s">
        <v>109</v>
      </c>
      <c r="K5051" s="563" t="s">
        <v>24001</v>
      </c>
      <c r="L5051" s="563" t="s">
        <v>24001</v>
      </c>
      <c r="M5051" s="563" t="s">
        <v>24001</v>
      </c>
      <c r="N5051" s="563" t="s">
        <v>24001</v>
      </c>
      <c r="O5051" s="564" t="s">
        <v>24001</v>
      </c>
      <c r="P5051" s="564" t="s">
        <v>24001</v>
      </c>
      <c r="Q5051" s="564">
        <v>33148</v>
      </c>
      <c r="R5051" s="564"/>
      <c r="S5051" s="564" t="s">
        <v>18268</v>
      </c>
    </row>
    <row r="5052" spans="1:19" x14ac:dyDescent="0.35">
      <c r="A5052" s="562">
        <v>5989</v>
      </c>
      <c r="B5052" s="563" t="s">
        <v>43</v>
      </c>
      <c r="C5052" s="563" t="s">
        <v>148</v>
      </c>
      <c r="D5052" s="563" t="s">
        <v>153</v>
      </c>
      <c r="E5052" s="563" t="s">
        <v>149</v>
      </c>
      <c r="F5052" s="563" t="s">
        <v>150</v>
      </c>
      <c r="G5052" s="563" t="s">
        <v>151</v>
      </c>
      <c r="H5052" s="563" t="s">
        <v>152</v>
      </c>
      <c r="I5052" s="563" t="s">
        <v>26690</v>
      </c>
      <c r="J5052" s="563" t="s">
        <v>24001</v>
      </c>
      <c r="K5052" s="563" t="s">
        <v>154</v>
      </c>
      <c r="L5052" s="563" t="s">
        <v>24001</v>
      </c>
      <c r="M5052" s="563" t="s">
        <v>24001</v>
      </c>
      <c r="N5052" s="563" t="s">
        <v>24001</v>
      </c>
      <c r="O5052" s="564" t="s">
        <v>24001</v>
      </c>
      <c r="P5052" s="564" t="s">
        <v>24001</v>
      </c>
      <c r="Q5052" s="564">
        <v>33148</v>
      </c>
      <c r="R5052" s="564"/>
      <c r="S5052" s="564" t="s">
        <v>33170</v>
      </c>
    </row>
    <row r="5053" spans="1:19" x14ac:dyDescent="0.35">
      <c r="A5053" s="559">
        <v>5990</v>
      </c>
      <c r="B5053" s="563" t="s">
        <v>43</v>
      </c>
      <c r="C5053" s="563" t="s">
        <v>148</v>
      </c>
      <c r="D5053" s="563" t="s">
        <v>158</v>
      </c>
      <c r="E5053" s="563" t="s">
        <v>155</v>
      </c>
      <c r="F5053" s="563" t="s">
        <v>156</v>
      </c>
      <c r="G5053" s="563" t="s">
        <v>151</v>
      </c>
      <c r="H5053" s="563" t="s">
        <v>157</v>
      </c>
      <c r="I5053" s="563" t="s">
        <v>26690</v>
      </c>
      <c r="J5053" s="563" t="s">
        <v>24001</v>
      </c>
      <c r="K5053" s="563" t="s">
        <v>154</v>
      </c>
      <c r="L5053" s="563" t="s">
        <v>24001</v>
      </c>
      <c r="M5053" s="563" t="s">
        <v>24001</v>
      </c>
      <c r="N5053" s="563" t="s">
        <v>24001</v>
      </c>
      <c r="O5053" s="564" t="s">
        <v>24001</v>
      </c>
      <c r="P5053" s="564" t="s">
        <v>24001</v>
      </c>
      <c r="Q5053" s="564">
        <v>33148</v>
      </c>
      <c r="R5053" s="564"/>
      <c r="S5053" s="564" t="s">
        <v>33171</v>
      </c>
    </row>
    <row r="5054" spans="1:19" x14ac:dyDescent="0.35">
      <c r="A5054" s="559">
        <v>5991</v>
      </c>
      <c r="B5054" s="563" t="s">
        <v>43</v>
      </c>
      <c r="C5054" s="563" t="s">
        <v>148</v>
      </c>
      <c r="D5054" s="563" t="s">
        <v>161</v>
      </c>
      <c r="E5054" s="563" t="s">
        <v>159</v>
      </c>
      <c r="F5054" s="563" t="s">
        <v>160</v>
      </c>
      <c r="G5054" s="563" t="s">
        <v>151</v>
      </c>
      <c r="H5054" s="563" t="s">
        <v>55</v>
      </c>
      <c r="I5054" s="563" t="s">
        <v>26690</v>
      </c>
      <c r="J5054" s="563" t="s">
        <v>24001</v>
      </c>
      <c r="K5054" s="563" t="s">
        <v>24001</v>
      </c>
      <c r="L5054" s="563" t="s">
        <v>24001</v>
      </c>
      <c r="M5054" s="563" t="s">
        <v>24001</v>
      </c>
      <c r="N5054" s="563" t="s">
        <v>24001</v>
      </c>
      <c r="O5054" s="564" t="s">
        <v>24001</v>
      </c>
      <c r="P5054" s="564" t="s">
        <v>24001</v>
      </c>
      <c r="Q5054" s="564">
        <v>33148</v>
      </c>
      <c r="R5054" s="564"/>
      <c r="S5054" s="564" t="s">
        <v>161</v>
      </c>
    </row>
    <row r="5055" spans="1:19" x14ac:dyDescent="0.35">
      <c r="A5055" s="562">
        <v>5691</v>
      </c>
      <c r="B5055" s="563" t="s">
        <v>484</v>
      </c>
      <c r="C5055" s="563" t="s">
        <v>28883</v>
      </c>
      <c r="D5055" s="563" t="s">
        <v>14969</v>
      </c>
      <c r="E5055" s="563" t="s">
        <v>14965</v>
      </c>
      <c r="F5055" s="563" t="s">
        <v>14966</v>
      </c>
      <c r="G5055" s="563" t="s">
        <v>14967</v>
      </c>
      <c r="H5055" s="563" t="s">
        <v>14968</v>
      </c>
      <c r="I5055" s="563" t="s">
        <v>26690</v>
      </c>
      <c r="J5055" s="563" t="s">
        <v>24001</v>
      </c>
      <c r="K5055" s="563" t="s">
        <v>24001</v>
      </c>
      <c r="L5055" s="563" t="s">
        <v>24001</v>
      </c>
      <c r="M5055" s="563" t="s">
        <v>24001</v>
      </c>
      <c r="N5055" s="563" t="s">
        <v>24001</v>
      </c>
      <c r="O5055" s="564" t="s">
        <v>24001</v>
      </c>
      <c r="P5055" s="564" t="s">
        <v>24001</v>
      </c>
      <c r="Q5055" s="564">
        <v>33148</v>
      </c>
      <c r="R5055" s="564">
        <v>34079</v>
      </c>
      <c r="S5055" s="564" t="s">
        <v>33172</v>
      </c>
    </row>
    <row r="5056" spans="1:19" x14ac:dyDescent="0.35">
      <c r="A5056" s="559">
        <v>5692</v>
      </c>
      <c r="B5056" s="563" t="s">
        <v>484</v>
      </c>
      <c r="C5056" s="563" t="s">
        <v>28883</v>
      </c>
      <c r="D5056" s="563" t="s">
        <v>14973</v>
      </c>
      <c r="E5056" s="563" t="s">
        <v>14970</v>
      </c>
      <c r="F5056" s="563" t="s">
        <v>14971</v>
      </c>
      <c r="G5056" s="563" t="s">
        <v>14967</v>
      </c>
      <c r="H5056" s="563" t="s">
        <v>14972</v>
      </c>
      <c r="I5056" s="563" t="s">
        <v>26690</v>
      </c>
      <c r="J5056" s="563" t="s">
        <v>24001</v>
      </c>
      <c r="K5056" s="563" t="s">
        <v>24001</v>
      </c>
      <c r="L5056" s="563" t="s">
        <v>24001</v>
      </c>
      <c r="M5056" s="563" t="s">
        <v>24001</v>
      </c>
      <c r="N5056" s="563" t="s">
        <v>24001</v>
      </c>
      <c r="O5056" s="564" t="s">
        <v>24001</v>
      </c>
      <c r="P5056" s="564" t="s">
        <v>24001</v>
      </c>
      <c r="Q5056" s="564">
        <v>33148</v>
      </c>
      <c r="R5056" s="564">
        <v>34079</v>
      </c>
      <c r="S5056" s="564" t="s">
        <v>33173</v>
      </c>
    </row>
    <row r="5057" spans="1:19" x14ac:dyDescent="0.35">
      <c r="A5057" s="559">
        <v>5693</v>
      </c>
      <c r="B5057" s="563" t="s">
        <v>484</v>
      </c>
      <c r="C5057" s="563" t="s">
        <v>28883</v>
      </c>
      <c r="D5057" s="563" t="s">
        <v>14976</v>
      </c>
      <c r="E5057" s="563" t="s">
        <v>14974</v>
      </c>
      <c r="F5057" s="563" t="s">
        <v>14975</v>
      </c>
      <c r="G5057" s="563" t="s">
        <v>14967</v>
      </c>
      <c r="H5057" s="563" t="s">
        <v>8711</v>
      </c>
      <c r="I5057" s="563" t="s">
        <v>26690</v>
      </c>
      <c r="J5057" s="563" t="s">
        <v>24001</v>
      </c>
      <c r="K5057" s="563" t="s">
        <v>24001</v>
      </c>
      <c r="L5057" s="563" t="s">
        <v>24001</v>
      </c>
      <c r="M5057" s="563" t="s">
        <v>24001</v>
      </c>
      <c r="N5057" s="563" t="s">
        <v>24001</v>
      </c>
      <c r="O5057" s="564" t="s">
        <v>24001</v>
      </c>
      <c r="P5057" s="564" t="s">
        <v>24001</v>
      </c>
      <c r="Q5057" s="564">
        <v>33148</v>
      </c>
      <c r="R5057" s="564">
        <v>34079</v>
      </c>
      <c r="S5057" s="564" t="s">
        <v>33174</v>
      </c>
    </row>
    <row r="5058" spans="1:19" x14ac:dyDescent="0.35">
      <c r="A5058" s="562">
        <v>5694</v>
      </c>
      <c r="B5058" s="563" t="s">
        <v>484</v>
      </c>
      <c r="C5058" s="563" t="s">
        <v>28883</v>
      </c>
      <c r="D5058" s="563" t="s">
        <v>14978</v>
      </c>
      <c r="E5058" s="563" t="s">
        <v>13455</v>
      </c>
      <c r="F5058" s="563" t="s">
        <v>14977</v>
      </c>
      <c r="G5058" s="563" t="s">
        <v>14967</v>
      </c>
      <c r="H5058" s="563" t="s">
        <v>55</v>
      </c>
      <c r="I5058" s="563" t="s">
        <v>26690</v>
      </c>
      <c r="J5058" s="563" t="s">
        <v>24001</v>
      </c>
      <c r="K5058" s="563" t="s">
        <v>24001</v>
      </c>
      <c r="L5058" s="563" t="s">
        <v>24001</v>
      </c>
      <c r="M5058" s="563" t="s">
        <v>24001</v>
      </c>
      <c r="N5058" s="563" t="s">
        <v>24001</v>
      </c>
      <c r="O5058" s="564" t="s">
        <v>24001</v>
      </c>
      <c r="P5058" s="564" t="s">
        <v>24001</v>
      </c>
      <c r="Q5058" s="564">
        <v>34303</v>
      </c>
      <c r="R5058" s="564"/>
      <c r="S5058" s="564" t="s">
        <v>14978</v>
      </c>
    </row>
    <row r="5059" spans="1:19" x14ac:dyDescent="0.35">
      <c r="A5059" s="559">
        <v>859</v>
      </c>
      <c r="B5059" s="563" t="s">
        <v>484</v>
      </c>
      <c r="C5059" s="563" t="s">
        <v>18666</v>
      </c>
      <c r="D5059" s="563" t="s">
        <v>19107</v>
      </c>
      <c r="E5059" s="563" t="s">
        <v>19103</v>
      </c>
      <c r="F5059" s="563" t="s">
        <v>19104</v>
      </c>
      <c r="G5059" s="563" t="s">
        <v>19105</v>
      </c>
      <c r="H5059" s="563" t="s">
        <v>19106</v>
      </c>
      <c r="I5059" s="563" t="s">
        <v>26690</v>
      </c>
      <c r="J5059" s="563" t="s">
        <v>24001</v>
      </c>
      <c r="K5059" s="563" t="s">
        <v>24001</v>
      </c>
      <c r="L5059" s="563" t="s">
        <v>24001</v>
      </c>
      <c r="M5059" s="563" t="s">
        <v>24001</v>
      </c>
      <c r="N5059" s="563" t="s">
        <v>24001</v>
      </c>
      <c r="O5059" s="564" t="s">
        <v>24001</v>
      </c>
      <c r="P5059" s="564" t="s">
        <v>24001</v>
      </c>
      <c r="Q5059" s="564">
        <v>33148</v>
      </c>
      <c r="R5059" s="564">
        <v>42020.598900463003</v>
      </c>
      <c r="S5059" s="564" t="s">
        <v>33175</v>
      </c>
    </row>
    <row r="5060" spans="1:19" x14ac:dyDescent="0.35">
      <c r="A5060" s="559">
        <v>860</v>
      </c>
      <c r="B5060" s="563" t="s">
        <v>484</v>
      </c>
      <c r="C5060" s="563" t="s">
        <v>18666</v>
      </c>
      <c r="D5060" s="563" t="s">
        <v>19109</v>
      </c>
      <c r="E5060" s="563" t="s">
        <v>24001</v>
      </c>
      <c r="F5060" s="563" t="s">
        <v>19108</v>
      </c>
      <c r="G5060" s="563" t="s">
        <v>19105</v>
      </c>
      <c r="H5060" s="563" t="s">
        <v>4639</v>
      </c>
      <c r="I5060" s="563" t="s">
        <v>26690</v>
      </c>
      <c r="J5060" s="563" t="s">
        <v>24001</v>
      </c>
      <c r="K5060" s="563" t="s">
        <v>24001</v>
      </c>
      <c r="L5060" s="563" t="s">
        <v>24001</v>
      </c>
      <c r="M5060" s="563" t="s">
        <v>24001</v>
      </c>
      <c r="N5060" s="563" t="s">
        <v>24001</v>
      </c>
      <c r="O5060" s="564" t="s">
        <v>24001</v>
      </c>
      <c r="P5060" s="564" t="s">
        <v>24001</v>
      </c>
      <c r="Q5060" s="564">
        <v>38616</v>
      </c>
      <c r="R5060" s="564">
        <v>42020.603553240697</v>
      </c>
      <c r="S5060" s="564" t="s">
        <v>33176</v>
      </c>
    </row>
    <row r="5061" spans="1:19" x14ac:dyDescent="0.35">
      <c r="A5061" s="562">
        <v>861</v>
      </c>
      <c r="B5061" s="563" t="s">
        <v>484</v>
      </c>
      <c r="C5061" s="563" t="s">
        <v>18666</v>
      </c>
      <c r="D5061" s="563" t="s">
        <v>19111</v>
      </c>
      <c r="E5061" s="563" t="s">
        <v>24001</v>
      </c>
      <c r="F5061" s="563" t="s">
        <v>19110</v>
      </c>
      <c r="G5061" s="563" t="s">
        <v>19105</v>
      </c>
      <c r="H5061" s="563" t="s">
        <v>12404</v>
      </c>
      <c r="I5061" s="563" t="s">
        <v>26690</v>
      </c>
      <c r="J5061" s="563" t="s">
        <v>24001</v>
      </c>
      <c r="K5061" s="563" t="s">
        <v>24001</v>
      </c>
      <c r="L5061" s="563" t="s">
        <v>24001</v>
      </c>
      <c r="M5061" s="563" t="s">
        <v>24001</v>
      </c>
      <c r="N5061" s="563" t="s">
        <v>24001</v>
      </c>
      <c r="O5061" s="564" t="s">
        <v>24001</v>
      </c>
      <c r="P5061" s="564" t="s">
        <v>24001</v>
      </c>
      <c r="Q5061" s="564">
        <v>38616</v>
      </c>
      <c r="R5061" s="564">
        <v>42020.605428240699</v>
      </c>
      <c r="S5061" s="564" t="s">
        <v>33177</v>
      </c>
    </row>
    <row r="5062" spans="1:19" x14ac:dyDescent="0.35">
      <c r="A5062" s="559">
        <v>862</v>
      </c>
      <c r="B5062" s="563" t="s">
        <v>484</v>
      </c>
      <c r="C5062" s="563" t="s">
        <v>18666</v>
      </c>
      <c r="D5062" s="563" t="s">
        <v>19116</v>
      </c>
      <c r="E5062" s="563" t="s">
        <v>19114</v>
      </c>
      <c r="F5062" s="563" t="s">
        <v>19115</v>
      </c>
      <c r="G5062" s="563" t="s">
        <v>19113</v>
      </c>
      <c r="H5062" s="563" t="s">
        <v>1875</v>
      </c>
      <c r="I5062" s="563" t="s">
        <v>26690</v>
      </c>
      <c r="J5062" s="563" t="s">
        <v>24001</v>
      </c>
      <c r="K5062" s="563" t="s">
        <v>24001</v>
      </c>
      <c r="L5062" s="563" t="s">
        <v>24001</v>
      </c>
      <c r="M5062" s="563" t="s">
        <v>24001</v>
      </c>
      <c r="N5062" s="563" t="s">
        <v>24001</v>
      </c>
      <c r="O5062" s="564" t="s">
        <v>24001</v>
      </c>
      <c r="P5062" s="564" t="s">
        <v>24001</v>
      </c>
      <c r="Q5062" s="564">
        <v>33148</v>
      </c>
      <c r="R5062" s="564"/>
      <c r="S5062" s="564" t="s">
        <v>33178</v>
      </c>
    </row>
    <row r="5063" spans="1:19" x14ac:dyDescent="0.35">
      <c r="A5063" s="559">
        <v>863</v>
      </c>
      <c r="B5063" s="563" t="s">
        <v>484</v>
      </c>
      <c r="C5063" s="563" t="s">
        <v>18666</v>
      </c>
      <c r="D5063" s="563" t="s">
        <v>19118</v>
      </c>
      <c r="E5063" s="563" t="s">
        <v>18698</v>
      </c>
      <c r="F5063" s="563" t="s">
        <v>19117</v>
      </c>
      <c r="G5063" s="563" t="s">
        <v>19113</v>
      </c>
      <c r="H5063" s="563" t="s">
        <v>55</v>
      </c>
      <c r="I5063" s="563" t="s">
        <v>26690</v>
      </c>
      <c r="J5063" s="563" t="s">
        <v>24001</v>
      </c>
      <c r="K5063" s="563" t="s">
        <v>24001</v>
      </c>
      <c r="L5063" s="563" t="s">
        <v>24001</v>
      </c>
      <c r="M5063" s="563" t="s">
        <v>24001</v>
      </c>
      <c r="N5063" s="563" t="s">
        <v>24001</v>
      </c>
      <c r="O5063" s="564" t="s">
        <v>24001</v>
      </c>
      <c r="P5063" s="564" t="s">
        <v>24001</v>
      </c>
      <c r="Q5063" s="564">
        <v>33148</v>
      </c>
      <c r="R5063" s="564"/>
      <c r="S5063" s="564" t="s">
        <v>19118</v>
      </c>
    </row>
    <row r="5064" spans="1:19" x14ac:dyDescent="0.35">
      <c r="A5064" s="562">
        <v>864</v>
      </c>
      <c r="B5064" s="563" t="s">
        <v>484</v>
      </c>
      <c r="C5064" s="563" t="s">
        <v>18666</v>
      </c>
      <c r="D5064" s="563" t="s">
        <v>19122</v>
      </c>
      <c r="E5064" s="563" t="s">
        <v>19119</v>
      </c>
      <c r="F5064" s="563" t="s">
        <v>19120</v>
      </c>
      <c r="G5064" s="563" t="s">
        <v>19113</v>
      </c>
      <c r="H5064" s="563" t="s">
        <v>19121</v>
      </c>
      <c r="I5064" s="563" t="s">
        <v>26690</v>
      </c>
      <c r="J5064" s="563" t="s">
        <v>24001</v>
      </c>
      <c r="K5064" s="563" t="s">
        <v>24001</v>
      </c>
      <c r="L5064" s="563" t="s">
        <v>24001</v>
      </c>
      <c r="M5064" s="563" t="s">
        <v>24001</v>
      </c>
      <c r="N5064" s="563" t="s">
        <v>24001</v>
      </c>
      <c r="O5064" s="564" t="s">
        <v>24001</v>
      </c>
      <c r="P5064" s="564" t="s">
        <v>24001</v>
      </c>
      <c r="Q5064" s="564">
        <v>33148</v>
      </c>
      <c r="R5064" s="564">
        <v>40808.4671759259</v>
      </c>
      <c r="S5064" s="564" t="s">
        <v>33179</v>
      </c>
    </row>
    <row r="5065" spans="1:19" x14ac:dyDescent="0.35">
      <c r="A5065" s="559">
        <v>865</v>
      </c>
      <c r="B5065" s="563" t="s">
        <v>484</v>
      </c>
      <c r="C5065" s="563" t="s">
        <v>18666</v>
      </c>
      <c r="D5065" s="563" t="s">
        <v>25020</v>
      </c>
      <c r="E5065" s="563" t="s">
        <v>18698</v>
      </c>
      <c r="F5065" s="563" t="s">
        <v>19112</v>
      </c>
      <c r="G5065" s="563" t="s">
        <v>19113</v>
      </c>
      <c r="H5065" s="563" t="s">
        <v>25021</v>
      </c>
      <c r="I5065" s="563" t="s">
        <v>26690</v>
      </c>
      <c r="J5065" s="563" t="s">
        <v>24001</v>
      </c>
      <c r="K5065" s="563" t="s">
        <v>24001</v>
      </c>
      <c r="L5065" s="563" t="s">
        <v>24001</v>
      </c>
      <c r="M5065" s="563" t="s">
        <v>24001</v>
      </c>
      <c r="N5065" s="563" t="s">
        <v>24001</v>
      </c>
      <c r="O5065" s="564" t="s">
        <v>24001</v>
      </c>
      <c r="P5065" s="564" t="s">
        <v>24001</v>
      </c>
      <c r="Q5065" s="564">
        <v>34285</v>
      </c>
      <c r="R5065" s="564">
        <v>43249.420138888898</v>
      </c>
      <c r="S5065" s="564" t="s">
        <v>25020</v>
      </c>
    </row>
    <row r="5066" spans="1:19" x14ac:dyDescent="0.35">
      <c r="A5066" s="559">
        <v>866</v>
      </c>
      <c r="B5066" s="563" t="s">
        <v>484</v>
      </c>
      <c r="C5066" s="563" t="s">
        <v>18666</v>
      </c>
      <c r="D5066" s="563" t="s">
        <v>25022</v>
      </c>
      <c r="E5066" s="563" t="s">
        <v>19123</v>
      </c>
      <c r="F5066" s="563" t="s">
        <v>19124</v>
      </c>
      <c r="G5066" s="563" t="s">
        <v>19113</v>
      </c>
      <c r="H5066" s="563" t="s">
        <v>25023</v>
      </c>
      <c r="I5066" s="563" t="s">
        <v>26690</v>
      </c>
      <c r="J5066" s="563" t="s">
        <v>24001</v>
      </c>
      <c r="K5066" s="563" t="s">
        <v>24001</v>
      </c>
      <c r="L5066" s="563" t="s">
        <v>24001</v>
      </c>
      <c r="M5066" s="563" t="s">
        <v>24001</v>
      </c>
      <c r="N5066" s="563" t="s">
        <v>24001</v>
      </c>
      <c r="O5066" s="564" t="s">
        <v>24001</v>
      </c>
      <c r="P5066" s="564" t="s">
        <v>24001</v>
      </c>
      <c r="Q5066" s="564">
        <v>33148</v>
      </c>
      <c r="R5066" s="564">
        <v>43248.750960648104</v>
      </c>
      <c r="S5066" s="564" t="s">
        <v>33180</v>
      </c>
    </row>
    <row r="5067" spans="1:19" x14ac:dyDescent="0.35">
      <c r="A5067" s="562">
        <v>867</v>
      </c>
      <c r="B5067" s="563" t="s">
        <v>484</v>
      </c>
      <c r="C5067" s="563" t="s">
        <v>18666</v>
      </c>
      <c r="D5067" s="563" t="s">
        <v>19129</v>
      </c>
      <c r="E5067" s="563" t="s">
        <v>19125</v>
      </c>
      <c r="F5067" s="563" t="s">
        <v>19126</v>
      </c>
      <c r="G5067" s="563" t="s">
        <v>19127</v>
      </c>
      <c r="H5067" s="563" t="s">
        <v>19128</v>
      </c>
      <c r="I5067" s="563" t="s">
        <v>26690</v>
      </c>
      <c r="J5067" s="563" t="s">
        <v>24001</v>
      </c>
      <c r="K5067" s="563" t="s">
        <v>24001</v>
      </c>
      <c r="L5067" s="563" t="s">
        <v>24001</v>
      </c>
      <c r="M5067" s="563" t="s">
        <v>24001</v>
      </c>
      <c r="N5067" s="563" t="s">
        <v>24001</v>
      </c>
      <c r="O5067" s="564" t="s">
        <v>24001</v>
      </c>
      <c r="P5067" s="564" t="s">
        <v>24001</v>
      </c>
      <c r="Q5067" s="564">
        <v>33148</v>
      </c>
      <c r="R5067" s="564"/>
      <c r="S5067" s="564" t="s">
        <v>33181</v>
      </c>
    </row>
    <row r="5068" spans="1:19" x14ac:dyDescent="0.35">
      <c r="A5068" s="559">
        <v>868</v>
      </c>
      <c r="B5068" s="563" t="s">
        <v>484</v>
      </c>
      <c r="C5068" s="563" t="s">
        <v>18666</v>
      </c>
      <c r="D5068" s="563" t="s">
        <v>19132</v>
      </c>
      <c r="E5068" s="563" t="s">
        <v>19130</v>
      </c>
      <c r="F5068" s="563" t="s">
        <v>19131</v>
      </c>
      <c r="G5068" s="563" t="s">
        <v>19127</v>
      </c>
      <c r="H5068" s="563" t="s">
        <v>18724</v>
      </c>
      <c r="I5068" s="563" t="s">
        <v>26690</v>
      </c>
      <c r="J5068" s="563" t="s">
        <v>24001</v>
      </c>
      <c r="K5068" s="563" t="s">
        <v>24001</v>
      </c>
      <c r="L5068" s="563" t="s">
        <v>24001</v>
      </c>
      <c r="M5068" s="563" t="s">
        <v>24001</v>
      </c>
      <c r="N5068" s="563" t="s">
        <v>24001</v>
      </c>
      <c r="O5068" s="564" t="s">
        <v>24001</v>
      </c>
      <c r="P5068" s="564" t="s">
        <v>24001</v>
      </c>
      <c r="Q5068" s="564">
        <v>33148</v>
      </c>
      <c r="R5068" s="564"/>
      <c r="S5068" s="564" t="s">
        <v>33182</v>
      </c>
    </row>
    <row r="5069" spans="1:19" x14ac:dyDescent="0.35">
      <c r="A5069" s="559">
        <v>869</v>
      </c>
      <c r="B5069" s="563" t="s">
        <v>484</v>
      </c>
      <c r="C5069" s="563" t="s">
        <v>18666</v>
      </c>
      <c r="D5069" s="563" t="s">
        <v>19136</v>
      </c>
      <c r="E5069" s="563" t="s">
        <v>19133</v>
      </c>
      <c r="F5069" s="563" t="s">
        <v>19134</v>
      </c>
      <c r="G5069" s="563" t="s">
        <v>19127</v>
      </c>
      <c r="H5069" s="563" t="s">
        <v>19135</v>
      </c>
      <c r="I5069" s="563" t="s">
        <v>26690</v>
      </c>
      <c r="J5069" s="563" t="s">
        <v>24001</v>
      </c>
      <c r="K5069" s="563" t="s">
        <v>24001</v>
      </c>
      <c r="L5069" s="563" t="s">
        <v>24001</v>
      </c>
      <c r="M5069" s="563" t="s">
        <v>24001</v>
      </c>
      <c r="N5069" s="563" t="s">
        <v>24001</v>
      </c>
      <c r="O5069" s="564" t="s">
        <v>24001</v>
      </c>
      <c r="P5069" s="564" t="s">
        <v>24001</v>
      </c>
      <c r="Q5069" s="564">
        <v>33148</v>
      </c>
      <c r="R5069" s="564"/>
      <c r="S5069" s="564" t="s">
        <v>33183</v>
      </c>
    </row>
    <row r="5070" spans="1:19" x14ac:dyDescent="0.35">
      <c r="A5070" s="562">
        <v>870</v>
      </c>
      <c r="B5070" s="563" t="s">
        <v>484</v>
      </c>
      <c r="C5070" s="563" t="s">
        <v>18666</v>
      </c>
      <c r="D5070" s="563" t="s">
        <v>19140</v>
      </c>
      <c r="E5070" s="563" t="s">
        <v>19137</v>
      </c>
      <c r="F5070" s="563" t="s">
        <v>19138</v>
      </c>
      <c r="G5070" s="563" t="s">
        <v>19127</v>
      </c>
      <c r="H5070" s="563" t="s">
        <v>19139</v>
      </c>
      <c r="I5070" s="563" t="s">
        <v>26690</v>
      </c>
      <c r="J5070" s="563" t="s">
        <v>24001</v>
      </c>
      <c r="K5070" s="563" t="s">
        <v>24001</v>
      </c>
      <c r="L5070" s="563" t="s">
        <v>24001</v>
      </c>
      <c r="M5070" s="563" t="s">
        <v>24001</v>
      </c>
      <c r="N5070" s="563" t="s">
        <v>24001</v>
      </c>
      <c r="O5070" s="564" t="s">
        <v>24001</v>
      </c>
      <c r="P5070" s="564" t="s">
        <v>24001</v>
      </c>
      <c r="Q5070" s="564">
        <v>33148</v>
      </c>
      <c r="R5070" s="564"/>
      <c r="S5070" s="564" t="s">
        <v>34437</v>
      </c>
    </row>
    <row r="5071" spans="1:19" x14ac:dyDescent="0.35">
      <c r="A5071" s="559">
        <v>871</v>
      </c>
      <c r="B5071" s="563" t="s">
        <v>484</v>
      </c>
      <c r="C5071" s="563" t="s">
        <v>18666</v>
      </c>
      <c r="D5071" s="563" t="s">
        <v>19144</v>
      </c>
      <c r="E5071" s="563" t="s">
        <v>19141</v>
      </c>
      <c r="F5071" s="563" t="s">
        <v>19142</v>
      </c>
      <c r="G5071" s="563" t="s">
        <v>19127</v>
      </c>
      <c r="H5071" s="563" t="s">
        <v>19143</v>
      </c>
      <c r="I5071" s="563" t="s">
        <v>26690</v>
      </c>
      <c r="J5071" s="563" t="s">
        <v>24001</v>
      </c>
      <c r="K5071" s="563" t="s">
        <v>62</v>
      </c>
      <c r="L5071" s="563" t="s">
        <v>24001</v>
      </c>
      <c r="M5071" s="563" t="s">
        <v>24001</v>
      </c>
      <c r="N5071" s="563" t="s">
        <v>24001</v>
      </c>
      <c r="O5071" s="564" t="s">
        <v>24001</v>
      </c>
      <c r="P5071" s="564" t="s">
        <v>24001</v>
      </c>
      <c r="Q5071" s="564">
        <v>33148</v>
      </c>
      <c r="R5071" s="564"/>
      <c r="S5071" s="564" t="s">
        <v>33184</v>
      </c>
    </row>
    <row r="5072" spans="1:19" x14ac:dyDescent="0.35">
      <c r="A5072" s="559">
        <v>872</v>
      </c>
      <c r="B5072" s="563" t="s">
        <v>484</v>
      </c>
      <c r="C5072" s="563" t="s">
        <v>18666</v>
      </c>
      <c r="D5072" s="563" t="s">
        <v>19147</v>
      </c>
      <c r="E5072" s="563" t="s">
        <v>19145</v>
      </c>
      <c r="F5072" s="563" t="s">
        <v>19146</v>
      </c>
      <c r="G5072" s="563" t="s">
        <v>19127</v>
      </c>
      <c r="H5072" s="563" t="s">
        <v>19016</v>
      </c>
      <c r="I5072" s="563" t="s">
        <v>26690</v>
      </c>
      <c r="J5072" s="563" t="s">
        <v>24001</v>
      </c>
      <c r="K5072" s="563" t="s">
        <v>24001</v>
      </c>
      <c r="L5072" s="563" t="s">
        <v>24001</v>
      </c>
      <c r="M5072" s="563" t="s">
        <v>24001</v>
      </c>
      <c r="N5072" s="563" t="s">
        <v>24001</v>
      </c>
      <c r="O5072" s="564" t="s">
        <v>24001</v>
      </c>
      <c r="P5072" s="564" t="s">
        <v>24001</v>
      </c>
      <c r="Q5072" s="564">
        <v>33148</v>
      </c>
      <c r="R5072" s="564"/>
      <c r="S5072" s="564" t="s">
        <v>33185</v>
      </c>
    </row>
    <row r="5073" spans="1:19" x14ac:dyDescent="0.35">
      <c r="A5073" s="562">
        <v>873</v>
      </c>
      <c r="B5073" s="563" t="s">
        <v>484</v>
      </c>
      <c r="C5073" s="563" t="s">
        <v>18666</v>
      </c>
      <c r="D5073" s="563" t="s">
        <v>19149</v>
      </c>
      <c r="E5073" s="563" t="s">
        <v>24001</v>
      </c>
      <c r="F5073" s="563" t="s">
        <v>19148</v>
      </c>
      <c r="G5073" s="563" t="s">
        <v>19127</v>
      </c>
      <c r="H5073" s="563" t="s">
        <v>18856</v>
      </c>
      <c r="I5073" s="563" t="s">
        <v>26690</v>
      </c>
      <c r="J5073" s="563" t="s">
        <v>24001</v>
      </c>
      <c r="K5073" s="563" t="s">
        <v>62</v>
      </c>
      <c r="L5073" s="563" t="s">
        <v>24001</v>
      </c>
      <c r="M5073" s="563" t="s">
        <v>24001</v>
      </c>
      <c r="N5073" s="563" t="s">
        <v>24001</v>
      </c>
      <c r="O5073" s="564" t="s">
        <v>24001</v>
      </c>
      <c r="P5073" s="564" t="s">
        <v>24001</v>
      </c>
      <c r="Q5073" s="564">
        <v>33148</v>
      </c>
      <c r="R5073" s="564">
        <v>35780</v>
      </c>
      <c r="S5073" s="564" t="s">
        <v>33186</v>
      </c>
    </row>
    <row r="5074" spans="1:19" x14ac:dyDescent="0.35">
      <c r="A5074" s="559">
        <v>874</v>
      </c>
      <c r="B5074" s="563" t="s">
        <v>484</v>
      </c>
      <c r="C5074" s="563" t="s">
        <v>18666</v>
      </c>
      <c r="D5074" s="563" t="s">
        <v>19153</v>
      </c>
      <c r="E5074" s="563" t="s">
        <v>19150</v>
      </c>
      <c r="F5074" s="563" t="s">
        <v>19151</v>
      </c>
      <c r="G5074" s="563" t="s">
        <v>19127</v>
      </c>
      <c r="H5074" s="563" t="s">
        <v>19152</v>
      </c>
      <c r="I5074" s="563" t="s">
        <v>26690</v>
      </c>
      <c r="J5074" s="563" t="s">
        <v>24001</v>
      </c>
      <c r="K5074" s="563" t="s">
        <v>154</v>
      </c>
      <c r="L5074" s="563" t="s">
        <v>24001</v>
      </c>
      <c r="M5074" s="563" t="s">
        <v>24001</v>
      </c>
      <c r="N5074" s="563" t="s">
        <v>24001</v>
      </c>
      <c r="O5074" s="564" t="s">
        <v>24001</v>
      </c>
      <c r="P5074" s="564" t="s">
        <v>24001</v>
      </c>
      <c r="Q5074" s="564">
        <v>33148</v>
      </c>
      <c r="R5074" s="564"/>
      <c r="S5074" s="564" t="s">
        <v>33187</v>
      </c>
    </row>
    <row r="5075" spans="1:19" x14ac:dyDescent="0.35">
      <c r="A5075" s="559">
        <v>875</v>
      </c>
      <c r="B5075" s="563" t="s">
        <v>484</v>
      </c>
      <c r="C5075" s="563" t="s">
        <v>18666</v>
      </c>
      <c r="D5075" s="563" t="s">
        <v>19156</v>
      </c>
      <c r="E5075" s="563" t="s">
        <v>19154</v>
      </c>
      <c r="F5075" s="563" t="s">
        <v>19155</v>
      </c>
      <c r="G5075" s="563" t="s">
        <v>19127</v>
      </c>
      <c r="H5075" s="563" t="s">
        <v>2885</v>
      </c>
      <c r="I5075" s="563" t="s">
        <v>27571</v>
      </c>
      <c r="J5075" s="563" t="s">
        <v>24001</v>
      </c>
      <c r="K5075" s="563" t="s">
        <v>62</v>
      </c>
      <c r="L5075" s="563" t="s">
        <v>24001</v>
      </c>
      <c r="M5075" s="563" t="s">
        <v>24001</v>
      </c>
      <c r="N5075" s="563" t="s">
        <v>24001</v>
      </c>
      <c r="O5075" s="564" t="s">
        <v>24001</v>
      </c>
      <c r="P5075" s="564" t="s">
        <v>24001</v>
      </c>
      <c r="Q5075" s="564">
        <v>35256</v>
      </c>
      <c r="R5075" s="564"/>
      <c r="S5075" s="564" t="s">
        <v>33188</v>
      </c>
    </row>
    <row r="5076" spans="1:19" x14ac:dyDescent="0.35">
      <c r="A5076" s="562">
        <v>876</v>
      </c>
      <c r="B5076" s="563" t="s">
        <v>484</v>
      </c>
      <c r="C5076" s="563" t="s">
        <v>18666</v>
      </c>
      <c r="D5076" s="563" t="s">
        <v>19160</v>
      </c>
      <c r="E5076" s="563" t="s">
        <v>19157</v>
      </c>
      <c r="F5076" s="563" t="s">
        <v>19158</v>
      </c>
      <c r="G5076" s="563" t="s">
        <v>19127</v>
      </c>
      <c r="H5076" s="563" t="s">
        <v>19159</v>
      </c>
      <c r="I5076" s="563" t="s">
        <v>26690</v>
      </c>
      <c r="J5076" s="563" t="s">
        <v>24001</v>
      </c>
      <c r="K5076" s="563" t="s">
        <v>24001</v>
      </c>
      <c r="L5076" s="563" t="s">
        <v>24001</v>
      </c>
      <c r="M5076" s="563" t="s">
        <v>24001</v>
      </c>
      <c r="N5076" s="563" t="s">
        <v>24001</v>
      </c>
      <c r="O5076" s="564" t="s">
        <v>24001</v>
      </c>
      <c r="P5076" s="564" t="s">
        <v>24001</v>
      </c>
      <c r="Q5076" s="564">
        <v>33148</v>
      </c>
      <c r="R5076" s="564"/>
      <c r="S5076" s="564" t="s">
        <v>33189</v>
      </c>
    </row>
    <row r="5077" spans="1:19" x14ac:dyDescent="0.35">
      <c r="A5077" s="559">
        <v>877</v>
      </c>
      <c r="B5077" s="563" t="s">
        <v>484</v>
      </c>
      <c r="C5077" s="563" t="s">
        <v>18666</v>
      </c>
      <c r="D5077" s="563" t="s">
        <v>19164</v>
      </c>
      <c r="E5077" s="563" t="s">
        <v>19161</v>
      </c>
      <c r="F5077" s="563" t="s">
        <v>19162</v>
      </c>
      <c r="G5077" s="563" t="s">
        <v>19127</v>
      </c>
      <c r="H5077" s="563" t="s">
        <v>19163</v>
      </c>
      <c r="I5077" s="563" t="s">
        <v>26690</v>
      </c>
      <c r="J5077" s="563" t="s">
        <v>24001</v>
      </c>
      <c r="K5077" s="563" t="s">
        <v>24001</v>
      </c>
      <c r="L5077" s="563" t="s">
        <v>24001</v>
      </c>
      <c r="M5077" s="563" t="s">
        <v>24001</v>
      </c>
      <c r="N5077" s="563" t="s">
        <v>24001</v>
      </c>
      <c r="O5077" s="564" t="s">
        <v>24001</v>
      </c>
      <c r="P5077" s="564" t="s">
        <v>24001</v>
      </c>
      <c r="Q5077" s="564">
        <v>33148</v>
      </c>
      <c r="R5077" s="564"/>
      <c r="S5077" s="564" t="s">
        <v>34438</v>
      </c>
    </row>
    <row r="5078" spans="1:19" x14ac:dyDescent="0.35">
      <c r="A5078" s="559">
        <v>878</v>
      </c>
      <c r="B5078" s="563" t="s">
        <v>484</v>
      </c>
      <c r="C5078" s="563" t="s">
        <v>18666</v>
      </c>
      <c r="D5078" s="563" t="s">
        <v>19168</v>
      </c>
      <c r="E5078" s="563" t="s">
        <v>19165</v>
      </c>
      <c r="F5078" s="563" t="s">
        <v>19166</v>
      </c>
      <c r="G5078" s="563" t="s">
        <v>19127</v>
      </c>
      <c r="H5078" s="563" t="s">
        <v>19167</v>
      </c>
      <c r="I5078" s="563" t="s">
        <v>26690</v>
      </c>
      <c r="J5078" s="563" t="s">
        <v>24001</v>
      </c>
      <c r="K5078" s="563" t="s">
        <v>24001</v>
      </c>
      <c r="L5078" s="563" t="s">
        <v>24001</v>
      </c>
      <c r="M5078" s="563" t="s">
        <v>24001</v>
      </c>
      <c r="N5078" s="563" t="s">
        <v>24001</v>
      </c>
      <c r="O5078" s="564" t="s">
        <v>24001</v>
      </c>
      <c r="P5078" s="564" t="s">
        <v>24001</v>
      </c>
      <c r="Q5078" s="564">
        <v>33148</v>
      </c>
      <c r="R5078" s="564"/>
      <c r="S5078" s="564" t="s">
        <v>34439</v>
      </c>
    </row>
    <row r="5079" spans="1:19" x14ac:dyDescent="0.35">
      <c r="A5079" s="562">
        <v>879</v>
      </c>
      <c r="B5079" s="563" t="s">
        <v>484</v>
      </c>
      <c r="C5079" s="563" t="s">
        <v>18666</v>
      </c>
      <c r="D5079" s="563" t="s">
        <v>19172</v>
      </c>
      <c r="E5079" s="563" t="s">
        <v>19169</v>
      </c>
      <c r="F5079" s="563" t="s">
        <v>19170</v>
      </c>
      <c r="G5079" s="563" t="s">
        <v>19127</v>
      </c>
      <c r="H5079" s="563" t="s">
        <v>19171</v>
      </c>
      <c r="I5079" s="563" t="s">
        <v>26690</v>
      </c>
      <c r="J5079" s="563" t="s">
        <v>24001</v>
      </c>
      <c r="K5079" s="563" t="s">
        <v>24001</v>
      </c>
      <c r="L5079" s="563" t="s">
        <v>24001</v>
      </c>
      <c r="M5079" s="563" t="s">
        <v>24001</v>
      </c>
      <c r="N5079" s="563" t="s">
        <v>24001</v>
      </c>
      <c r="O5079" s="564" t="s">
        <v>24001</v>
      </c>
      <c r="P5079" s="564" t="s">
        <v>24001</v>
      </c>
      <c r="Q5079" s="564">
        <v>33148</v>
      </c>
      <c r="R5079" s="564"/>
      <c r="S5079" s="564" t="s">
        <v>33190</v>
      </c>
    </row>
    <row r="5080" spans="1:19" x14ac:dyDescent="0.35">
      <c r="A5080" s="559">
        <v>880</v>
      </c>
      <c r="B5080" s="563" t="s">
        <v>484</v>
      </c>
      <c r="C5080" s="563" t="s">
        <v>18666</v>
      </c>
      <c r="D5080" s="563" t="s">
        <v>19176</v>
      </c>
      <c r="E5080" s="563" t="s">
        <v>19173</v>
      </c>
      <c r="F5080" s="563" t="s">
        <v>19174</v>
      </c>
      <c r="G5080" s="563" t="s">
        <v>19127</v>
      </c>
      <c r="H5080" s="563" t="s">
        <v>19175</v>
      </c>
      <c r="I5080" s="563" t="s">
        <v>26690</v>
      </c>
      <c r="J5080" s="563" t="s">
        <v>24001</v>
      </c>
      <c r="K5080" s="563" t="s">
        <v>62</v>
      </c>
      <c r="L5080" s="563" t="s">
        <v>24001</v>
      </c>
      <c r="M5080" s="563" t="s">
        <v>24001</v>
      </c>
      <c r="N5080" s="563" t="s">
        <v>24001</v>
      </c>
      <c r="O5080" s="564" t="s">
        <v>24001</v>
      </c>
      <c r="P5080" s="564" t="s">
        <v>24001</v>
      </c>
      <c r="Q5080" s="564">
        <v>33148</v>
      </c>
      <c r="R5080" s="564"/>
      <c r="S5080" s="564" t="s">
        <v>33191</v>
      </c>
    </row>
    <row r="5081" spans="1:19" x14ac:dyDescent="0.35">
      <c r="A5081" s="559">
        <v>881</v>
      </c>
      <c r="B5081" s="563" t="s">
        <v>484</v>
      </c>
      <c r="C5081" s="563" t="s">
        <v>18666</v>
      </c>
      <c r="D5081" s="563" t="s">
        <v>19179</v>
      </c>
      <c r="E5081" s="563" t="s">
        <v>19177</v>
      </c>
      <c r="F5081" s="563" t="s">
        <v>19178</v>
      </c>
      <c r="G5081" s="563" t="s">
        <v>19127</v>
      </c>
      <c r="H5081" s="563" t="s">
        <v>55</v>
      </c>
      <c r="I5081" s="563" t="s">
        <v>26690</v>
      </c>
      <c r="J5081" s="563" t="s">
        <v>24001</v>
      </c>
      <c r="K5081" s="563" t="s">
        <v>24001</v>
      </c>
      <c r="L5081" s="563" t="s">
        <v>24001</v>
      </c>
      <c r="M5081" s="563" t="s">
        <v>24001</v>
      </c>
      <c r="N5081" s="563" t="s">
        <v>24001</v>
      </c>
      <c r="O5081" s="564" t="s">
        <v>24001</v>
      </c>
      <c r="P5081" s="564" t="s">
        <v>24001</v>
      </c>
      <c r="Q5081" s="564">
        <v>33148</v>
      </c>
      <c r="R5081" s="564"/>
      <c r="S5081" s="564" t="s">
        <v>19179</v>
      </c>
    </row>
    <row r="5082" spans="1:19" x14ac:dyDescent="0.35">
      <c r="A5082" s="562">
        <v>882</v>
      </c>
      <c r="B5082" s="563" t="s">
        <v>484</v>
      </c>
      <c r="C5082" s="563" t="s">
        <v>18666</v>
      </c>
      <c r="D5082" s="563" t="s">
        <v>19183</v>
      </c>
      <c r="E5082" s="563" t="s">
        <v>19180</v>
      </c>
      <c r="F5082" s="563" t="s">
        <v>19181</v>
      </c>
      <c r="G5082" s="563" t="s">
        <v>19127</v>
      </c>
      <c r="H5082" s="563" t="s">
        <v>19182</v>
      </c>
      <c r="I5082" s="563" t="s">
        <v>26690</v>
      </c>
      <c r="J5082" s="563" t="s">
        <v>24001</v>
      </c>
      <c r="K5082" s="563" t="s">
        <v>24001</v>
      </c>
      <c r="L5082" s="563" t="s">
        <v>24001</v>
      </c>
      <c r="M5082" s="563" t="s">
        <v>24001</v>
      </c>
      <c r="N5082" s="563" t="s">
        <v>24001</v>
      </c>
      <c r="O5082" s="564" t="s">
        <v>24001</v>
      </c>
      <c r="P5082" s="564" t="s">
        <v>24001</v>
      </c>
      <c r="Q5082" s="564">
        <v>33148</v>
      </c>
      <c r="R5082" s="564"/>
      <c r="S5082" s="564" t="s">
        <v>33192</v>
      </c>
    </row>
    <row r="5083" spans="1:19" x14ac:dyDescent="0.35">
      <c r="A5083" s="559">
        <v>883</v>
      </c>
      <c r="B5083" s="563" t="s">
        <v>484</v>
      </c>
      <c r="C5083" s="563" t="s">
        <v>18666</v>
      </c>
      <c r="D5083" s="563" t="s">
        <v>19186</v>
      </c>
      <c r="E5083" s="563" t="s">
        <v>19184</v>
      </c>
      <c r="F5083" s="563" t="s">
        <v>19185</v>
      </c>
      <c r="G5083" s="563" t="s">
        <v>19127</v>
      </c>
      <c r="H5083" s="563" t="s">
        <v>7147</v>
      </c>
      <c r="I5083" s="563" t="s">
        <v>26690</v>
      </c>
      <c r="J5083" s="563" t="s">
        <v>24001</v>
      </c>
      <c r="K5083" s="563" t="s">
        <v>62</v>
      </c>
      <c r="L5083" s="563" t="s">
        <v>24001</v>
      </c>
      <c r="M5083" s="563" t="s">
        <v>24001</v>
      </c>
      <c r="N5083" s="563" t="s">
        <v>24001</v>
      </c>
      <c r="O5083" s="564" t="s">
        <v>24001</v>
      </c>
      <c r="P5083" s="564" t="s">
        <v>24001</v>
      </c>
      <c r="Q5083" s="564">
        <v>33148</v>
      </c>
      <c r="R5083" s="564"/>
      <c r="S5083" s="564" t="s">
        <v>33193</v>
      </c>
    </row>
    <row r="5084" spans="1:19" x14ac:dyDescent="0.35">
      <c r="A5084" s="559">
        <v>649</v>
      </c>
      <c r="B5084" s="563" t="s">
        <v>484</v>
      </c>
      <c r="C5084" s="563" t="s">
        <v>28923</v>
      </c>
      <c r="D5084" s="563" t="s">
        <v>15999</v>
      </c>
      <c r="E5084" s="563" t="s">
        <v>15995</v>
      </c>
      <c r="F5084" s="563" t="s">
        <v>15996</v>
      </c>
      <c r="G5084" s="563" t="s">
        <v>15997</v>
      </c>
      <c r="H5084" s="563" t="s">
        <v>15998</v>
      </c>
      <c r="I5084" s="563" t="s">
        <v>26690</v>
      </c>
      <c r="J5084" s="563" t="s">
        <v>109</v>
      </c>
      <c r="K5084" s="563" t="s">
        <v>24001</v>
      </c>
      <c r="L5084" s="563" t="s">
        <v>24001</v>
      </c>
      <c r="M5084" s="563" t="s">
        <v>24001</v>
      </c>
      <c r="N5084" s="563" t="s">
        <v>24001</v>
      </c>
      <c r="O5084" s="564" t="s">
        <v>24001</v>
      </c>
      <c r="P5084" s="564" t="s">
        <v>24001</v>
      </c>
      <c r="Q5084" s="564">
        <v>33148</v>
      </c>
      <c r="R5084" s="564"/>
      <c r="S5084" s="564" t="s">
        <v>33194</v>
      </c>
    </row>
    <row r="5085" spans="1:19" x14ac:dyDescent="0.35">
      <c r="A5085" s="562">
        <v>650</v>
      </c>
      <c r="B5085" s="563" t="s">
        <v>484</v>
      </c>
      <c r="C5085" s="563" t="s">
        <v>28923</v>
      </c>
      <c r="D5085" s="563" t="s">
        <v>16002</v>
      </c>
      <c r="E5085" s="563" t="s">
        <v>16000</v>
      </c>
      <c r="F5085" s="563" t="s">
        <v>16001</v>
      </c>
      <c r="G5085" s="563" t="s">
        <v>15997</v>
      </c>
      <c r="H5085" s="563" t="s">
        <v>11772</v>
      </c>
      <c r="I5085" s="563" t="s">
        <v>26690</v>
      </c>
      <c r="J5085" s="563" t="s">
        <v>109</v>
      </c>
      <c r="K5085" s="563" t="s">
        <v>24001</v>
      </c>
      <c r="L5085" s="563" t="s">
        <v>24001</v>
      </c>
      <c r="M5085" s="563" t="s">
        <v>24001</v>
      </c>
      <c r="N5085" s="563" t="s">
        <v>24001</v>
      </c>
      <c r="O5085" s="564" t="s">
        <v>24001</v>
      </c>
      <c r="P5085" s="564" t="s">
        <v>24001</v>
      </c>
      <c r="Q5085" s="564">
        <v>33148</v>
      </c>
      <c r="R5085" s="564"/>
      <c r="S5085" s="564" t="s">
        <v>33195</v>
      </c>
    </row>
    <row r="5086" spans="1:19" x14ac:dyDescent="0.35">
      <c r="A5086" s="559">
        <v>651</v>
      </c>
      <c r="B5086" s="563" t="s">
        <v>484</v>
      </c>
      <c r="C5086" s="563" t="s">
        <v>28923</v>
      </c>
      <c r="D5086" s="563" t="s">
        <v>16004</v>
      </c>
      <c r="E5086" s="563" t="s">
        <v>24001</v>
      </c>
      <c r="F5086" s="563" t="s">
        <v>16003</v>
      </c>
      <c r="G5086" s="563" t="s">
        <v>15997</v>
      </c>
      <c r="H5086" s="563" t="s">
        <v>55</v>
      </c>
      <c r="I5086" s="563" t="s">
        <v>26690</v>
      </c>
      <c r="J5086" s="563" t="s">
        <v>109</v>
      </c>
      <c r="K5086" s="563" t="s">
        <v>24001</v>
      </c>
      <c r="L5086" s="563" t="s">
        <v>24001</v>
      </c>
      <c r="M5086" s="563" t="s">
        <v>24001</v>
      </c>
      <c r="N5086" s="563" t="s">
        <v>24001</v>
      </c>
      <c r="O5086" s="564" t="s">
        <v>24001</v>
      </c>
      <c r="P5086" s="564" t="s">
        <v>24001</v>
      </c>
      <c r="Q5086" s="564">
        <v>33148</v>
      </c>
      <c r="R5086" s="564"/>
      <c r="S5086" s="564" t="s">
        <v>16004</v>
      </c>
    </row>
    <row r="5087" spans="1:19" x14ac:dyDescent="0.35">
      <c r="A5087" s="559">
        <v>3733</v>
      </c>
      <c r="B5087" s="563" t="s">
        <v>484</v>
      </c>
      <c r="C5087" s="563" t="s">
        <v>1745</v>
      </c>
      <c r="D5087" s="563" t="s">
        <v>1868</v>
      </c>
      <c r="E5087" s="563" t="s">
        <v>1864</v>
      </c>
      <c r="F5087" s="563" t="s">
        <v>1865</v>
      </c>
      <c r="G5087" s="563" t="s">
        <v>1866</v>
      </c>
      <c r="H5087" s="563" t="s">
        <v>1867</v>
      </c>
      <c r="I5087" s="563" t="s">
        <v>26690</v>
      </c>
      <c r="J5087" s="563" t="s">
        <v>24001</v>
      </c>
      <c r="K5087" s="563" t="s">
        <v>50</v>
      </c>
      <c r="L5087" s="563" t="s">
        <v>24001</v>
      </c>
      <c r="M5087" s="563" t="s">
        <v>24001</v>
      </c>
      <c r="N5087" s="563" t="s">
        <v>24001</v>
      </c>
      <c r="O5087" s="564" t="s">
        <v>24001</v>
      </c>
      <c r="P5087" s="564" t="s">
        <v>24001</v>
      </c>
      <c r="Q5087" s="564">
        <v>33148</v>
      </c>
      <c r="R5087" s="564"/>
      <c r="S5087" s="564" t="s">
        <v>33196</v>
      </c>
    </row>
    <row r="5088" spans="1:19" x14ac:dyDescent="0.35">
      <c r="A5088" s="562">
        <v>3734</v>
      </c>
      <c r="B5088" s="563" t="s">
        <v>484</v>
      </c>
      <c r="C5088" s="563" t="s">
        <v>1745</v>
      </c>
      <c r="D5088" s="563" t="s">
        <v>1872</v>
      </c>
      <c r="E5088" s="563" t="s">
        <v>1869</v>
      </c>
      <c r="F5088" s="563" t="s">
        <v>1870</v>
      </c>
      <c r="G5088" s="563" t="s">
        <v>1866</v>
      </c>
      <c r="H5088" s="563" t="s">
        <v>1871</v>
      </c>
      <c r="I5088" s="563" t="s">
        <v>26690</v>
      </c>
      <c r="J5088" s="563" t="s">
        <v>24001</v>
      </c>
      <c r="K5088" s="563" t="s">
        <v>24001</v>
      </c>
      <c r="L5088" s="563" t="s">
        <v>24001</v>
      </c>
      <c r="M5088" s="563" t="s">
        <v>24001</v>
      </c>
      <c r="N5088" s="563" t="s">
        <v>24001</v>
      </c>
      <c r="O5088" s="564" t="s">
        <v>24001</v>
      </c>
      <c r="P5088" s="564" t="s">
        <v>24001</v>
      </c>
      <c r="Q5088" s="564">
        <v>33148</v>
      </c>
      <c r="R5088" s="564"/>
      <c r="S5088" s="564" t="s">
        <v>33197</v>
      </c>
    </row>
    <row r="5089" spans="1:19" x14ac:dyDescent="0.35">
      <c r="A5089" s="559">
        <v>3735</v>
      </c>
      <c r="B5089" s="563" t="s">
        <v>484</v>
      </c>
      <c r="C5089" s="563" t="s">
        <v>1745</v>
      </c>
      <c r="D5089" s="563" t="s">
        <v>1876</v>
      </c>
      <c r="E5089" s="563" t="s">
        <v>1873</v>
      </c>
      <c r="F5089" s="563" t="s">
        <v>1874</v>
      </c>
      <c r="G5089" s="563" t="s">
        <v>1866</v>
      </c>
      <c r="H5089" s="563" t="s">
        <v>1875</v>
      </c>
      <c r="I5089" s="563" t="s">
        <v>26690</v>
      </c>
      <c r="J5089" s="563" t="s">
        <v>24001</v>
      </c>
      <c r="K5089" s="563" t="s">
        <v>24001</v>
      </c>
      <c r="L5089" s="563" t="s">
        <v>24001</v>
      </c>
      <c r="M5089" s="563" t="s">
        <v>24001</v>
      </c>
      <c r="N5089" s="563" t="s">
        <v>24001</v>
      </c>
      <c r="O5089" s="564" t="s">
        <v>24001</v>
      </c>
      <c r="P5089" s="564" t="s">
        <v>24001</v>
      </c>
      <c r="Q5089" s="564">
        <v>33148</v>
      </c>
      <c r="R5089" s="564"/>
      <c r="S5089" s="564" t="s">
        <v>33198</v>
      </c>
    </row>
    <row r="5090" spans="1:19" x14ac:dyDescent="0.35">
      <c r="A5090" s="559">
        <v>3736</v>
      </c>
      <c r="B5090" s="563" t="s">
        <v>484</v>
      </c>
      <c r="C5090" s="563" t="s">
        <v>1745</v>
      </c>
      <c r="D5090" s="563" t="s">
        <v>1879</v>
      </c>
      <c r="E5090" s="563" t="s">
        <v>1877</v>
      </c>
      <c r="F5090" s="563" t="s">
        <v>1878</v>
      </c>
      <c r="G5090" s="563" t="s">
        <v>1866</v>
      </c>
      <c r="H5090" s="563" t="s">
        <v>55</v>
      </c>
      <c r="I5090" s="563" t="s">
        <v>26690</v>
      </c>
      <c r="J5090" s="563" t="s">
        <v>24001</v>
      </c>
      <c r="K5090" s="563" t="s">
        <v>24001</v>
      </c>
      <c r="L5090" s="563" t="s">
        <v>24001</v>
      </c>
      <c r="M5090" s="563" t="s">
        <v>24001</v>
      </c>
      <c r="N5090" s="563" t="s">
        <v>24001</v>
      </c>
      <c r="O5090" s="564" t="s">
        <v>24001</v>
      </c>
      <c r="P5090" s="564" t="s">
        <v>24001</v>
      </c>
      <c r="Q5090" s="564">
        <v>33148</v>
      </c>
      <c r="R5090" s="564"/>
      <c r="S5090" s="564" t="s">
        <v>1879</v>
      </c>
    </row>
    <row r="5091" spans="1:19" x14ac:dyDescent="0.35">
      <c r="A5091" s="562">
        <v>4043</v>
      </c>
      <c r="B5091" s="563" t="s">
        <v>484</v>
      </c>
      <c r="C5091" s="563" t="s">
        <v>2950</v>
      </c>
      <c r="D5091" s="563" t="s">
        <v>2640</v>
      </c>
      <c r="E5091" s="563" t="s">
        <v>2636</v>
      </c>
      <c r="F5091" s="563" t="s">
        <v>2637</v>
      </c>
      <c r="G5091" s="563" t="s">
        <v>2638</v>
      </c>
      <c r="H5091" s="563" t="s">
        <v>2639</v>
      </c>
      <c r="I5091" s="563" t="s">
        <v>26690</v>
      </c>
      <c r="J5091" s="563" t="s">
        <v>24001</v>
      </c>
      <c r="K5091" s="563" t="s">
        <v>24001</v>
      </c>
      <c r="L5091" s="563" t="s">
        <v>24001</v>
      </c>
      <c r="M5091" s="563" t="s">
        <v>24001</v>
      </c>
      <c r="N5091" s="563" t="s">
        <v>24001</v>
      </c>
      <c r="O5091" s="564" t="s">
        <v>24001</v>
      </c>
      <c r="P5091" s="564" t="s">
        <v>24001</v>
      </c>
      <c r="Q5091" s="564">
        <v>33148</v>
      </c>
      <c r="R5091" s="564"/>
      <c r="S5091" s="564" t="s">
        <v>33199</v>
      </c>
    </row>
    <row r="5092" spans="1:19" x14ac:dyDescent="0.35">
      <c r="A5092" s="559">
        <v>1377</v>
      </c>
      <c r="B5092" s="563" t="s">
        <v>484</v>
      </c>
      <c r="C5092" s="563" t="s">
        <v>28929</v>
      </c>
      <c r="D5092" s="563" t="s">
        <v>18273</v>
      </c>
      <c r="E5092" s="563" t="s">
        <v>18269</v>
      </c>
      <c r="F5092" s="563" t="s">
        <v>18270</v>
      </c>
      <c r="G5092" s="563" t="s">
        <v>18271</v>
      </c>
      <c r="H5092" s="563" t="s">
        <v>18272</v>
      </c>
      <c r="I5092" s="563" t="s">
        <v>26690</v>
      </c>
      <c r="J5092" s="563" t="s">
        <v>109</v>
      </c>
      <c r="K5092" s="563" t="s">
        <v>24001</v>
      </c>
      <c r="L5092" s="563" t="s">
        <v>24001</v>
      </c>
      <c r="M5092" s="563" t="s">
        <v>24001</v>
      </c>
      <c r="N5092" s="563" t="s">
        <v>24001</v>
      </c>
      <c r="O5092" s="564" t="s">
        <v>24001</v>
      </c>
      <c r="P5092" s="564" t="s">
        <v>24001</v>
      </c>
      <c r="Q5092" s="564">
        <v>33148</v>
      </c>
      <c r="R5092" s="564"/>
      <c r="S5092" s="564" t="s">
        <v>33200</v>
      </c>
    </row>
    <row r="5093" spans="1:19" x14ac:dyDescent="0.35">
      <c r="A5093" s="559">
        <v>4044</v>
      </c>
      <c r="B5093" s="563" t="s">
        <v>484</v>
      </c>
      <c r="C5093" s="563" t="s">
        <v>2950</v>
      </c>
      <c r="D5093" s="563" t="s">
        <v>2644</v>
      </c>
      <c r="E5093" s="563" t="s">
        <v>24001</v>
      </c>
      <c r="F5093" s="563" t="s">
        <v>2641</v>
      </c>
      <c r="G5093" s="563" t="s">
        <v>2642</v>
      </c>
      <c r="H5093" s="563" t="s">
        <v>2643</v>
      </c>
      <c r="I5093" s="563" t="s">
        <v>26690</v>
      </c>
      <c r="J5093" s="563" t="s">
        <v>24001</v>
      </c>
      <c r="K5093" s="563" t="s">
        <v>24001</v>
      </c>
      <c r="L5093" s="563" t="s">
        <v>24001</v>
      </c>
      <c r="M5093" s="563" t="s">
        <v>24001</v>
      </c>
      <c r="N5093" s="563" t="s">
        <v>24001</v>
      </c>
      <c r="O5093" s="564" t="s">
        <v>24001</v>
      </c>
      <c r="P5093" s="564" t="s">
        <v>24001</v>
      </c>
      <c r="Q5093" s="564">
        <v>40072</v>
      </c>
      <c r="R5093" s="564"/>
      <c r="S5093" s="564" t="s">
        <v>33201</v>
      </c>
    </row>
    <row r="5094" spans="1:19" x14ac:dyDescent="0.35">
      <c r="A5094" s="562">
        <v>4045</v>
      </c>
      <c r="B5094" s="563" t="s">
        <v>484</v>
      </c>
      <c r="C5094" s="563" t="s">
        <v>2950</v>
      </c>
      <c r="D5094" s="563" t="s">
        <v>2648</v>
      </c>
      <c r="E5094" s="563" t="s">
        <v>2645</v>
      </c>
      <c r="F5094" s="563" t="s">
        <v>2646</v>
      </c>
      <c r="G5094" s="563" t="s">
        <v>2642</v>
      </c>
      <c r="H5094" s="563" t="s">
        <v>2647</v>
      </c>
      <c r="I5094" s="563" t="s">
        <v>26690</v>
      </c>
      <c r="J5094" s="563" t="s">
        <v>24001</v>
      </c>
      <c r="K5094" s="563" t="s">
        <v>24001</v>
      </c>
      <c r="L5094" s="563" t="s">
        <v>24001</v>
      </c>
      <c r="M5094" s="563" t="s">
        <v>24001</v>
      </c>
      <c r="N5094" s="563" t="s">
        <v>24001</v>
      </c>
      <c r="O5094" s="564" t="s">
        <v>24001</v>
      </c>
      <c r="P5094" s="564" t="s">
        <v>24001</v>
      </c>
      <c r="Q5094" s="564">
        <v>33148</v>
      </c>
      <c r="R5094" s="564"/>
      <c r="S5094" s="564" t="s">
        <v>33202</v>
      </c>
    </row>
    <row r="5095" spans="1:19" x14ac:dyDescent="0.35">
      <c r="A5095" s="559">
        <v>4046</v>
      </c>
      <c r="B5095" s="563" t="s">
        <v>484</v>
      </c>
      <c r="C5095" s="563" t="s">
        <v>2950</v>
      </c>
      <c r="D5095" s="563" t="s">
        <v>2652</v>
      </c>
      <c r="E5095" s="563" t="s">
        <v>2649</v>
      </c>
      <c r="F5095" s="563" t="s">
        <v>2650</v>
      </c>
      <c r="G5095" s="563" t="s">
        <v>2642</v>
      </c>
      <c r="H5095" s="563" t="s">
        <v>2651</v>
      </c>
      <c r="I5095" s="563" t="s">
        <v>26797</v>
      </c>
      <c r="J5095" s="563" t="s">
        <v>24001</v>
      </c>
      <c r="K5095" s="563" t="s">
        <v>24001</v>
      </c>
      <c r="L5095" s="563" t="s">
        <v>24001</v>
      </c>
      <c r="M5095" s="563" t="s">
        <v>24001</v>
      </c>
      <c r="N5095" s="563" t="s">
        <v>24001</v>
      </c>
      <c r="O5095" s="564" t="s">
        <v>24001</v>
      </c>
      <c r="P5095" s="564" t="s">
        <v>24001</v>
      </c>
      <c r="Q5095" s="564">
        <v>33148</v>
      </c>
      <c r="R5095" s="564">
        <v>38957</v>
      </c>
      <c r="S5095" s="564" t="s">
        <v>33203</v>
      </c>
    </row>
    <row r="5096" spans="1:19" x14ac:dyDescent="0.35">
      <c r="A5096" s="559">
        <v>4047</v>
      </c>
      <c r="B5096" s="563" t="s">
        <v>484</v>
      </c>
      <c r="C5096" s="563" t="s">
        <v>2950</v>
      </c>
      <c r="D5096" s="563" t="s">
        <v>2656</v>
      </c>
      <c r="E5096" s="563" t="s">
        <v>2653</v>
      </c>
      <c r="F5096" s="563" t="s">
        <v>2654</v>
      </c>
      <c r="G5096" s="563" t="s">
        <v>2642</v>
      </c>
      <c r="H5096" s="563" t="s">
        <v>2655</v>
      </c>
      <c r="I5096" s="563" t="s">
        <v>26690</v>
      </c>
      <c r="J5096" s="563" t="s">
        <v>24001</v>
      </c>
      <c r="K5096" s="563" t="s">
        <v>24001</v>
      </c>
      <c r="L5096" s="563" t="s">
        <v>24001</v>
      </c>
      <c r="M5096" s="563" t="s">
        <v>24001</v>
      </c>
      <c r="N5096" s="563" t="s">
        <v>24001</v>
      </c>
      <c r="O5096" s="564" t="s">
        <v>24001</v>
      </c>
      <c r="P5096" s="564" t="s">
        <v>24001</v>
      </c>
      <c r="Q5096" s="564">
        <v>33148</v>
      </c>
      <c r="R5096" s="564"/>
      <c r="S5096" s="564" t="s">
        <v>33204</v>
      </c>
    </row>
    <row r="5097" spans="1:19" x14ac:dyDescent="0.35">
      <c r="A5097" s="562">
        <v>4048</v>
      </c>
      <c r="B5097" s="563" t="s">
        <v>484</v>
      </c>
      <c r="C5097" s="563" t="s">
        <v>2950</v>
      </c>
      <c r="D5097" s="563" t="s">
        <v>2660</v>
      </c>
      <c r="E5097" s="563" t="s">
        <v>2657</v>
      </c>
      <c r="F5097" s="563" t="s">
        <v>2658</v>
      </c>
      <c r="G5097" s="563" t="s">
        <v>2642</v>
      </c>
      <c r="H5097" s="563" t="s">
        <v>2659</v>
      </c>
      <c r="I5097" s="563" t="s">
        <v>26690</v>
      </c>
      <c r="J5097" s="563" t="s">
        <v>24001</v>
      </c>
      <c r="K5097" s="563" t="s">
        <v>24001</v>
      </c>
      <c r="L5097" s="563" t="s">
        <v>24001</v>
      </c>
      <c r="M5097" s="563" t="s">
        <v>24001</v>
      </c>
      <c r="N5097" s="563" t="s">
        <v>24001</v>
      </c>
      <c r="O5097" s="564" t="s">
        <v>24001</v>
      </c>
      <c r="P5097" s="564" t="s">
        <v>24001</v>
      </c>
      <c r="Q5097" s="564">
        <v>33148</v>
      </c>
      <c r="R5097" s="564"/>
      <c r="S5097" s="564" t="s">
        <v>33205</v>
      </c>
    </row>
    <row r="5098" spans="1:19" x14ac:dyDescent="0.35">
      <c r="A5098" s="559">
        <v>4049</v>
      </c>
      <c r="B5098" s="563" t="s">
        <v>484</v>
      </c>
      <c r="C5098" s="563" t="s">
        <v>2950</v>
      </c>
      <c r="D5098" s="563" t="s">
        <v>2663</v>
      </c>
      <c r="E5098" s="563" t="s">
        <v>2661</v>
      </c>
      <c r="F5098" s="563" t="s">
        <v>2662</v>
      </c>
      <c r="G5098" s="563" t="s">
        <v>2642</v>
      </c>
      <c r="H5098" s="563" t="s">
        <v>2631</v>
      </c>
      <c r="I5098" s="563" t="s">
        <v>26690</v>
      </c>
      <c r="J5098" s="563" t="s">
        <v>24001</v>
      </c>
      <c r="K5098" s="563" t="s">
        <v>62</v>
      </c>
      <c r="L5098" s="563" t="s">
        <v>24001</v>
      </c>
      <c r="M5098" s="563" t="s">
        <v>24001</v>
      </c>
      <c r="N5098" s="563" t="s">
        <v>24001</v>
      </c>
      <c r="O5098" s="564" t="s">
        <v>24001</v>
      </c>
      <c r="P5098" s="564" t="s">
        <v>24001</v>
      </c>
      <c r="Q5098" s="564">
        <v>33148</v>
      </c>
      <c r="R5098" s="564"/>
      <c r="S5098" s="564" t="s">
        <v>33206</v>
      </c>
    </row>
    <row r="5099" spans="1:19" x14ac:dyDescent="0.35">
      <c r="A5099" s="559">
        <v>4050</v>
      </c>
      <c r="B5099" s="563" t="s">
        <v>484</v>
      </c>
      <c r="C5099" s="563" t="s">
        <v>2950</v>
      </c>
      <c r="D5099" s="563" t="s">
        <v>2667</v>
      </c>
      <c r="E5099" s="563" t="s">
        <v>2664</v>
      </c>
      <c r="F5099" s="563" t="s">
        <v>2665</v>
      </c>
      <c r="G5099" s="563" t="s">
        <v>2642</v>
      </c>
      <c r="H5099" s="563" t="s">
        <v>2666</v>
      </c>
      <c r="I5099" s="563" t="s">
        <v>26690</v>
      </c>
      <c r="J5099" s="563" t="s">
        <v>24001</v>
      </c>
      <c r="K5099" s="563" t="s">
        <v>24001</v>
      </c>
      <c r="L5099" s="563" t="s">
        <v>24001</v>
      </c>
      <c r="M5099" s="563" t="s">
        <v>24001</v>
      </c>
      <c r="N5099" s="563" t="s">
        <v>24001</v>
      </c>
      <c r="O5099" s="564" t="s">
        <v>24001</v>
      </c>
      <c r="P5099" s="564" t="s">
        <v>24001</v>
      </c>
      <c r="Q5099" s="564">
        <v>33148</v>
      </c>
      <c r="R5099" s="564"/>
      <c r="S5099" s="564" t="s">
        <v>33207</v>
      </c>
    </row>
    <row r="5100" spans="1:19" x14ac:dyDescent="0.35">
      <c r="A5100" s="562">
        <v>4051</v>
      </c>
      <c r="B5100" s="563" t="s">
        <v>484</v>
      </c>
      <c r="C5100" s="563" t="s">
        <v>2950</v>
      </c>
      <c r="D5100" s="563" t="s">
        <v>2670</v>
      </c>
      <c r="E5100" s="563" t="s">
        <v>2668</v>
      </c>
      <c r="F5100" s="563" t="s">
        <v>2669</v>
      </c>
      <c r="G5100" s="563" t="s">
        <v>2642</v>
      </c>
      <c r="H5100" s="563" t="s">
        <v>1954</v>
      </c>
      <c r="I5100" s="563" t="s">
        <v>26690</v>
      </c>
      <c r="J5100" s="563" t="s">
        <v>24001</v>
      </c>
      <c r="K5100" s="563" t="s">
        <v>24001</v>
      </c>
      <c r="L5100" s="563" t="s">
        <v>24001</v>
      </c>
      <c r="M5100" s="563" t="s">
        <v>24001</v>
      </c>
      <c r="N5100" s="563" t="s">
        <v>24001</v>
      </c>
      <c r="O5100" s="564" t="s">
        <v>24001</v>
      </c>
      <c r="P5100" s="564" t="s">
        <v>24001</v>
      </c>
      <c r="Q5100" s="564">
        <v>33148</v>
      </c>
      <c r="R5100" s="564"/>
      <c r="S5100" s="564" t="s">
        <v>33208</v>
      </c>
    </row>
    <row r="5101" spans="1:19" x14ac:dyDescent="0.35">
      <c r="A5101" s="559">
        <v>4052</v>
      </c>
      <c r="B5101" s="563" t="s">
        <v>484</v>
      </c>
      <c r="C5101" s="563" t="s">
        <v>2950</v>
      </c>
      <c r="D5101" s="563" t="s">
        <v>2674</v>
      </c>
      <c r="E5101" s="563" t="s">
        <v>2671</v>
      </c>
      <c r="F5101" s="563" t="s">
        <v>2672</v>
      </c>
      <c r="G5101" s="563" t="s">
        <v>2642</v>
      </c>
      <c r="H5101" s="563" t="s">
        <v>2673</v>
      </c>
      <c r="I5101" s="563" t="s">
        <v>26690</v>
      </c>
      <c r="J5101" s="563" t="s">
        <v>24001</v>
      </c>
      <c r="K5101" s="563" t="s">
        <v>24001</v>
      </c>
      <c r="L5101" s="563" t="s">
        <v>24001</v>
      </c>
      <c r="M5101" s="563" t="s">
        <v>24001</v>
      </c>
      <c r="N5101" s="563" t="s">
        <v>24001</v>
      </c>
      <c r="O5101" s="564" t="s">
        <v>24001</v>
      </c>
      <c r="P5101" s="564" t="s">
        <v>24001</v>
      </c>
      <c r="Q5101" s="564">
        <v>33148</v>
      </c>
      <c r="R5101" s="564"/>
      <c r="S5101" s="564" t="s">
        <v>33209</v>
      </c>
    </row>
    <row r="5102" spans="1:19" x14ac:dyDescent="0.35">
      <c r="A5102" s="559">
        <v>4053</v>
      </c>
      <c r="B5102" s="563" t="s">
        <v>484</v>
      </c>
      <c r="C5102" s="563" t="s">
        <v>2950</v>
      </c>
      <c r="D5102" s="563" t="s">
        <v>2678</v>
      </c>
      <c r="E5102" s="563" t="s">
        <v>2675</v>
      </c>
      <c r="F5102" s="563" t="s">
        <v>2676</v>
      </c>
      <c r="G5102" s="563" t="s">
        <v>2642</v>
      </c>
      <c r="H5102" s="563" t="s">
        <v>2677</v>
      </c>
      <c r="I5102" s="563" t="s">
        <v>26690</v>
      </c>
      <c r="J5102" s="563" t="s">
        <v>24001</v>
      </c>
      <c r="K5102" s="563" t="s">
        <v>24001</v>
      </c>
      <c r="L5102" s="563" t="s">
        <v>24001</v>
      </c>
      <c r="M5102" s="563" t="s">
        <v>24001</v>
      </c>
      <c r="N5102" s="563" t="s">
        <v>24001</v>
      </c>
      <c r="O5102" s="564" t="s">
        <v>24001</v>
      </c>
      <c r="P5102" s="564" t="s">
        <v>24001</v>
      </c>
      <c r="Q5102" s="564">
        <v>33148</v>
      </c>
      <c r="R5102" s="564"/>
      <c r="S5102" s="564" t="s">
        <v>33210</v>
      </c>
    </row>
    <row r="5103" spans="1:19" x14ac:dyDescent="0.35">
      <c r="A5103" s="562">
        <v>4054</v>
      </c>
      <c r="B5103" s="563" t="s">
        <v>484</v>
      </c>
      <c r="C5103" s="563" t="s">
        <v>2950</v>
      </c>
      <c r="D5103" s="563" t="s">
        <v>2681</v>
      </c>
      <c r="E5103" s="563" t="s">
        <v>24001</v>
      </c>
      <c r="F5103" s="563" t="s">
        <v>2679</v>
      </c>
      <c r="G5103" s="563" t="s">
        <v>2642</v>
      </c>
      <c r="H5103" s="563" t="s">
        <v>2680</v>
      </c>
      <c r="I5103" s="563" t="s">
        <v>26690</v>
      </c>
      <c r="J5103" s="563" t="s">
        <v>24001</v>
      </c>
      <c r="K5103" s="563" t="s">
        <v>24001</v>
      </c>
      <c r="L5103" s="563" t="s">
        <v>24001</v>
      </c>
      <c r="M5103" s="563" t="s">
        <v>24001</v>
      </c>
      <c r="N5103" s="563" t="s">
        <v>24001</v>
      </c>
      <c r="O5103" s="564" t="s">
        <v>24001</v>
      </c>
      <c r="P5103" s="564" t="s">
        <v>24001</v>
      </c>
      <c r="Q5103" s="564">
        <v>33148</v>
      </c>
      <c r="R5103" s="564"/>
      <c r="S5103" s="564" t="s">
        <v>33211</v>
      </c>
    </row>
    <row r="5104" spans="1:19" x14ac:dyDescent="0.35">
      <c r="A5104" s="559">
        <v>4055</v>
      </c>
      <c r="B5104" s="563" t="s">
        <v>484</v>
      </c>
      <c r="C5104" s="563" t="s">
        <v>2950</v>
      </c>
      <c r="D5104" s="563" t="s">
        <v>2685</v>
      </c>
      <c r="E5104" s="563" t="s">
        <v>2682</v>
      </c>
      <c r="F5104" s="563" t="s">
        <v>2683</v>
      </c>
      <c r="G5104" s="563" t="s">
        <v>2642</v>
      </c>
      <c r="H5104" s="563" t="s">
        <v>2684</v>
      </c>
      <c r="I5104" s="563" t="s">
        <v>26690</v>
      </c>
      <c r="J5104" s="563" t="s">
        <v>24001</v>
      </c>
      <c r="K5104" s="563" t="s">
        <v>24001</v>
      </c>
      <c r="L5104" s="563" t="s">
        <v>24001</v>
      </c>
      <c r="M5104" s="563" t="s">
        <v>24001</v>
      </c>
      <c r="N5104" s="563" t="s">
        <v>24001</v>
      </c>
      <c r="O5104" s="564" t="s">
        <v>24001</v>
      </c>
      <c r="P5104" s="564" t="s">
        <v>24001</v>
      </c>
      <c r="Q5104" s="564">
        <v>33148</v>
      </c>
      <c r="R5104" s="564"/>
      <c r="S5104" s="564" t="s">
        <v>33212</v>
      </c>
    </row>
    <row r="5105" spans="1:19" x14ac:dyDescent="0.35">
      <c r="A5105" s="559">
        <v>4056</v>
      </c>
      <c r="B5105" s="563" t="s">
        <v>484</v>
      </c>
      <c r="C5105" s="563" t="s">
        <v>2950</v>
      </c>
      <c r="D5105" s="563" t="s">
        <v>2689</v>
      </c>
      <c r="E5105" s="563" t="s">
        <v>2686</v>
      </c>
      <c r="F5105" s="563" t="s">
        <v>2687</v>
      </c>
      <c r="G5105" s="563" t="s">
        <v>2642</v>
      </c>
      <c r="H5105" s="563" t="s">
        <v>2688</v>
      </c>
      <c r="I5105" s="563" t="s">
        <v>26690</v>
      </c>
      <c r="J5105" s="563" t="s">
        <v>24001</v>
      </c>
      <c r="K5105" s="563" t="s">
        <v>24001</v>
      </c>
      <c r="L5105" s="563" t="s">
        <v>24001</v>
      </c>
      <c r="M5105" s="563" t="s">
        <v>24001</v>
      </c>
      <c r="N5105" s="563" t="s">
        <v>24001</v>
      </c>
      <c r="O5105" s="564" t="s">
        <v>24001</v>
      </c>
      <c r="P5105" s="564" t="s">
        <v>24001</v>
      </c>
      <c r="Q5105" s="564">
        <v>33148</v>
      </c>
      <c r="R5105" s="564"/>
      <c r="S5105" s="564" t="s">
        <v>33213</v>
      </c>
    </row>
    <row r="5106" spans="1:19" x14ac:dyDescent="0.35">
      <c r="A5106" s="562">
        <v>4057</v>
      </c>
      <c r="B5106" s="563" t="s">
        <v>484</v>
      </c>
      <c r="C5106" s="563" t="s">
        <v>2950</v>
      </c>
      <c r="D5106" s="563" t="s">
        <v>2693</v>
      </c>
      <c r="E5106" s="563" t="s">
        <v>2690</v>
      </c>
      <c r="F5106" s="563" t="s">
        <v>2691</v>
      </c>
      <c r="G5106" s="563" t="s">
        <v>2642</v>
      </c>
      <c r="H5106" s="563" t="s">
        <v>2692</v>
      </c>
      <c r="I5106" s="563" t="s">
        <v>26690</v>
      </c>
      <c r="J5106" s="563" t="s">
        <v>24001</v>
      </c>
      <c r="K5106" s="563" t="s">
        <v>24001</v>
      </c>
      <c r="L5106" s="563" t="s">
        <v>24001</v>
      </c>
      <c r="M5106" s="563" t="s">
        <v>24001</v>
      </c>
      <c r="N5106" s="563" t="s">
        <v>24001</v>
      </c>
      <c r="O5106" s="564" t="s">
        <v>24001</v>
      </c>
      <c r="P5106" s="564" t="s">
        <v>24001</v>
      </c>
      <c r="Q5106" s="564">
        <v>33148</v>
      </c>
      <c r="R5106" s="564"/>
      <c r="S5106" s="564" t="s">
        <v>33214</v>
      </c>
    </row>
    <row r="5107" spans="1:19" x14ac:dyDescent="0.35">
      <c r="A5107" s="559">
        <v>4058</v>
      </c>
      <c r="B5107" s="563" t="s">
        <v>484</v>
      </c>
      <c r="C5107" s="563" t="s">
        <v>2950</v>
      </c>
      <c r="D5107" s="563" t="s">
        <v>2697</v>
      </c>
      <c r="E5107" s="563" t="s">
        <v>2694</v>
      </c>
      <c r="F5107" s="563" t="s">
        <v>2695</v>
      </c>
      <c r="G5107" s="563" t="s">
        <v>2642</v>
      </c>
      <c r="H5107" s="563" t="s">
        <v>2696</v>
      </c>
      <c r="I5107" s="563" t="s">
        <v>26690</v>
      </c>
      <c r="J5107" s="563" t="s">
        <v>24001</v>
      </c>
      <c r="K5107" s="563" t="s">
        <v>24001</v>
      </c>
      <c r="L5107" s="563" t="s">
        <v>24001</v>
      </c>
      <c r="M5107" s="563" t="s">
        <v>24001</v>
      </c>
      <c r="N5107" s="563" t="s">
        <v>24001</v>
      </c>
      <c r="O5107" s="564" t="s">
        <v>24001</v>
      </c>
      <c r="P5107" s="564" t="s">
        <v>24001</v>
      </c>
      <c r="Q5107" s="564">
        <v>33148</v>
      </c>
      <c r="R5107" s="564"/>
      <c r="S5107" s="564" t="s">
        <v>33215</v>
      </c>
    </row>
    <row r="5108" spans="1:19" x14ac:dyDescent="0.35">
      <c r="A5108" s="559">
        <v>4059</v>
      </c>
      <c r="B5108" s="563" t="s">
        <v>484</v>
      </c>
      <c r="C5108" s="563" t="s">
        <v>2950</v>
      </c>
      <c r="D5108" s="563" t="s">
        <v>2700</v>
      </c>
      <c r="E5108" s="563" t="s">
        <v>2698</v>
      </c>
      <c r="F5108" s="563" t="s">
        <v>2699</v>
      </c>
      <c r="G5108" s="563" t="s">
        <v>2642</v>
      </c>
      <c r="H5108" s="563" t="s">
        <v>925</v>
      </c>
      <c r="I5108" s="563" t="s">
        <v>26690</v>
      </c>
      <c r="J5108" s="563" t="s">
        <v>24001</v>
      </c>
      <c r="K5108" s="563" t="s">
        <v>24001</v>
      </c>
      <c r="L5108" s="563" t="s">
        <v>24001</v>
      </c>
      <c r="M5108" s="563" t="s">
        <v>24001</v>
      </c>
      <c r="N5108" s="563" t="s">
        <v>24001</v>
      </c>
      <c r="O5108" s="564" t="s">
        <v>24001</v>
      </c>
      <c r="P5108" s="564" t="s">
        <v>24001</v>
      </c>
      <c r="Q5108" s="564">
        <v>33148</v>
      </c>
      <c r="R5108" s="564"/>
      <c r="S5108" s="564" t="s">
        <v>33216</v>
      </c>
    </row>
    <row r="5109" spans="1:19" x14ac:dyDescent="0.35">
      <c r="A5109" s="562">
        <v>4060</v>
      </c>
      <c r="B5109" s="563" t="s">
        <v>484</v>
      </c>
      <c r="C5109" s="563" t="s">
        <v>2950</v>
      </c>
      <c r="D5109" s="563" t="s">
        <v>2704</v>
      </c>
      <c r="E5109" s="563" t="s">
        <v>2701</v>
      </c>
      <c r="F5109" s="563" t="s">
        <v>2702</v>
      </c>
      <c r="G5109" s="563" t="s">
        <v>2642</v>
      </c>
      <c r="H5109" s="563" t="s">
        <v>2703</v>
      </c>
      <c r="I5109" s="563" t="s">
        <v>26690</v>
      </c>
      <c r="J5109" s="563" t="s">
        <v>24001</v>
      </c>
      <c r="K5109" s="563" t="s">
        <v>24001</v>
      </c>
      <c r="L5109" s="563" t="s">
        <v>24001</v>
      </c>
      <c r="M5109" s="563" t="s">
        <v>24001</v>
      </c>
      <c r="N5109" s="563" t="s">
        <v>24001</v>
      </c>
      <c r="O5109" s="564" t="s">
        <v>24001</v>
      </c>
      <c r="P5109" s="564" t="s">
        <v>24001</v>
      </c>
      <c r="Q5109" s="564">
        <v>33148</v>
      </c>
      <c r="R5109" s="564"/>
      <c r="S5109" s="564" t="s">
        <v>33217</v>
      </c>
    </row>
    <row r="5110" spans="1:19" x14ac:dyDescent="0.35">
      <c r="A5110" s="559">
        <v>4061</v>
      </c>
      <c r="B5110" s="563" t="s">
        <v>484</v>
      </c>
      <c r="C5110" s="563" t="s">
        <v>2950</v>
      </c>
      <c r="D5110" s="563" t="s">
        <v>2708</v>
      </c>
      <c r="E5110" s="563" t="s">
        <v>2705</v>
      </c>
      <c r="F5110" s="563" t="s">
        <v>2706</v>
      </c>
      <c r="G5110" s="563" t="s">
        <v>2642</v>
      </c>
      <c r="H5110" s="563" t="s">
        <v>2707</v>
      </c>
      <c r="I5110" s="563" t="s">
        <v>26690</v>
      </c>
      <c r="J5110" s="563" t="s">
        <v>24001</v>
      </c>
      <c r="K5110" s="563" t="s">
        <v>24001</v>
      </c>
      <c r="L5110" s="563" t="s">
        <v>24001</v>
      </c>
      <c r="M5110" s="563" t="s">
        <v>24001</v>
      </c>
      <c r="N5110" s="563" t="s">
        <v>24001</v>
      </c>
      <c r="O5110" s="564" t="s">
        <v>24001</v>
      </c>
      <c r="P5110" s="564" t="s">
        <v>24001</v>
      </c>
      <c r="Q5110" s="564">
        <v>33148</v>
      </c>
      <c r="R5110" s="564"/>
      <c r="S5110" s="564" t="s">
        <v>33218</v>
      </c>
    </row>
    <row r="5111" spans="1:19" x14ac:dyDescent="0.35">
      <c r="A5111" s="559">
        <v>4062</v>
      </c>
      <c r="B5111" s="563" t="s">
        <v>484</v>
      </c>
      <c r="C5111" s="563" t="s">
        <v>2950</v>
      </c>
      <c r="D5111" s="563" t="s">
        <v>2711</v>
      </c>
      <c r="E5111" s="563" t="s">
        <v>2705</v>
      </c>
      <c r="F5111" s="563" t="s">
        <v>2709</v>
      </c>
      <c r="G5111" s="563" t="s">
        <v>2642</v>
      </c>
      <c r="H5111" s="563" t="s">
        <v>2710</v>
      </c>
      <c r="I5111" s="563" t="s">
        <v>26690</v>
      </c>
      <c r="J5111" s="563" t="s">
        <v>24001</v>
      </c>
      <c r="K5111" s="563" t="s">
        <v>24001</v>
      </c>
      <c r="L5111" s="563" t="s">
        <v>24001</v>
      </c>
      <c r="M5111" s="563" t="s">
        <v>24001</v>
      </c>
      <c r="N5111" s="563" t="s">
        <v>24001</v>
      </c>
      <c r="O5111" s="564" t="s">
        <v>24001</v>
      </c>
      <c r="P5111" s="564" t="s">
        <v>24001</v>
      </c>
      <c r="Q5111" s="564">
        <v>33148</v>
      </c>
      <c r="R5111" s="564"/>
      <c r="S5111" s="564" t="s">
        <v>2711</v>
      </c>
    </row>
    <row r="5112" spans="1:19" x14ac:dyDescent="0.35">
      <c r="A5112" s="562">
        <v>4063</v>
      </c>
      <c r="B5112" s="563" t="s">
        <v>484</v>
      </c>
      <c r="C5112" s="563" t="s">
        <v>2950</v>
      </c>
      <c r="D5112" s="563" t="s">
        <v>2713</v>
      </c>
      <c r="E5112" s="563" t="s">
        <v>2694</v>
      </c>
      <c r="F5112" s="563" t="s">
        <v>2712</v>
      </c>
      <c r="G5112" s="563" t="s">
        <v>2642</v>
      </c>
      <c r="H5112" s="563" t="s">
        <v>929</v>
      </c>
      <c r="I5112" s="563" t="s">
        <v>26690</v>
      </c>
      <c r="J5112" s="563" t="s">
        <v>24001</v>
      </c>
      <c r="K5112" s="563" t="s">
        <v>24001</v>
      </c>
      <c r="L5112" s="563" t="s">
        <v>24001</v>
      </c>
      <c r="M5112" s="563" t="s">
        <v>24001</v>
      </c>
      <c r="N5112" s="563" t="s">
        <v>24001</v>
      </c>
      <c r="O5112" s="564" t="s">
        <v>24001</v>
      </c>
      <c r="P5112" s="564" t="s">
        <v>24001</v>
      </c>
      <c r="Q5112" s="564">
        <v>33148</v>
      </c>
      <c r="R5112" s="564"/>
      <c r="S5112" s="564" t="s">
        <v>33219</v>
      </c>
    </row>
    <row r="5113" spans="1:19" x14ac:dyDescent="0.35">
      <c r="A5113" s="559">
        <v>4064</v>
      </c>
      <c r="B5113" s="563" t="s">
        <v>484</v>
      </c>
      <c r="C5113" s="563" t="s">
        <v>2950</v>
      </c>
      <c r="D5113" s="563" t="s">
        <v>2717</v>
      </c>
      <c r="E5113" s="563" t="s">
        <v>2714</v>
      </c>
      <c r="F5113" s="563" t="s">
        <v>2715</v>
      </c>
      <c r="G5113" s="563" t="s">
        <v>2642</v>
      </c>
      <c r="H5113" s="563" t="s">
        <v>2716</v>
      </c>
      <c r="I5113" s="563" t="s">
        <v>26690</v>
      </c>
      <c r="J5113" s="563" t="s">
        <v>24001</v>
      </c>
      <c r="K5113" s="563" t="s">
        <v>24001</v>
      </c>
      <c r="L5113" s="563" t="s">
        <v>24001</v>
      </c>
      <c r="M5113" s="563" t="s">
        <v>24001</v>
      </c>
      <c r="N5113" s="563" t="s">
        <v>24001</v>
      </c>
      <c r="O5113" s="564" t="s">
        <v>24001</v>
      </c>
      <c r="P5113" s="564" t="s">
        <v>24001</v>
      </c>
      <c r="Q5113" s="564">
        <v>33148</v>
      </c>
      <c r="R5113" s="564"/>
      <c r="S5113" s="564" t="s">
        <v>33220</v>
      </c>
    </row>
    <row r="5114" spans="1:19" x14ac:dyDescent="0.35">
      <c r="A5114" s="559">
        <v>4065</v>
      </c>
      <c r="B5114" s="563" t="s">
        <v>484</v>
      </c>
      <c r="C5114" s="563" t="s">
        <v>2950</v>
      </c>
      <c r="D5114" s="563" t="s">
        <v>25024</v>
      </c>
      <c r="E5114" s="563" t="s">
        <v>24001</v>
      </c>
      <c r="F5114" s="563" t="s">
        <v>25025</v>
      </c>
      <c r="G5114" s="563" t="s">
        <v>2642</v>
      </c>
      <c r="H5114" s="563" t="s">
        <v>25026</v>
      </c>
      <c r="I5114" s="563" t="s">
        <v>26690</v>
      </c>
      <c r="J5114" s="563" t="s">
        <v>24001</v>
      </c>
      <c r="K5114" s="563" t="s">
        <v>24001</v>
      </c>
      <c r="L5114" s="563" t="s">
        <v>24001</v>
      </c>
      <c r="M5114" s="563" t="s">
        <v>24001</v>
      </c>
      <c r="N5114" s="563" t="s">
        <v>24001</v>
      </c>
      <c r="O5114" s="564" t="s">
        <v>24001</v>
      </c>
      <c r="P5114" s="564" t="s">
        <v>24001</v>
      </c>
      <c r="Q5114" s="564">
        <v>43052</v>
      </c>
      <c r="R5114" s="564"/>
      <c r="S5114" s="564" t="s">
        <v>33221</v>
      </c>
    </row>
    <row r="5115" spans="1:19" x14ac:dyDescent="0.35">
      <c r="A5115" s="562">
        <v>4066</v>
      </c>
      <c r="B5115" s="563" t="s">
        <v>484</v>
      </c>
      <c r="C5115" s="563" t="s">
        <v>2950</v>
      </c>
      <c r="D5115" s="563" t="s">
        <v>2720</v>
      </c>
      <c r="E5115" s="563" t="s">
        <v>2718</v>
      </c>
      <c r="F5115" s="563" t="s">
        <v>2719</v>
      </c>
      <c r="G5115" s="563" t="s">
        <v>2642</v>
      </c>
      <c r="H5115" s="563" t="s">
        <v>2277</v>
      </c>
      <c r="I5115" s="563" t="s">
        <v>26690</v>
      </c>
      <c r="J5115" s="563" t="s">
        <v>24001</v>
      </c>
      <c r="K5115" s="563" t="s">
        <v>62</v>
      </c>
      <c r="L5115" s="563" t="s">
        <v>27602</v>
      </c>
      <c r="M5115" s="563" t="s">
        <v>24001</v>
      </c>
      <c r="N5115" s="563" t="s">
        <v>24001</v>
      </c>
      <c r="O5115" s="564" t="s">
        <v>24001</v>
      </c>
      <c r="P5115" s="564" t="s">
        <v>24001</v>
      </c>
      <c r="Q5115" s="564">
        <v>33148</v>
      </c>
      <c r="R5115" s="564"/>
      <c r="S5115" s="564" t="s">
        <v>33222</v>
      </c>
    </row>
    <row r="5116" spans="1:19" x14ac:dyDescent="0.35">
      <c r="A5116" s="559">
        <v>4067</v>
      </c>
      <c r="B5116" s="563" t="s">
        <v>484</v>
      </c>
      <c r="C5116" s="563" t="s">
        <v>2950</v>
      </c>
      <c r="D5116" s="563" t="s">
        <v>2723</v>
      </c>
      <c r="E5116" s="563" t="s">
        <v>24001</v>
      </c>
      <c r="F5116" s="563" t="s">
        <v>2721</v>
      </c>
      <c r="G5116" s="563" t="s">
        <v>2642</v>
      </c>
      <c r="H5116" s="563" t="s">
        <v>2722</v>
      </c>
      <c r="I5116" s="563" t="s">
        <v>26690</v>
      </c>
      <c r="J5116" s="563" t="s">
        <v>24001</v>
      </c>
      <c r="K5116" s="563" t="s">
        <v>154</v>
      </c>
      <c r="L5116" s="563" t="s">
        <v>24001</v>
      </c>
      <c r="M5116" s="563" t="s">
        <v>24001</v>
      </c>
      <c r="N5116" s="563" t="s">
        <v>24001</v>
      </c>
      <c r="O5116" s="564" t="s">
        <v>24001</v>
      </c>
      <c r="P5116" s="564" t="s">
        <v>24001</v>
      </c>
      <c r="Q5116" s="564">
        <v>35264</v>
      </c>
      <c r="R5116" s="564"/>
      <c r="S5116" s="564" t="s">
        <v>33223</v>
      </c>
    </row>
    <row r="5117" spans="1:19" x14ac:dyDescent="0.35">
      <c r="A5117" s="559">
        <v>4068</v>
      </c>
      <c r="B5117" s="563" t="s">
        <v>484</v>
      </c>
      <c r="C5117" s="563" t="s">
        <v>2950</v>
      </c>
      <c r="D5117" s="563" t="s">
        <v>2726</v>
      </c>
      <c r="E5117" s="563" t="s">
        <v>2724</v>
      </c>
      <c r="F5117" s="563" t="s">
        <v>2725</v>
      </c>
      <c r="G5117" s="563" t="s">
        <v>2642</v>
      </c>
      <c r="H5117" s="563" t="s">
        <v>1266</v>
      </c>
      <c r="I5117" s="563" t="s">
        <v>26690</v>
      </c>
      <c r="J5117" s="563" t="s">
        <v>24001</v>
      </c>
      <c r="K5117" s="563" t="s">
        <v>24001</v>
      </c>
      <c r="L5117" s="563" t="s">
        <v>24001</v>
      </c>
      <c r="M5117" s="563" t="s">
        <v>24001</v>
      </c>
      <c r="N5117" s="563" t="s">
        <v>24001</v>
      </c>
      <c r="O5117" s="564" t="s">
        <v>24001</v>
      </c>
      <c r="P5117" s="564" t="s">
        <v>24001</v>
      </c>
      <c r="Q5117" s="564">
        <v>33148</v>
      </c>
      <c r="R5117" s="564"/>
      <c r="S5117" s="564" t="s">
        <v>33224</v>
      </c>
    </row>
    <row r="5118" spans="1:19" x14ac:dyDescent="0.35">
      <c r="A5118" s="562">
        <v>4069</v>
      </c>
      <c r="B5118" s="563" t="s">
        <v>484</v>
      </c>
      <c r="C5118" s="563" t="s">
        <v>2950</v>
      </c>
      <c r="D5118" s="563" t="s">
        <v>2730</v>
      </c>
      <c r="E5118" s="563" t="s">
        <v>2727</v>
      </c>
      <c r="F5118" s="563" t="s">
        <v>2728</v>
      </c>
      <c r="G5118" s="563" t="s">
        <v>2642</v>
      </c>
      <c r="H5118" s="563" t="s">
        <v>2729</v>
      </c>
      <c r="I5118" s="563" t="s">
        <v>26690</v>
      </c>
      <c r="J5118" s="563" t="s">
        <v>24001</v>
      </c>
      <c r="K5118" s="563" t="s">
        <v>24001</v>
      </c>
      <c r="L5118" s="563" t="s">
        <v>27603</v>
      </c>
      <c r="M5118" s="563" t="s">
        <v>24001</v>
      </c>
      <c r="N5118" s="563" t="s">
        <v>24001</v>
      </c>
      <c r="O5118" s="564" t="s">
        <v>24001</v>
      </c>
      <c r="P5118" s="564" t="s">
        <v>24001</v>
      </c>
      <c r="Q5118" s="564">
        <v>33148</v>
      </c>
      <c r="R5118" s="564"/>
      <c r="S5118" s="564" t="s">
        <v>33225</v>
      </c>
    </row>
    <row r="5119" spans="1:19" x14ac:dyDescent="0.35">
      <c r="A5119" s="559">
        <v>4070</v>
      </c>
      <c r="B5119" s="563" t="s">
        <v>484</v>
      </c>
      <c r="C5119" s="563" t="s">
        <v>2950</v>
      </c>
      <c r="D5119" s="563" t="s">
        <v>2733</v>
      </c>
      <c r="E5119" s="563" t="s">
        <v>2694</v>
      </c>
      <c r="F5119" s="563" t="s">
        <v>2731</v>
      </c>
      <c r="G5119" s="563" t="s">
        <v>2642</v>
      </c>
      <c r="H5119" s="563" t="s">
        <v>2732</v>
      </c>
      <c r="I5119" s="563" t="s">
        <v>26690</v>
      </c>
      <c r="J5119" s="563" t="s">
        <v>24001</v>
      </c>
      <c r="K5119" s="563" t="s">
        <v>24001</v>
      </c>
      <c r="L5119" s="563" t="s">
        <v>24001</v>
      </c>
      <c r="M5119" s="563" t="s">
        <v>24001</v>
      </c>
      <c r="N5119" s="563" t="s">
        <v>24001</v>
      </c>
      <c r="O5119" s="564" t="s">
        <v>24001</v>
      </c>
      <c r="P5119" s="564" t="s">
        <v>24001</v>
      </c>
      <c r="Q5119" s="564">
        <v>33148</v>
      </c>
      <c r="R5119" s="564"/>
      <c r="S5119" s="564" t="s">
        <v>33226</v>
      </c>
    </row>
    <row r="5120" spans="1:19" x14ac:dyDescent="0.35">
      <c r="A5120" s="559">
        <v>4071</v>
      </c>
      <c r="B5120" s="563" t="s">
        <v>484</v>
      </c>
      <c r="C5120" s="563" t="s">
        <v>2950</v>
      </c>
      <c r="D5120" s="563" t="s">
        <v>2737</v>
      </c>
      <c r="E5120" s="563" t="s">
        <v>2734</v>
      </c>
      <c r="F5120" s="563" t="s">
        <v>2735</v>
      </c>
      <c r="G5120" s="563" t="s">
        <v>2642</v>
      </c>
      <c r="H5120" s="563" t="s">
        <v>2736</v>
      </c>
      <c r="I5120" s="563" t="s">
        <v>26690</v>
      </c>
      <c r="J5120" s="563" t="s">
        <v>24001</v>
      </c>
      <c r="K5120" s="563" t="s">
        <v>24001</v>
      </c>
      <c r="L5120" s="563" t="s">
        <v>24001</v>
      </c>
      <c r="M5120" s="563" t="s">
        <v>24001</v>
      </c>
      <c r="N5120" s="563" t="s">
        <v>24001</v>
      </c>
      <c r="O5120" s="564" t="s">
        <v>24001</v>
      </c>
      <c r="P5120" s="564" t="s">
        <v>24001</v>
      </c>
      <c r="Q5120" s="564">
        <v>33148</v>
      </c>
      <c r="R5120" s="564"/>
      <c r="S5120" s="564" t="s">
        <v>33227</v>
      </c>
    </row>
    <row r="5121" spans="1:19" x14ac:dyDescent="0.35">
      <c r="A5121" s="562">
        <v>4072</v>
      </c>
      <c r="B5121" s="563" t="s">
        <v>484</v>
      </c>
      <c r="C5121" s="563" t="s">
        <v>2950</v>
      </c>
      <c r="D5121" s="563" t="s">
        <v>2741</v>
      </c>
      <c r="E5121" s="563" t="s">
        <v>2738</v>
      </c>
      <c r="F5121" s="563" t="s">
        <v>2739</v>
      </c>
      <c r="G5121" s="563" t="s">
        <v>2642</v>
      </c>
      <c r="H5121" s="563" t="s">
        <v>2740</v>
      </c>
      <c r="I5121" s="563" t="s">
        <v>26690</v>
      </c>
      <c r="J5121" s="563" t="s">
        <v>24001</v>
      </c>
      <c r="K5121" s="563" t="s">
        <v>24001</v>
      </c>
      <c r="L5121" s="563" t="s">
        <v>24001</v>
      </c>
      <c r="M5121" s="563" t="s">
        <v>24001</v>
      </c>
      <c r="N5121" s="563" t="s">
        <v>24001</v>
      </c>
      <c r="O5121" s="564" t="s">
        <v>24001</v>
      </c>
      <c r="P5121" s="564" t="s">
        <v>24001</v>
      </c>
      <c r="Q5121" s="564">
        <v>33148</v>
      </c>
      <c r="R5121" s="564"/>
      <c r="S5121" s="564" t="s">
        <v>34440</v>
      </c>
    </row>
    <row r="5122" spans="1:19" x14ac:dyDescent="0.35">
      <c r="A5122" s="559">
        <v>4073</v>
      </c>
      <c r="B5122" s="563" t="s">
        <v>484</v>
      </c>
      <c r="C5122" s="563" t="s">
        <v>2950</v>
      </c>
      <c r="D5122" s="563" t="s">
        <v>2744</v>
      </c>
      <c r="E5122" s="563" t="s">
        <v>2742</v>
      </c>
      <c r="F5122" s="563" t="s">
        <v>2743</v>
      </c>
      <c r="G5122" s="563" t="s">
        <v>2642</v>
      </c>
      <c r="H5122" s="563" t="s">
        <v>2082</v>
      </c>
      <c r="I5122" s="563" t="s">
        <v>26690</v>
      </c>
      <c r="J5122" s="563" t="s">
        <v>24001</v>
      </c>
      <c r="K5122" s="563" t="s">
        <v>24001</v>
      </c>
      <c r="L5122" s="563" t="s">
        <v>24001</v>
      </c>
      <c r="M5122" s="563" t="s">
        <v>24001</v>
      </c>
      <c r="N5122" s="563" t="s">
        <v>24001</v>
      </c>
      <c r="O5122" s="564" t="s">
        <v>24001</v>
      </c>
      <c r="P5122" s="564" t="s">
        <v>24001</v>
      </c>
      <c r="Q5122" s="564">
        <v>33148</v>
      </c>
      <c r="R5122" s="564"/>
      <c r="S5122" s="564" t="s">
        <v>33228</v>
      </c>
    </row>
    <row r="5123" spans="1:19" x14ac:dyDescent="0.35">
      <c r="A5123" s="559">
        <v>4074</v>
      </c>
      <c r="B5123" s="563" t="s">
        <v>484</v>
      </c>
      <c r="C5123" s="563" t="s">
        <v>2950</v>
      </c>
      <c r="D5123" s="563" t="s">
        <v>2748</v>
      </c>
      <c r="E5123" s="563" t="s">
        <v>2745</v>
      </c>
      <c r="F5123" s="563" t="s">
        <v>2746</v>
      </c>
      <c r="G5123" s="563" t="s">
        <v>2642</v>
      </c>
      <c r="H5123" s="563" t="s">
        <v>2747</v>
      </c>
      <c r="I5123" s="563" t="s">
        <v>26690</v>
      </c>
      <c r="J5123" s="563" t="s">
        <v>24001</v>
      </c>
      <c r="K5123" s="563" t="s">
        <v>24001</v>
      </c>
      <c r="L5123" s="563" t="s">
        <v>24001</v>
      </c>
      <c r="M5123" s="563" t="s">
        <v>24001</v>
      </c>
      <c r="N5123" s="563" t="s">
        <v>24001</v>
      </c>
      <c r="O5123" s="564" t="s">
        <v>24001</v>
      </c>
      <c r="P5123" s="564" t="s">
        <v>24001</v>
      </c>
      <c r="Q5123" s="564">
        <v>33148</v>
      </c>
      <c r="R5123" s="564"/>
      <c r="S5123" s="564" t="s">
        <v>33229</v>
      </c>
    </row>
    <row r="5124" spans="1:19" x14ac:dyDescent="0.35">
      <c r="A5124" s="562">
        <v>4075</v>
      </c>
      <c r="B5124" s="563" t="s">
        <v>484</v>
      </c>
      <c r="C5124" s="563" t="s">
        <v>2950</v>
      </c>
      <c r="D5124" s="563" t="s">
        <v>2751</v>
      </c>
      <c r="E5124" s="563" t="s">
        <v>24001</v>
      </c>
      <c r="F5124" s="563" t="s">
        <v>2749</v>
      </c>
      <c r="G5124" s="563" t="s">
        <v>2642</v>
      </c>
      <c r="H5124" s="563" t="s">
        <v>2750</v>
      </c>
      <c r="I5124" s="563" t="s">
        <v>26690</v>
      </c>
      <c r="J5124" s="563" t="s">
        <v>24001</v>
      </c>
      <c r="K5124" s="563" t="s">
        <v>24001</v>
      </c>
      <c r="L5124" s="563" t="s">
        <v>24001</v>
      </c>
      <c r="M5124" s="563" t="s">
        <v>24001</v>
      </c>
      <c r="N5124" s="563" t="s">
        <v>24001</v>
      </c>
      <c r="O5124" s="564" t="s">
        <v>24001</v>
      </c>
      <c r="P5124" s="564" t="s">
        <v>24001</v>
      </c>
      <c r="Q5124" s="564">
        <v>40892</v>
      </c>
      <c r="R5124" s="564"/>
      <c r="S5124" s="564" t="s">
        <v>33230</v>
      </c>
    </row>
    <row r="5125" spans="1:19" x14ac:dyDescent="0.35">
      <c r="A5125" s="559">
        <v>4076</v>
      </c>
      <c r="B5125" s="563" t="s">
        <v>484</v>
      </c>
      <c r="C5125" s="563" t="s">
        <v>2950</v>
      </c>
      <c r="D5125" s="563" t="s">
        <v>2754</v>
      </c>
      <c r="E5125" s="563" t="s">
        <v>2752</v>
      </c>
      <c r="F5125" s="563" t="s">
        <v>2753</v>
      </c>
      <c r="G5125" s="563" t="s">
        <v>2642</v>
      </c>
      <c r="H5125" s="563" t="s">
        <v>843</v>
      </c>
      <c r="I5125" s="563" t="s">
        <v>26753</v>
      </c>
      <c r="J5125" s="563" t="s">
        <v>24001</v>
      </c>
      <c r="K5125" s="563" t="s">
        <v>24001</v>
      </c>
      <c r="L5125" s="563" t="s">
        <v>24001</v>
      </c>
      <c r="M5125" s="563" t="s">
        <v>24001</v>
      </c>
      <c r="N5125" s="563" t="s">
        <v>24001</v>
      </c>
      <c r="O5125" s="564" t="s">
        <v>24001</v>
      </c>
      <c r="P5125" s="564" t="s">
        <v>24001</v>
      </c>
      <c r="Q5125" s="564">
        <v>33148</v>
      </c>
      <c r="R5125" s="564"/>
      <c r="S5125" s="564" t="s">
        <v>33231</v>
      </c>
    </row>
    <row r="5126" spans="1:19" x14ac:dyDescent="0.35">
      <c r="A5126" s="559">
        <v>4077</v>
      </c>
      <c r="B5126" s="563" t="s">
        <v>484</v>
      </c>
      <c r="C5126" s="563" t="s">
        <v>2950</v>
      </c>
      <c r="D5126" s="563" t="s">
        <v>2756</v>
      </c>
      <c r="E5126" s="563" t="s">
        <v>2752</v>
      </c>
      <c r="F5126" s="563" t="s">
        <v>2755</v>
      </c>
      <c r="G5126" s="563" t="s">
        <v>2642</v>
      </c>
      <c r="H5126" s="563" t="s">
        <v>843</v>
      </c>
      <c r="I5126" s="563" t="s">
        <v>26798</v>
      </c>
      <c r="J5126" s="563" t="s">
        <v>24001</v>
      </c>
      <c r="K5126" s="563" t="s">
        <v>24001</v>
      </c>
      <c r="L5126" s="563" t="s">
        <v>24001</v>
      </c>
      <c r="M5126" s="563" t="s">
        <v>24001</v>
      </c>
      <c r="N5126" s="563" t="s">
        <v>24001</v>
      </c>
      <c r="O5126" s="564" t="s">
        <v>24001</v>
      </c>
      <c r="P5126" s="564" t="s">
        <v>24001</v>
      </c>
      <c r="Q5126" s="564">
        <v>33148</v>
      </c>
      <c r="R5126" s="564"/>
      <c r="S5126" s="564" t="s">
        <v>33232</v>
      </c>
    </row>
    <row r="5127" spans="1:19" x14ac:dyDescent="0.35">
      <c r="A5127" s="562">
        <v>4078</v>
      </c>
      <c r="B5127" s="563" t="s">
        <v>484</v>
      </c>
      <c r="C5127" s="563" t="s">
        <v>2950</v>
      </c>
      <c r="D5127" s="563" t="s">
        <v>2758</v>
      </c>
      <c r="E5127" s="563" t="s">
        <v>2752</v>
      </c>
      <c r="F5127" s="563" t="s">
        <v>2757</v>
      </c>
      <c r="G5127" s="563" t="s">
        <v>2642</v>
      </c>
      <c r="H5127" s="563" t="s">
        <v>843</v>
      </c>
      <c r="I5127" s="563" t="s">
        <v>26799</v>
      </c>
      <c r="J5127" s="563" t="s">
        <v>24001</v>
      </c>
      <c r="K5127" s="563" t="s">
        <v>24001</v>
      </c>
      <c r="L5127" s="563" t="s">
        <v>24001</v>
      </c>
      <c r="M5127" s="563" t="s">
        <v>24001</v>
      </c>
      <c r="N5127" s="563" t="s">
        <v>24001</v>
      </c>
      <c r="O5127" s="564" t="s">
        <v>24001</v>
      </c>
      <c r="P5127" s="564" t="s">
        <v>24001</v>
      </c>
      <c r="Q5127" s="564">
        <v>33148</v>
      </c>
      <c r="R5127" s="564"/>
      <c r="S5127" s="564" t="s">
        <v>33233</v>
      </c>
    </row>
    <row r="5128" spans="1:19" x14ac:dyDescent="0.35">
      <c r="A5128" s="559">
        <v>4079</v>
      </c>
      <c r="B5128" s="563" t="s">
        <v>484</v>
      </c>
      <c r="C5128" s="563" t="s">
        <v>2950</v>
      </c>
      <c r="D5128" s="563" t="s">
        <v>2760</v>
      </c>
      <c r="E5128" s="563" t="s">
        <v>2752</v>
      </c>
      <c r="F5128" s="563" t="s">
        <v>2759</v>
      </c>
      <c r="G5128" s="563" t="s">
        <v>2642</v>
      </c>
      <c r="H5128" s="563" t="s">
        <v>843</v>
      </c>
      <c r="I5128" s="563" t="s">
        <v>26800</v>
      </c>
      <c r="J5128" s="563" t="s">
        <v>24001</v>
      </c>
      <c r="K5128" s="563" t="s">
        <v>62</v>
      </c>
      <c r="L5128" s="563" t="s">
        <v>24001</v>
      </c>
      <c r="M5128" s="563" t="s">
        <v>24001</v>
      </c>
      <c r="N5128" s="563" t="s">
        <v>24001</v>
      </c>
      <c r="O5128" s="564" t="s">
        <v>24001</v>
      </c>
      <c r="P5128" s="564" t="s">
        <v>24001</v>
      </c>
      <c r="Q5128" s="564">
        <v>33148</v>
      </c>
      <c r="R5128" s="564"/>
      <c r="S5128" s="564" t="s">
        <v>33234</v>
      </c>
    </row>
    <row r="5129" spans="1:19" x14ac:dyDescent="0.35">
      <c r="A5129" s="559">
        <v>4080</v>
      </c>
      <c r="B5129" s="563" t="s">
        <v>484</v>
      </c>
      <c r="C5129" s="563" t="s">
        <v>2950</v>
      </c>
      <c r="D5129" s="563" t="s">
        <v>2764</v>
      </c>
      <c r="E5129" s="563" t="s">
        <v>2761</v>
      </c>
      <c r="F5129" s="563" t="s">
        <v>2762</v>
      </c>
      <c r="G5129" s="563" t="s">
        <v>2642</v>
      </c>
      <c r="H5129" s="563" t="s">
        <v>2763</v>
      </c>
      <c r="I5129" s="563" t="s">
        <v>26690</v>
      </c>
      <c r="J5129" s="563" t="s">
        <v>24001</v>
      </c>
      <c r="K5129" s="563" t="s">
        <v>24001</v>
      </c>
      <c r="L5129" s="563" t="s">
        <v>24001</v>
      </c>
      <c r="M5129" s="563" t="s">
        <v>24001</v>
      </c>
      <c r="N5129" s="563" t="s">
        <v>24001</v>
      </c>
      <c r="O5129" s="564" t="s">
        <v>24001</v>
      </c>
      <c r="P5129" s="564" t="s">
        <v>24001</v>
      </c>
      <c r="Q5129" s="564">
        <v>33148</v>
      </c>
      <c r="R5129" s="564"/>
      <c r="S5129" s="564" t="s">
        <v>33235</v>
      </c>
    </row>
    <row r="5130" spans="1:19" x14ac:dyDescent="0.35">
      <c r="A5130" s="562">
        <v>4081</v>
      </c>
      <c r="B5130" s="563" t="s">
        <v>484</v>
      </c>
      <c r="C5130" s="563" t="s">
        <v>2950</v>
      </c>
      <c r="D5130" s="563" t="s">
        <v>2768</v>
      </c>
      <c r="E5130" s="563" t="s">
        <v>2765</v>
      </c>
      <c r="F5130" s="563" t="s">
        <v>2766</v>
      </c>
      <c r="G5130" s="563" t="s">
        <v>2642</v>
      </c>
      <c r="H5130" s="563" t="s">
        <v>2767</v>
      </c>
      <c r="I5130" s="563" t="s">
        <v>26690</v>
      </c>
      <c r="J5130" s="563" t="s">
        <v>24001</v>
      </c>
      <c r="K5130" s="563" t="s">
        <v>24001</v>
      </c>
      <c r="L5130" s="563" t="s">
        <v>24001</v>
      </c>
      <c r="M5130" s="563" t="s">
        <v>24001</v>
      </c>
      <c r="N5130" s="563" t="s">
        <v>24001</v>
      </c>
      <c r="O5130" s="564" t="s">
        <v>24001</v>
      </c>
      <c r="P5130" s="564" t="s">
        <v>24001</v>
      </c>
      <c r="Q5130" s="564">
        <v>33148</v>
      </c>
      <c r="R5130" s="564"/>
      <c r="S5130" s="564" t="s">
        <v>33236</v>
      </c>
    </row>
    <row r="5131" spans="1:19" x14ac:dyDescent="0.35">
      <c r="A5131" s="559">
        <v>4082</v>
      </c>
      <c r="B5131" s="563" t="s">
        <v>484</v>
      </c>
      <c r="C5131" s="563" t="s">
        <v>2950</v>
      </c>
      <c r="D5131" s="563" t="s">
        <v>2772</v>
      </c>
      <c r="E5131" s="563" t="s">
        <v>2769</v>
      </c>
      <c r="F5131" s="563" t="s">
        <v>2770</v>
      </c>
      <c r="G5131" s="563" t="s">
        <v>2642</v>
      </c>
      <c r="H5131" s="563" t="s">
        <v>2771</v>
      </c>
      <c r="I5131" s="563" t="s">
        <v>26690</v>
      </c>
      <c r="J5131" s="563" t="s">
        <v>24001</v>
      </c>
      <c r="K5131" s="563" t="s">
        <v>24001</v>
      </c>
      <c r="L5131" s="563" t="s">
        <v>24001</v>
      </c>
      <c r="M5131" s="563" t="s">
        <v>24001</v>
      </c>
      <c r="N5131" s="563" t="s">
        <v>24001</v>
      </c>
      <c r="O5131" s="564" t="s">
        <v>24001</v>
      </c>
      <c r="P5131" s="564" t="s">
        <v>24001</v>
      </c>
      <c r="Q5131" s="564">
        <v>33148</v>
      </c>
      <c r="R5131" s="564"/>
      <c r="S5131" s="564" t="s">
        <v>33237</v>
      </c>
    </row>
    <row r="5132" spans="1:19" x14ac:dyDescent="0.35">
      <c r="A5132" s="559">
        <v>4083</v>
      </c>
      <c r="B5132" s="563" t="s">
        <v>484</v>
      </c>
      <c r="C5132" s="563" t="s">
        <v>2950</v>
      </c>
      <c r="D5132" s="563" t="s">
        <v>2776</v>
      </c>
      <c r="E5132" s="563" t="s">
        <v>2773</v>
      </c>
      <c r="F5132" s="563" t="s">
        <v>2774</v>
      </c>
      <c r="G5132" s="563" t="s">
        <v>2642</v>
      </c>
      <c r="H5132" s="563" t="s">
        <v>2775</v>
      </c>
      <c r="I5132" s="563" t="s">
        <v>26690</v>
      </c>
      <c r="J5132" s="563" t="s">
        <v>24001</v>
      </c>
      <c r="K5132" s="563" t="s">
        <v>24001</v>
      </c>
      <c r="L5132" s="563" t="s">
        <v>24001</v>
      </c>
      <c r="M5132" s="563" t="s">
        <v>24001</v>
      </c>
      <c r="N5132" s="563" t="s">
        <v>24001</v>
      </c>
      <c r="O5132" s="564" t="s">
        <v>24001</v>
      </c>
      <c r="P5132" s="564" t="s">
        <v>24001</v>
      </c>
      <c r="Q5132" s="564">
        <v>33148</v>
      </c>
      <c r="R5132" s="564"/>
      <c r="S5132" s="564" t="s">
        <v>33238</v>
      </c>
    </row>
    <row r="5133" spans="1:19" x14ac:dyDescent="0.35">
      <c r="A5133" s="562">
        <v>4084</v>
      </c>
      <c r="B5133" s="563" t="s">
        <v>484</v>
      </c>
      <c r="C5133" s="563" t="s">
        <v>2950</v>
      </c>
      <c r="D5133" s="563" t="s">
        <v>2779</v>
      </c>
      <c r="E5133" s="563" t="s">
        <v>2777</v>
      </c>
      <c r="F5133" s="563" t="s">
        <v>2778</v>
      </c>
      <c r="G5133" s="563" t="s">
        <v>2642</v>
      </c>
      <c r="H5133" s="563" t="s">
        <v>55</v>
      </c>
      <c r="I5133" s="563" t="s">
        <v>26690</v>
      </c>
      <c r="J5133" s="563" t="s">
        <v>24001</v>
      </c>
      <c r="K5133" s="563" t="s">
        <v>24001</v>
      </c>
      <c r="L5133" s="563" t="s">
        <v>24001</v>
      </c>
      <c r="M5133" s="563" t="s">
        <v>24001</v>
      </c>
      <c r="N5133" s="563" t="s">
        <v>24001</v>
      </c>
      <c r="O5133" s="564" t="s">
        <v>24001</v>
      </c>
      <c r="P5133" s="564" t="s">
        <v>24001</v>
      </c>
      <c r="Q5133" s="564">
        <v>33148</v>
      </c>
      <c r="R5133" s="564"/>
      <c r="S5133" s="564" t="s">
        <v>2779</v>
      </c>
    </row>
    <row r="5134" spans="1:19" x14ac:dyDescent="0.35">
      <c r="A5134" s="559">
        <v>4085</v>
      </c>
      <c r="B5134" s="563" t="s">
        <v>484</v>
      </c>
      <c r="C5134" s="563" t="s">
        <v>2950</v>
      </c>
      <c r="D5134" s="563" t="s">
        <v>24238</v>
      </c>
      <c r="E5134" s="563" t="s">
        <v>24001</v>
      </c>
      <c r="F5134" s="563" t="s">
        <v>24239</v>
      </c>
      <c r="G5134" s="563" t="s">
        <v>2642</v>
      </c>
      <c r="H5134" s="563" t="s">
        <v>24240</v>
      </c>
      <c r="I5134" s="563" t="s">
        <v>26690</v>
      </c>
      <c r="J5134" s="563" t="s">
        <v>24001</v>
      </c>
      <c r="K5134" s="563" t="s">
        <v>24001</v>
      </c>
      <c r="L5134" s="563" t="s">
        <v>24001</v>
      </c>
      <c r="M5134" s="563" t="s">
        <v>24001</v>
      </c>
      <c r="N5134" s="563" t="s">
        <v>24001</v>
      </c>
      <c r="O5134" s="564" t="s">
        <v>24001</v>
      </c>
      <c r="P5134" s="564" t="s">
        <v>24001</v>
      </c>
      <c r="Q5134" s="564">
        <v>42950</v>
      </c>
      <c r="R5134" s="564"/>
      <c r="S5134" s="564" t="s">
        <v>33239</v>
      </c>
    </row>
    <row r="5135" spans="1:19" x14ac:dyDescent="0.35">
      <c r="A5135" s="559">
        <v>4086</v>
      </c>
      <c r="B5135" s="563" t="s">
        <v>484</v>
      </c>
      <c r="C5135" s="563" t="s">
        <v>2950</v>
      </c>
      <c r="D5135" s="563" t="s">
        <v>2783</v>
      </c>
      <c r="E5135" s="563" t="s">
        <v>2780</v>
      </c>
      <c r="F5135" s="563" t="s">
        <v>2781</v>
      </c>
      <c r="G5135" s="563" t="s">
        <v>2642</v>
      </c>
      <c r="H5135" s="563" t="s">
        <v>2782</v>
      </c>
      <c r="I5135" s="563" t="s">
        <v>26690</v>
      </c>
      <c r="J5135" s="563" t="s">
        <v>24001</v>
      </c>
      <c r="K5135" s="563" t="s">
        <v>24001</v>
      </c>
      <c r="L5135" s="563" t="s">
        <v>24001</v>
      </c>
      <c r="M5135" s="563" t="s">
        <v>24001</v>
      </c>
      <c r="N5135" s="563" t="s">
        <v>24001</v>
      </c>
      <c r="O5135" s="564" t="s">
        <v>24001</v>
      </c>
      <c r="P5135" s="564" t="s">
        <v>24001</v>
      </c>
      <c r="Q5135" s="564">
        <v>33148</v>
      </c>
      <c r="R5135" s="564"/>
      <c r="S5135" s="564" t="s">
        <v>33240</v>
      </c>
    </row>
    <row r="5136" spans="1:19" x14ac:dyDescent="0.35">
      <c r="A5136" s="562">
        <v>4087</v>
      </c>
      <c r="B5136" s="563" t="s">
        <v>484</v>
      </c>
      <c r="C5136" s="563" t="s">
        <v>2950</v>
      </c>
      <c r="D5136" s="563" t="s">
        <v>2787</v>
      </c>
      <c r="E5136" s="563" t="s">
        <v>2784</v>
      </c>
      <c r="F5136" s="563" t="s">
        <v>2785</v>
      </c>
      <c r="G5136" s="563" t="s">
        <v>2642</v>
      </c>
      <c r="H5136" s="563" t="s">
        <v>2786</v>
      </c>
      <c r="I5136" s="563" t="s">
        <v>26690</v>
      </c>
      <c r="J5136" s="563" t="s">
        <v>24001</v>
      </c>
      <c r="K5136" s="563" t="s">
        <v>154</v>
      </c>
      <c r="L5136" s="563" t="s">
        <v>24001</v>
      </c>
      <c r="M5136" s="563" t="s">
        <v>24001</v>
      </c>
      <c r="N5136" s="563" t="s">
        <v>24001</v>
      </c>
      <c r="O5136" s="564" t="s">
        <v>24001</v>
      </c>
      <c r="P5136" s="564" t="s">
        <v>24001</v>
      </c>
      <c r="Q5136" s="564">
        <v>33148</v>
      </c>
      <c r="R5136" s="564"/>
      <c r="S5136" s="564" t="s">
        <v>33241</v>
      </c>
    </row>
    <row r="5137" spans="1:19" x14ac:dyDescent="0.35">
      <c r="A5137" s="559">
        <v>4088</v>
      </c>
      <c r="B5137" s="563" t="s">
        <v>484</v>
      </c>
      <c r="C5137" s="563" t="s">
        <v>2950</v>
      </c>
      <c r="D5137" s="563" t="s">
        <v>2791</v>
      </c>
      <c r="E5137" s="563" t="s">
        <v>2788</v>
      </c>
      <c r="F5137" s="563" t="s">
        <v>2789</v>
      </c>
      <c r="G5137" s="563" t="s">
        <v>2642</v>
      </c>
      <c r="H5137" s="563" t="s">
        <v>2790</v>
      </c>
      <c r="I5137" s="563" t="s">
        <v>26690</v>
      </c>
      <c r="J5137" s="563" t="s">
        <v>24001</v>
      </c>
      <c r="K5137" s="563" t="s">
        <v>24001</v>
      </c>
      <c r="L5137" s="563" t="s">
        <v>24001</v>
      </c>
      <c r="M5137" s="563" t="s">
        <v>24001</v>
      </c>
      <c r="N5137" s="563" t="s">
        <v>24001</v>
      </c>
      <c r="O5137" s="564" t="s">
        <v>24001</v>
      </c>
      <c r="P5137" s="564" t="s">
        <v>24001</v>
      </c>
      <c r="Q5137" s="564">
        <v>33148</v>
      </c>
      <c r="R5137" s="564"/>
      <c r="S5137" s="564" t="s">
        <v>33242</v>
      </c>
    </row>
    <row r="5138" spans="1:19" x14ac:dyDescent="0.35">
      <c r="A5138" s="559">
        <v>4089</v>
      </c>
      <c r="B5138" s="563" t="s">
        <v>484</v>
      </c>
      <c r="C5138" s="563" t="s">
        <v>2950</v>
      </c>
      <c r="D5138" s="563" t="s">
        <v>2795</v>
      </c>
      <c r="E5138" s="563" t="s">
        <v>2792</v>
      </c>
      <c r="F5138" s="563" t="s">
        <v>2793</v>
      </c>
      <c r="G5138" s="563" t="s">
        <v>2642</v>
      </c>
      <c r="H5138" s="563" t="s">
        <v>2794</v>
      </c>
      <c r="I5138" s="563" t="s">
        <v>26690</v>
      </c>
      <c r="J5138" s="563" t="s">
        <v>24001</v>
      </c>
      <c r="K5138" s="563" t="s">
        <v>24001</v>
      </c>
      <c r="L5138" s="563" t="s">
        <v>24001</v>
      </c>
      <c r="M5138" s="563" t="s">
        <v>24001</v>
      </c>
      <c r="N5138" s="563" t="s">
        <v>24001</v>
      </c>
      <c r="O5138" s="564" t="s">
        <v>24001</v>
      </c>
      <c r="P5138" s="564" t="s">
        <v>24001</v>
      </c>
      <c r="Q5138" s="564">
        <v>33148</v>
      </c>
      <c r="R5138" s="564"/>
      <c r="S5138" s="564" t="s">
        <v>33243</v>
      </c>
    </row>
    <row r="5139" spans="1:19" x14ac:dyDescent="0.35">
      <c r="A5139" s="562">
        <v>4090</v>
      </c>
      <c r="B5139" s="563" t="s">
        <v>484</v>
      </c>
      <c r="C5139" s="563" t="s">
        <v>2950</v>
      </c>
      <c r="D5139" s="563" t="s">
        <v>2799</v>
      </c>
      <c r="E5139" s="563" t="s">
        <v>2796</v>
      </c>
      <c r="F5139" s="563" t="s">
        <v>2797</v>
      </c>
      <c r="G5139" s="563" t="s">
        <v>2642</v>
      </c>
      <c r="H5139" s="563" t="s">
        <v>2798</v>
      </c>
      <c r="I5139" s="563" t="s">
        <v>26690</v>
      </c>
      <c r="J5139" s="563" t="s">
        <v>24001</v>
      </c>
      <c r="K5139" s="563" t="s">
        <v>24001</v>
      </c>
      <c r="L5139" s="563" t="s">
        <v>24001</v>
      </c>
      <c r="M5139" s="563" t="s">
        <v>24001</v>
      </c>
      <c r="N5139" s="563" t="s">
        <v>24001</v>
      </c>
      <c r="O5139" s="564" t="s">
        <v>24001</v>
      </c>
      <c r="P5139" s="564" t="s">
        <v>24001</v>
      </c>
      <c r="Q5139" s="564">
        <v>33148</v>
      </c>
      <c r="R5139" s="564"/>
      <c r="S5139" s="564" t="s">
        <v>33244</v>
      </c>
    </row>
    <row r="5140" spans="1:19" x14ac:dyDescent="0.35">
      <c r="A5140" s="559">
        <v>4091</v>
      </c>
      <c r="B5140" s="563" t="s">
        <v>484</v>
      </c>
      <c r="C5140" s="563" t="s">
        <v>2950</v>
      </c>
      <c r="D5140" s="563" t="s">
        <v>2802</v>
      </c>
      <c r="E5140" s="563" t="s">
        <v>24001</v>
      </c>
      <c r="F5140" s="563" t="s">
        <v>2800</v>
      </c>
      <c r="G5140" s="563" t="s">
        <v>2642</v>
      </c>
      <c r="H5140" s="563" t="s">
        <v>2801</v>
      </c>
      <c r="I5140" s="563" t="s">
        <v>26690</v>
      </c>
      <c r="J5140" s="563" t="s">
        <v>24001</v>
      </c>
      <c r="K5140" s="563" t="s">
        <v>24001</v>
      </c>
      <c r="L5140" s="563" t="s">
        <v>24001</v>
      </c>
      <c r="M5140" s="563" t="s">
        <v>24001</v>
      </c>
      <c r="N5140" s="563" t="s">
        <v>24001</v>
      </c>
      <c r="O5140" s="564" t="s">
        <v>24001</v>
      </c>
      <c r="P5140" s="564" t="s">
        <v>24001</v>
      </c>
      <c r="Q5140" s="564">
        <v>34688</v>
      </c>
      <c r="R5140" s="564"/>
      <c r="S5140" s="564" t="s">
        <v>2802</v>
      </c>
    </row>
    <row r="5141" spans="1:19" x14ac:dyDescent="0.35">
      <c r="A5141" s="559">
        <v>4092</v>
      </c>
      <c r="B5141" s="563" t="s">
        <v>484</v>
      </c>
      <c r="C5141" s="563" t="s">
        <v>2950</v>
      </c>
      <c r="D5141" s="563" t="s">
        <v>2806</v>
      </c>
      <c r="E5141" s="563" t="s">
        <v>2803</v>
      </c>
      <c r="F5141" s="563" t="s">
        <v>2804</v>
      </c>
      <c r="G5141" s="563" t="s">
        <v>2642</v>
      </c>
      <c r="H5141" s="563" t="s">
        <v>2805</v>
      </c>
      <c r="I5141" s="563" t="s">
        <v>26690</v>
      </c>
      <c r="J5141" s="563" t="s">
        <v>24001</v>
      </c>
      <c r="K5141" s="563" t="s">
        <v>24001</v>
      </c>
      <c r="L5141" s="563" t="s">
        <v>24001</v>
      </c>
      <c r="M5141" s="563" t="s">
        <v>24001</v>
      </c>
      <c r="N5141" s="563" t="s">
        <v>24001</v>
      </c>
      <c r="O5141" s="564" t="s">
        <v>24001</v>
      </c>
      <c r="P5141" s="564" t="s">
        <v>24001</v>
      </c>
      <c r="Q5141" s="564">
        <v>33148</v>
      </c>
      <c r="R5141" s="564"/>
      <c r="S5141" s="564" t="s">
        <v>33245</v>
      </c>
    </row>
    <row r="5142" spans="1:19" x14ac:dyDescent="0.35">
      <c r="A5142" s="562">
        <v>4093</v>
      </c>
      <c r="B5142" s="563" t="s">
        <v>484</v>
      </c>
      <c r="C5142" s="563" t="s">
        <v>2950</v>
      </c>
      <c r="D5142" s="563" t="s">
        <v>2809</v>
      </c>
      <c r="E5142" s="563" t="s">
        <v>24001</v>
      </c>
      <c r="F5142" s="563" t="s">
        <v>2807</v>
      </c>
      <c r="G5142" s="563" t="s">
        <v>2642</v>
      </c>
      <c r="H5142" s="563" t="s">
        <v>2808</v>
      </c>
      <c r="I5142" s="563" t="s">
        <v>26690</v>
      </c>
      <c r="J5142" s="563" t="s">
        <v>24001</v>
      </c>
      <c r="K5142" s="563" t="s">
        <v>24001</v>
      </c>
      <c r="L5142" s="563" t="s">
        <v>24001</v>
      </c>
      <c r="M5142" s="563" t="s">
        <v>24001</v>
      </c>
      <c r="N5142" s="563" t="s">
        <v>24001</v>
      </c>
      <c r="O5142" s="564" t="s">
        <v>24001</v>
      </c>
      <c r="P5142" s="564" t="s">
        <v>24001</v>
      </c>
      <c r="Q5142" s="564">
        <v>33148</v>
      </c>
      <c r="R5142" s="564"/>
      <c r="S5142" s="564" t="s">
        <v>33246</v>
      </c>
    </row>
    <row r="5143" spans="1:19" x14ac:dyDescent="0.35">
      <c r="A5143" s="559">
        <v>4094</v>
      </c>
      <c r="B5143" s="563" t="s">
        <v>484</v>
      </c>
      <c r="C5143" s="563" t="s">
        <v>2950</v>
      </c>
      <c r="D5143" s="563" t="s">
        <v>2813</v>
      </c>
      <c r="E5143" s="563" t="s">
        <v>2810</v>
      </c>
      <c r="F5143" s="563" t="s">
        <v>2811</v>
      </c>
      <c r="G5143" s="563" t="s">
        <v>2642</v>
      </c>
      <c r="H5143" s="563" t="s">
        <v>2812</v>
      </c>
      <c r="I5143" s="563" t="s">
        <v>26690</v>
      </c>
      <c r="J5143" s="563" t="s">
        <v>24001</v>
      </c>
      <c r="K5143" s="563" t="s">
        <v>24001</v>
      </c>
      <c r="L5143" s="563" t="s">
        <v>24001</v>
      </c>
      <c r="M5143" s="563" t="s">
        <v>24001</v>
      </c>
      <c r="N5143" s="563" t="s">
        <v>24001</v>
      </c>
      <c r="O5143" s="564" t="s">
        <v>24001</v>
      </c>
      <c r="P5143" s="564" t="s">
        <v>24001</v>
      </c>
      <c r="Q5143" s="564">
        <v>33148</v>
      </c>
      <c r="R5143" s="564"/>
      <c r="S5143" s="564" t="s">
        <v>33247</v>
      </c>
    </row>
    <row r="5144" spans="1:19" x14ac:dyDescent="0.35">
      <c r="A5144" s="559">
        <v>4095</v>
      </c>
      <c r="B5144" s="563" t="s">
        <v>484</v>
      </c>
      <c r="C5144" s="563" t="s">
        <v>2950</v>
      </c>
      <c r="D5144" s="563" t="s">
        <v>2816</v>
      </c>
      <c r="E5144" s="563" t="s">
        <v>2814</v>
      </c>
      <c r="F5144" s="563" t="s">
        <v>2815</v>
      </c>
      <c r="G5144" s="563" t="s">
        <v>2642</v>
      </c>
      <c r="H5144" s="563" t="s">
        <v>2293</v>
      </c>
      <c r="I5144" s="563" t="s">
        <v>26690</v>
      </c>
      <c r="J5144" s="563" t="s">
        <v>24001</v>
      </c>
      <c r="K5144" s="563" t="s">
        <v>24001</v>
      </c>
      <c r="L5144" s="563" t="s">
        <v>24001</v>
      </c>
      <c r="M5144" s="563" t="s">
        <v>24001</v>
      </c>
      <c r="N5144" s="563" t="s">
        <v>24001</v>
      </c>
      <c r="O5144" s="564" t="s">
        <v>24001</v>
      </c>
      <c r="P5144" s="564" t="s">
        <v>24001</v>
      </c>
      <c r="Q5144" s="564">
        <v>33148</v>
      </c>
      <c r="R5144" s="564"/>
      <c r="S5144" s="564" t="s">
        <v>33248</v>
      </c>
    </row>
    <row r="5145" spans="1:19" x14ac:dyDescent="0.35">
      <c r="A5145" s="562">
        <v>4096</v>
      </c>
      <c r="B5145" s="563" t="s">
        <v>484</v>
      </c>
      <c r="C5145" s="563" t="s">
        <v>2950</v>
      </c>
      <c r="D5145" s="563" t="s">
        <v>2820</v>
      </c>
      <c r="E5145" s="563" t="s">
        <v>2817</v>
      </c>
      <c r="F5145" s="563" t="s">
        <v>2818</v>
      </c>
      <c r="G5145" s="563" t="s">
        <v>2642</v>
      </c>
      <c r="H5145" s="563" t="s">
        <v>2819</v>
      </c>
      <c r="I5145" s="563" t="s">
        <v>26690</v>
      </c>
      <c r="J5145" s="563" t="s">
        <v>24001</v>
      </c>
      <c r="K5145" s="563" t="s">
        <v>24001</v>
      </c>
      <c r="L5145" s="563" t="s">
        <v>24001</v>
      </c>
      <c r="M5145" s="563" t="s">
        <v>24001</v>
      </c>
      <c r="N5145" s="563" t="s">
        <v>24001</v>
      </c>
      <c r="O5145" s="564" t="s">
        <v>24001</v>
      </c>
      <c r="P5145" s="564" t="s">
        <v>24001</v>
      </c>
      <c r="Q5145" s="564">
        <v>33148</v>
      </c>
      <c r="R5145" s="564"/>
      <c r="S5145" s="564" t="s">
        <v>33249</v>
      </c>
    </row>
    <row r="5146" spans="1:19" x14ac:dyDescent="0.35">
      <c r="A5146" s="559">
        <v>4097</v>
      </c>
      <c r="B5146" s="563" t="s">
        <v>484</v>
      </c>
      <c r="C5146" s="563" t="s">
        <v>2950</v>
      </c>
      <c r="D5146" s="563" t="s">
        <v>2824</v>
      </c>
      <c r="E5146" s="563" t="s">
        <v>2821</v>
      </c>
      <c r="F5146" s="563" t="s">
        <v>2822</v>
      </c>
      <c r="G5146" s="563" t="s">
        <v>2642</v>
      </c>
      <c r="H5146" s="563" t="s">
        <v>2823</v>
      </c>
      <c r="I5146" s="563" t="s">
        <v>26690</v>
      </c>
      <c r="J5146" s="563" t="s">
        <v>24001</v>
      </c>
      <c r="K5146" s="563" t="s">
        <v>24001</v>
      </c>
      <c r="L5146" s="563" t="s">
        <v>24001</v>
      </c>
      <c r="M5146" s="563" t="s">
        <v>24001</v>
      </c>
      <c r="N5146" s="563" t="s">
        <v>24001</v>
      </c>
      <c r="O5146" s="564" t="s">
        <v>24001</v>
      </c>
      <c r="P5146" s="564" t="s">
        <v>24001</v>
      </c>
      <c r="Q5146" s="564">
        <v>33148</v>
      </c>
      <c r="R5146" s="564"/>
      <c r="S5146" s="564" t="s">
        <v>33250</v>
      </c>
    </row>
    <row r="5147" spans="1:19" x14ac:dyDescent="0.35">
      <c r="A5147" s="559">
        <v>4098</v>
      </c>
      <c r="B5147" s="563" t="s">
        <v>484</v>
      </c>
      <c r="C5147" s="563" t="s">
        <v>2950</v>
      </c>
      <c r="D5147" s="563" t="s">
        <v>2828</v>
      </c>
      <c r="E5147" s="563" t="s">
        <v>2825</v>
      </c>
      <c r="F5147" s="563" t="s">
        <v>2826</v>
      </c>
      <c r="G5147" s="563" t="s">
        <v>2642</v>
      </c>
      <c r="H5147" s="563" t="s">
        <v>2827</v>
      </c>
      <c r="I5147" s="563" t="s">
        <v>26690</v>
      </c>
      <c r="J5147" s="563" t="s">
        <v>24001</v>
      </c>
      <c r="K5147" s="563" t="s">
        <v>24001</v>
      </c>
      <c r="L5147" s="563" t="s">
        <v>24001</v>
      </c>
      <c r="M5147" s="563" t="s">
        <v>24001</v>
      </c>
      <c r="N5147" s="563" t="s">
        <v>24001</v>
      </c>
      <c r="O5147" s="564" t="s">
        <v>24001</v>
      </c>
      <c r="P5147" s="564" t="s">
        <v>24001</v>
      </c>
      <c r="Q5147" s="564">
        <v>33148</v>
      </c>
      <c r="R5147" s="564"/>
      <c r="S5147" s="564" t="s">
        <v>33251</v>
      </c>
    </row>
    <row r="5148" spans="1:19" x14ac:dyDescent="0.35">
      <c r="A5148" s="562">
        <v>4099</v>
      </c>
      <c r="B5148" s="563" t="s">
        <v>484</v>
      </c>
      <c r="C5148" s="563" t="s">
        <v>2950</v>
      </c>
      <c r="D5148" s="563" t="s">
        <v>2832</v>
      </c>
      <c r="E5148" s="563" t="s">
        <v>2829</v>
      </c>
      <c r="F5148" s="563" t="s">
        <v>2830</v>
      </c>
      <c r="G5148" s="563" t="s">
        <v>2642</v>
      </c>
      <c r="H5148" s="563" t="s">
        <v>2831</v>
      </c>
      <c r="I5148" s="563" t="s">
        <v>26690</v>
      </c>
      <c r="J5148" s="563" t="s">
        <v>24001</v>
      </c>
      <c r="K5148" s="563" t="s">
        <v>24001</v>
      </c>
      <c r="L5148" s="563" t="s">
        <v>24001</v>
      </c>
      <c r="M5148" s="563" t="s">
        <v>24001</v>
      </c>
      <c r="N5148" s="563" t="s">
        <v>24001</v>
      </c>
      <c r="O5148" s="564" t="s">
        <v>24001</v>
      </c>
      <c r="P5148" s="564" t="s">
        <v>24001</v>
      </c>
      <c r="Q5148" s="564">
        <v>33148</v>
      </c>
      <c r="R5148" s="564"/>
      <c r="S5148" s="564" t="s">
        <v>33252</v>
      </c>
    </row>
    <row r="5149" spans="1:19" x14ac:dyDescent="0.35">
      <c r="A5149" s="559">
        <v>5695</v>
      </c>
      <c r="B5149" s="563" t="s">
        <v>484</v>
      </c>
      <c r="C5149" s="563" t="s">
        <v>28883</v>
      </c>
      <c r="D5149" s="563" t="s">
        <v>14981</v>
      </c>
      <c r="E5149" s="563" t="s">
        <v>14979</v>
      </c>
      <c r="F5149" s="563" t="s">
        <v>14980</v>
      </c>
      <c r="G5149" s="563" t="s">
        <v>14979</v>
      </c>
      <c r="H5149" s="563" t="s">
        <v>4273</v>
      </c>
      <c r="I5149" s="563" t="s">
        <v>27407</v>
      </c>
      <c r="J5149" s="563" t="s">
        <v>109</v>
      </c>
      <c r="K5149" s="563" t="s">
        <v>24001</v>
      </c>
      <c r="L5149" s="563" t="s">
        <v>24001</v>
      </c>
      <c r="M5149" s="563" t="s">
        <v>24001</v>
      </c>
      <c r="N5149" s="563" t="s">
        <v>24001</v>
      </c>
      <c r="O5149" s="564" t="s">
        <v>24001</v>
      </c>
      <c r="P5149" s="564" t="s">
        <v>24001</v>
      </c>
      <c r="Q5149" s="564">
        <v>41568</v>
      </c>
      <c r="R5149" s="564"/>
      <c r="S5149" s="564" t="s">
        <v>33253</v>
      </c>
    </row>
    <row r="5150" spans="1:19" x14ac:dyDescent="0.35">
      <c r="A5150" s="559">
        <v>5696</v>
      </c>
      <c r="B5150" s="563" t="s">
        <v>484</v>
      </c>
      <c r="C5150" s="563" t="s">
        <v>28883</v>
      </c>
      <c r="D5150" s="563" t="s">
        <v>14983</v>
      </c>
      <c r="E5150" s="563" t="s">
        <v>14979</v>
      </c>
      <c r="F5150" s="563" t="s">
        <v>14982</v>
      </c>
      <c r="G5150" s="563" t="s">
        <v>14979</v>
      </c>
      <c r="H5150" s="563" t="s">
        <v>4273</v>
      </c>
      <c r="I5150" s="563" t="s">
        <v>27408</v>
      </c>
      <c r="J5150" s="563" t="s">
        <v>109</v>
      </c>
      <c r="K5150" s="563" t="s">
        <v>24001</v>
      </c>
      <c r="L5150" s="563" t="s">
        <v>24001</v>
      </c>
      <c r="M5150" s="563" t="s">
        <v>24001</v>
      </c>
      <c r="N5150" s="563" t="s">
        <v>24001</v>
      </c>
      <c r="O5150" s="564" t="s">
        <v>24001</v>
      </c>
      <c r="P5150" s="564" t="s">
        <v>24001</v>
      </c>
      <c r="Q5150" s="564">
        <v>41568</v>
      </c>
      <c r="R5150" s="564"/>
      <c r="S5150" s="564" t="s">
        <v>33254</v>
      </c>
    </row>
    <row r="5151" spans="1:19" x14ac:dyDescent="0.35">
      <c r="A5151" s="562">
        <v>4844</v>
      </c>
      <c r="B5151" s="563" t="s">
        <v>484</v>
      </c>
      <c r="C5151" s="563" t="s">
        <v>11966</v>
      </c>
      <c r="D5151" s="563" t="s">
        <v>12185</v>
      </c>
      <c r="E5151" s="563" t="s">
        <v>24001</v>
      </c>
      <c r="F5151" s="563" t="s">
        <v>12183</v>
      </c>
      <c r="G5151" s="563" t="s">
        <v>12184</v>
      </c>
      <c r="H5151" s="563" t="s">
        <v>3637</v>
      </c>
      <c r="I5151" s="563" t="s">
        <v>26690</v>
      </c>
      <c r="J5151" s="563" t="s">
        <v>109</v>
      </c>
      <c r="K5151" s="563" t="s">
        <v>24001</v>
      </c>
      <c r="L5151" s="563" t="s">
        <v>24001</v>
      </c>
      <c r="M5151" s="563" t="s">
        <v>24001</v>
      </c>
      <c r="N5151" s="563" t="s">
        <v>24001</v>
      </c>
      <c r="O5151" s="564" t="s">
        <v>24001</v>
      </c>
      <c r="P5151" s="564" t="s">
        <v>24001</v>
      </c>
      <c r="Q5151" s="564">
        <v>41052</v>
      </c>
      <c r="R5151" s="564"/>
      <c r="S5151" s="564" t="s">
        <v>33255</v>
      </c>
    </row>
    <row r="5152" spans="1:19" x14ac:dyDescent="0.35">
      <c r="A5152" s="559">
        <v>4845</v>
      </c>
      <c r="B5152" s="563" t="s">
        <v>484</v>
      </c>
      <c r="C5152" s="563" t="s">
        <v>11966</v>
      </c>
      <c r="D5152" s="563" t="s">
        <v>12187</v>
      </c>
      <c r="E5152" s="563" t="s">
        <v>24001</v>
      </c>
      <c r="F5152" s="563" t="s">
        <v>12186</v>
      </c>
      <c r="G5152" s="563" t="s">
        <v>12184</v>
      </c>
      <c r="H5152" s="563" t="s">
        <v>970</v>
      </c>
      <c r="I5152" s="563" t="s">
        <v>26690</v>
      </c>
      <c r="J5152" s="563" t="s">
        <v>109</v>
      </c>
      <c r="K5152" s="563" t="s">
        <v>24001</v>
      </c>
      <c r="L5152" s="563" t="s">
        <v>24001</v>
      </c>
      <c r="M5152" s="563" t="s">
        <v>24001</v>
      </c>
      <c r="N5152" s="563" t="s">
        <v>24001</v>
      </c>
      <c r="O5152" s="564" t="s">
        <v>24001</v>
      </c>
      <c r="P5152" s="564" t="s">
        <v>24001</v>
      </c>
      <c r="Q5152" s="564">
        <v>41052</v>
      </c>
      <c r="R5152" s="564"/>
      <c r="S5152" s="564" t="s">
        <v>33256</v>
      </c>
    </row>
    <row r="5153" spans="1:19" x14ac:dyDescent="0.35">
      <c r="A5153" s="559">
        <v>6146</v>
      </c>
      <c r="B5153" s="563" t="s">
        <v>484</v>
      </c>
      <c r="C5153" s="563" t="s">
        <v>11966</v>
      </c>
      <c r="D5153" s="563" t="s">
        <v>12190</v>
      </c>
      <c r="E5153" s="563" t="s">
        <v>24001</v>
      </c>
      <c r="F5153" s="563" t="s">
        <v>12188</v>
      </c>
      <c r="G5153" s="563" t="s">
        <v>12189</v>
      </c>
      <c r="H5153" s="563" t="s">
        <v>55</v>
      </c>
      <c r="I5153" s="563" t="s">
        <v>26690</v>
      </c>
      <c r="J5153" s="563" t="s">
        <v>24001</v>
      </c>
      <c r="K5153" s="563" t="s">
        <v>24001</v>
      </c>
      <c r="L5153" s="563" t="s">
        <v>24001</v>
      </c>
      <c r="M5153" s="563" t="s">
        <v>24001</v>
      </c>
      <c r="N5153" s="563" t="s">
        <v>24001</v>
      </c>
      <c r="O5153" s="564" t="s">
        <v>24001</v>
      </c>
      <c r="P5153" s="564" t="s">
        <v>24001</v>
      </c>
      <c r="Q5153" s="564">
        <v>33148</v>
      </c>
      <c r="R5153" s="564"/>
      <c r="S5153" s="564" t="s">
        <v>12190</v>
      </c>
    </row>
    <row r="5154" spans="1:19" x14ac:dyDescent="0.35">
      <c r="A5154" s="562">
        <v>4980</v>
      </c>
      <c r="B5154" s="563" t="s">
        <v>484</v>
      </c>
      <c r="C5154" s="563" t="s">
        <v>28941</v>
      </c>
      <c r="D5154" s="563" t="s">
        <v>11559</v>
      </c>
      <c r="E5154" s="563" t="s">
        <v>11556</v>
      </c>
      <c r="F5154" s="563" t="s">
        <v>11557</v>
      </c>
      <c r="G5154" s="563" t="s">
        <v>11558</v>
      </c>
      <c r="H5154" s="563" t="s">
        <v>7789</v>
      </c>
      <c r="I5154" s="563" t="s">
        <v>26690</v>
      </c>
      <c r="J5154" s="563" t="s">
        <v>24001</v>
      </c>
      <c r="K5154" s="563" t="s">
        <v>62</v>
      </c>
      <c r="L5154" s="563" t="s">
        <v>24001</v>
      </c>
      <c r="M5154" s="563" t="s">
        <v>24001</v>
      </c>
      <c r="N5154" s="563" t="s">
        <v>24001</v>
      </c>
      <c r="O5154" s="564" t="s">
        <v>24001</v>
      </c>
      <c r="P5154" s="564" t="s">
        <v>24001</v>
      </c>
      <c r="Q5154" s="564">
        <v>33148</v>
      </c>
      <c r="R5154" s="564"/>
      <c r="S5154" s="564" t="s">
        <v>33257</v>
      </c>
    </row>
    <row r="5155" spans="1:19" x14ac:dyDescent="0.35">
      <c r="A5155" s="559">
        <v>4410</v>
      </c>
      <c r="B5155" s="563" t="s">
        <v>484</v>
      </c>
      <c r="C5155" s="563" t="s">
        <v>10531</v>
      </c>
      <c r="D5155" s="563" t="s">
        <v>10583</v>
      </c>
      <c r="E5155" s="563" t="s">
        <v>10579</v>
      </c>
      <c r="F5155" s="563" t="s">
        <v>10580</v>
      </c>
      <c r="G5155" s="563" t="s">
        <v>10581</v>
      </c>
      <c r="H5155" s="563" t="s">
        <v>10582</v>
      </c>
      <c r="I5155" s="563" t="s">
        <v>26690</v>
      </c>
      <c r="J5155" s="563" t="s">
        <v>24001</v>
      </c>
      <c r="K5155" s="563" t="s">
        <v>24001</v>
      </c>
      <c r="L5155" s="563" t="s">
        <v>24001</v>
      </c>
      <c r="M5155" s="563" t="s">
        <v>24001</v>
      </c>
      <c r="N5155" s="563" t="s">
        <v>24001</v>
      </c>
      <c r="O5155" s="564" t="s">
        <v>24001</v>
      </c>
      <c r="P5155" s="564" t="s">
        <v>24001</v>
      </c>
      <c r="Q5155" s="564">
        <v>33148</v>
      </c>
      <c r="R5155" s="564"/>
      <c r="S5155" s="564" t="s">
        <v>33258</v>
      </c>
    </row>
    <row r="5156" spans="1:19" x14ac:dyDescent="0.35">
      <c r="A5156" s="559">
        <v>4411</v>
      </c>
      <c r="B5156" s="563" t="s">
        <v>484</v>
      </c>
      <c r="C5156" s="563" t="s">
        <v>10531</v>
      </c>
      <c r="D5156" s="563" t="s">
        <v>10586</v>
      </c>
      <c r="E5156" s="563" t="s">
        <v>10584</v>
      </c>
      <c r="F5156" s="563" t="s">
        <v>10585</v>
      </c>
      <c r="G5156" s="563" t="s">
        <v>10581</v>
      </c>
      <c r="H5156" s="563" t="s">
        <v>2470</v>
      </c>
      <c r="I5156" s="563" t="s">
        <v>26690</v>
      </c>
      <c r="J5156" s="563" t="s">
        <v>24001</v>
      </c>
      <c r="K5156" s="563" t="s">
        <v>24001</v>
      </c>
      <c r="L5156" s="563" t="s">
        <v>24001</v>
      </c>
      <c r="M5156" s="563" t="s">
        <v>24001</v>
      </c>
      <c r="N5156" s="563" t="s">
        <v>24001</v>
      </c>
      <c r="O5156" s="564" t="s">
        <v>24001</v>
      </c>
      <c r="P5156" s="564" t="s">
        <v>24001</v>
      </c>
      <c r="Q5156" s="564">
        <v>33148</v>
      </c>
      <c r="R5156" s="564"/>
      <c r="S5156" s="564" t="s">
        <v>33259</v>
      </c>
    </row>
    <row r="5157" spans="1:19" x14ac:dyDescent="0.35">
      <c r="A5157" s="562">
        <v>4412</v>
      </c>
      <c r="B5157" s="563" t="s">
        <v>484</v>
      </c>
      <c r="C5157" s="563" t="s">
        <v>10531</v>
      </c>
      <c r="D5157" s="563" t="s">
        <v>10588</v>
      </c>
      <c r="E5157" s="563" t="s">
        <v>10581</v>
      </c>
      <c r="F5157" s="563" t="s">
        <v>10587</v>
      </c>
      <c r="G5157" s="563" t="s">
        <v>10581</v>
      </c>
      <c r="H5157" s="563" t="s">
        <v>55</v>
      </c>
      <c r="I5157" s="563" t="s">
        <v>26690</v>
      </c>
      <c r="J5157" s="563" t="s">
        <v>24001</v>
      </c>
      <c r="K5157" s="563" t="s">
        <v>24001</v>
      </c>
      <c r="L5157" s="563" t="s">
        <v>24001</v>
      </c>
      <c r="M5157" s="563" t="s">
        <v>24001</v>
      </c>
      <c r="N5157" s="563" t="s">
        <v>24001</v>
      </c>
      <c r="O5157" s="564" t="s">
        <v>24001</v>
      </c>
      <c r="P5157" s="564" t="s">
        <v>24001</v>
      </c>
      <c r="Q5157" s="564">
        <v>33148</v>
      </c>
      <c r="R5157" s="564"/>
      <c r="S5157" s="564" t="s">
        <v>10588</v>
      </c>
    </row>
    <row r="5158" spans="1:19" x14ac:dyDescent="0.35">
      <c r="A5158" s="559">
        <v>1378</v>
      </c>
      <c r="B5158" s="563" t="s">
        <v>484</v>
      </c>
      <c r="C5158" s="563" t="s">
        <v>28929</v>
      </c>
      <c r="D5158" s="563" t="s">
        <v>18278</v>
      </c>
      <c r="E5158" s="563" t="s">
        <v>18274</v>
      </c>
      <c r="F5158" s="563" t="s">
        <v>18275</v>
      </c>
      <c r="G5158" s="563" t="s">
        <v>18276</v>
      </c>
      <c r="H5158" s="563" t="s">
        <v>18277</v>
      </c>
      <c r="I5158" s="563" t="s">
        <v>26690</v>
      </c>
      <c r="J5158" s="563" t="s">
        <v>109</v>
      </c>
      <c r="K5158" s="563" t="s">
        <v>24001</v>
      </c>
      <c r="L5158" s="563" t="s">
        <v>24001</v>
      </c>
      <c r="M5158" s="563" t="s">
        <v>24001</v>
      </c>
      <c r="N5158" s="563" t="s">
        <v>24001</v>
      </c>
      <c r="O5158" s="564" t="s">
        <v>24001</v>
      </c>
      <c r="P5158" s="564" t="s">
        <v>24001</v>
      </c>
      <c r="Q5158" s="564">
        <v>33148</v>
      </c>
      <c r="R5158" s="564"/>
      <c r="S5158" s="564" t="s">
        <v>33260</v>
      </c>
    </row>
    <row r="5159" spans="1:19" x14ac:dyDescent="0.35">
      <c r="A5159" s="559">
        <v>1697</v>
      </c>
      <c r="B5159" s="563" t="s">
        <v>484</v>
      </c>
      <c r="C5159" s="563" t="s">
        <v>4383</v>
      </c>
      <c r="D5159" s="563" t="s">
        <v>4502</v>
      </c>
      <c r="E5159" s="563" t="s">
        <v>4498</v>
      </c>
      <c r="F5159" s="563" t="s">
        <v>4499</v>
      </c>
      <c r="G5159" s="563" t="s">
        <v>4500</v>
      </c>
      <c r="H5159" s="563" t="s">
        <v>4501</v>
      </c>
      <c r="I5159" s="563" t="s">
        <v>26690</v>
      </c>
      <c r="J5159" s="563" t="s">
        <v>109</v>
      </c>
      <c r="K5159" s="563" t="s">
        <v>24001</v>
      </c>
      <c r="L5159" s="563" t="s">
        <v>24001</v>
      </c>
      <c r="M5159" s="563" t="s">
        <v>24001</v>
      </c>
      <c r="N5159" s="563" t="s">
        <v>24001</v>
      </c>
      <c r="O5159" s="564" t="s">
        <v>24001</v>
      </c>
      <c r="P5159" s="564" t="s">
        <v>24001</v>
      </c>
      <c r="Q5159" s="564">
        <v>33148</v>
      </c>
      <c r="R5159" s="564"/>
      <c r="S5159" s="564" t="s">
        <v>33261</v>
      </c>
    </row>
    <row r="5160" spans="1:19" x14ac:dyDescent="0.35">
      <c r="A5160" s="562">
        <v>1698</v>
      </c>
      <c r="B5160" s="563" t="s">
        <v>484</v>
      </c>
      <c r="C5160" s="563" t="s">
        <v>4383</v>
      </c>
      <c r="D5160" s="563" t="s">
        <v>4505</v>
      </c>
      <c r="E5160" s="563" t="s">
        <v>24001</v>
      </c>
      <c r="F5160" s="563" t="s">
        <v>4503</v>
      </c>
      <c r="G5160" s="563" t="s">
        <v>4500</v>
      </c>
      <c r="H5160" s="563" t="s">
        <v>4504</v>
      </c>
      <c r="I5160" s="563" t="s">
        <v>26690</v>
      </c>
      <c r="J5160" s="563" t="s">
        <v>109</v>
      </c>
      <c r="K5160" s="563" t="s">
        <v>24001</v>
      </c>
      <c r="L5160" s="563" t="s">
        <v>24001</v>
      </c>
      <c r="M5160" s="563" t="s">
        <v>24001</v>
      </c>
      <c r="N5160" s="563" t="s">
        <v>24001</v>
      </c>
      <c r="O5160" s="564" t="s">
        <v>24001</v>
      </c>
      <c r="P5160" s="564" t="s">
        <v>24001</v>
      </c>
      <c r="Q5160" s="564">
        <v>39318</v>
      </c>
      <c r="R5160" s="564"/>
      <c r="S5160" s="564" t="s">
        <v>33262</v>
      </c>
    </row>
    <row r="5161" spans="1:19" x14ac:dyDescent="0.35">
      <c r="A5161" s="559">
        <v>1699</v>
      </c>
      <c r="B5161" s="563" t="s">
        <v>484</v>
      </c>
      <c r="C5161" s="563" t="s">
        <v>4383</v>
      </c>
      <c r="D5161" s="563" t="s">
        <v>4509</v>
      </c>
      <c r="E5161" s="563" t="s">
        <v>4506</v>
      </c>
      <c r="F5161" s="563" t="s">
        <v>4507</v>
      </c>
      <c r="G5161" s="563" t="s">
        <v>4500</v>
      </c>
      <c r="H5161" s="563" t="s">
        <v>4508</v>
      </c>
      <c r="I5161" s="563" t="s">
        <v>26690</v>
      </c>
      <c r="J5161" s="563" t="s">
        <v>109</v>
      </c>
      <c r="K5161" s="563" t="s">
        <v>24001</v>
      </c>
      <c r="L5161" s="563" t="s">
        <v>24001</v>
      </c>
      <c r="M5161" s="563" t="s">
        <v>24001</v>
      </c>
      <c r="N5161" s="563" t="s">
        <v>24001</v>
      </c>
      <c r="O5161" s="564" t="s">
        <v>24001</v>
      </c>
      <c r="P5161" s="564" t="s">
        <v>24001</v>
      </c>
      <c r="Q5161" s="564">
        <v>33148</v>
      </c>
      <c r="R5161" s="564"/>
      <c r="S5161" s="564" t="s">
        <v>33263</v>
      </c>
    </row>
    <row r="5162" spans="1:19" x14ac:dyDescent="0.35">
      <c r="A5162" s="559">
        <v>1700</v>
      </c>
      <c r="B5162" s="563" t="s">
        <v>484</v>
      </c>
      <c r="C5162" s="563" t="s">
        <v>4383</v>
      </c>
      <c r="D5162" s="563" t="s">
        <v>4511</v>
      </c>
      <c r="E5162" s="563" t="s">
        <v>4506</v>
      </c>
      <c r="F5162" s="563" t="s">
        <v>4510</v>
      </c>
      <c r="G5162" s="563" t="s">
        <v>4500</v>
      </c>
      <c r="H5162" s="563" t="s">
        <v>55</v>
      </c>
      <c r="I5162" s="563" t="s">
        <v>26690</v>
      </c>
      <c r="J5162" s="563" t="s">
        <v>109</v>
      </c>
      <c r="K5162" s="563" t="s">
        <v>24001</v>
      </c>
      <c r="L5162" s="563" t="s">
        <v>24001</v>
      </c>
      <c r="M5162" s="563" t="s">
        <v>24001</v>
      </c>
      <c r="N5162" s="563" t="s">
        <v>24001</v>
      </c>
      <c r="O5162" s="564" t="s">
        <v>24001</v>
      </c>
      <c r="P5162" s="564" t="s">
        <v>24001</v>
      </c>
      <c r="Q5162" s="564">
        <v>33148</v>
      </c>
      <c r="R5162" s="564"/>
      <c r="S5162" s="564" t="s">
        <v>4511</v>
      </c>
    </row>
    <row r="5163" spans="1:19" x14ac:dyDescent="0.35">
      <c r="A5163" s="562">
        <v>5978</v>
      </c>
      <c r="B5163" s="563" t="s">
        <v>43</v>
      </c>
      <c r="C5163" s="563" t="s">
        <v>99</v>
      </c>
      <c r="D5163" s="563" t="s">
        <v>104</v>
      </c>
      <c r="E5163" s="563" t="s">
        <v>100</v>
      </c>
      <c r="F5163" s="563" t="s">
        <v>101</v>
      </c>
      <c r="G5163" s="563" t="s">
        <v>102</v>
      </c>
      <c r="H5163" s="563" t="s">
        <v>103</v>
      </c>
      <c r="I5163" s="563" t="s">
        <v>26690</v>
      </c>
      <c r="J5163" s="563" t="s">
        <v>24001</v>
      </c>
      <c r="K5163" s="563" t="s">
        <v>24001</v>
      </c>
      <c r="L5163" s="563" t="s">
        <v>24001</v>
      </c>
      <c r="M5163" s="563" t="s">
        <v>24001</v>
      </c>
      <c r="N5163" s="563" t="s">
        <v>24001</v>
      </c>
      <c r="O5163" s="564" t="s">
        <v>24001</v>
      </c>
      <c r="P5163" s="564" t="s">
        <v>24001</v>
      </c>
      <c r="Q5163" s="564">
        <v>33148</v>
      </c>
      <c r="R5163" s="564"/>
      <c r="S5163" s="564" t="s">
        <v>33264</v>
      </c>
    </row>
    <row r="5164" spans="1:19" x14ac:dyDescent="0.35">
      <c r="A5164" s="559">
        <v>5979</v>
      </c>
      <c r="B5164" s="563" t="s">
        <v>43</v>
      </c>
      <c r="C5164" s="563" t="s">
        <v>99</v>
      </c>
      <c r="D5164" s="563" t="s">
        <v>108</v>
      </c>
      <c r="E5164" s="563" t="s">
        <v>105</v>
      </c>
      <c r="F5164" s="563" t="s">
        <v>106</v>
      </c>
      <c r="G5164" s="563" t="s">
        <v>102</v>
      </c>
      <c r="H5164" s="563" t="s">
        <v>107</v>
      </c>
      <c r="I5164" s="563" t="s">
        <v>26690</v>
      </c>
      <c r="J5164" s="563" t="s">
        <v>109</v>
      </c>
      <c r="K5164" s="563" t="s">
        <v>24001</v>
      </c>
      <c r="L5164" s="563" t="s">
        <v>24001</v>
      </c>
      <c r="M5164" s="563" t="s">
        <v>24001</v>
      </c>
      <c r="N5164" s="563" t="s">
        <v>24001</v>
      </c>
      <c r="O5164" s="564" t="s">
        <v>24001</v>
      </c>
      <c r="P5164" s="564" t="s">
        <v>24001</v>
      </c>
      <c r="Q5164" s="564">
        <v>33148</v>
      </c>
      <c r="R5164" s="564"/>
      <c r="S5164" s="564" t="s">
        <v>33265</v>
      </c>
    </row>
    <row r="5165" spans="1:19" x14ac:dyDescent="0.35">
      <c r="A5165" s="559">
        <v>5980</v>
      </c>
      <c r="B5165" s="563" t="s">
        <v>43</v>
      </c>
      <c r="C5165" s="563" t="s">
        <v>99</v>
      </c>
      <c r="D5165" s="563" t="s">
        <v>111</v>
      </c>
      <c r="E5165" s="563" t="s">
        <v>102</v>
      </c>
      <c r="F5165" s="563" t="s">
        <v>110</v>
      </c>
      <c r="G5165" s="563" t="s">
        <v>102</v>
      </c>
      <c r="H5165" s="563" t="s">
        <v>55</v>
      </c>
      <c r="I5165" s="563" t="s">
        <v>26690</v>
      </c>
      <c r="J5165" s="563" t="s">
        <v>24001</v>
      </c>
      <c r="K5165" s="563" t="s">
        <v>24001</v>
      </c>
      <c r="L5165" s="563" t="s">
        <v>24001</v>
      </c>
      <c r="M5165" s="563" t="s">
        <v>24001</v>
      </c>
      <c r="N5165" s="563" t="s">
        <v>24001</v>
      </c>
      <c r="O5165" s="564" t="s">
        <v>24001</v>
      </c>
      <c r="P5165" s="564" t="s">
        <v>24001</v>
      </c>
      <c r="Q5165" s="564">
        <v>33148</v>
      </c>
      <c r="R5165" s="564"/>
      <c r="S5165" s="564" t="s">
        <v>111</v>
      </c>
    </row>
    <row r="5166" spans="1:19" x14ac:dyDescent="0.35">
      <c r="A5166" s="562">
        <v>5697</v>
      </c>
      <c r="B5166" s="563" t="s">
        <v>484</v>
      </c>
      <c r="C5166" s="563" t="s">
        <v>28883</v>
      </c>
      <c r="D5166" s="563" t="s">
        <v>14988</v>
      </c>
      <c r="E5166" s="563" t="s">
        <v>14984</v>
      </c>
      <c r="F5166" s="563" t="s">
        <v>14985</v>
      </c>
      <c r="G5166" s="563" t="s">
        <v>14986</v>
      </c>
      <c r="H5166" s="563" t="s">
        <v>14987</v>
      </c>
      <c r="I5166" s="563" t="s">
        <v>26691</v>
      </c>
      <c r="J5166" s="563" t="s">
        <v>24001</v>
      </c>
      <c r="K5166" s="563" t="s">
        <v>24001</v>
      </c>
      <c r="L5166" s="563" t="s">
        <v>24001</v>
      </c>
      <c r="M5166" s="563" t="s">
        <v>24001</v>
      </c>
      <c r="N5166" s="563" t="s">
        <v>24001</v>
      </c>
      <c r="O5166" s="564" t="s">
        <v>24001</v>
      </c>
      <c r="P5166" s="564" t="s">
        <v>24001</v>
      </c>
      <c r="Q5166" s="564">
        <v>38372</v>
      </c>
      <c r="R5166" s="564"/>
      <c r="S5166" s="564" t="s">
        <v>33266</v>
      </c>
    </row>
    <row r="5167" spans="1:19" x14ac:dyDescent="0.35">
      <c r="A5167" s="559">
        <v>5698</v>
      </c>
      <c r="B5167" s="563" t="s">
        <v>484</v>
      </c>
      <c r="C5167" s="563" t="s">
        <v>28883</v>
      </c>
      <c r="D5167" s="563" t="s">
        <v>14990</v>
      </c>
      <c r="E5167" s="563" t="s">
        <v>14984</v>
      </c>
      <c r="F5167" s="563" t="s">
        <v>14989</v>
      </c>
      <c r="G5167" s="563" t="s">
        <v>14986</v>
      </c>
      <c r="H5167" s="563" t="s">
        <v>14987</v>
      </c>
      <c r="I5167" s="563" t="s">
        <v>27409</v>
      </c>
      <c r="J5167" s="563" t="s">
        <v>24001</v>
      </c>
      <c r="K5167" s="563" t="s">
        <v>24001</v>
      </c>
      <c r="L5167" s="563" t="s">
        <v>24001</v>
      </c>
      <c r="M5167" s="563" t="s">
        <v>24001</v>
      </c>
      <c r="N5167" s="563" t="s">
        <v>24001</v>
      </c>
      <c r="O5167" s="564" t="s">
        <v>24001</v>
      </c>
      <c r="P5167" s="564" t="s">
        <v>24001</v>
      </c>
      <c r="Q5167" s="564">
        <v>38372</v>
      </c>
      <c r="R5167" s="564"/>
      <c r="S5167" s="564" t="s">
        <v>33267</v>
      </c>
    </row>
    <row r="5168" spans="1:19" x14ac:dyDescent="0.35">
      <c r="A5168" s="559">
        <v>5699</v>
      </c>
      <c r="B5168" s="563" t="s">
        <v>484</v>
      </c>
      <c r="C5168" s="563" t="s">
        <v>28883</v>
      </c>
      <c r="D5168" s="563" t="s">
        <v>14992</v>
      </c>
      <c r="E5168" s="563" t="s">
        <v>14984</v>
      </c>
      <c r="F5168" s="563" t="s">
        <v>14991</v>
      </c>
      <c r="G5168" s="563" t="s">
        <v>14986</v>
      </c>
      <c r="H5168" s="563" t="s">
        <v>14987</v>
      </c>
      <c r="I5168" s="563" t="s">
        <v>27410</v>
      </c>
      <c r="J5168" s="563" t="s">
        <v>24001</v>
      </c>
      <c r="K5168" s="563" t="s">
        <v>24001</v>
      </c>
      <c r="L5168" s="563" t="s">
        <v>24001</v>
      </c>
      <c r="M5168" s="563" t="s">
        <v>24001</v>
      </c>
      <c r="N5168" s="563" t="s">
        <v>24001</v>
      </c>
      <c r="O5168" s="564" t="s">
        <v>24001</v>
      </c>
      <c r="P5168" s="564" t="s">
        <v>24001</v>
      </c>
      <c r="Q5168" s="564">
        <v>38372</v>
      </c>
      <c r="R5168" s="564"/>
      <c r="S5168" s="564" t="s">
        <v>33268</v>
      </c>
    </row>
    <row r="5169" spans="1:19" x14ac:dyDescent="0.35">
      <c r="A5169" s="562">
        <v>5700</v>
      </c>
      <c r="B5169" s="563" t="s">
        <v>484</v>
      </c>
      <c r="C5169" s="563" t="s">
        <v>28883</v>
      </c>
      <c r="D5169" s="563" t="s">
        <v>14995</v>
      </c>
      <c r="E5169" s="563" t="s">
        <v>14003</v>
      </c>
      <c r="F5169" s="563" t="s">
        <v>14993</v>
      </c>
      <c r="G5169" s="563" t="s">
        <v>14986</v>
      </c>
      <c r="H5169" s="563" t="s">
        <v>14994</v>
      </c>
      <c r="I5169" s="563" t="s">
        <v>26690</v>
      </c>
      <c r="J5169" s="563" t="s">
        <v>109</v>
      </c>
      <c r="K5169" s="563" t="s">
        <v>24001</v>
      </c>
      <c r="L5169" s="563" t="s">
        <v>24001</v>
      </c>
      <c r="M5169" s="563" t="s">
        <v>24001</v>
      </c>
      <c r="N5169" s="563" t="s">
        <v>24001</v>
      </c>
      <c r="O5169" s="564" t="s">
        <v>24001</v>
      </c>
      <c r="P5169" s="564" t="s">
        <v>24001</v>
      </c>
      <c r="Q5169" s="564">
        <v>33148</v>
      </c>
      <c r="R5169" s="564"/>
      <c r="S5169" s="564" t="s">
        <v>33269</v>
      </c>
    </row>
    <row r="5170" spans="1:19" x14ac:dyDescent="0.35">
      <c r="A5170" s="559">
        <v>5701</v>
      </c>
      <c r="B5170" s="563" t="s">
        <v>484</v>
      </c>
      <c r="C5170" s="563" t="s">
        <v>28883</v>
      </c>
      <c r="D5170" s="563" t="s">
        <v>14999</v>
      </c>
      <c r="E5170" s="563" t="s">
        <v>14996</v>
      </c>
      <c r="F5170" s="563" t="s">
        <v>14997</v>
      </c>
      <c r="G5170" s="563" t="s">
        <v>14986</v>
      </c>
      <c r="H5170" s="563" t="s">
        <v>14998</v>
      </c>
      <c r="I5170" s="563" t="s">
        <v>26690</v>
      </c>
      <c r="J5170" s="563" t="s">
        <v>24001</v>
      </c>
      <c r="K5170" s="563" t="s">
        <v>50</v>
      </c>
      <c r="L5170" s="563" t="s">
        <v>24001</v>
      </c>
      <c r="M5170" s="563" t="s">
        <v>531</v>
      </c>
      <c r="N5170" s="563" t="s">
        <v>28712</v>
      </c>
      <c r="O5170" s="564" t="s">
        <v>24001</v>
      </c>
      <c r="P5170" s="564" t="s">
        <v>24001</v>
      </c>
      <c r="Q5170" s="564">
        <v>33148</v>
      </c>
      <c r="R5170" s="564"/>
      <c r="S5170" s="564" t="s">
        <v>34441</v>
      </c>
    </row>
    <row r="5171" spans="1:19" x14ac:dyDescent="0.35">
      <c r="A5171" s="559">
        <v>5702</v>
      </c>
      <c r="B5171" s="563" t="s">
        <v>484</v>
      </c>
      <c r="C5171" s="563" t="s">
        <v>28883</v>
      </c>
      <c r="D5171" s="563" t="s">
        <v>15003</v>
      </c>
      <c r="E5171" s="563" t="s">
        <v>15000</v>
      </c>
      <c r="F5171" s="563" t="s">
        <v>15001</v>
      </c>
      <c r="G5171" s="563" t="s">
        <v>14986</v>
      </c>
      <c r="H5171" s="563" t="s">
        <v>15002</v>
      </c>
      <c r="I5171" s="563" t="s">
        <v>26690</v>
      </c>
      <c r="J5171" s="563" t="s">
        <v>24001</v>
      </c>
      <c r="K5171" s="563" t="s">
        <v>24001</v>
      </c>
      <c r="L5171" s="563" t="s">
        <v>24001</v>
      </c>
      <c r="M5171" s="563" t="s">
        <v>24001</v>
      </c>
      <c r="N5171" s="563" t="s">
        <v>24001</v>
      </c>
      <c r="O5171" s="564" t="s">
        <v>24001</v>
      </c>
      <c r="P5171" s="564" t="s">
        <v>24001</v>
      </c>
      <c r="Q5171" s="564">
        <v>33148</v>
      </c>
      <c r="R5171" s="564"/>
      <c r="S5171" s="564" t="s">
        <v>33270</v>
      </c>
    </row>
    <row r="5172" spans="1:19" x14ac:dyDescent="0.35">
      <c r="A5172" s="562">
        <v>5703</v>
      </c>
      <c r="B5172" s="563" t="s">
        <v>484</v>
      </c>
      <c r="C5172" s="563" t="s">
        <v>28883</v>
      </c>
      <c r="D5172" s="563" t="s">
        <v>15005</v>
      </c>
      <c r="E5172" s="563" t="s">
        <v>24001</v>
      </c>
      <c r="F5172" s="563" t="s">
        <v>15004</v>
      </c>
      <c r="G5172" s="563" t="s">
        <v>14986</v>
      </c>
      <c r="H5172" s="563" t="s">
        <v>5635</v>
      </c>
      <c r="I5172" s="563" t="s">
        <v>26753</v>
      </c>
      <c r="J5172" s="563" t="s">
        <v>24001</v>
      </c>
      <c r="K5172" s="563" t="s">
        <v>24001</v>
      </c>
      <c r="L5172" s="563" t="s">
        <v>24001</v>
      </c>
      <c r="M5172" s="563" t="s">
        <v>24001</v>
      </c>
      <c r="N5172" s="563" t="s">
        <v>24001</v>
      </c>
      <c r="O5172" s="564" t="s">
        <v>24001</v>
      </c>
      <c r="P5172" s="564" t="s">
        <v>24001</v>
      </c>
      <c r="Q5172" s="564">
        <v>38778</v>
      </c>
      <c r="R5172" s="564"/>
      <c r="S5172" s="564" t="s">
        <v>33271</v>
      </c>
    </row>
    <row r="5173" spans="1:19" x14ac:dyDescent="0.35">
      <c r="A5173" s="559">
        <v>5704</v>
      </c>
      <c r="B5173" s="563" t="s">
        <v>484</v>
      </c>
      <c r="C5173" s="563" t="s">
        <v>28883</v>
      </c>
      <c r="D5173" s="563" t="s">
        <v>15008</v>
      </c>
      <c r="E5173" s="563" t="s">
        <v>15006</v>
      </c>
      <c r="F5173" s="563" t="s">
        <v>15007</v>
      </c>
      <c r="G5173" s="563" t="s">
        <v>14986</v>
      </c>
      <c r="H5173" s="563" t="s">
        <v>5635</v>
      </c>
      <c r="I5173" s="563" t="s">
        <v>27411</v>
      </c>
      <c r="J5173" s="563" t="s">
        <v>24001</v>
      </c>
      <c r="K5173" s="563" t="s">
        <v>24001</v>
      </c>
      <c r="L5173" s="563" t="s">
        <v>24001</v>
      </c>
      <c r="M5173" s="563" t="s">
        <v>24001</v>
      </c>
      <c r="N5173" s="563" t="s">
        <v>24001</v>
      </c>
      <c r="O5173" s="564" t="s">
        <v>24001</v>
      </c>
      <c r="P5173" s="564" t="s">
        <v>24001</v>
      </c>
      <c r="Q5173" s="564">
        <v>38434</v>
      </c>
      <c r="R5173" s="564"/>
      <c r="S5173" s="564" t="s">
        <v>33272</v>
      </c>
    </row>
    <row r="5174" spans="1:19" x14ac:dyDescent="0.35">
      <c r="A5174" s="559">
        <v>5705</v>
      </c>
      <c r="B5174" s="563" t="s">
        <v>484</v>
      </c>
      <c r="C5174" s="563" t="s">
        <v>28883</v>
      </c>
      <c r="D5174" s="563" t="s">
        <v>15010</v>
      </c>
      <c r="E5174" s="563" t="s">
        <v>15006</v>
      </c>
      <c r="F5174" s="563" t="s">
        <v>15009</v>
      </c>
      <c r="G5174" s="563" t="s">
        <v>14986</v>
      </c>
      <c r="H5174" s="563" t="s">
        <v>5635</v>
      </c>
      <c r="I5174" s="563" t="s">
        <v>27412</v>
      </c>
      <c r="J5174" s="563" t="s">
        <v>24001</v>
      </c>
      <c r="K5174" s="563" t="s">
        <v>24001</v>
      </c>
      <c r="L5174" s="563" t="s">
        <v>24001</v>
      </c>
      <c r="M5174" s="563" t="s">
        <v>24001</v>
      </c>
      <c r="N5174" s="563" t="s">
        <v>24001</v>
      </c>
      <c r="O5174" s="564" t="s">
        <v>24001</v>
      </c>
      <c r="P5174" s="564" t="s">
        <v>24001</v>
      </c>
      <c r="Q5174" s="564">
        <v>38434</v>
      </c>
      <c r="R5174" s="564"/>
      <c r="S5174" s="564" t="s">
        <v>33273</v>
      </c>
    </row>
    <row r="5175" spans="1:19" x14ac:dyDescent="0.35">
      <c r="A5175" s="562">
        <v>5706</v>
      </c>
      <c r="B5175" s="563" t="s">
        <v>484</v>
      </c>
      <c r="C5175" s="563" t="s">
        <v>28883</v>
      </c>
      <c r="D5175" s="563" t="s">
        <v>15013</v>
      </c>
      <c r="E5175" s="563" t="s">
        <v>24001</v>
      </c>
      <c r="F5175" s="563" t="s">
        <v>15011</v>
      </c>
      <c r="G5175" s="563" t="s">
        <v>14986</v>
      </c>
      <c r="H5175" s="563" t="s">
        <v>15012</v>
      </c>
      <c r="I5175" s="563" t="s">
        <v>26690</v>
      </c>
      <c r="J5175" s="563" t="s">
        <v>24001</v>
      </c>
      <c r="K5175" s="563" t="s">
        <v>24001</v>
      </c>
      <c r="L5175" s="563" t="s">
        <v>24001</v>
      </c>
      <c r="M5175" s="563" t="s">
        <v>24001</v>
      </c>
      <c r="N5175" s="563" t="s">
        <v>24001</v>
      </c>
      <c r="O5175" s="564" t="s">
        <v>24001</v>
      </c>
      <c r="P5175" s="564" t="s">
        <v>24001</v>
      </c>
      <c r="Q5175" s="564">
        <v>39786</v>
      </c>
      <c r="R5175" s="564"/>
      <c r="S5175" s="564" t="s">
        <v>33274</v>
      </c>
    </row>
    <row r="5176" spans="1:19" x14ac:dyDescent="0.35">
      <c r="A5176" s="559">
        <v>5707</v>
      </c>
      <c r="B5176" s="563" t="s">
        <v>484</v>
      </c>
      <c r="C5176" s="563" t="s">
        <v>28883</v>
      </c>
      <c r="D5176" s="563" t="s">
        <v>15017</v>
      </c>
      <c r="E5176" s="563" t="s">
        <v>15014</v>
      </c>
      <c r="F5176" s="563" t="s">
        <v>15015</v>
      </c>
      <c r="G5176" s="563" t="s">
        <v>14986</v>
      </c>
      <c r="H5176" s="563" t="s">
        <v>15016</v>
      </c>
      <c r="I5176" s="563" t="s">
        <v>26690</v>
      </c>
      <c r="J5176" s="563" t="s">
        <v>24001</v>
      </c>
      <c r="K5176" s="563" t="s">
        <v>24001</v>
      </c>
      <c r="L5176" s="563" t="s">
        <v>24001</v>
      </c>
      <c r="M5176" s="563" t="s">
        <v>24001</v>
      </c>
      <c r="N5176" s="563" t="s">
        <v>24001</v>
      </c>
      <c r="O5176" s="564" t="s">
        <v>24001</v>
      </c>
      <c r="P5176" s="564" t="s">
        <v>24001</v>
      </c>
      <c r="Q5176" s="564">
        <v>38434</v>
      </c>
      <c r="R5176" s="564"/>
      <c r="S5176" s="564" t="s">
        <v>33275</v>
      </c>
    </row>
    <row r="5177" spans="1:19" x14ac:dyDescent="0.35">
      <c r="A5177" s="559">
        <v>5708</v>
      </c>
      <c r="B5177" s="563" t="s">
        <v>484</v>
      </c>
      <c r="C5177" s="563" t="s">
        <v>28883</v>
      </c>
      <c r="D5177" s="563" t="s">
        <v>15021</v>
      </c>
      <c r="E5177" s="563" t="s">
        <v>15018</v>
      </c>
      <c r="F5177" s="563" t="s">
        <v>15019</v>
      </c>
      <c r="G5177" s="563" t="s">
        <v>14986</v>
      </c>
      <c r="H5177" s="563" t="s">
        <v>15020</v>
      </c>
      <c r="I5177" s="563" t="s">
        <v>26690</v>
      </c>
      <c r="J5177" s="563" t="s">
        <v>109</v>
      </c>
      <c r="K5177" s="563" t="s">
        <v>24001</v>
      </c>
      <c r="L5177" s="563" t="s">
        <v>24001</v>
      </c>
      <c r="M5177" s="563" t="s">
        <v>24001</v>
      </c>
      <c r="N5177" s="563" t="s">
        <v>24001</v>
      </c>
      <c r="O5177" s="564" t="s">
        <v>24001</v>
      </c>
      <c r="P5177" s="564" t="s">
        <v>24001</v>
      </c>
      <c r="Q5177" s="564">
        <v>33148</v>
      </c>
      <c r="R5177" s="564"/>
      <c r="S5177" s="564" t="s">
        <v>33276</v>
      </c>
    </row>
    <row r="5178" spans="1:19" x14ac:dyDescent="0.35">
      <c r="A5178" s="562">
        <v>5709</v>
      </c>
      <c r="B5178" s="563" t="s">
        <v>484</v>
      </c>
      <c r="C5178" s="563" t="s">
        <v>28883</v>
      </c>
      <c r="D5178" s="563" t="s">
        <v>15023</v>
      </c>
      <c r="E5178" s="563" t="s">
        <v>24001</v>
      </c>
      <c r="F5178" s="563" t="s">
        <v>15022</v>
      </c>
      <c r="G5178" s="563" t="s">
        <v>14986</v>
      </c>
      <c r="H5178" s="563" t="s">
        <v>9167</v>
      </c>
      <c r="I5178" s="563" t="s">
        <v>26690</v>
      </c>
      <c r="J5178" s="563" t="s">
        <v>24001</v>
      </c>
      <c r="K5178" s="563" t="s">
        <v>24001</v>
      </c>
      <c r="L5178" s="563" t="s">
        <v>24001</v>
      </c>
      <c r="M5178" s="563" t="s">
        <v>24001</v>
      </c>
      <c r="N5178" s="563" t="s">
        <v>24001</v>
      </c>
      <c r="O5178" s="564" t="s">
        <v>24001</v>
      </c>
      <c r="P5178" s="564" t="s">
        <v>24001</v>
      </c>
      <c r="Q5178" s="564">
        <v>39786</v>
      </c>
      <c r="R5178" s="564"/>
      <c r="S5178" s="564" t="s">
        <v>33277</v>
      </c>
    </row>
    <row r="5179" spans="1:19" x14ac:dyDescent="0.35">
      <c r="A5179" s="559">
        <v>5710</v>
      </c>
      <c r="B5179" s="563" t="s">
        <v>484</v>
      </c>
      <c r="C5179" s="563" t="s">
        <v>28883</v>
      </c>
      <c r="D5179" s="563" t="s">
        <v>15026</v>
      </c>
      <c r="E5179" s="563" t="s">
        <v>24001</v>
      </c>
      <c r="F5179" s="563" t="s">
        <v>15024</v>
      </c>
      <c r="G5179" s="563" t="s">
        <v>14986</v>
      </c>
      <c r="H5179" s="563" t="s">
        <v>15025</v>
      </c>
      <c r="I5179" s="563" t="s">
        <v>26690</v>
      </c>
      <c r="J5179" s="563" t="s">
        <v>24001</v>
      </c>
      <c r="K5179" s="563" t="s">
        <v>24001</v>
      </c>
      <c r="L5179" s="563" t="s">
        <v>24001</v>
      </c>
      <c r="M5179" s="563" t="s">
        <v>24001</v>
      </c>
      <c r="N5179" s="563" t="s">
        <v>24001</v>
      </c>
      <c r="O5179" s="564" t="s">
        <v>24001</v>
      </c>
      <c r="P5179" s="564" t="s">
        <v>24001</v>
      </c>
      <c r="Q5179" s="564">
        <v>40123</v>
      </c>
      <c r="R5179" s="564"/>
      <c r="S5179" s="564" t="s">
        <v>33278</v>
      </c>
    </row>
    <row r="5180" spans="1:19" x14ac:dyDescent="0.35">
      <c r="A5180" s="559">
        <v>5711</v>
      </c>
      <c r="B5180" s="563" t="s">
        <v>484</v>
      </c>
      <c r="C5180" s="563" t="s">
        <v>28883</v>
      </c>
      <c r="D5180" s="563" t="s">
        <v>15030</v>
      </c>
      <c r="E5180" s="563" t="s">
        <v>15027</v>
      </c>
      <c r="F5180" s="563" t="s">
        <v>15028</v>
      </c>
      <c r="G5180" s="563" t="s">
        <v>14986</v>
      </c>
      <c r="H5180" s="563" t="s">
        <v>15029</v>
      </c>
      <c r="I5180" s="563" t="s">
        <v>26690</v>
      </c>
      <c r="J5180" s="563" t="s">
        <v>24001</v>
      </c>
      <c r="K5180" s="563" t="s">
        <v>62</v>
      </c>
      <c r="L5180" s="563" t="s">
        <v>27726</v>
      </c>
      <c r="M5180" s="563" t="s">
        <v>24001</v>
      </c>
      <c r="N5180" s="563" t="s">
        <v>24001</v>
      </c>
      <c r="O5180" s="564" t="s">
        <v>24001</v>
      </c>
      <c r="P5180" s="564" t="s">
        <v>24001</v>
      </c>
      <c r="Q5180" s="564">
        <v>33148</v>
      </c>
      <c r="R5180" s="564"/>
      <c r="S5180" s="564" t="s">
        <v>33279</v>
      </c>
    </row>
    <row r="5181" spans="1:19" x14ac:dyDescent="0.35">
      <c r="A5181" s="562">
        <v>5712</v>
      </c>
      <c r="B5181" s="563" t="s">
        <v>484</v>
      </c>
      <c r="C5181" s="563" t="s">
        <v>28883</v>
      </c>
      <c r="D5181" s="563" t="s">
        <v>15033</v>
      </c>
      <c r="E5181" s="563" t="s">
        <v>24001</v>
      </c>
      <c r="F5181" s="563" t="s">
        <v>15031</v>
      </c>
      <c r="G5181" s="563" t="s">
        <v>14986</v>
      </c>
      <c r="H5181" s="563" t="s">
        <v>15032</v>
      </c>
      <c r="I5181" s="563" t="s">
        <v>26691</v>
      </c>
      <c r="J5181" s="563" t="s">
        <v>24001</v>
      </c>
      <c r="K5181" s="563" t="s">
        <v>24001</v>
      </c>
      <c r="L5181" s="563" t="s">
        <v>24001</v>
      </c>
      <c r="M5181" s="563" t="s">
        <v>24001</v>
      </c>
      <c r="N5181" s="563" t="s">
        <v>24001</v>
      </c>
      <c r="O5181" s="564" t="s">
        <v>24001</v>
      </c>
      <c r="P5181" s="564" t="s">
        <v>24001</v>
      </c>
      <c r="Q5181" s="564">
        <v>38898</v>
      </c>
      <c r="R5181" s="564">
        <v>38898</v>
      </c>
      <c r="S5181" s="564" t="s">
        <v>33280</v>
      </c>
    </row>
    <row r="5182" spans="1:19" x14ac:dyDescent="0.35">
      <c r="A5182" s="559">
        <v>5713</v>
      </c>
      <c r="B5182" s="563" t="s">
        <v>484</v>
      </c>
      <c r="C5182" s="563" t="s">
        <v>28883</v>
      </c>
      <c r="D5182" s="563" t="s">
        <v>15036</v>
      </c>
      <c r="E5182" s="563" t="s">
        <v>15034</v>
      </c>
      <c r="F5182" s="563" t="s">
        <v>15035</v>
      </c>
      <c r="G5182" s="563" t="s">
        <v>14986</v>
      </c>
      <c r="H5182" s="563" t="s">
        <v>15032</v>
      </c>
      <c r="I5182" s="563" t="s">
        <v>27413</v>
      </c>
      <c r="J5182" s="563" t="s">
        <v>24001</v>
      </c>
      <c r="K5182" s="563" t="s">
        <v>24001</v>
      </c>
      <c r="L5182" s="563" t="s">
        <v>24001</v>
      </c>
      <c r="M5182" s="563" t="s">
        <v>24001</v>
      </c>
      <c r="N5182" s="563" t="s">
        <v>24001</v>
      </c>
      <c r="O5182" s="564" t="s">
        <v>24001</v>
      </c>
      <c r="P5182" s="564" t="s">
        <v>24001</v>
      </c>
      <c r="Q5182" s="564">
        <v>38384</v>
      </c>
      <c r="R5182" s="564"/>
      <c r="S5182" s="564" t="s">
        <v>33281</v>
      </c>
    </row>
    <row r="5183" spans="1:19" x14ac:dyDescent="0.35">
      <c r="A5183" s="559">
        <v>5714</v>
      </c>
      <c r="B5183" s="563" t="s">
        <v>484</v>
      </c>
      <c r="C5183" s="563" t="s">
        <v>28883</v>
      </c>
      <c r="D5183" s="563" t="s">
        <v>15038</v>
      </c>
      <c r="E5183" s="563" t="s">
        <v>15034</v>
      </c>
      <c r="F5183" s="563" t="s">
        <v>15037</v>
      </c>
      <c r="G5183" s="563" t="s">
        <v>14986</v>
      </c>
      <c r="H5183" s="563" t="s">
        <v>15032</v>
      </c>
      <c r="I5183" s="563" t="s">
        <v>27414</v>
      </c>
      <c r="J5183" s="563" t="s">
        <v>24001</v>
      </c>
      <c r="K5183" s="563" t="s">
        <v>24001</v>
      </c>
      <c r="L5183" s="563" t="s">
        <v>24001</v>
      </c>
      <c r="M5183" s="563" t="s">
        <v>24001</v>
      </c>
      <c r="N5183" s="563" t="s">
        <v>24001</v>
      </c>
      <c r="O5183" s="564" t="s">
        <v>24001</v>
      </c>
      <c r="P5183" s="564" t="s">
        <v>24001</v>
      </c>
      <c r="Q5183" s="564">
        <v>38384</v>
      </c>
      <c r="R5183" s="564"/>
      <c r="S5183" s="564" t="s">
        <v>33282</v>
      </c>
    </row>
    <row r="5184" spans="1:19" x14ac:dyDescent="0.35">
      <c r="A5184" s="562">
        <v>5715</v>
      </c>
      <c r="B5184" s="563" t="s">
        <v>484</v>
      </c>
      <c r="C5184" s="563" t="s">
        <v>28883</v>
      </c>
      <c r="D5184" s="563" t="s">
        <v>15042</v>
      </c>
      <c r="E5184" s="563" t="s">
        <v>15039</v>
      </c>
      <c r="F5184" s="563" t="s">
        <v>15040</v>
      </c>
      <c r="G5184" s="563" t="s">
        <v>14986</v>
      </c>
      <c r="H5184" s="563" t="s">
        <v>15041</v>
      </c>
      <c r="I5184" s="563" t="s">
        <v>26690</v>
      </c>
      <c r="J5184" s="563" t="s">
        <v>24001</v>
      </c>
      <c r="K5184" s="563" t="s">
        <v>24001</v>
      </c>
      <c r="L5184" s="563" t="s">
        <v>24001</v>
      </c>
      <c r="M5184" s="563" t="s">
        <v>24001</v>
      </c>
      <c r="N5184" s="563" t="s">
        <v>24001</v>
      </c>
      <c r="O5184" s="564" t="s">
        <v>24001</v>
      </c>
      <c r="P5184" s="564" t="s">
        <v>24001</v>
      </c>
      <c r="Q5184" s="564">
        <v>38720</v>
      </c>
      <c r="R5184" s="564"/>
      <c r="S5184" s="564" t="s">
        <v>33283</v>
      </c>
    </row>
    <row r="5185" spans="1:19" x14ac:dyDescent="0.35">
      <c r="A5185" s="559">
        <v>5716</v>
      </c>
      <c r="B5185" s="563" t="s">
        <v>484</v>
      </c>
      <c r="C5185" s="563" t="s">
        <v>28883</v>
      </c>
      <c r="D5185" s="563" t="s">
        <v>15045</v>
      </c>
      <c r="E5185" s="563" t="s">
        <v>15043</v>
      </c>
      <c r="F5185" s="563" t="s">
        <v>15044</v>
      </c>
      <c r="G5185" s="563" t="s">
        <v>14986</v>
      </c>
      <c r="H5185" s="563" t="s">
        <v>8453</v>
      </c>
      <c r="I5185" s="563" t="s">
        <v>26690</v>
      </c>
      <c r="J5185" s="563" t="s">
        <v>24001</v>
      </c>
      <c r="K5185" s="563" t="s">
        <v>24001</v>
      </c>
      <c r="L5185" s="563" t="s">
        <v>24001</v>
      </c>
      <c r="M5185" s="563" t="s">
        <v>24001</v>
      </c>
      <c r="N5185" s="563" t="s">
        <v>24001</v>
      </c>
      <c r="O5185" s="564" t="s">
        <v>24001</v>
      </c>
      <c r="P5185" s="564" t="s">
        <v>24001</v>
      </c>
      <c r="Q5185" s="564">
        <v>33148</v>
      </c>
      <c r="R5185" s="564">
        <v>38383</v>
      </c>
      <c r="S5185" s="564" t="s">
        <v>33284</v>
      </c>
    </row>
    <row r="5186" spans="1:19" x14ac:dyDescent="0.35">
      <c r="A5186" s="559">
        <v>5717</v>
      </c>
      <c r="B5186" s="563" t="s">
        <v>484</v>
      </c>
      <c r="C5186" s="563" t="s">
        <v>28883</v>
      </c>
      <c r="D5186" s="563" t="s">
        <v>15048</v>
      </c>
      <c r="E5186" s="563" t="s">
        <v>15046</v>
      </c>
      <c r="F5186" s="563" t="s">
        <v>15047</v>
      </c>
      <c r="G5186" s="563" t="s">
        <v>14986</v>
      </c>
      <c r="H5186" s="563" t="s">
        <v>13060</v>
      </c>
      <c r="I5186" s="563" t="s">
        <v>26690</v>
      </c>
      <c r="J5186" s="563" t="s">
        <v>24001</v>
      </c>
      <c r="K5186" s="563" t="s">
        <v>62</v>
      </c>
      <c r="L5186" s="563" t="s">
        <v>27604</v>
      </c>
      <c r="M5186" s="563" t="s">
        <v>24001</v>
      </c>
      <c r="N5186" s="563" t="s">
        <v>24001</v>
      </c>
      <c r="O5186" s="564" t="s">
        <v>24001</v>
      </c>
      <c r="P5186" s="564" t="s">
        <v>24001</v>
      </c>
      <c r="Q5186" s="564">
        <v>35130</v>
      </c>
      <c r="R5186" s="564">
        <v>38384</v>
      </c>
      <c r="S5186" s="564" t="s">
        <v>33285</v>
      </c>
    </row>
    <row r="5187" spans="1:19" x14ac:dyDescent="0.35">
      <c r="A5187" s="562">
        <v>5718</v>
      </c>
      <c r="B5187" s="563" t="s">
        <v>484</v>
      </c>
      <c r="C5187" s="563" t="s">
        <v>28883</v>
      </c>
      <c r="D5187" s="563" t="s">
        <v>27415</v>
      </c>
      <c r="E5187" s="563" t="s">
        <v>24001</v>
      </c>
      <c r="F5187" s="563" t="s">
        <v>26636</v>
      </c>
      <c r="G5187" s="563" t="s">
        <v>14986</v>
      </c>
      <c r="H5187" s="563" t="s">
        <v>27416</v>
      </c>
      <c r="I5187" s="563" t="s">
        <v>26690</v>
      </c>
      <c r="J5187" s="563" t="s">
        <v>24001</v>
      </c>
      <c r="K5187" s="563" t="s">
        <v>24001</v>
      </c>
      <c r="L5187" s="563" t="s">
        <v>24001</v>
      </c>
      <c r="M5187" s="563" t="s">
        <v>24001</v>
      </c>
      <c r="N5187" s="563" t="s">
        <v>24001</v>
      </c>
      <c r="O5187" s="564" t="s">
        <v>24001</v>
      </c>
      <c r="P5187" s="564" t="s">
        <v>24001</v>
      </c>
      <c r="Q5187" s="564">
        <v>38720</v>
      </c>
      <c r="R5187" s="564"/>
      <c r="S5187" s="564" t="s">
        <v>33286</v>
      </c>
    </row>
    <row r="5188" spans="1:19" x14ac:dyDescent="0.35">
      <c r="A5188" s="559">
        <v>5719</v>
      </c>
      <c r="B5188" s="563" t="s">
        <v>484</v>
      </c>
      <c r="C5188" s="563" t="s">
        <v>28883</v>
      </c>
      <c r="D5188" s="563" t="s">
        <v>15051</v>
      </c>
      <c r="E5188" s="563" t="s">
        <v>15049</v>
      </c>
      <c r="F5188" s="563" t="s">
        <v>15050</v>
      </c>
      <c r="G5188" s="563" t="s">
        <v>14986</v>
      </c>
      <c r="H5188" s="563" t="s">
        <v>14960</v>
      </c>
      <c r="I5188" s="563" t="s">
        <v>26690</v>
      </c>
      <c r="J5188" s="563" t="s">
        <v>24001</v>
      </c>
      <c r="K5188" s="563" t="s">
        <v>34266</v>
      </c>
      <c r="L5188" s="563" t="s">
        <v>27663</v>
      </c>
      <c r="M5188" s="563" t="s">
        <v>34653</v>
      </c>
      <c r="N5188" s="563" t="s">
        <v>15052</v>
      </c>
      <c r="O5188" s="564" t="s">
        <v>24001</v>
      </c>
      <c r="P5188" s="564" t="s">
        <v>24001</v>
      </c>
      <c r="Q5188" s="564">
        <v>33148</v>
      </c>
      <c r="R5188" s="564">
        <v>38384</v>
      </c>
      <c r="S5188" s="564" t="s">
        <v>33287</v>
      </c>
    </row>
    <row r="5189" spans="1:19" x14ac:dyDescent="0.35">
      <c r="A5189" s="559">
        <v>5720</v>
      </c>
      <c r="B5189" s="563" t="s">
        <v>484</v>
      </c>
      <c r="C5189" s="563" t="s">
        <v>28883</v>
      </c>
      <c r="D5189" s="563" t="s">
        <v>15056</v>
      </c>
      <c r="E5189" s="563" t="s">
        <v>15053</v>
      </c>
      <c r="F5189" s="563" t="s">
        <v>15054</v>
      </c>
      <c r="G5189" s="563" t="s">
        <v>14986</v>
      </c>
      <c r="H5189" s="563" t="s">
        <v>15055</v>
      </c>
      <c r="I5189" s="563" t="s">
        <v>26690</v>
      </c>
      <c r="J5189" s="563" t="s">
        <v>24001</v>
      </c>
      <c r="K5189" s="563" t="s">
        <v>24001</v>
      </c>
      <c r="L5189" s="563" t="s">
        <v>24001</v>
      </c>
      <c r="M5189" s="563" t="s">
        <v>24001</v>
      </c>
      <c r="N5189" s="563" t="s">
        <v>24001</v>
      </c>
      <c r="O5189" s="564" t="s">
        <v>24001</v>
      </c>
      <c r="P5189" s="564" t="s">
        <v>24001</v>
      </c>
      <c r="Q5189" s="564">
        <v>38440</v>
      </c>
      <c r="R5189" s="564"/>
      <c r="S5189" s="564" t="s">
        <v>33288</v>
      </c>
    </row>
    <row r="5190" spans="1:19" x14ac:dyDescent="0.35">
      <c r="A5190" s="562">
        <v>5721</v>
      </c>
      <c r="B5190" s="563" t="s">
        <v>484</v>
      </c>
      <c r="C5190" s="563" t="s">
        <v>28883</v>
      </c>
      <c r="D5190" s="563" t="s">
        <v>15059</v>
      </c>
      <c r="E5190" s="563" t="s">
        <v>15053</v>
      </c>
      <c r="F5190" s="563" t="s">
        <v>15057</v>
      </c>
      <c r="G5190" s="563" t="s">
        <v>14986</v>
      </c>
      <c r="H5190" s="563" t="s">
        <v>15058</v>
      </c>
      <c r="I5190" s="563" t="s">
        <v>26690</v>
      </c>
      <c r="J5190" s="563" t="s">
        <v>24001</v>
      </c>
      <c r="K5190" s="563" t="s">
        <v>24001</v>
      </c>
      <c r="L5190" s="563" t="s">
        <v>24001</v>
      </c>
      <c r="M5190" s="563" t="s">
        <v>24001</v>
      </c>
      <c r="N5190" s="563" t="s">
        <v>24001</v>
      </c>
      <c r="O5190" s="564" t="s">
        <v>24001</v>
      </c>
      <c r="P5190" s="564" t="s">
        <v>24001</v>
      </c>
      <c r="Q5190" s="564">
        <v>38440</v>
      </c>
      <c r="R5190" s="564"/>
      <c r="S5190" s="564" t="s">
        <v>33289</v>
      </c>
    </row>
    <row r="5191" spans="1:19" x14ac:dyDescent="0.35">
      <c r="A5191" s="559">
        <v>5722</v>
      </c>
      <c r="B5191" s="563" t="s">
        <v>484</v>
      </c>
      <c r="C5191" s="563" t="s">
        <v>28883</v>
      </c>
      <c r="D5191" s="563" t="s">
        <v>15063</v>
      </c>
      <c r="E5191" s="563" t="s">
        <v>15060</v>
      </c>
      <c r="F5191" s="563" t="s">
        <v>15061</v>
      </c>
      <c r="G5191" s="563" t="s">
        <v>14986</v>
      </c>
      <c r="H5191" s="563" t="s">
        <v>15062</v>
      </c>
      <c r="I5191" s="563" t="s">
        <v>26690</v>
      </c>
      <c r="J5191" s="563" t="s">
        <v>24001</v>
      </c>
      <c r="K5191" s="563" t="s">
        <v>24001</v>
      </c>
      <c r="L5191" s="563" t="s">
        <v>24001</v>
      </c>
      <c r="M5191" s="563" t="s">
        <v>24001</v>
      </c>
      <c r="N5191" s="563" t="s">
        <v>24001</v>
      </c>
      <c r="O5191" s="564" t="s">
        <v>24001</v>
      </c>
      <c r="P5191" s="564" t="s">
        <v>24001</v>
      </c>
      <c r="Q5191" s="564">
        <v>33148</v>
      </c>
      <c r="R5191" s="564"/>
      <c r="S5191" s="564" t="s">
        <v>33290</v>
      </c>
    </row>
    <row r="5192" spans="1:19" x14ac:dyDescent="0.35">
      <c r="A5192" s="559">
        <v>5723</v>
      </c>
      <c r="B5192" s="563" t="s">
        <v>484</v>
      </c>
      <c r="C5192" s="563" t="s">
        <v>28883</v>
      </c>
      <c r="D5192" s="563" t="s">
        <v>15067</v>
      </c>
      <c r="E5192" s="563" t="s">
        <v>15064</v>
      </c>
      <c r="F5192" s="563" t="s">
        <v>15065</v>
      </c>
      <c r="G5192" s="563" t="s">
        <v>14986</v>
      </c>
      <c r="H5192" s="563" t="s">
        <v>15066</v>
      </c>
      <c r="I5192" s="563" t="s">
        <v>26690</v>
      </c>
      <c r="J5192" s="563" t="s">
        <v>109</v>
      </c>
      <c r="K5192" s="563" t="s">
        <v>24001</v>
      </c>
      <c r="L5192" s="563" t="s">
        <v>24001</v>
      </c>
      <c r="M5192" s="563" t="s">
        <v>24001</v>
      </c>
      <c r="N5192" s="563" t="s">
        <v>24001</v>
      </c>
      <c r="O5192" s="564" t="s">
        <v>24001</v>
      </c>
      <c r="P5192" s="564" t="s">
        <v>26697</v>
      </c>
      <c r="Q5192" s="564">
        <v>33148</v>
      </c>
      <c r="R5192" s="564"/>
      <c r="S5192" s="564" t="s">
        <v>33291</v>
      </c>
    </row>
    <row r="5193" spans="1:19" x14ac:dyDescent="0.35">
      <c r="A5193" s="562">
        <v>5724</v>
      </c>
      <c r="B5193" s="563" t="s">
        <v>484</v>
      </c>
      <c r="C5193" s="563" t="s">
        <v>28883</v>
      </c>
      <c r="D5193" s="563" t="s">
        <v>15071</v>
      </c>
      <c r="E5193" s="563" t="s">
        <v>15068</v>
      </c>
      <c r="F5193" s="563" t="s">
        <v>15069</v>
      </c>
      <c r="G5193" s="563" t="s">
        <v>14986</v>
      </c>
      <c r="H5193" s="563" t="s">
        <v>15070</v>
      </c>
      <c r="I5193" s="563" t="s">
        <v>26690</v>
      </c>
      <c r="J5193" s="563" t="s">
        <v>24001</v>
      </c>
      <c r="K5193" s="563" t="s">
        <v>62</v>
      </c>
      <c r="L5193" s="563" t="s">
        <v>27726</v>
      </c>
      <c r="M5193" s="563" t="s">
        <v>24001</v>
      </c>
      <c r="N5193" s="563" t="s">
        <v>24001</v>
      </c>
      <c r="O5193" s="564" t="s">
        <v>24001</v>
      </c>
      <c r="P5193" s="564" t="s">
        <v>24001</v>
      </c>
      <c r="Q5193" s="564">
        <v>33148</v>
      </c>
      <c r="R5193" s="564"/>
      <c r="S5193" s="564" t="s">
        <v>33292</v>
      </c>
    </row>
    <row r="5194" spans="1:19" x14ac:dyDescent="0.35">
      <c r="A5194" s="559">
        <v>5725</v>
      </c>
      <c r="B5194" s="563" t="s">
        <v>484</v>
      </c>
      <c r="C5194" s="563" t="s">
        <v>28883</v>
      </c>
      <c r="D5194" s="563" t="s">
        <v>15074</v>
      </c>
      <c r="E5194" s="563" t="s">
        <v>24001</v>
      </c>
      <c r="F5194" s="563" t="s">
        <v>15072</v>
      </c>
      <c r="G5194" s="563" t="s">
        <v>14986</v>
      </c>
      <c r="H5194" s="563" t="s">
        <v>15073</v>
      </c>
      <c r="I5194" s="563" t="s">
        <v>26690</v>
      </c>
      <c r="J5194" s="563" t="s">
        <v>24001</v>
      </c>
      <c r="K5194" s="563" t="s">
        <v>24001</v>
      </c>
      <c r="L5194" s="563" t="s">
        <v>24001</v>
      </c>
      <c r="M5194" s="563" t="s">
        <v>24001</v>
      </c>
      <c r="N5194" s="563" t="s">
        <v>24001</v>
      </c>
      <c r="O5194" s="564" t="s">
        <v>24001</v>
      </c>
      <c r="P5194" s="564" t="s">
        <v>24001</v>
      </c>
      <c r="Q5194" s="564">
        <v>39786</v>
      </c>
      <c r="R5194" s="564">
        <v>39786</v>
      </c>
      <c r="S5194" s="564" t="s">
        <v>33293</v>
      </c>
    </row>
    <row r="5195" spans="1:19" x14ac:dyDescent="0.35">
      <c r="A5195" s="559">
        <v>5726</v>
      </c>
      <c r="B5195" s="563" t="s">
        <v>484</v>
      </c>
      <c r="C5195" s="563" t="s">
        <v>28883</v>
      </c>
      <c r="D5195" s="563" t="s">
        <v>15078</v>
      </c>
      <c r="E5195" s="563" t="s">
        <v>15075</v>
      </c>
      <c r="F5195" s="563" t="s">
        <v>15076</v>
      </c>
      <c r="G5195" s="563" t="s">
        <v>14986</v>
      </c>
      <c r="H5195" s="563" t="s">
        <v>15077</v>
      </c>
      <c r="I5195" s="563" t="s">
        <v>26690</v>
      </c>
      <c r="J5195" s="563" t="s">
        <v>24001</v>
      </c>
      <c r="K5195" s="563" t="s">
        <v>24001</v>
      </c>
      <c r="L5195" s="563" t="s">
        <v>24001</v>
      </c>
      <c r="M5195" s="563" t="s">
        <v>24001</v>
      </c>
      <c r="N5195" s="563" t="s">
        <v>24001</v>
      </c>
      <c r="O5195" s="564" t="s">
        <v>24001</v>
      </c>
      <c r="P5195" s="564" t="s">
        <v>24001</v>
      </c>
      <c r="Q5195" s="564">
        <v>33148</v>
      </c>
      <c r="R5195" s="564">
        <v>38440</v>
      </c>
      <c r="S5195" s="564" t="s">
        <v>33294</v>
      </c>
    </row>
    <row r="5196" spans="1:19" x14ac:dyDescent="0.35">
      <c r="A5196" s="562">
        <v>5727</v>
      </c>
      <c r="B5196" s="563" t="s">
        <v>484</v>
      </c>
      <c r="C5196" s="563" t="s">
        <v>28883</v>
      </c>
      <c r="D5196" s="563" t="s">
        <v>15081</v>
      </c>
      <c r="E5196" s="563" t="s">
        <v>24001</v>
      </c>
      <c r="F5196" s="563" t="s">
        <v>15079</v>
      </c>
      <c r="G5196" s="563" t="s">
        <v>14986</v>
      </c>
      <c r="H5196" s="563" t="s">
        <v>15080</v>
      </c>
      <c r="I5196" s="563" t="s">
        <v>27417</v>
      </c>
      <c r="J5196" s="563" t="s">
        <v>24001</v>
      </c>
      <c r="K5196" s="563" t="s">
        <v>24001</v>
      </c>
      <c r="L5196" s="563" t="s">
        <v>24001</v>
      </c>
      <c r="M5196" s="563" t="s">
        <v>24001</v>
      </c>
      <c r="N5196" s="563" t="s">
        <v>24001</v>
      </c>
      <c r="O5196" s="564" t="s">
        <v>24001</v>
      </c>
      <c r="P5196" s="564" t="s">
        <v>24001</v>
      </c>
      <c r="Q5196" s="564">
        <v>39604</v>
      </c>
      <c r="R5196" s="564"/>
      <c r="S5196" s="564" t="s">
        <v>33295</v>
      </c>
    </row>
    <row r="5197" spans="1:19" x14ac:dyDescent="0.35">
      <c r="A5197" s="559">
        <v>5728</v>
      </c>
      <c r="B5197" s="563" t="s">
        <v>484</v>
      </c>
      <c r="C5197" s="563" t="s">
        <v>28883</v>
      </c>
      <c r="D5197" s="563" t="s">
        <v>15084</v>
      </c>
      <c r="E5197" s="563" t="s">
        <v>24001</v>
      </c>
      <c r="F5197" s="563" t="s">
        <v>15082</v>
      </c>
      <c r="G5197" s="563" t="s">
        <v>14986</v>
      </c>
      <c r="H5197" s="563" t="s">
        <v>15083</v>
      </c>
      <c r="I5197" s="563" t="s">
        <v>26690</v>
      </c>
      <c r="J5197" s="563" t="s">
        <v>24001</v>
      </c>
      <c r="K5197" s="563" t="s">
        <v>24001</v>
      </c>
      <c r="L5197" s="563" t="s">
        <v>24001</v>
      </c>
      <c r="M5197" s="563" t="s">
        <v>24001</v>
      </c>
      <c r="N5197" s="563" t="s">
        <v>24001</v>
      </c>
      <c r="O5197" s="564" t="s">
        <v>24001</v>
      </c>
      <c r="P5197" s="564" t="s">
        <v>24001</v>
      </c>
      <c r="Q5197" s="564">
        <v>38440</v>
      </c>
      <c r="R5197" s="564"/>
      <c r="S5197" s="564" t="s">
        <v>33296</v>
      </c>
    </row>
    <row r="5198" spans="1:19" x14ac:dyDescent="0.35">
      <c r="A5198" s="559">
        <v>5729</v>
      </c>
      <c r="B5198" s="563" t="s">
        <v>484</v>
      </c>
      <c r="C5198" s="563" t="s">
        <v>28883</v>
      </c>
      <c r="D5198" s="563" t="s">
        <v>15087</v>
      </c>
      <c r="E5198" s="563" t="s">
        <v>15085</v>
      </c>
      <c r="F5198" s="563" t="s">
        <v>15086</v>
      </c>
      <c r="G5198" s="563" t="s">
        <v>14986</v>
      </c>
      <c r="H5198" s="563" t="s">
        <v>3025</v>
      </c>
      <c r="I5198" s="563" t="s">
        <v>26690</v>
      </c>
      <c r="J5198" s="563" t="s">
        <v>24001</v>
      </c>
      <c r="K5198" s="563" t="s">
        <v>154</v>
      </c>
      <c r="L5198" s="563" t="s">
        <v>24001</v>
      </c>
      <c r="M5198" s="563" t="s">
        <v>899</v>
      </c>
      <c r="N5198" s="563" t="s">
        <v>28712</v>
      </c>
      <c r="O5198" s="564" t="s">
        <v>24001</v>
      </c>
      <c r="P5198" s="564" t="s">
        <v>24001</v>
      </c>
      <c r="Q5198" s="564">
        <v>33148</v>
      </c>
      <c r="R5198" s="564"/>
      <c r="S5198" s="564" t="s">
        <v>33297</v>
      </c>
    </row>
    <row r="5199" spans="1:19" x14ac:dyDescent="0.35">
      <c r="A5199" s="562">
        <v>5730</v>
      </c>
      <c r="B5199" s="563" t="s">
        <v>484</v>
      </c>
      <c r="C5199" s="563" t="s">
        <v>28883</v>
      </c>
      <c r="D5199" s="563" t="s">
        <v>15091</v>
      </c>
      <c r="E5199" s="563" t="s">
        <v>15088</v>
      </c>
      <c r="F5199" s="563" t="s">
        <v>15089</v>
      </c>
      <c r="G5199" s="563" t="s">
        <v>14986</v>
      </c>
      <c r="H5199" s="563" t="s">
        <v>15090</v>
      </c>
      <c r="I5199" s="563" t="s">
        <v>26690</v>
      </c>
      <c r="J5199" s="563" t="s">
        <v>24001</v>
      </c>
      <c r="K5199" s="563" t="s">
        <v>24001</v>
      </c>
      <c r="L5199" s="563" t="s">
        <v>24001</v>
      </c>
      <c r="M5199" s="563" t="s">
        <v>24001</v>
      </c>
      <c r="N5199" s="563" t="s">
        <v>24001</v>
      </c>
      <c r="O5199" s="564" t="s">
        <v>24001</v>
      </c>
      <c r="P5199" s="564" t="s">
        <v>24001</v>
      </c>
      <c r="Q5199" s="564">
        <v>33148</v>
      </c>
      <c r="R5199" s="564"/>
      <c r="S5199" s="564" t="s">
        <v>33298</v>
      </c>
    </row>
    <row r="5200" spans="1:19" x14ac:dyDescent="0.35">
      <c r="A5200" s="559">
        <v>5731</v>
      </c>
      <c r="B5200" s="563" t="s">
        <v>484</v>
      </c>
      <c r="C5200" s="563" t="s">
        <v>28883</v>
      </c>
      <c r="D5200" s="563" t="s">
        <v>15095</v>
      </c>
      <c r="E5200" s="563" t="s">
        <v>15092</v>
      </c>
      <c r="F5200" s="563" t="s">
        <v>15093</v>
      </c>
      <c r="G5200" s="563" t="s">
        <v>14986</v>
      </c>
      <c r="H5200" s="563" t="s">
        <v>15094</v>
      </c>
      <c r="I5200" s="563" t="s">
        <v>26690</v>
      </c>
      <c r="J5200" s="563" t="s">
        <v>24001</v>
      </c>
      <c r="K5200" s="563" t="s">
        <v>50</v>
      </c>
      <c r="L5200" s="563" t="s">
        <v>24001</v>
      </c>
      <c r="M5200" s="563" t="s">
        <v>899</v>
      </c>
      <c r="N5200" s="563" t="s">
        <v>28712</v>
      </c>
      <c r="O5200" s="564" t="s">
        <v>24001</v>
      </c>
      <c r="P5200" s="564" t="s">
        <v>24001</v>
      </c>
      <c r="Q5200" s="564">
        <v>33148</v>
      </c>
      <c r="R5200" s="564"/>
      <c r="S5200" s="564" t="s">
        <v>33299</v>
      </c>
    </row>
    <row r="5201" spans="1:19" x14ac:dyDescent="0.35">
      <c r="A5201" s="559">
        <v>5732</v>
      </c>
      <c r="B5201" s="563" t="s">
        <v>484</v>
      </c>
      <c r="C5201" s="563" t="s">
        <v>28883</v>
      </c>
      <c r="D5201" s="563" t="s">
        <v>15099</v>
      </c>
      <c r="E5201" s="563" t="s">
        <v>15096</v>
      </c>
      <c r="F5201" s="563" t="s">
        <v>15097</v>
      </c>
      <c r="G5201" s="563" t="s">
        <v>14986</v>
      </c>
      <c r="H5201" s="563" t="s">
        <v>15098</v>
      </c>
      <c r="I5201" s="563" t="s">
        <v>26690</v>
      </c>
      <c r="J5201" s="563" t="s">
        <v>24001</v>
      </c>
      <c r="K5201" s="563" t="s">
        <v>24001</v>
      </c>
      <c r="L5201" s="563" t="s">
        <v>24001</v>
      </c>
      <c r="M5201" s="563" t="s">
        <v>24001</v>
      </c>
      <c r="N5201" s="563" t="s">
        <v>24001</v>
      </c>
      <c r="O5201" s="564" t="s">
        <v>24001</v>
      </c>
      <c r="P5201" s="564" t="s">
        <v>24001</v>
      </c>
      <c r="Q5201" s="564">
        <v>33148</v>
      </c>
      <c r="R5201" s="564">
        <v>38440</v>
      </c>
      <c r="S5201" s="564" t="s">
        <v>33300</v>
      </c>
    </row>
    <row r="5202" spans="1:19" x14ac:dyDescent="0.35">
      <c r="A5202" s="562">
        <v>5733</v>
      </c>
      <c r="B5202" s="563" t="s">
        <v>484</v>
      </c>
      <c r="C5202" s="563" t="s">
        <v>28883</v>
      </c>
      <c r="D5202" s="563" t="s">
        <v>15102</v>
      </c>
      <c r="E5202" s="563" t="s">
        <v>15100</v>
      </c>
      <c r="F5202" s="563" t="s">
        <v>15101</v>
      </c>
      <c r="G5202" s="563" t="s">
        <v>14986</v>
      </c>
      <c r="H5202" s="563" t="s">
        <v>5992</v>
      </c>
      <c r="I5202" s="563" t="s">
        <v>26690</v>
      </c>
      <c r="J5202" s="563" t="s">
        <v>24001</v>
      </c>
      <c r="K5202" s="563" t="s">
        <v>24001</v>
      </c>
      <c r="L5202" s="563" t="s">
        <v>24001</v>
      </c>
      <c r="M5202" s="563" t="s">
        <v>24001</v>
      </c>
      <c r="N5202" s="563" t="s">
        <v>24001</v>
      </c>
      <c r="O5202" s="564" t="s">
        <v>24001</v>
      </c>
      <c r="P5202" s="564" t="s">
        <v>24001</v>
      </c>
      <c r="Q5202" s="564">
        <v>38398</v>
      </c>
      <c r="R5202" s="564"/>
      <c r="S5202" s="564" t="s">
        <v>33301</v>
      </c>
    </row>
    <row r="5203" spans="1:19" x14ac:dyDescent="0.35">
      <c r="A5203" s="559">
        <v>5734</v>
      </c>
      <c r="B5203" s="563" t="s">
        <v>484</v>
      </c>
      <c r="C5203" s="563" t="s">
        <v>28883</v>
      </c>
      <c r="D5203" s="563" t="s">
        <v>15105</v>
      </c>
      <c r="E5203" s="563" t="s">
        <v>15014</v>
      </c>
      <c r="F5203" s="563" t="s">
        <v>15103</v>
      </c>
      <c r="G5203" s="563" t="s">
        <v>14986</v>
      </c>
      <c r="H5203" s="563" t="s">
        <v>15104</v>
      </c>
      <c r="I5203" s="563" t="s">
        <v>26690</v>
      </c>
      <c r="J5203" s="563" t="s">
        <v>24001</v>
      </c>
      <c r="K5203" s="563" t="s">
        <v>24001</v>
      </c>
      <c r="L5203" s="563" t="s">
        <v>24001</v>
      </c>
      <c r="M5203" s="563" t="s">
        <v>24001</v>
      </c>
      <c r="N5203" s="563" t="s">
        <v>24001</v>
      </c>
      <c r="O5203" s="564" t="s">
        <v>24001</v>
      </c>
      <c r="P5203" s="564" t="s">
        <v>24001</v>
      </c>
      <c r="Q5203" s="564">
        <v>38434</v>
      </c>
      <c r="R5203" s="564"/>
      <c r="S5203" s="564" t="s">
        <v>33302</v>
      </c>
    </row>
    <row r="5204" spans="1:19" x14ac:dyDescent="0.35">
      <c r="A5204" s="559">
        <v>5735</v>
      </c>
      <c r="B5204" s="563" t="s">
        <v>484</v>
      </c>
      <c r="C5204" s="563" t="s">
        <v>28883</v>
      </c>
      <c r="D5204" s="563" t="s">
        <v>15109</v>
      </c>
      <c r="E5204" s="563" t="s">
        <v>15106</v>
      </c>
      <c r="F5204" s="563" t="s">
        <v>15107</v>
      </c>
      <c r="G5204" s="563" t="s">
        <v>14986</v>
      </c>
      <c r="H5204" s="563" t="s">
        <v>15108</v>
      </c>
      <c r="I5204" s="563" t="s">
        <v>26690</v>
      </c>
      <c r="J5204" s="563" t="s">
        <v>24001</v>
      </c>
      <c r="K5204" s="563" t="s">
        <v>24001</v>
      </c>
      <c r="L5204" s="563" t="s">
        <v>24001</v>
      </c>
      <c r="M5204" s="563" t="s">
        <v>24001</v>
      </c>
      <c r="N5204" s="563" t="s">
        <v>24001</v>
      </c>
      <c r="O5204" s="564" t="s">
        <v>24001</v>
      </c>
      <c r="P5204" s="564" t="s">
        <v>24001</v>
      </c>
      <c r="Q5204" s="564">
        <v>33148</v>
      </c>
      <c r="R5204" s="564"/>
      <c r="S5204" s="564" t="s">
        <v>33303</v>
      </c>
    </row>
    <row r="5205" spans="1:19" x14ac:dyDescent="0.35">
      <c r="A5205" s="562">
        <v>5736</v>
      </c>
      <c r="B5205" s="563" t="s">
        <v>484</v>
      </c>
      <c r="C5205" s="563" t="s">
        <v>28883</v>
      </c>
      <c r="D5205" s="563" t="s">
        <v>15113</v>
      </c>
      <c r="E5205" s="563" t="s">
        <v>15114</v>
      </c>
      <c r="F5205" s="563" t="s">
        <v>15111</v>
      </c>
      <c r="G5205" s="563" t="s">
        <v>14986</v>
      </c>
      <c r="H5205" s="563" t="s">
        <v>15112</v>
      </c>
      <c r="I5205" s="563" t="s">
        <v>26690</v>
      </c>
      <c r="J5205" s="563" t="s">
        <v>24001</v>
      </c>
      <c r="K5205" s="563" t="s">
        <v>24001</v>
      </c>
      <c r="L5205" s="563" t="s">
        <v>24001</v>
      </c>
      <c r="M5205" s="563" t="s">
        <v>24001</v>
      </c>
      <c r="N5205" s="563" t="s">
        <v>24001</v>
      </c>
      <c r="O5205" s="564" t="s">
        <v>24001</v>
      </c>
      <c r="P5205" s="564" t="s">
        <v>24001</v>
      </c>
      <c r="Q5205" s="564">
        <v>41096</v>
      </c>
      <c r="R5205" s="564"/>
      <c r="S5205" s="564" t="s">
        <v>15113</v>
      </c>
    </row>
    <row r="5206" spans="1:19" x14ac:dyDescent="0.35">
      <c r="A5206" s="559">
        <v>5737</v>
      </c>
      <c r="B5206" s="563" t="s">
        <v>484</v>
      </c>
      <c r="C5206" s="563" t="s">
        <v>28883</v>
      </c>
      <c r="D5206" s="563" t="s">
        <v>15117</v>
      </c>
      <c r="E5206" s="563" t="s">
        <v>15114</v>
      </c>
      <c r="F5206" s="563" t="s">
        <v>15115</v>
      </c>
      <c r="G5206" s="563" t="s">
        <v>14986</v>
      </c>
      <c r="H5206" s="563" t="s">
        <v>15116</v>
      </c>
      <c r="I5206" s="563" t="s">
        <v>27418</v>
      </c>
      <c r="J5206" s="563" t="s">
        <v>24001</v>
      </c>
      <c r="K5206" s="563" t="s">
        <v>24001</v>
      </c>
      <c r="L5206" s="563" t="s">
        <v>24001</v>
      </c>
      <c r="M5206" s="563" t="s">
        <v>24001</v>
      </c>
      <c r="N5206" s="563" t="s">
        <v>24001</v>
      </c>
      <c r="O5206" s="564" t="s">
        <v>24001</v>
      </c>
      <c r="P5206" s="564" t="s">
        <v>24001</v>
      </c>
      <c r="Q5206" s="564">
        <v>39786</v>
      </c>
      <c r="R5206" s="564"/>
      <c r="S5206" s="564" t="s">
        <v>33304</v>
      </c>
    </row>
    <row r="5207" spans="1:19" x14ac:dyDescent="0.35">
      <c r="A5207" s="559">
        <v>5738</v>
      </c>
      <c r="B5207" s="563" t="s">
        <v>484</v>
      </c>
      <c r="C5207" s="563" t="s">
        <v>28883</v>
      </c>
      <c r="D5207" s="563" t="s">
        <v>15119</v>
      </c>
      <c r="E5207" s="563" t="s">
        <v>24241</v>
      </c>
      <c r="F5207" s="563" t="s">
        <v>15118</v>
      </c>
      <c r="G5207" s="563" t="s">
        <v>14986</v>
      </c>
      <c r="H5207" s="563" t="s">
        <v>15116</v>
      </c>
      <c r="I5207" s="563" t="s">
        <v>27419</v>
      </c>
      <c r="J5207" s="563" t="s">
        <v>24001</v>
      </c>
      <c r="K5207" s="563" t="s">
        <v>24001</v>
      </c>
      <c r="L5207" s="563" t="s">
        <v>24001</v>
      </c>
      <c r="M5207" s="563" t="s">
        <v>24001</v>
      </c>
      <c r="N5207" s="563" t="s">
        <v>24001</v>
      </c>
      <c r="O5207" s="564" t="s">
        <v>24001</v>
      </c>
      <c r="P5207" s="564" t="s">
        <v>24001</v>
      </c>
      <c r="Q5207" s="564">
        <v>39786</v>
      </c>
      <c r="R5207" s="564"/>
      <c r="S5207" s="564" t="s">
        <v>33305</v>
      </c>
    </row>
    <row r="5208" spans="1:19" x14ac:dyDescent="0.35">
      <c r="A5208" s="562">
        <v>5739</v>
      </c>
      <c r="B5208" s="563" t="s">
        <v>484</v>
      </c>
      <c r="C5208" s="563" t="s">
        <v>28883</v>
      </c>
      <c r="D5208" s="563" t="s">
        <v>15121</v>
      </c>
      <c r="E5208" s="563" t="s">
        <v>24001</v>
      </c>
      <c r="F5208" s="563" t="s">
        <v>15120</v>
      </c>
      <c r="G5208" s="563" t="s">
        <v>14986</v>
      </c>
      <c r="H5208" s="563" t="s">
        <v>15116</v>
      </c>
      <c r="I5208" s="563" t="s">
        <v>27420</v>
      </c>
      <c r="J5208" s="563" t="s">
        <v>24001</v>
      </c>
      <c r="K5208" s="563" t="s">
        <v>62</v>
      </c>
      <c r="L5208" s="563" t="s">
        <v>27726</v>
      </c>
      <c r="M5208" s="563" t="s">
        <v>24001</v>
      </c>
      <c r="N5208" s="563" t="s">
        <v>24001</v>
      </c>
      <c r="O5208" s="564" t="s">
        <v>24001</v>
      </c>
      <c r="P5208" s="564" t="s">
        <v>24001</v>
      </c>
      <c r="Q5208" s="564">
        <v>39786</v>
      </c>
      <c r="R5208" s="564"/>
      <c r="S5208" s="564" t="s">
        <v>33306</v>
      </c>
    </row>
    <row r="5209" spans="1:19" x14ac:dyDescent="0.35">
      <c r="A5209" s="559">
        <v>5740</v>
      </c>
      <c r="B5209" s="563" t="s">
        <v>484</v>
      </c>
      <c r="C5209" s="563" t="s">
        <v>28883</v>
      </c>
      <c r="D5209" s="563" t="s">
        <v>15124</v>
      </c>
      <c r="E5209" s="563" t="s">
        <v>24001</v>
      </c>
      <c r="F5209" s="563" t="s">
        <v>15122</v>
      </c>
      <c r="G5209" s="563" t="s">
        <v>14986</v>
      </c>
      <c r="H5209" s="563" t="s">
        <v>15123</v>
      </c>
      <c r="I5209" s="563" t="s">
        <v>26690</v>
      </c>
      <c r="J5209" s="563" t="s">
        <v>24001</v>
      </c>
      <c r="K5209" s="563" t="s">
        <v>24001</v>
      </c>
      <c r="L5209" s="563" t="s">
        <v>24001</v>
      </c>
      <c r="M5209" s="563" t="s">
        <v>24001</v>
      </c>
      <c r="N5209" s="563" t="s">
        <v>24001</v>
      </c>
      <c r="O5209" s="564" t="s">
        <v>24001</v>
      </c>
      <c r="P5209" s="564" t="s">
        <v>24001</v>
      </c>
      <c r="Q5209" s="564">
        <v>38434</v>
      </c>
      <c r="R5209" s="564"/>
      <c r="S5209" s="564" t="s">
        <v>33307</v>
      </c>
    </row>
    <row r="5210" spans="1:19" x14ac:dyDescent="0.35">
      <c r="A5210" s="559">
        <v>5741</v>
      </c>
      <c r="B5210" s="563" t="s">
        <v>484</v>
      </c>
      <c r="C5210" s="563" t="s">
        <v>28883</v>
      </c>
      <c r="D5210" s="563" t="s">
        <v>15127</v>
      </c>
      <c r="E5210" s="563" t="s">
        <v>24001</v>
      </c>
      <c r="F5210" s="563" t="s">
        <v>15125</v>
      </c>
      <c r="G5210" s="563" t="s">
        <v>14986</v>
      </c>
      <c r="H5210" s="563" t="s">
        <v>15126</v>
      </c>
      <c r="I5210" s="563" t="s">
        <v>27421</v>
      </c>
      <c r="J5210" s="563" t="s">
        <v>24001</v>
      </c>
      <c r="K5210" s="563" t="s">
        <v>24001</v>
      </c>
      <c r="L5210" s="563" t="s">
        <v>24001</v>
      </c>
      <c r="M5210" s="563" t="s">
        <v>24001</v>
      </c>
      <c r="N5210" s="563" t="s">
        <v>24001</v>
      </c>
      <c r="O5210" s="564" t="s">
        <v>24001</v>
      </c>
      <c r="P5210" s="564" t="s">
        <v>24001</v>
      </c>
      <c r="Q5210" s="564">
        <v>38720</v>
      </c>
      <c r="R5210" s="564"/>
      <c r="S5210" s="564" t="s">
        <v>33308</v>
      </c>
    </row>
    <row r="5211" spans="1:19" x14ac:dyDescent="0.35">
      <c r="A5211" s="562">
        <v>5742</v>
      </c>
      <c r="B5211" s="563" t="s">
        <v>484</v>
      </c>
      <c r="C5211" s="563" t="s">
        <v>28883</v>
      </c>
      <c r="D5211" s="563" t="s">
        <v>15129</v>
      </c>
      <c r="E5211" s="563" t="s">
        <v>15039</v>
      </c>
      <c r="F5211" s="563" t="s">
        <v>15128</v>
      </c>
      <c r="G5211" s="563" t="s">
        <v>14986</v>
      </c>
      <c r="H5211" s="563" t="s">
        <v>15126</v>
      </c>
      <c r="I5211" s="563" t="s">
        <v>27422</v>
      </c>
      <c r="J5211" s="563" t="s">
        <v>24001</v>
      </c>
      <c r="K5211" s="563" t="s">
        <v>24001</v>
      </c>
      <c r="L5211" s="563" t="s">
        <v>24001</v>
      </c>
      <c r="M5211" s="563" t="s">
        <v>24001</v>
      </c>
      <c r="N5211" s="563" t="s">
        <v>24001</v>
      </c>
      <c r="O5211" s="564" t="s">
        <v>24001</v>
      </c>
      <c r="P5211" s="564" t="s">
        <v>24001</v>
      </c>
      <c r="Q5211" s="564">
        <v>38720</v>
      </c>
      <c r="R5211" s="564"/>
      <c r="S5211" s="564" t="s">
        <v>34442</v>
      </c>
    </row>
    <row r="5212" spans="1:19" x14ac:dyDescent="0.35">
      <c r="A5212" s="559">
        <v>5743</v>
      </c>
      <c r="B5212" s="563" t="s">
        <v>484</v>
      </c>
      <c r="C5212" s="563" t="s">
        <v>28883</v>
      </c>
      <c r="D5212" s="563" t="s">
        <v>15132</v>
      </c>
      <c r="E5212" s="563" t="s">
        <v>24001</v>
      </c>
      <c r="F5212" s="563" t="s">
        <v>15130</v>
      </c>
      <c r="G5212" s="563" t="s">
        <v>14986</v>
      </c>
      <c r="H5212" s="563" t="s">
        <v>15131</v>
      </c>
      <c r="I5212" s="563" t="s">
        <v>26690</v>
      </c>
      <c r="J5212" s="563" t="s">
        <v>24001</v>
      </c>
      <c r="K5212" s="563" t="s">
        <v>154</v>
      </c>
      <c r="L5212" s="563" t="s">
        <v>24001</v>
      </c>
      <c r="M5212" s="563" t="s">
        <v>899</v>
      </c>
      <c r="N5212" s="563" t="s">
        <v>28712</v>
      </c>
      <c r="O5212" s="564" t="s">
        <v>24001</v>
      </c>
      <c r="P5212" s="564" t="s">
        <v>24001</v>
      </c>
      <c r="Q5212" s="564">
        <v>35786</v>
      </c>
      <c r="R5212" s="564"/>
      <c r="S5212" s="564" t="s">
        <v>33309</v>
      </c>
    </row>
    <row r="5213" spans="1:19" x14ac:dyDescent="0.35">
      <c r="A5213" s="559">
        <v>5744</v>
      </c>
      <c r="B5213" s="563" t="s">
        <v>484</v>
      </c>
      <c r="C5213" s="563" t="s">
        <v>28883</v>
      </c>
      <c r="D5213" s="563" t="s">
        <v>15136</v>
      </c>
      <c r="E5213" s="563" t="s">
        <v>15133</v>
      </c>
      <c r="F5213" s="563" t="s">
        <v>15134</v>
      </c>
      <c r="G5213" s="563" t="s">
        <v>14986</v>
      </c>
      <c r="H5213" s="563" t="s">
        <v>15135</v>
      </c>
      <c r="I5213" s="563" t="s">
        <v>26690</v>
      </c>
      <c r="J5213" s="563" t="s">
        <v>109</v>
      </c>
      <c r="K5213" s="563" t="s">
        <v>24001</v>
      </c>
      <c r="L5213" s="563" t="s">
        <v>24001</v>
      </c>
      <c r="M5213" s="563" t="s">
        <v>24001</v>
      </c>
      <c r="N5213" s="563" t="s">
        <v>24001</v>
      </c>
      <c r="O5213" s="564" t="s">
        <v>24001</v>
      </c>
      <c r="P5213" s="564" t="s">
        <v>24001</v>
      </c>
      <c r="Q5213" s="564">
        <v>33148</v>
      </c>
      <c r="R5213" s="564">
        <v>38419</v>
      </c>
      <c r="S5213" s="564" t="s">
        <v>33310</v>
      </c>
    </row>
    <row r="5214" spans="1:19" x14ac:dyDescent="0.35">
      <c r="A5214" s="562">
        <v>5745</v>
      </c>
      <c r="B5214" s="563" t="s">
        <v>484</v>
      </c>
      <c r="C5214" s="563" t="s">
        <v>28883</v>
      </c>
      <c r="D5214" s="563" t="s">
        <v>15140</v>
      </c>
      <c r="E5214" s="563" t="s">
        <v>15137</v>
      </c>
      <c r="F5214" s="563" t="s">
        <v>15138</v>
      </c>
      <c r="G5214" s="563" t="s">
        <v>14986</v>
      </c>
      <c r="H5214" s="563" t="s">
        <v>15139</v>
      </c>
      <c r="I5214" s="563" t="s">
        <v>26690</v>
      </c>
      <c r="J5214" s="563" t="s">
        <v>24001</v>
      </c>
      <c r="K5214" s="563" t="s">
        <v>24001</v>
      </c>
      <c r="L5214" s="563" t="s">
        <v>24001</v>
      </c>
      <c r="M5214" s="563" t="s">
        <v>24001</v>
      </c>
      <c r="N5214" s="563" t="s">
        <v>24001</v>
      </c>
      <c r="O5214" s="564" t="s">
        <v>24001</v>
      </c>
      <c r="P5214" s="564" t="s">
        <v>24001</v>
      </c>
      <c r="Q5214" s="564">
        <v>33148</v>
      </c>
      <c r="R5214" s="564"/>
      <c r="S5214" s="564" t="s">
        <v>33311</v>
      </c>
    </row>
    <row r="5215" spans="1:19" x14ac:dyDescent="0.35">
      <c r="A5215" s="559">
        <v>5746</v>
      </c>
      <c r="B5215" s="563" t="s">
        <v>484</v>
      </c>
      <c r="C5215" s="563" t="s">
        <v>28883</v>
      </c>
      <c r="D5215" s="563" t="s">
        <v>15144</v>
      </c>
      <c r="E5215" s="563" t="s">
        <v>15141</v>
      </c>
      <c r="F5215" s="563" t="s">
        <v>15142</v>
      </c>
      <c r="G5215" s="563" t="s">
        <v>14986</v>
      </c>
      <c r="H5215" s="563" t="s">
        <v>15143</v>
      </c>
      <c r="I5215" s="563" t="s">
        <v>26690</v>
      </c>
      <c r="J5215" s="563" t="s">
        <v>24001</v>
      </c>
      <c r="K5215" s="563" t="s">
        <v>24001</v>
      </c>
      <c r="L5215" s="563" t="s">
        <v>24001</v>
      </c>
      <c r="M5215" s="563" t="s">
        <v>24001</v>
      </c>
      <c r="N5215" s="563" t="s">
        <v>24001</v>
      </c>
      <c r="O5215" s="564" t="s">
        <v>24001</v>
      </c>
      <c r="P5215" s="564" t="s">
        <v>24001</v>
      </c>
      <c r="Q5215" s="564">
        <v>33148</v>
      </c>
      <c r="R5215" s="564"/>
      <c r="S5215" s="564" t="s">
        <v>33312</v>
      </c>
    </row>
    <row r="5216" spans="1:19" x14ac:dyDescent="0.35">
      <c r="A5216" s="559">
        <v>5747</v>
      </c>
      <c r="B5216" s="563" t="s">
        <v>484</v>
      </c>
      <c r="C5216" s="563" t="s">
        <v>28883</v>
      </c>
      <c r="D5216" s="563" t="s">
        <v>15147</v>
      </c>
      <c r="E5216" s="563" t="s">
        <v>24001</v>
      </c>
      <c r="F5216" s="563" t="s">
        <v>15145</v>
      </c>
      <c r="G5216" s="563" t="s">
        <v>14986</v>
      </c>
      <c r="H5216" s="563" t="s">
        <v>15146</v>
      </c>
      <c r="I5216" s="563" t="s">
        <v>27423</v>
      </c>
      <c r="J5216" s="563" t="s">
        <v>24001</v>
      </c>
      <c r="K5216" s="563" t="s">
        <v>24001</v>
      </c>
      <c r="L5216" s="563" t="s">
        <v>24001</v>
      </c>
      <c r="M5216" s="563" t="s">
        <v>24001</v>
      </c>
      <c r="N5216" s="563" t="s">
        <v>24001</v>
      </c>
      <c r="O5216" s="564" t="s">
        <v>24001</v>
      </c>
      <c r="P5216" s="564" t="s">
        <v>24001</v>
      </c>
      <c r="Q5216" s="564">
        <v>38720</v>
      </c>
      <c r="R5216" s="564"/>
      <c r="S5216" s="564" t="s">
        <v>33313</v>
      </c>
    </row>
    <row r="5217" spans="1:19" x14ac:dyDescent="0.35">
      <c r="A5217" s="562">
        <v>5748</v>
      </c>
      <c r="B5217" s="563" t="s">
        <v>484</v>
      </c>
      <c r="C5217" s="563" t="s">
        <v>28883</v>
      </c>
      <c r="D5217" s="563" t="s">
        <v>15150</v>
      </c>
      <c r="E5217" s="563" t="s">
        <v>15148</v>
      </c>
      <c r="F5217" s="563" t="s">
        <v>15149</v>
      </c>
      <c r="G5217" s="563" t="s">
        <v>14986</v>
      </c>
      <c r="H5217" s="563" t="s">
        <v>55</v>
      </c>
      <c r="I5217" s="563" t="s">
        <v>26690</v>
      </c>
      <c r="J5217" s="563" t="s">
        <v>24001</v>
      </c>
      <c r="K5217" s="563" t="s">
        <v>24001</v>
      </c>
      <c r="L5217" s="563" t="s">
        <v>24001</v>
      </c>
      <c r="M5217" s="563" t="s">
        <v>24001</v>
      </c>
      <c r="N5217" s="563" t="s">
        <v>24001</v>
      </c>
      <c r="O5217" s="564" t="s">
        <v>24001</v>
      </c>
      <c r="P5217" s="564" t="s">
        <v>24001</v>
      </c>
      <c r="Q5217" s="564">
        <v>33148</v>
      </c>
      <c r="R5217" s="564"/>
      <c r="S5217" s="564" t="s">
        <v>15150</v>
      </c>
    </row>
    <row r="5218" spans="1:19" x14ac:dyDescent="0.35">
      <c r="A5218" s="559">
        <v>5749</v>
      </c>
      <c r="B5218" s="563" t="s">
        <v>484</v>
      </c>
      <c r="C5218" s="563" t="s">
        <v>28883</v>
      </c>
      <c r="D5218" s="563" t="s">
        <v>15153</v>
      </c>
      <c r="E5218" s="563" t="s">
        <v>33314</v>
      </c>
      <c r="F5218" s="563" t="s">
        <v>15151</v>
      </c>
      <c r="G5218" s="563" t="s">
        <v>14986</v>
      </c>
      <c r="H5218" s="563" t="s">
        <v>15152</v>
      </c>
      <c r="I5218" s="563" t="s">
        <v>26690</v>
      </c>
      <c r="J5218" s="563" t="s">
        <v>24001</v>
      </c>
      <c r="K5218" s="563" t="s">
        <v>24001</v>
      </c>
      <c r="L5218" s="563" t="s">
        <v>24001</v>
      </c>
      <c r="M5218" s="563" t="s">
        <v>24001</v>
      </c>
      <c r="N5218" s="563" t="s">
        <v>24001</v>
      </c>
      <c r="O5218" s="564" t="s">
        <v>24001</v>
      </c>
      <c r="P5218" s="564" t="s">
        <v>24001</v>
      </c>
      <c r="Q5218" s="564">
        <v>39786</v>
      </c>
      <c r="R5218" s="564"/>
      <c r="S5218" s="564" t="s">
        <v>33315</v>
      </c>
    </row>
    <row r="5219" spans="1:19" x14ac:dyDescent="0.35">
      <c r="A5219" s="559">
        <v>5750</v>
      </c>
      <c r="B5219" s="563" t="s">
        <v>484</v>
      </c>
      <c r="C5219" s="563" t="s">
        <v>28883</v>
      </c>
      <c r="D5219" s="563" t="s">
        <v>15157</v>
      </c>
      <c r="E5219" s="563" t="s">
        <v>15154</v>
      </c>
      <c r="F5219" s="563" t="s">
        <v>15155</v>
      </c>
      <c r="G5219" s="563" t="s">
        <v>14986</v>
      </c>
      <c r="H5219" s="563" t="s">
        <v>15156</v>
      </c>
      <c r="I5219" s="563" t="s">
        <v>26690</v>
      </c>
      <c r="J5219" s="563" t="s">
        <v>24001</v>
      </c>
      <c r="K5219" s="563" t="s">
        <v>24001</v>
      </c>
      <c r="L5219" s="563" t="s">
        <v>24001</v>
      </c>
      <c r="M5219" s="563" t="s">
        <v>24001</v>
      </c>
      <c r="N5219" s="563" t="s">
        <v>24001</v>
      </c>
      <c r="O5219" s="564" t="s">
        <v>24001</v>
      </c>
      <c r="P5219" s="564" t="s">
        <v>24001</v>
      </c>
      <c r="Q5219" s="564">
        <v>33148</v>
      </c>
      <c r="R5219" s="564"/>
      <c r="S5219" s="564" t="s">
        <v>33316</v>
      </c>
    </row>
    <row r="5220" spans="1:19" x14ac:dyDescent="0.35">
      <c r="A5220" s="562">
        <v>5751</v>
      </c>
      <c r="B5220" s="563" t="s">
        <v>484</v>
      </c>
      <c r="C5220" s="563" t="s">
        <v>28883</v>
      </c>
      <c r="D5220" s="563" t="s">
        <v>15160</v>
      </c>
      <c r="E5220" s="563" t="s">
        <v>15158</v>
      </c>
      <c r="F5220" s="563" t="s">
        <v>15159</v>
      </c>
      <c r="G5220" s="563" t="s">
        <v>14986</v>
      </c>
      <c r="H5220" s="563" t="s">
        <v>1209</v>
      </c>
      <c r="I5220" s="563" t="s">
        <v>26690</v>
      </c>
      <c r="J5220" s="563" t="s">
        <v>109</v>
      </c>
      <c r="K5220" s="563" t="s">
        <v>24001</v>
      </c>
      <c r="L5220" s="563" t="s">
        <v>24001</v>
      </c>
      <c r="M5220" s="563" t="s">
        <v>24001</v>
      </c>
      <c r="N5220" s="563" t="s">
        <v>24001</v>
      </c>
      <c r="O5220" s="564" t="s">
        <v>24001</v>
      </c>
      <c r="P5220" s="564" t="s">
        <v>24001</v>
      </c>
      <c r="Q5220" s="564">
        <v>33148</v>
      </c>
      <c r="R5220" s="564"/>
      <c r="S5220" s="564" t="s">
        <v>33317</v>
      </c>
    </row>
    <row r="5221" spans="1:19" x14ac:dyDescent="0.35">
      <c r="A5221" s="559">
        <v>5752</v>
      </c>
      <c r="B5221" s="563" t="s">
        <v>484</v>
      </c>
      <c r="C5221" s="563" t="s">
        <v>28883</v>
      </c>
      <c r="D5221" s="563" t="s">
        <v>15164</v>
      </c>
      <c r="E5221" s="563" t="s">
        <v>15161</v>
      </c>
      <c r="F5221" s="563" t="s">
        <v>15162</v>
      </c>
      <c r="G5221" s="563" t="s">
        <v>14986</v>
      </c>
      <c r="H5221" s="563" t="s">
        <v>15163</v>
      </c>
      <c r="I5221" s="563" t="s">
        <v>26690</v>
      </c>
      <c r="J5221" s="563" t="s">
        <v>24001</v>
      </c>
      <c r="K5221" s="563" t="s">
        <v>24001</v>
      </c>
      <c r="L5221" s="563" t="s">
        <v>24001</v>
      </c>
      <c r="M5221" s="563" t="s">
        <v>24001</v>
      </c>
      <c r="N5221" s="563" t="s">
        <v>24001</v>
      </c>
      <c r="O5221" s="564" t="s">
        <v>24001</v>
      </c>
      <c r="P5221" s="564" t="s">
        <v>24001</v>
      </c>
      <c r="Q5221" s="564">
        <v>33148</v>
      </c>
      <c r="R5221" s="564">
        <v>38685</v>
      </c>
      <c r="S5221" s="564" t="s">
        <v>33318</v>
      </c>
    </row>
    <row r="5222" spans="1:19" x14ac:dyDescent="0.35">
      <c r="A5222" s="559">
        <v>2214</v>
      </c>
      <c r="B5222" s="563" t="s">
        <v>484</v>
      </c>
      <c r="C5222" s="563" t="s">
        <v>28698</v>
      </c>
      <c r="D5222" s="563" t="s">
        <v>6333</v>
      </c>
      <c r="E5222" s="563" t="s">
        <v>6329</v>
      </c>
      <c r="F5222" s="563" t="s">
        <v>6330</v>
      </c>
      <c r="G5222" s="563" t="s">
        <v>6331</v>
      </c>
      <c r="H5222" s="563" t="s">
        <v>6332</v>
      </c>
      <c r="I5222" s="563" t="s">
        <v>26691</v>
      </c>
      <c r="J5222" s="563" t="s">
        <v>24001</v>
      </c>
      <c r="K5222" s="563" t="s">
        <v>24001</v>
      </c>
      <c r="L5222" s="563" t="s">
        <v>24001</v>
      </c>
      <c r="M5222" s="563" t="s">
        <v>24001</v>
      </c>
      <c r="N5222" s="563" t="s">
        <v>24001</v>
      </c>
      <c r="O5222" s="564" t="s">
        <v>24001</v>
      </c>
      <c r="P5222" s="564" t="s">
        <v>24001</v>
      </c>
      <c r="Q5222" s="564">
        <v>33148</v>
      </c>
      <c r="R5222" s="564"/>
      <c r="S5222" s="564" t="s">
        <v>33319</v>
      </c>
    </row>
    <row r="5223" spans="1:19" x14ac:dyDescent="0.35">
      <c r="A5223" s="562">
        <v>2215</v>
      </c>
      <c r="B5223" s="563" t="s">
        <v>484</v>
      </c>
      <c r="C5223" s="563" t="s">
        <v>28698</v>
      </c>
      <c r="D5223" s="563" t="s">
        <v>6335</v>
      </c>
      <c r="E5223" s="563" t="s">
        <v>6329</v>
      </c>
      <c r="F5223" s="563" t="s">
        <v>6334</v>
      </c>
      <c r="G5223" s="563" t="s">
        <v>6331</v>
      </c>
      <c r="H5223" s="563" t="s">
        <v>6332</v>
      </c>
      <c r="I5223" s="563" t="s">
        <v>26917</v>
      </c>
      <c r="J5223" s="563" t="s">
        <v>24001</v>
      </c>
      <c r="K5223" s="563" t="s">
        <v>24001</v>
      </c>
      <c r="L5223" s="563" t="s">
        <v>24001</v>
      </c>
      <c r="M5223" s="563" t="s">
        <v>24001</v>
      </c>
      <c r="N5223" s="563" t="s">
        <v>24001</v>
      </c>
      <c r="O5223" s="564" t="s">
        <v>24001</v>
      </c>
      <c r="P5223" s="564" t="s">
        <v>24001</v>
      </c>
      <c r="Q5223" s="564">
        <v>33960</v>
      </c>
      <c r="R5223" s="564"/>
      <c r="S5223" s="564" t="s">
        <v>33320</v>
      </c>
    </row>
    <row r="5224" spans="1:19" x14ac:dyDescent="0.35">
      <c r="A5224" s="559">
        <v>2216</v>
      </c>
      <c r="B5224" s="563" t="s">
        <v>484</v>
      </c>
      <c r="C5224" s="563" t="s">
        <v>28698</v>
      </c>
      <c r="D5224" s="563" t="s">
        <v>6337</v>
      </c>
      <c r="E5224" s="563" t="s">
        <v>6329</v>
      </c>
      <c r="F5224" s="563" t="s">
        <v>6336</v>
      </c>
      <c r="G5224" s="563" t="s">
        <v>6331</v>
      </c>
      <c r="H5224" s="563" t="s">
        <v>6332</v>
      </c>
      <c r="I5224" s="563" t="s">
        <v>26918</v>
      </c>
      <c r="J5224" s="563" t="s">
        <v>24001</v>
      </c>
      <c r="K5224" s="563" t="s">
        <v>24001</v>
      </c>
      <c r="L5224" s="563" t="s">
        <v>24001</v>
      </c>
      <c r="M5224" s="563" t="s">
        <v>24001</v>
      </c>
      <c r="N5224" s="563" t="s">
        <v>24001</v>
      </c>
      <c r="O5224" s="564" t="s">
        <v>24001</v>
      </c>
      <c r="P5224" s="564" t="s">
        <v>24001</v>
      </c>
      <c r="Q5224" s="564">
        <v>34445</v>
      </c>
      <c r="R5224" s="564">
        <v>38398</v>
      </c>
      <c r="S5224" s="564" t="s">
        <v>33321</v>
      </c>
    </row>
    <row r="5225" spans="1:19" x14ac:dyDescent="0.35">
      <c r="A5225" s="559">
        <v>2217</v>
      </c>
      <c r="B5225" s="563" t="s">
        <v>484</v>
      </c>
      <c r="C5225" s="563" t="s">
        <v>28698</v>
      </c>
      <c r="D5225" s="563" t="s">
        <v>6339</v>
      </c>
      <c r="E5225" s="563" t="s">
        <v>6329</v>
      </c>
      <c r="F5225" s="563" t="s">
        <v>6338</v>
      </c>
      <c r="G5225" s="563" t="s">
        <v>6331</v>
      </c>
      <c r="H5225" s="563" t="s">
        <v>6332</v>
      </c>
      <c r="I5225" s="563" t="s">
        <v>26919</v>
      </c>
      <c r="J5225" s="563" t="s">
        <v>24001</v>
      </c>
      <c r="K5225" s="563" t="s">
        <v>24001</v>
      </c>
      <c r="L5225" s="563" t="s">
        <v>24001</v>
      </c>
      <c r="M5225" s="563" t="s">
        <v>24001</v>
      </c>
      <c r="N5225" s="563" t="s">
        <v>24001</v>
      </c>
      <c r="O5225" s="564" t="s">
        <v>24001</v>
      </c>
      <c r="P5225" s="564" t="s">
        <v>24001</v>
      </c>
      <c r="Q5225" s="564">
        <v>33739</v>
      </c>
      <c r="R5225" s="564">
        <v>38398</v>
      </c>
      <c r="S5225" s="564" t="s">
        <v>33322</v>
      </c>
    </row>
    <row r="5226" spans="1:19" x14ac:dyDescent="0.35">
      <c r="A5226" s="562">
        <v>2218</v>
      </c>
      <c r="B5226" s="563" t="s">
        <v>484</v>
      </c>
      <c r="C5226" s="563" t="s">
        <v>28698</v>
      </c>
      <c r="D5226" s="563" t="s">
        <v>6341</v>
      </c>
      <c r="E5226" s="563" t="s">
        <v>6329</v>
      </c>
      <c r="F5226" s="563" t="s">
        <v>6340</v>
      </c>
      <c r="G5226" s="563" t="s">
        <v>6331</v>
      </c>
      <c r="H5226" s="563" t="s">
        <v>6332</v>
      </c>
      <c r="I5226" s="563" t="s">
        <v>26920</v>
      </c>
      <c r="J5226" s="563" t="s">
        <v>24001</v>
      </c>
      <c r="K5226" s="563" t="s">
        <v>24001</v>
      </c>
      <c r="L5226" s="563" t="s">
        <v>24001</v>
      </c>
      <c r="M5226" s="563" t="s">
        <v>24001</v>
      </c>
      <c r="N5226" s="563" t="s">
        <v>24001</v>
      </c>
      <c r="O5226" s="564" t="s">
        <v>24001</v>
      </c>
      <c r="P5226" s="564" t="s">
        <v>24001</v>
      </c>
      <c r="Q5226" s="564">
        <v>33739</v>
      </c>
      <c r="R5226" s="564">
        <v>38398</v>
      </c>
      <c r="S5226" s="564" t="s">
        <v>33323</v>
      </c>
    </row>
    <row r="5227" spans="1:19" x14ac:dyDescent="0.35">
      <c r="A5227" s="559">
        <v>2219</v>
      </c>
      <c r="B5227" s="563" t="s">
        <v>484</v>
      </c>
      <c r="C5227" s="563" t="s">
        <v>28698</v>
      </c>
      <c r="D5227" s="563" t="s">
        <v>6344</v>
      </c>
      <c r="E5227" s="563" t="s">
        <v>6342</v>
      </c>
      <c r="F5227" s="563" t="s">
        <v>6343</v>
      </c>
      <c r="G5227" s="563" t="s">
        <v>6331</v>
      </c>
      <c r="H5227" s="563" t="s">
        <v>6332</v>
      </c>
      <c r="I5227" s="563" t="s">
        <v>26921</v>
      </c>
      <c r="J5227" s="563" t="s">
        <v>24001</v>
      </c>
      <c r="K5227" s="563" t="s">
        <v>24001</v>
      </c>
      <c r="L5227" s="563" t="s">
        <v>24001</v>
      </c>
      <c r="M5227" s="563" t="s">
        <v>24001</v>
      </c>
      <c r="N5227" s="563" t="s">
        <v>24001</v>
      </c>
      <c r="O5227" s="564" t="s">
        <v>24001</v>
      </c>
      <c r="P5227" s="564" t="s">
        <v>24001</v>
      </c>
      <c r="Q5227" s="564">
        <v>33148</v>
      </c>
      <c r="R5227" s="564"/>
      <c r="S5227" s="564" t="s">
        <v>33324</v>
      </c>
    </row>
    <row r="5228" spans="1:19" x14ac:dyDescent="0.35">
      <c r="A5228" s="559">
        <v>2220</v>
      </c>
      <c r="B5228" s="563" t="s">
        <v>484</v>
      </c>
      <c r="C5228" s="563" t="s">
        <v>28698</v>
      </c>
      <c r="D5228" s="563" t="s">
        <v>6346</v>
      </c>
      <c r="E5228" s="563" t="s">
        <v>6342</v>
      </c>
      <c r="F5228" s="563" t="s">
        <v>6345</v>
      </c>
      <c r="G5228" s="563" t="s">
        <v>6331</v>
      </c>
      <c r="H5228" s="563" t="s">
        <v>6332</v>
      </c>
      <c r="I5228" s="563" t="s">
        <v>26922</v>
      </c>
      <c r="J5228" s="563" t="s">
        <v>24001</v>
      </c>
      <c r="K5228" s="563" t="s">
        <v>24001</v>
      </c>
      <c r="L5228" s="563" t="s">
        <v>24001</v>
      </c>
      <c r="M5228" s="563" t="s">
        <v>24001</v>
      </c>
      <c r="N5228" s="563" t="s">
        <v>24001</v>
      </c>
      <c r="O5228" s="564" t="s">
        <v>24001</v>
      </c>
      <c r="P5228" s="564" t="s">
        <v>24001</v>
      </c>
      <c r="Q5228" s="564">
        <v>34445</v>
      </c>
      <c r="R5228" s="564"/>
      <c r="S5228" s="564" t="s">
        <v>33325</v>
      </c>
    </row>
    <row r="5229" spans="1:19" x14ac:dyDescent="0.35">
      <c r="A5229" s="562">
        <v>2221</v>
      </c>
      <c r="B5229" s="563" t="s">
        <v>484</v>
      </c>
      <c r="C5229" s="563" t="s">
        <v>28698</v>
      </c>
      <c r="D5229" s="563" t="s">
        <v>6349</v>
      </c>
      <c r="E5229" s="563" t="s">
        <v>6347</v>
      </c>
      <c r="F5229" s="563" t="s">
        <v>6348</v>
      </c>
      <c r="G5229" s="563" t="s">
        <v>6331</v>
      </c>
      <c r="H5229" s="563" t="s">
        <v>6332</v>
      </c>
      <c r="I5229" s="563" t="s">
        <v>26923</v>
      </c>
      <c r="J5229" s="563" t="s">
        <v>24001</v>
      </c>
      <c r="K5229" s="563" t="s">
        <v>24001</v>
      </c>
      <c r="L5229" s="563" t="s">
        <v>24001</v>
      </c>
      <c r="M5229" s="563" t="s">
        <v>24001</v>
      </c>
      <c r="N5229" s="563" t="s">
        <v>24001</v>
      </c>
      <c r="O5229" s="564" t="s">
        <v>24001</v>
      </c>
      <c r="P5229" s="564" t="s">
        <v>24001</v>
      </c>
      <c r="Q5229" s="564">
        <v>33148</v>
      </c>
      <c r="R5229" s="564"/>
      <c r="S5229" s="564" t="s">
        <v>33326</v>
      </c>
    </row>
    <row r="5230" spans="1:19" x14ac:dyDescent="0.35">
      <c r="A5230" s="559">
        <v>2222</v>
      </c>
      <c r="B5230" s="563" t="s">
        <v>484</v>
      </c>
      <c r="C5230" s="563" t="s">
        <v>28698</v>
      </c>
      <c r="D5230" s="563" t="s">
        <v>6352</v>
      </c>
      <c r="E5230" s="563" t="s">
        <v>6350</v>
      </c>
      <c r="F5230" s="563" t="s">
        <v>6351</v>
      </c>
      <c r="G5230" s="563" t="s">
        <v>6331</v>
      </c>
      <c r="H5230" s="563" t="s">
        <v>6332</v>
      </c>
      <c r="I5230" s="563" t="s">
        <v>26924</v>
      </c>
      <c r="J5230" s="563" t="s">
        <v>24001</v>
      </c>
      <c r="K5230" s="563" t="s">
        <v>24001</v>
      </c>
      <c r="L5230" s="563" t="s">
        <v>24001</v>
      </c>
      <c r="M5230" s="563" t="s">
        <v>24001</v>
      </c>
      <c r="N5230" s="563" t="s">
        <v>24001</v>
      </c>
      <c r="O5230" s="564" t="s">
        <v>24001</v>
      </c>
      <c r="P5230" s="564" t="s">
        <v>24001</v>
      </c>
      <c r="Q5230" s="564">
        <v>33148</v>
      </c>
      <c r="R5230" s="564"/>
      <c r="S5230" s="564" t="s">
        <v>33327</v>
      </c>
    </row>
    <row r="5231" spans="1:19" x14ac:dyDescent="0.35">
      <c r="A5231" s="559">
        <v>2223</v>
      </c>
      <c r="B5231" s="563" t="s">
        <v>484</v>
      </c>
      <c r="C5231" s="563" t="s">
        <v>28698</v>
      </c>
      <c r="D5231" s="563" t="s">
        <v>6355</v>
      </c>
      <c r="E5231" s="563" t="s">
        <v>6329</v>
      </c>
      <c r="F5231" s="563" t="s">
        <v>6354</v>
      </c>
      <c r="G5231" s="563" t="s">
        <v>6331</v>
      </c>
      <c r="H5231" s="563" t="s">
        <v>6332</v>
      </c>
      <c r="I5231" s="563" t="s">
        <v>26926</v>
      </c>
      <c r="J5231" s="563" t="s">
        <v>24001</v>
      </c>
      <c r="K5231" s="563" t="s">
        <v>24001</v>
      </c>
      <c r="L5231" s="563" t="s">
        <v>24001</v>
      </c>
      <c r="M5231" s="563" t="s">
        <v>24001</v>
      </c>
      <c r="N5231" s="563" t="s">
        <v>24001</v>
      </c>
      <c r="O5231" s="564" t="s">
        <v>24001</v>
      </c>
      <c r="P5231" s="564" t="s">
        <v>24001</v>
      </c>
      <c r="Q5231" s="564">
        <v>34445</v>
      </c>
      <c r="R5231" s="564">
        <v>38398</v>
      </c>
      <c r="S5231" s="564" t="s">
        <v>33328</v>
      </c>
    </row>
    <row r="5232" spans="1:19" x14ac:dyDescent="0.35">
      <c r="A5232" s="562">
        <v>2224</v>
      </c>
      <c r="B5232" s="563" t="s">
        <v>484</v>
      </c>
      <c r="C5232" s="563" t="s">
        <v>28698</v>
      </c>
      <c r="D5232" s="563" t="s">
        <v>6358</v>
      </c>
      <c r="E5232" s="563" t="s">
        <v>6356</v>
      </c>
      <c r="F5232" s="563" t="s">
        <v>6357</v>
      </c>
      <c r="G5232" s="563" t="s">
        <v>6331</v>
      </c>
      <c r="H5232" s="563" t="s">
        <v>6332</v>
      </c>
      <c r="I5232" s="563" t="s">
        <v>26927</v>
      </c>
      <c r="J5232" s="563" t="s">
        <v>24001</v>
      </c>
      <c r="K5232" s="563" t="s">
        <v>24001</v>
      </c>
      <c r="L5232" s="563" t="s">
        <v>24001</v>
      </c>
      <c r="M5232" s="563" t="s">
        <v>24001</v>
      </c>
      <c r="N5232" s="563" t="s">
        <v>24001</v>
      </c>
      <c r="O5232" s="564" t="s">
        <v>24001</v>
      </c>
      <c r="P5232" s="564" t="s">
        <v>24001</v>
      </c>
      <c r="Q5232" s="564">
        <v>33148</v>
      </c>
      <c r="R5232" s="564"/>
      <c r="S5232" s="564" t="s">
        <v>33329</v>
      </c>
    </row>
    <row r="5233" spans="1:19" x14ac:dyDescent="0.35">
      <c r="A5233" s="559">
        <v>2225</v>
      </c>
      <c r="B5233" s="563" t="s">
        <v>484</v>
      </c>
      <c r="C5233" s="563" t="s">
        <v>28698</v>
      </c>
      <c r="D5233" s="563" t="s">
        <v>6361</v>
      </c>
      <c r="E5233" s="563" t="s">
        <v>6359</v>
      </c>
      <c r="F5233" s="563" t="s">
        <v>6360</v>
      </c>
      <c r="G5233" s="563" t="s">
        <v>6331</v>
      </c>
      <c r="H5233" s="563" t="s">
        <v>6332</v>
      </c>
      <c r="I5233" s="563" t="s">
        <v>26928</v>
      </c>
      <c r="J5233" s="563" t="s">
        <v>24001</v>
      </c>
      <c r="K5233" s="563" t="s">
        <v>24001</v>
      </c>
      <c r="L5233" s="563" t="s">
        <v>24001</v>
      </c>
      <c r="M5233" s="563" t="s">
        <v>24001</v>
      </c>
      <c r="N5233" s="563" t="s">
        <v>24001</v>
      </c>
      <c r="O5233" s="564" t="s">
        <v>24001</v>
      </c>
      <c r="P5233" s="564" t="s">
        <v>24001</v>
      </c>
      <c r="Q5233" s="564">
        <v>33148</v>
      </c>
      <c r="R5233" s="564">
        <v>38390</v>
      </c>
      <c r="S5233" s="564" t="s">
        <v>33330</v>
      </c>
    </row>
    <row r="5234" spans="1:19" x14ac:dyDescent="0.35">
      <c r="A5234" s="559">
        <v>2226</v>
      </c>
      <c r="B5234" s="563" t="s">
        <v>484</v>
      </c>
      <c r="C5234" s="563" t="s">
        <v>28698</v>
      </c>
      <c r="D5234" s="563" t="s">
        <v>6364</v>
      </c>
      <c r="E5234" s="563" t="s">
        <v>6362</v>
      </c>
      <c r="F5234" s="563" t="s">
        <v>6363</v>
      </c>
      <c r="G5234" s="563" t="s">
        <v>6331</v>
      </c>
      <c r="H5234" s="563" t="s">
        <v>6332</v>
      </c>
      <c r="I5234" s="563" t="s">
        <v>26929</v>
      </c>
      <c r="J5234" s="563" t="s">
        <v>24001</v>
      </c>
      <c r="K5234" s="563" t="s">
        <v>24001</v>
      </c>
      <c r="L5234" s="563" t="s">
        <v>24001</v>
      </c>
      <c r="M5234" s="563" t="s">
        <v>24001</v>
      </c>
      <c r="N5234" s="563" t="s">
        <v>24001</v>
      </c>
      <c r="O5234" s="564" t="s">
        <v>24001</v>
      </c>
      <c r="P5234" s="564" t="s">
        <v>24001</v>
      </c>
      <c r="Q5234" s="564">
        <v>33148</v>
      </c>
      <c r="R5234" s="564">
        <v>38390</v>
      </c>
      <c r="S5234" s="564" t="s">
        <v>33331</v>
      </c>
    </row>
    <row r="5235" spans="1:19" x14ac:dyDescent="0.35">
      <c r="A5235" s="562">
        <v>2227</v>
      </c>
      <c r="B5235" s="563" t="s">
        <v>484</v>
      </c>
      <c r="C5235" s="563" t="s">
        <v>28698</v>
      </c>
      <c r="D5235" s="563" t="s">
        <v>34443</v>
      </c>
      <c r="E5235" s="563" t="s">
        <v>24001</v>
      </c>
      <c r="F5235" s="563" t="s">
        <v>6353</v>
      </c>
      <c r="G5235" s="563" t="s">
        <v>6331</v>
      </c>
      <c r="H5235" s="563" t="s">
        <v>6332</v>
      </c>
      <c r="I5235" s="563" t="s">
        <v>26925</v>
      </c>
      <c r="J5235" s="563" t="s">
        <v>24001</v>
      </c>
      <c r="K5235" s="563" t="s">
        <v>24001</v>
      </c>
      <c r="L5235" s="563" t="s">
        <v>24001</v>
      </c>
      <c r="M5235" s="563" t="s">
        <v>24001</v>
      </c>
      <c r="N5235" s="563" t="s">
        <v>24001</v>
      </c>
      <c r="O5235" s="564" t="s">
        <v>24001</v>
      </c>
      <c r="P5235" s="564" t="s">
        <v>24001</v>
      </c>
      <c r="Q5235" s="564">
        <v>35857</v>
      </c>
      <c r="R5235" s="564">
        <v>38552</v>
      </c>
      <c r="S5235" s="564" t="s">
        <v>34444</v>
      </c>
    </row>
    <row r="5236" spans="1:19" x14ac:dyDescent="0.35">
      <c r="A5236" s="559">
        <v>2228</v>
      </c>
      <c r="B5236" s="563" t="s">
        <v>484</v>
      </c>
      <c r="C5236" s="563" t="s">
        <v>28698</v>
      </c>
      <c r="D5236" s="563" t="s">
        <v>6367</v>
      </c>
      <c r="E5236" s="563" t="s">
        <v>6365</v>
      </c>
      <c r="F5236" s="563" t="s">
        <v>6366</v>
      </c>
      <c r="G5236" s="563" t="s">
        <v>6331</v>
      </c>
      <c r="H5236" s="563" t="s">
        <v>6332</v>
      </c>
      <c r="I5236" s="563" t="s">
        <v>26899</v>
      </c>
      <c r="J5236" s="563" t="s">
        <v>24001</v>
      </c>
      <c r="K5236" s="563" t="s">
        <v>24001</v>
      </c>
      <c r="L5236" s="563" t="s">
        <v>24001</v>
      </c>
      <c r="M5236" s="563" t="s">
        <v>24001</v>
      </c>
      <c r="N5236" s="563" t="s">
        <v>24001</v>
      </c>
      <c r="O5236" s="564" t="s">
        <v>24001</v>
      </c>
      <c r="P5236" s="564" t="s">
        <v>24001</v>
      </c>
      <c r="Q5236" s="564">
        <v>33148</v>
      </c>
      <c r="R5236" s="564">
        <v>38390</v>
      </c>
      <c r="S5236" s="564" t="s">
        <v>33332</v>
      </c>
    </row>
    <row r="5237" spans="1:19" x14ac:dyDescent="0.35">
      <c r="A5237" s="559">
        <v>2229</v>
      </c>
      <c r="B5237" s="563" t="s">
        <v>484</v>
      </c>
      <c r="C5237" s="563" t="s">
        <v>28698</v>
      </c>
      <c r="D5237" s="563" t="s">
        <v>6370</v>
      </c>
      <c r="E5237" s="563" t="s">
        <v>6368</v>
      </c>
      <c r="F5237" s="563" t="s">
        <v>6369</v>
      </c>
      <c r="G5237" s="563" t="s">
        <v>6331</v>
      </c>
      <c r="H5237" s="563" t="s">
        <v>6332</v>
      </c>
      <c r="I5237" s="563" t="s">
        <v>26930</v>
      </c>
      <c r="J5237" s="563" t="s">
        <v>24001</v>
      </c>
      <c r="K5237" s="563" t="s">
        <v>24001</v>
      </c>
      <c r="L5237" s="563" t="s">
        <v>24001</v>
      </c>
      <c r="M5237" s="563" t="s">
        <v>24001</v>
      </c>
      <c r="N5237" s="563" t="s">
        <v>24001</v>
      </c>
      <c r="O5237" s="564" t="s">
        <v>24001</v>
      </c>
      <c r="P5237" s="564" t="s">
        <v>24001</v>
      </c>
      <c r="Q5237" s="564">
        <v>33148</v>
      </c>
      <c r="R5237" s="564"/>
      <c r="S5237" s="564" t="s">
        <v>33333</v>
      </c>
    </row>
    <row r="5238" spans="1:19" x14ac:dyDescent="0.35">
      <c r="A5238" s="562">
        <v>2230</v>
      </c>
      <c r="B5238" s="563" t="s">
        <v>484</v>
      </c>
      <c r="C5238" s="563" t="s">
        <v>28698</v>
      </c>
      <c r="D5238" s="563" t="s">
        <v>6374</v>
      </c>
      <c r="E5238" s="563" t="s">
        <v>6371</v>
      </c>
      <c r="F5238" s="563" t="s">
        <v>6372</v>
      </c>
      <c r="G5238" s="563" t="s">
        <v>6331</v>
      </c>
      <c r="H5238" s="563" t="s">
        <v>6373</v>
      </c>
      <c r="I5238" s="563" t="s">
        <v>26690</v>
      </c>
      <c r="J5238" s="563" t="s">
        <v>109</v>
      </c>
      <c r="K5238" s="563" t="s">
        <v>24001</v>
      </c>
      <c r="L5238" s="563" t="s">
        <v>24001</v>
      </c>
      <c r="M5238" s="563" t="s">
        <v>24001</v>
      </c>
      <c r="N5238" s="563" t="s">
        <v>24001</v>
      </c>
      <c r="O5238" s="564" t="s">
        <v>24001</v>
      </c>
      <c r="P5238" s="564" t="s">
        <v>24001</v>
      </c>
      <c r="Q5238" s="564">
        <v>33148</v>
      </c>
      <c r="R5238" s="564"/>
      <c r="S5238" s="564" t="s">
        <v>33334</v>
      </c>
    </row>
    <row r="5239" spans="1:19" x14ac:dyDescent="0.35">
      <c r="A5239" s="559">
        <v>2231</v>
      </c>
      <c r="B5239" s="563" t="s">
        <v>484</v>
      </c>
      <c r="C5239" s="563" t="s">
        <v>28698</v>
      </c>
      <c r="D5239" s="563" t="s">
        <v>6378</v>
      </c>
      <c r="E5239" s="563" t="s">
        <v>6375</v>
      </c>
      <c r="F5239" s="563" t="s">
        <v>6376</v>
      </c>
      <c r="G5239" s="563" t="s">
        <v>6331</v>
      </c>
      <c r="H5239" s="563" t="s">
        <v>6377</v>
      </c>
      <c r="I5239" s="563" t="s">
        <v>26691</v>
      </c>
      <c r="J5239" s="563" t="s">
        <v>24001</v>
      </c>
      <c r="K5239" s="563" t="s">
        <v>24001</v>
      </c>
      <c r="L5239" s="563" t="s">
        <v>24001</v>
      </c>
      <c r="M5239" s="563" t="s">
        <v>24001</v>
      </c>
      <c r="N5239" s="563" t="s">
        <v>24001</v>
      </c>
      <c r="O5239" s="564" t="s">
        <v>24001</v>
      </c>
      <c r="P5239" s="564" t="s">
        <v>24001</v>
      </c>
      <c r="Q5239" s="564">
        <v>34288</v>
      </c>
      <c r="R5239" s="564"/>
      <c r="S5239" s="564" t="s">
        <v>33335</v>
      </c>
    </row>
    <row r="5240" spans="1:19" x14ac:dyDescent="0.35">
      <c r="A5240" s="559">
        <v>2232</v>
      </c>
      <c r="B5240" s="563" t="s">
        <v>484</v>
      </c>
      <c r="C5240" s="563" t="s">
        <v>28698</v>
      </c>
      <c r="D5240" s="563" t="s">
        <v>6380</v>
      </c>
      <c r="E5240" s="563" t="s">
        <v>6375</v>
      </c>
      <c r="F5240" s="563" t="s">
        <v>6379</v>
      </c>
      <c r="G5240" s="563" t="s">
        <v>6331</v>
      </c>
      <c r="H5240" s="563" t="s">
        <v>6377</v>
      </c>
      <c r="I5240" s="563" t="s">
        <v>26931</v>
      </c>
      <c r="J5240" s="563" t="s">
        <v>24001</v>
      </c>
      <c r="K5240" s="563" t="s">
        <v>24001</v>
      </c>
      <c r="L5240" s="563" t="s">
        <v>24001</v>
      </c>
      <c r="M5240" s="563" t="s">
        <v>24001</v>
      </c>
      <c r="N5240" s="563" t="s">
        <v>24001</v>
      </c>
      <c r="O5240" s="564" t="s">
        <v>24001</v>
      </c>
      <c r="P5240" s="564" t="s">
        <v>24001</v>
      </c>
      <c r="Q5240" s="564">
        <v>33960</v>
      </c>
      <c r="R5240" s="564"/>
      <c r="S5240" s="564" t="s">
        <v>33336</v>
      </c>
    </row>
    <row r="5241" spans="1:19" x14ac:dyDescent="0.35">
      <c r="A5241" s="562">
        <v>2233</v>
      </c>
      <c r="B5241" s="563" t="s">
        <v>484</v>
      </c>
      <c r="C5241" s="563" t="s">
        <v>28698</v>
      </c>
      <c r="D5241" s="563" t="s">
        <v>6383</v>
      </c>
      <c r="E5241" s="563" t="s">
        <v>6381</v>
      </c>
      <c r="F5241" s="563" t="s">
        <v>6382</v>
      </c>
      <c r="G5241" s="563" t="s">
        <v>6331</v>
      </c>
      <c r="H5241" s="563" t="s">
        <v>6377</v>
      </c>
      <c r="I5241" s="563" t="s">
        <v>26932</v>
      </c>
      <c r="J5241" s="563" t="s">
        <v>24001</v>
      </c>
      <c r="K5241" s="563" t="s">
        <v>24001</v>
      </c>
      <c r="L5241" s="563" t="s">
        <v>24001</v>
      </c>
      <c r="M5241" s="563" t="s">
        <v>24001</v>
      </c>
      <c r="N5241" s="563" t="s">
        <v>24001</v>
      </c>
      <c r="O5241" s="564" t="s">
        <v>24001</v>
      </c>
      <c r="P5241" s="564" t="s">
        <v>24001</v>
      </c>
      <c r="Q5241" s="564">
        <v>33417</v>
      </c>
      <c r="R5241" s="564"/>
      <c r="S5241" s="564" t="s">
        <v>33337</v>
      </c>
    </row>
    <row r="5242" spans="1:19" x14ac:dyDescent="0.35">
      <c r="A5242" s="559">
        <v>2234</v>
      </c>
      <c r="B5242" s="563" t="s">
        <v>484</v>
      </c>
      <c r="C5242" s="563" t="s">
        <v>28698</v>
      </c>
      <c r="D5242" s="563" t="s">
        <v>6385</v>
      </c>
      <c r="E5242" s="563" t="s">
        <v>6375</v>
      </c>
      <c r="F5242" s="563" t="s">
        <v>6384</v>
      </c>
      <c r="G5242" s="563" t="s">
        <v>6331</v>
      </c>
      <c r="H5242" s="563" t="s">
        <v>6377</v>
      </c>
      <c r="I5242" s="563" t="s">
        <v>26933</v>
      </c>
      <c r="J5242" s="563" t="s">
        <v>24001</v>
      </c>
      <c r="K5242" s="563" t="s">
        <v>24001</v>
      </c>
      <c r="L5242" s="563" t="s">
        <v>24001</v>
      </c>
      <c r="M5242" s="563" t="s">
        <v>24001</v>
      </c>
      <c r="N5242" s="563" t="s">
        <v>24001</v>
      </c>
      <c r="O5242" s="564" t="s">
        <v>24001</v>
      </c>
      <c r="P5242" s="564" t="s">
        <v>24001</v>
      </c>
      <c r="Q5242" s="564">
        <v>33417</v>
      </c>
      <c r="R5242" s="564"/>
      <c r="S5242" s="564" t="s">
        <v>33338</v>
      </c>
    </row>
    <row r="5243" spans="1:19" x14ac:dyDescent="0.35">
      <c r="A5243" s="559">
        <v>2235</v>
      </c>
      <c r="B5243" s="563" t="s">
        <v>484</v>
      </c>
      <c r="C5243" s="563" t="s">
        <v>28698</v>
      </c>
      <c r="D5243" s="563" t="s">
        <v>6389</v>
      </c>
      <c r="E5243" s="563" t="s">
        <v>6386</v>
      </c>
      <c r="F5243" s="563" t="s">
        <v>6387</v>
      </c>
      <c r="G5243" s="563" t="s">
        <v>6331</v>
      </c>
      <c r="H5243" s="563" t="s">
        <v>6388</v>
      </c>
      <c r="I5243" s="563" t="s">
        <v>26691</v>
      </c>
      <c r="J5243" s="563" t="s">
        <v>24001</v>
      </c>
      <c r="K5243" s="563" t="s">
        <v>24001</v>
      </c>
      <c r="L5243" s="563" t="s">
        <v>24001</v>
      </c>
      <c r="M5243" s="563" t="s">
        <v>24001</v>
      </c>
      <c r="N5243" s="563" t="s">
        <v>24001</v>
      </c>
      <c r="O5243" s="564" t="s">
        <v>24001</v>
      </c>
      <c r="P5243" s="564" t="s">
        <v>24001</v>
      </c>
      <c r="Q5243" s="564">
        <v>33148</v>
      </c>
      <c r="R5243" s="564"/>
      <c r="S5243" s="564" t="s">
        <v>33339</v>
      </c>
    </row>
    <row r="5244" spans="1:19" x14ac:dyDescent="0.35">
      <c r="A5244" s="562">
        <v>2236</v>
      </c>
      <c r="B5244" s="563" t="s">
        <v>484</v>
      </c>
      <c r="C5244" s="563" t="s">
        <v>28698</v>
      </c>
      <c r="D5244" s="563" t="s">
        <v>6391</v>
      </c>
      <c r="E5244" s="563" t="s">
        <v>24001</v>
      </c>
      <c r="F5244" s="563" t="s">
        <v>6390</v>
      </c>
      <c r="G5244" s="563" t="s">
        <v>6331</v>
      </c>
      <c r="H5244" s="563" t="s">
        <v>6388</v>
      </c>
      <c r="I5244" s="563" t="s">
        <v>26934</v>
      </c>
      <c r="J5244" s="563" t="s">
        <v>24001</v>
      </c>
      <c r="K5244" s="563" t="s">
        <v>24001</v>
      </c>
      <c r="L5244" s="563" t="s">
        <v>24001</v>
      </c>
      <c r="M5244" s="563" t="s">
        <v>24001</v>
      </c>
      <c r="N5244" s="563" t="s">
        <v>24001</v>
      </c>
      <c r="O5244" s="564" t="s">
        <v>24001</v>
      </c>
      <c r="P5244" s="564" t="s">
        <v>24001</v>
      </c>
      <c r="Q5244" s="564">
        <v>38687</v>
      </c>
      <c r="R5244" s="564">
        <v>38692</v>
      </c>
      <c r="S5244" s="564" t="s">
        <v>33340</v>
      </c>
    </row>
    <row r="5245" spans="1:19" x14ac:dyDescent="0.35">
      <c r="A5245" s="559">
        <v>2237</v>
      </c>
      <c r="B5245" s="563" t="s">
        <v>484</v>
      </c>
      <c r="C5245" s="563" t="s">
        <v>28698</v>
      </c>
      <c r="D5245" s="563" t="s">
        <v>6393</v>
      </c>
      <c r="E5245" s="563" t="s">
        <v>6386</v>
      </c>
      <c r="F5245" s="563" t="s">
        <v>6392</v>
      </c>
      <c r="G5245" s="563" t="s">
        <v>6331</v>
      </c>
      <c r="H5245" s="563" t="s">
        <v>6388</v>
      </c>
      <c r="I5245" s="563" t="s">
        <v>26935</v>
      </c>
      <c r="J5245" s="563" t="s">
        <v>24001</v>
      </c>
      <c r="K5245" s="563" t="s">
        <v>24001</v>
      </c>
      <c r="L5245" s="563" t="s">
        <v>24001</v>
      </c>
      <c r="M5245" s="563" t="s">
        <v>24001</v>
      </c>
      <c r="N5245" s="563" t="s">
        <v>24001</v>
      </c>
      <c r="O5245" s="564" t="s">
        <v>24001</v>
      </c>
      <c r="P5245" s="564" t="s">
        <v>24001</v>
      </c>
      <c r="Q5245" s="564">
        <v>33148</v>
      </c>
      <c r="R5245" s="564"/>
      <c r="S5245" s="564" t="s">
        <v>33341</v>
      </c>
    </row>
    <row r="5246" spans="1:19" x14ac:dyDescent="0.35">
      <c r="A5246" s="559">
        <v>2238</v>
      </c>
      <c r="B5246" s="563" t="s">
        <v>484</v>
      </c>
      <c r="C5246" s="563" t="s">
        <v>28698</v>
      </c>
      <c r="D5246" s="563" t="s">
        <v>6396</v>
      </c>
      <c r="E5246" s="563" t="s">
        <v>6394</v>
      </c>
      <c r="F5246" s="563" t="s">
        <v>6395</v>
      </c>
      <c r="G5246" s="563" t="s">
        <v>6331</v>
      </c>
      <c r="H5246" s="563" t="s">
        <v>6388</v>
      </c>
      <c r="I5246" s="563" t="s">
        <v>26936</v>
      </c>
      <c r="J5246" s="563" t="s">
        <v>24001</v>
      </c>
      <c r="K5246" s="563" t="s">
        <v>24001</v>
      </c>
      <c r="L5246" s="563" t="s">
        <v>24001</v>
      </c>
      <c r="M5246" s="563" t="s">
        <v>24001</v>
      </c>
      <c r="N5246" s="563" t="s">
        <v>24001</v>
      </c>
      <c r="O5246" s="564" t="s">
        <v>24001</v>
      </c>
      <c r="P5246" s="564" t="s">
        <v>24001</v>
      </c>
      <c r="Q5246" s="564">
        <v>33148</v>
      </c>
      <c r="R5246" s="564"/>
      <c r="S5246" s="564" t="s">
        <v>33342</v>
      </c>
    </row>
    <row r="5247" spans="1:19" x14ac:dyDescent="0.35">
      <c r="A5247" s="562">
        <v>2239</v>
      </c>
      <c r="B5247" s="563" t="s">
        <v>484</v>
      </c>
      <c r="C5247" s="563" t="s">
        <v>28698</v>
      </c>
      <c r="D5247" s="563" t="s">
        <v>6400</v>
      </c>
      <c r="E5247" s="563" t="s">
        <v>6397</v>
      </c>
      <c r="F5247" s="563" t="s">
        <v>6398</v>
      </c>
      <c r="G5247" s="563" t="s">
        <v>6331</v>
      </c>
      <c r="H5247" s="563" t="s">
        <v>6399</v>
      </c>
      <c r="I5247" s="563" t="s">
        <v>26690</v>
      </c>
      <c r="J5247" s="563" t="s">
        <v>24001</v>
      </c>
      <c r="K5247" s="563" t="s">
        <v>24001</v>
      </c>
      <c r="L5247" s="563" t="s">
        <v>24001</v>
      </c>
      <c r="M5247" s="563" t="s">
        <v>24001</v>
      </c>
      <c r="N5247" s="563" t="s">
        <v>24001</v>
      </c>
      <c r="O5247" s="564" t="s">
        <v>24001</v>
      </c>
      <c r="P5247" s="564" t="s">
        <v>24001</v>
      </c>
      <c r="Q5247" s="564">
        <v>35782</v>
      </c>
      <c r="R5247" s="564">
        <v>38594</v>
      </c>
      <c r="S5247" s="564" t="s">
        <v>33343</v>
      </c>
    </row>
    <row r="5248" spans="1:19" x14ac:dyDescent="0.35">
      <c r="A5248" s="559">
        <v>2240</v>
      </c>
      <c r="B5248" s="563" t="s">
        <v>484</v>
      </c>
      <c r="C5248" s="563" t="s">
        <v>28698</v>
      </c>
      <c r="D5248" s="563" t="s">
        <v>6404</v>
      </c>
      <c r="E5248" s="563" t="s">
        <v>6401</v>
      </c>
      <c r="F5248" s="563" t="s">
        <v>6402</v>
      </c>
      <c r="G5248" s="563" t="s">
        <v>6331</v>
      </c>
      <c r="H5248" s="563" t="s">
        <v>6403</v>
      </c>
      <c r="I5248" s="563" t="s">
        <v>26690</v>
      </c>
      <c r="J5248" s="563" t="s">
        <v>109</v>
      </c>
      <c r="K5248" s="563" t="s">
        <v>24001</v>
      </c>
      <c r="L5248" s="563" t="s">
        <v>24001</v>
      </c>
      <c r="M5248" s="563" t="s">
        <v>24001</v>
      </c>
      <c r="N5248" s="563" t="s">
        <v>24001</v>
      </c>
      <c r="O5248" s="564" t="s">
        <v>24001</v>
      </c>
      <c r="P5248" s="564" t="s">
        <v>24001</v>
      </c>
      <c r="Q5248" s="564">
        <v>33960</v>
      </c>
      <c r="R5248" s="564"/>
      <c r="S5248" s="564" t="s">
        <v>33344</v>
      </c>
    </row>
    <row r="5249" spans="1:19" x14ac:dyDescent="0.35">
      <c r="A5249" s="559">
        <v>2241</v>
      </c>
      <c r="B5249" s="563" t="s">
        <v>484</v>
      </c>
      <c r="C5249" s="563" t="s">
        <v>28698</v>
      </c>
      <c r="D5249" s="563" t="s">
        <v>6407</v>
      </c>
      <c r="E5249" s="563" t="s">
        <v>6405</v>
      </c>
      <c r="F5249" s="563" t="s">
        <v>6406</v>
      </c>
      <c r="G5249" s="563" t="s">
        <v>6331</v>
      </c>
      <c r="H5249" s="563" t="s">
        <v>5282</v>
      </c>
      <c r="I5249" s="563" t="s">
        <v>26690</v>
      </c>
      <c r="J5249" s="563" t="s">
        <v>24001</v>
      </c>
      <c r="K5249" s="563" t="s">
        <v>24001</v>
      </c>
      <c r="L5249" s="563" t="s">
        <v>24001</v>
      </c>
      <c r="M5249" s="563" t="s">
        <v>24001</v>
      </c>
      <c r="N5249" s="563" t="s">
        <v>24001</v>
      </c>
      <c r="O5249" s="564" t="s">
        <v>24001</v>
      </c>
      <c r="P5249" s="564" t="s">
        <v>24001</v>
      </c>
      <c r="Q5249" s="564">
        <v>33148</v>
      </c>
      <c r="R5249" s="564"/>
      <c r="S5249" s="564" t="s">
        <v>33345</v>
      </c>
    </row>
    <row r="5250" spans="1:19" x14ac:dyDescent="0.35">
      <c r="A5250" s="562">
        <v>2242</v>
      </c>
      <c r="B5250" s="563" t="s">
        <v>484</v>
      </c>
      <c r="C5250" s="563" t="s">
        <v>28698</v>
      </c>
      <c r="D5250" s="563" t="s">
        <v>6410</v>
      </c>
      <c r="E5250" s="563" t="s">
        <v>6408</v>
      </c>
      <c r="F5250" s="563" t="s">
        <v>6409</v>
      </c>
      <c r="G5250" s="563" t="s">
        <v>6331</v>
      </c>
      <c r="H5250" s="563" t="s">
        <v>652</v>
      </c>
      <c r="I5250" s="563" t="s">
        <v>26690</v>
      </c>
      <c r="J5250" s="563" t="s">
        <v>24001</v>
      </c>
      <c r="K5250" s="563" t="s">
        <v>24001</v>
      </c>
      <c r="L5250" s="563" t="s">
        <v>24001</v>
      </c>
      <c r="M5250" s="563" t="s">
        <v>24001</v>
      </c>
      <c r="N5250" s="563" t="s">
        <v>24001</v>
      </c>
      <c r="O5250" s="564" t="s">
        <v>24001</v>
      </c>
      <c r="P5250" s="564" t="s">
        <v>24001</v>
      </c>
      <c r="Q5250" s="564">
        <v>33703</v>
      </c>
      <c r="R5250" s="564"/>
      <c r="S5250" s="564" t="s">
        <v>33346</v>
      </c>
    </row>
    <row r="5251" spans="1:19" x14ac:dyDescent="0.35">
      <c r="A5251" s="559">
        <v>2243</v>
      </c>
      <c r="B5251" s="563" t="s">
        <v>484</v>
      </c>
      <c r="C5251" s="563" t="s">
        <v>28698</v>
      </c>
      <c r="D5251" s="563" t="s">
        <v>6413</v>
      </c>
      <c r="E5251" s="563" t="s">
        <v>24001</v>
      </c>
      <c r="F5251" s="563" t="s">
        <v>6411</v>
      </c>
      <c r="G5251" s="563" t="s">
        <v>6331</v>
      </c>
      <c r="H5251" s="563" t="s">
        <v>6412</v>
      </c>
      <c r="I5251" s="563" t="s">
        <v>26690</v>
      </c>
      <c r="J5251" s="563" t="s">
        <v>24001</v>
      </c>
      <c r="K5251" s="563" t="s">
        <v>24001</v>
      </c>
      <c r="L5251" s="563" t="s">
        <v>24001</v>
      </c>
      <c r="M5251" s="563" t="s">
        <v>24001</v>
      </c>
      <c r="N5251" s="563" t="s">
        <v>24001</v>
      </c>
      <c r="O5251" s="564" t="s">
        <v>24001</v>
      </c>
      <c r="P5251" s="564" t="s">
        <v>24001</v>
      </c>
      <c r="Q5251" s="564">
        <v>35857</v>
      </c>
      <c r="R5251" s="564">
        <v>38482</v>
      </c>
      <c r="S5251" s="564" t="s">
        <v>33347</v>
      </c>
    </row>
    <row r="5252" spans="1:19" x14ac:dyDescent="0.35">
      <c r="A5252" s="559">
        <v>2244</v>
      </c>
      <c r="B5252" s="563" t="s">
        <v>484</v>
      </c>
      <c r="C5252" s="563" t="s">
        <v>28698</v>
      </c>
      <c r="D5252" s="563" t="s">
        <v>6417</v>
      </c>
      <c r="E5252" s="563" t="s">
        <v>6414</v>
      </c>
      <c r="F5252" s="563" t="s">
        <v>6415</v>
      </c>
      <c r="G5252" s="563" t="s">
        <v>6331</v>
      </c>
      <c r="H5252" s="563" t="s">
        <v>6416</v>
      </c>
      <c r="I5252" s="563" t="s">
        <v>26690</v>
      </c>
      <c r="J5252" s="563" t="s">
        <v>24001</v>
      </c>
      <c r="K5252" s="563" t="s">
        <v>24001</v>
      </c>
      <c r="L5252" s="563" t="s">
        <v>24001</v>
      </c>
      <c r="M5252" s="563" t="s">
        <v>24001</v>
      </c>
      <c r="N5252" s="563" t="s">
        <v>24001</v>
      </c>
      <c r="O5252" s="564" t="s">
        <v>24001</v>
      </c>
      <c r="P5252" s="564" t="s">
        <v>24001</v>
      </c>
      <c r="Q5252" s="564">
        <v>33148</v>
      </c>
      <c r="R5252" s="564"/>
      <c r="S5252" s="564" t="s">
        <v>33348</v>
      </c>
    </row>
    <row r="5253" spans="1:19" x14ac:dyDescent="0.35">
      <c r="A5253" s="562">
        <v>2245</v>
      </c>
      <c r="B5253" s="563" t="s">
        <v>484</v>
      </c>
      <c r="C5253" s="563" t="s">
        <v>28698</v>
      </c>
      <c r="D5253" s="563" t="s">
        <v>6421</v>
      </c>
      <c r="E5253" s="563" t="s">
        <v>6418</v>
      </c>
      <c r="F5253" s="563" t="s">
        <v>6419</v>
      </c>
      <c r="G5253" s="563" t="s">
        <v>6331</v>
      </c>
      <c r="H5253" s="563" t="s">
        <v>6420</v>
      </c>
      <c r="I5253" s="563" t="s">
        <v>26937</v>
      </c>
      <c r="J5253" s="563" t="s">
        <v>24001</v>
      </c>
      <c r="K5253" s="563" t="s">
        <v>24001</v>
      </c>
      <c r="L5253" s="563" t="s">
        <v>24001</v>
      </c>
      <c r="M5253" s="563" t="s">
        <v>24001</v>
      </c>
      <c r="N5253" s="563" t="s">
        <v>24001</v>
      </c>
      <c r="O5253" s="564" t="s">
        <v>24001</v>
      </c>
      <c r="P5253" s="564" t="s">
        <v>24001</v>
      </c>
      <c r="Q5253" s="564">
        <v>33148</v>
      </c>
      <c r="R5253" s="564"/>
      <c r="S5253" s="564" t="s">
        <v>33349</v>
      </c>
    </row>
    <row r="5254" spans="1:19" x14ac:dyDescent="0.35">
      <c r="A5254" s="559">
        <v>2246</v>
      </c>
      <c r="B5254" s="563" t="s">
        <v>484</v>
      </c>
      <c r="C5254" s="563" t="s">
        <v>28698</v>
      </c>
      <c r="D5254" s="563" t="s">
        <v>6423</v>
      </c>
      <c r="E5254" s="563" t="s">
        <v>6331</v>
      </c>
      <c r="F5254" s="563" t="s">
        <v>6422</v>
      </c>
      <c r="G5254" s="563" t="s">
        <v>6331</v>
      </c>
      <c r="H5254" s="563" t="s">
        <v>55</v>
      </c>
      <c r="I5254" s="563" t="s">
        <v>26690</v>
      </c>
      <c r="J5254" s="563" t="s">
        <v>24001</v>
      </c>
      <c r="K5254" s="563" t="s">
        <v>24001</v>
      </c>
      <c r="L5254" s="563" t="s">
        <v>24001</v>
      </c>
      <c r="M5254" s="563" t="s">
        <v>24001</v>
      </c>
      <c r="N5254" s="563" t="s">
        <v>24001</v>
      </c>
      <c r="O5254" s="564" t="s">
        <v>24001</v>
      </c>
      <c r="P5254" s="564" t="s">
        <v>24001</v>
      </c>
      <c r="Q5254" s="564">
        <v>33660</v>
      </c>
      <c r="R5254" s="564"/>
      <c r="S5254" s="564" t="s">
        <v>6423</v>
      </c>
    </row>
    <row r="5255" spans="1:19" x14ac:dyDescent="0.35">
      <c r="A5255" s="559">
        <v>6075</v>
      </c>
      <c r="B5255" s="563" t="s">
        <v>398</v>
      </c>
      <c r="C5255" s="563" t="s">
        <v>445</v>
      </c>
      <c r="D5255" s="563" t="s">
        <v>444</v>
      </c>
      <c r="E5255" s="563" t="s">
        <v>440</v>
      </c>
      <c r="F5255" s="563" t="s">
        <v>441</v>
      </c>
      <c r="G5255" s="563" t="s">
        <v>442</v>
      </c>
      <c r="H5255" s="563" t="s">
        <v>443</v>
      </c>
      <c r="I5255" s="563" t="s">
        <v>26690</v>
      </c>
      <c r="J5255" s="563" t="s">
        <v>109</v>
      </c>
      <c r="K5255" s="563" t="s">
        <v>24001</v>
      </c>
      <c r="L5255" s="563" t="s">
        <v>24001</v>
      </c>
      <c r="M5255" s="563" t="s">
        <v>24001</v>
      </c>
      <c r="N5255" s="563" t="s">
        <v>24001</v>
      </c>
      <c r="O5255" s="564" t="s">
        <v>24001</v>
      </c>
      <c r="P5255" s="564" t="s">
        <v>24001</v>
      </c>
      <c r="Q5255" s="564">
        <v>41659</v>
      </c>
      <c r="R5255" s="564"/>
      <c r="S5255" s="564" t="s">
        <v>33350</v>
      </c>
    </row>
    <row r="5256" spans="1:19" x14ac:dyDescent="0.35">
      <c r="A5256" s="562">
        <v>387</v>
      </c>
      <c r="B5256" s="563" t="s">
        <v>484</v>
      </c>
      <c r="C5256" s="563" t="s">
        <v>19195</v>
      </c>
      <c r="D5256" s="563" t="s">
        <v>20055</v>
      </c>
      <c r="E5256" s="563" t="s">
        <v>24001</v>
      </c>
      <c r="F5256" s="563" t="s">
        <v>20053</v>
      </c>
      <c r="G5256" s="563" t="s">
        <v>20054</v>
      </c>
      <c r="H5256" s="563" t="s">
        <v>19942</v>
      </c>
      <c r="I5256" s="563" t="s">
        <v>26690</v>
      </c>
      <c r="J5256" s="563" t="s">
        <v>109</v>
      </c>
      <c r="K5256" s="563" t="s">
        <v>24001</v>
      </c>
      <c r="L5256" s="563" t="s">
        <v>24001</v>
      </c>
      <c r="M5256" s="563" t="s">
        <v>24001</v>
      </c>
      <c r="N5256" s="563" t="s">
        <v>24001</v>
      </c>
      <c r="O5256" s="564" t="s">
        <v>24001</v>
      </c>
      <c r="P5256" s="564" t="s">
        <v>24001</v>
      </c>
      <c r="Q5256" s="564">
        <v>38775</v>
      </c>
      <c r="R5256" s="564"/>
      <c r="S5256" s="564" t="s">
        <v>33351</v>
      </c>
    </row>
    <row r="5257" spans="1:19" x14ac:dyDescent="0.35">
      <c r="A5257" s="559">
        <v>2247</v>
      </c>
      <c r="B5257" s="563" t="s">
        <v>484</v>
      </c>
      <c r="C5257" s="563" t="s">
        <v>28698</v>
      </c>
      <c r="D5257" s="563" t="s">
        <v>6428</v>
      </c>
      <c r="E5257" s="563" t="s">
        <v>6424</v>
      </c>
      <c r="F5257" s="563" t="s">
        <v>6425</v>
      </c>
      <c r="G5257" s="563" t="s">
        <v>6426</v>
      </c>
      <c r="H5257" s="563" t="s">
        <v>6427</v>
      </c>
      <c r="I5257" s="563" t="s">
        <v>26938</v>
      </c>
      <c r="J5257" s="563" t="s">
        <v>24001</v>
      </c>
      <c r="K5257" s="563" t="s">
        <v>24001</v>
      </c>
      <c r="L5257" s="563" t="s">
        <v>24001</v>
      </c>
      <c r="M5257" s="563" t="s">
        <v>24001</v>
      </c>
      <c r="N5257" s="563" t="s">
        <v>24001</v>
      </c>
      <c r="O5257" s="564" t="s">
        <v>24001</v>
      </c>
      <c r="P5257" s="564" t="s">
        <v>24001</v>
      </c>
      <c r="Q5257" s="564">
        <v>33148</v>
      </c>
      <c r="R5257" s="564"/>
      <c r="S5257" s="564" t="s">
        <v>33352</v>
      </c>
    </row>
    <row r="5258" spans="1:19" x14ac:dyDescent="0.35">
      <c r="A5258" s="559">
        <v>2248</v>
      </c>
      <c r="B5258" s="563" t="s">
        <v>484</v>
      </c>
      <c r="C5258" s="563" t="s">
        <v>28698</v>
      </c>
      <c r="D5258" s="563" t="s">
        <v>6430</v>
      </c>
      <c r="E5258" s="563" t="s">
        <v>24001</v>
      </c>
      <c r="F5258" s="563" t="s">
        <v>6429</v>
      </c>
      <c r="G5258" s="563" t="s">
        <v>6426</v>
      </c>
      <c r="H5258" s="563" t="s">
        <v>55</v>
      </c>
      <c r="I5258" s="563" t="s">
        <v>26690</v>
      </c>
      <c r="J5258" s="563" t="s">
        <v>24001</v>
      </c>
      <c r="K5258" s="563" t="s">
        <v>24001</v>
      </c>
      <c r="L5258" s="563" t="s">
        <v>24001</v>
      </c>
      <c r="M5258" s="563" t="s">
        <v>24001</v>
      </c>
      <c r="N5258" s="563" t="s">
        <v>24001</v>
      </c>
      <c r="O5258" s="564" t="s">
        <v>24001</v>
      </c>
      <c r="P5258" s="564" t="s">
        <v>24001</v>
      </c>
      <c r="Q5258" s="564">
        <v>33148</v>
      </c>
      <c r="R5258" s="564"/>
      <c r="S5258" s="564" t="s">
        <v>6430</v>
      </c>
    </row>
    <row r="5259" spans="1:19" x14ac:dyDescent="0.35">
      <c r="A5259" s="562">
        <v>1379</v>
      </c>
      <c r="B5259" s="563" t="s">
        <v>484</v>
      </c>
      <c r="C5259" s="563" t="s">
        <v>28929</v>
      </c>
      <c r="D5259" s="563" t="s">
        <v>18282</v>
      </c>
      <c r="E5259" s="563" t="s">
        <v>24001</v>
      </c>
      <c r="F5259" s="563" t="s">
        <v>18279</v>
      </c>
      <c r="G5259" s="563" t="s">
        <v>18280</v>
      </c>
      <c r="H5259" s="563" t="s">
        <v>18281</v>
      </c>
      <c r="I5259" s="563" t="s">
        <v>26690</v>
      </c>
      <c r="J5259" s="563" t="s">
        <v>24001</v>
      </c>
      <c r="K5259" s="563" t="s">
        <v>24001</v>
      </c>
      <c r="L5259" s="563" t="s">
        <v>24001</v>
      </c>
      <c r="M5259" s="563" t="s">
        <v>24001</v>
      </c>
      <c r="N5259" s="563" t="s">
        <v>24001</v>
      </c>
      <c r="O5259" s="564" t="s">
        <v>24001</v>
      </c>
      <c r="P5259" s="564" t="s">
        <v>24001</v>
      </c>
      <c r="Q5259" s="564">
        <v>33148</v>
      </c>
      <c r="R5259" s="564">
        <v>38390</v>
      </c>
      <c r="S5259" s="564" t="s">
        <v>33353</v>
      </c>
    </row>
    <row r="5260" spans="1:19" x14ac:dyDescent="0.35">
      <c r="A5260" s="559">
        <v>1380</v>
      </c>
      <c r="B5260" s="563" t="s">
        <v>484</v>
      </c>
      <c r="C5260" s="563" t="s">
        <v>28929</v>
      </c>
      <c r="D5260" s="563" t="s">
        <v>18285</v>
      </c>
      <c r="E5260" s="563" t="s">
        <v>18283</v>
      </c>
      <c r="F5260" s="563" t="s">
        <v>18284</v>
      </c>
      <c r="G5260" s="563" t="s">
        <v>18280</v>
      </c>
      <c r="H5260" s="563" t="s">
        <v>3096</v>
      </c>
      <c r="I5260" s="563" t="s">
        <v>26690</v>
      </c>
      <c r="J5260" s="563" t="s">
        <v>24001</v>
      </c>
      <c r="K5260" s="563" t="s">
        <v>24001</v>
      </c>
      <c r="L5260" s="563" t="s">
        <v>24001</v>
      </c>
      <c r="M5260" s="563" t="s">
        <v>24001</v>
      </c>
      <c r="N5260" s="563" t="s">
        <v>24001</v>
      </c>
      <c r="O5260" s="564" t="s">
        <v>24001</v>
      </c>
      <c r="P5260" s="564" t="s">
        <v>24001</v>
      </c>
      <c r="Q5260" s="564">
        <v>33148</v>
      </c>
      <c r="R5260" s="564">
        <v>38390</v>
      </c>
      <c r="S5260" s="564" t="s">
        <v>33354</v>
      </c>
    </row>
    <row r="5261" spans="1:19" x14ac:dyDescent="0.35">
      <c r="A5261" s="559">
        <v>1381</v>
      </c>
      <c r="B5261" s="563" t="s">
        <v>484</v>
      </c>
      <c r="C5261" s="563" t="s">
        <v>28929</v>
      </c>
      <c r="D5261" s="563" t="s">
        <v>18288</v>
      </c>
      <c r="E5261" s="563" t="s">
        <v>18286</v>
      </c>
      <c r="F5261" s="563" t="s">
        <v>18287</v>
      </c>
      <c r="G5261" s="563" t="s">
        <v>18280</v>
      </c>
      <c r="H5261" s="563" t="s">
        <v>2680</v>
      </c>
      <c r="I5261" s="563" t="s">
        <v>26690</v>
      </c>
      <c r="J5261" s="563" t="s">
        <v>24001</v>
      </c>
      <c r="K5261" s="563" t="s">
        <v>24001</v>
      </c>
      <c r="L5261" s="563" t="s">
        <v>24001</v>
      </c>
      <c r="M5261" s="563" t="s">
        <v>24001</v>
      </c>
      <c r="N5261" s="563" t="s">
        <v>24001</v>
      </c>
      <c r="O5261" s="564" t="s">
        <v>24001</v>
      </c>
      <c r="P5261" s="564" t="s">
        <v>24001</v>
      </c>
      <c r="Q5261" s="564">
        <v>33148</v>
      </c>
      <c r="R5261" s="564">
        <v>38390</v>
      </c>
      <c r="S5261" s="564" t="s">
        <v>33355</v>
      </c>
    </row>
    <row r="5262" spans="1:19" x14ac:dyDescent="0.35">
      <c r="A5262" s="562">
        <v>1382</v>
      </c>
      <c r="B5262" s="563" t="s">
        <v>484</v>
      </c>
      <c r="C5262" s="563" t="s">
        <v>28929</v>
      </c>
      <c r="D5262" s="563" t="s">
        <v>18291</v>
      </c>
      <c r="E5262" s="563" t="s">
        <v>18289</v>
      </c>
      <c r="F5262" s="563" t="s">
        <v>18290</v>
      </c>
      <c r="G5262" s="563" t="s">
        <v>18280</v>
      </c>
      <c r="H5262" s="563" t="s">
        <v>17554</v>
      </c>
      <c r="I5262" s="563" t="s">
        <v>26690</v>
      </c>
      <c r="J5262" s="563" t="s">
        <v>24001</v>
      </c>
      <c r="K5262" s="563" t="s">
        <v>24001</v>
      </c>
      <c r="L5262" s="563" t="s">
        <v>24001</v>
      </c>
      <c r="M5262" s="563" t="s">
        <v>24001</v>
      </c>
      <c r="N5262" s="563" t="s">
        <v>24001</v>
      </c>
      <c r="O5262" s="564" t="s">
        <v>24001</v>
      </c>
      <c r="P5262" s="564" t="s">
        <v>24001</v>
      </c>
      <c r="Q5262" s="564">
        <v>33148</v>
      </c>
      <c r="R5262" s="564"/>
      <c r="S5262" s="564" t="s">
        <v>33356</v>
      </c>
    </row>
    <row r="5263" spans="1:19" x14ac:dyDescent="0.35">
      <c r="A5263" s="559">
        <v>1383</v>
      </c>
      <c r="B5263" s="563" t="s">
        <v>484</v>
      </c>
      <c r="C5263" s="563" t="s">
        <v>28929</v>
      </c>
      <c r="D5263" s="563" t="s">
        <v>18294</v>
      </c>
      <c r="E5263" s="563" t="s">
        <v>18292</v>
      </c>
      <c r="F5263" s="563" t="s">
        <v>18293</v>
      </c>
      <c r="G5263" s="563" t="s">
        <v>18280</v>
      </c>
      <c r="H5263" s="563" t="s">
        <v>6072</v>
      </c>
      <c r="I5263" s="563" t="s">
        <v>26690</v>
      </c>
      <c r="J5263" s="563" t="s">
        <v>109</v>
      </c>
      <c r="K5263" s="563" t="s">
        <v>24001</v>
      </c>
      <c r="L5263" s="563" t="s">
        <v>24001</v>
      </c>
      <c r="M5263" s="563" t="s">
        <v>24001</v>
      </c>
      <c r="N5263" s="563" t="s">
        <v>24001</v>
      </c>
      <c r="O5263" s="564" t="s">
        <v>24001</v>
      </c>
      <c r="P5263" s="564" t="s">
        <v>24001</v>
      </c>
      <c r="Q5263" s="564">
        <v>33148</v>
      </c>
      <c r="R5263" s="564"/>
      <c r="S5263" s="564" t="s">
        <v>33357</v>
      </c>
    </row>
    <row r="5264" spans="1:19" x14ac:dyDescent="0.35">
      <c r="A5264" s="559">
        <v>1384</v>
      </c>
      <c r="B5264" s="563" t="s">
        <v>484</v>
      </c>
      <c r="C5264" s="563" t="s">
        <v>28929</v>
      </c>
      <c r="D5264" s="563" t="s">
        <v>18298</v>
      </c>
      <c r="E5264" s="563" t="s">
        <v>18295</v>
      </c>
      <c r="F5264" s="563" t="s">
        <v>18296</v>
      </c>
      <c r="G5264" s="563" t="s">
        <v>18280</v>
      </c>
      <c r="H5264" s="563" t="s">
        <v>18297</v>
      </c>
      <c r="I5264" s="563" t="s">
        <v>26690</v>
      </c>
      <c r="J5264" s="563" t="s">
        <v>24001</v>
      </c>
      <c r="K5264" s="563" t="s">
        <v>24001</v>
      </c>
      <c r="L5264" s="563" t="s">
        <v>24001</v>
      </c>
      <c r="M5264" s="563" t="s">
        <v>24001</v>
      </c>
      <c r="N5264" s="563" t="s">
        <v>24001</v>
      </c>
      <c r="O5264" s="564" t="s">
        <v>24001</v>
      </c>
      <c r="P5264" s="564" t="s">
        <v>24001</v>
      </c>
      <c r="Q5264" s="564">
        <v>33148</v>
      </c>
      <c r="R5264" s="564">
        <v>38390</v>
      </c>
      <c r="S5264" s="564" t="s">
        <v>33358</v>
      </c>
    </row>
    <row r="5265" spans="1:19" x14ac:dyDescent="0.35">
      <c r="A5265" s="562">
        <v>1385</v>
      </c>
      <c r="B5265" s="563" t="s">
        <v>484</v>
      </c>
      <c r="C5265" s="563" t="s">
        <v>28929</v>
      </c>
      <c r="D5265" s="563" t="s">
        <v>18301</v>
      </c>
      <c r="E5265" s="563" t="s">
        <v>24001</v>
      </c>
      <c r="F5265" s="563" t="s">
        <v>18299</v>
      </c>
      <c r="G5265" s="563" t="s">
        <v>18280</v>
      </c>
      <c r="H5265" s="563" t="s">
        <v>18300</v>
      </c>
      <c r="I5265" s="563" t="s">
        <v>26690</v>
      </c>
      <c r="J5265" s="563" t="s">
        <v>109</v>
      </c>
      <c r="K5265" s="563" t="s">
        <v>24001</v>
      </c>
      <c r="L5265" s="563" t="s">
        <v>24001</v>
      </c>
      <c r="M5265" s="563" t="s">
        <v>24001</v>
      </c>
      <c r="N5265" s="563" t="s">
        <v>24001</v>
      </c>
      <c r="O5265" s="564" t="s">
        <v>24001</v>
      </c>
      <c r="P5265" s="564" t="s">
        <v>24001</v>
      </c>
      <c r="Q5265" s="564">
        <v>33148</v>
      </c>
      <c r="R5265" s="564"/>
      <c r="S5265" s="564" t="s">
        <v>33359</v>
      </c>
    </row>
    <row r="5266" spans="1:19" x14ac:dyDescent="0.35">
      <c r="A5266" s="559">
        <v>1386</v>
      </c>
      <c r="B5266" s="563" t="s">
        <v>484</v>
      </c>
      <c r="C5266" s="563" t="s">
        <v>28929</v>
      </c>
      <c r="D5266" s="563" t="s">
        <v>18304</v>
      </c>
      <c r="E5266" s="563" t="s">
        <v>18302</v>
      </c>
      <c r="F5266" s="563" t="s">
        <v>18303</v>
      </c>
      <c r="G5266" s="563" t="s">
        <v>18280</v>
      </c>
      <c r="H5266" s="563" t="s">
        <v>2771</v>
      </c>
      <c r="I5266" s="563" t="s">
        <v>26690</v>
      </c>
      <c r="J5266" s="563" t="s">
        <v>109</v>
      </c>
      <c r="K5266" s="563" t="s">
        <v>24001</v>
      </c>
      <c r="L5266" s="563" t="s">
        <v>24001</v>
      </c>
      <c r="M5266" s="563" t="s">
        <v>24001</v>
      </c>
      <c r="N5266" s="563" t="s">
        <v>24001</v>
      </c>
      <c r="O5266" s="564" t="s">
        <v>24001</v>
      </c>
      <c r="P5266" s="564" t="s">
        <v>24001</v>
      </c>
      <c r="Q5266" s="564">
        <v>33148</v>
      </c>
      <c r="R5266" s="564">
        <v>38390</v>
      </c>
      <c r="S5266" s="564" t="s">
        <v>33360</v>
      </c>
    </row>
    <row r="5267" spans="1:19" x14ac:dyDescent="0.35">
      <c r="A5267" s="559">
        <v>1387</v>
      </c>
      <c r="B5267" s="563" t="s">
        <v>484</v>
      </c>
      <c r="C5267" s="563" t="s">
        <v>28929</v>
      </c>
      <c r="D5267" s="563" t="s">
        <v>18307</v>
      </c>
      <c r="E5267" s="563" t="s">
        <v>18305</v>
      </c>
      <c r="F5267" s="563" t="s">
        <v>18306</v>
      </c>
      <c r="G5267" s="563" t="s">
        <v>18280</v>
      </c>
      <c r="H5267" s="563" t="s">
        <v>1674</v>
      </c>
      <c r="I5267" s="563" t="s">
        <v>27541</v>
      </c>
      <c r="J5267" s="563" t="s">
        <v>109</v>
      </c>
      <c r="K5267" s="563" t="s">
        <v>24001</v>
      </c>
      <c r="L5267" s="563" t="s">
        <v>24001</v>
      </c>
      <c r="M5267" s="563" t="s">
        <v>24001</v>
      </c>
      <c r="N5267" s="563" t="s">
        <v>24001</v>
      </c>
      <c r="O5267" s="564" t="s">
        <v>24001</v>
      </c>
      <c r="P5267" s="564" t="s">
        <v>24001</v>
      </c>
      <c r="Q5267" s="564">
        <v>33148</v>
      </c>
      <c r="R5267" s="564"/>
      <c r="S5267" s="564" t="s">
        <v>33361</v>
      </c>
    </row>
    <row r="5268" spans="1:19" x14ac:dyDescent="0.35">
      <c r="A5268" s="562">
        <v>1388</v>
      </c>
      <c r="B5268" s="563" t="s">
        <v>484</v>
      </c>
      <c r="C5268" s="563" t="s">
        <v>28929</v>
      </c>
      <c r="D5268" s="563" t="s">
        <v>18309</v>
      </c>
      <c r="E5268" s="563" t="s">
        <v>24001</v>
      </c>
      <c r="F5268" s="563" t="s">
        <v>18308</v>
      </c>
      <c r="G5268" s="563" t="s">
        <v>18280</v>
      </c>
      <c r="H5268" s="563" t="s">
        <v>7543</v>
      </c>
      <c r="I5268" s="563" t="s">
        <v>26690</v>
      </c>
      <c r="J5268" s="563" t="s">
        <v>24001</v>
      </c>
      <c r="K5268" s="563" t="s">
        <v>24001</v>
      </c>
      <c r="L5268" s="563" t="s">
        <v>24001</v>
      </c>
      <c r="M5268" s="563" t="s">
        <v>24001</v>
      </c>
      <c r="N5268" s="563" t="s">
        <v>24001</v>
      </c>
      <c r="O5268" s="564" t="s">
        <v>24001</v>
      </c>
      <c r="P5268" s="564" t="s">
        <v>24001</v>
      </c>
      <c r="Q5268" s="564">
        <v>33148</v>
      </c>
      <c r="R5268" s="564">
        <v>38390</v>
      </c>
      <c r="S5268" s="564" t="s">
        <v>33362</v>
      </c>
    </row>
    <row r="5269" spans="1:19" x14ac:dyDescent="0.35">
      <c r="A5269" s="559">
        <v>1389</v>
      </c>
      <c r="B5269" s="563" t="s">
        <v>484</v>
      </c>
      <c r="C5269" s="563" t="s">
        <v>28929</v>
      </c>
      <c r="D5269" s="563" t="s">
        <v>18312</v>
      </c>
      <c r="E5269" s="563" t="s">
        <v>18310</v>
      </c>
      <c r="F5269" s="563" t="s">
        <v>18311</v>
      </c>
      <c r="G5269" s="563" t="s">
        <v>18280</v>
      </c>
      <c r="H5269" s="563" t="s">
        <v>55</v>
      </c>
      <c r="I5269" s="563" t="s">
        <v>26690</v>
      </c>
      <c r="J5269" s="563" t="s">
        <v>24001</v>
      </c>
      <c r="K5269" s="563" t="s">
        <v>24001</v>
      </c>
      <c r="L5269" s="563" t="s">
        <v>24001</v>
      </c>
      <c r="M5269" s="563" t="s">
        <v>24001</v>
      </c>
      <c r="N5269" s="563" t="s">
        <v>24001</v>
      </c>
      <c r="O5269" s="564" t="s">
        <v>24001</v>
      </c>
      <c r="P5269" s="564" t="s">
        <v>24001</v>
      </c>
      <c r="Q5269" s="564">
        <v>40702</v>
      </c>
      <c r="R5269" s="564"/>
      <c r="S5269" s="564" t="s">
        <v>18312</v>
      </c>
    </row>
    <row r="5270" spans="1:19" x14ac:dyDescent="0.35">
      <c r="A5270" s="559">
        <v>1390</v>
      </c>
      <c r="B5270" s="563" t="s">
        <v>484</v>
      </c>
      <c r="C5270" s="563" t="s">
        <v>28929</v>
      </c>
      <c r="D5270" s="563" t="s">
        <v>18315</v>
      </c>
      <c r="E5270" s="563" t="s">
        <v>18313</v>
      </c>
      <c r="F5270" s="563" t="s">
        <v>18314</v>
      </c>
      <c r="G5270" s="563" t="s">
        <v>18280</v>
      </c>
      <c r="H5270" s="563" t="s">
        <v>541</v>
      </c>
      <c r="I5270" s="563" t="s">
        <v>26690</v>
      </c>
      <c r="J5270" s="563" t="s">
        <v>109</v>
      </c>
      <c r="K5270" s="563" t="s">
        <v>24001</v>
      </c>
      <c r="L5270" s="563" t="s">
        <v>24001</v>
      </c>
      <c r="M5270" s="563" t="s">
        <v>24001</v>
      </c>
      <c r="N5270" s="563" t="s">
        <v>24001</v>
      </c>
      <c r="O5270" s="564" t="s">
        <v>24001</v>
      </c>
      <c r="P5270" s="564" t="s">
        <v>24001</v>
      </c>
      <c r="Q5270" s="564">
        <v>33148</v>
      </c>
      <c r="R5270" s="564"/>
      <c r="S5270" s="564" t="s">
        <v>33363</v>
      </c>
    </row>
    <row r="5271" spans="1:19" x14ac:dyDescent="0.35">
      <c r="A5271" s="562">
        <v>1391</v>
      </c>
      <c r="B5271" s="563" t="s">
        <v>484</v>
      </c>
      <c r="C5271" s="563" t="s">
        <v>28929</v>
      </c>
      <c r="D5271" s="563" t="s">
        <v>18318</v>
      </c>
      <c r="E5271" s="563" t="s">
        <v>18316</v>
      </c>
      <c r="F5271" s="563" t="s">
        <v>18317</v>
      </c>
      <c r="G5271" s="563" t="s">
        <v>18280</v>
      </c>
      <c r="H5271" s="563" t="s">
        <v>3045</v>
      </c>
      <c r="I5271" s="563" t="s">
        <v>26690</v>
      </c>
      <c r="J5271" s="563" t="s">
        <v>109</v>
      </c>
      <c r="K5271" s="563" t="s">
        <v>24001</v>
      </c>
      <c r="L5271" s="563" t="s">
        <v>24001</v>
      </c>
      <c r="M5271" s="563" t="s">
        <v>24001</v>
      </c>
      <c r="N5271" s="563" t="s">
        <v>24001</v>
      </c>
      <c r="O5271" s="564" t="s">
        <v>24001</v>
      </c>
      <c r="P5271" s="564" t="s">
        <v>24001</v>
      </c>
      <c r="Q5271" s="564">
        <v>33148</v>
      </c>
      <c r="R5271" s="564"/>
      <c r="S5271" s="564" t="s">
        <v>33364</v>
      </c>
    </row>
    <row r="5272" spans="1:19" x14ac:dyDescent="0.35">
      <c r="A5272" s="559">
        <v>4392</v>
      </c>
      <c r="B5272" s="563" t="s">
        <v>484</v>
      </c>
      <c r="C5272" s="563" t="s">
        <v>10695</v>
      </c>
      <c r="D5272" s="563" t="s">
        <v>10854</v>
      </c>
      <c r="E5272" s="563" t="s">
        <v>10851</v>
      </c>
      <c r="F5272" s="563" t="s">
        <v>10852</v>
      </c>
      <c r="G5272" s="563" t="s">
        <v>10853</v>
      </c>
      <c r="H5272" s="563" t="s">
        <v>1945</v>
      </c>
      <c r="I5272" s="563" t="s">
        <v>26690</v>
      </c>
      <c r="J5272" s="563" t="s">
        <v>109</v>
      </c>
      <c r="K5272" s="563" t="s">
        <v>24001</v>
      </c>
      <c r="L5272" s="563" t="s">
        <v>24001</v>
      </c>
      <c r="M5272" s="563" t="s">
        <v>24001</v>
      </c>
      <c r="N5272" s="563" t="s">
        <v>24001</v>
      </c>
      <c r="O5272" s="564" t="s">
        <v>24001</v>
      </c>
      <c r="P5272" s="564" t="s">
        <v>24001</v>
      </c>
      <c r="Q5272" s="564">
        <v>33148</v>
      </c>
      <c r="R5272" s="564"/>
      <c r="S5272" s="564" t="s">
        <v>33365</v>
      </c>
    </row>
    <row r="5273" spans="1:19" x14ac:dyDescent="0.35">
      <c r="A5273" s="559">
        <v>3327</v>
      </c>
      <c r="B5273" s="563" t="s">
        <v>484</v>
      </c>
      <c r="C5273" s="563" t="s">
        <v>8118</v>
      </c>
      <c r="D5273" s="563" t="s">
        <v>8332</v>
      </c>
      <c r="E5273" s="563" t="s">
        <v>24001</v>
      </c>
      <c r="F5273" s="563" t="s">
        <v>8329</v>
      </c>
      <c r="G5273" s="563" t="s">
        <v>8330</v>
      </c>
      <c r="H5273" s="563" t="s">
        <v>8331</v>
      </c>
      <c r="I5273" s="563" t="s">
        <v>26690</v>
      </c>
      <c r="J5273" s="563" t="s">
        <v>24001</v>
      </c>
      <c r="K5273" s="563" t="s">
        <v>24001</v>
      </c>
      <c r="L5273" s="563" t="s">
        <v>24001</v>
      </c>
      <c r="M5273" s="563" t="s">
        <v>24001</v>
      </c>
      <c r="N5273" s="563" t="s">
        <v>24001</v>
      </c>
      <c r="O5273" s="564" t="s">
        <v>24001</v>
      </c>
      <c r="P5273" s="564" t="s">
        <v>24001</v>
      </c>
      <c r="Q5273" s="564">
        <v>35845</v>
      </c>
      <c r="R5273" s="564"/>
      <c r="S5273" s="564" t="s">
        <v>8332</v>
      </c>
    </row>
    <row r="5274" spans="1:19" x14ac:dyDescent="0.35">
      <c r="A5274" s="562">
        <v>3328</v>
      </c>
      <c r="B5274" s="563" t="s">
        <v>484</v>
      </c>
      <c r="C5274" s="563" t="s">
        <v>8118</v>
      </c>
      <c r="D5274" s="563" t="s">
        <v>8336</v>
      </c>
      <c r="E5274" s="563" t="s">
        <v>8333</v>
      </c>
      <c r="F5274" s="563" t="s">
        <v>8334</v>
      </c>
      <c r="G5274" s="563" t="s">
        <v>8330</v>
      </c>
      <c r="H5274" s="563" t="s">
        <v>8335</v>
      </c>
      <c r="I5274" s="563" t="s">
        <v>26690</v>
      </c>
      <c r="J5274" s="563" t="s">
        <v>24001</v>
      </c>
      <c r="K5274" s="563" t="s">
        <v>24001</v>
      </c>
      <c r="L5274" s="563" t="s">
        <v>24001</v>
      </c>
      <c r="M5274" s="563" t="s">
        <v>24001</v>
      </c>
      <c r="N5274" s="563" t="s">
        <v>24001</v>
      </c>
      <c r="O5274" s="564" t="s">
        <v>24001</v>
      </c>
      <c r="P5274" s="564" t="s">
        <v>24001</v>
      </c>
      <c r="Q5274" s="564">
        <v>33975</v>
      </c>
      <c r="R5274" s="564"/>
      <c r="S5274" s="564" t="s">
        <v>33366</v>
      </c>
    </row>
    <row r="5275" spans="1:19" x14ac:dyDescent="0.35">
      <c r="A5275" s="559">
        <v>3329</v>
      </c>
      <c r="B5275" s="563" t="s">
        <v>484</v>
      </c>
      <c r="C5275" s="563" t="s">
        <v>8118</v>
      </c>
      <c r="D5275" s="563" t="s">
        <v>8339</v>
      </c>
      <c r="E5275" s="563" t="s">
        <v>24001</v>
      </c>
      <c r="F5275" s="563" t="s">
        <v>8337</v>
      </c>
      <c r="G5275" s="563" t="s">
        <v>8330</v>
      </c>
      <c r="H5275" s="563" t="s">
        <v>8338</v>
      </c>
      <c r="I5275" s="563" t="s">
        <v>26690</v>
      </c>
      <c r="J5275" s="563" t="s">
        <v>24001</v>
      </c>
      <c r="K5275" s="563" t="s">
        <v>24001</v>
      </c>
      <c r="L5275" s="563" t="s">
        <v>24001</v>
      </c>
      <c r="M5275" s="563" t="s">
        <v>24001</v>
      </c>
      <c r="N5275" s="563" t="s">
        <v>24001</v>
      </c>
      <c r="O5275" s="564" t="s">
        <v>24001</v>
      </c>
      <c r="P5275" s="564" t="s">
        <v>24001</v>
      </c>
      <c r="Q5275" s="564">
        <v>33148</v>
      </c>
      <c r="R5275" s="564"/>
      <c r="S5275" s="564" t="s">
        <v>33367</v>
      </c>
    </row>
    <row r="5276" spans="1:19" x14ac:dyDescent="0.35">
      <c r="A5276" s="559">
        <v>3330</v>
      </c>
      <c r="B5276" s="563" t="s">
        <v>484</v>
      </c>
      <c r="C5276" s="563" t="s">
        <v>8118</v>
      </c>
      <c r="D5276" s="563" t="s">
        <v>8343</v>
      </c>
      <c r="E5276" s="563" t="s">
        <v>8340</v>
      </c>
      <c r="F5276" s="563" t="s">
        <v>8341</v>
      </c>
      <c r="G5276" s="563" t="s">
        <v>8330</v>
      </c>
      <c r="H5276" s="563" t="s">
        <v>8342</v>
      </c>
      <c r="I5276" s="563" t="s">
        <v>26690</v>
      </c>
      <c r="J5276" s="563" t="s">
        <v>24001</v>
      </c>
      <c r="K5276" s="563" t="s">
        <v>24001</v>
      </c>
      <c r="L5276" s="563" t="s">
        <v>24001</v>
      </c>
      <c r="M5276" s="563" t="s">
        <v>24001</v>
      </c>
      <c r="N5276" s="563" t="s">
        <v>24001</v>
      </c>
      <c r="O5276" s="564" t="s">
        <v>24001</v>
      </c>
      <c r="P5276" s="564" t="s">
        <v>24001</v>
      </c>
      <c r="Q5276" s="564">
        <v>33148</v>
      </c>
      <c r="R5276" s="564"/>
      <c r="S5276" s="564" t="s">
        <v>33368</v>
      </c>
    </row>
    <row r="5277" spans="1:19" x14ac:dyDescent="0.35">
      <c r="A5277" s="562">
        <v>3331</v>
      </c>
      <c r="B5277" s="563" t="s">
        <v>484</v>
      </c>
      <c r="C5277" s="563" t="s">
        <v>8118</v>
      </c>
      <c r="D5277" s="563" t="s">
        <v>8346</v>
      </c>
      <c r="E5277" s="563" t="s">
        <v>24001</v>
      </c>
      <c r="F5277" s="563" t="s">
        <v>8344</v>
      </c>
      <c r="G5277" s="563" t="s">
        <v>8330</v>
      </c>
      <c r="H5277" s="563" t="s">
        <v>8345</v>
      </c>
      <c r="I5277" s="563" t="s">
        <v>26690</v>
      </c>
      <c r="J5277" s="563" t="s">
        <v>24001</v>
      </c>
      <c r="K5277" s="563" t="s">
        <v>24001</v>
      </c>
      <c r="L5277" s="563" t="s">
        <v>24001</v>
      </c>
      <c r="M5277" s="563" t="s">
        <v>24001</v>
      </c>
      <c r="N5277" s="563" t="s">
        <v>24001</v>
      </c>
      <c r="O5277" s="564" t="s">
        <v>24001</v>
      </c>
      <c r="P5277" s="564" t="s">
        <v>24001</v>
      </c>
      <c r="Q5277" s="564">
        <v>36329</v>
      </c>
      <c r="R5277" s="564"/>
      <c r="S5277" s="564" t="s">
        <v>33369</v>
      </c>
    </row>
    <row r="5278" spans="1:19" x14ac:dyDescent="0.35">
      <c r="A5278" s="559">
        <v>3332</v>
      </c>
      <c r="B5278" s="563" t="s">
        <v>484</v>
      </c>
      <c r="C5278" s="563" t="s">
        <v>8118</v>
      </c>
      <c r="D5278" s="563" t="s">
        <v>8350</v>
      </c>
      <c r="E5278" s="563" t="s">
        <v>8347</v>
      </c>
      <c r="F5278" s="563" t="s">
        <v>8348</v>
      </c>
      <c r="G5278" s="563" t="s">
        <v>8330</v>
      </c>
      <c r="H5278" s="563" t="s">
        <v>8349</v>
      </c>
      <c r="I5278" s="563" t="s">
        <v>26753</v>
      </c>
      <c r="J5278" s="563" t="s">
        <v>24001</v>
      </c>
      <c r="K5278" s="563" t="s">
        <v>24001</v>
      </c>
      <c r="L5278" s="563" t="s">
        <v>24001</v>
      </c>
      <c r="M5278" s="563" t="s">
        <v>24001</v>
      </c>
      <c r="N5278" s="563" t="s">
        <v>24001</v>
      </c>
      <c r="O5278" s="564" t="s">
        <v>24001</v>
      </c>
      <c r="P5278" s="564" t="s">
        <v>24001</v>
      </c>
      <c r="Q5278" s="564">
        <v>33148</v>
      </c>
      <c r="R5278" s="564"/>
      <c r="S5278" s="564" t="s">
        <v>33370</v>
      </c>
    </row>
    <row r="5279" spans="1:19" x14ac:dyDescent="0.35">
      <c r="A5279" s="559">
        <v>3333</v>
      </c>
      <c r="B5279" s="563" t="s">
        <v>484</v>
      </c>
      <c r="C5279" s="563" t="s">
        <v>8118</v>
      </c>
      <c r="D5279" s="563" t="s">
        <v>8353</v>
      </c>
      <c r="E5279" s="563" t="s">
        <v>8351</v>
      </c>
      <c r="F5279" s="563" t="s">
        <v>8352</v>
      </c>
      <c r="G5279" s="563" t="s">
        <v>8330</v>
      </c>
      <c r="H5279" s="563" t="s">
        <v>8349</v>
      </c>
      <c r="I5279" s="563" t="s">
        <v>27049</v>
      </c>
      <c r="J5279" s="563" t="s">
        <v>24001</v>
      </c>
      <c r="K5279" s="563" t="s">
        <v>24001</v>
      </c>
      <c r="L5279" s="563" t="s">
        <v>24001</v>
      </c>
      <c r="M5279" s="563" t="s">
        <v>24001</v>
      </c>
      <c r="N5279" s="563" t="s">
        <v>24001</v>
      </c>
      <c r="O5279" s="564" t="s">
        <v>24001</v>
      </c>
      <c r="P5279" s="564" t="s">
        <v>24001</v>
      </c>
      <c r="Q5279" s="564">
        <v>33148</v>
      </c>
      <c r="R5279" s="564"/>
      <c r="S5279" s="564" t="s">
        <v>33371</v>
      </c>
    </row>
    <row r="5280" spans="1:19" x14ac:dyDescent="0.35">
      <c r="A5280" s="562">
        <v>3334</v>
      </c>
      <c r="B5280" s="563" t="s">
        <v>484</v>
      </c>
      <c r="C5280" s="563" t="s">
        <v>8118</v>
      </c>
      <c r="D5280" s="563" t="s">
        <v>8355</v>
      </c>
      <c r="E5280" s="563" t="s">
        <v>8347</v>
      </c>
      <c r="F5280" s="563" t="s">
        <v>8354</v>
      </c>
      <c r="G5280" s="563" t="s">
        <v>8330</v>
      </c>
      <c r="H5280" s="563" t="s">
        <v>8349</v>
      </c>
      <c r="I5280" s="563" t="s">
        <v>27050</v>
      </c>
      <c r="J5280" s="563" t="s">
        <v>24001</v>
      </c>
      <c r="K5280" s="563" t="s">
        <v>24001</v>
      </c>
      <c r="L5280" s="563" t="s">
        <v>24001</v>
      </c>
      <c r="M5280" s="563" t="s">
        <v>24001</v>
      </c>
      <c r="N5280" s="563" t="s">
        <v>24001</v>
      </c>
      <c r="O5280" s="564" t="s">
        <v>24001</v>
      </c>
      <c r="P5280" s="564" t="s">
        <v>24001</v>
      </c>
      <c r="Q5280" s="564">
        <v>33148</v>
      </c>
      <c r="R5280" s="564"/>
      <c r="S5280" s="564" t="s">
        <v>33372</v>
      </c>
    </row>
    <row r="5281" spans="1:19" x14ac:dyDescent="0.35">
      <c r="A5281" s="559">
        <v>3335</v>
      </c>
      <c r="B5281" s="563" t="s">
        <v>484</v>
      </c>
      <c r="C5281" s="563" t="s">
        <v>8118</v>
      </c>
      <c r="D5281" s="563" t="s">
        <v>8358</v>
      </c>
      <c r="E5281" s="563" t="s">
        <v>8356</v>
      </c>
      <c r="F5281" s="563" t="s">
        <v>8357</v>
      </c>
      <c r="G5281" s="563" t="s">
        <v>8330</v>
      </c>
      <c r="H5281" s="563" t="s">
        <v>5635</v>
      </c>
      <c r="I5281" s="563" t="s">
        <v>26690</v>
      </c>
      <c r="J5281" s="563" t="s">
        <v>24001</v>
      </c>
      <c r="K5281" s="563" t="s">
        <v>24001</v>
      </c>
      <c r="L5281" s="563" t="s">
        <v>24001</v>
      </c>
      <c r="M5281" s="563" t="s">
        <v>24001</v>
      </c>
      <c r="N5281" s="563" t="s">
        <v>24001</v>
      </c>
      <c r="O5281" s="564" t="s">
        <v>24001</v>
      </c>
      <c r="P5281" s="564" t="s">
        <v>24001</v>
      </c>
      <c r="Q5281" s="564">
        <v>33148</v>
      </c>
      <c r="R5281" s="564"/>
      <c r="S5281" s="564" t="s">
        <v>33373</v>
      </c>
    </row>
    <row r="5282" spans="1:19" x14ac:dyDescent="0.35">
      <c r="A5282" s="559">
        <v>3336</v>
      </c>
      <c r="B5282" s="563" t="s">
        <v>484</v>
      </c>
      <c r="C5282" s="563" t="s">
        <v>8118</v>
      </c>
      <c r="D5282" s="563" t="s">
        <v>8362</v>
      </c>
      <c r="E5282" s="563" t="s">
        <v>8359</v>
      </c>
      <c r="F5282" s="563" t="s">
        <v>8360</v>
      </c>
      <c r="G5282" s="563" t="s">
        <v>8330</v>
      </c>
      <c r="H5282" s="563" t="s">
        <v>8361</v>
      </c>
      <c r="I5282" s="563" t="s">
        <v>26690</v>
      </c>
      <c r="J5282" s="563" t="s">
        <v>24001</v>
      </c>
      <c r="K5282" s="563" t="s">
        <v>24001</v>
      </c>
      <c r="L5282" s="563" t="s">
        <v>24001</v>
      </c>
      <c r="M5282" s="563" t="s">
        <v>24001</v>
      </c>
      <c r="N5282" s="563" t="s">
        <v>24001</v>
      </c>
      <c r="O5282" s="564" t="s">
        <v>24001</v>
      </c>
      <c r="P5282" s="564" t="s">
        <v>24001</v>
      </c>
      <c r="Q5282" s="564">
        <v>33148</v>
      </c>
      <c r="R5282" s="564"/>
      <c r="S5282" s="564" t="s">
        <v>33374</v>
      </c>
    </row>
    <row r="5283" spans="1:19" x14ac:dyDescent="0.35">
      <c r="A5283" s="562">
        <v>3337</v>
      </c>
      <c r="B5283" s="563" t="s">
        <v>484</v>
      </c>
      <c r="C5283" s="563" t="s">
        <v>8118</v>
      </c>
      <c r="D5283" s="563" t="s">
        <v>8366</v>
      </c>
      <c r="E5283" s="563" t="s">
        <v>8363</v>
      </c>
      <c r="F5283" s="563" t="s">
        <v>8364</v>
      </c>
      <c r="G5283" s="563" t="s">
        <v>8330</v>
      </c>
      <c r="H5283" s="563" t="s">
        <v>8365</v>
      </c>
      <c r="I5283" s="563" t="s">
        <v>26690</v>
      </c>
      <c r="J5283" s="563" t="s">
        <v>24001</v>
      </c>
      <c r="K5283" s="563" t="s">
        <v>24001</v>
      </c>
      <c r="L5283" s="563" t="s">
        <v>24001</v>
      </c>
      <c r="M5283" s="563" t="s">
        <v>24001</v>
      </c>
      <c r="N5283" s="563" t="s">
        <v>24001</v>
      </c>
      <c r="O5283" s="564" t="s">
        <v>24001</v>
      </c>
      <c r="P5283" s="564" t="s">
        <v>24001</v>
      </c>
      <c r="Q5283" s="564">
        <v>33148</v>
      </c>
      <c r="R5283" s="564"/>
      <c r="S5283" s="564" t="s">
        <v>33375</v>
      </c>
    </row>
    <row r="5284" spans="1:19" x14ac:dyDescent="0.35">
      <c r="A5284" s="559">
        <v>3338</v>
      </c>
      <c r="B5284" s="563" t="s">
        <v>484</v>
      </c>
      <c r="C5284" s="563" t="s">
        <v>8118</v>
      </c>
      <c r="D5284" s="563" t="s">
        <v>8371</v>
      </c>
      <c r="E5284" s="563" t="s">
        <v>8368</v>
      </c>
      <c r="F5284" s="563" t="s">
        <v>8369</v>
      </c>
      <c r="G5284" s="563" t="s">
        <v>8330</v>
      </c>
      <c r="H5284" s="563" t="s">
        <v>8370</v>
      </c>
      <c r="I5284" s="563" t="s">
        <v>26690</v>
      </c>
      <c r="J5284" s="563" t="s">
        <v>24001</v>
      </c>
      <c r="K5284" s="563" t="s">
        <v>24001</v>
      </c>
      <c r="L5284" s="563" t="s">
        <v>24001</v>
      </c>
      <c r="M5284" s="563" t="s">
        <v>24001</v>
      </c>
      <c r="N5284" s="563" t="s">
        <v>24001</v>
      </c>
      <c r="O5284" s="564" t="s">
        <v>24001</v>
      </c>
      <c r="P5284" s="564" t="s">
        <v>24001</v>
      </c>
      <c r="Q5284" s="564">
        <v>33148</v>
      </c>
      <c r="R5284" s="564"/>
      <c r="S5284" s="564" t="s">
        <v>33376</v>
      </c>
    </row>
    <row r="5285" spans="1:19" x14ac:dyDescent="0.35">
      <c r="A5285" s="559">
        <v>3339</v>
      </c>
      <c r="B5285" s="563" t="s">
        <v>484</v>
      </c>
      <c r="C5285" s="563" t="s">
        <v>8118</v>
      </c>
      <c r="D5285" s="563" t="s">
        <v>8374</v>
      </c>
      <c r="E5285" s="563" t="s">
        <v>8372</v>
      </c>
      <c r="F5285" s="563" t="s">
        <v>8373</v>
      </c>
      <c r="G5285" s="563" t="s">
        <v>8330</v>
      </c>
      <c r="H5285" s="563" t="s">
        <v>2732</v>
      </c>
      <c r="I5285" s="563" t="s">
        <v>26690</v>
      </c>
      <c r="J5285" s="563" t="s">
        <v>24001</v>
      </c>
      <c r="K5285" s="563" t="s">
        <v>24001</v>
      </c>
      <c r="L5285" s="563" t="s">
        <v>24001</v>
      </c>
      <c r="M5285" s="563" t="s">
        <v>24001</v>
      </c>
      <c r="N5285" s="563" t="s">
        <v>24001</v>
      </c>
      <c r="O5285" s="564" t="s">
        <v>24001</v>
      </c>
      <c r="P5285" s="564" t="s">
        <v>24001</v>
      </c>
      <c r="Q5285" s="564">
        <v>33148</v>
      </c>
      <c r="R5285" s="564"/>
      <c r="S5285" s="564" t="s">
        <v>33377</v>
      </c>
    </row>
    <row r="5286" spans="1:19" x14ac:dyDescent="0.35">
      <c r="A5286" s="562">
        <v>3340</v>
      </c>
      <c r="B5286" s="563" t="s">
        <v>484</v>
      </c>
      <c r="C5286" s="563" t="s">
        <v>8118</v>
      </c>
      <c r="D5286" s="563" t="s">
        <v>8378</v>
      </c>
      <c r="E5286" s="563" t="s">
        <v>8375</v>
      </c>
      <c r="F5286" s="563" t="s">
        <v>8376</v>
      </c>
      <c r="G5286" s="563" t="s">
        <v>8330</v>
      </c>
      <c r="H5286" s="563" t="s">
        <v>8377</v>
      </c>
      <c r="I5286" s="563" t="s">
        <v>26690</v>
      </c>
      <c r="J5286" s="563" t="s">
        <v>24001</v>
      </c>
      <c r="K5286" s="563" t="s">
        <v>24001</v>
      </c>
      <c r="L5286" s="563" t="s">
        <v>24001</v>
      </c>
      <c r="M5286" s="563" t="s">
        <v>24001</v>
      </c>
      <c r="N5286" s="563" t="s">
        <v>24001</v>
      </c>
      <c r="O5286" s="564" t="s">
        <v>24001</v>
      </c>
      <c r="P5286" s="564" t="s">
        <v>24001</v>
      </c>
      <c r="Q5286" s="564">
        <v>33148</v>
      </c>
      <c r="R5286" s="564"/>
      <c r="S5286" s="564" t="s">
        <v>33378</v>
      </c>
    </row>
    <row r="5287" spans="1:19" x14ac:dyDescent="0.35">
      <c r="A5287" s="559">
        <v>3341</v>
      </c>
      <c r="B5287" s="563" t="s">
        <v>484</v>
      </c>
      <c r="C5287" s="563" t="s">
        <v>8118</v>
      </c>
      <c r="D5287" s="563" t="s">
        <v>8382</v>
      </c>
      <c r="E5287" s="563" t="s">
        <v>8379</v>
      </c>
      <c r="F5287" s="563" t="s">
        <v>8380</v>
      </c>
      <c r="G5287" s="563" t="s">
        <v>8330</v>
      </c>
      <c r="H5287" s="563" t="s">
        <v>8381</v>
      </c>
      <c r="I5287" s="563" t="s">
        <v>26690</v>
      </c>
      <c r="J5287" s="563" t="s">
        <v>24001</v>
      </c>
      <c r="K5287" s="563" t="s">
        <v>24001</v>
      </c>
      <c r="L5287" s="563" t="s">
        <v>24001</v>
      </c>
      <c r="M5287" s="563" t="s">
        <v>24001</v>
      </c>
      <c r="N5287" s="563" t="s">
        <v>24001</v>
      </c>
      <c r="O5287" s="564" t="s">
        <v>24001</v>
      </c>
      <c r="P5287" s="564" t="s">
        <v>24001</v>
      </c>
      <c r="Q5287" s="564">
        <v>33148</v>
      </c>
      <c r="R5287" s="564"/>
      <c r="S5287" s="564" t="s">
        <v>33379</v>
      </c>
    </row>
    <row r="5288" spans="1:19" x14ac:dyDescent="0.35">
      <c r="A5288" s="559">
        <v>3342</v>
      </c>
      <c r="B5288" s="563" t="s">
        <v>484</v>
      </c>
      <c r="C5288" s="563" t="s">
        <v>8118</v>
      </c>
      <c r="D5288" s="563" t="s">
        <v>8386</v>
      </c>
      <c r="E5288" s="563" t="s">
        <v>8383</v>
      </c>
      <c r="F5288" s="563" t="s">
        <v>8384</v>
      </c>
      <c r="G5288" s="563" t="s">
        <v>8330</v>
      </c>
      <c r="H5288" s="563" t="s">
        <v>8385</v>
      </c>
      <c r="I5288" s="563" t="s">
        <v>26690</v>
      </c>
      <c r="J5288" s="563" t="s">
        <v>24001</v>
      </c>
      <c r="K5288" s="563" t="s">
        <v>24001</v>
      </c>
      <c r="L5288" s="563" t="s">
        <v>24001</v>
      </c>
      <c r="M5288" s="563" t="s">
        <v>24001</v>
      </c>
      <c r="N5288" s="563" t="s">
        <v>24001</v>
      </c>
      <c r="O5288" s="564" t="s">
        <v>24001</v>
      </c>
      <c r="P5288" s="564" t="s">
        <v>24001</v>
      </c>
      <c r="Q5288" s="564">
        <v>35647</v>
      </c>
      <c r="R5288" s="564"/>
      <c r="S5288" s="564" t="s">
        <v>33380</v>
      </c>
    </row>
    <row r="5289" spans="1:19" x14ac:dyDescent="0.35">
      <c r="A5289" s="562">
        <v>3343</v>
      </c>
      <c r="B5289" s="563" t="s">
        <v>484</v>
      </c>
      <c r="C5289" s="563" t="s">
        <v>8118</v>
      </c>
      <c r="D5289" s="563" t="s">
        <v>8390</v>
      </c>
      <c r="E5289" s="563" t="s">
        <v>8387</v>
      </c>
      <c r="F5289" s="563" t="s">
        <v>8388</v>
      </c>
      <c r="G5289" s="563" t="s">
        <v>8330</v>
      </c>
      <c r="H5289" s="563" t="s">
        <v>8389</v>
      </c>
      <c r="I5289" s="563" t="s">
        <v>27051</v>
      </c>
      <c r="J5289" s="563" t="s">
        <v>24001</v>
      </c>
      <c r="K5289" s="563" t="s">
        <v>24001</v>
      </c>
      <c r="L5289" s="563" t="s">
        <v>24001</v>
      </c>
      <c r="M5289" s="563" t="s">
        <v>24001</v>
      </c>
      <c r="N5289" s="563" t="s">
        <v>24001</v>
      </c>
      <c r="O5289" s="564" t="s">
        <v>24001</v>
      </c>
      <c r="P5289" s="564" t="s">
        <v>24001</v>
      </c>
      <c r="Q5289" s="564">
        <v>33148</v>
      </c>
      <c r="R5289" s="564">
        <v>38426</v>
      </c>
      <c r="S5289" s="564" t="s">
        <v>33381</v>
      </c>
    </row>
    <row r="5290" spans="1:19" x14ac:dyDescent="0.35">
      <c r="A5290" s="559">
        <v>3344</v>
      </c>
      <c r="B5290" s="563" t="s">
        <v>484</v>
      </c>
      <c r="C5290" s="563" t="s">
        <v>8118</v>
      </c>
      <c r="D5290" s="563" t="s">
        <v>8392</v>
      </c>
      <c r="E5290" s="563" t="s">
        <v>8330</v>
      </c>
      <c r="F5290" s="563" t="s">
        <v>8391</v>
      </c>
      <c r="G5290" s="563" t="s">
        <v>8330</v>
      </c>
      <c r="H5290" s="563" t="s">
        <v>55</v>
      </c>
      <c r="I5290" s="563" t="s">
        <v>26690</v>
      </c>
      <c r="J5290" s="563" t="s">
        <v>24001</v>
      </c>
      <c r="K5290" s="563" t="s">
        <v>24001</v>
      </c>
      <c r="L5290" s="563" t="s">
        <v>24001</v>
      </c>
      <c r="M5290" s="563" t="s">
        <v>24001</v>
      </c>
      <c r="N5290" s="563" t="s">
        <v>24001</v>
      </c>
      <c r="O5290" s="564" t="s">
        <v>24001</v>
      </c>
      <c r="P5290" s="564" t="s">
        <v>24001</v>
      </c>
      <c r="Q5290" s="564">
        <v>33148</v>
      </c>
      <c r="R5290" s="564"/>
      <c r="S5290" s="564" t="s">
        <v>8392</v>
      </c>
    </row>
    <row r="5291" spans="1:19" x14ac:dyDescent="0.35">
      <c r="A5291" s="559">
        <v>3345</v>
      </c>
      <c r="B5291" s="563" t="s">
        <v>484</v>
      </c>
      <c r="C5291" s="563" t="s">
        <v>8118</v>
      </c>
      <c r="D5291" s="563" t="s">
        <v>8395</v>
      </c>
      <c r="E5291" s="563" t="s">
        <v>24001</v>
      </c>
      <c r="F5291" s="563" t="s">
        <v>8393</v>
      </c>
      <c r="G5291" s="563" t="s">
        <v>8330</v>
      </c>
      <c r="H5291" s="563" t="s">
        <v>8394</v>
      </c>
      <c r="I5291" s="563" t="s">
        <v>26690</v>
      </c>
      <c r="J5291" s="563" t="s">
        <v>24001</v>
      </c>
      <c r="K5291" s="563" t="s">
        <v>24001</v>
      </c>
      <c r="L5291" s="563" t="s">
        <v>24001</v>
      </c>
      <c r="M5291" s="563" t="s">
        <v>24001</v>
      </c>
      <c r="N5291" s="563" t="s">
        <v>24001</v>
      </c>
      <c r="O5291" s="564" t="s">
        <v>24001</v>
      </c>
      <c r="P5291" s="564" t="s">
        <v>24001</v>
      </c>
      <c r="Q5291" s="564">
        <v>33148</v>
      </c>
      <c r="R5291" s="564">
        <v>34074</v>
      </c>
      <c r="S5291" s="564" t="s">
        <v>33382</v>
      </c>
    </row>
    <row r="5292" spans="1:19" x14ac:dyDescent="0.35">
      <c r="A5292" s="562">
        <v>3346</v>
      </c>
      <c r="B5292" s="563" t="s">
        <v>484</v>
      </c>
      <c r="C5292" s="563" t="s">
        <v>8118</v>
      </c>
      <c r="D5292" s="563" t="s">
        <v>8399</v>
      </c>
      <c r="E5292" s="563" t="s">
        <v>8396</v>
      </c>
      <c r="F5292" s="563" t="s">
        <v>8397</v>
      </c>
      <c r="G5292" s="563" t="s">
        <v>8330</v>
      </c>
      <c r="H5292" s="563" t="s">
        <v>8398</v>
      </c>
      <c r="I5292" s="563" t="s">
        <v>26690</v>
      </c>
      <c r="J5292" s="563" t="s">
        <v>24001</v>
      </c>
      <c r="K5292" s="563" t="s">
        <v>24001</v>
      </c>
      <c r="L5292" s="563" t="s">
        <v>24001</v>
      </c>
      <c r="M5292" s="563" t="s">
        <v>24001</v>
      </c>
      <c r="N5292" s="563" t="s">
        <v>24001</v>
      </c>
      <c r="O5292" s="564" t="s">
        <v>24001</v>
      </c>
      <c r="P5292" s="564" t="s">
        <v>24001</v>
      </c>
      <c r="Q5292" s="564">
        <v>35254</v>
      </c>
      <c r="R5292" s="564">
        <v>38426</v>
      </c>
      <c r="S5292" s="564" t="s">
        <v>33383</v>
      </c>
    </row>
    <row r="5293" spans="1:19" x14ac:dyDescent="0.35">
      <c r="A5293" s="559">
        <v>3347</v>
      </c>
      <c r="B5293" s="563" t="s">
        <v>484</v>
      </c>
      <c r="C5293" s="563" t="s">
        <v>8118</v>
      </c>
      <c r="D5293" s="563" t="s">
        <v>33384</v>
      </c>
      <c r="E5293" s="563" t="s">
        <v>8367</v>
      </c>
      <c r="F5293" s="563" t="s">
        <v>33385</v>
      </c>
      <c r="G5293" s="563" t="s">
        <v>8330</v>
      </c>
      <c r="H5293" s="563" t="s">
        <v>33386</v>
      </c>
      <c r="I5293" s="563" t="s">
        <v>26690</v>
      </c>
      <c r="J5293" s="563" t="s">
        <v>24001</v>
      </c>
      <c r="K5293" s="563" t="s">
        <v>24001</v>
      </c>
      <c r="L5293" s="563" t="s">
        <v>24001</v>
      </c>
      <c r="M5293" s="563" t="s">
        <v>24001</v>
      </c>
      <c r="N5293" s="563" t="s">
        <v>24001</v>
      </c>
      <c r="O5293" s="564" t="s">
        <v>24001</v>
      </c>
      <c r="P5293" s="564" t="s">
        <v>24001</v>
      </c>
      <c r="Q5293" s="564">
        <v>45155</v>
      </c>
      <c r="R5293" s="564"/>
      <c r="S5293" s="564" t="s">
        <v>33387</v>
      </c>
    </row>
    <row r="5294" spans="1:19" x14ac:dyDescent="0.35">
      <c r="A5294" s="559">
        <v>3348</v>
      </c>
      <c r="B5294" s="563" t="s">
        <v>484</v>
      </c>
      <c r="C5294" s="563" t="s">
        <v>8118</v>
      </c>
      <c r="D5294" s="563" t="s">
        <v>8402</v>
      </c>
      <c r="E5294" s="563" t="s">
        <v>24001</v>
      </c>
      <c r="F5294" s="563" t="s">
        <v>8400</v>
      </c>
      <c r="G5294" s="563" t="s">
        <v>8330</v>
      </c>
      <c r="H5294" s="563" t="s">
        <v>8401</v>
      </c>
      <c r="I5294" s="563" t="s">
        <v>26690</v>
      </c>
      <c r="J5294" s="563" t="s">
        <v>24001</v>
      </c>
      <c r="K5294" s="563" t="s">
        <v>24001</v>
      </c>
      <c r="L5294" s="563" t="s">
        <v>24001</v>
      </c>
      <c r="M5294" s="563" t="s">
        <v>24001</v>
      </c>
      <c r="N5294" s="563" t="s">
        <v>24001</v>
      </c>
      <c r="O5294" s="564" t="s">
        <v>24001</v>
      </c>
      <c r="P5294" s="564" t="s">
        <v>24001</v>
      </c>
      <c r="Q5294" s="564">
        <v>33975</v>
      </c>
      <c r="R5294" s="564">
        <v>34074</v>
      </c>
      <c r="S5294" s="564" t="s">
        <v>33388</v>
      </c>
    </row>
    <row r="5295" spans="1:19" x14ac:dyDescent="0.35">
      <c r="A5295" s="562">
        <v>3349</v>
      </c>
      <c r="B5295" s="563" t="s">
        <v>484</v>
      </c>
      <c r="C5295" s="563" t="s">
        <v>8118</v>
      </c>
      <c r="D5295" s="563" t="s">
        <v>34445</v>
      </c>
      <c r="E5295" s="563" t="s">
        <v>24001</v>
      </c>
      <c r="F5295" s="563" t="s">
        <v>8404</v>
      </c>
      <c r="G5295" s="563" t="s">
        <v>8330</v>
      </c>
      <c r="H5295" s="563" t="s">
        <v>34446</v>
      </c>
      <c r="I5295" s="563" t="s">
        <v>26690</v>
      </c>
      <c r="J5295" s="563" t="s">
        <v>24001</v>
      </c>
      <c r="K5295" s="563" t="s">
        <v>24001</v>
      </c>
      <c r="L5295" s="563" t="s">
        <v>24001</v>
      </c>
      <c r="M5295" s="563" t="s">
        <v>24001</v>
      </c>
      <c r="N5295" s="563" t="s">
        <v>24001</v>
      </c>
      <c r="O5295" s="564" t="s">
        <v>24001</v>
      </c>
      <c r="P5295" s="564" t="s">
        <v>24001</v>
      </c>
      <c r="Q5295" s="564">
        <v>39414</v>
      </c>
      <c r="R5295" s="564">
        <v>45713.4929050926</v>
      </c>
      <c r="S5295" s="564" t="s">
        <v>34447</v>
      </c>
    </row>
    <row r="5296" spans="1:19" x14ac:dyDescent="0.35">
      <c r="A5296" s="559">
        <v>3350</v>
      </c>
      <c r="B5296" s="563" t="s">
        <v>484</v>
      </c>
      <c r="C5296" s="563" t="s">
        <v>8118</v>
      </c>
      <c r="D5296" s="563" t="s">
        <v>34448</v>
      </c>
      <c r="E5296" s="563" t="s">
        <v>24001</v>
      </c>
      <c r="F5296" s="563" t="s">
        <v>8403</v>
      </c>
      <c r="G5296" s="563" t="s">
        <v>8330</v>
      </c>
      <c r="H5296" s="563" t="s">
        <v>34449</v>
      </c>
      <c r="I5296" s="563" t="s">
        <v>26690</v>
      </c>
      <c r="J5296" s="563" t="s">
        <v>24001</v>
      </c>
      <c r="K5296" s="563" t="s">
        <v>24001</v>
      </c>
      <c r="L5296" s="563" t="s">
        <v>24001</v>
      </c>
      <c r="M5296" s="563" t="s">
        <v>24001</v>
      </c>
      <c r="N5296" s="563" t="s">
        <v>24001</v>
      </c>
      <c r="O5296" s="564" t="s">
        <v>24001</v>
      </c>
      <c r="P5296" s="564" t="s">
        <v>24001</v>
      </c>
      <c r="Q5296" s="564">
        <v>33148</v>
      </c>
      <c r="R5296" s="564">
        <v>45712.597546296303</v>
      </c>
      <c r="S5296" s="564" t="s">
        <v>34450</v>
      </c>
    </row>
    <row r="5297" spans="1:19" x14ac:dyDescent="0.35">
      <c r="A5297" s="559">
        <v>3351</v>
      </c>
      <c r="B5297" s="563" t="s">
        <v>484</v>
      </c>
      <c r="C5297" s="563" t="s">
        <v>8118</v>
      </c>
      <c r="D5297" s="563" t="s">
        <v>8407</v>
      </c>
      <c r="E5297" s="563" t="s">
        <v>24001</v>
      </c>
      <c r="F5297" s="563" t="s">
        <v>8405</v>
      </c>
      <c r="G5297" s="563" t="s">
        <v>8330</v>
      </c>
      <c r="H5297" s="563" t="s">
        <v>8406</v>
      </c>
      <c r="I5297" s="563" t="s">
        <v>26690</v>
      </c>
      <c r="J5297" s="563" t="s">
        <v>24001</v>
      </c>
      <c r="K5297" s="563" t="s">
        <v>24001</v>
      </c>
      <c r="L5297" s="563" t="s">
        <v>24001</v>
      </c>
      <c r="M5297" s="563" t="s">
        <v>24001</v>
      </c>
      <c r="N5297" s="563" t="s">
        <v>24001</v>
      </c>
      <c r="O5297" s="564" t="s">
        <v>24001</v>
      </c>
      <c r="P5297" s="564" t="s">
        <v>24001</v>
      </c>
      <c r="Q5297" s="564">
        <v>33975</v>
      </c>
      <c r="R5297" s="564">
        <v>34074</v>
      </c>
      <c r="S5297" s="564" t="s">
        <v>33389</v>
      </c>
    </row>
    <row r="5298" spans="1:19" x14ac:dyDescent="0.35">
      <c r="A5298" s="562">
        <v>3352</v>
      </c>
      <c r="B5298" s="563" t="s">
        <v>484</v>
      </c>
      <c r="C5298" s="563" t="s">
        <v>8118</v>
      </c>
      <c r="D5298" s="563" t="s">
        <v>8410</v>
      </c>
      <c r="E5298" s="563" t="s">
        <v>24001</v>
      </c>
      <c r="F5298" s="563" t="s">
        <v>8408</v>
      </c>
      <c r="G5298" s="563" t="s">
        <v>8330</v>
      </c>
      <c r="H5298" s="563" t="s">
        <v>8409</v>
      </c>
      <c r="I5298" s="563" t="s">
        <v>26690</v>
      </c>
      <c r="J5298" s="563" t="s">
        <v>24001</v>
      </c>
      <c r="K5298" s="563" t="s">
        <v>24001</v>
      </c>
      <c r="L5298" s="563" t="s">
        <v>24001</v>
      </c>
      <c r="M5298" s="563" t="s">
        <v>24001</v>
      </c>
      <c r="N5298" s="563" t="s">
        <v>24001</v>
      </c>
      <c r="O5298" s="564" t="s">
        <v>24001</v>
      </c>
      <c r="P5298" s="564" t="s">
        <v>24001</v>
      </c>
      <c r="Q5298" s="564">
        <v>33975</v>
      </c>
      <c r="R5298" s="564">
        <v>34131</v>
      </c>
      <c r="S5298" s="564" t="s">
        <v>33390</v>
      </c>
    </row>
    <row r="5299" spans="1:19" x14ac:dyDescent="0.35">
      <c r="A5299" s="559">
        <v>3353</v>
      </c>
      <c r="B5299" s="563" t="s">
        <v>484</v>
      </c>
      <c r="C5299" s="563" t="s">
        <v>8118</v>
      </c>
      <c r="D5299" s="563" t="s">
        <v>8413</v>
      </c>
      <c r="E5299" s="563" t="s">
        <v>24001</v>
      </c>
      <c r="F5299" s="563" t="s">
        <v>8411</v>
      </c>
      <c r="G5299" s="563" t="s">
        <v>8330</v>
      </c>
      <c r="H5299" s="563" t="s">
        <v>8412</v>
      </c>
      <c r="I5299" s="563" t="s">
        <v>26690</v>
      </c>
      <c r="J5299" s="563" t="s">
        <v>24001</v>
      </c>
      <c r="K5299" s="563" t="s">
        <v>24001</v>
      </c>
      <c r="L5299" s="563" t="s">
        <v>24001</v>
      </c>
      <c r="M5299" s="563" t="s">
        <v>24001</v>
      </c>
      <c r="N5299" s="563" t="s">
        <v>24001</v>
      </c>
      <c r="O5299" s="564" t="s">
        <v>24001</v>
      </c>
      <c r="P5299" s="564" t="s">
        <v>24001</v>
      </c>
      <c r="Q5299" s="564">
        <v>39787</v>
      </c>
      <c r="R5299" s="564"/>
      <c r="S5299" s="564" t="s">
        <v>33391</v>
      </c>
    </row>
    <row r="5300" spans="1:19" x14ac:dyDescent="0.35">
      <c r="A5300" s="559">
        <v>3354</v>
      </c>
      <c r="B5300" s="563" t="s">
        <v>484</v>
      </c>
      <c r="C5300" s="563" t="s">
        <v>8118</v>
      </c>
      <c r="D5300" s="563" t="s">
        <v>33392</v>
      </c>
      <c r="E5300" s="563" t="s">
        <v>24001</v>
      </c>
      <c r="F5300" s="563" t="s">
        <v>33393</v>
      </c>
      <c r="G5300" s="563" t="s">
        <v>8330</v>
      </c>
      <c r="H5300" s="563" t="s">
        <v>33394</v>
      </c>
      <c r="I5300" s="563" t="s">
        <v>26690</v>
      </c>
      <c r="J5300" s="563" t="s">
        <v>24001</v>
      </c>
      <c r="K5300" s="563" t="s">
        <v>24001</v>
      </c>
      <c r="L5300" s="563" t="s">
        <v>24001</v>
      </c>
      <c r="M5300" s="563" t="s">
        <v>24001</v>
      </c>
      <c r="N5300" s="563" t="s">
        <v>24001</v>
      </c>
      <c r="O5300" s="564" t="s">
        <v>24001</v>
      </c>
      <c r="P5300" s="564" t="s">
        <v>24001</v>
      </c>
      <c r="Q5300" s="564">
        <v>45155</v>
      </c>
      <c r="R5300" s="564">
        <v>45155.676446759302</v>
      </c>
      <c r="S5300" s="564" t="s">
        <v>33395</v>
      </c>
    </row>
    <row r="5301" spans="1:19" x14ac:dyDescent="0.35">
      <c r="A5301" s="562">
        <v>3355</v>
      </c>
      <c r="B5301" s="563" t="s">
        <v>484</v>
      </c>
      <c r="C5301" s="563" t="s">
        <v>8118</v>
      </c>
      <c r="D5301" s="563" t="s">
        <v>8416</v>
      </c>
      <c r="E5301" s="563" t="s">
        <v>24001</v>
      </c>
      <c r="F5301" s="563" t="s">
        <v>8414</v>
      </c>
      <c r="G5301" s="563" t="s">
        <v>8330</v>
      </c>
      <c r="H5301" s="563" t="s">
        <v>8415</v>
      </c>
      <c r="I5301" s="563" t="s">
        <v>26690</v>
      </c>
      <c r="J5301" s="563" t="s">
        <v>24001</v>
      </c>
      <c r="K5301" s="563" t="s">
        <v>24001</v>
      </c>
      <c r="L5301" s="563" t="s">
        <v>24001</v>
      </c>
      <c r="M5301" s="563" t="s">
        <v>24001</v>
      </c>
      <c r="N5301" s="563" t="s">
        <v>24001</v>
      </c>
      <c r="O5301" s="564" t="s">
        <v>24001</v>
      </c>
      <c r="P5301" s="564" t="s">
        <v>24001</v>
      </c>
      <c r="Q5301" s="564">
        <v>33148</v>
      </c>
      <c r="R5301" s="564">
        <v>38426</v>
      </c>
      <c r="S5301" s="564" t="s">
        <v>33396</v>
      </c>
    </row>
    <row r="5302" spans="1:19" x14ac:dyDescent="0.35">
      <c r="A5302" s="559">
        <v>3356</v>
      </c>
      <c r="B5302" s="563" t="s">
        <v>484</v>
      </c>
      <c r="C5302" s="563" t="s">
        <v>8118</v>
      </c>
      <c r="D5302" s="563" t="s">
        <v>8419</v>
      </c>
      <c r="E5302" s="563" t="s">
        <v>24001</v>
      </c>
      <c r="F5302" s="563" t="s">
        <v>8417</v>
      </c>
      <c r="G5302" s="563" t="s">
        <v>8330</v>
      </c>
      <c r="H5302" s="563" t="s">
        <v>8418</v>
      </c>
      <c r="I5302" s="563" t="s">
        <v>26690</v>
      </c>
      <c r="J5302" s="563" t="s">
        <v>24001</v>
      </c>
      <c r="K5302" s="563" t="s">
        <v>24001</v>
      </c>
      <c r="L5302" s="563" t="s">
        <v>24001</v>
      </c>
      <c r="M5302" s="563" t="s">
        <v>24001</v>
      </c>
      <c r="N5302" s="563" t="s">
        <v>24001</v>
      </c>
      <c r="O5302" s="564" t="s">
        <v>24001</v>
      </c>
      <c r="P5302" s="564" t="s">
        <v>24001</v>
      </c>
      <c r="Q5302" s="564">
        <v>33975</v>
      </c>
      <c r="R5302" s="564">
        <v>34131</v>
      </c>
      <c r="S5302" s="564" t="s">
        <v>33397</v>
      </c>
    </row>
    <row r="5303" spans="1:19" x14ac:dyDescent="0.35">
      <c r="A5303" s="559">
        <v>3357</v>
      </c>
      <c r="B5303" s="563" t="s">
        <v>484</v>
      </c>
      <c r="C5303" s="563" t="s">
        <v>8118</v>
      </c>
      <c r="D5303" s="563" t="s">
        <v>8422</v>
      </c>
      <c r="E5303" s="563" t="s">
        <v>24001</v>
      </c>
      <c r="F5303" s="563" t="s">
        <v>8420</v>
      </c>
      <c r="G5303" s="563" t="s">
        <v>8330</v>
      </c>
      <c r="H5303" s="563" t="s">
        <v>8421</v>
      </c>
      <c r="I5303" s="563" t="s">
        <v>26690</v>
      </c>
      <c r="J5303" s="563" t="s">
        <v>24001</v>
      </c>
      <c r="K5303" s="563" t="s">
        <v>24001</v>
      </c>
      <c r="L5303" s="563" t="s">
        <v>24001</v>
      </c>
      <c r="M5303" s="563" t="s">
        <v>24001</v>
      </c>
      <c r="N5303" s="563" t="s">
        <v>24001</v>
      </c>
      <c r="O5303" s="564" t="s">
        <v>24001</v>
      </c>
      <c r="P5303" s="564" t="s">
        <v>24001</v>
      </c>
      <c r="Q5303" s="564">
        <v>35845</v>
      </c>
      <c r="R5303" s="564">
        <v>38426</v>
      </c>
      <c r="S5303" s="564" t="s">
        <v>33398</v>
      </c>
    </row>
    <row r="5304" spans="1:19" x14ac:dyDescent="0.35">
      <c r="A5304" s="562">
        <v>3358</v>
      </c>
      <c r="B5304" s="563" t="s">
        <v>484</v>
      </c>
      <c r="C5304" s="563" t="s">
        <v>8118</v>
      </c>
      <c r="D5304" s="563" t="s">
        <v>8425</v>
      </c>
      <c r="E5304" s="563" t="s">
        <v>24001</v>
      </c>
      <c r="F5304" s="563" t="s">
        <v>8423</v>
      </c>
      <c r="G5304" s="563" t="s">
        <v>8330</v>
      </c>
      <c r="H5304" s="563" t="s">
        <v>8424</v>
      </c>
      <c r="I5304" s="563" t="s">
        <v>26690</v>
      </c>
      <c r="J5304" s="563" t="s">
        <v>24001</v>
      </c>
      <c r="K5304" s="563" t="s">
        <v>62</v>
      </c>
      <c r="L5304" s="563" t="s">
        <v>27628</v>
      </c>
      <c r="M5304" s="563" t="s">
        <v>24001</v>
      </c>
      <c r="N5304" s="563" t="s">
        <v>24001</v>
      </c>
      <c r="O5304" s="564" t="s">
        <v>24001</v>
      </c>
      <c r="P5304" s="564" t="s">
        <v>24001</v>
      </c>
      <c r="Q5304" s="564">
        <v>35548</v>
      </c>
      <c r="R5304" s="564">
        <v>38426</v>
      </c>
      <c r="S5304" s="564" t="s">
        <v>33399</v>
      </c>
    </row>
    <row r="5305" spans="1:19" x14ac:dyDescent="0.35">
      <c r="A5305" s="559">
        <v>3359</v>
      </c>
      <c r="B5305" s="563" t="s">
        <v>484</v>
      </c>
      <c r="C5305" s="563" t="s">
        <v>8118</v>
      </c>
      <c r="D5305" s="563" t="s">
        <v>8428</v>
      </c>
      <c r="E5305" s="563" t="s">
        <v>24001</v>
      </c>
      <c r="F5305" s="563" t="s">
        <v>8426</v>
      </c>
      <c r="G5305" s="563" t="s">
        <v>8330</v>
      </c>
      <c r="H5305" s="563" t="s">
        <v>8427</v>
      </c>
      <c r="I5305" s="563" t="s">
        <v>26690</v>
      </c>
      <c r="J5305" s="563" t="s">
        <v>24001</v>
      </c>
      <c r="K5305" s="563" t="s">
        <v>24001</v>
      </c>
      <c r="L5305" s="563" t="s">
        <v>24001</v>
      </c>
      <c r="M5305" s="563" t="s">
        <v>24001</v>
      </c>
      <c r="N5305" s="563" t="s">
        <v>24001</v>
      </c>
      <c r="O5305" s="564" t="s">
        <v>24001</v>
      </c>
      <c r="P5305" s="564" t="s">
        <v>24001</v>
      </c>
      <c r="Q5305" s="564">
        <v>39414</v>
      </c>
      <c r="R5305" s="564"/>
      <c r="S5305" s="564" t="s">
        <v>33400</v>
      </c>
    </row>
    <row r="5306" spans="1:19" x14ac:dyDescent="0.35">
      <c r="A5306" s="559">
        <v>3360</v>
      </c>
      <c r="B5306" s="563" t="s">
        <v>484</v>
      </c>
      <c r="C5306" s="563" t="s">
        <v>8118</v>
      </c>
      <c r="D5306" s="563" t="s">
        <v>8431</v>
      </c>
      <c r="E5306" s="563" t="s">
        <v>27052</v>
      </c>
      <c r="F5306" s="563" t="s">
        <v>8429</v>
      </c>
      <c r="G5306" s="563" t="s">
        <v>8330</v>
      </c>
      <c r="H5306" s="563" t="s">
        <v>8430</v>
      </c>
      <c r="I5306" s="563" t="s">
        <v>26690</v>
      </c>
      <c r="J5306" s="563" t="s">
        <v>24001</v>
      </c>
      <c r="K5306" s="563" t="s">
        <v>24001</v>
      </c>
      <c r="L5306" s="563" t="s">
        <v>24001</v>
      </c>
      <c r="M5306" s="563" t="s">
        <v>24001</v>
      </c>
      <c r="N5306" s="563" t="s">
        <v>24001</v>
      </c>
      <c r="O5306" s="564" t="s">
        <v>24001</v>
      </c>
      <c r="P5306" s="564" t="s">
        <v>24001</v>
      </c>
      <c r="Q5306" s="564">
        <v>33148</v>
      </c>
      <c r="R5306" s="564">
        <v>38432</v>
      </c>
      <c r="S5306" s="564" t="s">
        <v>33401</v>
      </c>
    </row>
    <row r="5307" spans="1:19" x14ac:dyDescent="0.35">
      <c r="A5307" s="562">
        <v>3361</v>
      </c>
      <c r="B5307" s="563" t="s">
        <v>484</v>
      </c>
      <c r="C5307" s="563" t="s">
        <v>8118</v>
      </c>
      <c r="D5307" s="563" t="s">
        <v>8433</v>
      </c>
      <c r="E5307" s="563" t="s">
        <v>24001</v>
      </c>
      <c r="F5307" s="563" t="s">
        <v>8432</v>
      </c>
      <c r="G5307" s="563" t="s">
        <v>8330</v>
      </c>
      <c r="H5307" s="563" t="s">
        <v>8430</v>
      </c>
      <c r="I5307" s="563" t="s">
        <v>26690</v>
      </c>
      <c r="J5307" s="563" t="s">
        <v>24001</v>
      </c>
      <c r="K5307" s="563" t="s">
        <v>24001</v>
      </c>
      <c r="L5307" s="563" t="s">
        <v>24001</v>
      </c>
      <c r="M5307" s="563" t="s">
        <v>24001</v>
      </c>
      <c r="N5307" s="563" t="s">
        <v>24001</v>
      </c>
      <c r="O5307" s="564" t="s">
        <v>24001</v>
      </c>
      <c r="P5307" s="564" t="s">
        <v>24001</v>
      </c>
      <c r="Q5307" s="564">
        <v>33148</v>
      </c>
      <c r="R5307" s="564">
        <v>38757</v>
      </c>
      <c r="S5307" s="564" t="s">
        <v>8433</v>
      </c>
    </row>
    <row r="5308" spans="1:19" x14ac:dyDescent="0.35">
      <c r="A5308" s="559">
        <v>3362</v>
      </c>
      <c r="B5308" s="563" t="s">
        <v>484</v>
      </c>
      <c r="C5308" s="563" t="s">
        <v>8118</v>
      </c>
      <c r="D5308" s="563" t="s">
        <v>8437</v>
      </c>
      <c r="E5308" s="563" t="s">
        <v>8434</v>
      </c>
      <c r="F5308" s="563" t="s">
        <v>8435</v>
      </c>
      <c r="G5308" s="563" t="s">
        <v>8330</v>
      </c>
      <c r="H5308" s="563" t="s">
        <v>8436</v>
      </c>
      <c r="I5308" s="563" t="s">
        <v>26690</v>
      </c>
      <c r="J5308" s="563" t="s">
        <v>24001</v>
      </c>
      <c r="K5308" s="563" t="s">
        <v>24001</v>
      </c>
      <c r="L5308" s="563" t="s">
        <v>24001</v>
      </c>
      <c r="M5308" s="563" t="s">
        <v>24001</v>
      </c>
      <c r="N5308" s="563" t="s">
        <v>24001</v>
      </c>
      <c r="O5308" s="564" t="s">
        <v>24001</v>
      </c>
      <c r="P5308" s="564" t="s">
        <v>24001</v>
      </c>
      <c r="Q5308" s="564">
        <v>33148</v>
      </c>
      <c r="R5308" s="564"/>
      <c r="S5308" s="564" t="s">
        <v>33402</v>
      </c>
    </row>
    <row r="5309" spans="1:19" x14ac:dyDescent="0.35">
      <c r="A5309" s="559">
        <v>5753</v>
      </c>
      <c r="B5309" s="563" t="s">
        <v>484</v>
      </c>
      <c r="C5309" s="563" t="s">
        <v>28883</v>
      </c>
      <c r="D5309" s="563" t="s">
        <v>24242</v>
      </c>
      <c r="E5309" s="563" t="s">
        <v>15165</v>
      </c>
      <c r="F5309" s="563" t="s">
        <v>15166</v>
      </c>
      <c r="G5309" s="563" t="s">
        <v>15167</v>
      </c>
      <c r="H5309" s="563" t="s">
        <v>15168</v>
      </c>
      <c r="I5309" s="563" t="s">
        <v>27424</v>
      </c>
      <c r="J5309" s="563" t="s">
        <v>24001</v>
      </c>
      <c r="K5309" s="563" t="s">
        <v>24001</v>
      </c>
      <c r="L5309" s="563" t="s">
        <v>24001</v>
      </c>
      <c r="M5309" s="563" t="s">
        <v>24001</v>
      </c>
      <c r="N5309" s="563" t="s">
        <v>24001</v>
      </c>
      <c r="O5309" s="564" t="s">
        <v>24001</v>
      </c>
      <c r="P5309" s="564" t="s">
        <v>24001</v>
      </c>
      <c r="Q5309" s="564">
        <v>33148</v>
      </c>
      <c r="R5309" s="564">
        <v>42319.622291666703</v>
      </c>
      <c r="S5309" s="564" t="s">
        <v>33403</v>
      </c>
    </row>
    <row r="5310" spans="1:19" x14ac:dyDescent="0.35">
      <c r="A5310" s="562">
        <v>5754</v>
      </c>
      <c r="B5310" s="563" t="s">
        <v>484</v>
      </c>
      <c r="C5310" s="563" t="s">
        <v>28883</v>
      </c>
      <c r="D5310" s="563" t="s">
        <v>24243</v>
      </c>
      <c r="E5310" s="563" t="s">
        <v>15169</v>
      </c>
      <c r="F5310" s="563" t="s">
        <v>15170</v>
      </c>
      <c r="G5310" s="563" t="s">
        <v>15167</v>
      </c>
      <c r="H5310" s="563" t="s">
        <v>1277</v>
      </c>
      <c r="I5310" s="563" t="s">
        <v>26690</v>
      </c>
      <c r="J5310" s="563" t="s">
        <v>24001</v>
      </c>
      <c r="K5310" s="563" t="s">
        <v>24001</v>
      </c>
      <c r="L5310" s="563" t="s">
        <v>24001</v>
      </c>
      <c r="M5310" s="563" t="s">
        <v>24001</v>
      </c>
      <c r="N5310" s="563" t="s">
        <v>24001</v>
      </c>
      <c r="O5310" s="564" t="s">
        <v>24001</v>
      </c>
      <c r="P5310" s="564" t="s">
        <v>24001</v>
      </c>
      <c r="Q5310" s="564">
        <v>33148</v>
      </c>
      <c r="R5310" s="564">
        <v>42319.6301157407</v>
      </c>
      <c r="S5310" s="564" t="s">
        <v>33404</v>
      </c>
    </row>
    <row r="5311" spans="1:19" x14ac:dyDescent="0.35">
      <c r="A5311" s="559">
        <v>5755</v>
      </c>
      <c r="B5311" s="563" t="s">
        <v>484</v>
      </c>
      <c r="C5311" s="563" t="s">
        <v>28883</v>
      </c>
      <c r="D5311" s="563" t="s">
        <v>15172</v>
      </c>
      <c r="E5311" s="563" t="s">
        <v>15167</v>
      </c>
      <c r="F5311" s="563" t="s">
        <v>15171</v>
      </c>
      <c r="G5311" s="563" t="s">
        <v>15167</v>
      </c>
      <c r="H5311" s="563" t="s">
        <v>55</v>
      </c>
      <c r="I5311" s="563" t="s">
        <v>26690</v>
      </c>
      <c r="J5311" s="563" t="s">
        <v>24001</v>
      </c>
      <c r="K5311" s="563" t="s">
        <v>24001</v>
      </c>
      <c r="L5311" s="563" t="s">
        <v>24001</v>
      </c>
      <c r="M5311" s="563" t="s">
        <v>24001</v>
      </c>
      <c r="N5311" s="563" t="s">
        <v>24001</v>
      </c>
      <c r="O5311" s="564" t="s">
        <v>24001</v>
      </c>
      <c r="P5311" s="564" t="s">
        <v>24001</v>
      </c>
      <c r="Q5311" s="564">
        <v>33148</v>
      </c>
      <c r="R5311" s="564"/>
      <c r="S5311" s="564" t="s">
        <v>15172</v>
      </c>
    </row>
    <row r="5312" spans="1:19" x14ac:dyDescent="0.35">
      <c r="A5312" s="559">
        <v>3737</v>
      </c>
      <c r="B5312" s="563" t="s">
        <v>484</v>
      </c>
      <c r="C5312" s="563" t="s">
        <v>1745</v>
      </c>
      <c r="D5312" s="563" t="s">
        <v>34451</v>
      </c>
      <c r="E5312" s="563" t="s">
        <v>24001</v>
      </c>
      <c r="F5312" s="563" t="s">
        <v>1932</v>
      </c>
      <c r="G5312" s="563" t="s">
        <v>1882</v>
      </c>
      <c r="H5312" s="563" t="s">
        <v>2835</v>
      </c>
      <c r="I5312" s="563" t="s">
        <v>26690</v>
      </c>
      <c r="J5312" s="563" t="s">
        <v>109</v>
      </c>
      <c r="K5312" s="563" t="s">
        <v>24001</v>
      </c>
      <c r="L5312" s="563" t="s">
        <v>24001</v>
      </c>
      <c r="M5312" s="563" t="s">
        <v>24001</v>
      </c>
      <c r="N5312" s="563" t="s">
        <v>24001</v>
      </c>
      <c r="O5312" s="564" t="s">
        <v>24001</v>
      </c>
      <c r="P5312" s="564" t="s">
        <v>24001</v>
      </c>
      <c r="Q5312" s="564">
        <v>34130</v>
      </c>
      <c r="R5312" s="564">
        <v>45699.515798611101</v>
      </c>
      <c r="S5312" s="564" t="s">
        <v>34452</v>
      </c>
    </row>
    <row r="5313" spans="1:19" x14ac:dyDescent="0.35">
      <c r="A5313" s="562">
        <v>3738</v>
      </c>
      <c r="B5313" s="563" t="s">
        <v>484</v>
      </c>
      <c r="C5313" s="563" t="s">
        <v>1745</v>
      </c>
      <c r="D5313" s="563" t="s">
        <v>1883</v>
      </c>
      <c r="E5313" s="563" t="s">
        <v>1880</v>
      </c>
      <c r="F5313" s="563" t="s">
        <v>1881</v>
      </c>
      <c r="G5313" s="563" t="s">
        <v>1882</v>
      </c>
      <c r="H5313" s="563" t="s">
        <v>1851</v>
      </c>
      <c r="I5313" s="563" t="s">
        <v>26690</v>
      </c>
      <c r="J5313" s="563" t="s">
        <v>109</v>
      </c>
      <c r="K5313" s="563" t="s">
        <v>24001</v>
      </c>
      <c r="L5313" s="563" t="s">
        <v>24001</v>
      </c>
      <c r="M5313" s="563" t="s">
        <v>24001</v>
      </c>
      <c r="N5313" s="563" t="s">
        <v>24001</v>
      </c>
      <c r="O5313" s="564" t="s">
        <v>24001</v>
      </c>
      <c r="P5313" s="564" t="s">
        <v>24001</v>
      </c>
      <c r="Q5313" s="564">
        <v>33148</v>
      </c>
      <c r="R5313" s="564"/>
      <c r="S5313" s="564" t="s">
        <v>33405</v>
      </c>
    </row>
    <row r="5314" spans="1:19" x14ac:dyDescent="0.35">
      <c r="A5314" s="559">
        <v>3739</v>
      </c>
      <c r="B5314" s="563" t="s">
        <v>484</v>
      </c>
      <c r="C5314" s="563" t="s">
        <v>1745</v>
      </c>
      <c r="D5314" s="563" t="s">
        <v>1887</v>
      </c>
      <c r="E5314" s="563" t="s">
        <v>1884</v>
      </c>
      <c r="F5314" s="563" t="s">
        <v>1885</v>
      </c>
      <c r="G5314" s="563" t="s">
        <v>1882</v>
      </c>
      <c r="H5314" s="563" t="s">
        <v>1886</v>
      </c>
      <c r="I5314" s="563" t="s">
        <v>26690</v>
      </c>
      <c r="J5314" s="563" t="s">
        <v>109</v>
      </c>
      <c r="K5314" s="563" t="s">
        <v>24001</v>
      </c>
      <c r="L5314" s="563" t="s">
        <v>24001</v>
      </c>
      <c r="M5314" s="563" t="s">
        <v>24001</v>
      </c>
      <c r="N5314" s="563" t="s">
        <v>24001</v>
      </c>
      <c r="O5314" s="564" t="s">
        <v>24001</v>
      </c>
      <c r="P5314" s="564" t="s">
        <v>24001</v>
      </c>
      <c r="Q5314" s="564">
        <v>34151</v>
      </c>
      <c r="R5314" s="564"/>
      <c r="S5314" s="564" t="s">
        <v>33406</v>
      </c>
    </row>
    <row r="5315" spans="1:19" x14ac:dyDescent="0.35">
      <c r="A5315" s="559">
        <v>3740</v>
      </c>
      <c r="B5315" s="563" t="s">
        <v>484</v>
      </c>
      <c r="C5315" s="563" t="s">
        <v>1745</v>
      </c>
      <c r="D5315" s="563" t="s">
        <v>1891</v>
      </c>
      <c r="E5315" s="563" t="s">
        <v>1888</v>
      </c>
      <c r="F5315" s="563" t="s">
        <v>1889</v>
      </c>
      <c r="G5315" s="563" t="s">
        <v>1882</v>
      </c>
      <c r="H5315" s="563" t="s">
        <v>1890</v>
      </c>
      <c r="I5315" s="563" t="s">
        <v>26690</v>
      </c>
      <c r="J5315" s="563" t="s">
        <v>109</v>
      </c>
      <c r="K5315" s="563" t="s">
        <v>24001</v>
      </c>
      <c r="L5315" s="563" t="s">
        <v>24001</v>
      </c>
      <c r="M5315" s="563" t="s">
        <v>24001</v>
      </c>
      <c r="N5315" s="563" t="s">
        <v>24001</v>
      </c>
      <c r="O5315" s="564" t="s">
        <v>24001</v>
      </c>
      <c r="P5315" s="564" t="s">
        <v>24001</v>
      </c>
      <c r="Q5315" s="564">
        <v>33148</v>
      </c>
      <c r="R5315" s="564">
        <v>34130</v>
      </c>
      <c r="S5315" s="564" t="s">
        <v>33407</v>
      </c>
    </row>
    <row r="5316" spans="1:19" x14ac:dyDescent="0.35">
      <c r="A5316" s="562">
        <v>3741</v>
      </c>
      <c r="B5316" s="563" t="s">
        <v>484</v>
      </c>
      <c r="C5316" s="563" t="s">
        <v>1745</v>
      </c>
      <c r="D5316" s="563" t="s">
        <v>1895</v>
      </c>
      <c r="E5316" s="563" t="s">
        <v>1892</v>
      </c>
      <c r="F5316" s="563" t="s">
        <v>1893</v>
      </c>
      <c r="G5316" s="563" t="s">
        <v>1882</v>
      </c>
      <c r="H5316" s="563" t="s">
        <v>1894</v>
      </c>
      <c r="I5316" s="563" t="s">
        <v>26690</v>
      </c>
      <c r="J5316" s="563" t="s">
        <v>109</v>
      </c>
      <c r="K5316" s="563" t="s">
        <v>24001</v>
      </c>
      <c r="L5316" s="563" t="s">
        <v>24001</v>
      </c>
      <c r="M5316" s="563" t="s">
        <v>24001</v>
      </c>
      <c r="N5316" s="563" t="s">
        <v>24001</v>
      </c>
      <c r="O5316" s="564" t="s">
        <v>24001</v>
      </c>
      <c r="P5316" s="564" t="s">
        <v>24001</v>
      </c>
      <c r="Q5316" s="564">
        <v>33148</v>
      </c>
      <c r="R5316" s="564"/>
      <c r="S5316" s="564" t="s">
        <v>33408</v>
      </c>
    </row>
    <row r="5317" spans="1:19" x14ac:dyDescent="0.35">
      <c r="A5317" s="559">
        <v>3742</v>
      </c>
      <c r="B5317" s="563" t="s">
        <v>484</v>
      </c>
      <c r="C5317" s="563" t="s">
        <v>1745</v>
      </c>
      <c r="D5317" s="563" t="s">
        <v>1899</v>
      </c>
      <c r="E5317" s="563" t="s">
        <v>1896</v>
      </c>
      <c r="F5317" s="563" t="s">
        <v>1897</v>
      </c>
      <c r="G5317" s="563" t="s">
        <v>1882</v>
      </c>
      <c r="H5317" s="563" t="s">
        <v>1898</v>
      </c>
      <c r="I5317" s="563" t="s">
        <v>26690</v>
      </c>
      <c r="J5317" s="563" t="s">
        <v>109</v>
      </c>
      <c r="K5317" s="563" t="s">
        <v>24001</v>
      </c>
      <c r="L5317" s="563" t="s">
        <v>24001</v>
      </c>
      <c r="M5317" s="563" t="s">
        <v>24001</v>
      </c>
      <c r="N5317" s="563" t="s">
        <v>24001</v>
      </c>
      <c r="O5317" s="564" t="s">
        <v>24001</v>
      </c>
      <c r="P5317" s="564" t="s">
        <v>24001</v>
      </c>
      <c r="Q5317" s="564">
        <v>33148</v>
      </c>
      <c r="R5317" s="564">
        <v>41345.648518518501</v>
      </c>
      <c r="S5317" s="564" t="s">
        <v>33409</v>
      </c>
    </row>
    <row r="5318" spans="1:19" x14ac:dyDescent="0.35">
      <c r="A5318" s="559">
        <v>3743</v>
      </c>
      <c r="B5318" s="563" t="s">
        <v>484</v>
      </c>
      <c r="C5318" s="563" t="s">
        <v>1745</v>
      </c>
      <c r="D5318" s="563" t="s">
        <v>1902</v>
      </c>
      <c r="E5318" s="563" t="s">
        <v>24001</v>
      </c>
      <c r="F5318" s="563" t="s">
        <v>1900</v>
      </c>
      <c r="G5318" s="563" t="s">
        <v>1882</v>
      </c>
      <c r="H5318" s="563" t="s">
        <v>1901</v>
      </c>
      <c r="I5318" s="563" t="s">
        <v>26690</v>
      </c>
      <c r="J5318" s="563" t="s">
        <v>109</v>
      </c>
      <c r="K5318" s="563" t="s">
        <v>24001</v>
      </c>
      <c r="L5318" s="563" t="s">
        <v>24001</v>
      </c>
      <c r="M5318" s="563" t="s">
        <v>24001</v>
      </c>
      <c r="N5318" s="563" t="s">
        <v>24001</v>
      </c>
      <c r="O5318" s="564" t="s">
        <v>24001</v>
      </c>
      <c r="P5318" s="564" t="s">
        <v>24001</v>
      </c>
      <c r="Q5318" s="564">
        <v>33148</v>
      </c>
      <c r="R5318" s="564"/>
      <c r="S5318" s="564" t="s">
        <v>33410</v>
      </c>
    </row>
    <row r="5319" spans="1:19" x14ac:dyDescent="0.35">
      <c r="A5319" s="562">
        <v>3744</v>
      </c>
      <c r="B5319" s="563" t="s">
        <v>484</v>
      </c>
      <c r="C5319" s="563" t="s">
        <v>1745</v>
      </c>
      <c r="D5319" s="563" t="s">
        <v>1906</v>
      </c>
      <c r="E5319" s="563" t="s">
        <v>1903</v>
      </c>
      <c r="F5319" s="563" t="s">
        <v>1904</v>
      </c>
      <c r="G5319" s="563" t="s">
        <v>1882</v>
      </c>
      <c r="H5319" s="563" t="s">
        <v>1905</v>
      </c>
      <c r="I5319" s="563" t="s">
        <v>26690</v>
      </c>
      <c r="J5319" s="563" t="s">
        <v>109</v>
      </c>
      <c r="K5319" s="563" t="s">
        <v>24001</v>
      </c>
      <c r="L5319" s="563" t="s">
        <v>24001</v>
      </c>
      <c r="M5319" s="563" t="s">
        <v>24001</v>
      </c>
      <c r="N5319" s="563" t="s">
        <v>24001</v>
      </c>
      <c r="O5319" s="564" t="s">
        <v>24001</v>
      </c>
      <c r="P5319" s="564" t="s">
        <v>24001</v>
      </c>
      <c r="Q5319" s="564">
        <v>33148</v>
      </c>
      <c r="R5319" s="564"/>
      <c r="S5319" s="564" t="s">
        <v>33411</v>
      </c>
    </row>
    <row r="5320" spans="1:19" x14ac:dyDescent="0.35">
      <c r="A5320" s="559">
        <v>3745</v>
      </c>
      <c r="B5320" s="563" t="s">
        <v>484</v>
      </c>
      <c r="C5320" s="563" t="s">
        <v>1745</v>
      </c>
      <c r="D5320" s="563" t="s">
        <v>1910</v>
      </c>
      <c r="E5320" s="563" t="s">
        <v>1907</v>
      </c>
      <c r="F5320" s="563" t="s">
        <v>1908</v>
      </c>
      <c r="G5320" s="563" t="s">
        <v>1882</v>
      </c>
      <c r="H5320" s="563" t="s">
        <v>1909</v>
      </c>
      <c r="I5320" s="563" t="s">
        <v>26753</v>
      </c>
      <c r="J5320" s="563" t="s">
        <v>109</v>
      </c>
      <c r="K5320" s="563" t="s">
        <v>24001</v>
      </c>
      <c r="L5320" s="563" t="s">
        <v>24001</v>
      </c>
      <c r="M5320" s="563" t="s">
        <v>24001</v>
      </c>
      <c r="N5320" s="563" t="s">
        <v>24001</v>
      </c>
      <c r="O5320" s="564" t="s">
        <v>24001</v>
      </c>
      <c r="P5320" s="564" t="s">
        <v>24001</v>
      </c>
      <c r="Q5320" s="564">
        <v>33148</v>
      </c>
      <c r="R5320" s="564"/>
      <c r="S5320" s="564" t="s">
        <v>33412</v>
      </c>
    </row>
    <row r="5321" spans="1:19" x14ac:dyDescent="0.35">
      <c r="A5321" s="559">
        <v>3746</v>
      </c>
      <c r="B5321" s="563" t="s">
        <v>484</v>
      </c>
      <c r="C5321" s="563" t="s">
        <v>1745</v>
      </c>
      <c r="D5321" s="563" t="s">
        <v>1912</v>
      </c>
      <c r="E5321" s="563" t="s">
        <v>1907</v>
      </c>
      <c r="F5321" s="563" t="s">
        <v>1911</v>
      </c>
      <c r="G5321" s="563" t="s">
        <v>1882</v>
      </c>
      <c r="H5321" s="563" t="s">
        <v>1909</v>
      </c>
      <c r="I5321" s="563" t="s">
        <v>26754</v>
      </c>
      <c r="J5321" s="563" t="s">
        <v>109</v>
      </c>
      <c r="K5321" s="563" t="s">
        <v>24001</v>
      </c>
      <c r="L5321" s="563" t="s">
        <v>24001</v>
      </c>
      <c r="M5321" s="563" t="s">
        <v>24001</v>
      </c>
      <c r="N5321" s="563" t="s">
        <v>24001</v>
      </c>
      <c r="O5321" s="564" t="s">
        <v>24001</v>
      </c>
      <c r="P5321" s="564" t="s">
        <v>24001</v>
      </c>
      <c r="Q5321" s="564">
        <v>34151</v>
      </c>
      <c r="R5321" s="564"/>
      <c r="S5321" s="564" t="s">
        <v>33413</v>
      </c>
    </row>
    <row r="5322" spans="1:19" x14ac:dyDescent="0.35">
      <c r="A5322" s="562">
        <v>3747</v>
      </c>
      <c r="B5322" s="563" t="s">
        <v>484</v>
      </c>
      <c r="C5322" s="563" t="s">
        <v>1745</v>
      </c>
      <c r="D5322" s="563" t="s">
        <v>1914</v>
      </c>
      <c r="E5322" s="563" t="s">
        <v>1907</v>
      </c>
      <c r="F5322" s="563" t="s">
        <v>1913</v>
      </c>
      <c r="G5322" s="563" t="s">
        <v>1882</v>
      </c>
      <c r="H5322" s="563" t="s">
        <v>1909</v>
      </c>
      <c r="I5322" s="563" t="s">
        <v>26755</v>
      </c>
      <c r="J5322" s="563" t="s">
        <v>109</v>
      </c>
      <c r="K5322" s="563" t="s">
        <v>24001</v>
      </c>
      <c r="L5322" s="563" t="s">
        <v>24001</v>
      </c>
      <c r="M5322" s="563" t="s">
        <v>24001</v>
      </c>
      <c r="N5322" s="563" t="s">
        <v>24001</v>
      </c>
      <c r="O5322" s="564" t="s">
        <v>24001</v>
      </c>
      <c r="P5322" s="564" t="s">
        <v>24001</v>
      </c>
      <c r="Q5322" s="564">
        <v>33148</v>
      </c>
      <c r="R5322" s="564"/>
      <c r="S5322" s="564" t="s">
        <v>33414</v>
      </c>
    </row>
    <row r="5323" spans="1:19" x14ac:dyDescent="0.35">
      <c r="A5323" s="559">
        <v>3748</v>
      </c>
      <c r="B5323" s="563" t="s">
        <v>484</v>
      </c>
      <c r="C5323" s="563" t="s">
        <v>1745</v>
      </c>
      <c r="D5323" s="563" t="s">
        <v>1918</v>
      </c>
      <c r="E5323" s="563" t="s">
        <v>1915</v>
      </c>
      <c r="F5323" s="563" t="s">
        <v>1916</v>
      </c>
      <c r="G5323" s="563" t="s">
        <v>1882</v>
      </c>
      <c r="H5323" s="563" t="s">
        <v>1917</v>
      </c>
      <c r="I5323" s="563" t="s">
        <v>26690</v>
      </c>
      <c r="J5323" s="563" t="s">
        <v>109</v>
      </c>
      <c r="K5323" s="563" t="s">
        <v>24001</v>
      </c>
      <c r="L5323" s="563" t="s">
        <v>24001</v>
      </c>
      <c r="M5323" s="563" t="s">
        <v>24001</v>
      </c>
      <c r="N5323" s="563" t="s">
        <v>24001</v>
      </c>
      <c r="O5323" s="564" t="s">
        <v>24001</v>
      </c>
      <c r="P5323" s="564" t="s">
        <v>24001</v>
      </c>
      <c r="Q5323" s="564">
        <v>33148</v>
      </c>
      <c r="R5323" s="564">
        <v>38616</v>
      </c>
      <c r="S5323" s="564" t="s">
        <v>33415</v>
      </c>
    </row>
    <row r="5324" spans="1:19" x14ac:dyDescent="0.35">
      <c r="A5324" s="559">
        <v>3749</v>
      </c>
      <c r="B5324" s="563" t="s">
        <v>484</v>
      </c>
      <c r="C5324" s="563" t="s">
        <v>1745</v>
      </c>
      <c r="D5324" s="563" t="s">
        <v>1922</v>
      </c>
      <c r="E5324" s="563" t="s">
        <v>1919</v>
      </c>
      <c r="F5324" s="563" t="s">
        <v>1920</v>
      </c>
      <c r="G5324" s="563" t="s">
        <v>1882</v>
      </c>
      <c r="H5324" s="563" t="s">
        <v>1921</v>
      </c>
      <c r="I5324" s="563" t="s">
        <v>26690</v>
      </c>
      <c r="J5324" s="563" t="s">
        <v>109</v>
      </c>
      <c r="K5324" s="563" t="s">
        <v>24001</v>
      </c>
      <c r="L5324" s="563" t="s">
        <v>24001</v>
      </c>
      <c r="M5324" s="563" t="s">
        <v>24001</v>
      </c>
      <c r="N5324" s="563" t="s">
        <v>24001</v>
      </c>
      <c r="O5324" s="564" t="s">
        <v>24001</v>
      </c>
      <c r="P5324" s="564" t="s">
        <v>24001</v>
      </c>
      <c r="Q5324" s="564">
        <v>33148</v>
      </c>
      <c r="R5324" s="564"/>
      <c r="S5324" s="564" t="s">
        <v>33416</v>
      </c>
    </row>
    <row r="5325" spans="1:19" x14ac:dyDescent="0.35">
      <c r="A5325" s="562">
        <v>3750</v>
      </c>
      <c r="B5325" s="563" t="s">
        <v>484</v>
      </c>
      <c r="C5325" s="563" t="s">
        <v>1745</v>
      </c>
      <c r="D5325" s="563" t="s">
        <v>1926</v>
      </c>
      <c r="E5325" s="563" t="s">
        <v>1923</v>
      </c>
      <c r="F5325" s="563" t="s">
        <v>1924</v>
      </c>
      <c r="G5325" s="563" t="s">
        <v>1882</v>
      </c>
      <c r="H5325" s="563" t="s">
        <v>1925</v>
      </c>
      <c r="I5325" s="563" t="s">
        <v>26690</v>
      </c>
      <c r="J5325" s="563" t="s">
        <v>109</v>
      </c>
      <c r="K5325" s="563" t="s">
        <v>24001</v>
      </c>
      <c r="L5325" s="563" t="s">
        <v>24001</v>
      </c>
      <c r="M5325" s="563" t="s">
        <v>24001</v>
      </c>
      <c r="N5325" s="563" t="s">
        <v>24001</v>
      </c>
      <c r="O5325" s="564" t="s">
        <v>24001</v>
      </c>
      <c r="P5325" s="564" t="s">
        <v>24001</v>
      </c>
      <c r="Q5325" s="564">
        <v>33148</v>
      </c>
      <c r="R5325" s="564">
        <v>34169</v>
      </c>
      <c r="S5325" s="564" t="s">
        <v>33417</v>
      </c>
    </row>
    <row r="5326" spans="1:19" x14ac:dyDescent="0.35">
      <c r="A5326" s="559">
        <v>3751</v>
      </c>
      <c r="B5326" s="563" t="s">
        <v>484</v>
      </c>
      <c r="C5326" s="563" t="s">
        <v>1745</v>
      </c>
      <c r="D5326" s="563" t="s">
        <v>1928</v>
      </c>
      <c r="E5326" s="563" t="s">
        <v>24001</v>
      </c>
      <c r="F5326" s="563" t="s">
        <v>1927</v>
      </c>
      <c r="G5326" s="563" t="s">
        <v>1882</v>
      </c>
      <c r="H5326" s="563" t="s">
        <v>624</v>
      </c>
      <c r="I5326" s="563" t="s">
        <v>26690</v>
      </c>
      <c r="J5326" s="563" t="s">
        <v>109</v>
      </c>
      <c r="K5326" s="563" t="s">
        <v>24001</v>
      </c>
      <c r="L5326" s="563" t="s">
        <v>24001</v>
      </c>
      <c r="M5326" s="563" t="s">
        <v>24001</v>
      </c>
      <c r="N5326" s="563" t="s">
        <v>24001</v>
      </c>
      <c r="O5326" s="564" t="s">
        <v>24001</v>
      </c>
      <c r="P5326" s="564" t="s">
        <v>24001</v>
      </c>
      <c r="Q5326" s="564">
        <v>33148</v>
      </c>
      <c r="R5326" s="564"/>
      <c r="S5326" s="564" t="s">
        <v>33418</v>
      </c>
    </row>
    <row r="5327" spans="1:19" x14ac:dyDescent="0.35">
      <c r="A5327" s="559">
        <v>3752</v>
      </c>
      <c r="B5327" s="563" t="s">
        <v>484</v>
      </c>
      <c r="C5327" s="563" t="s">
        <v>1745</v>
      </c>
      <c r="D5327" s="563" t="s">
        <v>1931</v>
      </c>
      <c r="E5327" s="563" t="s">
        <v>24001</v>
      </c>
      <c r="F5327" s="563" t="s">
        <v>1929</v>
      </c>
      <c r="G5327" s="563" t="s">
        <v>1882</v>
      </c>
      <c r="H5327" s="563" t="s">
        <v>1930</v>
      </c>
      <c r="I5327" s="563" t="s">
        <v>26690</v>
      </c>
      <c r="J5327" s="563" t="s">
        <v>109</v>
      </c>
      <c r="K5327" s="563" t="s">
        <v>24001</v>
      </c>
      <c r="L5327" s="563" t="s">
        <v>24001</v>
      </c>
      <c r="M5327" s="563" t="s">
        <v>24001</v>
      </c>
      <c r="N5327" s="563" t="s">
        <v>24001</v>
      </c>
      <c r="O5327" s="564" t="s">
        <v>24001</v>
      </c>
      <c r="P5327" s="564" t="s">
        <v>24001</v>
      </c>
      <c r="Q5327" s="564">
        <v>34151</v>
      </c>
      <c r="R5327" s="564"/>
      <c r="S5327" s="564" t="s">
        <v>33419</v>
      </c>
    </row>
    <row r="5328" spans="1:19" x14ac:dyDescent="0.35">
      <c r="A5328" s="562">
        <v>3753</v>
      </c>
      <c r="B5328" s="563" t="s">
        <v>484</v>
      </c>
      <c r="C5328" s="563" t="s">
        <v>1745</v>
      </c>
      <c r="D5328" s="563" t="s">
        <v>1935</v>
      </c>
      <c r="E5328" s="563" t="s">
        <v>1933</v>
      </c>
      <c r="F5328" s="563" t="s">
        <v>1934</v>
      </c>
      <c r="G5328" s="563" t="s">
        <v>1882</v>
      </c>
      <c r="H5328" s="563" t="s">
        <v>55</v>
      </c>
      <c r="I5328" s="563" t="s">
        <v>26690</v>
      </c>
      <c r="J5328" s="563" t="s">
        <v>109</v>
      </c>
      <c r="K5328" s="563" t="s">
        <v>24001</v>
      </c>
      <c r="L5328" s="563" t="s">
        <v>24001</v>
      </c>
      <c r="M5328" s="563" t="s">
        <v>24001</v>
      </c>
      <c r="N5328" s="563" t="s">
        <v>24001</v>
      </c>
      <c r="O5328" s="564" t="s">
        <v>24001</v>
      </c>
      <c r="P5328" s="564" t="s">
        <v>24001</v>
      </c>
      <c r="Q5328" s="564">
        <v>33148</v>
      </c>
      <c r="R5328" s="564"/>
      <c r="S5328" s="564" t="s">
        <v>1935</v>
      </c>
    </row>
    <row r="5329" spans="1:19" x14ac:dyDescent="0.35">
      <c r="A5329" s="559">
        <v>3754</v>
      </c>
      <c r="B5329" s="563" t="s">
        <v>484</v>
      </c>
      <c r="C5329" s="563" t="s">
        <v>1745</v>
      </c>
      <c r="D5329" s="563" t="s">
        <v>1938</v>
      </c>
      <c r="E5329" s="563" t="s">
        <v>26756</v>
      </c>
      <c r="F5329" s="563" t="s">
        <v>1936</v>
      </c>
      <c r="G5329" s="563" t="s">
        <v>1882</v>
      </c>
      <c r="H5329" s="563" t="s">
        <v>1937</v>
      </c>
      <c r="I5329" s="563" t="s">
        <v>26690</v>
      </c>
      <c r="J5329" s="563" t="s">
        <v>109</v>
      </c>
      <c r="K5329" s="563" t="s">
        <v>24001</v>
      </c>
      <c r="L5329" s="563" t="s">
        <v>24001</v>
      </c>
      <c r="M5329" s="563" t="s">
        <v>24001</v>
      </c>
      <c r="N5329" s="563" t="s">
        <v>24001</v>
      </c>
      <c r="O5329" s="564" t="s">
        <v>24001</v>
      </c>
      <c r="P5329" s="564" t="s">
        <v>24001</v>
      </c>
      <c r="Q5329" s="564">
        <v>34151</v>
      </c>
      <c r="R5329" s="564"/>
      <c r="S5329" s="564" t="s">
        <v>33420</v>
      </c>
    </row>
    <row r="5330" spans="1:19" x14ac:dyDescent="0.35">
      <c r="A5330" s="559">
        <v>3755</v>
      </c>
      <c r="B5330" s="563" t="s">
        <v>484</v>
      </c>
      <c r="C5330" s="563" t="s">
        <v>1745</v>
      </c>
      <c r="D5330" s="563" t="s">
        <v>1941</v>
      </c>
      <c r="E5330" s="563" t="s">
        <v>1939</v>
      </c>
      <c r="F5330" s="563" t="s">
        <v>1940</v>
      </c>
      <c r="G5330" s="563" t="s">
        <v>1882</v>
      </c>
      <c r="H5330" s="563" t="s">
        <v>1209</v>
      </c>
      <c r="I5330" s="563" t="s">
        <v>26690</v>
      </c>
      <c r="J5330" s="563" t="s">
        <v>109</v>
      </c>
      <c r="K5330" s="563" t="s">
        <v>24001</v>
      </c>
      <c r="L5330" s="563" t="s">
        <v>24001</v>
      </c>
      <c r="M5330" s="563" t="s">
        <v>24001</v>
      </c>
      <c r="N5330" s="563" t="s">
        <v>24001</v>
      </c>
      <c r="O5330" s="564" t="s">
        <v>24001</v>
      </c>
      <c r="P5330" s="564" t="s">
        <v>26697</v>
      </c>
      <c r="Q5330" s="564">
        <v>33148</v>
      </c>
      <c r="R5330" s="564">
        <v>34130</v>
      </c>
      <c r="S5330" s="564" t="s">
        <v>33421</v>
      </c>
    </row>
    <row r="5331" spans="1:19" x14ac:dyDescent="0.35">
      <c r="A5331" s="562">
        <v>5756</v>
      </c>
      <c r="B5331" s="563" t="s">
        <v>484</v>
      </c>
      <c r="C5331" s="563" t="s">
        <v>28883</v>
      </c>
      <c r="D5331" s="563" t="s">
        <v>15176</v>
      </c>
      <c r="E5331" s="563" t="s">
        <v>15173</v>
      </c>
      <c r="F5331" s="563" t="s">
        <v>15174</v>
      </c>
      <c r="G5331" s="563" t="s">
        <v>15175</v>
      </c>
      <c r="H5331" s="563" t="s">
        <v>5708</v>
      </c>
      <c r="I5331" s="563" t="s">
        <v>26690</v>
      </c>
      <c r="J5331" s="563" t="s">
        <v>24001</v>
      </c>
      <c r="K5331" s="563" t="s">
        <v>24001</v>
      </c>
      <c r="L5331" s="563" t="s">
        <v>24001</v>
      </c>
      <c r="M5331" s="563" t="s">
        <v>24001</v>
      </c>
      <c r="N5331" s="563" t="s">
        <v>24001</v>
      </c>
      <c r="O5331" s="564" t="s">
        <v>24001</v>
      </c>
      <c r="P5331" s="564" t="s">
        <v>24001</v>
      </c>
      <c r="Q5331" s="564">
        <v>33148</v>
      </c>
      <c r="R5331" s="564">
        <v>38385</v>
      </c>
      <c r="S5331" s="564" t="s">
        <v>33422</v>
      </c>
    </row>
    <row r="5332" spans="1:19" x14ac:dyDescent="0.35">
      <c r="A5332" s="559">
        <v>5757</v>
      </c>
      <c r="B5332" s="563" t="s">
        <v>484</v>
      </c>
      <c r="C5332" s="563" t="s">
        <v>28883</v>
      </c>
      <c r="D5332" s="563" t="s">
        <v>15181</v>
      </c>
      <c r="E5332" s="563" t="s">
        <v>15177</v>
      </c>
      <c r="F5332" s="563" t="s">
        <v>15178</v>
      </c>
      <c r="G5332" s="563" t="s">
        <v>15179</v>
      </c>
      <c r="H5332" s="563" t="s">
        <v>15180</v>
      </c>
      <c r="I5332" s="563" t="s">
        <v>26690</v>
      </c>
      <c r="J5332" s="563" t="s">
        <v>109</v>
      </c>
      <c r="K5332" s="563" t="s">
        <v>24001</v>
      </c>
      <c r="L5332" s="563" t="s">
        <v>24001</v>
      </c>
      <c r="M5332" s="563" t="s">
        <v>24001</v>
      </c>
      <c r="N5332" s="563" t="s">
        <v>24001</v>
      </c>
      <c r="O5332" s="564" t="s">
        <v>24001</v>
      </c>
      <c r="P5332" s="564" t="s">
        <v>26697</v>
      </c>
      <c r="Q5332" s="564">
        <v>33148</v>
      </c>
      <c r="R5332" s="564"/>
      <c r="S5332" s="564" t="s">
        <v>33423</v>
      </c>
    </row>
    <row r="5333" spans="1:19" x14ac:dyDescent="0.35">
      <c r="A5333" s="559">
        <v>3560</v>
      </c>
      <c r="B5333" s="563" t="s">
        <v>484</v>
      </c>
      <c r="C5333" s="563" t="s">
        <v>29019</v>
      </c>
      <c r="D5333" s="563" t="s">
        <v>4298</v>
      </c>
      <c r="E5333" s="563" t="s">
        <v>4295</v>
      </c>
      <c r="F5333" s="563" t="s">
        <v>4296</v>
      </c>
      <c r="G5333" s="563" t="s">
        <v>4297</v>
      </c>
      <c r="H5333" s="563" t="s">
        <v>1945</v>
      </c>
      <c r="I5333" s="563" t="s">
        <v>26690</v>
      </c>
      <c r="J5333" s="563" t="s">
        <v>109</v>
      </c>
      <c r="K5333" s="563" t="s">
        <v>24001</v>
      </c>
      <c r="L5333" s="563" t="s">
        <v>24001</v>
      </c>
      <c r="M5333" s="563" t="s">
        <v>24001</v>
      </c>
      <c r="N5333" s="563" t="s">
        <v>24001</v>
      </c>
      <c r="O5333" s="564" t="s">
        <v>24001</v>
      </c>
      <c r="P5333" s="564" t="s">
        <v>24001</v>
      </c>
      <c r="Q5333" s="564">
        <v>33148</v>
      </c>
      <c r="R5333" s="564"/>
      <c r="S5333" s="564" t="s">
        <v>33424</v>
      </c>
    </row>
    <row r="5334" spans="1:19" x14ac:dyDescent="0.35">
      <c r="A5334" s="562">
        <v>3561</v>
      </c>
      <c r="B5334" s="563" t="s">
        <v>484</v>
      </c>
      <c r="C5334" s="563" t="s">
        <v>29019</v>
      </c>
      <c r="D5334" s="563" t="s">
        <v>4303</v>
      </c>
      <c r="E5334" s="563" t="s">
        <v>4299</v>
      </c>
      <c r="F5334" s="563" t="s">
        <v>4300</v>
      </c>
      <c r="G5334" s="563" t="s">
        <v>4301</v>
      </c>
      <c r="H5334" s="563" t="s">
        <v>4302</v>
      </c>
      <c r="I5334" s="563" t="s">
        <v>26690</v>
      </c>
      <c r="J5334" s="563" t="s">
        <v>109</v>
      </c>
      <c r="K5334" s="563" t="s">
        <v>24001</v>
      </c>
      <c r="L5334" s="563" t="s">
        <v>24001</v>
      </c>
      <c r="M5334" s="563" t="s">
        <v>24001</v>
      </c>
      <c r="N5334" s="563" t="s">
        <v>24001</v>
      </c>
      <c r="O5334" s="564" t="s">
        <v>24001</v>
      </c>
      <c r="P5334" s="564" t="s">
        <v>24001</v>
      </c>
      <c r="Q5334" s="564">
        <v>33148</v>
      </c>
      <c r="R5334" s="564"/>
      <c r="S5334" s="564" t="s">
        <v>33425</v>
      </c>
    </row>
    <row r="5335" spans="1:19" x14ac:dyDescent="0.35">
      <c r="A5335" s="559">
        <v>3562</v>
      </c>
      <c r="B5335" s="563" t="s">
        <v>484</v>
      </c>
      <c r="C5335" s="563" t="s">
        <v>29019</v>
      </c>
      <c r="D5335" s="563" t="s">
        <v>4307</v>
      </c>
      <c r="E5335" s="563" t="s">
        <v>4304</v>
      </c>
      <c r="F5335" s="563" t="s">
        <v>4305</v>
      </c>
      <c r="G5335" s="563" t="s">
        <v>4301</v>
      </c>
      <c r="H5335" s="563" t="s">
        <v>4306</v>
      </c>
      <c r="I5335" s="563" t="s">
        <v>26690</v>
      </c>
      <c r="J5335" s="563" t="s">
        <v>109</v>
      </c>
      <c r="K5335" s="563" t="s">
        <v>24001</v>
      </c>
      <c r="L5335" s="563" t="s">
        <v>24001</v>
      </c>
      <c r="M5335" s="563" t="s">
        <v>24001</v>
      </c>
      <c r="N5335" s="563" t="s">
        <v>24001</v>
      </c>
      <c r="O5335" s="564" t="s">
        <v>24001</v>
      </c>
      <c r="P5335" s="564" t="s">
        <v>24001</v>
      </c>
      <c r="Q5335" s="564">
        <v>33148</v>
      </c>
      <c r="R5335" s="564"/>
      <c r="S5335" s="564" t="s">
        <v>33426</v>
      </c>
    </row>
    <row r="5336" spans="1:19" x14ac:dyDescent="0.35">
      <c r="A5336" s="559">
        <v>3563</v>
      </c>
      <c r="B5336" s="563" t="s">
        <v>484</v>
      </c>
      <c r="C5336" s="563" t="s">
        <v>29019</v>
      </c>
      <c r="D5336" s="563" t="s">
        <v>4311</v>
      </c>
      <c r="E5336" s="563" t="s">
        <v>4308</v>
      </c>
      <c r="F5336" s="563" t="s">
        <v>4309</v>
      </c>
      <c r="G5336" s="563" t="s">
        <v>4301</v>
      </c>
      <c r="H5336" s="563" t="s">
        <v>4310</v>
      </c>
      <c r="I5336" s="563" t="s">
        <v>26690</v>
      </c>
      <c r="J5336" s="563" t="s">
        <v>109</v>
      </c>
      <c r="K5336" s="563" t="s">
        <v>24001</v>
      </c>
      <c r="L5336" s="563" t="s">
        <v>24001</v>
      </c>
      <c r="M5336" s="563" t="s">
        <v>24001</v>
      </c>
      <c r="N5336" s="563" t="s">
        <v>24001</v>
      </c>
      <c r="O5336" s="564" t="s">
        <v>24001</v>
      </c>
      <c r="P5336" s="564" t="s">
        <v>24001</v>
      </c>
      <c r="Q5336" s="564">
        <v>33148</v>
      </c>
      <c r="R5336" s="564"/>
      <c r="S5336" s="564" t="s">
        <v>33427</v>
      </c>
    </row>
    <row r="5337" spans="1:19" x14ac:dyDescent="0.35">
      <c r="A5337" s="562">
        <v>3564</v>
      </c>
      <c r="B5337" s="563" t="s">
        <v>484</v>
      </c>
      <c r="C5337" s="563" t="s">
        <v>29019</v>
      </c>
      <c r="D5337" s="563" t="s">
        <v>4315</v>
      </c>
      <c r="E5337" s="563" t="s">
        <v>4312</v>
      </c>
      <c r="F5337" s="563" t="s">
        <v>4313</v>
      </c>
      <c r="G5337" s="563" t="s">
        <v>4301</v>
      </c>
      <c r="H5337" s="563" t="s">
        <v>4314</v>
      </c>
      <c r="I5337" s="563" t="s">
        <v>26690</v>
      </c>
      <c r="J5337" s="563" t="s">
        <v>109</v>
      </c>
      <c r="K5337" s="563" t="s">
        <v>24001</v>
      </c>
      <c r="L5337" s="563" t="s">
        <v>24001</v>
      </c>
      <c r="M5337" s="563" t="s">
        <v>24001</v>
      </c>
      <c r="N5337" s="563" t="s">
        <v>24001</v>
      </c>
      <c r="O5337" s="564" t="s">
        <v>24001</v>
      </c>
      <c r="P5337" s="564" t="s">
        <v>24001</v>
      </c>
      <c r="Q5337" s="564">
        <v>33148</v>
      </c>
      <c r="R5337" s="564"/>
      <c r="S5337" s="564" t="s">
        <v>33428</v>
      </c>
    </row>
    <row r="5338" spans="1:19" x14ac:dyDescent="0.35">
      <c r="A5338" s="559">
        <v>3565</v>
      </c>
      <c r="B5338" s="563" t="s">
        <v>484</v>
      </c>
      <c r="C5338" s="563" t="s">
        <v>29019</v>
      </c>
      <c r="D5338" s="563" t="s">
        <v>4318</v>
      </c>
      <c r="E5338" s="563" t="s">
        <v>4316</v>
      </c>
      <c r="F5338" s="563" t="s">
        <v>4317</v>
      </c>
      <c r="G5338" s="563" t="s">
        <v>4301</v>
      </c>
      <c r="H5338" s="563" t="s">
        <v>55</v>
      </c>
      <c r="I5338" s="563" t="s">
        <v>26690</v>
      </c>
      <c r="J5338" s="563" t="s">
        <v>109</v>
      </c>
      <c r="K5338" s="563" t="s">
        <v>24001</v>
      </c>
      <c r="L5338" s="563" t="s">
        <v>24001</v>
      </c>
      <c r="M5338" s="563" t="s">
        <v>24001</v>
      </c>
      <c r="N5338" s="563" t="s">
        <v>24001</v>
      </c>
      <c r="O5338" s="564" t="s">
        <v>24001</v>
      </c>
      <c r="P5338" s="564" t="s">
        <v>24001</v>
      </c>
      <c r="Q5338" s="564">
        <v>33148</v>
      </c>
      <c r="R5338" s="564"/>
      <c r="S5338" s="564" t="s">
        <v>4318</v>
      </c>
    </row>
    <row r="5339" spans="1:19" x14ac:dyDescent="0.35">
      <c r="A5339" s="559">
        <v>499</v>
      </c>
      <c r="B5339" s="563" t="s">
        <v>484</v>
      </c>
      <c r="C5339" s="563" t="s">
        <v>16255</v>
      </c>
      <c r="D5339" s="563" t="s">
        <v>16421</v>
      </c>
      <c r="E5339" s="563" t="s">
        <v>16418</v>
      </c>
      <c r="F5339" s="563" t="s">
        <v>16419</v>
      </c>
      <c r="G5339" s="563" t="s">
        <v>16420</v>
      </c>
      <c r="H5339" s="563" t="s">
        <v>6677</v>
      </c>
      <c r="I5339" s="563" t="s">
        <v>26690</v>
      </c>
      <c r="J5339" s="563" t="s">
        <v>109</v>
      </c>
      <c r="K5339" s="563" t="s">
        <v>24001</v>
      </c>
      <c r="L5339" s="563" t="s">
        <v>24001</v>
      </c>
      <c r="M5339" s="563" t="s">
        <v>24001</v>
      </c>
      <c r="N5339" s="563" t="s">
        <v>24001</v>
      </c>
      <c r="O5339" s="564" t="s">
        <v>24001</v>
      </c>
      <c r="P5339" s="564" t="s">
        <v>24001</v>
      </c>
      <c r="Q5339" s="564">
        <v>33148</v>
      </c>
      <c r="R5339" s="564">
        <v>42019.434340277803</v>
      </c>
      <c r="S5339" s="564" t="s">
        <v>33429</v>
      </c>
    </row>
    <row r="5340" spans="1:19" x14ac:dyDescent="0.35">
      <c r="A5340" s="562">
        <v>5851</v>
      </c>
      <c r="B5340" s="563" t="s">
        <v>484</v>
      </c>
      <c r="C5340" s="563" t="s">
        <v>12744</v>
      </c>
      <c r="D5340" s="563" t="s">
        <v>33430</v>
      </c>
      <c r="E5340" s="563" t="s">
        <v>12830</v>
      </c>
      <c r="F5340" s="563" t="s">
        <v>12831</v>
      </c>
      <c r="G5340" s="563" t="s">
        <v>33431</v>
      </c>
      <c r="H5340" s="563" t="s">
        <v>12832</v>
      </c>
      <c r="I5340" s="563" t="s">
        <v>26690</v>
      </c>
      <c r="J5340" s="563" t="s">
        <v>109</v>
      </c>
      <c r="K5340" s="563" t="s">
        <v>24001</v>
      </c>
      <c r="L5340" s="563" t="s">
        <v>24001</v>
      </c>
      <c r="M5340" s="563" t="s">
        <v>24001</v>
      </c>
      <c r="N5340" s="563" t="s">
        <v>24001</v>
      </c>
      <c r="O5340" s="564" t="s">
        <v>24001</v>
      </c>
      <c r="P5340" s="564" t="s">
        <v>24001</v>
      </c>
      <c r="Q5340" s="564">
        <v>33148</v>
      </c>
      <c r="R5340" s="564">
        <v>45135.546597222201</v>
      </c>
      <c r="S5340" s="564" t="s">
        <v>33432</v>
      </c>
    </row>
    <row r="5341" spans="1:19" x14ac:dyDescent="0.35">
      <c r="A5341" s="559">
        <v>5957</v>
      </c>
      <c r="B5341" s="563" t="s">
        <v>484</v>
      </c>
      <c r="C5341" s="563" t="s">
        <v>29047</v>
      </c>
      <c r="D5341" s="563" t="s">
        <v>33433</v>
      </c>
      <c r="E5341" s="563" t="s">
        <v>33434</v>
      </c>
      <c r="F5341" s="563" t="s">
        <v>33435</v>
      </c>
      <c r="G5341" s="563" t="s">
        <v>33436</v>
      </c>
      <c r="H5341" s="563" t="s">
        <v>33437</v>
      </c>
      <c r="I5341" s="563" t="s">
        <v>26690</v>
      </c>
      <c r="J5341" s="563" t="s">
        <v>109</v>
      </c>
      <c r="K5341" s="563" t="s">
        <v>24001</v>
      </c>
      <c r="L5341" s="563" t="s">
        <v>24001</v>
      </c>
      <c r="M5341" s="563" t="s">
        <v>24001</v>
      </c>
      <c r="N5341" s="563" t="s">
        <v>24001</v>
      </c>
      <c r="O5341" s="564" t="s">
        <v>24001</v>
      </c>
      <c r="P5341" s="564" t="s">
        <v>24001</v>
      </c>
      <c r="Q5341" s="564">
        <v>45044</v>
      </c>
      <c r="R5341" s="564"/>
      <c r="S5341" s="564" t="s">
        <v>33438</v>
      </c>
    </row>
    <row r="5342" spans="1:19" x14ac:dyDescent="0.35">
      <c r="A5342" s="559">
        <v>6141</v>
      </c>
      <c r="B5342" s="563" t="s">
        <v>484</v>
      </c>
      <c r="C5342" s="563" t="s">
        <v>11621</v>
      </c>
      <c r="D5342" s="563" t="s">
        <v>11785</v>
      </c>
      <c r="E5342" s="563" t="s">
        <v>11782</v>
      </c>
      <c r="F5342" s="563" t="s">
        <v>11783</v>
      </c>
      <c r="G5342" s="563" t="s">
        <v>11784</v>
      </c>
      <c r="H5342" s="563" t="s">
        <v>55</v>
      </c>
      <c r="I5342" s="563" t="s">
        <v>26690</v>
      </c>
      <c r="J5342" s="563" t="s">
        <v>24001</v>
      </c>
      <c r="K5342" s="563" t="s">
        <v>24001</v>
      </c>
      <c r="L5342" s="563" t="s">
        <v>24001</v>
      </c>
      <c r="M5342" s="563" t="s">
        <v>24001</v>
      </c>
      <c r="N5342" s="563" t="s">
        <v>24001</v>
      </c>
      <c r="O5342" s="564" t="s">
        <v>24001</v>
      </c>
      <c r="P5342" s="564" t="s">
        <v>24001</v>
      </c>
      <c r="Q5342" s="564">
        <v>33148</v>
      </c>
      <c r="R5342" s="564"/>
      <c r="S5342" s="564" t="s">
        <v>11785</v>
      </c>
    </row>
    <row r="5343" spans="1:19" x14ac:dyDescent="0.35">
      <c r="A5343" s="562">
        <v>4603</v>
      </c>
      <c r="B5343" s="563" t="s">
        <v>484</v>
      </c>
      <c r="C5343" s="563" t="s">
        <v>11621</v>
      </c>
      <c r="D5343" s="563" t="s">
        <v>11789</v>
      </c>
      <c r="E5343" s="563" t="s">
        <v>24001</v>
      </c>
      <c r="F5343" s="563" t="s">
        <v>11786</v>
      </c>
      <c r="G5343" s="563" t="s">
        <v>11787</v>
      </c>
      <c r="H5343" s="563" t="s">
        <v>11788</v>
      </c>
      <c r="I5343" s="563" t="s">
        <v>26690</v>
      </c>
      <c r="J5343" s="563" t="s">
        <v>24001</v>
      </c>
      <c r="K5343" s="563" t="s">
        <v>24001</v>
      </c>
      <c r="L5343" s="563" t="s">
        <v>24001</v>
      </c>
      <c r="M5343" s="563" t="s">
        <v>24001</v>
      </c>
      <c r="N5343" s="563" t="s">
        <v>24001</v>
      </c>
      <c r="O5343" s="564" t="s">
        <v>24001</v>
      </c>
      <c r="P5343" s="564" t="s">
        <v>24001</v>
      </c>
      <c r="Q5343" s="564">
        <v>33148</v>
      </c>
      <c r="R5343" s="564">
        <v>34302</v>
      </c>
      <c r="S5343" s="564" t="s">
        <v>11789</v>
      </c>
    </row>
    <row r="5344" spans="1:19" x14ac:dyDescent="0.35">
      <c r="A5344" s="559">
        <v>4604</v>
      </c>
      <c r="B5344" s="563" t="s">
        <v>484</v>
      </c>
      <c r="C5344" s="563" t="s">
        <v>11621</v>
      </c>
      <c r="D5344" s="563" t="s">
        <v>25027</v>
      </c>
      <c r="E5344" s="563" t="s">
        <v>24001</v>
      </c>
      <c r="F5344" s="563" t="s">
        <v>25028</v>
      </c>
      <c r="G5344" s="563" t="s">
        <v>11787</v>
      </c>
      <c r="H5344" s="563" t="s">
        <v>7923</v>
      </c>
      <c r="I5344" s="563" t="s">
        <v>26690</v>
      </c>
      <c r="J5344" s="563" t="s">
        <v>24001</v>
      </c>
      <c r="K5344" s="563" t="s">
        <v>24001</v>
      </c>
      <c r="L5344" s="563" t="s">
        <v>24001</v>
      </c>
      <c r="M5344" s="563" t="s">
        <v>24001</v>
      </c>
      <c r="N5344" s="563" t="s">
        <v>24001</v>
      </c>
      <c r="O5344" s="564" t="s">
        <v>24001</v>
      </c>
      <c r="P5344" s="564" t="s">
        <v>24001</v>
      </c>
      <c r="Q5344" s="564">
        <v>43581</v>
      </c>
      <c r="R5344" s="564"/>
      <c r="S5344" s="564" t="s">
        <v>33439</v>
      </c>
    </row>
    <row r="5345" spans="1:19" x14ac:dyDescent="0.35">
      <c r="A5345" s="559">
        <v>4605</v>
      </c>
      <c r="B5345" s="563" t="s">
        <v>484</v>
      </c>
      <c r="C5345" s="563" t="s">
        <v>11621</v>
      </c>
      <c r="D5345" s="563" t="s">
        <v>11792</v>
      </c>
      <c r="E5345" s="563" t="s">
        <v>11790</v>
      </c>
      <c r="F5345" s="563" t="s">
        <v>11791</v>
      </c>
      <c r="G5345" s="563" t="s">
        <v>11787</v>
      </c>
      <c r="H5345" s="563" t="s">
        <v>1297</v>
      </c>
      <c r="I5345" s="563" t="s">
        <v>26690</v>
      </c>
      <c r="J5345" s="563" t="s">
        <v>109</v>
      </c>
      <c r="K5345" s="563" t="s">
        <v>24001</v>
      </c>
      <c r="L5345" s="563" t="s">
        <v>24001</v>
      </c>
      <c r="M5345" s="563" t="s">
        <v>24001</v>
      </c>
      <c r="N5345" s="563" t="s">
        <v>24001</v>
      </c>
      <c r="O5345" s="564" t="s">
        <v>24001</v>
      </c>
      <c r="P5345" s="564" t="s">
        <v>24001</v>
      </c>
      <c r="Q5345" s="564">
        <v>33148</v>
      </c>
      <c r="R5345" s="564"/>
      <c r="S5345" s="564" t="s">
        <v>33440</v>
      </c>
    </row>
    <row r="5346" spans="1:19" x14ac:dyDescent="0.35">
      <c r="A5346" s="562">
        <v>4606</v>
      </c>
      <c r="B5346" s="563" t="s">
        <v>484</v>
      </c>
      <c r="C5346" s="563" t="s">
        <v>11621</v>
      </c>
      <c r="D5346" s="563" t="s">
        <v>11796</v>
      </c>
      <c r="E5346" s="563" t="s">
        <v>11793</v>
      </c>
      <c r="F5346" s="563" t="s">
        <v>11794</v>
      </c>
      <c r="G5346" s="563" t="s">
        <v>11787</v>
      </c>
      <c r="H5346" s="563" t="s">
        <v>11795</v>
      </c>
      <c r="I5346" s="563" t="s">
        <v>26690</v>
      </c>
      <c r="J5346" s="563" t="s">
        <v>24001</v>
      </c>
      <c r="K5346" s="563" t="s">
        <v>24001</v>
      </c>
      <c r="L5346" s="563" t="s">
        <v>24001</v>
      </c>
      <c r="M5346" s="563" t="s">
        <v>24001</v>
      </c>
      <c r="N5346" s="563" t="s">
        <v>24001</v>
      </c>
      <c r="O5346" s="564" t="s">
        <v>24001</v>
      </c>
      <c r="P5346" s="564" t="s">
        <v>24001</v>
      </c>
      <c r="Q5346" s="564">
        <v>33148</v>
      </c>
      <c r="R5346" s="564"/>
      <c r="S5346" s="564" t="s">
        <v>33441</v>
      </c>
    </row>
    <row r="5347" spans="1:19" x14ac:dyDescent="0.35">
      <c r="A5347" s="559">
        <v>4607</v>
      </c>
      <c r="B5347" s="563" t="s">
        <v>484</v>
      </c>
      <c r="C5347" s="563" t="s">
        <v>11621</v>
      </c>
      <c r="D5347" s="563" t="s">
        <v>11800</v>
      </c>
      <c r="E5347" s="563" t="s">
        <v>11797</v>
      </c>
      <c r="F5347" s="563" t="s">
        <v>11798</v>
      </c>
      <c r="G5347" s="563" t="s">
        <v>11787</v>
      </c>
      <c r="H5347" s="563" t="s">
        <v>11799</v>
      </c>
      <c r="I5347" s="563" t="s">
        <v>26690</v>
      </c>
      <c r="J5347" s="563" t="s">
        <v>24001</v>
      </c>
      <c r="K5347" s="563" t="s">
        <v>24001</v>
      </c>
      <c r="L5347" s="563" t="s">
        <v>24001</v>
      </c>
      <c r="M5347" s="563" t="s">
        <v>24001</v>
      </c>
      <c r="N5347" s="563" t="s">
        <v>24001</v>
      </c>
      <c r="O5347" s="564" t="s">
        <v>24001</v>
      </c>
      <c r="P5347" s="564" t="s">
        <v>24001</v>
      </c>
      <c r="Q5347" s="564">
        <v>33148</v>
      </c>
      <c r="R5347" s="564"/>
      <c r="S5347" s="564" t="s">
        <v>33442</v>
      </c>
    </row>
    <row r="5348" spans="1:19" x14ac:dyDescent="0.35">
      <c r="A5348" s="559">
        <v>4608</v>
      </c>
      <c r="B5348" s="563" t="s">
        <v>484</v>
      </c>
      <c r="C5348" s="563" t="s">
        <v>11621</v>
      </c>
      <c r="D5348" s="563" t="s">
        <v>11802</v>
      </c>
      <c r="E5348" s="563" t="s">
        <v>24001</v>
      </c>
      <c r="F5348" s="563" t="s">
        <v>11801</v>
      </c>
      <c r="G5348" s="563" t="s">
        <v>11787</v>
      </c>
      <c r="H5348" s="563" t="s">
        <v>11799</v>
      </c>
      <c r="I5348" s="563" t="s">
        <v>26690</v>
      </c>
      <c r="J5348" s="563" t="s">
        <v>24001</v>
      </c>
      <c r="K5348" s="563" t="s">
        <v>24001</v>
      </c>
      <c r="L5348" s="563" t="s">
        <v>24001</v>
      </c>
      <c r="M5348" s="563" t="s">
        <v>24001</v>
      </c>
      <c r="N5348" s="563" t="s">
        <v>24001</v>
      </c>
      <c r="O5348" s="564" t="s">
        <v>24001</v>
      </c>
      <c r="P5348" s="564" t="s">
        <v>24001</v>
      </c>
      <c r="Q5348" s="564">
        <v>35844</v>
      </c>
      <c r="R5348" s="564">
        <v>38694</v>
      </c>
      <c r="S5348" s="564" t="s">
        <v>34453</v>
      </c>
    </row>
    <row r="5349" spans="1:19" x14ac:dyDescent="0.35">
      <c r="A5349" s="562">
        <v>4609</v>
      </c>
      <c r="B5349" s="563" t="s">
        <v>484</v>
      </c>
      <c r="C5349" s="563" t="s">
        <v>11621</v>
      </c>
      <c r="D5349" s="563" t="s">
        <v>11806</v>
      </c>
      <c r="E5349" s="563" t="s">
        <v>11803</v>
      </c>
      <c r="F5349" s="563" t="s">
        <v>11804</v>
      </c>
      <c r="G5349" s="563" t="s">
        <v>11787</v>
      </c>
      <c r="H5349" s="563" t="s">
        <v>11805</v>
      </c>
      <c r="I5349" s="563" t="s">
        <v>26690</v>
      </c>
      <c r="J5349" s="563" t="s">
        <v>24001</v>
      </c>
      <c r="K5349" s="563" t="s">
        <v>24001</v>
      </c>
      <c r="L5349" s="563" t="s">
        <v>24001</v>
      </c>
      <c r="M5349" s="563" t="s">
        <v>24001</v>
      </c>
      <c r="N5349" s="563" t="s">
        <v>24001</v>
      </c>
      <c r="O5349" s="564" t="s">
        <v>24001</v>
      </c>
      <c r="P5349" s="564" t="s">
        <v>24001</v>
      </c>
      <c r="Q5349" s="564">
        <v>33148</v>
      </c>
      <c r="R5349" s="564"/>
      <c r="S5349" s="564" t="s">
        <v>33443</v>
      </c>
    </row>
    <row r="5350" spans="1:19" x14ac:dyDescent="0.35">
      <c r="A5350" s="559">
        <v>4610</v>
      </c>
      <c r="B5350" s="563" t="s">
        <v>484</v>
      </c>
      <c r="C5350" s="563" t="s">
        <v>11621</v>
      </c>
      <c r="D5350" s="563" t="s">
        <v>11810</v>
      </c>
      <c r="E5350" s="563" t="s">
        <v>11807</v>
      </c>
      <c r="F5350" s="563" t="s">
        <v>11808</v>
      </c>
      <c r="G5350" s="563" t="s">
        <v>11787</v>
      </c>
      <c r="H5350" s="563" t="s">
        <v>11809</v>
      </c>
      <c r="I5350" s="563" t="s">
        <v>26690</v>
      </c>
      <c r="J5350" s="563" t="s">
        <v>109</v>
      </c>
      <c r="K5350" s="563" t="s">
        <v>24001</v>
      </c>
      <c r="L5350" s="563" t="s">
        <v>24001</v>
      </c>
      <c r="M5350" s="563" t="s">
        <v>24001</v>
      </c>
      <c r="N5350" s="563" t="s">
        <v>24001</v>
      </c>
      <c r="O5350" s="564" t="s">
        <v>24001</v>
      </c>
      <c r="P5350" s="564" t="s">
        <v>24001</v>
      </c>
      <c r="Q5350" s="564">
        <v>35688</v>
      </c>
      <c r="R5350" s="564"/>
      <c r="S5350" s="564" t="s">
        <v>33444</v>
      </c>
    </row>
    <row r="5351" spans="1:19" x14ac:dyDescent="0.35">
      <c r="A5351" s="559">
        <v>4611</v>
      </c>
      <c r="B5351" s="563" t="s">
        <v>484</v>
      </c>
      <c r="C5351" s="563" t="s">
        <v>11621</v>
      </c>
      <c r="D5351" s="563" t="s">
        <v>11813</v>
      </c>
      <c r="E5351" s="563" t="s">
        <v>11811</v>
      </c>
      <c r="F5351" s="563" t="s">
        <v>11812</v>
      </c>
      <c r="G5351" s="563" t="s">
        <v>11787</v>
      </c>
      <c r="H5351" s="563" t="s">
        <v>5675</v>
      </c>
      <c r="I5351" s="563" t="s">
        <v>26690</v>
      </c>
      <c r="J5351" s="563" t="s">
        <v>109</v>
      </c>
      <c r="K5351" s="563" t="s">
        <v>24001</v>
      </c>
      <c r="L5351" s="563" t="s">
        <v>24001</v>
      </c>
      <c r="M5351" s="563" t="s">
        <v>24001</v>
      </c>
      <c r="N5351" s="563" t="s">
        <v>24001</v>
      </c>
      <c r="O5351" s="564" t="s">
        <v>24001</v>
      </c>
      <c r="P5351" s="564" t="s">
        <v>24001</v>
      </c>
      <c r="Q5351" s="564">
        <v>33148</v>
      </c>
      <c r="R5351" s="564"/>
      <c r="S5351" s="564" t="s">
        <v>33445</v>
      </c>
    </row>
    <row r="5352" spans="1:19" x14ac:dyDescent="0.35">
      <c r="A5352" s="562">
        <v>4612</v>
      </c>
      <c r="B5352" s="563" t="s">
        <v>484</v>
      </c>
      <c r="C5352" s="563" t="s">
        <v>11621</v>
      </c>
      <c r="D5352" s="563" t="s">
        <v>11817</v>
      </c>
      <c r="E5352" s="563" t="s">
        <v>11814</v>
      </c>
      <c r="F5352" s="563" t="s">
        <v>11815</v>
      </c>
      <c r="G5352" s="563" t="s">
        <v>11787</v>
      </c>
      <c r="H5352" s="563" t="s">
        <v>11816</v>
      </c>
      <c r="I5352" s="563" t="s">
        <v>26690</v>
      </c>
      <c r="J5352" s="563" t="s">
        <v>24001</v>
      </c>
      <c r="K5352" s="563" t="s">
        <v>24001</v>
      </c>
      <c r="L5352" s="563" t="s">
        <v>24001</v>
      </c>
      <c r="M5352" s="563" t="s">
        <v>24001</v>
      </c>
      <c r="N5352" s="563" t="s">
        <v>24001</v>
      </c>
      <c r="O5352" s="564" t="s">
        <v>24001</v>
      </c>
      <c r="P5352" s="564" t="s">
        <v>24001</v>
      </c>
      <c r="Q5352" s="564">
        <v>33148</v>
      </c>
      <c r="R5352" s="564"/>
      <c r="S5352" s="564" t="s">
        <v>33446</v>
      </c>
    </row>
    <row r="5353" spans="1:19" x14ac:dyDescent="0.35">
      <c r="A5353" s="559">
        <v>4613</v>
      </c>
      <c r="B5353" s="563" t="s">
        <v>484</v>
      </c>
      <c r="C5353" s="563" t="s">
        <v>11621</v>
      </c>
      <c r="D5353" s="563" t="s">
        <v>11821</v>
      </c>
      <c r="E5353" s="563" t="s">
        <v>11818</v>
      </c>
      <c r="F5353" s="563" t="s">
        <v>11819</v>
      </c>
      <c r="G5353" s="563" t="s">
        <v>11787</v>
      </c>
      <c r="H5353" s="563" t="s">
        <v>11820</v>
      </c>
      <c r="I5353" s="563" t="s">
        <v>26690</v>
      </c>
      <c r="J5353" s="563" t="s">
        <v>24001</v>
      </c>
      <c r="K5353" s="563" t="s">
        <v>24001</v>
      </c>
      <c r="L5353" s="563" t="s">
        <v>24001</v>
      </c>
      <c r="M5353" s="563" t="s">
        <v>24001</v>
      </c>
      <c r="N5353" s="563" t="s">
        <v>24001</v>
      </c>
      <c r="O5353" s="564" t="s">
        <v>24001</v>
      </c>
      <c r="P5353" s="564" t="s">
        <v>24001</v>
      </c>
      <c r="Q5353" s="564">
        <v>33148</v>
      </c>
      <c r="R5353" s="564"/>
      <c r="S5353" s="564" t="s">
        <v>33447</v>
      </c>
    </row>
    <row r="5354" spans="1:19" x14ac:dyDescent="0.35">
      <c r="A5354" s="559">
        <v>4614</v>
      </c>
      <c r="B5354" s="563" t="s">
        <v>484</v>
      </c>
      <c r="C5354" s="563" t="s">
        <v>11621</v>
      </c>
      <c r="D5354" s="563" t="s">
        <v>11824</v>
      </c>
      <c r="E5354" s="563" t="s">
        <v>11822</v>
      </c>
      <c r="F5354" s="563" t="s">
        <v>11823</v>
      </c>
      <c r="G5354" s="563" t="s">
        <v>11787</v>
      </c>
      <c r="H5354" s="563" t="s">
        <v>2045</v>
      </c>
      <c r="I5354" s="563" t="s">
        <v>26690</v>
      </c>
      <c r="J5354" s="563" t="s">
        <v>24001</v>
      </c>
      <c r="K5354" s="563" t="s">
        <v>24001</v>
      </c>
      <c r="L5354" s="563" t="s">
        <v>24001</v>
      </c>
      <c r="M5354" s="563" t="s">
        <v>24001</v>
      </c>
      <c r="N5354" s="563" t="s">
        <v>24001</v>
      </c>
      <c r="O5354" s="564" t="s">
        <v>24001</v>
      </c>
      <c r="P5354" s="564" t="s">
        <v>24001</v>
      </c>
      <c r="Q5354" s="564">
        <v>33148</v>
      </c>
      <c r="R5354" s="564"/>
      <c r="S5354" s="564" t="s">
        <v>33448</v>
      </c>
    </row>
    <row r="5355" spans="1:19" x14ac:dyDescent="0.35">
      <c r="A5355" s="562">
        <v>4615</v>
      </c>
      <c r="B5355" s="563" t="s">
        <v>484</v>
      </c>
      <c r="C5355" s="563" t="s">
        <v>11621</v>
      </c>
      <c r="D5355" s="563" t="s">
        <v>11828</v>
      </c>
      <c r="E5355" s="563" t="s">
        <v>11825</v>
      </c>
      <c r="F5355" s="563" t="s">
        <v>11826</v>
      </c>
      <c r="G5355" s="563" t="s">
        <v>11787</v>
      </c>
      <c r="H5355" s="563" t="s">
        <v>11827</v>
      </c>
      <c r="I5355" s="563" t="s">
        <v>26690</v>
      </c>
      <c r="J5355" s="563" t="s">
        <v>109</v>
      </c>
      <c r="K5355" s="563" t="s">
        <v>24001</v>
      </c>
      <c r="L5355" s="563" t="s">
        <v>24001</v>
      </c>
      <c r="M5355" s="563" t="s">
        <v>24001</v>
      </c>
      <c r="N5355" s="563" t="s">
        <v>24001</v>
      </c>
      <c r="O5355" s="564" t="s">
        <v>24620</v>
      </c>
      <c r="P5355" s="564" t="s">
        <v>26697</v>
      </c>
      <c r="Q5355" s="564">
        <v>33148</v>
      </c>
      <c r="R5355" s="564"/>
      <c r="S5355" s="564" t="s">
        <v>33449</v>
      </c>
    </row>
    <row r="5356" spans="1:19" x14ac:dyDescent="0.35">
      <c r="A5356" s="559">
        <v>4616</v>
      </c>
      <c r="B5356" s="563" t="s">
        <v>484</v>
      </c>
      <c r="C5356" s="563" t="s">
        <v>11621</v>
      </c>
      <c r="D5356" s="563" t="s">
        <v>25029</v>
      </c>
      <c r="E5356" s="563" t="s">
        <v>25030</v>
      </c>
      <c r="F5356" s="563" t="s">
        <v>25031</v>
      </c>
      <c r="G5356" s="563" t="s">
        <v>11787</v>
      </c>
      <c r="H5356" s="563" t="s">
        <v>25032</v>
      </c>
      <c r="I5356" s="563" t="s">
        <v>26690</v>
      </c>
      <c r="J5356" s="563" t="s">
        <v>24001</v>
      </c>
      <c r="K5356" s="563" t="s">
        <v>24001</v>
      </c>
      <c r="L5356" s="563" t="s">
        <v>24001</v>
      </c>
      <c r="M5356" s="563" t="s">
        <v>24001</v>
      </c>
      <c r="N5356" s="563" t="s">
        <v>24001</v>
      </c>
      <c r="O5356" s="564" t="s">
        <v>24001</v>
      </c>
      <c r="P5356" s="564" t="s">
        <v>24001</v>
      </c>
      <c r="Q5356" s="564">
        <v>43581</v>
      </c>
      <c r="R5356" s="564"/>
      <c r="S5356" s="564" t="s">
        <v>33450</v>
      </c>
    </row>
    <row r="5357" spans="1:19" x14ac:dyDescent="0.35">
      <c r="A5357" s="559">
        <v>4617</v>
      </c>
      <c r="B5357" s="563" t="s">
        <v>484</v>
      </c>
      <c r="C5357" s="563" t="s">
        <v>11621</v>
      </c>
      <c r="D5357" s="563" t="s">
        <v>11834</v>
      </c>
      <c r="E5357" s="563" t="s">
        <v>11831</v>
      </c>
      <c r="F5357" s="563" t="s">
        <v>11832</v>
      </c>
      <c r="G5357" s="563" t="s">
        <v>11787</v>
      </c>
      <c r="H5357" s="563" t="s">
        <v>11833</v>
      </c>
      <c r="I5357" s="563" t="s">
        <v>26690</v>
      </c>
      <c r="J5357" s="563" t="s">
        <v>24001</v>
      </c>
      <c r="K5357" s="563" t="s">
        <v>62</v>
      </c>
      <c r="L5357" s="563" t="s">
        <v>24001</v>
      </c>
      <c r="M5357" s="563" t="s">
        <v>24001</v>
      </c>
      <c r="N5357" s="563" t="s">
        <v>24001</v>
      </c>
      <c r="O5357" s="564" t="s">
        <v>24001</v>
      </c>
      <c r="P5357" s="564" t="s">
        <v>24001</v>
      </c>
      <c r="Q5357" s="564">
        <v>33148</v>
      </c>
      <c r="R5357" s="564"/>
      <c r="S5357" s="564" t="s">
        <v>33451</v>
      </c>
    </row>
    <row r="5358" spans="1:19" x14ac:dyDescent="0.35">
      <c r="A5358" s="562">
        <v>4618</v>
      </c>
      <c r="B5358" s="563" t="s">
        <v>484</v>
      </c>
      <c r="C5358" s="563" t="s">
        <v>11621</v>
      </c>
      <c r="D5358" s="563" t="s">
        <v>11838</v>
      </c>
      <c r="E5358" s="563" t="s">
        <v>11835</v>
      </c>
      <c r="F5358" s="563" t="s">
        <v>11836</v>
      </c>
      <c r="G5358" s="563" t="s">
        <v>11787</v>
      </c>
      <c r="H5358" s="563" t="s">
        <v>11837</v>
      </c>
      <c r="I5358" s="563" t="s">
        <v>26690</v>
      </c>
      <c r="J5358" s="563" t="s">
        <v>24001</v>
      </c>
      <c r="K5358" s="563" t="s">
        <v>24001</v>
      </c>
      <c r="L5358" s="563" t="s">
        <v>24001</v>
      </c>
      <c r="M5358" s="563" t="s">
        <v>24001</v>
      </c>
      <c r="N5358" s="563" t="s">
        <v>24001</v>
      </c>
      <c r="O5358" s="564" t="s">
        <v>24001</v>
      </c>
      <c r="P5358" s="564" t="s">
        <v>24001</v>
      </c>
      <c r="Q5358" s="564">
        <v>33148</v>
      </c>
      <c r="R5358" s="564"/>
      <c r="S5358" s="564" t="s">
        <v>33452</v>
      </c>
    </row>
    <row r="5359" spans="1:19" x14ac:dyDescent="0.35">
      <c r="A5359" s="559">
        <v>4619</v>
      </c>
      <c r="B5359" s="563" t="s">
        <v>484</v>
      </c>
      <c r="C5359" s="563" t="s">
        <v>11621</v>
      </c>
      <c r="D5359" s="563" t="s">
        <v>11841</v>
      </c>
      <c r="E5359" s="563" t="s">
        <v>11839</v>
      </c>
      <c r="F5359" s="563" t="s">
        <v>11840</v>
      </c>
      <c r="G5359" s="563" t="s">
        <v>11787</v>
      </c>
      <c r="H5359" s="563" t="s">
        <v>11707</v>
      </c>
      <c r="I5359" s="563" t="s">
        <v>26690</v>
      </c>
      <c r="J5359" s="563" t="s">
        <v>24001</v>
      </c>
      <c r="K5359" s="563" t="s">
        <v>24001</v>
      </c>
      <c r="L5359" s="563" t="s">
        <v>24001</v>
      </c>
      <c r="M5359" s="563" t="s">
        <v>24001</v>
      </c>
      <c r="N5359" s="563" t="s">
        <v>24001</v>
      </c>
      <c r="O5359" s="564" t="s">
        <v>24001</v>
      </c>
      <c r="P5359" s="564" t="s">
        <v>24001</v>
      </c>
      <c r="Q5359" s="564">
        <v>33148</v>
      </c>
      <c r="R5359" s="564"/>
      <c r="S5359" s="564" t="s">
        <v>33453</v>
      </c>
    </row>
    <row r="5360" spans="1:19" x14ac:dyDescent="0.35">
      <c r="A5360" s="559">
        <v>4620</v>
      </c>
      <c r="B5360" s="563" t="s">
        <v>484</v>
      </c>
      <c r="C5360" s="563" t="s">
        <v>11621</v>
      </c>
      <c r="D5360" s="563" t="s">
        <v>11844</v>
      </c>
      <c r="E5360" s="563" t="s">
        <v>24001</v>
      </c>
      <c r="F5360" s="563" t="s">
        <v>11842</v>
      </c>
      <c r="G5360" s="563" t="s">
        <v>11787</v>
      </c>
      <c r="H5360" s="563" t="s">
        <v>11843</v>
      </c>
      <c r="I5360" s="563" t="s">
        <v>26690</v>
      </c>
      <c r="J5360" s="563" t="s">
        <v>109</v>
      </c>
      <c r="K5360" s="563" t="s">
        <v>24001</v>
      </c>
      <c r="L5360" s="563" t="s">
        <v>24001</v>
      </c>
      <c r="M5360" s="563" t="s">
        <v>24001</v>
      </c>
      <c r="N5360" s="563" t="s">
        <v>24001</v>
      </c>
      <c r="O5360" s="564" t="s">
        <v>24001</v>
      </c>
      <c r="P5360" s="564" t="s">
        <v>24001</v>
      </c>
      <c r="Q5360" s="564">
        <v>33148</v>
      </c>
      <c r="R5360" s="564"/>
      <c r="S5360" s="564" t="s">
        <v>33454</v>
      </c>
    </row>
    <row r="5361" spans="1:19" x14ac:dyDescent="0.35">
      <c r="A5361" s="562">
        <v>4621</v>
      </c>
      <c r="B5361" s="563" t="s">
        <v>484</v>
      </c>
      <c r="C5361" s="563" t="s">
        <v>11621</v>
      </c>
      <c r="D5361" s="563" t="s">
        <v>11847</v>
      </c>
      <c r="E5361" s="563" t="s">
        <v>11845</v>
      </c>
      <c r="F5361" s="563" t="s">
        <v>11846</v>
      </c>
      <c r="G5361" s="563" t="s">
        <v>11787</v>
      </c>
      <c r="H5361" s="563" t="s">
        <v>7062</v>
      </c>
      <c r="I5361" s="563" t="s">
        <v>26690</v>
      </c>
      <c r="J5361" s="563" t="s">
        <v>24001</v>
      </c>
      <c r="K5361" s="563" t="s">
        <v>24001</v>
      </c>
      <c r="L5361" s="563" t="s">
        <v>24001</v>
      </c>
      <c r="M5361" s="563" t="s">
        <v>24001</v>
      </c>
      <c r="N5361" s="563" t="s">
        <v>24001</v>
      </c>
      <c r="O5361" s="564" t="s">
        <v>24001</v>
      </c>
      <c r="P5361" s="564" t="s">
        <v>24001</v>
      </c>
      <c r="Q5361" s="564">
        <v>33148</v>
      </c>
      <c r="R5361" s="564"/>
      <c r="S5361" s="564" t="s">
        <v>33455</v>
      </c>
    </row>
    <row r="5362" spans="1:19" x14ac:dyDescent="0.35">
      <c r="A5362" s="559">
        <v>4622</v>
      </c>
      <c r="B5362" s="563" t="s">
        <v>484</v>
      </c>
      <c r="C5362" s="563" t="s">
        <v>11621</v>
      </c>
      <c r="D5362" s="563" t="s">
        <v>11850</v>
      </c>
      <c r="E5362" s="563" t="s">
        <v>24001</v>
      </c>
      <c r="F5362" s="563" t="s">
        <v>11848</v>
      </c>
      <c r="G5362" s="563" t="s">
        <v>11787</v>
      </c>
      <c r="H5362" s="563" t="s">
        <v>11849</v>
      </c>
      <c r="I5362" s="563" t="s">
        <v>26690</v>
      </c>
      <c r="J5362" s="563" t="s">
        <v>24001</v>
      </c>
      <c r="K5362" s="563" t="s">
        <v>24001</v>
      </c>
      <c r="L5362" s="563" t="s">
        <v>24001</v>
      </c>
      <c r="M5362" s="563" t="s">
        <v>899</v>
      </c>
      <c r="N5362" s="563" t="s">
        <v>11851</v>
      </c>
      <c r="O5362" s="564" t="s">
        <v>24001</v>
      </c>
      <c r="P5362" s="564" t="s">
        <v>24001</v>
      </c>
      <c r="Q5362" s="564">
        <v>38782</v>
      </c>
      <c r="R5362" s="564"/>
      <c r="S5362" s="564" t="s">
        <v>33456</v>
      </c>
    </row>
    <row r="5363" spans="1:19" x14ac:dyDescent="0.35">
      <c r="A5363" s="559">
        <v>4623</v>
      </c>
      <c r="B5363" s="563" t="s">
        <v>484</v>
      </c>
      <c r="C5363" s="563" t="s">
        <v>11621</v>
      </c>
      <c r="D5363" s="563" t="s">
        <v>11855</v>
      </c>
      <c r="E5363" s="563" t="s">
        <v>11852</v>
      </c>
      <c r="F5363" s="563" t="s">
        <v>11853</v>
      </c>
      <c r="G5363" s="563" t="s">
        <v>11787</v>
      </c>
      <c r="H5363" s="563" t="s">
        <v>11854</v>
      </c>
      <c r="I5363" s="563" t="s">
        <v>26690</v>
      </c>
      <c r="J5363" s="563" t="s">
        <v>24001</v>
      </c>
      <c r="K5363" s="563" t="s">
        <v>24001</v>
      </c>
      <c r="L5363" s="563" t="s">
        <v>24001</v>
      </c>
      <c r="M5363" s="563" t="s">
        <v>24001</v>
      </c>
      <c r="N5363" s="563" t="s">
        <v>24001</v>
      </c>
      <c r="O5363" s="564" t="s">
        <v>24001</v>
      </c>
      <c r="P5363" s="564" t="s">
        <v>24001</v>
      </c>
      <c r="Q5363" s="564">
        <v>33148</v>
      </c>
      <c r="R5363" s="564"/>
      <c r="S5363" s="564" t="s">
        <v>33457</v>
      </c>
    </row>
    <row r="5364" spans="1:19" x14ac:dyDescent="0.35">
      <c r="A5364" s="562">
        <v>4624</v>
      </c>
      <c r="B5364" s="563" t="s">
        <v>484</v>
      </c>
      <c r="C5364" s="563" t="s">
        <v>11621</v>
      </c>
      <c r="D5364" s="563" t="s">
        <v>11859</v>
      </c>
      <c r="E5364" s="563" t="s">
        <v>11856</v>
      </c>
      <c r="F5364" s="563" t="s">
        <v>11857</v>
      </c>
      <c r="G5364" s="563" t="s">
        <v>11787</v>
      </c>
      <c r="H5364" s="563" t="s">
        <v>11858</v>
      </c>
      <c r="I5364" s="563" t="s">
        <v>26690</v>
      </c>
      <c r="J5364" s="563" t="s">
        <v>24001</v>
      </c>
      <c r="K5364" s="563" t="s">
        <v>24001</v>
      </c>
      <c r="L5364" s="563" t="s">
        <v>24001</v>
      </c>
      <c r="M5364" s="563" t="s">
        <v>24001</v>
      </c>
      <c r="N5364" s="563" t="s">
        <v>24001</v>
      </c>
      <c r="O5364" s="564" t="s">
        <v>24001</v>
      </c>
      <c r="P5364" s="564" t="s">
        <v>24001</v>
      </c>
      <c r="Q5364" s="564">
        <v>33148</v>
      </c>
      <c r="R5364" s="564"/>
      <c r="S5364" s="564" t="s">
        <v>33458</v>
      </c>
    </row>
    <row r="5365" spans="1:19" x14ac:dyDescent="0.35">
      <c r="A5365" s="559">
        <v>4625</v>
      </c>
      <c r="B5365" s="563" t="s">
        <v>484</v>
      </c>
      <c r="C5365" s="563" t="s">
        <v>11621</v>
      </c>
      <c r="D5365" s="563" t="s">
        <v>11863</v>
      </c>
      <c r="E5365" s="563" t="s">
        <v>11860</v>
      </c>
      <c r="F5365" s="563" t="s">
        <v>11861</v>
      </c>
      <c r="G5365" s="563" t="s">
        <v>11787</v>
      </c>
      <c r="H5365" s="563" t="s">
        <v>11862</v>
      </c>
      <c r="I5365" s="563" t="s">
        <v>26690</v>
      </c>
      <c r="J5365" s="563" t="s">
        <v>24001</v>
      </c>
      <c r="K5365" s="563" t="s">
        <v>24001</v>
      </c>
      <c r="L5365" s="563" t="s">
        <v>24001</v>
      </c>
      <c r="M5365" s="563" t="s">
        <v>24001</v>
      </c>
      <c r="N5365" s="563" t="s">
        <v>24001</v>
      </c>
      <c r="O5365" s="564" t="s">
        <v>24001</v>
      </c>
      <c r="P5365" s="564" t="s">
        <v>24001</v>
      </c>
      <c r="Q5365" s="564">
        <v>33148</v>
      </c>
      <c r="R5365" s="564"/>
      <c r="S5365" s="564" t="s">
        <v>33459</v>
      </c>
    </row>
    <row r="5366" spans="1:19" x14ac:dyDescent="0.35">
      <c r="A5366" s="559">
        <v>4626</v>
      </c>
      <c r="B5366" s="563" t="s">
        <v>484</v>
      </c>
      <c r="C5366" s="563" t="s">
        <v>11621</v>
      </c>
      <c r="D5366" s="563" t="s">
        <v>11867</v>
      </c>
      <c r="E5366" s="563" t="s">
        <v>11864</v>
      </c>
      <c r="F5366" s="563" t="s">
        <v>11865</v>
      </c>
      <c r="G5366" s="563" t="s">
        <v>11787</v>
      </c>
      <c r="H5366" s="563" t="s">
        <v>11866</v>
      </c>
      <c r="I5366" s="563" t="s">
        <v>26690</v>
      </c>
      <c r="J5366" s="563" t="s">
        <v>24001</v>
      </c>
      <c r="K5366" s="563" t="s">
        <v>24001</v>
      </c>
      <c r="L5366" s="563" t="s">
        <v>27645</v>
      </c>
      <c r="M5366" s="563" t="s">
        <v>24001</v>
      </c>
      <c r="N5366" s="563" t="s">
        <v>24001</v>
      </c>
      <c r="O5366" s="564" t="s">
        <v>24001</v>
      </c>
      <c r="P5366" s="564" t="s">
        <v>24001</v>
      </c>
      <c r="Q5366" s="564">
        <v>40987</v>
      </c>
      <c r="R5366" s="564"/>
      <c r="S5366" s="564" t="s">
        <v>33460</v>
      </c>
    </row>
    <row r="5367" spans="1:19" x14ac:dyDescent="0.35">
      <c r="A5367" s="562">
        <v>4627</v>
      </c>
      <c r="B5367" s="563" t="s">
        <v>484</v>
      </c>
      <c r="C5367" s="563" t="s">
        <v>11621</v>
      </c>
      <c r="D5367" s="563" t="s">
        <v>11871</v>
      </c>
      <c r="E5367" s="563" t="s">
        <v>11868</v>
      </c>
      <c r="F5367" s="563" t="s">
        <v>11869</v>
      </c>
      <c r="G5367" s="563" t="s">
        <v>11787</v>
      </c>
      <c r="H5367" s="563" t="s">
        <v>11870</v>
      </c>
      <c r="I5367" s="563" t="s">
        <v>26690</v>
      </c>
      <c r="J5367" s="563" t="s">
        <v>109</v>
      </c>
      <c r="K5367" s="563" t="s">
        <v>24001</v>
      </c>
      <c r="L5367" s="563" t="s">
        <v>24001</v>
      </c>
      <c r="M5367" s="563" t="s">
        <v>24001</v>
      </c>
      <c r="N5367" s="563" t="s">
        <v>24001</v>
      </c>
      <c r="O5367" s="564" t="s">
        <v>24001</v>
      </c>
      <c r="P5367" s="564" t="s">
        <v>26697</v>
      </c>
      <c r="Q5367" s="564">
        <v>33148</v>
      </c>
      <c r="R5367" s="564"/>
      <c r="S5367" s="564" t="s">
        <v>33461</v>
      </c>
    </row>
    <row r="5368" spans="1:19" x14ac:dyDescent="0.35">
      <c r="A5368" s="559">
        <v>4628</v>
      </c>
      <c r="B5368" s="563" t="s">
        <v>484</v>
      </c>
      <c r="C5368" s="563" t="s">
        <v>11621</v>
      </c>
      <c r="D5368" s="563" t="s">
        <v>25033</v>
      </c>
      <c r="E5368" s="563" t="s">
        <v>11829</v>
      </c>
      <c r="F5368" s="563" t="s">
        <v>25034</v>
      </c>
      <c r="G5368" s="563" t="s">
        <v>11787</v>
      </c>
      <c r="H5368" s="563" t="s">
        <v>25035</v>
      </c>
      <c r="I5368" s="563" t="s">
        <v>26690</v>
      </c>
      <c r="J5368" s="563" t="s">
        <v>24001</v>
      </c>
      <c r="K5368" s="563" t="s">
        <v>24001</v>
      </c>
      <c r="L5368" s="563" t="s">
        <v>24001</v>
      </c>
      <c r="M5368" s="563" t="s">
        <v>24001</v>
      </c>
      <c r="N5368" s="563" t="s">
        <v>24001</v>
      </c>
      <c r="O5368" s="564" t="s">
        <v>24001</v>
      </c>
      <c r="P5368" s="564" t="s">
        <v>24001</v>
      </c>
      <c r="Q5368" s="564">
        <v>43581</v>
      </c>
      <c r="R5368" s="564"/>
      <c r="S5368" s="564" t="s">
        <v>33462</v>
      </c>
    </row>
    <row r="5369" spans="1:19" x14ac:dyDescent="0.35">
      <c r="A5369" s="559">
        <v>4629</v>
      </c>
      <c r="B5369" s="563" t="s">
        <v>484</v>
      </c>
      <c r="C5369" s="563" t="s">
        <v>11621</v>
      </c>
      <c r="D5369" s="563" t="s">
        <v>25036</v>
      </c>
      <c r="E5369" s="563" t="s">
        <v>24001</v>
      </c>
      <c r="F5369" s="563" t="s">
        <v>11830</v>
      </c>
      <c r="G5369" s="563" t="s">
        <v>11787</v>
      </c>
      <c r="H5369" s="563" t="s">
        <v>25037</v>
      </c>
      <c r="I5369" s="563" t="s">
        <v>26690</v>
      </c>
      <c r="J5369" s="563" t="s">
        <v>24001</v>
      </c>
      <c r="K5369" s="563" t="s">
        <v>24001</v>
      </c>
      <c r="L5369" s="563" t="s">
        <v>24001</v>
      </c>
      <c r="M5369" s="563" t="s">
        <v>24001</v>
      </c>
      <c r="N5369" s="563" t="s">
        <v>24001</v>
      </c>
      <c r="O5369" s="564" t="s">
        <v>24001</v>
      </c>
      <c r="P5369" s="564" t="s">
        <v>24001</v>
      </c>
      <c r="Q5369" s="564">
        <v>33759</v>
      </c>
      <c r="R5369" s="564">
        <v>43581.520358796297</v>
      </c>
      <c r="S5369" s="564" t="s">
        <v>25036</v>
      </c>
    </row>
    <row r="5370" spans="1:19" x14ac:dyDescent="0.35">
      <c r="A5370" s="562">
        <v>4630</v>
      </c>
      <c r="B5370" s="563" t="s">
        <v>484</v>
      </c>
      <c r="C5370" s="563" t="s">
        <v>11621</v>
      </c>
      <c r="D5370" s="563" t="s">
        <v>24244</v>
      </c>
      <c r="E5370" s="563" t="s">
        <v>11901</v>
      </c>
      <c r="F5370" s="563" t="s">
        <v>24245</v>
      </c>
      <c r="G5370" s="563" t="s">
        <v>11787</v>
      </c>
      <c r="H5370" s="563" t="s">
        <v>10418</v>
      </c>
      <c r="I5370" s="563" t="s">
        <v>26690</v>
      </c>
      <c r="J5370" s="563" t="s">
        <v>24001</v>
      </c>
      <c r="K5370" s="563" t="s">
        <v>24001</v>
      </c>
      <c r="L5370" s="563" t="s">
        <v>24001</v>
      </c>
      <c r="M5370" s="563" t="s">
        <v>24001</v>
      </c>
      <c r="N5370" s="563" t="s">
        <v>24001</v>
      </c>
      <c r="O5370" s="564" t="s">
        <v>24001</v>
      </c>
      <c r="P5370" s="564" t="s">
        <v>24001</v>
      </c>
      <c r="Q5370" s="564">
        <v>42940</v>
      </c>
      <c r="R5370" s="564"/>
      <c r="S5370" s="564" t="s">
        <v>33463</v>
      </c>
    </row>
    <row r="5371" spans="1:19" x14ac:dyDescent="0.35">
      <c r="A5371" s="559">
        <v>4631</v>
      </c>
      <c r="B5371" s="563" t="s">
        <v>484</v>
      </c>
      <c r="C5371" s="563" t="s">
        <v>11621</v>
      </c>
      <c r="D5371" s="563" t="s">
        <v>24246</v>
      </c>
      <c r="E5371" s="563" t="s">
        <v>11712</v>
      </c>
      <c r="F5371" s="563" t="s">
        <v>11713</v>
      </c>
      <c r="G5371" s="563" t="s">
        <v>11787</v>
      </c>
      <c r="H5371" s="563" t="s">
        <v>24247</v>
      </c>
      <c r="I5371" s="563" t="s">
        <v>26690</v>
      </c>
      <c r="J5371" s="563" t="s">
        <v>109</v>
      </c>
      <c r="K5371" s="563" t="s">
        <v>24001</v>
      </c>
      <c r="L5371" s="563" t="s">
        <v>24001</v>
      </c>
      <c r="M5371" s="563" t="s">
        <v>24001</v>
      </c>
      <c r="N5371" s="563" t="s">
        <v>24001</v>
      </c>
      <c r="O5371" s="564" t="s">
        <v>24001</v>
      </c>
      <c r="P5371" s="564" t="s">
        <v>24001</v>
      </c>
      <c r="Q5371" s="564">
        <v>33148</v>
      </c>
      <c r="R5371" s="564">
        <v>42527.562881944403</v>
      </c>
      <c r="S5371" s="564" t="s">
        <v>33464</v>
      </c>
    </row>
    <row r="5372" spans="1:19" x14ac:dyDescent="0.35">
      <c r="A5372" s="559">
        <v>4632</v>
      </c>
      <c r="B5372" s="563" t="s">
        <v>484</v>
      </c>
      <c r="C5372" s="563" t="s">
        <v>11621</v>
      </c>
      <c r="D5372" s="563" t="s">
        <v>11875</v>
      </c>
      <c r="E5372" s="563" t="s">
        <v>11872</v>
      </c>
      <c r="F5372" s="563" t="s">
        <v>11873</v>
      </c>
      <c r="G5372" s="563" t="s">
        <v>11787</v>
      </c>
      <c r="H5372" s="563" t="s">
        <v>11874</v>
      </c>
      <c r="I5372" s="563" t="s">
        <v>26690</v>
      </c>
      <c r="J5372" s="563" t="s">
        <v>109</v>
      </c>
      <c r="K5372" s="563" t="s">
        <v>24001</v>
      </c>
      <c r="L5372" s="563" t="s">
        <v>24001</v>
      </c>
      <c r="M5372" s="563" t="s">
        <v>24001</v>
      </c>
      <c r="N5372" s="563" t="s">
        <v>24001</v>
      </c>
      <c r="O5372" s="564" t="s">
        <v>24001</v>
      </c>
      <c r="P5372" s="564" t="s">
        <v>24001</v>
      </c>
      <c r="Q5372" s="564">
        <v>33148</v>
      </c>
      <c r="R5372" s="564"/>
      <c r="S5372" s="564" t="s">
        <v>33465</v>
      </c>
    </row>
    <row r="5373" spans="1:19" x14ac:dyDescent="0.35">
      <c r="A5373" s="562">
        <v>4633</v>
      </c>
      <c r="B5373" s="563" t="s">
        <v>484</v>
      </c>
      <c r="C5373" s="563" t="s">
        <v>11621</v>
      </c>
      <c r="D5373" s="563" t="s">
        <v>11879</v>
      </c>
      <c r="E5373" s="563" t="s">
        <v>11876</v>
      </c>
      <c r="F5373" s="563" t="s">
        <v>11877</v>
      </c>
      <c r="G5373" s="563" t="s">
        <v>11787</v>
      </c>
      <c r="H5373" s="563" t="s">
        <v>11878</v>
      </c>
      <c r="I5373" s="563" t="s">
        <v>26690</v>
      </c>
      <c r="J5373" s="563" t="s">
        <v>109</v>
      </c>
      <c r="K5373" s="563" t="s">
        <v>24001</v>
      </c>
      <c r="L5373" s="563" t="s">
        <v>24001</v>
      </c>
      <c r="M5373" s="563" t="s">
        <v>24001</v>
      </c>
      <c r="N5373" s="563" t="s">
        <v>24001</v>
      </c>
      <c r="O5373" s="564" t="s">
        <v>24001</v>
      </c>
      <c r="P5373" s="564" t="s">
        <v>24001</v>
      </c>
      <c r="Q5373" s="564">
        <v>33148</v>
      </c>
      <c r="R5373" s="564"/>
      <c r="S5373" s="564" t="s">
        <v>33466</v>
      </c>
    </row>
    <row r="5374" spans="1:19" x14ac:dyDescent="0.35">
      <c r="A5374" s="559">
        <v>4634</v>
      </c>
      <c r="B5374" s="563" t="s">
        <v>484</v>
      </c>
      <c r="C5374" s="563" t="s">
        <v>11621</v>
      </c>
      <c r="D5374" s="563" t="s">
        <v>11882</v>
      </c>
      <c r="E5374" s="563" t="s">
        <v>24001</v>
      </c>
      <c r="F5374" s="563" t="s">
        <v>11880</v>
      </c>
      <c r="G5374" s="563" t="s">
        <v>11787</v>
      </c>
      <c r="H5374" s="563" t="s">
        <v>11881</v>
      </c>
      <c r="I5374" s="563" t="s">
        <v>26690</v>
      </c>
      <c r="J5374" s="563" t="s">
        <v>109</v>
      </c>
      <c r="K5374" s="563" t="s">
        <v>24001</v>
      </c>
      <c r="L5374" s="563" t="s">
        <v>24001</v>
      </c>
      <c r="M5374" s="563" t="s">
        <v>24001</v>
      </c>
      <c r="N5374" s="563" t="s">
        <v>24001</v>
      </c>
      <c r="O5374" s="564" t="s">
        <v>24001</v>
      </c>
      <c r="P5374" s="564" t="s">
        <v>24001</v>
      </c>
      <c r="Q5374" s="564">
        <v>38782</v>
      </c>
      <c r="R5374" s="564"/>
      <c r="S5374" s="564" t="s">
        <v>33467</v>
      </c>
    </row>
    <row r="5375" spans="1:19" x14ac:dyDescent="0.35">
      <c r="A5375" s="559">
        <v>4635</v>
      </c>
      <c r="B5375" s="563" t="s">
        <v>484</v>
      </c>
      <c r="C5375" s="563" t="s">
        <v>11621</v>
      </c>
      <c r="D5375" s="563" t="s">
        <v>11886</v>
      </c>
      <c r="E5375" s="563" t="s">
        <v>11883</v>
      </c>
      <c r="F5375" s="563" t="s">
        <v>11884</v>
      </c>
      <c r="G5375" s="563" t="s">
        <v>11787</v>
      </c>
      <c r="H5375" s="563" t="s">
        <v>11885</v>
      </c>
      <c r="I5375" s="563" t="s">
        <v>26690</v>
      </c>
      <c r="J5375" s="563" t="s">
        <v>109</v>
      </c>
      <c r="K5375" s="563" t="s">
        <v>24001</v>
      </c>
      <c r="L5375" s="563" t="s">
        <v>24001</v>
      </c>
      <c r="M5375" s="563" t="s">
        <v>24001</v>
      </c>
      <c r="N5375" s="563" t="s">
        <v>24001</v>
      </c>
      <c r="O5375" s="564" t="s">
        <v>24001</v>
      </c>
      <c r="P5375" s="564" t="s">
        <v>24001</v>
      </c>
      <c r="Q5375" s="564">
        <v>33148</v>
      </c>
      <c r="R5375" s="564"/>
      <c r="S5375" s="564" t="s">
        <v>33468</v>
      </c>
    </row>
    <row r="5376" spans="1:19" x14ac:dyDescent="0.35">
      <c r="A5376" s="562">
        <v>4636</v>
      </c>
      <c r="B5376" s="563" t="s">
        <v>484</v>
      </c>
      <c r="C5376" s="563" t="s">
        <v>11621</v>
      </c>
      <c r="D5376" s="563" t="s">
        <v>11890</v>
      </c>
      <c r="E5376" s="563" t="s">
        <v>11887</v>
      </c>
      <c r="F5376" s="563" t="s">
        <v>11888</v>
      </c>
      <c r="G5376" s="563" t="s">
        <v>11787</v>
      </c>
      <c r="H5376" s="563" t="s">
        <v>11889</v>
      </c>
      <c r="I5376" s="563" t="s">
        <v>26690</v>
      </c>
      <c r="J5376" s="563" t="s">
        <v>24001</v>
      </c>
      <c r="K5376" s="563" t="s">
        <v>24001</v>
      </c>
      <c r="L5376" s="563" t="s">
        <v>24001</v>
      </c>
      <c r="M5376" s="563" t="s">
        <v>24001</v>
      </c>
      <c r="N5376" s="563" t="s">
        <v>24001</v>
      </c>
      <c r="O5376" s="564" t="s">
        <v>24001</v>
      </c>
      <c r="P5376" s="564" t="s">
        <v>24001</v>
      </c>
      <c r="Q5376" s="564">
        <v>33148</v>
      </c>
      <c r="R5376" s="564"/>
      <c r="S5376" s="564" t="s">
        <v>33469</v>
      </c>
    </row>
    <row r="5377" spans="1:19" x14ac:dyDescent="0.35">
      <c r="A5377" s="559">
        <v>4637</v>
      </c>
      <c r="B5377" s="563" t="s">
        <v>484</v>
      </c>
      <c r="C5377" s="563" t="s">
        <v>11621</v>
      </c>
      <c r="D5377" s="563" t="s">
        <v>11894</v>
      </c>
      <c r="E5377" s="563" t="s">
        <v>11891</v>
      </c>
      <c r="F5377" s="563" t="s">
        <v>11892</v>
      </c>
      <c r="G5377" s="563" t="s">
        <v>11787</v>
      </c>
      <c r="H5377" s="563" t="s">
        <v>11893</v>
      </c>
      <c r="I5377" s="563" t="s">
        <v>26690</v>
      </c>
      <c r="J5377" s="563" t="s">
        <v>24001</v>
      </c>
      <c r="K5377" s="563" t="s">
        <v>24001</v>
      </c>
      <c r="L5377" s="563" t="s">
        <v>24001</v>
      </c>
      <c r="M5377" s="563" t="s">
        <v>24001</v>
      </c>
      <c r="N5377" s="563" t="s">
        <v>24001</v>
      </c>
      <c r="O5377" s="564" t="s">
        <v>24001</v>
      </c>
      <c r="P5377" s="564" t="s">
        <v>24001</v>
      </c>
      <c r="Q5377" s="564">
        <v>33148</v>
      </c>
      <c r="R5377" s="564"/>
      <c r="S5377" s="564" t="s">
        <v>33470</v>
      </c>
    </row>
    <row r="5378" spans="1:19" x14ac:dyDescent="0.35">
      <c r="A5378" s="559">
        <v>4638</v>
      </c>
      <c r="B5378" s="563" t="s">
        <v>484</v>
      </c>
      <c r="C5378" s="563" t="s">
        <v>11621</v>
      </c>
      <c r="D5378" s="563" t="s">
        <v>11897</v>
      </c>
      <c r="E5378" s="563" t="s">
        <v>24001</v>
      </c>
      <c r="F5378" s="563" t="s">
        <v>11896</v>
      </c>
      <c r="G5378" s="563" t="s">
        <v>11787</v>
      </c>
      <c r="H5378" s="563" t="s">
        <v>11895</v>
      </c>
      <c r="I5378" s="563" t="s">
        <v>27269</v>
      </c>
      <c r="J5378" s="563" t="s">
        <v>109</v>
      </c>
      <c r="K5378" s="563" t="s">
        <v>24001</v>
      </c>
      <c r="L5378" s="563" t="s">
        <v>24001</v>
      </c>
      <c r="M5378" s="563" t="s">
        <v>24001</v>
      </c>
      <c r="N5378" s="563" t="s">
        <v>24001</v>
      </c>
      <c r="O5378" s="564" t="s">
        <v>24001</v>
      </c>
      <c r="P5378" s="564" t="s">
        <v>24001</v>
      </c>
      <c r="Q5378" s="564">
        <v>38616</v>
      </c>
      <c r="R5378" s="564"/>
      <c r="S5378" s="564" t="s">
        <v>34454</v>
      </c>
    </row>
    <row r="5379" spans="1:19" x14ac:dyDescent="0.35">
      <c r="A5379" s="562">
        <v>4639</v>
      </c>
      <c r="B5379" s="563" t="s">
        <v>484</v>
      </c>
      <c r="C5379" s="563" t="s">
        <v>11621</v>
      </c>
      <c r="D5379" s="563" t="s">
        <v>11900</v>
      </c>
      <c r="E5379" s="563" t="s">
        <v>11898</v>
      </c>
      <c r="F5379" s="563" t="s">
        <v>11899</v>
      </c>
      <c r="G5379" s="563" t="s">
        <v>11787</v>
      </c>
      <c r="H5379" s="563" t="s">
        <v>11895</v>
      </c>
      <c r="I5379" s="563" t="s">
        <v>27270</v>
      </c>
      <c r="J5379" s="563" t="s">
        <v>24001</v>
      </c>
      <c r="K5379" s="563" t="s">
        <v>24001</v>
      </c>
      <c r="L5379" s="563" t="s">
        <v>24001</v>
      </c>
      <c r="M5379" s="563" t="s">
        <v>24001</v>
      </c>
      <c r="N5379" s="563" t="s">
        <v>24001</v>
      </c>
      <c r="O5379" s="564" t="s">
        <v>24001</v>
      </c>
      <c r="P5379" s="564" t="s">
        <v>24001</v>
      </c>
      <c r="Q5379" s="564">
        <v>33148</v>
      </c>
      <c r="R5379" s="564"/>
      <c r="S5379" s="564" t="s">
        <v>34455</v>
      </c>
    </row>
    <row r="5380" spans="1:19" x14ac:dyDescent="0.35">
      <c r="A5380" s="559">
        <v>4640</v>
      </c>
      <c r="B5380" s="563" t="s">
        <v>484</v>
      </c>
      <c r="C5380" s="563" t="s">
        <v>11621</v>
      </c>
      <c r="D5380" s="563" t="s">
        <v>24248</v>
      </c>
      <c r="E5380" s="563" t="s">
        <v>24001</v>
      </c>
      <c r="F5380" s="563" t="s">
        <v>24249</v>
      </c>
      <c r="G5380" s="563" t="s">
        <v>11787</v>
      </c>
      <c r="H5380" s="563" t="s">
        <v>24250</v>
      </c>
      <c r="I5380" s="563" t="s">
        <v>26690</v>
      </c>
      <c r="J5380" s="563" t="s">
        <v>24001</v>
      </c>
      <c r="K5380" s="563" t="s">
        <v>24001</v>
      </c>
      <c r="L5380" s="563" t="s">
        <v>24001</v>
      </c>
      <c r="M5380" s="563" t="s">
        <v>24001</v>
      </c>
      <c r="N5380" s="563" t="s">
        <v>24001</v>
      </c>
      <c r="O5380" s="564" t="s">
        <v>24001</v>
      </c>
      <c r="P5380" s="564" t="s">
        <v>24001</v>
      </c>
      <c r="Q5380" s="564">
        <v>42940</v>
      </c>
      <c r="R5380" s="564"/>
      <c r="S5380" s="564" t="s">
        <v>33471</v>
      </c>
    </row>
    <row r="5381" spans="1:19" x14ac:dyDescent="0.35">
      <c r="A5381" s="559">
        <v>4641</v>
      </c>
      <c r="B5381" s="563" t="s">
        <v>484</v>
      </c>
      <c r="C5381" s="563" t="s">
        <v>11621</v>
      </c>
      <c r="D5381" s="563" t="s">
        <v>24251</v>
      </c>
      <c r="E5381" s="563" t="s">
        <v>11901</v>
      </c>
      <c r="F5381" s="563" t="s">
        <v>24252</v>
      </c>
      <c r="G5381" s="563" t="s">
        <v>11787</v>
      </c>
      <c r="H5381" s="563" t="s">
        <v>24253</v>
      </c>
      <c r="I5381" s="563" t="s">
        <v>26690</v>
      </c>
      <c r="J5381" s="563" t="s">
        <v>24001</v>
      </c>
      <c r="K5381" s="563" t="s">
        <v>24001</v>
      </c>
      <c r="L5381" s="563" t="s">
        <v>24001</v>
      </c>
      <c r="M5381" s="563" t="s">
        <v>24001</v>
      </c>
      <c r="N5381" s="563" t="s">
        <v>24001</v>
      </c>
      <c r="O5381" s="564" t="s">
        <v>24001</v>
      </c>
      <c r="P5381" s="564" t="s">
        <v>24001</v>
      </c>
      <c r="Q5381" s="564">
        <v>42940</v>
      </c>
      <c r="R5381" s="564"/>
      <c r="S5381" s="564" t="s">
        <v>34456</v>
      </c>
    </row>
    <row r="5382" spans="1:19" x14ac:dyDescent="0.35">
      <c r="A5382" s="562">
        <v>4642</v>
      </c>
      <c r="B5382" s="563" t="s">
        <v>484</v>
      </c>
      <c r="C5382" s="563" t="s">
        <v>11621</v>
      </c>
      <c r="D5382" s="563" t="s">
        <v>11904</v>
      </c>
      <c r="E5382" s="563" t="s">
        <v>11901</v>
      </c>
      <c r="F5382" s="563" t="s">
        <v>24254</v>
      </c>
      <c r="G5382" s="563" t="s">
        <v>11787</v>
      </c>
      <c r="H5382" s="563" t="s">
        <v>11903</v>
      </c>
      <c r="I5382" s="563" t="s">
        <v>26690</v>
      </c>
      <c r="J5382" s="563" t="s">
        <v>24001</v>
      </c>
      <c r="K5382" s="563" t="s">
        <v>24001</v>
      </c>
      <c r="L5382" s="563" t="s">
        <v>24001</v>
      </c>
      <c r="M5382" s="563" t="s">
        <v>24001</v>
      </c>
      <c r="N5382" s="563" t="s">
        <v>24001</v>
      </c>
      <c r="O5382" s="564" t="s">
        <v>24001</v>
      </c>
      <c r="P5382" s="564" t="s">
        <v>24001</v>
      </c>
      <c r="Q5382" s="564">
        <v>42940</v>
      </c>
      <c r="R5382" s="564"/>
      <c r="S5382" s="564" t="s">
        <v>33472</v>
      </c>
    </row>
    <row r="5383" spans="1:19" x14ac:dyDescent="0.35">
      <c r="A5383" s="559">
        <v>4643</v>
      </c>
      <c r="B5383" s="563" t="s">
        <v>484</v>
      </c>
      <c r="C5383" s="563" t="s">
        <v>11621</v>
      </c>
      <c r="D5383" s="563" t="s">
        <v>11907</v>
      </c>
      <c r="E5383" s="563" t="s">
        <v>24001</v>
      </c>
      <c r="F5383" s="563" t="s">
        <v>11905</v>
      </c>
      <c r="G5383" s="563" t="s">
        <v>11787</v>
      </c>
      <c r="H5383" s="563" t="s">
        <v>11906</v>
      </c>
      <c r="I5383" s="563" t="s">
        <v>27271</v>
      </c>
      <c r="J5383" s="563" t="s">
        <v>109</v>
      </c>
      <c r="K5383" s="563" t="s">
        <v>24001</v>
      </c>
      <c r="L5383" s="563" t="s">
        <v>24001</v>
      </c>
      <c r="M5383" s="563" t="s">
        <v>24001</v>
      </c>
      <c r="N5383" s="563" t="s">
        <v>24001</v>
      </c>
      <c r="O5383" s="564" t="s">
        <v>24001</v>
      </c>
      <c r="P5383" s="564" t="s">
        <v>24001</v>
      </c>
      <c r="Q5383" s="564">
        <v>33148</v>
      </c>
      <c r="R5383" s="564"/>
      <c r="S5383" s="564" t="s">
        <v>33473</v>
      </c>
    </row>
    <row r="5384" spans="1:19" x14ac:dyDescent="0.35">
      <c r="A5384" s="559">
        <v>4644</v>
      </c>
      <c r="B5384" s="563" t="s">
        <v>484</v>
      </c>
      <c r="C5384" s="563" t="s">
        <v>11621</v>
      </c>
      <c r="D5384" s="563" t="s">
        <v>11911</v>
      </c>
      <c r="E5384" s="563" t="s">
        <v>11908</v>
      </c>
      <c r="F5384" s="563" t="s">
        <v>11909</v>
      </c>
      <c r="G5384" s="563" t="s">
        <v>11787</v>
      </c>
      <c r="H5384" s="563" t="s">
        <v>11910</v>
      </c>
      <c r="I5384" s="563" t="s">
        <v>26690</v>
      </c>
      <c r="J5384" s="563" t="s">
        <v>109</v>
      </c>
      <c r="K5384" s="563" t="s">
        <v>24001</v>
      </c>
      <c r="L5384" s="563" t="s">
        <v>24001</v>
      </c>
      <c r="M5384" s="563" t="s">
        <v>24001</v>
      </c>
      <c r="N5384" s="563" t="s">
        <v>24001</v>
      </c>
      <c r="O5384" s="564" t="s">
        <v>24001</v>
      </c>
      <c r="P5384" s="564" t="s">
        <v>24001</v>
      </c>
      <c r="Q5384" s="564">
        <v>33148</v>
      </c>
      <c r="R5384" s="564"/>
      <c r="S5384" s="564" t="s">
        <v>33474</v>
      </c>
    </row>
    <row r="5385" spans="1:19" x14ac:dyDescent="0.35">
      <c r="A5385" s="562">
        <v>4645</v>
      </c>
      <c r="B5385" s="563" t="s">
        <v>484</v>
      </c>
      <c r="C5385" s="563" t="s">
        <v>11621</v>
      </c>
      <c r="D5385" s="563" t="s">
        <v>11915</v>
      </c>
      <c r="E5385" s="563" t="s">
        <v>11912</v>
      </c>
      <c r="F5385" s="563" t="s">
        <v>11913</v>
      </c>
      <c r="G5385" s="563" t="s">
        <v>11787</v>
      </c>
      <c r="H5385" s="563" t="s">
        <v>11914</v>
      </c>
      <c r="I5385" s="563" t="s">
        <v>26690</v>
      </c>
      <c r="J5385" s="563" t="s">
        <v>24001</v>
      </c>
      <c r="K5385" s="563" t="s">
        <v>24001</v>
      </c>
      <c r="L5385" s="563" t="s">
        <v>24001</v>
      </c>
      <c r="M5385" s="563" t="s">
        <v>24001</v>
      </c>
      <c r="N5385" s="563" t="s">
        <v>24001</v>
      </c>
      <c r="O5385" s="564" t="s">
        <v>24001</v>
      </c>
      <c r="P5385" s="564" t="s">
        <v>24001</v>
      </c>
      <c r="Q5385" s="564">
        <v>33148</v>
      </c>
      <c r="R5385" s="564"/>
      <c r="S5385" s="564" t="s">
        <v>33475</v>
      </c>
    </row>
    <row r="5386" spans="1:19" x14ac:dyDescent="0.35">
      <c r="A5386" s="559">
        <v>4646</v>
      </c>
      <c r="B5386" s="563" t="s">
        <v>484</v>
      </c>
      <c r="C5386" s="563" t="s">
        <v>11621</v>
      </c>
      <c r="D5386" s="563" t="s">
        <v>11918</v>
      </c>
      <c r="E5386" s="563" t="s">
        <v>24001</v>
      </c>
      <c r="F5386" s="563" t="s">
        <v>11916</v>
      </c>
      <c r="G5386" s="563" t="s">
        <v>11787</v>
      </c>
      <c r="H5386" s="563" t="s">
        <v>11917</v>
      </c>
      <c r="I5386" s="563" t="s">
        <v>26690</v>
      </c>
      <c r="J5386" s="563" t="s">
        <v>109</v>
      </c>
      <c r="K5386" s="563" t="s">
        <v>24001</v>
      </c>
      <c r="L5386" s="563" t="s">
        <v>24001</v>
      </c>
      <c r="M5386" s="563" t="s">
        <v>24001</v>
      </c>
      <c r="N5386" s="563" t="s">
        <v>24001</v>
      </c>
      <c r="O5386" s="564" t="s">
        <v>24001</v>
      </c>
      <c r="P5386" s="564" t="s">
        <v>24001</v>
      </c>
      <c r="Q5386" s="564">
        <v>33148</v>
      </c>
      <c r="R5386" s="564"/>
      <c r="S5386" s="564" t="s">
        <v>33476</v>
      </c>
    </row>
    <row r="5387" spans="1:19" x14ac:dyDescent="0.35">
      <c r="A5387" s="559">
        <v>4647</v>
      </c>
      <c r="B5387" s="563" t="s">
        <v>484</v>
      </c>
      <c r="C5387" s="563" t="s">
        <v>11621</v>
      </c>
      <c r="D5387" s="563" t="s">
        <v>11922</v>
      </c>
      <c r="E5387" s="563" t="s">
        <v>11919</v>
      </c>
      <c r="F5387" s="563" t="s">
        <v>11920</v>
      </c>
      <c r="G5387" s="563" t="s">
        <v>11787</v>
      </c>
      <c r="H5387" s="563" t="s">
        <v>11921</v>
      </c>
      <c r="I5387" s="563" t="s">
        <v>26690</v>
      </c>
      <c r="J5387" s="563" t="s">
        <v>109</v>
      </c>
      <c r="K5387" s="563" t="s">
        <v>24001</v>
      </c>
      <c r="L5387" s="563" t="s">
        <v>24001</v>
      </c>
      <c r="M5387" s="563" t="s">
        <v>24001</v>
      </c>
      <c r="N5387" s="563" t="s">
        <v>24001</v>
      </c>
      <c r="O5387" s="564" t="s">
        <v>24001</v>
      </c>
      <c r="P5387" s="564" t="s">
        <v>24001</v>
      </c>
      <c r="Q5387" s="564">
        <v>33148</v>
      </c>
      <c r="R5387" s="564"/>
      <c r="S5387" s="564" t="s">
        <v>33477</v>
      </c>
    </row>
    <row r="5388" spans="1:19" x14ac:dyDescent="0.35">
      <c r="A5388" s="562">
        <v>4648</v>
      </c>
      <c r="B5388" s="563" t="s">
        <v>484</v>
      </c>
      <c r="C5388" s="563" t="s">
        <v>11621</v>
      </c>
      <c r="D5388" s="563" t="s">
        <v>11925</v>
      </c>
      <c r="E5388" s="563" t="s">
        <v>11923</v>
      </c>
      <c r="F5388" s="563" t="s">
        <v>11924</v>
      </c>
      <c r="G5388" s="563" t="s">
        <v>11787</v>
      </c>
      <c r="H5388" s="563" t="s">
        <v>6708</v>
      </c>
      <c r="I5388" s="563" t="s">
        <v>26690</v>
      </c>
      <c r="J5388" s="563" t="s">
        <v>109</v>
      </c>
      <c r="K5388" s="563" t="s">
        <v>24001</v>
      </c>
      <c r="L5388" s="563" t="s">
        <v>24001</v>
      </c>
      <c r="M5388" s="563" t="s">
        <v>24001</v>
      </c>
      <c r="N5388" s="563" t="s">
        <v>24001</v>
      </c>
      <c r="O5388" s="564" t="s">
        <v>24001</v>
      </c>
      <c r="P5388" s="564" t="s">
        <v>24001</v>
      </c>
      <c r="Q5388" s="564">
        <v>41316</v>
      </c>
      <c r="R5388" s="564"/>
      <c r="S5388" s="564" t="s">
        <v>33478</v>
      </c>
    </row>
    <row r="5389" spans="1:19" x14ac:dyDescent="0.35">
      <c r="A5389" s="559">
        <v>4649</v>
      </c>
      <c r="B5389" s="563" t="s">
        <v>484</v>
      </c>
      <c r="C5389" s="563" t="s">
        <v>11621</v>
      </c>
      <c r="D5389" s="563" t="s">
        <v>11927</v>
      </c>
      <c r="E5389" s="563" t="s">
        <v>11790</v>
      </c>
      <c r="F5389" s="563" t="s">
        <v>11926</v>
      </c>
      <c r="G5389" s="563" t="s">
        <v>11787</v>
      </c>
      <c r="H5389" s="563" t="s">
        <v>7143</v>
      </c>
      <c r="I5389" s="563" t="s">
        <v>26690</v>
      </c>
      <c r="J5389" s="563" t="s">
        <v>24001</v>
      </c>
      <c r="K5389" s="563" t="s">
        <v>24001</v>
      </c>
      <c r="L5389" s="563" t="s">
        <v>24001</v>
      </c>
      <c r="M5389" s="563" t="s">
        <v>24001</v>
      </c>
      <c r="N5389" s="563" t="s">
        <v>24001</v>
      </c>
      <c r="O5389" s="564" t="s">
        <v>24001</v>
      </c>
      <c r="P5389" s="564" t="s">
        <v>24001</v>
      </c>
      <c r="Q5389" s="564">
        <v>33148</v>
      </c>
      <c r="R5389" s="564"/>
      <c r="S5389" s="564" t="s">
        <v>33479</v>
      </c>
    </row>
    <row r="5390" spans="1:19" x14ac:dyDescent="0.35">
      <c r="A5390" s="559">
        <v>4650</v>
      </c>
      <c r="B5390" s="563" t="s">
        <v>484</v>
      </c>
      <c r="C5390" s="563" t="s">
        <v>11621</v>
      </c>
      <c r="D5390" s="563" t="s">
        <v>11930</v>
      </c>
      <c r="E5390" s="563" t="s">
        <v>11928</v>
      </c>
      <c r="F5390" s="563" t="s">
        <v>11929</v>
      </c>
      <c r="G5390" s="563" t="s">
        <v>11787</v>
      </c>
      <c r="H5390" s="563" t="s">
        <v>55</v>
      </c>
      <c r="I5390" s="563" t="s">
        <v>26690</v>
      </c>
      <c r="J5390" s="563" t="s">
        <v>24001</v>
      </c>
      <c r="K5390" s="563" t="s">
        <v>24001</v>
      </c>
      <c r="L5390" s="563" t="s">
        <v>24001</v>
      </c>
      <c r="M5390" s="563" t="s">
        <v>24001</v>
      </c>
      <c r="N5390" s="563" t="s">
        <v>24001</v>
      </c>
      <c r="O5390" s="564" t="s">
        <v>24001</v>
      </c>
      <c r="P5390" s="564" t="s">
        <v>24001</v>
      </c>
      <c r="Q5390" s="564">
        <v>33148</v>
      </c>
      <c r="R5390" s="564"/>
      <c r="S5390" s="564" t="s">
        <v>11930</v>
      </c>
    </row>
    <row r="5391" spans="1:19" x14ac:dyDescent="0.35">
      <c r="A5391" s="562">
        <v>4651</v>
      </c>
      <c r="B5391" s="563" t="s">
        <v>484</v>
      </c>
      <c r="C5391" s="563" t="s">
        <v>11621</v>
      </c>
      <c r="D5391" s="563" t="s">
        <v>11933</v>
      </c>
      <c r="E5391" s="563" t="s">
        <v>11931</v>
      </c>
      <c r="F5391" s="563" t="s">
        <v>11932</v>
      </c>
      <c r="G5391" s="563" t="s">
        <v>11787</v>
      </c>
      <c r="H5391" s="563" t="s">
        <v>8198</v>
      </c>
      <c r="I5391" s="563" t="s">
        <v>26690</v>
      </c>
      <c r="J5391" s="563" t="s">
        <v>24001</v>
      </c>
      <c r="K5391" s="563" t="s">
        <v>24001</v>
      </c>
      <c r="L5391" s="563" t="s">
        <v>24001</v>
      </c>
      <c r="M5391" s="563" t="s">
        <v>24001</v>
      </c>
      <c r="N5391" s="563" t="s">
        <v>24001</v>
      </c>
      <c r="O5391" s="564" t="s">
        <v>24001</v>
      </c>
      <c r="P5391" s="564" t="s">
        <v>24001</v>
      </c>
      <c r="Q5391" s="564">
        <v>33148</v>
      </c>
      <c r="R5391" s="564"/>
      <c r="S5391" s="564" t="s">
        <v>33480</v>
      </c>
    </row>
    <row r="5392" spans="1:19" x14ac:dyDescent="0.35">
      <c r="A5392" s="559">
        <v>4652</v>
      </c>
      <c r="B5392" s="563" t="s">
        <v>484</v>
      </c>
      <c r="C5392" s="563" t="s">
        <v>11621</v>
      </c>
      <c r="D5392" s="563" t="s">
        <v>11936</v>
      </c>
      <c r="E5392" s="563" t="s">
        <v>11934</v>
      </c>
      <c r="F5392" s="563" t="s">
        <v>11935</v>
      </c>
      <c r="G5392" s="563" t="s">
        <v>11787</v>
      </c>
      <c r="H5392" s="563" t="s">
        <v>3188</v>
      </c>
      <c r="I5392" s="563" t="s">
        <v>26690</v>
      </c>
      <c r="J5392" s="563" t="s">
        <v>24001</v>
      </c>
      <c r="K5392" s="563" t="s">
        <v>24001</v>
      </c>
      <c r="L5392" s="563" t="s">
        <v>24001</v>
      </c>
      <c r="M5392" s="563" t="s">
        <v>24001</v>
      </c>
      <c r="N5392" s="563" t="s">
        <v>24001</v>
      </c>
      <c r="O5392" s="564" t="s">
        <v>24001</v>
      </c>
      <c r="P5392" s="564" t="s">
        <v>24001</v>
      </c>
      <c r="Q5392" s="564">
        <v>33148</v>
      </c>
      <c r="R5392" s="564"/>
      <c r="S5392" s="564" t="s">
        <v>33481</v>
      </c>
    </row>
    <row r="5393" spans="1:19" x14ac:dyDescent="0.35">
      <c r="A5393" s="559">
        <v>4653</v>
      </c>
      <c r="B5393" s="563" t="s">
        <v>484</v>
      </c>
      <c r="C5393" s="563" t="s">
        <v>11621</v>
      </c>
      <c r="D5393" s="563" t="s">
        <v>11940</v>
      </c>
      <c r="E5393" s="563" t="s">
        <v>11937</v>
      </c>
      <c r="F5393" s="563" t="s">
        <v>11938</v>
      </c>
      <c r="G5393" s="563" t="s">
        <v>11787</v>
      </c>
      <c r="H5393" s="563" t="s">
        <v>11939</v>
      </c>
      <c r="I5393" s="563" t="s">
        <v>26690</v>
      </c>
      <c r="J5393" s="563" t="s">
        <v>109</v>
      </c>
      <c r="K5393" s="563" t="s">
        <v>24001</v>
      </c>
      <c r="L5393" s="563" t="s">
        <v>24001</v>
      </c>
      <c r="M5393" s="563" t="s">
        <v>24001</v>
      </c>
      <c r="N5393" s="563" t="s">
        <v>24001</v>
      </c>
      <c r="O5393" s="564" t="s">
        <v>24001</v>
      </c>
      <c r="P5393" s="564" t="s">
        <v>24001</v>
      </c>
      <c r="Q5393" s="564">
        <v>33148</v>
      </c>
      <c r="R5393" s="564"/>
      <c r="S5393" s="564" t="s">
        <v>33482</v>
      </c>
    </row>
    <row r="5394" spans="1:19" x14ac:dyDescent="0.35">
      <c r="A5394" s="562">
        <v>4654</v>
      </c>
      <c r="B5394" s="563" t="s">
        <v>484</v>
      </c>
      <c r="C5394" s="563" t="s">
        <v>11621</v>
      </c>
      <c r="D5394" s="563" t="s">
        <v>11944</v>
      </c>
      <c r="E5394" s="563" t="s">
        <v>11941</v>
      </c>
      <c r="F5394" s="563" t="s">
        <v>11942</v>
      </c>
      <c r="G5394" s="563" t="s">
        <v>11787</v>
      </c>
      <c r="H5394" s="563" t="s">
        <v>11943</v>
      </c>
      <c r="I5394" s="563" t="s">
        <v>26690</v>
      </c>
      <c r="J5394" s="563" t="s">
        <v>109</v>
      </c>
      <c r="K5394" s="563" t="s">
        <v>24001</v>
      </c>
      <c r="L5394" s="563" t="s">
        <v>24001</v>
      </c>
      <c r="M5394" s="563" t="s">
        <v>24001</v>
      </c>
      <c r="N5394" s="563" t="s">
        <v>24001</v>
      </c>
      <c r="O5394" s="564" t="s">
        <v>24001</v>
      </c>
      <c r="P5394" s="564" t="s">
        <v>24001</v>
      </c>
      <c r="Q5394" s="564">
        <v>34375</v>
      </c>
      <c r="R5394" s="564"/>
      <c r="S5394" s="564" t="s">
        <v>11944</v>
      </c>
    </row>
    <row r="5395" spans="1:19" x14ac:dyDescent="0.35">
      <c r="A5395" s="559">
        <v>4655</v>
      </c>
      <c r="B5395" s="563" t="s">
        <v>484</v>
      </c>
      <c r="C5395" s="563" t="s">
        <v>11621</v>
      </c>
      <c r="D5395" s="563" t="s">
        <v>11946</v>
      </c>
      <c r="E5395" s="563" t="s">
        <v>24001</v>
      </c>
      <c r="F5395" s="563" t="s">
        <v>11945</v>
      </c>
      <c r="G5395" s="563" t="s">
        <v>11787</v>
      </c>
      <c r="H5395" s="563" t="s">
        <v>5821</v>
      </c>
      <c r="I5395" s="563" t="s">
        <v>26690</v>
      </c>
      <c r="J5395" s="563" t="s">
        <v>109</v>
      </c>
      <c r="K5395" s="563" t="s">
        <v>24001</v>
      </c>
      <c r="L5395" s="563" t="s">
        <v>24001</v>
      </c>
      <c r="M5395" s="563" t="s">
        <v>24001</v>
      </c>
      <c r="N5395" s="563" t="s">
        <v>24001</v>
      </c>
      <c r="O5395" s="564" t="s">
        <v>24001</v>
      </c>
      <c r="P5395" s="564" t="s">
        <v>24001</v>
      </c>
      <c r="Q5395" s="564">
        <v>33148</v>
      </c>
      <c r="R5395" s="564"/>
      <c r="S5395" s="564" t="s">
        <v>33483</v>
      </c>
    </row>
    <row r="5396" spans="1:19" x14ac:dyDescent="0.35">
      <c r="A5396" s="559">
        <v>2554</v>
      </c>
      <c r="B5396" s="563" t="s">
        <v>484</v>
      </c>
      <c r="C5396" s="563" t="s">
        <v>685</v>
      </c>
      <c r="D5396" s="563" t="s">
        <v>711</v>
      </c>
      <c r="E5396" s="563" t="s">
        <v>707</v>
      </c>
      <c r="F5396" s="563" t="s">
        <v>708</v>
      </c>
      <c r="G5396" s="563" t="s">
        <v>709</v>
      </c>
      <c r="H5396" s="563" t="s">
        <v>710</v>
      </c>
      <c r="I5396" s="563" t="s">
        <v>26690</v>
      </c>
      <c r="J5396" s="563" t="s">
        <v>109</v>
      </c>
      <c r="K5396" s="563" t="s">
        <v>24001</v>
      </c>
      <c r="L5396" s="563" t="s">
        <v>24001</v>
      </c>
      <c r="M5396" s="563" t="s">
        <v>24001</v>
      </c>
      <c r="N5396" s="563" t="s">
        <v>24001</v>
      </c>
      <c r="O5396" s="564" t="s">
        <v>24001</v>
      </c>
      <c r="P5396" s="564" t="s">
        <v>24001</v>
      </c>
      <c r="Q5396" s="564">
        <v>33148</v>
      </c>
      <c r="R5396" s="564"/>
      <c r="S5396" s="564" t="s">
        <v>33484</v>
      </c>
    </row>
    <row r="5397" spans="1:19" x14ac:dyDescent="0.35">
      <c r="A5397" s="562">
        <v>5758</v>
      </c>
      <c r="B5397" s="563" t="s">
        <v>484</v>
      </c>
      <c r="C5397" s="563" t="s">
        <v>28883</v>
      </c>
      <c r="D5397" s="563" t="s">
        <v>15185</v>
      </c>
      <c r="E5397" s="563" t="s">
        <v>15182</v>
      </c>
      <c r="F5397" s="563" t="s">
        <v>15183</v>
      </c>
      <c r="G5397" s="563" t="s">
        <v>15184</v>
      </c>
      <c r="H5397" s="563" t="s">
        <v>1417</v>
      </c>
      <c r="I5397" s="563" t="s">
        <v>26690</v>
      </c>
      <c r="J5397" s="563" t="s">
        <v>24001</v>
      </c>
      <c r="K5397" s="563" t="s">
        <v>24001</v>
      </c>
      <c r="L5397" s="563" t="s">
        <v>24001</v>
      </c>
      <c r="M5397" s="563" t="s">
        <v>24001</v>
      </c>
      <c r="N5397" s="563" t="s">
        <v>24001</v>
      </c>
      <c r="O5397" s="564" t="s">
        <v>24001</v>
      </c>
      <c r="P5397" s="564" t="s">
        <v>24001</v>
      </c>
      <c r="Q5397" s="564">
        <v>33148</v>
      </c>
      <c r="R5397" s="564"/>
      <c r="S5397" s="564" t="s">
        <v>33485</v>
      </c>
    </row>
    <row r="5398" spans="1:19" x14ac:dyDescent="0.35">
      <c r="A5398" s="559">
        <v>5759</v>
      </c>
      <c r="B5398" s="563" t="s">
        <v>484</v>
      </c>
      <c r="C5398" s="563" t="s">
        <v>28883</v>
      </c>
      <c r="D5398" s="563" t="s">
        <v>15189</v>
      </c>
      <c r="E5398" s="563" t="s">
        <v>15186</v>
      </c>
      <c r="F5398" s="563" t="s">
        <v>15187</v>
      </c>
      <c r="G5398" s="563" t="s">
        <v>15188</v>
      </c>
      <c r="H5398" s="563" t="s">
        <v>13903</v>
      </c>
      <c r="I5398" s="563" t="s">
        <v>26690</v>
      </c>
      <c r="J5398" s="563" t="s">
        <v>109</v>
      </c>
      <c r="K5398" s="563" t="s">
        <v>24001</v>
      </c>
      <c r="L5398" s="563" t="s">
        <v>24001</v>
      </c>
      <c r="M5398" s="563" t="s">
        <v>24001</v>
      </c>
      <c r="N5398" s="563" t="s">
        <v>24001</v>
      </c>
      <c r="O5398" s="564" t="s">
        <v>24001</v>
      </c>
      <c r="P5398" s="564" t="s">
        <v>24001</v>
      </c>
      <c r="Q5398" s="564">
        <v>33148</v>
      </c>
      <c r="R5398" s="564"/>
      <c r="S5398" s="564" t="s">
        <v>33486</v>
      </c>
    </row>
    <row r="5399" spans="1:19" x14ac:dyDescent="0.35">
      <c r="A5399" s="559">
        <v>5760</v>
      </c>
      <c r="B5399" s="563" t="s">
        <v>484</v>
      </c>
      <c r="C5399" s="563" t="s">
        <v>28883</v>
      </c>
      <c r="D5399" s="563" t="s">
        <v>15194</v>
      </c>
      <c r="E5399" s="563" t="s">
        <v>15190</v>
      </c>
      <c r="F5399" s="563" t="s">
        <v>15191</v>
      </c>
      <c r="G5399" s="563" t="s">
        <v>15192</v>
      </c>
      <c r="H5399" s="563" t="s">
        <v>15193</v>
      </c>
      <c r="I5399" s="563" t="s">
        <v>26690</v>
      </c>
      <c r="J5399" s="563" t="s">
        <v>109</v>
      </c>
      <c r="K5399" s="563" t="s">
        <v>24001</v>
      </c>
      <c r="L5399" s="563" t="s">
        <v>24001</v>
      </c>
      <c r="M5399" s="563" t="s">
        <v>24001</v>
      </c>
      <c r="N5399" s="563" t="s">
        <v>24001</v>
      </c>
      <c r="O5399" s="564" t="s">
        <v>24001</v>
      </c>
      <c r="P5399" s="564" t="s">
        <v>24001</v>
      </c>
      <c r="Q5399" s="564">
        <v>33148</v>
      </c>
      <c r="R5399" s="564"/>
      <c r="S5399" s="564" t="s">
        <v>34457</v>
      </c>
    </row>
    <row r="5400" spans="1:19" x14ac:dyDescent="0.35">
      <c r="A5400" s="562">
        <v>5761</v>
      </c>
      <c r="B5400" s="563" t="s">
        <v>484</v>
      </c>
      <c r="C5400" s="563" t="s">
        <v>28883</v>
      </c>
      <c r="D5400" s="563" t="s">
        <v>15197</v>
      </c>
      <c r="E5400" s="563" t="s">
        <v>15195</v>
      </c>
      <c r="F5400" s="563" t="s">
        <v>15196</v>
      </c>
      <c r="G5400" s="563" t="s">
        <v>15192</v>
      </c>
      <c r="H5400" s="563" t="s">
        <v>8750</v>
      </c>
      <c r="I5400" s="563" t="s">
        <v>26690</v>
      </c>
      <c r="J5400" s="563" t="s">
        <v>109</v>
      </c>
      <c r="K5400" s="563" t="s">
        <v>24001</v>
      </c>
      <c r="L5400" s="563" t="s">
        <v>24001</v>
      </c>
      <c r="M5400" s="563" t="s">
        <v>24001</v>
      </c>
      <c r="N5400" s="563" t="s">
        <v>24001</v>
      </c>
      <c r="O5400" s="564" t="s">
        <v>24001</v>
      </c>
      <c r="P5400" s="564" t="s">
        <v>24001</v>
      </c>
      <c r="Q5400" s="564">
        <v>33148</v>
      </c>
      <c r="R5400" s="564">
        <v>40142</v>
      </c>
      <c r="S5400" s="564" t="s">
        <v>33487</v>
      </c>
    </row>
    <row r="5401" spans="1:19" x14ac:dyDescent="0.35">
      <c r="A5401" s="559">
        <v>5762</v>
      </c>
      <c r="B5401" s="563" t="s">
        <v>484</v>
      </c>
      <c r="C5401" s="563" t="s">
        <v>28883</v>
      </c>
      <c r="D5401" s="563" t="s">
        <v>15199</v>
      </c>
      <c r="E5401" s="563" t="s">
        <v>15190</v>
      </c>
      <c r="F5401" s="563" t="s">
        <v>15198</v>
      </c>
      <c r="G5401" s="563" t="s">
        <v>15192</v>
      </c>
      <c r="H5401" s="563" t="s">
        <v>55</v>
      </c>
      <c r="I5401" s="563" t="s">
        <v>26690</v>
      </c>
      <c r="J5401" s="563" t="s">
        <v>109</v>
      </c>
      <c r="K5401" s="563" t="s">
        <v>24001</v>
      </c>
      <c r="L5401" s="563" t="s">
        <v>24001</v>
      </c>
      <c r="M5401" s="563" t="s">
        <v>24001</v>
      </c>
      <c r="N5401" s="563" t="s">
        <v>24001</v>
      </c>
      <c r="O5401" s="564" t="s">
        <v>24001</v>
      </c>
      <c r="P5401" s="564" t="s">
        <v>24001</v>
      </c>
      <c r="Q5401" s="564">
        <v>33148</v>
      </c>
      <c r="R5401" s="564"/>
      <c r="S5401" s="564" t="s">
        <v>15199</v>
      </c>
    </row>
    <row r="5402" spans="1:19" x14ac:dyDescent="0.35">
      <c r="A5402" s="559">
        <v>5763</v>
      </c>
      <c r="B5402" s="563" t="s">
        <v>484</v>
      </c>
      <c r="C5402" s="563" t="s">
        <v>28883</v>
      </c>
      <c r="D5402" s="563" t="s">
        <v>25038</v>
      </c>
      <c r="E5402" s="563" t="s">
        <v>15200</v>
      </c>
      <c r="F5402" s="563" t="s">
        <v>15205</v>
      </c>
      <c r="G5402" s="563" t="s">
        <v>15202</v>
      </c>
      <c r="H5402" s="563" t="s">
        <v>15203</v>
      </c>
      <c r="I5402" s="563" t="s">
        <v>26690</v>
      </c>
      <c r="J5402" s="563" t="s">
        <v>109</v>
      </c>
      <c r="K5402" s="563" t="s">
        <v>24001</v>
      </c>
      <c r="L5402" s="563" t="s">
        <v>24001</v>
      </c>
      <c r="M5402" s="563" t="s">
        <v>24001</v>
      </c>
      <c r="N5402" s="563" t="s">
        <v>24001</v>
      </c>
      <c r="O5402" s="564" t="s">
        <v>24001</v>
      </c>
      <c r="P5402" s="564" t="s">
        <v>24001</v>
      </c>
      <c r="Q5402" s="564">
        <v>33148</v>
      </c>
      <c r="R5402" s="564">
        <v>43116.641631944403</v>
      </c>
      <c r="S5402" s="564" t="s">
        <v>33488</v>
      </c>
    </row>
    <row r="5403" spans="1:19" x14ac:dyDescent="0.35">
      <c r="A5403" s="562">
        <v>5764</v>
      </c>
      <c r="B5403" s="563" t="s">
        <v>484</v>
      </c>
      <c r="C5403" s="563" t="s">
        <v>28883</v>
      </c>
      <c r="D5403" s="563" t="s">
        <v>15204</v>
      </c>
      <c r="E5403" s="563" t="s">
        <v>15200</v>
      </c>
      <c r="F5403" s="563" t="s">
        <v>15201</v>
      </c>
      <c r="G5403" s="563" t="s">
        <v>15202</v>
      </c>
      <c r="H5403" s="563" t="s">
        <v>15203</v>
      </c>
      <c r="I5403" s="563" t="s">
        <v>26691</v>
      </c>
      <c r="J5403" s="563" t="s">
        <v>109</v>
      </c>
      <c r="K5403" s="563" t="s">
        <v>24001</v>
      </c>
      <c r="L5403" s="563" t="s">
        <v>24001</v>
      </c>
      <c r="M5403" s="563" t="s">
        <v>24001</v>
      </c>
      <c r="N5403" s="563" t="s">
        <v>24001</v>
      </c>
      <c r="O5403" s="564" t="s">
        <v>24001</v>
      </c>
      <c r="P5403" s="564" t="s">
        <v>24001</v>
      </c>
      <c r="Q5403" s="564">
        <v>33148</v>
      </c>
      <c r="R5403" s="564"/>
      <c r="S5403" s="564" t="s">
        <v>25038</v>
      </c>
    </row>
    <row r="5404" spans="1:19" x14ac:dyDescent="0.35">
      <c r="A5404" s="559">
        <v>5765</v>
      </c>
      <c r="B5404" s="563" t="s">
        <v>484</v>
      </c>
      <c r="C5404" s="563" t="s">
        <v>28883</v>
      </c>
      <c r="D5404" s="563" t="s">
        <v>15209</v>
      </c>
      <c r="E5404" s="563" t="s">
        <v>15206</v>
      </c>
      <c r="F5404" s="563" t="s">
        <v>15207</v>
      </c>
      <c r="G5404" s="563" t="s">
        <v>15202</v>
      </c>
      <c r="H5404" s="563" t="s">
        <v>15208</v>
      </c>
      <c r="I5404" s="563" t="s">
        <v>26690</v>
      </c>
      <c r="J5404" s="563" t="s">
        <v>24001</v>
      </c>
      <c r="K5404" s="563" t="s">
        <v>24001</v>
      </c>
      <c r="L5404" s="563" t="s">
        <v>24001</v>
      </c>
      <c r="M5404" s="563" t="s">
        <v>24001</v>
      </c>
      <c r="N5404" s="563" t="s">
        <v>24001</v>
      </c>
      <c r="O5404" s="564" t="s">
        <v>24001</v>
      </c>
      <c r="P5404" s="564" t="s">
        <v>24001</v>
      </c>
      <c r="Q5404" s="564">
        <v>33148</v>
      </c>
      <c r="R5404" s="564"/>
      <c r="S5404" s="564" t="s">
        <v>33489</v>
      </c>
    </row>
    <row r="5405" spans="1:19" x14ac:dyDescent="0.35">
      <c r="A5405" s="559">
        <v>5766</v>
      </c>
      <c r="B5405" s="563" t="s">
        <v>484</v>
      </c>
      <c r="C5405" s="563" t="s">
        <v>28883</v>
      </c>
      <c r="D5405" s="563" t="s">
        <v>15212</v>
      </c>
      <c r="E5405" s="563" t="s">
        <v>15206</v>
      </c>
      <c r="F5405" s="563" t="s">
        <v>15210</v>
      </c>
      <c r="G5405" s="563" t="s">
        <v>15202</v>
      </c>
      <c r="H5405" s="563" t="s">
        <v>15211</v>
      </c>
      <c r="I5405" s="563" t="s">
        <v>26690</v>
      </c>
      <c r="J5405" s="563" t="s">
        <v>24001</v>
      </c>
      <c r="K5405" s="563" t="s">
        <v>24001</v>
      </c>
      <c r="L5405" s="563" t="s">
        <v>24001</v>
      </c>
      <c r="M5405" s="563" t="s">
        <v>24001</v>
      </c>
      <c r="N5405" s="563" t="s">
        <v>24001</v>
      </c>
      <c r="O5405" s="564" t="s">
        <v>24001</v>
      </c>
      <c r="P5405" s="564" t="s">
        <v>24001</v>
      </c>
      <c r="Q5405" s="564">
        <v>34288</v>
      </c>
      <c r="R5405" s="564"/>
      <c r="S5405" s="564" t="s">
        <v>15212</v>
      </c>
    </row>
    <row r="5406" spans="1:19" x14ac:dyDescent="0.35">
      <c r="A5406" s="562">
        <v>5767</v>
      </c>
      <c r="B5406" s="563" t="s">
        <v>484</v>
      </c>
      <c r="C5406" s="563" t="s">
        <v>28883</v>
      </c>
      <c r="D5406" s="563" t="s">
        <v>15216</v>
      </c>
      <c r="E5406" s="563" t="s">
        <v>15213</v>
      </c>
      <c r="F5406" s="563" t="s">
        <v>15214</v>
      </c>
      <c r="G5406" s="563" t="s">
        <v>15202</v>
      </c>
      <c r="H5406" s="563" t="s">
        <v>15215</v>
      </c>
      <c r="I5406" s="563" t="s">
        <v>26690</v>
      </c>
      <c r="J5406" s="563" t="s">
        <v>109</v>
      </c>
      <c r="K5406" s="563" t="s">
        <v>24001</v>
      </c>
      <c r="L5406" s="563" t="s">
        <v>24001</v>
      </c>
      <c r="M5406" s="563" t="s">
        <v>24001</v>
      </c>
      <c r="N5406" s="563" t="s">
        <v>24001</v>
      </c>
      <c r="O5406" s="564" t="s">
        <v>24001</v>
      </c>
      <c r="P5406" s="564" t="s">
        <v>24001</v>
      </c>
      <c r="Q5406" s="564">
        <v>38958</v>
      </c>
      <c r="R5406" s="564"/>
      <c r="S5406" s="564" t="s">
        <v>33490</v>
      </c>
    </row>
    <row r="5407" spans="1:19" x14ac:dyDescent="0.35">
      <c r="A5407" s="559">
        <v>5768</v>
      </c>
      <c r="B5407" s="563" t="s">
        <v>484</v>
      </c>
      <c r="C5407" s="563" t="s">
        <v>28883</v>
      </c>
      <c r="D5407" s="563" t="s">
        <v>15219</v>
      </c>
      <c r="E5407" s="563" t="s">
        <v>15217</v>
      </c>
      <c r="F5407" s="563" t="s">
        <v>15218</v>
      </c>
      <c r="G5407" s="563" t="s">
        <v>15202</v>
      </c>
      <c r="H5407" s="563" t="s">
        <v>55</v>
      </c>
      <c r="I5407" s="563" t="s">
        <v>26690</v>
      </c>
      <c r="J5407" s="563" t="s">
        <v>24001</v>
      </c>
      <c r="K5407" s="563" t="s">
        <v>24001</v>
      </c>
      <c r="L5407" s="563" t="s">
        <v>24001</v>
      </c>
      <c r="M5407" s="563" t="s">
        <v>24001</v>
      </c>
      <c r="N5407" s="563" t="s">
        <v>24001</v>
      </c>
      <c r="O5407" s="564" t="s">
        <v>24001</v>
      </c>
      <c r="P5407" s="564" t="s">
        <v>24001</v>
      </c>
      <c r="Q5407" s="564">
        <v>33148</v>
      </c>
      <c r="R5407" s="564"/>
      <c r="S5407" s="564" t="s">
        <v>15219</v>
      </c>
    </row>
    <row r="5408" spans="1:19" x14ac:dyDescent="0.35">
      <c r="A5408" s="559">
        <v>2471</v>
      </c>
      <c r="B5408" s="563" t="s">
        <v>484</v>
      </c>
      <c r="C5408" s="563" t="s">
        <v>4617</v>
      </c>
      <c r="D5408" s="563" t="s">
        <v>4919</v>
      </c>
      <c r="E5408" s="563" t="s">
        <v>24001</v>
      </c>
      <c r="F5408" s="563" t="s">
        <v>4916</v>
      </c>
      <c r="G5408" s="563" t="s">
        <v>4917</v>
      </c>
      <c r="H5408" s="563" t="s">
        <v>4918</v>
      </c>
      <c r="I5408" s="563" t="s">
        <v>26690</v>
      </c>
      <c r="J5408" s="563" t="s">
        <v>109</v>
      </c>
      <c r="K5408" s="563" t="s">
        <v>24001</v>
      </c>
      <c r="L5408" s="563" t="s">
        <v>24001</v>
      </c>
      <c r="M5408" s="563" t="s">
        <v>24001</v>
      </c>
      <c r="N5408" s="563" t="s">
        <v>24001</v>
      </c>
      <c r="O5408" s="564" t="s">
        <v>24001</v>
      </c>
      <c r="P5408" s="564" t="s">
        <v>24001</v>
      </c>
      <c r="Q5408" s="564">
        <v>38775</v>
      </c>
      <c r="R5408" s="564"/>
      <c r="S5408" s="564" t="s">
        <v>33491</v>
      </c>
    </row>
    <row r="5409" spans="1:19" x14ac:dyDescent="0.35">
      <c r="A5409" s="562">
        <v>1392</v>
      </c>
      <c r="B5409" s="563" t="s">
        <v>484</v>
      </c>
      <c r="C5409" s="563" t="s">
        <v>28929</v>
      </c>
      <c r="D5409" s="563" t="s">
        <v>18323</v>
      </c>
      <c r="E5409" s="563" t="s">
        <v>18319</v>
      </c>
      <c r="F5409" s="563" t="s">
        <v>18320</v>
      </c>
      <c r="G5409" s="563" t="s">
        <v>18321</v>
      </c>
      <c r="H5409" s="563" t="s">
        <v>18322</v>
      </c>
      <c r="I5409" s="563" t="s">
        <v>26690</v>
      </c>
      <c r="J5409" s="563" t="s">
        <v>109</v>
      </c>
      <c r="K5409" s="563" t="s">
        <v>24001</v>
      </c>
      <c r="L5409" s="563" t="s">
        <v>24001</v>
      </c>
      <c r="M5409" s="563" t="s">
        <v>24001</v>
      </c>
      <c r="N5409" s="563" t="s">
        <v>24001</v>
      </c>
      <c r="O5409" s="564" t="s">
        <v>24001</v>
      </c>
      <c r="P5409" s="564" t="s">
        <v>24001</v>
      </c>
      <c r="Q5409" s="564">
        <v>34103</v>
      </c>
      <c r="R5409" s="564">
        <v>34107</v>
      </c>
      <c r="S5409" s="564" t="s">
        <v>33492</v>
      </c>
    </row>
    <row r="5410" spans="1:19" x14ac:dyDescent="0.35">
      <c r="A5410" s="559">
        <v>1393</v>
      </c>
      <c r="B5410" s="563" t="s">
        <v>484</v>
      </c>
      <c r="C5410" s="563" t="s">
        <v>28929</v>
      </c>
      <c r="D5410" s="563" t="s">
        <v>18327</v>
      </c>
      <c r="E5410" s="563" t="s">
        <v>18324</v>
      </c>
      <c r="F5410" s="563" t="s">
        <v>18325</v>
      </c>
      <c r="G5410" s="563" t="s">
        <v>18321</v>
      </c>
      <c r="H5410" s="563" t="s">
        <v>18326</v>
      </c>
      <c r="I5410" s="563" t="s">
        <v>26690</v>
      </c>
      <c r="J5410" s="563" t="s">
        <v>109</v>
      </c>
      <c r="K5410" s="563" t="s">
        <v>24001</v>
      </c>
      <c r="L5410" s="563" t="s">
        <v>24001</v>
      </c>
      <c r="M5410" s="563" t="s">
        <v>24001</v>
      </c>
      <c r="N5410" s="563" t="s">
        <v>24001</v>
      </c>
      <c r="O5410" s="564" t="s">
        <v>24001</v>
      </c>
      <c r="P5410" s="564" t="s">
        <v>24001</v>
      </c>
      <c r="Q5410" s="564">
        <v>33148</v>
      </c>
      <c r="R5410" s="564"/>
      <c r="S5410" s="564" t="s">
        <v>33493</v>
      </c>
    </row>
    <row r="5411" spans="1:19" x14ac:dyDescent="0.35">
      <c r="A5411" s="559">
        <v>1394</v>
      </c>
      <c r="B5411" s="563" t="s">
        <v>484</v>
      </c>
      <c r="C5411" s="563" t="s">
        <v>28929</v>
      </c>
      <c r="D5411" s="563" t="s">
        <v>18329</v>
      </c>
      <c r="E5411" s="563" t="s">
        <v>18321</v>
      </c>
      <c r="F5411" s="563" t="s">
        <v>18328</v>
      </c>
      <c r="G5411" s="563" t="s">
        <v>18321</v>
      </c>
      <c r="H5411" s="563" t="s">
        <v>55</v>
      </c>
      <c r="I5411" s="563" t="s">
        <v>26690</v>
      </c>
      <c r="J5411" s="563" t="s">
        <v>109</v>
      </c>
      <c r="K5411" s="563" t="s">
        <v>24001</v>
      </c>
      <c r="L5411" s="563" t="s">
        <v>24001</v>
      </c>
      <c r="M5411" s="563" t="s">
        <v>24001</v>
      </c>
      <c r="N5411" s="563" t="s">
        <v>24001</v>
      </c>
      <c r="O5411" s="564" t="s">
        <v>24001</v>
      </c>
      <c r="P5411" s="564" t="s">
        <v>24001</v>
      </c>
      <c r="Q5411" s="564">
        <v>33148</v>
      </c>
      <c r="R5411" s="564"/>
      <c r="S5411" s="564" t="s">
        <v>18329</v>
      </c>
    </row>
    <row r="5412" spans="1:19" x14ac:dyDescent="0.35">
      <c r="A5412" s="562">
        <v>1395</v>
      </c>
      <c r="B5412" s="563" t="s">
        <v>484</v>
      </c>
      <c r="C5412" s="563" t="s">
        <v>28929</v>
      </c>
      <c r="D5412" s="563" t="s">
        <v>18333</v>
      </c>
      <c r="E5412" s="563" t="s">
        <v>18330</v>
      </c>
      <c r="F5412" s="563" t="s">
        <v>18331</v>
      </c>
      <c r="G5412" s="563" t="s">
        <v>18321</v>
      </c>
      <c r="H5412" s="563" t="s">
        <v>18332</v>
      </c>
      <c r="I5412" s="563" t="s">
        <v>26690</v>
      </c>
      <c r="J5412" s="563" t="s">
        <v>109</v>
      </c>
      <c r="K5412" s="563" t="s">
        <v>24001</v>
      </c>
      <c r="L5412" s="563" t="s">
        <v>24001</v>
      </c>
      <c r="M5412" s="563" t="s">
        <v>24001</v>
      </c>
      <c r="N5412" s="563" t="s">
        <v>24001</v>
      </c>
      <c r="O5412" s="564" t="s">
        <v>24001</v>
      </c>
      <c r="P5412" s="564" t="s">
        <v>24001</v>
      </c>
      <c r="Q5412" s="564">
        <v>33148</v>
      </c>
      <c r="R5412" s="564">
        <v>38685</v>
      </c>
      <c r="S5412" s="564" t="s">
        <v>33494</v>
      </c>
    </row>
    <row r="5413" spans="1:19" x14ac:dyDescent="0.35">
      <c r="A5413" s="559">
        <v>500</v>
      </c>
      <c r="B5413" s="563" t="s">
        <v>484</v>
      </c>
      <c r="C5413" s="563" t="s">
        <v>16255</v>
      </c>
      <c r="D5413" s="563" t="s">
        <v>16424</v>
      </c>
      <c r="E5413" s="563" t="s">
        <v>16422</v>
      </c>
      <c r="F5413" s="563" t="s">
        <v>16423</v>
      </c>
      <c r="G5413" s="563" t="s">
        <v>16422</v>
      </c>
      <c r="H5413" s="563" t="s">
        <v>15890</v>
      </c>
      <c r="I5413" s="563" t="s">
        <v>26690</v>
      </c>
      <c r="J5413" s="563" t="s">
        <v>109</v>
      </c>
      <c r="K5413" s="563" t="s">
        <v>24001</v>
      </c>
      <c r="L5413" s="563" t="s">
        <v>24001</v>
      </c>
      <c r="M5413" s="563" t="s">
        <v>24001</v>
      </c>
      <c r="N5413" s="563" t="s">
        <v>24001</v>
      </c>
      <c r="O5413" s="564" t="s">
        <v>24001</v>
      </c>
      <c r="P5413" s="564" t="s">
        <v>24001</v>
      </c>
      <c r="Q5413" s="564">
        <v>33148</v>
      </c>
      <c r="R5413" s="564"/>
      <c r="S5413" s="564" t="s">
        <v>33495</v>
      </c>
    </row>
    <row r="5414" spans="1:19" x14ac:dyDescent="0.35">
      <c r="A5414" s="559">
        <v>501</v>
      </c>
      <c r="B5414" s="563" t="s">
        <v>484</v>
      </c>
      <c r="C5414" s="563" t="s">
        <v>16255</v>
      </c>
      <c r="D5414" s="563" t="s">
        <v>16426</v>
      </c>
      <c r="E5414" s="563" t="s">
        <v>16422</v>
      </c>
      <c r="F5414" s="563" t="s">
        <v>16425</v>
      </c>
      <c r="G5414" s="563" t="s">
        <v>16422</v>
      </c>
      <c r="H5414" s="563" t="s">
        <v>55</v>
      </c>
      <c r="I5414" s="563" t="s">
        <v>26690</v>
      </c>
      <c r="J5414" s="563" t="s">
        <v>109</v>
      </c>
      <c r="K5414" s="563" t="s">
        <v>24001</v>
      </c>
      <c r="L5414" s="563" t="s">
        <v>24001</v>
      </c>
      <c r="M5414" s="563" t="s">
        <v>24001</v>
      </c>
      <c r="N5414" s="563" t="s">
        <v>24001</v>
      </c>
      <c r="O5414" s="564" t="s">
        <v>24001</v>
      </c>
      <c r="P5414" s="564" t="s">
        <v>24001</v>
      </c>
      <c r="Q5414" s="564">
        <v>33148</v>
      </c>
      <c r="R5414" s="564"/>
      <c r="S5414" s="564" t="s">
        <v>16426</v>
      </c>
    </row>
    <row r="5415" spans="1:19" x14ac:dyDescent="0.35">
      <c r="A5415" s="562">
        <v>502</v>
      </c>
      <c r="B5415" s="563" t="s">
        <v>484</v>
      </c>
      <c r="C5415" s="563" t="s">
        <v>16255</v>
      </c>
      <c r="D5415" s="563" t="s">
        <v>16429</v>
      </c>
      <c r="E5415" s="563" t="s">
        <v>16427</v>
      </c>
      <c r="F5415" s="563" t="s">
        <v>16428</v>
      </c>
      <c r="G5415" s="563" t="s">
        <v>16422</v>
      </c>
      <c r="H5415" s="563" t="s">
        <v>8077</v>
      </c>
      <c r="I5415" s="563" t="s">
        <v>26690</v>
      </c>
      <c r="J5415" s="563" t="s">
        <v>109</v>
      </c>
      <c r="K5415" s="563" t="s">
        <v>24001</v>
      </c>
      <c r="L5415" s="563" t="s">
        <v>24001</v>
      </c>
      <c r="M5415" s="563" t="s">
        <v>24001</v>
      </c>
      <c r="N5415" s="563" t="s">
        <v>24001</v>
      </c>
      <c r="O5415" s="564" t="s">
        <v>24001</v>
      </c>
      <c r="P5415" s="564" t="s">
        <v>24001</v>
      </c>
      <c r="Q5415" s="564">
        <v>33148</v>
      </c>
      <c r="R5415" s="564"/>
      <c r="S5415" s="564" t="s">
        <v>33496</v>
      </c>
    </row>
    <row r="5416" spans="1:19" x14ac:dyDescent="0.35">
      <c r="A5416" s="559">
        <v>503</v>
      </c>
      <c r="B5416" s="563" t="s">
        <v>484</v>
      </c>
      <c r="C5416" s="563" t="s">
        <v>16255</v>
      </c>
      <c r="D5416" s="563" t="s">
        <v>16431</v>
      </c>
      <c r="E5416" s="563" t="s">
        <v>24001</v>
      </c>
      <c r="F5416" s="563" t="s">
        <v>16430</v>
      </c>
      <c r="G5416" s="563" t="s">
        <v>16422</v>
      </c>
      <c r="H5416" s="563" t="s">
        <v>1979</v>
      </c>
      <c r="I5416" s="563" t="s">
        <v>26690</v>
      </c>
      <c r="J5416" s="563" t="s">
        <v>109</v>
      </c>
      <c r="K5416" s="563" t="s">
        <v>24001</v>
      </c>
      <c r="L5416" s="563" t="s">
        <v>24001</v>
      </c>
      <c r="M5416" s="563" t="s">
        <v>24001</v>
      </c>
      <c r="N5416" s="563" t="s">
        <v>24001</v>
      </c>
      <c r="O5416" s="564" t="s">
        <v>24001</v>
      </c>
      <c r="P5416" s="564" t="s">
        <v>24001</v>
      </c>
      <c r="Q5416" s="564">
        <v>33148</v>
      </c>
      <c r="R5416" s="564">
        <v>38385</v>
      </c>
      <c r="S5416" s="564" t="s">
        <v>33497</v>
      </c>
    </row>
    <row r="5417" spans="1:19" x14ac:dyDescent="0.35">
      <c r="A5417" s="559">
        <v>1396</v>
      </c>
      <c r="B5417" s="563" t="s">
        <v>484</v>
      </c>
      <c r="C5417" s="563" t="s">
        <v>28929</v>
      </c>
      <c r="D5417" s="563" t="s">
        <v>18338</v>
      </c>
      <c r="E5417" s="563" t="s">
        <v>18334</v>
      </c>
      <c r="F5417" s="563" t="s">
        <v>18335</v>
      </c>
      <c r="G5417" s="563" t="s">
        <v>18336</v>
      </c>
      <c r="H5417" s="563" t="s">
        <v>18337</v>
      </c>
      <c r="I5417" s="563" t="s">
        <v>26690</v>
      </c>
      <c r="J5417" s="563" t="s">
        <v>109</v>
      </c>
      <c r="K5417" s="563" t="s">
        <v>24001</v>
      </c>
      <c r="L5417" s="563" t="s">
        <v>24001</v>
      </c>
      <c r="M5417" s="563" t="s">
        <v>24001</v>
      </c>
      <c r="N5417" s="563" t="s">
        <v>24001</v>
      </c>
      <c r="O5417" s="564" t="s">
        <v>24001</v>
      </c>
      <c r="P5417" s="564" t="s">
        <v>24001</v>
      </c>
      <c r="Q5417" s="564">
        <v>33148</v>
      </c>
      <c r="R5417" s="564">
        <v>38685</v>
      </c>
      <c r="S5417" s="564" t="s">
        <v>33498</v>
      </c>
    </row>
    <row r="5418" spans="1:19" x14ac:dyDescent="0.35">
      <c r="A5418" s="562">
        <v>2249</v>
      </c>
      <c r="B5418" s="563" t="s">
        <v>484</v>
      </c>
      <c r="C5418" s="563" t="s">
        <v>28698</v>
      </c>
      <c r="D5418" s="563" t="s">
        <v>6435</v>
      </c>
      <c r="E5418" s="563" t="s">
        <v>6431</v>
      </c>
      <c r="F5418" s="563" t="s">
        <v>6432</v>
      </c>
      <c r="G5418" s="563" t="s">
        <v>6433</v>
      </c>
      <c r="H5418" s="563" t="s">
        <v>6434</v>
      </c>
      <c r="I5418" s="563" t="s">
        <v>26690</v>
      </c>
      <c r="J5418" s="563" t="s">
        <v>109</v>
      </c>
      <c r="K5418" s="563" t="s">
        <v>24001</v>
      </c>
      <c r="L5418" s="563" t="s">
        <v>24001</v>
      </c>
      <c r="M5418" s="563" t="s">
        <v>24001</v>
      </c>
      <c r="N5418" s="563" t="s">
        <v>24001</v>
      </c>
      <c r="O5418" s="564" t="s">
        <v>24001</v>
      </c>
      <c r="P5418" s="564" t="s">
        <v>24001</v>
      </c>
      <c r="Q5418" s="564">
        <v>33148</v>
      </c>
      <c r="R5418" s="564"/>
      <c r="S5418" s="564" t="s">
        <v>33499</v>
      </c>
    </row>
    <row r="5419" spans="1:19" x14ac:dyDescent="0.35">
      <c r="A5419" s="559">
        <v>3756</v>
      </c>
      <c r="B5419" s="563" t="s">
        <v>484</v>
      </c>
      <c r="C5419" s="563" t="s">
        <v>1745</v>
      </c>
      <c r="D5419" s="563" t="s">
        <v>1946</v>
      </c>
      <c r="E5419" s="563" t="s">
        <v>1942</v>
      </c>
      <c r="F5419" s="563" t="s">
        <v>1943</v>
      </c>
      <c r="G5419" s="563" t="s">
        <v>1944</v>
      </c>
      <c r="H5419" s="563" t="s">
        <v>1945</v>
      </c>
      <c r="I5419" s="563" t="s">
        <v>26690</v>
      </c>
      <c r="J5419" s="563" t="s">
        <v>109</v>
      </c>
      <c r="K5419" s="563" t="s">
        <v>24001</v>
      </c>
      <c r="L5419" s="563" t="s">
        <v>24001</v>
      </c>
      <c r="M5419" s="563" t="s">
        <v>24001</v>
      </c>
      <c r="N5419" s="563" t="s">
        <v>24001</v>
      </c>
      <c r="O5419" s="564" t="s">
        <v>24001</v>
      </c>
      <c r="P5419" s="564" t="s">
        <v>24001</v>
      </c>
      <c r="Q5419" s="564">
        <v>33148</v>
      </c>
      <c r="R5419" s="564"/>
      <c r="S5419" s="564" t="s">
        <v>33500</v>
      </c>
    </row>
    <row r="5420" spans="1:19" x14ac:dyDescent="0.35">
      <c r="A5420" s="559">
        <v>3757</v>
      </c>
      <c r="B5420" s="563" t="s">
        <v>484</v>
      </c>
      <c r="C5420" s="563" t="s">
        <v>1745</v>
      </c>
      <c r="D5420" s="563" t="s">
        <v>1951</v>
      </c>
      <c r="E5420" s="563" t="s">
        <v>1947</v>
      </c>
      <c r="F5420" s="563" t="s">
        <v>1948</v>
      </c>
      <c r="G5420" s="563" t="s">
        <v>1949</v>
      </c>
      <c r="H5420" s="563" t="s">
        <v>1950</v>
      </c>
      <c r="I5420" s="563" t="s">
        <v>26690</v>
      </c>
      <c r="J5420" s="563" t="s">
        <v>109</v>
      </c>
      <c r="K5420" s="563" t="s">
        <v>24001</v>
      </c>
      <c r="L5420" s="563" t="s">
        <v>24001</v>
      </c>
      <c r="M5420" s="563" t="s">
        <v>24001</v>
      </c>
      <c r="N5420" s="563" t="s">
        <v>24001</v>
      </c>
      <c r="O5420" s="564" t="s">
        <v>24001</v>
      </c>
      <c r="P5420" s="564" t="s">
        <v>24001</v>
      </c>
      <c r="Q5420" s="564">
        <v>38714</v>
      </c>
      <c r="R5420" s="564">
        <v>40618.764074074097</v>
      </c>
      <c r="S5420" s="564" t="s">
        <v>33501</v>
      </c>
    </row>
    <row r="5421" spans="1:19" x14ac:dyDescent="0.35">
      <c r="A5421" s="562">
        <v>3758</v>
      </c>
      <c r="B5421" s="563" t="s">
        <v>484</v>
      </c>
      <c r="C5421" s="563" t="s">
        <v>1745</v>
      </c>
      <c r="D5421" s="563" t="s">
        <v>1955</v>
      </c>
      <c r="E5421" s="563" t="s">
        <v>1952</v>
      </c>
      <c r="F5421" s="563" t="s">
        <v>1953</v>
      </c>
      <c r="G5421" s="563" t="s">
        <v>1949</v>
      </c>
      <c r="H5421" s="563" t="s">
        <v>1954</v>
      </c>
      <c r="I5421" s="563" t="s">
        <v>26690</v>
      </c>
      <c r="J5421" s="563" t="s">
        <v>24001</v>
      </c>
      <c r="K5421" s="563" t="s">
        <v>24001</v>
      </c>
      <c r="L5421" s="563" t="s">
        <v>24001</v>
      </c>
      <c r="M5421" s="563" t="s">
        <v>24001</v>
      </c>
      <c r="N5421" s="563" t="s">
        <v>24001</v>
      </c>
      <c r="O5421" s="564" t="s">
        <v>24001</v>
      </c>
      <c r="P5421" s="564" t="s">
        <v>24001</v>
      </c>
      <c r="Q5421" s="564">
        <v>38714</v>
      </c>
      <c r="R5421" s="564">
        <v>40639.7645486111</v>
      </c>
      <c r="S5421" s="564" t="s">
        <v>33502</v>
      </c>
    </row>
    <row r="5422" spans="1:19" x14ac:dyDescent="0.35">
      <c r="A5422" s="559">
        <v>3759</v>
      </c>
      <c r="B5422" s="563" t="s">
        <v>484</v>
      </c>
      <c r="C5422" s="563" t="s">
        <v>1745</v>
      </c>
      <c r="D5422" s="563" t="s">
        <v>1959</v>
      </c>
      <c r="E5422" s="563" t="s">
        <v>1956</v>
      </c>
      <c r="F5422" s="563" t="s">
        <v>1957</v>
      </c>
      <c r="G5422" s="563" t="s">
        <v>1949</v>
      </c>
      <c r="H5422" s="563" t="s">
        <v>1958</v>
      </c>
      <c r="I5422" s="563" t="s">
        <v>26690</v>
      </c>
      <c r="J5422" s="563" t="s">
        <v>109</v>
      </c>
      <c r="K5422" s="563" t="s">
        <v>24001</v>
      </c>
      <c r="L5422" s="563" t="s">
        <v>24001</v>
      </c>
      <c r="M5422" s="563" t="s">
        <v>24001</v>
      </c>
      <c r="N5422" s="563" t="s">
        <v>24001</v>
      </c>
      <c r="O5422" s="564" t="s">
        <v>24001</v>
      </c>
      <c r="P5422" s="564" t="s">
        <v>24001</v>
      </c>
      <c r="Q5422" s="564">
        <v>38714</v>
      </c>
      <c r="R5422" s="564"/>
      <c r="S5422" s="564" t="s">
        <v>34458</v>
      </c>
    </row>
    <row r="5423" spans="1:19" x14ac:dyDescent="0.35">
      <c r="A5423" s="559">
        <v>3760</v>
      </c>
      <c r="B5423" s="563" t="s">
        <v>484</v>
      </c>
      <c r="C5423" s="563" t="s">
        <v>1745</v>
      </c>
      <c r="D5423" s="563" t="s">
        <v>1962</v>
      </c>
      <c r="E5423" s="563" t="s">
        <v>1956</v>
      </c>
      <c r="F5423" s="563" t="s">
        <v>1960</v>
      </c>
      <c r="G5423" s="563" t="s">
        <v>1949</v>
      </c>
      <c r="H5423" s="563" t="s">
        <v>1961</v>
      </c>
      <c r="I5423" s="563" t="s">
        <v>26690</v>
      </c>
      <c r="J5423" s="563" t="s">
        <v>24001</v>
      </c>
      <c r="K5423" s="563" t="s">
        <v>24001</v>
      </c>
      <c r="L5423" s="563" t="s">
        <v>24001</v>
      </c>
      <c r="M5423" s="563" t="s">
        <v>24001</v>
      </c>
      <c r="N5423" s="563" t="s">
        <v>24001</v>
      </c>
      <c r="O5423" s="564" t="s">
        <v>24001</v>
      </c>
      <c r="P5423" s="564" t="s">
        <v>24001</v>
      </c>
      <c r="Q5423" s="564">
        <v>38714</v>
      </c>
      <c r="R5423" s="564">
        <v>40620.754166666702</v>
      </c>
      <c r="S5423" s="564" t="s">
        <v>33503</v>
      </c>
    </row>
    <row r="5424" spans="1:19" x14ac:dyDescent="0.35">
      <c r="A5424" s="562">
        <v>3761</v>
      </c>
      <c r="B5424" s="563" t="s">
        <v>484</v>
      </c>
      <c r="C5424" s="563" t="s">
        <v>1745</v>
      </c>
      <c r="D5424" s="563" t="s">
        <v>1965</v>
      </c>
      <c r="E5424" s="563" t="s">
        <v>1952</v>
      </c>
      <c r="F5424" s="563" t="s">
        <v>1963</v>
      </c>
      <c r="G5424" s="563" t="s">
        <v>1949</v>
      </c>
      <c r="H5424" s="563" t="s">
        <v>1964</v>
      </c>
      <c r="I5424" s="563" t="s">
        <v>26690</v>
      </c>
      <c r="J5424" s="563" t="s">
        <v>24001</v>
      </c>
      <c r="K5424" s="563" t="s">
        <v>24001</v>
      </c>
      <c r="L5424" s="563" t="s">
        <v>24001</v>
      </c>
      <c r="M5424" s="563" t="s">
        <v>24001</v>
      </c>
      <c r="N5424" s="563" t="s">
        <v>24001</v>
      </c>
      <c r="O5424" s="564" t="s">
        <v>24001</v>
      </c>
      <c r="P5424" s="564" t="s">
        <v>24001</v>
      </c>
      <c r="Q5424" s="564">
        <v>38714</v>
      </c>
      <c r="R5424" s="564"/>
      <c r="S5424" s="564" t="s">
        <v>33504</v>
      </c>
    </row>
    <row r="5425" spans="1:19" x14ac:dyDescent="0.35">
      <c r="A5425" s="559">
        <v>3762</v>
      </c>
      <c r="B5425" s="563" t="s">
        <v>484</v>
      </c>
      <c r="C5425" s="563" t="s">
        <v>1745</v>
      </c>
      <c r="D5425" s="563" t="s">
        <v>1969</v>
      </c>
      <c r="E5425" s="563" t="s">
        <v>1966</v>
      </c>
      <c r="F5425" s="563" t="s">
        <v>1967</v>
      </c>
      <c r="G5425" s="563" t="s">
        <v>1949</v>
      </c>
      <c r="H5425" s="563" t="s">
        <v>1968</v>
      </c>
      <c r="I5425" s="563" t="s">
        <v>26690</v>
      </c>
      <c r="J5425" s="563" t="s">
        <v>109</v>
      </c>
      <c r="K5425" s="563" t="s">
        <v>24001</v>
      </c>
      <c r="L5425" s="563" t="s">
        <v>24001</v>
      </c>
      <c r="M5425" s="563" t="s">
        <v>24001</v>
      </c>
      <c r="N5425" s="563" t="s">
        <v>24001</v>
      </c>
      <c r="O5425" s="564" t="s">
        <v>24001</v>
      </c>
      <c r="P5425" s="564" t="s">
        <v>24001</v>
      </c>
      <c r="Q5425" s="564">
        <v>38714</v>
      </c>
      <c r="R5425" s="564"/>
      <c r="S5425" s="564" t="s">
        <v>33505</v>
      </c>
    </row>
    <row r="5426" spans="1:19" x14ac:dyDescent="0.35">
      <c r="A5426" s="559">
        <v>3763</v>
      </c>
      <c r="B5426" s="563" t="s">
        <v>484</v>
      </c>
      <c r="C5426" s="563" t="s">
        <v>1745</v>
      </c>
      <c r="D5426" s="563" t="s">
        <v>1971</v>
      </c>
      <c r="E5426" s="563" t="s">
        <v>1947</v>
      </c>
      <c r="F5426" s="563" t="s">
        <v>1970</v>
      </c>
      <c r="G5426" s="563" t="s">
        <v>1949</v>
      </c>
      <c r="H5426" s="563" t="s">
        <v>389</v>
      </c>
      <c r="I5426" s="563" t="s">
        <v>26690</v>
      </c>
      <c r="J5426" s="563" t="s">
        <v>109</v>
      </c>
      <c r="K5426" s="563" t="s">
        <v>24001</v>
      </c>
      <c r="L5426" s="563" t="s">
        <v>24001</v>
      </c>
      <c r="M5426" s="563" t="s">
        <v>24001</v>
      </c>
      <c r="N5426" s="563" t="s">
        <v>24001</v>
      </c>
      <c r="O5426" s="564" t="s">
        <v>24001</v>
      </c>
      <c r="P5426" s="564" t="s">
        <v>24001</v>
      </c>
      <c r="Q5426" s="564">
        <v>38714</v>
      </c>
      <c r="R5426" s="564"/>
      <c r="S5426" s="564" t="s">
        <v>33506</v>
      </c>
    </row>
    <row r="5427" spans="1:19" x14ac:dyDescent="0.35">
      <c r="A5427" s="562">
        <v>3764</v>
      </c>
      <c r="B5427" s="563" t="s">
        <v>484</v>
      </c>
      <c r="C5427" s="563" t="s">
        <v>1745</v>
      </c>
      <c r="D5427" s="563" t="s">
        <v>1974</v>
      </c>
      <c r="E5427" s="563" t="s">
        <v>1972</v>
      </c>
      <c r="F5427" s="563" t="s">
        <v>1973</v>
      </c>
      <c r="G5427" s="563" t="s">
        <v>1949</v>
      </c>
      <c r="H5427" s="563" t="s">
        <v>55</v>
      </c>
      <c r="I5427" s="563" t="s">
        <v>26690</v>
      </c>
      <c r="J5427" s="563" t="s">
        <v>109</v>
      </c>
      <c r="K5427" s="563" t="s">
        <v>24001</v>
      </c>
      <c r="L5427" s="563" t="s">
        <v>24001</v>
      </c>
      <c r="M5427" s="563" t="s">
        <v>24001</v>
      </c>
      <c r="N5427" s="563" t="s">
        <v>24001</v>
      </c>
      <c r="O5427" s="564" t="s">
        <v>24001</v>
      </c>
      <c r="P5427" s="564" t="s">
        <v>24001</v>
      </c>
      <c r="Q5427" s="564">
        <v>33148</v>
      </c>
      <c r="R5427" s="564"/>
      <c r="S5427" s="564" t="s">
        <v>1974</v>
      </c>
    </row>
    <row r="5428" spans="1:19" x14ac:dyDescent="0.35">
      <c r="A5428" s="559">
        <v>3765</v>
      </c>
      <c r="B5428" s="563" t="s">
        <v>484</v>
      </c>
      <c r="C5428" s="563" t="s">
        <v>1745</v>
      </c>
      <c r="D5428" s="563" t="s">
        <v>1977</v>
      </c>
      <c r="E5428" s="563" t="s">
        <v>1966</v>
      </c>
      <c r="F5428" s="563" t="s">
        <v>1975</v>
      </c>
      <c r="G5428" s="563" t="s">
        <v>1949</v>
      </c>
      <c r="H5428" s="563" t="s">
        <v>1976</v>
      </c>
      <c r="I5428" s="563" t="s">
        <v>26690</v>
      </c>
      <c r="J5428" s="563" t="s">
        <v>24001</v>
      </c>
      <c r="K5428" s="563" t="s">
        <v>24001</v>
      </c>
      <c r="L5428" s="563" t="s">
        <v>24001</v>
      </c>
      <c r="M5428" s="563" t="s">
        <v>24001</v>
      </c>
      <c r="N5428" s="563" t="s">
        <v>24001</v>
      </c>
      <c r="O5428" s="564" t="s">
        <v>24001</v>
      </c>
      <c r="P5428" s="564" t="s">
        <v>24001</v>
      </c>
      <c r="Q5428" s="564">
        <v>38714</v>
      </c>
      <c r="R5428" s="564">
        <v>40619.749409722201</v>
      </c>
      <c r="S5428" s="564" t="s">
        <v>33507</v>
      </c>
    </row>
    <row r="5429" spans="1:19" x14ac:dyDescent="0.35">
      <c r="A5429" s="559">
        <v>3766</v>
      </c>
      <c r="B5429" s="563" t="s">
        <v>484</v>
      </c>
      <c r="C5429" s="563" t="s">
        <v>1745</v>
      </c>
      <c r="D5429" s="563" t="s">
        <v>1980</v>
      </c>
      <c r="E5429" s="563" t="s">
        <v>24001</v>
      </c>
      <c r="F5429" s="563" t="s">
        <v>1978</v>
      </c>
      <c r="G5429" s="563" t="s">
        <v>1949</v>
      </c>
      <c r="H5429" s="563" t="s">
        <v>1979</v>
      </c>
      <c r="I5429" s="563" t="s">
        <v>26690</v>
      </c>
      <c r="J5429" s="563" t="s">
        <v>109</v>
      </c>
      <c r="K5429" s="563" t="s">
        <v>24001</v>
      </c>
      <c r="L5429" s="563" t="s">
        <v>24001</v>
      </c>
      <c r="M5429" s="563" t="s">
        <v>24001</v>
      </c>
      <c r="N5429" s="563" t="s">
        <v>24001</v>
      </c>
      <c r="O5429" s="564" t="s">
        <v>24001</v>
      </c>
      <c r="P5429" s="564" t="s">
        <v>24001</v>
      </c>
      <c r="Q5429" s="564">
        <v>38714</v>
      </c>
      <c r="R5429" s="564"/>
      <c r="S5429" s="564" t="s">
        <v>33508</v>
      </c>
    </row>
    <row r="5430" spans="1:19" x14ac:dyDescent="0.35">
      <c r="A5430" s="562">
        <v>5769</v>
      </c>
      <c r="B5430" s="563" t="s">
        <v>484</v>
      </c>
      <c r="C5430" s="563" t="s">
        <v>28883</v>
      </c>
      <c r="D5430" s="563" t="s">
        <v>15222</v>
      </c>
      <c r="E5430" s="563" t="s">
        <v>24001</v>
      </c>
      <c r="F5430" s="563" t="s">
        <v>15220</v>
      </c>
      <c r="G5430" s="563" t="s">
        <v>15221</v>
      </c>
      <c r="H5430" s="563" t="s">
        <v>6120</v>
      </c>
      <c r="I5430" s="563" t="s">
        <v>26690</v>
      </c>
      <c r="J5430" s="563" t="s">
        <v>24001</v>
      </c>
      <c r="K5430" s="563" t="s">
        <v>24001</v>
      </c>
      <c r="L5430" s="563" t="s">
        <v>24001</v>
      </c>
      <c r="M5430" s="563" t="s">
        <v>24001</v>
      </c>
      <c r="N5430" s="563" t="s">
        <v>24001</v>
      </c>
      <c r="O5430" s="564" t="s">
        <v>24001</v>
      </c>
      <c r="P5430" s="564" t="s">
        <v>24001</v>
      </c>
      <c r="Q5430" s="564">
        <v>33148</v>
      </c>
      <c r="R5430" s="564"/>
      <c r="S5430" s="564" t="s">
        <v>33509</v>
      </c>
    </row>
    <row r="5431" spans="1:19" x14ac:dyDescent="0.35">
      <c r="A5431" s="559">
        <v>2250</v>
      </c>
      <c r="B5431" s="563" t="s">
        <v>484</v>
      </c>
      <c r="C5431" s="563" t="s">
        <v>28698</v>
      </c>
      <c r="D5431" s="563" t="s">
        <v>6439</v>
      </c>
      <c r="E5431" s="563" t="s">
        <v>6436</v>
      </c>
      <c r="F5431" s="563" t="s">
        <v>6437</v>
      </c>
      <c r="G5431" s="563" t="s">
        <v>6438</v>
      </c>
      <c r="H5431" s="563" t="s">
        <v>284</v>
      </c>
      <c r="I5431" s="563" t="s">
        <v>26690</v>
      </c>
      <c r="J5431" s="563" t="s">
        <v>24001</v>
      </c>
      <c r="K5431" s="563" t="s">
        <v>62</v>
      </c>
      <c r="L5431" s="563" t="s">
        <v>24001</v>
      </c>
      <c r="M5431" s="563" t="s">
        <v>24001</v>
      </c>
      <c r="N5431" s="563" t="s">
        <v>24001</v>
      </c>
      <c r="O5431" s="564" t="s">
        <v>24001</v>
      </c>
      <c r="P5431" s="564" t="s">
        <v>24001</v>
      </c>
      <c r="Q5431" s="564">
        <v>33148</v>
      </c>
      <c r="R5431" s="564">
        <v>34130</v>
      </c>
      <c r="S5431" s="564" t="s">
        <v>33510</v>
      </c>
    </row>
    <row r="5432" spans="1:19" x14ac:dyDescent="0.35">
      <c r="A5432" s="559">
        <v>5770</v>
      </c>
      <c r="B5432" s="563" t="s">
        <v>484</v>
      </c>
      <c r="C5432" s="563" t="s">
        <v>28883</v>
      </c>
      <c r="D5432" s="563" t="s">
        <v>24255</v>
      </c>
      <c r="E5432" s="563" t="s">
        <v>14052</v>
      </c>
      <c r="F5432" s="563" t="s">
        <v>14053</v>
      </c>
      <c r="G5432" s="563" t="s">
        <v>24256</v>
      </c>
      <c r="H5432" s="563" t="s">
        <v>6078</v>
      </c>
      <c r="I5432" s="563" t="s">
        <v>26690</v>
      </c>
      <c r="J5432" s="563" t="s">
        <v>24001</v>
      </c>
      <c r="K5432" s="563" t="s">
        <v>24001</v>
      </c>
      <c r="L5432" s="563" t="s">
        <v>24001</v>
      </c>
      <c r="M5432" s="563" t="s">
        <v>24001</v>
      </c>
      <c r="N5432" s="563" t="s">
        <v>24001</v>
      </c>
      <c r="O5432" s="564" t="s">
        <v>24001</v>
      </c>
      <c r="P5432" s="564" t="s">
        <v>24001</v>
      </c>
      <c r="Q5432" s="564">
        <v>33148</v>
      </c>
      <c r="R5432" s="564">
        <v>42317.696273148104</v>
      </c>
      <c r="S5432" s="564" t="s">
        <v>33511</v>
      </c>
    </row>
    <row r="5433" spans="1:19" x14ac:dyDescent="0.35">
      <c r="A5433" s="562">
        <v>1397</v>
      </c>
      <c r="B5433" s="563" t="s">
        <v>484</v>
      </c>
      <c r="C5433" s="563" t="s">
        <v>28929</v>
      </c>
      <c r="D5433" s="563" t="s">
        <v>18343</v>
      </c>
      <c r="E5433" s="563" t="s">
        <v>18339</v>
      </c>
      <c r="F5433" s="563" t="s">
        <v>18340</v>
      </c>
      <c r="G5433" s="563" t="s">
        <v>18341</v>
      </c>
      <c r="H5433" s="563" t="s">
        <v>18342</v>
      </c>
      <c r="I5433" s="563" t="s">
        <v>26690</v>
      </c>
      <c r="J5433" s="563" t="s">
        <v>109</v>
      </c>
      <c r="K5433" s="563" t="s">
        <v>24001</v>
      </c>
      <c r="L5433" s="563" t="s">
        <v>24001</v>
      </c>
      <c r="M5433" s="563" t="s">
        <v>24001</v>
      </c>
      <c r="N5433" s="563" t="s">
        <v>24001</v>
      </c>
      <c r="O5433" s="564" t="s">
        <v>24001</v>
      </c>
      <c r="P5433" s="564" t="s">
        <v>24001</v>
      </c>
      <c r="Q5433" s="564">
        <v>33148</v>
      </c>
      <c r="R5433" s="564"/>
      <c r="S5433" s="564" t="s">
        <v>33512</v>
      </c>
    </row>
    <row r="5434" spans="1:19" x14ac:dyDescent="0.35">
      <c r="A5434" s="559">
        <v>1398</v>
      </c>
      <c r="B5434" s="563" t="s">
        <v>484</v>
      </c>
      <c r="C5434" s="563" t="s">
        <v>28929</v>
      </c>
      <c r="D5434" s="563" t="s">
        <v>18347</v>
      </c>
      <c r="E5434" s="563" t="s">
        <v>18344</v>
      </c>
      <c r="F5434" s="563" t="s">
        <v>18345</v>
      </c>
      <c r="G5434" s="563" t="s">
        <v>18346</v>
      </c>
      <c r="H5434" s="563" t="s">
        <v>10324</v>
      </c>
      <c r="I5434" s="563" t="s">
        <v>26690</v>
      </c>
      <c r="J5434" s="563" t="s">
        <v>24001</v>
      </c>
      <c r="K5434" s="563" t="s">
        <v>24001</v>
      </c>
      <c r="L5434" s="563" t="s">
        <v>24001</v>
      </c>
      <c r="M5434" s="563" t="s">
        <v>24001</v>
      </c>
      <c r="N5434" s="563" t="s">
        <v>24001</v>
      </c>
      <c r="O5434" s="564" t="s">
        <v>24001</v>
      </c>
      <c r="P5434" s="564" t="s">
        <v>24001</v>
      </c>
      <c r="Q5434" s="564">
        <v>38413</v>
      </c>
      <c r="R5434" s="564"/>
      <c r="S5434" s="564" t="s">
        <v>33513</v>
      </c>
    </row>
    <row r="5435" spans="1:19" x14ac:dyDescent="0.35">
      <c r="A5435" s="559">
        <v>1399</v>
      </c>
      <c r="B5435" s="563" t="s">
        <v>484</v>
      </c>
      <c r="C5435" s="563" t="s">
        <v>28929</v>
      </c>
      <c r="D5435" s="563" t="s">
        <v>18350</v>
      </c>
      <c r="E5435" s="563" t="s">
        <v>24001</v>
      </c>
      <c r="F5435" s="563" t="s">
        <v>18348</v>
      </c>
      <c r="G5435" s="563" t="s">
        <v>18346</v>
      </c>
      <c r="H5435" s="563" t="s">
        <v>18349</v>
      </c>
      <c r="I5435" s="563" t="s">
        <v>26690</v>
      </c>
      <c r="J5435" s="563" t="s">
        <v>109</v>
      </c>
      <c r="K5435" s="563" t="s">
        <v>24001</v>
      </c>
      <c r="L5435" s="563" t="s">
        <v>24001</v>
      </c>
      <c r="M5435" s="563" t="s">
        <v>24001</v>
      </c>
      <c r="N5435" s="563" t="s">
        <v>24001</v>
      </c>
      <c r="O5435" s="564" t="s">
        <v>24001</v>
      </c>
      <c r="P5435" s="564" t="s">
        <v>24001</v>
      </c>
      <c r="Q5435" s="564">
        <v>38404</v>
      </c>
      <c r="R5435" s="564"/>
      <c r="S5435" s="564" t="s">
        <v>33514</v>
      </c>
    </row>
    <row r="5436" spans="1:19" x14ac:dyDescent="0.35">
      <c r="A5436" s="562">
        <v>2472</v>
      </c>
      <c r="B5436" s="563" t="s">
        <v>484</v>
      </c>
      <c r="C5436" s="563" t="s">
        <v>4617</v>
      </c>
      <c r="D5436" s="563" t="s">
        <v>4923</v>
      </c>
      <c r="E5436" s="563" t="s">
        <v>24001</v>
      </c>
      <c r="F5436" s="563" t="s">
        <v>4920</v>
      </c>
      <c r="G5436" s="563" t="s">
        <v>4921</v>
      </c>
      <c r="H5436" s="563" t="s">
        <v>4922</v>
      </c>
      <c r="I5436" s="563" t="s">
        <v>26690</v>
      </c>
      <c r="J5436" s="563" t="s">
        <v>109</v>
      </c>
      <c r="K5436" s="563" t="s">
        <v>24001</v>
      </c>
      <c r="L5436" s="563" t="s">
        <v>24001</v>
      </c>
      <c r="M5436" s="563" t="s">
        <v>24001</v>
      </c>
      <c r="N5436" s="563" t="s">
        <v>24001</v>
      </c>
      <c r="O5436" s="564" t="s">
        <v>24001</v>
      </c>
      <c r="P5436" s="564" t="s">
        <v>24001</v>
      </c>
      <c r="Q5436" s="564">
        <v>38775</v>
      </c>
      <c r="R5436" s="564">
        <v>39503</v>
      </c>
      <c r="S5436" s="564" t="s">
        <v>33515</v>
      </c>
    </row>
    <row r="5437" spans="1:19" x14ac:dyDescent="0.35">
      <c r="A5437" s="559">
        <v>2473</v>
      </c>
      <c r="B5437" s="563" t="s">
        <v>484</v>
      </c>
      <c r="C5437" s="563" t="s">
        <v>4617</v>
      </c>
      <c r="D5437" s="563" t="s">
        <v>4926</v>
      </c>
      <c r="E5437" s="563" t="s">
        <v>24001</v>
      </c>
      <c r="F5437" s="563" t="s">
        <v>4924</v>
      </c>
      <c r="G5437" s="563" t="s">
        <v>4921</v>
      </c>
      <c r="H5437" s="563" t="s">
        <v>4925</v>
      </c>
      <c r="I5437" s="563" t="s">
        <v>26690</v>
      </c>
      <c r="J5437" s="563" t="s">
        <v>109</v>
      </c>
      <c r="K5437" s="563" t="s">
        <v>24001</v>
      </c>
      <c r="L5437" s="563" t="s">
        <v>24001</v>
      </c>
      <c r="M5437" s="563" t="s">
        <v>24001</v>
      </c>
      <c r="N5437" s="563" t="s">
        <v>24001</v>
      </c>
      <c r="O5437" s="564" t="s">
        <v>24001</v>
      </c>
      <c r="P5437" s="564" t="s">
        <v>24001</v>
      </c>
      <c r="Q5437" s="564">
        <v>38775</v>
      </c>
      <c r="R5437" s="564"/>
      <c r="S5437" s="564" t="s">
        <v>33516</v>
      </c>
    </row>
    <row r="5438" spans="1:19" x14ac:dyDescent="0.35">
      <c r="A5438" s="559">
        <v>2474</v>
      </c>
      <c r="B5438" s="563" t="s">
        <v>484</v>
      </c>
      <c r="C5438" s="563" t="s">
        <v>4617</v>
      </c>
      <c r="D5438" s="563" t="s">
        <v>4929</v>
      </c>
      <c r="E5438" s="563" t="s">
        <v>24001</v>
      </c>
      <c r="F5438" s="563" t="s">
        <v>4927</v>
      </c>
      <c r="G5438" s="563" t="s">
        <v>4921</v>
      </c>
      <c r="H5438" s="563" t="s">
        <v>4928</v>
      </c>
      <c r="I5438" s="563" t="s">
        <v>26690</v>
      </c>
      <c r="J5438" s="563" t="s">
        <v>109</v>
      </c>
      <c r="K5438" s="563" t="s">
        <v>24001</v>
      </c>
      <c r="L5438" s="563" t="s">
        <v>24001</v>
      </c>
      <c r="M5438" s="563" t="s">
        <v>24001</v>
      </c>
      <c r="N5438" s="563" t="s">
        <v>24001</v>
      </c>
      <c r="O5438" s="564" t="s">
        <v>24001</v>
      </c>
      <c r="P5438" s="564" t="s">
        <v>24001</v>
      </c>
      <c r="Q5438" s="564">
        <v>38775</v>
      </c>
      <c r="R5438" s="564">
        <v>39503</v>
      </c>
      <c r="S5438" s="564" t="s">
        <v>33517</v>
      </c>
    </row>
    <row r="5439" spans="1:19" x14ac:dyDescent="0.35">
      <c r="A5439" s="562">
        <v>388</v>
      </c>
      <c r="B5439" s="563" t="s">
        <v>484</v>
      </c>
      <c r="C5439" s="563" t="s">
        <v>19195</v>
      </c>
      <c r="D5439" s="563" t="s">
        <v>20059</v>
      </c>
      <c r="E5439" s="563" t="s">
        <v>20056</v>
      </c>
      <c r="F5439" s="563" t="s">
        <v>20057</v>
      </c>
      <c r="G5439" s="563" t="s">
        <v>20058</v>
      </c>
      <c r="H5439" s="563" t="s">
        <v>300</v>
      </c>
      <c r="I5439" s="563" t="s">
        <v>26690</v>
      </c>
      <c r="J5439" s="563" t="s">
        <v>24001</v>
      </c>
      <c r="K5439" s="563" t="s">
        <v>62</v>
      </c>
      <c r="L5439" s="563" t="s">
        <v>27591</v>
      </c>
      <c r="M5439" s="563" t="s">
        <v>24001</v>
      </c>
      <c r="N5439" s="563" t="s">
        <v>24001</v>
      </c>
      <c r="O5439" s="564" t="s">
        <v>24001</v>
      </c>
      <c r="P5439" s="564" t="s">
        <v>24001</v>
      </c>
      <c r="Q5439" s="564">
        <v>38775</v>
      </c>
      <c r="R5439" s="564"/>
      <c r="S5439" s="564" t="s">
        <v>33518</v>
      </c>
    </row>
    <row r="5440" spans="1:19" x14ac:dyDescent="0.35">
      <c r="A5440" s="559">
        <v>389</v>
      </c>
      <c r="B5440" s="563" t="s">
        <v>484</v>
      </c>
      <c r="C5440" s="563" t="s">
        <v>19195</v>
      </c>
      <c r="D5440" s="563" t="s">
        <v>25039</v>
      </c>
      <c r="E5440" s="563" t="s">
        <v>25040</v>
      </c>
      <c r="F5440" s="563" t="s">
        <v>20060</v>
      </c>
      <c r="G5440" s="563" t="s">
        <v>20058</v>
      </c>
      <c r="H5440" s="563" t="s">
        <v>25041</v>
      </c>
      <c r="I5440" s="563" t="s">
        <v>26690</v>
      </c>
      <c r="J5440" s="563" t="s">
        <v>24001</v>
      </c>
      <c r="K5440" s="563" t="s">
        <v>24001</v>
      </c>
      <c r="L5440" s="563" t="s">
        <v>24001</v>
      </c>
      <c r="M5440" s="563" t="s">
        <v>24001</v>
      </c>
      <c r="N5440" s="563" t="s">
        <v>24001</v>
      </c>
      <c r="O5440" s="564" t="s">
        <v>24001</v>
      </c>
      <c r="P5440" s="564" t="s">
        <v>24001</v>
      </c>
      <c r="Q5440" s="564">
        <v>38775</v>
      </c>
      <c r="R5440" s="564">
        <v>43812.465937499997</v>
      </c>
      <c r="S5440" s="564" t="s">
        <v>33519</v>
      </c>
    </row>
    <row r="5441" spans="1:19" x14ac:dyDescent="0.35">
      <c r="A5441" s="559">
        <v>21</v>
      </c>
      <c r="B5441" s="563" t="s">
        <v>484</v>
      </c>
      <c r="C5441" s="563" t="s">
        <v>18598</v>
      </c>
      <c r="D5441" s="563" t="s">
        <v>18644</v>
      </c>
      <c r="E5441" s="563" t="s">
        <v>18640</v>
      </c>
      <c r="F5441" s="563" t="s">
        <v>18641</v>
      </c>
      <c r="G5441" s="563" t="s">
        <v>18642</v>
      </c>
      <c r="H5441" s="563" t="s">
        <v>18643</v>
      </c>
      <c r="I5441" s="563" t="s">
        <v>26690</v>
      </c>
      <c r="J5441" s="563" t="s">
        <v>24001</v>
      </c>
      <c r="K5441" s="563" t="s">
        <v>24001</v>
      </c>
      <c r="L5441" s="563" t="s">
        <v>24001</v>
      </c>
      <c r="M5441" s="563" t="s">
        <v>24001</v>
      </c>
      <c r="N5441" s="563" t="s">
        <v>24001</v>
      </c>
      <c r="O5441" s="564" t="s">
        <v>24001</v>
      </c>
      <c r="P5441" s="564" t="s">
        <v>24001</v>
      </c>
      <c r="Q5441" s="564">
        <v>33148</v>
      </c>
      <c r="R5441" s="564"/>
      <c r="S5441" s="564" t="s">
        <v>33520</v>
      </c>
    </row>
    <row r="5442" spans="1:19" x14ac:dyDescent="0.35">
      <c r="A5442" s="562">
        <v>22</v>
      </c>
      <c r="B5442" s="563" t="s">
        <v>484</v>
      </c>
      <c r="C5442" s="563" t="s">
        <v>18598</v>
      </c>
      <c r="D5442" s="563" t="s">
        <v>24257</v>
      </c>
      <c r="E5442" s="563" t="s">
        <v>24001</v>
      </c>
      <c r="F5442" s="563" t="s">
        <v>24258</v>
      </c>
      <c r="G5442" s="563" t="s">
        <v>18642</v>
      </c>
      <c r="H5442" s="563" t="s">
        <v>55</v>
      </c>
      <c r="I5442" s="563" t="s">
        <v>26690</v>
      </c>
      <c r="J5442" s="563" t="s">
        <v>24001</v>
      </c>
      <c r="K5442" s="563" t="s">
        <v>24001</v>
      </c>
      <c r="L5442" s="563" t="s">
        <v>24001</v>
      </c>
      <c r="M5442" s="563" t="s">
        <v>24001</v>
      </c>
      <c r="N5442" s="563" t="s">
        <v>24001</v>
      </c>
      <c r="O5442" s="564" t="s">
        <v>24001</v>
      </c>
      <c r="P5442" s="564" t="s">
        <v>24001</v>
      </c>
      <c r="Q5442" s="564">
        <v>42894</v>
      </c>
      <c r="R5442" s="564"/>
      <c r="S5442" s="564" t="s">
        <v>24257</v>
      </c>
    </row>
    <row r="5443" spans="1:19" x14ac:dyDescent="0.35">
      <c r="A5443" s="559">
        <v>1400</v>
      </c>
      <c r="B5443" s="563" t="s">
        <v>484</v>
      </c>
      <c r="C5443" s="563" t="s">
        <v>28929</v>
      </c>
      <c r="D5443" s="563" t="s">
        <v>18355</v>
      </c>
      <c r="E5443" s="563" t="s">
        <v>18351</v>
      </c>
      <c r="F5443" s="563" t="s">
        <v>18352</v>
      </c>
      <c r="G5443" s="563" t="s">
        <v>18353</v>
      </c>
      <c r="H5443" s="563" t="s">
        <v>18354</v>
      </c>
      <c r="I5443" s="563" t="s">
        <v>26690</v>
      </c>
      <c r="J5443" s="563" t="s">
        <v>24001</v>
      </c>
      <c r="K5443" s="563" t="s">
        <v>24001</v>
      </c>
      <c r="L5443" s="563" t="s">
        <v>24001</v>
      </c>
      <c r="M5443" s="563" t="s">
        <v>24001</v>
      </c>
      <c r="N5443" s="563" t="s">
        <v>24001</v>
      </c>
      <c r="O5443" s="564" t="s">
        <v>24001</v>
      </c>
      <c r="P5443" s="564" t="s">
        <v>24001</v>
      </c>
      <c r="Q5443" s="564">
        <v>33148</v>
      </c>
      <c r="R5443" s="564"/>
      <c r="S5443" s="564" t="s">
        <v>33521</v>
      </c>
    </row>
    <row r="5444" spans="1:19" x14ac:dyDescent="0.35">
      <c r="A5444" s="559">
        <v>1401</v>
      </c>
      <c r="B5444" s="563" t="s">
        <v>484</v>
      </c>
      <c r="C5444" s="563" t="s">
        <v>28929</v>
      </c>
      <c r="D5444" s="563" t="s">
        <v>18359</v>
      </c>
      <c r="E5444" s="563" t="s">
        <v>18356</v>
      </c>
      <c r="F5444" s="563" t="s">
        <v>18357</v>
      </c>
      <c r="G5444" s="563" t="s">
        <v>18353</v>
      </c>
      <c r="H5444" s="563" t="s">
        <v>18358</v>
      </c>
      <c r="I5444" s="563" t="s">
        <v>26690</v>
      </c>
      <c r="J5444" s="563" t="s">
        <v>109</v>
      </c>
      <c r="K5444" s="563" t="s">
        <v>24001</v>
      </c>
      <c r="L5444" s="563" t="s">
        <v>24001</v>
      </c>
      <c r="M5444" s="563" t="s">
        <v>24001</v>
      </c>
      <c r="N5444" s="563" t="s">
        <v>24001</v>
      </c>
      <c r="O5444" s="564" t="s">
        <v>24001</v>
      </c>
      <c r="P5444" s="564" t="s">
        <v>24001</v>
      </c>
      <c r="Q5444" s="564">
        <v>33148</v>
      </c>
      <c r="R5444" s="564">
        <v>38404</v>
      </c>
      <c r="S5444" s="564" t="s">
        <v>33522</v>
      </c>
    </row>
    <row r="5445" spans="1:19" x14ac:dyDescent="0.35">
      <c r="A5445" s="562">
        <v>1402</v>
      </c>
      <c r="B5445" s="563" t="s">
        <v>484</v>
      </c>
      <c r="C5445" s="563" t="s">
        <v>28929</v>
      </c>
      <c r="D5445" s="563" t="s">
        <v>18361</v>
      </c>
      <c r="E5445" s="563" t="s">
        <v>24001</v>
      </c>
      <c r="F5445" s="563" t="s">
        <v>18360</v>
      </c>
      <c r="G5445" s="563" t="s">
        <v>18353</v>
      </c>
      <c r="H5445" s="563" t="s">
        <v>1386</v>
      </c>
      <c r="I5445" s="563" t="s">
        <v>26690</v>
      </c>
      <c r="J5445" s="563" t="s">
        <v>24001</v>
      </c>
      <c r="K5445" s="563" t="s">
        <v>24001</v>
      </c>
      <c r="L5445" s="563" t="s">
        <v>24001</v>
      </c>
      <c r="M5445" s="563" t="s">
        <v>24001</v>
      </c>
      <c r="N5445" s="563" t="s">
        <v>24001</v>
      </c>
      <c r="O5445" s="564" t="s">
        <v>24001</v>
      </c>
      <c r="P5445" s="564" t="s">
        <v>24001</v>
      </c>
      <c r="Q5445" s="564">
        <v>38763</v>
      </c>
      <c r="R5445" s="564"/>
      <c r="S5445" s="564" t="s">
        <v>33523</v>
      </c>
    </row>
    <row r="5446" spans="1:19" x14ac:dyDescent="0.35">
      <c r="A5446" s="559">
        <v>1403</v>
      </c>
      <c r="B5446" s="563" t="s">
        <v>484</v>
      </c>
      <c r="C5446" s="563" t="s">
        <v>28929</v>
      </c>
      <c r="D5446" s="563" t="s">
        <v>18364</v>
      </c>
      <c r="E5446" s="563" t="s">
        <v>24001</v>
      </c>
      <c r="F5446" s="563" t="s">
        <v>18362</v>
      </c>
      <c r="G5446" s="563" t="s">
        <v>18353</v>
      </c>
      <c r="H5446" s="563" t="s">
        <v>18363</v>
      </c>
      <c r="I5446" s="563" t="s">
        <v>26690</v>
      </c>
      <c r="J5446" s="563" t="s">
        <v>24001</v>
      </c>
      <c r="K5446" s="563" t="s">
        <v>24001</v>
      </c>
      <c r="L5446" s="563" t="s">
        <v>24001</v>
      </c>
      <c r="M5446" s="563" t="s">
        <v>24001</v>
      </c>
      <c r="N5446" s="563" t="s">
        <v>24001</v>
      </c>
      <c r="O5446" s="564" t="s">
        <v>24001</v>
      </c>
      <c r="P5446" s="564" t="s">
        <v>24001</v>
      </c>
      <c r="Q5446" s="564">
        <v>33148</v>
      </c>
      <c r="R5446" s="564"/>
      <c r="S5446" s="564" t="s">
        <v>34459</v>
      </c>
    </row>
    <row r="5447" spans="1:19" x14ac:dyDescent="0.35">
      <c r="A5447" s="559">
        <v>1404</v>
      </c>
      <c r="B5447" s="563" t="s">
        <v>484</v>
      </c>
      <c r="C5447" s="563" t="s">
        <v>28929</v>
      </c>
      <c r="D5447" s="563" t="s">
        <v>18368</v>
      </c>
      <c r="E5447" s="563" t="s">
        <v>18365</v>
      </c>
      <c r="F5447" s="563" t="s">
        <v>18366</v>
      </c>
      <c r="G5447" s="563" t="s">
        <v>18353</v>
      </c>
      <c r="H5447" s="563" t="s">
        <v>18367</v>
      </c>
      <c r="I5447" s="563" t="s">
        <v>26690</v>
      </c>
      <c r="J5447" s="563" t="s">
        <v>24001</v>
      </c>
      <c r="K5447" s="563" t="s">
        <v>24001</v>
      </c>
      <c r="L5447" s="563" t="s">
        <v>24001</v>
      </c>
      <c r="M5447" s="563" t="s">
        <v>24001</v>
      </c>
      <c r="N5447" s="563" t="s">
        <v>24001</v>
      </c>
      <c r="O5447" s="564" t="s">
        <v>24001</v>
      </c>
      <c r="P5447" s="564" t="s">
        <v>24001</v>
      </c>
      <c r="Q5447" s="564">
        <v>33148</v>
      </c>
      <c r="R5447" s="564"/>
      <c r="S5447" s="564" t="s">
        <v>33524</v>
      </c>
    </row>
    <row r="5448" spans="1:19" x14ac:dyDescent="0.35">
      <c r="A5448" s="562">
        <v>1405</v>
      </c>
      <c r="B5448" s="563" t="s">
        <v>484</v>
      </c>
      <c r="C5448" s="563" t="s">
        <v>28929</v>
      </c>
      <c r="D5448" s="563" t="s">
        <v>18372</v>
      </c>
      <c r="E5448" s="563" t="s">
        <v>18369</v>
      </c>
      <c r="F5448" s="563" t="s">
        <v>18370</v>
      </c>
      <c r="G5448" s="563" t="s">
        <v>18353</v>
      </c>
      <c r="H5448" s="563" t="s">
        <v>18371</v>
      </c>
      <c r="I5448" s="563" t="s">
        <v>26690</v>
      </c>
      <c r="J5448" s="563" t="s">
        <v>24001</v>
      </c>
      <c r="K5448" s="563" t="s">
        <v>24001</v>
      </c>
      <c r="L5448" s="563" t="s">
        <v>24001</v>
      </c>
      <c r="M5448" s="563" t="s">
        <v>24001</v>
      </c>
      <c r="N5448" s="563" t="s">
        <v>24001</v>
      </c>
      <c r="O5448" s="564" t="s">
        <v>24001</v>
      </c>
      <c r="P5448" s="564" t="s">
        <v>24001</v>
      </c>
      <c r="Q5448" s="564">
        <v>33148</v>
      </c>
      <c r="R5448" s="564"/>
      <c r="S5448" s="564" t="s">
        <v>33525</v>
      </c>
    </row>
    <row r="5449" spans="1:19" x14ac:dyDescent="0.35">
      <c r="A5449" s="559">
        <v>1406</v>
      </c>
      <c r="B5449" s="563" t="s">
        <v>484</v>
      </c>
      <c r="C5449" s="563" t="s">
        <v>28929</v>
      </c>
      <c r="D5449" s="563" t="s">
        <v>18375</v>
      </c>
      <c r="E5449" s="563" t="s">
        <v>18373</v>
      </c>
      <c r="F5449" s="563" t="s">
        <v>18374</v>
      </c>
      <c r="G5449" s="563" t="s">
        <v>18353</v>
      </c>
      <c r="H5449" s="563" t="s">
        <v>14401</v>
      </c>
      <c r="I5449" s="563" t="s">
        <v>27542</v>
      </c>
      <c r="J5449" s="563" t="s">
        <v>24001</v>
      </c>
      <c r="K5449" s="563" t="s">
        <v>24001</v>
      </c>
      <c r="L5449" s="563" t="s">
        <v>24001</v>
      </c>
      <c r="M5449" s="563" t="s">
        <v>24001</v>
      </c>
      <c r="N5449" s="563" t="s">
        <v>24001</v>
      </c>
      <c r="O5449" s="564" t="s">
        <v>24001</v>
      </c>
      <c r="P5449" s="564" t="s">
        <v>24001</v>
      </c>
      <c r="Q5449" s="564">
        <v>33148</v>
      </c>
      <c r="R5449" s="564">
        <v>34103</v>
      </c>
      <c r="S5449" s="564" t="s">
        <v>33526</v>
      </c>
    </row>
    <row r="5450" spans="1:19" x14ac:dyDescent="0.35">
      <c r="A5450" s="559">
        <v>1407</v>
      </c>
      <c r="B5450" s="563" t="s">
        <v>484</v>
      </c>
      <c r="C5450" s="563" t="s">
        <v>28929</v>
      </c>
      <c r="D5450" s="563" t="s">
        <v>18378</v>
      </c>
      <c r="E5450" s="563" t="s">
        <v>18376</v>
      </c>
      <c r="F5450" s="563" t="s">
        <v>18377</v>
      </c>
      <c r="G5450" s="563" t="s">
        <v>18353</v>
      </c>
      <c r="H5450" s="563" t="s">
        <v>759</v>
      </c>
      <c r="I5450" s="563" t="s">
        <v>26690</v>
      </c>
      <c r="J5450" s="563" t="s">
        <v>24001</v>
      </c>
      <c r="K5450" s="563" t="s">
        <v>24001</v>
      </c>
      <c r="L5450" s="563" t="s">
        <v>24001</v>
      </c>
      <c r="M5450" s="563" t="s">
        <v>24001</v>
      </c>
      <c r="N5450" s="563" t="s">
        <v>24001</v>
      </c>
      <c r="O5450" s="564" t="s">
        <v>24001</v>
      </c>
      <c r="P5450" s="564" t="s">
        <v>24001</v>
      </c>
      <c r="Q5450" s="564">
        <v>33148</v>
      </c>
      <c r="R5450" s="564"/>
      <c r="S5450" s="564" t="s">
        <v>34460</v>
      </c>
    </row>
    <row r="5451" spans="1:19" x14ac:dyDescent="0.35">
      <c r="A5451" s="562">
        <v>1408</v>
      </c>
      <c r="B5451" s="563" t="s">
        <v>484</v>
      </c>
      <c r="C5451" s="563" t="s">
        <v>28929</v>
      </c>
      <c r="D5451" s="563" t="s">
        <v>18380</v>
      </c>
      <c r="E5451" s="563" t="s">
        <v>24001</v>
      </c>
      <c r="F5451" s="563" t="s">
        <v>18379</v>
      </c>
      <c r="G5451" s="563" t="s">
        <v>18353</v>
      </c>
      <c r="H5451" s="563" t="s">
        <v>55</v>
      </c>
      <c r="I5451" s="563" t="s">
        <v>26690</v>
      </c>
      <c r="J5451" s="563" t="s">
        <v>24001</v>
      </c>
      <c r="K5451" s="563" t="s">
        <v>24001</v>
      </c>
      <c r="L5451" s="563" t="s">
        <v>24001</v>
      </c>
      <c r="M5451" s="563" t="s">
        <v>24001</v>
      </c>
      <c r="N5451" s="563" t="s">
        <v>24001</v>
      </c>
      <c r="O5451" s="564" t="s">
        <v>24001</v>
      </c>
      <c r="P5451" s="564" t="s">
        <v>24001</v>
      </c>
      <c r="Q5451" s="564">
        <v>33148</v>
      </c>
      <c r="R5451" s="564"/>
      <c r="S5451" s="564" t="s">
        <v>18380</v>
      </c>
    </row>
    <row r="5452" spans="1:19" x14ac:dyDescent="0.35">
      <c r="A5452" s="559">
        <v>1409</v>
      </c>
      <c r="B5452" s="563" t="s">
        <v>484</v>
      </c>
      <c r="C5452" s="563" t="s">
        <v>28929</v>
      </c>
      <c r="D5452" s="563" t="s">
        <v>18384</v>
      </c>
      <c r="E5452" s="563" t="s">
        <v>18381</v>
      </c>
      <c r="F5452" s="563" t="s">
        <v>18382</v>
      </c>
      <c r="G5452" s="563" t="s">
        <v>18353</v>
      </c>
      <c r="H5452" s="563" t="s">
        <v>18383</v>
      </c>
      <c r="I5452" s="563" t="s">
        <v>26690</v>
      </c>
      <c r="J5452" s="563" t="s">
        <v>24001</v>
      </c>
      <c r="K5452" s="563" t="s">
        <v>24001</v>
      </c>
      <c r="L5452" s="563" t="s">
        <v>24001</v>
      </c>
      <c r="M5452" s="563" t="s">
        <v>24001</v>
      </c>
      <c r="N5452" s="563" t="s">
        <v>24001</v>
      </c>
      <c r="O5452" s="564" t="s">
        <v>24001</v>
      </c>
      <c r="P5452" s="564" t="s">
        <v>24001</v>
      </c>
      <c r="Q5452" s="564">
        <v>34103</v>
      </c>
      <c r="R5452" s="564">
        <v>34103</v>
      </c>
      <c r="S5452" s="564" t="s">
        <v>33527</v>
      </c>
    </row>
    <row r="5453" spans="1:19" x14ac:dyDescent="0.35">
      <c r="A5453" s="559">
        <v>4332</v>
      </c>
      <c r="B5453" s="563" t="s">
        <v>484</v>
      </c>
      <c r="C5453" s="563" t="s">
        <v>10170</v>
      </c>
      <c r="D5453" s="563" t="s">
        <v>10364</v>
      </c>
      <c r="E5453" s="563" t="s">
        <v>10361</v>
      </c>
      <c r="F5453" s="563" t="s">
        <v>10362</v>
      </c>
      <c r="G5453" s="563" t="s">
        <v>10363</v>
      </c>
      <c r="H5453" s="563" t="s">
        <v>6852</v>
      </c>
      <c r="I5453" s="563" t="s">
        <v>26690</v>
      </c>
      <c r="J5453" s="563" t="s">
        <v>24001</v>
      </c>
      <c r="K5453" s="563" t="s">
        <v>62</v>
      </c>
      <c r="L5453" s="563" t="s">
        <v>24001</v>
      </c>
      <c r="M5453" s="563" t="s">
        <v>24001</v>
      </c>
      <c r="N5453" s="563" t="s">
        <v>24001</v>
      </c>
      <c r="O5453" s="564" t="s">
        <v>24001</v>
      </c>
      <c r="P5453" s="564" t="s">
        <v>24001</v>
      </c>
      <c r="Q5453" s="564">
        <v>33148</v>
      </c>
      <c r="R5453" s="564"/>
      <c r="S5453" s="564" t="s">
        <v>33528</v>
      </c>
    </row>
    <row r="5454" spans="1:19" x14ac:dyDescent="0.35">
      <c r="A5454" s="562">
        <v>2503</v>
      </c>
      <c r="B5454" s="563" t="s">
        <v>484</v>
      </c>
      <c r="C5454" s="563" t="s">
        <v>7916</v>
      </c>
      <c r="D5454" s="563" t="s">
        <v>8005</v>
      </c>
      <c r="E5454" s="563" t="s">
        <v>8001</v>
      </c>
      <c r="F5454" s="563" t="s">
        <v>8002</v>
      </c>
      <c r="G5454" s="563" t="s">
        <v>8003</v>
      </c>
      <c r="H5454" s="563" t="s">
        <v>8004</v>
      </c>
      <c r="I5454" s="563" t="s">
        <v>27033</v>
      </c>
      <c r="J5454" s="563" t="s">
        <v>24001</v>
      </c>
      <c r="K5454" s="563" t="s">
        <v>154</v>
      </c>
      <c r="L5454" s="563" t="s">
        <v>24001</v>
      </c>
      <c r="M5454" s="563" t="s">
        <v>24001</v>
      </c>
      <c r="N5454" s="563" t="s">
        <v>24001</v>
      </c>
      <c r="O5454" s="564" t="s">
        <v>24001</v>
      </c>
      <c r="P5454" s="564" t="s">
        <v>24001</v>
      </c>
      <c r="Q5454" s="564">
        <v>35132</v>
      </c>
      <c r="R5454" s="564">
        <v>41346.635486111103</v>
      </c>
      <c r="S5454" s="564" t="s">
        <v>33529</v>
      </c>
    </row>
    <row r="5455" spans="1:19" x14ac:dyDescent="0.35">
      <c r="A5455" s="559">
        <v>2504</v>
      </c>
      <c r="B5455" s="563" t="s">
        <v>484</v>
      </c>
      <c r="C5455" s="563" t="s">
        <v>7916</v>
      </c>
      <c r="D5455" s="563" t="s">
        <v>8008</v>
      </c>
      <c r="E5455" s="563" t="s">
        <v>8006</v>
      </c>
      <c r="F5455" s="563" t="s">
        <v>8007</v>
      </c>
      <c r="G5455" s="563" t="s">
        <v>8003</v>
      </c>
      <c r="H5455" s="563" t="s">
        <v>8004</v>
      </c>
      <c r="I5455" s="563" t="s">
        <v>27034</v>
      </c>
      <c r="J5455" s="563" t="s">
        <v>24001</v>
      </c>
      <c r="K5455" s="563" t="s">
        <v>154</v>
      </c>
      <c r="L5455" s="563" t="s">
        <v>27747</v>
      </c>
      <c r="M5455" s="563" t="s">
        <v>24001</v>
      </c>
      <c r="N5455" s="563" t="s">
        <v>24001</v>
      </c>
      <c r="O5455" s="564" t="s">
        <v>24001</v>
      </c>
      <c r="P5455" s="564" t="s">
        <v>24001</v>
      </c>
      <c r="Q5455" s="564">
        <v>41346</v>
      </c>
      <c r="R5455" s="564"/>
      <c r="S5455" s="564" t="s">
        <v>33530</v>
      </c>
    </row>
    <row r="5456" spans="1:19" x14ac:dyDescent="0.35">
      <c r="A5456" s="559">
        <v>2505</v>
      </c>
      <c r="B5456" s="563" t="s">
        <v>484</v>
      </c>
      <c r="C5456" s="563" t="s">
        <v>7916</v>
      </c>
      <c r="D5456" s="563" t="s">
        <v>8010</v>
      </c>
      <c r="E5456" s="563" t="s">
        <v>24001</v>
      </c>
      <c r="F5456" s="563" t="s">
        <v>8009</v>
      </c>
      <c r="G5456" s="563" t="s">
        <v>8003</v>
      </c>
      <c r="H5456" s="563" t="s">
        <v>8004</v>
      </c>
      <c r="I5456" s="563" t="s">
        <v>26753</v>
      </c>
      <c r="J5456" s="563" t="s">
        <v>24001</v>
      </c>
      <c r="K5456" s="563" t="s">
        <v>24001</v>
      </c>
      <c r="L5456" s="563" t="s">
        <v>24001</v>
      </c>
      <c r="M5456" s="563" t="s">
        <v>24001</v>
      </c>
      <c r="N5456" s="563" t="s">
        <v>24001</v>
      </c>
      <c r="O5456" s="564" t="s">
        <v>24001</v>
      </c>
      <c r="P5456" s="564" t="s">
        <v>24001</v>
      </c>
      <c r="Q5456" s="564">
        <v>33148</v>
      </c>
      <c r="R5456" s="564"/>
      <c r="S5456" s="564" t="s">
        <v>33531</v>
      </c>
    </row>
    <row r="5457" spans="1:19" x14ac:dyDescent="0.35">
      <c r="A5457" s="562">
        <v>2506</v>
      </c>
      <c r="B5457" s="563" t="s">
        <v>484</v>
      </c>
      <c r="C5457" s="563" t="s">
        <v>7916</v>
      </c>
      <c r="D5457" s="563" t="s">
        <v>33532</v>
      </c>
      <c r="E5457" s="563" t="s">
        <v>24001</v>
      </c>
      <c r="F5457" s="563" t="s">
        <v>33533</v>
      </c>
      <c r="G5457" s="563" t="s">
        <v>8003</v>
      </c>
      <c r="H5457" s="563" t="s">
        <v>15440</v>
      </c>
      <c r="I5457" s="563" t="s">
        <v>26690</v>
      </c>
      <c r="J5457" s="563" t="s">
        <v>24001</v>
      </c>
      <c r="K5457" s="563" t="s">
        <v>24001</v>
      </c>
      <c r="L5457" s="563" t="s">
        <v>24001</v>
      </c>
      <c r="M5457" s="563" t="s">
        <v>24001</v>
      </c>
      <c r="N5457" s="563" t="s">
        <v>24001</v>
      </c>
      <c r="O5457" s="564" t="s">
        <v>24001</v>
      </c>
      <c r="P5457" s="564" t="s">
        <v>24001</v>
      </c>
      <c r="Q5457" s="564">
        <v>44834</v>
      </c>
      <c r="R5457" s="564"/>
      <c r="S5457" s="564" t="s">
        <v>33534</v>
      </c>
    </row>
    <row r="5458" spans="1:19" x14ac:dyDescent="0.35">
      <c r="A5458" s="559">
        <v>2507</v>
      </c>
      <c r="B5458" s="563" t="s">
        <v>484</v>
      </c>
      <c r="C5458" s="563" t="s">
        <v>7916</v>
      </c>
      <c r="D5458" s="563" t="s">
        <v>8014</v>
      </c>
      <c r="E5458" s="563" t="s">
        <v>8011</v>
      </c>
      <c r="F5458" s="563" t="s">
        <v>8012</v>
      </c>
      <c r="G5458" s="563" t="s">
        <v>8003</v>
      </c>
      <c r="H5458" s="563" t="s">
        <v>8013</v>
      </c>
      <c r="I5458" s="563" t="s">
        <v>26690</v>
      </c>
      <c r="J5458" s="563" t="s">
        <v>24001</v>
      </c>
      <c r="K5458" s="563" t="s">
        <v>154</v>
      </c>
      <c r="L5458" s="563" t="s">
        <v>24001</v>
      </c>
      <c r="M5458" s="563" t="s">
        <v>899</v>
      </c>
      <c r="N5458" s="563" t="s">
        <v>28712</v>
      </c>
      <c r="O5458" s="564" t="s">
        <v>24001</v>
      </c>
      <c r="P5458" s="564" t="s">
        <v>24001</v>
      </c>
      <c r="Q5458" s="564">
        <v>33148</v>
      </c>
      <c r="R5458" s="564"/>
      <c r="S5458" s="564" t="s">
        <v>33535</v>
      </c>
    </row>
    <row r="5459" spans="1:19" x14ac:dyDescent="0.35">
      <c r="A5459" s="559">
        <v>2508</v>
      </c>
      <c r="B5459" s="563" t="s">
        <v>484</v>
      </c>
      <c r="C5459" s="563" t="s">
        <v>7916</v>
      </c>
      <c r="D5459" s="563" t="s">
        <v>8018</v>
      </c>
      <c r="E5459" s="563" t="s">
        <v>8015</v>
      </c>
      <c r="F5459" s="563" t="s">
        <v>8016</v>
      </c>
      <c r="G5459" s="563" t="s">
        <v>8003</v>
      </c>
      <c r="H5459" s="563" t="s">
        <v>8017</v>
      </c>
      <c r="I5459" s="563" t="s">
        <v>26690</v>
      </c>
      <c r="J5459" s="563" t="s">
        <v>24001</v>
      </c>
      <c r="K5459" s="563" t="s">
        <v>62</v>
      </c>
      <c r="L5459" s="563" t="s">
        <v>27722</v>
      </c>
      <c r="M5459" s="563" t="s">
        <v>24001</v>
      </c>
      <c r="N5459" s="563" t="s">
        <v>24001</v>
      </c>
      <c r="O5459" s="564" t="s">
        <v>24001</v>
      </c>
      <c r="P5459" s="564" t="s">
        <v>24001</v>
      </c>
      <c r="Q5459" s="564">
        <v>33148</v>
      </c>
      <c r="R5459" s="564">
        <v>41346.494189814803</v>
      </c>
      <c r="S5459" s="564" t="s">
        <v>33536</v>
      </c>
    </row>
    <row r="5460" spans="1:19" x14ac:dyDescent="0.35">
      <c r="A5460" s="562">
        <v>2509</v>
      </c>
      <c r="B5460" s="563" t="s">
        <v>484</v>
      </c>
      <c r="C5460" s="563" t="s">
        <v>7916</v>
      </c>
      <c r="D5460" s="563" t="s">
        <v>25850</v>
      </c>
      <c r="E5460" s="563" t="s">
        <v>25851</v>
      </c>
      <c r="F5460" s="563" t="s">
        <v>8063</v>
      </c>
      <c r="G5460" s="563" t="s">
        <v>8003</v>
      </c>
      <c r="H5460" s="563" t="s">
        <v>6214</v>
      </c>
      <c r="I5460" s="563" t="s">
        <v>26690</v>
      </c>
      <c r="J5460" s="563" t="s">
        <v>24001</v>
      </c>
      <c r="K5460" s="563" t="s">
        <v>62</v>
      </c>
      <c r="L5460" s="563" t="s">
        <v>24001</v>
      </c>
      <c r="M5460" s="563" t="s">
        <v>24001</v>
      </c>
      <c r="N5460" s="563" t="s">
        <v>24001</v>
      </c>
      <c r="O5460" s="564" t="s">
        <v>24001</v>
      </c>
      <c r="P5460" s="564" t="s">
        <v>24001</v>
      </c>
      <c r="Q5460" s="564">
        <v>33148</v>
      </c>
      <c r="R5460" s="564">
        <v>44293.482337963003</v>
      </c>
      <c r="S5460" s="564" t="s">
        <v>33537</v>
      </c>
    </row>
    <row r="5461" spans="1:19" x14ac:dyDescent="0.35">
      <c r="A5461" s="559">
        <v>2510</v>
      </c>
      <c r="B5461" s="563" t="s">
        <v>484</v>
      </c>
      <c r="C5461" s="563" t="s">
        <v>7916</v>
      </c>
      <c r="D5461" s="563" t="s">
        <v>33538</v>
      </c>
      <c r="E5461" s="563" t="s">
        <v>8019</v>
      </c>
      <c r="F5461" s="563" t="s">
        <v>33539</v>
      </c>
      <c r="G5461" s="563" t="s">
        <v>8003</v>
      </c>
      <c r="H5461" s="563" t="s">
        <v>8021</v>
      </c>
      <c r="I5461" s="563" t="s">
        <v>26690</v>
      </c>
      <c r="J5461" s="563" t="s">
        <v>24001</v>
      </c>
      <c r="K5461" s="563" t="s">
        <v>24001</v>
      </c>
      <c r="L5461" s="563" t="s">
        <v>24001</v>
      </c>
      <c r="M5461" s="563" t="s">
        <v>24001</v>
      </c>
      <c r="N5461" s="563" t="s">
        <v>24001</v>
      </c>
      <c r="O5461" s="564" t="s">
        <v>24001</v>
      </c>
      <c r="P5461" s="564" t="s">
        <v>24001</v>
      </c>
      <c r="Q5461" s="564">
        <v>44708</v>
      </c>
      <c r="R5461" s="564"/>
      <c r="S5461" s="564" t="s">
        <v>33540</v>
      </c>
    </row>
    <row r="5462" spans="1:19" x14ac:dyDescent="0.35">
      <c r="A5462" s="559">
        <v>2511</v>
      </c>
      <c r="B5462" s="563" t="s">
        <v>484</v>
      </c>
      <c r="C5462" s="563" t="s">
        <v>7916</v>
      </c>
      <c r="D5462" s="563" t="s">
        <v>8022</v>
      </c>
      <c r="E5462" s="563" t="s">
        <v>8019</v>
      </c>
      <c r="F5462" s="563" t="s">
        <v>8020</v>
      </c>
      <c r="G5462" s="563" t="s">
        <v>8003</v>
      </c>
      <c r="H5462" s="563" t="s">
        <v>8021</v>
      </c>
      <c r="I5462" s="563" t="s">
        <v>26753</v>
      </c>
      <c r="J5462" s="563" t="s">
        <v>24001</v>
      </c>
      <c r="K5462" s="563" t="s">
        <v>24001</v>
      </c>
      <c r="L5462" s="563" t="s">
        <v>24001</v>
      </c>
      <c r="M5462" s="563" t="s">
        <v>24001</v>
      </c>
      <c r="N5462" s="563" t="s">
        <v>24001</v>
      </c>
      <c r="O5462" s="564" t="s">
        <v>24001</v>
      </c>
      <c r="P5462" s="564" t="s">
        <v>24001</v>
      </c>
      <c r="Q5462" s="564">
        <v>33148</v>
      </c>
      <c r="R5462" s="564"/>
      <c r="S5462" s="564" t="s">
        <v>33538</v>
      </c>
    </row>
    <row r="5463" spans="1:19" x14ac:dyDescent="0.35">
      <c r="A5463" s="562">
        <v>2512</v>
      </c>
      <c r="B5463" s="563" t="s">
        <v>484</v>
      </c>
      <c r="C5463" s="563" t="s">
        <v>7916</v>
      </c>
      <c r="D5463" s="563" t="s">
        <v>8028</v>
      </c>
      <c r="E5463" s="563" t="s">
        <v>8025</v>
      </c>
      <c r="F5463" s="563" t="s">
        <v>8026</v>
      </c>
      <c r="G5463" s="563" t="s">
        <v>8003</v>
      </c>
      <c r="H5463" s="563" t="s">
        <v>8027</v>
      </c>
      <c r="I5463" s="563" t="s">
        <v>26690</v>
      </c>
      <c r="J5463" s="563" t="s">
        <v>24001</v>
      </c>
      <c r="K5463" s="563" t="s">
        <v>62</v>
      </c>
      <c r="L5463" s="563" t="s">
        <v>27728</v>
      </c>
      <c r="M5463" s="563" t="s">
        <v>24001</v>
      </c>
      <c r="N5463" s="563" t="s">
        <v>24001</v>
      </c>
      <c r="O5463" s="564" t="s">
        <v>24001</v>
      </c>
      <c r="P5463" s="564" t="s">
        <v>24001</v>
      </c>
      <c r="Q5463" s="564">
        <v>35130</v>
      </c>
      <c r="R5463" s="564"/>
      <c r="S5463" s="564" t="s">
        <v>33541</v>
      </c>
    </row>
    <row r="5464" spans="1:19" x14ac:dyDescent="0.35">
      <c r="A5464" s="559">
        <v>2513</v>
      </c>
      <c r="B5464" s="563" t="s">
        <v>484</v>
      </c>
      <c r="C5464" s="563" t="s">
        <v>7916</v>
      </c>
      <c r="D5464" s="563" t="s">
        <v>8032</v>
      </c>
      <c r="E5464" s="563" t="s">
        <v>8029</v>
      </c>
      <c r="F5464" s="563" t="s">
        <v>8030</v>
      </c>
      <c r="G5464" s="563" t="s">
        <v>8003</v>
      </c>
      <c r="H5464" s="563" t="s">
        <v>8031</v>
      </c>
      <c r="I5464" s="563" t="s">
        <v>26690</v>
      </c>
      <c r="J5464" s="563" t="s">
        <v>24001</v>
      </c>
      <c r="K5464" s="563" t="s">
        <v>50</v>
      </c>
      <c r="L5464" s="563" t="s">
        <v>27729</v>
      </c>
      <c r="M5464" s="563" t="s">
        <v>3595</v>
      </c>
      <c r="N5464" s="563" t="s">
        <v>27035</v>
      </c>
      <c r="O5464" s="564" t="s">
        <v>24001</v>
      </c>
      <c r="P5464" s="564" t="s">
        <v>24001</v>
      </c>
      <c r="Q5464" s="564">
        <v>41346</v>
      </c>
      <c r="R5464" s="564"/>
      <c r="S5464" s="564" t="s">
        <v>34461</v>
      </c>
    </row>
    <row r="5465" spans="1:19" x14ac:dyDescent="0.35">
      <c r="A5465" s="559">
        <v>2514</v>
      </c>
      <c r="B5465" s="563" t="s">
        <v>484</v>
      </c>
      <c r="C5465" s="563" t="s">
        <v>7916</v>
      </c>
      <c r="D5465" s="563" t="s">
        <v>33542</v>
      </c>
      <c r="E5465" s="563" t="s">
        <v>8023</v>
      </c>
      <c r="F5465" s="563" t="s">
        <v>8024</v>
      </c>
      <c r="G5465" s="563" t="s">
        <v>8003</v>
      </c>
      <c r="H5465" s="563" t="s">
        <v>33543</v>
      </c>
      <c r="I5465" s="563" t="s">
        <v>26690</v>
      </c>
      <c r="J5465" s="563" t="s">
        <v>24001</v>
      </c>
      <c r="K5465" s="563" t="s">
        <v>34266</v>
      </c>
      <c r="L5465" s="563" t="s">
        <v>33544</v>
      </c>
      <c r="M5465" s="563" t="s">
        <v>34626</v>
      </c>
      <c r="N5465" s="563" t="s">
        <v>28712</v>
      </c>
      <c r="O5465" s="564" t="s">
        <v>24001</v>
      </c>
      <c r="P5465" s="564" t="s">
        <v>24001</v>
      </c>
      <c r="Q5465" s="564">
        <v>33148</v>
      </c>
      <c r="R5465" s="564">
        <v>44708.500567129602</v>
      </c>
      <c r="S5465" s="564" t="s">
        <v>34462</v>
      </c>
    </row>
    <row r="5466" spans="1:19" x14ac:dyDescent="0.35">
      <c r="A5466" s="562">
        <v>2515</v>
      </c>
      <c r="B5466" s="563" t="s">
        <v>484</v>
      </c>
      <c r="C5466" s="563" t="s">
        <v>7916</v>
      </c>
      <c r="D5466" s="563" t="s">
        <v>8036</v>
      </c>
      <c r="E5466" s="563" t="s">
        <v>8033</v>
      </c>
      <c r="F5466" s="563" t="s">
        <v>8034</v>
      </c>
      <c r="G5466" s="563" t="s">
        <v>8003</v>
      </c>
      <c r="H5466" s="563" t="s">
        <v>8035</v>
      </c>
      <c r="I5466" s="563" t="s">
        <v>26690</v>
      </c>
      <c r="J5466" s="563" t="s">
        <v>24001</v>
      </c>
      <c r="K5466" s="563" t="s">
        <v>24001</v>
      </c>
      <c r="L5466" s="563" t="s">
        <v>24001</v>
      </c>
      <c r="M5466" s="563" t="s">
        <v>24001</v>
      </c>
      <c r="N5466" s="563" t="s">
        <v>24001</v>
      </c>
      <c r="O5466" s="564" t="s">
        <v>24001</v>
      </c>
      <c r="P5466" s="564" t="s">
        <v>24001</v>
      </c>
      <c r="Q5466" s="564">
        <v>41346</v>
      </c>
      <c r="R5466" s="564"/>
      <c r="S5466" s="564" t="s">
        <v>33545</v>
      </c>
    </row>
    <row r="5467" spans="1:19" x14ac:dyDescent="0.35">
      <c r="A5467" s="559">
        <v>2516</v>
      </c>
      <c r="B5467" s="563" t="s">
        <v>484</v>
      </c>
      <c r="C5467" s="563" t="s">
        <v>7916</v>
      </c>
      <c r="D5467" s="563" t="s">
        <v>33546</v>
      </c>
      <c r="E5467" s="563" t="s">
        <v>33547</v>
      </c>
      <c r="F5467" s="563" t="s">
        <v>33548</v>
      </c>
      <c r="G5467" s="563" t="s">
        <v>8003</v>
      </c>
      <c r="H5467" s="563" t="s">
        <v>4099</v>
      </c>
      <c r="I5467" s="563" t="s">
        <v>26690</v>
      </c>
      <c r="J5467" s="563" t="s">
        <v>24001</v>
      </c>
      <c r="K5467" s="563" t="s">
        <v>24001</v>
      </c>
      <c r="L5467" s="563" t="s">
        <v>24001</v>
      </c>
      <c r="M5467" s="563" t="s">
        <v>24001</v>
      </c>
      <c r="N5467" s="563" t="s">
        <v>24001</v>
      </c>
      <c r="O5467" s="564" t="s">
        <v>24001</v>
      </c>
      <c r="P5467" s="564" t="s">
        <v>24001</v>
      </c>
      <c r="Q5467" s="564">
        <v>44708</v>
      </c>
      <c r="R5467" s="564"/>
      <c r="S5467" s="564" t="s">
        <v>33549</v>
      </c>
    </row>
    <row r="5468" spans="1:19" x14ac:dyDescent="0.35">
      <c r="A5468" s="559">
        <v>2517</v>
      </c>
      <c r="B5468" s="563" t="s">
        <v>484</v>
      </c>
      <c r="C5468" s="563" t="s">
        <v>7916</v>
      </c>
      <c r="D5468" s="563" t="s">
        <v>8040</v>
      </c>
      <c r="E5468" s="563" t="s">
        <v>8037</v>
      </c>
      <c r="F5468" s="563" t="s">
        <v>8038</v>
      </c>
      <c r="G5468" s="563" t="s">
        <v>8003</v>
      </c>
      <c r="H5468" s="563" t="s">
        <v>8039</v>
      </c>
      <c r="I5468" s="563" t="s">
        <v>26690</v>
      </c>
      <c r="J5468" s="563" t="s">
        <v>24001</v>
      </c>
      <c r="K5468" s="563" t="s">
        <v>62</v>
      </c>
      <c r="L5468" s="563" t="s">
        <v>24001</v>
      </c>
      <c r="M5468" s="563" t="s">
        <v>24001</v>
      </c>
      <c r="N5468" s="563" t="s">
        <v>24001</v>
      </c>
      <c r="O5468" s="564" t="s">
        <v>24001</v>
      </c>
      <c r="P5468" s="564" t="s">
        <v>24001</v>
      </c>
      <c r="Q5468" s="564">
        <v>33148</v>
      </c>
      <c r="R5468" s="564"/>
      <c r="S5468" s="564" t="s">
        <v>33550</v>
      </c>
    </row>
    <row r="5469" spans="1:19" x14ac:dyDescent="0.35">
      <c r="A5469" s="562">
        <v>2518</v>
      </c>
      <c r="B5469" s="563" t="s">
        <v>484</v>
      </c>
      <c r="C5469" s="563" t="s">
        <v>7916</v>
      </c>
      <c r="D5469" s="563" t="s">
        <v>8044</v>
      </c>
      <c r="E5469" s="563" t="s">
        <v>8041</v>
      </c>
      <c r="F5469" s="563" t="s">
        <v>8042</v>
      </c>
      <c r="G5469" s="563" t="s">
        <v>8003</v>
      </c>
      <c r="H5469" s="563" t="s">
        <v>8043</v>
      </c>
      <c r="I5469" s="563" t="s">
        <v>26690</v>
      </c>
      <c r="J5469" s="563" t="s">
        <v>24001</v>
      </c>
      <c r="K5469" s="563" t="s">
        <v>24001</v>
      </c>
      <c r="L5469" s="563" t="s">
        <v>24001</v>
      </c>
      <c r="M5469" s="563" t="s">
        <v>24001</v>
      </c>
      <c r="N5469" s="563" t="s">
        <v>24001</v>
      </c>
      <c r="O5469" s="564" t="s">
        <v>24001</v>
      </c>
      <c r="P5469" s="564" t="s">
        <v>24001</v>
      </c>
      <c r="Q5469" s="564">
        <v>33148</v>
      </c>
      <c r="R5469" s="564"/>
      <c r="S5469" s="564" t="s">
        <v>33551</v>
      </c>
    </row>
    <row r="5470" spans="1:19" x14ac:dyDescent="0.35">
      <c r="A5470" s="559">
        <v>2519</v>
      </c>
      <c r="B5470" s="563" t="s">
        <v>484</v>
      </c>
      <c r="C5470" s="563" t="s">
        <v>7916</v>
      </c>
      <c r="D5470" s="563" t="s">
        <v>8048</v>
      </c>
      <c r="E5470" s="563" t="s">
        <v>8045</v>
      </c>
      <c r="F5470" s="563" t="s">
        <v>8046</v>
      </c>
      <c r="G5470" s="563" t="s">
        <v>8003</v>
      </c>
      <c r="H5470" s="563" t="s">
        <v>8047</v>
      </c>
      <c r="I5470" s="563" t="s">
        <v>26690</v>
      </c>
      <c r="J5470" s="563" t="s">
        <v>24001</v>
      </c>
      <c r="K5470" s="563" t="s">
        <v>24001</v>
      </c>
      <c r="L5470" s="563" t="s">
        <v>24001</v>
      </c>
      <c r="M5470" s="563" t="s">
        <v>24001</v>
      </c>
      <c r="N5470" s="563" t="s">
        <v>24001</v>
      </c>
      <c r="O5470" s="564" t="s">
        <v>24001</v>
      </c>
      <c r="P5470" s="564" t="s">
        <v>24001</v>
      </c>
      <c r="Q5470" s="564">
        <v>33148</v>
      </c>
      <c r="R5470" s="564"/>
      <c r="S5470" s="564" t="s">
        <v>33552</v>
      </c>
    </row>
    <row r="5471" spans="1:19" x14ac:dyDescent="0.35">
      <c r="A5471" s="559">
        <v>2520</v>
      </c>
      <c r="B5471" s="563" t="s">
        <v>484</v>
      </c>
      <c r="C5471" s="563" t="s">
        <v>7916</v>
      </c>
      <c r="D5471" s="563" t="s">
        <v>8052</v>
      </c>
      <c r="E5471" s="563" t="s">
        <v>8049</v>
      </c>
      <c r="F5471" s="563" t="s">
        <v>8050</v>
      </c>
      <c r="G5471" s="563" t="s">
        <v>8003</v>
      </c>
      <c r="H5471" s="563" t="s">
        <v>8051</v>
      </c>
      <c r="I5471" s="563" t="s">
        <v>26690</v>
      </c>
      <c r="J5471" s="563" t="s">
        <v>24001</v>
      </c>
      <c r="K5471" s="563" t="s">
        <v>24001</v>
      </c>
      <c r="L5471" s="563" t="s">
        <v>24001</v>
      </c>
      <c r="M5471" s="563" t="s">
        <v>24001</v>
      </c>
      <c r="N5471" s="563" t="s">
        <v>24001</v>
      </c>
      <c r="O5471" s="564" t="s">
        <v>24001</v>
      </c>
      <c r="P5471" s="564" t="s">
        <v>24001</v>
      </c>
      <c r="Q5471" s="564">
        <v>33148</v>
      </c>
      <c r="R5471" s="564"/>
      <c r="S5471" s="564" t="s">
        <v>33553</v>
      </c>
    </row>
    <row r="5472" spans="1:19" x14ac:dyDescent="0.35">
      <c r="A5472" s="562">
        <v>2521</v>
      </c>
      <c r="B5472" s="563" t="s">
        <v>484</v>
      </c>
      <c r="C5472" s="563" t="s">
        <v>7916</v>
      </c>
      <c r="D5472" s="563" t="s">
        <v>8056</v>
      </c>
      <c r="E5472" s="563" t="s">
        <v>8053</v>
      </c>
      <c r="F5472" s="563" t="s">
        <v>8054</v>
      </c>
      <c r="G5472" s="563" t="s">
        <v>8003</v>
      </c>
      <c r="H5472" s="563" t="s">
        <v>8055</v>
      </c>
      <c r="I5472" s="563" t="s">
        <v>26690</v>
      </c>
      <c r="J5472" s="563" t="s">
        <v>24001</v>
      </c>
      <c r="K5472" s="563" t="s">
        <v>24001</v>
      </c>
      <c r="L5472" s="563" t="s">
        <v>24001</v>
      </c>
      <c r="M5472" s="563" t="s">
        <v>24001</v>
      </c>
      <c r="N5472" s="563" t="s">
        <v>24001</v>
      </c>
      <c r="O5472" s="564" t="s">
        <v>24001</v>
      </c>
      <c r="P5472" s="564" t="s">
        <v>24001</v>
      </c>
      <c r="Q5472" s="564">
        <v>33148</v>
      </c>
      <c r="R5472" s="564"/>
      <c r="S5472" s="564" t="s">
        <v>33554</v>
      </c>
    </row>
    <row r="5473" spans="1:19" x14ac:dyDescent="0.35">
      <c r="A5473" s="559">
        <v>2522</v>
      </c>
      <c r="B5473" s="563" t="s">
        <v>484</v>
      </c>
      <c r="C5473" s="563" t="s">
        <v>7916</v>
      </c>
      <c r="D5473" s="563" t="s">
        <v>8060</v>
      </c>
      <c r="E5473" s="563" t="s">
        <v>8057</v>
      </c>
      <c r="F5473" s="563" t="s">
        <v>8058</v>
      </c>
      <c r="G5473" s="563" t="s">
        <v>8003</v>
      </c>
      <c r="H5473" s="563" t="s">
        <v>8059</v>
      </c>
      <c r="I5473" s="563" t="s">
        <v>26690</v>
      </c>
      <c r="J5473" s="563" t="s">
        <v>24001</v>
      </c>
      <c r="K5473" s="563" t="s">
        <v>62</v>
      </c>
      <c r="L5473" s="563" t="s">
        <v>24001</v>
      </c>
      <c r="M5473" s="563" t="s">
        <v>24001</v>
      </c>
      <c r="N5473" s="563" t="s">
        <v>24001</v>
      </c>
      <c r="O5473" s="564" t="s">
        <v>24001</v>
      </c>
      <c r="P5473" s="564" t="s">
        <v>24001</v>
      </c>
      <c r="Q5473" s="564">
        <v>33148</v>
      </c>
      <c r="R5473" s="564">
        <v>41346.497766203698</v>
      </c>
      <c r="S5473" s="564" t="s">
        <v>33555</v>
      </c>
    </row>
    <row r="5474" spans="1:19" x14ac:dyDescent="0.35">
      <c r="A5474" s="559">
        <v>2523</v>
      </c>
      <c r="B5474" s="563" t="s">
        <v>484</v>
      </c>
      <c r="C5474" s="563" t="s">
        <v>7916</v>
      </c>
      <c r="D5474" s="563" t="s">
        <v>8062</v>
      </c>
      <c r="E5474" s="563" t="s">
        <v>8003</v>
      </c>
      <c r="F5474" s="563" t="s">
        <v>8061</v>
      </c>
      <c r="G5474" s="563" t="s">
        <v>8003</v>
      </c>
      <c r="H5474" s="563" t="s">
        <v>55</v>
      </c>
      <c r="I5474" s="563" t="s">
        <v>26690</v>
      </c>
      <c r="J5474" s="563" t="s">
        <v>24001</v>
      </c>
      <c r="K5474" s="563" t="s">
        <v>24001</v>
      </c>
      <c r="L5474" s="563" t="s">
        <v>24001</v>
      </c>
      <c r="M5474" s="563" t="s">
        <v>24001</v>
      </c>
      <c r="N5474" s="563" t="s">
        <v>24001</v>
      </c>
      <c r="O5474" s="564" t="s">
        <v>24001</v>
      </c>
      <c r="P5474" s="564" t="s">
        <v>24001</v>
      </c>
      <c r="Q5474" s="564">
        <v>33148</v>
      </c>
      <c r="R5474" s="564"/>
      <c r="S5474" s="564" t="s">
        <v>8062</v>
      </c>
    </row>
    <row r="5475" spans="1:19" x14ac:dyDescent="0.35">
      <c r="A5475" s="562">
        <v>2524</v>
      </c>
      <c r="B5475" s="563" t="s">
        <v>484</v>
      </c>
      <c r="C5475" s="563" t="s">
        <v>7916</v>
      </c>
      <c r="D5475" s="563" t="s">
        <v>8066</v>
      </c>
      <c r="E5475" s="563" t="s">
        <v>8064</v>
      </c>
      <c r="F5475" s="563" t="s">
        <v>8065</v>
      </c>
      <c r="G5475" s="563" t="s">
        <v>8003</v>
      </c>
      <c r="H5475" s="563" t="s">
        <v>7609</v>
      </c>
      <c r="I5475" s="563" t="s">
        <v>27036</v>
      </c>
      <c r="J5475" s="563" t="s">
        <v>24001</v>
      </c>
      <c r="K5475" s="563" t="s">
        <v>24001</v>
      </c>
      <c r="L5475" s="563" t="s">
        <v>24001</v>
      </c>
      <c r="M5475" s="563" t="s">
        <v>24001</v>
      </c>
      <c r="N5475" s="563" t="s">
        <v>24001</v>
      </c>
      <c r="O5475" s="564" t="s">
        <v>24001</v>
      </c>
      <c r="P5475" s="564" t="s">
        <v>24001</v>
      </c>
      <c r="Q5475" s="564">
        <v>41346</v>
      </c>
      <c r="R5475" s="564"/>
      <c r="S5475" s="564" t="s">
        <v>33556</v>
      </c>
    </row>
    <row r="5476" spans="1:19" x14ac:dyDescent="0.35">
      <c r="A5476" s="559">
        <v>2525</v>
      </c>
      <c r="B5476" s="563" t="s">
        <v>484</v>
      </c>
      <c r="C5476" s="563" t="s">
        <v>7916</v>
      </c>
      <c r="D5476" s="563" t="s">
        <v>8068</v>
      </c>
      <c r="E5476" s="563" t="s">
        <v>8064</v>
      </c>
      <c r="F5476" s="563" t="s">
        <v>8067</v>
      </c>
      <c r="G5476" s="563" t="s">
        <v>8003</v>
      </c>
      <c r="H5476" s="563" t="s">
        <v>7609</v>
      </c>
      <c r="I5476" s="563" t="s">
        <v>27037</v>
      </c>
      <c r="J5476" s="563" t="s">
        <v>24001</v>
      </c>
      <c r="K5476" s="563" t="s">
        <v>24001</v>
      </c>
      <c r="L5476" s="563" t="s">
        <v>24001</v>
      </c>
      <c r="M5476" s="563" t="s">
        <v>24001</v>
      </c>
      <c r="N5476" s="563" t="s">
        <v>24001</v>
      </c>
      <c r="O5476" s="564" t="s">
        <v>24001</v>
      </c>
      <c r="P5476" s="564" t="s">
        <v>24001</v>
      </c>
      <c r="Q5476" s="564">
        <v>41346</v>
      </c>
      <c r="R5476" s="564"/>
      <c r="S5476" s="564" t="s">
        <v>33557</v>
      </c>
    </row>
    <row r="5477" spans="1:19" x14ac:dyDescent="0.35">
      <c r="A5477" s="559">
        <v>2526</v>
      </c>
      <c r="B5477" s="563" t="s">
        <v>484</v>
      </c>
      <c r="C5477" s="563" t="s">
        <v>7916</v>
      </c>
      <c r="D5477" s="563" t="s">
        <v>8071</v>
      </c>
      <c r="E5477" s="563" t="s">
        <v>23970</v>
      </c>
      <c r="F5477" s="563" t="s">
        <v>8069</v>
      </c>
      <c r="G5477" s="563" t="s">
        <v>8003</v>
      </c>
      <c r="H5477" s="563" t="s">
        <v>8070</v>
      </c>
      <c r="I5477" s="563" t="s">
        <v>26690</v>
      </c>
      <c r="J5477" s="563" t="s">
        <v>24001</v>
      </c>
      <c r="K5477" s="563" t="s">
        <v>24001</v>
      </c>
      <c r="L5477" s="563" t="s">
        <v>24001</v>
      </c>
      <c r="M5477" s="563" t="s">
        <v>24001</v>
      </c>
      <c r="N5477" s="563" t="s">
        <v>24001</v>
      </c>
      <c r="O5477" s="564" t="s">
        <v>24001</v>
      </c>
      <c r="P5477" s="564" t="s">
        <v>24001</v>
      </c>
      <c r="Q5477" s="564">
        <v>33148</v>
      </c>
      <c r="R5477" s="564"/>
      <c r="S5477" s="564" t="s">
        <v>33558</v>
      </c>
    </row>
    <row r="5478" spans="1:19" x14ac:dyDescent="0.35">
      <c r="A5478" s="562">
        <v>2527</v>
      </c>
      <c r="B5478" s="563" t="s">
        <v>484</v>
      </c>
      <c r="C5478" s="563" t="s">
        <v>7916</v>
      </c>
      <c r="D5478" s="563" t="s">
        <v>8074</v>
      </c>
      <c r="E5478" s="563" t="s">
        <v>8072</v>
      </c>
      <c r="F5478" s="563" t="s">
        <v>33559</v>
      </c>
      <c r="G5478" s="563" t="s">
        <v>8003</v>
      </c>
      <c r="H5478" s="563" t="s">
        <v>8073</v>
      </c>
      <c r="I5478" s="563" t="s">
        <v>26690</v>
      </c>
      <c r="J5478" s="563" t="s">
        <v>24001</v>
      </c>
      <c r="K5478" s="563" t="s">
        <v>24001</v>
      </c>
      <c r="L5478" s="563" t="s">
        <v>24001</v>
      </c>
      <c r="M5478" s="563" t="s">
        <v>24001</v>
      </c>
      <c r="N5478" s="563" t="s">
        <v>24001</v>
      </c>
      <c r="O5478" s="564" t="s">
        <v>24001</v>
      </c>
      <c r="P5478" s="564" t="s">
        <v>24001</v>
      </c>
      <c r="Q5478" s="564">
        <v>44834</v>
      </c>
      <c r="R5478" s="564"/>
      <c r="S5478" s="564" t="s">
        <v>33560</v>
      </c>
    </row>
    <row r="5479" spans="1:19" x14ac:dyDescent="0.35">
      <c r="A5479" s="559">
        <v>2528</v>
      </c>
      <c r="B5479" s="563" t="s">
        <v>484</v>
      </c>
      <c r="C5479" s="563" t="s">
        <v>7916</v>
      </c>
      <c r="D5479" s="563" t="s">
        <v>8078</v>
      </c>
      <c r="E5479" s="563" t="s">
        <v>8075</v>
      </c>
      <c r="F5479" s="563" t="s">
        <v>8076</v>
      </c>
      <c r="G5479" s="563" t="s">
        <v>8003</v>
      </c>
      <c r="H5479" s="563" t="s">
        <v>8077</v>
      </c>
      <c r="I5479" s="563" t="s">
        <v>26690</v>
      </c>
      <c r="J5479" s="563" t="s">
        <v>24001</v>
      </c>
      <c r="K5479" s="563" t="s">
        <v>154</v>
      </c>
      <c r="L5479" s="563" t="s">
        <v>24001</v>
      </c>
      <c r="M5479" s="563" t="s">
        <v>24001</v>
      </c>
      <c r="N5479" s="563" t="s">
        <v>24001</v>
      </c>
      <c r="O5479" s="564" t="s">
        <v>24001</v>
      </c>
      <c r="P5479" s="564" t="s">
        <v>24001</v>
      </c>
      <c r="Q5479" s="564">
        <v>33148</v>
      </c>
      <c r="R5479" s="564">
        <v>34201</v>
      </c>
      <c r="S5479" s="564" t="s">
        <v>33561</v>
      </c>
    </row>
    <row r="5480" spans="1:19" x14ac:dyDescent="0.35">
      <c r="A5480" s="559">
        <v>2529</v>
      </c>
      <c r="B5480" s="563" t="s">
        <v>484</v>
      </c>
      <c r="C5480" s="563" t="s">
        <v>7916</v>
      </c>
      <c r="D5480" s="563" t="s">
        <v>8082</v>
      </c>
      <c r="E5480" s="563" t="s">
        <v>8079</v>
      </c>
      <c r="F5480" s="563" t="s">
        <v>8080</v>
      </c>
      <c r="G5480" s="563" t="s">
        <v>8003</v>
      </c>
      <c r="H5480" s="563" t="s">
        <v>8081</v>
      </c>
      <c r="I5480" s="563" t="s">
        <v>26690</v>
      </c>
      <c r="J5480" s="563" t="s">
        <v>24001</v>
      </c>
      <c r="K5480" s="563" t="s">
        <v>24001</v>
      </c>
      <c r="L5480" s="563" t="s">
        <v>24001</v>
      </c>
      <c r="M5480" s="563" t="s">
        <v>24001</v>
      </c>
      <c r="N5480" s="563" t="s">
        <v>24001</v>
      </c>
      <c r="O5480" s="564" t="s">
        <v>24001</v>
      </c>
      <c r="P5480" s="564" t="s">
        <v>24001</v>
      </c>
      <c r="Q5480" s="564">
        <v>41687</v>
      </c>
      <c r="R5480" s="564"/>
      <c r="S5480" s="564" t="s">
        <v>33562</v>
      </c>
    </row>
    <row r="5481" spans="1:19" x14ac:dyDescent="0.35">
      <c r="A5481" s="562">
        <v>2530</v>
      </c>
      <c r="B5481" s="563" t="s">
        <v>484</v>
      </c>
      <c r="C5481" s="563" t="s">
        <v>7916</v>
      </c>
      <c r="D5481" s="563" t="s">
        <v>8086</v>
      </c>
      <c r="E5481" s="563" t="s">
        <v>8083</v>
      </c>
      <c r="F5481" s="563" t="s">
        <v>8084</v>
      </c>
      <c r="G5481" s="563" t="s">
        <v>8003</v>
      </c>
      <c r="H5481" s="563" t="s">
        <v>8085</v>
      </c>
      <c r="I5481" s="563" t="s">
        <v>26690</v>
      </c>
      <c r="J5481" s="563" t="s">
        <v>24001</v>
      </c>
      <c r="K5481" s="563" t="s">
        <v>24001</v>
      </c>
      <c r="L5481" s="563" t="s">
        <v>24001</v>
      </c>
      <c r="M5481" s="563" t="s">
        <v>24001</v>
      </c>
      <c r="N5481" s="563" t="s">
        <v>24001</v>
      </c>
      <c r="O5481" s="564" t="s">
        <v>24001</v>
      </c>
      <c r="P5481" s="564" t="s">
        <v>24001</v>
      </c>
      <c r="Q5481" s="564">
        <v>33148</v>
      </c>
      <c r="R5481" s="564">
        <v>41288.655428240701</v>
      </c>
      <c r="S5481" s="564" t="s">
        <v>33563</v>
      </c>
    </row>
    <row r="5482" spans="1:19" x14ac:dyDescent="0.35">
      <c r="A5482" s="559">
        <v>4981</v>
      </c>
      <c r="B5482" s="563" t="s">
        <v>484</v>
      </c>
      <c r="C5482" s="563" t="s">
        <v>28941</v>
      </c>
      <c r="D5482" s="563" t="s">
        <v>11563</v>
      </c>
      <c r="E5482" s="563" t="s">
        <v>11560</v>
      </c>
      <c r="F5482" s="563" t="s">
        <v>11561</v>
      </c>
      <c r="G5482" s="563" t="s">
        <v>11562</v>
      </c>
      <c r="H5482" s="563" t="s">
        <v>1945</v>
      </c>
      <c r="I5482" s="563" t="s">
        <v>26690</v>
      </c>
      <c r="J5482" s="563" t="s">
        <v>109</v>
      </c>
      <c r="K5482" s="563" t="s">
        <v>24001</v>
      </c>
      <c r="L5482" s="563" t="s">
        <v>24001</v>
      </c>
      <c r="M5482" s="563" t="s">
        <v>24001</v>
      </c>
      <c r="N5482" s="563" t="s">
        <v>24001</v>
      </c>
      <c r="O5482" s="564" t="s">
        <v>24001</v>
      </c>
      <c r="P5482" s="564" t="s">
        <v>24001</v>
      </c>
      <c r="Q5482" s="564">
        <v>33148</v>
      </c>
      <c r="R5482" s="564"/>
      <c r="S5482" s="564" t="s">
        <v>33564</v>
      </c>
    </row>
    <row r="5483" spans="1:19" x14ac:dyDescent="0.35">
      <c r="A5483" s="559">
        <v>4982</v>
      </c>
      <c r="B5483" s="563" t="s">
        <v>484</v>
      </c>
      <c r="C5483" s="563" t="s">
        <v>28941</v>
      </c>
      <c r="D5483" s="563" t="s">
        <v>11567</v>
      </c>
      <c r="E5483" s="563" t="s">
        <v>11564</v>
      </c>
      <c r="F5483" s="563" t="s">
        <v>11565</v>
      </c>
      <c r="G5483" s="563" t="s">
        <v>11562</v>
      </c>
      <c r="H5483" s="563" t="s">
        <v>11566</v>
      </c>
      <c r="I5483" s="563" t="s">
        <v>26690</v>
      </c>
      <c r="J5483" s="563" t="s">
        <v>109</v>
      </c>
      <c r="K5483" s="563" t="s">
        <v>24001</v>
      </c>
      <c r="L5483" s="563" t="s">
        <v>24001</v>
      </c>
      <c r="M5483" s="563" t="s">
        <v>24001</v>
      </c>
      <c r="N5483" s="563" t="s">
        <v>24001</v>
      </c>
      <c r="O5483" s="564" t="s">
        <v>24001</v>
      </c>
      <c r="P5483" s="564" t="s">
        <v>24001</v>
      </c>
      <c r="Q5483" s="564">
        <v>33148</v>
      </c>
      <c r="R5483" s="564"/>
      <c r="S5483" s="564" t="s">
        <v>33565</v>
      </c>
    </row>
    <row r="5484" spans="1:19" x14ac:dyDescent="0.35">
      <c r="A5484" s="562">
        <v>4983</v>
      </c>
      <c r="B5484" s="563" t="s">
        <v>484</v>
      </c>
      <c r="C5484" s="563" t="s">
        <v>28941</v>
      </c>
      <c r="D5484" s="563" t="s">
        <v>11570</v>
      </c>
      <c r="E5484" s="563" t="s">
        <v>24001</v>
      </c>
      <c r="F5484" s="563" t="s">
        <v>11568</v>
      </c>
      <c r="G5484" s="563" t="s">
        <v>11562</v>
      </c>
      <c r="H5484" s="563" t="s">
        <v>11569</v>
      </c>
      <c r="I5484" s="563" t="s">
        <v>26690</v>
      </c>
      <c r="J5484" s="563" t="s">
        <v>109</v>
      </c>
      <c r="K5484" s="563" t="s">
        <v>24001</v>
      </c>
      <c r="L5484" s="563" t="s">
        <v>24001</v>
      </c>
      <c r="M5484" s="563" t="s">
        <v>24001</v>
      </c>
      <c r="N5484" s="563" t="s">
        <v>24001</v>
      </c>
      <c r="O5484" s="564" t="s">
        <v>24001</v>
      </c>
      <c r="P5484" s="564" t="s">
        <v>24001</v>
      </c>
      <c r="Q5484" s="564">
        <v>33148</v>
      </c>
      <c r="R5484" s="564"/>
      <c r="S5484" s="564" t="s">
        <v>33566</v>
      </c>
    </row>
    <row r="5485" spans="1:19" x14ac:dyDescent="0.35">
      <c r="A5485" s="559">
        <v>4984</v>
      </c>
      <c r="B5485" s="563" t="s">
        <v>484</v>
      </c>
      <c r="C5485" s="563" t="s">
        <v>28941</v>
      </c>
      <c r="D5485" s="563" t="s">
        <v>11572</v>
      </c>
      <c r="E5485" s="563" t="s">
        <v>24001</v>
      </c>
      <c r="F5485" s="563" t="s">
        <v>11571</v>
      </c>
      <c r="G5485" s="563" t="s">
        <v>11562</v>
      </c>
      <c r="H5485" s="563" t="s">
        <v>55</v>
      </c>
      <c r="I5485" s="563" t="s">
        <v>26690</v>
      </c>
      <c r="J5485" s="563" t="s">
        <v>109</v>
      </c>
      <c r="K5485" s="563" t="s">
        <v>24001</v>
      </c>
      <c r="L5485" s="563" t="s">
        <v>24001</v>
      </c>
      <c r="M5485" s="563" t="s">
        <v>24001</v>
      </c>
      <c r="N5485" s="563" t="s">
        <v>24001</v>
      </c>
      <c r="O5485" s="564" t="s">
        <v>24001</v>
      </c>
      <c r="P5485" s="564" t="s">
        <v>24001</v>
      </c>
      <c r="Q5485" s="564">
        <v>33148</v>
      </c>
      <c r="R5485" s="564"/>
      <c r="S5485" s="564" t="s">
        <v>11572</v>
      </c>
    </row>
    <row r="5486" spans="1:19" x14ac:dyDescent="0.35">
      <c r="A5486" s="559">
        <v>2601</v>
      </c>
      <c r="B5486" s="563" t="s">
        <v>484</v>
      </c>
      <c r="C5486" s="563" t="s">
        <v>7869</v>
      </c>
      <c r="D5486" s="563" t="s">
        <v>7884</v>
      </c>
      <c r="E5486" s="563" t="s">
        <v>7881</v>
      </c>
      <c r="F5486" s="563" t="s">
        <v>7882</v>
      </c>
      <c r="G5486" s="563" t="s">
        <v>7883</v>
      </c>
      <c r="H5486" s="563" t="s">
        <v>3953</v>
      </c>
      <c r="I5486" s="563" t="s">
        <v>26690</v>
      </c>
      <c r="J5486" s="563" t="s">
        <v>24001</v>
      </c>
      <c r="K5486" s="563" t="s">
        <v>154</v>
      </c>
      <c r="L5486" s="563" t="s">
        <v>24001</v>
      </c>
      <c r="M5486" s="563" t="s">
        <v>899</v>
      </c>
      <c r="N5486" s="563" t="s">
        <v>28712</v>
      </c>
      <c r="O5486" s="564" t="s">
        <v>24001</v>
      </c>
      <c r="P5486" s="564" t="s">
        <v>24001</v>
      </c>
      <c r="Q5486" s="564">
        <v>33148</v>
      </c>
      <c r="R5486" s="564"/>
      <c r="S5486" s="564" t="s">
        <v>33567</v>
      </c>
    </row>
    <row r="5487" spans="1:19" x14ac:dyDescent="0.35">
      <c r="A5487" s="562">
        <v>2602</v>
      </c>
      <c r="B5487" s="563" t="s">
        <v>484</v>
      </c>
      <c r="C5487" s="563" t="s">
        <v>7869</v>
      </c>
      <c r="D5487" s="563" t="s">
        <v>7888</v>
      </c>
      <c r="E5487" s="563" t="s">
        <v>7885</v>
      </c>
      <c r="F5487" s="563" t="s">
        <v>7886</v>
      </c>
      <c r="G5487" s="563" t="s">
        <v>7883</v>
      </c>
      <c r="H5487" s="563" t="s">
        <v>7887</v>
      </c>
      <c r="I5487" s="563" t="s">
        <v>26691</v>
      </c>
      <c r="J5487" s="563" t="s">
        <v>24001</v>
      </c>
      <c r="K5487" s="563" t="s">
        <v>24001</v>
      </c>
      <c r="L5487" s="563" t="s">
        <v>24001</v>
      </c>
      <c r="M5487" s="563" t="s">
        <v>24001</v>
      </c>
      <c r="N5487" s="563" t="s">
        <v>24001</v>
      </c>
      <c r="O5487" s="564" t="s">
        <v>24001</v>
      </c>
      <c r="P5487" s="564" t="s">
        <v>24001</v>
      </c>
      <c r="Q5487" s="564">
        <v>33148</v>
      </c>
      <c r="R5487" s="564"/>
      <c r="S5487" s="564" t="s">
        <v>33568</v>
      </c>
    </row>
    <row r="5488" spans="1:19" x14ac:dyDescent="0.35">
      <c r="A5488" s="559">
        <v>2603</v>
      </c>
      <c r="B5488" s="563" t="s">
        <v>484</v>
      </c>
      <c r="C5488" s="563" t="s">
        <v>7869</v>
      </c>
      <c r="D5488" s="563" t="s">
        <v>7890</v>
      </c>
      <c r="E5488" s="563" t="s">
        <v>7885</v>
      </c>
      <c r="F5488" s="563" t="s">
        <v>7889</v>
      </c>
      <c r="G5488" s="563" t="s">
        <v>7883</v>
      </c>
      <c r="H5488" s="563" t="s">
        <v>7887</v>
      </c>
      <c r="I5488" s="563" t="s">
        <v>27019</v>
      </c>
      <c r="J5488" s="563" t="s">
        <v>24001</v>
      </c>
      <c r="K5488" s="563" t="s">
        <v>24001</v>
      </c>
      <c r="L5488" s="563" t="s">
        <v>24001</v>
      </c>
      <c r="M5488" s="563" t="s">
        <v>24001</v>
      </c>
      <c r="N5488" s="563" t="s">
        <v>24001</v>
      </c>
      <c r="O5488" s="564" t="s">
        <v>24001</v>
      </c>
      <c r="P5488" s="564" t="s">
        <v>24001</v>
      </c>
      <c r="Q5488" s="564">
        <v>33148</v>
      </c>
      <c r="R5488" s="564">
        <v>38432</v>
      </c>
      <c r="S5488" s="564" t="s">
        <v>33569</v>
      </c>
    </row>
    <row r="5489" spans="1:19" x14ac:dyDescent="0.35">
      <c r="A5489" s="559">
        <v>2604</v>
      </c>
      <c r="B5489" s="563" t="s">
        <v>484</v>
      </c>
      <c r="C5489" s="563" t="s">
        <v>7869</v>
      </c>
      <c r="D5489" s="563" t="s">
        <v>7893</v>
      </c>
      <c r="E5489" s="563" t="s">
        <v>7891</v>
      </c>
      <c r="F5489" s="563" t="s">
        <v>7892</v>
      </c>
      <c r="G5489" s="563" t="s">
        <v>7883</v>
      </c>
      <c r="H5489" s="563" t="s">
        <v>7887</v>
      </c>
      <c r="I5489" s="563" t="s">
        <v>27020</v>
      </c>
      <c r="J5489" s="563" t="s">
        <v>24001</v>
      </c>
      <c r="K5489" s="563" t="s">
        <v>24001</v>
      </c>
      <c r="L5489" s="563" t="s">
        <v>24001</v>
      </c>
      <c r="M5489" s="563" t="s">
        <v>24001</v>
      </c>
      <c r="N5489" s="563" t="s">
        <v>24001</v>
      </c>
      <c r="O5489" s="564" t="s">
        <v>24001</v>
      </c>
      <c r="P5489" s="564" t="s">
        <v>24001</v>
      </c>
      <c r="Q5489" s="564">
        <v>33148</v>
      </c>
      <c r="R5489" s="564">
        <v>38432</v>
      </c>
      <c r="S5489" s="564" t="s">
        <v>33570</v>
      </c>
    </row>
    <row r="5490" spans="1:19" x14ac:dyDescent="0.35">
      <c r="A5490" s="562">
        <v>2605</v>
      </c>
      <c r="B5490" s="563" t="s">
        <v>484</v>
      </c>
      <c r="C5490" s="563" t="s">
        <v>7869</v>
      </c>
      <c r="D5490" s="563" t="s">
        <v>7896</v>
      </c>
      <c r="E5490" s="563" t="s">
        <v>7894</v>
      </c>
      <c r="F5490" s="563" t="s">
        <v>7895</v>
      </c>
      <c r="G5490" s="563" t="s">
        <v>7883</v>
      </c>
      <c r="H5490" s="563" t="s">
        <v>3096</v>
      </c>
      <c r="I5490" s="563" t="s">
        <v>26690</v>
      </c>
      <c r="J5490" s="563" t="s">
        <v>24001</v>
      </c>
      <c r="K5490" s="563" t="s">
        <v>24001</v>
      </c>
      <c r="L5490" s="563" t="s">
        <v>24001</v>
      </c>
      <c r="M5490" s="563" t="s">
        <v>24001</v>
      </c>
      <c r="N5490" s="563" t="s">
        <v>24001</v>
      </c>
      <c r="O5490" s="564" t="s">
        <v>24001</v>
      </c>
      <c r="P5490" s="564" t="s">
        <v>24001</v>
      </c>
      <c r="Q5490" s="564">
        <v>33148</v>
      </c>
      <c r="R5490" s="564"/>
      <c r="S5490" s="564" t="s">
        <v>33571</v>
      </c>
    </row>
    <row r="5491" spans="1:19" x14ac:dyDescent="0.35">
      <c r="A5491" s="559">
        <v>2606</v>
      </c>
      <c r="B5491" s="563" t="s">
        <v>484</v>
      </c>
      <c r="C5491" s="563" t="s">
        <v>7869</v>
      </c>
      <c r="D5491" s="563" t="s">
        <v>7900</v>
      </c>
      <c r="E5491" s="563" t="s">
        <v>7897</v>
      </c>
      <c r="F5491" s="563" t="s">
        <v>7898</v>
      </c>
      <c r="G5491" s="563" t="s">
        <v>7883</v>
      </c>
      <c r="H5491" s="563" t="s">
        <v>7899</v>
      </c>
      <c r="I5491" s="563" t="s">
        <v>26690</v>
      </c>
      <c r="J5491" s="563" t="s">
        <v>24001</v>
      </c>
      <c r="K5491" s="563" t="s">
        <v>24001</v>
      </c>
      <c r="L5491" s="563" t="s">
        <v>24001</v>
      </c>
      <c r="M5491" s="563" t="s">
        <v>24001</v>
      </c>
      <c r="N5491" s="563" t="s">
        <v>24001</v>
      </c>
      <c r="O5491" s="564" t="s">
        <v>24001</v>
      </c>
      <c r="P5491" s="564" t="s">
        <v>24001</v>
      </c>
      <c r="Q5491" s="564">
        <v>33148</v>
      </c>
      <c r="R5491" s="564"/>
      <c r="S5491" s="564" t="s">
        <v>33572</v>
      </c>
    </row>
    <row r="5492" spans="1:19" x14ac:dyDescent="0.35">
      <c r="A5492" s="559">
        <v>2607</v>
      </c>
      <c r="B5492" s="563" t="s">
        <v>484</v>
      </c>
      <c r="C5492" s="563" t="s">
        <v>7869</v>
      </c>
      <c r="D5492" s="563" t="s">
        <v>7902</v>
      </c>
      <c r="E5492" s="563" t="s">
        <v>7901</v>
      </c>
      <c r="F5492" s="563" t="s">
        <v>24259</v>
      </c>
      <c r="G5492" s="563" t="s">
        <v>7883</v>
      </c>
      <c r="H5492" s="563" t="s">
        <v>4702</v>
      </c>
      <c r="I5492" s="563" t="s">
        <v>26690</v>
      </c>
      <c r="J5492" s="563" t="s">
        <v>24001</v>
      </c>
      <c r="K5492" s="563" t="s">
        <v>24001</v>
      </c>
      <c r="L5492" s="563" t="s">
        <v>24001</v>
      </c>
      <c r="M5492" s="563" t="s">
        <v>24001</v>
      </c>
      <c r="N5492" s="563" t="s">
        <v>24001</v>
      </c>
      <c r="O5492" s="564" t="s">
        <v>24001</v>
      </c>
      <c r="P5492" s="564" t="s">
        <v>24001</v>
      </c>
      <c r="Q5492" s="564">
        <v>42326</v>
      </c>
      <c r="R5492" s="564"/>
      <c r="S5492" s="564" t="s">
        <v>33573</v>
      </c>
    </row>
    <row r="5493" spans="1:19" x14ac:dyDescent="0.35">
      <c r="A5493" s="562">
        <v>2608</v>
      </c>
      <c r="B5493" s="563" t="s">
        <v>484</v>
      </c>
      <c r="C5493" s="563" t="s">
        <v>7869</v>
      </c>
      <c r="D5493" s="563" t="s">
        <v>7904</v>
      </c>
      <c r="E5493" s="563" t="s">
        <v>7905</v>
      </c>
      <c r="F5493" s="563" t="s">
        <v>7903</v>
      </c>
      <c r="G5493" s="563" t="s">
        <v>7883</v>
      </c>
      <c r="H5493" s="563" t="s">
        <v>843</v>
      </c>
      <c r="I5493" s="563" t="s">
        <v>26691</v>
      </c>
      <c r="J5493" s="563" t="s">
        <v>24001</v>
      </c>
      <c r="K5493" s="563" t="s">
        <v>24001</v>
      </c>
      <c r="L5493" s="563" t="s">
        <v>24001</v>
      </c>
      <c r="M5493" s="563" t="s">
        <v>24001</v>
      </c>
      <c r="N5493" s="563" t="s">
        <v>24001</v>
      </c>
      <c r="O5493" s="564" t="s">
        <v>24001</v>
      </c>
      <c r="P5493" s="564" t="s">
        <v>24001</v>
      </c>
      <c r="Q5493" s="564">
        <v>36355</v>
      </c>
      <c r="R5493" s="564"/>
      <c r="S5493" s="564" t="s">
        <v>33574</v>
      </c>
    </row>
    <row r="5494" spans="1:19" x14ac:dyDescent="0.35">
      <c r="A5494" s="559">
        <v>2609</v>
      </c>
      <c r="B5494" s="563" t="s">
        <v>484</v>
      </c>
      <c r="C5494" s="563" t="s">
        <v>7869</v>
      </c>
      <c r="D5494" s="563" t="s">
        <v>7907</v>
      </c>
      <c r="E5494" s="563" t="s">
        <v>24260</v>
      </c>
      <c r="F5494" s="563" t="s">
        <v>7906</v>
      </c>
      <c r="G5494" s="563" t="s">
        <v>7883</v>
      </c>
      <c r="H5494" s="563" t="s">
        <v>843</v>
      </c>
      <c r="I5494" s="563" t="s">
        <v>27021</v>
      </c>
      <c r="J5494" s="563" t="s">
        <v>24001</v>
      </c>
      <c r="K5494" s="563" t="s">
        <v>24001</v>
      </c>
      <c r="L5494" s="563" t="s">
        <v>24001</v>
      </c>
      <c r="M5494" s="563" t="s">
        <v>24001</v>
      </c>
      <c r="N5494" s="563" t="s">
        <v>24001</v>
      </c>
      <c r="O5494" s="564" t="s">
        <v>24001</v>
      </c>
      <c r="P5494" s="564" t="s">
        <v>24001</v>
      </c>
      <c r="Q5494" s="564">
        <v>34073</v>
      </c>
      <c r="R5494" s="564">
        <v>38432</v>
      </c>
      <c r="S5494" s="564" t="s">
        <v>33575</v>
      </c>
    </row>
    <row r="5495" spans="1:19" x14ac:dyDescent="0.35">
      <c r="A5495" s="559">
        <v>2610</v>
      </c>
      <c r="B5495" s="563" t="s">
        <v>484</v>
      </c>
      <c r="C5495" s="563" t="s">
        <v>7869</v>
      </c>
      <c r="D5495" s="563" t="s">
        <v>7909</v>
      </c>
      <c r="E5495" s="563" t="s">
        <v>7905</v>
      </c>
      <c r="F5495" s="563" t="s">
        <v>7908</v>
      </c>
      <c r="G5495" s="563" t="s">
        <v>7883</v>
      </c>
      <c r="H5495" s="563" t="s">
        <v>843</v>
      </c>
      <c r="I5495" s="563" t="s">
        <v>27022</v>
      </c>
      <c r="J5495" s="563" t="s">
        <v>24001</v>
      </c>
      <c r="K5495" s="563" t="s">
        <v>24001</v>
      </c>
      <c r="L5495" s="563" t="s">
        <v>24001</v>
      </c>
      <c r="M5495" s="563" t="s">
        <v>24001</v>
      </c>
      <c r="N5495" s="563" t="s">
        <v>24001</v>
      </c>
      <c r="O5495" s="564" t="s">
        <v>24001</v>
      </c>
      <c r="P5495" s="564" t="s">
        <v>24001</v>
      </c>
      <c r="Q5495" s="564">
        <v>34073</v>
      </c>
      <c r="R5495" s="564">
        <v>38432</v>
      </c>
      <c r="S5495" s="564" t="s">
        <v>33576</v>
      </c>
    </row>
    <row r="5496" spans="1:19" x14ac:dyDescent="0.35">
      <c r="A5496" s="562">
        <v>2611</v>
      </c>
      <c r="B5496" s="563" t="s">
        <v>484</v>
      </c>
      <c r="C5496" s="563" t="s">
        <v>7869</v>
      </c>
      <c r="D5496" s="563" t="s">
        <v>7912</v>
      </c>
      <c r="E5496" s="563" t="s">
        <v>7910</v>
      </c>
      <c r="F5496" s="563" t="s">
        <v>7911</v>
      </c>
      <c r="G5496" s="563" t="s">
        <v>7883</v>
      </c>
      <c r="H5496" s="563" t="s">
        <v>55</v>
      </c>
      <c r="I5496" s="563" t="s">
        <v>26690</v>
      </c>
      <c r="J5496" s="563" t="s">
        <v>24001</v>
      </c>
      <c r="K5496" s="563" t="s">
        <v>24001</v>
      </c>
      <c r="L5496" s="563" t="s">
        <v>24001</v>
      </c>
      <c r="M5496" s="563" t="s">
        <v>24001</v>
      </c>
      <c r="N5496" s="563" t="s">
        <v>24001</v>
      </c>
      <c r="O5496" s="564" t="s">
        <v>24001</v>
      </c>
      <c r="P5496" s="564" t="s">
        <v>24001</v>
      </c>
      <c r="Q5496" s="564">
        <v>33148</v>
      </c>
      <c r="R5496" s="564"/>
      <c r="S5496" s="564" t="s">
        <v>7912</v>
      </c>
    </row>
    <row r="5497" spans="1:19" x14ac:dyDescent="0.35">
      <c r="A5497" s="559">
        <v>2612</v>
      </c>
      <c r="B5497" s="563" t="s">
        <v>484</v>
      </c>
      <c r="C5497" s="563" t="s">
        <v>7869</v>
      </c>
      <c r="D5497" s="563" t="s">
        <v>7915</v>
      </c>
      <c r="E5497" s="563" t="s">
        <v>7913</v>
      </c>
      <c r="F5497" s="563" t="s">
        <v>7914</v>
      </c>
      <c r="G5497" s="563" t="s">
        <v>7883</v>
      </c>
      <c r="H5497" s="563" t="s">
        <v>4486</v>
      </c>
      <c r="I5497" s="563" t="s">
        <v>26690</v>
      </c>
      <c r="J5497" s="563" t="s">
        <v>24001</v>
      </c>
      <c r="K5497" s="563" t="s">
        <v>24001</v>
      </c>
      <c r="L5497" s="563" t="s">
        <v>24001</v>
      </c>
      <c r="M5497" s="563" t="s">
        <v>24001</v>
      </c>
      <c r="N5497" s="563" t="s">
        <v>24001</v>
      </c>
      <c r="O5497" s="564" t="s">
        <v>24001</v>
      </c>
      <c r="P5497" s="564" t="s">
        <v>24001</v>
      </c>
      <c r="Q5497" s="564">
        <v>33148</v>
      </c>
      <c r="R5497" s="564"/>
      <c r="S5497" s="564" t="s">
        <v>33577</v>
      </c>
    </row>
    <row r="5498" spans="1:19" x14ac:dyDescent="0.35">
      <c r="A5498" s="559">
        <v>2613</v>
      </c>
      <c r="B5498" s="563" t="s">
        <v>484</v>
      </c>
      <c r="C5498" s="563" t="s">
        <v>7869</v>
      </c>
      <c r="D5498" s="563" t="s">
        <v>24261</v>
      </c>
      <c r="E5498" s="563" t="s">
        <v>7901</v>
      </c>
      <c r="F5498" s="563" t="s">
        <v>24262</v>
      </c>
      <c r="G5498" s="563" t="s">
        <v>7883</v>
      </c>
      <c r="H5498" s="563" t="s">
        <v>24263</v>
      </c>
      <c r="I5498" s="563" t="s">
        <v>26690</v>
      </c>
      <c r="J5498" s="563" t="s">
        <v>24001</v>
      </c>
      <c r="K5498" s="563" t="s">
        <v>24001</v>
      </c>
      <c r="L5498" s="563" t="s">
        <v>24001</v>
      </c>
      <c r="M5498" s="563" t="s">
        <v>24001</v>
      </c>
      <c r="N5498" s="563" t="s">
        <v>24001</v>
      </c>
      <c r="O5498" s="564" t="s">
        <v>24001</v>
      </c>
      <c r="P5498" s="564" t="s">
        <v>24001</v>
      </c>
      <c r="Q5498" s="564">
        <v>42326</v>
      </c>
      <c r="R5498" s="564"/>
      <c r="S5498" s="564" t="s">
        <v>33578</v>
      </c>
    </row>
    <row r="5499" spans="1:19" x14ac:dyDescent="0.35">
      <c r="A5499" s="562">
        <v>4445</v>
      </c>
      <c r="B5499" s="563" t="s">
        <v>484</v>
      </c>
      <c r="C5499" s="563" t="s">
        <v>10615</v>
      </c>
      <c r="D5499" s="563" t="s">
        <v>10694</v>
      </c>
      <c r="E5499" s="563" t="s">
        <v>24001</v>
      </c>
      <c r="F5499" s="563" t="s">
        <v>10692</v>
      </c>
      <c r="G5499" s="563" t="s">
        <v>10693</v>
      </c>
      <c r="H5499" s="563" t="s">
        <v>4269</v>
      </c>
      <c r="I5499" s="563" t="s">
        <v>26690</v>
      </c>
      <c r="J5499" s="563" t="s">
        <v>109</v>
      </c>
      <c r="K5499" s="563" t="s">
        <v>24001</v>
      </c>
      <c r="L5499" s="563" t="s">
        <v>24001</v>
      </c>
      <c r="M5499" s="563" t="s">
        <v>24001</v>
      </c>
      <c r="N5499" s="563" t="s">
        <v>24001</v>
      </c>
      <c r="O5499" s="564" t="s">
        <v>24001</v>
      </c>
      <c r="P5499" s="564" t="s">
        <v>24001</v>
      </c>
      <c r="Q5499" s="564">
        <v>38775</v>
      </c>
      <c r="R5499" s="564"/>
      <c r="S5499" s="564" t="s">
        <v>33579</v>
      </c>
    </row>
    <row r="5500" spans="1:19" x14ac:dyDescent="0.35">
      <c r="A5500" s="559">
        <v>3767</v>
      </c>
      <c r="B5500" s="563" t="s">
        <v>484</v>
      </c>
      <c r="C5500" s="563" t="s">
        <v>1745</v>
      </c>
      <c r="D5500" s="563" t="s">
        <v>25042</v>
      </c>
      <c r="E5500" s="563" t="s">
        <v>24001</v>
      </c>
      <c r="F5500" s="563" t="s">
        <v>25043</v>
      </c>
      <c r="G5500" s="563" t="s">
        <v>1983</v>
      </c>
      <c r="H5500" s="563" t="s">
        <v>1984</v>
      </c>
      <c r="I5500" s="563" t="s">
        <v>26691</v>
      </c>
      <c r="J5500" s="563" t="s">
        <v>24001</v>
      </c>
      <c r="K5500" s="563" t="s">
        <v>24001</v>
      </c>
      <c r="L5500" s="563" t="s">
        <v>24001</v>
      </c>
      <c r="M5500" s="563" t="s">
        <v>24001</v>
      </c>
      <c r="N5500" s="563" t="s">
        <v>24001</v>
      </c>
      <c r="O5500" s="564" t="s">
        <v>24001</v>
      </c>
      <c r="P5500" s="564" t="s">
        <v>24001</v>
      </c>
      <c r="Q5500" s="564">
        <v>43703</v>
      </c>
      <c r="R5500" s="564"/>
      <c r="S5500" s="564" t="s">
        <v>33580</v>
      </c>
    </row>
    <row r="5501" spans="1:19" x14ac:dyDescent="0.35">
      <c r="A5501" s="559">
        <v>3768</v>
      </c>
      <c r="B5501" s="563" t="s">
        <v>484</v>
      </c>
      <c r="C5501" s="563" t="s">
        <v>1745</v>
      </c>
      <c r="D5501" s="563" t="s">
        <v>25044</v>
      </c>
      <c r="E5501" s="563" t="s">
        <v>1981</v>
      </c>
      <c r="F5501" s="563" t="s">
        <v>1982</v>
      </c>
      <c r="G5501" s="563" t="s">
        <v>1983</v>
      </c>
      <c r="H5501" s="563" t="s">
        <v>1984</v>
      </c>
      <c r="I5501" s="563" t="s">
        <v>26757</v>
      </c>
      <c r="J5501" s="563" t="s">
        <v>24001</v>
      </c>
      <c r="K5501" s="563" t="s">
        <v>24001</v>
      </c>
      <c r="L5501" s="563" t="s">
        <v>24001</v>
      </c>
      <c r="M5501" s="563" t="s">
        <v>24001</v>
      </c>
      <c r="N5501" s="563" t="s">
        <v>24001</v>
      </c>
      <c r="O5501" s="564" t="s">
        <v>24001</v>
      </c>
      <c r="P5501" s="564" t="s">
        <v>24001</v>
      </c>
      <c r="Q5501" s="564">
        <v>33148</v>
      </c>
      <c r="R5501" s="564">
        <v>43703.451979166697</v>
      </c>
      <c r="S5501" s="564" t="s">
        <v>33581</v>
      </c>
    </row>
    <row r="5502" spans="1:19" x14ac:dyDescent="0.35">
      <c r="A5502" s="562">
        <v>3769</v>
      </c>
      <c r="B5502" s="563" t="s">
        <v>484</v>
      </c>
      <c r="C5502" s="563" t="s">
        <v>1745</v>
      </c>
      <c r="D5502" s="563" t="s">
        <v>25045</v>
      </c>
      <c r="E5502" s="563" t="s">
        <v>1981</v>
      </c>
      <c r="F5502" s="563" t="s">
        <v>2003</v>
      </c>
      <c r="G5502" s="563" t="s">
        <v>1983</v>
      </c>
      <c r="H5502" s="563" t="s">
        <v>1984</v>
      </c>
      <c r="I5502" s="563" t="s">
        <v>26758</v>
      </c>
      <c r="J5502" s="563" t="s">
        <v>24001</v>
      </c>
      <c r="K5502" s="563" t="s">
        <v>62</v>
      </c>
      <c r="L5502" s="563" t="s">
        <v>27591</v>
      </c>
      <c r="M5502" s="563" t="s">
        <v>24001</v>
      </c>
      <c r="N5502" s="563" t="s">
        <v>24001</v>
      </c>
      <c r="O5502" s="564" t="s">
        <v>24001</v>
      </c>
      <c r="P5502" s="564" t="s">
        <v>24001</v>
      </c>
      <c r="Q5502" s="564">
        <v>38511</v>
      </c>
      <c r="R5502" s="564">
        <v>43703.4377662037</v>
      </c>
      <c r="S5502" s="564" t="s">
        <v>34463</v>
      </c>
    </row>
    <row r="5503" spans="1:19" x14ac:dyDescent="0.35">
      <c r="A5503" s="559">
        <v>3770</v>
      </c>
      <c r="B5503" s="563" t="s">
        <v>484</v>
      </c>
      <c r="C5503" s="563" t="s">
        <v>1745</v>
      </c>
      <c r="D5503" s="563" t="s">
        <v>1988</v>
      </c>
      <c r="E5503" s="563" t="s">
        <v>1985</v>
      </c>
      <c r="F5503" s="563" t="s">
        <v>1986</v>
      </c>
      <c r="G5503" s="563" t="s">
        <v>1983</v>
      </c>
      <c r="H5503" s="563" t="s">
        <v>1987</v>
      </c>
      <c r="I5503" s="563" t="s">
        <v>26690</v>
      </c>
      <c r="J5503" s="563" t="s">
        <v>24001</v>
      </c>
      <c r="K5503" s="563" t="s">
        <v>24001</v>
      </c>
      <c r="L5503" s="563" t="s">
        <v>24001</v>
      </c>
      <c r="M5503" s="563" t="s">
        <v>24001</v>
      </c>
      <c r="N5503" s="563" t="s">
        <v>24001</v>
      </c>
      <c r="O5503" s="564" t="s">
        <v>24001</v>
      </c>
      <c r="P5503" s="564" t="s">
        <v>24001</v>
      </c>
      <c r="Q5503" s="564">
        <v>33148</v>
      </c>
      <c r="R5503" s="564"/>
      <c r="S5503" s="564" t="s">
        <v>33582</v>
      </c>
    </row>
    <row r="5504" spans="1:19" x14ac:dyDescent="0.35">
      <c r="A5504" s="559">
        <v>3771</v>
      </c>
      <c r="B5504" s="563" t="s">
        <v>484</v>
      </c>
      <c r="C5504" s="563" t="s">
        <v>1745</v>
      </c>
      <c r="D5504" s="563" t="s">
        <v>1991</v>
      </c>
      <c r="E5504" s="563" t="s">
        <v>24001</v>
      </c>
      <c r="F5504" s="563" t="s">
        <v>1989</v>
      </c>
      <c r="G5504" s="563" t="s">
        <v>1983</v>
      </c>
      <c r="H5504" s="563" t="s">
        <v>1990</v>
      </c>
      <c r="I5504" s="563" t="s">
        <v>26690</v>
      </c>
      <c r="J5504" s="563" t="s">
        <v>24001</v>
      </c>
      <c r="K5504" s="563" t="s">
        <v>24001</v>
      </c>
      <c r="L5504" s="563" t="s">
        <v>24001</v>
      </c>
      <c r="M5504" s="563" t="s">
        <v>24001</v>
      </c>
      <c r="N5504" s="563" t="s">
        <v>24001</v>
      </c>
      <c r="O5504" s="564" t="s">
        <v>24001</v>
      </c>
      <c r="P5504" s="564" t="s">
        <v>24001</v>
      </c>
      <c r="Q5504" s="564">
        <v>38567</v>
      </c>
      <c r="R5504" s="564"/>
      <c r="S5504" s="564" t="s">
        <v>33583</v>
      </c>
    </row>
    <row r="5505" spans="1:19" x14ac:dyDescent="0.35">
      <c r="A5505" s="562">
        <v>3772</v>
      </c>
      <c r="B5505" s="563" t="s">
        <v>484</v>
      </c>
      <c r="C5505" s="563" t="s">
        <v>1745</v>
      </c>
      <c r="D5505" s="563" t="s">
        <v>1994</v>
      </c>
      <c r="E5505" s="563" t="s">
        <v>24001</v>
      </c>
      <c r="F5505" s="563" t="s">
        <v>1992</v>
      </c>
      <c r="G5505" s="563" t="s">
        <v>1983</v>
      </c>
      <c r="H5505" s="563" t="s">
        <v>1993</v>
      </c>
      <c r="I5505" s="563" t="s">
        <v>26690</v>
      </c>
      <c r="J5505" s="563" t="s">
        <v>109</v>
      </c>
      <c r="K5505" s="563" t="s">
        <v>24001</v>
      </c>
      <c r="L5505" s="563" t="s">
        <v>24001</v>
      </c>
      <c r="M5505" s="563" t="s">
        <v>24001</v>
      </c>
      <c r="N5505" s="563" t="s">
        <v>24001</v>
      </c>
      <c r="O5505" s="564" t="s">
        <v>24001</v>
      </c>
      <c r="P5505" s="564" t="s">
        <v>24001</v>
      </c>
      <c r="Q5505" s="564">
        <v>38567</v>
      </c>
      <c r="R5505" s="564"/>
      <c r="S5505" s="564" t="s">
        <v>33584</v>
      </c>
    </row>
    <row r="5506" spans="1:19" x14ac:dyDescent="0.35">
      <c r="A5506" s="559">
        <v>3773</v>
      </c>
      <c r="B5506" s="563" t="s">
        <v>484</v>
      </c>
      <c r="C5506" s="563" t="s">
        <v>1745</v>
      </c>
      <c r="D5506" s="563" t="s">
        <v>1996</v>
      </c>
      <c r="E5506" s="563" t="s">
        <v>1760</v>
      </c>
      <c r="F5506" s="563" t="s">
        <v>1995</v>
      </c>
      <c r="G5506" s="563" t="s">
        <v>1983</v>
      </c>
      <c r="H5506" s="563" t="s">
        <v>1968</v>
      </c>
      <c r="I5506" s="563" t="s">
        <v>26690</v>
      </c>
      <c r="J5506" s="563" t="s">
        <v>109</v>
      </c>
      <c r="K5506" s="563" t="s">
        <v>24001</v>
      </c>
      <c r="L5506" s="563" t="s">
        <v>24001</v>
      </c>
      <c r="M5506" s="563" t="s">
        <v>24001</v>
      </c>
      <c r="N5506" s="563" t="s">
        <v>24001</v>
      </c>
      <c r="O5506" s="564" t="s">
        <v>24001</v>
      </c>
      <c r="P5506" s="564" t="s">
        <v>24001</v>
      </c>
      <c r="Q5506" s="564">
        <v>33148</v>
      </c>
      <c r="R5506" s="564"/>
      <c r="S5506" s="564" t="s">
        <v>33585</v>
      </c>
    </row>
    <row r="5507" spans="1:19" x14ac:dyDescent="0.35">
      <c r="A5507" s="559">
        <v>3774</v>
      </c>
      <c r="B5507" s="563" t="s">
        <v>484</v>
      </c>
      <c r="C5507" s="563" t="s">
        <v>1745</v>
      </c>
      <c r="D5507" s="563" t="s">
        <v>25046</v>
      </c>
      <c r="E5507" s="563" t="s">
        <v>24001</v>
      </c>
      <c r="F5507" s="563" t="s">
        <v>25047</v>
      </c>
      <c r="G5507" s="563" t="s">
        <v>1983</v>
      </c>
      <c r="H5507" s="563" t="s">
        <v>1998</v>
      </c>
      <c r="I5507" s="563" t="s">
        <v>26691</v>
      </c>
      <c r="J5507" s="563" t="s">
        <v>24001</v>
      </c>
      <c r="K5507" s="563" t="s">
        <v>24001</v>
      </c>
      <c r="L5507" s="563" t="s">
        <v>24001</v>
      </c>
      <c r="M5507" s="563" t="s">
        <v>24001</v>
      </c>
      <c r="N5507" s="563" t="s">
        <v>24001</v>
      </c>
      <c r="O5507" s="564" t="s">
        <v>24001</v>
      </c>
      <c r="P5507" s="564" t="s">
        <v>24001</v>
      </c>
      <c r="Q5507" s="564">
        <v>43703</v>
      </c>
      <c r="R5507" s="564"/>
      <c r="S5507" s="564" t="s">
        <v>33586</v>
      </c>
    </row>
    <row r="5508" spans="1:19" x14ac:dyDescent="0.35">
      <c r="A5508" s="562">
        <v>3775</v>
      </c>
      <c r="B5508" s="563" t="s">
        <v>484</v>
      </c>
      <c r="C5508" s="563" t="s">
        <v>1745</v>
      </c>
      <c r="D5508" s="563" t="s">
        <v>25048</v>
      </c>
      <c r="E5508" s="563" t="s">
        <v>1997</v>
      </c>
      <c r="F5508" s="563" t="s">
        <v>25049</v>
      </c>
      <c r="G5508" s="563" t="s">
        <v>1983</v>
      </c>
      <c r="H5508" s="563" t="s">
        <v>1998</v>
      </c>
      <c r="I5508" s="563" t="s">
        <v>26759</v>
      </c>
      <c r="J5508" s="563" t="s">
        <v>24001</v>
      </c>
      <c r="K5508" s="563" t="s">
        <v>62</v>
      </c>
      <c r="L5508" s="563" t="s">
        <v>24001</v>
      </c>
      <c r="M5508" s="563" t="s">
        <v>24001</v>
      </c>
      <c r="N5508" s="563" t="s">
        <v>24001</v>
      </c>
      <c r="O5508" s="564" t="s">
        <v>24001</v>
      </c>
      <c r="P5508" s="564" t="s">
        <v>24001</v>
      </c>
      <c r="Q5508" s="564">
        <v>43703</v>
      </c>
      <c r="R5508" s="564"/>
      <c r="S5508" s="564" t="s">
        <v>33587</v>
      </c>
    </row>
    <row r="5509" spans="1:19" x14ac:dyDescent="0.35">
      <c r="A5509" s="559">
        <v>3776</v>
      </c>
      <c r="B5509" s="563" t="s">
        <v>484</v>
      </c>
      <c r="C5509" s="563" t="s">
        <v>1745</v>
      </c>
      <c r="D5509" s="563" t="s">
        <v>25050</v>
      </c>
      <c r="E5509" s="563" t="s">
        <v>1997</v>
      </c>
      <c r="F5509" s="563" t="s">
        <v>25051</v>
      </c>
      <c r="G5509" s="563" t="s">
        <v>1983</v>
      </c>
      <c r="H5509" s="563" t="s">
        <v>1998</v>
      </c>
      <c r="I5509" s="563" t="s">
        <v>26760</v>
      </c>
      <c r="J5509" s="563" t="s">
        <v>24001</v>
      </c>
      <c r="K5509" s="563" t="s">
        <v>62</v>
      </c>
      <c r="L5509" s="563" t="s">
        <v>24001</v>
      </c>
      <c r="M5509" s="563" t="s">
        <v>24001</v>
      </c>
      <c r="N5509" s="563" t="s">
        <v>24001</v>
      </c>
      <c r="O5509" s="564" t="s">
        <v>24001</v>
      </c>
      <c r="P5509" s="564" t="s">
        <v>24001</v>
      </c>
      <c r="Q5509" s="564">
        <v>43703</v>
      </c>
      <c r="R5509" s="564"/>
      <c r="S5509" s="564" t="s">
        <v>33588</v>
      </c>
    </row>
    <row r="5510" spans="1:19" x14ac:dyDescent="0.35">
      <c r="A5510" s="559">
        <v>3777</v>
      </c>
      <c r="B5510" s="563" t="s">
        <v>484</v>
      </c>
      <c r="C5510" s="563" t="s">
        <v>1745</v>
      </c>
      <c r="D5510" s="563" t="s">
        <v>25052</v>
      </c>
      <c r="E5510" s="563" t="s">
        <v>1997</v>
      </c>
      <c r="F5510" s="563" t="s">
        <v>25053</v>
      </c>
      <c r="G5510" s="563" t="s">
        <v>1983</v>
      </c>
      <c r="H5510" s="563" t="s">
        <v>1998</v>
      </c>
      <c r="I5510" s="563" t="s">
        <v>26761</v>
      </c>
      <c r="J5510" s="563" t="s">
        <v>24001</v>
      </c>
      <c r="K5510" s="563" t="s">
        <v>62</v>
      </c>
      <c r="L5510" s="563" t="s">
        <v>24001</v>
      </c>
      <c r="M5510" s="563" t="s">
        <v>24001</v>
      </c>
      <c r="N5510" s="563" t="s">
        <v>24001</v>
      </c>
      <c r="O5510" s="564" t="s">
        <v>24001</v>
      </c>
      <c r="P5510" s="564" t="s">
        <v>24001</v>
      </c>
      <c r="Q5510" s="564">
        <v>43703</v>
      </c>
      <c r="R5510" s="564"/>
      <c r="S5510" s="564" t="s">
        <v>33589</v>
      </c>
    </row>
    <row r="5511" spans="1:19" x14ac:dyDescent="0.35">
      <c r="A5511" s="562">
        <v>3778</v>
      </c>
      <c r="B5511" s="563" t="s">
        <v>484</v>
      </c>
      <c r="C5511" s="563" t="s">
        <v>1745</v>
      </c>
      <c r="D5511" s="563" t="s">
        <v>2002</v>
      </c>
      <c r="E5511" s="563" t="s">
        <v>1999</v>
      </c>
      <c r="F5511" s="563" t="s">
        <v>2000</v>
      </c>
      <c r="G5511" s="563" t="s">
        <v>1983</v>
      </c>
      <c r="H5511" s="563" t="s">
        <v>2001</v>
      </c>
      <c r="I5511" s="563" t="s">
        <v>26690</v>
      </c>
      <c r="J5511" s="563" t="s">
        <v>109</v>
      </c>
      <c r="K5511" s="563" t="s">
        <v>24001</v>
      </c>
      <c r="L5511" s="563" t="s">
        <v>24001</v>
      </c>
      <c r="M5511" s="563" t="s">
        <v>24001</v>
      </c>
      <c r="N5511" s="563" t="s">
        <v>24001</v>
      </c>
      <c r="O5511" s="564" t="s">
        <v>24001</v>
      </c>
      <c r="P5511" s="564" t="s">
        <v>24001</v>
      </c>
      <c r="Q5511" s="564">
        <v>33148</v>
      </c>
      <c r="R5511" s="564"/>
      <c r="S5511" s="564" t="s">
        <v>33590</v>
      </c>
    </row>
    <row r="5512" spans="1:19" x14ac:dyDescent="0.35">
      <c r="A5512" s="559">
        <v>3779</v>
      </c>
      <c r="B5512" s="563" t="s">
        <v>484</v>
      </c>
      <c r="C5512" s="563" t="s">
        <v>1745</v>
      </c>
      <c r="D5512" s="563" t="s">
        <v>2006</v>
      </c>
      <c r="E5512" s="563" t="s">
        <v>2004</v>
      </c>
      <c r="F5512" s="563" t="s">
        <v>2005</v>
      </c>
      <c r="G5512" s="563" t="s">
        <v>1983</v>
      </c>
      <c r="H5512" s="563" t="s">
        <v>1875</v>
      </c>
      <c r="I5512" s="563" t="s">
        <v>26690</v>
      </c>
      <c r="J5512" s="563" t="s">
        <v>24001</v>
      </c>
      <c r="K5512" s="563" t="s">
        <v>62</v>
      </c>
      <c r="L5512" s="563" t="s">
        <v>24001</v>
      </c>
      <c r="M5512" s="563" t="s">
        <v>24001</v>
      </c>
      <c r="N5512" s="563" t="s">
        <v>24001</v>
      </c>
      <c r="O5512" s="564" t="s">
        <v>24001</v>
      </c>
      <c r="P5512" s="564" t="s">
        <v>24001</v>
      </c>
      <c r="Q5512" s="564">
        <v>33148</v>
      </c>
      <c r="R5512" s="564"/>
      <c r="S5512" s="564" t="s">
        <v>33591</v>
      </c>
    </row>
    <row r="5513" spans="1:19" x14ac:dyDescent="0.35">
      <c r="A5513" s="559">
        <v>3780</v>
      </c>
      <c r="B5513" s="563" t="s">
        <v>484</v>
      </c>
      <c r="C5513" s="563" t="s">
        <v>1745</v>
      </c>
      <c r="D5513" s="563" t="s">
        <v>2009</v>
      </c>
      <c r="E5513" s="563" t="s">
        <v>2007</v>
      </c>
      <c r="F5513" s="563" t="s">
        <v>2008</v>
      </c>
      <c r="G5513" s="563" t="s">
        <v>1983</v>
      </c>
      <c r="H5513" s="563" t="s">
        <v>55</v>
      </c>
      <c r="I5513" s="563" t="s">
        <v>26690</v>
      </c>
      <c r="J5513" s="563" t="s">
        <v>24001</v>
      </c>
      <c r="K5513" s="563" t="s">
        <v>24001</v>
      </c>
      <c r="L5513" s="563" t="s">
        <v>24001</v>
      </c>
      <c r="M5513" s="563" t="s">
        <v>24001</v>
      </c>
      <c r="N5513" s="563" t="s">
        <v>24001</v>
      </c>
      <c r="O5513" s="564" t="s">
        <v>24001</v>
      </c>
      <c r="P5513" s="564" t="s">
        <v>24001</v>
      </c>
      <c r="Q5513" s="564">
        <v>33148</v>
      </c>
      <c r="R5513" s="564"/>
      <c r="S5513" s="564" t="s">
        <v>2009</v>
      </c>
    </row>
    <row r="5514" spans="1:19" x14ac:dyDescent="0.35">
      <c r="A5514" s="562">
        <v>4722</v>
      </c>
      <c r="B5514" s="563" t="s">
        <v>484</v>
      </c>
      <c r="C5514" s="563" t="s">
        <v>12675</v>
      </c>
      <c r="D5514" s="563" t="s">
        <v>12194</v>
      </c>
      <c r="E5514" s="563" t="s">
        <v>12191</v>
      </c>
      <c r="F5514" s="563" t="s">
        <v>12192</v>
      </c>
      <c r="G5514" s="563" t="s">
        <v>12193</v>
      </c>
      <c r="H5514" s="563" t="s">
        <v>1217</v>
      </c>
      <c r="I5514" s="563" t="s">
        <v>26690</v>
      </c>
      <c r="J5514" s="563" t="s">
        <v>24001</v>
      </c>
      <c r="K5514" s="563" t="s">
        <v>24001</v>
      </c>
      <c r="L5514" s="563" t="s">
        <v>24001</v>
      </c>
      <c r="M5514" s="563" t="s">
        <v>24001</v>
      </c>
      <c r="N5514" s="563" t="s">
        <v>24001</v>
      </c>
      <c r="O5514" s="564" t="s">
        <v>24001</v>
      </c>
      <c r="P5514" s="564" t="s">
        <v>24001</v>
      </c>
      <c r="Q5514" s="564">
        <v>33148</v>
      </c>
      <c r="R5514" s="564">
        <v>33973</v>
      </c>
      <c r="S5514" s="564" t="s">
        <v>33592</v>
      </c>
    </row>
    <row r="5515" spans="1:19" x14ac:dyDescent="0.35">
      <c r="A5515" s="559">
        <v>4723</v>
      </c>
      <c r="B5515" s="563" t="s">
        <v>484</v>
      </c>
      <c r="C5515" s="563" t="s">
        <v>12675</v>
      </c>
      <c r="D5515" s="563" t="s">
        <v>12197</v>
      </c>
      <c r="E5515" s="563" t="s">
        <v>12195</v>
      </c>
      <c r="F5515" s="563" t="s">
        <v>12196</v>
      </c>
      <c r="G5515" s="563" t="s">
        <v>12193</v>
      </c>
      <c r="H5515" s="563" t="s">
        <v>3303</v>
      </c>
      <c r="I5515" s="563" t="s">
        <v>26690</v>
      </c>
      <c r="J5515" s="563" t="s">
        <v>24001</v>
      </c>
      <c r="K5515" s="563" t="s">
        <v>24001</v>
      </c>
      <c r="L5515" s="563" t="s">
        <v>24001</v>
      </c>
      <c r="M5515" s="563" t="s">
        <v>24001</v>
      </c>
      <c r="N5515" s="563" t="s">
        <v>24001</v>
      </c>
      <c r="O5515" s="564" t="s">
        <v>24001</v>
      </c>
      <c r="P5515" s="564" t="s">
        <v>24001</v>
      </c>
      <c r="Q5515" s="564">
        <v>33148</v>
      </c>
      <c r="R5515" s="564">
        <v>33973</v>
      </c>
      <c r="S5515" s="564" t="s">
        <v>33593</v>
      </c>
    </row>
    <row r="5516" spans="1:19" x14ac:dyDescent="0.35">
      <c r="A5516" s="559">
        <v>4724</v>
      </c>
      <c r="B5516" s="563" t="s">
        <v>484</v>
      </c>
      <c r="C5516" s="563" t="s">
        <v>12675</v>
      </c>
      <c r="D5516" s="563" t="s">
        <v>12200</v>
      </c>
      <c r="E5516" s="563" t="s">
        <v>12198</v>
      </c>
      <c r="F5516" s="563" t="s">
        <v>12199</v>
      </c>
      <c r="G5516" s="563" t="s">
        <v>12193</v>
      </c>
      <c r="H5516" s="563" t="s">
        <v>55</v>
      </c>
      <c r="I5516" s="563" t="s">
        <v>26690</v>
      </c>
      <c r="J5516" s="563" t="s">
        <v>24001</v>
      </c>
      <c r="K5516" s="563" t="s">
        <v>24001</v>
      </c>
      <c r="L5516" s="563" t="s">
        <v>24001</v>
      </c>
      <c r="M5516" s="563" t="s">
        <v>24001</v>
      </c>
      <c r="N5516" s="563" t="s">
        <v>24001</v>
      </c>
      <c r="O5516" s="564" t="s">
        <v>24001</v>
      </c>
      <c r="P5516" s="564" t="s">
        <v>24001</v>
      </c>
      <c r="Q5516" s="564">
        <v>33148</v>
      </c>
      <c r="R5516" s="564">
        <v>34303</v>
      </c>
      <c r="S5516" s="564" t="s">
        <v>12200</v>
      </c>
    </row>
    <row r="5517" spans="1:19" x14ac:dyDescent="0.35">
      <c r="A5517" s="562">
        <v>4725</v>
      </c>
      <c r="B5517" s="563" t="s">
        <v>484</v>
      </c>
      <c r="C5517" s="563" t="s">
        <v>12675</v>
      </c>
      <c r="D5517" s="563" t="s">
        <v>12204</v>
      </c>
      <c r="E5517" s="563" t="s">
        <v>12201</v>
      </c>
      <c r="F5517" s="563" t="s">
        <v>12202</v>
      </c>
      <c r="G5517" s="563" t="s">
        <v>12193</v>
      </c>
      <c r="H5517" s="563" t="s">
        <v>12203</v>
      </c>
      <c r="I5517" s="563" t="s">
        <v>26690</v>
      </c>
      <c r="J5517" s="563" t="s">
        <v>24001</v>
      </c>
      <c r="K5517" s="563" t="s">
        <v>62</v>
      </c>
      <c r="L5517" s="563" t="s">
        <v>27595</v>
      </c>
      <c r="M5517" s="563" t="s">
        <v>24001</v>
      </c>
      <c r="N5517" s="563" t="s">
        <v>4560</v>
      </c>
      <c r="O5517" s="564" t="s">
        <v>24001</v>
      </c>
      <c r="P5517" s="564" t="s">
        <v>24001</v>
      </c>
      <c r="Q5517" s="564">
        <v>34151</v>
      </c>
      <c r="R5517" s="564">
        <v>38432</v>
      </c>
      <c r="S5517" s="564" t="s">
        <v>33594</v>
      </c>
    </row>
    <row r="5518" spans="1:19" x14ac:dyDescent="0.35">
      <c r="A5518" s="559">
        <v>4726</v>
      </c>
      <c r="B5518" s="563" t="s">
        <v>484</v>
      </c>
      <c r="C5518" s="563" t="s">
        <v>12675</v>
      </c>
      <c r="D5518" s="563" t="s">
        <v>12207</v>
      </c>
      <c r="E5518" s="563" t="s">
        <v>12205</v>
      </c>
      <c r="F5518" s="563" t="s">
        <v>12206</v>
      </c>
      <c r="G5518" s="563" t="s">
        <v>12193</v>
      </c>
      <c r="H5518" s="563" t="s">
        <v>3798</v>
      </c>
      <c r="I5518" s="563" t="s">
        <v>26690</v>
      </c>
      <c r="J5518" s="563" t="s">
        <v>24001</v>
      </c>
      <c r="K5518" s="563" t="s">
        <v>24001</v>
      </c>
      <c r="L5518" s="563" t="s">
        <v>24001</v>
      </c>
      <c r="M5518" s="563" t="s">
        <v>24001</v>
      </c>
      <c r="N5518" s="563" t="s">
        <v>24001</v>
      </c>
      <c r="O5518" s="564" t="s">
        <v>24001</v>
      </c>
      <c r="P5518" s="564" t="s">
        <v>24001</v>
      </c>
      <c r="Q5518" s="564">
        <v>33148</v>
      </c>
      <c r="R5518" s="564"/>
      <c r="S5518" s="564" t="s">
        <v>33595</v>
      </c>
    </row>
    <row r="5519" spans="1:19" x14ac:dyDescent="0.35">
      <c r="A5519" s="559">
        <v>2531</v>
      </c>
      <c r="B5519" s="563" t="s">
        <v>484</v>
      </c>
      <c r="C5519" s="563" t="s">
        <v>7916</v>
      </c>
      <c r="D5519" s="563" t="s">
        <v>8090</v>
      </c>
      <c r="E5519" s="563" t="s">
        <v>24001</v>
      </c>
      <c r="F5519" s="563" t="s">
        <v>8087</v>
      </c>
      <c r="G5519" s="563" t="s">
        <v>8088</v>
      </c>
      <c r="H5519" s="563" t="s">
        <v>8089</v>
      </c>
      <c r="I5519" s="563" t="s">
        <v>26690</v>
      </c>
      <c r="J5519" s="563" t="s">
        <v>24001</v>
      </c>
      <c r="K5519" s="563" t="s">
        <v>62</v>
      </c>
      <c r="L5519" s="563" t="s">
        <v>27722</v>
      </c>
      <c r="M5519" s="563" t="s">
        <v>24001</v>
      </c>
      <c r="N5519" s="563" t="s">
        <v>24001</v>
      </c>
      <c r="O5519" s="564" t="s">
        <v>24001</v>
      </c>
      <c r="P5519" s="564" t="s">
        <v>24001</v>
      </c>
      <c r="Q5519" s="564">
        <v>38386</v>
      </c>
      <c r="R5519" s="564">
        <v>40276.7235069444</v>
      </c>
      <c r="S5519" s="564" t="s">
        <v>33596</v>
      </c>
    </row>
    <row r="5520" spans="1:19" x14ac:dyDescent="0.35">
      <c r="A5520" s="562">
        <v>2532</v>
      </c>
      <c r="B5520" s="563" t="s">
        <v>484</v>
      </c>
      <c r="C5520" s="563" t="s">
        <v>7916</v>
      </c>
      <c r="D5520" s="563" t="s">
        <v>8094</v>
      </c>
      <c r="E5520" s="563" t="s">
        <v>8091</v>
      </c>
      <c r="F5520" s="563" t="s">
        <v>8092</v>
      </c>
      <c r="G5520" s="563" t="s">
        <v>8088</v>
      </c>
      <c r="H5520" s="563" t="s">
        <v>8093</v>
      </c>
      <c r="I5520" s="563" t="s">
        <v>26690</v>
      </c>
      <c r="J5520" s="563" t="s">
        <v>24001</v>
      </c>
      <c r="K5520" s="563" t="s">
        <v>24001</v>
      </c>
      <c r="L5520" s="563" t="s">
        <v>24001</v>
      </c>
      <c r="M5520" s="563" t="s">
        <v>24001</v>
      </c>
      <c r="N5520" s="563" t="s">
        <v>24001</v>
      </c>
      <c r="O5520" s="564" t="s">
        <v>24001</v>
      </c>
      <c r="P5520" s="564" t="s">
        <v>24001</v>
      </c>
      <c r="Q5520" s="564">
        <v>33148</v>
      </c>
      <c r="R5520" s="564">
        <v>38383</v>
      </c>
      <c r="S5520" s="564" t="s">
        <v>33597</v>
      </c>
    </row>
    <row r="5521" spans="1:19" x14ac:dyDescent="0.35">
      <c r="A5521" s="559">
        <v>2533</v>
      </c>
      <c r="B5521" s="563" t="s">
        <v>484</v>
      </c>
      <c r="C5521" s="563" t="s">
        <v>7916</v>
      </c>
      <c r="D5521" s="563" t="s">
        <v>8098</v>
      </c>
      <c r="E5521" s="563" t="s">
        <v>8095</v>
      </c>
      <c r="F5521" s="563" t="s">
        <v>8096</v>
      </c>
      <c r="G5521" s="563" t="s">
        <v>8088</v>
      </c>
      <c r="H5521" s="563" t="s">
        <v>8097</v>
      </c>
      <c r="I5521" s="563" t="s">
        <v>27038</v>
      </c>
      <c r="J5521" s="563" t="s">
        <v>24001</v>
      </c>
      <c r="K5521" s="563" t="s">
        <v>24001</v>
      </c>
      <c r="L5521" s="563" t="s">
        <v>24001</v>
      </c>
      <c r="M5521" s="563" t="s">
        <v>24001</v>
      </c>
      <c r="N5521" s="563" t="s">
        <v>24001</v>
      </c>
      <c r="O5521" s="564" t="s">
        <v>24001</v>
      </c>
      <c r="P5521" s="564" t="s">
        <v>24001</v>
      </c>
      <c r="Q5521" s="564">
        <v>33148</v>
      </c>
      <c r="R5521" s="564">
        <v>38390</v>
      </c>
      <c r="S5521" s="564" t="s">
        <v>33598</v>
      </c>
    </row>
    <row r="5522" spans="1:19" x14ac:dyDescent="0.35">
      <c r="A5522" s="559">
        <v>4333</v>
      </c>
      <c r="B5522" s="563" t="s">
        <v>484</v>
      </c>
      <c r="C5522" s="563" t="s">
        <v>10170</v>
      </c>
      <c r="D5522" s="563" t="s">
        <v>25054</v>
      </c>
      <c r="E5522" s="563" t="s">
        <v>10272</v>
      </c>
      <c r="F5522" s="563" t="s">
        <v>10273</v>
      </c>
      <c r="G5522" s="563" t="s">
        <v>25055</v>
      </c>
      <c r="H5522" s="563" t="s">
        <v>10274</v>
      </c>
      <c r="I5522" s="563" t="s">
        <v>26690</v>
      </c>
      <c r="J5522" s="563" t="s">
        <v>24001</v>
      </c>
      <c r="K5522" s="563" t="s">
        <v>24001</v>
      </c>
      <c r="L5522" s="563" t="s">
        <v>24001</v>
      </c>
      <c r="M5522" s="563" t="s">
        <v>24001</v>
      </c>
      <c r="N5522" s="563" t="s">
        <v>24001</v>
      </c>
      <c r="O5522" s="564" t="s">
        <v>24001</v>
      </c>
      <c r="P5522" s="564" t="s">
        <v>24001</v>
      </c>
      <c r="Q5522" s="564">
        <v>33148</v>
      </c>
      <c r="R5522" s="564">
        <v>43117.406145833302</v>
      </c>
      <c r="S5522" s="564" t="s">
        <v>33599</v>
      </c>
    </row>
    <row r="5523" spans="1:19" x14ac:dyDescent="0.35">
      <c r="A5523" s="562">
        <v>3566</v>
      </c>
      <c r="B5523" s="563" t="s">
        <v>484</v>
      </c>
      <c r="C5523" s="563" t="s">
        <v>29019</v>
      </c>
      <c r="D5523" s="563" t="s">
        <v>4323</v>
      </c>
      <c r="E5523" s="563" t="s">
        <v>4319</v>
      </c>
      <c r="F5523" s="563" t="s">
        <v>4320</v>
      </c>
      <c r="G5523" s="563" t="s">
        <v>4321</v>
      </c>
      <c r="H5523" s="563" t="s">
        <v>4322</v>
      </c>
      <c r="I5523" s="563" t="s">
        <v>26690</v>
      </c>
      <c r="J5523" s="563" t="s">
        <v>24001</v>
      </c>
      <c r="K5523" s="563" t="s">
        <v>24001</v>
      </c>
      <c r="L5523" s="563" t="s">
        <v>24001</v>
      </c>
      <c r="M5523" s="563" t="s">
        <v>24001</v>
      </c>
      <c r="N5523" s="563" t="s">
        <v>24001</v>
      </c>
      <c r="O5523" s="564" t="s">
        <v>24001</v>
      </c>
      <c r="P5523" s="564" t="s">
        <v>24001</v>
      </c>
      <c r="Q5523" s="564">
        <v>33148</v>
      </c>
      <c r="R5523" s="564"/>
      <c r="S5523" s="564" t="s">
        <v>33600</v>
      </c>
    </row>
    <row r="5524" spans="1:19" x14ac:dyDescent="0.35">
      <c r="A5524" s="559">
        <v>3567</v>
      </c>
      <c r="B5524" s="563" t="s">
        <v>484</v>
      </c>
      <c r="C5524" s="563" t="s">
        <v>29019</v>
      </c>
      <c r="D5524" s="563" t="s">
        <v>4325</v>
      </c>
      <c r="E5524" s="563" t="s">
        <v>24001</v>
      </c>
      <c r="F5524" s="563" t="s">
        <v>4324</v>
      </c>
      <c r="G5524" s="563" t="s">
        <v>4321</v>
      </c>
      <c r="H5524" s="563" t="s">
        <v>1259</v>
      </c>
      <c r="I5524" s="563" t="s">
        <v>26690</v>
      </c>
      <c r="J5524" s="563" t="s">
        <v>24001</v>
      </c>
      <c r="K5524" s="563" t="s">
        <v>24001</v>
      </c>
      <c r="L5524" s="563" t="s">
        <v>24001</v>
      </c>
      <c r="M5524" s="563" t="s">
        <v>24001</v>
      </c>
      <c r="N5524" s="563" t="s">
        <v>24001</v>
      </c>
      <c r="O5524" s="564" t="s">
        <v>24001</v>
      </c>
      <c r="P5524" s="564" t="s">
        <v>24001</v>
      </c>
      <c r="Q5524" s="564">
        <v>39710</v>
      </c>
      <c r="R5524" s="564"/>
      <c r="S5524" s="564" t="s">
        <v>33601</v>
      </c>
    </row>
    <row r="5525" spans="1:19" x14ac:dyDescent="0.35">
      <c r="A5525" s="559">
        <v>3568</v>
      </c>
      <c r="B5525" s="563" t="s">
        <v>484</v>
      </c>
      <c r="C5525" s="563" t="s">
        <v>29019</v>
      </c>
      <c r="D5525" s="563" t="s">
        <v>4329</v>
      </c>
      <c r="E5525" s="563" t="s">
        <v>4326</v>
      </c>
      <c r="F5525" s="563" t="s">
        <v>4327</v>
      </c>
      <c r="G5525" s="563" t="s">
        <v>4321</v>
      </c>
      <c r="H5525" s="563" t="s">
        <v>4328</v>
      </c>
      <c r="I5525" s="563" t="s">
        <v>26690</v>
      </c>
      <c r="J5525" s="563" t="s">
        <v>24001</v>
      </c>
      <c r="K5525" s="563" t="s">
        <v>24001</v>
      </c>
      <c r="L5525" s="563" t="s">
        <v>24001</v>
      </c>
      <c r="M5525" s="563" t="s">
        <v>24001</v>
      </c>
      <c r="N5525" s="563" t="s">
        <v>24001</v>
      </c>
      <c r="O5525" s="564" t="s">
        <v>24001</v>
      </c>
      <c r="P5525" s="564" t="s">
        <v>24001</v>
      </c>
      <c r="Q5525" s="564">
        <v>39710</v>
      </c>
      <c r="R5525" s="564"/>
      <c r="S5525" s="564" t="s">
        <v>33602</v>
      </c>
    </row>
    <row r="5526" spans="1:19" x14ac:dyDescent="0.35">
      <c r="A5526" s="562">
        <v>3569</v>
      </c>
      <c r="B5526" s="563" t="s">
        <v>484</v>
      </c>
      <c r="C5526" s="563" t="s">
        <v>29019</v>
      </c>
      <c r="D5526" s="563" t="s">
        <v>4332</v>
      </c>
      <c r="E5526" s="563" t="s">
        <v>4330</v>
      </c>
      <c r="F5526" s="563" t="s">
        <v>4331</v>
      </c>
      <c r="G5526" s="563" t="s">
        <v>4321</v>
      </c>
      <c r="H5526" s="563" t="s">
        <v>2343</v>
      </c>
      <c r="I5526" s="563" t="s">
        <v>26690</v>
      </c>
      <c r="J5526" s="563" t="s">
        <v>24001</v>
      </c>
      <c r="K5526" s="563" t="s">
        <v>24001</v>
      </c>
      <c r="L5526" s="563" t="s">
        <v>24001</v>
      </c>
      <c r="M5526" s="563" t="s">
        <v>24001</v>
      </c>
      <c r="N5526" s="563" t="s">
        <v>24001</v>
      </c>
      <c r="O5526" s="564" t="s">
        <v>24001</v>
      </c>
      <c r="P5526" s="564" t="s">
        <v>24001</v>
      </c>
      <c r="Q5526" s="564">
        <v>33148</v>
      </c>
      <c r="R5526" s="564"/>
      <c r="S5526" s="564" t="s">
        <v>33603</v>
      </c>
    </row>
    <row r="5527" spans="1:19" x14ac:dyDescent="0.35">
      <c r="A5527" s="559">
        <v>3570</v>
      </c>
      <c r="B5527" s="563" t="s">
        <v>484</v>
      </c>
      <c r="C5527" s="563" t="s">
        <v>29019</v>
      </c>
      <c r="D5527" s="563" t="s">
        <v>4335</v>
      </c>
      <c r="E5527" s="563" t="s">
        <v>4326</v>
      </c>
      <c r="F5527" s="563" t="s">
        <v>4333</v>
      </c>
      <c r="G5527" s="563" t="s">
        <v>4321</v>
      </c>
      <c r="H5527" s="563" t="s">
        <v>4334</v>
      </c>
      <c r="I5527" s="563" t="s">
        <v>26690</v>
      </c>
      <c r="J5527" s="563" t="s">
        <v>24001</v>
      </c>
      <c r="K5527" s="563" t="s">
        <v>24001</v>
      </c>
      <c r="L5527" s="563" t="s">
        <v>24001</v>
      </c>
      <c r="M5527" s="563" t="s">
        <v>24001</v>
      </c>
      <c r="N5527" s="563" t="s">
        <v>24001</v>
      </c>
      <c r="O5527" s="564" t="s">
        <v>24001</v>
      </c>
      <c r="P5527" s="564" t="s">
        <v>24001</v>
      </c>
      <c r="Q5527" s="564">
        <v>39710</v>
      </c>
      <c r="R5527" s="564"/>
      <c r="S5527" s="564" t="s">
        <v>33604</v>
      </c>
    </row>
    <row r="5528" spans="1:19" x14ac:dyDescent="0.35">
      <c r="A5528" s="559">
        <v>3571</v>
      </c>
      <c r="B5528" s="563" t="s">
        <v>484</v>
      </c>
      <c r="C5528" s="563" t="s">
        <v>29019</v>
      </c>
      <c r="D5528" s="563" t="s">
        <v>4338</v>
      </c>
      <c r="E5528" s="563" t="s">
        <v>4336</v>
      </c>
      <c r="F5528" s="563" t="s">
        <v>4337</v>
      </c>
      <c r="G5528" s="563" t="s">
        <v>4321</v>
      </c>
      <c r="H5528" s="563" t="s">
        <v>55</v>
      </c>
      <c r="I5528" s="563" t="s">
        <v>26690</v>
      </c>
      <c r="J5528" s="563" t="s">
        <v>24001</v>
      </c>
      <c r="K5528" s="563" t="s">
        <v>24001</v>
      </c>
      <c r="L5528" s="563" t="s">
        <v>24001</v>
      </c>
      <c r="M5528" s="563" t="s">
        <v>24001</v>
      </c>
      <c r="N5528" s="563" t="s">
        <v>24001</v>
      </c>
      <c r="O5528" s="564" t="s">
        <v>24001</v>
      </c>
      <c r="P5528" s="564" t="s">
        <v>24001</v>
      </c>
      <c r="Q5528" s="564">
        <v>33148</v>
      </c>
      <c r="R5528" s="564"/>
      <c r="S5528" s="564" t="s">
        <v>4338</v>
      </c>
    </row>
    <row r="5529" spans="1:19" x14ac:dyDescent="0.35">
      <c r="A5529" s="562">
        <v>3572</v>
      </c>
      <c r="B5529" s="563" t="s">
        <v>484</v>
      </c>
      <c r="C5529" s="563" t="s">
        <v>29019</v>
      </c>
      <c r="D5529" s="563" t="s">
        <v>4342</v>
      </c>
      <c r="E5529" s="563" t="s">
        <v>4339</v>
      </c>
      <c r="F5529" s="563" t="s">
        <v>4340</v>
      </c>
      <c r="G5529" s="563" t="s">
        <v>4321</v>
      </c>
      <c r="H5529" s="563" t="s">
        <v>4341</v>
      </c>
      <c r="I5529" s="563" t="s">
        <v>26690</v>
      </c>
      <c r="J5529" s="563" t="s">
        <v>24001</v>
      </c>
      <c r="K5529" s="563" t="s">
        <v>24001</v>
      </c>
      <c r="L5529" s="563" t="s">
        <v>24001</v>
      </c>
      <c r="M5529" s="563" t="s">
        <v>24001</v>
      </c>
      <c r="N5529" s="563" t="s">
        <v>24001</v>
      </c>
      <c r="O5529" s="564" t="s">
        <v>24001</v>
      </c>
      <c r="P5529" s="564" t="s">
        <v>24001</v>
      </c>
      <c r="Q5529" s="564">
        <v>33148</v>
      </c>
      <c r="R5529" s="564"/>
      <c r="S5529" s="564" t="s">
        <v>33605</v>
      </c>
    </row>
    <row r="5530" spans="1:19" x14ac:dyDescent="0.35">
      <c r="A5530" s="559">
        <v>3573</v>
      </c>
      <c r="B5530" s="563" t="s">
        <v>484</v>
      </c>
      <c r="C5530" s="563" t="s">
        <v>29019</v>
      </c>
      <c r="D5530" s="563" t="s">
        <v>4346</v>
      </c>
      <c r="E5530" s="563" t="s">
        <v>4343</v>
      </c>
      <c r="F5530" s="563" t="s">
        <v>4344</v>
      </c>
      <c r="G5530" s="563" t="s">
        <v>4321</v>
      </c>
      <c r="H5530" s="563" t="s">
        <v>4345</v>
      </c>
      <c r="I5530" s="563" t="s">
        <v>26690</v>
      </c>
      <c r="J5530" s="563" t="s">
        <v>24001</v>
      </c>
      <c r="K5530" s="563" t="s">
        <v>24001</v>
      </c>
      <c r="L5530" s="563" t="s">
        <v>24001</v>
      </c>
      <c r="M5530" s="563" t="s">
        <v>24001</v>
      </c>
      <c r="N5530" s="563" t="s">
        <v>24001</v>
      </c>
      <c r="O5530" s="564" t="s">
        <v>24001</v>
      </c>
      <c r="P5530" s="564" t="s">
        <v>24001</v>
      </c>
      <c r="Q5530" s="564">
        <v>33148</v>
      </c>
      <c r="R5530" s="564"/>
      <c r="S5530" s="564" t="s">
        <v>33606</v>
      </c>
    </row>
    <row r="5531" spans="1:19" x14ac:dyDescent="0.35">
      <c r="A5531" s="559">
        <v>1410</v>
      </c>
      <c r="B5531" s="563" t="s">
        <v>484</v>
      </c>
      <c r="C5531" s="563" t="s">
        <v>28929</v>
      </c>
      <c r="D5531" s="563" t="s">
        <v>18389</v>
      </c>
      <c r="E5531" s="563" t="s">
        <v>18385</v>
      </c>
      <c r="F5531" s="563" t="s">
        <v>18386</v>
      </c>
      <c r="G5531" s="563" t="s">
        <v>18387</v>
      </c>
      <c r="H5531" s="563" t="s">
        <v>18388</v>
      </c>
      <c r="I5531" s="563" t="s">
        <v>26690</v>
      </c>
      <c r="J5531" s="563" t="s">
        <v>109</v>
      </c>
      <c r="K5531" s="563" t="s">
        <v>24001</v>
      </c>
      <c r="L5531" s="563" t="s">
        <v>24001</v>
      </c>
      <c r="M5531" s="563" t="s">
        <v>24001</v>
      </c>
      <c r="N5531" s="563" t="s">
        <v>24001</v>
      </c>
      <c r="O5531" s="564" t="s">
        <v>24001</v>
      </c>
      <c r="P5531" s="564" t="s">
        <v>24001</v>
      </c>
      <c r="Q5531" s="564">
        <v>33148</v>
      </c>
      <c r="R5531" s="564"/>
      <c r="S5531" s="564" t="s">
        <v>33607</v>
      </c>
    </row>
    <row r="5532" spans="1:19" x14ac:dyDescent="0.35">
      <c r="A5532" s="562">
        <v>6116</v>
      </c>
      <c r="B5532" s="563" t="s">
        <v>484</v>
      </c>
      <c r="C5532" s="563" t="s">
        <v>8438</v>
      </c>
      <c r="D5532" s="563" t="s">
        <v>8520</v>
      </c>
      <c r="E5532" s="563" t="s">
        <v>24001</v>
      </c>
      <c r="F5532" s="563" t="s">
        <v>8518</v>
      </c>
      <c r="G5532" s="563" t="s">
        <v>8519</v>
      </c>
      <c r="H5532" s="563" t="s">
        <v>55</v>
      </c>
      <c r="I5532" s="563" t="s">
        <v>26690</v>
      </c>
      <c r="J5532" s="563" t="s">
        <v>24001</v>
      </c>
      <c r="K5532" s="563" t="s">
        <v>24001</v>
      </c>
      <c r="L5532" s="563" t="s">
        <v>24001</v>
      </c>
      <c r="M5532" s="563" t="s">
        <v>24001</v>
      </c>
      <c r="N5532" s="563" t="s">
        <v>24001</v>
      </c>
      <c r="O5532" s="564" t="s">
        <v>24001</v>
      </c>
      <c r="P5532" s="564" t="s">
        <v>24001</v>
      </c>
      <c r="Q5532" s="564">
        <v>33148</v>
      </c>
      <c r="R5532" s="564"/>
      <c r="S5532" s="564" t="s">
        <v>8520</v>
      </c>
    </row>
    <row r="5533" spans="1:19" x14ac:dyDescent="0.35">
      <c r="A5533" s="559">
        <v>595</v>
      </c>
      <c r="B5533" s="563" t="s">
        <v>484</v>
      </c>
      <c r="C5533" s="563" t="s">
        <v>16173</v>
      </c>
      <c r="D5533" s="563" t="s">
        <v>24264</v>
      </c>
      <c r="E5533" s="563" t="s">
        <v>15819</v>
      </c>
      <c r="F5533" s="563" t="s">
        <v>16232</v>
      </c>
      <c r="G5533" s="563" t="s">
        <v>16233</v>
      </c>
      <c r="H5533" s="563" t="s">
        <v>4195</v>
      </c>
      <c r="I5533" s="563" t="s">
        <v>26690</v>
      </c>
      <c r="J5533" s="563" t="s">
        <v>109</v>
      </c>
      <c r="K5533" s="563" t="s">
        <v>24001</v>
      </c>
      <c r="L5533" s="563" t="s">
        <v>24001</v>
      </c>
      <c r="M5533" s="563" t="s">
        <v>24001</v>
      </c>
      <c r="N5533" s="563" t="s">
        <v>24001</v>
      </c>
      <c r="O5533" s="564" t="s">
        <v>24001</v>
      </c>
      <c r="P5533" s="564" t="s">
        <v>24001</v>
      </c>
      <c r="Q5533" s="564">
        <v>33148</v>
      </c>
      <c r="R5533" s="564">
        <v>42527.377627314803</v>
      </c>
      <c r="S5533" s="564" t="s">
        <v>33608</v>
      </c>
    </row>
    <row r="5534" spans="1:19" x14ac:dyDescent="0.35">
      <c r="A5534" s="559">
        <v>5771</v>
      </c>
      <c r="B5534" s="563" t="s">
        <v>484</v>
      </c>
      <c r="C5534" s="563" t="s">
        <v>28883</v>
      </c>
      <c r="D5534" s="563" t="s">
        <v>15226</v>
      </c>
      <c r="E5534" s="563" t="s">
        <v>15223</v>
      </c>
      <c r="F5534" s="563" t="s">
        <v>15224</v>
      </c>
      <c r="G5534" s="563" t="s">
        <v>15225</v>
      </c>
      <c r="H5534" s="563" t="s">
        <v>10368</v>
      </c>
      <c r="I5534" s="563" t="s">
        <v>26690</v>
      </c>
      <c r="J5534" s="563" t="s">
        <v>24001</v>
      </c>
      <c r="K5534" s="563" t="s">
        <v>24001</v>
      </c>
      <c r="L5534" s="563" t="s">
        <v>24001</v>
      </c>
      <c r="M5534" s="563" t="s">
        <v>24001</v>
      </c>
      <c r="N5534" s="563" t="s">
        <v>24001</v>
      </c>
      <c r="O5534" s="564" t="s">
        <v>24001</v>
      </c>
      <c r="P5534" s="564" t="s">
        <v>24001</v>
      </c>
      <c r="Q5534" s="564">
        <v>33148</v>
      </c>
      <c r="R5534" s="564"/>
      <c r="S5534" s="564" t="s">
        <v>33609</v>
      </c>
    </row>
    <row r="5535" spans="1:19" x14ac:dyDescent="0.35">
      <c r="A5535" s="562">
        <v>5772</v>
      </c>
      <c r="B5535" s="563" t="s">
        <v>484</v>
      </c>
      <c r="C5535" s="563" t="s">
        <v>28883</v>
      </c>
      <c r="D5535" s="563" t="s">
        <v>15229</v>
      </c>
      <c r="E5535" s="563" t="s">
        <v>24001</v>
      </c>
      <c r="F5535" s="563" t="s">
        <v>15227</v>
      </c>
      <c r="G5535" s="563" t="s">
        <v>15225</v>
      </c>
      <c r="H5535" s="563" t="s">
        <v>15228</v>
      </c>
      <c r="I5535" s="563" t="s">
        <v>26690</v>
      </c>
      <c r="J5535" s="563" t="s">
        <v>24001</v>
      </c>
      <c r="K5535" s="563" t="s">
        <v>24001</v>
      </c>
      <c r="L5535" s="563" t="s">
        <v>24001</v>
      </c>
      <c r="M5535" s="563" t="s">
        <v>24001</v>
      </c>
      <c r="N5535" s="563" t="s">
        <v>24001</v>
      </c>
      <c r="O5535" s="564" t="s">
        <v>24001</v>
      </c>
      <c r="P5535" s="564" t="s">
        <v>24001</v>
      </c>
      <c r="Q5535" s="564">
        <v>41466</v>
      </c>
      <c r="R5535" s="564"/>
      <c r="S5535" s="564" t="s">
        <v>33610</v>
      </c>
    </row>
    <row r="5536" spans="1:19" x14ac:dyDescent="0.35">
      <c r="A5536" s="559">
        <v>5773</v>
      </c>
      <c r="B5536" s="563" t="s">
        <v>484</v>
      </c>
      <c r="C5536" s="563" t="s">
        <v>28883</v>
      </c>
      <c r="D5536" s="563" t="s">
        <v>15232</v>
      </c>
      <c r="E5536" s="563" t="s">
        <v>24001</v>
      </c>
      <c r="F5536" s="563" t="s">
        <v>15230</v>
      </c>
      <c r="G5536" s="563" t="s">
        <v>15225</v>
      </c>
      <c r="H5536" s="563" t="s">
        <v>15231</v>
      </c>
      <c r="I5536" s="563" t="s">
        <v>26690</v>
      </c>
      <c r="J5536" s="563" t="s">
        <v>24001</v>
      </c>
      <c r="K5536" s="563" t="s">
        <v>24001</v>
      </c>
      <c r="L5536" s="563" t="s">
        <v>24001</v>
      </c>
      <c r="M5536" s="563" t="s">
        <v>24001</v>
      </c>
      <c r="N5536" s="563" t="s">
        <v>24001</v>
      </c>
      <c r="O5536" s="564" t="s">
        <v>24001</v>
      </c>
      <c r="P5536" s="564" t="s">
        <v>24001</v>
      </c>
      <c r="Q5536" s="564">
        <v>33148</v>
      </c>
      <c r="R5536" s="564"/>
      <c r="S5536" s="564" t="s">
        <v>33611</v>
      </c>
    </row>
    <row r="5537" spans="1:19" x14ac:dyDescent="0.35">
      <c r="A5537" s="559">
        <v>5774</v>
      </c>
      <c r="B5537" s="563" t="s">
        <v>484</v>
      </c>
      <c r="C5537" s="563" t="s">
        <v>28883</v>
      </c>
      <c r="D5537" s="563" t="s">
        <v>15234</v>
      </c>
      <c r="E5537" s="563" t="s">
        <v>24001</v>
      </c>
      <c r="F5537" s="563" t="s">
        <v>15233</v>
      </c>
      <c r="G5537" s="563" t="s">
        <v>15225</v>
      </c>
      <c r="H5537" s="563" t="s">
        <v>925</v>
      </c>
      <c r="I5537" s="563" t="s">
        <v>26690</v>
      </c>
      <c r="J5537" s="563" t="s">
        <v>24001</v>
      </c>
      <c r="K5537" s="563" t="s">
        <v>24001</v>
      </c>
      <c r="L5537" s="563" t="s">
        <v>24001</v>
      </c>
      <c r="M5537" s="563" t="s">
        <v>24001</v>
      </c>
      <c r="N5537" s="563" t="s">
        <v>24001</v>
      </c>
      <c r="O5537" s="564" t="s">
        <v>24001</v>
      </c>
      <c r="P5537" s="564" t="s">
        <v>24001</v>
      </c>
      <c r="Q5537" s="564">
        <v>40787</v>
      </c>
      <c r="R5537" s="564"/>
      <c r="S5537" s="564" t="s">
        <v>33612</v>
      </c>
    </row>
    <row r="5538" spans="1:19" x14ac:dyDescent="0.35">
      <c r="A5538" s="562">
        <v>5775</v>
      </c>
      <c r="B5538" s="563" t="s">
        <v>484</v>
      </c>
      <c r="C5538" s="563" t="s">
        <v>28883</v>
      </c>
      <c r="D5538" s="563" t="s">
        <v>15238</v>
      </c>
      <c r="E5538" s="563" t="s">
        <v>15235</v>
      </c>
      <c r="F5538" s="563" t="s">
        <v>15236</v>
      </c>
      <c r="G5538" s="563" t="s">
        <v>15225</v>
      </c>
      <c r="H5538" s="563" t="s">
        <v>15237</v>
      </c>
      <c r="I5538" s="563" t="s">
        <v>26690</v>
      </c>
      <c r="J5538" s="563" t="s">
        <v>24001</v>
      </c>
      <c r="K5538" s="563" t="s">
        <v>24001</v>
      </c>
      <c r="L5538" s="563" t="s">
        <v>24001</v>
      </c>
      <c r="M5538" s="563" t="s">
        <v>24001</v>
      </c>
      <c r="N5538" s="563" t="s">
        <v>24001</v>
      </c>
      <c r="O5538" s="564" t="s">
        <v>24001</v>
      </c>
      <c r="P5538" s="564" t="s">
        <v>24001</v>
      </c>
      <c r="Q5538" s="564">
        <v>33148</v>
      </c>
      <c r="R5538" s="564"/>
      <c r="S5538" s="564" t="s">
        <v>33613</v>
      </c>
    </row>
    <row r="5539" spans="1:19" x14ac:dyDescent="0.35">
      <c r="A5539" s="559">
        <v>5776</v>
      </c>
      <c r="B5539" s="563" t="s">
        <v>484</v>
      </c>
      <c r="C5539" s="563" t="s">
        <v>28883</v>
      </c>
      <c r="D5539" s="563" t="s">
        <v>15240</v>
      </c>
      <c r="E5539" s="563" t="s">
        <v>24001</v>
      </c>
      <c r="F5539" s="563" t="s">
        <v>15239</v>
      </c>
      <c r="G5539" s="563" t="s">
        <v>15225</v>
      </c>
      <c r="H5539" s="563" t="s">
        <v>55</v>
      </c>
      <c r="I5539" s="563" t="s">
        <v>26690</v>
      </c>
      <c r="J5539" s="563" t="s">
        <v>24001</v>
      </c>
      <c r="K5539" s="563" t="s">
        <v>24001</v>
      </c>
      <c r="L5539" s="563" t="s">
        <v>24001</v>
      </c>
      <c r="M5539" s="563" t="s">
        <v>24001</v>
      </c>
      <c r="N5539" s="563" t="s">
        <v>24001</v>
      </c>
      <c r="O5539" s="564" t="s">
        <v>24001</v>
      </c>
      <c r="P5539" s="564" t="s">
        <v>24001</v>
      </c>
      <c r="Q5539" s="564">
        <v>33148</v>
      </c>
      <c r="R5539" s="564"/>
      <c r="S5539" s="564" t="s">
        <v>15240</v>
      </c>
    </row>
    <row r="5540" spans="1:19" x14ac:dyDescent="0.35">
      <c r="A5540" s="559">
        <v>5777</v>
      </c>
      <c r="B5540" s="563" t="s">
        <v>484</v>
      </c>
      <c r="C5540" s="563" t="s">
        <v>28883</v>
      </c>
      <c r="D5540" s="563" t="s">
        <v>15245</v>
      </c>
      <c r="E5540" s="563" t="s">
        <v>15241</v>
      </c>
      <c r="F5540" s="563" t="s">
        <v>15242</v>
      </c>
      <c r="G5540" s="563" t="s">
        <v>15243</v>
      </c>
      <c r="H5540" s="563" t="s">
        <v>15244</v>
      </c>
      <c r="I5540" s="563" t="s">
        <v>26690</v>
      </c>
      <c r="J5540" s="563" t="s">
        <v>24001</v>
      </c>
      <c r="K5540" s="563" t="s">
        <v>24001</v>
      </c>
      <c r="L5540" s="563" t="s">
        <v>24001</v>
      </c>
      <c r="M5540" s="563" t="s">
        <v>24001</v>
      </c>
      <c r="N5540" s="563" t="s">
        <v>24001</v>
      </c>
      <c r="O5540" s="564" t="s">
        <v>24001</v>
      </c>
      <c r="P5540" s="564" t="s">
        <v>24001</v>
      </c>
      <c r="Q5540" s="564">
        <v>33148</v>
      </c>
      <c r="R5540" s="564"/>
      <c r="S5540" s="564" t="s">
        <v>33614</v>
      </c>
    </row>
    <row r="5541" spans="1:19" x14ac:dyDescent="0.35">
      <c r="A5541" s="562">
        <v>5778</v>
      </c>
      <c r="B5541" s="563" t="s">
        <v>484</v>
      </c>
      <c r="C5541" s="563" t="s">
        <v>28883</v>
      </c>
      <c r="D5541" s="563" t="s">
        <v>15248</v>
      </c>
      <c r="E5541" s="563" t="s">
        <v>15246</v>
      </c>
      <c r="F5541" s="563" t="s">
        <v>15247</v>
      </c>
      <c r="G5541" s="563" t="s">
        <v>15243</v>
      </c>
      <c r="H5541" s="563" t="s">
        <v>95</v>
      </c>
      <c r="I5541" s="563" t="s">
        <v>26690</v>
      </c>
      <c r="J5541" s="563" t="s">
        <v>24001</v>
      </c>
      <c r="K5541" s="563" t="s">
        <v>24001</v>
      </c>
      <c r="L5541" s="563" t="s">
        <v>24001</v>
      </c>
      <c r="M5541" s="563" t="s">
        <v>24001</v>
      </c>
      <c r="N5541" s="563" t="s">
        <v>24001</v>
      </c>
      <c r="O5541" s="564" t="s">
        <v>24001</v>
      </c>
      <c r="P5541" s="564" t="s">
        <v>24001</v>
      </c>
      <c r="Q5541" s="564">
        <v>33148</v>
      </c>
      <c r="R5541" s="564"/>
      <c r="S5541" s="564" t="s">
        <v>33615</v>
      </c>
    </row>
    <row r="5542" spans="1:19" x14ac:dyDescent="0.35">
      <c r="A5542" s="559">
        <v>5779</v>
      </c>
      <c r="B5542" s="563" t="s">
        <v>484</v>
      </c>
      <c r="C5542" s="563" t="s">
        <v>28883</v>
      </c>
      <c r="D5542" s="563" t="s">
        <v>15250</v>
      </c>
      <c r="E5542" s="563" t="s">
        <v>24001</v>
      </c>
      <c r="F5542" s="563" t="s">
        <v>15249</v>
      </c>
      <c r="G5542" s="563" t="s">
        <v>15243</v>
      </c>
      <c r="H5542" s="563" t="s">
        <v>55</v>
      </c>
      <c r="I5542" s="563" t="s">
        <v>26690</v>
      </c>
      <c r="J5542" s="563" t="s">
        <v>24001</v>
      </c>
      <c r="K5542" s="563" t="s">
        <v>24001</v>
      </c>
      <c r="L5542" s="563" t="s">
        <v>24001</v>
      </c>
      <c r="M5542" s="563" t="s">
        <v>24001</v>
      </c>
      <c r="N5542" s="563" t="s">
        <v>24001</v>
      </c>
      <c r="O5542" s="564" t="s">
        <v>24001</v>
      </c>
      <c r="P5542" s="564" t="s">
        <v>24001</v>
      </c>
      <c r="Q5542" s="564">
        <v>33148</v>
      </c>
      <c r="R5542" s="564"/>
      <c r="S5542" s="564" t="s">
        <v>15250</v>
      </c>
    </row>
    <row r="5543" spans="1:19" x14ac:dyDescent="0.35">
      <c r="A5543" s="559">
        <v>6157</v>
      </c>
      <c r="B5543" s="563" t="s">
        <v>484</v>
      </c>
      <c r="C5543" s="563" t="s">
        <v>13256</v>
      </c>
      <c r="D5543" s="563" t="s">
        <v>13275</v>
      </c>
      <c r="E5543" s="563" t="s">
        <v>13272</v>
      </c>
      <c r="F5543" s="563" t="s">
        <v>13273</v>
      </c>
      <c r="G5543" s="563" t="s">
        <v>13274</v>
      </c>
      <c r="H5543" s="563" t="s">
        <v>55</v>
      </c>
      <c r="I5543" s="563" t="s">
        <v>26690</v>
      </c>
      <c r="J5543" s="563" t="s">
        <v>24001</v>
      </c>
      <c r="K5543" s="563" t="s">
        <v>24001</v>
      </c>
      <c r="L5543" s="563" t="s">
        <v>24001</v>
      </c>
      <c r="M5543" s="563" t="s">
        <v>24001</v>
      </c>
      <c r="N5543" s="563" t="s">
        <v>24001</v>
      </c>
      <c r="O5543" s="564" t="s">
        <v>24001</v>
      </c>
      <c r="P5543" s="564" t="s">
        <v>24001</v>
      </c>
      <c r="Q5543" s="564">
        <v>34729</v>
      </c>
      <c r="R5543" s="564"/>
      <c r="S5543" s="564" t="s">
        <v>13275</v>
      </c>
    </row>
    <row r="5544" spans="1:19" x14ac:dyDescent="0.35">
      <c r="A5544" s="562">
        <v>5077</v>
      </c>
      <c r="B5544" s="563" t="s">
        <v>484</v>
      </c>
      <c r="C5544" s="563" t="s">
        <v>13256</v>
      </c>
      <c r="D5544" s="563" t="s">
        <v>13279</v>
      </c>
      <c r="E5544" s="563" t="s">
        <v>13276</v>
      </c>
      <c r="F5544" s="563" t="s">
        <v>13277</v>
      </c>
      <c r="G5544" s="563" t="s">
        <v>13278</v>
      </c>
      <c r="H5544" s="563" t="s">
        <v>1886</v>
      </c>
      <c r="I5544" s="563" t="s">
        <v>27347</v>
      </c>
      <c r="J5544" s="563" t="s">
        <v>24001</v>
      </c>
      <c r="K5544" s="563" t="s">
        <v>24001</v>
      </c>
      <c r="L5544" s="563" t="s">
        <v>24001</v>
      </c>
      <c r="M5544" s="563" t="s">
        <v>24001</v>
      </c>
      <c r="N5544" s="563" t="s">
        <v>24001</v>
      </c>
      <c r="O5544" s="564" t="s">
        <v>24001</v>
      </c>
      <c r="P5544" s="564" t="s">
        <v>24001</v>
      </c>
      <c r="Q5544" s="564">
        <v>40431</v>
      </c>
      <c r="R5544" s="564"/>
      <c r="S5544" s="564" t="s">
        <v>33616</v>
      </c>
    </row>
    <row r="5545" spans="1:19" x14ac:dyDescent="0.35">
      <c r="A5545" s="559">
        <v>5078</v>
      </c>
      <c r="B5545" s="563" t="s">
        <v>484</v>
      </c>
      <c r="C5545" s="563" t="s">
        <v>13256</v>
      </c>
      <c r="D5545" s="563" t="s">
        <v>13282</v>
      </c>
      <c r="E5545" s="563" t="s">
        <v>13280</v>
      </c>
      <c r="F5545" s="563" t="s">
        <v>13281</v>
      </c>
      <c r="G5545" s="563" t="s">
        <v>13278</v>
      </c>
      <c r="H5545" s="563" t="s">
        <v>12391</v>
      </c>
      <c r="I5545" s="563" t="s">
        <v>26690</v>
      </c>
      <c r="J5545" s="563" t="s">
        <v>24001</v>
      </c>
      <c r="K5545" s="563" t="s">
        <v>62</v>
      </c>
      <c r="L5545" s="563" t="s">
        <v>24001</v>
      </c>
      <c r="M5545" s="563" t="s">
        <v>24001</v>
      </c>
      <c r="N5545" s="563" t="s">
        <v>24001</v>
      </c>
      <c r="O5545" s="564" t="s">
        <v>24001</v>
      </c>
      <c r="P5545" s="564" t="s">
        <v>24001</v>
      </c>
      <c r="Q5545" s="564">
        <v>33148</v>
      </c>
      <c r="R5545" s="564"/>
      <c r="S5545" s="564" t="s">
        <v>33617</v>
      </c>
    </row>
    <row r="5546" spans="1:19" x14ac:dyDescent="0.35">
      <c r="A5546" s="559">
        <v>5079</v>
      </c>
      <c r="B5546" s="563" t="s">
        <v>484</v>
      </c>
      <c r="C5546" s="563" t="s">
        <v>13256</v>
      </c>
      <c r="D5546" s="563" t="s">
        <v>13286</v>
      </c>
      <c r="E5546" s="563" t="s">
        <v>13283</v>
      </c>
      <c r="F5546" s="563" t="s">
        <v>13284</v>
      </c>
      <c r="G5546" s="563" t="s">
        <v>13278</v>
      </c>
      <c r="H5546" s="563" t="s">
        <v>13285</v>
      </c>
      <c r="I5546" s="563" t="s">
        <v>26690</v>
      </c>
      <c r="J5546" s="563" t="s">
        <v>24001</v>
      </c>
      <c r="K5546" s="563" t="s">
        <v>24001</v>
      </c>
      <c r="L5546" s="563" t="s">
        <v>24001</v>
      </c>
      <c r="M5546" s="563" t="s">
        <v>24001</v>
      </c>
      <c r="N5546" s="563" t="s">
        <v>24001</v>
      </c>
      <c r="O5546" s="564" t="s">
        <v>24001</v>
      </c>
      <c r="P5546" s="564" t="s">
        <v>24001</v>
      </c>
      <c r="Q5546" s="564">
        <v>33974</v>
      </c>
      <c r="R5546" s="564"/>
      <c r="S5546" s="564" t="s">
        <v>33618</v>
      </c>
    </row>
    <row r="5547" spans="1:19" x14ac:dyDescent="0.35">
      <c r="A5547" s="562">
        <v>5080</v>
      </c>
      <c r="B5547" s="563" t="s">
        <v>484</v>
      </c>
      <c r="C5547" s="563" t="s">
        <v>13256</v>
      </c>
      <c r="D5547" s="563" t="s">
        <v>13288</v>
      </c>
      <c r="E5547" s="563" t="s">
        <v>24001</v>
      </c>
      <c r="F5547" s="563" t="s">
        <v>13287</v>
      </c>
      <c r="G5547" s="563" t="s">
        <v>13278</v>
      </c>
      <c r="H5547" s="563" t="s">
        <v>2223</v>
      </c>
      <c r="I5547" s="563" t="s">
        <v>26690</v>
      </c>
      <c r="J5547" s="563" t="s">
        <v>24001</v>
      </c>
      <c r="K5547" s="563" t="s">
        <v>154</v>
      </c>
      <c r="L5547" s="563" t="s">
        <v>24001</v>
      </c>
      <c r="M5547" s="563" t="s">
        <v>24001</v>
      </c>
      <c r="N5547" s="563" t="s">
        <v>24001</v>
      </c>
      <c r="O5547" s="564" t="s">
        <v>24001</v>
      </c>
      <c r="P5547" s="564" t="s">
        <v>24001</v>
      </c>
      <c r="Q5547" s="564">
        <v>35404</v>
      </c>
      <c r="R5547" s="564"/>
      <c r="S5547" s="564" t="s">
        <v>33619</v>
      </c>
    </row>
    <row r="5548" spans="1:19" x14ac:dyDescent="0.35">
      <c r="A5548" s="559">
        <v>5081</v>
      </c>
      <c r="B5548" s="563" t="s">
        <v>484</v>
      </c>
      <c r="C5548" s="563" t="s">
        <v>13256</v>
      </c>
      <c r="D5548" s="563" t="s">
        <v>13292</v>
      </c>
      <c r="E5548" s="563" t="s">
        <v>13289</v>
      </c>
      <c r="F5548" s="563" t="s">
        <v>13290</v>
      </c>
      <c r="G5548" s="563" t="s">
        <v>13278</v>
      </c>
      <c r="H5548" s="563" t="s">
        <v>13291</v>
      </c>
      <c r="I5548" s="563" t="s">
        <v>26690</v>
      </c>
      <c r="J5548" s="563" t="s">
        <v>24001</v>
      </c>
      <c r="K5548" s="563" t="s">
        <v>24001</v>
      </c>
      <c r="L5548" s="563" t="s">
        <v>24001</v>
      </c>
      <c r="M5548" s="563" t="s">
        <v>24001</v>
      </c>
      <c r="N5548" s="563" t="s">
        <v>24001</v>
      </c>
      <c r="O5548" s="564" t="s">
        <v>24001</v>
      </c>
      <c r="P5548" s="564" t="s">
        <v>24001</v>
      </c>
      <c r="Q5548" s="564">
        <v>38398</v>
      </c>
      <c r="R5548" s="564">
        <v>40431.626087962999</v>
      </c>
      <c r="S5548" s="564" t="s">
        <v>33620</v>
      </c>
    </row>
    <row r="5549" spans="1:19" x14ac:dyDescent="0.35">
      <c r="A5549" s="559">
        <v>5082</v>
      </c>
      <c r="B5549" s="563" t="s">
        <v>484</v>
      </c>
      <c r="C5549" s="563" t="s">
        <v>13256</v>
      </c>
      <c r="D5549" s="563" t="s">
        <v>13295</v>
      </c>
      <c r="E5549" s="563" t="s">
        <v>24001</v>
      </c>
      <c r="F5549" s="563" t="s">
        <v>13293</v>
      </c>
      <c r="G5549" s="563" t="s">
        <v>13278</v>
      </c>
      <c r="H5549" s="563" t="s">
        <v>13294</v>
      </c>
      <c r="I5549" s="563" t="s">
        <v>26690</v>
      </c>
      <c r="J5549" s="563" t="s">
        <v>24001</v>
      </c>
      <c r="K5549" s="563" t="s">
        <v>62</v>
      </c>
      <c r="L5549" s="563" t="s">
        <v>24001</v>
      </c>
      <c r="M5549" s="563" t="s">
        <v>24001</v>
      </c>
      <c r="N5549" s="563" t="s">
        <v>24001</v>
      </c>
      <c r="O5549" s="564" t="s">
        <v>24001</v>
      </c>
      <c r="P5549" s="564" t="s">
        <v>24001</v>
      </c>
      <c r="Q5549" s="564">
        <v>33974</v>
      </c>
      <c r="R5549" s="564"/>
      <c r="S5549" s="564" t="s">
        <v>33621</v>
      </c>
    </row>
    <row r="5550" spans="1:19" x14ac:dyDescent="0.35">
      <c r="A5550" s="562">
        <v>5083</v>
      </c>
      <c r="B5550" s="563" t="s">
        <v>484</v>
      </c>
      <c r="C5550" s="563" t="s">
        <v>13256</v>
      </c>
      <c r="D5550" s="563" t="s">
        <v>13298</v>
      </c>
      <c r="E5550" s="563" t="s">
        <v>13276</v>
      </c>
      <c r="F5550" s="563" t="s">
        <v>13296</v>
      </c>
      <c r="G5550" s="563" t="s">
        <v>13278</v>
      </c>
      <c r="H5550" s="563" t="s">
        <v>13297</v>
      </c>
      <c r="I5550" s="563" t="s">
        <v>26690</v>
      </c>
      <c r="J5550" s="563" t="s">
        <v>24001</v>
      </c>
      <c r="K5550" s="563" t="s">
        <v>24001</v>
      </c>
      <c r="L5550" s="563" t="s">
        <v>24001</v>
      </c>
      <c r="M5550" s="563" t="s">
        <v>24001</v>
      </c>
      <c r="N5550" s="563" t="s">
        <v>24001</v>
      </c>
      <c r="O5550" s="564" t="s">
        <v>24001</v>
      </c>
      <c r="P5550" s="564" t="s">
        <v>24001</v>
      </c>
      <c r="Q5550" s="564">
        <v>40431</v>
      </c>
      <c r="R5550" s="564"/>
      <c r="S5550" s="564" t="s">
        <v>33622</v>
      </c>
    </row>
    <row r="5551" spans="1:19" x14ac:dyDescent="0.35">
      <c r="A5551" s="559">
        <v>5084</v>
      </c>
      <c r="B5551" s="563" t="s">
        <v>484</v>
      </c>
      <c r="C5551" s="563" t="s">
        <v>13256</v>
      </c>
      <c r="D5551" s="563" t="s">
        <v>13301</v>
      </c>
      <c r="E5551" s="563" t="s">
        <v>24001</v>
      </c>
      <c r="F5551" s="563" t="s">
        <v>13299</v>
      </c>
      <c r="G5551" s="563" t="s">
        <v>13278</v>
      </c>
      <c r="H5551" s="563" t="s">
        <v>13300</v>
      </c>
      <c r="I5551" s="563" t="s">
        <v>26690</v>
      </c>
      <c r="J5551" s="563" t="s">
        <v>24001</v>
      </c>
      <c r="K5551" s="563" t="s">
        <v>154</v>
      </c>
      <c r="L5551" s="563" t="s">
        <v>24001</v>
      </c>
      <c r="M5551" s="563" t="s">
        <v>24001</v>
      </c>
      <c r="N5551" s="563" t="s">
        <v>24001</v>
      </c>
      <c r="O5551" s="564" t="s">
        <v>24001</v>
      </c>
      <c r="P5551" s="564" t="s">
        <v>24001</v>
      </c>
      <c r="Q5551" s="564">
        <v>35783</v>
      </c>
      <c r="R5551" s="564"/>
      <c r="S5551" s="564" t="s">
        <v>33623</v>
      </c>
    </row>
    <row r="5552" spans="1:19" x14ac:dyDescent="0.35">
      <c r="A5552" s="559">
        <v>5085</v>
      </c>
      <c r="B5552" s="563" t="s">
        <v>484</v>
      </c>
      <c r="C5552" s="563" t="s">
        <v>13256</v>
      </c>
      <c r="D5552" s="563" t="s">
        <v>13305</v>
      </c>
      <c r="E5552" s="563" t="s">
        <v>13302</v>
      </c>
      <c r="F5552" s="563" t="s">
        <v>13303</v>
      </c>
      <c r="G5552" s="563" t="s">
        <v>13278</v>
      </c>
      <c r="H5552" s="563" t="s">
        <v>13304</v>
      </c>
      <c r="I5552" s="563" t="s">
        <v>26690</v>
      </c>
      <c r="J5552" s="563" t="s">
        <v>24001</v>
      </c>
      <c r="K5552" s="563" t="s">
        <v>24001</v>
      </c>
      <c r="L5552" s="563" t="s">
        <v>24001</v>
      </c>
      <c r="M5552" s="563" t="s">
        <v>24001</v>
      </c>
      <c r="N5552" s="563" t="s">
        <v>24001</v>
      </c>
      <c r="O5552" s="564" t="s">
        <v>24001</v>
      </c>
      <c r="P5552" s="564" t="s">
        <v>24001</v>
      </c>
      <c r="Q5552" s="564">
        <v>33148</v>
      </c>
      <c r="R5552" s="564"/>
      <c r="S5552" s="564" t="s">
        <v>33624</v>
      </c>
    </row>
    <row r="5553" spans="1:19" x14ac:dyDescent="0.35">
      <c r="A5553" s="562">
        <v>5086</v>
      </c>
      <c r="B5553" s="563" t="s">
        <v>484</v>
      </c>
      <c r="C5553" s="563" t="s">
        <v>13256</v>
      </c>
      <c r="D5553" s="563" t="s">
        <v>13308</v>
      </c>
      <c r="E5553" s="563" t="s">
        <v>13306</v>
      </c>
      <c r="F5553" s="563" t="s">
        <v>13307</v>
      </c>
      <c r="G5553" s="563" t="s">
        <v>13278</v>
      </c>
      <c r="H5553" s="563" t="s">
        <v>55</v>
      </c>
      <c r="I5553" s="563" t="s">
        <v>26690</v>
      </c>
      <c r="J5553" s="563" t="s">
        <v>24001</v>
      </c>
      <c r="K5553" s="563" t="s">
        <v>24001</v>
      </c>
      <c r="L5553" s="563" t="s">
        <v>24001</v>
      </c>
      <c r="M5553" s="563" t="s">
        <v>24001</v>
      </c>
      <c r="N5553" s="563" t="s">
        <v>24001</v>
      </c>
      <c r="O5553" s="564" t="s">
        <v>24001</v>
      </c>
      <c r="P5553" s="564" t="s">
        <v>24001</v>
      </c>
      <c r="Q5553" s="564">
        <v>34261</v>
      </c>
      <c r="R5553" s="564"/>
      <c r="S5553" s="564" t="s">
        <v>13308</v>
      </c>
    </row>
    <row r="5554" spans="1:19" x14ac:dyDescent="0.35">
      <c r="A5554" s="559">
        <v>5087</v>
      </c>
      <c r="B5554" s="563" t="s">
        <v>484</v>
      </c>
      <c r="C5554" s="563" t="s">
        <v>13256</v>
      </c>
      <c r="D5554" s="563" t="s">
        <v>13312</v>
      </c>
      <c r="E5554" s="563" t="s">
        <v>13309</v>
      </c>
      <c r="F5554" s="563" t="s">
        <v>13310</v>
      </c>
      <c r="G5554" s="563" t="s">
        <v>13278</v>
      </c>
      <c r="H5554" s="563" t="s">
        <v>13311</v>
      </c>
      <c r="I5554" s="563" t="s">
        <v>26690</v>
      </c>
      <c r="J5554" s="563" t="s">
        <v>24001</v>
      </c>
      <c r="K5554" s="563" t="s">
        <v>62</v>
      </c>
      <c r="L5554" s="563" t="s">
        <v>24001</v>
      </c>
      <c r="M5554" s="563" t="s">
        <v>24001</v>
      </c>
      <c r="N5554" s="563" t="s">
        <v>24001</v>
      </c>
      <c r="O5554" s="564" t="s">
        <v>24001</v>
      </c>
      <c r="P5554" s="564" t="s">
        <v>24001</v>
      </c>
      <c r="Q5554" s="564">
        <v>33148</v>
      </c>
      <c r="R5554" s="564">
        <v>33974</v>
      </c>
      <c r="S5554" s="564" t="s">
        <v>33625</v>
      </c>
    </row>
    <row r="5555" spans="1:19" x14ac:dyDescent="0.35">
      <c r="A5555" s="559">
        <v>548</v>
      </c>
      <c r="B5555" s="563" t="s">
        <v>484</v>
      </c>
      <c r="C5555" s="563" t="s">
        <v>28980</v>
      </c>
      <c r="D5555" s="563" t="s">
        <v>16008</v>
      </c>
      <c r="E5555" s="563" t="s">
        <v>16005</v>
      </c>
      <c r="F5555" s="563" t="s">
        <v>16006</v>
      </c>
      <c r="G5555" s="563" t="s">
        <v>16007</v>
      </c>
      <c r="H5555" s="563" t="s">
        <v>546</v>
      </c>
      <c r="I5555" s="563" t="s">
        <v>26690</v>
      </c>
      <c r="J5555" s="563" t="s">
        <v>24001</v>
      </c>
      <c r="K5555" s="563" t="s">
        <v>154</v>
      </c>
      <c r="L5555" s="563" t="s">
        <v>24001</v>
      </c>
      <c r="M5555" s="563" t="s">
        <v>24001</v>
      </c>
      <c r="N5555" s="563" t="s">
        <v>24001</v>
      </c>
      <c r="O5555" s="564" t="s">
        <v>24001</v>
      </c>
      <c r="P5555" s="564" t="s">
        <v>24001</v>
      </c>
      <c r="Q5555" s="564">
        <v>33148</v>
      </c>
      <c r="R5555" s="564"/>
      <c r="S5555" s="564" t="s">
        <v>33626</v>
      </c>
    </row>
    <row r="5556" spans="1:19" x14ac:dyDescent="0.35">
      <c r="A5556" s="562">
        <v>4334</v>
      </c>
      <c r="B5556" s="563" t="s">
        <v>484</v>
      </c>
      <c r="C5556" s="563" t="s">
        <v>10170</v>
      </c>
      <c r="D5556" s="563" t="s">
        <v>10369</v>
      </c>
      <c r="E5556" s="563" t="s">
        <v>10365</v>
      </c>
      <c r="F5556" s="563" t="s">
        <v>10366</v>
      </c>
      <c r="G5556" s="563" t="s">
        <v>10367</v>
      </c>
      <c r="H5556" s="563" t="s">
        <v>10368</v>
      </c>
      <c r="I5556" s="563" t="s">
        <v>26690</v>
      </c>
      <c r="J5556" s="563" t="s">
        <v>24001</v>
      </c>
      <c r="K5556" s="563" t="s">
        <v>24001</v>
      </c>
      <c r="L5556" s="563" t="s">
        <v>24001</v>
      </c>
      <c r="M5556" s="563" t="s">
        <v>24001</v>
      </c>
      <c r="N5556" s="563" t="s">
        <v>24001</v>
      </c>
      <c r="O5556" s="564" t="s">
        <v>24001</v>
      </c>
      <c r="P5556" s="564" t="s">
        <v>24001</v>
      </c>
      <c r="Q5556" s="564">
        <v>33148</v>
      </c>
      <c r="R5556" s="564"/>
      <c r="S5556" s="564" t="s">
        <v>33627</v>
      </c>
    </row>
    <row r="5557" spans="1:19" x14ac:dyDescent="0.35">
      <c r="A5557" s="559">
        <v>4335</v>
      </c>
      <c r="B5557" s="563" t="s">
        <v>484</v>
      </c>
      <c r="C5557" s="563" t="s">
        <v>10170</v>
      </c>
      <c r="D5557" s="563" t="s">
        <v>27192</v>
      </c>
      <c r="E5557" s="563" t="s">
        <v>10303</v>
      </c>
      <c r="F5557" s="563" t="s">
        <v>10304</v>
      </c>
      <c r="G5557" s="563" t="s">
        <v>10367</v>
      </c>
      <c r="H5557" s="563" t="s">
        <v>2677</v>
      </c>
      <c r="I5557" s="563" t="s">
        <v>26690</v>
      </c>
      <c r="J5557" s="563" t="s">
        <v>24001</v>
      </c>
      <c r="K5557" s="563" t="s">
        <v>62</v>
      </c>
      <c r="L5557" s="563" t="s">
        <v>24001</v>
      </c>
      <c r="M5557" s="563" t="s">
        <v>24001</v>
      </c>
      <c r="N5557" s="563" t="s">
        <v>24001</v>
      </c>
      <c r="O5557" s="564" t="s">
        <v>24001</v>
      </c>
      <c r="P5557" s="564" t="s">
        <v>24001</v>
      </c>
      <c r="Q5557" s="564">
        <v>33148</v>
      </c>
      <c r="R5557" s="564">
        <v>44546.644201388903</v>
      </c>
      <c r="S5557" s="564" t="s">
        <v>33628</v>
      </c>
    </row>
    <row r="5558" spans="1:19" x14ac:dyDescent="0.35">
      <c r="A5558" s="559">
        <v>4336</v>
      </c>
      <c r="B5558" s="563" t="s">
        <v>484</v>
      </c>
      <c r="C5558" s="563" t="s">
        <v>10170</v>
      </c>
      <c r="D5558" s="563" t="s">
        <v>25847</v>
      </c>
      <c r="E5558" s="563" t="s">
        <v>10310</v>
      </c>
      <c r="F5558" s="563" t="s">
        <v>10311</v>
      </c>
      <c r="G5558" s="563" t="s">
        <v>10367</v>
      </c>
      <c r="H5558" s="563" t="s">
        <v>1442</v>
      </c>
      <c r="I5558" s="563" t="s">
        <v>26690</v>
      </c>
      <c r="J5558" s="563" t="s">
        <v>24001</v>
      </c>
      <c r="K5558" s="563" t="s">
        <v>24001</v>
      </c>
      <c r="L5558" s="563" t="s">
        <v>24001</v>
      </c>
      <c r="M5558" s="563" t="s">
        <v>24001</v>
      </c>
      <c r="N5558" s="563" t="s">
        <v>24001</v>
      </c>
      <c r="O5558" s="564" t="s">
        <v>24001</v>
      </c>
      <c r="P5558" s="564" t="s">
        <v>24001</v>
      </c>
      <c r="Q5558" s="564">
        <v>33148</v>
      </c>
      <c r="R5558" s="564">
        <v>44546.6479398148</v>
      </c>
      <c r="S5558" s="564" t="s">
        <v>33629</v>
      </c>
    </row>
    <row r="5559" spans="1:19" x14ac:dyDescent="0.35">
      <c r="A5559" s="562">
        <v>4337</v>
      </c>
      <c r="B5559" s="563" t="s">
        <v>484</v>
      </c>
      <c r="C5559" s="563" t="s">
        <v>10170</v>
      </c>
      <c r="D5559" s="563" t="s">
        <v>27193</v>
      </c>
      <c r="E5559" s="563" t="s">
        <v>10316</v>
      </c>
      <c r="F5559" s="563" t="s">
        <v>10317</v>
      </c>
      <c r="G5559" s="563" t="s">
        <v>10367</v>
      </c>
      <c r="H5559" s="563" t="s">
        <v>4446</v>
      </c>
      <c r="I5559" s="563" t="s">
        <v>26690</v>
      </c>
      <c r="J5559" s="563" t="s">
        <v>24001</v>
      </c>
      <c r="K5559" s="563" t="s">
        <v>24001</v>
      </c>
      <c r="L5559" s="563" t="s">
        <v>24001</v>
      </c>
      <c r="M5559" s="563" t="s">
        <v>24001</v>
      </c>
      <c r="N5559" s="563" t="s">
        <v>24001</v>
      </c>
      <c r="O5559" s="564" t="s">
        <v>24001</v>
      </c>
      <c r="P5559" s="564" t="s">
        <v>24001</v>
      </c>
      <c r="Q5559" s="564">
        <v>33148</v>
      </c>
      <c r="R5559" s="564">
        <v>44546.7055092593</v>
      </c>
      <c r="S5559" s="564" t="s">
        <v>33630</v>
      </c>
    </row>
    <row r="5560" spans="1:19" x14ac:dyDescent="0.35">
      <c r="A5560" s="559">
        <v>4338</v>
      </c>
      <c r="B5560" s="563" t="s">
        <v>484</v>
      </c>
      <c r="C5560" s="563" t="s">
        <v>10170</v>
      </c>
      <c r="D5560" s="563" t="s">
        <v>10373</v>
      </c>
      <c r="E5560" s="563" t="s">
        <v>10370</v>
      </c>
      <c r="F5560" s="563" t="s">
        <v>10371</v>
      </c>
      <c r="G5560" s="563" t="s">
        <v>10367</v>
      </c>
      <c r="H5560" s="563" t="s">
        <v>10372</v>
      </c>
      <c r="I5560" s="563" t="s">
        <v>26690</v>
      </c>
      <c r="J5560" s="563" t="s">
        <v>24001</v>
      </c>
      <c r="K5560" s="563" t="s">
        <v>24001</v>
      </c>
      <c r="L5560" s="563" t="s">
        <v>24001</v>
      </c>
      <c r="M5560" s="563" t="s">
        <v>24001</v>
      </c>
      <c r="N5560" s="563" t="s">
        <v>24001</v>
      </c>
      <c r="O5560" s="564" t="s">
        <v>24001</v>
      </c>
      <c r="P5560" s="564" t="s">
        <v>24001</v>
      </c>
      <c r="Q5560" s="564">
        <v>33148</v>
      </c>
      <c r="R5560" s="564"/>
      <c r="S5560" s="564" t="s">
        <v>33631</v>
      </c>
    </row>
    <row r="5561" spans="1:19" x14ac:dyDescent="0.35">
      <c r="A5561" s="559">
        <v>4339</v>
      </c>
      <c r="B5561" s="563" t="s">
        <v>484</v>
      </c>
      <c r="C5561" s="563" t="s">
        <v>10170</v>
      </c>
      <c r="D5561" s="563" t="s">
        <v>27194</v>
      </c>
      <c r="E5561" s="563" t="s">
        <v>10275</v>
      </c>
      <c r="F5561" s="563" t="s">
        <v>10276</v>
      </c>
      <c r="G5561" s="563" t="s">
        <v>10367</v>
      </c>
      <c r="H5561" s="563" t="s">
        <v>8729</v>
      </c>
      <c r="I5561" s="563" t="s">
        <v>26690</v>
      </c>
      <c r="J5561" s="563" t="s">
        <v>109</v>
      </c>
      <c r="K5561" s="563" t="s">
        <v>24001</v>
      </c>
      <c r="L5561" s="563" t="s">
        <v>24001</v>
      </c>
      <c r="M5561" s="563" t="s">
        <v>24001</v>
      </c>
      <c r="N5561" s="563" t="s">
        <v>24001</v>
      </c>
      <c r="O5561" s="564" t="s">
        <v>24001</v>
      </c>
      <c r="P5561" s="564" t="s">
        <v>24001</v>
      </c>
      <c r="Q5561" s="564">
        <v>42016</v>
      </c>
      <c r="R5561" s="564">
        <v>44546.635775463001</v>
      </c>
      <c r="S5561" s="564" t="s">
        <v>33632</v>
      </c>
    </row>
    <row r="5562" spans="1:19" x14ac:dyDescent="0.35">
      <c r="A5562" s="562">
        <v>4340</v>
      </c>
      <c r="B5562" s="563" t="s">
        <v>484</v>
      </c>
      <c r="C5562" s="563" t="s">
        <v>10170</v>
      </c>
      <c r="D5562" s="563" t="s">
        <v>25843</v>
      </c>
      <c r="E5562" s="563" t="s">
        <v>10277</v>
      </c>
      <c r="F5562" s="563" t="s">
        <v>10278</v>
      </c>
      <c r="G5562" s="563" t="s">
        <v>10367</v>
      </c>
      <c r="H5562" s="563" t="s">
        <v>2063</v>
      </c>
      <c r="I5562" s="563" t="s">
        <v>26690</v>
      </c>
      <c r="J5562" s="563" t="s">
        <v>24001</v>
      </c>
      <c r="K5562" s="563" t="s">
        <v>24001</v>
      </c>
      <c r="L5562" s="563" t="s">
        <v>24001</v>
      </c>
      <c r="M5562" s="563" t="s">
        <v>24001</v>
      </c>
      <c r="N5562" s="563" t="s">
        <v>24001</v>
      </c>
      <c r="O5562" s="564" t="s">
        <v>24001</v>
      </c>
      <c r="P5562" s="564" t="s">
        <v>24001</v>
      </c>
      <c r="Q5562" s="564">
        <v>33148</v>
      </c>
      <c r="R5562" s="564">
        <v>44546.627662036997</v>
      </c>
      <c r="S5562" s="564" t="s">
        <v>33633</v>
      </c>
    </row>
    <row r="5563" spans="1:19" x14ac:dyDescent="0.35">
      <c r="A5563" s="559">
        <v>4341</v>
      </c>
      <c r="B5563" s="563" t="s">
        <v>484</v>
      </c>
      <c r="C5563" s="563" t="s">
        <v>10170</v>
      </c>
      <c r="D5563" s="563" t="s">
        <v>27195</v>
      </c>
      <c r="E5563" s="563" t="s">
        <v>10333</v>
      </c>
      <c r="F5563" s="563" t="s">
        <v>10334</v>
      </c>
      <c r="G5563" s="563" t="s">
        <v>10367</v>
      </c>
      <c r="H5563" s="563" t="s">
        <v>26634</v>
      </c>
      <c r="I5563" s="563" t="s">
        <v>26690</v>
      </c>
      <c r="J5563" s="563" t="s">
        <v>24001</v>
      </c>
      <c r="K5563" s="563" t="s">
        <v>24001</v>
      </c>
      <c r="L5563" s="563" t="s">
        <v>24001</v>
      </c>
      <c r="M5563" s="563" t="s">
        <v>24001</v>
      </c>
      <c r="N5563" s="563" t="s">
        <v>24001</v>
      </c>
      <c r="O5563" s="564" t="s">
        <v>24001</v>
      </c>
      <c r="P5563" s="564" t="s">
        <v>24001</v>
      </c>
      <c r="Q5563" s="564">
        <v>33148</v>
      </c>
      <c r="R5563" s="564">
        <v>44546.708055555602</v>
      </c>
      <c r="S5563" s="564" t="s">
        <v>33634</v>
      </c>
    </row>
    <row r="5564" spans="1:19" x14ac:dyDescent="0.35">
      <c r="A5564" s="559">
        <v>4342</v>
      </c>
      <c r="B5564" s="563" t="s">
        <v>484</v>
      </c>
      <c r="C5564" s="563" t="s">
        <v>10170</v>
      </c>
      <c r="D5564" s="563" t="s">
        <v>10375</v>
      </c>
      <c r="E5564" s="563" t="s">
        <v>10224</v>
      </c>
      <c r="F5564" s="563" t="s">
        <v>10374</v>
      </c>
      <c r="G5564" s="563" t="s">
        <v>10367</v>
      </c>
      <c r="H5564" s="563" t="s">
        <v>55</v>
      </c>
      <c r="I5564" s="563" t="s">
        <v>26690</v>
      </c>
      <c r="J5564" s="563" t="s">
        <v>24001</v>
      </c>
      <c r="K5564" s="563" t="s">
        <v>24001</v>
      </c>
      <c r="L5564" s="563" t="s">
        <v>24001</v>
      </c>
      <c r="M5564" s="563" t="s">
        <v>24001</v>
      </c>
      <c r="N5564" s="563" t="s">
        <v>24001</v>
      </c>
      <c r="O5564" s="564" t="s">
        <v>24001</v>
      </c>
      <c r="P5564" s="564" t="s">
        <v>24001</v>
      </c>
      <c r="Q5564" s="564">
        <v>33148</v>
      </c>
      <c r="R5564" s="564"/>
      <c r="S5564" s="564" t="s">
        <v>10375</v>
      </c>
    </row>
    <row r="5565" spans="1:19" x14ac:dyDescent="0.35">
      <c r="A5565" s="562">
        <v>4343</v>
      </c>
      <c r="B5565" s="563" t="s">
        <v>484</v>
      </c>
      <c r="C5565" s="563" t="s">
        <v>10170</v>
      </c>
      <c r="D5565" s="563" t="s">
        <v>27196</v>
      </c>
      <c r="E5565" s="563" t="s">
        <v>10349</v>
      </c>
      <c r="F5565" s="563" t="s">
        <v>10350</v>
      </c>
      <c r="G5565" s="563" t="s">
        <v>10367</v>
      </c>
      <c r="H5565" s="563" t="s">
        <v>10351</v>
      </c>
      <c r="I5565" s="563" t="s">
        <v>26690</v>
      </c>
      <c r="J5565" s="563" t="s">
        <v>24001</v>
      </c>
      <c r="K5565" s="563" t="s">
        <v>24001</v>
      </c>
      <c r="L5565" s="563" t="s">
        <v>24001</v>
      </c>
      <c r="M5565" s="563" t="s">
        <v>24001</v>
      </c>
      <c r="N5565" s="563" t="s">
        <v>24001</v>
      </c>
      <c r="O5565" s="564" t="s">
        <v>24001</v>
      </c>
      <c r="P5565" s="564" t="s">
        <v>24001</v>
      </c>
      <c r="Q5565" s="564">
        <v>33148</v>
      </c>
      <c r="R5565" s="564">
        <v>44546.710405092599</v>
      </c>
      <c r="S5565" s="564" t="s">
        <v>33635</v>
      </c>
    </row>
    <row r="5566" spans="1:19" x14ac:dyDescent="0.35">
      <c r="A5566" s="559">
        <v>4100</v>
      </c>
      <c r="B5566" s="563" t="s">
        <v>484</v>
      </c>
      <c r="C5566" s="563" t="s">
        <v>2950</v>
      </c>
      <c r="D5566" s="563" t="s">
        <v>2836</v>
      </c>
      <c r="E5566" s="563" t="s">
        <v>24001</v>
      </c>
      <c r="F5566" s="563" t="s">
        <v>2833</v>
      </c>
      <c r="G5566" s="563" t="s">
        <v>2834</v>
      </c>
      <c r="H5566" s="563" t="s">
        <v>2835</v>
      </c>
      <c r="I5566" s="563" t="s">
        <v>26690</v>
      </c>
      <c r="J5566" s="563" t="s">
        <v>109</v>
      </c>
      <c r="K5566" s="563" t="s">
        <v>24001</v>
      </c>
      <c r="L5566" s="563" t="s">
        <v>24001</v>
      </c>
      <c r="M5566" s="563" t="s">
        <v>24001</v>
      </c>
      <c r="N5566" s="563" t="s">
        <v>24001</v>
      </c>
      <c r="O5566" s="564" t="s">
        <v>24001</v>
      </c>
      <c r="P5566" s="564" t="s">
        <v>24001</v>
      </c>
      <c r="Q5566" s="564">
        <v>33148</v>
      </c>
      <c r="R5566" s="564"/>
      <c r="S5566" s="564" t="s">
        <v>33636</v>
      </c>
    </row>
    <row r="5567" spans="1:19" x14ac:dyDescent="0.35">
      <c r="A5567" s="559">
        <v>4101</v>
      </c>
      <c r="B5567" s="563" t="s">
        <v>484</v>
      </c>
      <c r="C5567" s="563" t="s">
        <v>2950</v>
      </c>
      <c r="D5567" s="563" t="s">
        <v>2839</v>
      </c>
      <c r="E5567" s="563" t="s">
        <v>2837</v>
      </c>
      <c r="F5567" s="563" t="s">
        <v>2838</v>
      </c>
      <c r="G5567" s="563" t="s">
        <v>2834</v>
      </c>
      <c r="H5567" s="563" t="s">
        <v>300</v>
      </c>
      <c r="I5567" s="563" t="s">
        <v>26690</v>
      </c>
      <c r="J5567" s="563" t="s">
        <v>24001</v>
      </c>
      <c r="K5567" s="563" t="s">
        <v>24001</v>
      </c>
      <c r="L5567" s="563" t="s">
        <v>24001</v>
      </c>
      <c r="M5567" s="563" t="s">
        <v>24001</v>
      </c>
      <c r="N5567" s="563" t="s">
        <v>24001</v>
      </c>
      <c r="O5567" s="564" t="s">
        <v>24001</v>
      </c>
      <c r="P5567" s="564" t="s">
        <v>24001</v>
      </c>
      <c r="Q5567" s="564">
        <v>33148</v>
      </c>
      <c r="R5567" s="564"/>
      <c r="S5567" s="564" t="s">
        <v>33637</v>
      </c>
    </row>
    <row r="5568" spans="1:19" x14ac:dyDescent="0.35">
      <c r="A5568" s="562">
        <v>4102</v>
      </c>
      <c r="B5568" s="563" t="s">
        <v>484</v>
      </c>
      <c r="C5568" s="563" t="s">
        <v>2950</v>
      </c>
      <c r="D5568" s="563" t="s">
        <v>2843</v>
      </c>
      <c r="E5568" s="563" t="s">
        <v>2840</v>
      </c>
      <c r="F5568" s="563" t="s">
        <v>2841</v>
      </c>
      <c r="G5568" s="563" t="s">
        <v>2834</v>
      </c>
      <c r="H5568" s="563" t="s">
        <v>2842</v>
      </c>
      <c r="I5568" s="563" t="s">
        <v>26690</v>
      </c>
      <c r="J5568" s="563" t="s">
        <v>109</v>
      </c>
      <c r="K5568" s="563" t="s">
        <v>24001</v>
      </c>
      <c r="L5568" s="563" t="s">
        <v>24001</v>
      </c>
      <c r="M5568" s="563" t="s">
        <v>24001</v>
      </c>
      <c r="N5568" s="563" t="s">
        <v>24001</v>
      </c>
      <c r="O5568" s="564" t="s">
        <v>24001</v>
      </c>
      <c r="P5568" s="564" t="s">
        <v>24001</v>
      </c>
      <c r="Q5568" s="564">
        <v>33148</v>
      </c>
      <c r="R5568" s="564"/>
      <c r="S5568" s="564" t="s">
        <v>33638</v>
      </c>
    </row>
    <row r="5569" spans="1:19" x14ac:dyDescent="0.35">
      <c r="A5569" s="559">
        <v>4103</v>
      </c>
      <c r="B5569" s="563" t="s">
        <v>484</v>
      </c>
      <c r="C5569" s="563" t="s">
        <v>2950</v>
      </c>
      <c r="D5569" s="563" t="s">
        <v>2845</v>
      </c>
      <c r="E5569" s="563" t="s">
        <v>2840</v>
      </c>
      <c r="F5569" s="563" t="s">
        <v>2844</v>
      </c>
      <c r="G5569" s="563" t="s">
        <v>2834</v>
      </c>
      <c r="H5569" s="563" t="s">
        <v>55</v>
      </c>
      <c r="I5569" s="563" t="s">
        <v>26690</v>
      </c>
      <c r="J5569" s="563" t="s">
        <v>24001</v>
      </c>
      <c r="K5569" s="563" t="s">
        <v>24001</v>
      </c>
      <c r="L5569" s="563" t="s">
        <v>24001</v>
      </c>
      <c r="M5569" s="563" t="s">
        <v>24001</v>
      </c>
      <c r="N5569" s="563" t="s">
        <v>24001</v>
      </c>
      <c r="O5569" s="564" t="s">
        <v>24001</v>
      </c>
      <c r="P5569" s="564" t="s">
        <v>24001</v>
      </c>
      <c r="Q5569" s="564">
        <v>33148</v>
      </c>
      <c r="R5569" s="564"/>
      <c r="S5569" s="564" t="s">
        <v>2845</v>
      </c>
    </row>
    <row r="5570" spans="1:19" x14ac:dyDescent="0.35">
      <c r="A5570" s="559">
        <v>2251</v>
      </c>
      <c r="B5570" s="563" t="s">
        <v>484</v>
      </c>
      <c r="C5570" s="563" t="s">
        <v>28698</v>
      </c>
      <c r="D5570" s="563" t="s">
        <v>6444</v>
      </c>
      <c r="E5570" s="563" t="s">
        <v>6440</v>
      </c>
      <c r="F5570" s="563" t="s">
        <v>6441</v>
      </c>
      <c r="G5570" s="563" t="s">
        <v>6442</v>
      </c>
      <c r="H5570" s="563" t="s">
        <v>6443</v>
      </c>
      <c r="I5570" s="563" t="s">
        <v>26690</v>
      </c>
      <c r="J5570" s="563" t="s">
        <v>24001</v>
      </c>
      <c r="K5570" s="563" t="s">
        <v>24001</v>
      </c>
      <c r="L5570" s="563" t="s">
        <v>24001</v>
      </c>
      <c r="M5570" s="563" t="s">
        <v>24001</v>
      </c>
      <c r="N5570" s="563" t="s">
        <v>24001</v>
      </c>
      <c r="O5570" s="564" t="s">
        <v>24001</v>
      </c>
      <c r="P5570" s="564" t="s">
        <v>24001</v>
      </c>
      <c r="Q5570" s="564">
        <v>33148</v>
      </c>
      <c r="R5570" s="564">
        <v>35640</v>
      </c>
      <c r="S5570" s="564" t="s">
        <v>33639</v>
      </c>
    </row>
    <row r="5571" spans="1:19" x14ac:dyDescent="0.35">
      <c r="A5571" s="562">
        <v>2252</v>
      </c>
      <c r="B5571" s="563" t="s">
        <v>484</v>
      </c>
      <c r="C5571" s="563" t="s">
        <v>28698</v>
      </c>
      <c r="D5571" s="563" t="s">
        <v>6448</v>
      </c>
      <c r="E5571" s="563" t="s">
        <v>6445</v>
      </c>
      <c r="F5571" s="563" t="s">
        <v>6446</v>
      </c>
      <c r="G5571" s="563" t="s">
        <v>6442</v>
      </c>
      <c r="H5571" s="563" t="s">
        <v>6447</v>
      </c>
      <c r="I5571" s="563" t="s">
        <v>26690</v>
      </c>
      <c r="J5571" s="563" t="s">
        <v>24001</v>
      </c>
      <c r="K5571" s="563" t="s">
        <v>24001</v>
      </c>
      <c r="L5571" s="563" t="s">
        <v>24001</v>
      </c>
      <c r="M5571" s="563" t="s">
        <v>24001</v>
      </c>
      <c r="N5571" s="563" t="s">
        <v>24001</v>
      </c>
      <c r="O5571" s="564" t="s">
        <v>24001</v>
      </c>
      <c r="P5571" s="564" t="s">
        <v>24001</v>
      </c>
      <c r="Q5571" s="564">
        <v>33148</v>
      </c>
      <c r="R5571" s="564">
        <v>34051</v>
      </c>
      <c r="S5571" s="564" t="s">
        <v>33640</v>
      </c>
    </row>
    <row r="5572" spans="1:19" x14ac:dyDescent="0.35">
      <c r="A5572" s="559">
        <v>2253</v>
      </c>
      <c r="B5572" s="563" t="s">
        <v>484</v>
      </c>
      <c r="C5572" s="563" t="s">
        <v>28698</v>
      </c>
      <c r="D5572" s="563" t="s">
        <v>6452</v>
      </c>
      <c r="E5572" s="563" t="s">
        <v>6449</v>
      </c>
      <c r="F5572" s="563" t="s">
        <v>6450</v>
      </c>
      <c r="G5572" s="563" t="s">
        <v>6442</v>
      </c>
      <c r="H5572" s="563" t="s">
        <v>6451</v>
      </c>
      <c r="I5572" s="563" t="s">
        <v>26690</v>
      </c>
      <c r="J5572" s="563" t="s">
        <v>24001</v>
      </c>
      <c r="K5572" s="563" t="s">
        <v>24001</v>
      </c>
      <c r="L5572" s="563" t="s">
        <v>24001</v>
      </c>
      <c r="M5572" s="563" t="s">
        <v>24001</v>
      </c>
      <c r="N5572" s="563" t="s">
        <v>24001</v>
      </c>
      <c r="O5572" s="564" t="s">
        <v>24001</v>
      </c>
      <c r="P5572" s="564" t="s">
        <v>24001</v>
      </c>
      <c r="Q5572" s="564">
        <v>33148</v>
      </c>
      <c r="R5572" s="564">
        <v>33960</v>
      </c>
      <c r="S5572" s="564" t="s">
        <v>33641</v>
      </c>
    </row>
    <row r="5573" spans="1:19" x14ac:dyDescent="0.35">
      <c r="A5573" s="559">
        <v>2254</v>
      </c>
      <c r="B5573" s="563" t="s">
        <v>484</v>
      </c>
      <c r="C5573" s="563" t="s">
        <v>28698</v>
      </c>
      <c r="D5573" s="563" t="s">
        <v>6456</v>
      </c>
      <c r="E5573" s="563" t="s">
        <v>6453</v>
      </c>
      <c r="F5573" s="563" t="s">
        <v>6454</v>
      </c>
      <c r="G5573" s="563" t="s">
        <v>6442</v>
      </c>
      <c r="H5573" s="563" t="s">
        <v>6455</v>
      </c>
      <c r="I5573" s="563" t="s">
        <v>26690</v>
      </c>
      <c r="J5573" s="563" t="s">
        <v>24001</v>
      </c>
      <c r="K5573" s="563" t="s">
        <v>154</v>
      </c>
      <c r="L5573" s="563" t="s">
        <v>24001</v>
      </c>
      <c r="M5573" s="563" t="s">
        <v>24001</v>
      </c>
      <c r="N5573" s="563" t="s">
        <v>24001</v>
      </c>
      <c r="O5573" s="564" t="s">
        <v>24001</v>
      </c>
      <c r="P5573" s="564" t="s">
        <v>24001</v>
      </c>
      <c r="Q5573" s="564">
        <v>34051</v>
      </c>
      <c r="R5573" s="564"/>
      <c r="S5573" s="564" t="s">
        <v>33642</v>
      </c>
    </row>
    <row r="5574" spans="1:19" x14ac:dyDescent="0.35">
      <c r="A5574" s="562">
        <v>2255</v>
      </c>
      <c r="B5574" s="563" t="s">
        <v>484</v>
      </c>
      <c r="C5574" s="563" t="s">
        <v>28698</v>
      </c>
      <c r="D5574" s="563" t="s">
        <v>6459</v>
      </c>
      <c r="E5574" s="563" t="s">
        <v>6457</v>
      </c>
      <c r="F5574" s="563" t="s">
        <v>6458</v>
      </c>
      <c r="G5574" s="563" t="s">
        <v>6442</v>
      </c>
      <c r="H5574" s="563" t="s">
        <v>5024</v>
      </c>
      <c r="I5574" s="563" t="s">
        <v>26690</v>
      </c>
      <c r="J5574" s="563" t="s">
        <v>24001</v>
      </c>
      <c r="K5574" s="563" t="s">
        <v>24001</v>
      </c>
      <c r="L5574" s="563" t="s">
        <v>24001</v>
      </c>
      <c r="M5574" s="563" t="s">
        <v>24001</v>
      </c>
      <c r="N5574" s="563" t="s">
        <v>24001</v>
      </c>
      <c r="O5574" s="564" t="s">
        <v>24001</v>
      </c>
      <c r="P5574" s="564" t="s">
        <v>24001</v>
      </c>
      <c r="Q5574" s="564">
        <v>33148</v>
      </c>
      <c r="R5574" s="564"/>
      <c r="S5574" s="564" t="s">
        <v>33643</v>
      </c>
    </row>
    <row r="5575" spans="1:19" x14ac:dyDescent="0.35">
      <c r="A5575" s="559">
        <v>2256</v>
      </c>
      <c r="B5575" s="563" t="s">
        <v>484</v>
      </c>
      <c r="C5575" s="563" t="s">
        <v>28698</v>
      </c>
      <c r="D5575" s="563" t="s">
        <v>6462</v>
      </c>
      <c r="E5575" s="563" t="s">
        <v>24001</v>
      </c>
      <c r="F5575" s="563" t="s">
        <v>6460</v>
      </c>
      <c r="G5575" s="563" t="s">
        <v>6442</v>
      </c>
      <c r="H5575" s="563" t="s">
        <v>6461</v>
      </c>
      <c r="I5575" s="563" t="s">
        <v>26690</v>
      </c>
      <c r="J5575" s="563" t="s">
        <v>24001</v>
      </c>
      <c r="K5575" s="563" t="s">
        <v>24001</v>
      </c>
      <c r="L5575" s="563" t="s">
        <v>24001</v>
      </c>
      <c r="M5575" s="563" t="s">
        <v>24001</v>
      </c>
      <c r="N5575" s="563" t="s">
        <v>24001</v>
      </c>
      <c r="O5575" s="564" t="s">
        <v>24001</v>
      </c>
      <c r="P5575" s="564" t="s">
        <v>24001</v>
      </c>
      <c r="Q5575" s="564">
        <v>33148</v>
      </c>
      <c r="R5575" s="564"/>
      <c r="S5575" s="564" t="s">
        <v>33644</v>
      </c>
    </row>
    <row r="5576" spans="1:19" x14ac:dyDescent="0.35">
      <c r="A5576" s="559">
        <v>2257</v>
      </c>
      <c r="B5576" s="563" t="s">
        <v>484</v>
      </c>
      <c r="C5576" s="563" t="s">
        <v>28698</v>
      </c>
      <c r="D5576" s="563" t="s">
        <v>6465</v>
      </c>
      <c r="E5576" s="563" t="s">
        <v>24001</v>
      </c>
      <c r="F5576" s="563" t="s">
        <v>6463</v>
      </c>
      <c r="G5576" s="563" t="s">
        <v>6442</v>
      </c>
      <c r="H5576" s="563" t="s">
        <v>6464</v>
      </c>
      <c r="I5576" s="563" t="s">
        <v>26690</v>
      </c>
      <c r="J5576" s="563" t="s">
        <v>24001</v>
      </c>
      <c r="K5576" s="563" t="s">
        <v>24001</v>
      </c>
      <c r="L5576" s="563" t="s">
        <v>24001</v>
      </c>
      <c r="M5576" s="563" t="s">
        <v>24001</v>
      </c>
      <c r="N5576" s="563" t="s">
        <v>24001</v>
      </c>
      <c r="O5576" s="564" t="s">
        <v>24001</v>
      </c>
      <c r="P5576" s="564" t="s">
        <v>24001</v>
      </c>
      <c r="Q5576" s="564">
        <v>33148</v>
      </c>
      <c r="R5576" s="564"/>
      <c r="S5576" s="564" t="s">
        <v>33645</v>
      </c>
    </row>
    <row r="5577" spans="1:19" x14ac:dyDescent="0.35">
      <c r="A5577" s="562">
        <v>2258</v>
      </c>
      <c r="B5577" s="563" t="s">
        <v>484</v>
      </c>
      <c r="C5577" s="563" t="s">
        <v>28698</v>
      </c>
      <c r="D5577" s="563" t="s">
        <v>6468</v>
      </c>
      <c r="E5577" s="563" t="s">
        <v>6466</v>
      </c>
      <c r="F5577" s="563" t="s">
        <v>6467</v>
      </c>
      <c r="G5577" s="563" t="s">
        <v>6442</v>
      </c>
      <c r="H5577" s="563" t="s">
        <v>448</v>
      </c>
      <c r="I5577" s="563" t="s">
        <v>26690</v>
      </c>
      <c r="J5577" s="563" t="s">
        <v>24001</v>
      </c>
      <c r="K5577" s="563" t="s">
        <v>24001</v>
      </c>
      <c r="L5577" s="563" t="s">
        <v>24001</v>
      </c>
      <c r="M5577" s="563" t="s">
        <v>24001</v>
      </c>
      <c r="N5577" s="563" t="s">
        <v>24001</v>
      </c>
      <c r="O5577" s="564" t="s">
        <v>24001</v>
      </c>
      <c r="P5577" s="564" t="s">
        <v>24001</v>
      </c>
      <c r="Q5577" s="564">
        <v>33148</v>
      </c>
      <c r="R5577" s="564">
        <v>35641</v>
      </c>
      <c r="S5577" s="564" t="s">
        <v>33646</v>
      </c>
    </row>
    <row r="5578" spans="1:19" x14ac:dyDescent="0.35">
      <c r="A5578" s="559">
        <v>2259</v>
      </c>
      <c r="B5578" s="563" t="s">
        <v>484</v>
      </c>
      <c r="C5578" s="563" t="s">
        <v>28698</v>
      </c>
      <c r="D5578" s="563" t="s">
        <v>6472</v>
      </c>
      <c r="E5578" s="563" t="s">
        <v>6469</v>
      </c>
      <c r="F5578" s="563" t="s">
        <v>6470</v>
      </c>
      <c r="G5578" s="563" t="s">
        <v>6442</v>
      </c>
      <c r="H5578" s="563" t="s">
        <v>6471</v>
      </c>
      <c r="I5578" s="563" t="s">
        <v>26690</v>
      </c>
      <c r="J5578" s="563" t="s">
        <v>24001</v>
      </c>
      <c r="K5578" s="563" t="s">
        <v>24001</v>
      </c>
      <c r="L5578" s="563" t="s">
        <v>24001</v>
      </c>
      <c r="M5578" s="563" t="s">
        <v>24001</v>
      </c>
      <c r="N5578" s="563" t="s">
        <v>24001</v>
      </c>
      <c r="O5578" s="564" t="s">
        <v>24001</v>
      </c>
      <c r="P5578" s="564" t="s">
        <v>24001</v>
      </c>
      <c r="Q5578" s="564">
        <v>33148</v>
      </c>
      <c r="R5578" s="564"/>
      <c r="S5578" s="564" t="s">
        <v>33647</v>
      </c>
    </row>
    <row r="5579" spans="1:19" x14ac:dyDescent="0.35">
      <c r="A5579" s="559">
        <v>2260</v>
      </c>
      <c r="B5579" s="563" t="s">
        <v>484</v>
      </c>
      <c r="C5579" s="563" t="s">
        <v>28698</v>
      </c>
      <c r="D5579" s="563" t="s">
        <v>6475</v>
      </c>
      <c r="E5579" s="563" t="s">
        <v>24001</v>
      </c>
      <c r="F5579" s="563" t="s">
        <v>6473</v>
      </c>
      <c r="G5579" s="563" t="s">
        <v>6442</v>
      </c>
      <c r="H5579" s="563" t="s">
        <v>6474</v>
      </c>
      <c r="I5579" s="563" t="s">
        <v>26690</v>
      </c>
      <c r="J5579" s="563" t="s">
        <v>24001</v>
      </c>
      <c r="K5579" s="563" t="s">
        <v>154</v>
      </c>
      <c r="L5579" s="563" t="s">
        <v>27616</v>
      </c>
      <c r="M5579" s="563" t="s">
        <v>24001</v>
      </c>
      <c r="N5579" s="563" t="s">
        <v>24001</v>
      </c>
      <c r="O5579" s="564" t="s">
        <v>24001</v>
      </c>
      <c r="P5579" s="564" t="s">
        <v>24001</v>
      </c>
      <c r="Q5579" s="564">
        <v>33148</v>
      </c>
      <c r="R5579" s="564"/>
      <c r="S5579" s="564" t="s">
        <v>33648</v>
      </c>
    </row>
    <row r="5580" spans="1:19" x14ac:dyDescent="0.35">
      <c r="A5580" s="562">
        <v>2261</v>
      </c>
      <c r="B5580" s="563" t="s">
        <v>484</v>
      </c>
      <c r="C5580" s="563" t="s">
        <v>28698</v>
      </c>
      <c r="D5580" s="563" t="s">
        <v>6478</v>
      </c>
      <c r="E5580" s="563" t="s">
        <v>24001</v>
      </c>
      <c r="F5580" s="563" t="s">
        <v>6476</v>
      </c>
      <c r="G5580" s="563" t="s">
        <v>6442</v>
      </c>
      <c r="H5580" s="563" t="s">
        <v>6477</v>
      </c>
      <c r="I5580" s="563" t="s">
        <v>26690</v>
      </c>
      <c r="J5580" s="563" t="s">
        <v>24001</v>
      </c>
      <c r="K5580" s="563" t="s">
        <v>24001</v>
      </c>
      <c r="L5580" s="563" t="s">
        <v>24001</v>
      </c>
      <c r="M5580" s="563" t="s">
        <v>24001</v>
      </c>
      <c r="N5580" s="563" t="s">
        <v>24001</v>
      </c>
      <c r="O5580" s="564" t="s">
        <v>24001</v>
      </c>
      <c r="P5580" s="564" t="s">
        <v>24001</v>
      </c>
      <c r="Q5580" s="564">
        <v>35551</v>
      </c>
      <c r="R5580" s="564"/>
      <c r="S5580" s="564" t="s">
        <v>33649</v>
      </c>
    </row>
    <row r="5581" spans="1:19" x14ac:dyDescent="0.35">
      <c r="A5581" s="559">
        <v>2262</v>
      </c>
      <c r="B5581" s="563" t="s">
        <v>484</v>
      </c>
      <c r="C5581" s="563" t="s">
        <v>28698</v>
      </c>
      <c r="D5581" s="563" t="s">
        <v>6480</v>
      </c>
      <c r="E5581" s="563" t="s">
        <v>24001</v>
      </c>
      <c r="F5581" s="563" t="s">
        <v>6479</v>
      </c>
      <c r="G5581" s="563" t="s">
        <v>6442</v>
      </c>
      <c r="H5581" s="563" t="s">
        <v>1592</v>
      </c>
      <c r="I5581" s="563" t="s">
        <v>26690</v>
      </c>
      <c r="J5581" s="563" t="s">
        <v>24001</v>
      </c>
      <c r="K5581" s="563" t="s">
        <v>24001</v>
      </c>
      <c r="L5581" s="563" t="s">
        <v>24001</v>
      </c>
      <c r="M5581" s="563" t="s">
        <v>24001</v>
      </c>
      <c r="N5581" s="563" t="s">
        <v>24001</v>
      </c>
      <c r="O5581" s="564" t="s">
        <v>24001</v>
      </c>
      <c r="P5581" s="564" t="s">
        <v>24001</v>
      </c>
      <c r="Q5581" s="564">
        <v>35641</v>
      </c>
      <c r="R5581" s="564"/>
      <c r="S5581" s="564" t="s">
        <v>33650</v>
      </c>
    </row>
    <row r="5582" spans="1:19" x14ac:dyDescent="0.35">
      <c r="A5582" s="559">
        <v>2263</v>
      </c>
      <c r="B5582" s="563" t="s">
        <v>484</v>
      </c>
      <c r="C5582" s="563" t="s">
        <v>28698</v>
      </c>
      <c r="D5582" s="563" t="s">
        <v>6483</v>
      </c>
      <c r="E5582" s="563" t="s">
        <v>24001</v>
      </c>
      <c r="F5582" s="563" t="s">
        <v>6481</v>
      </c>
      <c r="G5582" s="563" t="s">
        <v>6442</v>
      </c>
      <c r="H5582" s="563" t="s">
        <v>6482</v>
      </c>
      <c r="I5582" s="563" t="s">
        <v>26690</v>
      </c>
      <c r="J5582" s="563" t="s">
        <v>24001</v>
      </c>
      <c r="K5582" s="563" t="s">
        <v>24001</v>
      </c>
      <c r="L5582" s="563" t="s">
        <v>24001</v>
      </c>
      <c r="M5582" s="563" t="s">
        <v>24001</v>
      </c>
      <c r="N5582" s="563" t="s">
        <v>24001</v>
      </c>
      <c r="O5582" s="564" t="s">
        <v>24001</v>
      </c>
      <c r="P5582" s="564" t="s">
        <v>24001</v>
      </c>
      <c r="Q5582" s="564">
        <v>34051</v>
      </c>
      <c r="R5582" s="564"/>
      <c r="S5582" s="564" t="s">
        <v>33651</v>
      </c>
    </row>
    <row r="5583" spans="1:19" x14ac:dyDescent="0.35">
      <c r="A5583" s="562">
        <v>2264</v>
      </c>
      <c r="B5583" s="563" t="s">
        <v>484</v>
      </c>
      <c r="C5583" s="563" t="s">
        <v>28698</v>
      </c>
      <c r="D5583" s="563" t="s">
        <v>6487</v>
      </c>
      <c r="E5583" s="563" t="s">
        <v>6484</v>
      </c>
      <c r="F5583" s="563" t="s">
        <v>6485</v>
      </c>
      <c r="G5583" s="563" t="s">
        <v>6442</v>
      </c>
      <c r="H5583" s="563" t="s">
        <v>6486</v>
      </c>
      <c r="I5583" s="563" t="s">
        <v>26690</v>
      </c>
      <c r="J5583" s="563" t="s">
        <v>24001</v>
      </c>
      <c r="K5583" s="563" t="s">
        <v>24001</v>
      </c>
      <c r="L5583" s="563" t="s">
        <v>24001</v>
      </c>
      <c r="M5583" s="563" t="s">
        <v>24001</v>
      </c>
      <c r="N5583" s="563" t="s">
        <v>24001</v>
      </c>
      <c r="O5583" s="564" t="s">
        <v>24001</v>
      </c>
      <c r="P5583" s="564" t="s">
        <v>24001</v>
      </c>
      <c r="Q5583" s="564">
        <v>33148</v>
      </c>
      <c r="R5583" s="564"/>
      <c r="S5583" s="564" t="s">
        <v>33652</v>
      </c>
    </row>
    <row r="5584" spans="1:19" x14ac:dyDescent="0.35">
      <c r="A5584" s="559">
        <v>2265</v>
      </c>
      <c r="B5584" s="563" t="s">
        <v>484</v>
      </c>
      <c r="C5584" s="563" t="s">
        <v>28698</v>
      </c>
      <c r="D5584" s="563" t="s">
        <v>6491</v>
      </c>
      <c r="E5584" s="563" t="s">
        <v>6488</v>
      </c>
      <c r="F5584" s="563" t="s">
        <v>6489</v>
      </c>
      <c r="G5584" s="563" t="s">
        <v>6442</v>
      </c>
      <c r="H5584" s="563" t="s">
        <v>6490</v>
      </c>
      <c r="I5584" s="563" t="s">
        <v>26690</v>
      </c>
      <c r="J5584" s="563" t="s">
        <v>24001</v>
      </c>
      <c r="K5584" s="563" t="s">
        <v>24001</v>
      </c>
      <c r="L5584" s="563" t="s">
        <v>24001</v>
      </c>
      <c r="M5584" s="563" t="s">
        <v>24001</v>
      </c>
      <c r="N5584" s="563" t="s">
        <v>24001</v>
      </c>
      <c r="O5584" s="564" t="s">
        <v>24001</v>
      </c>
      <c r="P5584" s="564" t="s">
        <v>24001</v>
      </c>
      <c r="Q5584" s="564">
        <v>33148</v>
      </c>
      <c r="R5584" s="564"/>
      <c r="S5584" s="564" t="s">
        <v>33653</v>
      </c>
    </row>
    <row r="5585" spans="1:19" x14ac:dyDescent="0.35">
      <c r="A5585" s="559">
        <v>2266</v>
      </c>
      <c r="B5585" s="563" t="s">
        <v>484</v>
      </c>
      <c r="C5585" s="563" t="s">
        <v>28698</v>
      </c>
      <c r="D5585" s="563" t="s">
        <v>6494</v>
      </c>
      <c r="E5585" s="563" t="s">
        <v>6492</v>
      </c>
      <c r="F5585" s="563" t="s">
        <v>6493</v>
      </c>
      <c r="G5585" s="563" t="s">
        <v>6442</v>
      </c>
      <c r="H5585" s="563" t="s">
        <v>743</v>
      </c>
      <c r="I5585" s="563" t="s">
        <v>26690</v>
      </c>
      <c r="J5585" s="563" t="s">
        <v>24001</v>
      </c>
      <c r="K5585" s="563" t="s">
        <v>24001</v>
      </c>
      <c r="L5585" s="563" t="s">
        <v>24001</v>
      </c>
      <c r="M5585" s="563" t="s">
        <v>24001</v>
      </c>
      <c r="N5585" s="563" t="s">
        <v>24001</v>
      </c>
      <c r="O5585" s="564" t="s">
        <v>24001</v>
      </c>
      <c r="P5585" s="564" t="s">
        <v>24001</v>
      </c>
      <c r="Q5585" s="564">
        <v>33148</v>
      </c>
      <c r="R5585" s="564">
        <v>33960</v>
      </c>
      <c r="S5585" s="564" t="s">
        <v>33654</v>
      </c>
    </row>
    <row r="5586" spans="1:19" x14ac:dyDescent="0.35">
      <c r="A5586" s="562">
        <v>2267</v>
      </c>
      <c r="B5586" s="563" t="s">
        <v>484</v>
      </c>
      <c r="C5586" s="563" t="s">
        <v>28698</v>
      </c>
      <c r="D5586" s="563" t="s">
        <v>6498</v>
      </c>
      <c r="E5586" s="563" t="s">
        <v>6495</v>
      </c>
      <c r="F5586" s="563" t="s">
        <v>6496</v>
      </c>
      <c r="G5586" s="563" t="s">
        <v>6442</v>
      </c>
      <c r="H5586" s="563" t="s">
        <v>6497</v>
      </c>
      <c r="I5586" s="563" t="s">
        <v>26690</v>
      </c>
      <c r="J5586" s="563" t="s">
        <v>24001</v>
      </c>
      <c r="K5586" s="563" t="s">
        <v>62</v>
      </c>
      <c r="L5586" s="563" t="s">
        <v>27617</v>
      </c>
      <c r="M5586" s="563" t="s">
        <v>24001</v>
      </c>
      <c r="N5586" s="563" t="s">
        <v>24001</v>
      </c>
      <c r="O5586" s="564" t="s">
        <v>24001</v>
      </c>
      <c r="P5586" s="564" t="s">
        <v>24001</v>
      </c>
      <c r="Q5586" s="564">
        <v>35642</v>
      </c>
      <c r="R5586" s="564"/>
      <c r="S5586" s="564" t="s">
        <v>33655</v>
      </c>
    </row>
    <row r="5587" spans="1:19" x14ac:dyDescent="0.35">
      <c r="A5587" s="559">
        <v>2268</v>
      </c>
      <c r="B5587" s="563" t="s">
        <v>484</v>
      </c>
      <c r="C5587" s="563" t="s">
        <v>28698</v>
      </c>
      <c r="D5587" s="563" t="s">
        <v>6502</v>
      </c>
      <c r="E5587" s="563" t="s">
        <v>6499</v>
      </c>
      <c r="F5587" s="563" t="s">
        <v>6500</v>
      </c>
      <c r="G5587" s="563" t="s">
        <v>6442</v>
      </c>
      <c r="H5587" s="563" t="s">
        <v>6501</v>
      </c>
      <c r="I5587" s="563" t="s">
        <v>26690</v>
      </c>
      <c r="J5587" s="563" t="s">
        <v>24001</v>
      </c>
      <c r="K5587" s="563" t="s">
        <v>24001</v>
      </c>
      <c r="L5587" s="563" t="s">
        <v>24001</v>
      </c>
      <c r="M5587" s="563" t="s">
        <v>24001</v>
      </c>
      <c r="N5587" s="563" t="s">
        <v>24001</v>
      </c>
      <c r="O5587" s="564" t="s">
        <v>24001</v>
      </c>
      <c r="P5587" s="564" t="s">
        <v>24001</v>
      </c>
      <c r="Q5587" s="564">
        <v>33148</v>
      </c>
      <c r="R5587" s="564">
        <v>35642</v>
      </c>
      <c r="S5587" s="564" t="s">
        <v>33656</v>
      </c>
    </row>
    <row r="5588" spans="1:19" x14ac:dyDescent="0.35">
      <c r="A5588" s="559">
        <v>2269</v>
      </c>
      <c r="B5588" s="563" t="s">
        <v>484</v>
      </c>
      <c r="C5588" s="563" t="s">
        <v>28698</v>
      </c>
      <c r="D5588" s="563" t="s">
        <v>6505</v>
      </c>
      <c r="E5588" s="563" t="s">
        <v>24001</v>
      </c>
      <c r="F5588" s="563" t="s">
        <v>6503</v>
      </c>
      <c r="G5588" s="563" t="s">
        <v>6442</v>
      </c>
      <c r="H5588" s="563" t="s">
        <v>6504</v>
      </c>
      <c r="I5588" s="563" t="s">
        <v>26690</v>
      </c>
      <c r="J5588" s="563" t="s">
        <v>24001</v>
      </c>
      <c r="K5588" s="563" t="s">
        <v>154</v>
      </c>
      <c r="L5588" s="563" t="s">
        <v>24001</v>
      </c>
      <c r="M5588" s="563" t="s">
        <v>24001</v>
      </c>
      <c r="N5588" s="563" t="s">
        <v>24001</v>
      </c>
      <c r="O5588" s="564" t="s">
        <v>24001</v>
      </c>
      <c r="P5588" s="564" t="s">
        <v>24001</v>
      </c>
      <c r="Q5588" s="564">
        <v>33403</v>
      </c>
      <c r="R5588" s="564">
        <v>35642</v>
      </c>
      <c r="S5588" s="564" t="s">
        <v>33657</v>
      </c>
    </row>
    <row r="5589" spans="1:19" x14ac:dyDescent="0.35">
      <c r="A5589" s="562">
        <v>2270</v>
      </c>
      <c r="B5589" s="563" t="s">
        <v>484</v>
      </c>
      <c r="C5589" s="563" t="s">
        <v>28698</v>
      </c>
      <c r="D5589" s="563" t="s">
        <v>6508</v>
      </c>
      <c r="E5589" s="563" t="s">
        <v>24001</v>
      </c>
      <c r="F5589" s="563" t="s">
        <v>6506</v>
      </c>
      <c r="G5589" s="563" t="s">
        <v>6442</v>
      </c>
      <c r="H5589" s="563" t="s">
        <v>6507</v>
      </c>
      <c r="I5589" s="563" t="s">
        <v>26690</v>
      </c>
      <c r="J5589" s="563" t="s">
        <v>24001</v>
      </c>
      <c r="K5589" s="563" t="s">
        <v>24001</v>
      </c>
      <c r="L5589" s="563" t="s">
        <v>24001</v>
      </c>
      <c r="M5589" s="563" t="s">
        <v>24001</v>
      </c>
      <c r="N5589" s="563" t="s">
        <v>24001</v>
      </c>
      <c r="O5589" s="564" t="s">
        <v>24001</v>
      </c>
      <c r="P5589" s="564" t="s">
        <v>24001</v>
      </c>
      <c r="Q5589" s="564">
        <v>35642</v>
      </c>
      <c r="R5589" s="564"/>
      <c r="S5589" s="564" t="s">
        <v>33658</v>
      </c>
    </row>
    <row r="5590" spans="1:19" x14ac:dyDescent="0.35">
      <c r="A5590" s="559">
        <v>2271</v>
      </c>
      <c r="B5590" s="563" t="s">
        <v>484</v>
      </c>
      <c r="C5590" s="563" t="s">
        <v>28698</v>
      </c>
      <c r="D5590" s="563" t="s">
        <v>6512</v>
      </c>
      <c r="E5590" s="563" t="s">
        <v>6509</v>
      </c>
      <c r="F5590" s="563" t="s">
        <v>6510</v>
      </c>
      <c r="G5590" s="563" t="s">
        <v>6442</v>
      </c>
      <c r="H5590" s="563" t="s">
        <v>6511</v>
      </c>
      <c r="I5590" s="563" t="s">
        <v>26690</v>
      </c>
      <c r="J5590" s="563" t="s">
        <v>24001</v>
      </c>
      <c r="K5590" s="563" t="s">
        <v>62</v>
      </c>
      <c r="L5590" s="563" t="s">
        <v>24001</v>
      </c>
      <c r="M5590" s="563" t="s">
        <v>24001</v>
      </c>
      <c r="N5590" s="563" t="s">
        <v>24001</v>
      </c>
      <c r="O5590" s="564" t="s">
        <v>24001</v>
      </c>
      <c r="P5590" s="564" t="s">
        <v>24001</v>
      </c>
      <c r="Q5590" s="564">
        <v>33148</v>
      </c>
      <c r="R5590" s="564"/>
      <c r="S5590" s="564" t="s">
        <v>33659</v>
      </c>
    </row>
    <row r="5591" spans="1:19" x14ac:dyDescent="0.35">
      <c r="A5591" s="559">
        <v>2272</v>
      </c>
      <c r="B5591" s="563" t="s">
        <v>484</v>
      </c>
      <c r="C5591" s="563" t="s">
        <v>28698</v>
      </c>
      <c r="D5591" s="563" t="s">
        <v>6516</v>
      </c>
      <c r="E5591" s="563" t="s">
        <v>6513</v>
      </c>
      <c r="F5591" s="563" t="s">
        <v>6514</v>
      </c>
      <c r="G5591" s="563" t="s">
        <v>6442</v>
      </c>
      <c r="H5591" s="563" t="s">
        <v>6515</v>
      </c>
      <c r="I5591" s="563" t="s">
        <v>26690</v>
      </c>
      <c r="J5591" s="563" t="s">
        <v>24001</v>
      </c>
      <c r="K5591" s="563" t="s">
        <v>24001</v>
      </c>
      <c r="L5591" s="563" t="s">
        <v>24001</v>
      </c>
      <c r="M5591" s="563" t="s">
        <v>24001</v>
      </c>
      <c r="N5591" s="563" t="s">
        <v>24001</v>
      </c>
      <c r="O5591" s="564" t="s">
        <v>24001</v>
      </c>
      <c r="P5591" s="564" t="s">
        <v>24001</v>
      </c>
      <c r="Q5591" s="564">
        <v>33148</v>
      </c>
      <c r="R5591" s="564"/>
      <c r="S5591" s="564" t="s">
        <v>33660</v>
      </c>
    </row>
    <row r="5592" spans="1:19" x14ac:dyDescent="0.35">
      <c r="A5592" s="562">
        <v>2273</v>
      </c>
      <c r="B5592" s="563" t="s">
        <v>484</v>
      </c>
      <c r="C5592" s="563" t="s">
        <v>28698</v>
      </c>
      <c r="D5592" s="563" t="s">
        <v>6520</v>
      </c>
      <c r="E5592" s="563" t="s">
        <v>6517</v>
      </c>
      <c r="F5592" s="563" t="s">
        <v>6518</v>
      </c>
      <c r="G5592" s="563" t="s">
        <v>6442</v>
      </c>
      <c r="H5592" s="563" t="s">
        <v>6519</v>
      </c>
      <c r="I5592" s="563" t="s">
        <v>26690</v>
      </c>
      <c r="J5592" s="563" t="s">
        <v>24001</v>
      </c>
      <c r="K5592" s="563" t="s">
        <v>62</v>
      </c>
      <c r="L5592" s="563" t="s">
        <v>24001</v>
      </c>
      <c r="M5592" s="563" t="s">
        <v>24001</v>
      </c>
      <c r="N5592" s="563" t="s">
        <v>24001</v>
      </c>
      <c r="O5592" s="564" t="s">
        <v>24001</v>
      </c>
      <c r="P5592" s="564" t="s">
        <v>24001</v>
      </c>
      <c r="Q5592" s="564">
        <v>33148</v>
      </c>
      <c r="R5592" s="564">
        <v>35642</v>
      </c>
      <c r="S5592" s="564" t="s">
        <v>33661</v>
      </c>
    </row>
    <row r="5593" spans="1:19" x14ac:dyDescent="0.35">
      <c r="A5593" s="559">
        <v>2274</v>
      </c>
      <c r="B5593" s="563" t="s">
        <v>484</v>
      </c>
      <c r="C5593" s="563" t="s">
        <v>28698</v>
      </c>
      <c r="D5593" s="563" t="s">
        <v>6522</v>
      </c>
      <c r="E5593" s="563" t="s">
        <v>6449</v>
      </c>
      <c r="F5593" s="563" t="s">
        <v>6521</v>
      </c>
      <c r="G5593" s="563" t="s">
        <v>6442</v>
      </c>
      <c r="H5593" s="563" t="s">
        <v>116</v>
      </c>
      <c r="I5593" s="563" t="s">
        <v>26690</v>
      </c>
      <c r="J5593" s="563" t="s">
        <v>24001</v>
      </c>
      <c r="K5593" s="563" t="s">
        <v>24001</v>
      </c>
      <c r="L5593" s="563" t="s">
        <v>24001</v>
      </c>
      <c r="M5593" s="563" t="s">
        <v>24001</v>
      </c>
      <c r="N5593" s="563" t="s">
        <v>24001</v>
      </c>
      <c r="O5593" s="564" t="s">
        <v>24001</v>
      </c>
      <c r="P5593" s="564" t="s">
        <v>24001</v>
      </c>
      <c r="Q5593" s="564">
        <v>35642</v>
      </c>
      <c r="R5593" s="564"/>
      <c r="S5593" s="564" t="s">
        <v>33662</v>
      </c>
    </row>
    <row r="5594" spans="1:19" x14ac:dyDescent="0.35">
      <c r="A5594" s="559">
        <v>2275</v>
      </c>
      <c r="B5594" s="563" t="s">
        <v>484</v>
      </c>
      <c r="C5594" s="563" t="s">
        <v>28698</v>
      </c>
      <c r="D5594" s="563" t="s">
        <v>6526</v>
      </c>
      <c r="E5594" s="563" t="s">
        <v>6523</v>
      </c>
      <c r="F5594" s="563" t="s">
        <v>6524</v>
      </c>
      <c r="G5594" s="563" t="s">
        <v>6442</v>
      </c>
      <c r="H5594" s="563" t="s">
        <v>6525</v>
      </c>
      <c r="I5594" s="563" t="s">
        <v>26690</v>
      </c>
      <c r="J5594" s="563" t="s">
        <v>24001</v>
      </c>
      <c r="K5594" s="563" t="s">
        <v>154</v>
      </c>
      <c r="L5594" s="563" t="s">
        <v>24001</v>
      </c>
      <c r="M5594" s="563" t="s">
        <v>24001</v>
      </c>
      <c r="N5594" s="563" t="s">
        <v>24001</v>
      </c>
      <c r="O5594" s="564" t="s">
        <v>24001</v>
      </c>
      <c r="P5594" s="564" t="s">
        <v>24001</v>
      </c>
      <c r="Q5594" s="564">
        <v>33148</v>
      </c>
      <c r="R5594" s="564"/>
      <c r="S5594" s="564" t="s">
        <v>33663</v>
      </c>
    </row>
    <row r="5595" spans="1:19" x14ac:dyDescent="0.35">
      <c r="A5595" s="562">
        <v>2276</v>
      </c>
      <c r="B5595" s="563" t="s">
        <v>484</v>
      </c>
      <c r="C5595" s="563" t="s">
        <v>28698</v>
      </c>
      <c r="D5595" s="563" t="s">
        <v>6529</v>
      </c>
      <c r="E5595" s="563" t="s">
        <v>6527</v>
      </c>
      <c r="F5595" s="563" t="s">
        <v>6528</v>
      </c>
      <c r="G5595" s="563" t="s">
        <v>6442</v>
      </c>
      <c r="H5595" s="563" t="s">
        <v>5268</v>
      </c>
      <c r="I5595" s="563" t="s">
        <v>26690</v>
      </c>
      <c r="J5595" s="563" t="s">
        <v>24001</v>
      </c>
      <c r="K5595" s="563" t="s">
        <v>154</v>
      </c>
      <c r="L5595" s="563" t="s">
        <v>24001</v>
      </c>
      <c r="M5595" s="563" t="s">
        <v>899</v>
      </c>
      <c r="N5595" s="563" t="s">
        <v>28712</v>
      </c>
      <c r="O5595" s="564" t="s">
        <v>24001</v>
      </c>
      <c r="P5595" s="564" t="s">
        <v>24001</v>
      </c>
      <c r="Q5595" s="564">
        <v>33148</v>
      </c>
      <c r="R5595" s="564">
        <v>35642</v>
      </c>
      <c r="S5595" s="564" t="s">
        <v>33664</v>
      </c>
    </row>
    <row r="5596" spans="1:19" x14ac:dyDescent="0.35">
      <c r="A5596" s="559">
        <v>2277</v>
      </c>
      <c r="B5596" s="563" t="s">
        <v>484</v>
      </c>
      <c r="C5596" s="563" t="s">
        <v>28698</v>
      </c>
      <c r="D5596" s="563" t="s">
        <v>6532</v>
      </c>
      <c r="E5596" s="563" t="s">
        <v>24001</v>
      </c>
      <c r="F5596" s="563" t="s">
        <v>6530</v>
      </c>
      <c r="G5596" s="563" t="s">
        <v>6442</v>
      </c>
      <c r="H5596" s="563" t="s">
        <v>6531</v>
      </c>
      <c r="I5596" s="563" t="s">
        <v>26690</v>
      </c>
      <c r="J5596" s="563" t="s">
        <v>24001</v>
      </c>
      <c r="K5596" s="563" t="s">
        <v>62</v>
      </c>
      <c r="L5596" s="563" t="s">
        <v>24001</v>
      </c>
      <c r="M5596" s="563" t="s">
        <v>24001</v>
      </c>
      <c r="N5596" s="563" t="s">
        <v>24001</v>
      </c>
      <c r="O5596" s="564" t="s">
        <v>24001</v>
      </c>
      <c r="P5596" s="564" t="s">
        <v>24001</v>
      </c>
      <c r="Q5596" s="564">
        <v>33148</v>
      </c>
      <c r="R5596" s="564"/>
      <c r="S5596" s="564" t="s">
        <v>33665</v>
      </c>
    </row>
    <row r="5597" spans="1:19" x14ac:dyDescent="0.35">
      <c r="A5597" s="559">
        <v>2278</v>
      </c>
      <c r="B5597" s="563" t="s">
        <v>484</v>
      </c>
      <c r="C5597" s="563" t="s">
        <v>28698</v>
      </c>
      <c r="D5597" s="563" t="s">
        <v>6535</v>
      </c>
      <c r="E5597" s="563" t="s">
        <v>24001</v>
      </c>
      <c r="F5597" s="563" t="s">
        <v>6533</v>
      </c>
      <c r="G5597" s="563" t="s">
        <v>6442</v>
      </c>
      <c r="H5597" s="563" t="s">
        <v>6534</v>
      </c>
      <c r="I5597" s="563" t="s">
        <v>26690</v>
      </c>
      <c r="J5597" s="563" t="s">
        <v>24001</v>
      </c>
      <c r="K5597" s="563" t="s">
        <v>24001</v>
      </c>
      <c r="L5597" s="563" t="s">
        <v>24001</v>
      </c>
      <c r="M5597" s="563" t="s">
        <v>24001</v>
      </c>
      <c r="N5597" s="563" t="s">
        <v>24001</v>
      </c>
      <c r="O5597" s="564" t="s">
        <v>24001</v>
      </c>
      <c r="P5597" s="564" t="s">
        <v>24001</v>
      </c>
      <c r="Q5597" s="564">
        <v>33148</v>
      </c>
      <c r="R5597" s="564"/>
      <c r="S5597" s="564" t="s">
        <v>33666</v>
      </c>
    </row>
    <row r="5598" spans="1:19" x14ac:dyDescent="0.35">
      <c r="A5598" s="562">
        <v>2279</v>
      </c>
      <c r="B5598" s="563" t="s">
        <v>484</v>
      </c>
      <c r="C5598" s="563" t="s">
        <v>28698</v>
      </c>
      <c r="D5598" s="563" t="s">
        <v>6539</v>
      </c>
      <c r="E5598" s="563" t="s">
        <v>6536</v>
      </c>
      <c r="F5598" s="563" t="s">
        <v>6537</v>
      </c>
      <c r="G5598" s="563" t="s">
        <v>6442</v>
      </c>
      <c r="H5598" s="563" t="s">
        <v>6538</v>
      </c>
      <c r="I5598" s="563" t="s">
        <v>26690</v>
      </c>
      <c r="J5598" s="563" t="s">
        <v>24001</v>
      </c>
      <c r="K5598" s="563" t="s">
        <v>24001</v>
      </c>
      <c r="L5598" s="563" t="s">
        <v>24001</v>
      </c>
      <c r="M5598" s="563" t="s">
        <v>24001</v>
      </c>
      <c r="N5598" s="563" t="s">
        <v>24001</v>
      </c>
      <c r="O5598" s="564" t="s">
        <v>24001</v>
      </c>
      <c r="P5598" s="564" t="s">
        <v>24001</v>
      </c>
      <c r="Q5598" s="564">
        <v>34051</v>
      </c>
      <c r="R5598" s="564"/>
      <c r="S5598" s="564" t="s">
        <v>33667</v>
      </c>
    </row>
    <row r="5599" spans="1:19" x14ac:dyDescent="0.35">
      <c r="A5599" s="559">
        <v>2280</v>
      </c>
      <c r="B5599" s="563" t="s">
        <v>484</v>
      </c>
      <c r="C5599" s="563" t="s">
        <v>28698</v>
      </c>
      <c r="D5599" s="563" t="s">
        <v>6542</v>
      </c>
      <c r="E5599" s="563" t="s">
        <v>6536</v>
      </c>
      <c r="F5599" s="563" t="s">
        <v>6540</v>
      </c>
      <c r="G5599" s="563" t="s">
        <v>6442</v>
      </c>
      <c r="H5599" s="563" t="s">
        <v>6541</v>
      </c>
      <c r="I5599" s="563" t="s">
        <v>26690</v>
      </c>
      <c r="J5599" s="563" t="s">
        <v>24001</v>
      </c>
      <c r="K5599" s="563" t="s">
        <v>24001</v>
      </c>
      <c r="L5599" s="563" t="s">
        <v>24001</v>
      </c>
      <c r="M5599" s="563" t="s">
        <v>24001</v>
      </c>
      <c r="N5599" s="563" t="s">
        <v>24001</v>
      </c>
      <c r="O5599" s="564" t="s">
        <v>24001</v>
      </c>
      <c r="P5599" s="564" t="s">
        <v>24001</v>
      </c>
      <c r="Q5599" s="564">
        <v>33148</v>
      </c>
      <c r="R5599" s="564">
        <v>34383</v>
      </c>
      <c r="S5599" s="564" t="s">
        <v>6542</v>
      </c>
    </row>
    <row r="5600" spans="1:19" x14ac:dyDescent="0.35">
      <c r="A5600" s="559">
        <v>2281</v>
      </c>
      <c r="B5600" s="563" t="s">
        <v>484</v>
      </c>
      <c r="C5600" s="563" t="s">
        <v>28698</v>
      </c>
      <c r="D5600" s="563" t="s">
        <v>6546</v>
      </c>
      <c r="E5600" s="563" t="s">
        <v>6543</v>
      </c>
      <c r="F5600" s="563" t="s">
        <v>6544</v>
      </c>
      <c r="G5600" s="563" t="s">
        <v>6442</v>
      </c>
      <c r="H5600" s="563" t="s">
        <v>6545</v>
      </c>
      <c r="I5600" s="563" t="s">
        <v>26690</v>
      </c>
      <c r="J5600" s="563" t="s">
        <v>24001</v>
      </c>
      <c r="K5600" s="563" t="s">
        <v>24001</v>
      </c>
      <c r="L5600" s="563" t="s">
        <v>24001</v>
      </c>
      <c r="M5600" s="563" t="s">
        <v>24001</v>
      </c>
      <c r="N5600" s="563" t="s">
        <v>24001</v>
      </c>
      <c r="O5600" s="564" t="s">
        <v>24001</v>
      </c>
      <c r="P5600" s="564" t="s">
        <v>24001</v>
      </c>
      <c r="Q5600" s="564">
        <v>33148</v>
      </c>
      <c r="R5600" s="564">
        <v>35642</v>
      </c>
      <c r="S5600" s="564" t="s">
        <v>33668</v>
      </c>
    </row>
    <row r="5601" spans="1:19" x14ac:dyDescent="0.35">
      <c r="A5601" s="562">
        <v>2282</v>
      </c>
      <c r="B5601" s="563" t="s">
        <v>484</v>
      </c>
      <c r="C5601" s="563" t="s">
        <v>28698</v>
      </c>
      <c r="D5601" s="563" t="s">
        <v>6549</v>
      </c>
      <c r="E5601" s="563" t="s">
        <v>6547</v>
      </c>
      <c r="F5601" s="563" t="s">
        <v>6548</v>
      </c>
      <c r="G5601" s="563" t="s">
        <v>6442</v>
      </c>
      <c r="H5601" s="563" t="s">
        <v>1859</v>
      </c>
      <c r="I5601" s="563" t="s">
        <v>26690</v>
      </c>
      <c r="J5601" s="563" t="s">
        <v>24001</v>
      </c>
      <c r="K5601" s="563" t="s">
        <v>154</v>
      </c>
      <c r="L5601" s="563" t="s">
        <v>24001</v>
      </c>
      <c r="M5601" s="563" t="s">
        <v>24001</v>
      </c>
      <c r="N5601" s="563" t="s">
        <v>24001</v>
      </c>
      <c r="O5601" s="564" t="s">
        <v>24001</v>
      </c>
      <c r="P5601" s="564" t="s">
        <v>24001</v>
      </c>
      <c r="Q5601" s="564">
        <v>33148</v>
      </c>
      <c r="R5601" s="564"/>
      <c r="S5601" s="564" t="s">
        <v>33669</v>
      </c>
    </row>
    <row r="5602" spans="1:19" x14ac:dyDescent="0.35">
      <c r="A5602" s="559">
        <v>2283</v>
      </c>
      <c r="B5602" s="563" t="s">
        <v>484</v>
      </c>
      <c r="C5602" s="563" t="s">
        <v>28698</v>
      </c>
      <c r="D5602" s="563" t="s">
        <v>6552</v>
      </c>
      <c r="E5602" s="563" t="s">
        <v>6550</v>
      </c>
      <c r="F5602" s="563" t="s">
        <v>6551</v>
      </c>
      <c r="G5602" s="563" t="s">
        <v>6442</v>
      </c>
      <c r="H5602" s="563" t="s">
        <v>5901</v>
      </c>
      <c r="I5602" s="563" t="s">
        <v>26690</v>
      </c>
      <c r="J5602" s="563" t="s">
        <v>24001</v>
      </c>
      <c r="K5602" s="563" t="s">
        <v>24001</v>
      </c>
      <c r="L5602" s="563" t="s">
        <v>24001</v>
      </c>
      <c r="M5602" s="563" t="s">
        <v>24001</v>
      </c>
      <c r="N5602" s="563" t="s">
        <v>24001</v>
      </c>
      <c r="O5602" s="564" t="s">
        <v>24001</v>
      </c>
      <c r="P5602" s="564" t="s">
        <v>24001</v>
      </c>
      <c r="Q5602" s="564">
        <v>33960</v>
      </c>
      <c r="R5602" s="564"/>
      <c r="S5602" s="564" t="s">
        <v>33670</v>
      </c>
    </row>
    <row r="5603" spans="1:19" x14ac:dyDescent="0.35">
      <c r="A5603" s="559">
        <v>2284</v>
      </c>
      <c r="B5603" s="563" t="s">
        <v>484</v>
      </c>
      <c r="C5603" s="563" t="s">
        <v>28698</v>
      </c>
      <c r="D5603" s="563" t="s">
        <v>6556</v>
      </c>
      <c r="E5603" s="563" t="s">
        <v>6553</v>
      </c>
      <c r="F5603" s="563" t="s">
        <v>6554</v>
      </c>
      <c r="G5603" s="563" t="s">
        <v>6442</v>
      </c>
      <c r="H5603" s="563" t="s">
        <v>6555</v>
      </c>
      <c r="I5603" s="563" t="s">
        <v>26690</v>
      </c>
      <c r="J5603" s="563" t="s">
        <v>24001</v>
      </c>
      <c r="K5603" s="563" t="s">
        <v>62</v>
      </c>
      <c r="L5603" s="563" t="s">
        <v>27591</v>
      </c>
      <c r="M5603" s="563" t="s">
        <v>899</v>
      </c>
      <c r="N5603" s="563" t="s">
        <v>28712</v>
      </c>
      <c r="O5603" s="564" t="s">
        <v>24001</v>
      </c>
      <c r="P5603" s="564" t="s">
        <v>24001</v>
      </c>
      <c r="Q5603" s="564">
        <v>33148</v>
      </c>
      <c r="R5603" s="564">
        <v>33960</v>
      </c>
      <c r="S5603" s="564" t="s">
        <v>33671</v>
      </c>
    </row>
    <row r="5604" spans="1:19" x14ac:dyDescent="0.35">
      <c r="A5604" s="562">
        <v>2285</v>
      </c>
      <c r="B5604" s="563" t="s">
        <v>484</v>
      </c>
      <c r="C5604" s="563" t="s">
        <v>28698</v>
      </c>
      <c r="D5604" s="563" t="s">
        <v>6558</v>
      </c>
      <c r="E5604" s="563" t="s">
        <v>24001</v>
      </c>
      <c r="F5604" s="563" t="s">
        <v>6557</v>
      </c>
      <c r="G5604" s="563" t="s">
        <v>6442</v>
      </c>
      <c r="H5604" s="563" t="s">
        <v>1681</v>
      </c>
      <c r="I5604" s="563" t="s">
        <v>26690</v>
      </c>
      <c r="J5604" s="563" t="s">
        <v>24001</v>
      </c>
      <c r="K5604" s="563" t="s">
        <v>24001</v>
      </c>
      <c r="L5604" s="563" t="s">
        <v>24001</v>
      </c>
      <c r="M5604" s="563" t="s">
        <v>24001</v>
      </c>
      <c r="N5604" s="563" t="s">
        <v>24001</v>
      </c>
      <c r="O5604" s="564" t="s">
        <v>24001</v>
      </c>
      <c r="P5604" s="564" t="s">
        <v>24001</v>
      </c>
      <c r="Q5604" s="564">
        <v>34051</v>
      </c>
      <c r="R5604" s="564"/>
      <c r="S5604" s="564" t="s">
        <v>33672</v>
      </c>
    </row>
    <row r="5605" spans="1:19" x14ac:dyDescent="0.35">
      <c r="A5605" s="559">
        <v>2286</v>
      </c>
      <c r="B5605" s="563" t="s">
        <v>484</v>
      </c>
      <c r="C5605" s="563" t="s">
        <v>28698</v>
      </c>
      <c r="D5605" s="563" t="s">
        <v>6560</v>
      </c>
      <c r="E5605" s="563" t="s">
        <v>24001</v>
      </c>
      <c r="F5605" s="563" t="s">
        <v>6559</v>
      </c>
      <c r="G5605" s="563" t="s">
        <v>6442</v>
      </c>
      <c r="H5605" s="563" t="s">
        <v>981</v>
      </c>
      <c r="I5605" s="563" t="s">
        <v>26690</v>
      </c>
      <c r="J5605" s="563" t="s">
        <v>24001</v>
      </c>
      <c r="K5605" s="563" t="s">
        <v>24001</v>
      </c>
      <c r="L5605" s="563" t="s">
        <v>24001</v>
      </c>
      <c r="M5605" s="563" t="s">
        <v>24001</v>
      </c>
      <c r="N5605" s="563" t="s">
        <v>24001</v>
      </c>
      <c r="O5605" s="564" t="s">
        <v>24001</v>
      </c>
      <c r="P5605" s="564" t="s">
        <v>24001</v>
      </c>
      <c r="Q5605" s="564">
        <v>35643</v>
      </c>
      <c r="R5605" s="564"/>
      <c r="S5605" s="564" t="s">
        <v>33673</v>
      </c>
    </row>
    <row r="5606" spans="1:19" x14ac:dyDescent="0.35">
      <c r="A5606" s="559">
        <v>2287</v>
      </c>
      <c r="B5606" s="563" t="s">
        <v>484</v>
      </c>
      <c r="C5606" s="563" t="s">
        <v>28698</v>
      </c>
      <c r="D5606" s="563" t="s">
        <v>6563</v>
      </c>
      <c r="E5606" s="563" t="s">
        <v>6561</v>
      </c>
      <c r="F5606" s="563" t="s">
        <v>6562</v>
      </c>
      <c r="G5606" s="563" t="s">
        <v>6442</v>
      </c>
      <c r="H5606" s="563" t="s">
        <v>884</v>
      </c>
      <c r="I5606" s="563" t="s">
        <v>26690</v>
      </c>
      <c r="J5606" s="563" t="s">
        <v>24001</v>
      </c>
      <c r="K5606" s="563" t="s">
        <v>34266</v>
      </c>
      <c r="L5606" s="563" t="s">
        <v>27590</v>
      </c>
      <c r="M5606" s="563" t="s">
        <v>24001</v>
      </c>
      <c r="N5606" s="563" t="s">
        <v>24001</v>
      </c>
      <c r="O5606" s="564" t="s">
        <v>24001</v>
      </c>
      <c r="P5606" s="564" t="s">
        <v>24001</v>
      </c>
      <c r="Q5606" s="564">
        <v>34051</v>
      </c>
      <c r="R5606" s="564"/>
      <c r="S5606" s="564" t="s">
        <v>33674</v>
      </c>
    </row>
    <row r="5607" spans="1:19" x14ac:dyDescent="0.35">
      <c r="A5607" s="562">
        <v>2288</v>
      </c>
      <c r="B5607" s="563" t="s">
        <v>484</v>
      </c>
      <c r="C5607" s="563" t="s">
        <v>28698</v>
      </c>
      <c r="D5607" s="563" t="s">
        <v>6566</v>
      </c>
      <c r="E5607" s="563" t="s">
        <v>6564</v>
      </c>
      <c r="F5607" s="563" t="s">
        <v>6565</v>
      </c>
      <c r="G5607" s="563" t="s">
        <v>6442</v>
      </c>
      <c r="H5607" s="563" t="s">
        <v>55</v>
      </c>
      <c r="I5607" s="563" t="s">
        <v>26690</v>
      </c>
      <c r="J5607" s="563" t="s">
        <v>24001</v>
      </c>
      <c r="K5607" s="563" t="s">
        <v>24001</v>
      </c>
      <c r="L5607" s="563" t="s">
        <v>24001</v>
      </c>
      <c r="M5607" s="563" t="s">
        <v>24001</v>
      </c>
      <c r="N5607" s="563" t="s">
        <v>24001</v>
      </c>
      <c r="O5607" s="564" t="s">
        <v>24001</v>
      </c>
      <c r="P5607" s="564" t="s">
        <v>24001</v>
      </c>
      <c r="Q5607" s="564">
        <v>33148</v>
      </c>
      <c r="R5607" s="564"/>
      <c r="S5607" s="564" t="s">
        <v>6566</v>
      </c>
    </row>
    <row r="5608" spans="1:19" x14ac:dyDescent="0.35">
      <c r="A5608" s="559">
        <v>2289</v>
      </c>
      <c r="B5608" s="563" t="s">
        <v>484</v>
      </c>
      <c r="C5608" s="563" t="s">
        <v>28698</v>
      </c>
      <c r="D5608" s="563" t="s">
        <v>6569</v>
      </c>
      <c r="E5608" s="563" t="s">
        <v>6567</v>
      </c>
      <c r="F5608" s="563" t="s">
        <v>6568</v>
      </c>
      <c r="G5608" s="563" t="s">
        <v>6442</v>
      </c>
      <c r="H5608" s="563" t="s">
        <v>6135</v>
      </c>
      <c r="I5608" s="563" t="s">
        <v>26690</v>
      </c>
      <c r="J5608" s="563" t="s">
        <v>24001</v>
      </c>
      <c r="K5608" s="563" t="s">
        <v>24001</v>
      </c>
      <c r="L5608" s="563" t="s">
        <v>24001</v>
      </c>
      <c r="M5608" s="563" t="s">
        <v>24001</v>
      </c>
      <c r="N5608" s="563" t="s">
        <v>24001</v>
      </c>
      <c r="O5608" s="564" t="s">
        <v>24001</v>
      </c>
      <c r="P5608" s="564" t="s">
        <v>24001</v>
      </c>
      <c r="Q5608" s="564">
        <v>33960</v>
      </c>
      <c r="R5608" s="564"/>
      <c r="S5608" s="564" t="s">
        <v>33675</v>
      </c>
    </row>
    <row r="5609" spans="1:19" x14ac:dyDescent="0.35">
      <c r="A5609" s="559">
        <v>2290</v>
      </c>
      <c r="B5609" s="563" t="s">
        <v>484</v>
      </c>
      <c r="C5609" s="563" t="s">
        <v>28698</v>
      </c>
      <c r="D5609" s="563" t="s">
        <v>6573</v>
      </c>
      <c r="E5609" s="563" t="s">
        <v>6570</v>
      </c>
      <c r="F5609" s="563" t="s">
        <v>6571</v>
      </c>
      <c r="G5609" s="563" t="s">
        <v>6442</v>
      </c>
      <c r="H5609" s="563" t="s">
        <v>6572</v>
      </c>
      <c r="I5609" s="563" t="s">
        <v>26690</v>
      </c>
      <c r="J5609" s="563" t="s">
        <v>24001</v>
      </c>
      <c r="K5609" s="563" t="s">
        <v>24001</v>
      </c>
      <c r="L5609" s="563" t="s">
        <v>24001</v>
      </c>
      <c r="M5609" s="563" t="s">
        <v>24001</v>
      </c>
      <c r="N5609" s="563" t="s">
        <v>24001</v>
      </c>
      <c r="O5609" s="564" t="s">
        <v>24001</v>
      </c>
      <c r="P5609" s="564" t="s">
        <v>24001</v>
      </c>
      <c r="Q5609" s="564">
        <v>33148</v>
      </c>
      <c r="R5609" s="564"/>
      <c r="S5609" s="564" t="s">
        <v>33676</v>
      </c>
    </row>
    <row r="5610" spans="1:19" x14ac:dyDescent="0.35">
      <c r="A5610" s="562">
        <v>2291</v>
      </c>
      <c r="B5610" s="563" t="s">
        <v>484</v>
      </c>
      <c r="C5610" s="563" t="s">
        <v>28698</v>
      </c>
      <c r="D5610" s="563" t="s">
        <v>6575</v>
      </c>
      <c r="E5610" s="563" t="s">
        <v>24001</v>
      </c>
      <c r="F5610" s="563" t="s">
        <v>6574</v>
      </c>
      <c r="G5610" s="563" t="s">
        <v>6442</v>
      </c>
      <c r="H5610" s="563" t="s">
        <v>2929</v>
      </c>
      <c r="I5610" s="563" t="s">
        <v>26690</v>
      </c>
      <c r="J5610" s="563" t="s">
        <v>24001</v>
      </c>
      <c r="K5610" s="563" t="s">
        <v>24001</v>
      </c>
      <c r="L5610" s="563" t="s">
        <v>24001</v>
      </c>
      <c r="M5610" s="563" t="s">
        <v>24001</v>
      </c>
      <c r="N5610" s="563" t="s">
        <v>24001</v>
      </c>
      <c r="O5610" s="564" t="s">
        <v>24001</v>
      </c>
      <c r="P5610" s="564" t="s">
        <v>24001</v>
      </c>
      <c r="Q5610" s="564">
        <v>35555</v>
      </c>
      <c r="R5610" s="564"/>
      <c r="S5610" s="564" t="s">
        <v>33677</v>
      </c>
    </row>
    <row r="5611" spans="1:19" x14ac:dyDescent="0.35">
      <c r="A5611" s="559">
        <v>2292</v>
      </c>
      <c r="B5611" s="563" t="s">
        <v>484</v>
      </c>
      <c r="C5611" s="563" t="s">
        <v>28698</v>
      </c>
      <c r="D5611" s="563" t="s">
        <v>6579</v>
      </c>
      <c r="E5611" s="563" t="s">
        <v>6576</v>
      </c>
      <c r="F5611" s="563" t="s">
        <v>6577</v>
      </c>
      <c r="G5611" s="563" t="s">
        <v>6442</v>
      </c>
      <c r="H5611" s="563" t="s">
        <v>6578</v>
      </c>
      <c r="I5611" s="563" t="s">
        <v>26690</v>
      </c>
      <c r="J5611" s="563" t="s">
        <v>24001</v>
      </c>
      <c r="K5611" s="563" t="s">
        <v>24001</v>
      </c>
      <c r="L5611" s="563" t="s">
        <v>27597</v>
      </c>
      <c r="M5611" s="563" t="s">
        <v>24001</v>
      </c>
      <c r="N5611" s="563" t="s">
        <v>24001</v>
      </c>
      <c r="O5611" s="564" t="s">
        <v>24001</v>
      </c>
      <c r="P5611" s="564" t="s">
        <v>24001</v>
      </c>
      <c r="Q5611" s="564">
        <v>33148</v>
      </c>
      <c r="R5611" s="564"/>
      <c r="S5611" s="564" t="s">
        <v>33678</v>
      </c>
    </row>
    <row r="5612" spans="1:19" x14ac:dyDescent="0.35">
      <c r="A5612" s="559">
        <v>2293</v>
      </c>
      <c r="B5612" s="563" t="s">
        <v>484</v>
      </c>
      <c r="C5612" s="563" t="s">
        <v>28698</v>
      </c>
      <c r="D5612" s="563" t="s">
        <v>6582</v>
      </c>
      <c r="E5612" s="563" t="s">
        <v>24001</v>
      </c>
      <c r="F5612" s="563" t="s">
        <v>6580</v>
      </c>
      <c r="G5612" s="563" t="s">
        <v>6442</v>
      </c>
      <c r="H5612" s="563" t="s">
        <v>6581</v>
      </c>
      <c r="I5612" s="563" t="s">
        <v>26690</v>
      </c>
      <c r="J5612" s="563" t="s">
        <v>24001</v>
      </c>
      <c r="K5612" s="563" t="s">
        <v>24001</v>
      </c>
      <c r="L5612" s="563" t="s">
        <v>24001</v>
      </c>
      <c r="M5612" s="563" t="s">
        <v>24001</v>
      </c>
      <c r="N5612" s="563" t="s">
        <v>24001</v>
      </c>
      <c r="O5612" s="564" t="s">
        <v>24001</v>
      </c>
      <c r="P5612" s="564" t="s">
        <v>24001</v>
      </c>
      <c r="Q5612" s="564">
        <v>33148</v>
      </c>
      <c r="R5612" s="564"/>
      <c r="S5612" s="564" t="s">
        <v>33679</v>
      </c>
    </row>
    <row r="5613" spans="1:19" x14ac:dyDescent="0.35">
      <c r="A5613" s="562">
        <v>2294</v>
      </c>
      <c r="B5613" s="563" t="s">
        <v>484</v>
      </c>
      <c r="C5613" s="563" t="s">
        <v>28698</v>
      </c>
      <c r="D5613" s="563" t="s">
        <v>6584</v>
      </c>
      <c r="E5613" s="563" t="s">
        <v>24001</v>
      </c>
      <c r="F5613" s="563" t="s">
        <v>6583</v>
      </c>
      <c r="G5613" s="563" t="s">
        <v>6442</v>
      </c>
      <c r="H5613" s="563" t="s">
        <v>901</v>
      </c>
      <c r="I5613" s="563" t="s">
        <v>26690</v>
      </c>
      <c r="J5613" s="563" t="s">
        <v>24001</v>
      </c>
      <c r="K5613" s="563" t="s">
        <v>154</v>
      </c>
      <c r="L5613" s="563" t="s">
        <v>27618</v>
      </c>
      <c r="M5613" s="563" t="s">
        <v>24001</v>
      </c>
      <c r="N5613" s="563" t="s">
        <v>24001</v>
      </c>
      <c r="O5613" s="564" t="s">
        <v>24001</v>
      </c>
      <c r="P5613" s="564" t="s">
        <v>24001</v>
      </c>
      <c r="Q5613" s="564">
        <v>35643</v>
      </c>
      <c r="R5613" s="564"/>
      <c r="S5613" s="564" t="s">
        <v>33680</v>
      </c>
    </row>
    <row r="5614" spans="1:19" x14ac:dyDescent="0.35">
      <c r="A5614" s="559">
        <v>2295</v>
      </c>
      <c r="B5614" s="563" t="s">
        <v>484</v>
      </c>
      <c r="C5614" s="563" t="s">
        <v>28698</v>
      </c>
      <c r="D5614" s="563" t="s">
        <v>6587</v>
      </c>
      <c r="E5614" s="563" t="s">
        <v>6585</v>
      </c>
      <c r="F5614" s="563" t="s">
        <v>6586</v>
      </c>
      <c r="G5614" s="563" t="s">
        <v>6442</v>
      </c>
      <c r="H5614" s="563" t="s">
        <v>1979</v>
      </c>
      <c r="I5614" s="563" t="s">
        <v>26690</v>
      </c>
      <c r="J5614" s="563" t="s">
        <v>24001</v>
      </c>
      <c r="K5614" s="563" t="s">
        <v>24001</v>
      </c>
      <c r="L5614" s="563" t="s">
        <v>24001</v>
      </c>
      <c r="M5614" s="563" t="s">
        <v>24001</v>
      </c>
      <c r="N5614" s="563" t="s">
        <v>24001</v>
      </c>
      <c r="O5614" s="564" t="s">
        <v>24001</v>
      </c>
      <c r="P5614" s="564" t="s">
        <v>24001</v>
      </c>
      <c r="Q5614" s="564">
        <v>33148</v>
      </c>
      <c r="R5614" s="564"/>
      <c r="S5614" s="564" t="s">
        <v>33681</v>
      </c>
    </row>
    <row r="5615" spans="1:19" x14ac:dyDescent="0.35">
      <c r="A5615" s="559">
        <v>2296</v>
      </c>
      <c r="B5615" s="563" t="s">
        <v>484</v>
      </c>
      <c r="C5615" s="563" t="s">
        <v>28698</v>
      </c>
      <c r="D5615" s="563" t="s">
        <v>6590</v>
      </c>
      <c r="E5615" s="563" t="s">
        <v>6588</v>
      </c>
      <c r="F5615" s="563" t="s">
        <v>6589</v>
      </c>
      <c r="G5615" s="563" t="s">
        <v>6442</v>
      </c>
      <c r="H5615" s="563" t="s">
        <v>3045</v>
      </c>
      <c r="I5615" s="563" t="s">
        <v>26690</v>
      </c>
      <c r="J5615" s="563" t="s">
        <v>24001</v>
      </c>
      <c r="K5615" s="563" t="s">
        <v>154</v>
      </c>
      <c r="L5615" s="563" t="s">
        <v>24001</v>
      </c>
      <c r="M5615" s="563" t="s">
        <v>24001</v>
      </c>
      <c r="N5615" s="563" t="s">
        <v>24001</v>
      </c>
      <c r="O5615" s="564" t="s">
        <v>24001</v>
      </c>
      <c r="P5615" s="564" t="s">
        <v>24001</v>
      </c>
      <c r="Q5615" s="564">
        <v>33148</v>
      </c>
      <c r="R5615" s="564"/>
      <c r="S5615" s="564" t="s">
        <v>33682</v>
      </c>
    </row>
    <row r="5616" spans="1:19" x14ac:dyDescent="0.35">
      <c r="A5616" s="562">
        <v>5852</v>
      </c>
      <c r="B5616" s="563" t="s">
        <v>484</v>
      </c>
      <c r="C5616" s="563" t="s">
        <v>12744</v>
      </c>
      <c r="D5616" s="563" t="s">
        <v>12775</v>
      </c>
      <c r="E5616" s="563" t="s">
        <v>12772</v>
      </c>
      <c r="F5616" s="563" t="s">
        <v>12773</v>
      </c>
      <c r="G5616" s="563" t="s">
        <v>12774</v>
      </c>
      <c r="H5616" s="563" t="s">
        <v>2989</v>
      </c>
      <c r="I5616" s="563" t="s">
        <v>26690</v>
      </c>
      <c r="J5616" s="563" t="s">
        <v>109</v>
      </c>
      <c r="K5616" s="563" t="s">
        <v>24001</v>
      </c>
      <c r="L5616" s="563" t="s">
        <v>24001</v>
      </c>
      <c r="M5616" s="563" t="s">
        <v>24001</v>
      </c>
      <c r="N5616" s="563" t="s">
        <v>24001</v>
      </c>
      <c r="O5616" s="564" t="s">
        <v>24001</v>
      </c>
      <c r="P5616" s="564" t="s">
        <v>24001</v>
      </c>
      <c r="Q5616" s="564">
        <v>41330</v>
      </c>
      <c r="R5616" s="564"/>
      <c r="S5616" s="564" t="s">
        <v>33683</v>
      </c>
    </row>
    <row r="5617" spans="1:19" x14ac:dyDescent="0.35">
      <c r="A5617" s="559">
        <v>5853</v>
      </c>
      <c r="B5617" s="563" t="s">
        <v>484</v>
      </c>
      <c r="C5617" s="563" t="s">
        <v>12744</v>
      </c>
      <c r="D5617" s="563" t="s">
        <v>12779</v>
      </c>
      <c r="E5617" s="563" t="s">
        <v>12776</v>
      </c>
      <c r="F5617" s="563" t="s">
        <v>12777</v>
      </c>
      <c r="G5617" s="563" t="s">
        <v>12774</v>
      </c>
      <c r="H5617" s="563" t="s">
        <v>12778</v>
      </c>
      <c r="I5617" s="563" t="s">
        <v>26690</v>
      </c>
      <c r="J5617" s="563" t="s">
        <v>109</v>
      </c>
      <c r="K5617" s="563" t="s">
        <v>24001</v>
      </c>
      <c r="L5617" s="563" t="s">
        <v>24001</v>
      </c>
      <c r="M5617" s="563" t="s">
        <v>24001</v>
      </c>
      <c r="N5617" s="563" t="s">
        <v>24001</v>
      </c>
      <c r="O5617" s="564" t="s">
        <v>24001</v>
      </c>
      <c r="P5617" s="564" t="s">
        <v>24001</v>
      </c>
      <c r="Q5617" s="564">
        <v>41330</v>
      </c>
      <c r="R5617" s="564"/>
      <c r="S5617" s="564" t="s">
        <v>33684</v>
      </c>
    </row>
    <row r="5618" spans="1:19" x14ac:dyDescent="0.35">
      <c r="A5618" s="559">
        <v>5780</v>
      </c>
      <c r="B5618" s="563" t="s">
        <v>484</v>
      </c>
      <c r="C5618" s="563" t="s">
        <v>28883</v>
      </c>
      <c r="D5618" s="563" t="s">
        <v>15255</v>
      </c>
      <c r="E5618" s="563" t="s">
        <v>15251</v>
      </c>
      <c r="F5618" s="563" t="s">
        <v>15252</v>
      </c>
      <c r="G5618" s="563" t="s">
        <v>15253</v>
      </c>
      <c r="H5618" s="563" t="s">
        <v>15254</v>
      </c>
      <c r="I5618" s="563" t="s">
        <v>26690</v>
      </c>
      <c r="J5618" s="563" t="s">
        <v>109</v>
      </c>
      <c r="K5618" s="563" t="s">
        <v>24001</v>
      </c>
      <c r="L5618" s="563" t="s">
        <v>24001</v>
      </c>
      <c r="M5618" s="563" t="s">
        <v>24001</v>
      </c>
      <c r="N5618" s="563" t="s">
        <v>24001</v>
      </c>
      <c r="O5618" s="564" t="s">
        <v>24001</v>
      </c>
      <c r="P5618" s="564" t="s">
        <v>24001</v>
      </c>
      <c r="Q5618" s="564">
        <v>33148</v>
      </c>
      <c r="R5618" s="564">
        <v>42046.694467592599</v>
      </c>
      <c r="S5618" s="564" t="s">
        <v>33685</v>
      </c>
    </row>
    <row r="5619" spans="1:19" x14ac:dyDescent="0.35">
      <c r="A5619" s="562">
        <v>4393</v>
      </c>
      <c r="B5619" s="563" t="s">
        <v>484</v>
      </c>
      <c r="C5619" s="563" t="s">
        <v>10695</v>
      </c>
      <c r="D5619" s="563" t="s">
        <v>10858</v>
      </c>
      <c r="E5619" s="563" t="s">
        <v>24001</v>
      </c>
      <c r="F5619" s="563" t="s">
        <v>10855</v>
      </c>
      <c r="G5619" s="563" t="s">
        <v>10856</v>
      </c>
      <c r="H5619" s="563" t="s">
        <v>10857</v>
      </c>
      <c r="I5619" s="563" t="s">
        <v>26753</v>
      </c>
      <c r="J5619" s="563" t="s">
        <v>24001</v>
      </c>
      <c r="K5619" s="563" t="s">
        <v>24001</v>
      </c>
      <c r="L5619" s="563" t="s">
        <v>24001</v>
      </c>
      <c r="M5619" s="563" t="s">
        <v>24001</v>
      </c>
      <c r="N5619" s="563" t="s">
        <v>24001</v>
      </c>
      <c r="O5619" s="564" t="s">
        <v>24001</v>
      </c>
      <c r="P5619" s="564" t="s">
        <v>24001</v>
      </c>
      <c r="Q5619" s="564">
        <v>38600</v>
      </c>
      <c r="R5619" s="564"/>
      <c r="S5619" s="564" t="s">
        <v>33686</v>
      </c>
    </row>
    <row r="5620" spans="1:19" x14ac:dyDescent="0.35">
      <c r="A5620" s="559">
        <v>4394</v>
      </c>
      <c r="B5620" s="563" t="s">
        <v>484</v>
      </c>
      <c r="C5620" s="563" t="s">
        <v>10695</v>
      </c>
      <c r="D5620" s="563" t="s">
        <v>10860</v>
      </c>
      <c r="E5620" s="563" t="s">
        <v>24001</v>
      </c>
      <c r="F5620" s="563" t="s">
        <v>10859</v>
      </c>
      <c r="G5620" s="563" t="s">
        <v>10856</v>
      </c>
      <c r="H5620" s="563" t="s">
        <v>10857</v>
      </c>
      <c r="I5620" s="563" t="s">
        <v>27213</v>
      </c>
      <c r="J5620" s="563" t="s">
        <v>24001</v>
      </c>
      <c r="K5620" s="563" t="s">
        <v>24001</v>
      </c>
      <c r="L5620" s="563" t="s">
        <v>24001</v>
      </c>
      <c r="M5620" s="563" t="s">
        <v>24001</v>
      </c>
      <c r="N5620" s="563" t="s">
        <v>24001</v>
      </c>
      <c r="O5620" s="564" t="s">
        <v>24001</v>
      </c>
      <c r="P5620" s="564" t="s">
        <v>24001</v>
      </c>
      <c r="Q5620" s="564">
        <v>38600</v>
      </c>
      <c r="R5620" s="564"/>
      <c r="S5620" s="564" t="s">
        <v>33687</v>
      </c>
    </row>
    <row r="5621" spans="1:19" x14ac:dyDescent="0.35">
      <c r="A5621" s="559">
        <v>4395</v>
      </c>
      <c r="B5621" s="563" t="s">
        <v>484</v>
      </c>
      <c r="C5621" s="563" t="s">
        <v>10695</v>
      </c>
      <c r="D5621" s="563" t="s">
        <v>10862</v>
      </c>
      <c r="E5621" s="563" t="s">
        <v>24001</v>
      </c>
      <c r="F5621" s="563" t="s">
        <v>10861</v>
      </c>
      <c r="G5621" s="563" t="s">
        <v>10856</v>
      </c>
      <c r="H5621" s="563" t="s">
        <v>10857</v>
      </c>
      <c r="I5621" s="563" t="s">
        <v>27214</v>
      </c>
      <c r="J5621" s="563" t="s">
        <v>24001</v>
      </c>
      <c r="K5621" s="563" t="s">
        <v>24001</v>
      </c>
      <c r="L5621" s="563" t="s">
        <v>24001</v>
      </c>
      <c r="M5621" s="563" t="s">
        <v>24001</v>
      </c>
      <c r="N5621" s="563" t="s">
        <v>24001</v>
      </c>
      <c r="O5621" s="564" t="s">
        <v>24001</v>
      </c>
      <c r="P5621" s="564" t="s">
        <v>24001</v>
      </c>
      <c r="Q5621" s="564">
        <v>38600</v>
      </c>
      <c r="R5621" s="564"/>
      <c r="S5621" s="564" t="s">
        <v>33688</v>
      </c>
    </row>
    <row r="5622" spans="1:19" x14ac:dyDescent="0.35">
      <c r="A5622" s="562">
        <v>2794</v>
      </c>
      <c r="B5622" s="563" t="s">
        <v>484</v>
      </c>
      <c r="C5622" s="563" t="s">
        <v>29764</v>
      </c>
      <c r="D5622" s="563" t="s">
        <v>23971</v>
      </c>
      <c r="E5622" s="563" t="s">
        <v>24001</v>
      </c>
      <c r="F5622" s="563" t="s">
        <v>7426</v>
      </c>
      <c r="G5622" s="563" t="s">
        <v>24265</v>
      </c>
      <c r="H5622" s="563" t="s">
        <v>7428</v>
      </c>
      <c r="I5622" s="563" t="s">
        <v>26690</v>
      </c>
      <c r="J5622" s="563" t="s">
        <v>24001</v>
      </c>
      <c r="K5622" s="563" t="s">
        <v>62</v>
      </c>
      <c r="L5622" s="563" t="s">
        <v>27726</v>
      </c>
      <c r="M5622" s="563" t="s">
        <v>24001</v>
      </c>
      <c r="N5622" s="563" t="s">
        <v>24001</v>
      </c>
      <c r="O5622" s="564" t="s">
        <v>24001</v>
      </c>
      <c r="P5622" s="564" t="s">
        <v>24001</v>
      </c>
      <c r="Q5622" s="564">
        <v>33148</v>
      </c>
      <c r="R5622" s="564">
        <v>42725.472627314797</v>
      </c>
      <c r="S5622" s="564" t="s">
        <v>34464</v>
      </c>
    </row>
    <row r="5623" spans="1:19" x14ac:dyDescent="0.35">
      <c r="A5623" s="559">
        <v>2795</v>
      </c>
      <c r="B5623" s="563" t="s">
        <v>484</v>
      </c>
      <c r="C5623" s="563" t="s">
        <v>29764</v>
      </c>
      <c r="D5623" s="563" t="s">
        <v>24266</v>
      </c>
      <c r="E5623" s="563" t="s">
        <v>7433</v>
      </c>
      <c r="F5623" s="563" t="s">
        <v>24267</v>
      </c>
      <c r="G5623" s="563" t="s">
        <v>24265</v>
      </c>
      <c r="H5623" s="563" t="s">
        <v>24268</v>
      </c>
      <c r="I5623" s="563" t="s">
        <v>26690</v>
      </c>
      <c r="J5623" s="563" t="s">
        <v>24001</v>
      </c>
      <c r="K5623" s="563" t="s">
        <v>24001</v>
      </c>
      <c r="L5623" s="563" t="s">
        <v>24001</v>
      </c>
      <c r="M5623" s="563" t="s">
        <v>24001</v>
      </c>
      <c r="N5623" s="563" t="s">
        <v>24001</v>
      </c>
      <c r="O5623" s="564" t="s">
        <v>24001</v>
      </c>
      <c r="P5623" s="564" t="s">
        <v>24001</v>
      </c>
      <c r="Q5623" s="564">
        <v>42236</v>
      </c>
      <c r="R5623" s="564">
        <v>42724.706793981502</v>
      </c>
      <c r="S5623" s="564" t="s">
        <v>33689</v>
      </c>
    </row>
    <row r="5624" spans="1:19" x14ac:dyDescent="0.35">
      <c r="A5624" s="559">
        <v>2796</v>
      </c>
      <c r="B5624" s="563" t="s">
        <v>484</v>
      </c>
      <c r="C5624" s="563" t="s">
        <v>29764</v>
      </c>
      <c r="D5624" s="563" t="s">
        <v>23972</v>
      </c>
      <c r="E5624" s="563" t="s">
        <v>7429</v>
      </c>
      <c r="F5624" s="563" t="s">
        <v>7430</v>
      </c>
      <c r="G5624" s="563" t="s">
        <v>24265</v>
      </c>
      <c r="H5624" s="563" t="s">
        <v>5389</v>
      </c>
      <c r="I5624" s="563" t="s">
        <v>26690</v>
      </c>
      <c r="J5624" s="563" t="s">
        <v>24001</v>
      </c>
      <c r="K5624" s="563" t="s">
        <v>24001</v>
      </c>
      <c r="L5624" s="563" t="s">
        <v>24001</v>
      </c>
      <c r="M5624" s="563" t="s">
        <v>24001</v>
      </c>
      <c r="N5624" s="563" t="s">
        <v>24001</v>
      </c>
      <c r="O5624" s="564" t="s">
        <v>24001</v>
      </c>
      <c r="P5624" s="564" t="s">
        <v>24001</v>
      </c>
      <c r="Q5624" s="564">
        <v>33148</v>
      </c>
      <c r="R5624" s="564">
        <v>42725.464537036998</v>
      </c>
      <c r="S5624" s="564" t="s">
        <v>33690</v>
      </c>
    </row>
    <row r="5625" spans="1:19" x14ac:dyDescent="0.35">
      <c r="A5625" s="562">
        <v>2797</v>
      </c>
      <c r="B5625" s="563" t="s">
        <v>484</v>
      </c>
      <c r="C5625" s="563" t="s">
        <v>29764</v>
      </c>
      <c r="D5625" s="563" t="s">
        <v>24269</v>
      </c>
      <c r="E5625" s="563" t="s">
        <v>7433</v>
      </c>
      <c r="F5625" s="563" t="s">
        <v>24270</v>
      </c>
      <c r="G5625" s="563" t="s">
        <v>24265</v>
      </c>
      <c r="H5625" s="563" t="s">
        <v>7434</v>
      </c>
      <c r="I5625" s="563" t="s">
        <v>26690</v>
      </c>
      <c r="J5625" s="563" t="s">
        <v>24001</v>
      </c>
      <c r="K5625" s="563" t="s">
        <v>24001</v>
      </c>
      <c r="L5625" s="563" t="s">
        <v>24001</v>
      </c>
      <c r="M5625" s="563" t="s">
        <v>24001</v>
      </c>
      <c r="N5625" s="563" t="s">
        <v>24001</v>
      </c>
      <c r="O5625" s="564" t="s">
        <v>24001</v>
      </c>
      <c r="P5625" s="564" t="s">
        <v>24001</v>
      </c>
      <c r="Q5625" s="564">
        <v>42236</v>
      </c>
      <c r="R5625" s="564">
        <v>42724.714918981503</v>
      </c>
      <c r="S5625" s="564" t="s">
        <v>33691</v>
      </c>
    </row>
    <row r="5626" spans="1:19" x14ac:dyDescent="0.35">
      <c r="A5626" s="559">
        <v>3124</v>
      </c>
      <c r="B5626" s="563" t="s">
        <v>484</v>
      </c>
      <c r="C5626" s="563" t="s">
        <v>8880</v>
      </c>
      <c r="D5626" s="563" t="s">
        <v>9627</v>
      </c>
      <c r="E5626" s="563" t="s">
        <v>9624</v>
      </c>
      <c r="F5626" s="563" t="s">
        <v>9625</v>
      </c>
      <c r="G5626" s="563" t="s">
        <v>9626</v>
      </c>
      <c r="H5626" s="563" t="s">
        <v>124</v>
      </c>
      <c r="I5626" s="563" t="s">
        <v>26690</v>
      </c>
      <c r="J5626" s="563" t="s">
        <v>109</v>
      </c>
      <c r="K5626" s="563" t="s">
        <v>24001</v>
      </c>
      <c r="L5626" s="563" t="s">
        <v>24001</v>
      </c>
      <c r="M5626" s="563" t="s">
        <v>24001</v>
      </c>
      <c r="N5626" s="563" t="s">
        <v>24001</v>
      </c>
      <c r="O5626" s="564" t="s">
        <v>24001</v>
      </c>
      <c r="P5626" s="564" t="s">
        <v>24001</v>
      </c>
      <c r="Q5626" s="564">
        <v>42016</v>
      </c>
      <c r="R5626" s="564"/>
      <c r="S5626" s="564" t="s">
        <v>33692</v>
      </c>
    </row>
    <row r="5627" spans="1:19" x14ac:dyDescent="0.35">
      <c r="A5627" s="559">
        <v>1411</v>
      </c>
      <c r="B5627" s="563" t="s">
        <v>484</v>
      </c>
      <c r="C5627" s="563" t="s">
        <v>28929</v>
      </c>
      <c r="D5627" s="563" t="s">
        <v>18393</v>
      </c>
      <c r="E5627" s="563" t="s">
        <v>18390</v>
      </c>
      <c r="F5627" s="563" t="s">
        <v>18391</v>
      </c>
      <c r="G5627" s="563" t="s">
        <v>18392</v>
      </c>
      <c r="H5627" s="563" t="s">
        <v>9855</v>
      </c>
      <c r="I5627" s="563" t="s">
        <v>26690</v>
      </c>
      <c r="J5627" s="563" t="s">
        <v>109</v>
      </c>
      <c r="K5627" s="563" t="s">
        <v>24001</v>
      </c>
      <c r="L5627" s="563" t="s">
        <v>24001</v>
      </c>
      <c r="M5627" s="563" t="s">
        <v>24001</v>
      </c>
      <c r="N5627" s="563" t="s">
        <v>24001</v>
      </c>
      <c r="O5627" s="564" t="s">
        <v>24001</v>
      </c>
      <c r="P5627" s="564" t="s">
        <v>24001</v>
      </c>
      <c r="Q5627" s="564">
        <v>33148</v>
      </c>
      <c r="R5627" s="564"/>
      <c r="S5627" s="564" t="s">
        <v>33693</v>
      </c>
    </row>
    <row r="5628" spans="1:19" x14ac:dyDescent="0.35">
      <c r="A5628" s="562">
        <v>5781</v>
      </c>
      <c r="B5628" s="563" t="s">
        <v>484</v>
      </c>
      <c r="C5628" s="563" t="s">
        <v>28883</v>
      </c>
      <c r="D5628" s="563" t="s">
        <v>15258</v>
      </c>
      <c r="E5628" s="563" t="s">
        <v>25056</v>
      </c>
      <c r="F5628" s="563" t="s">
        <v>15256</v>
      </c>
      <c r="G5628" s="563" t="s">
        <v>15257</v>
      </c>
      <c r="H5628" s="563" t="s">
        <v>1809</v>
      </c>
      <c r="I5628" s="563" t="s">
        <v>26690</v>
      </c>
      <c r="J5628" s="563" t="s">
        <v>109</v>
      </c>
      <c r="K5628" s="563" t="s">
        <v>24001</v>
      </c>
      <c r="L5628" s="563" t="s">
        <v>24001</v>
      </c>
      <c r="M5628" s="563" t="s">
        <v>24001</v>
      </c>
      <c r="N5628" s="563" t="s">
        <v>24001</v>
      </c>
      <c r="O5628" s="564" t="s">
        <v>24001</v>
      </c>
      <c r="P5628" s="564" t="s">
        <v>24001</v>
      </c>
      <c r="Q5628" s="564">
        <v>41500</v>
      </c>
      <c r="R5628" s="564"/>
      <c r="S5628" s="564" t="s">
        <v>33694</v>
      </c>
    </row>
    <row r="5629" spans="1:19" x14ac:dyDescent="0.35">
      <c r="A5629" s="559">
        <v>5782</v>
      </c>
      <c r="B5629" s="563" t="s">
        <v>484</v>
      </c>
      <c r="C5629" s="563" t="s">
        <v>28883</v>
      </c>
      <c r="D5629" s="563" t="s">
        <v>15261</v>
      </c>
      <c r="E5629" s="563" t="s">
        <v>15259</v>
      </c>
      <c r="F5629" s="563" t="s">
        <v>15260</v>
      </c>
      <c r="G5629" s="563" t="s">
        <v>15257</v>
      </c>
      <c r="H5629" s="563" t="s">
        <v>2750</v>
      </c>
      <c r="I5629" s="563" t="s">
        <v>26690</v>
      </c>
      <c r="J5629" s="563" t="s">
        <v>109</v>
      </c>
      <c r="K5629" s="563" t="s">
        <v>24001</v>
      </c>
      <c r="L5629" s="563" t="s">
        <v>24001</v>
      </c>
      <c r="M5629" s="563" t="s">
        <v>24001</v>
      </c>
      <c r="N5629" s="563" t="s">
        <v>24001</v>
      </c>
      <c r="O5629" s="564" t="s">
        <v>24001</v>
      </c>
      <c r="P5629" s="564" t="s">
        <v>24001</v>
      </c>
      <c r="Q5629" s="564">
        <v>33148</v>
      </c>
      <c r="R5629" s="564"/>
      <c r="S5629" s="564" t="s">
        <v>33695</v>
      </c>
    </row>
    <row r="5630" spans="1:19" x14ac:dyDescent="0.35">
      <c r="A5630" s="559">
        <v>4232</v>
      </c>
      <c r="B5630" s="563" t="s">
        <v>484</v>
      </c>
      <c r="C5630" s="563" t="s">
        <v>1623</v>
      </c>
      <c r="D5630" s="563" t="s">
        <v>1739</v>
      </c>
      <c r="E5630" s="563" t="s">
        <v>24001</v>
      </c>
      <c r="F5630" s="563" t="s">
        <v>1736</v>
      </c>
      <c r="G5630" s="563" t="s">
        <v>1737</v>
      </c>
      <c r="H5630" s="563" t="s">
        <v>1738</v>
      </c>
      <c r="I5630" s="563" t="s">
        <v>26690</v>
      </c>
      <c r="J5630" s="563" t="s">
        <v>109</v>
      </c>
      <c r="K5630" s="563" t="s">
        <v>24001</v>
      </c>
      <c r="L5630" s="563" t="s">
        <v>24001</v>
      </c>
      <c r="M5630" s="563" t="s">
        <v>24001</v>
      </c>
      <c r="N5630" s="563" t="s">
        <v>24001</v>
      </c>
      <c r="O5630" s="564" t="s">
        <v>24001</v>
      </c>
      <c r="P5630" s="564" t="s">
        <v>24001</v>
      </c>
      <c r="Q5630" s="564">
        <v>33921</v>
      </c>
      <c r="R5630" s="564"/>
      <c r="S5630" s="564" t="s">
        <v>33696</v>
      </c>
    </row>
    <row r="5631" spans="1:19" x14ac:dyDescent="0.35">
      <c r="A5631" s="562">
        <v>3632</v>
      </c>
      <c r="B5631" s="563" t="s">
        <v>484</v>
      </c>
      <c r="C5631" s="563" t="s">
        <v>8703</v>
      </c>
      <c r="D5631" s="563" t="s">
        <v>8707</v>
      </c>
      <c r="E5631" s="563" t="s">
        <v>8704</v>
      </c>
      <c r="F5631" s="563" t="s">
        <v>8705</v>
      </c>
      <c r="G5631" s="563" t="s">
        <v>8706</v>
      </c>
      <c r="H5631" s="563" t="s">
        <v>1084</v>
      </c>
      <c r="I5631" s="563" t="s">
        <v>26690</v>
      </c>
      <c r="J5631" s="563" t="s">
        <v>109</v>
      </c>
      <c r="K5631" s="563" t="s">
        <v>24001</v>
      </c>
      <c r="L5631" s="563" t="s">
        <v>24001</v>
      </c>
      <c r="M5631" s="563" t="s">
        <v>24001</v>
      </c>
      <c r="N5631" s="563" t="s">
        <v>24001</v>
      </c>
      <c r="O5631" s="564" t="s">
        <v>24620</v>
      </c>
      <c r="P5631" s="564" t="s">
        <v>26697</v>
      </c>
      <c r="Q5631" s="564">
        <v>38406</v>
      </c>
      <c r="R5631" s="564"/>
      <c r="S5631" s="564" t="s">
        <v>33697</v>
      </c>
    </row>
    <row r="5632" spans="1:19" x14ac:dyDescent="0.35">
      <c r="A5632" s="559">
        <v>3633</v>
      </c>
      <c r="B5632" s="563" t="s">
        <v>484</v>
      </c>
      <c r="C5632" s="563" t="s">
        <v>8703</v>
      </c>
      <c r="D5632" s="563" t="s">
        <v>8709</v>
      </c>
      <c r="E5632" s="563" t="s">
        <v>8704</v>
      </c>
      <c r="F5632" s="563" t="s">
        <v>8708</v>
      </c>
      <c r="G5632" s="563" t="s">
        <v>8706</v>
      </c>
      <c r="H5632" s="563" t="s">
        <v>2771</v>
      </c>
      <c r="I5632" s="563" t="s">
        <v>26690</v>
      </c>
      <c r="J5632" s="563" t="s">
        <v>109</v>
      </c>
      <c r="K5632" s="563" t="s">
        <v>24001</v>
      </c>
      <c r="L5632" s="563" t="s">
        <v>24001</v>
      </c>
      <c r="M5632" s="563" t="s">
        <v>24001</v>
      </c>
      <c r="N5632" s="563" t="s">
        <v>24001</v>
      </c>
      <c r="O5632" s="564" t="s">
        <v>24001</v>
      </c>
      <c r="P5632" s="564" t="s">
        <v>26697</v>
      </c>
      <c r="Q5632" s="564">
        <v>38406</v>
      </c>
      <c r="R5632" s="564"/>
      <c r="S5632" s="564" t="s">
        <v>33698</v>
      </c>
    </row>
    <row r="5633" spans="1:19" x14ac:dyDescent="0.35">
      <c r="A5633" s="559">
        <v>3634</v>
      </c>
      <c r="B5633" s="563" t="s">
        <v>484</v>
      </c>
      <c r="C5633" s="563" t="s">
        <v>8703</v>
      </c>
      <c r="D5633" s="563" t="s">
        <v>8712</v>
      </c>
      <c r="E5633" s="563" t="s">
        <v>24001</v>
      </c>
      <c r="F5633" s="563" t="s">
        <v>8710</v>
      </c>
      <c r="G5633" s="563" t="s">
        <v>8706</v>
      </c>
      <c r="H5633" s="563" t="s">
        <v>8711</v>
      </c>
      <c r="I5633" s="563" t="s">
        <v>26690</v>
      </c>
      <c r="J5633" s="563" t="s">
        <v>109</v>
      </c>
      <c r="K5633" s="563" t="s">
        <v>24001</v>
      </c>
      <c r="L5633" s="563" t="s">
        <v>24001</v>
      </c>
      <c r="M5633" s="563" t="s">
        <v>24001</v>
      </c>
      <c r="N5633" s="563" t="s">
        <v>24001</v>
      </c>
      <c r="O5633" s="564" t="s">
        <v>24001</v>
      </c>
      <c r="P5633" s="564" t="s">
        <v>26697</v>
      </c>
      <c r="Q5633" s="564">
        <v>38406</v>
      </c>
      <c r="R5633" s="564"/>
      <c r="S5633" s="564" t="s">
        <v>33699</v>
      </c>
    </row>
    <row r="5634" spans="1:19" x14ac:dyDescent="0.35">
      <c r="A5634" s="562">
        <v>3635</v>
      </c>
      <c r="B5634" s="563" t="s">
        <v>484</v>
      </c>
      <c r="C5634" s="563" t="s">
        <v>8703</v>
      </c>
      <c r="D5634" s="563" t="s">
        <v>8714</v>
      </c>
      <c r="E5634" s="563" t="s">
        <v>24001</v>
      </c>
      <c r="F5634" s="563" t="s">
        <v>8713</v>
      </c>
      <c r="G5634" s="563" t="s">
        <v>8706</v>
      </c>
      <c r="H5634" s="563" t="s">
        <v>55</v>
      </c>
      <c r="I5634" s="563" t="s">
        <v>26690</v>
      </c>
      <c r="J5634" s="563" t="s">
        <v>109</v>
      </c>
      <c r="K5634" s="563" t="s">
        <v>24001</v>
      </c>
      <c r="L5634" s="563" t="s">
        <v>24001</v>
      </c>
      <c r="M5634" s="563" t="s">
        <v>24001</v>
      </c>
      <c r="N5634" s="563" t="s">
        <v>24001</v>
      </c>
      <c r="O5634" s="564" t="s">
        <v>24001</v>
      </c>
      <c r="P5634" s="564" t="s">
        <v>24001</v>
      </c>
      <c r="Q5634" s="564">
        <v>39304</v>
      </c>
      <c r="R5634" s="564"/>
      <c r="S5634" s="564" t="s">
        <v>8714</v>
      </c>
    </row>
    <row r="5635" spans="1:19" x14ac:dyDescent="0.35">
      <c r="A5635" s="559">
        <v>5783</v>
      </c>
      <c r="B5635" s="563" t="s">
        <v>484</v>
      </c>
      <c r="C5635" s="563" t="s">
        <v>28883</v>
      </c>
      <c r="D5635" s="563" t="s">
        <v>15266</v>
      </c>
      <c r="E5635" s="563" t="s">
        <v>15262</v>
      </c>
      <c r="F5635" s="563" t="s">
        <v>15263</v>
      </c>
      <c r="G5635" s="563" t="s">
        <v>15264</v>
      </c>
      <c r="H5635" s="563" t="s">
        <v>15265</v>
      </c>
      <c r="I5635" s="563" t="s">
        <v>26690</v>
      </c>
      <c r="J5635" s="563" t="s">
        <v>109</v>
      </c>
      <c r="K5635" s="563" t="s">
        <v>24001</v>
      </c>
      <c r="L5635" s="563" t="s">
        <v>24001</v>
      </c>
      <c r="M5635" s="563" t="s">
        <v>24001</v>
      </c>
      <c r="N5635" s="563" t="s">
        <v>24001</v>
      </c>
      <c r="O5635" s="564" t="s">
        <v>24001</v>
      </c>
      <c r="P5635" s="564" t="s">
        <v>24001</v>
      </c>
      <c r="Q5635" s="564">
        <v>33148</v>
      </c>
      <c r="R5635" s="564"/>
      <c r="S5635" s="564" t="s">
        <v>33700</v>
      </c>
    </row>
    <row r="5636" spans="1:19" x14ac:dyDescent="0.35">
      <c r="A5636" s="559">
        <v>5784</v>
      </c>
      <c r="B5636" s="563" t="s">
        <v>484</v>
      </c>
      <c r="C5636" s="563" t="s">
        <v>28883</v>
      </c>
      <c r="D5636" s="563" t="s">
        <v>15269</v>
      </c>
      <c r="E5636" s="563" t="s">
        <v>15267</v>
      </c>
      <c r="F5636" s="563" t="s">
        <v>15268</v>
      </c>
      <c r="G5636" s="563" t="s">
        <v>15264</v>
      </c>
      <c r="H5636" s="563" t="s">
        <v>55</v>
      </c>
      <c r="I5636" s="563" t="s">
        <v>26690</v>
      </c>
      <c r="J5636" s="563" t="s">
        <v>109</v>
      </c>
      <c r="K5636" s="563" t="s">
        <v>24001</v>
      </c>
      <c r="L5636" s="563" t="s">
        <v>24001</v>
      </c>
      <c r="M5636" s="563" t="s">
        <v>24001</v>
      </c>
      <c r="N5636" s="563" t="s">
        <v>24001</v>
      </c>
      <c r="O5636" s="564" t="s">
        <v>24001</v>
      </c>
      <c r="P5636" s="564" t="s">
        <v>24001</v>
      </c>
      <c r="Q5636" s="564">
        <v>33148</v>
      </c>
      <c r="R5636" s="564"/>
      <c r="S5636" s="564" t="s">
        <v>15269</v>
      </c>
    </row>
    <row r="5637" spans="1:19" x14ac:dyDescent="0.35">
      <c r="A5637" s="562">
        <v>5785</v>
      </c>
      <c r="B5637" s="563" t="s">
        <v>484</v>
      </c>
      <c r="C5637" s="563" t="s">
        <v>28883</v>
      </c>
      <c r="D5637" s="563" t="s">
        <v>15272</v>
      </c>
      <c r="E5637" s="563" t="s">
        <v>15270</v>
      </c>
      <c r="F5637" s="563" t="s">
        <v>15271</v>
      </c>
      <c r="G5637" s="563" t="s">
        <v>15264</v>
      </c>
      <c r="H5637" s="563" t="s">
        <v>10004</v>
      </c>
      <c r="I5637" s="563" t="s">
        <v>26690</v>
      </c>
      <c r="J5637" s="563" t="s">
        <v>109</v>
      </c>
      <c r="K5637" s="563" t="s">
        <v>24001</v>
      </c>
      <c r="L5637" s="563" t="s">
        <v>24001</v>
      </c>
      <c r="M5637" s="563" t="s">
        <v>24001</v>
      </c>
      <c r="N5637" s="563" t="s">
        <v>24001</v>
      </c>
      <c r="O5637" s="564" t="s">
        <v>24001</v>
      </c>
      <c r="P5637" s="564" t="s">
        <v>24001</v>
      </c>
      <c r="Q5637" s="564">
        <v>40536</v>
      </c>
      <c r="R5637" s="564"/>
      <c r="S5637" s="564" t="s">
        <v>33701</v>
      </c>
    </row>
    <row r="5638" spans="1:19" x14ac:dyDescent="0.35">
      <c r="A5638" s="559">
        <v>5786</v>
      </c>
      <c r="B5638" s="563" t="s">
        <v>484</v>
      </c>
      <c r="C5638" s="563" t="s">
        <v>28883</v>
      </c>
      <c r="D5638" s="563" t="s">
        <v>15276</v>
      </c>
      <c r="E5638" s="563" t="s">
        <v>15273</v>
      </c>
      <c r="F5638" s="563" t="s">
        <v>15274</v>
      </c>
      <c r="G5638" s="563" t="s">
        <v>15275</v>
      </c>
      <c r="H5638" s="563" t="s">
        <v>6916</v>
      </c>
      <c r="I5638" s="563" t="s">
        <v>26690</v>
      </c>
      <c r="J5638" s="563" t="s">
        <v>24001</v>
      </c>
      <c r="K5638" s="563" t="s">
        <v>24001</v>
      </c>
      <c r="L5638" s="563" t="s">
        <v>24001</v>
      </c>
      <c r="M5638" s="563" t="s">
        <v>899</v>
      </c>
      <c r="N5638" s="563" t="s">
        <v>15277</v>
      </c>
      <c r="O5638" s="564" t="s">
        <v>24001</v>
      </c>
      <c r="P5638" s="564" t="s">
        <v>24001</v>
      </c>
      <c r="Q5638" s="564">
        <v>39612</v>
      </c>
      <c r="R5638" s="564"/>
      <c r="S5638" s="564" t="s">
        <v>33702</v>
      </c>
    </row>
    <row r="5639" spans="1:19" x14ac:dyDescent="0.35">
      <c r="A5639" s="559">
        <v>5787</v>
      </c>
      <c r="B5639" s="563" t="s">
        <v>484</v>
      </c>
      <c r="C5639" s="563" t="s">
        <v>28883</v>
      </c>
      <c r="D5639" s="563" t="s">
        <v>15281</v>
      </c>
      <c r="E5639" s="563" t="s">
        <v>15278</v>
      </c>
      <c r="F5639" s="563" t="s">
        <v>15279</v>
      </c>
      <c r="G5639" s="563" t="s">
        <v>15275</v>
      </c>
      <c r="H5639" s="563" t="s">
        <v>15280</v>
      </c>
      <c r="I5639" s="563" t="s">
        <v>26690</v>
      </c>
      <c r="J5639" s="563" t="s">
        <v>109</v>
      </c>
      <c r="K5639" s="563" t="s">
        <v>24001</v>
      </c>
      <c r="L5639" s="563" t="s">
        <v>24001</v>
      </c>
      <c r="M5639" s="563" t="s">
        <v>24001</v>
      </c>
      <c r="N5639" s="563" t="s">
        <v>24001</v>
      </c>
      <c r="O5639" s="564" t="s">
        <v>24001</v>
      </c>
      <c r="P5639" s="564" t="s">
        <v>24001</v>
      </c>
      <c r="Q5639" s="564">
        <v>41507</v>
      </c>
      <c r="R5639" s="564"/>
      <c r="S5639" s="564" t="s">
        <v>33703</v>
      </c>
    </row>
    <row r="5640" spans="1:19" x14ac:dyDescent="0.35">
      <c r="A5640" s="562">
        <v>5788</v>
      </c>
      <c r="B5640" s="563" t="s">
        <v>484</v>
      </c>
      <c r="C5640" s="563" t="s">
        <v>28883</v>
      </c>
      <c r="D5640" s="563" t="s">
        <v>15284</v>
      </c>
      <c r="E5640" s="563" t="s">
        <v>15278</v>
      </c>
      <c r="F5640" s="563" t="s">
        <v>15282</v>
      </c>
      <c r="G5640" s="563" t="s">
        <v>15275</v>
      </c>
      <c r="H5640" s="563" t="s">
        <v>15283</v>
      </c>
      <c r="I5640" s="563" t="s">
        <v>26690</v>
      </c>
      <c r="J5640" s="563" t="s">
        <v>109</v>
      </c>
      <c r="K5640" s="563" t="s">
        <v>24001</v>
      </c>
      <c r="L5640" s="563" t="s">
        <v>24001</v>
      </c>
      <c r="M5640" s="563" t="s">
        <v>24001</v>
      </c>
      <c r="N5640" s="563" t="s">
        <v>24001</v>
      </c>
      <c r="O5640" s="564" t="s">
        <v>24001</v>
      </c>
      <c r="P5640" s="564" t="s">
        <v>24001</v>
      </c>
      <c r="Q5640" s="564">
        <v>41507</v>
      </c>
      <c r="R5640" s="564"/>
      <c r="S5640" s="564" t="s">
        <v>33704</v>
      </c>
    </row>
    <row r="5641" spans="1:19" x14ac:dyDescent="0.35">
      <c r="A5641" s="559">
        <v>5789</v>
      </c>
      <c r="B5641" s="563" t="s">
        <v>484</v>
      </c>
      <c r="C5641" s="563" t="s">
        <v>28883</v>
      </c>
      <c r="D5641" s="563" t="s">
        <v>15287</v>
      </c>
      <c r="E5641" s="563" t="s">
        <v>15273</v>
      </c>
      <c r="F5641" s="563" t="s">
        <v>15285</v>
      </c>
      <c r="G5641" s="563" t="s">
        <v>15275</v>
      </c>
      <c r="H5641" s="563" t="s">
        <v>15286</v>
      </c>
      <c r="I5641" s="563" t="s">
        <v>26690</v>
      </c>
      <c r="J5641" s="563" t="s">
        <v>109</v>
      </c>
      <c r="K5641" s="563" t="s">
        <v>24001</v>
      </c>
      <c r="L5641" s="563" t="s">
        <v>24001</v>
      </c>
      <c r="M5641" s="563" t="s">
        <v>24001</v>
      </c>
      <c r="N5641" s="563" t="s">
        <v>24001</v>
      </c>
      <c r="O5641" s="564" t="s">
        <v>24001</v>
      </c>
      <c r="P5641" s="564" t="s">
        <v>24001</v>
      </c>
      <c r="Q5641" s="564">
        <v>41507</v>
      </c>
      <c r="R5641" s="564"/>
      <c r="S5641" s="564" t="s">
        <v>34465</v>
      </c>
    </row>
    <row r="5642" spans="1:19" x14ac:dyDescent="0.35">
      <c r="A5642" s="559">
        <v>5790</v>
      </c>
      <c r="B5642" s="563" t="s">
        <v>484</v>
      </c>
      <c r="C5642" s="563" t="s">
        <v>28883</v>
      </c>
      <c r="D5642" s="563" t="s">
        <v>15290</v>
      </c>
      <c r="E5642" s="563" t="s">
        <v>15278</v>
      </c>
      <c r="F5642" s="563" t="s">
        <v>15288</v>
      </c>
      <c r="G5642" s="563" t="s">
        <v>15275</v>
      </c>
      <c r="H5642" s="563" t="s">
        <v>15289</v>
      </c>
      <c r="I5642" s="563" t="s">
        <v>26690</v>
      </c>
      <c r="J5642" s="563" t="s">
        <v>109</v>
      </c>
      <c r="K5642" s="563" t="s">
        <v>24001</v>
      </c>
      <c r="L5642" s="563" t="s">
        <v>24001</v>
      </c>
      <c r="M5642" s="563" t="s">
        <v>24001</v>
      </c>
      <c r="N5642" s="563" t="s">
        <v>24001</v>
      </c>
      <c r="O5642" s="564" t="s">
        <v>24001</v>
      </c>
      <c r="P5642" s="564" t="s">
        <v>24001</v>
      </c>
      <c r="Q5642" s="564">
        <v>41507</v>
      </c>
      <c r="R5642" s="564"/>
      <c r="S5642" s="564" t="s">
        <v>33705</v>
      </c>
    </row>
    <row r="5643" spans="1:19" x14ac:dyDescent="0.35">
      <c r="A5643" s="562">
        <v>5791</v>
      </c>
      <c r="B5643" s="563" t="s">
        <v>484</v>
      </c>
      <c r="C5643" s="563" t="s">
        <v>28883</v>
      </c>
      <c r="D5643" s="563" t="s">
        <v>24271</v>
      </c>
      <c r="E5643" s="563" t="s">
        <v>24272</v>
      </c>
      <c r="F5643" s="563" t="s">
        <v>24273</v>
      </c>
      <c r="G5643" s="563" t="s">
        <v>15275</v>
      </c>
      <c r="H5643" s="563" t="s">
        <v>24274</v>
      </c>
      <c r="I5643" s="563" t="s">
        <v>26690</v>
      </c>
      <c r="J5643" s="563" t="s">
        <v>109</v>
      </c>
      <c r="K5643" s="563" t="s">
        <v>24001</v>
      </c>
      <c r="L5643" s="563" t="s">
        <v>24001</v>
      </c>
      <c r="M5643" s="563" t="s">
        <v>24001</v>
      </c>
      <c r="N5643" s="563" t="s">
        <v>24001</v>
      </c>
      <c r="O5643" s="564" t="s">
        <v>24001</v>
      </c>
      <c r="P5643" s="564" t="s">
        <v>24001</v>
      </c>
      <c r="Q5643" s="564">
        <v>42492</v>
      </c>
      <c r="R5643" s="564"/>
      <c r="S5643" s="564" t="s">
        <v>33706</v>
      </c>
    </row>
    <row r="5644" spans="1:19" x14ac:dyDescent="0.35">
      <c r="A5644" s="559">
        <v>5792</v>
      </c>
      <c r="B5644" s="563" t="s">
        <v>484</v>
      </c>
      <c r="C5644" s="563" t="s">
        <v>28883</v>
      </c>
      <c r="D5644" s="563" t="s">
        <v>15293</v>
      </c>
      <c r="E5644" s="563" t="s">
        <v>24001</v>
      </c>
      <c r="F5644" s="563" t="s">
        <v>15291</v>
      </c>
      <c r="G5644" s="563" t="s">
        <v>15275</v>
      </c>
      <c r="H5644" s="563" t="s">
        <v>15292</v>
      </c>
      <c r="I5644" s="563" t="s">
        <v>26690</v>
      </c>
      <c r="J5644" s="563" t="s">
        <v>24001</v>
      </c>
      <c r="K5644" s="563" t="s">
        <v>24001</v>
      </c>
      <c r="L5644" s="563" t="s">
        <v>24001</v>
      </c>
      <c r="M5644" s="563" t="s">
        <v>24001</v>
      </c>
      <c r="N5644" s="563" t="s">
        <v>24001</v>
      </c>
      <c r="O5644" s="564" t="s">
        <v>24001</v>
      </c>
      <c r="P5644" s="564" t="s">
        <v>24001</v>
      </c>
      <c r="Q5644" s="564">
        <v>41507</v>
      </c>
      <c r="R5644" s="564"/>
      <c r="S5644" s="564" t="s">
        <v>33707</v>
      </c>
    </row>
    <row r="5645" spans="1:19" x14ac:dyDescent="0.35">
      <c r="A5645" s="559">
        <v>5793</v>
      </c>
      <c r="B5645" s="563" t="s">
        <v>484</v>
      </c>
      <c r="C5645" s="563" t="s">
        <v>28883</v>
      </c>
      <c r="D5645" s="563" t="s">
        <v>15296</v>
      </c>
      <c r="E5645" s="563" t="s">
        <v>24001</v>
      </c>
      <c r="F5645" s="563" t="s">
        <v>15294</v>
      </c>
      <c r="G5645" s="563" t="s">
        <v>15275</v>
      </c>
      <c r="H5645" s="563" t="s">
        <v>15295</v>
      </c>
      <c r="I5645" s="563" t="s">
        <v>26690</v>
      </c>
      <c r="J5645" s="563" t="s">
        <v>109</v>
      </c>
      <c r="K5645" s="563" t="s">
        <v>24001</v>
      </c>
      <c r="L5645" s="563" t="s">
        <v>24001</v>
      </c>
      <c r="M5645" s="563" t="s">
        <v>24001</v>
      </c>
      <c r="N5645" s="563" t="s">
        <v>24001</v>
      </c>
      <c r="O5645" s="564" t="s">
        <v>24001</v>
      </c>
      <c r="P5645" s="564" t="s">
        <v>24001</v>
      </c>
      <c r="Q5645" s="564">
        <v>41507</v>
      </c>
      <c r="R5645" s="564"/>
      <c r="S5645" s="564" t="s">
        <v>33708</v>
      </c>
    </row>
    <row r="5646" spans="1:19" x14ac:dyDescent="0.35">
      <c r="A5646" s="562">
        <v>5794</v>
      </c>
      <c r="B5646" s="563" t="s">
        <v>484</v>
      </c>
      <c r="C5646" s="563" t="s">
        <v>28883</v>
      </c>
      <c r="D5646" s="563" t="s">
        <v>15299</v>
      </c>
      <c r="E5646" s="563" t="s">
        <v>24001</v>
      </c>
      <c r="F5646" s="563" t="s">
        <v>15297</v>
      </c>
      <c r="G5646" s="563" t="s">
        <v>15275</v>
      </c>
      <c r="H5646" s="563" t="s">
        <v>15298</v>
      </c>
      <c r="I5646" s="563" t="s">
        <v>26690</v>
      </c>
      <c r="J5646" s="563" t="s">
        <v>109</v>
      </c>
      <c r="K5646" s="563" t="s">
        <v>24001</v>
      </c>
      <c r="L5646" s="563" t="s">
        <v>24001</v>
      </c>
      <c r="M5646" s="563" t="s">
        <v>24001</v>
      </c>
      <c r="N5646" s="563" t="s">
        <v>24001</v>
      </c>
      <c r="O5646" s="564" t="s">
        <v>24001</v>
      </c>
      <c r="P5646" s="564" t="s">
        <v>24001</v>
      </c>
      <c r="Q5646" s="564">
        <v>41507</v>
      </c>
      <c r="R5646" s="564"/>
      <c r="S5646" s="564" t="s">
        <v>15299</v>
      </c>
    </row>
    <row r="5647" spans="1:19" x14ac:dyDescent="0.35">
      <c r="A5647" s="559">
        <v>5795</v>
      </c>
      <c r="B5647" s="563" t="s">
        <v>484</v>
      </c>
      <c r="C5647" s="563" t="s">
        <v>28883</v>
      </c>
      <c r="D5647" s="563" t="s">
        <v>15301</v>
      </c>
      <c r="E5647" s="563" t="s">
        <v>15273</v>
      </c>
      <c r="F5647" s="563" t="s">
        <v>15300</v>
      </c>
      <c r="G5647" s="563" t="s">
        <v>15275</v>
      </c>
      <c r="H5647" s="563" t="s">
        <v>55</v>
      </c>
      <c r="I5647" s="563" t="s">
        <v>26690</v>
      </c>
      <c r="J5647" s="563" t="s">
        <v>109</v>
      </c>
      <c r="K5647" s="563" t="s">
        <v>24001</v>
      </c>
      <c r="L5647" s="563" t="s">
        <v>24001</v>
      </c>
      <c r="M5647" s="563" t="s">
        <v>24001</v>
      </c>
      <c r="N5647" s="563" t="s">
        <v>24001</v>
      </c>
      <c r="O5647" s="564" t="s">
        <v>24001</v>
      </c>
      <c r="P5647" s="564" t="s">
        <v>24001</v>
      </c>
      <c r="Q5647" s="564">
        <v>33148</v>
      </c>
      <c r="R5647" s="564"/>
      <c r="S5647" s="564" t="s">
        <v>15301</v>
      </c>
    </row>
    <row r="5648" spans="1:19" x14ac:dyDescent="0.35">
      <c r="A5648" s="559">
        <v>4872</v>
      </c>
      <c r="B5648" s="563" t="s">
        <v>484</v>
      </c>
      <c r="C5648" s="563" t="s">
        <v>12287</v>
      </c>
      <c r="D5648" s="563" t="s">
        <v>12306</v>
      </c>
      <c r="E5648" s="563" t="s">
        <v>24001</v>
      </c>
      <c r="F5648" s="563" t="s">
        <v>12304</v>
      </c>
      <c r="G5648" s="563" t="s">
        <v>12305</v>
      </c>
      <c r="H5648" s="563" t="s">
        <v>11056</v>
      </c>
      <c r="I5648" s="563" t="s">
        <v>26690</v>
      </c>
      <c r="J5648" s="563" t="s">
        <v>109</v>
      </c>
      <c r="K5648" s="563" t="s">
        <v>24001</v>
      </c>
      <c r="L5648" s="563" t="s">
        <v>24001</v>
      </c>
      <c r="M5648" s="563" t="s">
        <v>24001</v>
      </c>
      <c r="N5648" s="563" t="s">
        <v>24001</v>
      </c>
      <c r="O5648" s="564" t="s">
        <v>24001</v>
      </c>
      <c r="P5648" s="564" t="s">
        <v>24001</v>
      </c>
      <c r="Q5648" s="564">
        <v>40375</v>
      </c>
      <c r="R5648" s="564"/>
      <c r="S5648" s="564" t="s">
        <v>33709</v>
      </c>
    </row>
    <row r="5649" spans="1:19" x14ac:dyDescent="0.35">
      <c r="A5649" s="562">
        <v>4873</v>
      </c>
      <c r="B5649" s="563" t="s">
        <v>484</v>
      </c>
      <c r="C5649" s="563" t="s">
        <v>12287</v>
      </c>
      <c r="D5649" s="563" t="s">
        <v>12309</v>
      </c>
      <c r="E5649" s="563" t="s">
        <v>24001</v>
      </c>
      <c r="F5649" s="563" t="s">
        <v>12307</v>
      </c>
      <c r="G5649" s="563" t="s">
        <v>12305</v>
      </c>
      <c r="H5649" s="563" t="s">
        <v>12308</v>
      </c>
      <c r="I5649" s="563" t="s">
        <v>26690</v>
      </c>
      <c r="J5649" s="563" t="s">
        <v>109</v>
      </c>
      <c r="K5649" s="563" t="s">
        <v>24001</v>
      </c>
      <c r="L5649" s="563" t="s">
        <v>24001</v>
      </c>
      <c r="M5649" s="563" t="s">
        <v>24001</v>
      </c>
      <c r="N5649" s="563" t="s">
        <v>24001</v>
      </c>
      <c r="O5649" s="564" t="s">
        <v>24001</v>
      </c>
      <c r="P5649" s="564" t="s">
        <v>24001</v>
      </c>
      <c r="Q5649" s="564">
        <v>33148</v>
      </c>
      <c r="R5649" s="564">
        <v>40284.379201388903</v>
      </c>
      <c r="S5649" s="564" t="s">
        <v>33710</v>
      </c>
    </row>
    <row r="5650" spans="1:19" x14ac:dyDescent="0.35">
      <c r="A5650" s="559">
        <v>4874</v>
      </c>
      <c r="B5650" s="563" t="s">
        <v>484</v>
      </c>
      <c r="C5650" s="563" t="s">
        <v>12287</v>
      </c>
      <c r="D5650" s="563" t="s">
        <v>12313</v>
      </c>
      <c r="E5650" s="563" t="s">
        <v>12310</v>
      </c>
      <c r="F5650" s="563" t="s">
        <v>12311</v>
      </c>
      <c r="G5650" s="563" t="s">
        <v>12305</v>
      </c>
      <c r="H5650" s="563" t="s">
        <v>12312</v>
      </c>
      <c r="I5650" s="563" t="s">
        <v>26690</v>
      </c>
      <c r="J5650" s="563" t="s">
        <v>109</v>
      </c>
      <c r="K5650" s="563" t="s">
        <v>24001</v>
      </c>
      <c r="L5650" s="563" t="s">
        <v>24001</v>
      </c>
      <c r="M5650" s="563" t="s">
        <v>24001</v>
      </c>
      <c r="N5650" s="563" t="s">
        <v>24001</v>
      </c>
      <c r="O5650" s="564" t="s">
        <v>24001</v>
      </c>
      <c r="P5650" s="564" t="s">
        <v>24001</v>
      </c>
      <c r="Q5650" s="564">
        <v>41719</v>
      </c>
      <c r="R5650" s="564"/>
      <c r="S5650" s="564" t="s">
        <v>33711</v>
      </c>
    </row>
    <row r="5651" spans="1:19" x14ac:dyDescent="0.35">
      <c r="A5651" s="559">
        <v>4104</v>
      </c>
      <c r="B5651" s="563" t="s">
        <v>484</v>
      </c>
      <c r="C5651" s="563" t="s">
        <v>2950</v>
      </c>
      <c r="D5651" s="563" t="s">
        <v>2850</v>
      </c>
      <c r="E5651" s="563" t="s">
        <v>2846</v>
      </c>
      <c r="F5651" s="563" t="s">
        <v>2847</v>
      </c>
      <c r="G5651" s="563" t="s">
        <v>2848</v>
      </c>
      <c r="H5651" s="563" t="s">
        <v>2849</v>
      </c>
      <c r="I5651" s="563" t="s">
        <v>26690</v>
      </c>
      <c r="J5651" s="563" t="s">
        <v>24001</v>
      </c>
      <c r="K5651" s="563" t="s">
        <v>24001</v>
      </c>
      <c r="L5651" s="563" t="s">
        <v>24001</v>
      </c>
      <c r="M5651" s="563" t="s">
        <v>24001</v>
      </c>
      <c r="N5651" s="563" t="s">
        <v>24001</v>
      </c>
      <c r="O5651" s="564" t="s">
        <v>24001</v>
      </c>
      <c r="P5651" s="564" t="s">
        <v>24001</v>
      </c>
      <c r="Q5651" s="564">
        <v>33148</v>
      </c>
      <c r="R5651" s="564">
        <v>39472</v>
      </c>
      <c r="S5651" s="564" t="s">
        <v>33712</v>
      </c>
    </row>
    <row r="5652" spans="1:19" x14ac:dyDescent="0.35">
      <c r="A5652" s="562">
        <v>4105</v>
      </c>
      <c r="B5652" s="563" t="s">
        <v>484</v>
      </c>
      <c r="C5652" s="563" t="s">
        <v>2950</v>
      </c>
      <c r="D5652" s="563" t="s">
        <v>2852</v>
      </c>
      <c r="E5652" s="563" t="s">
        <v>24001</v>
      </c>
      <c r="F5652" s="563" t="s">
        <v>2851</v>
      </c>
      <c r="G5652" s="563" t="s">
        <v>2848</v>
      </c>
      <c r="H5652" s="563" t="s">
        <v>1640</v>
      </c>
      <c r="I5652" s="563" t="s">
        <v>26690</v>
      </c>
      <c r="J5652" s="563" t="s">
        <v>24001</v>
      </c>
      <c r="K5652" s="563" t="s">
        <v>24001</v>
      </c>
      <c r="L5652" s="563" t="s">
        <v>24001</v>
      </c>
      <c r="M5652" s="563" t="s">
        <v>24001</v>
      </c>
      <c r="N5652" s="563" t="s">
        <v>24001</v>
      </c>
      <c r="O5652" s="564" t="s">
        <v>24001</v>
      </c>
      <c r="P5652" s="564" t="s">
        <v>24001</v>
      </c>
      <c r="Q5652" s="564">
        <v>39779</v>
      </c>
      <c r="R5652" s="564"/>
      <c r="S5652" s="564" t="s">
        <v>33713</v>
      </c>
    </row>
    <row r="5653" spans="1:19" x14ac:dyDescent="0.35">
      <c r="A5653" s="559">
        <v>4106</v>
      </c>
      <c r="B5653" s="563" t="s">
        <v>484</v>
      </c>
      <c r="C5653" s="563" t="s">
        <v>2950</v>
      </c>
      <c r="D5653" s="563" t="s">
        <v>2855</v>
      </c>
      <c r="E5653" s="563" t="s">
        <v>24001</v>
      </c>
      <c r="F5653" s="563" t="s">
        <v>2853</v>
      </c>
      <c r="G5653" s="563" t="s">
        <v>2848</v>
      </c>
      <c r="H5653" s="563" t="s">
        <v>2854</v>
      </c>
      <c r="I5653" s="563" t="s">
        <v>26690</v>
      </c>
      <c r="J5653" s="563" t="s">
        <v>24001</v>
      </c>
      <c r="K5653" s="563" t="s">
        <v>154</v>
      </c>
      <c r="L5653" s="563" t="s">
        <v>24001</v>
      </c>
      <c r="M5653" s="563" t="s">
        <v>24001</v>
      </c>
      <c r="N5653" s="563" t="s">
        <v>24001</v>
      </c>
      <c r="O5653" s="564" t="s">
        <v>24001</v>
      </c>
      <c r="P5653" s="564" t="s">
        <v>24001</v>
      </c>
      <c r="Q5653" s="564">
        <v>33148</v>
      </c>
      <c r="R5653" s="564">
        <v>39472</v>
      </c>
      <c r="S5653" s="564" t="s">
        <v>33714</v>
      </c>
    </row>
    <row r="5654" spans="1:19" x14ac:dyDescent="0.35">
      <c r="A5654" s="559">
        <v>4107</v>
      </c>
      <c r="B5654" s="563" t="s">
        <v>484</v>
      </c>
      <c r="C5654" s="563" t="s">
        <v>2950</v>
      </c>
      <c r="D5654" s="563" t="s">
        <v>2858</v>
      </c>
      <c r="E5654" s="563" t="s">
        <v>24001</v>
      </c>
      <c r="F5654" s="563" t="s">
        <v>2856</v>
      </c>
      <c r="G5654" s="563" t="s">
        <v>2848</v>
      </c>
      <c r="H5654" s="563" t="s">
        <v>2857</v>
      </c>
      <c r="I5654" s="563" t="s">
        <v>26690</v>
      </c>
      <c r="J5654" s="563" t="s">
        <v>24001</v>
      </c>
      <c r="K5654" s="563" t="s">
        <v>24001</v>
      </c>
      <c r="L5654" s="563" t="s">
        <v>24001</v>
      </c>
      <c r="M5654" s="563" t="s">
        <v>24001</v>
      </c>
      <c r="N5654" s="563" t="s">
        <v>24001</v>
      </c>
      <c r="O5654" s="564" t="s">
        <v>24001</v>
      </c>
      <c r="P5654" s="564" t="s">
        <v>24001</v>
      </c>
      <c r="Q5654" s="564">
        <v>33148</v>
      </c>
      <c r="R5654" s="564">
        <v>39472</v>
      </c>
      <c r="S5654" s="564" t="s">
        <v>33715</v>
      </c>
    </row>
    <row r="5655" spans="1:19" x14ac:dyDescent="0.35">
      <c r="A5655" s="562">
        <v>4108</v>
      </c>
      <c r="B5655" s="563" t="s">
        <v>484</v>
      </c>
      <c r="C5655" s="563" t="s">
        <v>2950</v>
      </c>
      <c r="D5655" s="563" t="s">
        <v>2862</v>
      </c>
      <c r="E5655" s="563" t="s">
        <v>2859</v>
      </c>
      <c r="F5655" s="563" t="s">
        <v>2860</v>
      </c>
      <c r="G5655" s="563" t="s">
        <v>2848</v>
      </c>
      <c r="H5655" s="563" t="s">
        <v>2861</v>
      </c>
      <c r="I5655" s="563" t="s">
        <v>26690</v>
      </c>
      <c r="J5655" s="563" t="s">
        <v>24001</v>
      </c>
      <c r="K5655" s="563" t="s">
        <v>154</v>
      </c>
      <c r="L5655" s="563" t="s">
        <v>24001</v>
      </c>
      <c r="M5655" s="563" t="s">
        <v>899</v>
      </c>
      <c r="N5655" s="563" t="s">
        <v>28712</v>
      </c>
      <c r="O5655" s="564" t="s">
        <v>24001</v>
      </c>
      <c r="P5655" s="564" t="s">
        <v>24001</v>
      </c>
      <c r="Q5655" s="564">
        <v>33148</v>
      </c>
      <c r="R5655" s="564">
        <v>39472</v>
      </c>
      <c r="S5655" s="564" t="s">
        <v>33716</v>
      </c>
    </row>
    <row r="5656" spans="1:19" x14ac:dyDescent="0.35">
      <c r="A5656" s="559">
        <v>4109</v>
      </c>
      <c r="B5656" s="563" t="s">
        <v>484</v>
      </c>
      <c r="C5656" s="563" t="s">
        <v>2950</v>
      </c>
      <c r="D5656" s="563" t="s">
        <v>2865</v>
      </c>
      <c r="E5656" s="563" t="s">
        <v>2863</v>
      </c>
      <c r="F5656" s="563" t="s">
        <v>2864</v>
      </c>
      <c r="G5656" s="563" t="s">
        <v>2848</v>
      </c>
      <c r="H5656" s="563" t="s">
        <v>2277</v>
      </c>
      <c r="I5656" s="563" t="s">
        <v>26690</v>
      </c>
      <c r="J5656" s="563" t="s">
        <v>24001</v>
      </c>
      <c r="K5656" s="563" t="s">
        <v>24001</v>
      </c>
      <c r="L5656" s="563" t="s">
        <v>24001</v>
      </c>
      <c r="M5656" s="563" t="s">
        <v>24001</v>
      </c>
      <c r="N5656" s="563" t="s">
        <v>24001</v>
      </c>
      <c r="O5656" s="564" t="s">
        <v>24001</v>
      </c>
      <c r="P5656" s="564" t="s">
        <v>24001</v>
      </c>
      <c r="Q5656" s="564">
        <v>33148</v>
      </c>
      <c r="R5656" s="564">
        <v>39472</v>
      </c>
      <c r="S5656" s="564" t="s">
        <v>33717</v>
      </c>
    </row>
    <row r="5657" spans="1:19" x14ac:dyDescent="0.35">
      <c r="A5657" s="559">
        <v>4110</v>
      </c>
      <c r="B5657" s="563" t="s">
        <v>484</v>
      </c>
      <c r="C5657" s="563" t="s">
        <v>2950</v>
      </c>
      <c r="D5657" s="563" t="s">
        <v>2869</v>
      </c>
      <c r="E5657" s="563" t="s">
        <v>2866</v>
      </c>
      <c r="F5657" s="563" t="s">
        <v>2867</v>
      </c>
      <c r="G5657" s="563" t="s">
        <v>2848</v>
      </c>
      <c r="H5657" s="563" t="s">
        <v>2868</v>
      </c>
      <c r="I5657" s="563" t="s">
        <v>26691</v>
      </c>
      <c r="J5657" s="563" t="s">
        <v>24001</v>
      </c>
      <c r="K5657" s="563" t="s">
        <v>24001</v>
      </c>
      <c r="L5657" s="563" t="s">
        <v>24001</v>
      </c>
      <c r="M5657" s="563" t="s">
        <v>24001</v>
      </c>
      <c r="N5657" s="563" t="s">
        <v>24001</v>
      </c>
      <c r="O5657" s="564" t="s">
        <v>24001</v>
      </c>
      <c r="P5657" s="564" t="s">
        <v>24001</v>
      </c>
      <c r="Q5657" s="564">
        <v>33148</v>
      </c>
      <c r="R5657" s="564">
        <v>39498</v>
      </c>
      <c r="S5657" s="564" t="s">
        <v>33718</v>
      </c>
    </row>
    <row r="5658" spans="1:19" x14ac:dyDescent="0.35">
      <c r="A5658" s="562">
        <v>4111</v>
      </c>
      <c r="B5658" s="563" t="s">
        <v>484</v>
      </c>
      <c r="C5658" s="563" t="s">
        <v>2950</v>
      </c>
      <c r="D5658" s="563" t="s">
        <v>2871</v>
      </c>
      <c r="E5658" s="563" t="s">
        <v>2866</v>
      </c>
      <c r="F5658" s="563" t="s">
        <v>2870</v>
      </c>
      <c r="G5658" s="563" t="s">
        <v>2848</v>
      </c>
      <c r="H5658" s="563" t="s">
        <v>2868</v>
      </c>
      <c r="I5658" s="563" t="s">
        <v>26801</v>
      </c>
      <c r="J5658" s="563" t="s">
        <v>24001</v>
      </c>
      <c r="K5658" s="563" t="s">
        <v>24001</v>
      </c>
      <c r="L5658" s="563" t="s">
        <v>24001</v>
      </c>
      <c r="M5658" s="563" t="s">
        <v>24001</v>
      </c>
      <c r="N5658" s="563" t="s">
        <v>24001</v>
      </c>
      <c r="O5658" s="564" t="s">
        <v>24001</v>
      </c>
      <c r="P5658" s="564" t="s">
        <v>24001</v>
      </c>
      <c r="Q5658" s="564">
        <v>33148</v>
      </c>
      <c r="R5658" s="564">
        <v>39472</v>
      </c>
      <c r="S5658" s="564" t="s">
        <v>33719</v>
      </c>
    </row>
    <row r="5659" spans="1:19" x14ac:dyDescent="0.35">
      <c r="A5659" s="559">
        <v>4112</v>
      </c>
      <c r="B5659" s="563" t="s">
        <v>484</v>
      </c>
      <c r="C5659" s="563" t="s">
        <v>2950</v>
      </c>
      <c r="D5659" s="563" t="s">
        <v>2873</v>
      </c>
      <c r="E5659" s="563" t="s">
        <v>2866</v>
      </c>
      <c r="F5659" s="563" t="s">
        <v>2872</v>
      </c>
      <c r="G5659" s="563" t="s">
        <v>2848</v>
      </c>
      <c r="H5659" s="563" t="s">
        <v>2868</v>
      </c>
      <c r="I5659" s="563" t="s">
        <v>26802</v>
      </c>
      <c r="J5659" s="563" t="s">
        <v>24001</v>
      </c>
      <c r="K5659" s="563" t="s">
        <v>24001</v>
      </c>
      <c r="L5659" s="563" t="s">
        <v>24001</v>
      </c>
      <c r="M5659" s="563" t="s">
        <v>24001</v>
      </c>
      <c r="N5659" s="563" t="s">
        <v>24001</v>
      </c>
      <c r="O5659" s="564" t="s">
        <v>24001</v>
      </c>
      <c r="P5659" s="564" t="s">
        <v>24001</v>
      </c>
      <c r="Q5659" s="564">
        <v>33148</v>
      </c>
      <c r="R5659" s="564">
        <v>39472</v>
      </c>
      <c r="S5659" s="564" t="s">
        <v>33720</v>
      </c>
    </row>
    <row r="5660" spans="1:19" x14ac:dyDescent="0.35">
      <c r="A5660" s="559">
        <v>4113</v>
      </c>
      <c r="B5660" s="563" t="s">
        <v>484</v>
      </c>
      <c r="C5660" s="563" t="s">
        <v>2950</v>
      </c>
      <c r="D5660" s="563" t="s">
        <v>2875</v>
      </c>
      <c r="E5660" s="563" t="s">
        <v>24001</v>
      </c>
      <c r="F5660" s="563" t="s">
        <v>2874</v>
      </c>
      <c r="G5660" s="563" t="s">
        <v>2848</v>
      </c>
      <c r="H5660" s="563" t="s">
        <v>2868</v>
      </c>
      <c r="I5660" s="563" t="s">
        <v>26803</v>
      </c>
      <c r="J5660" s="563" t="s">
        <v>24001</v>
      </c>
      <c r="K5660" s="563" t="s">
        <v>24001</v>
      </c>
      <c r="L5660" s="563" t="s">
        <v>24001</v>
      </c>
      <c r="M5660" s="563" t="s">
        <v>24001</v>
      </c>
      <c r="N5660" s="563" t="s">
        <v>24001</v>
      </c>
      <c r="O5660" s="564" t="s">
        <v>24001</v>
      </c>
      <c r="P5660" s="564" t="s">
        <v>24001</v>
      </c>
      <c r="Q5660" s="564">
        <v>33148</v>
      </c>
      <c r="R5660" s="564">
        <v>39472</v>
      </c>
      <c r="S5660" s="564" t="s">
        <v>33721</v>
      </c>
    </row>
    <row r="5661" spans="1:19" x14ac:dyDescent="0.35">
      <c r="A5661" s="562">
        <v>4114</v>
      </c>
      <c r="B5661" s="563" t="s">
        <v>484</v>
      </c>
      <c r="C5661" s="563" t="s">
        <v>2950</v>
      </c>
      <c r="D5661" s="563" t="s">
        <v>2879</v>
      </c>
      <c r="E5661" s="563" t="s">
        <v>2876</v>
      </c>
      <c r="F5661" s="563" t="s">
        <v>2877</v>
      </c>
      <c r="G5661" s="563" t="s">
        <v>2848</v>
      </c>
      <c r="H5661" s="563" t="s">
        <v>2878</v>
      </c>
      <c r="I5661" s="563" t="s">
        <v>26691</v>
      </c>
      <c r="J5661" s="563" t="s">
        <v>24001</v>
      </c>
      <c r="K5661" s="563" t="s">
        <v>24001</v>
      </c>
      <c r="L5661" s="563" t="s">
        <v>24001</v>
      </c>
      <c r="M5661" s="563" t="s">
        <v>24001</v>
      </c>
      <c r="N5661" s="563" t="s">
        <v>24001</v>
      </c>
      <c r="O5661" s="564" t="s">
        <v>24001</v>
      </c>
      <c r="P5661" s="564" t="s">
        <v>24001</v>
      </c>
      <c r="Q5661" s="564">
        <v>33148</v>
      </c>
      <c r="R5661" s="564">
        <v>39500</v>
      </c>
      <c r="S5661" s="564" t="s">
        <v>33722</v>
      </c>
    </row>
    <row r="5662" spans="1:19" x14ac:dyDescent="0.35">
      <c r="A5662" s="559">
        <v>4115</v>
      </c>
      <c r="B5662" s="563" t="s">
        <v>484</v>
      </c>
      <c r="C5662" s="563" t="s">
        <v>2950</v>
      </c>
      <c r="D5662" s="563" t="s">
        <v>2881</v>
      </c>
      <c r="E5662" s="563" t="s">
        <v>2876</v>
      </c>
      <c r="F5662" s="563" t="s">
        <v>2880</v>
      </c>
      <c r="G5662" s="563" t="s">
        <v>2848</v>
      </c>
      <c r="H5662" s="563" t="s">
        <v>2878</v>
      </c>
      <c r="I5662" s="563" t="s">
        <v>26804</v>
      </c>
      <c r="J5662" s="563" t="s">
        <v>24001</v>
      </c>
      <c r="K5662" s="563" t="s">
        <v>24001</v>
      </c>
      <c r="L5662" s="563" t="s">
        <v>24001</v>
      </c>
      <c r="M5662" s="563" t="s">
        <v>24001</v>
      </c>
      <c r="N5662" s="563" t="s">
        <v>24001</v>
      </c>
      <c r="O5662" s="564" t="s">
        <v>24001</v>
      </c>
      <c r="P5662" s="564" t="s">
        <v>24001</v>
      </c>
      <c r="Q5662" s="564">
        <v>33148</v>
      </c>
      <c r="R5662" s="564">
        <v>39472</v>
      </c>
      <c r="S5662" s="564" t="s">
        <v>33723</v>
      </c>
    </row>
    <row r="5663" spans="1:19" x14ac:dyDescent="0.35">
      <c r="A5663" s="559">
        <v>4116</v>
      </c>
      <c r="B5663" s="563" t="s">
        <v>484</v>
      </c>
      <c r="C5663" s="563" t="s">
        <v>2950</v>
      </c>
      <c r="D5663" s="563" t="s">
        <v>2883</v>
      </c>
      <c r="E5663" s="563" t="s">
        <v>2876</v>
      </c>
      <c r="F5663" s="563" t="s">
        <v>2882</v>
      </c>
      <c r="G5663" s="563" t="s">
        <v>2848</v>
      </c>
      <c r="H5663" s="563" t="s">
        <v>2878</v>
      </c>
      <c r="I5663" s="563" t="s">
        <v>26805</v>
      </c>
      <c r="J5663" s="563" t="s">
        <v>24001</v>
      </c>
      <c r="K5663" s="563" t="s">
        <v>24001</v>
      </c>
      <c r="L5663" s="563" t="s">
        <v>24001</v>
      </c>
      <c r="M5663" s="563" t="s">
        <v>24001</v>
      </c>
      <c r="N5663" s="563" t="s">
        <v>24001</v>
      </c>
      <c r="O5663" s="564" t="s">
        <v>24001</v>
      </c>
      <c r="P5663" s="564" t="s">
        <v>24001</v>
      </c>
      <c r="Q5663" s="564">
        <v>33148</v>
      </c>
      <c r="R5663" s="564">
        <v>39472</v>
      </c>
      <c r="S5663" s="564" t="s">
        <v>33724</v>
      </c>
    </row>
    <row r="5664" spans="1:19" x14ac:dyDescent="0.35">
      <c r="A5664" s="562">
        <v>4117</v>
      </c>
      <c r="B5664" s="563" t="s">
        <v>484</v>
      </c>
      <c r="C5664" s="563" t="s">
        <v>2950</v>
      </c>
      <c r="D5664" s="563" t="s">
        <v>25057</v>
      </c>
      <c r="E5664" s="563" t="s">
        <v>24001</v>
      </c>
      <c r="F5664" s="563" t="s">
        <v>25058</v>
      </c>
      <c r="G5664" s="563" t="s">
        <v>2848</v>
      </c>
      <c r="H5664" s="563" t="s">
        <v>25059</v>
      </c>
      <c r="I5664" s="563" t="s">
        <v>26690</v>
      </c>
      <c r="J5664" s="563" t="s">
        <v>24001</v>
      </c>
      <c r="K5664" s="563" t="s">
        <v>24001</v>
      </c>
      <c r="L5664" s="563" t="s">
        <v>24001</v>
      </c>
      <c r="M5664" s="563" t="s">
        <v>24001</v>
      </c>
      <c r="N5664" s="563" t="s">
        <v>24001</v>
      </c>
      <c r="O5664" s="564" t="s">
        <v>24001</v>
      </c>
      <c r="P5664" s="564" t="s">
        <v>24001</v>
      </c>
      <c r="Q5664" s="564">
        <v>43063</v>
      </c>
      <c r="R5664" s="564"/>
      <c r="S5664" s="564" t="s">
        <v>33725</v>
      </c>
    </row>
    <row r="5665" spans="1:19" x14ac:dyDescent="0.35">
      <c r="A5665" s="559">
        <v>4118</v>
      </c>
      <c r="B5665" s="563" t="s">
        <v>484</v>
      </c>
      <c r="C5665" s="563" t="s">
        <v>2950</v>
      </c>
      <c r="D5665" s="563" t="s">
        <v>2886</v>
      </c>
      <c r="E5665" s="563" t="s">
        <v>24001</v>
      </c>
      <c r="F5665" s="563" t="s">
        <v>2884</v>
      </c>
      <c r="G5665" s="563" t="s">
        <v>2848</v>
      </c>
      <c r="H5665" s="563" t="s">
        <v>2885</v>
      </c>
      <c r="I5665" s="563" t="s">
        <v>26690</v>
      </c>
      <c r="J5665" s="563" t="s">
        <v>24001</v>
      </c>
      <c r="K5665" s="563" t="s">
        <v>62</v>
      </c>
      <c r="L5665" s="563" t="s">
        <v>24001</v>
      </c>
      <c r="M5665" s="563" t="s">
        <v>24001</v>
      </c>
      <c r="N5665" s="563" t="s">
        <v>24001</v>
      </c>
      <c r="O5665" s="564" t="s">
        <v>24001</v>
      </c>
      <c r="P5665" s="564" t="s">
        <v>24001</v>
      </c>
      <c r="Q5665" s="564">
        <v>33148</v>
      </c>
      <c r="R5665" s="564">
        <v>39472</v>
      </c>
      <c r="S5665" s="564" t="s">
        <v>33726</v>
      </c>
    </row>
    <row r="5666" spans="1:19" x14ac:dyDescent="0.35">
      <c r="A5666" s="559">
        <v>4119</v>
      </c>
      <c r="B5666" s="563" t="s">
        <v>484</v>
      </c>
      <c r="C5666" s="563" t="s">
        <v>2950</v>
      </c>
      <c r="D5666" s="563" t="s">
        <v>2890</v>
      </c>
      <c r="E5666" s="563" t="s">
        <v>2887</v>
      </c>
      <c r="F5666" s="563" t="s">
        <v>2888</v>
      </c>
      <c r="G5666" s="563" t="s">
        <v>2848</v>
      </c>
      <c r="H5666" s="563" t="s">
        <v>2889</v>
      </c>
      <c r="I5666" s="563" t="s">
        <v>26690</v>
      </c>
      <c r="J5666" s="563" t="s">
        <v>24001</v>
      </c>
      <c r="K5666" s="563" t="s">
        <v>24001</v>
      </c>
      <c r="L5666" s="563" t="s">
        <v>24001</v>
      </c>
      <c r="M5666" s="563" t="s">
        <v>24001</v>
      </c>
      <c r="N5666" s="563" t="s">
        <v>24001</v>
      </c>
      <c r="O5666" s="564" t="s">
        <v>24001</v>
      </c>
      <c r="P5666" s="564" t="s">
        <v>24001</v>
      </c>
      <c r="Q5666" s="564">
        <v>33148</v>
      </c>
      <c r="R5666" s="564">
        <v>39472</v>
      </c>
      <c r="S5666" s="564" t="s">
        <v>33727</v>
      </c>
    </row>
    <row r="5667" spans="1:19" x14ac:dyDescent="0.35">
      <c r="A5667" s="562">
        <v>4120</v>
      </c>
      <c r="B5667" s="563" t="s">
        <v>484</v>
      </c>
      <c r="C5667" s="563" t="s">
        <v>2950</v>
      </c>
      <c r="D5667" s="563" t="s">
        <v>2893</v>
      </c>
      <c r="E5667" s="563" t="s">
        <v>24001</v>
      </c>
      <c r="F5667" s="563" t="s">
        <v>2891</v>
      </c>
      <c r="G5667" s="563" t="s">
        <v>2848</v>
      </c>
      <c r="H5667" s="563" t="s">
        <v>2892</v>
      </c>
      <c r="I5667" s="563" t="s">
        <v>26690</v>
      </c>
      <c r="J5667" s="563" t="s">
        <v>24001</v>
      </c>
      <c r="K5667" s="563" t="s">
        <v>24001</v>
      </c>
      <c r="L5667" s="563" t="s">
        <v>24001</v>
      </c>
      <c r="M5667" s="563" t="s">
        <v>24001</v>
      </c>
      <c r="N5667" s="563" t="s">
        <v>24001</v>
      </c>
      <c r="O5667" s="564" t="s">
        <v>24001</v>
      </c>
      <c r="P5667" s="564" t="s">
        <v>24001</v>
      </c>
      <c r="Q5667" s="564">
        <v>33148</v>
      </c>
      <c r="R5667" s="564">
        <v>39472</v>
      </c>
      <c r="S5667" s="564" t="s">
        <v>33728</v>
      </c>
    </row>
    <row r="5668" spans="1:19" x14ac:dyDescent="0.35">
      <c r="A5668" s="559">
        <v>4121</v>
      </c>
      <c r="B5668" s="563" t="s">
        <v>484</v>
      </c>
      <c r="C5668" s="563" t="s">
        <v>2950</v>
      </c>
      <c r="D5668" s="563" t="s">
        <v>2896</v>
      </c>
      <c r="E5668" s="563" t="s">
        <v>26806</v>
      </c>
      <c r="F5668" s="563" t="s">
        <v>2894</v>
      </c>
      <c r="G5668" s="563" t="s">
        <v>2848</v>
      </c>
      <c r="H5668" s="563" t="s">
        <v>2895</v>
      </c>
      <c r="I5668" s="563" t="s">
        <v>26690</v>
      </c>
      <c r="J5668" s="563" t="s">
        <v>24001</v>
      </c>
      <c r="K5668" s="563" t="s">
        <v>24001</v>
      </c>
      <c r="L5668" s="563" t="s">
        <v>24001</v>
      </c>
      <c r="M5668" s="563" t="s">
        <v>24001</v>
      </c>
      <c r="N5668" s="563" t="s">
        <v>24001</v>
      </c>
      <c r="O5668" s="564" t="s">
        <v>24001</v>
      </c>
      <c r="P5668" s="564" t="s">
        <v>24001</v>
      </c>
      <c r="Q5668" s="564">
        <v>39779</v>
      </c>
      <c r="R5668" s="564"/>
      <c r="S5668" s="564" t="s">
        <v>33729</v>
      </c>
    </row>
    <row r="5669" spans="1:19" x14ac:dyDescent="0.35">
      <c r="A5669" s="559">
        <v>4122</v>
      </c>
      <c r="B5669" s="563" t="s">
        <v>484</v>
      </c>
      <c r="C5669" s="563" t="s">
        <v>2950</v>
      </c>
      <c r="D5669" s="563" t="s">
        <v>2899</v>
      </c>
      <c r="E5669" s="563" t="s">
        <v>2897</v>
      </c>
      <c r="F5669" s="563" t="s">
        <v>2898</v>
      </c>
      <c r="G5669" s="563" t="s">
        <v>2848</v>
      </c>
      <c r="H5669" s="563" t="s">
        <v>2827</v>
      </c>
      <c r="I5669" s="563" t="s">
        <v>26690</v>
      </c>
      <c r="J5669" s="563" t="s">
        <v>24001</v>
      </c>
      <c r="K5669" s="563" t="s">
        <v>24001</v>
      </c>
      <c r="L5669" s="563" t="s">
        <v>24001</v>
      </c>
      <c r="M5669" s="563" t="s">
        <v>24001</v>
      </c>
      <c r="N5669" s="563" t="s">
        <v>24001</v>
      </c>
      <c r="O5669" s="564" t="s">
        <v>24001</v>
      </c>
      <c r="P5669" s="564" t="s">
        <v>24001</v>
      </c>
      <c r="Q5669" s="564">
        <v>33148</v>
      </c>
      <c r="R5669" s="564">
        <v>39472</v>
      </c>
      <c r="S5669" s="564" t="s">
        <v>33730</v>
      </c>
    </row>
    <row r="5670" spans="1:19" x14ac:dyDescent="0.35">
      <c r="A5670" s="562">
        <v>4123</v>
      </c>
      <c r="B5670" s="563" t="s">
        <v>484</v>
      </c>
      <c r="C5670" s="563" t="s">
        <v>2950</v>
      </c>
      <c r="D5670" s="563" t="s">
        <v>2903</v>
      </c>
      <c r="E5670" s="563" t="s">
        <v>2900</v>
      </c>
      <c r="F5670" s="563" t="s">
        <v>2901</v>
      </c>
      <c r="G5670" s="563" t="s">
        <v>2848</v>
      </c>
      <c r="H5670" s="563" t="s">
        <v>2902</v>
      </c>
      <c r="I5670" s="563" t="s">
        <v>26691</v>
      </c>
      <c r="J5670" s="563" t="s">
        <v>24001</v>
      </c>
      <c r="K5670" s="563" t="s">
        <v>24001</v>
      </c>
      <c r="L5670" s="563" t="s">
        <v>24001</v>
      </c>
      <c r="M5670" s="563" t="s">
        <v>24001</v>
      </c>
      <c r="N5670" s="563" t="s">
        <v>24001</v>
      </c>
      <c r="O5670" s="564" t="s">
        <v>24001</v>
      </c>
      <c r="P5670" s="564" t="s">
        <v>24001</v>
      </c>
      <c r="Q5670" s="564">
        <v>33148</v>
      </c>
      <c r="R5670" s="564">
        <v>39498</v>
      </c>
      <c r="S5670" s="564" t="s">
        <v>33731</v>
      </c>
    </row>
    <row r="5671" spans="1:19" x14ac:dyDescent="0.35">
      <c r="A5671" s="559">
        <v>4124</v>
      </c>
      <c r="B5671" s="563" t="s">
        <v>484</v>
      </c>
      <c r="C5671" s="563" t="s">
        <v>2950</v>
      </c>
      <c r="D5671" s="563" t="s">
        <v>2905</v>
      </c>
      <c r="E5671" s="563" t="s">
        <v>2900</v>
      </c>
      <c r="F5671" s="563" t="s">
        <v>2904</v>
      </c>
      <c r="G5671" s="563" t="s">
        <v>2848</v>
      </c>
      <c r="H5671" s="563" t="s">
        <v>2902</v>
      </c>
      <c r="I5671" s="563" t="s">
        <v>26807</v>
      </c>
      <c r="J5671" s="563" t="s">
        <v>24001</v>
      </c>
      <c r="K5671" s="563" t="s">
        <v>24001</v>
      </c>
      <c r="L5671" s="563" t="s">
        <v>24001</v>
      </c>
      <c r="M5671" s="563" t="s">
        <v>24001</v>
      </c>
      <c r="N5671" s="563" t="s">
        <v>24001</v>
      </c>
      <c r="O5671" s="564" t="s">
        <v>24001</v>
      </c>
      <c r="P5671" s="564" t="s">
        <v>24001</v>
      </c>
      <c r="Q5671" s="564">
        <v>33148</v>
      </c>
      <c r="R5671" s="564">
        <v>39472</v>
      </c>
      <c r="S5671" s="564" t="s">
        <v>33732</v>
      </c>
    </row>
    <row r="5672" spans="1:19" x14ac:dyDescent="0.35">
      <c r="A5672" s="559">
        <v>4125</v>
      </c>
      <c r="B5672" s="563" t="s">
        <v>484</v>
      </c>
      <c r="C5672" s="563" t="s">
        <v>2950</v>
      </c>
      <c r="D5672" s="563" t="s">
        <v>2907</v>
      </c>
      <c r="E5672" s="563" t="s">
        <v>2900</v>
      </c>
      <c r="F5672" s="563" t="s">
        <v>2906</v>
      </c>
      <c r="G5672" s="563" t="s">
        <v>2848</v>
      </c>
      <c r="H5672" s="563" t="s">
        <v>2902</v>
      </c>
      <c r="I5672" s="563" t="s">
        <v>26808</v>
      </c>
      <c r="J5672" s="563" t="s">
        <v>24001</v>
      </c>
      <c r="K5672" s="563" t="s">
        <v>24001</v>
      </c>
      <c r="L5672" s="563" t="s">
        <v>24001</v>
      </c>
      <c r="M5672" s="563" t="s">
        <v>24001</v>
      </c>
      <c r="N5672" s="563" t="s">
        <v>24001</v>
      </c>
      <c r="O5672" s="564" t="s">
        <v>24001</v>
      </c>
      <c r="P5672" s="564" t="s">
        <v>24001</v>
      </c>
      <c r="Q5672" s="564">
        <v>33148</v>
      </c>
      <c r="R5672" s="564">
        <v>39472</v>
      </c>
      <c r="S5672" s="564" t="s">
        <v>33733</v>
      </c>
    </row>
    <row r="5673" spans="1:19" x14ac:dyDescent="0.35">
      <c r="A5673" s="562">
        <v>4126</v>
      </c>
      <c r="B5673" s="563" t="s">
        <v>484</v>
      </c>
      <c r="C5673" s="563" t="s">
        <v>2950</v>
      </c>
      <c r="D5673" s="563" t="s">
        <v>2909</v>
      </c>
      <c r="E5673" s="563" t="s">
        <v>2900</v>
      </c>
      <c r="F5673" s="563" t="s">
        <v>2908</v>
      </c>
      <c r="G5673" s="563" t="s">
        <v>2848</v>
      </c>
      <c r="H5673" s="563" t="s">
        <v>2902</v>
      </c>
      <c r="I5673" s="563" t="s">
        <v>26809</v>
      </c>
      <c r="J5673" s="563" t="s">
        <v>24001</v>
      </c>
      <c r="K5673" s="563" t="s">
        <v>24001</v>
      </c>
      <c r="L5673" s="563" t="s">
        <v>24001</v>
      </c>
      <c r="M5673" s="563" t="s">
        <v>24001</v>
      </c>
      <c r="N5673" s="563" t="s">
        <v>24001</v>
      </c>
      <c r="O5673" s="564" t="s">
        <v>24001</v>
      </c>
      <c r="P5673" s="564" t="s">
        <v>24001</v>
      </c>
      <c r="Q5673" s="564">
        <v>33148</v>
      </c>
      <c r="R5673" s="564">
        <v>39472</v>
      </c>
      <c r="S5673" s="564" t="s">
        <v>33734</v>
      </c>
    </row>
    <row r="5674" spans="1:19" x14ac:dyDescent="0.35">
      <c r="A5674" s="559">
        <v>4127</v>
      </c>
      <c r="B5674" s="563" t="s">
        <v>484</v>
      </c>
      <c r="C5674" s="563" t="s">
        <v>2950</v>
      </c>
      <c r="D5674" s="563" t="s">
        <v>2912</v>
      </c>
      <c r="E5674" s="563" t="s">
        <v>24001</v>
      </c>
      <c r="F5674" s="563" t="s">
        <v>2910</v>
      </c>
      <c r="G5674" s="563" t="s">
        <v>2848</v>
      </c>
      <c r="H5674" s="563" t="s">
        <v>2911</v>
      </c>
      <c r="I5674" s="563" t="s">
        <v>26690</v>
      </c>
      <c r="J5674" s="563" t="s">
        <v>24001</v>
      </c>
      <c r="K5674" s="563" t="s">
        <v>24001</v>
      </c>
      <c r="L5674" s="563" t="s">
        <v>24001</v>
      </c>
      <c r="M5674" s="563" t="s">
        <v>24001</v>
      </c>
      <c r="N5674" s="563" t="s">
        <v>24001</v>
      </c>
      <c r="O5674" s="564" t="s">
        <v>24001</v>
      </c>
      <c r="P5674" s="564" t="s">
        <v>24001</v>
      </c>
      <c r="Q5674" s="564">
        <v>33148</v>
      </c>
      <c r="R5674" s="564">
        <v>39472</v>
      </c>
      <c r="S5674" s="564" t="s">
        <v>33735</v>
      </c>
    </row>
    <row r="5675" spans="1:19" x14ac:dyDescent="0.35">
      <c r="A5675" s="559">
        <v>4128</v>
      </c>
      <c r="B5675" s="563" t="s">
        <v>484</v>
      </c>
      <c r="C5675" s="563" t="s">
        <v>2950</v>
      </c>
      <c r="D5675" s="563" t="s">
        <v>2916</v>
      </c>
      <c r="E5675" s="563" t="s">
        <v>2913</v>
      </c>
      <c r="F5675" s="563" t="s">
        <v>2914</v>
      </c>
      <c r="G5675" s="563" t="s">
        <v>2848</v>
      </c>
      <c r="H5675" s="563" t="s">
        <v>2915</v>
      </c>
      <c r="I5675" s="563" t="s">
        <v>26690</v>
      </c>
      <c r="J5675" s="563" t="s">
        <v>24001</v>
      </c>
      <c r="K5675" s="563" t="s">
        <v>24001</v>
      </c>
      <c r="L5675" s="563" t="s">
        <v>24001</v>
      </c>
      <c r="M5675" s="563" t="s">
        <v>24001</v>
      </c>
      <c r="N5675" s="563" t="s">
        <v>24001</v>
      </c>
      <c r="O5675" s="564" t="s">
        <v>24001</v>
      </c>
      <c r="P5675" s="564" t="s">
        <v>24001</v>
      </c>
      <c r="Q5675" s="564">
        <v>33148</v>
      </c>
      <c r="R5675" s="564">
        <v>44840.577789351897</v>
      </c>
      <c r="S5675" s="564" t="s">
        <v>33736</v>
      </c>
    </row>
    <row r="5676" spans="1:19" x14ac:dyDescent="0.35">
      <c r="A5676" s="562">
        <v>4129</v>
      </c>
      <c r="B5676" s="563" t="s">
        <v>484</v>
      </c>
      <c r="C5676" s="563" t="s">
        <v>2950</v>
      </c>
      <c r="D5676" s="563" t="s">
        <v>25060</v>
      </c>
      <c r="E5676" s="563" t="s">
        <v>24001</v>
      </c>
      <c r="F5676" s="563" t="s">
        <v>25061</v>
      </c>
      <c r="G5676" s="563" t="s">
        <v>2848</v>
      </c>
      <c r="H5676" s="563" t="s">
        <v>2919</v>
      </c>
      <c r="I5676" s="563" t="s">
        <v>26810</v>
      </c>
      <c r="J5676" s="563" t="s">
        <v>24001</v>
      </c>
      <c r="K5676" s="563" t="s">
        <v>24001</v>
      </c>
      <c r="L5676" s="563" t="s">
        <v>24001</v>
      </c>
      <c r="M5676" s="563" t="s">
        <v>24001</v>
      </c>
      <c r="N5676" s="563" t="s">
        <v>24001</v>
      </c>
      <c r="O5676" s="564" t="s">
        <v>24001</v>
      </c>
      <c r="P5676" s="564" t="s">
        <v>24001</v>
      </c>
      <c r="Q5676" s="564">
        <v>43430</v>
      </c>
      <c r="R5676" s="564"/>
      <c r="S5676" s="564" t="s">
        <v>33737</v>
      </c>
    </row>
    <row r="5677" spans="1:19" x14ac:dyDescent="0.35">
      <c r="A5677" s="559">
        <v>4130</v>
      </c>
      <c r="B5677" s="563" t="s">
        <v>484</v>
      </c>
      <c r="C5677" s="563" t="s">
        <v>2950</v>
      </c>
      <c r="D5677" s="563" t="s">
        <v>2920</v>
      </c>
      <c r="E5677" s="563" t="s">
        <v>2917</v>
      </c>
      <c r="F5677" s="563" t="s">
        <v>2918</v>
      </c>
      <c r="G5677" s="563" t="s">
        <v>2848</v>
      </c>
      <c r="H5677" s="563" t="s">
        <v>2919</v>
      </c>
      <c r="I5677" s="563" t="s">
        <v>26811</v>
      </c>
      <c r="J5677" s="563" t="s">
        <v>24001</v>
      </c>
      <c r="K5677" s="563" t="s">
        <v>24001</v>
      </c>
      <c r="L5677" s="563" t="s">
        <v>24001</v>
      </c>
      <c r="M5677" s="563" t="s">
        <v>24001</v>
      </c>
      <c r="N5677" s="563" t="s">
        <v>24001</v>
      </c>
      <c r="O5677" s="564" t="s">
        <v>24001</v>
      </c>
      <c r="P5677" s="564" t="s">
        <v>24001</v>
      </c>
      <c r="Q5677" s="564">
        <v>33148</v>
      </c>
      <c r="R5677" s="564">
        <v>39472</v>
      </c>
      <c r="S5677" s="564" t="s">
        <v>33738</v>
      </c>
    </row>
    <row r="5678" spans="1:19" x14ac:dyDescent="0.35">
      <c r="A5678" s="559">
        <v>4131</v>
      </c>
      <c r="B5678" s="563" t="s">
        <v>484</v>
      </c>
      <c r="C5678" s="563" t="s">
        <v>2950</v>
      </c>
      <c r="D5678" s="563" t="s">
        <v>2922</v>
      </c>
      <c r="E5678" s="563" t="s">
        <v>2627</v>
      </c>
      <c r="F5678" s="563" t="s">
        <v>2921</v>
      </c>
      <c r="G5678" s="563" t="s">
        <v>2848</v>
      </c>
      <c r="H5678" s="563" t="s">
        <v>55</v>
      </c>
      <c r="I5678" s="563" t="s">
        <v>26690</v>
      </c>
      <c r="J5678" s="563" t="s">
        <v>24001</v>
      </c>
      <c r="K5678" s="563" t="s">
        <v>24001</v>
      </c>
      <c r="L5678" s="563" t="s">
        <v>24001</v>
      </c>
      <c r="M5678" s="563" t="s">
        <v>24001</v>
      </c>
      <c r="N5678" s="563" t="s">
        <v>24001</v>
      </c>
      <c r="O5678" s="564" t="s">
        <v>24001</v>
      </c>
      <c r="P5678" s="564" t="s">
        <v>24001</v>
      </c>
      <c r="Q5678" s="564">
        <v>39498</v>
      </c>
      <c r="R5678" s="564"/>
      <c r="S5678" s="564" t="s">
        <v>2922</v>
      </c>
    </row>
    <row r="5679" spans="1:19" x14ac:dyDescent="0.35">
      <c r="A5679" s="562">
        <v>4132</v>
      </c>
      <c r="B5679" s="563" t="s">
        <v>484</v>
      </c>
      <c r="C5679" s="563" t="s">
        <v>2950</v>
      </c>
      <c r="D5679" s="563" t="s">
        <v>33739</v>
      </c>
      <c r="E5679" s="563" t="s">
        <v>24001</v>
      </c>
      <c r="F5679" s="563" t="s">
        <v>33740</v>
      </c>
      <c r="G5679" s="563" t="s">
        <v>2848</v>
      </c>
      <c r="H5679" s="563" t="s">
        <v>33741</v>
      </c>
      <c r="I5679" s="563" t="s">
        <v>26690</v>
      </c>
      <c r="J5679" s="563" t="s">
        <v>24001</v>
      </c>
      <c r="K5679" s="563" t="s">
        <v>24001</v>
      </c>
      <c r="L5679" s="563" t="s">
        <v>24001</v>
      </c>
      <c r="M5679" s="563" t="s">
        <v>24001</v>
      </c>
      <c r="N5679" s="563" t="s">
        <v>24001</v>
      </c>
      <c r="O5679" s="564" t="s">
        <v>24001</v>
      </c>
      <c r="P5679" s="564" t="s">
        <v>24001</v>
      </c>
      <c r="Q5679" s="564">
        <v>44638</v>
      </c>
      <c r="R5679" s="564"/>
      <c r="S5679" s="564" t="s">
        <v>33742</v>
      </c>
    </row>
    <row r="5680" spans="1:19" x14ac:dyDescent="0.35">
      <c r="A5680" s="559">
        <v>4133</v>
      </c>
      <c r="B5680" s="563" t="s">
        <v>484</v>
      </c>
      <c r="C5680" s="563" t="s">
        <v>2950</v>
      </c>
      <c r="D5680" s="563" t="s">
        <v>2926</v>
      </c>
      <c r="E5680" s="563" t="s">
        <v>2923</v>
      </c>
      <c r="F5680" s="563" t="s">
        <v>2924</v>
      </c>
      <c r="G5680" s="563" t="s">
        <v>2848</v>
      </c>
      <c r="H5680" s="563" t="s">
        <v>2925</v>
      </c>
      <c r="I5680" s="563" t="s">
        <v>26690</v>
      </c>
      <c r="J5680" s="563" t="s">
        <v>24001</v>
      </c>
      <c r="K5680" s="563" t="s">
        <v>24001</v>
      </c>
      <c r="L5680" s="563" t="s">
        <v>24001</v>
      </c>
      <c r="M5680" s="563" t="s">
        <v>24001</v>
      </c>
      <c r="N5680" s="563" t="s">
        <v>24001</v>
      </c>
      <c r="O5680" s="564" t="s">
        <v>24001</v>
      </c>
      <c r="P5680" s="564" t="s">
        <v>24001</v>
      </c>
      <c r="Q5680" s="564">
        <v>33148</v>
      </c>
      <c r="R5680" s="564">
        <v>39472</v>
      </c>
      <c r="S5680" s="564" t="s">
        <v>33743</v>
      </c>
    </row>
    <row r="5681" spans="1:19" x14ac:dyDescent="0.35">
      <c r="A5681" s="559">
        <v>4134</v>
      </c>
      <c r="B5681" s="563" t="s">
        <v>484</v>
      </c>
      <c r="C5681" s="563" t="s">
        <v>2950</v>
      </c>
      <c r="D5681" s="563" t="s">
        <v>2930</v>
      </c>
      <c r="E5681" s="563" t="s">
        <v>2927</v>
      </c>
      <c r="F5681" s="563" t="s">
        <v>2928</v>
      </c>
      <c r="G5681" s="563" t="s">
        <v>2848</v>
      </c>
      <c r="H5681" s="563" t="s">
        <v>2929</v>
      </c>
      <c r="I5681" s="563" t="s">
        <v>26690</v>
      </c>
      <c r="J5681" s="563" t="s">
        <v>24001</v>
      </c>
      <c r="K5681" s="563" t="s">
        <v>24001</v>
      </c>
      <c r="L5681" s="563" t="s">
        <v>24001</v>
      </c>
      <c r="M5681" s="563" t="s">
        <v>24001</v>
      </c>
      <c r="N5681" s="563" t="s">
        <v>24001</v>
      </c>
      <c r="O5681" s="564" t="s">
        <v>24001</v>
      </c>
      <c r="P5681" s="564" t="s">
        <v>24001</v>
      </c>
      <c r="Q5681" s="564">
        <v>33148</v>
      </c>
      <c r="R5681" s="564">
        <v>39472</v>
      </c>
      <c r="S5681" s="564" t="s">
        <v>33744</v>
      </c>
    </row>
    <row r="5682" spans="1:19" x14ac:dyDescent="0.35">
      <c r="A5682" s="562">
        <v>4135</v>
      </c>
      <c r="B5682" s="563" t="s">
        <v>484</v>
      </c>
      <c r="C5682" s="563" t="s">
        <v>2950</v>
      </c>
      <c r="D5682" s="563" t="s">
        <v>2933</v>
      </c>
      <c r="E5682" s="563" t="s">
        <v>2555</v>
      </c>
      <c r="F5682" s="563" t="s">
        <v>2931</v>
      </c>
      <c r="G5682" s="563" t="s">
        <v>2848</v>
      </c>
      <c r="H5682" s="563" t="s">
        <v>2932</v>
      </c>
      <c r="I5682" s="563" t="s">
        <v>26690</v>
      </c>
      <c r="J5682" s="563" t="s">
        <v>24001</v>
      </c>
      <c r="K5682" s="563" t="s">
        <v>24001</v>
      </c>
      <c r="L5682" s="563" t="s">
        <v>24001</v>
      </c>
      <c r="M5682" s="563" t="s">
        <v>24001</v>
      </c>
      <c r="N5682" s="563" t="s">
        <v>24001</v>
      </c>
      <c r="O5682" s="564" t="s">
        <v>24001</v>
      </c>
      <c r="P5682" s="564" t="s">
        <v>24001</v>
      </c>
      <c r="Q5682" s="564">
        <v>33148</v>
      </c>
      <c r="R5682" s="564">
        <v>39472</v>
      </c>
      <c r="S5682" s="564" t="s">
        <v>33745</v>
      </c>
    </row>
    <row r="5683" spans="1:19" x14ac:dyDescent="0.35">
      <c r="A5683" s="559">
        <v>4136</v>
      </c>
      <c r="B5683" s="563" t="s">
        <v>484</v>
      </c>
      <c r="C5683" s="563" t="s">
        <v>2950</v>
      </c>
      <c r="D5683" s="563" t="s">
        <v>2935</v>
      </c>
      <c r="E5683" s="563" t="s">
        <v>24001</v>
      </c>
      <c r="F5683" s="563" t="s">
        <v>2934</v>
      </c>
      <c r="G5683" s="563" t="s">
        <v>2848</v>
      </c>
      <c r="H5683" s="563" t="s">
        <v>1003</v>
      </c>
      <c r="I5683" s="563" t="s">
        <v>26690</v>
      </c>
      <c r="J5683" s="563" t="s">
        <v>24001</v>
      </c>
      <c r="K5683" s="563" t="s">
        <v>24001</v>
      </c>
      <c r="L5683" s="563" t="s">
        <v>24001</v>
      </c>
      <c r="M5683" s="563" t="s">
        <v>24001</v>
      </c>
      <c r="N5683" s="563" t="s">
        <v>24001</v>
      </c>
      <c r="O5683" s="564" t="s">
        <v>24001</v>
      </c>
      <c r="P5683" s="564" t="s">
        <v>24001</v>
      </c>
      <c r="Q5683" s="564">
        <v>33148</v>
      </c>
      <c r="R5683" s="564">
        <v>39472</v>
      </c>
      <c r="S5683" s="564" t="s">
        <v>33746</v>
      </c>
    </row>
    <row r="5684" spans="1:19" x14ac:dyDescent="0.35">
      <c r="A5684" s="559">
        <v>4137</v>
      </c>
      <c r="B5684" s="563" t="s">
        <v>484</v>
      </c>
      <c r="C5684" s="563" t="s">
        <v>2950</v>
      </c>
      <c r="D5684" s="563" t="s">
        <v>2938</v>
      </c>
      <c r="E5684" s="563" t="s">
        <v>2936</v>
      </c>
      <c r="F5684" s="563" t="s">
        <v>2937</v>
      </c>
      <c r="G5684" s="563" t="s">
        <v>2848</v>
      </c>
      <c r="H5684" s="563" t="s">
        <v>469</v>
      </c>
      <c r="I5684" s="563" t="s">
        <v>26690</v>
      </c>
      <c r="J5684" s="563" t="s">
        <v>24001</v>
      </c>
      <c r="K5684" s="563" t="s">
        <v>24001</v>
      </c>
      <c r="L5684" s="563" t="s">
        <v>24001</v>
      </c>
      <c r="M5684" s="563" t="s">
        <v>24001</v>
      </c>
      <c r="N5684" s="563" t="s">
        <v>24001</v>
      </c>
      <c r="O5684" s="564" t="s">
        <v>24001</v>
      </c>
      <c r="P5684" s="564" t="s">
        <v>24001</v>
      </c>
      <c r="Q5684" s="564">
        <v>33148</v>
      </c>
      <c r="R5684" s="564"/>
      <c r="S5684" s="564" t="s">
        <v>33747</v>
      </c>
    </row>
    <row r="5685" spans="1:19" x14ac:dyDescent="0.35">
      <c r="A5685" s="562">
        <v>2297</v>
      </c>
      <c r="B5685" s="563" t="s">
        <v>484</v>
      </c>
      <c r="C5685" s="563" t="s">
        <v>28698</v>
      </c>
      <c r="D5685" s="563" t="s">
        <v>6594</v>
      </c>
      <c r="E5685" s="563" t="s">
        <v>6591</v>
      </c>
      <c r="F5685" s="563" t="s">
        <v>6592</v>
      </c>
      <c r="G5685" s="563" t="s">
        <v>6593</v>
      </c>
      <c r="H5685" s="563" t="s">
        <v>6156</v>
      </c>
      <c r="I5685" s="563" t="s">
        <v>26690</v>
      </c>
      <c r="J5685" s="563" t="s">
        <v>24001</v>
      </c>
      <c r="K5685" s="563" t="s">
        <v>24001</v>
      </c>
      <c r="L5685" s="563" t="s">
        <v>24001</v>
      </c>
      <c r="M5685" s="563" t="s">
        <v>24001</v>
      </c>
      <c r="N5685" s="563" t="s">
        <v>24001</v>
      </c>
      <c r="O5685" s="564" t="s">
        <v>24001</v>
      </c>
      <c r="P5685" s="564" t="s">
        <v>24001</v>
      </c>
      <c r="Q5685" s="564">
        <v>33148</v>
      </c>
      <c r="R5685" s="564"/>
      <c r="S5685" s="564" t="s">
        <v>33748</v>
      </c>
    </row>
    <row r="5686" spans="1:19" x14ac:dyDescent="0.35">
      <c r="A5686" s="559">
        <v>2298</v>
      </c>
      <c r="B5686" s="563" t="s">
        <v>484</v>
      </c>
      <c r="C5686" s="563" t="s">
        <v>28698</v>
      </c>
      <c r="D5686" s="563" t="s">
        <v>6598</v>
      </c>
      <c r="E5686" s="563" t="s">
        <v>6595</v>
      </c>
      <c r="F5686" s="563" t="s">
        <v>6596</v>
      </c>
      <c r="G5686" s="563" t="s">
        <v>6593</v>
      </c>
      <c r="H5686" s="563" t="s">
        <v>6597</v>
      </c>
      <c r="I5686" s="563" t="s">
        <v>26690</v>
      </c>
      <c r="J5686" s="563" t="s">
        <v>24001</v>
      </c>
      <c r="K5686" s="563" t="s">
        <v>62</v>
      </c>
      <c r="L5686" s="563" t="s">
        <v>24001</v>
      </c>
      <c r="M5686" s="563" t="s">
        <v>24001</v>
      </c>
      <c r="N5686" s="563" t="s">
        <v>24001</v>
      </c>
      <c r="O5686" s="564" t="s">
        <v>24001</v>
      </c>
      <c r="P5686" s="564" t="s">
        <v>24001</v>
      </c>
      <c r="Q5686" s="564">
        <v>33148</v>
      </c>
      <c r="R5686" s="564"/>
      <c r="S5686" s="564" t="s">
        <v>33749</v>
      </c>
    </row>
    <row r="5687" spans="1:19" x14ac:dyDescent="0.35">
      <c r="A5687" s="559">
        <v>2299</v>
      </c>
      <c r="B5687" s="563" t="s">
        <v>484</v>
      </c>
      <c r="C5687" s="563" t="s">
        <v>28698</v>
      </c>
      <c r="D5687" s="563" t="s">
        <v>6602</v>
      </c>
      <c r="E5687" s="563" t="s">
        <v>6599</v>
      </c>
      <c r="F5687" s="563" t="s">
        <v>6600</v>
      </c>
      <c r="G5687" s="563" t="s">
        <v>6593</v>
      </c>
      <c r="H5687" s="563" t="s">
        <v>6601</v>
      </c>
      <c r="I5687" s="563" t="s">
        <v>26690</v>
      </c>
      <c r="J5687" s="563" t="s">
        <v>24001</v>
      </c>
      <c r="K5687" s="563" t="s">
        <v>24001</v>
      </c>
      <c r="L5687" s="563" t="s">
        <v>24001</v>
      </c>
      <c r="M5687" s="563" t="s">
        <v>24001</v>
      </c>
      <c r="N5687" s="563" t="s">
        <v>24001</v>
      </c>
      <c r="O5687" s="564" t="s">
        <v>24001</v>
      </c>
      <c r="P5687" s="564" t="s">
        <v>24001</v>
      </c>
      <c r="Q5687" s="564">
        <v>40976</v>
      </c>
      <c r="R5687" s="564"/>
      <c r="S5687" s="564" t="s">
        <v>33750</v>
      </c>
    </row>
    <row r="5688" spans="1:19" x14ac:dyDescent="0.35">
      <c r="A5688" s="562">
        <v>2300</v>
      </c>
      <c r="B5688" s="563" t="s">
        <v>484</v>
      </c>
      <c r="C5688" s="563" t="s">
        <v>28698</v>
      </c>
      <c r="D5688" s="563" t="s">
        <v>6605</v>
      </c>
      <c r="E5688" s="563" t="s">
        <v>6603</v>
      </c>
      <c r="F5688" s="563" t="s">
        <v>6604</v>
      </c>
      <c r="G5688" s="563" t="s">
        <v>6593</v>
      </c>
      <c r="H5688" s="563" t="s">
        <v>2067</v>
      </c>
      <c r="I5688" s="563" t="s">
        <v>26690</v>
      </c>
      <c r="J5688" s="563" t="s">
        <v>24001</v>
      </c>
      <c r="K5688" s="563" t="s">
        <v>24001</v>
      </c>
      <c r="L5688" s="563" t="s">
        <v>24001</v>
      </c>
      <c r="M5688" s="563" t="s">
        <v>24001</v>
      </c>
      <c r="N5688" s="563" t="s">
        <v>24001</v>
      </c>
      <c r="O5688" s="564" t="s">
        <v>24001</v>
      </c>
      <c r="P5688" s="564" t="s">
        <v>24001</v>
      </c>
      <c r="Q5688" s="564">
        <v>40976</v>
      </c>
      <c r="R5688" s="564"/>
      <c r="S5688" s="564" t="s">
        <v>33751</v>
      </c>
    </row>
    <row r="5689" spans="1:19" x14ac:dyDescent="0.35">
      <c r="A5689" s="559">
        <v>2301</v>
      </c>
      <c r="B5689" s="563" t="s">
        <v>484</v>
      </c>
      <c r="C5689" s="563" t="s">
        <v>28698</v>
      </c>
      <c r="D5689" s="563" t="s">
        <v>6609</v>
      </c>
      <c r="E5689" s="563" t="s">
        <v>6606</v>
      </c>
      <c r="F5689" s="563" t="s">
        <v>6607</v>
      </c>
      <c r="G5689" s="563" t="s">
        <v>6593</v>
      </c>
      <c r="H5689" s="563" t="s">
        <v>6608</v>
      </c>
      <c r="I5689" s="563" t="s">
        <v>26690</v>
      </c>
      <c r="J5689" s="563" t="s">
        <v>24001</v>
      </c>
      <c r="K5689" s="563" t="s">
        <v>24001</v>
      </c>
      <c r="L5689" s="563" t="s">
        <v>24001</v>
      </c>
      <c r="M5689" s="563" t="s">
        <v>24001</v>
      </c>
      <c r="N5689" s="563" t="s">
        <v>24001</v>
      </c>
      <c r="O5689" s="564" t="s">
        <v>24001</v>
      </c>
      <c r="P5689" s="564" t="s">
        <v>24001</v>
      </c>
      <c r="Q5689" s="564">
        <v>33148</v>
      </c>
      <c r="R5689" s="564"/>
      <c r="S5689" s="564" t="s">
        <v>33752</v>
      </c>
    </row>
    <row r="5690" spans="1:19" x14ac:dyDescent="0.35">
      <c r="A5690" s="559">
        <v>2302</v>
      </c>
      <c r="B5690" s="563" t="s">
        <v>484</v>
      </c>
      <c r="C5690" s="563" t="s">
        <v>28698</v>
      </c>
      <c r="D5690" s="563" t="s">
        <v>6612</v>
      </c>
      <c r="E5690" s="563" t="s">
        <v>6610</v>
      </c>
      <c r="F5690" s="563" t="s">
        <v>6611</v>
      </c>
      <c r="G5690" s="563" t="s">
        <v>6593</v>
      </c>
      <c r="H5690" s="563" t="s">
        <v>1461</v>
      </c>
      <c r="I5690" s="563" t="s">
        <v>26690</v>
      </c>
      <c r="J5690" s="563" t="s">
        <v>24001</v>
      </c>
      <c r="K5690" s="563" t="s">
        <v>24001</v>
      </c>
      <c r="L5690" s="563" t="s">
        <v>24001</v>
      </c>
      <c r="M5690" s="563" t="s">
        <v>24001</v>
      </c>
      <c r="N5690" s="563" t="s">
        <v>24001</v>
      </c>
      <c r="O5690" s="564" t="s">
        <v>24001</v>
      </c>
      <c r="P5690" s="564" t="s">
        <v>24001</v>
      </c>
      <c r="Q5690" s="564">
        <v>33148</v>
      </c>
      <c r="R5690" s="564">
        <v>40976.648402777799</v>
      </c>
      <c r="S5690" s="564" t="s">
        <v>33753</v>
      </c>
    </row>
    <row r="5691" spans="1:19" x14ac:dyDescent="0.35">
      <c r="A5691" s="562">
        <v>2303</v>
      </c>
      <c r="B5691" s="563" t="s">
        <v>484</v>
      </c>
      <c r="C5691" s="563" t="s">
        <v>28698</v>
      </c>
      <c r="D5691" s="563" t="s">
        <v>6614</v>
      </c>
      <c r="E5691" s="563" t="s">
        <v>6593</v>
      </c>
      <c r="F5691" s="563" t="s">
        <v>6613</v>
      </c>
      <c r="G5691" s="563" t="s">
        <v>6593</v>
      </c>
      <c r="H5691" s="563" t="s">
        <v>55</v>
      </c>
      <c r="I5691" s="563" t="s">
        <v>26690</v>
      </c>
      <c r="J5691" s="563" t="s">
        <v>24001</v>
      </c>
      <c r="K5691" s="563" t="s">
        <v>24001</v>
      </c>
      <c r="L5691" s="563" t="s">
        <v>24001</v>
      </c>
      <c r="M5691" s="563" t="s">
        <v>24001</v>
      </c>
      <c r="N5691" s="563" t="s">
        <v>24001</v>
      </c>
      <c r="O5691" s="564" t="s">
        <v>24001</v>
      </c>
      <c r="P5691" s="564" t="s">
        <v>24001</v>
      </c>
      <c r="Q5691" s="564">
        <v>33148</v>
      </c>
      <c r="R5691" s="564"/>
      <c r="S5691" s="564" t="s">
        <v>6614</v>
      </c>
    </row>
    <row r="5692" spans="1:19" x14ac:dyDescent="0.35">
      <c r="A5692" s="559">
        <v>2304</v>
      </c>
      <c r="B5692" s="563" t="s">
        <v>484</v>
      </c>
      <c r="C5692" s="563" t="s">
        <v>28698</v>
      </c>
      <c r="D5692" s="563" t="s">
        <v>6617</v>
      </c>
      <c r="E5692" s="563" t="s">
        <v>6615</v>
      </c>
      <c r="F5692" s="563" t="s">
        <v>6616</v>
      </c>
      <c r="G5692" s="563" t="s">
        <v>6593</v>
      </c>
      <c r="H5692" s="563" t="s">
        <v>5450</v>
      </c>
      <c r="I5692" s="563" t="s">
        <v>26690</v>
      </c>
      <c r="J5692" s="563" t="s">
        <v>24001</v>
      </c>
      <c r="K5692" s="563" t="s">
        <v>154</v>
      </c>
      <c r="L5692" s="563" t="s">
        <v>24001</v>
      </c>
      <c r="M5692" s="563" t="s">
        <v>24001</v>
      </c>
      <c r="N5692" s="563" t="s">
        <v>24001</v>
      </c>
      <c r="O5692" s="564" t="s">
        <v>24001</v>
      </c>
      <c r="P5692" s="564" t="s">
        <v>24001</v>
      </c>
      <c r="Q5692" s="564">
        <v>33148</v>
      </c>
      <c r="R5692" s="564"/>
      <c r="S5692" s="564" t="s">
        <v>33754</v>
      </c>
    </row>
    <row r="5693" spans="1:19" x14ac:dyDescent="0.35">
      <c r="A5693" s="559">
        <v>4269</v>
      </c>
      <c r="B5693" s="563" t="s">
        <v>484</v>
      </c>
      <c r="C5693" s="563" t="s">
        <v>3193</v>
      </c>
      <c r="D5693" s="563" t="s">
        <v>26822</v>
      </c>
      <c r="E5693" s="563" t="s">
        <v>24887</v>
      </c>
      <c r="F5693" s="563" t="s">
        <v>24888</v>
      </c>
      <c r="G5693" s="563" t="s">
        <v>26823</v>
      </c>
      <c r="H5693" s="563" t="s">
        <v>16481</v>
      </c>
      <c r="I5693" s="563" t="s">
        <v>26690</v>
      </c>
      <c r="J5693" s="563" t="s">
        <v>109</v>
      </c>
      <c r="K5693" s="563" t="s">
        <v>24001</v>
      </c>
      <c r="L5693" s="563" t="s">
        <v>24001</v>
      </c>
      <c r="M5693" s="563" t="s">
        <v>24001</v>
      </c>
      <c r="N5693" s="563" t="s">
        <v>24001</v>
      </c>
      <c r="O5693" s="564" t="s">
        <v>24001</v>
      </c>
      <c r="P5693" s="564" t="s">
        <v>24001</v>
      </c>
      <c r="Q5693" s="564">
        <v>43801</v>
      </c>
      <c r="R5693" s="564">
        <v>43994.676331018498</v>
      </c>
      <c r="S5693" s="564" t="s">
        <v>33755</v>
      </c>
    </row>
    <row r="5694" spans="1:19" x14ac:dyDescent="0.35">
      <c r="A5694" s="562">
        <v>2305</v>
      </c>
      <c r="B5694" s="563" t="s">
        <v>484</v>
      </c>
      <c r="C5694" s="563" t="s">
        <v>28698</v>
      </c>
      <c r="D5694" s="563" t="s">
        <v>33756</v>
      </c>
      <c r="E5694" s="563" t="s">
        <v>24001</v>
      </c>
      <c r="F5694" s="563" t="s">
        <v>33757</v>
      </c>
      <c r="G5694" s="563" t="s">
        <v>6619</v>
      </c>
      <c r="H5694" s="563" t="s">
        <v>33758</v>
      </c>
      <c r="I5694" s="563" t="s">
        <v>26690</v>
      </c>
      <c r="J5694" s="563" t="s">
        <v>24001</v>
      </c>
      <c r="K5694" s="563" t="s">
        <v>24001</v>
      </c>
      <c r="L5694" s="563" t="s">
        <v>24001</v>
      </c>
      <c r="M5694" s="563" t="s">
        <v>24001</v>
      </c>
      <c r="N5694" s="563" t="s">
        <v>24001</v>
      </c>
      <c r="O5694" s="564" t="s">
        <v>24001</v>
      </c>
      <c r="P5694" s="564" t="s">
        <v>24001</v>
      </c>
      <c r="Q5694" s="564">
        <v>44711</v>
      </c>
      <c r="R5694" s="564"/>
      <c r="S5694" s="564" t="s">
        <v>33759</v>
      </c>
    </row>
    <row r="5695" spans="1:19" x14ac:dyDescent="0.35">
      <c r="A5695" s="559">
        <v>2306</v>
      </c>
      <c r="B5695" s="563" t="s">
        <v>484</v>
      </c>
      <c r="C5695" s="563" t="s">
        <v>28698</v>
      </c>
      <c r="D5695" s="563" t="s">
        <v>6620</v>
      </c>
      <c r="E5695" s="563" t="s">
        <v>24001</v>
      </c>
      <c r="F5695" s="563" t="s">
        <v>6618</v>
      </c>
      <c r="G5695" s="563" t="s">
        <v>6619</v>
      </c>
      <c r="H5695" s="563" t="s">
        <v>55</v>
      </c>
      <c r="I5695" s="563" t="s">
        <v>26690</v>
      </c>
      <c r="J5695" s="563" t="s">
        <v>24001</v>
      </c>
      <c r="K5695" s="563" t="s">
        <v>24001</v>
      </c>
      <c r="L5695" s="563" t="s">
        <v>24001</v>
      </c>
      <c r="M5695" s="563" t="s">
        <v>24001</v>
      </c>
      <c r="N5695" s="563" t="s">
        <v>24001</v>
      </c>
      <c r="O5695" s="564" t="s">
        <v>24001</v>
      </c>
      <c r="P5695" s="564" t="s">
        <v>24001</v>
      </c>
      <c r="Q5695" s="564">
        <v>33148</v>
      </c>
      <c r="R5695" s="564"/>
      <c r="S5695" s="564" t="s">
        <v>6620</v>
      </c>
    </row>
    <row r="5696" spans="1:19" x14ac:dyDescent="0.35">
      <c r="A5696" s="559">
        <v>2307</v>
      </c>
      <c r="B5696" s="563" t="s">
        <v>484</v>
      </c>
      <c r="C5696" s="563" t="s">
        <v>28698</v>
      </c>
      <c r="D5696" s="563" t="s">
        <v>6623</v>
      </c>
      <c r="E5696" s="563" t="s">
        <v>24001</v>
      </c>
      <c r="F5696" s="563" t="s">
        <v>6621</v>
      </c>
      <c r="G5696" s="563" t="s">
        <v>6619</v>
      </c>
      <c r="H5696" s="563" t="s">
        <v>6622</v>
      </c>
      <c r="I5696" s="563" t="s">
        <v>26690</v>
      </c>
      <c r="J5696" s="563" t="s">
        <v>24001</v>
      </c>
      <c r="K5696" s="563" t="s">
        <v>24001</v>
      </c>
      <c r="L5696" s="563" t="s">
        <v>24001</v>
      </c>
      <c r="M5696" s="563" t="s">
        <v>24001</v>
      </c>
      <c r="N5696" s="563" t="s">
        <v>24001</v>
      </c>
      <c r="O5696" s="564" t="s">
        <v>24001</v>
      </c>
      <c r="P5696" s="564" t="s">
        <v>24001</v>
      </c>
      <c r="Q5696" s="564">
        <v>42114</v>
      </c>
      <c r="R5696" s="564"/>
      <c r="S5696" s="564" t="s">
        <v>33760</v>
      </c>
    </row>
    <row r="5697" spans="1:19" x14ac:dyDescent="0.35">
      <c r="A5697" s="562">
        <v>2308</v>
      </c>
      <c r="B5697" s="563" t="s">
        <v>484</v>
      </c>
      <c r="C5697" s="563" t="s">
        <v>28698</v>
      </c>
      <c r="D5697" s="563" t="s">
        <v>33761</v>
      </c>
      <c r="E5697" s="563" t="s">
        <v>24001</v>
      </c>
      <c r="F5697" s="563" t="s">
        <v>33762</v>
      </c>
      <c r="G5697" s="563" t="s">
        <v>6619</v>
      </c>
      <c r="H5697" s="563" t="s">
        <v>33763</v>
      </c>
      <c r="I5697" s="563" t="s">
        <v>26690</v>
      </c>
      <c r="J5697" s="563" t="s">
        <v>24001</v>
      </c>
      <c r="K5697" s="563" t="s">
        <v>24001</v>
      </c>
      <c r="L5697" s="563" t="s">
        <v>24001</v>
      </c>
      <c r="M5697" s="563" t="s">
        <v>24001</v>
      </c>
      <c r="N5697" s="563" t="s">
        <v>24001</v>
      </c>
      <c r="O5697" s="564" t="s">
        <v>24001</v>
      </c>
      <c r="P5697" s="564" t="s">
        <v>24001</v>
      </c>
      <c r="Q5697" s="564">
        <v>44711</v>
      </c>
      <c r="R5697" s="564"/>
      <c r="S5697" s="564" t="s">
        <v>33764</v>
      </c>
    </row>
    <row r="5698" spans="1:19" x14ac:dyDescent="0.35">
      <c r="A5698" s="559">
        <v>2309</v>
      </c>
      <c r="B5698" s="563" t="s">
        <v>484</v>
      </c>
      <c r="C5698" s="563" t="s">
        <v>28698</v>
      </c>
      <c r="D5698" s="563" t="s">
        <v>33765</v>
      </c>
      <c r="E5698" s="563" t="s">
        <v>24001</v>
      </c>
      <c r="F5698" s="563" t="s">
        <v>33766</v>
      </c>
      <c r="G5698" s="563" t="s">
        <v>6619</v>
      </c>
      <c r="H5698" s="563" t="s">
        <v>33767</v>
      </c>
      <c r="I5698" s="563" t="s">
        <v>26690</v>
      </c>
      <c r="J5698" s="563" t="s">
        <v>24001</v>
      </c>
      <c r="K5698" s="563" t="s">
        <v>24001</v>
      </c>
      <c r="L5698" s="563" t="s">
        <v>24001</v>
      </c>
      <c r="M5698" s="563" t="s">
        <v>24001</v>
      </c>
      <c r="N5698" s="563" t="s">
        <v>24001</v>
      </c>
      <c r="O5698" s="564" t="s">
        <v>24001</v>
      </c>
      <c r="P5698" s="564" t="s">
        <v>24001</v>
      </c>
      <c r="Q5698" s="564">
        <v>44711</v>
      </c>
      <c r="R5698" s="564"/>
      <c r="S5698" s="564" t="s">
        <v>33768</v>
      </c>
    </row>
    <row r="5699" spans="1:19" x14ac:dyDescent="0.35">
      <c r="A5699" s="559">
        <v>2310</v>
      </c>
      <c r="B5699" s="563" t="s">
        <v>484</v>
      </c>
      <c r="C5699" s="563" t="s">
        <v>28698</v>
      </c>
      <c r="D5699" s="563" t="s">
        <v>6627</v>
      </c>
      <c r="E5699" s="563" t="s">
        <v>6624</v>
      </c>
      <c r="F5699" s="563" t="s">
        <v>6625</v>
      </c>
      <c r="G5699" s="563" t="s">
        <v>6619</v>
      </c>
      <c r="H5699" s="563" t="s">
        <v>6626</v>
      </c>
      <c r="I5699" s="563" t="s">
        <v>26690</v>
      </c>
      <c r="J5699" s="563" t="s">
        <v>24001</v>
      </c>
      <c r="K5699" s="563" t="s">
        <v>24001</v>
      </c>
      <c r="L5699" s="563" t="s">
        <v>24001</v>
      </c>
      <c r="M5699" s="563" t="s">
        <v>24001</v>
      </c>
      <c r="N5699" s="563" t="s">
        <v>24001</v>
      </c>
      <c r="O5699" s="564" t="s">
        <v>24001</v>
      </c>
      <c r="P5699" s="564" t="s">
        <v>24001</v>
      </c>
      <c r="Q5699" s="564">
        <v>33148</v>
      </c>
      <c r="R5699" s="564"/>
      <c r="S5699" s="564" t="s">
        <v>33769</v>
      </c>
    </row>
    <row r="5700" spans="1:19" x14ac:dyDescent="0.35">
      <c r="A5700" s="562">
        <v>4178</v>
      </c>
      <c r="B5700" s="563" t="s">
        <v>484</v>
      </c>
      <c r="C5700" s="563" t="s">
        <v>1436</v>
      </c>
      <c r="D5700" s="563" t="s">
        <v>1589</v>
      </c>
      <c r="E5700" s="563" t="s">
        <v>1585</v>
      </c>
      <c r="F5700" s="563" t="s">
        <v>1586</v>
      </c>
      <c r="G5700" s="563" t="s">
        <v>1587</v>
      </c>
      <c r="H5700" s="563" t="s">
        <v>1588</v>
      </c>
      <c r="I5700" s="563" t="s">
        <v>26690</v>
      </c>
      <c r="J5700" s="563" t="s">
        <v>109</v>
      </c>
      <c r="K5700" s="563" t="s">
        <v>24001</v>
      </c>
      <c r="L5700" s="563" t="s">
        <v>24001</v>
      </c>
      <c r="M5700" s="563" t="s">
        <v>24001</v>
      </c>
      <c r="N5700" s="563" t="s">
        <v>24001</v>
      </c>
      <c r="O5700" s="564" t="s">
        <v>24001</v>
      </c>
      <c r="P5700" s="564" t="s">
        <v>24001</v>
      </c>
      <c r="Q5700" s="564">
        <v>33148</v>
      </c>
      <c r="R5700" s="564"/>
      <c r="S5700" s="564" t="s">
        <v>33770</v>
      </c>
    </row>
    <row r="5701" spans="1:19" x14ac:dyDescent="0.35">
      <c r="A5701" s="559">
        <v>4179</v>
      </c>
      <c r="B5701" s="563" t="s">
        <v>484</v>
      </c>
      <c r="C5701" s="563" t="s">
        <v>1436</v>
      </c>
      <c r="D5701" s="563" t="s">
        <v>1593</v>
      </c>
      <c r="E5701" s="563" t="s">
        <v>1590</v>
      </c>
      <c r="F5701" s="563" t="s">
        <v>1591</v>
      </c>
      <c r="G5701" s="563" t="s">
        <v>1587</v>
      </c>
      <c r="H5701" s="563" t="s">
        <v>1592</v>
      </c>
      <c r="I5701" s="563" t="s">
        <v>26690</v>
      </c>
      <c r="J5701" s="563" t="s">
        <v>24001</v>
      </c>
      <c r="K5701" s="563" t="s">
        <v>24001</v>
      </c>
      <c r="L5701" s="563" t="s">
        <v>24001</v>
      </c>
      <c r="M5701" s="563" t="s">
        <v>24001</v>
      </c>
      <c r="N5701" s="563" t="s">
        <v>24001</v>
      </c>
      <c r="O5701" s="564" t="s">
        <v>24001</v>
      </c>
      <c r="P5701" s="564" t="s">
        <v>24001</v>
      </c>
      <c r="Q5701" s="564">
        <v>33148</v>
      </c>
      <c r="R5701" s="564"/>
      <c r="S5701" s="564" t="s">
        <v>33771</v>
      </c>
    </row>
    <row r="5702" spans="1:19" x14ac:dyDescent="0.35">
      <c r="A5702" s="559">
        <v>4180</v>
      </c>
      <c r="B5702" s="563" t="s">
        <v>484</v>
      </c>
      <c r="C5702" s="563" t="s">
        <v>1436</v>
      </c>
      <c r="D5702" s="563" t="s">
        <v>1597</v>
      </c>
      <c r="E5702" s="563" t="s">
        <v>1594</v>
      </c>
      <c r="F5702" s="563" t="s">
        <v>1595</v>
      </c>
      <c r="G5702" s="563" t="s">
        <v>1587</v>
      </c>
      <c r="H5702" s="563" t="s">
        <v>1596</v>
      </c>
      <c r="I5702" s="563" t="s">
        <v>26690</v>
      </c>
      <c r="J5702" s="563" t="s">
        <v>24001</v>
      </c>
      <c r="K5702" s="563" t="s">
        <v>24001</v>
      </c>
      <c r="L5702" s="563" t="s">
        <v>24001</v>
      </c>
      <c r="M5702" s="563" t="s">
        <v>24001</v>
      </c>
      <c r="N5702" s="563" t="s">
        <v>24001</v>
      </c>
      <c r="O5702" s="564" t="s">
        <v>24001</v>
      </c>
      <c r="P5702" s="564" t="s">
        <v>24001</v>
      </c>
      <c r="Q5702" s="564">
        <v>33148</v>
      </c>
      <c r="R5702" s="564"/>
      <c r="S5702" s="564" t="s">
        <v>1597</v>
      </c>
    </row>
    <row r="5703" spans="1:19" x14ac:dyDescent="0.35">
      <c r="A5703" s="562">
        <v>4181</v>
      </c>
      <c r="B5703" s="563" t="s">
        <v>484</v>
      </c>
      <c r="C5703" s="563" t="s">
        <v>1436</v>
      </c>
      <c r="D5703" s="563" t="s">
        <v>1601</v>
      </c>
      <c r="E5703" s="563" t="s">
        <v>1598</v>
      </c>
      <c r="F5703" s="563" t="s">
        <v>1599</v>
      </c>
      <c r="G5703" s="563" t="s">
        <v>1587</v>
      </c>
      <c r="H5703" s="563" t="s">
        <v>1600</v>
      </c>
      <c r="I5703" s="563" t="s">
        <v>26690</v>
      </c>
      <c r="J5703" s="563" t="s">
        <v>24001</v>
      </c>
      <c r="K5703" s="563" t="s">
        <v>24001</v>
      </c>
      <c r="L5703" s="563" t="s">
        <v>24001</v>
      </c>
      <c r="M5703" s="563" t="s">
        <v>24001</v>
      </c>
      <c r="N5703" s="563" t="s">
        <v>24001</v>
      </c>
      <c r="O5703" s="564" t="s">
        <v>24001</v>
      </c>
      <c r="P5703" s="564" t="s">
        <v>24001</v>
      </c>
      <c r="Q5703" s="564">
        <v>33148</v>
      </c>
      <c r="R5703" s="564"/>
      <c r="S5703" s="564" t="s">
        <v>33772</v>
      </c>
    </row>
    <row r="5704" spans="1:19" x14ac:dyDescent="0.35">
      <c r="A5704" s="559">
        <v>4182</v>
      </c>
      <c r="B5704" s="563" t="s">
        <v>484</v>
      </c>
      <c r="C5704" s="563" t="s">
        <v>1436</v>
      </c>
      <c r="D5704" s="563" t="s">
        <v>1605</v>
      </c>
      <c r="E5704" s="563" t="s">
        <v>1602</v>
      </c>
      <c r="F5704" s="563" t="s">
        <v>1603</v>
      </c>
      <c r="G5704" s="563" t="s">
        <v>1587</v>
      </c>
      <c r="H5704" s="563" t="s">
        <v>1604</v>
      </c>
      <c r="I5704" s="563" t="s">
        <v>26690</v>
      </c>
      <c r="J5704" s="563" t="s">
        <v>24001</v>
      </c>
      <c r="K5704" s="563" t="s">
        <v>24001</v>
      </c>
      <c r="L5704" s="563" t="s">
        <v>24001</v>
      </c>
      <c r="M5704" s="563" t="s">
        <v>24001</v>
      </c>
      <c r="N5704" s="563" t="s">
        <v>24001</v>
      </c>
      <c r="O5704" s="564" t="s">
        <v>24001</v>
      </c>
      <c r="P5704" s="564" t="s">
        <v>24001</v>
      </c>
      <c r="Q5704" s="564">
        <v>38744</v>
      </c>
      <c r="R5704" s="564"/>
      <c r="S5704" s="564" t="s">
        <v>33773</v>
      </c>
    </row>
    <row r="5705" spans="1:19" x14ac:dyDescent="0.35">
      <c r="A5705" s="559">
        <v>4183</v>
      </c>
      <c r="B5705" s="563" t="s">
        <v>484</v>
      </c>
      <c r="C5705" s="563" t="s">
        <v>1436</v>
      </c>
      <c r="D5705" s="563" t="s">
        <v>1608</v>
      </c>
      <c r="E5705" s="563" t="s">
        <v>1606</v>
      </c>
      <c r="F5705" s="563" t="s">
        <v>1607</v>
      </c>
      <c r="G5705" s="563" t="s">
        <v>1587</v>
      </c>
      <c r="H5705" s="563" t="s">
        <v>55</v>
      </c>
      <c r="I5705" s="563" t="s">
        <v>26690</v>
      </c>
      <c r="J5705" s="563" t="s">
        <v>24001</v>
      </c>
      <c r="K5705" s="563" t="s">
        <v>24001</v>
      </c>
      <c r="L5705" s="563" t="s">
        <v>24001</v>
      </c>
      <c r="M5705" s="563" t="s">
        <v>24001</v>
      </c>
      <c r="N5705" s="563" t="s">
        <v>24001</v>
      </c>
      <c r="O5705" s="564" t="s">
        <v>24001</v>
      </c>
      <c r="P5705" s="564" t="s">
        <v>24001</v>
      </c>
      <c r="Q5705" s="564">
        <v>33148</v>
      </c>
      <c r="R5705" s="564"/>
      <c r="S5705" s="564" t="s">
        <v>1608</v>
      </c>
    </row>
    <row r="5706" spans="1:19" x14ac:dyDescent="0.35">
      <c r="A5706" s="562">
        <v>4184</v>
      </c>
      <c r="B5706" s="563" t="s">
        <v>484</v>
      </c>
      <c r="C5706" s="563" t="s">
        <v>1436</v>
      </c>
      <c r="D5706" s="563" t="s">
        <v>24275</v>
      </c>
      <c r="E5706" s="563" t="s">
        <v>1602</v>
      </c>
      <c r="F5706" s="563" t="s">
        <v>1609</v>
      </c>
      <c r="G5706" s="563" t="s">
        <v>1587</v>
      </c>
      <c r="H5706" s="563" t="s">
        <v>24276</v>
      </c>
      <c r="I5706" s="563" t="s">
        <v>26690</v>
      </c>
      <c r="J5706" s="563" t="s">
        <v>24001</v>
      </c>
      <c r="K5706" s="563" t="s">
        <v>24001</v>
      </c>
      <c r="L5706" s="563" t="s">
        <v>24001</v>
      </c>
      <c r="M5706" s="563" t="s">
        <v>24001</v>
      </c>
      <c r="N5706" s="563" t="s">
        <v>24001</v>
      </c>
      <c r="O5706" s="564" t="s">
        <v>24001</v>
      </c>
      <c r="P5706" s="564" t="s">
        <v>24001</v>
      </c>
      <c r="Q5706" s="564">
        <v>38744</v>
      </c>
      <c r="R5706" s="564">
        <v>42878.481817129599</v>
      </c>
      <c r="S5706" s="564" t="s">
        <v>33774</v>
      </c>
    </row>
    <row r="5707" spans="1:19" x14ac:dyDescent="0.35">
      <c r="A5707" s="559">
        <v>884</v>
      </c>
      <c r="B5707" s="563" t="s">
        <v>484</v>
      </c>
      <c r="C5707" s="563" t="s">
        <v>18666</v>
      </c>
      <c r="D5707" s="563" t="s">
        <v>19190</v>
      </c>
      <c r="E5707" s="563" t="s">
        <v>19187</v>
      </c>
      <c r="F5707" s="563" t="s">
        <v>19188</v>
      </c>
      <c r="G5707" s="563" t="s">
        <v>19189</v>
      </c>
      <c r="H5707" s="563" t="s">
        <v>10017</v>
      </c>
      <c r="I5707" s="563" t="s">
        <v>26690</v>
      </c>
      <c r="J5707" s="563" t="s">
        <v>24001</v>
      </c>
      <c r="K5707" s="563" t="s">
        <v>24001</v>
      </c>
      <c r="L5707" s="563" t="s">
        <v>24001</v>
      </c>
      <c r="M5707" s="563" t="s">
        <v>24001</v>
      </c>
      <c r="N5707" s="563" t="s">
        <v>24001</v>
      </c>
      <c r="O5707" s="564" t="s">
        <v>24001</v>
      </c>
      <c r="P5707" s="564" t="s">
        <v>24001</v>
      </c>
      <c r="Q5707" s="564">
        <v>33148</v>
      </c>
      <c r="R5707" s="564"/>
      <c r="S5707" s="564" t="s">
        <v>33775</v>
      </c>
    </row>
    <row r="5708" spans="1:19" x14ac:dyDescent="0.35">
      <c r="A5708" s="559">
        <v>1412</v>
      </c>
      <c r="B5708" s="563" t="s">
        <v>484</v>
      </c>
      <c r="C5708" s="563" t="s">
        <v>28929</v>
      </c>
      <c r="D5708" s="563" t="s">
        <v>18396</v>
      </c>
      <c r="E5708" s="563" t="s">
        <v>24001</v>
      </c>
      <c r="F5708" s="563" t="s">
        <v>18394</v>
      </c>
      <c r="G5708" s="563" t="s">
        <v>18395</v>
      </c>
      <c r="H5708" s="563" t="s">
        <v>315</v>
      </c>
      <c r="I5708" s="563" t="s">
        <v>26690</v>
      </c>
      <c r="J5708" s="563" t="s">
        <v>24001</v>
      </c>
      <c r="K5708" s="563" t="s">
        <v>24001</v>
      </c>
      <c r="L5708" s="563" t="s">
        <v>24001</v>
      </c>
      <c r="M5708" s="563" t="s">
        <v>24001</v>
      </c>
      <c r="N5708" s="563" t="s">
        <v>24001</v>
      </c>
      <c r="O5708" s="564" t="s">
        <v>24001</v>
      </c>
      <c r="P5708" s="564" t="s">
        <v>24001</v>
      </c>
      <c r="Q5708" s="564">
        <v>38616</v>
      </c>
      <c r="R5708" s="564"/>
      <c r="S5708" s="564" t="s">
        <v>33776</v>
      </c>
    </row>
    <row r="5709" spans="1:19" x14ac:dyDescent="0.35">
      <c r="A5709" s="562">
        <v>1413</v>
      </c>
      <c r="B5709" s="563" t="s">
        <v>484</v>
      </c>
      <c r="C5709" s="563" t="s">
        <v>28929</v>
      </c>
      <c r="D5709" s="563" t="s">
        <v>18399</v>
      </c>
      <c r="E5709" s="563" t="s">
        <v>18397</v>
      </c>
      <c r="F5709" s="563" t="s">
        <v>18398</v>
      </c>
      <c r="G5709" s="563" t="s">
        <v>18395</v>
      </c>
      <c r="H5709" s="563" t="s">
        <v>17396</v>
      </c>
      <c r="I5709" s="563" t="s">
        <v>26690</v>
      </c>
      <c r="J5709" s="563" t="s">
        <v>24001</v>
      </c>
      <c r="K5709" s="563" t="s">
        <v>154</v>
      </c>
      <c r="L5709" s="563" t="s">
        <v>24001</v>
      </c>
      <c r="M5709" s="563" t="s">
        <v>24001</v>
      </c>
      <c r="N5709" s="563" t="s">
        <v>24001</v>
      </c>
      <c r="O5709" s="564" t="s">
        <v>24001</v>
      </c>
      <c r="P5709" s="564" t="s">
        <v>24001</v>
      </c>
      <c r="Q5709" s="564">
        <v>33148</v>
      </c>
      <c r="R5709" s="564"/>
      <c r="S5709" s="564" t="s">
        <v>33777</v>
      </c>
    </row>
    <row r="5710" spans="1:19" x14ac:dyDescent="0.35">
      <c r="A5710" s="559">
        <v>1414</v>
      </c>
      <c r="B5710" s="563" t="s">
        <v>484</v>
      </c>
      <c r="C5710" s="563" t="s">
        <v>28929</v>
      </c>
      <c r="D5710" s="563" t="s">
        <v>18401</v>
      </c>
      <c r="E5710" s="563" t="s">
        <v>24001</v>
      </c>
      <c r="F5710" s="563" t="s">
        <v>18400</v>
      </c>
      <c r="G5710" s="563" t="s">
        <v>18395</v>
      </c>
      <c r="H5710" s="563" t="s">
        <v>3878</v>
      </c>
      <c r="I5710" s="563" t="s">
        <v>26690</v>
      </c>
      <c r="J5710" s="563" t="s">
        <v>109</v>
      </c>
      <c r="K5710" s="563" t="s">
        <v>24001</v>
      </c>
      <c r="L5710" s="563" t="s">
        <v>24001</v>
      </c>
      <c r="M5710" s="563" t="s">
        <v>24001</v>
      </c>
      <c r="N5710" s="563" t="s">
        <v>24001</v>
      </c>
      <c r="O5710" s="564" t="s">
        <v>24001</v>
      </c>
      <c r="P5710" s="564" t="s">
        <v>24001</v>
      </c>
      <c r="Q5710" s="564">
        <v>38616</v>
      </c>
      <c r="R5710" s="564"/>
      <c r="S5710" s="564" t="s">
        <v>33778</v>
      </c>
    </row>
    <row r="5711" spans="1:19" x14ac:dyDescent="0.35">
      <c r="A5711" s="559">
        <v>1415</v>
      </c>
      <c r="B5711" s="563" t="s">
        <v>484</v>
      </c>
      <c r="C5711" s="563" t="s">
        <v>28929</v>
      </c>
      <c r="D5711" s="563" t="s">
        <v>27543</v>
      </c>
      <c r="E5711" s="563" t="s">
        <v>24001</v>
      </c>
      <c r="F5711" s="563" t="s">
        <v>27544</v>
      </c>
      <c r="G5711" s="563" t="s">
        <v>18395</v>
      </c>
      <c r="H5711" s="563" t="s">
        <v>55</v>
      </c>
      <c r="I5711" s="563" t="s">
        <v>26690</v>
      </c>
      <c r="J5711" s="563" t="s">
        <v>24001</v>
      </c>
      <c r="K5711" s="563" t="s">
        <v>24001</v>
      </c>
      <c r="L5711" s="563" t="s">
        <v>24001</v>
      </c>
      <c r="M5711" s="563" t="s">
        <v>24001</v>
      </c>
      <c r="N5711" s="563" t="s">
        <v>24001</v>
      </c>
      <c r="O5711" s="564" t="s">
        <v>24001</v>
      </c>
      <c r="P5711" s="564" t="s">
        <v>24001</v>
      </c>
      <c r="Q5711" s="564">
        <v>44379</v>
      </c>
      <c r="R5711" s="564"/>
      <c r="S5711" s="564" t="s">
        <v>27543</v>
      </c>
    </row>
    <row r="5712" spans="1:19" x14ac:dyDescent="0.35">
      <c r="A5712" s="562">
        <v>1416</v>
      </c>
      <c r="B5712" s="563" t="s">
        <v>484</v>
      </c>
      <c r="C5712" s="563" t="s">
        <v>28929</v>
      </c>
      <c r="D5712" s="563" t="s">
        <v>18404</v>
      </c>
      <c r="E5712" s="563" t="s">
        <v>24001</v>
      </c>
      <c r="F5712" s="563" t="s">
        <v>18402</v>
      </c>
      <c r="G5712" s="563" t="s">
        <v>18395</v>
      </c>
      <c r="H5712" s="563" t="s">
        <v>18403</v>
      </c>
      <c r="I5712" s="563" t="s">
        <v>26690</v>
      </c>
      <c r="J5712" s="563" t="s">
        <v>24001</v>
      </c>
      <c r="K5712" s="563" t="s">
        <v>24001</v>
      </c>
      <c r="L5712" s="563" t="s">
        <v>24001</v>
      </c>
      <c r="M5712" s="563" t="s">
        <v>24001</v>
      </c>
      <c r="N5712" s="563" t="s">
        <v>24001</v>
      </c>
      <c r="O5712" s="564" t="s">
        <v>24001</v>
      </c>
      <c r="P5712" s="564" t="s">
        <v>24001</v>
      </c>
      <c r="Q5712" s="564">
        <v>38616</v>
      </c>
      <c r="R5712" s="564"/>
      <c r="S5712" s="564" t="s">
        <v>33779</v>
      </c>
    </row>
    <row r="5713" spans="1:19" x14ac:dyDescent="0.35">
      <c r="A5713" s="559">
        <v>2642</v>
      </c>
      <c r="B5713" s="563" t="s">
        <v>484</v>
      </c>
      <c r="C5713" s="563" t="s">
        <v>32561</v>
      </c>
      <c r="D5713" s="563" t="s">
        <v>7673</v>
      </c>
      <c r="E5713" s="563" t="s">
        <v>7670</v>
      </c>
      <c r="F5713" s="563" t="s">
        <v>7671</v>
      </c>
      <c r="G5713" s="563" t="s">
        <v>7672</v>
      </c>
      <c r="H5713" s="563" t="s">
        <v>1648</v>
      </c>
      <c r="I5713" s="563" t="s">
        <v>26690</v>
      </c>
      <c r="J5713" s="563" t="s">
        <v>24001</v>
      </c>
      <c r="K5713" s="563" t="s">
        <v>24001</v>
      </c>
      <c r="L5713" s="563" t="s">
        <v>24001</v>
      </c>
      <c r="M5713" s="563" t="s">
        <v>24001</v>
      </c>
      <c r="N5713" s="563" t="s">
        <v>24001</v>
      </c>
      <c r="O5713" s="564" t="s">
        <v>24001</v>
      </c>
      <c r="P5713" s="564" t="s">
        <v>24001</v>
      </c>
      <c r="Q5713" s="564">
        <v>33148</v>
      </c>
      <c r="R5713" s="564"/>
      <c r="S5713" s="564" t="s">
        <v>33780</v>
      </c>
    </row>
    <row r="5714" spans="1:19" x14ac:dyDescent="0.35">
      <c r="A5714" s="559">
        <v>2643</v>
      </c>
      <c r="B5714" s="563" t="s">
        <v>484</v>
      </c>
      <c r="C5714" s="563" t="s">
        <v>32561</v>
      </c>
      <c r="D5714" s="563" t="s">
        <v>7676</v>
      </c>
      <c r="E5714" s="563" t="s">
        <v>7674</v>
      </c>
      <c r="F5714" s="563" t="s">
        <v>7675</v>
      </c>
      <c r="G5714" s="563" t="s">
        <v>7672</v>
      </c>
      <c r="H5714" s="563" t="s">
        <v>800</v>
      </c>
      <c r="I5714" s="563" t="s">
        <v>26690</v>
      </c>
      <c r="J5714" s="563" t="s">
        <v>24001</v>
      </c>
      <c r="K5714" s="563" t="s">
        <v>24001</v>
      </c>
      <c r="L5714" s="563" t="s">
        <v>24001</v>
      </c>
      <c r="M5714" s="563" t="s">
        <v>24001</v>
      </c>
      <c r="N5714" s="563" t="s">
        <v>24001</v>
      </c>
      <c r="O5714" s="564" t="s">
        <v>24001</v>
      </c>
      <c r="P5714" s="564" t="s">
        <v>24001</v>
      </c>
      <c r="Q5714" s="564">
        <v>33148</v>
      </c>
      <c r="R5714" s="564"/>
      <c r="S5714" s="564" t="s">
        <v>33781</v>
      </c>
    </row>
    <row r="5715" spans="1:19" x14ac:dyDescent="0.35">
      <c r="A5715" s="562">
        <v>2644</v>
      </c>
      <c r="B5715" s="563" t="s">
        <v>484</v>
      </c>
      <c r="C5715" s="563" t="s">
        <v>32561</v>
      </c>
      <c r="D5715" s="563" t="s">
        <v>7679</v>
      </c>
      <c r="E5715" s="563" t="s">
        <v>7677</v>
      </c>
      <c r="F5715" s="563" t="s">
        <v>7678</v>
      </c>
      <c r="G5715" s="563" t="s">
        <v>7672</v>
      </c>
      <c r="H5715" s="563" t="s">
        <v>6236</v>
      </c>
      <c r="I5715" s="563" t="s">
        <v>26690</v>
      </c>
      <c r="J5715" s="563" t="s">
        <v>24001</v>
      </c>
      <c r="K5715" s="563" t="s">
        <v>24001</v>
      </c>
      <c r="L5715" s="563" t="s">
        <v>24001</v>
      </c>
      <c r="M5715" s="563" t="s">
        <v>24001</v>
      </c>
      <c r="N5715" s="563" t="s">
        <v>24001</v>
      </c>
      <c r="O5715" s="564" t="s">
        <v>24001</v>
      </c>
      <c r="P5715" s="564" t="s">
        <v>24001</v>
      </c>
      <c r="Q5715" s="564">
        <v>33148</v>
      </c>
      <c r="R5715" s="564"/>
      <c r="S5715" s="564" t="s">
        <v>33782</v>
      </c>
    </row>
    <row r="5716" spans="1:19" x14ac:dyDescent="0.35">
      <c r="A5716" s="559">
        <v>2645</v>
      </c>
      <c r="B5716" s="563" t="s">
        <v>484</v>
      </c>
      <c r="C5716" s="563" t="s">
        <v>32561</v>
      </c>
      <c r="D5716" s="563" t="s">
        <v>7682</v>
      </c>
      <c r="E5716" s="563" t="s">
        <v>7680</v>
      </c>
      <c r="F5716" s="563" t="s">
        <v>7681</v>
      </c>
      <c r="G5716" s="563" t="s">
        <v>7672</v>
      </c>
      <c r="H5716" s="563" t="s">
        <v>1612</v>
      </c>
      <c r="I5716" s="563" t="s">
        <v>26690</v>
      </c>
      <c r="J5716" s="563" t="s">
        <v>24001</v>
      </c>
      <c r="K5716" s="563" t="s">
        <v>24001</v>
      </c>
      <c r="L5716" s="563" t="s">
        <v>24001</v>
      </c>
      <c r="M5716" s="563" t="s">
        <v>24001</v>
      </c>
      <c r="N5716" s="563" t="s">
        <v>24001</v>
      </c>
      <c r="O5716" s="564" t="s">
        <v>24001</v>
      </c>
      <c r="P5716" s="564" t="s">
        <v>24001</v>
      </c>
      <c r="Q5716" s="564">
        <v>33148</v>
      </c>
      <c r="R5716" s="564">
        <v>41943.565254629597</v>
      </c>
      <c r="S5716" s="564" t="s">
        <v>33783</v>
      </c>
    </row>
    <row r="5717" spans="1:19" x14ac:dyDescent="0.35">
      <c r="A5717" s="559">
        <v>2646</v>
      </c>
      <c r="B5717" s="563" t="s">
        <v>484</v>
      </c>
      <c r="C5717" s="563" t="s">
        <v>32561</v>
      </c>
      <c r="D5717" s="563" t="s">
        <v>7684</v>
      </c>
      <c r="E5717" s="563" t="s">
        <v>7670</v>
      </c>
      <c r="F5717" s="563" t="s">
        <v>7683</v>
      </c>
      <c r="G5717" s="563" t="s">
        <v>7672</v>
      </c>
      <c r="H5717" s="563" t="s">
        <v>55</v>
      </c>
      <c r="I5717" s="563" t="s">
        <v>26690</v>
      </c>
      <c r="J5717" s="563" t="s">
        <v>24001</v>
      </c>
      <c r="K5717" s="563" t="s">
        <v>24001</v>
      </c>
      <c r="L5717" s="563" t="s">
        <v>24001</v>
      </c>
      <c r="M5717" s="563" t="s">
        <v>24001</v>
      </c>
      <c r="N5717" s="563" t="s">
        <v>24001</v>
      </c>
      <c r="O5717" s="564" t="s">
        <v>24001</v>
      </c>
      <c r="P5717" s="564" t="s">
        <v>24001</v>
      </c>
      <c r="Q5717" s="564">
        <v>33148</v>
      </c>
      <c r="R5717" s="564"/>
      <c r="S5717" s="564" t="s">
        <v>7684</v>
      </c>
    </row>
    <row r="5718" spans="1:19" x14ac:dyDescent="0.35">
      <c r="A5718" s="562">
        <v>4985</v>
      </c>
      <c r="B5718" s="563" t="s">
        <v>484</v>
      </c>
      <c r="C5718" s="563" t="s">
        <v>28941</v>
      </c>
      <c r="D5718" s="563" t="s">
        <v>11577</v>
      </c>
      <c r="E5718" s="563" t="s">
        <v>11573</v>
      </c>
      <c r="F5718" s="563" t="s">
        <v>11574</v>
      </c>
      <c r="G5718" s="563" t="s">
        <v>11575</v>
      </c>
      <c r="H5718" s="563" t="s">
        <v>11576</v>
      </c>
      <c r="I5718" s="563" t="s">
        <v>26690</v>
      </c>
      <c r="J5718" s="563" t="s">
        <v>24001</v>
      </c>
      <c r="K5718" s="563" t="s">
        <v>24001</v>
      </c>
      <c r="L5718" s="563" t="s">
        <v>24001</v>
      </c>
      <c r="M5718" s="563" t="s">
        <v>24001</v>
      </c>
      <c r="N5718" s="563" t="s">
        <v>24001</v>
      </c>
      <c r="O5718" s="564" t="s">
        <v>24001</v>
      </c>
      <c r="P5718" s="564" t="s">
        <v>24001</v>
      </c>
      <c r="Q5718" s="564">
        <v>33148</v>
      </c>
      <c r="R5718" s="564"/>
      <c r="S5718" s="564" t="s">
        <v>33784</v>
      </c>
    </row>
    <row r="5719" spans="1:19" x14ac:dyDescent="0.35">
      <c r="A5719" s="559">
        <v>4986</v>
      </c>
      <c r="B5719" s="563" t="s">
        <v>484</v>
      </c>
      <c r="C5719" s="563" t="s">
        <v>28941</v>
      </c>
      <c r="D5719" s="563" t="s">
        <v>11581</v>
      </c>
      <c r="E5719" s="563" t="s">
        <v>11578</v>
      </c>
      <c r="F5719" s="563" t="s">
        <v>11579</v>
      </c>
      <c r="G5719" s="563" t="s">
        <v>11575</v>
      </c>
      <c r="H5719" s="563" t="s">
        <v>11580</v>
      </c>
      <c r="I5719" s="563" t="s">
        <v>26690</v>
      </c>
      <c r="J5719" s="563" t="s">
        <v>24001</v>
      </c>
      <c r="K5719" s="563" t="s">
        <v>24001</v>
      </c>
      <c r="L5719" s="563" t="s">
        <v>24001</v>
      </c>
      <c r="M5719" s="563" t="s">
        <v>24001</v>
      </c>
      <c r="N5719" s="563" t="s">
        <v>24001</v>
      </c>
      <c r="O5719" s="564" t="s">
        <v>24001</v>
      </c>
      <c r="P5719" s="564" t="s">
        <v>24001</v>
      </c>
      <c r="Q5719" s="564">
        <v>39751</v>
      </c>
      <c r="R5719" s="564"/>
      <c r="S5719" s="564" t="s">
        <v>33785</v>
      </c>
    </row>
    <row r="5720" spans="1:19" x14ac:dyDescent="0.35">
      <c r="A5720" s="559">
        <v>4987</v>
      </c>
      <c r="B5720" s="563" t="s">
        <v>484</v>
      </c>
      <c r="C5720" s="563" t="s">
        <v>28941</v>
      </c>
      <c r="D5720" s="563" t="s">
        <v>11584</v>
      </c>
      <c r="E5720" s="563" t="s">
        <v>24001</v>
      </c>
      <c r="F5720" s="563" t="s">
        <v>11582</v>
      </c>
      <c r="G5720" s="563" t="s">
        <v>11575</v>
      </c>
      <c r="H5720" s="563" t="s">
        <v>11583</v>
      </c>
      <c r="I5720" s="563" t="s">
        <v>26691</v>
      </c>
      <c r="J5720" s="563" t="s">
        <v>24001</v>
      </c>
      <c r="K5720" s="563" t="s">
        <v>24001</v>
      </c>
      <c r="L5720" s="563" t="s">
        <v>24001</v>
      </c>
      <c r="M5720" s="563" t="s">
        <v>24001</v>
      </c>
      <c r="N5720" s="563" t="s">
        <v>24001</v>
      </c>
      <c r="O5720" s="564" t="s">
        <v>24001</v>
      </c>
      <c r="P5720" s="564" t="s">
        <v>24001</v>
      </c>
      <c r="Q5720" s="564">
        <v>33148</v>
      </c>
      <c r="R5720" s="564"/>
      <c r="S5720" s="564" t="s">
        <v>33786</v>
      </c>
    </row>
    <row r="5721" spans="1:19" x14ac:dyDescent="0.35">
      <c r="A5721" s="562">
        <v>4988</v>
      </c>
      <c r="B5721" s="563" t="s">
        <v>484</v>
      </c>
      <c r="C5721" s="563" t="s">
        <v>28941</v>
      </c>
      <c r="D5721" s="563" t="s">
        <v>11586</v>
      </c>
      <c r="E5721" s="563" t="s">
        <v>24001</v>
      </c>
      <c r="F5721" s="563" t="s">
        <v>11585</v>
      </c>
      <c r="G5721" s="563" t="s">
        <v>11575</v>
      </c>
      <c r="H5721" s="563" t="s">
        <v>11583</v>
      </c>
      <c r="I5721" s="563" t="s">
        <v>27253</v>
      </c>
      <c r="J5721" s="563" t="s">
        <v>24001</v>
      </c>
      <c r="K5721" s="563" t="s">
        <v>154</v>
      </c>
      <c r="L5721" s="563" t="s">
        <v>24001</v>
      </c>
      <c r="M5721" s="563" t="s">
        <v>24001</v>
      </c>
      <c r="N5721" s="563" t="s">
        <v>24001</v>
      </c>
      <c r="O5721" s="564" t="s">
        <v>24001</v>
      </c>
      <c r="P5721" s="564" t="s">
        <v>24001</v>
      </c>
      <c r="Q5721" s="564">
        <v>33148</v>
      </c>
      <c r="R5721" s="564"/>
      <c r="S5721" s="564" t="s">
        <v>33787</v>
      </c>
    </row>
    <row r="5722" spans="1:19" x14ac:dyDescent="0.35">
      <c r="A5722" s="559">
        <v>4989</v>
      </c>
      <c r="B5722" s="563" t="s">
        <v>484</v>
      </c>
      <c r="C5722" s="563" t="s">
        <v>28941</v>
      </c>
      <c r="D5722" s="563" t="s">
        <v>11588</v>
      </c>
      <c r="E5722" s="563" t="s">
        <v>24001</v>
      </c>
      <c r="F5722" s="563" t="s">
        <v>11587</v>
      </c>
      <c r="G5722" s="563" t="s">
        <v>11575</v>
      </c>
      <c r="H5722" s="563" t="s">
        <v>11583</v>
      </c>
      <c r="I5722" s="563" t="s">
        <v>27254</v>
      </c>
      <c r="J5722" s="563" t="s">
        <v>24001</v>
      </c>
      <c r="K5722" s="563" t="s">
        <v>50</v>
      </c>
      <c r="L5722" s="563" t="s">
        <v>27641</v>
      </c>
      <c r="M5722" s="563" t="s">
        <v>24001</v>
      </c>
      <c r="N5722" s="563" t="s">
        <v>24001</v>
      </c>
      <c r="O5722" s="564" t="s">
        <v>24001</v>
      </c>
      <c r="P5722" s="564" t="s">
        <v>24001</v>
      </c>
      <c r="Q5722" s="564">
        <v>33148</v>
      </c>
      <c r="R5722" s="564"/>
      <c r="S5722" s="564" t="s">
        <v>33788</v>
      </c>
    </row>
    <row r="5723" spans="1:19" x14ac:dyDescent="0.35">
      <c r="A5723" s="559">
        <v>4990</v>
      </c>
      <c r="B5723" s="563" t="s">
        <v>484</v>
      </c>
      <c r="C5723" s="563" t="s">
        <v>28941</v>
      </c>
      <c r="D5723" s="563" t="s">
        <v>11592</v>
      </c>
      <c r="E5723" s="563" t="s">
        <v>11589</v>
      </c>
      <c r="F5723" s="563" t="s">
        <v>11590</v>
      </c>
      <c r="G5723" s="563" t="s">
        <v>11575</v>
      </c>
      <c r="H5723" s="563" t="s">
        <v>11591</v>
      </c>
      <c r="I5723" s="563" t="s">
        <v>26690</v>
      </c>
      <c r="J5723" s="563" t="s">
        <v>24001</v>
      </c>
      <c r="K5723" s="563" t="s">
        <v>24001</v>
      </c>
      <c r="L5723" s="563" t="s">
        <v>24001</v>
      </c>
      <c r="M5723" s="563" t="s">
        <v>24001</v>
      </c>
      <c r="N5723" s="563" t="s">
        <v>24001</v>
      </c>
      <c r="O5723" s="564" t="s">
        <v>24001</v>
      </c>
      <c r="P5723" s="564" t="s">
        <v>24001</v>
      </c>
      <c r="Q5723" s="564">
        <v>33148</v>
      </c>
      <c r="R5723" s="564"/>
      <c r="S5723" s="564" t="s">
        <v>33789</v>
      </c>
    </row>
    <row r="5724" spans="1:19" x14ac:dyDescent="0.35">
      <c r="A5724" s="562">
        <v>4991</v>
      </c>
      <c r="B5724" s="563" t="s">
        <v>484</v>
      </c>
      <c r="C5724" s="563" t="s">
        <v>28941</v>
      </c>
      <c r="D5724" s="563" t="s">
        <v>11595</v>
      </c>
      <c r="E5724" s="563" t="s">
        <v>11578</v>
      </c>
      <c r="F5724" s="563" t="s">
        <v>11593</v>
      </c>
      <c r="G5724" s="563" t="s">
        <v>11575</v>
      </c>
      <c r="H5724" s="563" t="s">
        <v>11594</v>
      </c>
      <c r="I5724" s="563" t="s">
        <v>26690</v>
      </c>
      <c r="J5724" s="563" t="s">
        <v>24001</v>
      </c>
      <c r="K5724" s="563" t="s">
        <v>24001</v>
      </c>
      <c r="L5724" s="563" t="s">
        <v>24001</v>
      </c>
      <c r="M5724" s="563" t="s">
        <v>24001</v>
      </c>
      <c r="N5724" s="563" t="s">
        <v>24001</v>
      </c>
      <c r="O5724" s="564" t="s">
        <v>24001</v>
      </c>
      <c r="P5724" s="564" t="s">
        <v>24001</v>
      </c>
      <c r="Q5724" s="564">
        <v>39751</v>
      </c>
      <c r="R5724" s="564"/>
      <c r="S5724" s="564" t="s">
        <v>33790</v>
      </c>
    </row>
    <row r="5725" spans="1:19" x14ac:dyDescent="0.35">
      <c r="A5725" s="559">
        <v>4992</v>
      </c>
      <c r="B5725" s="563" t="s">
        <v>484</v>
      </c>
      <c r="C5725" s="563" t="s">
        <v>28941</v>
      </c>
      <c r="D5725" s="563" t="s">
        <v>11599</v>
      </c>
      <c r="E5725" s="563" t="s">
        <v>11596</v>
      </c>
      <c r="F5725" s="563" t="s">
        <v>11597</v>
      </c>
      <c r="G5725" s="563" t="s">
        <v>11575</v>
      </c>
      <c r="H5725" s="563" t="s">
        <v>11598</v>
      </c>
      <c r="I5725" s="563" t="s">
        <v>26690</v>
      </c>
      <c r="J5725" s="563" t="s">
        <v>24001</v>
      </c>
      <c r="K5725" s="563" t="s">
        <v>24001</v>
      </c>
      <c r="L5725" s="563" t="s">
        <v>24001</v>
      </c>
      <c r="M5725" s="563" t="s">
        <v>24001</v>
      </c>
      <c r="N5725" s="563" t="s">
        <v>24001</v>
      </c>
      <c r="O5725" s="564" t="s">
        <v>24001</v>
      </c>
      <c r="P5725" s="564" t="s">
        <v>24001</v>
      </c>
      <c r="Q5725" s="564">
        <v>33148</v>
      </c>
      <c r="R5725" s="564"/>
      <c r="S5725" s="564" t="s">
        <v>33791</v>
      </c>
    </row>
    <row r="5726" spans="1:19" x14ac:dyDescent="0.35">
      <c r="A5726" s="559">
        <v>4993</v>
      </c>
      <c r="B5726" s="563" t="s">
        <v>484</v>
      </c>
      <c r="C5726" s="563" t="s">
        <v>28941</v>
      </c>
      <c r="D5726" s="563" t="s">
        <v>11602</v>
      </c>
      <c r="E5726" s="563" t="s">
        <v>11600</v>
      </c>
      <c r="F5726" s="563" t="s">
        <v>11601</v>
      </c>
      <c r="G5726" s="563" t="s">
        <v>11575</v>
      </c>
      <c r="H5726" s="563" t="s">
        <v>55</v>
      </c>
      <c r="I5726" s="563" t="s">
        <v>26690</v>
      </c>
      <c r="J5726" s="563" t="s">
        <v>24001</v>
      </c>
      <c r="K5726" s="563" t="s">
        <v>24001</v>
      </c>
      <c r="L5726" s="563" t="s">
        <v>24001</v>
      </c>
      <c r="M5726" s="563" t="s">
        <v>24001</v>
      </c>
      <c r="N5726" s="563" t="s">
        <v>24001</v>
      </c>
      <c r="O5726" s="564" t="s">
        <v>24001</v>
      </c>
      <c r="P5726" s="564" t="s">
        <v>24001</v>
      </c>
      <c r="Q5726" s="564">
        <v>33148</v>
      </c>
      <c r="R5726" s="564"/>
      <c r="S5726" s="564" t="s">
        <v>11602</v>
      </c>
    </row>
    <row r="5727" spans="1:19" x14ac:dyDescent="0.35">
      <c r="A5727" s="562">
        <v>4994</v>
      </c>
      <c r="B5727" s="563" t="s">
        <v>484</v>
      </c>
      <c r="C5727" s="563" t="s">
        <v>28941</v>
      </c>
      <c r="D5727" s="563" t="s">
        <v>25062</v>
      </c>
      <c r="E5727" s="563" t="s">
        <v>11300</v>
      </c>
      <c r="F5727" s="563" t="s">
        <v>11301</v>
      </c>
      <c r="G5727" s="563" t="s">
        <v>11575</v>
      </c>
      <c r="H5727" s="563" t="s">
        <v>25063</v>
      </c>
      <c r="I5727" s="563" t="s">
        <v>26690</v>
      </c>
      <c r="J5727" s="563" t="s">
        <v>24001</v>
      </c>
      <c r="K5727" s="563" t="s">
        <v>24001</v>
      </c>
      <c r="L5727" s="563" t="s">
        <v>24001</v>
      </c>
      <c r="M5727" s="563" t="s">
        <v>24001</v>
      </c>
      <c r="N5727" s="563" t="s">
        <v>24001</v>
      </c>
      <c r="O5727" s="564" t="s">
        <v>24001</v>
      </c>
      <c r="P5727" s="564" t="s">
        <v>24001</v>
      </c>
      <c r="Q5727" s="564">
        <v>33148</v>
      </c>
      <c r="R5727" s="564">
        <v>43117.456134259301</v>
      </c>
      <c r="S5727" s="564" t="s">
        <v>33792</v>
      </c>
    </row>
    <row r="5728" spans="1:19" x14ac:dyDescent="0.35">
      <c r="A5728" s="559">
        <v>549</v>
      </c>
      <c r="B5728" s="563" t="s">
        <v>484</v>
      </c>
      <c r="C5728" s="563" t="s">
        <v>28980</v>
      </c>
      <c r="D5728" s="563" t="s">
        <v>16013</v>
      </c>
      <c r="E5728" s="563" t="s">
        <v>16009</v>
      </c>
      <c r="F5728" s="563" t="s">
        <v>16010</v>
      </c>
      <c r="G5728" s="563" t="s">
        <v>16011</v>
      </c>
      <c r="H5728" s="563" t="s">
        <v>16012</v>
      </c>
      <c r="I5728" s="563" t="s">
        <v>26690</v>
      </c>
      <c r="J5728" s="563" t="s">
        <v>24001</v>
      </c>
      <c r="K5728" s="563" t="s">
        <v>154</v>
      </c>
      <c r="L5728" s="563" t="s">
        <v>24001</v>
      </c>
      <c r="M5728" s="563" t="s">
        <v>24001</v>
      </c>
      <c r="N5728" s="563" t="s">
        <v>24001</v>
      </c>
      <c r="O5728" s="564" t="s">
        <v>24001</v>
      </c>
      <c r="P5728" s="564" t="s">
        <v>24001</v>
      </c>
      <c r="Q5728" s="564">
        <v>33148</v>
      </c>
      <c r="R5728" s="564"/>
      <c r="S5728" s="564" t="s">
        <v>33793</v>
      </c>
    </row>
    <row r="5729" spans="1:19" x14ac:dyDescent="0.35">
      <c r="A5729" s="559">
        <v>390</v>
      </c>
      <c r="B5729" s="563" t="s">
        <v>484</v>
      </c>
      <c r="C5729" s="563" t="s">
        <v>19195</v>
      </c>
      <c r="D5729" s="563" t="s">
        <v>25064</v>
      </c>
      <c r="E5729" s="563" t="s">
        <v>24001</v>
      </c>
      <c r="F5729" s="563" t="s">
        <v>25065</v>
      </c>
      <c r="G5729" s="563" t="s">
        <v>20062</v>
      </c>
      <c r="H5729" s="563" t="s">
        <v>25066</v>
      </c>
      <c r="I5729" s="563" t="s">
        <v>26690</v>
      </c>
      <c r="J5729" s="563" t="s">
        <v>24001</v>
      </c>
      <c r="K5729" s="563" t="s">
        <v>24001</v>
      </c>
      <c r="L5729" s="563" t="s">
        <v>24001</v>
      </c>
      <c r="M5729" s="563" t="s">
        <v>24001</v>
      </c>
      <c r="N5729" s="563" t="s">
        <v>24001</v>
      </c>
      <c r="O5729" s="564" t="s">
        <v>24001</v>
      </c>
      <c r="P5729" s="564" t="s">
        <v>24001</v>
      </c>
      <c r="Q5729" s="564">
        <v>43111</v>
      </c>
      <c r="R5729" s="564"/>
      <c r="S5729" s="564" t="s">
        <v>33794</v>
      </c>
    </row>
    <row r="5730" spans="1:19" x14ac:dyDescent="0.35">
      <c r="A5730" s="562">
        <v>391</v>
      </c>
      <c r="B5730" s="563" t="s">
        <v>484</v>
      </c>
      <c r="C5730" s="563" t="s">
        <v>19195</v>
      </c>
      <c r="D5730" s="563" t="s">
        <v>20063</v>
      </c>
      <c r="E5730" s="563" t="s">
        <v>24001</v>
      </c>
      <c r="F5730" s="563" t="s">
        <v>20061</v>
      </c>
      <c r="G5730" s="563" t="s">
        <v>20062</v>
      </c>
      <c r="H5730" s="563" t="s">
        <v>767</v>
      </c>
      <c r="I5730" s="563" t="s">
        <v>26690</v>
      </c>
      <c r="J5730" s="563" t="s">
        <v>24001</v>
      </c>
      <c r="K5730" s="563" t="s">
        <v>24001</v>
      </c>
      <c r="L5730" s="563" t="s">
        <v>24001</v>
      </c>
      <c r="M5730" s="563" t="s">
        <v>24001</v>
      </c>
      <c r="N5730" s="563" t="s">
        <v>24001</v>
      </c>
      <c r="O5730" s="564" t="s">
        <v>24001</v>
      </c>
      <c r="P5730" s="564" t="s">
        <v>24001</v>
      </c>
      <c r="Q5730" s="564">
        <v>38482</v>
      </c>
      <c r="R5730" s="564"/>
      <c r="S5730" s="564" t="s">
        <v>33795</v>
      </c>
    </row>
    <row r="5731" spans="1:19" x14ac:dyDescent="0.35">
      <c r="A5731" s="559">
        <v>392</v>
      </c>
      <c r="B5731" s="563" t="s">
        <v>484</v>
      </c>
      <c r="C5731" s="563" t="s">
        <v>19195</v>
      </c>
      <c r="D5731" s="563" t="s">
        <v>20066</v>
      </c>
      <c r="E5731" s="563" t="s">
        <v>20064</v>
      </c>
      <c r="F5731" s="563" t="s">
        <v>20065</v>
      </c>
      <c r="G5731" s="563" t="s">
        <v>20062</v>
      </c>
      <c r="H5731" s="563" t="s">
        <v>15503</v>
      </c>
      <c r="I5731" s="563" t="s">
        <v>26690</v>
      </c>
      <c r="J5731" s="563" t="s">
        <v>24001</v>
      </c>
      <c r="K5731" s="563" t="s">
        <v>24001</v>
      </c>
      <c r="L5731" s="563" t="s">
        <v>24001</v>
      </c>
      <c r="M5731" s="563" t="s">
        <v>24001</v>
      </c>
      <c r="N5731" s="563" t="s">
        <v>24001</v>
      </c>
      <c r="O5731" s="564" t="s">
        <v>24001</v>
      </c>
      <c r="P5731" s="564" t="s">
        <v>24001</v>
      </c>
      <c r="Q5731" s="564">
        <v>41381</v>
      </c>
      <c r="R5731" s="564"/>
      <c r="S5731" s="564" t="s">
        <v>33796</v>
      </c>
    </row>
    <row r="5732" spans="1:19" x14ac:dyDescent="0.35">
      <c r="A5732" s="559">
        <v>393</v>
      </c>
      <c r="B5732" s="563" t="s">
        <v>484</v>
      </c>
      <c r="C5732" s="563" t="s">
        <v>19195</v>
      </c>
      <c r="D5732" s="563" t="s">
        <v>20070</v>
      </c>
      <c r="E5732" s="563" t="s">
        <v>20067</v>
      </c>
      <c r="F5732" s="563" t="s">
        <v>20068</v>
      </c>
      <c r="G5732" s="563" t="s">
        <v>20062</v>
      </c>
      <c r="H5732" s="563" t="s">
        <v>20069</v>
      </c>
      <c r="I5732" s="563" t="s">
        <v>26690</v>
      </c>
      <c r="J5732" s="563" t="s">
        <v>24001</v>
      </c>
      <c r="K5732" s="563" t="s">
        <v>24001</v>
      </c>
      <c r="L5732" s="563" t="s">
        <v>24001</v>
      </c>
      <c r="M5732" s="563" t="s">
        <v>24001</v>
      </c>
      <c r="N5732" s="563" t="s">
        <v>24001</v>
      </c>
      <c r="O5732" s="564" t="s">
        <v>24001</v>
      </c>
      <c r="P5732" s="564" t="s">
        <v>24001</v>
      </c>
      <c r="Q5732" s="564">
        <v>33148</v>
      </c>
      <c r="R5732" s="564"/>
      <c r="S5732" s="564" t="s">
        <v>33797</v>
      </c>
    </row>
    <row r="5733" spans="1:19" x14ac:dyDescent="0.35">
      <c r="A5733" s="562">
        <v>394</v>
      </c>
      <c r="B5733" s="563" t="s">
        <v>484</v>
      </c>
      <c r="C5733" s="563" t="s">
        <v>19195</v>
      </c>
      <c r="D5733" s="563" t="s">
        <v>20072</v>
      </c>
      <c r="E5733" s="563" t="s">
        <v>24001</v>
      </c>
      <c r="F5733" s="563" t="s">
        <v>20071</v>
      </c>
      <c r="G5733" s="563" t="s">
        <v>20062</v>
      </c>
      <c r="H5733" s="563" t="s">
        <v>5720</v>
      </c>
      <c r="I5733" s="563" t="s">
        <v>26690</v>
      </c>
      <c r="J5733" s="563" t="s">
        <v>24001</v>
      </c>
      <c r="K5733" s="563" t="s">
        <v>24001</v>
      </c>
      <c r="L5733" s="563" t="s">
        <v>24001</v>
      </c>
      <c r="M5733" s="563" t="s">
        <v>24001</v>
      </c>
      <c r="N5733" s="563" t="s">
        <v>24001</v>
      </c>
      <c r="O5733" s="564" t="s">
        <v>24001</v>
      </c>
      <c r="P5733" s="564" t="s">
        <v>24001</v>
      </c>
      <c r="Q5733" s="564">
        <v>38482</v>
      </c>
      <c r="R5733" s="564"/>
      <c r="S5733" s="564" t="s">
        <v>33798</v>
      </c>
    </row>
    <row r="5734" spans="1:19" x14ac:dyDescent="0.35">
      <c r="A5734" s="559">
        <v>395</v>
      </c>
      <c r="B5734" s="563" t="s">
        <v>484</v>
      </c>
      <c r="C5734" s="563" t="s">
        <v>19195</v>
      </c>
      <c r="D5734" s="563" t="s">
        <v>20075</v>
      </c>
      <c r="E5734" s="563" t="s">
        <v>20073</v>
      </c>
      <c r="F5734" s="563" t="s">
        <v>20074</v>
      </c>
      <c r="G5734" s="563" t="s">
        <v>20062</v>
      </c>
      <c r="H5734" s="563" t="s">
        <v>3346</v>
      </c>
      <c r="I5734" s="563" t="s">
        <v>26690</v>
      </c>
      <c r="J5734" s="563" t="s">
        <v>24001</v>
      </c>
      <c r="K5734" s="563" t="s">
        <v>34266</v>
      </c>
      <c r="L5734" s="563" t="s">
        <v>27673</v>
      </c>
      <c r="M5734" s="563" t="s">
        <v>24001</v>
      </c>
      <c r="N5734" s="563" t="s">
        <v>24001</v>
      </c>
      <c r="O5734" s="564" t="s">
        <v>24001</v>
      </c>
      <c r="P5734" s="564" t="s">
        <v>24001</v>
      </c>
      <c r="Q5734" s="564">
        <v>33148</v>
      </c>
      <c r="R5734" s="564"/>
      <c r="S5734" s="564" t="s">
        <v>33799</v>
      </c>
    </row>
    <row r="5735" spans="1:19" x14ac:dyDescent="0.35">
      <c r="A5735" s="559">
        <v>396</v>
      </c>
      <c r="B5735" s="563" t="s">
        <v>484</v>
      </c>
      <c r="C5735" s="563" t="s">
        <v>19195</v>
      </c>
      <c r="D5735" s="563" t="s">
        <v>20078</v>
      </c>
      <c r="E5735" s="563" t="s">
        <v>20073</v>
      </c>
      <c r="F5735" s="563" t="s">
        <v>20076</v>
      </c>
      <c r="G5735" s="563" t="s">
        <v>20062</v>
      </c>
      <c r="H5735" s="563" t="s">
        <v>20077</v>
      </c>
      <c r="I5735" s="563" t="s">
        <v>26690</v>
      </c>
      <c r="J5735" s="563" t="s">
        <v>24001</v>
      </c>
      <c r="K5735" s="563" t="s">
        <v>24001</v>
      </c>
      <c r="L5735" s="563" t="s">
        <v>24001</v>
      </c>
      <c r="M5735" s="563" t="s">
        <v>24001</v>
      </c>
      <c r="N5735" s="563" t="s">
        <v>24001</v>
      </c>
      <c r="O5735" s="564" t="s">
        <v>24001</v>
      </c>
      <c r="P5735" s="564" t="s">
        <v>24001</v>
      </c>
      <c r="Q5735" s="564">
        <v>33912</v>
      </c>
      <c r="R5735" s="564">
        <v>34723</v>
      </c>
      <c r="S5735" s="564" t="s">
        <v>33800</v>
      </c>
    </row>
    <row r="5736" spans="1:19" x14ac:dyDescent="0.35">
      <c r="A5736" s="562">
        <v>397</v>
      </c>
      <c r="B5736" s="563" t="s">
        <v>484</v>
      </c>
      <c r="C5736" s="563" t="s">
        <v>19195</v>
      </c>
      <c r="D5736" s="563" t="s">
        <v>20082</v>
      </c>
      <c r="E5736" s="563" t="s">
        <v>20079</v>
      </c>
      <c r="F5736" s="563" t="s">
        <v>20080</v>
      </c>
      <c r="G5736" s="563" t="s">
        <v>20062</v>
      </c>
      <c r="H5736" s="563" t="s">
        <v>20081</v>
      </c>
      <c r="I5736" s="563" t="s">
        <v>26690</v>
      </c>
      <c r="J5736" s="563" t="s">
        <v>24001</v>
      </c>
      <c r="K5736" s="563" t="s">
        <v>24001</v>
      </c>
      <c r="L5736" s="563" t="s">
        <v>24001</v>
      </c>
      <c r="M5736" s="563" t="s">
        <v>24001</v>
      </c>
      <c r="N5736" s="563" t="s">
        <v>24001</v>
      </c>
      <c r="O5736" s="564" t="s">
        <v>24001</v>
      </c>
      <c r="P5736" s="564" t="s">
        <v>24001</v>
      </c>
      <c r="Q5736" s="564">
        <v>38482</v>
      </c>
      <c r="R5736" s="564"/>
      <c r="S5736" s="564" t="s">
        <v>33801</v>
      </c>
    </row>
    <row r="5737" spans="1:19" x14ac:dyDescent="0.35">
      <c r="A5737" s="559">
        <v>398</v>
      </c>
      <c r="B5737" s="563" t="s">
        <v>484</v>
      </c>
      <c r="C5737" s="563" t="s">
        <v>19195</v>
      </c>
      <c r="D5737" s="563" t="s">
        <v>20084</v>
      </c>
      <c r="E5737" s="563" t="s">
        <v>24001</v>
      </c>
      <c r="F5737" s="563" t="s">
        <v>20083</v>
      </c>
      <c r="G5737" s="563" t="s">
        <v>20062</v>
      </c>
      <c r="H5737" s="563" t="s">
        <v>17804</v>
      </c>
      <c r="I5737" s="563" t="s">
        <v>26690</v>
      </c>
      <c r="J5737" s="563" t="s">
        <v>24001</v>
      </c>
      <c r="K5737" s="563" t="s">
        <v>62</v>
      </c>
      <c r="L5737" s="563" t="s">
        <v>27707</v>
      </c>
      <c r="M5737" s="563" t="s">
        <v>24001</v>
      </c>
      <c r="N5737" s="563" t="s">
        <v>24001</v>
      </c>
      <c r="O5737" s="564" t="s">
        <v>24001</v>
      </c>
      <c r="P5737" s="564" t="s">
        <v>24001</v>
      </c>
      <c r="Q5737" s="564">
        <v>38482</v>
      </c>
      <c r="R5737" s="564"/>
      <c r="S5737" s="564" t="s">
        <v>33802</v>
      </c>
    </row>
    <row r="5738" spans="1:19" x14ac:dyDescent="0.35">
      <c r="A5738" s="559">
        <v>399</v>
      </c>
      <c r="B5738" s="563" t="s">
        <v>484</v>
      </c>
      <c r="C5738" s="563" t="s">
        <v>19195</v>
      </c>
      <c r="D5738" s="563" t="s">
        <v>20087</v>
      </c>
      <c r="E5738" s="563" t="s">
        <v>20085</v>
      </c>
      <c r="F5738" s="563" t="s">
        <v>20086</v>
      </c>
      <c r="G5738" s="563" t="s">
        <v>20062</v>
      </c>
      <c r="H5738" s="563" t="s">
        <v>13017</v>
      </c>
      <c r="I5738" s="563" t="s">
        <v>26690</v>
      </c>
      <c r="J5738" s="563" t="s">
        <v>24001</v>
      </c>
      <c r="K5738" s="563" t="s">
        <v>24001</v>
      </c>
      <c r="L5738" s="563" t="s">
        <v>24001</v>
      </c>
      <c r="M5738" s="563" t="s">
        <v>24001</v>
      </c>
      <c r="N5738" s="563" t="s">
        <v>24001</v>
      </c>
      <c r="O5738" s="564" t="s">
        <v>24001</v>
      </c>
      <c r="P5738" s="564" t="s">
        <v>24001</v>
      </c>
      <c r="Q5738" s="564">
        <v>33148</v>
      </c>
      <c r="R5738" s="564">
        <v>34103</v>
      </c>
      <c r="S5738" s="564" t="s">
        <v>33803</v>
      </c>
    </row>
    <row r="5739" spans="1:19" x14ac:dyDescent="0.35">
      <c r="A5739" s="562">
        <v>400</v>
      </c>
      <c r="B5739" s="563" t="s">
        <v>484</v>
      </c>
      <c r="C5739" s="563" t="s">
        <v>19195</v>
      </c>
      <c r="D5739" s="563" t="s">
        <v>20090</v>
      </c>
      <c r="E5739" s="563" t="s">
        <v>20088</v>
      </c>
      <c r="F5739" s="563" t="s">
        <v>20089</v>
      </c>
      <c r="G5739" s="563" t="s">
        <v>20062</v>
      </c>
      <c r="H5739" s="563" t="s">
        <v>4822</v>
      </c>
      <c r="I5739" s="563" t="s">
        <v>26690</v>
      </c>
      <c r="J5739" s="563" t="s">
        <v>24001</v>
      </c>
      <c r="K5739" s="563" t="s">
        <v>24001</v>
      </c>
      <c r="L5739" s="563" t="s">
        <v>24001</v>
      </c>
      <c r="M5739" s="563" t="s">
        <v>24001</v>
      </c>
      <c r="N5739" s="563" t="s">
        <v>24001</v>
      </c>
      <c r="O5739" s="564" t="s">
        <v>24001</v>
      </c>
      <c r="P5739" s="564" t="s">
        <v>24001</v>
      </c>
      <c r="Q5739" s="564">
        <v>38482</v>
      </c>
      <c r="R5739" s="564"/>
      <c r="S5739" s="564" t="s">
        <v>33804</v>
      </c>
    </row>
    <row r="5740" spans="1:19" x14ac:dyDescent="0.35">
      <c r="A5740" s="559">
        <v>401</v>
      </c>
      <c r="B5740" s="563" t="s">
        <v>484</v>
      </c>
      <c r="C5740" s="563" t="s">
        <v>19195</v>
      </c>
      <c r="D5740" s="563" t="s">
        <v>20092</v>
      </c>
      <c r="E5740" s="563" t="s">
        <v>24001</v>
      </c>
      <c r="F5740" s="563" t="s">
        <v>20091</v>
      </c>
      <c r="G5740" s="563" t="s">
        <v>20062</v>
      </c>
      <c r="H5740" s="563" t="s">
        <v>1954</v>
      </c>
      <c r="I5740" s="563" t="s">
        <v>26690</v>
      </c>
      <c r="J5740" s="563" t="s">
        <v>24001</v>
      </c>
      <c r="K5740" s="563" t="s">
        <v>24001</v>
      </c>
      <c r="L5740" s="563" t="s">
        <v>24001</v>
      </c>
      <c r="M5740" s="563" t="s">
        <v>24001</v>
      </c>
      <c r="N5740" s="563" t="s">
        <v>24001</v>
      </c>
      <c r="O5740" s="564" t="s">
        <v>24001</v>
      </c>
      <c r="P5740" s="564" t="s">
        <v>24001</v>
      </c>
      <c r="Q5740" s="564">
        <v>38482</v>
      </c>
      <c r="R5740" s="564"/>
      <c r="S5740" s="564" t="s">
        <v>33805</v>
      </c>
    </row>
    <row r="5741" spans="1:19" x14ac:dyDescent="0.35">
      <c r="A5741" s="559">
        <v>402</v>
      </c>
      <c r="B5741" s="563" t="s">
        <v>484</v>
      </c>
      <c r="C5741" s="563" t="s">
        <v>19195</v>
      </c>
      <c r="D5741" s="563" t="s">
        <v>20095</v>
      </c>
      <c r="E5741" s="563" t="s">
        <v>20093</v>
      </c>
      <c r="F5741" s="563" t="s">
        <v>20094</v>
      </c>
      <c r="G5741" s="563" t="s">
        <v>20062</v>
      </c>
      <c r="H5741" s="563" t="s">
        <v>10985</v>
      </c>
      <c r="I5741" s="563" t="s">
        <v>26690</v>
      </c>
      <c r="J5741" s="563" t="s">
        <v>24001</v>
      </c>
      <c r="K5741" s="563" t="s">
        <v>62</v>
      </c>
      <c r="L5741" s="563" t="s">
        <v>27591</v>
      </c>
      <c r="M5741" s="563" t="s">
        <v>24001</v>
      </c>
      <c r="N5741" s="563" t="s">
        <v>24001</v>
      </c>
      <c r="O5741" s="564" t="s">
        <v>24001</v>
      </c>
      <c r="P5741" s="564" t="s">
        <v>24001</v>
      </c>
      <c r="Q5741" s="564">
        <v>33148</v>
      </c>
      <c r="R5741" s="564">
        <v>33912</v>
      </c>
      <c r="S5741" s="564" t="s">
        <v>33806</v>
      </c>
    </row>
    <row r="5742" spans="1:19" x14ac:dyDescent="0.35">
      <c r="A5742" s="562">
        <v>403</v>
      </c>
      <c r="B5742" s="563" t="s">
        <v>484</v>
      </c>
      <c r="C5742" s="563" t="s">
        <v>19195</v>
      </c>
      <c r="D5742" s="563" t="s">
        <v>20099</v>
      </c>
      <c r="E5742" s="563" t="s">
        <v>20096</v>
      </c>
      <c r="F5742" s="563" t="s">
        <v>20097</v>
      </c>
      <c r="G5742" s="563" t="s">
        <v>20062</v>
      </c>
      <c r="H5742" s="563" t="s">
        <v>20098</v>
      </c>
      <c r="I5742" s="563" t="s">
        <v>26690</v>
      </c>
      <c r="J5742" s="563" t="s">
        <v>24001</v>
      </c>
      <c r="K5742" s="563" t="s">
        <v>50</v>
      </c>
      <c r="L5742" s="563" t="s">
        <v>24001</v>
      </c>
      <c r="M5742" s="563" t="s">
        <v>24001</v>
      </c>
      <c r="N5742" s="563" t="s">
        <v>24001</v>
      </c>
      <c r="O5742" s="564" t="s">
        <v>24001</v>
      </c>
      <c r="P5742" s="564" t="s">
        <v>24001</v>
      </c>
      <c r="Q5742" s="564">
        <v>33148</v>
      </c>
      <c r="R5742" s="564"/>
      <c r="S5742" s="564" t="s">
        <v>33807</v>
      </c>
    </row>
    <row r="5743" spans="1:19" x14ac:dyDescent="0.35">
      <c r="A5743" s="559">
        <v>404</v>
      </c>
      <c r="B5743" s="563" t="s">
        <v>484</v>
      </c>
      <c r="C5743" s="563" t="s">
        <v>19195</v>
      </c>
      <c r="D5743" s="563" t="s">
        <v>20101</v>
      </c>
      <c r="E5743" s="563" t="s">
        <v>24001</v>
      </c>
      <c r="F5743" s="563" t="s">
        <v>20100</v>
      </c>
      <c r="G5743" s="563" t="s">
        <v>20062</v>
      </c>
      <c r="H5743" s="563" t="s">
        <v>7438</v>
      </c>
      <c r="I5743" s="563" t="s">
        <v>26690</v>
      </c>
      <c r="J5743" s="563" t="s">
        <v>24001</v>
      </c>
      <c r="K5743" s="563" t="s">
        <v>154</v>
      </c>
      <c r="L5743" s="563" t="s">
        <v>27708</v>
      </c>
      <c r="M5743" s="563" t="s">
        <v>24001</v>
      </c>
      <c r="N5743" s="563" t="s">
        <v>24001</v>
      </c>
      <c r="O5743" s="564" t="s">
        <v>24001</v>
      </c>
      <c r="P5743" s="564" t="s">
        <v>24001</v>
      </c>
      <c r="Q5743" s="564">
        <v>38567</v>
      </c>
      <c r="R5743" s="564">
        <v>40575.708703703698</v>
      </c>
      <c r="S5743" s="564" t="s">
        <v>33808</v>
      </c>
    </row>
    <row r="5744" spans="1:19" x14ac:dyDescent="0.35">
      <c r="A5744" s="559">
        <v>405</v>
      </c>
      <c r="B5744" s="563" t="s">
        <v>484</v>
      </c>
      <c r="C5744" s="563" t="s">
        <v>19195</v>
      </c>
      <c r="D5744" s="563" t="s">
        <v>20104</v>
      </c>
      <c r="E5744" s="563" t="s">
        <v>24001</v>
      </c>
      <c r="F5744" s="563" t="s">
        <v>20102</v>
      </c>
      <c r="G5744" s="563" t="s">
        <v>20062</v>
      </c>
      <c r="H5744" s="563" t="s">
        <v>20103</v>
      </c>
      <c r="I5744" s="563" t="s">
        <v>26690</v>
      </c>
      <c r="J5744" s="563" t="s">
        <v>24001</v>
      </c>
      <c r="K5744" s="563" t="s">
        <v>50</v>
      </c>
      <c r="L5744" s="563" t="s">
        <v>27709</v>
      </c>
      <c r="M5744" s="563" t="s">
        <v>3595</v>
      </c>
      <c r="N5744" s="563" t="s">
        <v>29570</v>
      </c>
      <c r="O5744" s="564" t="s">
        <v>24001</v>
      </c>
      <c r="P5744" s="564" t="s">
        <v>24001</v>
      </c>
      <c r="Q5744" s="564">
        <v>38482</v>
      </c>
      <c r="R5744" s="564">
        <v>38771</v>
      </c>
      <c r="S5744" s="564" t="s">
        <v>33809</v>
      </c>
    </row>
    <row r="5745" spans="1:19" x14ac:dyDescent="0.35">
      <c r="A5745" s="562">
        <v>406</v>
      </c>
      <c r="B5745" s="563" t="s">
        <v>484</v>
      </c>
      <c r="C5745" s="563" t="s">
        <v>19195</v>
      </c>
      <c r="D5745" s="563" t="s">
        <v>20107</v>
      </c>
      <c r="E5745" s="563" t="s">
        <v>20105</v>
      </c>
      <c r="F5745" s="563" t="s">
        <v>20106</v>
      </c>
      <c r="G5745" s="563" t="s">
        <v>20062</v>
      </c>
      <c r="H5745" s="563" t="s">
        <v>11124</v>
      </c>
      <c r="I5745" s="563" t="s">
        <v>26690</v>
      </c>
      <c r="J5745" s="563" t="s">
        <v>24001</v>
      </c>
      <c r="K5745" s="563" t="s">
        <v>50</v>
      </c>
      <c r="L5745" s="563" t="s">
        <v>27591</v>
      </c>
      <c r="M5745" s="563" t="s">
        <v>24001</v>
      </c>
      <c r="N5745" s="563" t="s">
        <v>24001</v>
      </c>
      <c r="O5745" s="564" t="s">
        <v>24001</v>
      </c>
      <c r="P5745" s="564" t="s">
        <v>24001</v>
      </c>
      <c r="Q5745" s="564">
        <v>33148</v>
      </c>
      <c r="R5745" s="564">
        <v>38553</v>
      </c>
      <c r="S5745" s="564" t="s">
        <v>33810</v>
      </c>
    </row>
    <row r="5746" spans="1:19" x14ac:dyDescent="0.35">
      <c r="A5746" s="559">
        <v>407</v>
      </c>
      <c r="B5746" s="563" t="s">
        <v>484</v>
      </c>
      <c r="C5746" s="563" t="s">
        <v>19195</v>
      </c>
      <c r="D5746" s="563" t="s">
        <v>20111</v>
      </c>
      <c r="E5746" s="563" t="s">
        <v>20108</v>
      </c>
      <c r="F5746" s="563" t="s">
        <v>20109</v>
      </c>
      <c r="G5746" s="563" t="s">
        <v>20062</v>
      </c>
      <c r="H5746" s="563" t="s">
        <v>20110</v>
      </c>
      <c r="I5746" s="563" t="s">
        <v>26690</v>
      </c>
      <c r="J5746" s="563" t="s">
        <v>24001</v>
      </c>
      <c r="K5746" s="563" t="s">
        <v>50</v>
      </c>
      <c r="L5746" s="563" t="s">
        <v>24001</v>
      </c>
      <c r="M5746" s="563" t="s">
        <v>531</v>
      </c>
      <c r="N5746" s="563" t="s">
        <v>28712</v>
      </c>
      <c r="O5746" s="564" t="s">
        <v>24001</v>
      </c>
      <c r="P5746" s="564" t="s">
        <v>24001</v>
      </c>
      <c r="Q5746" s="564">
        <v>33148</v>
      </c>
      <c r="R5746" s="564"/>
      <c r="S5746" s="564" t="s">
        <v>33811</v>
      </c>
    </row>
    <row r="5747" spans="1:19" x14ac:dyDescent="0.35">
      <c r="A5747" s="559">
        <v>408</v>
      </c>
      <c r="B5747" s="563" t="s">
        <v>484</v>
      </c>
      <c r="C5747" s="563" t="s">
        <v>19195</v>
      </c>
      <c r="D5747" s="563" t="s">
        <v>20113</v>
      </c>
      <c r="E5747" s="563" t="s">
        <v>24001</v>
      </c>
      <c r="F5747" s="563" t="s">
        <v>20112</v>
      </c>
      <c r="G5747" s="563" t="s">
        <v>20062</v>
      </c>
      <c r="H5747" s="563" t="s">
        <v>7256</v>
      </c>
      <c r="I5747" s="563" t="s">
        <v>26690</v>
      </c>
      <c r="J5747" s="563" t="s">
        <v>24001</v>
      </c>
      <c r="K5747" s="563" t="s">
        <v>24001</v>
      </c>
      <c r="L5747" s="563" t="s">
        <v>24001</v>
      </c>
      <c r="M5747" s="563" t="s">
        <v>24001</v>
      </c>
      <c r="N5747" s="563" t="s">
        <v>24001</v>
      </c>
      <c r="O5747" s="564" t="s">
        <v>24001</v>
      </c>
      <c r="P5747" s="564" t="s">
        <v>24001</v>
      </c>
      <c r="Q5747" s="564">
        <v>38482</v>
      </c>
      <c r="R5747" s="564"/>
      <c r="S5747" s="564" t="s">
        <v>33812</v>
      </c>
    </row>
    <row r="5748" spans="1:19" x14ac:dyDescent="0.35">
      <c r="A5748" s="562">
        <v>409</v>
      </c>
      <c r="B5748" s="563" t="s">
        <v>484</v>
      </c>
      <c r="C5748" s="563" t="s">
        <v>19195</v>
      </c>
      <c r="D5748" s="563" t="s">
        <v>20116</v>
      </c>
      <c r="E5748" s="563" t="s">
        <v>20114</v>
      </c>
      <c r="F5748" s="563" t="s">
        <v>20115</v>
      </c>
      <c r="G5748" s="563" t="s">
        <v>20062</v>
      </c>
      <c r="H5748" s="563" t="s">
        <v>3918</v>
      </c>
      <c r="I5748" s="563" t="s">
        <v>26690</v>
      </c>
      <c r="J5748" s="563" t="s">
        <v>24001</v>
      </c>
      <c r="K5748" s="563" t="s">
        <v>62</v>
      </c>
      <c r="L5748" s="563" t="s">
        <v>24001</v>
      </c>
      <c r="M5748" s="563" t="s">
        <v>24001</v>
      </c>
      <c r="N5748" s="563" t="s">
        <v>24001</v>
      </c>
      <c r="O5748" s="564" t="s">
        <v>24001</v>
      </c>
      <c r="P5748" s="564" t="s">
        <v>24001</v>
      </c>
      <c r="Q5748" s="564">
        <v>33148</v>
      </c>
      <c r="R5748" s="564"/>
      <c r="S5748" s="564" t="s">
        <v>33813</v>
      </c>
    </row>
    <row r="5749" spans="1:19" x14ac:dyDescent="0.35">
      <c r="A5749" s="559">
        <v>410</v>
      </c>
      <c r="B5749" s="563" t="s">
        <v>484</v>
      </c>
      <c r="C5749" s="563" t="s">
        <v>19195</v>
      </c>
      <c r="D5749" s="563" t="s">
        <v>20118</v>
      </c>
      <c r="E5749" s="563" t="s">
        <v>20064</v>
      </c>
      <c r="F5749" s="563" t="s">
        <v>20117</v>
      </c>
      <c r="G5749" s="563" t="s">
        <v>20062</v>
      </c>
      <c r="H5749" s="563" t="s">
        <v>454</v>
      </c>
      <c r="I5749" s="563" t="s">
        <v>26690</v>
      </c>
      <c r="J5749" s="563" t="s">
        <v>24001</v>
      </c>
      <c r="K5749" s="563" t="s">
        <v>24001</v>
      </c>
      <c r="L5749" s="563" t="s">
        <v>24001</v>
      </c>
      <c r="M5749" s="563" t="s">
        <v>24001</v>
      </c>
      <c r="N5749" s="563" t="s">
        <v>24001</v>
      </c>
      <c r="O5749" s="564" t="s">
        <v>24001</v>
      </c>
      <c r="P5749" s="564" t="s">
        <v>24001</v>
      </c>
      <c r="Q5749" s="564">
        <v>41381</v>
      </c>
      <c r="R5749" s="564"/>
      <c r="S5749" s="564" t="s">
        <v>33814</v>
      </c>
    </row>
    <row r="5750" spans="1:19" x14ac:dyDescent="0.35">
      <c r="A5750" s="559">
        <v>411</v>
      </c>
      <c r="B5750" s="563" t="s">
        <v>484</v>
      </c>
      <c r="C5750" s="563" t="s">
        <v>19195</v>
      </c>
      <c r="D5750" s="563" t="s">
        <v>20120</v>
      </c>
      <c r="E5750" s="563" t="s">
        <v>20073</v>
      </c>
      <c r="F5750" s="563" t="s">
        <v>20119</v>
      </c>
      <c r="G5750" s="563" t="s">
        <v>20062</v>
      </c>
      <c r="H5750" s="563" t="s">
        <v>14119</v>
      </c>
      <c r="I5750" s="563" t="s">
        <v>26690</v>
      </c>
      <c r="J5750" s="563" t="s">
        <v>24001</v>
      </c>
      <c r="K5750" s="563" t="s">
        <v>62</v>
      </c>
      <c r="L5750" s="563" t="s">
        <v>27710</v>
      </c>
      <c r="M5750" s="563" t="s">
        <v>24001</v>
      </c>
      <c r="N5750" s="563" t="s">
        <v>24001</v>
      </c>
      <c r="O5750" s="564" t="s">
        <v>24001</v>
      </c>
      <c r="P5750" s="564" t="s">
        <v>24001</v>
      </c>
      <c r="Q5750" s="564">
        <v>33912</v>
      </c>
      <c r="R5750" s="564"/>
      <c r="S5750" s="564" t="s">
        <v>33815</v>
      </c>
    </row>
    <row r="5751" spans="1:19" x14ac:dyDescent="0.35">
      <c r="A5751" s="562">
        <v>412</v>
      </c>
      <c r="B5751" s="563" t="s">
        <v>484</v>
      </c>
      <c r="C5751" s="563" t="s">
        <v>19195</v>
      </c>
      <c r="D5751" s="563" t="s">
        <v>20123</v>
      </c>
      <c r="E5751" s="563" t="s">
        <v>24001</v>
      </c>
      <c r="F5751" s="563" t="s">
        <v>20121</v>
      </c>
      <c r="G5751" s="563" t="s">
        <v>20062</v>
      </c>
      <c r="H5751" s="563" t="s">
        <v>20122</v>
      </c>
      <c r="I5751" s="563" t="s">
        <v>26690</v>
      </c>
      <c r="J5751" s="563" t="s">
        <v>24001</v>
      </c>
      <c r="K5751" s="563" t="s">
        <v>24001</v>
      </c>
      <c r="L5751" s="563" t="s">
        <v>24001</v>
      </c>
      <c r="M5751" s="563" t="s">
        <v>24001</v>
      </c>
      <c r="N5751" s="563" t="s">
        <v>24001</v>
      </c>
      <c r="O5751" s="564" t="s">
        <v>24001</v>
      </c>
      <c r="P5751" s="564" t="s">
        <v>24001</v>
      </c>
      <c r="Q5751" s="564">
        <v>40032</v>
      </c>
      <c r="R5751" s="564"/>
      <c r="S5751" s="564" t="s">
        <v>33816</v>
      </c>
    </row>
    <row r="5752" spans="1:19" x14ac:dyDescent="0.35">
      <c r="A5752" s="559">
        <v>413</v>
      </c>
      <c r="B5752" s="563" t="s">
        <v>484</v>
      </c>
      <c r="C5752" s="563" t="s">
        <v>19195</v>
      </c>
      <c r="D5752" s="563" t="s">
        <v>20127</v>
      </c>
      <c r="E5752" s="563" t="s">
        <v>20124</v>
      </c>
      <c r="F5752" s="563" t="s">
        <v>20125</v>
      </c>
      <c r="G5752" s="563" t="s">
        <v>20062</v>
      </c>
      <c r="H5752" s="563" t="s">
        <v>20126</v>
      </c>
      <c r="I5752" s="563" t="s">
        <v>26690</v>
      </c>
      <c r="J5752" s="563" t="s">
        <v>24001</v>
      </c>
      <c r="K5752" s="563" t="s">
        <v>154</v>
      </c>
      <c r="L5752" s="563" t="s">
        <v>27711</v>
      </c>
      <c r="M5752" s="563" t="s">
        <v>24001</v>
      </c>
      <c r="N5752" s="563" t="s">
        <v>24001</v>
      </c>
      <c r="O5752" s="564" t="s">
        <v>24001</v>
      </c>
      <c r="P5752" s="564" t="s">
        <v>24001</v>
      </c>
      <c r="Q5752" s="564">
        <v>40576</v>
      </c>
      <c r="R5752" s="564"/>
      <c r="S5752" s="564" t="s">
        <v>33817</v>
      </c>
    </row>
    <row r="5753" spans="1:19" x14ac:dyDescent="0.35">
      <c r="A5753" s="559">
        <v>414</v>
      </c>
      <c r="B5753" s="563" t="s">
        <v>484</v>
      </c>
      <c r="C5753" s="563" t="s">
        <v>19195</v>
      </c>
      <c r="D5753" s="563" t="s">
        <v>20130</v>
      </c>
      <c r="E5753" s="563" t="s">
        <v>20124</v>
      </c>
      <c r="F5753" s="563" t="s">
        <v>20128</v>
      </c>
      <c r="G5753" s="563" t="s">
        <v>20062</v>
      </c>
      <c r="H5753" s="563" t="s">
        <v>20129</v>
      </c>
      <c r="I5753" s="563" t="s">
        <v>26690</v>
      </c>
      <c r="J5753" s="563" t="s">
        <v>24001</v>
      </c>
      <c r="K5753" s="563" t="s">
        <v>50</v>
      </c>
      <c r="L5753" s="563" t="s">
        <v>27746</v>
      </c>
      <c r="M5753" s="563" t="s">
        <v>3595</v>
      </c>
      <c r="N5753" s="563" t="s">
        <v>24039</v>
      </c>
      <c r="O5753" s="564" t="s">
        <v>24001</v>
      </c>
      <c r="P5753" s="564" t="s">
        <v>24001</v>
      </c>
      <c r="Q5753" s="564">
        <v>40576</v>
      </c>
      <c r="R5753" s="564"/>
      <c r="S5753" s="564" t="s">
        <v>33818</v>
      </c>
    </row>
    <row r="5754" spans="1:19" x14ac:dyDescent="0.35">
      <c r="A5754" s="562">
        <v>415</v>
      </c>
      <c r="B5754" s="563" t="s">
        <v>484</v>
      </c>
      <c r="C5754" s="563" t="s">
        <v>19195</v>
      </c>
      <c r="D5754" s="563" t="s">
        <v>20134</v>
      </c>
      <c r="E5754" s="563" t="s">
        <v>20131</v>
      </c>
      <c r="F5754" s="563" t="s">
        <v>20132</v>
      </c>
      <c r="G5754" s="563" t="s">
        <v>20062</v>
      </c>
      <c r="H5754" s="563" t="s">
        <v>20133</v>
      </c>
      <c r="I5754" s="563" t="s">
        <v>26690</v>
      </c>
      <c r="J5754" s="563" t="s">
        <v>24001</v>
      </c>
      <c r="K5754" s="563" t="s">
        <v>154</v>
      </c>
      <c r="L5754" s="563" t="s">
        <v>27712</v>
      </c>
      <c r="M5754" s="563" t="s">
        <v>24001</v>
      </c>
      <c r="N5754" s="563" t="s">
        <v>24001</v>
      </c>
      <c r="O5754" s="564" t="s">
        <v>24001</v>
      </c>
      <c r="P5754" s="564" t="s">
        <v>24001</v>
      </c>
      <c r="Q5754" s="564">
        <v>38482</v>
      </c>
      <c r="R5754" s="564"/>
      <c r="S5754" s="564" t="s">
        <v>33819</v>
      </c>
    </row>
    <row r="5755" spans="1:19" x14ac:dyDescent="0.35">
      <c r="A5755" s="559">
        <v>416</v>
      </c>
      <c r="B5755" s="563" t="s">
        <v>484</v>
      </c>
      <c r="C5755" s="563" t="s">
        <v>19195</v>
      </c>
      <c r="D5755" s="563" t="s">
        <v>20138</v>
      </c>
      <c r="E5755" s="563" t="s">
        <v>20135</v>
      </c>
      <c r="F5755" s="563" t="s">
        <v>20136</v>
      </c>
      <c r="G5755" s="563" t="s">
        <v>20062</v>
      </c>
      <c r="H5755" s="563" t="s">
        <v>20137</v>
      </c>
      <c r="I5755" s="563" t="s">
        <v>26690</v>
      </c>
      <c r="J5755" s="563" t="s">
        <v>24001</v>
      </c>
      <c r="K5755" s="563" t="s">
        <v>34266</v>
      </c>
      <c r="L5755" s="563" t="s">
        <v>27713</v>
      </c>
      <c r="M5755" s="563" t="s">
        <v>24001</v>
      </c>
      <c r="N5755" s="563" t="s">
        <v>24001</v>
      </c>
      <c r="O5755" s="564" t="s">
        <v>24001</v>
      </c>
      <c r="P5755" s="564" t="s">
        <v>24001</v>
      </c>
      <c r="Q5755" s="564">
        <v>33148</v>
      </c>
      <c r="R5755" s="564"/>
      <c r="S5755" s="564" t="s">
        <v>33820</v>
      </c>
    </row>
    <row r="5756" spans="1:19" x14ac:dyDescent="0.35">
      <c r="A5756" s="559">
        <v>417</v>
      </c>
      <c r="B5756" s="563" t="s">
        <v>484</v>
      </c>
      <c r="C5756" s="563" t="s">
        <v>19195</v>
      </c>
      <c r="D5756" s="563" t="s">
        <v>20141</v>
      </c>
      <c r="E5756" s="563" t="s">
        <v>20135</v>
      </c>
      <c r="F5756" s="563" t="s">
        <v>20139</v>
      </c>
      <c r="G5756" s="563" t="s">
        <v>20062</v>
      </c>
      <c r="H5756" s="563" t="s">
        <v>20140</v>
      </c>
      <c r="I5756" s="563" t="s">
        <v>26690</v>
      </c>
      <c r="J5756" s="563" t="s">
        <v>24001</v>
      </c>
      <c r="K5756" s="563" t="s">
        <v>24001</v>
      </c>
      <c r="L5756" s="563" t="s">
        <v>24001</v>
      </c>
      <c r="M5756" s="563" t="s">
        <v>24001</v>
      </c>
      <c r="N5756" s="563" t="s">
        <v>24001</v>
      </c>
      <c r="O5756" s="564" t="s">
        <v>24001</v>
      </c>
      <c r="P5756" s="564" t="s">
        <v>24001</v>
      </c>
      <c r="Q5756" s="564">
        <v>34723</v>
      </c>
      <c r="R5756" s="564"/>
      <c r="S5756" s="564" t="s">
        <v>33821</v>
      </c>
    </row>
    <row r="5757" spans="1:19" x14ac:dyDescent="0.35">
      <c r="A5757" s="562">
        <v>418</v>
      </c>
      <c r="B5757" s="563" t="s">
        <v>484</v>
      </c>
      <c r="C5757" s="563" t="s">
        <v>19195</v>
      </c>
      <c r="D5757" s="563" t="s">
        <v>20143</v>
      </c>
      <c r="E5757" s="563" t="s">
        <v>20135</v>
      </c>
      <c r="F5757" s="563" t="s">
        <v>20142</v>
      </c>
      <c r="G5757" s="563" t="s">
        <v>20062</v>
      </c>
      <c r="H5757" s="563" t="s">
        <v>823</v>
      </c>
      <c r="I5757" s="563" t="s">
        <v>26690</v>
      </c>
      <c r="J5757" s="563" t="s">
        <v>24001</v>
      </c>
      <c r="K5757" s="563" t="s">
        <v>24001</v>
      </c>
      <c r="L5757" s="563" t="s">
        <v>24001</v>
      </c>
      <c r="M5757" s="563" t="s">
        <v>24001</v>
      </c>
      <c r="N5757" s="563" t="s">
        <v>24001</v>
      </c>
      <c r="O5757" s="564" t="s">
        <v>24001</v>
      </c>
      <c r="P5757" s="564" t="s">
        <v>24001</v>
      </c>
      <c r="Q5757" s="564">
        <v>34723</v>
      </c>
      <c r="R5757" s="564"/>
      <c r="S5757" s="564" t="s">
        <v>33822</v>
      </c>
    </row>
    <row r="5758" spans="1:19" x14ac:dyDescent="0.35">
      <c r="A5758" s="559">
        <v>419</v>
      </c>
      <c r="B5758" s="563" t="s">
        <v>484</v>
      </c>
      <c r="C5758" s="563" t="s">
        <v>19195</v>
      </c>
      <c r="D5758" s="563" t="s">
        <v>20145</v>
      </c>
      <c r="E5758" s="563" t="s">
        <v>20124</v>
      </c>
      <c r="F5758" s="563" t="s">
        <v>20144</v>
      </c>
      <c r="G5758" s="563" t="s">
        <v>20062</v>
      </c>
      <c r="H5758" s="563" t="s">
        <v>1917</v>
      </c>
      <c r="I5758" s="563" t="s">
        <v>26690</v>
      </c>
      <c r="J5758" s="563" t="s">
        <v>24001</v>
      </c>
      <c r="K5758" s="563" t="s">
        <v>154</v>
      </c>
      <c r="L5758" s="563" t="s">
        <v>27714</v>
      </c>
      <c r="M5758" s="563" t="s">
        <v>24001</v>
      </c>
      <c r="N5758" s="563" t="s">
        <v>24001</v>
      </c>
      <c r="O5758" s="564" t="s">
        <v>24001</v>
      </c>
      <c r="P5758" s="564" t="s">
        <v>24001</v>
      </c>
      <c r="Q5758" s="564">
        <v>40576</v>
      </c>
      <c r="R5758" s="564"/>
      <c r="S5758" s="564" t="s">
        <v>33823</v>
      </c>
    </row>
    <row r="5759" spans="1:19" x14ac:dyDescent="0.35">
      <c r="A5759" s="559">
        <v>420</v>
      </c>
      <c r="B5759" s="563" t="s">
        <v>484</v>
      </c>
      <c r="C5759" s="563" t="s">
        <v>19195</v>
      </c>
      <c r="D5759" s="563" t="s">
        <v>20148</v>
      </c>
      <c r="E5759" s="563" t="s">
        <v>20131</v>
      </c>
      <c r="F5759" s="563" t="s">
        <v>20146</v>
      </c>
      <c r="G5759" s="563" t="s">
        <v>20062</v>
      </c>
      <c r="H5759" s="563" t="s">
        <v>20147</v>
      </c>
      <c r="I5759" s="563" t="s">
        <v>26690</v>
      </c>
      <c r="J5759" s="563" t="s">
        <v>24001</v>
      </c>
      <c r="K5759" s="563" t="s">
        <v>24001</v>
      </c>
      <c r="L5759" s="563" t="s">
        <v>27715</v>
      </c>
      <c r="M5759" s="563" t="s">
        <v>24001</v>
      </c>
      <c r="N5759" s="563" t="s">
        <v>24001</v>
      </c>
      <c r="O5759" s="564" t="s">
        <v>24001</v>
      </c>
      <c r="P5759" s="564" t="s">
        <v>24001</v>
      </c>
      <c r="Q5759" s="564">
        <v>40032</v>
      </c>
      <c r="R5759" s="564"/>
      <c r="S5759" s="564" t="s">
        <v>33824</v>
      </c>
    </row>
    <row r="5760" spans="1:19" x14ac:dyDescent="0.35">
      <c r="A5760" s="562">
        <v>421</v>
      </c>
      <c r="B5760" s="563" t="s">
        <v>484</v>
      </c>
      <c r="C5760" s="563" t="s">
        <v>19195</v>
      </c>
      <c r="D5760" s="563" t="s">
        <v>20152</v>
      </c>
      <c r="E5760" s="563" t="s">
        <v>20149</v>
      </c>
      <c r="F5760" s="563" t="s">
        <v>20150</v>
      </c>
      <c r="G5760" s="563" t="s">
        <v>20062</v>
      </c>
      <c r="H5760" s="563" t="s">
        <v>20151</v>
      </c>
      <c r="I5760" s="563" t="s">
        <v>26690</v>
      </c>
      <c r="J5760" s="563" t="s">
        <v>24001</v>
      </c>
      <c r="K5760" s="563" t="s">
        <v>24001</v>
      </c>
      <c r="L5760" s="563" t="s">
        <v>24001</v>
      </c>
      <c r="M5760" s="563" t="s">
        <v>24001</v>
      </c>
      <c r="N5760" s="563" t="s">
        <v>24001</v>
      </c>
      <c r="O5760" s="564" t="s">
        <v>24001</v>
      </c>
      <c r="P5760" s="564" t="s">
        <v>24001</v>
      </c>
      <c r="Q5760" s="564">
        <v>33148</v>
      </c>
      <c r="R5760" s="564"/>
      <c r="S5760" s="564" t="s">
        <v>33825</v>
      </c>
    </row>
    <row r="5761" spans="1:19" x14ac:dyDescent="0.35">
      <c r="A5761" s="559">
        <v>422</v>
      </c>
      <c r="B5761" s="563" t="s">
        <v>484</v>
      </c>
      <c r="C5761" s="563" t="s">
        <v>19195</v>
      </c>
      <c r="D5761" s="563" t="s">
        <v>20156</v>
      </c>
      <c r="E5761" s="563" t="s">
        <v>20153</v>
      </c>
      <c r="F5761" s="563" t="s">
        <v>20154</v>
      </c>
      <c r="G5761" s="563" t="s">
        <v>20062</v>
      </c>
      <c r="H5761" s="563" t="s">
        <v>20155</v>
      </c>
      <c r="I5761" s="563" t="s">
        <v>26690</v>
      </c>
      <c r="J5761" s="563" t="s">
        <v>24001</v>
      </c>
      <c r="K5761" s="563" t="s">
        <v>50</v>
      </c>
      <c r="L5761" s="563" t="s">
        <v>24001</v>
      </c>
      <c r="M5761" s="563" t="s">
        <v>24001</v>
      </c>
      <c r="N5761" s="563" t="s">
        <v>24001</v>
      </c>
      <c r="O5761" s="564" t="s">
        <v>24001</v>
      </c>
      <c r="P5761" s="564" t="s">
        <v>24001</v>
      </c>
      <c r="Q5761" s="564">
        <v>34723</v>
      </c>
      <c r="R5761" s="564"/>
      <c r="S5761" s="564" t="s">
        <v>33826</v>
      </c>
    </row>
    <row r="5762" spans="1:19" x14ac:dyDescent="0.35">
      <c r="A5762" s="559">
        <v>423</v>
      </c>
      <c r="B5762" s="563" t="s">
        <v>484</v>
      </c>
      <c r="C5762" s="563" t="s">
        <v>19195</v>
      </c>
      <c r="D5762" s="563" t="s">
        <v>20160</v>
      </c>
      <c r="E5762" s="563" t="s">
        <v>20157</v>
      </c>
      <c r="F5762" s="563" t="s">
        <v>20158</v>
      </c>
      <c r="G5762" s="563" t="s">
        <v>20062</v>
      </c>
      <c r="H5762" s="563" t="s">
        <v>20159</v>
      </c>
      <c r="I5762" s="563" t="s">
        <v>26690</v>
      </c>
      <c r="J5762" s="563" t="s">
        <v>24001</v>
      </c>
      <c r="K5762" s="563" t="s">
        <v>50</v>
      </c>
      <c r="L5762" s="563" t="s">
        <v>24001</v>
      </c>
      <c r="M5762" s="563" t="s">
        <v>531</v>
      </c>
      <c r="N5762" s="563" t="s">
        <v>34466</v>
      </c>
      <c r="O5762" s="564" t="s">
        <v>24001</v>
      </c>
      <c r="P5762" s="564" t="s">
        <v>24001</v>
      </c>
      <c r="Q5762" s="564">
        <v>33148</v>
      </c>
      <c r="R5762" s="564"/>
      <c r="S5762" s="564" t="s">
        <v>33827</v>
      </c>
    </row>
    <row r="5763" spans="1:19" x14ac:dyDescent="0.35">
      <c r="A5763" s="562">
        <v>424</v>
      </c>
      <c r="B5763" s="563" t="s">
        <v>484</v>
      </c>
      <c r="C5763" s="563" t="s">
        <v>19195</v>
      </c>
      <c r="D5763" s="563" t="s">
        <v>20163</v>
      </c>
      <c r="E5763" s="563" t="s">
        <v>20064</v>
      </c>
      <c r="F5763" s="563" t="s">
        <v>20161</v>
      </c>
      <c r="G5763" s="563" t="s">
        <v>20062</v>
      </c>
      <c r="H5763" s="563" t="s">
        <v>20162</v>
      </c>
      <c r="I5763" s="563" t="s">
        <v>26690</v>
      </c>
      <c r="J5763" s="563" t="s">
        <v>24001</v>
      </c>
      <c r="K5763" s="563" t="s">
        <v>24001</v>
      </c>
      <c r="L5763" s="563" t="s">
        <v>24001</v>
      </c>
      <c r="M5763" s="563" t="s">
        <v>24001</v>
      </c>
      <c r="N5763" s="563" t="s">
        <v>24001</v>
      </c>
      <c r="O5763" s="564" t="s">
        <v>24001</v>
      </c>
      <c r="P5763" s="564" t="s">
        <v>24001</v>
      </c>
      <c r="Q5763" s="564">
        <v>38482</v>
      </c>
      <c r="R5763" s="564"/>
      <c r="S5763" s="564" t="s">
        <v>33828</v>
      </c>
    </row>
    <row r="5764" spans="1:19" x14ac:dyDescent="0.35">
      <c r="A5764" s="559">
        <v>425</v>
      </c>
      <c r="B5764" s="563" t="s">
        <v>484</v>
      </c>
      <c r="C5764" s="563" t="s">
        <v>19195</v>
      </c>
      <c r="D5764" s="563" t="s">
        <v>20166</v>
      </c>
      <c r="E5764" s="563" t="s">
        <v>24001</v>
      </c>
      <c r="F5764" s="563" t="s">
        <v>20164</v>
      </c>
      <c r="G5764" s="563" t="s">
        <v>20062</v>
      </c>
      <c r="H5764" s="563" t="s">
        <v>20165</v>
      </c>
      <c r="I5764" s="563" t="s">
        <v>26690</v>
      </c>
      <c r="J5764" s="563" t="s">
        <v>24001</v>
      </c>
      <c r="K5764" s="563" t="s">
        <v>24001</v>
      </c>
      <c r="L5764" s="563" t="s">
        <v>24001</v>
      </c>
      <c r="M5764" s="563" t="s">
        <v>24001</v>
      </c>
      <c r="N5764" s="563" t="s">
        <v>24001</v>
      </c>
      <c r="O5764" s="564" t="s">
        <v>24001</v>
      </c>
      <c r="P5764" s="564" t="s">
        <v>24001</v>
      </c>
      <c r="Q5764" s="564">
        <v>38663</v>
      </c>
      <c r="R5764" s="564"/>
      <c r="S5764" s="564" t="s">
        <v>20166</v>
      </c>
    </row>
    <row r="5765" spans="1:19" x14ac:dyDescent="0.35">
      <c r="A5765" s="559">
        <v>426</v>
      </c>
      <c r="B5765" s="563" t="s">
        <v>484</v>
      </c>
      <c r="C5765" s="563" t="s">
        <v>19195</v>
      </c>
      <c r="D5765" s="563" t="s">
        <v>20168</v>
      </c>
      <c r="E5765" s="563" t="s">
        <v>24001</v>
      </c>
      <c r="F5765" s="563" t="s">
        <v>20167</v>
      </c>
      <c r="G5765" s="563" t="s">
        <v>20062</v>
      </c>
      <c r="H5765" s="563" t="s">
        <v>10487</v>
      </c>
      <c r="I5765" s="563" t="s">
        <v>26690</v>
      </c>
      <c r="J5765" s="563" t="s">
        <v>24001</v>
      </c>
      <c r="K5765" s="563" t="s">
        <v>24001</v>
      </c>
      <c r="L5765" s="563" t="s">
        <v>24001</v>
      </c>
      <c r="M5765" s="563" t="s">
        <v>24001</v>
      </c>
      <c r="N5765" s="563" t="s">
        <v>24001</v>
      </c>
      <c r="O5765" s="564" t="s">
        <v>24001</v>
      </c>
      <c r="P5765" s="564" t="s">
        <v>24001</v>
      </c>
      <c r="Q5765" s="564">
        <v>41381</v>
      </c>
      <c r="R5765" s="564"/>
      <c r="S5765" s="564" t="s">
        <v>33829</v>
      </c>
    </row>
    <row r="5766" spans="1:19" x14ac:dyDescent="0.35">
      <c r="A5766" s="562">
        <v>427</v>
      </c>
      <c r="B5766" s="563" t="s">
        <v>484</v>
      </c>
      <c r="C5766" s="563" t="s">
        <v>19195</v>
      </c>
      <c r="D5766" s="563" t="s">
        <v>20171</v>
      </c>
      <c r="E5766" s="563" t="s">
        <v>24001</v>
      </c>
      <c r="F5766" s="563" t="s">
        <v>20169</v>
      </c>
      <c r="G5766" s="563" t="s">
        <v>20062</v>
      </c>
      <c r="H5766" s="563" t="s">
        <v>20170</v>
      </c>
      <c r="I5766" s="563" t="s">
        <v>26690</v>
      </c>
      <c r="J5766" s="563" t="s">
        <v>24001</v>
      </c>
      <c r="K5766" s="563" t="s">
        <v>24001</v>
      </c>
      <c r="L5766" s="563" t="s">
        <v>24001</v>
      </c>
      <c r="M5766" s="563" t="s">
        <v>24001</v>
      </c>
      <c r="N5766" s="563" t="s">
        <v>24001</v>
      </c>
      <c r="O5766" s="564" t="s">
        <v>24001</v>
      </c>
      <c r="P5766" s="564" t="s">
        <v>24001</v>
      </c>
      <c r="Q5766" s="564">
        <v>41474</v>
      </c>
      <c r="R5766" s="564"/>
      <c r="S5766" s="564" t="s">
        <v>20171</v>
      </c>
    </row>
    <row r="5767" spans="1:19" x14ac:dyDescent="0.35">
      <c r="A5767" s="559">
        <v>428</v>
      </c>
      <c r="B5767" s="563" t="s">
        <v>484</v>
      </c>
      <c r="C5767" s="563" t="s">
        <v>19195</v>
      </c>
      <c r="D5767" s="563" t="s">
        <v>20175</v>
      </c>
      <c r="E5767" s="563" t="s">
        <v>20172</v>
      </c>
      <c r="F5767" s="563" t="s">
        <v>20173</v>
      </c>
      <c r="G5767" s="563" t="s">
        <v>20062</v>
      </c>
      <c r="H5767" s="563" t="s">
        <v>20174</v>
      </c>
      <c r="I5767" s="563" t="s">
        <v>26690</v>
      </c>
      <c r="J5767" s="563" t="s">
        <v>24001</v>
      </c>
      <c r="K5767" s="563" t="s">
        <v>24001</v>
      </c>
      <c r="L5767" s="563" t="s">
        <v>24001</v>
      </c>
      <c r="M5767" s="563" t="s">
        <v>24001</v>
      </c>
      <c r="N5767" s="563" t="s">
        <v>24001</v>
      </c>
      <c r="O5767" s="564" t="s">
        <v>24001</v>
      </c>
      <c r="P5767" s="564" t="s">
        <v>24001</v>
      </c>
      <c r="Q5767" s="564">
        <v>33239</v>
      </c>
      <c r="R5767" s="564">
        <v>33680</v>
      </c>
      <c r="S5767" s="564" t="s">
        <v>20175</v>
      </c>
    </row>
    <row r="5768" spans="1:19" x14ac:dyDescent="0.35">
      <c r="A5768" s="559">
        <v>429</v>
      </c>
      <c r="B5768" s="563" t="s">
        <v>484</v>
      </c>
      <c r="C5768" s="563" t="s">
        <v>19195</v>
      </c>
      <c r="D5768" s="563" t="s">
        <v>20177</v>
      </c>
      <c r="E5768" s="563" t="s">
        <v>20079</v>
      </c>
      <c r="F5768" s="563" t="s">
        <v>20176</v>
      </c>
      <c r="G5768" s="563" t="s">
        <v>20062</v>
      </c>
      <c r="H5768" s="563" t="s">
        <v>652</v>
      </c>
      <c r="I5768" s="563" t="s">
        <v>26690</v>
      </c>
      <c r="J5768" s="563" t="s">
        <v>24001</v>
      </c>
      <c r="K5768" s="563" t="s">
        <v>62</v>
      </c>
      <c r="L5768" s="563" t="s">
        <v>27595</v>
      </c>
      <c r="M5768" s="563" t="s">
        <v>24001</v>
      </c>
      <c r="N5768" s="563" t="s">
        <v>24001</v>
      </c>
      <c r="O5768" s="564" t="s">
        <v>24001</v>
      </c>
      <c r="P5768" s="564" t="s">
        <v>24001</v>
      </c>
      <c r="Q5768" s="564">
        <v>38482</v>
      </c>
      <c r="R5768" s="564"/>
      <c r="S5768" s="564" t="s">
        <v>33830</v>
      </c>
    </row>
    <row r="5769" spans="1:19" x14ac:dyDescent="0.35">
      <c r="A5769" s="562">
        <v>430</v>
      </c>
      <c r="B5769" s="563" t="s">
        <v>484</v>
      </c>
      <c r="C5769" s="563" t="s">
        <v>19195</v>
      </c>
      <c r="D5769" s="563" t="s">
        <v>20180</v>
      </c>
      <c r="E5769" s="563" t="s">
        <v>24001</v>
      </c>
      <c r="F5769" s="563" t="s">
        <v>20178</v>
      </c>
      <c r="G5769" s="563" t="s">
        <v>20062</v>
      </c>
      <c r="H5769" s="563" t="s">
        <v>20179</v>
      </c>
      <c r="I5769" s="563" t="s">
        <v>26690</v>
      </c>
      <c r="J5769" s="563" t="s">
        <v>24001</v>
      </c>
      <c r="K5769" s="563" t="s">
        <v>24001</v>
      </c>
      <c r="L5769" s="563" t="s">
        <v>24001</v>
      </c>
      <c r="M5769" s="563" t="s">
        <v>24001</v>
      </c>
      <c r="N5769" s="563" t="s">
        <v>24001</v>
      </c>
      <c r="O5769" s="564" t="s">
        <v>24001</v>
      </c>
      <c r="P5769" s="564" t="s">
        <v>24001</v>
      </c>
      <c r="Q5769" s="564">
        <v>40577</v>
      </c>
      <c r="R5769" s="564"/>
      <c r="S5769" s="564" t="s">
        <v>33831</v>
      </c>
    </row>
    <row r="5770" spans="1:19" x14ac:dyDescent="0.35">
      <c r="A5770" s="559">
        <v>431</v>
      </c>
      <c r="B5770" s="563" t="s">
        <v>484</v>
      </c>
      <c r="C5770" s="563" t="s">
        <v>19195</v>
      </c>
      <c r="D5770" s="563" t="s">
        <v>20182</v>
      </c>
      <c r="E5770" s="563" t="s">
        <v>20131</v>
      </c>
      <c r="F5770" s="563" t="s">
        <v>20181</v>
      </c>
      <c r="G5770" s="563" t="s">
        <v>20062</v>
      </c>
      <c r="H5770" s="563" t="s">
        <v>1277</v>
      </c>
      <c r="I5770" s="563" t="s">
        <v>26690</v>
      </c>
      <c r="J5770" s="563" t="s">
        <v>24001</v>
      </c>
      <c r="K5770" s="563" t="s">
        <v>62</v>
      </c>
      <c r="L5770" s="563" t="s">
        <v>33832</v>
      </c>
      <c r="M5770" s="563" t="s">
        <v>3595</v>
      </c>
      <c r="N5770" s="563" t="s">
        <v>33833</v>
      </c>
      <c r="O5770" s="564" t="s">
        <v>24001</v>
      </c>
      <c r="P5770" s="564" t="s">
        <v>24001</v>
      </c>
      <c r="Q5770" s="564">
        <v>40577</v>
      </c>
      <c r="R5770" s="564"/>
      <c r="S5770" s="564" t="s">
        <v>33834</v>
      </c>
    </row>
    <row r="5771" spans="1:19" x14ac:dyDescent="0.35">
      <c r="A5771" s="559">
        <v>432</v>
      </c>
      <c r="B5771" s="563" t="s">
        <v>484</v>
      </c>
      <c r="C5771" s="563" t="s">
        <v>19195</v>
      </c>
      <c r="D5771" s="563" t="s">
        <v>20185</v>
      </c>
      <c r="E5771" s="563" t="s">
        <v>24001</v>
      </c>
      <c r="F5771" s="563" t="s">
        <v>20183</v>
      </c>
      <c r="G5771" s="563" t="s">
        <v>20062</v>
      </c>
      <c r="H5771" s="563" t="s">
        <v>20184</v>
      </c>
      <c r="I5771" s="563" t="s">
        <v>26690</v>
      </c>
      <c r="J5771" s="563" t="s">
        <v>24001</v>
      </c>
      <c r="K5771" s="563" t="s">
        <v>24001</v>
      </c>
      <c r="L5771" s="563" t="s">
        <v>24001</v>
      </c>
      <c r="M5771" s="563" t="s">
        <v>24001</v>
      </c>
      <c r="N5771" s="563" t="s">
        <v>24001</v>
      </c>
      <c r="O5771" s="564" t="s">
        <v>24001</v>
      </c>
      <c r="P5771" s="564" t="s">
        <v>24001</v>
      </c>
      <c r="Q5771" s="564">
        <v>40577</v>
      </c>
      <c r="R5771" s="564">
        <v>40577.649398148104</v>
      </c>
      <c r="S5771" s="564" t="s">
        <v>33835</v>
      </c>
    </row>
    <row r="5772" spans="1:19" x14ac:dyDescent="0.35">
      <c r="A5772" s="562">
        <v>433</v>
      </c>
      <c r="B5772" s="563" t="s">
        <v>484</v>
      </c>
      <c r="C5772" s="563" t="s">
        <v>19195</v>
      </c>
      <c r="D5772" s="563" t="s">
        <v>20187</v>
      </c>
      <c r="E5772" s="563" t="s">
        <v>20088</v>
      </c>
      <c r="F5772" s="563" t="s">
        <v>20186</v>
      </c>
      <c r="G5772" s="563" t="s">
        <v>20062</v>
      </c>
      <c r="H5772" s="563" t="s">
        <v>857</v>
      </c>
      <c r="I5772" s="563" t="s">
        <v>26690</v>
      </c>
      <c r="J5772" s="563" t="s">
        <v>24001</v>
      </c>
      <c r="K5772" s="563" t="s">
        <v>24001</v>
      </c>
      <c r="L5772" s="563" t="s">
        <v>24001</v>
      </c>
      <c r="M5772" s="563" t="s">
        <v>24001</v>
      </c>
      <c r="N5772" s="563" t="s">
        <v>24001</v>
      </c>
      <c r="O5772" s="564" t="s">
        <v>24001</v>
      </c>
      <c r="P5772" s="564" t="s">
        <v>24001</v>
      </c>
      <c r="Q5772" s="564">
        <v>38482</v>
      </c>
      <c r="R5772" s="564"/>
      <c r="S5772" s="564" t="s">
        <v>33836</v>
      </c>
    </row>
    <row r="5773" spans="1:19" x14ac:dyDescent="0.35">
      <c r="A5773" s="559">
        <v>434</v>
      </c>
      <c r="B5773" s="563" t="s">
        <v>484</v>
      </c>
      <c r="C5773" s="563" t="s">
        <v>19195</v>
      </c>
      <c r="D5773" s="563" t="s">
        <v>20190</v>
      </c>
      <c r="E5773" s="563" t="s">
        <v>24001</v>
      </c>
      <c r="F5773" s="563" t="s">
        <v>20188</v>
      </c>
      <c r="G5773" s="563" t="s">
        <v>20062</v>
      </c>
      <c r="H5773" s="563" t="s">
        <v>20189</v>
      </c>
      <c r="I5773" s="563" t="s">
        <v>26690</v>
      </c>
      <c r="J5773" s="563" t="s">
        <v>24001</v>
      </c>
      <c r="K5773" s="563" t="s">
        <v>24001</v>
      </c>
      <c r="L5773" s="563" t="s">
        <v>24001</v>
      </c>
      <c r="M5773" s="563" t="s">
        <v>24001</v>
      </c>
      <c r="N5773" s="563" t="s">
        <v>24001</v>
      </c>
      <c r="O5773" s="564" t="s">
        <v>24001</v>
      </c>
      <c r="P5773" s="564" t="s">
        <v>24001</v>
      </c>
      <c r="Q5773" s="564">
        <v>38526</v>
      </c>
      <c r="R5773" s="564"/>
      <c r="S5773" s="564" t="s">
        <v>20190</v>
      </c>
    </row>
    <row r="5774" spans="1:19" x14ac:dyDescent="0.35">
      <c r="A5774" s="559">
        <v>435</v>
      </c>
      <c r="B5774" s="563" t="s">
        <v>484</v>
      </c>
      <c r="C5774" s="563" t="s">
        <v>19195</v>
      </c>
      <c r="D5774" s="563" t="s">
        <v>20193</v>
      </c>
      <c r="E5774" s="563" t="s">
        <v>20124</v>
      </c>
      <c r="F5774" s="563" t="s">
        <v>20191</v>
      </c>
      <c r="G5774" s="563" t="s">
        <v>20062</v>
      </c>
      <c r="H5774" s="563" t="s">
        <v>20192</v>
      </c>
      <c r="I5774" s="563" t="s">
        <v>26690</v>
      </c>
      <c r="J5774" s="563" t="s">
        <v>24001</v>
      </c>
      <c r="K5774" s="563" t="s">
        <v>154</v>
      </c>
      <c r="L5774" s="563" t="s">
        <v>27714</v>
      </c>
      <c r="M5774" s="563" t="s">
        <v>24001</v>
      </c>
      <c r="N5774" s="563" t="s">
        <v>24001</v>
      </c>
      <c r="O5774" s="564" t="s">
        <v>24001</v>
      </c>
      <c r="P5774" s="564" t="s">
        <v>24001</v>
      </c>
      <c r="Q5774" s="564">
        <v>40576</v>
      </c>
      <c r="R5774" s="564"/>
      <c r="S5774" s="564" t="s">
        <v>33837</v>
      </c>
    </row>
    <row r="5775" spans="1:19" x14ac:dyDescent="0.35">
      <c r="A5775" s="562">
        <v>436</v>
      </c>
      <c r="B5775" s="563" t="s">
        <v>484</v>
      </c>
      <c r="C5775" s="563" t="s">
        <v>19195</v>
      </c>
      <c r="D5775" s="563" t="s">
        <v>20196</v>
      </c>
      <c r="E5775" s="563" t="s">
        <v>20194</v>
      </c>
      <c r="F5775" s="563" t="s">
        <v>20195</v>
      </c>
      <c r="G5775" s="563" t="s">
        <v>20062</v>
      </c>
      <c r="H5775" s="563" t="s">
        <v>389</v>
      </c>
      <c r="I5775" s="563" t="s">
        <v>26690</v>
      </c>
      <c r="J5775" s="563" t="s">
        <v>24001</v>
      </c>
      <c r="K5775" s="563" t="s">
        <v>24001</v>
      </c>
      <c r="L5775" s="563" t="s">
        <v>24001</v>
      </c>
      <c r="M5775" s="563" t="s">
        <v>24001</v>
      </c>
      <c r="N5775" s="563" t="s">
        <v>24001</v>
      </c>
      <c r="O5775" s="564" t="s">
        <v>24001</v>
      </c>
      <c r="P5775" s="564" t="s">
        <v>24001</v>
      </c>
      <c r="Q5775" s="564">
        <v>33148</v>
      </c>
      <c r="R5775" s="564">
        <v>33913</v>
      </c>
      <c r="S5775" s="564" t="s">
        <v>33838</v>
      </c>
    </row>
    <row r="5776" spans="1:19" x14ac:dyDescent="0.35">
      <c r="A5776" s="559">
        <v>437</v>
      </c>
      <c r="B5776" s="563" t="s">
        <v>484</v>
      </c>
      <c r="C5776" s="563" t="s">
        <v>19195</v>
      </c>
      <c r="D5776" s="563" t="s">
        <v>20199</v>
      </c>
      <c r="E5776" s="563" t="s">
        <v>24001</v>
      </c>
      <c r="F5776" s="563" t="s">
        <v>20197</v>
      </c>
      <c r="G5776" s="563" t="s">
        <v>20062</v>
      </c>
      <c r="H5776" s="563" t="s">
        <v>20198</v>
      </c>
      <c r="I5776" s="563" t="s">
        <v>26690</v>
      </c>
      <c r="J5776" s="563" t="s">
        <v>24001</v>
      </c>
      <c r="K5776" s="563" t="s">
        <v>24001</v>
      </c>
      <c r="L5776" s="563" t="s">
        <v>24001</v>
      </c>
      <c r="M5776" s="563" t="s">
        <v>24001</v>
      </c>
      <c r="N5776" s="563" t="s">
        <v>24001</v>
      </c>
      <c r="O5776" s="564" t="s">
        <v>24001</v>
      </c>
      <c r="P5776" s="564" t="s">
        <v>24001</v>
      </c>
      <c r="Q5776" s="564">
        <v>40577</v>
      </c>
      <c r="R5776" s="564"/>
      <c r="S5776" s="564" t="s">
        <v>33839</v>
      </c>
    </row>
    <row r="5777" spans="1:19" x14ac:dyDescent="0.35">
      <c r="A5777" s="559">
        <v>438</v>
      </c>
      <c r="B5777" s="563" t="s">
        <v>484</v>
      </c>
      <c r="C5777" s="563" t="s">
        <v>19195</v>
      </c>
      <c r="D5777" s="563" t="s">
        <v>20201</v>
      </c>
      <c r="E5777" s="563" t="s">
        <v>20172</v>
      </c>
      <c r="F5777" s="563" t="s">
        <v>20200</v>
      </c>
      <c r="G5777" s="563" t="s">
        <v>20062</v>
      </c>
      <c r="H5777" s="563" t="s">
        <v>55</v>
      </c>
      <c r="I5777" s="563" t="s">
        <v>26690</v>
      </c>
      <c r="J5777" s="563" t="s">
        <v>24001</v>
      </c>
      <c r="K5777" s="563" t="s">
        <v>24001</v>
      </c>
      <c r="L5777" s="563" t="s">
        <v>24001</v>
      </c>
      <c r="M5777" s="563" t="s">
        <v>24001</v>
      </c>
      <c r="N5777" s="563" t="s">
        <v>24001</v>
      </c>
      <c r="O5777" s="564" t="s">
        <v>24001</v>
      </c>
      <c r="P5777" s="564" t="s">
        <v>24001</v>
      </c>
      <c r="Q5777" s="564">
        <v>33148</v>
      </c>
      <c r="R5777" s="564"/>
      <c r="S5777" s="564" t="s">
        <v>20201</v>
      </c>
    </row>
    <row r="5778" spans="1:19" x14ac:dyDescent="0.35">
      <c r="A5778" s="562">
        <v>439</v>
      </c>
      <c r="B5778" s="563" t="s">
        <v>484</v>
      </c>
      <c r="C5778" s="563" t="s">
        <v>19195</v>
      </c>
      <c r="D5778" s="563" t="s">
        <v>20205</v>
      </c>
      <c r="E5778" s="563" t="s">
        <v>20202</v>
      </c>
      <c r="F5778" s="563" t="s">
        <v>20203</v>
      </c>
      <c r="G5778" s="563" t="s">
        <v>20062</v>
      </c>
      <c r="H5778" s="563" t="s">
        <v>20204</v>
      </c>
      <c r="I5778" s="563" t="s">
        <v>26690</v>
      </c>
      <c r="J5778" s="563" t="s">
        <v>24001</v>
      </c>
      <c r="K5778" s="563" t="s">
        <v>24001</v>
      </c>
      <c r="L5778" s="563" t="s">
        <v>24001</v>
      </c>
      <c r="M5778" s="563" t="s">
        <v>24001</v>
      </c>
      <c r="N5778" s="563" t="s">
        <v>24001</v>
      </c>
      <c r="O5778" s="564" t="s">
        <v>24001</v>
      </c>
      <c r="P5778" s="564" t="s">
        <v>24001</v>
      </c>
      <c r="Q5778" s="564">
        <v>33148</v>
      </c>
      <c r="R5778" s="564">
        <v>38593</v>
      </c>
      <c r="S5778" s="564" t="s">
        <v>33840</v>
      </c>
    </row>
    <row r="5779" spans="1:19" x14ac:dyDescent="0.35">
      <c r="A5779" s="559">
        <v>440</v>
      </c>
      <c r="B5779" s="563" t="s">
        <v>484</v>
      </c>
      <c r="C5779" s="563" t="s">
        <v>19195</v>
      </c>
      <c r="D5779" s="563" t="s">
        <v>20208</v>
      </c>
      <c r="E5779" s="563" t="s">
        <v>20206</v>
      </c>
      <c r="F5779" s="563" t="s">
        <v>20207</v>
      </c>
      <c r="G5779" s="563" t="s">
        <v>20062</v>
      </c>
      <c r="H5779" s="563" t="s">
        <v>3898</v>
      </c>
      <c r="I5779" s="563" t="s">
        <v>26690</v>
      </c>
      <c r="J5779" s="563" t="s">
        <v>24001</v>
      </c>
      <c r="K5779" s="563" t="s">
        <v>24001</v>
      </c>
      <c r="L5779" s="563" t="s">
        <v>24001</v>
      </c>
      <c r="M5779" s="563" t="s">
        <v>24001</v>
      </c>
      <c r="N5779" s="563" t="s">
        <v>24001</v>
      </c>
      <c r="O5779" s="564" t="s">
        <v>24001</v>
      </c>
      <c r="P5779" s="564" t="s">
        <v>24001</v>
      </c>
      <c r="Q5779" s="564">
        <v>33148</v>
      </c>
      <c r="R5779" s="564">
        <v>38685</v>
      </c>
      <c r="S5779" s="564" t="s">
        <v>33841</v>
      </c>
    </row>
    <row r="5780" spans="1:19" x14ac:dyDescent="0.35">
      <c r="A5780" s="559">
        <v>441</v>
      </c>
      <c r="B5780" s="563" t="s">
        <v>484</v>
      </c>
      <c r="C5780" s="563" t="s">
        <v>19195</v>
      </c>
      <c r="D5780" s="563" t="s">
        <v>20212</v>
      </c>
      <c r="E5780" s="563" t="s">
        <v>20209</v>
      </c>
      <c r="F5780" s="563" t="s">
        <v>20210</v>
      </c>
      <c r="G5780" s="563" t="s">
        <v>20062</v>
      </c>
      <c r="H5780" s="563" t="s">
        <v>20211</v>
      </c>
      <c r="I5780" s="563" t="s">
        <v>26690</v>
      </c>
      <c r="J5780" s="563" t="s">
        <v>24001</v>
      </c>
      <c r="K5780" s="563" t="s">
        <v>24001</v>
      </c>
      <c r="L5780" s="563" t="s">
        <v>24001</v>
      </c>
      <c r="M5780" s="563" t="s">
        <v>24001</v>
      </c>
      <c r="N5780" s="563" t="s">
        <v>24001</v>
      </c>
      <c r="O5780" s="564" t="s">
        <v>24001</v>
      </c>
      <c r="P5780" s="564" t="s">
        <v>24001</v>
      </c>
      <c r="Q5780" s="564">
        <v>33148</v>
      </c>
      <c r="R5780" s="564">
        <v>38685</v>
      </c>
      <c r="S5780" s="564" t="s">
        <v>33842</v>
      </c>
    </row>
    <row r="5781" spans="1:19" x14ac:dyDescent="0.35">
      <c r="A5781" s="562">
        <v>442</v>
      </c>
      <c r="B5781" s="563" t="s">
        <v>484</v>
      </c>
      <c r="C5781" s="563" t="s">
        <v>19195</v>
      </c>
      <c r="D5781" s="563" t="s">
        <v>20215</v>
      </c>
      <c r="E5781" s="563" t="s">
        <v>24001</v>
      </c>
      <c r="F5781" s="563" t="s">
        <v>20213</v>
      </c>
      <c r="G5781" s="563" t="s">
        <v>20062</v>
      </c>
      <c r="H5781" s="563" t="s">
        <v>20214</v>
      </c>
      <c r="I5781" s="563" t="s">
        <v>26690</v>
      </c>
      <c r="J5781" s="563" t="s">
        <v>24001</v>
      </c>
      <c r="K5781" s="563" t="s">
        <v>50</v>
      </c>
      <c r="L5781" s="563" t="s">
        <v>27689</v>
      </c>
      <c r="M5781" s="563" t="s">
        <v>24001</v>
      </c>
      <c r="N5781" s="563" t="s">
        <v>24001</v>
      </c>
      <c r="O5781" s="564" t="s">
        <v>24001</v>
      </c>
      <c r="P5781" s="564" t="s">
        <v>24001</v>
      </c>
      <c r="Q5781" s="564">
        <v>33148</v>
      </c>
      <c r="R5781" s="564">
        <v>38482</v>
      </c>
      <c r="S5781" s="564" t="s">
        <v>33843</v>
      </c>
    </row>
    <row r="5782" spans="1:19" x14ac:dyDescent="0.35">
      <c r="A5782" s="559">
        <v>443</v>
      </c>
      <c r="B5782" s="563" t="s">
        <v>484</v>
      </c>
      <c r="C5782" s="563" t="s">
        <v>19195</v>
      </c>
      <c r="D5782" s="563" t="s">
        <v>20218</v>
      </c>
      <c r="E5782" s="563" t="s">
        <v>20216</v>
      </c>
      <c r="F5782" s="563" t="s">
        <v>20217</v>
      </c>
      <c r="G5782" s="563" t="s">
        <v>20062</v>
      </c>
      <c r="H5782" s="563" t="s">
        <v>2338</v>
      </c>
      <c r="I5782" s="563" t="s">
        <v>26690</v>
      </c>
      <c r="J5782" s="563" t="s">
        <v>24001</v>
      </c>
      <c r="K5782" s="563" t="s">
        <v>24001</v>
      </c>
      <c r="L5782" s="563" t="s">
        <v>24001</v>
      </c>
      <c r="M5782" s="563" t="s">
        <v>24001</v>
      </c>
      <c r="N5782" s="563" t="s">
        <v>24001</v>
      </c>
      <c r="O5782" s="564" t="s">
        <v>24001</v>
      </c>
      <c r="P5782" s="564" t="s">
        <v>24001</v>
      </c>
      <c r="Q5782" s="564">
        <v>33148</v>
      </c>
      <c r="R5782" s="564">
        <v>38685</v>
      </c>
      <c r="S5782" s="564" t="s">
        <v>33844</v>
      </c>
    </row>
    <row r="5783" spans="1:19" x14ac:dyDescent="0.35">
      <c r="A5783" s="559">
        <v>1417</v>
      </c>
      <c r="B5783" s="563" t="s">
        <v>484</v>
      </c>
      <c r="C5783" s="563" t="s">
        <v>28929</v>
      </c>
      <c r="D5783" s="563" t="s">
        <v>18409</v>
      </c>
      <c r="E5783" s="563" t="s">
        <v>18405</v>
      </c>
      <c r="F5783" s="563" t="s">
        <v>18406</v>
      </c>
      <c r="G5783" s="563" t="s">
        <v>18407</v>
      </c>
      <c r="H5783" s="563" t="s">
        <v>18408</v>
      </c>
      <c r="I5783" s="563" t="s">
        <v>26690</v>
      </c>
      <c r="J5783" s="563" t="s">
        <v>24001</v>
      </c>
      <c r="K5783" s="563" t="s">
        <v>24001</v>
      </c>
      <c r="L5783" s="563" t="s">
        <v>24001</v>
      </c>
      <c r="M5783" s="563" t="s">
        <v>24001</v>
      </c>
      <c r="N5783" s="563" t="s">
        <v>24001</v>
      </c>
      <c r="O5783" s="564" t="s">
        <v>24001</v>
      </c>
      <c r="P5783" s="564" t="s">
        <v>24001</v>
      </c>
      <c r="Q5783" s="564">
        <v>33148</v>
      </c>
      <c r="R5783" s="564"/>
      <c r="S5783" s="564" t="s">
        <v>34467</v>
      </c>
    </row>
    <row r="5784" spans="1:19" x14ac:dyDescent="0.35">
      <c r="A5784" s="562">
        <v>1418</v>
      </c>
      <c r="B5784" s="563" t="s">
        <v>484</v>
      </c>
      <c r="C5784" s="563" t="s">
        <v>28929</v>
      </c>
      <c r="D5784" s="563" t="s">
        <v>18412</v>
      </c>
      <c r="E5784" s="563" t="s">
        <v>18410</v>
      </c>
      <c r="F5784" s="563" t="s">
        <v>18411</v>
      </c>
      <c r="G5784" s="563" t="s">
        <v>18407</v>
      </c>
      <c r="H5784" s="563" t="s">
        <v>55</v>
      </c>
      <c r="I5784" s="563" t="s">
        <v>26690</v>
      </c>
      <c r="J5784" s="563" t="s">
        <v>24001</v>
      </c>
      <c r="K5784" s="563" t="s">
        <v>24001</v>
      </c>
      <c r="L5784" s="563" t="s">
        <v>24001</v>
      </c>
      <c r="M5784" s="563" t="s">
        <v>24001</v>
      </c>
      <c r="N5784" s="563" t="s">
        <v>24001</v>
      </c>
      <c r="O5784" s="564" t="s">
        <v>24001</v>
      </c>
      <c r="P5784" s="564" t="s">
        <v>24001</v>
      </c>
      <c r="Q5784" s="564">
        <v>33148</v>
      </c>
      <c r="R5784" s="564"/>
      <c r="S5784" s="564" t="s">
        <v>18412</v>
      </c>
    </row>
    <row r="5785" spans="1:19" x14ac:dyDescent="0.35">
      <c r="A5785" s="559">
        <v>1419</v>
      </c>
      <c r="B5785" s="563" t="s">
        <v>484</v>
      </c>
      <c r="C5785" s="563" t="s">
        <v>28929</v>
      </c>
      <c r="D5785" s="563" t="s">
        <v>18415</v>
      </c>
      <c r="E5785" s="563" t="s">
        <v>18413</v>
      </c>
      <c r="F5785" s="563" t="s">
        <v>18414</v>
      </c>
      <c r="G5785" s="563" t="s">
        <v>18407</v>
      </c>
      <c r="H5785" s="563" t="s">
        <v>2932</v>
      </c>
      <c r="I5785" s="563" t="s">
        <v>26690</v>
      </c>
      <c r="J5785" s="563" t="s">
        <v>24001</v>
      </c>
      <c r="K5785" s="563" t="s">
        <v>24001</v>
      </c>
      <c r="L5785" s="563" t="s">
        <v>24001</v>
      </c>
      <c r="M5785" s="563" t="s">
        <v>24001</v>
      </c>
      <c r="N5785" s="563" t="s">
        <v>24001</v>
      </c>
      <c r="O5785" s="564" t="s">
        <v>24001</v>
      </c>
      <c r="P5785" s="564" t="s">
        <v>24001</v>
      </c>
      <c r="Q5785" s="564">
        <v>33148</v>
      </c>
      <c r="R5785" s="564"/>
      <c r="S5785" s="564" t="s">
        <v>33845</v>
      </c>
    </row>
    <row r="5786" spans="1:19" x14ac:dyDescent="0.35">
      <c r="A5786" s="559">
        <v>1420</v>
      </c>
      <c r="B5786" s="563" t="s">
        <v>484</v>
      </c>
      <c r="C5786" s="563" t="s">
        <v>28929</v>
      </c>
      <c r="D5786" s="563" t="s">
        <v>18420</v>
      </c>
      <c r="E5786" s="563" t="s">
        <v>18416</v>
      </c>
      <c r="F5786" s="563" t="s">
        <v>18417</v>
      </c>
      <c r="G5786" s="563" t="s">
        <v>18418</v>
      </c>
      <c r="H5786" s="563" t="s">
        <v>18419</v>
      </c>
      <c r="I5786" s="563" t="s">
        <v>26690</v>
      </c>
      <c r="J5786" s="563" t="s">
        <v>109</v>
      </c>
      <c r="K5786" s="563" t="s">
        <v>24001</v>
      </c>
      <c r="L5786" s="563" t="s">
        <v>24001</v>
      </c>
      <c r="M5786" s="563" t="s">
        <v>24001</v>
      </c>
      <c r="N5786" s="563" t="s">
        <v>24001</v>
      </c>
      <c r="O5786" s="564" t="s">
        <v>24001</v>
      </c>
      <c r="P5786" s="564" t="s">
        <v>24001</v>
      </c>
      <c r="Q5786" s="564">
        <v>33148</v>
      </c>
      <c r="R5786" s="564">
        <v>38482</v>
      </c>
      <c r="S5786" s="564" t="s">
        <v>33846</v>
      </c>
    </row>
    <row r="5787" spans="1:19" x14ac:dyDescent="0.35">
      <c r="A5787" s="562">
        <v>1421</v>
      </c>
      <c r="B5787" s="563" t="s">
        <v>484</v>
      </c>
      <c r="C5787" s="563" t="s">
        <v>28929</v>
      </c>
      <c r="D5787" s="563" t="s">
        <v>18424</v>
      </c>
      <c r="E5787" s="563" t="s">
        <v>18421</v>
      </c>
      <c r="F5787" s="563" t="s">
        <v>18422</v>
      </c>
      <c r="G5787" s="563" t="s">
        <v>18418</v>
      </c>
      <c r="H5787" s="563" t="s">
        <v>18423</v>
      </c>
      <c r="I5787" s="563" t="s">
        <v>26690</v>
      </c>
      <c r="J5787" s="563" t="s">
        <v>109</v>
      </c>
      <c r="K5787" s="563" t="s">
        <v>24001</v>
      </c>
      <c r="L5787" s="563" t="s">
        <v>24001</v>
      </c>
      <c r="M5787" s="563" t="s">
        <v>24001</v>
      </c>
      <c r="N5787" s="563" t="s">
        <v>24001</v>
      </c>
      <c r="O5787" s="564" t="s">
        <v>24001</v>
      </c>
      <c r="P5787" s="564" t="s">
        <v>24001</v>
      </c>
      <c r="Q5787" s="564">
        <v>33148</v>
      </c>
      <c r="R5787" s="564">
        <v>38482</v>
      </c>
      <c r="S5787" s="564" t="s">
        <v>33847</v>
      </c>
    </row>
    <row r="5788" spans="1:19" x14ac:dyDescent="0.35">
      <c r="A5788" s="559">
        <v>3574</v>
      </c>
      <c r="B5788" s="563" t="s">
        <v>484</v>
      </c>
      <c r="C5788" s="563" t="s">
        <v>29019</v>
      </c>
      <c r="D5788" s="563" t="s">
        <v>4350</v>
      </c>
      <c r="E5788" s="563" t="s">
        <v>24001</v>
      </c>
      <c r="F5788" s="563" t="s">
        <v>4347</v>
      </c>
      <c r="G5788" s="563" t="s">
        <v>4348</v>
      </c>
      <c r="H5788" s="563" t="s">
        <v>4349</v>
      </c>
      <c r="I5788" s="563" t="s">
        <v>26690</v>
      </c>
      <c r="J5788" s="563" t="s">
        <v>109</v>
      </c>
      <c r="K5788" s="563" t="s">
        <v>24001</v>
      </c>
      <c r="L5788" s="563" t="s">
        <v>24001</v>
      </c>
      <c r="M5788" s="563" t="s">
        <v>24001</v>
      </c>
      <c r="N5788" s="563" t="s">
        <v>24001</v>
      </c>
      <c r="O5788" s="564" t="s">
        <v>24001</v>
      </c>
      <c r="P5788" s="564" t="s">
        <v>24001</v>
      </c>
      <c r="Q5788" s="564">
        <v>40374</v>
      </c>
      <c r="R5788" s="564"/>
      <c r="S5788" s="564" t="s">
        <v>33848</v>
      </c>
    </row>
    <row r="5789" spans="1:19" x14ac:dyDescent="0.35">
      <c r="A5789" s="559">
        <v>3363</v>
      </c>
      <c r="B5789" s="563" t="s">
        <v>484</v>
      </c>
      <c r="C5789" s="563" t="s">
        <v>8118</v>
      </c>
      <c r="D5789" s="563" t="s">
        <v>8525</v>
      </c>
      <c r="E5789" s="563" t="s">
        <v>8521</v>
      </c>
      <c r="F5789" s="563" t="s">
        <v>8522</v>
      </c>
      <c r="G5789" s="563" t="s">
        <v>8523</v>
      </c>
      <c r="H5789" s="563" t="s">
        <v>8524</v>
      </c>
      <c r="I5789" s="563" t="s">
        <v>26690</v>
      </c>
      <c r="J5789" s="563" t="s">
        <v>24001</v>
      </c>
      <c r="K5789" s="563" t="s">
        <v>24001</v>
      </c>
      <c r="L5789" s="563" t="s">
        <v>24001</v>
      </c>
      <c r="M5789" s="563" t="s">
        <v>24001</v>
      </c>
      <c r="N5789" s="563" t="s">
        <v>24001</v>
      </c>
      <c r="O5789" s="564" t="s">
        <v>24001</v>
      </c>
      <c r="P5789" s="564" t="s">
        <v>24001</v>
      </c>
      <c r="Q5789" s="564">
        <v>33148</v>
      </c>
      <c r="R5789" s="564"/>
      <c r="S5789" s="564" t="s">
        <v>33849</v>
      </c>
    </row>
    <row r="5790" spans="1:19" x14ac:dyDescent="0.35">
      <c r="A5790" s="562">
        <v>4138</v>
      </c>
      <c r="B5790" s="563" t="s">
        <v>484</v>
      </c>
      <c r="C5790" s="563" t="s">
        <v>2950</v>
      </c>
      <c r="D5790" s="563" t="s">
        <v>2943</v>
      </c>
      <c r="E5790" s="563" t="s">
        <v>2939</v>
      </c>
      <c r="F5790" s="563" t="s">
        <v>2940</v>
      </c>
      <c r="G5790" s="563" t="s">
        <v>2941</v>
      </c>
      <c r="H5790" s="563" t="s">
        <v>2942</v>
      </c>
      <c r="I5790" s="563" t="s">
        <v>26690</v>
      </c>
      <c r="J5790" s="563" t="s">
        <v>24001</v>
      </c>
      <c r="K5790" s="563" t="s">
        <v>24001</v>
      </c>
      <c r="L5790" s="563" t="s">
        <v>24001</v>
      </c>
      <c r="M5790" s="563" t="s">
        <v>24001</v>
      </c>
      <c r="N5790" s="563" t="s">
        <v>24001</v>
      </c>
      <c r="O5790" s="564" t="s">
        <v>24001</v>
      </c>
      <c r="P5790" s="564" t="s">
        <v>24001</v>
      </c>
      <c r="Q5790" s="564">
        <v>33148</v>
      </c>
      <c r="R5790" s="564"/>
      <c r="S5790" s="564" t="s">
        <v>33850</v>
      </c>
    </row>
    <row r="5791" spans="1:19" x14ac:dyDescent="0.35">
      <c r="A5791" s="559">
        <v>4139</v>
      </c>
      <c r="B5791" s="563" t="s">
        <v>484</v>
      </c>
      <c r="C5791" s="563" t="s">
        <v>2950</v>
      </c>
      <c r="D5791" s="563" t="s">
        <v>2947</v>
      </c>
      <c r="E5791" s="563" t="s">
        <v>2944</v>
      </c>
      <c r="F5791" s="563" t="s">
        <v>2945</v>
      </c>
      <c r="G5791" s="563" t="s">
        <v>2941</v>
      </c>
      <c r="H5791" s="563" t="s">
        <v>2946</v>
      </c>
      <c r="I5791" s="563" t="s">
        <v>26690</v>
      </c>
      <c r="J5791" s="563" t="s">
        <v>24001</v>
      </c>
      <c r="K5791" s="563" t="s">
        <v>24001</v>
      </c>
      <c r="L5791" s="563" t="s">
        <v>24001</v>
      </c>
      <c r="M5791" s="563" t="s">
        <v>24001</v>
      </c>
      <c r="N5791" s="563" t="s">
        <v>24001</v>
      </c>
      <c r="O5791" s="564" t="s">
        <v>24001</v>
      </c>
      <c r="P5791" s="564" t="s">
        <v>24001</v>
      </c>
      <c r="Q5791" s="564">
        <v>33148</v>
      </c>
      <c r="R5791" s="564"/>
      <c r="S5791" s="564" t="s">
        <v>33851</v>
      </c>
    </row>
    <row r="5792" spans="1:19" x14ac:dyDescent="0.35">
      <c r="A5792" s="559">
        <v>4140</v>
      </c>
      <c r="B5792" s="563" t="s">
        <v>484</v>
      </c>
      <c r="C5792" s="563" t="s">
        <v>2950</v>
      </c>
      <c r="D5792" s="563" t="s">
        <v>2949</v>
      </c>
      <c r="E5792" s="563" t="s">
        <v>2560</v>
      </c>
      <c r="F5792" s="563" t="s">
        <v>2948</v>
      </c>
      <c r="G5792" s="563" t="s">
        <v>2941</v>
      </c>
      <c r="H5792" s="563" t="s">
        <v>55</v>
      </c>
      <c r="I5792" s="563" t="s">
        <v>26690</v>
      </c>
      <c r="J5792" s="563" t="s">
        <v>24001</v>
      </c>
      <c r="K5792" s="563" t="s">
        <v>24001</v>
      </c>
      <c r="L5792" s="563" t="s">
        <v>24001</v>
      </c>
      <c r="M5792" s="563" t="s">
        <v>24001</v>
      </c>
      <c r="N5792" s="563" t="s">
        <v>24001</v>
      </c>
      <c r="O5792" s="564" t="s">
        <v>24001</v>
      </c>
      <c r="P5792" s="564" t="s">
        <v>24001</v>
      </c>
      <c r="Q5792" s="564">
        <v>33148</v>
      </c>
      <c r="R5792" s="564"/>
      <c r="S5792" s="564" t="s">
        <v>2949</v>
      </c>
    </row>
    <row r="5793" spans="1:19" x14ac:dyDescent="0.35">
      <c r="A5793" s="562">
        <v>3125</v>
      </c>
      <c r="B5793" s="563" t="s">
        <v>484</v>
      </c>
      <c r="C5793" s="563" t="s">
        <v>8880</v>
      </c>
      <c r="D5793" s="563" t="s">
        <v>9631</v>
      </c>
      <c r="E5793" s="563" t="s">
        <v>24001</v>
      </c>
      <c r="F5793" s="563" t="s">
        <v>9628</v>
      </c>
      <c r="G5793" s="563" t="s">
        <v>9629</v>
      </c>
      <c r="H5793" s="563" t="s">
        <v>9630</v>
      </c>
      <c r="I5793" s="563" t="s">
        <v>26690</v>
      </c>
      <c r="J5793" s="563" t="s">
        <v>24001</v>
      </c>
      <c r="K5793" s="563" t="s">
        <v>24001</v>
      </c>
      <c r="L5793" s="563" t="s">
        <v>24001</v>
      </c>
      <c r="M5793" s="563" t="s">
        <v>24001</v>
      </c>
      <c r="N5793" s="563" t="s">
        <v>24001</v>
      </c>
      <c r="O5793" s="564" t="s">
        <v>24001</v>
      </c>
      <c r="P5793" s="564" t="s">
        <v>24001</v>
      </c>
      <c r="Q5793" s="564">
        <v>33148</v>
      </c>
      <c r="R5793" s="564"/>
      <c r="S5793" s="564" t="s">
        <v>33852</v>
      </c>
    </row>
    <row r="5794" spans="1:19" x14ac:dyDescent="0.35">
      <c r="A5794" s="559">
        <v>3126</v>
      </c>
      <c r="B5794" s="563" t="s">
        <v>484</v>
      </c>
      <c r="C5794" s="563" t="s">
        <v>8880</v>
      </c>
      <c r="D5794" s="563" t="s">
        <v>9634</v>
      </c>
      <c r="E5794" s="563" t="s">
        <v>24001</v>
      </c>
      <c r="F5794" s="563" t="s">
        <v>9632</v>
      </c>
      <c r="G5794" s="563" t="s">
        <v>9629</v>
      </c>
      <c r="H5794" s="563" t="s">
        <v>9633</v>
      </c>
      <c r="I5794" s="563" t="s">
        <v>26690</v>
      </c>
      <c r="J5794" s="563" t="s">
        <v>24001</v>
      </c>
      <c r="K5794" s="563" t="s">
        <v>24001</v>
      </c>
      <c r="L5794" s="563" t="s">
        <v>24001</v>
      </c>
      <c r="M5794" s="563" t="s">
        <v>24001</v>
      </c>
      <c r="N5794" s="563" t="s">
        <v>24001</v>
      </c>
      <c r="O5794" s="564" t="s">
        <v>24001</v>
      </c>
      <c r="P5794" s="564" t="s">
        <v>24001</v>
      </c>
      <c r="Q5794" s="564">
        <v>33148</v>
      </c>
      <c r="R5794" s="564"/>
      <c r="S5794" s="564" t="s">
        <v>33853</v>
      </c>
    </row>
    <row r="5795" spans="1:19" x14ac:dyDescent="0.35">
      <c r="A5795" s="559">
        <v>3127</v>
      </c>
      <c r="B5795" s="563" t="s">
        <v>484</v>
      </c>
      <c r="C5795" s="563" t="s">
        <v>8880</v>
      </c>
      <c r="D5795" s="563" t="s">
        <v>9637</v>
      </c>
      <c r="E5795" s="563" t="s">
        <v>9635</v>
      </c>
      <c r="F5795" s="563" t="s">
        <v>9636</v>
      </c>
      <c r="G5795" s="563" t="s">
        <v>9629</v>
      </c>
      <c r="H5795" s="563" t="s">
        <v>8902</v>
      </c>
      <c r="I5795" s="563" t="s">
        <v>26690</v>
      </c>
      <c r="J5795" s="563" t="s">
        <v>24001</v>
      </c>
      <c r="K5795" s="563" t="s">
        <v>24001</v>
      </c>
      <c r="L5795" s="563" t="s">
        <v>24001</v>
      </c>
      <c r="M5795" s="563" t="s">
        <v>24001</v>
      </c>
      <c r="N5795" s="563" t="s">
        <v>24001</v>
      </c>
      <c r="O5795" s="564" t="s">
        <v>24001</v>
      </c>
      <c r="P5795" s="564" t="s">
        <v>24001</v>
      </c>
      <c r="Q5795" s="564">
        <v>33148</v>
      </c>
      <c r="R5795" s="564"/>
      <c r="S5795" s="564" t="s">
        <v>33854</v>
      </c>
    </row>
    <row r="5796" spans="1:19" x14ac:dyDescent="0.35">
      <c r="A5796" s="562">
        <v>3128</v>
      </c>
      <c r="B5796" s="563" t="s">
        <v>484</v>
      </c>
      <c r="C5796" s="563" t="s">
        <v>8880</v>
      </c>
      <c r="D5796" s="563" t="s">
        <v>9639</v>
      </c>
      <c r="E5796" s="563" t="s">
        <v>24001</v>
      </c>
      <c r="F5796" s="563" t="s">
        <v>9638</v>
      </c>
      <c r="G5796" s="563" t="s">
        <v>9629</v>
      </c>
      <c r="H5796" s="563" t="s">
        <v>5221</v>
      </c>
      <c r="I5796" s="563" t="s">
        <v>26690</v>
      </c>
      <c r="J5796" s="563" t="s">
        <v>24001</v>
      </c>
      <c r="K5796" s="563" t="s">
        <v>24001</v>
      </c>
      <c r="L5796" s="563" t="s">
        <v>24001</v>
      </c>
      <c r="M5796" s="563" t="s">
        <v>24001</v>
      </c>
      <c r="N5796" s="563" t="s">
        <v>24001</v>
      </c>
      <c r="O5796" s="564" t="s">
        <v>24001</v>
      </c>
      <c r="P5796" s="564" t="s">
        <v>24001</v>
      </c>
      <c r="Q5796" s="564">
        <v>33148</v>
      </c>
      <c r="R5796" s="564"/>
      <c r="S5796" s="564" t="s">
        <v>33855</v>
      </c>
    </row>
    <row r="5797" spans="1:19" x14ac:dyDescent="0.35">
      <c r="A5797" s="559">
        <v>3129</v>
      </c>
      <c r="B5797" s="563" t="s">
        <v>484</v>
      </c>
      <c r="C5797" s="563" t="s">
        <v>8880</v>
      </c>
      <c r="D5797" s="563" t="s">
        <v>9642</v>
      </c>
      <c r="E5797" s="563" t="s">
        <v>9640</v>
      </c>
      <c r="F5797" s="563" t="s">
        <v>9641</v>
      </c>
      <c r="G5797" s="563" t="s">
        <v>9629</v>
      </c>
      <c r="H5797" s="563" t="s">
        <v>8572</v>
      </c>
      <c r="I5797" s="563" t="s">
        <v>26690</v>
      </c>
      <c r="J5797" s="563" t="s">
        <v>24001</v>
      </c>
      <c r="K5797" s="563" t="s">
        <v>24001</v>
      </c>
      <c r="L5797" s="563" t="s">
        <v>24001</v>
      </c>
      <c r="M5797" s="563" t="s">
        <v>24001</v>
      </c>
      <c r="N5797" s="563" t="s">
        <v>24001</v>
      </c>
      <c r="O5797" s="564" t="s">
        <v>24001</v>
      </c>
      <c r="P5797" s="564" t="s">
        <v>24001</v>
      </c>
      <c r="Q5797" s="564">
        <v>33148</v>
      </c>
      <c r="R5797" s="564"/>
      <c r="S5797" s="564" t="s">
        <v>33856</v>
      </c>
    </row>
    <row r="5798" spans="1:19" x14ac:dyDescent="0.35">
      <c r="A5798" s="559">
        <v>3130</v>
      </c>
      <c r="B5798" s="563" t="s">
        <v>484</v>
      </c>
      <c r="C5798" s="563" t="s">
        <v>8880</v>
      </c>
      <c r="D5798" s="563" t="s">
        <v>9644</v>
      </c>
      <c r="E5798" s="563" t="s">
        <v>9629</v>
      </c>
      <c r="F5798" s="563" t="s">
        <v>9643</v>
      </c>
      <c r="G5798" s="563" t="s">
        <v>9629</v>
      </c>
      <c r="H5798" s="563" t="s">
        <v>55</v>
      </c>
      <c r="I5798" s="563" t="s">
        <v>26690</v>
      </c>
      <c r="J5798" s="563" t="s">
        <v>24001</v>
      </c>
      <c r="K5798" s="563" t="s">
        <v>24001</v>
      </c>
      <c r="L5798" s="563" t="s">
        <v>24001</v>
      </c>
      <c r="M5798" s="563" t="s">
        <v>24001</v>
      </c>
      <c r="N5798" s="563" t="s">
        <v>24001</v>
      </c>
      <c r="O5798" s="564" t="s">
        <v>24001</v>
      </c>
      <c r="P5798" s="564" t="s">
        <v>24001</v>
      </c>
      <c r="Q5798" s="564">
        <v>33148</v>
      </c>
      <c r="R5798" s="564"/>
      <c r="S5798" s="564" t="s">
        <v>9644</v>
      </c>
    </row>
    <row r="5799" spans="1:19" x14ac:dyDescent="0.35">
      <c r="A5799" s="562">
        <v>3131</v>
      </c>
      <c r="B5799" s="563" t="s">
        <v>484</v>
      </c>
      <c r="C5799" s="563" t="s">
        <v>8880</v>
      </c>
      <c r="D5799" s="563" t="s">
        <v>9647</v>
      </c>
      <c r="E5799" s="563" t="s">
        <v>24001</v>
      </c>
      <c r="F5799" s="563" t="s">
        <v>9645</v>
      </c>
      <c r="G5799" s="563" t="s">
        <v>9629</v>
      </c>
      <c r="H5799" s="563" t="s">
        <v>9646</v>
      </c>
      <c r="I5799" s="563" t="s">
        <v>26690</v>
      </c>
      <c r="J5799" s="563" t="s">
        <v>24001</v>
      </c>
      <c r="K5799" s="563" t="s">
        <v>24001</v>
      </c>
      <c r="L5799" s="563" t="s">
        <v>24001</v>
      </c>
      <c r="M5799" s="563" t="s">
        <v>24001</v>
      </c>
      <c r="N5799" s="563" t="s">
        <v>24001</v>
      </c>
      <c r="O5799" s="564" t="s">
        <v>24001</v>
      </c>
      <c r="P5799" s="564" t="s">
        <v>24001</v>
      </c>
      <c r="Q5799" s="564">
        <v>33148</v>
      </c>
      <c r="R5799" s="564"/>
      <c r="S5799" s="564" t="s">
        <v>33857</v>
      </c>
    </row>
    <row r="5800" spans="1:19" x14ac:dyDescent="0.35">
      <c r="A5800" s="559">
        <v>6076</v>
      </c>
      <c r="B5800" s="563" t="s">
        <v>398</v>
      </c>
      <c r="C5800" s="563" t="s">
        <v>445</v>
      </c>
      <c r="D5800" s="563" t="s">
        <v>25067</v>
      </c>
      <c r="E5800" s="563" t="s">
        <v>25068</v>
      </c>
      <c r="F5800" s="563" t="s">
        <v>25069</v>
      </c>
      <c r="G5800" s="563" t="s">
        <v>25070</v>
      </c>
      <c r="H5800" s="563" t="s">
        <v>8739</v>
      </c>
      <c r="I5800" s="563" t="s">
        <v>26690</v>
      </c>
      <c r="J5800" s="563" t="s">
        <v>109</v>
      </c>
      <c r="K5800" s="563" t="s">
        <v>24001</v>
      </c>
      <c r="L5800" s="563" t="s">
        <v>24001</v>
      </c>
      <c r="M5800" s="563" t="s">
        <v>24001</v>
      </c>
      <c r="N5800" s="563" t="s">
        <v>24001</v>
      </c>
      <c r="O5800" s="564" t="s">
        <v>24001</v>
      </c>
      <c r="P5800" s="564" t="s">
        <v>24001</v>
      </c>
      <c r="Q5800" s="564">
        <v>43693</v>
      </c>
      <c r="R5800" s="564"/>
      <c r="S5800" s="564" t="s">
        <v>33858</v>
      </c>
    </row>
    <row r="5801" spans="1:19" x14ac:dyDescent="0.35">
      <c r="A5801" s="559">
        <v>4866</v>
      </c>
      <c r="B5801" s="563" t="s">
        <v>484</v>
      </c>
      <c r="C5801" s="563" t="s">
        <v>12314</v>
      </c>
      <c r="D5801" s="563" t="s">
        <v>27297</v>
      </c>
      <c r="E5801" s="563" t="s">
        <v>27298</v>
      </c>
      <c r="F5801" s="563" t="s">
        <v>27299</v>
      </c>
      <c r="G5801" s="563" t="s">
        <v>27300</v>
      </c>
      <c r="H5801" s="563" t="s">
        <v>4413</v>
      </c>
      <c r="I5801" s="563" t="s">
        <v>26690</v>
      </c>
      <c r="J5801" s="563" t="s">
        <v>109</v>
      </c>
      <c r="K5801" s="563" t="s">
        <v>24001</v>
      </c>
      <c r="L5801" s="563" t="s">
        <v>24001</v>
      </c>
      <c r="M5801" s="563" t="s">
        <v>24001</v>
      </c>
      <c r="N5801" s="563" t="s">
        <v>24001</v>
      </c>
      <c r="O5801" s="564" t="s">
        <v>24001</v>
      </c>
      <c r="P5801" s="564" t="s">
        <v>24001</v>
      </c>
      <c r="Q5801" s="564">
        <v>44340</v>
      </c>
      <c r="R5801" s="564"/>
      <c r="S5801" s="564" t="s">
        <v>33859</v>
      </c>
    </row>
    <row r="5802" spans="1:19" x14ac:dyDescent="0.35">
      <c r="A5802" s="562">
        <v>3399</v>
      </c>
      <c r="B5802" s="563" t="s">
        <v>484</v>
      </c>
      <c r="C5802" s="563" t="s">
        <v>8526</v>
      </c>
      <c r="D5802" s="563" t="s">
        <v>8628</v>
      </c>
      <c r="E5802" s="563" t="s">
        <v>8625</v>
      </c>
      <c r="F5802" s="563" t="s">
        <v>8626</v>
      </c>
      <c r="G5802" s="563" t="s">
        <v>8625</v>
      </c>
      <c r="H5802" s="563" t="s">
        <v>8627</v>
      </c>
      <c r="I5802" s="563" t="s">
        <v>26690</v>
      </c>
      <c r="J5802" s="563" t="s">
        <v>109</v>
      </c>
      <c r="K5802" s="563" t="s">
        <v>24001</v>
      </c>
      <c r="L5802" s="563" t="s">
        <v>24001</v>
      </c>
      <c r="M5802" s="563" t="s">
        <v>24001</v>
      </c>
      <c r="N5802" s="563" t="s">
        <v>24001</v>
      </c>
      <c r="O5802" s="564" t="s">
        <v>24001</v>
      </c>
      <c r="P5802" s="564" t="s">
        <v>24001</v>
      </c>
      <c r="Q5802" s="564">
        <v>33148</v>
      </c>
      <c r="R5802" s="564"/>
      <c r="S5802" s="564" t="s">
        <v>33860</v>
      </c>
    </row>
    <row r="5803" spans="1:19" x14ac:dyDescent="0.35">
      <c r="A5803" s="559">
        <v>6117</v>
      </c>
      <c r="B5803" s="563" t="s">
        <v>484</v>
      </c>
      <c r="C5803" s="563" t="s">
        <v>8526</v>
      </c>
      <c r="D5803" s="563" t="s">
        <v>8632</v>
      </c>
      <c r="E5803" s="563" t="s">
        <v>8629</v>
      </c>
      <c r="F5803" s="563" t="s">
        <v>8630</v>
      </c>
      <c r="G5803" s="563" t="s">
        <v>8631</v>
      </c>
      <c r="H5803" s="563" t="s">
        <v>55</v>
      </c>
      <c r="I5803" s="563" t="s">
        <v>26690</v>
      </c>
      <c r="J5803" s="563" t="s">
        <v>24001</v>
      </c>
      <c r="K5803" s="563" t="s">
        <v>24001</v>
      </c>
      <c r="L5803" s="563" t="s">
        <v>24001</v>
      </c>
      <c r="M5803" s="563" t="s">
        <v>24001</v>
      </c>
      <c r="N5803" s="563" t="s">
        <v>24001</v>
      </c>
      <c r="O5803" s="564" t="s">
        <v>24001</v>
      </c>
      <c r="P5803" s="564" t="s">
        <v>24001</v>
      </c>
      <c r="Q5803" s="564">
        <v>33148</v>
      </c>
      <c r="R5803" s="564"/>
      <c r="S5803" s="564" t="s">
        <v>8632</v>
      </c>
    </row>
    <row r="5804" spans="1:19" x14ac:dyDescent="0.35">
      <c r="A5804" s="559">
        <v>4995</v>
      </c>
      <c r="B5804" s="563" t="s">
        <v>484</v>
      </c>
      <c r="C5804" s="563" t="s">
        <v>28941</v>
      </c>
      <c r="D5804" s="563" t="s">
        <v>11606</v>
      </c>
      <c r="E5804" s="563" t="s">
        <v>11603</v>
      </c>
      <c r="F5804" s="563" t="s">
        <v>11604</v>
      </c>
      <c r="G5804" s="563" t="s">
        <v>11605</v>
      </c>
      <c r="H5804" s="563" t="s">
        <v>1209</v>
      </c>
      <c r="I5804" s="563" t="s">
        <v>26690</v>
      </c>
      <c r="J5804" s="563" t="s">
        <v>109</v>
      </c>
      <c r="K5804" s="563" t="s">
        <v>24001</v>
      </c>
      <c r="L5804" s="563" t="s">
        <v>24001</v>
      </c>
      <c r="M5804" s="563" t="s">
        <v>24001</v>
      </c>
      <c r="N5804" s="563" t="s">
        <v>24001</v>
      </c>
      <c r="O5804" s="564" t="s">
        <v>24001</v>
      </c>
      <c r="P5804" s="564" t="s">
        <v>24001</v>
      </c>
      <c r="Q5804" s="564">
        <v>33148</v>
      </c>
      <c r="R5804" s="564"/>
      <c r="S5804" s="564" t="s">
        <v>33861</v>
      </c>
    </row>
    <row r="5805" spans="1:19" x14ac:dyDescent="0.35">
      <c r="A5805" s="562">
        <v>5016</v>
      </c>
      <c r="B5805" s="563" t="s">
        <v>484</v>
      </c>
      <c r="C5805" s="563" t="s">
        <v>30419</v>
      </c>
      <c r="D5805" s="563" t="s">
        <v>12211</v>
      </c>
      <c r="E5805" s="563" t="s">
        <v>12208</v>
      </c>
      <c r="F5805" s="563" t="s">
        <v>12209</v>
      </c>
      <c r="G5805" s="563" t="s">
        <v>12210</v>
      </c>
      <c r="H5805" s="563" t="s">
        <v>3450</v>
      </c>
      <c r="I5805" s="563" t="s">
        <v>26690</v>
      </c>
      <c r="J5805" s="563" t="s">
        <v>24001</v>
      </c>
      <c r="K5805" s="563" t="s">
        <v>24001</v>
      </c>
      <c r="L5805" s="563" t="s">
        <v>24001</v>
      </c>
      <c r="M5805" s="563" t="s">
        <v>24001</v>
      </c>
      <c r="N5805" s="563" t="s">
        <v>24001</v>
      </c>
      <c r="O5805" s="564" t="s">
        <v>24001</v>
      </c>
      <c r="P5805" s="564" t="s">
        <v>24001</v>
      </c>
      <c r="Q5805" s="564">
        <v>33148</v>
      </c>
      <c r="R5805" s="564">
        <v>42023.462812500002</v>
      </c>
      <c r="S5805" s="564" t="s">
        <v>33862</v>
      </c>
    </row>
    <row r="5806" spans="1:19" x14ac:dyDescent="0.35">
      <c r="A5806" s="559">
        <v>1422</v>
      </c>
      <c r="B5806" s="563" t="s">
        <v>484</v>
      </c>
      <c r="C5806" s="563" t="s">
        <v>28929</v>
      </c>
      <c r="D5806" s="563" t="s">
        <v>18428</v>
      </c>
      <c r="E5806" s="563" t="s">
        <v>17919</v>
      </c>
      <c r="F5806" s="563" t="s">
        <v>18425</v>
      </c>
      <c r="G5806" s="563" t="s">
        <v>18426</v>
      </c>
      <c r="H5806" s="563" t="s">
        <v>18427</v>
      </c>
      <c r="I5806" s="563" t="s">
        <v>26690</v>
      </c>
      <c r="J5806" s="563" t="s">
        <v>24001</v>
      </c>
      <c r="K5806" s="563" t="s">
        <v>24001</v>
      </c>
      <c r="L5806" s="563" t="s">
        <v>24001</v>
      </c>
      <c r="M5806" s="563" t="s">
        <v>24001</v>
      </c>
      <c r="N5806" s="563" t="s">
        <v>24001</v>
      </c>
      <c r="O5806" s="564" t="s">
        <v>24001</v>
      </c>
      <c r="P5806" s="564" t="s">
        <v>24001</v>
      </c>
      <c r="Q5806" s="564">
        <v>33148</v>
      </c>
      <c r="R5806" s="564"/>
      <c r="S5806" s="564" t="s">
        <v>33863</v>
      </c>
    </row>
    <row r="5807" spans="1:19" x14ac:dyDescent="0.35">
      <c r="A5807" s="559">
        <v>1423</v>
      </c>
      <c r="B5807" s="563" t="s">
        <v>484</v>
      </c>
      <c r="C5807" s="563" t="s">
        <v>28929</v>
      </c>
      <c r="D5807" s="563" t="s">
        <v>18431</v>
      </c>
      <c r="E5807" s="563" t="s">
        <v>24001</v>
      </c>
      <c r="F5807" s="563" t="s">
        <v>18429</v>
      </c>
      <c r="G5807" s="563" t="s">
        <v>18426</v>
      </c>
      <c r="H5807" s="563" t="s">
        <v>18430</v>
      </c>
      <c r="I5807" s="563" t="s">
        <v>26690</v>
      </c>
      <c r="J5807" s="563" t="s">
        <v>24001</v>
      </c>
      <c r="K5807" s="563" t="s">
        <v>24001</v>
      </c>
      <c r="L5807" s="563" t="s">
        <v>24001</v>
      </c>
      <c r="M5807" s="563" t="s">
        <v>24001</v>
      </c>
      <c r="N5807" s="563" t="s">
        <v>24001</v>
      </c>
      <c r="O5807" s="564" t="s">
        <v>24001</v>
      </c>
      <c r="P5807" s="564" t="s">
        <v>24001</v>
      </c>
      <c r="Q5807" s="564">
        <v>33148</v>
      </c>
      <c r="R5807" s="564"/>
      <c r="S5807" s="564" t="s">
        <v>33864</v>
      </c>
    </row>
    <row r="5808" spans="1:19" x14ac:dyDescent="0.35">
      <c r="A5808" s="562">
        <v>1424</v>
      </c>
      <c r="B5808" s="563" t="s">
        <v>484</v>
      </c>
      <c r="C5808" s="563" t="s">
        <v>28929</v>
      </c>
      <c r="D5808" s="563" t="s">
        <v>18433</v>
      </c>
      <c r="E5808" s="563" t="s">
        <v>24001</v>
      </c>
      <c r="F5808" s="563" t="s">
        <v>18432</v>
      </c>
      <c r="G5808" s="563" t="s">
        <v>18426</v>
      </c>
      <c r="H5808" s="563" t="s">
        <v>55</v>
      </c>
      <c r="I5808" s="563" t="s">
        <v>26690</v>
      </c>
      <c r="J5808" s="563" t="s">
        <v>24001</v>
      </c>
      <c r="K5808" s="563" t="s">
        <v>24001</v>
      </c>
      <c r="L5808" s="563" t="s">
        <v>24001</v>
      </c>
      <c r="M5808" s="563" t="s">
        <v>24001</v>
      </c>
      <c r="N5808" s="563" t="s">
        <v>24001</v>
      </c>
      <c r="O5808" s="564" t="s">
        <v>24001</v>
      </c>
      <c r="P5808" s="564" t="s">
        <v>24001</v>
      </c>
      <c r="Q5808" s="564">
        <v>33148</v>
      </c>
      <c r="R5808" s="564"/>
      <c r="S5808" s="564" t="s">
        <v>18433</v>
      </c>
    </row>
    <row r="5809" spans="1:19" x14ac:dyDescent="0.35">
      <c r="A5809" s="559">
        <v>1425</v>
      </c>
      <c r="B5809" s="563" t="s">
        <v>484</v>
      </c>
      <c r="C5809" s="563" t="s">
        <v>28929</v>
      </c>
      <c r="D5809" s="563" t="s">
        <v>18435</v>
      </c>
      <c r="E5809" s="563" t="s">
        <v>24001</v>
      </c>
      <c r="F5809" s="563" t="s">
        <v>18434</v>
      </c>
      <c r="G5809" s="563" t="s">
        <v>18426</v>
      </c>
      <c r="H5809" s="563" t="s">
        <v>9600</v>
      </c>
      <c r="I5809" s="563" t="s">
        <v>26690</v>
      </c>
      <c r="J5809" s="563" t="s">
        <v>24001</v>
      </c>
      <c r="K5809" s="563" t="s">
        <v>24001</v>
      </c>
      <c r="L5809" s="563" t="s">
        <v>24001</v>
      </c>
      <c r="M5809" s="563" t="s">
        <v>24001</v>
      </c>
      <c r="N5809" s="563" t="s">
        <v>24001</v>
      </c>
      <c r="O5809" s="564" t="s">
        <v>24001</v>
      </c>
      <c r="P5809" s="564" t="s">
        <v>24001</v>
      </c>
      <c r="Q5809" s="564">
        <v>33148</v>
      </c>
      <c r="R5809" s="564"/>
      <c r="S5809" s="564" t="s">
        <v>33865</v>
      </c>
    </row>
    <row r="5810" spans="1:19" x14ac:dyDescent="0.35">
      <c r="A5810" s="559">
        <v>652</v>
      </c>
      <c r="B5810" s="563" t="s">
        <v>484</v>
      </c>
      <c r="C5810" s="563" t="s">
        <v>28923</v>
      </c>
      <c r="D5810" s="563" t="s">
        <v>16017</v>
      </c>
      <c r="E5810" s="563" t="s">
        <v>16014</v>
      </c>
      <c r="F5810" s="563" t="s">
        <v>16015</v>
      </c>
      <c r="G5810" s="563" t="s">
        <v>16016</v>
      </c>
      <c r="H5810" s="563" t="s">
        <v>7775</v>
      </c>
      <c r="I5810" s="563" t="s">
        <v>26690</v>
      </c>
      <c r="J5810" s="563" t="s">
        <v>24001</v>
      </c>
      <c r="K5810" s="563" t="s">
        <v>24001</v>
      </c>
      <c r="L5810" s="563" t="s">
        <v>24001</v>
      </c>
      <c r="M5810" s="563" t="s">
        <v>24001</v>
      </c>
      <c r="N5810" s="563" t="s">
        <v>24001</v>
      </c>
      <c r="O5810" s="564" t="s">
        <v>24001</v>
      </c>
      <c r="P5810" s="564" t="s">
        <v>24001</v>
      </c>
      <c r="Q5810" s="564">
        <v>33148</v>
      </c>
      <c r="R5810" s="564"/>
      <c r="S5810" s="564" t="s">
        <v>33866</v>
      </c>
    </row>
    <row r="5811" spans="1:19" x14ac:dyDescent="0.35">
      <c r="A5811" s="562">
        <v>653</v>
      </c>
      <c r="B5811" s="563" t="s">
        <v>484</v>
      </c>
      <c r="C5811" s="563" t="s">
        <v>28923</v>
      </c>
      <c r="D5811" s="563" t="s">
        <v>24277</v>
      </c>
      <c r="E5811" s="563" t="s">
        <v>24001</v>
      </c>
      <c r="F5811" s="563" t="s">
        <v>15962</v>
      </c>
      <c r="G5811" s="563" t="s">
        <v>16016</v>
      </c>
      <c r="H5811" s="563" t="s">
        <v>24278</v>
      </c>
      <c r="I5811" s="563" t="s">
        <v>26690</v>
      </c>
      <c r="J5811" s="563" t="s">
        <v>24001</v>
      </c>
      <c r="K5811" s="563" t="s">
        <v>24001</v>
      </c>
      <c r="L5811" s="563" t="s">
        <v>24001</v>
      </c>
      <c r="M5811" s="563" t="s">
        <v>24001</v>
      </c>
      <c r="N5811" s="563" t="s">
        <v>24001</v>
      </c>
      <c r="O5811" s="564" t="s">
        <v>24001</v>
      </c>
      <c r="P5811" s="564" t="s">
        <v>24001</v>
      </c>
      <c r="Q5811" s="564">
        <v>33148</v>
      </c>
      <c r="R5811" s="564">
        <v>42704.743171296301</v>
      </c>
      <c r="S5811" s="564" t="s">
        <v>33867</v>
      </c>
    </row>
    <row r="5812" spans="1:19" x14ac:dyDescent="0.35">
      <c r="A5812" s="559">
        <v>654</v>
      </c>
      <c r="B5812" s="563" t="s">
        <v>484</v>
      </c>
      <c r="C5812" s="563" t="s">
        <v>28923</v>
      </c>
      <c r="D5812" s="563" t="s">
        <v>16021</v>
      </c>
      <c r="E5812" s="563" t="s">
        <v>16018</v>
      </c>
      <c r="F5812" s="563" t="s">
        <v>16019</v>
      </c>
      <c r="G5812" s="563" t="s">
        <v>16016</v>
      </c>
      <c r="H5812" s="563" t="s">
        <v>16020</v>
      </c>
      <c r="I5812" s="563" t="s">
        <v>26690</v>
      </c>
      <c r="J5812" s="563" t="s">
        <v>24001</v>
      </c>
      <c r="K5812" s="563" t="s">
        <v>24001</v>
      </c>
      <c r="L5812" s="563" t="s">
        <v>24001</v>
      </c>
      <c r="M5812" s="563" t="s">
        <v>24001</v>
      </c>
      <c r="N5812" s="563" t="s">
        <v>24001</v>
      </c>
      <c r="O5812" s="564" t="s">
        <v>24001</v>
      </c>
      <c r="P5812" s="564" t="s">
        <v>24001</v>
      </c>
      <c r="Q5812" s="564">
        <v>33148</v>
      </c>
      <c r="R5812" s="564"/>
      <c r="S5812" s="564" t="s">
        <v>33868</v>
      </c>
    </row>
    <row r="5813" spans="1:19" x14ac:dyDescent="0.35">
      <c r="A5813" s="559">
        <v>655</v>
      </c>
      <c r="B5813" s="563" t="s">
        <v>484</v>
      </c>
      <c r="C5813" s="563" t="s">
        <v>28923</v>
      </c>
      <c r="D5813" s="563" t="s">
        <v>16025</v>
      </c>
      <c r="E5813" s="563" t="s">
        <v>16022</v>
      </c>
      <c r="F5813" s="563" t="s">
        <v>16023</v>
      </c>
      <c r="G5813" s="563" t="s">
        <v>16016</v>
      </c>
      <c r="H5813" s="563" t="s">
        <v>16024</v>
      </c>
      <c r="I5813" s="563" t="s">
        <v>26690</v>
      </c>
      <c r="J5813" s="563" t="s">
        <v>24001</v>
      </c>
      <c r="K5813" s="563" t="s">
        <v>24001</v>
      </c>
      <c r="L5813" s="563" t="s">
        <v>24001</v>
      </c>
      <c r="M5813" s="563" t="s">
        <v>24001</v>
      </c>
      <c r="N5813" s="563" t="s">
        <v>24001</v>
      </c>
      <c r="O5813" s="564" t="s">
        <v>24001</v>
      </c>
      <c r="P5813" s="564" t="s">
        <v>24001</v>
      </c>
      <c r="Q5813" s="564">
        <v>33148</v>
      </c>
      <c r="R5813" s="564"/>
      <c r="S5813" s="564" t="s">
        <v>33869</v>
      </c>
    </row>
    <row r="5814" spans="1:19" x14ac:dyDescent="0.35">
      <c r="A5814" s="562">
        <v>656</v>
      </c>
      <c r="B5814" s="563" t="s">
        <v>484</v>
      </c>
      <c r="C5814" s="563" t="s">
        <v>28923</v>
      </c>
      <c r="D5814" s="563" t="s">
        <v>16028</v>
      </c>
      <c r="E5814" s="563" t="s">
        <v>24001</v>
      </c>
      <c r="F5814" s="563" t="s">
        <v>16026</v>
      </c>
      <c r="G5814" s="563" t="s">
        <v>16016</v>
      </c>
      <c r="H5814" s="563" t="s">
        <v>16027</v>
      </c>
      <c r="I5814" s="563" t="s">
        <v>26690</v>
      </c>
      <c r="J5814" s="563" t="s">
        <v>24001</v>
      </c>
      <c r="K5814" s="563" t="s">
        <v>50</v>
      </c>
      <c r="L5814" s="563" t="s">
        <v>24001</v>
      </c>
      <c r="M5814" s="563" t="s">
        <v>24001</v>
      </c>
      <c r="N5814" s="563" t="s">
        <v>24001</v>
      </c>
      <c r="O5814" s="564" t="s">
        <v>24001</v>
      </c>
      <c r="P5814" s="564" t="s">
        <v>24001</v>
      </c>
      <c r="Q5814" s="564">
        <v>33148</v>
      </c>
      <c r="R5814" s="564"/>
      <c r="S5814" s="564" t="s">
        <v>33870</v>
      </c>
    </row>
    <row r="5815" spans="1:19" x14ac:dyDescent="0.35">
      <c r="A5815" s="559">
        <v>657</v>
      </c>
      <c r="B5815" s="563" t="s">
        <v>484</v>
      </c>
      <c r="C5815" s="563" t="s">
        <v>28923</v>
      </c>
      <c r="D5815" s="563" t="s">
        <v>16031</v>
      </c>
      <c r="E5815" s="563" t="s">
        <v>16029</v>
      </c>
      <c r="F5815" s="563" t="s">
        <v>16030</v>
      </c>
      <c r="G5815" s="563" t="s">
        <v>16016</v>
      </c>
      <c r="H5815" s="563" t="s">
        <v>8246</v>
      </c>
      <c r="I5815" s="563" t="s">
        <v>26690</v>
      </c>
      <c r="J5815" s="563" t="s">
        <v>24001</v>
      </c>
      <c r="K5815" s="563" t="s">
        <v>24001</v>
      </c>
      <c r="L5815" s="563" t="s">
        <v>24001</v>
      </c>
      <c r="M5815" s="563" t="s">
        <v>24001</v>
      </c>
      <c r="N5815" s="563" t="s">
        <v>24001</v>
      </c>
      <c r="O5815" s="564" t="s">
        <v>24001</v>
      </c>
      <c r="P5815" s="564" t="s">
        <v>24001</v>
      </c>
      <c r="Q5815" s="564">
        <v>33148</v>
      </c>
      <c r="R5815" s="564"/>
      <c r="S5815" s="564" t="s">
        <v>33871</v>
      </c>
    </row>
    <row r="5816" spans="1:19" x14ac:dyDescent="0.35">
      <c r="A5816" s="559">
        <v>658</v>
      </c>
      <c r="B5816" s="563" t="s">
        <v>484</v>
      </c>
      <c r="C5816" s="563" t="s">
        <v>28923</v>
      </c>
      <c r="D5816" s="563" t="s">
        <v>16035</v>
      </c>
      <c r="E5816" s="563" t="s">
        <v>16032</v>
      </c>
      <c r="F5816" s="563" t="s">
        <v>16033</v>
      </c>
      <c r="G5816" s="563" t="s">
        <v>16016</v>
      </c>
      <c r="H5816" s="563" t="s">
        <v>16034</v>
      </c>
      <c r="I5816" s="563" t="s">
        <v>26690</v>
      </c>
      <c r="J5816" s="563" t="s">
        <v>24001</v>
      </c>
      <c r="K5816" s="563" t="s">
        <v>24001</v>
      </c>
      <c r="L5816" s="563" t="s">
        <v>24001</v>
      </c>
      <c r="M5816" s="563" t="s">
        <v>24001</v>
      </c>
      <c r="N5816" s="563" t="s">
        <v>24001</v>
      </c>
      <c r="O5816" s="564" t="s">
        <v>24001</v>
      </c>
      <c r="P5816" s="564" t="s">
        <v>24001</v>
      </c>
      <c r="Q5816" s="564">
        <v>33148</v>
      </c>
      <c r="R5816" s="564">
        <v>41801.592361111099</v>
      </c>
      <c r="S5816" s="564" t="s">
        <v>33872</v>
      </c>
    </row>
    <row r="5817" spans="1:19" x14ac:dyDescent="0.35">
      <c r="A5817" s="562">
        <v>659</v>
      </c>
      <c r="B5817" s="563" t="s">
        <v>484</v>
      </c>
      <c r="C5817" s="563" t="s">
        <v>28923</v>
      </c>
      <c r="D5817" s="563" t="s">
        <v>16038</v>
      </c>
      <c r="E5817" s="563" t="s">
        <v>16036</v>
      </c>
      <c r="F5817" s="563" t="s">
        <v>16037</v>
      </c>
      <c r="G5817" s="563" t="s">
        <v>16016</v>
      </c>
      <c r="H5817" s="563" t="s">
        <v>55</v>
      </c>
      <c r="I5817" s="563" t="s">
        <v>26690</v>
      </c>
      <c r="J5817" s="563" t="s">
        <v>24001</v>
      </c>
      <c r="K5817" s="563" t="s">
        <v>24001</v>
      </c>
      <c r="L5817" s="563" t="s">
        <v>24001</v>
      </c>
      <c r="M5817" s="563" t="s">
        <v>24001</v>
      </c>
      <c r="N5817" s="563" t="s">
        <v>24001</v>
      </c>
      <c r="O5817" s="564" t="s">
        <v>24001</v>
      </c>
      <c r="P5817" s="564" t="s">
        <v>24001</v>
      </c>
      <c r="Q5817" s="564">
        <v>33148</v>
      </c>
      <c r="R5817" s="564"/>
      <c r="S5817" s="564" t="s">
        <v>16038</v>
      </c>
    </row>
    <row r="5818" spans="1:19" x14ac:dyDescent="0.35">
      <c r="A5818" s="559">
        <v>660</v>
      </c>
      <c r="B5818" s="563" t="s">
        <v>484</v>
      </c>
      <c r="C5818" s="563" t="s">
        <v>28923</v>
      </c>
      <c r="D5818" s="563" t="s">
        <v>16042</v>
      </c>
      <c r="E5818" s="563" t="s">
        <v>16039</v>
      </c>
      <c r="F5818" s="563" t="s">
        <v>16040</v>
      </c>
      <c r="G5818" s="563" t="s">
        <v>16016</v>
      </c>
      <c r="H5818" s="563" t="s">
        <v>16041</v>
      </c>
      <c r="I5818" s="563" t="s">
        <v>26690</v>
      </c>
      <c r="J5818" s="563" t="s">
        <v>24001</v>
      </c>
      <c r="K5818" s="563" t="s">
        <v>62</v>
      </c>
      <c r="L5818" s="563" t="s">
        <v>24001</v>
      </c>
      <c r="M5818" s="563" t="s">
        <v>24001</v>
      </c>
      <c r="N5818" s="563" t="s">
        <v>24001</v>
      </c>
      <c r="O5818" s="564" t="s">
        <v>24001</v>
      </c>
      <c r="P5818" s="564" t="s">
        <v>24001</v>
      </c>
      <c r="Q5818" s="564">
        <v>33148</v>
      </c>
      <c r="R5818" s="564"/>
      <c r="S5818" s="564" t="s">
        <v>33873</v>
      </c>
    </row>
    <row r="5819" spans="1:19" x14ac:dyDescent="0.35">
      <c r="A5819" s="559">
        <v>661</v>
      </c>
      <c r="B5819" s="563" t="s">
        <v>484</v>
      </c>
      <c r="C5819" s="563" t="s">
        <v>28923</v>
      </c>
      <c r="D5819" s="563" t="s">
        <v>16045</v>
      </c>
      <c r="E5819" s="563" t="s">
        <v>16043</v>
      </c>
      <c r="F5819" s="563" t="s">
        <v>16044</v>
      </c>
      <c r="G5819" s="563" t="s">
        <v>16016</v>
      </c>
      <c r="H5819" s="563" t="s">
        <v>14209</v>
      </c>
      <c r="I5819" s="563" t="s">
        <v>26691</v>
      </c>
      <c r="J5819" s="563" t="s">
        <v>24001</v>
      </c>
      <c r="K5819" s="563" t="s">
        <v>154</v>
      </c>
      <c r="L5819" s="563" t="s">
        <v>27664</v>
      </c>
      <c r="M5819" s="563" t="s">
        <v>24001</v>
      </c>
      <c r="N5819" s="563" t="s">
        <v>24001</v>
      </c>
      <c r="O5819" s="564" t="s">
        <v>24001</v>
      </c>
      <c r="P5819" s="564" t="s">
        <v>24001</v>
      </c>
      <c r="Q5819" s="564">
        <v>33148</v>
      </c>
      <c r="R5819" s="564"/>
      <c r="S5819" s="564" t="s">
        <v>33874</v>
      </c>
    </row>
    <row r="5820" spans="1:19" x14ac:dyDescent="0.35">
      <c r="A5820" s="562">
        <v>662</v>
      </c>
      <c r="B5820" s="563" t="s">
        <v>484</v>
      </c>
      <c r="C5820" s="563" t="s">
        <v>28923</v>
      </c>
      <c r="D5820" s="563" t="s">
        <v>16047</v>
      </c>
      <c r="E5820" s="563" t="s">
        <v>16043</v>
      </c>
      <c r="F5820" s="563" t="s">
        <v>16046</v>
      </c>
      <c r="G5820" s="563" t="s">
        <v>16016</v>
      </c>
      <c r="H5820" s="563" t="s">
        <v>14209</v>
      </c>
      <c r="I5820" s="563" t="s">
        <v>27457</v>
      </c>
      <c r="J5820" s="563" t="s">
        <v>24001</v>
      </c>
      <c r="K5820" s="563" t="s">
        <v>34283</v>
      </c>
      <c r="L5820" s="563" t="s">
        <v>27665</v>
      </c>
      <c r="M5820" s="563" t="s">
        <v>24001</v>
      </c>
      <c r="N5820" s="563" t="s">
        <v>24001</v>
      </c>
      <c r="O5820" s="564" t="s">
        <v>24001</v>
      </c>
      <c r="P5820" s="564" t="s">
        <v>24001</v>
      </c>
      <c r="Q5820" s="564">
        <v>33148</v>
      </c>
      <c r="R5820" s="564"/>
      <c r="S5820" s="564" t="s">
        <v>33875</v>
      </c>
    </row>
    <row r="5821" spans="1:19" x14ac:dyDescent="0.35">
      <c r="A5821" s="559">
        <v>663</v>
      </c>
      <c r="B5821" s="563" t="s">
        <v>484</v>
      </c>
      <c r="C5821" s="563" t="s">
        <v>28923</v>
      </c>
      <c r="D5821" s="563" t="s">
        <v>16049</v>
      </c>
      <c r="E5821" s="563" t="s">
        <v>16043</v>
      </c>
      <c r="F5821" s="563" t="s">
        <v>16048</v>
      </c>
      <c r="G5821" s="563" t="s">
        <v>16016</v>
      </c>
      <c r="H5821" s="563" t="s">
        <v>14209</v>
      </c>
      <c r="I5821" s="563" t="s">
        <v>27458</v>
      </c>
      <c r="J5821" s="563" t="s">
        <v>24001</v>
      </c>
      <c r="K5821" s="563" t="s">
        <v>154</v>
      </c>
      <c r="L5821" s="563" t="s">
        <v>27664</v>
      </c>
      <c r="M5821" s="563" t="s">
        <v>24001</v>
      </c>
      <c r="N5821" s="563" t="s">
        <v>24001</v>
      </c>
      <c r="O5821" s="564" t="s">
        <v>24001</v>
      </c>
      <c r="P5821" s="564" t="s">
        <v>24001</v>
      </c>
      <c r="Q5821" s="564">
        <v>33148</v>
      </c>
      <c r="R5821" s="564"/>
      <c r="S5821" s="564" t="s">
        <v>33876</v>
      </c>
    </row>
    <row r="5822" spans="1:19" x14ac:dyDescent="0.35">
      <c r="A5822" s="559">
        <v>664</v>
      </c>
      <c r="B5822" s="563" t="s">
        <v>484</v>
      </c>
      <c r="C5822" s="563" t="s">
        <v>28923</v>
      </c>
      <c r="D5822" s="563" t="s">
        <v>16053</v>
      </c>
      <c r="E5822" s="563" t="s">
        <v>16050</v>
      </c>
      <c r="F5822" s="563" t="s">
        <v>16051</v>
      </c>
      <c r="G5822" s="563" t="s">
        <v>16016</v>
      </c>
      <c r="H5822" s="563" t="s">
        <v>16052</v>
      </c>
      <c r="I5822" s="563" t="s">
        <v>26690</v>
      </c>
      <c r="J5822" s="563" t="s">
        <v>24001</v>
      </c>
      <c r="K5822" s="563" t="s">
        <v>62</v>
      </c>
      <c r="L5822" s="563" t="s">
        <v>24001</v>
      </c>
      <c r="M5822" s="563" t="s">
        <v>24001</v>
      </c>
      <c r="N5822" s="563" t="s">
        <v>24001</v>
      </c>
      <c r="O5822" s="564" t="s">
        <v>24001</v>
      </c>
      <c r="P5822" s="564" t="s">
        <v>24001</v>
      </c>
      <c r="Q5822" s="564">
        <v>33148</v>
      </c>
      <c r="R5822" s="564"/>
      <c r="S5822" s="564" t="s">
        <v>33877</v>
      </c>
    </row>
    <row r="5823" spans="1:19" x14ac:dyDescent="0.35">
      <c r="A5823" s="562">
        <v>5796</v>
      </c>
      <c r="B5823" s="563" t="s">
        <v>484</v>
      </c>
      <c r="C5823" s="563" t="s">
        <v>28883</v>
      </c>
      <c r="D5823" s="563" t="s">
        <v>15305</v>
      </c>
      <c r="E5823" s="563" t="s">
        <v>24001</v>
      </c>
      <c r="F5823" s="563" t="s">
        <v>15302</v>
      </c>
      <c r="G5823" s="563" t="s">
        <v>15303</v>
      </c>
      <c r="H5823" s="563" t="s">
        <v>15304</v>
      </c>
      <c r="I5823" s="563" t="s">
        <v>26690</v>
      </c>
      <c r="J5823" s="563" t="s">
        <v>24001</v>
      </c>
      <c r="K5823" s="563" t="s">
        <v>24001</v>
      </c>
      <c r="L5823" s="563" t="s">
        <v>24001</v>
      </c>
      <c r="M5823" s="563" t="s">
        <v>24001</v>
      </c>
      <c r="N5823" s="563" t="s">
        <v>24001</v>
      </c>
      <c r="O5823" s="564" t="s">
        <v>24001</v>
      </c>
      <c r="P5823" s="564" t="s">
        <v>24001</v>
      </c>
      <c r="Q5823" s="564">
        <v>33148</v>
      </c>
      <c r="R5823" s="564"/>
      <c r="S5823" s="564" t="s">
        <v>33878</v>
      </c>
    </row>
    <row r="5824" spans="1:19" x14ac:dyDescent="0.35">
      <c r="A5824" s="559">
        <v>3364</v>
      </c>
      <c r="B5824" s="563" t="s">
        <v>484</v>
      </c>
      <c r="C5824" s="563" t="s">
        <v>8118</v>
      </c>
      <c r="D5824" s="563" t="s">
        <v>8117</v>
      </c>
      <c r="E5824" s="563" t="s">
        <v>24001</v>
      </c>
      <c r="F5824" s="563" t="s">
        <v>8114</v>
      </c>
      <c r="G5824" s="563" t="s">
        <v>8115</v>
      </c>
      <c r="H5824" s="563" t="s">
        <v>8116</v>
      </c>
      <c r="I5824" s="563" t="s">
        <v>26690</v>
      </c>
      <c r="J5824" s="563" t="s">
        <v>109</v>
      </c>
      <c r="K5824" s="563" t="s">
        <v>24001</v>
      </c>
      <c r="L5824" s="563" t="s">
        <v>24001</v>
      </c>
      <c r="M5824" s="563" t="s">
        <v>24001</v>
      </c>
      <c r="N5824" s="563" t="s">
        <v>24001</v>
      </c>
      <c r="O5824" s="564" t="s">
        <v>24001</v>
      </c>
      <c r="P5824" s="564" t="s">
        <v>24001</v>
      </c>
      <c r="Q5824" s="564">
        <v>38756</v>
      </c>
      <c r="R5824" s="564"/>
      <c r="S5824" s="564" t="s">
        <v>33879</v>
      </c>
    </row>
    <row r="5825" spans="1:19" x14ac:dyDescent="0.35">
      <c r="A5825" s="559">
        <v>5988</v>
      </c>
      <c r="B5825" s="563" t="s">
        <v>43</v>
      </c>
      <c r="C5825" s="563" t="s">
        <v>142</v>
      </c>
      <c r="D5825" s="563" t="s">
        <v>147</v>
      </c>
      <c r="E5825" s="563" t="s">
        <v>143</v>
      </c>
      <c r="F5825" s="563" t="s">
        <v>144</v>
      </c>
      <c r="G5825" s="563" t="s">
        <v>145</v>
      </c>
      <c r="H5825" s="563" t="s">
        <v>146</v>
      </c>
      <c r="I5825" s="563" t="s">
        <v>26690</v>
      </c>
      <c r="J5825" s="563" t="s">
        <v>24001</v>
      </c>
      <c r="K5825" s="563" t="s">
        <v>50</v>
      </c>
      <c r="L5825" s="563" t="s">
        <v>24001</v>
      </c>
      <c r="M5825" s="563" t="s">
        <v>24001</v>
      </c>
      <c r="N5825" s="563" t="s">
        <v>24001</v>
      </c>
      <c r="O5825" s="564" t="s">
        <v>24001</v>
      </c>
      <c r="P5825" s="564" t="s">
        <v>24001</v>
      </c>
      <c r="Q5825" s="564">
        <v>33148</v>
      </c>
      <c r="R5825" s="564"/>
      <c r="S5825" s="564" t="s">
        <v>33880</v>
      </c>
    </row>
    <row r="5826" spans="1:19" x14ac:dyDescent="0.35">
      <c r="A5826" s="562">
        <v>5797</v>
      </c>
      <c r="B5826" s="563" t="s">
        <v>484</v>
      </c>
      <c r="C5826" s="563" t="s">
        <v>28883</v>
      </c>
      <c r="D5826" s="563" t="s">
        <v>15309</v>
      </c>
      <c r="E5826" s="563" t="s">
        <v>15306</v>
      </c>
      <c r="F5826" s="563" t="s">
        <v>15307</v>
      </c>
      <c r="G5826" s="563" t="s">
        <v>15308</v>
      </c>
      <c r="H5826" s="563" t="s">
        <v>12428</v>
      </c>
      <c r="I5826" s="563" t="s">
        <v>26690</v>
      </c>
      <c r="J5826" s="563" t="s">
        <v>109</v>
      </c>
      <c r="K5826" s="563" t="s">
        <v>24001</v>
      </c>
      <c r="L5826" s="563" t="s">
        <v>24001</v>
      </c>
      <c r="M5826" s="563" t="s">
        <v>24001</v>
      </c>
      <c r="N5826" s="563" t="s">
        <v>24001</v>
      </c>
      <c r="O5826" s="564" t="s">
        <v>24001</v>
      </c>
      <c r="P5826" s="564" t="s">
        <v>24001</v>
      </c>
      <c r="Q5826" s="564">
        <v>33148</v>
      </c>
      <c r="R5826" s="564"/>
      <c r="S5826" s="564" t="s">
        <v>33881</v>
      </c>
    </row>
    <row r="5827" spans="1:19" x14ac:dyDescent="0.35">
      <c r="A5827" s="559">
        <v>5958</v>
      </c>
      <c r="B5827" s="563" t="s">
        <v>484</v>
      </c>
      <c r="C5827" s="563" t="s">
        <v>29047</v>
      </c>
      <c r="D5827" s="563" t="s">
        <v>10119</v>
      </c>
      <c r="E5827" s="563" t="s">
        <v>10115</v>
      </c>
      <c r="F5827" s="563" t="s">
        <v>10116</v>
      </c>
      <c r="G5827" s="563" t="s">
        <v>10117</v>
      </c>
      <c r="H5827" s="563" t="s">
        <v>10118</v>
      </c>
      <c r="I5827" s="563" t="s">
        <v>26690</v>
      </c>
      <c r="J5827" s="563" t="s">
        <v>109</v>
      </c>
      <c r="K5827" s="563" t="s">
        <v>24001</v>
      </c>
      <c r="L5827" s="563" t="s">
        <v>24001</v>
      </c>
      <c r="M5827" s="563" t="s">
        <v>24001</v>
      </c>
      <c r="N5827" s="563" t="s">
        <v>24001</v>
      </c>
      <c r="O5827" s="564" t="s">
        <v>24001</v>
      </c>
      <c r="P5827" s="564" t="s">
        <v>24001</v>
      </c>
      <c r="Q5827" s="564">
        <v>33148</v>
      </c>
      <c r="R5827" s="564"/>
      <c r="S5827" s="564" t="s">
        <v>33882</v>
      </c>
    </row>
    <row r="5828" spans="1:19" x14ac:dyDescent="0.35">
      <c r="A5828" s="559">
        <v>5959</v>
      </c>
      <c r="B5828" s="563" t="s">
        <v>484</v>
      </c>
      <c r="C5828" s="563" t="s">
        <v>29047</v>
      </c>
      <c r="D5828" s="563" t="s">
        <v>10122</v>
      </c>
      <c r="E5828" s="563" t="s">
        <v>24001</v>
      </c>
      <c r="F5828" s="563" t="s">
        <v>10120</v>
      </c>
      <c r="G5828" s="563" t="s">
        <v>10121</v>
      </c>
      <c r="H5828" s="563" t="s">
        <v>1945</v>
      </c>
      <c r="I5828" s="563" t="s">
        <v>26690</v>
      </c>
      <c r="J5828" s="563" t="s">
        <v>109</v>
      </c>
      <c r="K5828" s="563" t="s">
        <v>24001</v>
      </c>
      <c r="L5828" s="563" t="s">
        <v>24001</v>
      </c>
      <c r="M5828" s="563" t="s">
        <v>24001</v>
      </c>
      <c r="N5828" s="563" t="s">
        <v>24001</v>
      </c>
      <c r="O5828" s="564" t="s">
        <v>24001</v>
      </c>
      <c r="P5828" s="564" t="s">
        <v>24001</v>
      </c>
      <c r="Q5828" s="564">
        <v>38756</v>
      </c>
      <c r="R5828" s="564">
        <v>40893.528981481497</v>
      </c>
      <c r="S5828" s="564" t="s">
        <v>33883</v>
      </c>
    </row>
    <row r="5829" spans="1:19" x14ac:dyDescent="0.35">
      <c r="A5829" s="562">
        <v>5960</v>
      </c>
      <c r="B5829" s="563" t="s">
        <v>484</v>
      </c>
      <c r="C5829" s="563" t="s">
        <v>29047</v>
      </c>
      <c r="D5829" s="563" t="s">
        <v>10125</v>
      </c>
      <c r="E5829" s="563" t="s">
        <v>10123</v>
      </c>
      <c r="F5829" s="563" t="s">
        <v>10124</v>
      </c>
      <c r="G5829" s="563" t="s">
        <v>10121</v>
      </c>
      <c r="H5829" s="563" t="s">
        <v>970</v>
      </c>
      <c r="I5829" s="563" t="s">
        <v>26690</v>
      </c>
      <c r="J5829" s="563" t="s">
        <v>109</v>
      </c>
      <c r="K5829" s="563" t="s">
        <v>24001</v>
      </c>
      <c r="L5829" s="563" t="s">
        <v>24001</v>
      </c>
      <c r="M5829" s="563" t="s">
        <v>24001</v>
      </c>
      <c r="N5829" s="563" t="s">
        <v>24001</v>
      </c>
      <c r="O5829" s="564" t="s">
        <v>24001</v>
      </c>
      <c r="P5829" s="564" t="s">
        <v>24001</v>
      </c>
      <c r="Q5829" s="564">
        <v>33148</v>
      </c>
      <c r="R5829" s="564"/>
      <c r="S5829" s="564" t="s">
        <v>33884</v>
      </c>
    </row>
    <row r="5830" spans="1:19" x14ac:dyDescent="0.35">
      <c r="A5830" s="559">
        <v>5057</v>
      </c>
      <c r="B5830" s="563" t="s">
        <v>484</v>
      </c>
      <c r="C5830" s="563" t="s">
        <v>12833</v>
      </c>
      <c r="D5830" s="563" t="s">
        <v>24279</v>
      </c>
      <c r="E5830" s="563" t="s">
        <v>24280</v>
      </c>
      <c r="F5830" s="563" t="s">
        <v>20779</v>
      </c>
      <c r="G5830" s="563" t="s">
        <v>24281</v>
      </c>
      <c r="H5830" s="563" t="s">
        <v>24282</v>
      </c>
      <c r="I5830" s="563" t="s">
        <v>26690</v>
      </c>
      <c r="J5830" s="563" t="s">
        <v>109</v>
      </c>
      <c r="K5830" s="563" t="s">
        <v>24001</v>
      </c>
      <c r="L5830" s="563" t="s">
        <v>24001</v>
      </c>
      <c r="M5830" s="563" t="s">
        <v>24001</v>
      </c>
      <c r="N5830" s="563" t="s">
        <v>24001</v>
      </c>
      <c r="O5830" s="564" t="s">
        <v>24001</v>
      </c>
      <c r="P5830" s="564" t="s">
        <v>24001</v>
      </c>
      <c r="Q5830" s="564">
        <v>33148</v>
      </c>
      <c r="R5830" s="564">
        <v>42493.404745370397</v>
      </c>
      <c r="S5830" s="564" t="s">
        <v>33885</v>
      </c>
    </row>
    <row r="5831" spans="1:19" x14ac:dyDescent="0.35">
      <c r="A5831" s="559">
        <v>550</v>
      </c>
      <c r="B5831" s="563" t="s">
        <v>484</v>
      </c>
      <c r="C5831" s="563" t="s">
        <v>28980</v>
      </c>
      <c r="D5831" s="563" t="s">
        <v>16056</v>
      </c>
      <c r="E5831" s="563" t="s">
        <v>24001</v>
      </c>
      <c r="F5831" s="563" t="s">
        <v>16054</v>
      </c>
      <c r="G5831" s="563" t="s">
        <v>16055</v>
      </c>
      <c r="H5831" s="563" t="s">
        <v>929</v>
      </c>
      <c r="I5831" s="563" t="s">
        <v>26690</v>
      </c>
      <c r="J5831" s="563" t="s">
        <v>109</v>
      </c>
      <c r="K5831" s="563" t="s">
        <v>24001</v>
      </c>
      <c r="L5831" s="563" t="s">
        <v>24001</v>
      </c>
      <c r="M5831" s="563" t="s">
        <v>24001</v>
      </c>
      <c r="N5831" s="563" t="s">
        <v>24001</v>
      </c>
      <c r="O5831" s="564" t="s">
        <v>24001</v>
      </c>
      <c r="P5831" s="564" t="s">
        <v>26697</v>
      </c>
      <c r="Q5831" s="564">
        <v>33917</v>
      </c>
      <c r="R5831" s="564"/>
      <c r="S5831" s="564" t="s">
        <v>33886</v>
      </c>
    </row>
    <row r="5832" spans="1:19" x14ac:dyDescent="0.35">
      <c r="A5832" s="562">
        <v>5906</v>
      </c>
      <c r="B5832" s="563" t="s">
        <v>484</v>
      </c>
      <c r="C5832" s="563" t="s">
        <v>9896</v>
      </c>
      <c r="D5832" s="563" t="s">
        <v>10130</v>
      </c>
      <c r="E5832" s="563" t="s">
        <v>10126</v>
      </c>
      <c r="F5832" s="563" t="s">
        <v>10127</v>
      </c>
      <c r="G5832" s="563" t="s">
        <v>10128</v>
      </c>
      <c r="H5832" s="563" t="s">
        <v>10129</v>
      </c>
      <c r="I5832" s="563" t="s">
        <v>26690</v>
      </c>
      <c r="J5832" s="563" t="s">
        <v>24001</v>
      </c>
      <c r="K5832" s="563" t="s">
        <v>24001</v>
      </c>
      <c r="L5832" s="563" t="s">
        <v>24001</v>
      </c>
      <c r="M5832" s="563" t="s">
        <v>24001</v>
      </c>
      <c r="N5832" s="563" t="s">
        <v>24001</v>
      </c>
      <c r="O5832" s="564" t="s">
        <v>24001</v>
      </c>
      <c r="P5832" s="564" t="s">
        <v>24001</v>
      </c>
      <c r="Q5832" s="564">
        <v>38777</v>
      </c>
      <c r="R5832" s="564"/>
      <c r="S5832" s="564" t="s">
        <v>33887</v>
      </c>
    </row>
    <row r="5833" spans="1:19" x14ac:dyDescent="0.35">
      <c r="A5833" s="559">
        <v>5907</v>
      </c>
      <c r="B5833" s="563" t="s">
        <v>484</v>
      </c>
      <c r="C5833" s="563" t="s">
        <v>9896</v>
      </c>
      <c r="D5833" s="563" t="s">
        <v>10134</v>
      </c>
      <c r="E5833" s="563" t="s">
        <v>10131</v>
      </c>
      <c r="F5833" s="563" t="s">
        <v>10132</v>
      </c>
      <c r="G5833" s="563" t="s">
        <v>10128</v>
      </c>
      <c r="H5833" s="563" t="s">
        <v>10133</v>
      </c>
      <c r="I5833" s="563" t="s">
        <v>26690</v>
      </c>
      <c r="J5833" s="563" t="s">
        <v>24001</v>
      </c>
      <c r="K5833" s="563" t="s">
        <v>24001</v>
      </c>
      <c r="L5833" s="563" t="s">
        <v>24001</v>
      </c>
      <c r="M5833" s="563" t="s">
        <v>24001</v>
      </c>
      <c r="N5833" s="563" t="s">
        <v>24001</v>
      </c>
      <c r="O5833" s="564" t="s">
        <v>24001</v>
      </c>
      <c r="P5833" s="564" t="s">
        <v>24001</v>
      </c>
      <c r="Q5833" s="564">
        <v>33148</v>
      </c>
      <c r="R5833" s="564">
        <v>38776</v>
      </c>
      <c r="S5833" s="564" t="s">
        <v>33888</v>
      </c>
    </row>
    <row r="5834" spans="1:19" x14ac:dyDescent="0.35">
      <c r="A5834" s="559">
        <v>5908</v>
      </c>
      <c r="B5834" s="563" t="s">
        <v>484</v>
      </c>
      <c r="C5834" s="563" t="s">
        <v>9896</v>
      </c>
      <c r="D5834" s="563" t="s">
        <v>10137</v>
      </c>
      <c r="E5834" s="563" t="s">
        <v>24001</v>
      </c>
      <c r="F5834" s="563" t="s">
        <v>10135</v>
      </c>
      <c r="G5834" s="563" t="s">
        <v>10128</v>
      </c>
      <c r="H5834" s="563" t="s">
        <v>10136</v>
      </c>
      <c r="I5834" s="563" t="s">
        <v>26690</v>
      </c>
      <c r="J5834" s="563" t="s">
        <v>24001</v>
      </c>
      <c r="K5834" s="563" t="s">
        <v>24001</v>
      </c>
      <c r="L5834" s="563" t="s">
        <v>24001</v>
      </c>
      <c r="M5834" s="563" t="s">
        <v>24001</v>
      </c>
      <c r="N5834" s="563" t="s">
        <v>24001</v>
      </c>
      <c r="O5834" s="564" t="s">
        <v>24001</v>
      </c>
      <c r="P5834" s="564" t="s">
        <v>24001</v>
      </c>
      <c r="Q5834" s="564">
        <v>33148</v>
      </c>
      <c r="R5834" s="564">
        <v>34302</v>
      </c>
      <c r="S5834" s="564" t="s">
        <v>10137</v>
      </c>
    </row>
    <row r="5835" spans="1:19" x14ac:dyDescent="0.35">
      <c r="A5835" s="562">
        <v>5909</v>
      </c>
      <c r="B5835" s="563" t="s">
        <v>484</v>
      </c>
      <c r="C5835" s="563" t="s">
        <v>9896</v>
      </c>
      <c r="D5835" s="563" t="s">
        <v>10141</v>
      </c>
      <c r="E5835" s="563" t="s">
        <v>10138</v>
      </c>
      <c r="F5835" s="563" t="s">
        <v>10139</v>
      </c>
      <c r="G5835" s="563" t="s">
        <v>10128</v>
      </c>
      <c r="H5835" s="563" t="s">
        <v>10140</v>
      </c>
      <c r="I5835" s="563" t="s">
        <v>26690</v>
      </c>
      <c r="J5835" s="563" t="s">
        <v>24001</v>
      </c>
      <c r="K5835" s="563" t="s">
        <v>24001</v>
      </c>
      <c r="L5835" s="563" t="s">
        <v>24001</v>
      </c>
      <c r="M5835" s="563" t="s">
        <v>24001</v>
      </c>
      <c r="N5835" s="563" t="s">
        <v>24001</v>
      </c>
      <c r="O5835" s="564" t="s">
        <v>24001</v>
      </c>
      <c r="P5835" s="564" t="s">
        <v>24001</v>
      </c>
      <c r="Q5835" s="564">
        <v>33148</v>
      </c>
      <c r="R5835" s="564"/>
      <c r="S5835" s="564" t="s">
        <v>33889</v>
      </c>
    </row>
    <row r="5836" spans="1:19" x14ac:dyDescent="0.35">
      <c r="A5836" s="559">
        <v>5910</v>
      </c>
      <c r="B5836" s="563" t="s">
        <v>484</v>
      </c>
      <c r="C5836" s="563" t="s">
        <v>9896</v>
      </c>
      <c r="D5836" s="563" t="s">
        <v>10143</v>
      </c>
      <c r="E5836" s="563" t="s">
        <v>10126</v>
      </c>
      <c r="F5836" s="563" t="s">
        <v>10142</v>
      </c>
      <c r="G5836" s="563" t="s">
        <v>10128</v>
      </c>
      <c r="H5836" s="563" t="s">
        <v>7718</v>
      </c>
      <c r="I5836" s="563" t="s">
        <v>26690</v>
      </c>
      <c r="J5836" s="563" t="s">
        <v>24001</v>
      </c>
      <c r="K5836" s="563" t="s">
        <v>24001</v>
      </c>
      <c r="L5836" s="563" t="s">
        <v>24001</v>
      </c>
      <c r="M5836" s="563" t="s">
        <v>24001</v>
      </c>
      <c r="N5836" s="563" t="s">
        <v>24001</v>
      </c>
      <c r="O5836" s="564" t="s">
        <v>24001</v>
      </c>
      <c r="P5836" s="564" t="s">
        <v>24001</v>
      </c>
      <c r="Q5836" s="564">
        <v>38777</v>
      </c>
      <c r="R5836" s="564"/>
      <c r="S5836" s="564" t="s">
        <v>33890</v>
      </c>
    </row>
    <row r="5837" spans="1:19" x14ac:dyDescent="0.35">
      <c r="A5837" s="559">
        <v>5911</v>
      </c>
      <c r="B5837" s="563" t="s">
        <v>484</v>
      </c>
      <c r="C5837" s="563" t="s">
        <v>9896</v>
      </c>
      <c r="D5837" s="563" t="s">
        <v>10146</v>
      </c>
      <c r="E5837" s="563" t="s">
        <v>10144</v>
      </c>
      <c r="F5837" s="563" t="s">
        <v>10145</v>
      </c>
      <c r="G5837" s="563" t="s">
        <v>10128</v>
      </c>
      <c r="H5837" s="563" t="s">
        <v>751</v>
      </c>
      <c r="I5837" s="563" t="s">
        <v>26690</v>
      </c>
      <c r="J5837" s="563" t="s">
        <v>24001</v>
      </c>
      <c r="K5837" s="563" t="s">
        <v>24001</v>
      </c>
      <c r="L5837" s="563" t="s">
        <v>24001</v>
      </c>
      <c r="M5837" s="563" t="s">
        <v>24001</v>
      </c>
      <c r="N5837" s="563" t="s">
        <v>24001</v>
      </c>
      <c r="O5837" s="564" t="s">
        <v>24001</v>
      </c>
      <c r="P5837" s="564" t="s">
        <v>24001</v>
      </c>
      <c r="Q5837" s="564">
        <v>38777</v>
      </c>
      <c r="R5837" s="564"/>
      <c r="S5837" s="564" t="s">
        <v>33891</v>
      </c>
    </row>
    <row r="5838" spans="1:19" x14ac:dyDescent="0.35">
      <c r="A5838" s="562">
        <v>5912</v>
      </c>
      <c r="B5838" s="563" t="s">
        <v>484</v>
      </c>
      <c r="C5838" s="563" t="s">
        <v>9896</v>
      </c>
      <c r="D5838" s="563" t="s">
        <v>10149</v>
      </c>
      <c r="E5838" s="563" t="s">
        <v>10147</v>
      </c>
      <c r="F5838" s="563" t="s">
        <v>10148</v>
      </c>
      <c r="G5838" s="563" t="s">
        <v>10128</v>
      </c>
      <c r="H5838" s="563" t="s">
        <v>1612</v>
      </c>
      <c r="I5838" s="563" t="s">
        <v>26690</v>
      </c>
      <c r="J5838" s="563" t="s">
        <v>24001</v>
      </c>
      <c r="K5838" s="563" t="s">
        <v>24001</v>
      </c>
      <c r="L5838" s="563" t="s">
        <v>24001</v>
      </c>
      <c r="M5838" s="563" t="s">
        <v>24001</v>
      </c>
      <c r="N5838" s="563" t="s">
        <v>24001</v>
      </c>
      <c r="O5838" s="564" t="s">
        <v>24001</v>
      </c>
      <c r="P5838" s="564" t="s">
        <v>24001</v>
      </c>
      <c r="Q5838" s="564">
        <v>33148</v>
      </c>
      <c r="R5838" s="564"/>
      <c r="S5838" s="564" t="s">
        <v>33892</v>
      </c>
    </row>
    <row r="5839" spans="1:19" x14ac:dyDescent="0.35">
      <c r="A5839" s="559">
        <v>5913</v>
      </c>
      <c r="B5839" s="563" t="s">
        <v>484</v>
      </c>
      <c r="C5839" s="563" t="s">
        <v>9896</v>
      </c>
      <c r="D5839" s="563" t="s">
        <v>10151</v>
      </c>
      <c r="E5839" s="563" t="s">
        <v>10128</v>
      </c>
      <c r="F5839" s="563" t="s">
        <v>10150</v>
      </c>
      <c r="G5839" s="563" t="s">
        <v>10128</v>
      </c>
      <c r="H5839" s="563" t="s">
        <v>55</v>
      </c>
      <c r="I5839" s="563" t="s">
        <v>26690</v>
      </c>
      <c r="J5839" s="563" t="s">
        <v>24001</v>
      </c>
      <c r="K5839" s="563" t="s">
        <v>24001</v>
      </c>
      <c r="L5839" s="563" t="s">
        <v>24001</v>
      </c>
      <c r="M5839" s="563" t="s">
        <v>24001</v>
      </c>
      <c r="N5839" s="563" t="s">
        <v>24001</v>
      </c>
      <c r="O5839" s="564" t="s">
        <v>24001</v>
      </c>
      <c r="P5839" s="564" t="s">
        <v>24001</v>
      </c>
      <c r="Q5839" s="564">
        <v>33148</v>
      </c>
      <c r="R5839" s="564"/>
      <c r="S5839" s="564" t="s">
        <v>10151</v>
      </c>
    </row>
    <row r="5840" spans="1:19" x14ac:dyDescent="0.35">
      <c r="A5840" s="559">
        <v>5914</v>
      </c>
      <c r="B5840" s="563" t="s">
        <v>484</v>
      </c>
      <c r="C5840" s="563" t="s">
        <v>9896</v>
      </c>
      <c r="D5840" s="563" t="s">
        <v>10155</v>
      </c>
      <c r="E5840" s="563" t="s">
        <v>10152</v>
      </c>
      <c r="F5840" s="563" t="s">
        <v>10153</v>
      </c>
      <c r="G5840" s="563" t="s">
        <v>10128</v>
      </c>
      <c r="H5840" s="563" t="s">
        <v>10154</v>
      </c>
      <c r="I5840" s="563" t="s">
        <v>26690</v>
      </c>
      <c r="J5840" s="563" t="s">
        <v>24001</v>
      </c>
      <c r="K5840" s="563" t="s">
        <v>34277</v>
      </c>
      <c r="L5840" s="563" t="s">
        <v>27636</v>
      </c>
      <c r="M5840" s="563" t="s">
        <v>24001</v>
      </c>
      <c r="N5840" s="563" t="s">
        <v>24001</v>
      </c>
      <c r="O5840" s="564" t="s">
        <v>24001</v>
      </c>
      <c r="P5840" s="564" t="s">
        <v>24001</v>
      </c>
      <c r="Q5840" s="564">
        <v>33148</v>
      </c>
      <c r="R5840" s="564">
        <v>38777</v>
      </c>
      <c r="S5840" s="564" t="s">
        <v>33893</v>
      </c>
    </row>
    <row r="5841" spans="1:19" x14ac:dyDescent="0.35">
      <c r="A5841" s="562">
        <v>676</v>
      </c>
      <c r="B5841" s="563" t="s">
        <v>484</v>
      </c>
      <c r="C5841" s="563" t="s">
        <v>16579</v>
      </c>
      <c r="D5841" s="563" t="s">
        <v>16598</v>
      </c>
      <c r="E5841" s="563" t="s">
        <v>24001</v>
      </c>
      <c r="F5841" s="563" t="s">
        <v>16595</v>
      </c>
      <c r="G5841" s="563" t="s">
        <v>16596</v>
      </c>
      <c r="H5841" s="563" t="s">
        <v>16597</v>
      </c>
      <c r="I5841" s="563" t="s">
        <v>26690</v>
      </c>
      <c r="J5841" s="563" t="s">
        <v>109</v>
      </c>
      <c r="K5841" s="563" t="s">
        <v>24001</v>
      </c>
      <c r="L5841" s="563" t="s">
        <v>24001</v>
      </c>
      <c r="M5841" s="563" t="s">
        <v>24001</v>
      </c>
      <c r="N5841" s="563" t="s">
        <v>24001</v>
      </c>
      <c r="O5841" s="564" t="s">
        <v>24001</v>
      </c>
      <c r="P5841" s="564" t="s">
        <v>24001</v>
      </c>
      <c r="Q5841" s="564">
        <v>38756</v>
      </c>
      <c r="R5841" s="564"/>
      <c r="S5841" s="564" t="s">
        <v>33894</v>
      </c>
    </row>
    <row r="5842" spans="1:19" x14ac:dyDescent="0.35">
      <c r="A5842" s="559">
        <v>677</v>
      </c>
      <c r="B5842" s="563" t="s">
        <v>484</v>
      </c>
      <c r="C5842" s="563" t="s">
        <v>16579</v>
      </c>
      <c r="D5842" s="563" t="s">
        <v>27472</v>
      </c>
      <c r="E5842" s="563" t="s">
        <v>27473</v>
      </c>
      <c r="F5842" s="563" t="s">
        <v>27474</v>
      </c>
      <c r="G5842" s="563" t="s">
        <v>16596</v>
      </c>
      <c r="H5842" s="563" t="s">
        <v>27475</v>
      </c>
      <c r="I5842" s="563" t="s">
        <v>26690</v>
      </c>
      <c r="J5842" s="563" t="s">
        <v>109</v>
      </c>
      <c r="K5842" s="563" t="s">
        <v>24001</v>
      </c>
      <c r="L5842" s="563" t="s">
        <v>24001</v>
      </c>
      <c r="M5842" s="563" t="s">
        <v>24001</v>
      </c>
      <c r="N5842" s="563" t="s">
        <v>24001</v>
      </c>
      <c r="O5842" s="564" t="s">
        <v>24001</v>
      </c>
      <c r="P5842" s="564" t="s">
        <v>24001</v>
      </c>
      <c r="Q5842" s="564">
        <v>44336</v>
      </c>
      <c r="R5842" s="564"/>
      <c r="S5842" s="564" t="s">
        <v>33895</v>
      </c>
    </row>
    <row r="5843" spans="1:19" x14ac:dyDescent="0.35">
      <c r="A5843" s="559">
        <v>678</v>
      </c>
      <c r="B5843" s="563" t="s">
        <v>484</v>
      </c>
      <c r="C5843" s="563" t="s">
        <v>16579</v>
      </c>
      <c r="D5843" s="563" t="s">
        <v>16602</v>
      </c>
      <c r="E5843" s="563" t="s">
        <v>16599</v>
      </c>
      <c r="F5843" s="563" t="s">
        <v>16600</v>
      </c>
      <c r="G5843" s="563" t="s">
        <v>16596</v>
      </c>
      <c r="H5843" s="563" t="s">
        <v>16601</v>
      </c>
      <c r="I5843" s="563" t="s">
        <v>26690</v>
      </c>
      <c r="J5843" s="563" t="s">
        <v>109</v>
      </c>
      <c r="K5843" s="563" t="s">
        <v>24001</v>
      </c>
      <c r="L5843" s="563" t="s">
        <v>24001</v>
      </c>
      <c r="M5843" s="563" t="s">
        <v>24001</v>
      </c>
      <c r="N5843" s="563" t="s">
        <v>24001</v>
      </c>
      <c r="O5843" s="564" t="s">
        <v>24001</v>
      </c>
      <c r="P5843" s="564" t="s">
        <v>24001</v>
      </c>
      <c r="Q5843" s="564">
        <v>33148</v>
      </c>
      <c r="R5843" s="564">
        <v>39548</v>
      </c>
      <c r="S5843" s="564" t="s">
        <v>33896</v>
      </c>
    </row>
    <row r="5844" spans="1:19" x14ac:dyDescent="0.35">
      <c r="A5844" s="562">
        <v>5798</v>
      </c>
      <c r="B5844" s="563" t="s">
        <v>484</v>
      </c>
      <c r="C5844" s="563" t="s">
        <v>28883</v>
      </c>
      <c r="D5844" s="563" t="s">
        <v>15313</v>
      </c>
      <c r="E5844" s="563" t="s">
        <v>24001</v>
      </c>
      <c r="F5844" s="563" t="s">
        <v>15310</v>
      </c>
      <c r="G5844" s="563" t="s">
        <v>15311</v>
      </c>
      <c r="H5844" s="563" t="s">
        <v>15312</v>
      </c>
      <c r="I5844" s="563" t="s">
        <v>27425</v>
      </c>
      <c r="J5844" s="563" t="s">
        <v>109</v>
      </c>
      <c r="K5844" s="563" t="s">
        <v>24001</v>
      </c>
      <c r="L5844" s="563" t="s">
        <v>24001</v>
      </c>
      <c r="M5844" s="563" t="s">
        <v>24001</v>
      </c>
      <c r="N5844" s="563" t="s">
        <v>24001</v>
      </c>
      <c r="O5844" s="564" t="s">
        <v>24001</v>
      </c>
      <c r="P5844" s="564" t="s">
        <v>24001</v>
      </c>
      <c r="Q5844" s="564">
        <v>38775</v>
      </c>
      <c r="R5844" s="564"/>
      <c r="S5844" s="564" t="s">
        <v>33897</v>
      </c>
    </row>
    <row r="5845" spans="1:19" x14ac:dyDescent="0.35">
      <c r="A5845" s="559">
        <v>5799</v>
      </c>
      <c r="B5845" s="563" t="s">
        <v>484</v>
      </c>
      <c r="C5845" s="563" t="s">
        <v>28883</v>
      </c>
      <c r="D5845" s="563" t="s">
        <v>15315</v>
      </c>
      <c r="E5845" s="563" t="s">
        <v>24001</v>
      </c>
      <c r="F5845" s="563" t="s">
        <v>15314</v>
      </c>
      <c r="G5845" s="563" t="s">
        <v>15311</v>
      </c>
      <c r="H5845" s="563" t="s">
        <v>3019</v>
      </c>
      <c r="I5845" s="563" t="s">
        <v>26690</v>
      </c>
      <c r="J5845" s="563" t="s">
        <v>109</v>
      </c>
      <c r="K5845" s="563" t="s">
        <v>24001</v>
      </c>
      <c r="L5845" s="563" t="s">
        <v>24001</v>
      </c>
      <c r="M5845" s="563" t="s">
        <v>24001</v>
      </c>
      <c r="N5845" s="563" t="s">
        <v>24001</v>
      </c>
      <c r="O5845" s="564" t="s">
        <v>24001</v>
      </c>
      <c r="P5845" s="564" t="s">
        <v>24001</v>
      </c>
      <c r="Q5845" s="564">
        <v>33148</v>
      </c>
      <c r="R5845" s="564"/>
      <c r="S5845" s="564" t="s">
        <v>33898</v>
      </c>
    </row>
    <row r="5846" spans="1:19" x14ac:dyDescent="0.35">
      <c r="A5846" s="559">
        <v>5800</v>
      </c>
      <c r="B5846" s="563" t="s">
        <v>484</v>
      </c>
      <c r="C5846" s="563" t="s">
        <v>28883</v>
      </c>
      <c r="D5846" s="563" t="s">
        <v>15319</v>
      </c>
      <c r="E5846" s="563" t="s">
        <v>15316</v>
      </c>
      <c r="F5846" s="563" t="s">
        <v>15317</v>
      </c>
      <c r="G5846" s="563" t="s">
        <v>15311</v>
      </c>
      <c r="H5846" s="563" t="s">
        <v>15318</v>
      </c>
      <c r="I5846" s="563" t="s">
        <v>26690</v>
      </c>
      <c r="J5846" s="563" t="s">
        <v>109</v>
      </c>
      <c r="K5846" s="563" t="s">
        <v>24001</v>
      </c>
      <c r="L5846" s="563" t="s">
        <v>24001</v>
      </c>
      <c r="M5846" s="563" t="s">
        <v>24001</v>
      </c>
      <c r="N5846" s="563" t="s">
        <v>24001</v>
      </c>
      <c r="O5846" s="564" t="s">
        <v>24001</v>
      </c>
      <c r="P5846" s="564" t="s">
        <v>24001</v>
      </c>
      <c r="Q5846" s="564">
        <v>33148</v>
      </c>
      <c r="R5846" s="564">
        <v>33920</v>
      </c>
      <c r="S5846" s="564" t="s">
        <v>33899</v>
      </c>
    </row>
    <row r="5847" spans="1:19" x14ac:dyDescent="0.35">
      <c r="A5847" s="562">
        <v>5801</v>
      </c>
      <c r="B5847" s="563" t="s">
        <v>484</v>
      </c>
      <c r="C5847" s="563" t="s">
        <v>28883</v>
      </c>
      <c r="D5847" s="563" t="s">
        <v>15321</v>
      </c>
      <c r="E5847" s="563" t="s">
        <v>24001</v>
      </c>
      <c r="F5847" s="563" t="s">
        <v>15320</v>
      </c>
      <c r="G5847" s="563" t="s">
        <v>15311</v>
      </c>
      <c r="H5847" s="563" t="s">
        <v>55</v>
      </c>
      <c r="I5847" s="563" t="s">
        <v>26690</v>
      </c>
      <c r="J5847" s="563" t="s">
        <v>109</v>
      </c>
      <c r="K5847" s="563" t="s">
        <v>24001</v>
      </c>
      <c r="L5847" s="563" t="s">
        <v>24001</v>
      </c>
      <c r="M5847" s="563" t="s">
        <v>24001</v>
      </c>
      <c r="N5847" s="563" t="s">
        <v>24001</v>
      </c>
      <c r="O5847" s="564" t="s">
        <v>24001</v>
      </c>
      <c r="P5847" s="564" t="s">
        <v>24001</v>
      </c>
      <c r="Q5847" s="564">
        <v>33148</v>
      </c>
      <c r="R5847" s="564"/>
      <c r="S5847" s="564" t="s">
        <v>15321</v>
      </c>
    </row>
    <row r="5848" spans="1:19" x14ac:dyDescent="0.35">
      <c r="A5848" s="559">
        <v>1426</v>
      </c>
      <c r="B5848" s="563" t="s">
        <v>484</v>
      </c>
      <c r="C5848" s="563" t="s">
        <v>28929</v>
      </c>
      <c r="D5848" s="563" t="s">
        <v>18440</v>
      </c>
      <c r="E5848" s="563" t="s">
        <v>18436</v>
      </c>
      <c r="F5848" s="563" t="s">
        <v>18437</v>
      </c>
      <c r="G5848" s="563" t="s">
        <v>18438</v>
      </c>
      <c r="H5848" s="563" t="s">
        <v>18439</v>
      </c>
      <c r="I5848" s="563" t="s">
        <v>26690</v>
      </c>
      <c r="J5848" s="563" t="s">
        <v>24001</v>
      </c>
      <c r="K5848" s="563" t="s">
        <v>24001</v>
      </c>
      <c r="L5848" s="563" t="s">
        <v>24001</v>
      </c>
      <c r="M5848" s="563" t="s">
        <v>24001</v>
      </c>
      <c r="N5848" s="563" t="s">
        <v>24001</v>
      </c>
      <c r="O5848" s="564" t="s">
        <v>24001</v>
      </c>
      <c r="P5848" s="564" t="s">
        <v>24001</v>
      </c>
      <c r="Q5848" s="564">
        <v>33148</v>
      </c>
      <c r="R5848" s="564"/>
      <c r="S5848" s="564" t="s">
        <v>33900</v>
      </c>
    </row>
    <row r="5849" spans="1:19" x14ac:dyDescent="0.35">
      <c r="A5849" s="559">
        <v>1427</v>
      </c>
      <c r="B5849" s="563" t="s">
        <v>484</v>
      </c>
      <c r="C5849" s="563" t="s">
        <v>28929</v>
      </c>
      <c r="D5849" s="563" t="s">
        <v>18443</v>
      </c>
      <c r="E5849" s="563" t="s">
        <v>18441</v>
      </c>
      <c r="F5849" s="563" t="s">
        <v>18442</v>
      </c>
      <c r="G5849" s="563" t="s">
        <v>18438</v>
      </c>
      <c r="H5849" s="563" t="s">
        <v>55</v>
      </c>
      <c r="I5849" s="563" t="s">
        <v>26690</v>
      </c>
      <c r="J5849" s="563" t="s">
        <v>24001</v>
      </c>
      <c r="K5849" s="563" t="s">
        <v>24001</v>
      </c>
      <c r="L5849" s="563" t="s">
        <v>24001</v>
      </c>
      <c r="M5849" s="563" t="s">
        <v>24001</v>
      </c>
      <c r="N5849" s="563" t="s">
        <v>24001</v>
      </c>
      <c r="O5849" s="564" t="s">
        <v>24001</v>
      </c>
      <c r="P5849" s="564" t="s">
        <v>24001</v>
      </c>
      <c r="Q5849" s="564">
        <v>33148</v>
      </c>
      <c r="R5849" s="564"/>
      <c r="S5849" s="564" t="s">
        <v>18443</v>
      </c>
    </row>
    <row r="5850" spans="1:19" x14ac:dyDescent="0.35">
      <c r="A5850" s="562">
        <v>4185</v>
      </c>
      <c r="B5850" s="563" t="s">
        <v>484</v>
      </c>
      <c r="C5850" s="563" t="s">
        <v>1436</v>
      </c>
      <c r="D5850" s="563" t="s">
        <v>25071</v>
      </c>
      <c r="E5850" s="563" t="s">
        <v>24001</v>
      </c>
      <c r="F5850" s="563" t="s">
        <v>1610</v>
      </c>
      <c r="G5850" s="563" t="s">
        <v>1611</v>
      </c>
      <c r="H5850" s="563" t="s">
        <v>18236</v>
      </c>
      <c r="I5850" s="563" t="s">
        <v>26690</v>
      </c>
      <c r="J5850" s="563" t="s">
        <v>24001</v>
      </c>
      <c r="K5850" s="563" t="s">
        <v>24001</v>
      </c>
      <c r="L5850" s="563" t="s">
        <v>24001</v>
      </c>
      <c r="M5850" s="563" t="s">
        <v>24001</v>
      </c>
      <c r="N5850" s="563" t="s">
        <v>24001</v>
      </c>
      <c r="O5850" s="564" t="s">
        <v>24001</v>
      </c>
      <c r="P5850" s="564" t="s">
        <v>24001</v>
      </c>
      <c r="Q5850" s="564">
        <v>33148</v>
      </c>
      <c r="R5850" s="564">
        <v>43116.619791666701</v>
      </c>
      <c r="S5850" s="564" t="s">
        <v>33901</v>
      </c>
    </row>
    <row r="5851" spans="1:19" x14ac:dyDescent="0.35">
      <c r="A5851" s="559">
        <v>4186</v>
      </c>
      <c r="B5851" s="563" t="s">
        <v>484</v>
      </c>
      <c r="C5851" s="563" t="s">
        <v>1436</v>
      </c>
      <c r="D5851" s="563" t="s">
        <v>1614</v>
      </c>
      <c r="E5851" s="563" t="s">
        <v>24001</v>
      </c>
      <c r="F5851" s="563" t="s">
        <v>1613</v>
      </c>
      <c r="G5851" s="563" t="s">
        <v>1611</v>
      </c>
      <c r="H5851" s="563" t="s">
        <v>55</v>
      </c>
      <c r="I5851" s="563" t="s">
        <v>26690</v>
      </c>
      <c r="J5851" s="563" t="s">
        <v>24001</v>
      </c>
      <c r="K5851" s="563" t="s">
        <v>24001</v>
      </c>
      <c r="L5851" s="563" t="s">
        <v>24001</v>
      </c>
      <c r="M5851" s="563" t="s">
        <v>24001</v>
      </c>
      <c r="N5851" s="563" t="s">
        <v>24001</v>
      </c>
      <c r="O5851" s="564" t="s">
        <v>24001</v>
      </c>
      <c r="P5851" s="564" t="s">
        <v>24001</v>
      </c>
      <c r="Q5851" s="564">
        <v>33148</v>
      </c>
      <c r="R5851" s="564"/>
      <c r="S5851" s="564" t="s">
        <v>1614</v>
      </c>
    </row>
    <row r="5852" spans="1:19" x14ac:dyDescent="0.35">
      <c r="A5852" s="559">
        <v>4187</v>
      </c>
      <c r="B5852" s="563" t="s">
        <v>484</v>
      </c>
      <c r="C5852" s="563" t="s">
        <v>1436</v>
      </c>
      <c r="D5852" s="563" t="s">
        <v>25072</v>
      </c>
      <c r="E5852" s="563" t="s">
        <v>1615</v>
      </c>
      <c r="F5852" s="563" t="s">
        <v>1616</v>
      </c>
      <c r="G5852" s="563" t="s">
        <v>1611</v>
      </c>
      <c r="H5852" s="563" t="s">
        <v>15711</v>
      </c>
      <c r="I5852" s="563" t="s">
        <v>26690</v>
      </c>
      <c r="J5852" s="563" t="s">
        <v>24001</v>
      </c>
      <c r="K5852" s="563" t="s">
        <v>24001</v>
      </c>
      <c r="L5852" s="563" t="s">
        <v>24001</v>
      </c>
      <c r="M5852" s="563" t="s">
        <v>24001</v>
      </c>
      <c r="N5852" s="563" t="s">
        <v>24001</v>
      </c>
      <c r="O5852" s="564" t="s">
        <v>24001</v>
      </c>
      <c r="P5852" s="564" t="s">
        <v>24001</v>
      </c>
      <c r="Q5852" s="564">
        <v>33148</v>
      </c>
      <c r="R5852" s="564">
        <v>43116.621319444399</v>
      </c>
      <c r="S5852" s="564" t="s">
        <v>33902</v>
      </c>
    </row>
    <row r="5853" spans="1:19" x14ac:dyDescent="0.35">
      <c r="A5853" s="562">
        <v>1428</v>
      </c>
      <c r="B5853" s="563" t="s">
        <v>484</v>
      </c>
      <c r="C5853" s="563" t="s">
        <v>28929</v>
      </c>
      <c r="D5853" s="563" t="s">
        <v>18447</v>
      </c>
      <c r="E5853" s="563" t="s">
        <v>24001</v>
      </c>
      <c r="F5853" s="563" t="s">
        <v>18444</v>
      </c>
      <c r="G5853" s="563" t="s">
        <v>18445</v>
      </c>
      <c r="H5853" s="563" t="s">
        <v>18446</v>
      </c>
      <c r="I5853" s="563" t="s">
        <v>26690</v>
      </c>
      <c r="J5853" s="563" t="s">
        <v>109</v>
      </c>
      <c r="K5853" s="563" t="s">
        <v>24001</v>
      </c>
      <c r="L5853" s="563" t="s">
        <v>24001</v>
      </c>
      <c r="M5853" s="563" t="s">
        <v>24001</v>
      </c>
      <c r="N5853" s="563" t="s">
        <v>24001</v>
      </c>
      <c r="O5853" s="564" t="s">
        <v>24001</v>
      </c>
      <c r="P5853" s="564" t="s">
        <v>24001</v>
      </c>
      <c r="Q5853" s="564">
        <v>38616</v>
      </c>
      <c r="R5853" s="564"/>
      <c r="S5853" s="564" t="s">
        <v>33903</v>
      </c>
    </row>
    <row r="5854" spans="1:19" x14ac:dyDescent="0.35">
      <c r="A5854" s="559">
        <v>1429</v>
      </c>
      <c r="B5854" s="563" t="s">
        <v>484</v>
      </c>
      <c r="C5854" s="563" t="s">
        <v>28929</v>
      </c>
      <c r="D5854" s="563" t="s">
        <v>18450</v>
      </c>
      <c r="E5854" s="563" t="s">
        <v>24001</v>
      </c>
      <c r="F5854" s="563" t="s">
        <v>18448</v>
      </c>
      <c r="G5854" s="563" t="s">
        <v>18445</v>
      </c>
      <c r="H5854" s="563" t="s">
        <v>18449</v>
      </c>
      <c r="I5854" s="563" t="s">
        <v>26690</v>
      </c>
      <c r="J5854" s="563" t="s">
        <v>109</v>
      </c>
      <c r="K5854" s="563" t="s">
        <v>24001</v>
      </c>
      <c r="L5854" s="563" t="s">
        <v>24001</v>
      </c>
      <c r="M5854" s="563" t="s">
        <v>24001</v>
      </c>
      <c r="N5854" s="563" t="s">
        <v>24001</v>
      </c>
      <c r="O5854" s="564" t="s">
        <v>24001</v>
      </c>
      <c r="P5854" s="564" t="s">
        <v>24001</v>
      </c>
      <c r="Q5854" s="564">
        <v>38616</v>
      </c>
      <c r="R5854" s="564"/>
      <c r="S5854" s="564" t="s">
        <v>33904</v>
      </c>
    </row>
    <row r="5855" spans="1:19" x14ac:dyDescent="0.35">
      <c r="A5855" s="559">
        <v>1789</v>
      </c>
      <c r="B5855" s="563" t="s">
        <v>484</v>
      </c>
      <c r="C5855" s="563" t="s">
        <v>7040</v>
      </c>
      <c r="D5855" s="563" t="s">
        <v>7055</v>
      </c>
      <c r="E5855" s="563" t="s">
        <v>7051</v>
      </c>
      <c r="F5855" s="563" t="s">
        <v>7052</v>
      </c>
      <c r="G5855" s="563" t="s">
        <v>7053</v>
      </c>
      <c r="H5855" s="563" t="s">
        <v>7054</v>
      </c>
      <c r="I5855" s="563" t="s">
        <v>26690</v>
      </c>
      <c r="J5855" s="563" t="s">
        <v>24001</v>
      </c>
      <c r="K5855" s="563" t="s">
        <v>24001</v>
      </c>
      <c r="L5855" s="563" t="s">
        <v>24001</v>
      </c>
      <c r="M5855" s="563" t="s">
        <v>24001</v>
      </c>
      <c r="N5855" s="563" t="s">
        <v>24001</v>
      </c>
      <c r="O5855" s="564" t="s">
        <v>24001</v>
      </c>
      <c r="P5855" s="564" t="s">
        <v>24001</v>
      </c>
      <c r="Q5855" s="564">
        <v>33148</v>
      </c>
      <c r="R5855" s="564"/>
      <c r="S5855" s="564" t="s">
        <v>33905</v>
      </c>
    </row>
    <row r="5856" spans="1:19" x14ac:dyDescent="0.35">
      <c r="A5856" s="562">
        <v>1790</v>
      </c>
      <c r="B5856" s="563" t="s">
        <v>484</v>
      </c>
      <c r="C5856" s="563" t="s">
        <v>7040</v>
      </c>
      <c r="D5856" s="563" t="s">
        <v>7059</v>
      </c>
      <c r="E5856" s="563" t="s">
        <v>7056</v>
      </c>
      <c r="F5856" s="563" t="s">
        <v>7057</v>
      </c>
      <c r="G5856" s="563" t="s">
        <v>7053</v>
      </c>
      <c r="H5856" s="563" t="s">
        <v>7058</v>
      </c>
      <c r="I5856" s="563" t="s">
        <v>26690</v>
      </c>
      <c r="J5856" s="563" t="s">
        <v>24001</v>
      </c>
      <c r="K5856" s="563" t="s">
        <v>24001</v>
      </c>
      <c r="L5856" s="563" t="s">
        <v>24001</v>
      </c>
      <c r="M5856" s="563" t="s">
        <v>24001</v>
      </c>
      <c r="N5856" s="563" t="s">
        <v>24001</v>
      </c>
      <c r="O5856" s="564" t="s">
        <v>24001</v>
      </c>
      <c r="P5856" s="564" t="s">
        <v>24001</v>
      </c>
      <c r="Q5856" s="564">
        <v>35289</v>
      </c>
      <c r="R5856" s="564"/>
      <c r="S5856" s="564" t="s">
        <v>33906</v>
      </c>
    </row>
    <row r="5857" spans="1:19" x14ac:dyDescent="0.35">
      <c r="A5857" s="559">
        <v>1791</v>
      </c>
      <c r="B5857" s="563" t="s">
        <v>484</v>
      </c>
      <c r="C5857" s="563" t="s">
        <v>7040</v>
      </c>
      <c r="D5857" s="563" t="s">
        <v>7063</v>
      </c>
      <c r="E5857" s="563" t="s">
        <v>7060</v>
      </c>
      <c r="F5857" s="563" t="s">
        <v>7061</v>
      </c>
      <c r="G5857" s="563" t="s">
        <v>7053</v>
      </c>
      <c r="H5857" s="563" t="s">
        <v>7062</v>
      </c>
      <c r="I5857" s="563" t="s">
        <v>26690</v>
      </c>
      <c r="J5857" s="563" t="s">
        <v>24001</v>
      </c>
      <c r="K5857" s="563" t="s">
        <v>24001</v>
      </c>
      <c r="L5857" s="563" t="s">
        <v>24001</v>
      </c>
      <c r="M5857" s="563" t="s">
        <v>24001</v>
      </c>
      <c r="N5857" s="563" t="s">
        <v>24001</v>
      </c>
      <c r="O5857" s="564" t="s">
        <v>24001</v>
      </c>
      <c r="P5857" s="564" t="s">
        <v>24001</v>
      </c>
      <c r="Q5857" s="564">
        <v>33148</v>
      </c>
      <c r="R5857" s="564"/>
      <c r="S5857" s="564" t="s">
        <v>33907</v>
      </c>
    </row>
    <row r="5858" spans="1:19" x14ac:dyDescent="0.35">
      <c r="A5858" s="559">
        <v>1792</v>
      </c>
      <c r="B5858" s="563" t="s">
        <v>484</v>
      </c>
      <c r="C5858" s="563" t="s">
        <v>7040</v>
      </c>
      <c r="D5858" s="563" t="s">
        <v>7065</v>
      </c>
      <c r="E5858" s="563" t="s">
        <v>24001</v>
      </c>
      <c r="F5858" s="563" t="s">
        <v>7064</v>
      </c>
      <c r="G5858" s="563" t="s">
        <v>7053</v>
      </c>
      <c r="H5858" s="563" t="s">
        <v>3025</v>
      </c>
      <c r="I5858" s="563" t="s">
        <v>26690</v>
      </c>
      <c r="J5858" s="563" t="s">
        <v>24001</v>
      </c>
      <c r="K5858" s="563" t="s">
        <v>24001</v>
      </c>
      <c r="L5858" s="563" t="s">
        <v>24001</v>
      </c>
      <c r="M5858" s="563" t="s">
        <v>24001</v>
      </c>
      <c r="N5858" s="563" t="s">
        <v>24001</v>
      </c>
      <c r="O5858" s="564" t="s">
        <v>24001</v>
      </c>
      <c r="P5858" s="564" t="s">
        <v>24001</v>
      </c>
      <c r="Q5858" s="564">
        <v>33148</v>
      </c>
      <c r="R5858" s="564"/>
      <c r="S5858" s="564" t="s">
        <v>33908</v>
      </c>
    </row>
    <row r="5859" spans="1:19" x14ac:dyDescent="0.35">
      <c r="A5859" s="562">
        <v>1793</v>
      </c>
      <c r="B5859" s="563" t="s">
        <v>484</v>
      </c>
      <c r="C5859" s="563" t="s">
        <v>7040</v>
      </c>
      <c r="D5859" s="563" t="s">
        <v>7068</v>
      </c>
      <c r="E5859" s="563" t="s">
        <v>24001</v>
      </c>
      <c r="F5859" s="563" t="s">
        <v>7066</v>
      </c>
      <c r="G5859" s="563" t="s">
        <v>7053</v>
      </c>
      <c r="H5859" s="563" t="s">
        <v>7067</v>
      </c>
      <c r="I5859" s="563" t="s">
        <v>26690</v>
      </c>
      <c r="J5859" s="563" t="s">
        <v>24001</v>
      </c>
      <c r="K5859" s="563" t="s">
        <v>24001</v>
      </c>
      <c r="L5859" s="563" t="s">
        <v>24001</v>
      </c>
      <c r="M5859" s="563" t="s">
        <v>24001</v>
      </c>
      <c r="N5859" s="563" t="s">
        <v>24001</v>
      </c>
      <c r="O5859" s="564" t="s">
        <v>24001</v>
      </c>
      <c r="P5859" s="564" t="s">
        <v>24001</v>
      </c>
      <c r="Q5859" s="564">
        <v>35548</v>
      </c>
      <c r="R5859" s="564"/>
      <c r="S5859" s="564" t="s">
        <v>33909</v>
      </c>
    </row>
    <row r="5860" spans="1:19" x14ac:dyDescent="0.35">
      <c r="A5860" s="559">
        <v>1794</v>
      </c>
      <c r="B5860" s="563" t="s">
        <v>484</v>
      </c>
      <c r="C5860" s="563" t="s">
        <v>7040</v>
      </c>
      <c r="D5860" s="563" t="s">
        <v>7071</v>
      </c>
      <c r="E5860" s="563" t="s">
        <v>24001</v>
      </c>
      <c r="F5860" s="563" t="s">
        <v>7069</v>
      </c>
      <c r="G5860" s="563" t="s">
        <v>7053</v>
      </c>
      <c r="H5860" s="563" t="s">
        <v>7070</v>
      </c>
      <c r="I5860" s="563" t="s">
        <v>26690</v>
      </c>
      <c r="J5860" s="563" t="s">
        <v>24001</v>
      </c>
      <c r="K5860" s="563" t="s">
        <v>24001</v>
      </c>
      <c r="L5860" s="563" t="s">
        <v>24001</v>
      </c>
      <c r="M5860" s="563" t="s">
        <v>24001</v>
      </c>
      <c r="N5860" s="563" t="s">
        <v>24001</v>
      </c>
      <c r="O5860" s="564" t="s">
        <v>24001</v>
      </c>
      <c r="P5860" s="564" t="s">
        <v>24001</v>
      </c>
      <c r="Q5860" s="564">
        <v>35548</v>
      </c>
      <c r="R5860" s="564"/>
      <c r="S5860" s="564" t="s">
        <v>33910</v>
      </c>
    </row>
    <row r="5861" spans="1:19" x14ac:dyDescent="0.35">
      <c r="A5861" s="559">
        <v>1795</v>
      </c>
      <c r="B5861" s="563" t="s">
        <v>484</v>
      </c>
      <c r="C5861" s="563" t="s">
        <v>7040</v>
      </c>
      <c r="D5861" s="563" t="s">
        <v>7074</v>
      </c>
      <c r="E5861" s="563" t="s">
        <v>7072</v>
      </c>
      <c r="F5861" s="563" t="s">
        <v>7073</v>
      </c>
      <c r="G5861" s="563" t="s">
        <v>7053</v>
      </c>
      <c r="H5861" s="563" t="s">
        <v>55</v>
      </c>
      <c r="I5861" s="563" t="s">
        <v>26690</v>
      </c>
      <c r="J5861" s="563" t="s">
        <v>24001</v>
      </c>
      <c r="K5861" s="563" t="s">
        <v>24001</v>
      </c>
      <c r="L5861" s="563" t="s">
        <v>24001</v>
      </c>
      <c r="M5861" s="563" t="s">
        <v>24001</v>
      </c>
      <c r="N5861" s="563" t="s">
        <v>24001</v>
      </c>
      <c r="O5861" s="564" t="s">
        <v>24001</v>
      </c>
      <c r="P5861" s="564" t="s">
        <v>24001</v>
      </c>
      <c r="Q5861" s="564">
        <v>33148</v>
      </c>
      <c r="R5861" s="564"/>
      <c r="S5861" s="564" t="s">
        <v>7074</v>
      </c>
    </row>
    <row r="5862" spans="1:19" x14ac:dyDescent="0.35">
      <c r="A5862" s="562">
        <v>1796</v>
      </c>
      <c r="B5862" s="563" t="s">
        <v>484</v>
      </c>
      <c r="C5862" s="563" t="s">
        <v>7040</v>
      </c>
      <c r="D5862" s="563" t="s">
        <v>7077</v>
      </c>
      <c r="E5862" s="563" t="s">
        <v>7072</v>
      </c>
      <c r="F5862" s="563" t="s">
        <v>7075</v>
      </c>
      <c r="G5862" s="563" t="s">
        <v>7053</v>
      </c>
      <c r="H5862" s="563" t="s">
        <v>7076</v>
      </c>
      <c r="I5862" s="563" t="s">
        <v>26690</v>
      </c>
      <c r="J5862" s="563" t="s">
        <v>109</v>
      </c>
      <c r="K5862" s="563" t="s">
        <v>24001</v>
      </c>
      <c r="L5862" s="563" t="s">
        <v>24001</v>
      </c>
      <c r="M5862" s="563" t="s">
        <v>24001</v>
      </c>
      <c r="N5862" s="563" t="s">
        <v>24001</v>
      </c>
      <c r="O5862" s="564" t="s">
        <v>24001</v>
      </c>
      <c r="P5862" s="564" t="s">
        <v>26697</v>
      </c>
      <c r="Q5862" s="564">
        <v>33148</v>
      </c>
      <c r="R5862" s="564"/>
      <c r="S5862" s="564" t="s">
        <v>33911</v>
      </c>
    </row>
    <row r="5863" spans="1:19" x14ac:dyDescent="0.35">
      <c r="A5863" s="559">
        <v>1797</v>
      </c>
      <c r="B5863" s="563" t="s">
        <v>484</v>
      </c>
      <c r="C5863" s="563" t="s">
        <v>7040</v>
      </c>
      <c r="D5863" s="563" t="s">
        <v>7080</v>
      </c>
      <c r="E5863" s="563" t="s">
        <v>24001</v>
      </c>
      <c r="F5863" s="563" t="s">
        <v>7078</v>
      </c>
      <c r="G5863" s="563" t="s">
        <v>7053</v>
      </c>
      <c r="H5863" s="563" t="s">
        <v>7079</v>
      </c>
      <c r="I5863" s="563" t="s">
        <v>26690</v>
      </c>
      <c r="J5863" s="563" t="s">
        <v>24001</v>
      </c>
      <c r="K5863" s="563" t="s">
        <v>24001</v>
      </c>
      <c r="L5863" s="563" t="s">
        <v>24001</v>
      </c>
      <c r="M5863" s="563" t="s">
        <v>24001</v>
      </c>
      <c r="N5863" s="563" t="s">
        <v>24001</v>
      </c>
      <c r="O5863" s="564" t="s">
        <v>24001</v>
      </c>
      <c r="P5863" s="564" t="s">
        <v>24001</v>
      </c>
      <c r="Q5863" s="564">
        <v>35548</v>
      </c>
      <c r="R5863" s="564"/>
      <c r="S5863" s="564" t="s">
        <v>7080</v>
      </c>
    </row>
    <row r="5864" spans="1:19" x14ac:dyDescent="0.35">
      <c r="A5864" s="559">
        <v>1798</v>
      </c>
      <c r="B5864" s="563" t="s">
        <v>484</v>
      </c>
      <c r="C5864" s="563" t="s">
        <v>7040</v>
      </c>
      <c r="D5864" s="563" t="s">
        <v>7083</v>
      </c>
      <c r="E5864" s="563" t="s">
        <v>24001</v>
      </c>
      <c r="F5864" s="563" t="s">
        <v>7081</v>
      </c>
      <c r="G5864" s="563" t="s">
        <v>7053</v>
      </c>
      <c r="H5864" s="563" t="s">
        <v>7082</v>
      </c>
      <c r="I5864" s="563" t="s">
        <v>26690</v>
      </c>
      <c r="J5864" s="563" t="s">
        <v>109</v>
      </c>
      <c r="K5864" s="563" t="s">
        <v>24001</v>
      </c>
      <c r="L5864" s="563" t="s">
        <v>24001</v>
      </c>
      <c r="M5864" s="563" t="s">
        <v>24001</v>
      </c>
      <c r="N5864" s="563" t="s">
        <v>24001</v>
      </c>
      <c r="O5864" s="564" t="s">
        <v>24001</v>
      </c>
      <c r="P5864" s="564" t="s">
        <v>24001</v>
      </c>
      <c r="Q5864" s="564">
        <v>35548</v>
      </c>
      <c r="R5864" s="564"/>
      <c r="S5864" s="564" t="s">
        <v>7083</v>
      </c>
    </row>
    <row r="5865" spans="1:19" x14ac:dyDescent="0.35">
      <c r="A5865" s="562">
        <v>5802</v>
      </c>
      <c r="B5865" s="563" t="s">
        <v>484</v>
      </c>
      <c r="C5865" s="563" t="s">
        <v>28883</v>
      </c>
      <c r="D5865" s="563" t="s">
        <v>15326</v>
      </c>
      <c r="E5865" s="563" t="s">
        <v>15322</v>
      </c>
      <c r="F5865" s="563" t="s">
        <v>15323</v>
      </c>
      <c r="G5865" s="563" t="s">
        <v>15324</v>
      </c>
      <c r="H5865" s="563" t="s">
        <v>15325</v>
      </c>
      <c r="I5865" s="563" t="s">
        <v>26690</v>
      </c>
      <c r="J5865" s="563" t="s">
        <v>24001</v>
      </c>
      <c r="K5865" s="563" t="s">
        <v>24001</v>
      </c>
      <c r="L5865" s="563" t="s">
        <v>24001</v>
      </c>
      <c r="M5865" s="563" t="s">
        <v>24001</v>
      </c>
      <c r="N5865" s="563" t="s">
        <v>24001</v>
      </c>
      <c r="O5865" s="564" t="s">
        <v>24001</v>
      </c>
      <c r="P5865" s="564" t="s">
        <v>24001</v>
      </c>
      <c r="Q5865" s="564">
        <v>33148</v>
      </c>
      <c r="R5865" s="564"/>
      <c r="S5865" s="564" t="s">
        <v>33912</v>
      </c>
    </row>
    <row r="5866" spans="1:19" x14ac:dyDescent="0.35">
      <c r="A5866" s="559">
        <v>4504</v>
      </c>
      <c r="B5866" s="563" t="s">
        <v>484</v>
      </c>
      <c r="C5866" s="563" t="s">
        <v>11038</v>
      </c>
      <c r="D5866" s="563" t="s">
        <v>11214</v>
      </c>
      <c r="E5866" s="563" t="s">
        <v>11210</v>
      </c>
      <c r="F5866" s="563" t="s">
        <v>11211</v>
      </c>
      <c r="G5866" s="563" t="s">
        <v>11212</v>
      </c>
      <c r="H5866" s="563" t="s">
        <v>11213</v>
      </c>
      <c r="I5866" s="563" t="s">
        <v>27229</v>
      </c>
      <c r="J5866" s="563" t="s">
        <v>24001</v>
      </c>
      <c r="K5866" s="563" t="s">
        <v>24001</v>
      </c>
      <c r="L5866" s="563" t="s">
        <v>24001</v>
      </c>
      <c r="M5866" s="563" t="s">
        <v>24001</v>
      </c>
      <c r="N5866" s="563" t="s">
        <v>24001</v>
      </c>
      <c r="O5866" s="564" t="s">
        <v>24001</v>
      </c>
      <c r="P5866" s="564" t="s">
        <v>24001</v>
      </c>
      <c r="Q5866" s="564">
        <v>33148</v>
      </c>
      <c r="R5866" s="564">
        <v>40093</v>
      </c>
      <c r="S5866" s="564" t="s">
        <v>33913</v>
      </c>
    </row>
    <row r="5867" spans="1:19" x14ac:dyDescent="0.35">
      <c r="A5867" s="559">
        <v>551</v>
      </c>
      <c r="B5867" s="563" t="s">
        <v>484</v>
      </c>
      <c r="C5867" s="563" t="s">
        <v>28980</v>
      </c>
      <c r="D5867" s="563" t="s">
        <v>16060</v>
      </c>
      <c r="E5867" s="563" t="s">
        <v>16057</v>
      </c>
      <c r="F5867" s="563" t="s">
        <v>16058</v>
      </c>
      <c r="G5867" s="563" t="s">
        <v>16059</v>
      </c>
      <c r="H5867" s="563" t="s">
        <v>3244</v>
      </c>
      <c r="I5867" s="563" t="s">
        <v>26690</v>
      </c>
      <c r="J5867" s="563" t="s">
        <v>24001</v>
      </c>
      <c r="K5867" s="563" t="s">
        <v>24001</v>
      </c>
      <c r="L5867" s="563" t="s">
        <v>24001</v>
      </c>
      <c r="M5867" s="563" t="s">
        <v>24001</v>
      </c>
      <c r="N5867" s="563" t="s">
        <v>24001</v>
      </c>
      <c r="O5867" s="564" t="s">
        <v>24001</v>
      </c>
      <c r="P5867" s="564" t="s">
        <v>24001</v>
      </c>
      <c r="Q5867" s="564">
        <v>34095</v>
      </c>
      <c r="R5867" s="564"/>
      <c r="S5867" s="564" t="s">
        <v>33914</v>
      </c>
    </row>
    <row r="5868" spans="1:19" x14ac:dyDescent="0.35">
      <c r="A5868" s="562">
        <v>552</v>
      </c>
      <c r="B5868" s="563" t="s">
        <v>484</v>
      </c>
      <c r="C5868" s="563" t="s">
        <v>28980</v>
      </c>
      <c r="D5868" s="563" t="s">
        <v>16062</v>
      </c>
      <c r="E5868" s="563" t="s">
        <v>16057</v>
      </c>
      <c r="F5868" s="563" t="s">
        <v>16061</v>
      </c>
      <c r="G5868" s="563" t="s">
        <v>16059</v>
      </c>
      <c r="H5868" s="563" t="s">
        <v>55</v>
      </c>
      <c r="I5868" s="563" t="s">
        <v>26690</v>
      </c>
      <c r="J5868" s="563" t="s">
        <v>24001</v>
      </c>
      <c r="K5868" s="563" t="s">
        <v>24001</v>
      </c>
      <c r="L5868" s="563" t="s">
        <v>24001</v>
      </c>
      <c r="M5868" s="563" t="s">
        <v>24001</v>
      </c>
      <c r="N5868" s="563" t="s">
        <v>24001</v>
      </c>
      <c r="O5868" s="564" t="s">
        <v>24001</v>
      </c>
      <c r="P5868" s="564" t="s">
        <v>24001</v>
      </c>
      <c r="Q5868" s="564">
        <v>33148</v>
      </c>
      <c r="R5868" s="564"/>
      <c r="S5868" s="564" t="s">
        <v>16062</v>
      </c>
    </row>
    <row r="5869" spans="1:19" x14ac:dyDescent="0.35">
      <c r="A5869" s="559">
        <v>553</v>
      </c>
      <c r="B5869" s="563" t="s">
        <v>484</v>
      </c>
      <c r="C5869" s="563" t="s">
        <v>28980</v>
      </c>
      <c r="D5869" s="563" t="s">
        <v>16065</v>
      </c>
      <c r="E5869" s="563" t="s">
        <v>16063</v>
      </c>
      <c r="F5869" s="563" t="s">
        <v>16064</v>
      </c>
      <c r="G5869" s="563" t="s">
        <v>16059</v>
      </c>
      <c r="H5869" s="563" t="s">
        <v>12411</v>
      </c>
      <c r="I5869" s="563" t="s">
        <v>26690</v>
      </c>
      <c r="J5869" s="563" t="s">
        <v>24001</v>
      </c>
      <c r="K5869" s="563" t="s">
        <v>24001</v>
      </c>
      <c r="L5869" s="563" t="s">
        <v>24001</v>
      </c>
      <c r="M5869" s="563" t="s">
        <v>24001</v>
      </c>
      <c r="N5869" s="563" t="s">
        <v>24001</v>
      </c>
      <c r="O5869" s="564" t="s">
        <v>24001</v>
      </c>
      <c r="P5869" s="564" t="s">
        <v>24001</v>
      </c>
      <c r="Q5869" s="564">
        <v>33148</v>
      </c>
      <c r="R5869" s="564"/>
      <c r="S5869" s="564" t="s">
        <v>33915</v>
      </c>
    </row>
    <row r="5870" spans="1:19" x14ac:dyDescent="0.35">
      <c r="A5870" s="559">
        <v>885</v>
      </c>
      <c r="B5870" s="563" t="s">
        <v>484</v>
      </c>
      <c r="C5870" s="563" t="s">
        <v>18666</v>
      </c>
      <c r="D5870" s="563" t="s">
        <v>19194</v>
      </c>
      <c r="E5870" s="563" t="s">
        <v>19191</v>
      </c>
      <c r="F5870" s="563" t="s">
        <v>19192</v>
      </c>
      <c r="G5870" s="563" t="s">
        <v>19193</v>
      </c>
      <c r="H5870" s="563" t="s">
        <v>857</v>
      </c>
      <c r="I5870" s="563" t="s">
        <v>26690</v>
      </c>
      <c r="J5870" s="563" t="s">
        <v>24001</v>
      </c>
      <c r="K5870" s="563" t="s">
        <v>50</v>
      </c>
      <c r="L5870" s="563" t="s">
        <v>24001</v>
      </c>
      <c r="M5870" s="563" t="s">
        <v>24001</v>
      </c>
      <c r="N5870" s="563" t="s">
        <v>24001</v>
      </c>
      <c r="O5870" s="564" t="s">
        <v>24001</v>
      </c>
      <c r="P5870" s="564" t="s">
        <v>24001</v>
      </c>
      <c r="Q5870" s="564">
        <v>33148</v>
      </c>
      <c r="R5870" s="564"/>
      <c r="S5870" s="564" t="s">
        <v>33916</v>
      </c>
    </row>
    <row r="5871" spans="1:19" x14ac:dyDescent="0.35">
      <c r="A5871" s="562">
        <v>2311</v>
      </c>
      <c r="B5871" s="563" t="s">
        <v>484</v>
      </c>
      <c r="C5871" s="563" t="s">
        <v>28698</v>
      </c>
      <c r="D5871" s="563" t="s">
        <v>6631</v>
      </c>
      <c r="E5871" s="563" t="s">
        <v>6628</v>
      </c>
      <c r="F5871" s="563" t="s">
        <v>6629</v>
      </c>
      <c r="G5871" s="563" t="s">
        <v>6630</v>
      </c>
      <c r="H5871" s="563" t="s">
        <v>4600</v>
      </c>
      <c r="I5871" s="563" t="s">
        <v>26690</v>
      </c>
      <c r="J5871" s="563" t="s">
        <v>109</v>
      </c>
      <c r="K5871" s="563" t="s">
        <v>24001</v>
      </c>
      <c r="L5871" s="563" t="s">
        <v>24001</v>
      </c>
      <c r="M5871" s="563" t="s">
        <v>24001</v>
      </c>
      <c r="N5871" s="563" t="s">
        <v>24001</v>
      </c>
      <c r="O5871" s="564" t="s">
        <v>24001</v>
      </c>
      <c r="P5871" s="564" t="s">
        <v>24001</v>
      </c>
      <c r="Q5871" s="564">
        <v>33148</v>
      </c>
      <c r="R5871" s="564"/>
      <c r="S5871" s="564" t="s">
        <v>33917</v>
      </c>
    </row>
    <row r="5872" spans="1:19" x14ac:dyDescent="0.35">
      <c r="A5872" s="559">
        <v>2312</v>
      </c>
      <c r="B5872" s="563" t="s">
        <v>484</v>
      </c>
      <c r="C5872" s="563" t="s">
        <v>28698</v>
      </c>
      <c r="D5872" s="563" t="s">
        <v>6634</v>
      </c>
      <c r="E5872" s="563" t="s">
        <v>6632</v>
      </c>
      <c r="F5872" s="563" t="s">
        <v>6633</v>
      </c>
      <c r="G5872" s="563" t="s">
        <v>6630</v>
      </c>
      <c r="H5872" s="563" t="s">
        <v>4349</v>
      </c>
      <c r="I5872" s="563" t="s">
        <v>26939</v>
      </c>
      <c r="J5872" s="563" t="s">
        <v>109</v>
      </c>
      <c r="K5872" s="563" t="s">
        <v>24001</v>
      </c>
      <c r="L5872" s="563" t="s">
        <v>24001</v>
      </c>
      <c r="M5872" s="563" t="s">
        <v>24001</v>
      </c>
      <c r="N5872" s="563" t="s">
        <v>24001</v>
      </c>
      <c r="O5872" s="564" t="s">
        <v>24001</v>
      </c>
      <c r="P5872" s="564" t="s">
        <v>24001</v>
      </c>
      <c r="Q5872" s="564">
        <v>33148</v>
      </c>
      <c r="R5872" s="564"/>
      <c r="S5872" s="564" t="s">
        <v>33918</v>
      </c>
    </row>
    <row r="5873" spans="1:19" x14ac:dyDescent="0.35">
      <c r="A5873" s="559">
        <v>2313</v>
      </c>
      <c r="B5873" s="563" t="s">
        <v>484</v>
      </c>
      <c r="C5873" s="563" t="s">
        <v>28698</v>
      </c>
      <c r="D5873" s="563" t="s">
        <v>6638</v>
      </c>
      <c r="E5873" s="563" t="s">
        <v>6635</v>
      </c>
      <c r="F5873" s="563" t="s">
        <v>6636</v>
      </c>
      <c r="G5873" s="563" t="s">
        <v>6630</v>
      </c>
      <c r="H5873" s="563" t="s">
        <v>6637</v>
      </c>
      <c r="I5873" s="563" t="s">
        <v>26690</v>
      </c>
      <c r="J5873" s="563" t="s">
        <v>109</v>
      </c>
      <c r="K5873" s="563" t="s">
        <v>24001</v>
      </c>
      <c r="L5873" s="563" t="s">
        <v>24001</v>
      </c>
      <c r="M5873" s="563" t="s">
        <v>24001</v>
      </c>
      <c r="N5873" s="563" t="s">
        <v>24001</v>
      </c>
      <c r="O5873" s="564" t="s">
        <v>24001</v>
      </c>
      <c r="P5873" s="564" t="s">
        <v>24001</v>
      </c>
      <c r="Q5873" s="564">
        <v>33148</v>
      </c>
      <c r="R5873" s="564"/>
      <c r="S5873" s="564" t="s">
        <v>33919</v>
      </c>
    </row>
    <row r="5874" spans="1:19" x14ac:dyDescent="0.35">
      <c r="A5874" s="562">
        <v>2314</v>
      </c>
      <c r="B5874" s="563" t="s">
        <v>484</v>
      </c>
      <c r="C5874" s="563" t="s">
        <v>28698</v>
      </c>
      <c r="D5874" s="563" t="s">
        <v>6642</v>
      </c>
      <c r="E5874" s="563" t="s">
        <v>6639</v>
      </c>
      <c r="F5874" s="563" t="s">
        <v>6640</v>
      </c>
      <c r="G5874" s="563" t="s">
        <v>6630</v>
      </c>
      <c r="H5874" s="563" t="s">
        <v>6641</v>
      </c>
      <c r="I5874" s="563" t="s">
        <v>26690</v>
      </c>
      <c r="J5874" s="563" t="s">
        <v>109</v>
      </c>
      <c r="K5874" s="563" t="s">
        <v>24001</v>
      </c>
      <c r="L5874" s="563" t="s">
        <v>24001</v>
      </c>
      <c r="M5874" s="563" t="s">
        <v>24001</v>
      </c>
      <c r="N5874" s="563" t="s">
        <v>24001</v>
      </c>
      <c r="O5874" s="564" t="s">
        <v>24001</v>
      </c>
      <c r="P5874" s="564" t="s">
        <v>24001</v>
      </c>
      <c r="Q5874" s="564">
        <v>33148</v>
      </c>
      <c r="R5874" s="564"/>
      <c r="S5874" s="564" t="s">
        <v>33920</v>
      </c>
    </row>
    <row r="5875" spans="1:19" x14ac:dyDescent="0.35">
      <c r="A5875" s="559">
        <v>2315</v>
      </c>
      <c r="B5875" s="563" t="s">
        <v>484</v>
      </c>
      <c r="C5875" s="563" t="s">
        <v>28698</v>
      </c>
      <c r="D5875" s="563" t="s">
        <v>6646</v>
      </c>
      <c r="E5875" s="563" t="s">
        <v>6643</v>
      </c>
      <c r="F5875" s="563" t="s">
        <v>6644</v>
      </c>
      <c r="G5875" s="563" t="s">
        <v>6630</v>
      </c>
      <c r="H5875" s="563" t="s">
        <v>6645</v>
      </c>
      <c r="I5875" s="563" t="s">
        <v>26690</v>
      </c>
      <c r="J5875" s="563" t="s">
        <v>109</v>
      </c>
      <c r="K5875" s="563" t="s">
        <v>24001</v>
      </c>
      <c r="L5875" s="563" t="s">
        <v>24001</v>
      </c>
      <c r="M5875" s="563" t="s">
        <v>24001</v>
      </c>
      <c r="N5875" s="563" t="s">
        <v>24001</v>
      </c>
      <c r="O5875" s="564" t="s">
        <v>24001</v>
      </c>
      <c r="P5875" s="564" t="s">
        <v>24001</v>
      </c>
      <c r="Q5875" s="564">
        <v>33148</v>
      </c>
      <c r="R5875" s="564"/>
      <c r="S5875" s="564" t="s">
        <v>33921</v>
      </c>
    </row>
    <row r="5876" spans="1:19" x14ac:dyDescent="0.35">
      <c r="A5876" s="559">
        <v>2316</v>
      </c>
      <c r="B5876" s="563" t="s">
        <v>484</v>
      </c>
      <c r="C5876" s="563" t="s">
        <v>28698</v>
      </c>
      <c r="D5876" s="563" t="s">
        <v>6649</v>
      </c>
      <c r="E5876" s="563" t="s">
        <v>6647</v>
      </c>
      <c r="F5876" s="563" t="s">
        <v>6648</v>
      </c>
      <c r="G5876" s="563" t="s">
        <v>6630</v>
      </c>
      <c r="H5876" s="563" t="s">
        <v>3746</v>
      </c>
      <c r="I5876" s="563" t="s">
        <v>26690</v>
      </c>
      <c r="J5876" s="563" t="s">
        <v>109</v>
      </c>
      <c r="K5876" s="563" t="s">
        <v>24001</v>
      </c>
      <c r="L5876" s="563" t="s">
        <v>24001</v>
      </c>
      <c r="M5876" s="563" t="s">
        <v>24001</v>
      </c>
      <c r="N5876" s="563" t="s">
        <v>24001</v>
      </c>
      <c r="O5876" s="564" t="s">
        <v>24001</v>
      </c>
      <c r="P5876" s="564" t="s">
        <v>24001</v>
      </c>
      <c r="Q5876" s="564">
        <v>33148</v>
      </c>
      <c r="R5876" s="564"/>
      <c r="S5876" s="564" t="s">
        <v>33922</v>
      </c>
    </row>
    <row r="5877" spans="1:19" x14ac:dyDescent="0.35">
      <c r="A5877" s="562">
        <v>2317</v>
      </c>
      <c r="B5877" s="563" t="s">
        <v>484</v>
      </c>
      <c r="C5877" s="563" t="s">
        <v>28698</v>
      </c>
      <c r="D5877" s="563" t="s">
        <v>6653</v>
      </c>
      <c r="E5877" s="563" t="s">
        <v>6650</v>
      </c>
      <c r="F5877" s="563" t="s">
        <v>6651</v>
      </c>
      <c r="G5877" s="563" t="s">
        <v>6630</v>
      </c>
      <c r="H5877" s="563" t="s">
        <v>6652</v>
      </c>
      <c r="I5877" s="563" t="s">
        <v>26753</v>
      </c>
      <c r="J5877" s="563" t="s">
        <v>109</v>
      </c>
      <c r="K5877" s="563" t="s">
        <v>24001</v>
      </c>
      <c r="L5877" s="563" t="s">
        <v>24001</v>
      </c>
      <c r="M5877" s="563" t="s">
        <v>24001</v>
      </c>
      <c r="N5877" s="563" t="s">
        <v>24001</v>
      </c>
      <c r="O5877" s="564" t="s">
        <v>24001</v>
      </c>
      <c r="P5877" s="564" t="s">
        <v>24001</v>
      </c>
      <c r="Q5877" s="564">
        <v>33148</v>
      </c>
      <c r="R5877" s="564"/>
      <c r="S5877" s="564" t="s">
        <v>33923</v>
      </c>
    </row>
    <row r="5878" spans="1:19" x14ac:dyDescent="0.35">
      <c r="A5878" s="559">
        <v>2318</v>
      </c>
      <c r="B5878" s="563" t="s">
        <v>484</v>
      </c>
      <c r="C5878" s="563" t="s">
        <v>28698</v>
      </c>
      <c r="D5878" s="563" t="s">
        <v>6655</v>
      </c>
      <c r="E5878" s="563" t="s">
        <v>6650</v>
      </c>
      <c r="F5878" s="563" t="s">
        <v>6654</v>
      </c>
      <c r="G5878" s="563" t="s">
        <v>6630</v>
      </c>
      <c r="H5878" s="563" t="s">
        <v>6652</v>
      </c>
      <c r="I5878" s="563" t="s">
        <v>26940</v>
      </c>
      <c r="J5878" s="563" t="s">
        <v>109</v>
      </c>
      <c r="K5878" s="563" t="s">
        <v>24001</v>
      </c>
      <c r="L5878" s="563" t="s">
        <v>24001</v>
      </c>
      <c r="M5878" s="563" t="s">
        <v>24001</v>
      </c>
      <c r="N5878" s="563" t="s">
        <v>24001</v>
      </c>
      <c r="O5878" s="564" t="s">
        <v>24001</v>
      </c>
      <c r="P5878" s="564" t="s">
        <v>24001</v>
      </c>
      <c r="Q5878" s="564">
        <v>33148</v>
      </c>
      <c r="R5878" s="564"/>
      <c r="S5878" s="564" t="s">
        <v>33924</v>
      </c>
    </row>
    <row r="5879" spans="1:19" x14ac:dyDescent="0.35">
      <c r="A5879" s="559">
        <v>2319</v>
      </c>
      <c r="B5879" s="563" t="s">
        <v>484</v>
      </c>
      <c r="C5879" s="563" t="s">
        <v>28698</v>
      </c>
      <c r="D5879" s="563" t="s">
        <v>6658</v>
      </c>
      <c r="E5879" s="563" t="s">
        <v>6656</v>
      </c>
      <c r="F5879" s="563" t="s">
        <v>6657</v>
      </c>
      <c r="G5879" s="563" t="s">
        <v>6630</v>
      </c>
      <c r="H5879" s="563" t="s">
        <v>1048</v>
      </c>
      <c r="I5879" s="563" t="s">
        <v>26690</v>
      </c>
      <c r="J5879" s="563" t="s">
        <v>109</v>
      </c>
      <c r="K5879" s="563" t="s">
        <v>24001</v>
      </c>
      <c r="L5879" s="563" t="s">
        <v>24001</v>
      </c>
      <c r="M5879" s="563" t="s">
        <v>24001</v>
      </c>
      <c r="N5879" s="563" t="s">
        <v>24001</v>
      </c>
      <c r="O5879" s="564" t="s">
        <v>24001</v>
      </c>
      <c r="P5879" s="564" t="s">
        <v>24001</v>
      </c>
      <c r="Q5879" s="564">
        <v>33148</v>
      </c>
      <c r="R5879" s="564"/>
      <c r="S5879" s="564" t="s">
        <v>33925</v>
      </c>
    </row>
    <row r="5880" spans="1:19" x14ac:dyDescent="0.35">
      <c r="A5880" s="562">
        <v>2320</v>
      </c>
      <c r="B5880" s="563" t="s">
        <v>484</v>
      </c>
      <c r="C5880" s="563" t="s">
        <v>28698</v>
      </c>
      <c r="D5880" s="563" t="s">
        <v>6662</v>
      </c>
      <c r="E5880" s="563" t="s">
        <v>6659</v>
      </c>
      <c r="F5880" s="563" t="s">
        <v>6660</v>
      </c>
      <c r="G5880" s="563" t="s">
        <v>6630</v>
      </c>
      <c r="H5880" s="563" t="s">
        <v>6661</v>
      </c>
      <c r="I5880" s="563" t="s">
        <v>26690</v>
      </c>
      <c r="J5880" s="563" t="s">
        <v>109</v>
      </c>
      <c r="K5880" s="563" t="s">
        <v>24001</v>
      </c>
      <c r="L5880" s="563" t="s">
        <v>24001</v>
      </c>
      <c r="M5880" s="563" t="s">
        <v>24001</v>
      </c>
      <c r="N5880" s="563" t="s">
        <v>24001</v>
      </c>
      <c r="O5880" s="564" t="s">
        <v>24001</v>
      </c>
      <c r="P5880" s="564" t="s">
        <v>24001</v>
      </c>
      <c r="Q5880" s="564">
        <v>33954</v>
      </c>
      <c r="R5880" s="564"/>
      <c r="S5880" s="564" t="s">
        <v>33926</v>
      </c>
    </row>
    <row r="5881" spans="1:19" x14ac:dyDescent="0.35">
      <c r="A5881" s="559">
        <v>2321</v>
      </c>
      <c r="B5881" s="563" t="s">
        <v>484</v>
      </c>
      <c r="C5881" s="563" t="s">
        <v>28698</v>
      </c>
      <c r="D5881" s="563" t="s">
        <v>6666</v>
      </c>
      <c r="E5881" s="563" t="s">
        <v>6663</v>
      </c>
      <c r="F5881" s="563" t="s">
        <v>6664</v>
      </c>
      <c r="G5881" s="563" t="s">
        <v>6630</v>
      </c>
      <c r="H5881" s="563" t="s">
        <v>6665</v>
      </c>
      <c r="I5881" s="563" t="s">
        <v>26941</v>
      </c>
      <c r="J5881" s="563" t="s">
        <v>109</v>
      </c>
      <c r="K5881" s="563" t="s">
        <v>24001</v>
      </c>
      <c r="L5881" s="563" t="s">
        <v>24001</v>
      </c>
      <c r="M5881" s="563" t="s">
        <v>24001</v>
      </c>
      <c r="N5881" s="563" t="s">
        <v>24001</v>
      </c>
      <c r="O5881" s="564" t="s">
        <v>24001</v>
      </c>
      <c r="P5881" s="564" t="s">
        <v>24001</v>
      </c>
      <c r="Q5881" s="564">
        <v>34051</v>
      </c>
      <c r="R5881" s="564">
        <v>38771</v>
      </c>
      <c r="S5881" s="564" t="s">
        <v>33927</v>
      </c>
    </row>
    <row r="5882" spans="1:19" x14ac:dyDescent="0.35">
      <c r="A5882" s="559">
        <v>2322</v>
      </c>
      <c r="B5882" s="563" t="s">
        <v>484</v>
      </c>
      <c r="C5882" s="563" t="s">
        <v>28698</v>
      </c>
      <c r="D5882" s="563" t="s">
        <v>6670</v>
      </c>
      <c r="E5882" s="563" t="s">
        <v>6667</v>
      </c>
      <c r="F5882" s="563" t="s">
        <v>6668</v>
      </c>
      <c r="G5882" s="563" t="s">
        <v>6630</v>
      </c>
      <c r="H5882" s="563" t="s">
        <v>6669</v>
      </c>
      <c r="I5882" s="563" t="s">
        <v>26690</v>
      </c>
      <c r="J5882" s="563" t="s">
        <v>109</v>
      </c>
      <c r="K5882" s="563" t="s">
        <v>24001</v>
      </c>
      <c r="L5882" s="563" t="s">
        <v>24001</v>
      </c>
      <c r="M5882" s="563" t="s">
        <v>24001</v>
      </c>
      <c r="N5882" s="563" t="s">
        <v>24001</v>
      </c>
      <c r="O5882" s="564" t="s">
        <v>24001</v>
      </c>
      <c r="P5882" s="564" t="s">
        <v>24001</v>
      </c>
      <c r="Q5882" s="564">
        <v>33148</v>
      </c>
      <c r="R5882" s="564"/>
      <c r="S5882" s="564" t="s">
        <v>33928</v>
      </c>
    </row>
    <row r="5883" spans="1:19" x14ac:dyDescent="0.35">
      <c r="A5883" s="562">
        <v>2323</v>
      </c>
      <c r="B5883" s="563" t="s">
        <v>484</v>
      </c>
      <c r="C5883" s="563" t="s">
        <v>28698</v>
      </c>
      <c r="D5883" s="563" t="s">
        <v>6674</v>
      </c>
      <c r="E5883" s="563" t="s">
        <v>6671</v>
      </c>
      <c r="F5883" s="563" t="s">
        <v>6672</v>
      </c>
      <c r="G5883" s="563" t="s">
        <v>6630</v>
      </c>
      <c r="H5883" s="563" t="s">
        <v>6673</v>
      </c>
      <c r="I5883" s="563" t="s">
        <v>26942</v>
      </c>
      <c r="J5883" s="563" t="s">
        <v>109</v>
      </c>
      <c r="K5883" s="563" t="s">
        <v>24001</v>
      </c>
      <c r="L5883" s="563" t="s">
        <v>24001</v>
      </c>
      <c r="M5883" s="563" t="s">
        <v>24001</v>
      </c>
      <c r="N5883" s="563" t="s">
        <v>24001</v>
      </c>
      <c r="O5883" s="564" t="s">
        <v>24001</v>
      </c>
      <c r="P5883" s="564" t="s">
        <v>24001</v>
      </c>
      <c r="Q5883" s="564">
        <v>33995</v>
      </c>
      <c r="R5883" s="564"/>
      <c r="S5883" s="564" t="s">
        <v>6674</v>
      </c>
    </row>
    <row r="5884" spans="1:19" x14ac:dyDescent="0.35">
      <c r="A5884" s="559">
        <v>2324</v>
      </c>
      <c r="B5884" s="563" t="s">
        <v>484</v>
      </c>
      <c r="C5884" s="563" t="s">
        <v>28698</v>
      </c>
      <c r="D5884" s="563" t="s">
        <v>6678</v>
      </c>
      <c r="E5884" s="563" t="s">
        <v>6675</v>
      </c>
      <c r="F5884" s="563" t="s">
        <v>6676</v>
      </c>
      <c r="G5884" s="563" t="s">
        <v>6630</v>
      </c>
      <c r="H5884" s="563" t="s">
        <v>6677</v>
      </c>
      <c r="I5884" s="563" t="s">
        <v>26690</v>
      </c>
      <c r="J5884" s="563" t="s">
        <v>109</v>
      </c>
      <c r="K5884" s="563" t="s">
        <v>24001</v>
      </c>
      <c r="L5884" s="563" t="s">
        <v>24001</v>
      </c>
      <c r="M5884" s="563" t="s">
        <v>24001</v>
      </c>
      <c r="N5884" s="563" t="s">
        <v>24001</v>
      </c>
      <c r="O5884" s="564" t="s">
        <v>24001</v>
      </c>
      <c r="P5884" s="564" t="s">
        <v>24001</v>
      </c>
      <c r="Q5884" s="564">
        <v>33148</v>
      </c>
      <c r="R5884" s="564"/>
      <c r="S5884" s="564" t="s">
        <v>33929</v>
      </c>
    </row>
    <row r="5885" spans="1:19" x14ac:dyDescent="0.35">
      <c r="A5885" s="559">
        <v>2325</v>
      </c>
      <c r="B5885" s="563" t="s">
        <v>484</v>
      </c>
      <c r="C5885" s="563" t="s">
        <v>28698</v>
      </c>
      <c r="D5885" s="563" t="s">
        <v>6681</v>
      </c>
      <c r="E5885" s="563" t="s">
        <v>24001</v>
      </c>
      <c r="F5885" s="563" t="s">
        <v>6679</v>
      </c>
      <c r="G5885" s="563" t="s">
        <v>6630</v>
      </c>
      <c r="H5885" s="563" t="s">
        <v>6680</v>
      </c>
      <c r="I5885" s="563" t="s">
        <v>26690</v>
      </c>
      <c r="J5885" s="563" t="s">
        <v>109</v>
      </c>
      <c r="K5885" s="563" t="s">
        <v>24001</v>
      </c>
      <c r="L5885" s="563" t="s">
        <v>24001</v>
      </c>
      <c r="M5885" s="563" t="s">
        <v>24001</v>
      </c>
      <c r="N5885" s="563" t="s">
        <v>24001</v>
      </c>
      <c r="O5885" s="564" t="s">
        <v>24001</v>
      </c>
      <c r="P5885" s="564" t="s">
        <v>24001</v>
      </c>
      <c r="Q5885" s="564">
        <v>38616</v>
      </c>
      <c r="R5885" s="564"/>
      <c r="S5885" s="564" t="s">
        <v>33930</v>
      </c>
    </row>
    <row r="5886" spans="1:19" x14ac:dyDescent="0.35">
      <c r="A5886" s="562">
        <v>2326</v>
      </c>
      <c r="B5886" s="563" t="s">
        <v>484</v>
      </c>
      <c r="C5886" s="563" t="s">
        <v>28698</v>
      </c>
      <c r="D5886" s="563" t="s">
        <v>6685</v>
      </c>
      <c r="E5886" s="563" t="s">
        <v>6682</v>
      </c>
      <c r="F5886" s="563" t="s">
        <v>6683</v>
      </c>
      <c r="G5886" s="563" t="s">
        <v>6630</v>
      </c>
      <c r="H5886" s="563" t="s">
        <v>6684</v>
      </c>
      <c r="I5886" s="563" t="s">
        <v>26690</v>
      </c>
      <c r="J5886" s="563" t="s">
        <v>109</v>
      </c>
      <c r="K5886" s="563" t="s">
        <v>24001</v>
      </c>
      <c r="L5886" s="563" t="s">
        <v>24001</v>
      </c>
      <c r="M5886" s="563" t="s">
        <v>24001</v>
      </c>
      <c r="N5886" s="563" t="s">
        <v>24001</v>
      </c>
      <c r="O5886" s="564" t="s">
        <v>24001</v>
      </c>
      <c r="P5886" s="564" t="s">
        <v>24001</v>
      </c>
      <c r="Q5886" s="564">
        <v>33148</v>
      </c>
      <c r="R5886" s="564"/>
      <c r="S5886" s="564" t="s">
        <v>33931</v>
      </c>
    </row>
    <row r="5887" spans="1:19" x14ac:dyDescent="0.35">
      <c r="A5887" s="559">
        <v>2327</v>
      </c>
      <c r="B5887" s="563" t="s">
        <v>484</v>
      </c>
      <c r="C5887" s="563" t="s">
        <v>28698</v>
      </c>
      <c r="D5887" s="563" t="s">
        <v>6689</v>
      </c>
      <c r="E5887" s="563" t="s">
        <v>6686</v>
      </c>
      <c r="F5887" s="563" t="s">
        <v>6687</v>
      </c>
      <c r="G5887" s="563" t="s">
        <v>6630</v>
      </c>
      <c r="H5887" s="563" t="s">
        <v>6688</v>
      </c>
      <c r="I5887" s="563" t="s">
        <v>26690</v>
      </c>
      <c r="J5887" s="563" t="s">
        <v>109</v>
      </c>
      <c r="K5887" s="563" t="s">
        <v>24001</v>
      </c>
      <c r="L5887" s="563" t="s">
        <v>24001</v>
      </c>
      <c r="M5887" s="563" t="s">
        <v>24001</v>
      </c>
      <c r="N5887" s="563" t="s">
        <v>24001</v>
      </c>
      <c r="O5887" s="564" t="s">
        <v>24001</v>
      </c>
      <c r="P5887" s="564" t="s">
        <v>24001</v>
      </c>
      <c r="Q5887" s="564">
        <v>33954</v>
      </c>
      <c r="R5887" s="564"/>
      <c r="S5887" s="564" t="s">
        <v>33932</v>
      </c>
    </row>
    <row r="5888" spans="1:19" x14ac:dyDescent="0.35">
      <c r="A5888" s="559">
        <v>2328</v>
      </c>
      <c r="B5888" s="563" t="s">
        <v>484</v>
      </c>
      <c r="C5888" s="563" t="s">
        <v>28698</v>
      </c>
      <c r="D5888" s="563" t="s">
        <v>34468</v>
      </c>
      <c r="E5888" s="563" t="s">
        <v>6690</v>
      </c>
      <c r="F5888" s="563" t="s">
        <v>6691</v>
      </c>
      <c r="G5888" s="563" t="s">
        <v>6630</v>
      </c>
      <c r="H5888" s="563" t="s">
        <v>6692</v>
      </c>
      <c r="I5888" s="563" t="s">
        <v>26690</v>
      </c>
      <c r="J5888" s="563" t="s">
        <v>109</v>
      </c>
      <c r="K5888" s="563" t="s">
        <v>24001</v>
      </c>
      <c r="L5888" s="563" t="s">
        <v>24001</v>
      </c>
      <c r="M5888" s="563" t="s">
        <v>24001</v>
      </c>
      <c r="N5888" s="563" t="s">
        <v>24001</v>
      </c>
      <c r="O5888" s="564" t="s">
        <v>24001</v>
      </c>
      <c r="P5888" s="564" t="s">
        <v>24001</v>
      </c>
      <c r="Q5888" s="564">
        <v>33148</v>
      </c>
      <c r="R5888" s="564">
        <v>45699.520370370403</v>
      </c>
      <c r="S5888" s="564" t="s">
        <v>34469</v>
      </c>
    </row>
    <row r="5889" spans="1:19" x14ac:dyDescent="0.35">
      <c r="A5889" s="562">
        <v>2329</v>
      </c>
      <c r="B5889" s="563" t="s">
        <v>484</v>
      </c>
      <c r="C5889" s="563" t="s">
        <v>28698</v>
      </c>
      <c r="D5889" s="563" t="s">
        <v>6695</v>
      </c>
      <c r="E5889" s="563" t="s">
        <v>6693</v>
      </c>
      <c r="F5889" s="563" t="s">
        <v>6694</v>
      </c>
      <c r="G5889" s="563" t="s">
        <v>6630</v>
      </c>
      <c r="H5889" s="563" t="s">
        <v>3450</v>
      </c>
      <c r="I5889" s="563" t="s">
        <v>26690</v>
      </c>
      <c r="J5889" s="563" t="s">
        <v>109</v>
      </c>
      <c r="K5889" s="563" t="s">
        <v>24001</v>
      </c>
      <c r="L5889" s="563" t="s">
        <v>24001</v>
      </c>
      <c r="M5889" s="563" t="s">
        <v>24001</v>
      </c>
      <c r="N5889" s="563" t="s">
        <v>24001</v>
      </c>
      <c r="O5889" s="564" t="s">
        <v>24001</v>
      </c>
      <c r="P5889" s="564" t="s">
        <v>24001</v>
      </c>
      <c r="Q5889" s="564">
        <v>33148</v>
      </c>
      <c r="R5889" s="564"/>
      <c r="S5889" s="564" t="s">
        <v>33933</v>
      </c>
    </row>
    <row r="5890" spans="1:19" x14ac:dyDescent="0.35">
      <c r="A5890" s="559">
        <v>2330</v>
      </c>
      <c r="B5890" s="563" t="s">
        <v>484</v>
      </c>
      <c r="C5890" s="563" t="s">
        <v>28698</v>
      </c>
      <c r="D5890" s="563" t="s">
        <v>6699</v>
      </c>
      <c r="E5890" s="563" t="s">
        <v>6696</v>
      </c>
      <c r="F5890" s="563" t="s">
        <v>6697</v>
      </c>
      <c r="G5890" s="563" t="s">
        <v>6630</v>
      </c>
      <c r="H5890" s="563" t="s">
        <v>6698</v>
      </c>
      <c r="I5890" s="563" t="s">
        <v>26753</v>
      </c>
      <c r="J5890" s="563" t="s">
        <v>109</v>
      </c>
      <c r="K5890" s="563" t="s">
        <v>24001</v>
      </c>
      <c r="L5890" s="563" t="s">
        <v>24001</v>
      </c>
      <c r="M5890" s="563" t="s">
        <v>24001</v>
      </c>
      <c r="N5890" s="563" t="s">
        <v>24001</v>
      </c>
      <c r="O5890" s="564" t="s">
        <v>24001</v>
      </c>
      <c r="P5890" s="564" t="s">
        <v>24001</v>
      </c>
      <c r="Q5890" s="564">
        <v>33148</v>
      </c>
      <c r="R5890" s="564"/>
      <c r="S5890" s="564" t="s">
        <v>33934</v>
      </c>
    </row>
    <row r="5891" spans="1:19" x14ac:dyDescent="0.35">
      <c r="A5891" s="559">
        <v>2331</v>
      </c>
      <c r="B5891" s="563" t="s">
        <v>484</v>
      </c>
      <c r="C5891" s="563" t="s">
        <v>28698</v>
      </c>
      <c r="D5891" s="563" t="s">
        <v>6701</v>
      </c>
      <c r="E5891" s="563" t="s">
        <v>6696</v>
      </c>
      <c r="F5891" s="563" t="s">
        <v>6700</v>
      </c>
      <c r="G5891" s="563" t="s">
        <v>6630</v>
      </c>
      <c r="H5891" s="563" t="s">
        <v>6698</v>
      </c>
      <c r="I5891" s="563" t="s">
        <v>26943</v>
      </c>
      <c r="J5891" s="563" t="s">
        <v>109</v>
      </c>
      <c r="K5891" s="563" t="s">
        <v>24001</v>
      </c>
      <c r="L5891" s="563" t="s">
        <v>24001</v>
      </c>
      <c r="M5891" s="563" t="s">
        <v>24001</v>
      </c>
      <c r="N5891" s="563" t="s">
        <v>24001</v>
      </c>
      <c r="O5891" s="564" t="s">
        <v>24001</v>
      </c>
      <c r="P5891" s="564" t="s">
        <v>24001</v>
      </c>
      <c r="Q5891" s="564">
        <v>33148</v>
      </c>
      <c r="R5891" s="564"/>
      <c r="S5891" s="564" t="s">
        <v>33935</v>
      </c>
    </row>
    <row r="5892" spans="1:19" x14ac:dyDescent="0.35">
      <c r="A5892" s="562">
        <v>2332</v>
      </c>
      <c r="B5892" s="563" t="s">
        <v>484</v>
      </c>
      <c r="C5892" s="563" t="s">
        <v>28698</v>
      </c>
      <c r="D5892" s="563" t="s">
        <v>6703</v>
      </c>
      <c r="E5892" s="563" t="s">
        <v>6696</v>
      </c>
      <c r="F5892" s="563" t="s">
        <v>6702</v>
      </c>
      <c r="G5892" s="563" t="s">
        <v>6630</v>
      </c>
      <c r="H5892" s="563" t="s">
        <v>6698</v>
      </c>
      <c r="I5892" s="563" t="s">
        <v>26944</v>
      </c>
      <c r="J5892" s="563" t="s">
        <v>109</v>
      </c>
      <c r="K5892" s="563" t="s">
        <v>24001</v>
      </c>
      <c r="L5892" s="563" t="s">
        <v>24001</v>
      </c>
      <c r="M5892" s="563" t="s">
        <v>24001</v>
      </c>
      <c r="N5892" s="563" t="s">
        <v>24001</v>
      </c>
      <c r="O5892" s="564" t="s">
        <v>24001</v>
      </c>
      <c r="P5892" s="564" t="s">
        <v>24001</v>
      </c>
      <c r="Q5892" s="564">
        <v>33148</v>
      </c>
      <c r="R5892" s="564"/>
      <c r="S5892" s="564" t="s">
        <v>33936</v>
      </c>
    </row>
    <row r="5893" spans="1:19" x14ac:dyDescent="0.35">
      <c r="A5893" s="559">
        <v>2333</v>
      </c>
      <c r="B5893" s="563" t="s">
        <v>484</v>
      </c>
      <c r="C5893" s="563" t="s">
        <v>28698</v>
      </c>
      <c r="D5893" s="563" t="s">
        <v>6705</v>
      </c>
      <c r="E5893" s="563" t="s">
        <v>24001</v>
      </c>
      <c r="F5893" s="563" t="s">
        <v>6704</v>
      </c>
      <c r="G5893" s="563" t="s">
        <v>6630</v>
      </c>
      <c r="H5893" s="563" t="s">
        <v>606</v>
      </c>
      <c r="I5893" s="563" t="s">
        <v>26690</v>
      </c>
      <c r="J5893" s="563" t="s">
        <v>109</v>
      </c>
      <c r="K5893" s="563" t="s">
        <v>24001</v>
      </c>
      <c r="L5893" s="563" t="s">
        <v>24001</v>
      </c>
      <c r="M5893" s="563" t="s">
        <v>24001</v>
      </c>
      <c r="N5893" s="563" t="s">
        <v>24001</v>
      </c>
      <c r="O5893" s="564" t="s">
        <v>24001</v>
      </c>
      <c r="P5893" s="564" t="s">
        <v>24001</v>
      </c>
      <c r="Q5893" s="564">
        <v>33148</v>
      </c>
      <c r="R5893" s="564"/>
      <c r="S5893" s="564" t="s">
        <v>33937</v>
      </c>
    </row>
    <row r="5894" spans="1:19" x14ac:dyDescent="0.35">
      <c r="A5894" s="559">
        <v>2334</v>
      </c>
      <c r="B5894" s="563" t="s">
        <v>484</v>
      </c>
      <c r="C5894" s="563" t="s">
        <v>28698</v>
      </c>
      <c r="D5894" s="563" t="s">
        <v>6709</v>
      </c>
      <c r="E5894" s="563" t="s">
        <v>6706</v>
      </c>
      <c r="F5894" s="563" t="s">
        <v>6707</v>
      </c>
      <c r="G5894" s="563" t="s">
        <v>6630</v>
      </c>
      <c r="H5894" s="563" t="s">
        <v>6708</v>
      </c>
      <c r="I5894" s="563" t="s">
        <v>26690</v>
      </c>
      <c r="J5894" s="563" t="s">
        <v>109</v>
      </c>
      <c r="K5894" s="563" t="s">
        <v>24001</v>
      </c>
      <c r="L5894" s="563" t="s">
        <v>24001</v>
      </c>
      <c r="M5894" s="563" t="s">
        <v>24001</v>
      </c>
      <c r="N5894" s="563" t="s">
        <v>24001</v>
      </c>
      <c r="O5894" s="564" t="s">
        <v>24001</v>
      </c>
      <c r="P5894" s="564" t="s">
        <v>24001</v>
      </c>
      <c r="Q5894" s="564">
        <v>33148</v>
      </c>
      <c r="R5894" s="564"/>
      <c r="S5894" s="564" t="s">
        <v>33938</v>
      </c>
    </row>
    <row r="5895" spans="1:19" x14ac:dyDescent="0.35">
      <c r="A5895" s="562">
        <v>2335</v>
      </c>
      <c r="B5895" s="563" t="s">
        <v>484</v>
      </c>
      <c r="C5895" s="563" t="s">
        <v>28698</v>
      </c>
      <c r="D5895" s="563" t="s">
        <v>6712</v>
      </c>
      <c r="E5895" s="563" t="s">
        <v>6710</v>
      </c>
      <c r="F5895" s="563" t="s">
        <v>6711</v>
      </c>
      <c r="G5895" s="563" t="s">
        <v>6630</v>
      </c>
      <c r="H5895" s="563" t="s">
        <v>55</v>
      </c>
      <c r="I5895" s="563" t="s">
        <v>26690</v>
      </c>
      <c r="J5895" s="563" t="s">
        <v>109</v>
      </c>
      <c r="K5895" s="563" t="s">
        <v>24001</v>
      </c>
      <c r="L5895" s="563" t="s">
        <v>24001</v>
      </c>
      <c r="M5895" s="563" t="s">
        <v>24001</v>
      </c>
      <c r="N5895" s="563" t="s">
        <v>24001</v>
      </c>
      <c r="O5895" s="564" t="s">
        <v>24001</v>
      </c>
      <c r="P5895" s="564" t="s">
        <v>24001</v>
      </c>
      <c r="Q5895" s="564">
        <v>33148</v>
      </c>
      <c r="R5895" s="564"/>
      <c r="S5895" s="564" t="s">
        <v>6712</v>
      </c>
    </row>
    <row r="5896" spans="1:19" x14ac:dyDescent="0.35">
      <c r="A5896" s="559">
        <v>2336</v>
      </c>
      <c r="B5896" s="563" t="s">
        <v>484</v>
      </c>
      <c r="C5896" s="563" t="s">
        <v>28698</v>
      </c>
      <c r="D5896" s="563" t="s">
        <v>6715</v>
      </c>
      <c r="E5896" s="563" t="s">
        <v>24001</v>
      </c>
      <c r="F5896" s="563" t="s">
        <v>6713</v>
      </c>
      <c r="G5896" s="563" t="s">
        <v>6630</v>
      </c>
      <c r="H5896" s="563" t="s">
        <v>6714</v>
      </c>
      <c r="I5896" s="563" t="s">
        <v>26690</v>
      </c>
      <c r="J5896" s="563" t="s">
        <v>109</v>
      </c>
      <c r="K5896" s="563" t="s">
        <v>24001</v>
      </c>
      <c r="L5896" s="563" t="s">
        <v>24001</v>
      </c>
      <c r="M5896" s="563" t="s">
        <v>24001</v>
      </c>
      <c r="N5896" s="563" t="s">
        <v>24001</v>
      </c>
      <c r="O5896" s="564" t="s">
        <v>24001</v>
      </c>
      <c r="P5896" s="564" t="s">
        <v>24001</v>
      </c>
      <c r="Q5896" s="564">
        <v>38616</v>
      </c>
      <c r="R5896" s="564"/>
      <c r="S5896" s="564" t="s">
        <v>33939</v>
      </c>
    </row>
    <row r="5897" spans="1:19" x14ac:dyDescent="0.35">
      <c r="A5897" s="559">
        <v>2337</v>
      </c>
      <c r="B5897" s="563" t="s">
        <v>484</v>
      </c>
      <c r="C5897" s="563" t="s">
        <v>28698</v>
      </c>
      <c r="D5897" s="563" t="s">
        <v>6719</v>
      </c>
      <c r="E5897" s="563" t="s">
        <v>6716</v>
      </c>
      <c r="F5897" s="563" t="s">
        <v>6717</v>
      </c>
      <c r="G5897" s="563" t="s">
        <v>6630</v>
      </c>
      <c r="H5897" s="563" t="s">
        <v>6718</v>
      </c>
      <c r="I5897" s="563" t="s">
        <v>26690</v>
      </c>
      <c r="J5897" s="563" t="s">
        <v>109</v>
      </c>
      <c r="K5897" s="563" t="s">
        <v>24001</v>
      </c>
      <c r="L5897" s="563" t="s">
        <v>24001</v>
      </c>
      <c r="M5897" s="563" t="s">
        <v>24001</v>
      </c>
      <c r="N5897" s="563" t="s">
        <v>24001</v>
      </c>
      <c r="O5897" s="564" t="s">
        <v>24001</v>
      </c>
      <c r="P5897" s="564" t="s">
        <v>24001</v>
      </c>
      <c r="Q5897" s="564">
        <v>33148</v>
      </c>
      <c r="R5897" s="564"/>
      <c r="S5897" s="564" t="s">
        <v>33940</v>
      </c>
    </row>
    <row r="5898" spans="1:19" x14ac:dyDescent="0.35">
      <c r="A5898" s="562">
        <v>2338</v>
      </c>
      <c r="B5898" s="563" t="s">
        <v>484</v>
      </c>
      <c r="C5898" s="563" t="s">
        <v>28698</v>
      </c>
      <c r="D5898" s="563" t="s">
        <v>6723</v>
      </c>
      <c r="E5898" s="563" t="s">
        <v>6720</v>
      </c>
      <c r="F5898" s="563" t="s">
        <v>6721</v>
      </c>
      <c r="G5898" s="563" t="s">
        <v>6630</v>
      </c>
      <c r="H5898" s="563" t="s">
        <v>6722</v>
      </c>
      <c r="I5898" s="563" t="s">
        <v>26690</v>
      </c>
      <c r="J5898" s="563" t="s">
        <v>109</v>
      </c>
      <c r="K5898" s="563" t="s">
        <v>24001</v>
      </c>
      <c r="L5898" s="563" t="s">
        <v>24001</v>
      </c>
      <c r="M5898" s="563" t="s">
        <v>24001</v>
      </c>
      <c r="N5898" s="563" t="s">
        <v>24001</v>
      </c>
      <c r="O5898" s="564" t="s">
        <v>24001</v>
      </c>
      <c r="P5898" s="564" t="s">
        <v>24001</v>
      </c>
      <c r="Q5898" s="564">
        <v>33148</v>
      </c>
      <c r="R5898" s="564"/>
      <c r="S5898" s="564" t="s">
        <v>33941</v>
      </c>
    </row>
    <row r="5899" spans="1:19" x14ac:dyDescent="0.35">
      <c r="A5899" s="559">
        <v>2339</v>
      </c>
      <c r="B5899" s="563" t="s">
        <v>484</v>
      </c>
      <c r="C5899" s="563" t="s">
        <v>28698</v>
      </c>
      <c r="D5899" s="563" t="s">
        <v>6725</v>
      </c>
      <c r="E5899" s="563" t="s">
        <v>24001</v>
      </c>
      <c r="F5899" s="563" t="s">
        <v>6724</v>
      </c>
      <c r="G5899" s="563" t="s">
        <v>6630</v>
      </c>
      <c r="H5899" s="563" t="s">
        <v>4159</v>
      </c>
      <c r="I5899" s="563" t="s">
        <v>26690</v>
      </c>
      <c r="J5899" s="563" t="s">
        <v>109</v>
      </c>
      <c r="K5899" s="563" t="s">
        <v>24001</v>
      </c>
      <c r="L5899" s="563" t="s">
        <v>24001</v>
      </c>
      <c r="M5899" s="563" t="s">
        <v>24001</v>
      </c>
      <c r="N5899" s="563" t="s">
        <v>24001</v>
      </c>
      <c r="O5899" s="564" t="s">
        <v>24001</v>
      </c>
      <c r="P5899" s="564" t="s">
        <v>24001</v>
      </c>
      <c r="Q5899" s="564">
        <v>33148</v>
      </c>
      <c r="R5899" s="564"/>
      <c r="S5899" s="564" t="s">
        <v>33942</v>
      </c>
    </row>
    <row r="5900" spans="1:19" x14ac:dyDescent="0.35">
      <c r="A5900" s="559">
        <v>2340</v>
      </c>
      <c r="B5900" s="563" t="s">
        <v>484</v>
      </c>
      <c r="C5900" s="563" t="s">
        <v>28698</v>
      </c>
      <c r="D5900" s="563" t="s">
        <v>6729</v>
      </c>
      <c r="E5900" s="563" t="s">
        <v>6726</v>
      </c>
      <c r="F5900" s="563" t="s">
        <v>6727</v>
      </c>
      <c r="G5900" s="563" t="s">
        <v>6630</v>
      </c>
      <c r="H5900" s="563" t="s">
        <v>6728</v>
      </c>
      <c r="I5900" s="563" t="s">
        <v>26690</v>
      </c>
      <c r="J5900" s="563" t="s">
        <v>109</v>
      </c>
      <c r="K5900" s="563" t="s">
        <v>24001</v>
      </c>
      <c r="L5900" s="563" t="s">
        <v>24001</v>
      </c>
      <c r="M5900" s="563" t="s">
        <v>24001</v>
      </c>
      <c r="N5900" s="563" t="s">
        <v>24001</v>
      </c>
      <c r="O5900" s="564" t="s">
        <v>24001</v>
      </c>
      <c r="P5900" s="564" t="s">
        <v>24001</v>
      </c>
      <c r="Q5900" s="564">
        <v>33148</v>
      </c>
      <c r="R5900" s="564"/>
      <c r="S5900" s="564" t="s">
        <v>33943</v>
      </c>
    </row>
    <row r="5901" spans="1:19" x14ac:dyDescent="0.35">
      <c r="A5901" s="562">
        <v>2341</v>
      </c>
      <c r="B5901" s="563" t="s">
        <v>484</v>
      </c>
      <c r="C5901" s="563" t="s">
        <v>28698</v>
      </c>
      <c r="D5901" s="563" t="s">
        <v>6733</v>
      </c>
      <c r="E5901" s="563" t="s">
        <v>6730</v>
      </c>
      <c r="F5901" s="563" t="s">
        <v>6731</v>
      </c>
      <c r="G5901" s="563" t="s">
        <v>6630</v>
      </c>
      <c r="H5901" s="563" t="s">
        <v>6732</v>
      </c>
      <c r="I5901" s="563" t="s">
        <v>26690</v>
      </c>
      <c r="J5901" s="563" t="s">
        <v>109</v>
      </c>
      <c r="K5901" s="563" t="s">
        <v>24001</v>
      </c>
      <c r="L5901" s="563" t="s">
        <v>24001</v>
      </c>
      <c r="M5901" s="563" t="s">
        <v>24001</v>
      </c>
      <c r="N5901" s="563" t="s">
        <v>24001</v>
      </c>
      <c r="O5901" s="564" t="s">
        <v>24001</v>
      </c>
      <c r="P5901" s="564" t="s">
        <v>24001</v>
      </c>
      <c r="Q5901" s="564">
        <v>33148</v>
      </c>
      <c r="R5901" s="564"/>
      <c r="S5901" s="564" t="s">
        <v>33944</v>
      </c>
    </row>
    <row r="5902" spans="1:19" x14ac:dyDescent="0.35">
      <c r="A5902" s="559">
        <v>2342</v>
      </c>
      <c r="B5902" s="563" t="s">
        <v>484</v>
      </c>
      <c r="C5902" s="563" t="s">
        <v>28698</v>
      </c>
      <c r="D5902" s="563" t="s">
        <v>6737</v>
      </c>
      <c r="E5902" s="563" t="s">
        <v>6734</v>
      </c>
      <c r="F5902" s="563" t="s">
        <v>6735</v>
      </c>
      <c r="G5902" s="563" t="s">
        <v>6630</v>
      </c>
      <c r="H5902" s="563" t="s">
        <v>6736</v>
      </c>
      <c r="I5902" s="563" t="s">
        <v>26690</v>
      </c>
      <c r="J5902" s="563" t="s">
        <v>109</v>
      </c>
      <c r="K5902" s="563" t="s">
        <v>24001</v>
      </c>
      <c r="L5902" s="563" t="s">
        <v>24001</v>
      </c>
      <c r="M5902" s="563" t="s">
        <v>24001</v>
      </c>
      <c r="N5902" s="563" t="s">
        <v>24001</v>
      </c>
      <c r="O5902" s="564" t="s">
        <v>24001</v>
      </c>
      <c r="P5902" s="564" t="s">
        <v>24001</v>
      </c>
      <c r="Q5902" s="564">
        <v>33148</v>
      </c>
      <c r="R5902" s="564"/>
      <c r="S5902" s="564" t="s">
        <v>33945</v>
      </c>
    </row>
    <row r="5903" spans="1:19" x14ac:dyDescent="0.35">
      <c r="A5903" s="559">
        <v>2343</v>
      </c>
      <c r="B5903" s="563" t="s">
        <v>484</v>
      </c>
      <c r="C5903" s="563" t="s">
        <v>28698</v>
      </c>
      <c r="D5903" s="563" t="s">
        <v>6740</v>
      </c>
      <c r="E5903" s="563" t="s">
        <v>24001</v>
      </c>
      <c r="F5903" s="563" t="s">
        <v>6738</v>
      </c>
      <c r="G5903" s="563" t="s">
        <v>6630</v>
      </c>
      <c r="H5903" s="563" t="s">
        <v>6739</v>
      </c>
      <c r="I5903" s="563" t="s">
        <v>26945</v>
      </c>
      <c r="J5903" s="563" t="s">
        <v>109</v>
      </c>
      <c r="K5903" s="563" t="s">
        <v>24001</v>
      </c>
      <c r="L5903" s="563" t="s">
        <v>24001</v>
      </c>
      <c r="M5903" s="563" t="s">
        <v>24001</v>
      </c>
      <c r="N5903" s="563" t="s">
        <v>24001</v>
      </c>
      <c r="O5903" s="564" t="s">
        <v>24001</v>
      </c>
      <c r="P5903" s="564" t="s">
        <v>24001</v>
      </c>
      <c r="Q5903" s="564">
        <v>34051</v>
      </c>
      <c r="R5903" s="564">
        <v>34051</v>
      </c>
      <c r="S5903" s="564" t="s">
        <v>33946</v>
      </c>
    </row>
    <row r="5904" spans="1:19" x14ac:dyDescent="0.35">
      <c r="A5904" s="562">
        <v>44</v>
      </c>
      <c r="B5904" s="563" t="s">
        <v>484</v>
      </c>
      <c r="C5904" s="563" t="s">
        <v>15496</v>
      </c>
      <c r="D5904" s="563" t="s">
        <v>15507</v>
      </c>
      <c r="E5904" s="563" t="s">
        <v>15504</v>
      </c>
      <c r="F5904" s="563" t="s">
        <v>15505</v>
      </c>
      <c r="G5904" s="563" t="s">
        <v>15502</v>
      </c>
      <c r="H5904" s="563" t="s">
        <v>15506</v>
      </c>
      <c r="I5904" s="563" t="s">
        <v>26690</v>
      </c>
      <c r="J5904" s="563" t="s">
        <v>24001</v>
      </c>
      <c r="K5904" s="563" t="s">
        <v>24001</v>
      </c>
      <c r="L5904" s="563" t="s">
        <v>24001</v>
      </c>
      <c r="M5904" s="563" t="s">
        <v>24001</v>
      </c>
      <c r="N5904" s="563" t="s">
        <v>24001</v>
      </c>
      <c r="O5904" s="564" t="s">
        <v>24001</v>
      </c>
      <c r="P5904" s="564" t="s">
        <v>24001</v>
      </c>
      <c r="Q5904" s="564">
        <v>33148</v>
      </c>
      <c r="R5904" s="564">
        <v>39681</v>
      </c>
      <c r="S5904" s="564" t="s">
        <v>33947</v>
      </c>
    </row>
    <row r="5905" spans="1:19" x14ac:dyDescent="0.35">
      <c r="A5905" s="559">
        <v>45</v>
      </c>
      <c r="B5905" s="563" t="s">
        <v>484</v>
      </c>
      <c r="C5905" s="563" t="s">
        <v>15496</v>
      </c>
      <c r="D5905" s="563" t="s">
        <v>15511</v>
      </c>
      <c r="E5905" s="563" t="s">
        <v>15508</v>
      </c>
      <c r="F5905" s="563" t="s">
        <v>15509</v>
      </c>
      <c r="G5905" s="563" t="s">
        <v>15502</v>
      </c>
      <c r="H5905" s="563" t="s">
        <v>15510</v>
      </c>
      <c r="I5905" s="563" t="s">
        <v>26690</v>
      </c>
      <c r="J5905" s="563" t="s">
        <v>24001</v>
      </c>
      <c r="K5905" s="563" t="s">
        <v>24001</v>
      </c>
      <c r="L5905" s="563" t="s">
        <v>24001</v>
      </c>
      <c r="M5905" s="563" t="s">
        <v>24001</v>
      </c>
      <c r="N5905" s="563" t="s">
        <v>24001</v>
      </c>
      <c r="O5905" s="564" t="s">
        <v>24001</v>
      </c>
      <c r="P5905" s="564" t="s">
        <v>24001</v>
      </c>
      <c r="Q5905" s="564">
        <v>38616</v>
      </c>
      <c r="R5905" s="564">
        <v>39681</v>
      </c>
      <c r="S5905" s="564" t="s">
        <v>33948</v>
      </c>
    </row>
    <row r="5906" spans="1:19" x14ac:dyDescent="0.35">
      <c r="A5906" s="559">
        <v>46</v>
      </c>
      <c r="B5906" s="563" t="s">
        <v>484</v>
      </c>
      <c r="C5906" s="563" t="s">
        <v>15496</v>
      </c>
      <c r="D5906" s="563" t="s">
        <v>15515</v>
      </c>
      <c r="E5906" s="563" t="s">
        <v>15512</v>
      </c>
      <c r="F5906" s="563" t="s">
        <v>15513</v>
      </c>
      <c r="G5906" s="563" t="s">
        <v>15502</v>
      </c>
      <c r="H5906" s="563" t="s">
        <v>15514</v>
      </c>
      <c r="I5906" s="563" t="s">
        <v>26690</v>
      </c>
      <c r="J5906" s="563" t="s">
        <v>24001</v>
      </c>
      <c r="K5906" s="563" t="s">
        <v>24001</v>
      </c>
      <c r="L5906" s="563" t="s">
        <v>24001</v>
      </c>
      <c r="M5906" s="563" t="s">
        <v>24001</v>
      </c>
      <c r="N5906" s="563" t="s">
        <v>24001</v>
      </c>
      <c r="O5906" s="564" t="s">
        <v>24001</v>
      </c>
      <c r="P5906" s="564" t="s">
        <v>24001</v>
      </c>
      <c r="Q5906" s="564">
        <v>38616</v>
      </c>
      <c r="R5906" s="564">
        <v>39681</v>
      </c>
      <c r="S5906" s="564" t="s">
        <v>33949</v>
      </c>
    </row>
    <row r="5907" spans="1:19" x14ac:dyDescent="0.35">
      <c r="A5907" s="562">
        <v>47</v>
      </c>
      <c r="B5907" s="563" t="s">
        <v>484</v>
      </c>
      <c r="C5907" s="563" t="s">
        <v>15496</v>
      </c>
      <c r="D5907" s="563" t="s">
        <v>15519</v>
      </c>
      <c r="E5907" s="563" t="s">
        <v>15516</v>
      </c>
      <c r="F5907" s="563" t="s">
        <v>15517</v>
      </c>
      <c r="G5907" s="563" t="s">
        <v>15502</v>
      </c>
      <c r="H5907" s="563" t="s">
        <v>15518</v>
      </c>
      <c r="I5907" s="563" t="s">
        <v>26690</v>
      </c>
      <c r="J5907" s="563" t="s">
        <v>24001</v>
      </c>
      <c r="K5907" s="563" t="s">
        <v>62</v>
      </c>
      <c r="L5907" s="563" t="s">
        <v>27599</v>
      </c>
      <c r="M5907" s="563" t="s">
        <v>24001</v>
      </c>
      <c r="N5907" s="563" t="s">
        <v>24001</v>
      </c>
      <c r="O5907" s="564" t="s">
        <v>24001</v>
      </c>
      <c r="P5907" s="564" t="s">
        <v>24001</v>
      </c>
      <c r="Q5907" s="564">
        <v>33148</v>
      </c>
      <c r="R5907" s="564">
        <v>39681</v>
      </c>
      <c r="S5907" s="564" t="s">
        <v>33950</v>
      </c>
    </row>
    <row r="5908" spans="1:19" x14ac:dyDescent="0.35">
      <c r="A5908" s="559">
        <v>48</v>
      </c>
      <c r="B5908" s="563" t="s">
        <v>484</v>
      </c>
      <c r="C5908" s="563" t="s">
        <v>15496</v>
      </c>
      <c r="D5908" s="563" t="s">
        <v>15523</v>
      </c>
      <c r="E5908" s="563" t="s">
        <v>15520</v>
      </c>
      <c r="F5908" s="563" t="s">
        <v>15521</v>
      </c>
      <c r="G5908" s="563" t="s">
        <v>15502</v>
      </c>
      <c r="H5908" s="563" t="s">
        <v>15522</v>
      </c>
      <c r="I5908" s="563" t="s">
        <v>26690</v>
      </c>
      <c r="J5908" s="563" t="s">
        <v>24001</v>
      </c>
      <c r="K5908" s="563" t="s">
        <v>24001</v>
      </c>
      <c r="L5908" s="563" t="s">
        <v>24001</v>
      </c>
      <c r="M5908" s="563" t="s">
        <v>24001</v>
      </c>
      <c r="N5908" s="563" t="s">
        <v>24001</v>
      </c>
      <c r="O5908" s="564" t="s">
        <v>24001</v>
      </c>
      <c r="P5908" s="564" t="s">
        <v>24001</v>
      </c>
      <c r="Q5908" s="564">
        <v>33148</v>
      </c>
      <c r="R5908" s="564">
        <v>39681</v>
      </c>
      <c r="S5908" s="564" t="s">
        <v>33951</v>
      </c>
    </row>
    <row r="5909" spans="1:19" x14ac:dyDescent="0.35">
      <c r="A5909" s="559">
        <v>49</v>
      </c>
      <c r="B5909" s="563" t="s">
        <v>484</v>
      </c>
      <c r="C5909" s="563" t="s">
        <v>15496</v>
      </c>
      <c r="D5909" s="563" t="s">
        <v>15527</v>
      </c>
      <c r="E5909" s="563" t="s">
        <v>15512</v>
      </c>
      <c r="F5909" s="563" t="s">
        <v>15526</v>
      </c>
      <c r="G5909" s="563" t="s">
        <v>15502</v>
      </c>
      <c r="H5909" s="563" t="s">
        <v>2965</v>
      </c>
      <c r="I5909" s="563" t="s">
        <v>26690</v>
      </c>
      <c r="J5909" s="563" t="s">
        <v>24001</v>
      </c>
      <c r="K5909" s="563" t="s">
        <v>24001</v>
      </c>
      <c r="L5909" s="563" t="s">
        <v>24001</v>
      </c>
      <c r="M5909" s="563" t="s">
        <v>24001</v>
      </c>
      <c r="N5909" s="563" t="s">
        <v>24001</v>
      </c>
      <c r="O5909" s="564" t="s">
        <v>24001</v>
      </c>
      <c r="P5909" s="564" t="s">
        <v>24001</v>
      </c>
      <c r="Q5909" s="564">
        <v>38616</v>
      </c>
      <c r="R5909" s="564">
        <v>39681</v>
      </c>
      <c r="S5909" s="564" t="s">
        <v>33952</v>
      </c>
    </row>
    <row r="5910" spans="1:19" x14ac:dyDescent="0.35">
      <c r="A5910" s="562">
        <v>50</v>
      </c>
      <c r="B5910" s="563" t="s">
        <v>484</v>
      </c>
      <c r="C5910" s="563" t="s">
        <v>15496</v>
      </c>
      <c r="D5910" s="563" t="s">
        <v>15530</v>
      </c>
      <c r="E5910" s="563" t="s">
        <v>24001</v>
      </c>
      <c r="F5910" s="563" t="s">
        <v>15528</v>
      </c>
      <c r="G5910" s="563" t="s">
        <v>15502</v>
      </c>
      <c r="H5910" s="563" t="s">
        <v>15529</v>
      </c>
      <c r="I5910" s="563" t="s">
        <v>26690</v>
      </c>
      <c r="J5910" s="563" t="s">
        <v>24001</v>
      </c>
      <c r="K5910" s="563" t="s">
        <v>24001</v>
      </c>
      <c r="L5910" s="563" t="s">
        <v>24001</v>
      </c>
      <c r="M5910" s="563" t="s">
        <v>24001</v>
      </c>
      <c r="N5910" s="563" t="s">
        <v>24001</v>
      </c>
      <c r="O5910" s="564" t="s">
        <v>24001</v>
      </c>
      <c r="P5910" s="564" t="s">
        <v>24001</v>
      </c>
      <c r="Q5910" s="564">
        <v>38756</v>
      </c>
      <c r="R5910" s="564"/>
      <c r="S5910" s="564" t="s">
        <v>15530</v>
      </c>
    </row>
    <row r="5911" spans="1:19" x14ac:dyDescent="0.35">
      <c r="A5911" s="559">
        <v>51</v>
      </c>
      <c r="B5911" s="563" t="s">
        <v>484</v>
      </c>
      <c r="C5911" s="563" t="s">
        <v>15496</v>
      </c>
      <c r="D5911" s="563" t="s">
        <v>15535</v>
      </c>
      <c r="E5911" s="563" t="s">
        <v>15533</v>
      </c>
      <c r="F5911" s="563" t="s">
        <v>15534</v>
      </c>
      <c r="G5911" s="563" t="s">
        <v>15502</v>
      </c>
      <c r="H5911" s="563" t="s">
        <v>55</v>
      </c>
      <c r="I5911" s="563" t="s">
        <v>26690</v>
      </c>
      <c r="J5911" s="563" t="s">
        <v>24001</v>
      </c>
      <c r="K5911" s="563" t="s">
        <v>24001</v>
      </c>
      <c r="L5911" s="563" t="s">
        <v>24001</v>
      </c>
      <c r="M5911" s="563" t="s">
        <v>24001</v>
      </c>
      <c r="N5911" s="563" t="s">
        <v>24001</v>
      </c>
      <c r="O5911" s="564" t="s">
        <v>24001</v>
      </c>
      <c r="P5911" s="564" t="s">
        <v>24001</v>
      </c>
      <c r="Q5911" s="564">
        <v>33148</v>
      </c>
      <c r="R5911" s="564"/>
      <c r="S5911" s="564" t="s">
        <v>15535</v>
      </c>
    </row>
    <row r="5912" spans="1:19" x14ac:dyDescent="0.35">
      <c r="A5912" s="559">
        <v>52</v>
      </c>
      <c r="B5912" s="563" t="s">
        <v>484</v>
      </c>
      <c r="C5912" s="563" t="s">
        <v>15496</v>
      </c>
      <c r="D5912" s="563" t="s">
        <v>15538</v>
      </c>
      <c r="E5912" s="563" t="s">
        <v>15508</v>
      </c>
      <c r="F5912" s="563" t="s">
        <v>15536</v>
      </c>
      <c r="G5912" s="563" t="s">
        <v>15502</v>
      </c>
      <c r="H5912" s="563" t="s">
        <v>15537</v>
      </c>
      <c r="I5912" s="563" t="s">
        <v>26690</v>
      </c>
      <c r="J5912" s="563" t="s">
        <v>24001</v>
      </c>
      <c r="K5912" s="563" t="s">
        <v>24001</v>
      </c>
      <c r="L5912" s="563" t="s">
        <v>24001</v>
      </c>
      <c r="M5912" s="563" t="s">
        <v>24001</v>
      </c>
      <c r="N5912" s="563" t="s">
        <v>24001</v>
      </c>
      <c r="O5912" s="564" t="s">
        <v>24001</v>
      </c>
      <c r="P5912" s="564" t="s">
        <v>24001</v>
      </c>
      <c r="Q5912" s="564">
        <v>38616</v>
      </c>
      <c r="R5912" s="564">
        <v>41330.662256944401</v>
      </c>
      <c r="S5912" s="564" t="s">
        <v>33953</v>
      </c>
    </row>
    <row r="5913" spans="1:19" x14ac:dyDescent="0.35">
      <c r="A5913" s="562">
        <v>53</v>
      </c>
      <c r="B5913" s="563" t="s">
        <v>484</v>
      </c>
      <c r="C5913" s="563" t="s">
        <v>15496</v>
      </c>
      <c r="D5913" s="563" t="s">
        <v>15541</v>
      </c>
      <c r="E5913" s="563" t="s">
        <v>15539</v>
      </c>
      <c r="F5913" s="563" t="s">
        <v>15540</v>
      </c>
      <c r="G5913" s="563" t="s">
        <v>15502</v>
      </c>
      <c r="H5913" s="563" t="s">
        <v>537</v>
      </c>
      <c r="I5913" s="563" t="s">
        <v>26690</v>
      </c>
      <c r="J5913" s="563" t="s">
        <v>24001</v>
      </c>
      <c r="K5913" s="563" t="s">
        <v>24001</v>
      </c>
      <c r="L5913" s="563" t="s">
        <v>24001</v>
      </c>
      <c r="M5913" s="563" t="s">
        <v>24001</v>
      </c>
      <c r="N5913" s="563" t="s">
        <v>24001</v>
      </c>
      <c r="O5913" s="564" t="s">
        <v>24001</v>
      </c>
      <c r="P5913" s="564" t="s">
        <v>24001</v>
      </c>
      <c r="Q5913" s="564">
        <v>33148</v>
      </c>
      <c r="R5913" s="564">
        <v>39681</v>
      </c>
      <c r="S5913" s="564" t="s">
        <v>33954</v>
      </c>
    </row>
    <row r="5914" spans="1:19" x14ac:dyDescent="0.35">
      <c r="A5914" s="559">
        <v>54</v>
      </c>
      <c r="B5914" s="563" t="s">
        <v>484</v>
      </c>
      <c r="C5914" s="563" t="s">
        <v>15496</v>
      </c>
      <c r="D5914" s="563" t="s">
        <v>15544</v>
      </c>
      <c r="E5914" s="563" t="s">
        <v>24001</v>
      </c>
      <c r="F5914" s="563" t="s">
        <v>15542</v>
      </c>
      <c r="G5914" s="563" t="s">
        <v>15502</v>
      </c>
      <c r="H5914" s="563" t="s">
        <v>15543</v>
      </c>
      <c r="I5914" s="563" t="s">
        <v>26690</v>
      </c>
      <c r="J5914" s="563" t="s">
        <v>24001</v>
      </c>
      <c r="K5914" s="563" t="s">
        <v>24001</v>
      </c>
      <c r="L5914" s="563" t="s">
        <v>24001</v>
      </c>
      <c r="M5914" s="563" t="s">
        <v>24001</v>
      </c>
      <c r="N5914" s="563" t="s">
        <v>24001</v>
      </c>
      <c r="O5914" s="564" t="s">
        <v>24001</v>
      </c>
      <c r="P5914" s="564" t="s">
        <v>24001</v>
      </c>
      <c r="Q5914" s="564">
        <v>33148</v>
      </c>
      <c r="R5914" s="564">
        <v>39720</v>
      </c>
      <c r="S5914" s="564" t="s">
        <v>34470</v>
      </c>
    </row>
    <row r="5915" spans="1:19" x14ac:dyDescent="0.35">
      <c r="A5915" s="559">
        <v>55</v>
      </c>
      <c r="B5915" s="563" t="s">
        <v>484</v>
      </c>
      <c r="C5915" s="563" t="s">
        <v>15496</v>
      </c>
      <c r="D5915" s="563" t="s">
        <v>15547</v>
      </c>
      <c r="E5915" s="563" t="s">
        <v>15545</v>
      </c>
      <c r="F5915" s="563" t="s">
        <v>15546</v>
      </c>
      <c r="G5915" s="563" t="s">
        <v>15502</v>
      </c>
      <c r="H5915" s="563" t="s">
        <v>12735</v>
      </c>
      <c r="I5915" s="563" t="s">
        <v>26690</v>
      </c>
      <c r="J5915" s="563" t="s">
        <v>24001</v>
      </c>
      <c r="K5915" s="563" t="s">
        <v>154</v>
      </c>
      <c r="L5915" s="563" t="s">
        <v>24001</v>
      </c>
      <c r="M5915" s="563" t="s">
        <v>24001</v>
      </c>
      <c r="N5915" s="563" t="s">
        <v>24001</v>
      </c>
      <c r="O5915" s="564" t="s">
        <v>24001</v>
      </c>
      <c r="P5915" s="564" t="s">
        <v>24001</v>
      </c>
      <c r="Q5915" s="564">
        <v>33148</v>
      </c>
      <c r="R5915" s="564">
        <v>39681</v>
      </c>
      <c r="S5915" s="564" t="s">
        <v>33955</v>
      </c>
    </row>
    <row r="5916" spans="1:19" x14ac:dyDescent="0.35">
      <c r="A5916" s="562">
        <v>2344</v>
      </c>
      <c r="B5916" s="563" t="s">
        <v>484</v>
      </c>
      <c r="C5916" s="563" t="s">
        <v>28698</v>
      </c>
      <c r="D5916" s="563" t="s">
        <v>6745</v>
      </c>
      <c r="E5916" s="563" t="s">
        <v>6741</v>
      </c>
      <c r="F5916" s="563" t="s">
        <v>6742</v>
      </c>
      <c r="G5916" s="563" t="s">
        <v>6743</v>
      </c>
      <c r="H5916" s="563" t="s">
        <v>6744</v>
      </c>
      <c r="I5916" s="563" t="s">
        <v>26690</v>
      </c>
      <c r="J5916" s="563" t="s">
        <v>109</v>
      </c>
      <c r="K5916" s="563" t="s">
        <v>24001</v>
      </c>
      <c r="L5916" s="563" t="s">
        <v>24001</v>
      </c>
      <c r="M5916" s="563" t="s">
        <v>24001</v>
      </c>
      <c r="N5916" s="563" t="s">
        <v>24001</v>
      </c>
      <c r="O5916" s="564" t="s">
        <v>24001</v>
      </c>
      <c r="P5916" s="564" t="s">
        <v>24001</v>
      </c>
      <c r="Q5916" s="564">
        <v>33148</v>
      </c>
      <c r="R5916" s="564"/>
      <c r="S5916" s="564" t="s">
        <v>33956</v>
      </c>
    </row>
    <row r="5917" spans="1:19" x14ac:dyDescent="0.35">
      <c r="A5917" s="559">
        <v>2345</v>
      </c>
      <c r="B5917" s="563" t="s">
        <v>484</v>
      </c>
      <c r="C5917" s="563" t="s">
        <v>28698</v>
      </c>
      <c r="D5917" s="563" t="s">
        <v>6747</v>
      </c>
      <c r="E5917" s="563" t="s">
        <v>6741</v>
      </c>
      <c r="F5917" s="563" t="s">
        <v>6746</v>
      </c>
      <c r="G5917" s="563" t="s">
        <v>6743</v>
      </c>
      <c r="H5917" s="563" t="s">
        <v>55</v>
      </c>
      <c r="I5917" s="563" t="s">
        <v>26690</v>
      </c>
      <c r="J5917" s="563" t="s">
        <v>24001</v>
      </c>
      <c r="K5917" s="563" t="s">
        <v>24001</v>
      </c>
      <c r="L5917" s="563" t="s">
        <v>24001</v>
      </c>
      <c r="M5917" s="563" t="s">
        <v>24001</v>
      </c>
      <c r="N5917" s="563" t="s">
        <v>24001</v>
      </c>
      <c r="O5917" s="564" t="s">
        <v>24001</v>
      </c>
      <c r="P5917" s="564" t="s">
        <v>24001</v>
      </c>
      <c r="Q5917" s="564">
        <v>33148</v>
      </c>
      <c r="R5917" s="564"/>
      <c r="S5917" s="564" t="s">
        <v>6747</v>
      </c>
    </row>
    <row r="5918" spans="1:19" x14ac:dyDescent="0.35">
      <c r="A5918" s="559">
        <v>2346</v>
      </c>
      <c r="B5918" s="563" t="s">
        <v>484</v>
      </c>
      <c r="C5918" s="563" t="s">
        <v>28698</v>
      </c>
      <c r="D5918" s="563" t="s">
        <v>6751</v>
      </c>
      <c r="E5918" s="563" t="s">
        <v>6748</v>
      </c>
      <c r="F5918" s="563" t="s">
        <v>6749</v>
      </c>
      <c r="G5918" s="563" t="s">
        <v>6743</v>
      </c>
      <c r="H5918" s="563" t="s">
        <v>6750</v>
      </c>
      <c r="I5918" s="563" t="s">
        <v>26690</v>
      </c>
      <c r="J5918" s="563" t="s">
        <v>24001</v>
      </c>
      <c r="K5918" s="563" t="s">
        <v>24001</v>
      </c>
      <c r="L5918" s="563" t="s">
        <v>24001</v>
      </c>
      <c r="M5918" s="563" t="s">
        <v>24001</v>
      </c>
      <c r="N5918" s="563" t="s">
        <v>24001</v>
      </c>
      <c r="O5918" s="564" t="s">
        <v>24001</v>
      </c>
      <c r="P5918" s="564" t="s">
        <v>24001</v>
      </c>
      <c r="Q5918" s="564">
        <v>33148</v>
      </c>
      <c r="R5918" s="564"/>
      <c r="S5918" s="564" t="s">
        <v>33957</v>
      </c>
    </row>
    <row r="5919" spans="1:19" x14ac:dyDescent="0.35">
      <c r="A5919" s="562">
        <v>1430</v>
      </c>
      <c r="B5919" s="563" t="s">
        <v>484</v>
      </c>
      <c r="C5919" s="563" t="s">
        <v>28929</v>
      </c>
      <c r="D5919" s="563" t="s">
        <v>18454</v>
      </c>
      <c r="E5919" s="563" t="s">
        <v>18451</v>
      </c>
      <c r="F5919" s="563" t="s">
        <v>18452</v>
      </c>
      <c r="G5919" s="563" t="s">
        <v>18453</v>
      </c>
      <c r="H5919" s="563" t="s">
        <v>5004</v>
      </c>
      <c r="I5919" s="563" t="s">
        <v>26690</v>
      </c>
      <c r="J5919" s="563" t="s">
        <v>24001</v>
      </c>
      <c r="K5919" s="563" t="s">
        <v>24001</v>
      </c>
      <c r="L5919" s="563" t="s">
        <v>24001</v>
      </c>
      <c r="M5919" s="563" t="s">
        <v>24001</v>
      </c>
      <c r="N5919" s="563" t="s">
        <v>24001</v>
      </c>
      <c r="O5919" s="564" t="s">
        <v>24001</v>
      </c>
      <c r="P5919" s="564" t="s">
        <v>24001</v>
      </c>
      <c r="Q5919" s="564">
        <v>33148</v>
      </c>
      <c r="R5919" s="564"/>
      <c r="S5919" s="564" t="s">
        <v>33958</v>
      </c>
    </row>
    <row r="5920" spans="1:19" x14ac:dyDescent="0.35">
      <c r="A5920" s="559">
        <v>1431</v>
      </c>
      <c r="B5920" s="563" t="s">
        <v>484</v>
      </c>
      <c r="C5920" s="563" t="s">
        <v>28929</v>
      </c>
      <c r="D5920" s="563" t="s">
        <v>18457</v>
      </c>
      <c r="E5920" s="563" t="s">
        <v>18346</v>
      </c>
      <c r="F5920" s="563" t="s">
        <v>18455</v>
      </c>
      <c r="G5920" s="563" t="s">
        <v>18453</v>
      </c>
      <c r="H5920" s="563" t="s">
        <v>18456</v>
      </c>
      <c r="I5920" s="563" t="s">
        <v>26690</v>
      </c>
      <c r="J5920" s="563" t="s">
        <v>24001</v>
      </c>
      <c r="K5920" s="563" t="s">
        <v>24001</v>
      </c>
      <c r="L5920" s="563" t="s">
        <v>24001</v>
      </c>
      <c r="M5920" s="563" t="s">
        <v>24001</v>
      </c>
      <c r="N5920" s="563" t="s">
        <v>24001</v>
      </c>
      <c r="O5920" s="564" t="s">
        <v>24001</v>
      </c>
      <c r="P5920" s="564" t="s">
        <v>24001</v>
      </c>
      <c r="Q5920" s="564">
        <v>33148</v>
      </c>
      <c r="R5920" s="564">
        <v>34144</v>
      </c>
      <c r="S5920" s="564" t="s">
        <v>33959</v>
      </c>
    </row>
    <row r="5921" spans="1:19" x14ac:dyDescent="0.35">
      <c r="A5921" s="559">
        <v>1432</v>
      </c>
      <c r="B5921" s="563" t="s">
        <v>484</v>
      </c>
      <c r="C5921" s="563" t="s">
        <v>28929</v>
      </c>
      <c r="D5921" s="563" t="s">
        <v>18460</v>
      </c>
      <c r="E5921" s="563" t="s">
        <v>18458</v>
      </c>
      <c r="F5921" s="563" t="s">
        <v>18459</v>
      </c>
      <c r="G5921" s="563" t="s">
        <v>18453</v>
      </c>
      <c r="H5921" s="563" t="s">
        <v>493</v>
      </c>
      <c r="I5921" s="563" t="s">
        <v>26690</v>
      </c>
      <c r="J5921" s="563" t="s">
        <v>24001</v>
      </c>
      <c r="K5921" s="563" t="s">
        <v>24001</v>
      </c>
      <c r="L5921" s="563" t="s">
        <v>24001</v>
      </c>
      <c r="M5921" s="563" t="s">
        <v>24001</v>
      </c>
      <c r="N5921" s="563" t="s">
        <v>24001</v>
      </c>
      <c r="O5921" s="564" t="s">
        <v>24001</v>
      </c>
      <c r="P5921" s="564" t="s">
        <v>24001</v>
      </c>
      <c r="Q5921" s="564">
        <v>33148</v>
      </c>
      <c r="R5921" s="564">
        <v>38383</v>
      </c>
      <c r="S5921" s="564" t="s">
        <v>33960</v>
      </c>
    </row>
    <row r="5922" spans="1:19" x14ac:dyDescent="0.35">
      <c r="A5922" s="562">
        <v>1433</v>
      </c>
      <c r="B5922" s="563" t="s">
        <v>484</v>
      </c>
      <c r="C5922" s="563" t="s">
        <v>28929</v>
      </c>
      <c r="D5922" s="563" t="s">
        <v>18463</v>
      </c>
      <c r="E5922" s="563" t="s">
        <v>18346</v>
      </c>
      <c r="F5922" s="563" t="s">
        <v>18461</v>
      </c>
      <c r="G5922" s="563" t="s">
        <v>18453</v>
      </c>
      <c r="H5922" s="563" t="s">
        <v>18462</v>
      </c>
      <c r="I5922" s="563" t="s">
        <v>26690</v>
      </c>
      <c r="J5922" s="563" t="s">
        <v>24001</v>
      </c>
      <c r="K5922" s="563" t="s">
        <v>24001</v>
      </c>
      <c r="L5922" s="563" t="s">
        <v>24001</v>
      </c>
      <c r="M5922" s="563" t="s">
        <v>24001</v>
      </c>
      <c r="N5922" s="563" t="s">
        <v>24001</v>
      </c>
      <c r="O5922" s="564" t="s">
        <v>24001</v>
      </c>
      <c r="P5922" s="564" t="s">
        <v>24001</v>
      </c>
      <c r="Q5922" s="564">
        <v>33148</v>
      </c>
      <c r="R5922" s="564">
        <v>34103</v>
      </c>
      <c r="S5922" s="564" t="s">
        <v>33961</v>
      </c>
    </row>
    <row r="5923" spans="1:19" x14ac:dyDescent="0.35">
      <c r="A5923" s="559">
        <v>1434</v>
      </c>
      <c r="B5923" s="563" t="s">
        <v>484</v>
      </c>
      <c r="C5923" s="563" t="s">
        <v>28929</v>
      </c>
      <c r="D5923" s="563" t="s">
        <v>18466</v>
      </c>
      <c r="E5923" s="563" t="s">
        <v>18346</v>
      </c>
      <c r="F5923" s="563" t="s">
        <v>18464</v>
      </c>
      <c r="G5923" s="563" t="s">
        <v>18453</v>
      </c>
      <c r="H5923" s="563" t="s">
        <v>18465</v>
      </c>
      <c r="I5923" s="563" t="s">
        <v>26690</v>
      </c>
      <c r="J5923" s="563" t="s">
        <v>24001</v>
      </c>
      <c r="K5923" s="563" t="s">
        <v>24001</v>
      </c>
      <c r="L5923" s="563" t="s">
        <v>24001</v>
      </c>
      <c r="M5923" s="563" t="s">
        <v>24001</v>
      </c>
      <c r="N5923" s="563" t="s">
        <v>24001</v>
      </c>
      <c r="O5923" s="564" t="s">
        <v>24001</v>
      </c>
      <c r="P5923" s="564" t="s">
        <v>24001</v>
      </c>
      <c r="Q5923" s="564">
        <v>34261</v>
      </c>
      <c r="R5923" s="564"/>
      <c r="S5923" s="564" t="s">
        <v>18466</v>
      </c>
    </row>
    <row r="5924" spans="1:19" x14ac:dyDescent="0.35">
      <c r="A5924" s="559">
        <v>1435</v>
      </c>
      <c r="B5924" s="563" t="s">
        <v>484</v>
      </c>
      <c r="C5924" s="563" t="s">
        <v>28929</v>
      </c>
      <c r="D5924" s="563" t="s">
        <v>18469</v>
      </c>
      <c r="E5924" s="563" t="s">
        <v>18467</v>
      </c>
      <c r="F5924" s="563" t="s">
        <v>18468</v>
      </c>
      <c r="G5924" s="563" t="s">
        <v>18453</v>
      </c>
      <c r="H5924" s="563" t="s">
        <v>2819</v>
      </c>
      <c r="I5924" s="563" t="s">
        <v>26690</v>
      </c>
      <c r="J5924" s="563" t="s">
        <v>24001</v>
      </c>
      <c r="K5924" s="563" t="s">
        <v>24001</v>
      </c>
      <c r="L5924" s="563" t="s">
        <v>24001</v>
      </c>
      <c r="M5924" s="563" t="s">
        <v>24001</v>
      </c>
      <c r="N5924" s="563" t="s">
        <v>24001</v>
      </c>
      <c r="O5924" s="564" t="s">
        <v>24001</v>
      </c>
      <c r="P5924" s="564" t="s">
        <v>24001</v>
      </c>
      <c r="Q5924" s="564">
        <v>33148</v>
      </c>
      <c r="R5924" s="564"/>
      <c r="S5924" s="564" t="s">
        <v>33962</v>
      </c>
    </row>
    <row r="5925" spans="1:19" x14ac:dyDescent="0.35">
      <c r="A5925" s="562">
        <v>1436</v>
      </c>
      <c r="B5925" s="563" t="s">
        <v>484</v>
      </c>
      <c r="C5925" s="563" t="s">
        <v>28929</v>
      </c>
      <c r="D5925" s="563" t="s">
        <v>18471</v>
      </c>
      <c r="E5925" s="563" t="s">
        <v>18346</v>
      </c>
      <c r="F5925" s="563" t="s">
        <v>18470</v>
      </c>
      <c r="G5925" s="563" t="s">
        <v>18453</v>
      </c>
      <c r="H5925" s="563" t="s">
        <v>7973</v>
      </c>
      <c r="I5925" s="563" t="s">
        <v>26690</v>
      </c>
      <c r="J5925" s="563" t="s">
        <v>24001</v>
      </c>
      <c r="K5925" s="563" t="s">
        <v>24001</v>
      </c>
      <c r="L5925" s="563" t="s">
        <v>24001</v>
      </c>
      <c r="M5925" s="563" t="s">
        <v>24001</v>
      </c>
      <c r="N5925" s="563" t="s">
        <v>24001</v>
      </c>
      <c r="O5925" s="564" t="s">
        <v>24001</v>
      </c>
      <c r="P5925" s="564" t="s">
        <v>24001</v>
      </c>
      <c r="Q5925" s="564">
        <v>33148</v>
      </c>
      <c r="R5925" s="564"/>
      <c r="S5925" s="564" t="s">
        <v>33963</v>
      </c>
    </row>
    <row r="5926" spans="1:19" x14ac:dyDescent="0.35">
      <c r="A5926" s="559">
        <v>1437</v>
      </c>
      <c r="B5926" s="563" t="s">
        <v>484</v>
      </c>
      <c r="C5926" s="563" t="s">
        <v>28929</v>
      </c>
      <c r="D5926" s="563" t="s">
        <v>18475</v>
      </c>
      <c r="E5926" s="563" t="s">
        <v>18472</v>
      </c>
      <c r="F5926" s="563" t="s">
        <v>18473</v>
      </c>
      <c r="G5926" s="563" t="s">
        <v>18453</v>
      </c>
      <c r="H5926" s="563" t="s">
        <v>18474</v>
      </c>
      <c r="I5926" s="563" t="s">
        <v>26690</v>
      </c>
      <c r="J5926" s="563" t="s">
        <v>24001</v>
      </c>
      <c r="K5926" s="563" t="s">
        <v>24001</v>
      </c>
      <c r="L5926" s="563" t="s">
        <v>24001</v>
      </c>
      <c r="M5926" s="563" t="s">
        <v>24001</v>
      </c>
      <c r="N5926" s="563" t="s">
        <v>24001</v>
      </c>
      <c r="O5926" s="564" t="s">
        <v>24001</v>
      </c>
      <c r="P5926" s="564" t="s">
        <v>24001</v>
      </c>
      <c r="Q5926" s="564">
        <v>33148</v>
      </c>
      <c r="R5926" s="564"/>
      <c r="S5926" s="564" t="s">
        <v>33964</v>
      </c>
    </row>
    <row r="5927" spans="1:19" x14ac:dyDescent="0.35">
      <c r="A5927" s="559">
        <v>1438</v>
      </c>
      <c r="B5927" s="563" t="s">
        <v>484</v>
      </c>
      <c r="C5927" s="563" t="s">
        <v>28929</v>
      </c>
      <c r="D5927" s="563" t="s">
        <v>18479</v>
      </c>
      <c r="E5927" s="563" t="s">
        <v>18476</v>
      </c>
      <c r="F5927" s="563" t="s">
        <v>18477</v>
      </c>
      <c r="G5927" s="563" t="s">
        <v>18453</v>
      </c>
      <c r="H5927" s="563" t="s">
        <v>18478</v>
      </c>
      <c r="I5927" s="563" t="s">
        <v>26690</v>
      </c>
      <c r="J5927" s="563" t="s">
        <v>24001</v>
      </c>
      <c r="K5927" s="563" t="s">
        <v>24001</v>
      </c>
      <c r="L5927" s="563" t="s">
        <v>24001</v>
      </c>
      <c r="M5927" s="563" t="s">
        <v>24001</v>
      </c>
      <c r="N5927" s="563" t="s">
        <v>24001</v>
      </c>
      <c r="O5927" s="564" t="s">
        <v>24001</v>
      </c>
      <c r="P5927" s="564" t="s">
        <v>24001</v>
      </c>
      <c r="Q5927" s="564">
        <v>33148</v>
      </c>
      <c r="R5927" s="564">
        <v>38384</v>
      </c>
      <c r="S5927" s="564" t="s">
        <v>33965</v>
      </c>
    </row>
    <row r="5928" spans="1:19" x14ac:dyDescent="0.35">
      <c r="A5928" s="562">
        <v>1439</v>
      </c>
      <c r="B5928" s="563" t="s">
        <v>484</v>
      </c>
      <c r="C5928" s="563" t="s">
        <v>28929</v>
      </c>
      <c r="D5928" s="563" t="s">
        <v>18482</v>
      </c>
      <c r="E5928" s="563" t="s">
        <v>18480</v>
      </c>
      <c r="F5928" s="563" t="s">
        <v>18481</v>
      </c>
      <c r="G5928" s="563" t="s">
        <v>18453</v>
      </c>
      <c r="H5928" s="563" t="s">
        <v>1875</v>
      </c>
      <c r="I5928" s="563" t="s">
        <v>26690</v>
      </c>
      <c r="J5928" s="563" t="s">
        <v>24001</v>
      </c>
      <c r="K5928" s="563" t="s">
        <v>62</v>
      </c>
      <c r="L5928" s="563" t="s">
        <v>27591</v>
      </c>
      <c r="M5928" s="563" t="s">
        <v>24001</v>
      </c>
      <c r="N5928" s="563" t="s">
        <v>24001</v>
      </c>
      <c r="O5928" s="564" t="s">
        <v>24001</v>
      </c>
      <c r="P5928" s="564" t="s">
        <v>24001</v>
      </c>
      <c r="Q5928" s="564">
        <v>33148</v>
      </c>
      <c r="R5928" s="564">
        <v>38390</v>
      </c>
      <c r="S5928" s="564" t="s">
        <v>33966</v>
      </c>
    </row>
    <row r="5929" spans="1:19" x14ac:dyDescent="0.35">
      <c r="A5929" s="559">
        <v>1440</v>
      </c>
      <c r="B5929" s="563" t="s">
        <v>484</v>
      </c>
      <c r="C5929" s="563" t="s">
        <v>28929</v>
      </c>
      <c r="D5929" s="563" t="s">
        <v>18484</v>
      </c>
      <c r="E5929" s="563" t="s">
        <v>18346</v>
      </c>
      <c r="F5929" s="563" t="s">
        <v>24283</v>
      </c>
      <c r="G5929" s="563" t="s">
        <v>18453</v>
      </c>
      <c r="H5929" s="563" t="s">
        <v>17928</v>
      </c>
      <c r="I5929" s="563" t="s">
        <v>26690</v>
      </c>
      <c r="J5929" s="563" t="s">
        <v>24001</v>
      </c>
      <c r="K5929" s="563" t="s">
        <v>24001</v>
      </c>
      <c r="L5929" s="563" t="s">
        <v>24001</v>
      </c>
      <c r="M5929" s="563" t="s">
        <v>24001</v>
      </c>
      <c r="N5929" s="563" t="s">
        <v>24001</v>
      </c>
      <c r="O5929" s="564" t="s">
        <v>24001</v>
      </c>
      <c r="P5929" s="564" t="s">
        <v>24001</v>
      </c>
      <c r="Q5929" s="564">
        <v>42230</v>
      </c>
      <c r="R5929" s="564"/>
      <c r="S5929" s="564" t="s">
        <v>33967</v>
      </c>
    </row>
    <row r="5930" spans="1:19" x14ac:dyDescent="0.35">
      <c r="A5930" s="559">
        <v>1441</v>
      </c>
      <c r="B5930" s="563" t="s">
        <v>484</v>
      </c>
      <c r="C5930" s="563" t="s">
        <v>28929</v>
      </c>
      <c r="D5930" s="563" t="s">
        <v>18486</v>
      </c>
      <c r="E5930" s="563" t="s">
        <v>24001</v>
      </c>
      <c r="F5930" s="563" t="s">
        <v>18485</v>
      </c>
      <c r="G5930" s="563" t="s">
        <v>18453</v>
      </c>
      <c r="H5930" s="563" t="s">
        <v>17969</v>
      </c>
      <c r="I5930" s="563" t="s">
        <v>26690</v>
      </c>
      <c r="J5930" s="563" t="s">
        <v>24001</v>
      </c>
      <c r="K5930" s="563" t="s">
        <v>24001</v>
      </c>
      <c r="L5930" s="563" t="s">
        <v>24001</v>
      </c>
      <c r="M5930" s="563" t="s">
        <v>24001</v>
      </c>
      <c r="N5930" s="563" t="s">
        <v>24001</v>
      </c>
      <c r="O5930" s="564" t="s">
        <v>24001</v>
      </c>
      <c r="P5930" s="564" t="s">
        <v>24001</v>
      </c>
      <c r="Q5930" s="564">
        <v>38399</v>
      </c>
      <c r="R5930" s="564"/>
      <c r="S5930" s="564" t="s">
        <v>33968</v>
      </c>
    </row>
    <row r="5931" spans="1:19" x14ac:dyDescent="0.35">
      <c r="A5931" s="562">
        <v>1442</v>
      </c>
      <c r="B5931" s="563" t="s">
        <v>484</v>
      </c>
      <c r="C5931" s="563" t="s">
        <v>28929</v>
      </c>
      <c r="D5931" s="563" t="s">
        <v>18488</v>
      </c>
      <c r="E5931" s="563" t="s">
        <v>18346</v>
      </c>
      <c r="F5931" s="563" t="s">
        <v>18487</v>
      </c>
      <c r="G5931" s="563" t="s">
        <v>18453</v>
      </c>
      <c r="H5931" s="563" t="s">
        <v>55</v>
      </c>
      <c r="I5931" s="563" t="s">
        <v>26690</v>
      </c>
      <c r="J5931" s="563" t="s">
        <v>24001</v>
      </c>
      <c r="K5931" s="563" t="s">
        <v>24001</v>
      </c>
      <c r="L5931" s="563" t="s">
        <v>24001</v>
      </c>
      <c r="M5931" s="563" t="s">
        <v>24001</v>
      </c>
      <c r="N5931" s="563" t="s">
        <v>24001</v>
      </c>
      <c r="O5931" s="564" t="s">
        <v>24001</v>
      </c>
      <c r="P5931" s="564" t="s">
        <v>24001</v>
      </c>
      <c r="Q5931" s="564">
        <v>38420</v>
      </c>
      <c r="R5931" s="564"/>
      <c r="S5931" s="564" t="s">
        <v>18488</v>
      </c>
    </row>
    <row r="5932" spans="1:19" x14ac:dyDescent="0.35">
      <c r="A5932" s="559">
        <v>1443</v>
      </c>
      <c r="B5932" s="563" t="s">
        <v>484</v>
      </c>
      <c r="C5932" s="563" t="s">
        <v>28929</v>
      </c>
      <c r="D5932" s="563" t="s">
        <v>25073</v>
      </c>
      <c r="E5932" s="563" t="s">
        <v>18489</v>
      </c>
      <c r="F5932" s="563" t="s">
        <v>18490</v>
      </c>
      <c r="G5932" s="563" t="s">
        <v>25074</v>
      </c>
      <c r="H5932" s="563" t="s">
        <v>18491</v>
      </c>
      <c r="I5932" s="563" t="s">
        <v>26690</v>
      </c>
      <c r="J5932" s="563" t="s">
        <v>24001</v>
      </c>
      <c r="K5932" s="563" t="s">
        <v>24001</v>
      </c>
      <c r="L5932" s="563" t="s">
        <v>24001</v>
      </c>
      <c r="M5932" s="563" t="s">
        <v>24001</v>
      </c>
      <c r="N5932" s="563" t="s">
        <v>24001</v>
      </c>
      <c r="O5932" s="564" t="s">
        <v>24001</v>
      </c>
      <c r="P5932" s="564" t="s">
        <v>24001</v>
      </c>
      <c r="Q5932" s="564">
        <v>33148</v>
      </c>
      <c r="R5932" s="564">
        <v>43117.576736111099</v>
      </c>
      <c r="S5932" s="564" t="s">
        <v>33969</v>
      </c>
    </row>
    <row r="5933" spans="1:19" x14ac:dyDescent="0.35">
      <c r="A5933" s="559">
        <v>5803</v>
      </c>
      <c r="B5933" s="563" t="s">
        <v>484</v>
      </c>
      <c r="C5933" s="563" t="s">
        <v>28883</v>
      </c>
      <c r="D5933" s="563" t="s">
        <v>15331</v>
      </c>
      <c r="E5933" s="563" t="s">
        <v>15327</v>
      </c>
      <c r="F5933" s="563" t="s">
        <v>15328</v>
      </c>
      <c r="G5933" s="563" t="s">
        <v>15329</v>
      </c>
      <c r="H5933" s="563" t="s">
        <v>15330</v>
      </c>
      <c r="I5933" s="563" t="s">
        <v>26690</v>
      </c>
      <c r="J5933" s="563" t="s">
        <v>24001</v>
      </c>
      <c r="K5933" s="563" t="s">
        <v>24001</v>
      </c>
      <c r="L5933" s="563" t="s">
        <v>24001</v>
      </c>
      <c r="M5933" s="563" t="s">
        <v>24001</v>
      </c>
      <c r="N5933" s="563" t="s">
        <v>24001</v>
      </c>
      <c r="O5933" s="564" t="s">
        <v>24001</v>
      </c>
      <c r="P5933" s="564" t="s">
        <v>24001</v>
      </c>
      <c r="Q5933" s="564">
        <v>33148</v>
      </c>
      <c r="R5933" s="564"/>
      <c r="S5933" s="564" t="s">
        <v>33970</v>
      </c>
    </row>
    <row r="5934" spans="1:19" x14ac:dyDescent="0.35">
      <c r="A5934" s="562">
        <v>1444</v>
      </c>
      <c r="B5934" s="563" t="s">
        <v>484</v>
      </c>
      <c r="C5934" s="563" t="s">
        <v>28929</v>
      </c>
      <c r="D5934" s="563" t="s">
        <v>18495</v>
      </c>
      <c r="E5934" s="563" t="s">
        <v>18492</v>
      </c>
      <c r="F5934" s="563" t="s">
        <v>18493</v>
      </c>
      <c r="G5934" s="563" t="s">
        <v>18494</v>
      </c>
      <c r="H5934" s="563" t="s">
        <v>12321</v>
      </c>
      <c r="I5934" s="563" t="s">
        <v>26690</v>
      </c>
      <c r="J5934" s="563" t="s">
        <v>24001</v>
      </c>
      <c r="K5934" s="563" t="s">
        <v>24001</v>
      </c>
      <c r="L5934" s="563" t="s">
        <v>24001</v>
      </c>
      <c r="M5934" s="563" t="s">
        <v>24001</v>
      </c>
      <c r="N5934" s="563" t="s">
        <v>24001</v>
      </c>
      <c r="O5934" s="564" t="s">
        <v>24001</v>
      </c>
      <c r="P5934" s="564" t="s">
        <v>24001</v>
      </c>
      <c r="Q5934" s="564">
        <v>33148</v>
      </c>
      <c r="R5934" s="564"/>
      <c r="S5934" s="564" t="s">
        <v>33971</v>
      </c>
    </row>
    <row r="5935" spans="1:19" x14ac:dyDescent="0.35">
      <c r="A5935" s="559">
        <v>1</v>
      </c>
      <c r="B5935" s="563" t="s">
        <v>484</v>
      </c>
      <c r="C5935" s="563" t="s">
        <v>16720</v>
      </c>
      <c r="D5935" s="563" t="s">
        <v>27481</v>
      </c>
      <c r="E5935" s="563" t="s">
        <v>24001</v>
      </c>
      <c r="F5935" s="563" t="s">
        <v>27482</v>
      </c>
      <c r="G5935" s="563" t="s">
        <v>16721</v>
      </c>
      <c r="H5935" s="563" t="s">
        <v>300</v>
      </c>
      <c r="I5935" s="563" t="s">
        <v>26690</v>
      </c>
      <c r="J5935" s="563" t="s">
        <v>24001</v>
      </c>
      <c r="K5935" s="563" t="s">
        <v>24001</v>
      </c>
      <c r="L5935" s="563" t="s">
        <v>24001</v>
      </c>
      <c r="M5935" s="563" t="s">
        <v>24001</v>
      </c>
      <c r="N5935" s="563" t="s">
        <v>24001</v>
      </c>
      <c r="O5935" s="564" t="s">
        <v>24001</v>
      </c>
      <c r="P5935" s="564" t="s">
        <v>24001</v>
      </c>
      <c r="Q5935" s="564">
        <v>44245</v>
      </c>
      <c r="R5935" s="564"/>
      <c r="S5935" s="564" t="s">
        <v>33972</v>
      </c>
    </row>
    <row r="5936" spans="1:19" x14ac:dyDescent="0.35">
      <c r="A5936" s="559">
        <v>2</v>
      </c>
      <c r="B5936" s="563" t="s">
        <v>484</v>
      </c>
      <c r="C5936" s="563" t="s">
        <v>16720</v>
      </c>
      <c r="D5936" s="563" t="s">
        <v>16724</v>
      </c>
      <c r="E5936" s="563" t="s">
        <v>16721</v>
      </c>
      <c r="F5936" s="563" t="s">
        <v>16722</v>
      </c>
      <c r="G5936" s="563" t="s">
        <v>16721</v>
      </c>
      <c r="H5936" s="563" t="s">
        <v>16723</v>
      </c>
      <c r="I5936" s="563" t="s">
        <v>26690</v>
      </c>
      <c r="J5936" s="563" t="s">
        <v>24001</v>
      </c>
      <c r="K5936" s="563" t="s">
        <v>24001</v>
      </c>
      <c r="L5936" s="563" t="s">
        <v>24001</v>
      </c>
      <c r="M5936" s="563" t="s">
        <v>24001</v>
      </c>
      <c r="N5936" s="563" t="s">
        <v>24001</v>
      </c>
      <c r="O5936" s="564" t="s">
        <v>24001</v>
      </c>
      <c r="P5936" s="564" t="s">
        <v>24001</v>
      </c>
      <c r="Q5936" s="564">
        <v>33148</v>
      </c>
      <c r="R5936" s="564"/>
      <c r="S5936" s="564" t="s">
        <v>33973</v>
      </c>
    </row>
    <row r="5937" spans="1:19" x14ac:dyDescent="0.35">
      <c r="A5937" s="562">
        <v>1445</v>
      </c>
      <c r="B5937" s="563" t="s">
        <v>484</v>
      </c>
      <c r="C5937" s="563" t="s">
        <v>28929</v>
      </c>
      <c r="D5937" s="563" t="s">
        <v>18499</v>
      </c>
      <c r="E5937" s="563" t="s">
        <v>18496</v>
      </c>
      <c r="F5937" s="563" t="s">
        <v>18497</v>
      </c>
      <c r="G5937" s="563" t="s">
        <v>18498</v>
      </c>
      <c r="H5937" s="563" t="s">
        <v>16212</v>
      </c>
      <c r="I5937" s="563" t="s">
        <v>26690</v>
      </c>
      <c r="J5937" s="563" t="s">
        <v>109</v>
      </c>
      <c r="K5937" s="563" t="s">
        <v>24001</v>
      </c>
      <c r="L5937" s="563" t="s">
        <v>24001</v>
      </c>
      <c r="M5937" s="563" t="s">
        <v>24001</v>
      </c>
      <c r="N5937" s="563" t="s">
        <v>24001</v>
      </c>
      <c r="O5937" s="564" t="s">
        <v>24001</v>
      </c>
      <c r="P5937" s="564" t="s">
        <v>24001</v>
      </c>
      <c r="Q5937" s="564">
        <v>33148</v>
      </c>
      <c r="R5937" s="564"/>
      <c r="S5937" s="564" t="s">
        <v>33974</v>
      </c>
    </row>
    <row r="5938" spans="1:19" x14ac:dyDescent="0.35">
      <c r="A5938" s="559">
        <v>504</v>
      </c>
      <c r="B5938" s="563" t="s">
        <v>484</v>
      </c>
      <c r="C5938" s="563" t="s">
        <v>16255</v>
      </c>
      <c r="D5938" s="563" t="s">
        <v>16435</v>
      </c>
      <c r="E5938" s="563" t="s">
        <v>24001</v>
      </c>
      <c r="F5938" s="563" t="s">
        <v>16432</v>
      </c>
      <c r="G5938" s="563" t="s">
        <v>16433</v>
      </c>
      <c r="H5938" s="563" t="s">
        <v>16434</v>
      </c>
      <c r="I5938" s="563" t="s">
        <v>26690</v>
      </c>
      <c r="J5938" s="563" t="s">
        <v>109</v>
      </c>
      <c r="K5938" s="563" t="s">
        <v>24001</v>
      </c>
      <c r="L5938" s="563" t="s">
        <v>24001</v>
      </c>
      <c r="M5938" s="563" t="s">
        <v>24001</v>
      </c>
      <c r="N5938" s="563" t="s">
        <v>24001</v>
      </c>
      <c r="O5938" s="564" t="s">
        <v>24001</v>
      </c>
      <c r="P5938" s="564" t="s">
        <v>24001</v>
      </c>
      <c r="Q5938" s="564">
        <v>33148</v>
      </c>
      <c r="R5938" s="564"/>
      <c r="S5938" s="564" t="s">
        <v>33975</v>
      </c>
    </row>
    <row r="5939" spans="1:19" x14ac:dyDescent="0.35">
      <c r="A5939" s="559">
        <v>505</v>
      </c>
      <c r="B5939" s="563" t="s">
        <v>484</v>
      </c>
      <c r="C5939" s="563" t="s">
        <v>16255</v>
      </c>
      <c r="D5939" s="563" t="s">
        <v>16439</v>
      </c>
      <c r="E5939" s="563" t="s">
        <v>16436</v>
      </c>
      <c r="F5939" s="563" t="s">
        <v>16437</v>
      </c>
      <c r="G5939" s="563" t="s">
        <v>16433</v>
      </c>
      <c r="H5939" s="563" t="s">
        <v>16438</v>
      </c>
      <c r="I5939" s="563" t="s">
        <v>26690</v>
      </c>
      <c r="J5939" s="563" t="s">
        <v>109</v>
      </c>
      <c r="K5939" s="563" t="s">
        <v>24001</v>
      </c>
      <c r="L5939" s="563" t="s">
        <v>24001</v>
      </c>
      <c r="M5939" s="563" t="s">
        <v>24001</v>
      </c>
      <c r="N5939" s="563" t="s">
        <v>24001</v>
      </c>
      <c r="O5939" s="564" t="s">
        <v>24001</v>
      </c>
      <c r="P5939" s="564" t="s">
        <v>24001</v>
      </c>
      <c r="Q5939" s="564">
        <v>33148</v>
      </c>
      <c r="R5939" s="564">
        <v>40143</v>
      </c>
      <c r="S5939" s="564" t="s">
        <v>33976</v>
      </c>
    </row>
    <row r="5940" spans="1:19" x14ac:dyDescent="0.35">
      <c r="A5940" s="562">
        <v>506</v>
      </c>
      <c r="B5940" s="563" t="s">
        <v>484</v>
      </c>
      <c r="C5940" s="563" t="s">
        <v>16255</v>
      </c>
      <c r="D5940" s="563" t="s">
        <v>16441</v>
      </c>
      <c r="E5940" s="563" t="s">
        <v>16433</v>
      </c>
      <c r="F5940" s="563" t="s">
        <v>16440</v>
      </c>
      <c r="G5940" s="563" t="s">
        <v>16433</v>
      </c>
      <c r="H5940" s="563" t="s">
        <v>55</v>
      </c>
      <c r="I5940" s="563" t="s">
        <v>26690</v>
      </c>
      <c r="J5940" s="563" t="s">
        <v>109</v>
      </c>
      <c r="K5940" s="563" t="s">
        <v>24001</v>
      </c>
      <c r="L5940" s="563" t="s">
        <v>24001</v>
      </c>
      <c r="M5940" s="563" t="s">
        <v>24001</v>
      </c>
      <c r="N5940" s="563" t="s">
        <v>24001</v>
      </c>
      <c r="O5940" s="564" t="s">
        <v>24001</v>
      </c>
      <c r="P5940" s="564" t="s">
        <v>24001</v>
      </c>
      <c r="Q5940" s="564">
        <v>33148</v>
      </c>
      <c r="R5940" s="564"/>
      <c r="S5940" s="564" t="s">
        <v>16441</v>
      </c>
    </row>
    <row r="5941" spans="1:19" x14ac:dyDescent="0.35">
      <c r="A5941" s="559">
        <v>507</v>
      </c>
      <c r="B5941" s="563" t="s">
        <v>484</v>
      </c>
      <c r="C5941" s="563" t="s">
        <v>16255</v>
      </c>
      <c r="D5941" s="563" t="s">
        <v>16444</v>
      </c>
      <c r="E5941" s="563" t="s">
        <v>24001</v>
      </c>
      <c r="F5941" s="563" t="s">
        <v>16442</v>
      </c>
      <c r="G5941" s="563" t="s">
        <v>16433</v>
      </c>
      <c r="H5941" s="563" t="s">
        <v>16443</v>
      </c>
      <c r="I5941" s="563" t="s">
        <v>26690</v>
      </c>
      <c r="J5941" s="563" t="s">
        <v>109</v>
      </c>
      <c r="K5941" s="563" t="s">
        <v>24001</v>
      </c>
      <c r="L5941" s="563" t="s">
        <v>24001</v>
      </c>
      <c r="M5941" s="563" t="s">
        <v>24001</v>
      </c>
      <c r="N5941" s="563" t="s">
        <v>24001</v>
      </c>
      <c r="O5941" s="564" t="s">
        <v>24001</v>
      </c>
      <c r="P5941" s="564" t="s">
        <v>24001</v>
      </c>
      <c r="Q5941" s="564">
        <v>33148</v>
      </c>
      <c r="R5941" s="564"/>
      <c r="S5941" s="564" t="s">
        <v>33977</v>
      </c>
    </row>
    <row r="5942" spans="1:19" x14ac:dyDescent="0.35">
      <c r="A5942" s="559">
        <v>3403</v>
      </c>
      <c r="B5942" s="563" t="s">
        <v>484</v>
      </c>
      <c r="C5942" s="563" t="s">
        <v>7034</v>
      </c>
      <c r="D5942" s="563" t="s">
        <v>7039</v>
      </c>
      <c r="E5942" s="563" t="s">
        <v>7035</v>
      </c>
      <c r="F5942" s="563" t="s">
        <v>7036</v>
      </c>
      <c r="G5942" s="563" t="s">
        <v>7037</v>
      </c>
      <c r="H5942" s="563" t="s">
        <v>7038</v>
      </c>
      <c r="I5942" s="563" t="s">
        <v>26690</v>
      </c>
      <c r="J5942" s="563" t="s">
        <v>109</v>
      </c>
      <c r="K5942" s="563" t="s">
        <v>24001</v>
      </c>
      <c r="L5942" s="563" t="s">
        <v>24001</v>
      </c>
      <c r="M5942" s="563" t="s">
        <v>24001</v>
      </c>
      <c r="N5942" s="563" t="s">
        <v>24001</v>
      </c>
      <c r="O5942" s="564" t="s">
        <v>24001</v>
      </c>
      <c r="P5942" s="564" t="s">
        <v>24001</v>
      </c>
      <c r="Q5942" s="564">
        <v>33148</v>
      </c>
      <c r="R5942" s="564"/>
      <c r="S5942" s="564" t="s">
        <v>33978</v>
      </c>
    </row>
    <row r="5943" spans="1:19" x14ac:dyDescent="0.35">
      <c r="A5943" s="562">
        <v>2534</v>
      </c>
      <c r="B5943" s="563" t="s">
        <v>484</v>
      </c>
      <c r="C5943" s="563" t="s">
        <v>7916</v>
      </c>
      <c r="D5943" s="563" t="s">
        <v>8103</v>
      </c>
      <c r="E5943" s="563" t="s">
        <v>8099</v>
      </c>
      <c r="F5943" s="563" t="s">
        <v>8100</v>
      </c>
      <c r="G5943" s="563" t="s">
        <v>8101</v>
      </c>
      <c r="H5943" s="563" t="s">
        <v>8102</v>
      </c>
      <c r="I5943" s="563" t="s">
        <v>26690</v>
      </c>
      <c r="J5943" s="563" t="s">
        <v>24001</v>
      </c>
      <c r="K5943" s="563" t="s">
        <v>24001</v>
      </c>
      <c r="L5943" s="563" t="s">
        <v>24001</v>
      </c>
      <c r="M5943" s="563" t="s">
        <v>24001</v>
      </c>
      <c r="N5943" s="563" t="s">
        <v>24001</v>
      </c>
      <c r="O5943" s="564" t="s">
        <v>24001</v>
      </c>
      <c r="P5943" s="564" t="s">
        <v>24001</v>
      </c>
      <c r="Q5943" s="564">
        <v>33148</v>
      </c>
      <c r="R5943" s="564">
        <v>38742</v>
      </c>
      <c r="S5943" s="564" t="s">
        <v>33979</v>
      </c>
    </row>
    <row r="5944" spans="1:19" x14ac:dyDescent="0.35">
      <c r="A5944" s="559">
        <v>596</v>
      </c>
      <c r="B5944" s="563" t="s">
        <v>484</v>
      </c>
      <c r="C5944" s="563" t="s">
        <v>16173</v>
      </c>
      <c r="D5944" s="563" t="s">
        <v>16069</v>
      </c>
      <c r="E5944" s="563" t="s">
        <v>16066</v>
      </c>
      <c r="F5944" s="563" t="s">
        <v>16067</v>
      </c>
      <c r="G5944" s="563" t="s">
        <v>16068</v>
      </c>
      <c r="H5944" s="563" t="s">
        <v>5891</v>
      </c>
      <c r="I5944" s="563" t="s">
        <v>26690</v>
      </c>
      <c r="J5944" s="563" t="s">
        <v>109</v>
      </c>
      <c r="K5944" s="563" t="s">
        <v>24001</v>
      </c>
      <c r="L5944" s="563" t="s">
        <v>24001</v>
      </c>
      <c r="M5944" s="563" t="s">
        <v>24001</v>
      </c>
      <c r="N5944" s="563" t="s">
        <v>24001</v>
      </c>
      <c r="O5944" s="564" t="s">
        <v>24001</v>
      </c>
      <c r="P5944" s="564" t="s">
        <v>24001</v>
      </c>
      <c r="Q5944" s="564">
        <v>33148</v>
      </c>
      <c r="R5944" s="564"/>
      <c r="S5944" s="564" t="s">
        <v>33980</v>
      </c>
    </row>
    <row r="5945" spans="1:19" x14ac:dyDescent="0.35">
      <c r="A5945" s="559">
        <v>686</v>
      </c>
      <c r="B5945" s="563" t="s">
        <v>484</v>
      </c>
      <c r="C5945" s="563" t="s">
        <v>18654</v>
      </c>
      <c r="D5945" s="563" t="s">
        <v>18659</v>
      </c>
      <c r="E5945" s="563" t="s">
        <v>18655</v>
      </c>
      <c r="F5945" s="563" t="s">
        <v>18656</v>
      </c>
      <c r="G5945" s="563" t="s">
        <v>18657</v>
      </c>
      <c r="H5945" s="563" t="s">
        <v>18658</v>
      </c>
      <c r="I5945" s="563" t="s">
        <v>26690</v>
      </c>
      <c r="J5945" s="563" t="s">
        <v>24001</v>
      </c>
      <c r="K5945" s="563" t="s">
        <v>24001</v>
      </c>
      <c r="L5945" s="563" t="s">
        <v>24001</v>
      </c>
      <c r="M5945" s="563" t="s">
        <v>24001</v>
      </c>
      <c r="N5945" s="563" t="s">
        <v>24001</v>
      </c>
      <c r="O5945" s="564" t="s">
        <v>24001</v>
      </c>
      <c r="P5945" s="564" t="s">
        <v>24001</v>
      </c>
      <c r="Q5945" s="564">
        <v>33148</v>
      </c>
      <c r="R5945" s="564"/>
      <c r="S5945" s="564" t="s">
        <v>33981</v>
      </c>
    </row>
    <row r="5946" spans="1:19" x14ac:dyDescent="0.35">
      <c r="A5946" s="562">
        <v>687</v>
      </c>
      <c r="B5946" s="563" t="s">
        <v>484</v>
      </c>
      <c r="C5946" s="563" t="s">
        <v>18654</v>
      </c>
      <c r="D5946" s="563" t="s">
        <v>18662</v>
      </c>
      <c r="E5946" s="563" t="s">
        <v>18660</v>
      </c>
      <c r="F5946" s="563" t="s">
        <v>18661</v>
      </c>
      <c r="G5946" s="563" t="s">
        <v>18657</v>
      </c>
      <c r="H5946" s="563" t="s">
        <v>1277</v>
      </c>
      <c r="I5946" s="563" t="s">
        <v>26690</v>
      </c>
      <c r="J5946" s="563" t="s">
        <v>24001</v>
      </c>
      <c r="K5946" s="563" t="s">
        <v>24001</v>
      </c>
      <c r="L5946" s="563" t="s">
        <v>24001</v>
      </c>
      <c r="M5946" s="563" t="s">
        <v>24001</v>
      </c>
      <c r="N5946" s="563" t="s">
        <v>24001</v>
      </c>
      <c r="O5946" s="564" t="s">
        <v>24001</v>
      </c>
      <c r="P5946" s="564" t="s">
        <v>24001</v>
      </c>
      <c r="Q5946" s="564">
        <v>33148</v>
      </c>
      <c r="R5946" s="564"/>
      <c r="S5946" s="564" t="s">
        <v>33982</v>
      </c>
    </row>
    <row r="5947" spans="1:19" x14ac:dyDescent="0.35">
      <c r="A5947" s="559">
        <v>688</v>
      </c>
      <c r="B5947" s="563" t="s">
        <v>484</v>
      </c>
      <c r="C5947" s="563" t="s">
        <v>18654</v>
      </c>
      <c r="D5947" s="563" t="s">
        <v>18665</v>
      </c>
      <c r="E5947" s="563" t="s">
        <v>18663</v>
      </c>
      <c r="F5947" s="563" t="s">
        <v>18664</v>
      </c>
      <c r="G5947" s="563" t="s">
        <v>18657</v>
      </c>
      <c r="H5947" s="563" t="s">
        <v>55</v>
      </c>
      <c r="I5947" s="563" t="s">
        <v>26690</v>
      </c>
      <c r="J5947" s="563" t="s">
        <v>24001</v>
      </c>
      <c r="K5947" s="563" t="s">
        <v>24001</v>
      </c>
      <c r="L5947" s="563" t="s">
        <v>24001</v>
      </c>
      <c r="M5947" s="563" t="s">
        <v>24001</v>
      </c>
      <c r="N5947" s="563" t="s">
        <v>24001</v>
      </c>
      <c r="O5947" s="564" t="s">
        <v>24001</v>
      </c>
      <c r="P5947" s="564" t="s">
        <v>24001</v>
      </c>
      <c r="Q5947" s="564">
        <v>33651</v>
      </c>
      <c r="R5947" s="564"/>
      <c r="S5947" s="564" t="s">
        <v>18665</v>
      </c>
    </row>
    <row r="5948" spans="1:19" x14ac:dyDescent="0.35">
      <c r="A5948" s="559">
        <v>23</v>
      </c>
      <c r="B5948" s="563" t="s">
        <v>484</v>
      </c>
      <c r="C5948" s="563" t="s">
        <v>18598</v>
      </c>
      <c r="D5948" s="563" t="s">
        <v>18617</v>
      </c>
      <c r="E5948" s="563" t="s">
        <v>24001</v>
      </c>
      <c r="F5948" s="563" t="s">
        <v>18614</v>
      </c>
      <c r="G5948" s="563" t="s">
        <v>18615</v>
      </c>
      <c r="H5948" s="563" t="s">
        <v>18616</v>
      </c>
      <c r="I5948" s="563" t="s">
        <v>26690</v>
      </c>
      <c r="J5948" s="563" t="s">
        <v>24001</v>
      </c>
      <c r="K5948" s="563" t="s">
        <v>62</v>
      </c>
      <c r="L5948" s="563" t="s">
        <v>27668</v>
      </c>
      <c r="M5948" s="563" t="s">
        <v>24001</v>
      </c>
      <c r="N5948" s="563" t="s">
        <v>24001</v>
      </c>
      <c r="O5948" s="564" t="s">
        <v>24001</v>
      </c>
      <c r="P5948" s="564" t="s">
        <v>24001</v>
      </c>
      <c r="Q5948" s="564">
        <v>35941</v>
      </c>
      <c r="R5948" s="564">
        <v>38390</v>
      </c>
      <c r="S5948" s="564" t="s">
        <v>33983</v>
      </c>
    </row>
    <row r="5949" spans="1:19" x14ac:dyDescent="0.35">
      <c r="A5949" s="562">
        <v>2347</v>
      </c>
      <c r="B5949" s="563" t="s">
        <v>484</v>
      </c>
      <c r="C5949" s="563" t="s">
        <v>28698</v>
      </c>
      <c r="D5949" s="563" t="s">
        <v>6756</v>
      </c>
      <c r="E5949" s="563" t="s">
        <v>6752</v>
      </c>
      <c r="F5949" s="563" t="s">
        <v>6753</v>
      </c>
      <c r="G5949" s="563" t="s">
        <v>6754</v>
      </c>
      <c r="H5949" s="563" t="s">
        <v>6755</v>
      </c>
      <c r="I5949" s="563" t="s">
        <v>26690</v>
      </c>
      <c r="J5949" s="563" t="s">
        <v>109</v>
      </c>
      <c r="K5949" s="563" t="s">
        <v>24001</v>
      </c>
      <c r="L5949" s="563" t="s">
        <v>24001</v>
      </c>
      <c r="M5949" s="563" t="s">
        <v>24001</v>
      </c>
      <c r="N5949" s="563" t="s">
        <v>24001</v>
      </c>
      <c r="O5949" s="564" t="s">
        <v>24620</v>
      </c>
      <c r="P5949" s="564" t="s">
        <v>26697</v>
      </c>
      <c r="Q5949" s="564">
        <v>33148</v>
      </c>
      <c r="R5949" s="564"/>
      <c r="S5949" s="564" t="s">
        <v>33984</v>
      </c>
    </row>
    <row r="5950" spans="1:19" x14ac:dyDescent="0.35">
      <c r="A5950" s="559">
        <v>2535</v>
      </c>
      <c r="B5950" s="563" t="s">
        <v>484</v>
      </c>
      <c r="C5950" s="563" t="s">
        <v>645</v>
      </c>
      <c r="D5950" s="563" t="s">
        <v>24284</v>
      </c>
      <c r="E5950" s="563" t="s">
        <v>24285</v>
      </c>
      <c r="F5950" s="563" t="s">
        <v>24286</v>
      </c>
      <c r="G5950" s="563" t="s">
        <v>654</v>
      </c>
      <c r="H5950" s="563" t="s">
        <v>1266</v>
      </c>
      <c r="I5950" s="563" t="s">
        <v>26690</v>
      </c>
      <c r="J5950" s="563" t="s">
        <v>109</v>
      </c>
      <c r="K5950" s="563" t="s">
        <v>24001</v>
      </c>
      <c r="L5950" s="563" t="s">
        <v>24001</v>
      </c>
      <c r="M5950" s="563" t="s">
        <v>24001</v>
      </c>
      <c r="N5950" s="563" t="s">
        <v>24001</v>
      </c>
      <c r="O5950" s="564" t="s">
        <v>24001</v>
      </c>
      <c r="P5950" s="564" t="s">
        <v>24001</v>
      </c>
      <c r="Q5950" s="564">
        <v>42450</v>
      </c>
      <c r="R5950" s="564"/>
      <c r="S5950" s="564" t="s">
        <v>33985</v>
      </c>
    </row>
    <row r="5951" spans="1:19" x14ac:dyDescent="0.35">
      <c r="A5951" s="559">
        <v>2536</v>
      </c>
      <c r="B5951" s="563" t="s">
        <v>484</v>
      </c>
      <c r="C5951" s="563" t="s">
        <v>645</v>
      </c>
      <c r="D5951" s="563" t="s">
        <v>24287</v>
      </c>
      <c r="E5951" s="563" t="s">
        <v>24288</v>
      </c>
      <c r="F5951" s="563" t="s">
        <v>24289</v>
      </c>
      <c r="G5951" s="563" t="s">
        <v>654</v>
      </c>
      <c r="H5951" s="563" t="s">
        <v>4915</v>
      </c>
      <c r="I5951" s="563" t="s">
        <v>26690</v>
      </c>
      <c r="J5951" s="563" t="s">
        <v>109</v>
      </c>
      <c r="K5951" s="563" t="s">
        <v>24001</v>
      </c>
      <c r="L5951" s="563" t="s">
        <v>24001</v>
      </c>
      <c r="M5951" s="563" t="s">
        <v>24001</v>
      </c>
      <c r="N5951" s="563" t="s">
        <v>24001</v>
      </c>
      <c r="O5951" s="564" t="s">
        <v>24001</v>
      </c>
      <c r="P5951" s="564" t="s">
        <v>24001</v>
      </c>
      <c r="Q5951" s="564">
        <v>42467</v>
      </c>
      <c r="R5951" s="564"/>
      <c r="S5951" s="564" t="s">
        <v>33986</v>
      </c>
    </row>
    <row r="5952" spans="1:19" x14ac:dyDescent="0.35">
      <c r="A5952" s="562">
        <v>2537</v>
      </c>
      <c r="B5952" s="563" t="s">
        <v>484</v>
      </c>
      <c r="C5952" s="563" t="s">
        <v>645</v>
      </c>
      <c r="D5952" s="563" t="s">
        <v>24290</v>
      </c>
      <c r="E5952" s="563" t="s">
        <v>24291</v>
      </c>
      <c r="F5952" s="563" t="s">
        <v>24292</v>
      </c>
      <c r="G5952" s="563" t="s">
        <v>654</v>
      </c>
      <c r="H5952" s="563" t="s">
        <v>12347</v>
      </c>
      <c r="I5952" s="563" t="s">
        <v>26690</v>
      </c>
      <c r="J5952" s="563" t="s">
        <v>109</v>
      </c>
      <c r="K5952" s="563" t="s">
        <v>24001</v>
      </c>
      <c r="L5952" s="563" t="s">
        <v>24001</v>
      </c>
      <c r="M5952" s="563" t="s">
        <v>24001</v>
      </c>
      <c r="N5952" s="563" t="s">
        <v>24001</v>
      </c>
      <c r="O5952" s="564" t="s">
        <v>24001</v>
      </c>
      <c r="P5952" s="564" t="s">
        <v>24001</v>
      </c>
      <c r="Q5952" s="564">
        <v>42450</v>
      </c>
      <c r="R5952" s="564"/>
      <c r="S5952" s="564" t="s">
        <v>33987</v>
      </c>
    </row>
    <row r="5953" spans="1:19" x14ac:dyDescent="0.35">
      <c r="A5953" s="559">
        <v>2538</v>
      </c>
      <c r="B5953" s="563" t="s">
        <v>484</v>
      </c>
      <c r="C5953" s="563" t="s">
        <v>645</v>
      </c>
      <c r="D5953" s="563" t="s">
        <v>658</v>
      </c>
      <c r="E5953" s="563" t="s">
        <v>656</v>
      </c>
      <c r="F5953" s="563" t="s">
        <v>657</v>
      </c>
      <c r="G5953" s="563" t="s">
        <v>654</v>
      </c>
      <c r="H5953" s="563" t="s">
        <v>55</v>
      </c>
      <c r="I5953" s="563" t="s">
        <v>26690</v>
      </c>
      <c r="J5953" s="563" t="s">
        <v>109</v>
      </c>
      <c r="K5953" s="563" t="s">
        <v>24001</v>
      </c>
      <c r="L5953" s="563" t="s">
        <v>24001</v>
      </c>
      <c r="M5953" s="563" t="s">
        <v>24001</v>
      </c>
      <c r="N5953" s="563" t="s">
        <v>24001</v>
      </c>
      <c r="O5953" s="564" t="s">
        <v>24001</v>
      </c>
      <c r="P5953" s="564" t="s">
        <v>24001</v>
      </c>
      <c r="Q5953" s="564">
        <v>34303</v>
      </c>
      <c r="R5953" s="564"/>
      <c r="S5953" s="564" t="s">
        <v>658</v>
      </c>
    </row>
    <row r="5954" spans="1:19" x14ac:dyDescent="0.35">
      <c r="A5954" s="559">
        <v>2539</v>
      </c>
      <c r="B5954" s="563" t="s">
        <v>484</v>
      </c>
      <c r="C5954" s="563" t="s">
        <v>645</v>
      </c>
      <c r="D5954" s="563" t="s">
        <v>661</v>
      </c>
      <c r="E5954" s="563" t="s">
        <v>24293</v>
      </c>
      <c r="F5954" s="563" t="s">
        <v>659</v>
      </c>
      <c r="G5954" s="563" t="s">
        <v>654</v>
      </c>
      <c r="H5954" s="563" t="s">
        <v>660</v>
      </c>
      <c r="I5954" s="563" t="s">
        <v>26690</v>
      </c>
      <c r="J5954" s="563" t="s">
        <v>109</v>
      </c>
      <c r="K5954" s="563" t="s">
        <v>24001</v>
      </c>
      <c r="L5954" s="563" t="s">
        <v>24001</v>
      </c>
      <c r="M5954" s="563" t="s">
        <v>24001</v>
      </c>
      <c r="N5954" s="563" t="s">
        <v>24001</v>
      </c>
      <c r="O5954" s="564" t="s">
        <v>24001</v>
      </c>
      <c r="P5954" s="564" t="s">
        <v>24001</v>
      </c>
      <c r="Q5954" s="564">
        <v>33148</v>
      </c>
      <c r="R5954" s="564">
        <v>38685</v>
      </c>
      <c r="S5954" s="564" t="s">
        <v>33988</v>
      </c>
    </row>
    <row r="5955" spans="1:19" x14ac:dyDescent="0.35">
      <c r="A5955" s="562">
        <v>6181</v>
      </c>
      <c r="B5955" s="562" t="s">
        <v>484</v>
      </c>
      <c r="C5955" s="562" t="s">
        <v>34654</v>
      </c>
      <c r="D5955" s="562" t="s">
        <v>34655</v>
      </c>
      <c r="E5955" s="562" t="s">
        <v>24001</v>
      </c>
      <c r="F5955" s="562" t="s">
        <v>34656</v>
      </c>
      <c r="G5955" s="562" t="s">
        <v>34657</v>
      </c>
      <c r="H5955" s="562" t="s">
        <v>55</v>
      </c>
      <c r="I5955" s="562" t="s">
        <v>26690</v>
      </c>
      <c r="J5955" s="562" t="s">
        <v>109</v>
      </c>
      <c r="K5955" s="562" t="s">
        <v>24001</v>
      </c>
      <c r="L5955" s="562" t="s">
        <v>24001</v>
      </c>
      <c r="M5955" s="562" t="s">
        <v>24001</v>
      </c>
      <c r="N5955" s="562" t="s">
        <v>24001</v>
      </c>
      <c r="O5955" s="565" t="s">
        <v>24001</v>
      </c>
      <c r="P5955" s="565" t="s">
        <v>24001</v>
      </c>
      <c r="Q5955" s="562">
        <v>41123</v>
      </c>
      <c r="R5955" s="562"/>
      <c r="S5955" s="565" t="s">
        <v>34655</v>
      </c>
    </row>
    <row r="5956" spans="1:19" x14ac:dyDescent="0.35">
      <c r="A5956" s="559">
        <v>6182</v>
      </c>
      <c r="B5956" s="562" t="s">
        <v>484</v>
      </c>
      <c r="C5956" s="562" t="s">
        <v>34654</v>
      </c>
      <c r="D5956" s="562" t="s">
        <v>34658</v>
      </c>
      <c r="E5956" s="562" t="s">
        <v>24001</v>
      </c>
      <c r="F5956" s="562" t="s">
        <v>34659</v>
      </c>
      <c r="G5956" s="562" t="s">
        <v>34660</v>
      </c>
      <c r="H5956" s="562" t="s">
        <v>55</v>
      </c>
      <c r="I5956" s="562" t="s">
        <v>26690</v>
      </c>
      <c r="J5956" s="562" t="s">
        <v>24001</v>
      </c>
      <c r="K5956" s="562" t="s">
        <v>24001</v>
      </c>
      <c r="L5956" s="562" t="s">
        <v>24001</v>
      </c>
      <c r="M5956" s="562" t="s">
        <v>24001</v>
      </c>
      <c r="N5956" s="562" t="s">
        <v>24001</v>
      </c>
      <c r="O5956" s="565" t="s">
        <v>24001</v>
      </c>
      <c r="P5956" s="565" t="s">
        <v>24001</v>
      </c>
      <c r="Q5956" s="562">
        <v>41123</v>
      </c>
      <c r="R5956" s="562"/>
      <c r="S5956" s="565" t="s">
        <v>34658</v>
      </c>
    </row>
    <row r="5957" spans="1:19" x14ac:dyDescent="0.35">
      <c r="A5957" s="559">
        <v>1446</v>
      </c>
      <c r="B5957" s="563" t="s">
        <v>484</v>
      </c>
      <c r="C5957" s="563" t="s">
        <v>28929</v>
      </c>
      <c r="D5957" s="563" t="s">
        <v>18504</v>
      </c>
      <c r="E5957" s="563" t="s">
        <v>18500</v>
      </c>
      <c r="F5957" s="563" t="s">
        <v>18501</v>
      </c>
      <c r="G5957" s="563" t="s">
        <v>18502</v>
      </c>
      <c r="H5957" s="563" t="s">
        <v>18503</v>
      </c>
      <c r="I5957" s="563" t="s">
        <v>26690</v>
      </c>
      <c r="J5957" s="563" t="s">
        <v>24001</v>
      </c>
      <c r="K5957" s="563" t="s">
        <v>24001</v>
      </c>
      <c r="L5957" s="563" t="s">
        <v>24001</v>
      </c>
      <c r="M5957" s="563" t="s">
        <v>24001</v>
      </c>
      <c r="N5957" s="563" t="s">
        <v>24001</v>
      </c>
      <c r="O5957" s="564" t="s">
        <v>24001</v>
      </c>
      <c r="P5957" s="564" t="s">
        <v>24001</v>
      </c>
      <c r="Q5957" s="564">
        <v>33148</v>
      </c>
      <c r="R5957" s="564"/>
      <c r="S5957" s="564" t="s">
        <v>33989</v>
      </c>
    </row>
    <row r="5958" spans="1:19" x14ac:dyDescent="0.35">
      <c r="A5958" s="562">
        <v>1447</v>
      </c>
      <c r="B5958" s="563" t="s">
        <v>484</v>
      </c>
      <c r="C5958" s="563" t="s">
        <v>28929</v>
      </c>
      <c r="D5958" s="563" t="s">
        <v>18508</v>
      </c>
      <c r="E5958" s="563" t="s">
        <v>18506</v>
      </c>
      <c r="F5958" s="563" t="s">
        <v>18507</v>
      </c>
      <c r="G5958" s="563" t="s">
        <v>18505</v>
      </c>
      <c r="H5958" s="563" t="s">
        <v>11277</v>
      </c>
      <c r="I5958" s="563" t="s">
        <v>27545</v>
      </c>
      <c r="J5958" s="563" t="s">
        <v>24001</v>
      </c>
      <c r="K5958" s="563" t="s">
        <v>24001</v>
      </c>
      <c r="L5958" s="563" t="s">
        <v>24001</v>
      </c>
      <c r="M5958" s="563" t="s">
        <v>24001</v>
      </c>
      <c r="N5958" s="563" t="s">
        <v>24001</v>
      </c>
      <c r="O5958" s="564" t="s">
        <v>24001</v>
      </c>
      <c r="P5958" s="564" t="s">
        <v>24001</v>
      </c>
      <c r="Q5958" s="564">
        <v>38406</v>
      </c>
      <c r="R5958" s="564">
        <v>41964.441134259301</v>
      </c>
      <c r="S5958" s="564" t="s">
        <v>33990</v>
      </c>
    </row>
    <row r="5959" spans="1:19" x14ac:dyDescent="0.35">
      <c r="A5959" s="559">
        <v>1448</v>
      </c>
      <c r="B5959" s="563" t="s">
        <v>484</v>
      </c>
      <c r="C5959" s="563" t="s">
        <v>28929</v>
      </c>
      <c r="D5959" s="563" t="s">
        <v>18510</v>
      </c>
      <c r="E5959" s="563" t="s">
        <v>18506</v>
      </c>
      <c r="F5959" s="563" t="s">
        <v>18509</v>
      </c>
      <c r="G5959" s="563" t="s">
        <v>18505</v>
      </c>
      <c r="H5959" s="563" t="s">
        <v>11277</v>
      </c>
      <c r="I5959" s="563" t="s">
        <v>27546</v>
      </c>
      <c r="J5959" s="563" t="s">
        <v>24001</v>
      </c>
      <c r="K5959" s="563" t="s">
        <v>24001</v>
      </c>
      <c r="L5959" s="563" t="s">
        <v>24001</v>
      </c>
      <c r="M5959" s="563" t="s">
        <v>24001</v>
      </c>
      <c r="N5959" s="563" t="s">
        <v>24001</v>
      </c>
      <c r="O5959" s="564" t="s">
        <v>24001</v>
      </c>
      <c r="P5959" s="564" t="s">
        <v>24001</v>
      </c>
      <c r="Q5959" s="564">
        <v>38406</v>
      </c>
      <c r="R5959" s="564">
        <v>41964.451099537</v>
      </c>
      <c r="S5959" s="564" t="s">
        <v>33991</v>
      </c>
    </row>
    <row r="5960" spans="1:19" x14ac:dyDescent="0.35">
      <c r="A5960" s="559">
        <v>1449</v>
      </c>
      <c r="B5960" s="563" t="s">
        <v>484</v>
      </c>
      <c r="C5960" s="563" t="s">
        <v>28929</v>
      </c>
      <c r="D5960" s="563" t="s">
        <v>18514</v>
      </c>
      <c r="E5960" s="563" t="s">
        <v>18511</v>
      </c>
      <c r="F5960" s="563" t="s">
        <v>18512</v>
      </c>
      <c r="G5960" s="563" t="s">
        <v>18505</v>
      </c>
      <c r="H5960" s="563" t="s">
        <v>18513</v>
      </c>
      <c r="I5960" s="563" t="s">
        <v>26690</v>
      </c>
      <c r="J5960" s="563" t="s">
        <v>109</v>
      </c>
      <c r="K5960" s="563" t="s">
        <v>24001</v>
      </c>
      <c r="L5960" s="563" t="s">
        <v>24001</v>
      </c>
      <c r="M5960" s="563" t="s">
        <v>24001</v>
      </c>
      <c r="N5960" s="563" t="s">
        <v>24001</v>
      </c>
      <c r="O5960" s="564" t="s">
        <v>24001</v>
      </c>
      <c r="P5960" s="564" t="s">
        <v>24001</v>
      </c>
      <c r="Q5960" s="564">
        <v>41963</v>
      </c>
      <c r="R5960" s="564"/>
      <c r="S5960" s="564" t="s">
        <v>33992</v>
      </c>
    </row>
    <row r="5961" spans="1:19" x14ac:dyDescent="0.35">
      <c r="A5961" s="562">
        <v>1450</v>
      </c>
      <c r="B5961" s="563" t="s">
        <v>484</v>
      </c>
      <c r="C5961" s="563" t="s">
        <v>28929</v>
      </c>
      <c r="D5961" s="563" t="s">
        <v>18517</v>
      </c>
      <c r="E5961" s="563" t="s">
        <v>24001</v>
      </c>
      <c r="F5961" s="563" t="s">
        <v>18515</v>
      </c>
      <c r="G5961" s="563" t="s">
        <v>18505</v>
      </c>
      <c r="H5961" s="563" t="s">
        <v>18516</v>
      </c>
      <c r="I5961" s="563" t="s">
        <v>27547</v>
      </c>
      <c r="J5961" s="563" t="s">
        <v>109</v>
      </c>
      <c r="K5961" s="563" t="s">
        <v>24001</v>
      </c>
      <c r="L5961" s="563" t="s">
        <v>24001</v>
      </c>
      <c r="M5961" s="563" t="s">
        <v>24001</v>
      </c>
      <c r="N5961" s="563" t="s">
        <v>24001</v>
      </c>
      <c r="O5961" s="564" t="s">
        <v>24001</v>
      </c>
      <c r="P5961" s="564" t="s">
        <v>24001</v>
      </c>
      <c r="Q5961" s="564">
        <v>33707</v>
      </c>
      <c r="R5961" s="564"/>
      <c r="S5961" s="564" t="s">
        <v>33993</v>
      </c>
    </row>
    <row r="5962" spans="1:19" x14ac:dyDescent="0.35">
      <c r="A5962" s="559">
        <v>1451</v>
      </c>
      <c r="B5962" s="563" t="s">
        <v>484</v>
      </c>
      <c r="C5962" s="563" t="s">
        <v>28929</v>
      </c>
      <c r="D5962" s="563" t="s">
        <v>18521</v>
      </c>
      <c r="E5962" s="563" t="s">
        <v>18518</v>
      </c>
      <c r="F5962" s="563" t="s">
        <v>18519</v>
      </c>
      <c r="G5962" s="563" t="s">
        <v>18505</v>
      </c>
      <c r="H5962" s="563" t="s">
        <v>18520</v>
      </c>
      <c r="I5962" s="563" t="s">
        <v>26690</v>
      </c>
      <c r="J5962" s="563" t="s">
        <v>24001</v>
      </c>
      <c r="K5962" s="563" t="s">
        <v>24001</v>
      </c>
      <c r="L5962" s="563" t="s">
        <v>24001</v>
      </c>
      <c r="M5962" s="563" t="s">
        <v>24001</v>
      </c>
      <c r="N5962" s="563" t="s">
        <v>24001</v>
      </c>
      <c r="O5962" s="564" t="s">
        <v>24001</v>
      </c>
      <c r="P5962" s="564" t="s">
        <v>24001</v>
      </c>
      <c r="Q5962" s="564">
        <v>33148</v>
      </c>
      <c r="R5962" s="564">
        <v>41964.456701388903</v>
      </c>
      <c r="S5962" s="564" t="s">
        <v>33994</v>
      </c>
    </row>
    <row r="5963" spans="1:19" x14ac:dyDescent="0.35">
      <c r="A5963" s="559">
        <v>1452</v>
      </c>
      <c r="B5963" s="563" t="s">
        <v>484</v>
      </c>
      <c r="C5963" s="563" t="s">
        <v>28929</v>
      </c>
      <c r="D5963" s="563" t="s">
        <v>18525</v>
      </c>
      <c r="E5963" s="563" t="s">
        <v>18522</v>
      </c>
      <c r="F5963" s="563" t="s">
        <v>18523</v>
      </c>
      <c r="G5963" s="563" t="s">
        <v>18505</v>
      </c>
      <c r="H5963" s="563" t="s">
        <v>18524</v>
      </c>
      <c r="I5963" s="563" t="s">
        <v>26690</v>
      </c>
      <c r="J5963" s="563" t="s">
        <v>24001</v>
      </c>
      <c r="K5963" s="563" t="s">
        <v>24001</v>
      </c>
      <c r="L5963" s="563" t="s">
        <v>24001</v>
      </c>
      <c r="M5963" s="563" t="s">
        <v>24001</v>
      </c>
      <c r="N5963" s="563" t="s">
        <v>24001</v>
      </c>
      <c r="O5963" s="564" t="s">
        <v>24001</v>
      </c>
      <c r="P5963" s="564" t="s">
        <v>24001</v>
      </c>
      <c r="Q5963" s="564">
        <v>33148</v>
      </c>
      <c r="R5963" s="564">
        <v>41964.462974536997</v>
      </c>
      <c r="S5963" s="564" t="s">
        <v>33995</v>
      </c>
    </row>
    <row r="5964" spans="1:19" x14ac:dyDescent="0.35">
      <c r="A5964" s="562">
        <v>5804</v>
      </c>
      <c r="B5964" s="563" t="s">
        <v>484</v>
      </c>
      <c r="C5964" s="563" t="s">
        <v>28883</v>
      </c>
      <c r="D5964" s="563" t="s">
        <v>15336</v>
      </c>
      <c r="E5964" s="563" t="s">
        <v>15332</v>
      </c>
      <c r="F5964" s="563" t="s">
        <v>15333</v>
      </c>
      <c r="G5964" s="563" t="s">
        <v>15334</v>
      </c>
      <c r="H5964" s="563" t="s">
        <v>15335</v>
      </c>
      <c r="I5964" s="563" t="s">
        <v>26690</v>
      </c>
      <c r="J5964" s="563" t="s">
        <v>109</v>
      </c>
      <c r="K5964" s="563" t="s">
        <v>24001</v>
      </c>
      <c r="L5964" s="563" t="s">
        <v>24001</v>
      </c>
      <c r="M5964" s="563" t="s">
        <v>24001</v>
      </c>
      <c r="N5964" s="563" t="s">
        <v>24001</v>
      </c>
      <c r="O5964" s="564" t="s">
        <v>24001</v>
      </c>
      <c r="P5964" s="564" t="s">
        <v>24001</v>
      </c>
      <c r="Q5964" s="564">
        <v>42220</v>
      </c>
      <c r="R5964" s="564"/>
      <c r="S5964" s="564" t="s">
        <v>33996</v>
      </c>
    </row>
    <row r="5965" spans="1:19" x14ac:dyDescent="0.35">
      <c r="A5965" s="559">
        <v>5805</v>
      </c>
      <c r="B5965" s="563" t="s">
        <v>484</v>
      </c>
      <c r="C5965" s="563" t="s">
        <v>28883</v>
      </c>
      <c r="D5965" s="563" t="s">
        <v>15340</v>
      </c>
      <c r="E5965" s="563" t="s">
        <v>15337</v>
      </c>
      <c r="F5965" s="563" t="s">
        <v>15338</v>
      </c>
      <c r="G5965" s="563" t="s">
        <v>15334</v>
      </c>
      <c r="H5965" s="563" t="s">
        <v>15339</v>
      </c>
      <c r="I5965" s="563" t="s">
        <v>26690</v>
      </c>
      <c r="J5965" s="563" t="s">
        <v>109</v>
      </c>
      <c r="K5965" s="563" t="s">
        <v>24001</v>
      </c>
      <c r="L5965" s="563" t="s">
        <v>24001</v>
      </c>
      <c r="M5965" s="563" t="s">
        <v>24001</v>
      </c>
      <c r="N5965" s="563" t="s">
        <v>24001</v>
      </c>
      <c r="O5965" s="564" t="s">
        <v>24001</v>
      </c>
      <c r="P5965" s="564" t="s">
        <v>24001</v>
      </c>
      <c r="Q5965" s="564">
        <v>33148</v>
      </c>
      <c r="R5965" s="564"/>
      <c r="S5965" s="564" t="s">
        <v>33997</v>
      </c>
    </row>
    <row r="5966" spans="1:19" x14ac:dyDescent="0.35">
      <c r="A5966" s="559">
        <v>5806</v>
      </c>
      <c r="B5966" s="563" t="s">
        <v>484</v>
      </c>
      <c r="C5966" s="563" t="s">
        <v>28883</v>
      </c>
      <c r="D5966" s="563" t="s">
        <v>15343</v>
      </c>
      <c r="E5966" s="563" t="s">
        <v>24001</v>
      </c>
      <c r="F5966" s="563" t="s">
        <v>15341</v>
      </c>
      <c r="G5966" s="563" t="s">
        <v>15342</v>
      </c>
      <c r="H5966" s="563" t="s">
        <v>13658</v>
      </c>
      <c r="I5966" s="563" t="s">
        <v>26690</v>
      </c>
      <c r="J5966" s="563" t="s">
        <v>109</v>
      </c>
      <c r="K5966" s="563" t="s">
        <v>24001</v>
      </c>
      <c r="L5966" s="563" t="s">
        <v>24001</v>
      </c>
      <c r="M5966" s="563" t="s">
        <v>24001</v>
      </c>
      <c r="N5966" s="563" t="s">
        <v>24001</v>
      </c>
      <c r="O5966" s="564" t="s">
        <v>24001</v>
      </c>
      <c r="P5966" s="564" t="s">
        <v>24001</v>
      </c>
      <c r="Q5966" s="564">
        <v>38404</v>
      </c>
      <c r="R5966" s="564"/>
      <c r="S5966" s="564" t="s">
        <v>33998</v>
      </c>
    </row>
    <row r="5967" spans="1:19" x14ac:dyDescent="0.35">
      <c r="A5967" s="562">
        <v>2555</v>
      </c>
      <c r="B5967" s="563" t="s">
        <v>484</v>
      </c>
      <c r="C5967" s="563" t="s">
        <v>685</v>
      </c>
      <c r="D5967" s="563" t="s">
        <v>715</v>
      </c>
      <c r="E5967" s="563" t="s">
        <v>712</v>
      </c>
      <c r="F5967" s="563" t="s">
        <v>713</v>
      </c>
      <c r="G5967" s="563" t="s">
        <v>714</v>
      </c>
      <c r="H5967" s="563" t="s">
        <v>185</v>
      </c>
      <c r="I5967" s="563" t="s">
        <v>26690</v>
      </c>
      <c r="J5967" s="563" t="s">
        <v>24001</v>
      </c>
      <c r="K5967" s="563" t="s">
        <v>24001</v>
      </c>
      <c r="L5967" s="563" t="s">
        <v>24001</v>
      </c>
      <c r="M5967" s="563" t="s">
        <v>24001</v>
      </c>
      <c r="N5967" s="563" t="s">
        <v>24001</v>
      </c>
      <c r="O5967" s="564" t="s">
        <v>24001</v>
      </c>
      <c r="P5967" s="564" t="s">
        <v>24001</v>
      </c>
      <c r="Q5967" s="564">
        <v>33148</v>
      </c>
      <c r="R5967" s="564"/>
      <c r="S5967" s="564" t="s">
        <v>33999</v>
      </c>
    </row>
    <row r="5968" spans="1:19" x14ac:dyDescent="0.35">
      <c r="A5968" s="559">
        <v>2556</v>
      </c>
      <c r="B5968" s="563" t="s">
        <v>484</v>
      </c>
      <c r="C5968" s="563" t="s">
        <v>685</v>
      </c>
      <c r="D5968" s="563" t="s">
        <v>718</v>
      </c>
      <c r="E5968" s="563" t="s">
        <v>716</v>
      </c>
      <c r="F5968" s="563" t="s">
        <v>717</v>
      </c>
      <c r="G5968" s="563" t="s">
        <v>714</v>
      </c>
      <c r="H5968" s="563" t="s">
        <v>55</v>
      </c>
      <c r="I5968" s="563" t="s">
        <v>26690</v>
      </c>
      <c r="J5968" s="563" t="s">
        <v>24001</v>
      </c>
      <c r="K5968" s="563" t="s">
        <v>24001</v>
      </c>
      <c r="L5968" s="563" t="s">
        <v>24001</v>
      </c>
      <c r="M5968" s="563" t="s">
        <v>24001</v>
      </c>
      <c r="N5968" s="563" t="s">
        <v>24001</v>
      </c>
      <c r="O5968" s="564" t="s">
        <v>24001</v>
      </c>
      <c r="P5968" s="564" t="s">
        <v>24001</v>
      </c>
      <c r="Q5968" s="564">
        <v>33148</v>
      </c>
      <c r="R5968" s="564"/>
      <c r="S5968" s="564" t="s">
        <v>718</v>
      </c>
    </row>
    <row r="5969" spans="1:19" x14ac:dyDescent="0.35">
      <c r="A5969" s="559">
        <v>2557</v>
      </c>
      <c r="B5969" s="563" t="s">
        <v>484</v>
      </c>
      <c r="C5969" s="563" t="s">
        <v>685</v>
      </c>
      <c r="D5969" s="563" t="s">
        <v>722</v>
      </c>
      <c r="E5969" s="563" t="s">
        <v>719</v>
      </c>
      <c r="F5969" s="563" t="s">
        <v>720</v>
      </c>
      <c r="G5969" s="563" t="s">
        <v>714</v>
      </c>
      <c r="H5969" s="563" t="s">
        <v>721</v>
      </c>
      <c r="I5969" s="563" t="s">
        <v>26690</v>
      </c>
      <c r="J5969" s="563" t="s">
        <v>109</v>
      </c>
      <c r="K5969" s="563" t="s">
        <v>24001</v>
      </c>
      <c r="L5969" s="563" t="s">
        <v>24001</v>
      </c>
      <c r="M5969" s="563" t="s">
        <v>24001</v>
      </c>
      <c r="N5969" s="563" t="s">
        <v>24001</v>
      </c>
      <c r="O5969" s="564" t="s">
        <v>24001</v>
      </c>
      <c r="P5969" s="564" t="s">
        <v>24001</v>
      </c>
      <c r="Q5969" s="564">
        <v>33148</v>
      </c>
      <c r="R5969" s="564"/>
      <c r="S5969" s="564" t="s">
        <v>34000</v>
      </c>
    </row>
    <row r="5970" spans="1:19" x14ac:dyDescent="0.35">
      <c r="A5970" s="562">
        <v>6079</v>
      </c>
      <c r="B5970" s="563" t="s">
        <v>484</v>
      </c>
      <c r="C5970" s="563" t="s">
        <v>685</v>
      </c>
      <c r="D5970" s="563" t="s">
        <v>726</v>
      </c>
      <c r="E5970" s="563" t="s">
        <v>723</v>
      </c>
      <c r="F5970" s="563" t="s">
        <v>724</v>
      </c>
      <c r="G5970" s="563" t="s">
        <v>725</v>
      </c>
      <c r="H5970" s="563" t="s">
        <v>55</v>
      </c>
      <c r="I5970" s="563" t="s">
        <v>26690</v>
      </c>
      <c r="J5970" s="563" t="s">
        <v>24001</v>
      </c>
      <c r="K5970" s="563" t="s">
        <v>24001</v>
      </c>
      <c r="L5970" s="563" t="s">
        <v>24001</v>
      </c>
      <c r="M5970" s="563" t="s">
        <v>24001</v>
      </c>
      <c r="N5970" s="563" t="s">
        <v>24001</v>
      </c>
      <c r="O5970" s="564" t="s">
        <v>24001</v>
      </c>
      <c r="P5970" s="564" t="s">
        <v>24001</v>
      </c>
      <c r="Q5970" s="564">
        <v>33148</v>
      </c>
      <c r="R5970" s="564"/>
      <c r="S5970" s="564" t="s">
        <v>726</v>
      </c>
    </row>
    <row r="5971" spans="1:19" x14ac:dyDescent="0.35">
      <c r="A5971" s="559">
        <v>4875</v>
      </c>
      <c r="B5971" s="563" t="s">
        <v>484</v>
      </c>
      <c r="C5971" s="563" t="s">
        <v>12377</v>
      </c>
      <c r="D5971" s="563" t="s">
        <v>12381</v>
      </c>
      <c r="E5971" s="563" t="s">
        <v>12378</v>
      </c>
      <c r="F5971" s="563" t="s">
        <v>12379</v>
      </c>
      <c r="G5971" s="563" t="s">
        <v>12380</v>
      </c>
      <c r="H5971" s="563" t="s">
        <v>300</v>
      </c>
      <c r="I5971" s="563" t="s">
        <v>26690</v>
      </c>
      <c r="J5971" s="563" t="s">
        <v>24001</v>
      </c>
      <c r="K5971" s="563" t="s">
        <v>62</v>
      </c>
      <c r="L5971" s="563" t="s">
        <v>24001</v>
      </c>
      <c r="M5971" s="563" t="s">
        <v>24001</v>
      </c>
      <c r="N5971" s="563" t="s">
        <v>24001</v>
      </c>
      <c r="O5971" s="564" t="s">
        <v>24001</v>
      </c>
      <c r="P5971" s="564" t="s">
        <v>24001</v>
      </c>
      <c r="Q5971" s="564">
        <v>33148</v>
      </c>
      <c r="R5971" s="564"/>
      <c r="S5971" s="564" t="s">
        <v>34001</v>
      </c>
    </row>
    <row r="5972" spans="1:19" x14ac:dyDescent="0.35">
      <c r="A5972" s="559">
        <v>4876</v>
      </c>
      <c r="B5972" s="563" t="s">
        <v>484</v>
      </c>
      <c r="C5972" s="563" t="s">
        <v>12377</v>
      </c>
      <c r="D5972" s="563" t="s">
        <v>12384</v>
      </c>
      <c r="E5972" s="563" t="s">
        <v>12382</v>
      </c>
      <c r="F5972" s="563" t="s">
        <v>12383</v>
      </c>
      <c r="G5972" s="563" t="s">
        <v>12380</v>
      </c>
      <c r="H5972" s="563" t="s">
        <v>3081</v>
      </c>
      <c r="I5972" s="563" t="s">
        <v>26690</v>
      </c>
      <c r="J5972" s="563" t="s">
        <v>24001</v>
      </c>
      <c r="K5972" s="563" t="s">
        <v>24001</v>
      </c>
      <c r="L5972" s="563" t="s">
        <v>24001</v>
      </c>
      <c r="M5972" s="563" t="s">
        <v>24001</v>
      </c>
      <c r="N5972" s="563" t="s">
        <v>24001</v>
      </c>
      <c r="O5972" s="564" t="s">
        <v>24001</v>
      </c>
      <c r="P5972" s="564" t="s">
        <v>24001</v>
      </c>
      <c r="Q5972" s="564">
        <v>41751</v>
      </c>
      <c r="R5972" s="564"/>
      <c r="S5972" s="564" t="s">
        <v>34002</v>
      </c>
    </row>
    <row r="5973" spans="1:19" x14ac:dyDescent="0.35">
      <c r="A5973" s="562">
        <v>4877</v>
      </c>
      <c r="B5973" s="563" t="s">
        <v>484</v>
      </c>
      <c r="C5973" s="563" t="s">
        <v>12377</v>
      </c>
      <c r="D5973" s="563" t="s">
        <v>12388</v>
      </c>
      <c r="E5973" s="563" t="s">
        <v>12385</v>
      </c>
      <c r="F5973" s="563" t="s">
        <v>12386</v>
      </c>
      <c r="G5973" s="563" t="s">
        <v>12380</v>
      </c>
      <c r="H5973" s="563" t="s">
        <v>12387</v>
      </c>
      <c r="I5973" s="563" t="s">
        <v>26690</v>
      </c>
      <c r="J5973" s="563" t="s">
        <v>24001</v>
      </c>
      <c r="K5973" s="563" t="s">
        <v>24001</v>
      </c>
      <c r="L5973" s="563" t="s">
        <v>24001</v>
      </c>
      <c r="M5973" s="563" t="s">
        <v>24001</v>
      </c>
      <c r="N5973" s="563" t="s">
        <v>24001</v>
      </c>
      <c r="O5973" s="564" t="s">
        <v>24001</v>
      </c>
      <c r="P5973" s="564" t="s">
        <v>24001</v>
      </c>
      <c r="Q5973" s="564">
        <v>34288</v>
      </c>
      <c r="R5973" s="564">
        <v>41751.465081018498</v>
      </c>
      <c r="S5973" s="564" t="s">
        <v>12388</v>
      </c>
    </row>
    <row r="5974" spans="1:19" x14ac:dyDescent="0.35">
      <c r="A5974" s="559">
        <v>4878</v>
      </c>
      <c r="B5974" s="563" t="s">
        <v>484</v>
      </c>
      <c r="C5974" s="563" t="s">
        <v>12377</v>
      </c>
      <c r="D5974" s="563" t="s">
        <v>12392</v>
      </c>
      <c r="E5974" s="563" t="s">
        <v>12389</v>
      </c>
      <c r="F5974" s="563" t="s">
        <v>12390</v>
      </c>
      <c r="G5974" s="563" t="s">
        <v>12380</v>
      </c>
      <c r="H5974" s="563" t="s">
        <v>12391</v>
      </c>
      <c r="I5974" s="563" t="s">
        <v>26690</v>
      </c>
      <c r="J5974" s="563" t="s">
        <v>24001</v>
      </c>
      <c r="K5974" s="563" t="s">
        <v>154</v>
      </c>
      <c r="L5974" s="563" t="s">
        <v>24001</v>
      </c>
      <c r="M5974" s="563" t="s">
        <v>24001</v>
      </c>
      <c r="N5974" s="563" t="s">
        <v>24001</v>
      </c>
      <c r="O5974" s="564" t="s">
        <v>24001</v>
      </c>
      <c r="P5974" s="564" t="s">
        <v>24001</v>
      </c>
      <c r="Q5974" s="564">
        <v>34131</v>
      </c>
      <c r="R5974" s="564"/>
      <c r="S5974" s="564" t="s">
        <v>34003</v>
      </c>
    </row>
    <row r="5975" spans="1:19" x14ac:dyDescent="0.35">
      <c r="A5975" s="559">
        <v>4879</v>
      </c>
      <c r="B5975" s="563" t="s">
        <v>484</v>
      </c>
      <c r="C5975" s="563" t="s">
        <v>12377</v>
      </c>
      <c r="D5975" s="563" t="s">
        <v>12394</v>
      </c>
      <c r="E5975" s="563" t="s">
        <v>12385</v>
      </c>
      <c r="F5975" s="563" t="s">
        <v>12393</v>
      </c>
      <c r="G5975" s="563" t="s">
        <v>12380</v>
      </c>
      <c r="H5975" s="563" t="s">
        <v>1901</v>
      </c>
      <c r="I5975" s="563" t="s">
        <v>26690</v>
      </c>
      <c r="J5975" s="563" t="s">
        <v>24001</v>
      </c>
      <c r="K5975" s="563" t="s">
        <v>24001</v>
      </c>
      <c r="L5975" s="563" t="s">
        <v>24001</v>
      </c>
      <c r="M5975" s="563" t="s">
        <v>24001</v>
      </c>
      <c r="N5975" s="563" t="s">
        <v>24001</v>
      </c>
      <c r="O5975" s="564" t="s">
        <v>24001</v>
      </c>
      <c r="P5975" s="564" t="s">
        <v>24001</v>
      </c>
      <c r="Q5975" s="564">
        <v>41751</v>
      </c>
      <c r="R5975" s="564"/>
      <c r="S5975" s="564" t="s">
        <v>34004</v>
      </c>
    </row>
    <row r="5976" spans="1:19" x14ac:dyDescent="0.35">
      <c r="A5976" s="562">
        <v>4880</v>
      </c>
      <c r="B5976" s="563" t="s">
        <v>484</v>
      </c>
      <c r="C5976" s="563" t="s">
        <v>12377</v>
      </c>
      <c r="D5976" s="563" t="s">
        <v>12398</v>
      </c>
      <c r="E5976" s="563" t="s">
        <v>12395</v>
      </c>
      <c r="F5976" s="563" t="s">
        <v>12396</v>
      </c>
      <c r="G5976" s="563" t="s">
        <v>12380</v>
      </c>
      <c r="H5976" s="563" t="s">
        <v>12397</v>
      </c>
      <c r="I5976" s="563" t="s">
        <v>26690</v>
      </c>
      <c r="J5976" s="563" t="s">
        <v>24001</v>
      </c>
      <c r="K5976" s="563" t="s">
        <v>24001</v>
      </c>
      <c r="L5976" s="563" t="s">
        <v>27762</v>
      </c>
      <c r="M5976" s="563" t="s">
        <v>24001</v>
      </c>
      <c r="N5976" s="563" t="s">
        <v>24001</v>
      </c>
      <c r="O5976" s="564" t="s">
        <v>24001</v>
      </c>
      <c r="P5976" s="564" t="s">
        <v>24001</v>
      </c>
      <c r="Q5976" s="564">
        <v>41751</v>
      </c>
      <c r="R5976" s="564"/>
      <c r="S5976" s="564" t="s">
        <v>34005</v>
      </c>
    </row>
    <row r="5977" spans="1:19" x14ac:dyDescent="0.35">
      <c r="A5977" s="559">
        <v>4881</v>
      </c>
      <c r="B5977" s="563" t="s">
        <v>484</v>
      </c>
      <c r="C5977" s="563" t="s">
        <v>12377</v>
      </c>
      <c r="D5977" s="563" t="s">
        <v>12401</v>
      </c>
      <c r="E5977" s="563" t="s">
        <v>24001</v>
      </c>
      <c r="F5977" s="563" t="s">
        <v>12399</v>
      </c>
      <c r="G5977" s="563" t="s">
        <v>12380</v>
      </c>
      <c r="H5977" s="563" t="s">
        <v>12400</v>
      </c>
      <c r="I5977" s="563" t="s">
        <v>26690</v>
      </c>
      <c r="J5977" s="563" t="s">
        <v>109</v>
      </c>
      <c r="K5977" s="563" t="s">
        <v>24001</v>
      </c>
      <c r="L5977" s="563" t="s">
        <v>24001</v>
      </c>
      <c r="M5977" s="563" t="s">
        <v>24001</v>
      </c>
      <c r="N5977" s="563" t="s">
        <v>24001</v>
      </c>
      <c r="O5977" s="564" t="s">
        <v>24001</v>
      </c>
      <c r="P5977" s="564" t="s">
        <v>24001</v>
      </c>
      <c r="Q5977" s="564">
        <v>35688</v>
      </c>
      <c r="R5977" s="564"/>
      <c r="S5977" s="564" t="s">
        <v>34006</v>
      </c>
    </row>
    <row r="5978" spans="1:19" x14ac:dyDescent="0.35">
      <c r="A5978" s="559">
        <v>4882</v>
      </c>
      <c r="B5978" s="563" t="s">
        <v>484</v>
      </c>
      <c r="C5978" s="563" t="s">
        <v>12377</v>
      </c>
      <c r="D5978" s="563" t="s">
        <v>12405</v>
      </c>
      <c r="E5978" s="563" t="s">
        <v>12402</v>
      </c>
      <c r="F5978" s="563" t="s">
        <v>12403</v>
      </c>
      <c r="G5978" s="563" t="s">
        <v>12380</v>
      </c>
      <c r="H5978" s="563" t="s">
        <v>12404</v>
      </c>
      <c r="I5978" s="563" t="s">
        <v>26690</v>
      </c>
      <c r="J5978" s="563" t="s">
        <v>24001</v>
      </c>
      <c r="K5978" s="563" t="s">
        <v>154</v>
      </c>
      <c r="L5978" s="563" t="s">
        <v>27591</v>
      </c>
      <c r="M5978" s="563" t="s">
        <v>24001</v>
      </c>
      <c r="N5978" s="563" t="s">
        <v>24001</v>
      </c>
      <c r="O5978" s="564" t="s">
        <v>24001</v>
      </c>
      <c r="P5978" s="564" t="s">
        <v>24001</v>
      </c>
      <c r="Q5978" s="564">
        <v>33148</v>
      </c>
      <c r="R5978" s="564"/>
      <c r="S5978" s="564" t="s">
        <v>34007</v>
      </c>
    </row>
    <row r="5979" spans="1:19" x14ac:dyDescent="0.35">
      <c r="A5979" s="562">
        <v>4883</v>
      </c>
      <c r="B5979" s="563" t="s">
        <v>484</v>
      </c>
      <c r="C5979" s="563" t="s">
        <v>12377</v>
      </c>
      <c r="D5979" s="563" t="s">
        <v>12408</v>
      </c>
      <c r="E5979" s="563" t="s">
        <v>12406</v>
      </c>
      <c r="F5979" s="563" t="s">
        <v>12407</v>
      </c>
      <c r="G5979" s="563" t="s">
        <v>12380</v>
      </c>
      <c r="H5979" s="563" t="s">
        <v>55</v>
      </c>
      <c r="I5979" s="563" t="s">
        <v>26690</v>
      </c>
      <c r="J5979" s="563" t="s">
        <v>24001</v>
      </c>
      <c r="K5979" s="563" t="s">
        <v>24001</v>
      </c>
      <c r="L5979" s="563" t="s">
        <v>24001</v>
      </c>
      <c r="M5979" s="563" t="s">
        <v>24001</v>
      </c>
      <c r="N5979" s="563" t="s">
        <v>24001</v>
      </c>
      <c r="O5979" s="564" t="s">
        <v>24001</v>
      </c>
      <c r="P5979" s="564" t="s">
        <v>24001</v>
      </c>
      <c r="Q5979" s="564">
        <v>33148</v>
      </c>
      <c r="R5979" s="564"/>
      <c r="S5979" s="564" t="s">
        <v>12408</v>
      </c>
    </row>
    <row r="5980" spans="1:19" x14ac:dyDescent="0.35">
      <c r="A5980" s="559">
        <v>4884</v>
      </c>
      <c r="B5980" s="563" t="s">
        <v>484</v>
      </c>
      <c r="C5980" s="563" t="s">
        <v>12377</v>
      </c>
      <c r="D5980" s="563" t="s">
        <v>12412</v>
      </c>
      <c r="E5980" s="563" t="s">
        <v>12409</v>
      </c>
      <c r="F5980" s="563" t="s">
        <v>12410</v>
      </c>
      <c r="G5980" s="563" t="s">
        <v>12380</v>
      </c>
      <c r="H5980" s="563" t="s">
        <v>12411</v>
      </c>
      <c r="I5980" s="563" t="s">
        <v>26690</v>
      </c>
      <c r="J5980" s="563" t="s">
        <v>24001</v>
      </c>
      <c r="K5980" s="563" t="s">
        <v>24001</v>
      </c>
      <c r="L5980" s="563" t="s">
        <v>24001</v>
      </c>
      <c r="M5980" s="563" t="s">
        <v>24001</v>
      </c>
      <c r="N5980" s="563" t="s">
        <v>24001</v>
      </c>
      <c r="O5980" s="564" t="s">
        <v>24001</v>
      </c>
      <c r="P5980" s="564" t="s">
        <v>24001</v>
      </c>
      <c r="Q5980" s="564">
        <v>33148</v>
      </c>
      <c r="R5980" s="564"/>
      <c r="S5980" s="564" t="s">
        <v>34008</v>
      </c>
    </row>
    <row r="5981" spans="1:19" x14ac:dyDescent="0.35">
      <c r="A5981" s="559">
        <v>4885</v>
      </c>
      <c r="B5981" s="563" t="s">
        <v>484</v>
      </c>
      <c r="C5981" s="563" t="s">
        <v>12377</v>
      </c>
      <c r="D5981" s="563" t="s">
        <v>12415</v>
      </c>
      <c r="E5981" s="563" t="s">
        <v>12413</v>
      </c>
      <c r="F5981" s="563" t="s">
        <v>12414</v>
      </c>
      <c r="G5981" s="563" t="s">
        <v>12380</v>
      </c>
      <c r="H5981" s="563" t="s">
        <v>5891</v>
      </c>
      <c r="I5981" s="563" t="s">
        <v>26690</v>
      </c>
      <c r="J5981" s="563" t="s">
        <v>24001</v>
      </c>
      <c r="K5981" s="563" t="s">
        <v>62</v>
      </c>
      <c r="L5981" s="563" t="s">
        <v>27591</v>
      </c>
      <c r="M5981" s="563" t="s">
        <v>24001</v>
      </c>
      <c r="N5981" s="563" t="s">
        <v>24001</v>
      </c>
      <c r="O5981" s="564" t="s">
        <v>24001</v>
      </c>
      <c r="P5981" s="564" t="s">
        <v>24001</v>
      </c>
      <c r="Q5981" s="564">
        <v>33148</v>
      </c>
      <c r="R5981" s="564"/>
      <c r="S5981" s="564" t="s">
        <v>34009</v>
      </c>
    </row>
    <row r="5982" spans="1:19" x14ac:dyDescent="0.35">
      <c r="A5982" s="562">
        <v>3781</v>
      </c>
      <c r="B5982" s="563" t="s">
        <v>484</v>
      </c>
      <c r="C5982" s="563" t="s">
        <v>1745</v>
      </c>
      <c r="D5982" s="563" t="s">
        <v>2014</v>
      </c>
      <c r="E5982" s="563" t="s">
        <v>2010</v>
      </c>
      <c r="F5982" s="563" t="s">
        <v>2011</v>
      </c>
      <c r="G5982" s="563" t="s">
        <v>2012</v>
      </c>
      <c r="H5982" s="563" t="s">
        <v>2013</v>
      </c>
      <c r="I5982" s="563" t="s">
        <v>26690</v>
      </c>
      <c r="J5982" s="563" t="s">
        <v>109</v>
      </c>
      <c r="K5982" s="563" t="s">
        <v>24001</v>
      </c>
      <c r="L5982" s="563" t="s">
        <v>24001</v>
      </c>
      <c r="M5982" s="563" t="s">
        <v>24001</v>
      </c>
      <c r="N5982" s="563" t="s">
        <v>24001</v>
      </c>
      <c r="O5982" s="564" t="s">
        <v>24001</v>
      </c>
      <c r="P5982" s="564" t="s">
        <v>24001</v>
      </c>
      <c r="Q5982" s="564">
        <v>33148</v>
      </c>
      <c r="R5982" s="564"/>
      <c r="S5982" s="564" t="s">
        <v>34010</v>
      </c>
    </row>
    <row r="5983" spans="1:19" x14ac:dyDescent="0.35">
      <c r="A5983" s="559">
        <v>2348</v>
      </c>
      <c r="B5983" s="563" t="s">
        <v>484</v>
      </c>
      <c r="C5983" s="563" t="s">
        <v>28698</v>
      </c>
      <c r="D5983" s="563" t="s">
        <v>6761</v>
      </c>
      <c r="E5983" s="563" t="s">
        <v>6757</v>
      </c>
      <c r="F5983" s="563" t="s">
        <v>6758</v>
      </c>
      <c r="G5983" s="563" t="s">
        <v>6759</v>
      </c>
      <c r="H5983" s="563" t="s">
        <v>6760</v>
      </c>
      <c r="I5983" s="563" t="s">
        <v>26690</v>
      </c>
      <c r="J5983" s="563" t="s">
        <v>109</v>
      </c>
      <c r="K5983" s="563" t="s">
        <v>24001</v>
      </c>
      <c r="L5983" s="563" t="s">
        <v>24001</v>
      </c>
      <c r="M5983" s="563" t="s">
        <v>24001</v>
      </c>
      <c r="N5983" s="563" t="s">
        <v>24001</v>
      </c>
      <c r="O5983" s="564" t="s">
        <v>24001</v>
      </c>
      <c r="P5983" s="564" t="s">
        <v>24001</v>
      </c>
      <c r="Q5983" s="564">
        <v>33148</v>
      </c>
      <c r="R5983" s="564">
        <v>42046.638043981497</v>
      </c>
      <c r="S5983" s="564" t="s">
        <v>34011</v>
      </c>
    </row>
    <row r="5984" spans="1:19" x14ac:dyDescent="0.35">
      <c r="A5984" s="559">
        <v>2349</v>
      </c>
      <c r="B5984" s="563" t="s">
        <v>484</v>
      </c>
      <c r="C5984" s="563" t="s">
        <v>28698</v>
      </c>
      <c r="D5984" s="563" t="s">
        <v>6765</v>
      </c>
      <c r="E5984" s="563" t="s">
        <v>6762</v>
      </c>
      <c r="F5984" s="563" t="s">
        <v>6763</v>
      </c>
      <c r="G5984" s="563" t="s">
        <v>6759</v>
      </c>
      <c r="H5984" s="563" t="s">
        <v>6764</v>
      </c>
      <c r="I5984" s="563" t="s">
        <v>26946</v>
      </c>
      <c r="J5984" s="563" t="s">
        <v>109</v>
      </c>
      <c r="K5984" s="563" t="s">
        <v>24001</v>
      </c>
      <c r="L5984" s="563" t="s">
        <v>24001</v>
      </c>
      <c r="M5984" s="563" t="s">
        <v>24001</v>
      </c>
      <c r="N5984" s="563" t="s">
        <v>24001</v>
      </c>
      <c r="O5984" s="564" t="s">
        <v>24620</v>
      </c>
      <c r="P5984" s="564" t="s">
        <v>26697</v>
      </c>
      <c r="Q5984" s="564">
        <v>33148</v>
      </c>
      <c r="R5984" s="564">
        <v>42020.613113425898</v>
      </c>
      <c r="S5984" s="564" t="s">
        <v>34012</v>
      </c>
    </row>
    <row r="5985" spans="1:19" x14ac:dyDescent="0.35">
      <c r="A5985" s="562">
        <v>6150</v>
      </c>
      <c r="B5985" s="563" t="s">
        <v>484</v>
      </c>
      <c r="C5985" s="563" t="s">
        <v>12785</v>
      </c>
      <c r="D5985" s="563" t="s">
        <v>12806</v>
      </c>
      <c r="E5985" s="563" t="s">
        <v>12803</v>
      </c>
      <c r="F5985" s="563" t="s">
        <v>12804</v>
      </c>
      <c r="G5985" s="563" t="s">
        <v>12805</v>
      </c>
      <c r="H5985" s="563" t="s">
        <v>55</v>
      </c>
      <c r="I5985" s="563" t="s">
        <v>26690</v>
      </c>
      <c r="J5985" s="563" t="s">
        <v>109</v>
      </c>
      <c r="K5985" s="563" t="s">
        <v>24001</v>
      </c>
      <c r="L5985" s="563" t="s">
        <v>24001</v>
      </c>
      <c r="M5985" s="563" t="s">
        <v>24001</v>
      </c>
      <c r="N5985" s="563" t="s">
        <v>24001</v>
      </c>
      <c r="O5985" s="564" t="s">
        <v>24001</v>
      </c>
      <c r="P5985" s="564" t="s">
        <v>24001</v>
      </c>
      <c r="Q5985" s="564">
        <v>33148</v>
      </c>
      <c r="R5985" s="564"/>
      <c r="S5985" s="564" t="s">
        <v>12806</v>
      </c>
    </row>
    <row r="5986" spans="1:19" x14ac:dyDescent="0.35">
      <c r="A5986" s="559">
        <v>5854</v>
      </c>
      <c r="B5986" s="563" t="s">
        <v>484</v>
      </c>
      <c r="C5986" s="563" t="s">
        <v>12744</v>
      </c>
      <c r="D5986" s="563" t="s">
        <v>12811</v>
      </c>
      <c r="E5986" s="563" t="s">
        <v>12807</v>
      </c>
      <c r="F5986" s="563" t="s">
        <v>12808</v>
      </c>
      <c r="G5986" s="563" t="s">
        <v>12809</v>
      </c>
      <c r="H5986" s="563" t="s">
        <v>12810</v>
      </c>
      <c r="I5986" s="563" t="s">
        <v>26690</v>
      </c>
      <c r="J5986" s="563" t="s">
        <v>109</v>
      </c>
      <c r="K5986" s="563" t="s">
        <v>24001</v>
      </c>
      <c r="L5986" s="563" t="s">
        <v>24001</v>
      </c>
      <c r="M5986" s="563" t="s">
        <v>24001</v>
      </c>
      <c r="N5986" s="563" t="s">
        <v>24001</v>
      </c>
      <c r="O5986" s="564" t="s">
        <v>24001</v>
      </c>
      <c r="P5986" s="564" t="s">
        <v>24001</v>
      </c>
      <c r="Q5986" s="564">
        <v>33148</v>
      </c>
      <c r="R5986" s="564"/>
      <c r="S5986" s="564" t="s">
        <v>34013</v>
      </c>
    </row>
    <row r="5987" spans="1:19" x14ac:dyDescent="0.35">
      <c r="A5987" s="559">
        <v>5855</v>
      </c>
      <c r="B5987" s="563" t="s">
        <v>484</v>
      </c>
      <c r="C5987" s="563" t="s">
        <v>12744</v>
      </c>
      <c r="D5987" s="563" t="s">
        <v>12815</v>
      </c>
      <c r="E5987" s="563" t="s">
        <v>12812</v>
      </c>
      <c r="F5987" s="563" t="s">
        <v>12813</v>
      </c>
      <c r="G5987" s="563" t="s">
        <v>12809</v>
      </c>
      <c r="H5987" s="563" t="s">
        <v>12814</v>
      </c>
      <c r="I5987" s="563" t="s">
        <v>26690</v>
      </c>
      <c r="J5987" s="563" t="s">
        <v>109</v>
      </c>
      <c r="K5987" s="563" t="s">
        <v>24001</v>
      </c>
      <c r="L5987" s="563" t="s">
        <v>24001</v>
      </c>
      <c r="M5987" s="563" t="s">
        <v>24001</v>
      </c>
      <c r="N5987" s="563" t="s">
        <v>24001</v>
      </c>
      <c r="O5987" s="564" t="s">
        <v>24001</v>
      </c>
      <c r="P5987" s="564" t="s">
        <v>24001</v>
      </c>
      <c r="Q5987" s="564">
        <v>33148</v>
      </c>
      <c r="R5987" s="564"/>
      <c r="S5987" s="564" t="s">
        <v>34014</v>
      </c>
    </row>
    <row r="5988" spans="1:19" x14ac:dyDescent="0.35">
      <c r="A5988" s="562">
        <v>5856</v>
      </c>
      <c r="B5988" s="563" t="s">
        <v>484</v>
      </c>
      <c r="C5988" s="563" t="s">
        <v>12744</v>
      </c>
      <c r="D5988" s="563" t="s">
        <v>12817</v>
      </c>
      <c r="E5988" s="563" t="s">
        <v>24001</v>
      </c>
      <c r="F5988" s="563" t="s">
        <v>12816</v>
      </c>
      <c r="G5988" s="563" t="s">
        <v>12809</v>
      </c>
      <c r="H5988" s="563" t="s">
        <v>843</v>
      </c>
      <c r="I5988" s="563" t="s">
        <v>26690</v>
      </c>
      <c r="J5988" s="563" t="s">
        <v>109</v>
      </c>
      <c r="K5988" s="563" t="s">
        <v>24001</v>
      </c>
      <c r="L5988" s="563" t="s">
        <v>24001</v>
      </c>
      <c r="M5988" s="563" t="s">
        <v>24001</v>
      </c>
      <c r="N5988" s="563" t="s">
        <v>24001</v>
      </c>
      <c r="O5988" s="564" t="s">
        <v>24001</v>
      </c>
      <c r="P5988" s="564" t="s">
        <v>24001</v>
      </c>
      <c r="Q5988" s="564">
        <v>33148</v>
      </c>
      <c r="R5988" s="564"/>
      <c r="S5988" s="564" t="s">
        <v>34471</v>
      </c>
    </row>
    <row r="5989" spans="1:19" x14ac:dyDescent="0.35">
      <c r="A5989" s="559">
        <v>5857</v>
      </c>
      <c r="B5989" s="563" t="s">
        <v>484</v>
      </c>
      <c r="C5989" s="563" t="s">
        <v>12744</v>
      </c>
      <c r="D5989" s="563" t="s">
        <v>12820</v>
      </c>
      <c r="E5989" s="563" t="s">
        <v>12818</v>
      </c>
      <c r="F5989" s="563" t="s">
        <v>12819</v>
      </c>
      <c r="G5989" s="563" t="s">
        <v>12809</v>
      </c>
      <c r="H5989" s="563" t="s">
        <v>55</v>
      </c>
      <c r="I5989" s="563" t="s">
        <v>26690</v>
      </c>
      <c r="J5989" s="563" t="s">
        <v>109</v>
      </c>
      <c r="K5989" s="563" t="s">
        <v>24001</v>
      </c>
      <c r="L5989" s="563" t="s">
        <v>24001</v>
      </c>
      <c r="M5989" s="563" t="s">
        <v>24001</v>
      </c>
      <c r="N5989" s="563" t="s">
        <v>24001</v>
      </c>
      <c r="O5989" s="564" t="s">
        <v>24001</v>
      </c>
      <c r="P5989" s="564" t="s">
        <v>24001</v>
      </c>
      <c r="Q5989" s="564">
        <v>33148</v>
      </c>
      <c r="R5989" s="564"/>
      <c r="S5989" s="564" t="s">
        <v>12820</v>
      </c>
    </row>
    <row r="5990" spans="1:19" x14ac:dyDescent="0.35">
      <c r="A5990" s="559">
        <v>39</v>
      </c>
      <c r="B5990" s="563" t="s">
        <v>484</v>
      </c>
      <c r="C5990" s="563" t="s">
        <v>15461</v>
      </c>
      <c r="D5990" s="563" t="s">
        <v>15489</v>
      </c>
      <c r="E5990" s="563" t="s">
        <v>15486</v>
      </c>
      <c r="F5990" s="563" t="s">
        <v>15487</v>
      </c>
      <c r="G5990" s="563" t="s">
        <v>15488</v>
      </c>
      <c r="H5990" s="563" t="s">
        <v>300</v>
      </c>
      <c r="I5990" s="563" t="s">
        <v>26690</v>
      </c>
      <c r="J5990" s="563" t="s">
        <v>24001</v>
      </c>
      <c r="K5990" s="563" t="s">
        <v>24001</v>
      </c>
      <c r="L5990" s="563" t="s">
        <v>24001</v>
      </c>
      <c r="M5990" s="563" t="s">
        <v>24001</v>
      </c>
      <c r="N5990" s="563" t="s">
        <v>24001</v>
      </c>
      <c r="O5990" s="564" t="s">
        <v>24001</v>
      </c>
      <c r="P5990" s="564" t="s">
        <v>24001</v>
      </c>
      <c r="Q5990" s="564">
        <v>33148</v>
      </c>
      <c r="R5990" s="564">
        <v>39623</v>
      </c>
      <c r="S5990" s="564" t="s">
        <v>34015</v>
      </c>
    </row>
    <row r="5991" spans="1:19" x14ac:dyDescent="0.35">
      <c r="A5991" s="562">
        <v>6156</v>
      </c>
      <c r="B5991" s="563" t="s">
        <v>484</v>
      </c>
      <c r="C5991" s="563" t="s">
        <v>12962</v>
      </c>
      <c r="D5991" s="563" t="s">
        <v>13255</v>
      </c>
      <c r="E5991" s="563" t="s">
        <v>13241</v>
      </c>
      <c r="F5991" s="563" t="s">
        <v>13254</v>
      </c>
      <c r="G5991" s="563" t="s">
        <v>13241</v>
      </c>
      <c r="H5991" s="563" t="s">
        <v>55</v>
      </c>
      <c r="I5991" s="563" t="s">
        <v>26690</v>
      </c>
      <c r="J5991" s="563" t="s">
        <v>24001</v>
      </c>
      <c r="K5991" s="563" t="s">
        <v>24001</v>
      </c>
      <c r="L5991" s="563" t="s">
        <v>24001</v>
      </c>
      <c r="M5991" s="563" t="s">
        <v>24001</v>
      </c>
      <c r="N5991" s="563" t="s">
        <v>24001</v>
      </c>
      <c r="O5991" s="564" t="s">
        <v>24001</v>
      </c>
      <c r="P5991" s="564" t="s">
        <v>24001</v>
      </c>
      <c r="Q5991" s="564">
        <v>33148</v>
      </c>
      <c r="R5991" s="564"/>
      <c r="S5991" s="564" t="s">
        <v>13255</v>
      </c>
    </row>
    <row r="5992" spans="1:19" x14ac:dyDescent="0.35">
      <c r="A5992" s="559">
        <v>5807</v>
      </c>
      <c r="B5992" s="563" t="s">
        <v>484</v>
      </c>
      <c r="C5992" s="563" t="s">
        <v>28883</v>
      </c>
      <c r="D5992" s="563" t="s">
        <v>15348</v>
      </c>
      <c r="E5992" s="563" t="s">
        <v>15344</v>
      </c>
      <c r="F5992" s="563" t="s">
        <v>15345</v>
      </c>
      <c r="G5992" s="563" t="s">
        <v>15346</v>
      </c>
      <c r="H5992" s="563" t="s">
        <v>15347</v>
      </c>
      <c r="I5992" s="563" t="s">
        <v>26690</v>
      </c>
      <c r="J5992" s="563" t="s">
        <v>109</v>
      </c>
      <c r="K5992" s="563" t="s">
        <v>24001</v>
      </c>
      <c r="L5992" s="563" t="s">
        <v>24001</v>
      </c>
      <c r="M5992" s="563" t="s">
        <v>24001</v>
      </c>
      <c r="N5992" s="563" t="s">
        <v>24001</v>
      </c>
      <c r="O5992" s="564" t="s">
        <v>24001</v>
      </c>
      <c r="P5992" s="564" t="s">
        <v>24001</v>
      </c>
      <c r="Q5992" s="564">
        <v>33148</v>
      </c>
      <c r="R5992" s="564"/>
      <c r="S5992" s="564" t="s">
        <v>34016</v>
      </c>
    </row>
    <row r="5993" spans="1:19" x14ac:dyDescent="0.35">
      <c r="A5993" s="559">
        <v>4846</v>
      </c>
      <c r="B5993" s="563" t="s">
        <v>484</v>
      </c>
      <c r="C5993" s="563" t="s">
        <v>11966</v>
      </c>
      <c r="D5993" s="563" t="s">
        <v>12216</v>
      </c>
      <c r="E5993" s="563" t="s">
        <v>12212</v>
      </c>
      <c r="F5993" s="563" t="s">
        <v>12213</v>
      </c>
      <c r="G5993" s="563" t="s">
        <v>12214</v>
      </c>
      <c r="H5993" s="563" t="s">
        <v>12215</v>
      </c>
      <c r="I5993" s="563" t="s">
        <v>26690</v>
      </c>
      <c r="J5993" s="563" t="s">
        <v>109</v>
      </c>
      <c r="K5993" s="563" t="s">
        <v>24001</v>
      </c>
      <c r="L5993" s="563" t="s">
        <v>24001</v>
      </c>
      <c r="M5993" s="563" t="s">
        <v>24001</v>
      </c>
      <c r="N5993" s="563" t="s">
        <v>24001</v>
      </c>
      <c r="O5993" s="564" t="s">
        <v>24001</v>
      </c>
      <c r="P5993" s="564" t="s">
        <v>24001</v>
      </c>
      <c r="Q5993" s="564">
        <v>33148</v>
      </c>
      <c r="R5993" s="564"/>
      <c r="S5993" s="564" t="s">
        <v>34017</v>
      </c>
    </row>
    <row r="5994" spans="1:19" x14ac:dyDescent="0.35">
      <c r="A5994" s="562">
        <v>4847</v>
      </c>
      <c r="B5994" s="563" t="s">
        <v>484</v>
      </c>
      <c r="C5994" s="563" t="s">
        <v>11966</v>
      </c>
      <c r="D5994" s="563" t="s">
        <v>12219</v>
      </c>
      <c r="E5994" s="563" t="s">
        <v>12217</v>
      </c>
      <c r="F5994" s="563" t="s">
        <v>12218</v>
      </c>
      <c r="G5994" s="563" t="s">
        <v>12214</v>
      </c>
      <c r="H5994" s="563" t="s">
        <v>55</v>
      </c>
      <c r="I5994" s="563" t="s">
        <v>26690</v>
      </c>
      <c r="J5994" s="563" t="s">
        <v>109</v>
      </c>
      <c r="K5994" s="563" t="s">
        <v>24001</v>
      </c>
      <c r="L5994" s="563" t="s">
        <v>24001</v>
      </c>
      <c r="M5994" s="563" t="s">
        <v>24001</v>
      </c>
      <c r="N5994" s="563" t="s">
        <v>24001</v>
      </c>
      <c r="O5994" s="564" t="s">
        <v>24001</v>
      </c>
      <c r="P5994" s="564" t="s">
        <v>24001</v>
      </c>
      <c r="Q5994" s="564">
        <v>33148</v>
      </c>
      <c r="R5994" s="564"/>
      <c r="S5994" s="564" t="s">
        <v>12219</v>
      </c>
    </row>
    <row r="5995" spans="1:19" x14ac:dyDescent="0.35">
      <c r="A5995" s="559">
        <v>4848</v>
      </c>
      <c r="B5995" s="563" t="s">
        <v>484</v>
      </c>
      <c r="C5995" s="563" t="s">
        <v>11966</v>
      </c>
      <c r="D5995" s="563" t="s">
        <v>12223</v>
      </c>
      <c r="E5995" s="563" t="s">
        <v>12220</v>
      </c>
      <c r="F5995" s="563" t="s">
        <v>12221</v>
      </c>
      <c r="G5995" s="563" t="s">
        <v>12214</v>
      </c>
      <c r="H5995" s="563" t="s">
        <v>12222</v>
      </c>
      <c r="I5995" s="563" t="s">
        <v>27283</v>
      </c>
      <c r="J5995" s="563" t="s">
        <v>109</v>
      </c>
      <c r="K5995" s="563" t="s">
        <v>24001</v>
      </c>
      <c r="L5995" s="563" t="s">
        <v>24001</v>
      </c>
      <c r="M5995" s="563" t="s">
        <v>24001</v>
      </c>
      <c r="N5995" s="563" t="s">
        <v>24001</v>
      </c>
      <c r="O5995" s="564" t="s">
        <v>24001</v>
      </c>
      <c r="P5995" s="564" t="s">
        <v>24001</v>
      </c>
      <c r="Q5995" s="564">
        <v>33148</v>
      </c>
      <c r="R5995" s="564"/>
      <c r="S5995" s="564" t="s">
        <v>34018</v>
      </c>
    </row>
    <row r="5996" spans="1:19" x14ac:dyDescent="0.35">
      <c r="A5996" s="559">
        <v>4849</v>
      </c>
      <c r="B5996" s="563" t="s">
        <v>484</v>
      </c>
      <c r="C5996" s="563" t="s">
        <v>11966</v>
      </c>
      <c r="D5996" s="563" t="s">
        <v>12227</v>
      </c>
      <c r="E5996" s="563" t="s">
        <v>12224</v>
      </c>
      <c r="F5996" s="563" t="s">
        <v>12225</v>
      </c>
      <c r="G5996" s="563" t="s">
        <v>12214</v>
      </c>
      <c r="H5996" s="563" t="s">
        <v>12226</v>
      </c>
      <c r="I5996" s="563" t="s">
        <v>26690</v>
      </c>
      <c r="J5996" s="563" t="s">
        <v>109</v>
      </c>
      <c r="K5996" s="563" t="s">
        <v>24001</v>
      </c>
      <c r="L5996" s="563" t="s">
        <v>24001</v>
      </c>
      <c r="M5996" s="563" t="s">
        <v>24001</v>
      </c>
      <c r="N5996" s="563" t="s">
        <v>24001</v>
      </c>
      <c r="O5996" s="564" t="s">
        <v>24001</v>
      </c>
      <c r="P5996" s="564" t="s">
        <v>24001</v>
      </c>
      <c r="Q5996" s="564">
        <v>33148</v>
      </c>
      <c r="R5996" s="564"/>
      <c r="S5996" s="564" t="s">
        <v>34019</v>
      </c>
    </row>
    <row r="5997" spans="1:19" x14ac:dyDescent="0.35">
      <c r="A5997" s="562">
        <v>4890</v>
      </c>
      <c r="B5997" s="563" t="s">
        <v>484</v>
      </c>
      <c r="C5997" s="563" t="s">
        <v>11215</v>
      </c>
      <c r="D5997" s="563" t="s">
        <v>11237</v>
      </c>
      <c r="E5997" s="563" t="s">
        <v>11236</v>
      </c>
      <c r="F5997" s="563" t="s">
        <v>25075</v>
      </c>
      <c r="G5997" s="563" t="s">
        <v>11234</v>
      </c>
      <c r="H5997" s="563" t="s">
        <v>10009</v>
      </c>
      <c r="I5997" s="563" t="s">
        <v>26690</v>
      </c>
      <c r="J5997" s="563" t="s">
        <v>109</v>
      </c>
      <c r="K5997" s="563" t="s">
        <v>24001</v>
      </c>
      <c r="L5997" s="563" t="s">
        <v>24001</v>
      </c>
      <c r="M5997" s="563" t="s">
        <v>24001</v>
      </c>
      <c r="N5997" s="563" t="s">
        <v>24001</v>
      </c>
      <c r="O5997" s="564" t="s">
        <v>24001</v>
      </c>
      <c r="P5997" s="564" t="s">
        <v>24001</v>
      </c>
      <c r="Q5997" s="564">
        <v>43195</v>
      </c>
      <c r="R5997" s="564"/>
      <c r="S5997" s="564" t="s">
        <v>34020</v>
      </c>
    </row>
    <row r="5998" spans="1:19" x14ac:dyDescent="0.35">
      <c r="A5998" s="559">
        <v>4891</v>
      </c>
      <c r="B5998" s="563" t="s">
        <v>484</v>
      </c>
      <c r="C5998" s="563" t="s">
        <v>11215</v>
      </c>
      <c r="D5998" s="563" t="s">
        <v>25076</v>
      </c>
      <c r="E5998" s="563" t="s">
        <v>11236</v>
      </c>
      <c r="F5998" s="563" t="s">
        <v>25077</v>
      </c>
      <c r="G5998" s="563" t="s">
        <v>11234</v>
      </c>
      <c r="H5998" s="563" t="s">
        <v>25078</v>
      </c>
      <c r="I5998" s="563" t="s">
        <v>26690</v>
      </c>
      <c r="J5998" s="563" t="s">
        <v>109</v>
      </c>
      <c r="K5998" s="563" t="s">
        <v>24001</v>
      </c>
      <c r="L5998" s="563" t="s">
        <v>24001</v>
      </c>
      <c r="M5998" s="563" t="s">
        <v>24001</v>
      </c>
      <c r="N5998" s="563" t="s">
        <v>24001</v>
      </c>
      <c r="O5998" s="564" t="s">
        <v>24001</v>
      </c>
      <c r="P5998" s="564" t="s">
        <v>24001</v>
      </c>
      <c r="Q5998" s="564">
        <v>43195</v>
      </c>
      <c r="R5998" s="564"/>
      <c r="S5998" s="564" t="s">
        <v>34021</v>
      </c>
    </row>
    <row r="5999" spans="1:19" x14ac:dyDescent="0.35">
      <c r="A5999" s="559">
        <v>4892</v>
      </c>
      <c r="B5999" s="563" t="s">
        <v>484</v>
      </c>
      <c r="C5999" s="563" t="s">
        <v>11215</v>
      </c>
      <c r="D5999" s="563" t="s">
        <v>11240</v>
      </c>
      <c r="E5999" s="563" t="s">
        <v>11238</v>
      </c>
      <c r="F5999" s="563" t="s">
        <v>11239</v>
      </c>
      <c r="G5999" s="563" t="s">
        <v>11234</v>
      </c>
      <c r="H5999" s="563" t="s">
        <v>3713</v>
      </c>
      <c r="I5999" s="563" t="s">
        <v>26690</v>
      </c>
      <c r="J5999" s="563" t="s">
        <v>109</v>
      </c>
      <c r="K5999" s="563" t="s">
        <v>24001</v>
      </c>
      <c r="L5999" s="563" t="s">
        <v>24001</v>
      </c>
      <c r="M5999" s="563" t="s">
        <v>24001</v>
      </c>
      <c r="N5999" s="563" t="s">
        <v>24001</v>
      </c>
      <c r="O5999" s="564" t="s">
        <v>24001</v>
      </c>
      <c r="P5999" s="564" t="s">
        <v>24001</v>
      </c>
      <c r="Q5999" s="564">
        <v>33148</v>
      </c>
      <c r="R5999" s="564"/>
      <c r="S5999" s="564" t="s">
        <v>34022</v>
      </c>
    </row>
    <row r="6000" spans="1:19" x14ac:dyDescent="0.35">
      <c r="A6000" s="562">
        <v>4893</v>
      </c>
      <c r="B6000" s="563" t="s">
        <v>484</v>
      </c>
      <c r="C6000" s="563" t="s">
        <v>11215</v>
      </c>
      <c r="D6000" s="563" t="s">
        <v>11243</v>
      </c>
      <c r="E6000" s="563" t="s">
        <v>11241</v>
      </c>
      <c r="F6000" s="563" t="s">
        <v>11242</v>
      </c>
      <c r="G6000" s="563" t="s">
        <v>11234</v>
      </c>
      <c r="H6000" s="563" t="s">
        <v>6267</v>
      </c>
      <c r="I6000" s="563" t="s">
        <v>26690</v>
      </c>
      <c r="J6000" s="563" t="s">
        <v>109</v>
      </c>
      <c r="K6000" s="563" t="s">
        <v>24001</v>
      </c>
      <c r="L6000" s="563" t="s">
        <v>24001</v>
      </c>
      <c r="M6000" s="563" t="s">
        <v>24001</v>
      </c>
      <c r="N6000" s="563" t="s">
        <v>24001</v>
      </c>
      <c r="O6000" s="564" t="s">
        <v>24001</v>
      </c>
      <c r="P6000" s="564" t="s">
        <v>24001</v>
      </c>
      <c r="Q6000" s="564">
        <v>33148</v>
      </c>
      <c r="R6000" s="564"/>
      <c r="S6000" s="564" t="s">
        <v>34023</v>
      </c>
    </row>
    <row r="6001" spans="1:19" x14ac:dyDescent="0.35">
      <c r="A6001" s="559">
        <v>4894</v>
      </c>
      <c r="B6001" s="563" t="s">
        <v>484</v>
      </c>
      <c r="C6001" s="563" t="s">
        <v>11215</v>
      </c>
      <c r="D6001" s="563" t="s">
        <v>11245</v>
      </c>
      <c r="E6001" s="563" t="s">
        <v>11234</v>
      </c>
      <c r="F6001" s="563" t="s">
        <v>11244</v>
      </c>
      <c r="G6001" s="563" t="s">
        <v>11234</v>
      </c>
      <c r="H6001" s="563" t="s">
        <v>55</v>
      </c>
      <c r="I6001" s="563" t="s">
        <v>26690</v>
      </c>
      <c r="J6001" s="563" t="s">
        <v>109</v>
      </c>
      <c r="K6001" s="563" t="s">
        <v>24001</v>
      </c>
      <c r="L6001" s="563" t="s">
        <v>24001</v>
      </c>
      <c r="M6001" s="563" t="s">
        <v>24001</v>
      </c>
      <c r="N6001" s="563" t="s">
        <v>24001</v>
      </c>
      <c r="O6001" s="564" t="s">
        <v>24001</v>
      </c>
      <c r="P6001" s="564" t="s">
        <v>24001</v>
      </c>
      <c r="Q6001" s="564">
        <v>33148</v>
      </c>
      <c r="R6001" s="564"/>
      <c r="S6001" s="564" t="s">
        <v>11245</v>
      </c>
    </row>
    <row r="6002" spans="1:19" x14ac:dyDescent="0.35">
      <c r="A6002" s="559">
        <v>4895</v>
      </c>
      <c r="B6002" s="563" t="s">
        <v>484</v>
      </c>
      <c r="C6002" s="563" t="s">
        <v>11215</v>
      </c>
      <c r="D6002" s="563" t="s">
        <v>11247</v>
      </c>
      <c r="E6002" s="563" t="s">
        <v>24001</v>
      </c>
      <c r="F6002" s="563" t="s">
        <v>11246</v>
      </c>
      <c r="G6002" s="563" t="s">
        <v>11234</v>
      </c>
      <c r="H6002" s="563" t="s">
        <v>4746</v>
      </c>
      <c r="I6002" s="563" t="s">
        <v>26753</v>
      </c>
      <c r="J6002" s="563" t="s">
        <v>109</v>
      </c>
      <c r="K6002" s="563" t="s">
        <v>24001</v>
      </c>
      <c r="L6002" s="563" t="s">
        <v>24001</v>
      </c>
      <c r="M6002" s="563" t="s">
        <v>24001</v>
      </c>
      <c r="N6002" s="563" t="s">
        <v>24001</v>
      </c>
      <c r="O6002" s="564" t="s">
        <v>24001</v>
      </c>
      <c r="P6002" s="564" t="s">
        <v>24001</v>
      </c>
      <c r="Q6002" s="564">
        <v>38898</v>
      </c>
      <c r="R6002" s="564"/>
      <c r="S6002" s="564" t="s">
        <v>34024</v>
      </c>
    </row>
    <row r="6003" spans="1:19" x14ac:dyDescent="0.35">
      <c r="A6003" s="562">
        <v>4896</v>
      </c>
      <c r="B6003" s="563" t="s">
        <v>484</v>
      </c>
      <c r="C6003" s="563" t="s">
        <v>11215</v>
      </c>
      <c r="D6003" s="563" t="s">
        <v>11250</v>
      </c>
      <c r="E6003" s="563" t="s">
        <v>11248</v>
      </c>
      <c r="F6003" s="563" t="s">
        <v>11249</v>
      </c>
      <c r="G6003" s="563" t="s">
        <v>11234</v>
      </c>
      <c r="H6003" s="563" t="s">
        <v>4746</v>
      </c>
      <c r="I6003" s="563" t="s">
        <v>27230</v>
      </c>
      <c r="J6003" s="563" t="s">
        <v>109</v>
      </c>
      <c r="K6003" s="563" t="s">
        <v>24001</v>
      </c>
      <c r="L6003" s="563" t="s">
        <v>24001</v>
      </c>
      <c r="M6003" s="563" t="s">
        <v>24001</v>
      </c>
      <c r="N6003" s="563" t="s">
        <v>24001</v>
      </c>
      <c r="O6003" s="564" t="s">
        <v>24001</v>
      </c>
      <c r="P6003" s="564" t="s">
        <v>24001</v>
      </c>
      <c r="Q6003" s="564">
        <v>38432</v>
      </c>
      <c r="R6003" s="564"/>
      <c r="S6003" s="564" t="s">
        <v>34025</v>
      </c>
    </row>
    <row r="6004" spans="1:19" x14ac:dyDescent="0.35">
      <c r="A6004" s="559">
        <v>4897</v>
      </c>
      <c r="B6004" s="563" t="s">
        <v>484</v>
      </c>
      <c r="C6004" s="563" t="s">
        <v>11215</v>
      </c>
      <c r="D6004" s="563" t="s">
        <v>11252</v>
      </c>
      <c r="E6004" s="563" t="s">
        <v>11248</v>
      </c>
      <c r="F6004" s="563" t="s">
        <v>11251</v>
      </c>
      <c r="G6004" s="563" t="s">
        <v>11234</v>
      </c>
      <c r="H6004" s="563" t="s">
        <v>4746</v>
      </c>
      <c r="I6004" s="563" t="s">
        <v>27231</v>
      </c>
      <c r="J6004" s="563" t="s">
        <v>109</v>
      </c>
      <c r="K6004" s="563" t="s">
        <v>24001</v>
      </c>
      <c r="L6004" s="563" t="s">
        <v>24001</v>
      </c>
      <c r="M6004" s="563" t="s">
        <v>24001</v>
      </c>
      <c r="N6004" s="563" t="s">
        <v>24001</v>
      </c>
      <c r="O6004" s="564" t="s">
        <v>24001</v>
      </c>
      <c r="P6004" s="564" t="s">
        <v>24001</v>
      </c>
      <c r="Q6004" s="564">
        <v>38432</v>
      </c>
      <c r="R6004" s="564"/>
      <c r="S6004" s="564" t="s">
        <v>34026</v>
      </c>
    </row>
    <row r="6005" spans="1:19" x14ac:dyDescent="0.35">
      <c r="A6005" s="559">
        <v>6140</v>
      </c>
      <c r="B6005" s="563" t="s">
        <v>484</v>
      </c>
      <c r="C6005" s="563" t="s">
        <v>11215</v>
      </c>
      <c r="D6005" s="563" t="s">
        <v>11256</v>
      </c>
      <c r="E6005" s="563" t="s">
        <v>11253</v>
      </c>
      <c r="F6005" s="563" t="s">
        <v>11254</v>
      </c>
      <c r="G6005" s="563" t="s">
        <v>11255</v>
      </c>
      <c r="H6005" s="563" t="s">
        <v>55</v>
      </c>
      <c r="I6005" s="563" t="s">
        <v>26690</v>
      </c>
      <c r="J6005" s="563" t="s">
        <v>109</v>
      </c>
      <c r="K6005" s="563" t="s">
        <v>24001</v>
      </c>
      <c r="L6005" s="563" t="s">
        <v>24001</v>
      </c>
      <c r="M6005" s="563" t="s">
        <v>24001</v>
      </c>
      <c r="N6005" s="563" t="s">
        <v>24001</v>
      </c>
      <c r="O6005" s="564" t="s">
        <v>24001</v>
      </c>
      <c r="P6005" s="564" t="s">
        <v>24001</v>
      </c>
      <c r="Q6005" s="564">
        <v>33148</v>
      </c>
      <c r="R6005" s="564"/>
      <c r="S6005" s="564" t="s">
        <v>11256</v>
      </c>
    </row>
    <row r="6006" spans="1:19" x14ac:dyDescent="0.35">
      <c r="A6006" s="562">
        <v>5808</v>
      </c>
      <c r="B6006" s="563" t="s">
        <v>484</v>
      </c>
      <c r="C6006" s="563" t="s">
        <v>28883</v>
      </c>
      <c r="D6006" s="563" t="s">
        <v>24294</v>
      </c>
      <c r="E6006" s="563" t="s">
        <v>15349</v>
      </c>
      <c r="F6006" s="563" t="s">
        <v>15350</v>
      </c>
      <c r="G6006" s="563" t="s">
        <v>15351</v>
      </c>
      <c r="H6006" s="563" t="s">
        <v>15352</v>
      </c>
      <c r="I6006" s="563" t="s">
        <v>27426</v>
      </c>
      <c r="J6006" s="563" t="s">
        <v>109</v>
      </c>
      <c r="K6006" s="563" t="s">
        <v>24001</v>
      </c>
      <c r="L6006" s="563" t="s">
        <v>24001</v>
      </c>
      <c r="M6006" s="563" t="s">
        <v>24001</v>
      </c>
      <c r="N6006" s="563" t="s">
        <v>24001</v>
      </c>
      <c r="O6006" s="564" t="s">
        <v>24001</v>
      </c>
      <c r="P6006" s="564" t="s">
        <v>24001</v>
      </c>
      <c r="Q6006" s="564">
        <v>33148</v>
      </c>
      <c r="R6006" s="564">
        <v>42318.695752314801</v>
      </c>
      <c r="S6006" s="564" t="s">
        <v>34027</v>
      </c>
    </row>
    <row r="6007" spans="1:19" x14ac:dyDescent="0.35">
      <c r="A6007" s="559">
        <v>4727</v>
      </c>
      <c r="B6007" s="563" t="s">
        <v>484</v>
      </c>
      <c r="C6007" s="563" t="s">
        <v>12675</v>
      </c>
      <c r="D6007" s="563" t="s">
        <v>12231</v>
      </c>
      <c r="E6007" s="563" t="s">
        <v>24001</v>
      </c>
      <c r="F6007" s="563" t="s">
        <v>12228</v>
      </c>
      <c r="G6007" s="563" t="s">
        <v>12229</v>
      </c>
      <c r="H6007" s="563" t="s">
        <v>12230</v>
      </c>
      <c r="I6007" s="563" t="s">
        <v>26690</v>
      </c>
      <c r="J6007" s="563" t="s">
        <v>109</v>
      </c>
      <c r="K6007" s="563" t="s">
        <v>24001</v>
      </c>
      <c r="L6007" s="563" t="s">
        <v>24001</v>
      </c>
      <c r="M6007" s="563" t="s">
        <v>24001</v>
      </c>
      <c r="N6007" s="563" t="s">
        <v>24001</v>
      </c>
      <c r="O6007" s="564" t="s">
        <v>24001</v>
      </c>
      <c r="P6007" s="564" t="s">
        <v>24001</v>
      </c>
      <c r="Q6007" s="564">
        <v>38432</v>
      </c>
      <c r="R6007" s="564"/>
      <c r="S6007" s="564" t="s">
        <v>34028</v>
      </c>
    </row>
    <row r="6008" spans="1:19" x14ac:dyDescent="0.35">
      <c r="A6008" s="559">
        <v>4728</v>
      </c>
      <c r="B6008" s="563" t="s">
        <v>484</v>
      </c>
      <c r="C6008" s="563" t="s">
        <v>12675</v>
      </c>
      <c r="D6008" s="563" t="s">
        <v>12234</v>
      </c>
      <c r="E6008" s="563" t="s">
        <v>12232</v>
      </c>
      <c r="F6008" s="563" t="s">
        <v>12233</v>
      </c>
      <c r="G6008" s="563" t="s">
        <v>12229</v>
      </c>
      <c r="H6008" s="563" t="s">
        <v>1945</v>
      </c>
      <c r="I6008" s="563" t="s">
        <v>26690</v>
      </c>
      <c r="J6008" s="563" t="s">
        <v>109</v>
      </c>
      <c r="K6008" s="563" t="s">
        <v>24001</v>
      </c>
      <c r="L6008" s="563" t="s">
        <v>24001</v>
      </c>
      <c r="M6008" s="563" t="s">
        <v>24001</v>
      </c>
      <c r="N6008" s="563" t="s">
        <v>24001</v>
      </c>
      <c r="O6008" s="564" t="s">
        <v>24001</v>
      </c>
      <c r="P6008" s="564" t="s">
        <v>24001</v>
      </c>
      <c r="Q6008" s="564">
        <v>33148</v>
      </c>
      <c r="R6008" s="564"/>
      <c r="S6008" s="564" t="s">
        <v>34029</v>
      </c>
    </row>
    <row r="6009" spans="1:19" x14ac:dyDescent="0.35">
      <c r="A6009" s="562">
        <v>4729</v>
      </c>
      <c r="B6009" s="563" t="s">
        <v>484</v>
      </c>
      <c r="C6009" s="563" t="s">
        <v>12675</v>
      </c>
      <c r="D6009" s="563" t="s">
        <v>12237</v>
      </c>
      <c r="E6009" s="563" t="s">
        <v>12235</v>
      </c>
      <c r="F6009" s="563" t="s">
        <v>12236</v>
      </c>
      <c r="G6009" s="563" t="s">
        <v>12229</v>
      </c>
      <c r="H6009" s="563" t="s">
        <v>7520</v>
      </c>
      <c r="I6009" s="563" t="s">
        <v>26690</v>
      </c>
      <c r="J6009" s="563" t="s">
        <v>24001</v>
      </c>
      <c r="K6009" s="563" t="s">
        <v>24001</v>
      </c>
      <c r="L6009" s="563" t="s">
        <v>24001</v>
      </c>
      <c r="M6009" s="563" t="s">
        <v>24001</v>
      </c>
      <c r="N6009" s="563" t="s">
        <v>24001</v>
      </c>
      <c r="O6009" s="564" t="s">
        <v>24001</v>
      </c>
      <c r="P6009" s="564" t="s">
        <v>24001</v>
      </c>
      <c r="Q6009" s="564">
        <v>33148</v>
      </c>
      <c r="R6009" s="564"/>
      <c r="S6009" s="564" t="s">
        <v>34030</v>
      </c>
    </row>
    <row r="6010" spans="1:19" x14ac:dyDescent="0.35">
      <c r="A6010" s="559">
        <v>4730</v>
      </c>
      <c r="B6010" s="563" t="s">
        <v>484</v>
      </c>
      <c r="C6010" s="563" t="s">
        <v>12675</v>
      </c>
      <c r="D6010" s="563" t="s">
        <v>27284</v>
      </c>
      <c r="E6010" s="563" t="s">
        <v>27285</v>
      </c>
      <c r="F6010" s="563" t="s">
        <v>27286</v>
      </c>
      <c r="G6010" s="563" t="s">
        <v>12229</v>
      </c>
      <c r="H6010" s="563" t="s">
        <v>27287</v>
      </c>
      <c r="I6010" s="563" t="s">
        <v>26690</v>
      </c>
      <c r="J6010" s="563" t="s">
        <v>109</v>
      </c>
      <c r="K6010" s="563" t="s">
        <v>24001</v>
      </c>
      <c r="L6010" s="563" t="s">
        <v>24001</v>
      </c>
      <c r="M6010" s="563" t="s">
        <v>24001</v>
      </c>
      <c r="N6010" s="563" t="s">
        <v>24001</v>
      </c>
      <c r="O6010" s="564" t="s">
        <v>24001</v>
      </c>
      <c r="P6010" s="564" t="s">
        <v>24001</v>
      </c>
      <c r="Q6010" s="564">
        <v>33148</v>
      </c>
      <c r="R6010" s="564">
        <v>38771</v>
      </c>
      <c r="S6010" s="564" t="s">
        <v>34031</v>
      </c>
    </row>
    <row r="6011" spans="1:19" x14ac:dyDescent="0.35">
      <c r="A6011" s="559">
        <v>4731</v>
      </c>
      <c r="B6011" s="563" t="s">
        <v>484</v>
      </c>
      <c r="C6011" s="563" t="s">
        <v>12675</v>
      </c>
      <c r="D6011" s="563" t="s">
        <v>12241</v>
      </c>
      <c r="E6011" s="563" t="s">
        <v>12238</v>
      </c>
      <c r="F6011" s="563" t="s">
        <v>12239</v>
      </c>
      <c r="G6011" s="563" t="s">
        <v>12229</v>
      </c>
      <c r="H6011" s="563" t="s">
        <v>12240</v>
      </c>
      <c r="I6011" s="563" t="s">
        <v>26690</v>
      </c>
      <c r="J6011" s="563" t="s">
        <v>24001</v>
      </c>
      <c r="K6011" s="563" t="s">
        <v>62</v>
      </c>
      <c r="L6011" s="563" t="s">
        <v>27598</v>
      </c>
      <c r="M6011" s="563" t="s">
        <v>24001</v>
      </c>
      <c r="N6011" s="563" t="s">
        <v>24001</v>
      </c>
      <c r="O6011" s="564" t="s">
        <v>24001</v>
      </c>
      <c r="P6011" s="564" t="s">
        <v>24001</v>
      </c>
      <c r="Q6011" s="564">
        <v>33148</v>
      </c>
      <c r="R6011" s="564">
        <v>40599.694930555597</v>
      </c>
      <c r="S6011" s="564" t="s">
        <v>34032</v>
      </c>
    </row>
    <row r="6012" spans="1:19" x14ac:dyDescent="0.35">
      <c r="A6012" s="562">
        <v>4732</v>
      </c>
      <c r="B6012" s="563" t="s">
        <v>484</v>
      </c>
      <c r="C6012" s="563" t="s">
        <v>12675</v>
      </c>
      <c r="D6012" s="563" t="s">
        <v>12244</v>
      </c>
      <c r="E6012" s="563" t="s">
        <v>12242</v>
      </c>
      <c r="F6012" s="563" t="s">
        <v>12243</v>
      </c>
      <c r="G6012" s="563" t="s">
        <v>12229</v>
      </c>
      <c r="H6012" s="563" t="s">
        <v>11982</v>
      </c>
      <c r="I6012" s="563" t="s">
        <v>27288</v>
      </c>
      <c r="J6012" s="563" t="s">
        <v>24001</v>
      </c>
      <c r="K6012" s="563" t="s">
        <v>62</v>
      </c>
      <c r="L6012" s="563" t="s">
        <v>24001</v>
      </c>
      <c r="M6012" s="563" t="s">
        <v>24001</v>
      </c>
      <c r="N6012" s="563" t="s">
        <v>24001</v>
      </c>
      <c r="O6012" s="564" t="s">
        <v>24001</v>
      </c>
      <c r="P6012" s="564" t="s">
        <v>24001</v>
      </c>
      <c r="Q6012" s="564">
        <v>34078</v>
      </c>
      <c r="R6012" s="564">
        <v>39645</v>
      </c>
      <c r="S6012" s="564" t="s">
        <v>34033</v>
      </c>
    </row>
    <row r="6013" spans="1:19" x14ac:dyDescent="0.35">
      <c r="A6013" s="559">
        <v>4733</v>
      </c>
      <c r="B6013" s="563" t="s">
        <v>484</v>
      </c>
      <c r="C6013" s="563" t="s">
        <v>12675</v>
      </c>
      <c r="D6013" s="563" t="s">
        <v>12246</v>
      </c>
      <c r="E6013" s="563" t="s">
        <v>11979</v>
      </c>
      <c r="F6013" s="563" t="s">
        <v>12245</v>
      </c>
      <c r="G6013" s="563" t="s">
        <v>12229</v>
      </c>
      <c r="H6013" s="563" t="s">
        <v>11982</v>
      </c>
      <c r="I6013" s="563" t="s">
        <v>27289</v>
      </c>
      <c r="J6013" s="563" t="s">
        <v>24001</v>
      </c>
      <c r="K6013" s="563" t="s">
        <v>50</v>
      </c>
      <c r="L6013" s="563" t="s">
        <v>24001</v>
      </c>
      <c r="M6013" s="563" t="s">
        <v>24001</v>
      </c>
      <c r="N6013" s="563" t="s">
        <v>24001</v>
      </c>
      <c r="O6013" s="564" t="s">
        <v>24001</v>
      </c>
      <c r="P6013" s="564" t="s">
        <v>24001</v>
      </c>
      <c r="Q6013" s="564">
        <v>34078</v>
      </c>
      <c r="R6013" s="564">
        <v>39645</v>
      </c>
      <c r="S6013" s="564" t="s">
        <v>34034</v>
      </c>
    </row>
    <row r="6014" spans="1:19" x14ac:dyDescent="0.35">
      <c r="A6014" s="559">
        <v>4734</v>
      </c>
      <c r="B6014" s="563" t="s">
        <v>484</v>
      </c>
      <c r="C6014" s="563" t="s">
        <v>12675</v>
      </c>
      <c r="D6014" s="563" t="s">
        <v>12249</v>
      </c>
      <c r="E6014" s="563" t="s">
        <v>12247</v>
      </c>
      <c r="F6014" s="563" t="s">
        <v>12248</v>
      </c>
      <c r="G6014" s="563" t="s">
        <v>12229</v>
      </c>
      <c r="H6014" s="563" t="s">
        <v>11982</v>
      </c>
      <c r="I6014" s="563" t="s">
        <v>27290</v>
      </c>
      <c r="J6014" s="563" t="s">
        <v>24001</v>
      </c>
      <c r="K6014" s="563" t="s">
        <v>50</v>
      </c>
      <c r="L6014" s="563" t="s">
        <v>27648</v>
      </c>
      <c r="M6014" s="563" t="s">
        <v>3595</v>
      </c>
      <c r="N6014" s="563" t="s">
        <v>12250</v>
      </c>
      <c r="O6014" s="564" t="s">
        <v>24001</v>
      </c>
      <c r="P6014" s="564" t="s">
        <v>24001</v>
      </c>
      <c r="Q6014" s="564">
        <v>34078</v>
      </c>
      <c r="R6014" s="564">
        <v>39645</v>
      </c>
      <c r="S6014" s="564" t="s">
        <v>34035</v>
      </c>
    </row>
    <row r="6015" spans="1:19" x14ac:dyDescent="0.35">
      <c r="A6015" s="562">
        <v>4735</v>
      </c>
      <c r="B6015" s="563" t="s">
        <v>484</v>
      </c>
      <c r="C6015" s="563" t="s">
        <v>12675</v>
      </c>
      <c r="D6015" s="563" t="s">
        <v>12253</v>
      </c>
      <c r="E6015" s="563" t="s">
        <v>12251</v>
      </c>
      <c r="F6015" s="563" t="s">
        <v>12252</v>
      </c>
      <c r="G6015" s="563" t="s">
        <v>12229</v>
      </c>
      <c r="H6015" s="563" t="s">
        <v>458</v>
      </c>
      <c r="I6015" s="563" t="s">
        <v>26690</v>
      </c>
      <c r="J6015" s="563" t="s">
        <v>24001</v>
      </c>
      <c r="K6015" s="563" t="s">
        <v>154</v>
      </c>
      <c r="L6015" s="563" t="s">
        <v>24001</v>
      </c>
      <c r="M6015" s="563" t="s">
        <v>24001</v>
      </c>
      <c r="N6015" s="563" t="s">
        <v>24001</v>
      </c>
      <c r="O6015" s="564" t="s">
        <v>24001</v>
      </c>
      <c r="P6015" s="564" t="s">
        <v>24001</v>
      </c>
      <c r="Q6015" s="564">
        <v>34078</v>
      </c>
      <c r="R6015" s="564"/>
      <c r="S6015" s="564" t="s">
        <v>34036</v>
      </c>
    </row>
    <row r="6016" spans="1:19" x14ac:dyDescent="0.35">
      <c r="A6016" s="559">
        <v>4736</v>
      </c>
      <c r="B6016" s="563" t="s">
        <v>484</v>
      </c>
      <c r="C6016" s="563" t="s">
        <v>12675</v>
      </c>
      <c r="D6016" s="563" t="s">
        <v>12257</v>
      </c>
      <c r="E6016" s="563" t="s">
        <v>12254</v>
      </c>
      <c r="F6016" s="563" t="s">
        <v>12255</v>
      </c>
      <c r="G6016" s="563" t="s">
        <v>12229</v>
      </c>
      <c r="H6016" s="563" t="s">
        <v>12256</v>
      </c>
      <c r="I6016" s="563" t="s">
        <v>26690</v>
      </c>
      <c r="J6016" s="563" t="s">
        <v>109</v>
      </c>
      <c r="K6016" s="563" t="s">
        <v>24001</v>
      </c>
      <c r="L6016" s="563" t="s">
        <v>24001</v>
      </c>
      <c r="M6016" s="563" t="s">
        <v>24001</v>
      </c>
      <c r="N6016" s="563" t="s">
        <v>24001</v>
      </c>
      <c r="O6016" s="564" t="s">
        <v>24001</v>
      </c>
      <c r="P6016" s="564" t="s">
        <v>24001</v>
      </c>
      <c r="Q6016" s="564">
        <v>33148</v>
      </c>
      <c r="R6016" s="564"/>
      <c r="S6016" s="564" t="s">
        <v>34037</v>
      </c>
    </row>
    <row r="6017" spans="1:19" x14ac:dyDescent="0.35">
      <c r="A6017" s="559">
        <v>4737</v>
      </c>
      <c r="B6017" s="563" t="s">
        <v>484</v>
      </c>
      <c r="C6017" s="563" t="s">
        <v>12675</v>
      </c>
      <c r="D6017" s="563" t="s">
        <v>12260</v>
      </c>
      <c r="E6017" s="563" t="s">
        <v>12258</v>
      </c>
      <c r="F6017" s="563" t="s">
        <v>12259</v>
      </c>
      <c r="G6017" s="563" t="s">
        <v>12229</v>
      </c>
      <c r="H6017" s="563" t="s">
        <v>7571</v>
      </c>
      <c r="I6017" s="563" t="s">
        <v>26690</v>
      </c>
      <c r="J6017" s="563" t="s">
        <v>24001</v>
      </c>
      <c r="K6017" s="563" t="s">
        <v>24001</v>
      </c>
      <c r="L6017" s="563" t="s">
        <v>24001</v>
      </c>
      <c r="M6017" s="563" t="s">
        <v>24001</v>
      </c>
      <c r="N6017" s="563" t="s">
        <v>24001</v>
      </c>
      <c r="O6017" s="564" t="s">
        <v>24001</v>
      </c>
      <c r="P6017" s="564" t="s">
        <v>24001</v>
      </c>
      <c r="Q6017" s="564">
        <v>33148</v>
      </c>
      <c r="R6017" s="564"/>
      <c r="S6017" s="564" t="s">
        <v>34038</v>
      </c>
    </row>
    <row r="6018" spans="1:19" x14ac:dyDescent="0.35">
      <c r="A6018" s="562">
        <v>4738</v>
      </c>
      <c r="B6018" s="563" t="s">
        <v>484</v>
      </c>
      <c r="C6018" s="563" t="s">
        <v>12675</v>
      </c>
      <c r="D6018" s="563" t="s">
        <v>12264</v>
      </c>
      <c r="E6018" s="563" t="s">
        <v>12261</v>
      </c>
      <c r="F6018" s="563" t="s">
        <v>12262</v>
      </c>
      <c r="G6018" s="563" t="s">
        <v>12229</v>
      </c>
      <c r="H6018" s="563" t="s">
        <v>12263</v>
      </c>
      <c r="I6018" s="563" t="s">
        <v>26690</v>
      </c>
      <c r="J6018" s="563" t="s">
        <v>24001</v>
      </c>
      <c r="K6018" s="563" t="s">
        <v>50</v>
      </c>
      <c r="L6018" s="563" t="s">
        <v>27649</v>
      </c>
      <c r="M6018" s="563" t="s">
        <v>531</v>
      </c>
      <c r="N6018" s="563" t="s">
        <v>24295</v>
      </c>
      <c r="O6018" s="564" t="s">
        <v>24001</v>
      </c>
      <c r="P6018" s="564" t="s">
        <v>24001</v>
      </c>
      <c r="Q6018" s="564">
        <v>33148</v>
      </c>
      <c r="R6018" s="564"/>
      <c r="S6018" s="564" t="s">
        <v>34039</v>
      </c>
    </row>
    <row r="6019" spans="1:19" x14ac:dyDescent="0.35">
      <c r="A6019" s="559">
        <v>4739</v>
      </c>
      <c r="B6019" s="563" t="s">
        <v>484</v>
      </c>
      <c r="C6019" s="563" t="s">
        <v>12675</v>
      </c>
      <c r="D6019" s="563" t="s">
        <v>12266</v>
      </c>
      <c r="E6019" s="563" t="s">
        <v>24001</v>
      </c>
      <c r="F6019" s="563" t="s">
        <v>12265</v>
      </c>
      <c r="G6019" s="563" t="s">
        <v>12229</v>
      </c>
      <c r="H6019" s="563" t="s">
        <v>2771</v>
      </c>
      <c r="I6019" s="563" t="s">
        <v>26690</v>
      </c>
      <c r="J6019" s="563" t="s">
        <v>109</v>
      </c>
      <c r="K6019" s="563" t="s">
        <v>24001</v>
      </c>
      <c r="L6019" s="563" t="s">
        <v>24001</v>
      </c>
      <c r="M6019" s="563" t="s">
        <v>24001</v>
      </c>
      <c r="N6019" s="563" t="s">
        <v>24001</v>
      </c>
      <c r="O6019" s="564" t="s">
        <v>24001</v>
      </c>
      <c r="P6019" s="564" t="s">
        <v>24001</v>
      </c>
      <c r="Q6019" s="564">
        <v>33148</v>
      </c>
      <c r="R6019" s="564">
        <v>40599.618622685201</v>
      </c>
      <c r="S6019" s="564" t="s">
        <v>34040</v>
      </c>
    </row>
    <row r="6020" spans="1:19" x14ac:dyDescent="0.35">
      <c r="A6020" s="559">
        <v>4740</v>
      </c>
      <c r="B6020" s="563" t="s">
        <v>484</v>
      </c>
      <c r="C6020" s="563" t="s">
        <v>12675</v>
      </c>
      <c r="D6020" s="563" t="s">
        <v>12270</v>
      </c>
      <c r="E6020" s="563" t="s">
        <v>12267</v>
      </c>
      <c r="F6020" s="563" t="s">
        <v>12268</v>
      </c>
      <c r="G6020" s="563" t="s">
        <v>12229</v>
      </c>
      <c r="H6020" s="563" t="s">
        <v>12269</v>
      </c>
      <c r="I6020" s="563" t="s">
        <v>27291</v>
      </c>
      <c r="J6020" s="563" t="s">
        <v>109</v>
      </c>
      <c r="K6020" s="563" t="s">
        <v>24001</v>
      </c>
      <c r="L6020" s="563" t="s">
        <v>24001</v>
      </c>
      <c r="M6020" s="563" t="s">
        <v>24001</v>
      </c>
      <c r="N6020" s="563" t="s">
        <v>24001</v>
      </c>
      <c r="O6020" s="564" t="s">
        <v>24001</v>
      </c>
      <c r="P6020" s="564" t="s">
        <v>24001</v>
      </c>
      <c r="Q6020" s="564">
        <v>33148</v>
      </c>
      <c r="R6020" s="564"/>
      <c r="S6020" s="564" t="s">
        <v>34041</v>
      </c>
    </row>
    <row r="6021" spans="1:19" x14ac:dyDescent="0.35">
      <c r="A6021" s="562">
        <v>4741</v>
      </c>
      <c r="B6021" s="563" t="s">
        <v>484</v>
      </c>
      <c r="C6021" s="563" t="s">
        <v>12675</v>
      </c>
      <c r="D6021" s="563" t="s">
        <v>12273</v>
      </c>
      <c r="E6021" s="563" t="s">
        <v>12271</v>
      </c>
      <c r="F6021" s="563" t="s">
        <v>12272</v>
      </c>
      <c r="G6021" s="563" t="s">
        <v>12229</v>
      </c>
      <c r="H6021" s="563" t="s">
        <v>4786</v>
      </c>
      <c r="I6021" s="563" t="s">
        <v>26690</v>
      </c>
      <c r="J6021" s="563" t="s">
        <v>109</v>
      </c>
      <c r="K6021" s="563" t="s">
        <v>24001</v>
      </c>
      <c r="L6021" s="563" t="s">
        <v>24001</v>
      </c>
      <c r="M6021" s="563" t="s">
        <v>24001</v>
      </c>
      <c r="N6021" s="563" t="s">
        <v>24001</v>
      </c>
      <c r="O6021" s="564" t="s">
        <v>24001</v>
      </c>
      <c r="P6021" s="564" t="s">
        <v>24001</v>
      </c>
      <c r="Q6021" s="564">
        <v>33148</v>
      </c>
      <c r="R6021" s="564"/>
      <c r="S6021" s="564" t="s">
        <v>34042</v>
      </c>
    </row>
    <row r="6022" spans="1:19" x14ac:dyDescent="0.35">
      <c r="A6022" s="559">
        <v>4742</v>
      </c>
      <c r="B6022" s="563" t="s">
        <v>484</v>
      </c>
      <c r="C6022" s="563" t="s">
        <v>12675</v>
      </c>
      <c r="D6022" s="563" t="s">
        <v>12277</v>
      </c>
      <c r="E6022" s="563" t="s">
        <v>12274</v>
      </c>
      <c r="F6022" s="563" t="s">
        <v>12275</v>
      </c>
      <c r="G6022" s="563" t="s">
        <v>12229</v>
      </c>
      <c r="H6022" s="563" t="s">
        <v>12276</v>
      </c>
      <c r="I6022" s="563" t="s">
        <v>26690</v>
      </c>
      <c r="J6022" s="563" t="s">
        <v>24001</v>
      </c>
      <c r="K6022" s="563" t="s">
        <v>24001</v>
      </c>
      <c r="L6022" s="563" t="s">
        <v>24001</v>
      </c>
      <c r="M6022" s="563" t="s">
        <v>24001</v>
      </c>
      <c r="N6022" s="563" t="s">
        <v>24001</v>
      </c>
      <c r="O6022" s="564" t="s">
        <v>24001</v>
      </c>
      <c r="P6022" s="564" t="s">
        <v>24001</v>
      </c>
      <c r="Q6022" s="564">
        <v>33148</v>
      </c>
      <c r="R6022" s="564"/>
      <c r="S6022" s="564" t="s">
        <v>34043</v>
      </c>
    </row>
    <row r="6023" spans="1:19" x14ac:dyDescent="0.35">
      <c r="A6023" s="559">
        <v>4743</v>
      </c>
      <c r="B6023" s="563" t="s">
        <v>484</v>
      </c>
      <c r="C6023" s="563" t="s">
        <v>12675</v>
      </c>
      <c r="D6023" s="563" t="s">
        <v>12279</v>
      </c>
      <c r="E6023" s="563" t="s">
        <v>11984</v>
      </c>
      <c r="F6023" s="563" t="s">
        <v>12278</v>
      </c>
      <c r="G6023" s="563" t="s">
        <v>12229</v>
      </c>
      <c r="H6023" s="563" t="s">
        <v>55</v>
      </c>
      <c r="I6023" s="563" t="s">
        <v>26690</v>
      </c>
      <c r="J6023" s="563" t="s">
        <v>24001</v>
      </c>
      <c r="K6023" s="563" t="s">
        <v>24001</v>
      </c>
      <c r="L6023" s="563" t="s">
        <v>24001</v>
      </c>
      <c r="M6023" s="563" t="s">
        <v>24001</v>
      </c>
      <c r="N6023" s="563" t="s">
        <v>24001</v>
      </c>
      <c r="O6023" s="564" t="s">
        <v>24001</v>
      </c>
      <c r="P6023" s="564" t="s">
        <v>24001</v>
      </c>
      <c r="Q6023" s="564">
        <v>33148</v>
      </c>
      <c r="R6023" s="564"/>
      <c r="S6023" s="564" t="s">
        <v>12279</v>
      </c>
    </row>
    <row r="6024" spans="1:19" x14ac:dyDescent="0.35">
      <c r="A6024" s="562">
        <v>4744</v>
      </c>
      <c r="B6024" s="563" t="s">
        <v>484</v>
      </c>
      <c r="C6024" s="563" t="s">
        <v>12675</v>
      </c>
      <c r="D6024" s="563" t="s">
        <v>24296</v>
      </c>
      <c r="E6024" s="563" t="s">
        <v>24001</v>
      </c>
      <c r="F6024" s="563" t="s">
        <v>23700</v>
      </c>
      <c r="G6024" s="563" t="s">
        <v>12229</v>
      </c>
      <c r="H6024" s="563" t="s">
        <v>4661</v>
      </c>
      <c r="I6024" s="563" t="s">
        <v>26690</v>
      </c>
      <c r="J6024" s="563" t="s">
        <v>109</v>
      </c>
      <c r="K6024" s="563" t="s">
        <v>24001</v>
      </c>
      <c r="L6024" s="563" t="s">
        <v>24001</v>
      </c>
      <c r="M6024" s="563" t="s">
        <v>24001</v>
      </c>
      <c r="N6024" s="563" t="s">
        <v>24001</v>
      </c>
      <c r="O6024" s="564" t="s">
        <v>24001</v>
      </c>
      <c r="P6024" s="564" t="s">
        <v>24001</v>
      </c>
      <c r="Q6024" s="564">
        <v>33148</v>
      </c>
      <c r="R6024" s="564">
        <v>40599.685185185197</v>
      </c>
      <c r="S6024" s="564" t="s">
        <v>34044</v>
      </c>
    </row>
    <row r="6025" spans="1:19" x14ac:dyDescent="0.35">
      <c r="A6025" s="559">
        <v>4745</v>
      </c>
      <c r="B6025" s="563" t="s">
        <v>484</v>
      </c>
      <c r="C6025" s="563" t="s">
        <v>12675</v>
      </c>
      <c r="D6025" s="563" t="s">
        <v>12282</v>
      </c>
      <c r="E6025" s="563" t="s">
        <v>12251</v>
      </c>
      <c r="F6025" s="563" t="s">
        <v>12280</v>
      </c>
      <c r="G6025" s="563" t="s">
        <v>12229</v>
      </c>
      <c r="H6025" s="563" t="s">
        <v>12281</v>
      </c>
      <c r="I6025" s="563" t="s">
        <v>26690</v>
      </c>
      <c r="J6025" s="563" t="s">
        <v>24001</v>
      </c>
      <c r="K6025" s="563" t="s">
        <v>154</v>
      </c>
      <c r="L6025" s="563" t="s">
        <v>27650</v>
      </c>
      <c r="M6025" s="563" t="s">
        <v>24001</v>
      </c>
      <c r="N6025" s="563" t="s">
        <v>24001</v>
      </c>
      <c r="O6025" s="564" t="s">
        <v>24001</v>
      </c>
      <c r="P6025" s="564" t="s">
        <v>24001</v>
      </c>
      <c r="Q6025" s="564">
        <v>34078</v>
      </c>
      <c r="R6025" s="564">
        <v>39974</v>
      </c>
      <c r="S6025" s="564" t="s">
        <v>34045</v>
      </c>
    </row>
    <row r="6026" spans="1:19" x14ac:dyDescent="0.35">
      <c r="A6026" s="559">
        <v>5841</v>
      </c>
      <c r="B6026" s="563" t="s">
        <v>484</v>
      </c>
      <c r="C6026" s="563" t="s">
        <v>33131</v>
      </c>
      <c r="D6026" s="563" t="s">
        <v>12784</v>
      </c>
      <c r="E6026" s="563" t="s">
        <v>12780</v>
      </c>
      <c r="F6026" s="563" t="s">
        <v>12781</v>
      </c>
      <c r="G6026" s="563" t="s">
        <v>12782</v>
      </c>
      <c r="H6026" s="563" t="s">
        <v>12783</v>
      </c>
      <c r="I6026" s="563" t="s">
        <v>26690</v>
      </c>
      <c r="J6026" s="563" t="s">
        <v>109</v>
      </c>
      <c r="K6026" s="563" t="s">
        <v>24001</v>
      </c>
      <c r="L6026" s="563" t="s">
        <v>24001</v>
      </c>
      <c r="M6026" s="563" t="s">
        <v>24001</v>
      </c>
      <c r="N6026" s="563" t="s">
        <v>24001</v>
      </c>
      <c r="O6026" s="564" t="s">
        <v>24001</v>
      </c>
      <c r="P6026" s="564" t="s">
        <v>24001</v>
      </c>
      <c r="Q6026" s="564">
        <v>33148</v>
      </c>
      <c r="R6026" s="564"/>
      <c r="S6026" s="564" t="s">
        <v>34046</v>
      </c>
    </row>
    <row r="6027" spans="1:19" x14ac:dyDescent="0.35">
      <c r="A6027" s="562">
        <v>2350</v>
      </c>
      <c r="B6027" s="563" t="s">
        <v>484</v>
      </c>
      <c r="C6027" s="563" t="s">
        <v>28698</v>
      </c>
      <c r="D6027" s="563" t="s">
        <v>6770</v>
      </c>
      <c r="E6027" s="563" t="s">
        <v>6766</v>
      </c>
      <c r="F6027" s="563" t="s">
        <v>6767</v>
      </c>
      <c r="G6027" s="563" t="s">
        <v>6768</v>
      </c>
      <c r="H6027" s="563" t="s">
        <v>6769</v>
      </c>
      <c r="I6027" s="563" t="s">
        <v>26690</v>
      </c>
      <c r="J6027" s="563" t="s">
        <v>109</v>
      </c>
      <c r="K6027" s="563" t="s">
        <v>24001</v>
      </c>
      <c r="L6027" s="563" t="s">
        <v>24001</v>
      </c>
      <c r="M6027" s="563" t="s">
        <v>24001</v>
      </c>
      <c r="N6027" s="563" t="s">
        <v>24001</v>
      </c>
      <c r="O6027" s="564" t="s">
        <v>24001</v>
      </c>
      <c r="P6027" s="564" t="s">
        <v>24001</v>
      </c>
      <c r="Q6027" s="564">
        <v>33148</v>
      </c>
      <c r="R6027" s="564"/>
      <c r="S6027" s="564" t="s">
        <v>34047</v>
      </c>
    </row>
    <row r="6028" spans="1:19" x14ac:dyDescent="0.35">
      <c r="A6028" s="559">
        <v>2351</v>
      </c>
      <c r="B6028" s="563" t="s">
        <v>484</v>
      </c>
      <c r="C6028" s="563" t="s">
        <v>28698</v>
      </c>
      <c r="D6028" s="563" t="s">
        <v>6773</v>
      </c>
      <c r="E6028" s="563" t="s">
        <v>6771</v>
      </c>
      <c r="F6028" s="563" t="s">
        <v>6772</v>
      </c>
      <c r="G6028" s="563" t="s">
        <v>6768</v>
      </c>
      <c r="H6028" s="563" t="s">
        <v>364</v>
      </c>
      <c r="I6028" s="563" t="s">
        <v>26690</v>
      </c>
      <c r="J6028" s="563" t="s">
        <v>109</v>
      </c>
      <c r="K6028" s="563" t="s">
        <v>24001</v>
      </c>
      <c r="L6028" s="563" t="s">
        <v>24001</v>
      </c>
      <c r="M6028" s="563" t="s">
        <v>24001</v>
      </c>
      <c r="N6028" s="563" t="s">
        <v>24001</v>
      </c>
      <c r="O6028" s="564" t="s">
        <v>24001</v>
      </c>
      <c r="P6028" s="564" t="s">
        <v>24001</v>
      </c>
      <c r="Q6028" s="564">
        <v>33148</v>
      </c>
      <c r="R6028" s="564"/>
      <c r="S6028" s="564" t="s">
        <v>34048</v>
      </c>
    </row>
    <row r="6029" spans="1:19" x14ac:dyDescent="0.35">
      <c r="A6029" s="559">
        <v>2352</v>
      </c>
      <c r="B6029" s="563" t="s">
        <v>484</v>
      </c>
      <c r="C6029" s="563" t="s">
        <v>28698</v>
      </c>
      <c r="D6029" s="563" t="s">
        <v>6777</v>
      </c>
      <c r="E6029" s="563" t="s">
        <v>6774</v>
      </c>
      <c r="F6029" s="563" t="s">
        <v>6775</v>
      </c>
      <c r="G6029" s="563" t="s">
        <v>6768</v>
      </c>
      <c r="H6029" s="563" t="s">
        <v>6776</v>
      </c>
      <c r="I6029" s="563" t="s">
        <v>26690</v>
      </c>
      <c r="J6029" s="563" t="s">
        <v>109</v>
      </c>
      <c r="K6029" s="563" t="s">
        <v>24001</v>
      </c>
      <c r="L6029" s="563" t="s">
        <v>24001</v>
      </c>
      <c r="M6029" s="563" t="s">
        <v>24001</v>
      </c>
      <c r="N6029" s="563" t="s">
        <v>24001</v>
      </c>
      <c r="O6029" s="564" t="s">
        <v>24001</v>
      </c>
      <c r="P6029" s="564" t="s">
        <v>24001</v>
      </c>
      <c r="Q6029" s="564">
        <v>33148</v>
      </c>
      <c r="R6029" s="564"/>
      <c r="S6029" s="564" t="s">
        <v>34049</v>
      </c>
    </row>
    <row r="6030" spans="1:19" x14ac:dyDescent="0.35">
      <c r="A6030" s="562">
        <v>2353</v>
      </c>
      <c r="B6030" s="563" t="s">
        <v>484</v>
      </c>
      <c r="C6030" s="563" t="s">
        <v>28698</v>
      </c>
      <c r="D6030" s="563" t="s">
        <v>6780</v>
      </c>
      <c r="E6030" s="563" t="s">
        <v>6778</v>
      </c>
      <c r="F6030" s="563" t="s">
        <v>6779</v>
      </c>
      <c r="G6030" s="563" t="s">
        <v>6768</v>
      </c>
      <c r="H6030" s="563" t="s">
        <v>6776</v>
      </c>
      <c r="I6030" s="563" t="s">
        <v>26947</v>
      </c>
      <c r="J6030" s="563" t="s">
        <v>109</v>
      </c>
      <c r="K6030" s="563" t="s">
        <v>24001</v>
      </c>
      <c r="L6030" s="563" t="s">
        <v>24001</v>
      </c>
      <c r="M6030" s="563" t="s">
        <v>24001</v>
      </c>
      <c r="N6030" s="563" t="s">
        <v>24001</v>
      </c>
      <c r="O6030" s="564" t="s">
        <v>24001</v>
      </c>
      <c r="P6030" s="564" t="s">
        <v>24001</v>
      </c>
      <c r="Q6030" s="564">
        <v>34051</v>
      </c>
      <c r="R6030" s="564"/>
      <c r="S6030" s="564" t="s">
        <v>34050</v>
      </c>
    </row>
    <row r="6031" spans="1:19" x14ac:dyDescent="0.35">
      <c r="A6031" s="559">
        <v>2354</v>
      </c>
      <c r="B6031" s="563" t="s">
        <v>484</v>
      </c>
      <c r="C6031" s="563" t="s">
        <v>28698</v>
      </c>
      <c r="D6031" s="563" t="s">
        <v>6782</v>
      </c>
      <c r="E6031" s="563" t="s">
        <v>24001</v>
      </c>
      <c r="F6031" s="563" t="s">
        <v>6781</v>
      </c>
      <c r="G6031" s="563" t="s">
        <v>6768</v>
      </c>
      <c r="H6031" s="563" t="s">
        <v>6776</v>
      </c>
      <c r="I6031" s="563" t="s">
        <v>26948</v>
      </c>
      <c r="J6031" s="563" t="s">
        <v>109</v>
      </c>
      <c r="K6031" s="563" t="s">
        <v>24001</v>
      </c>
      <c r="L6031" s="563" t="s">
        <v>24001</v>
      </c>
      <c r="M6031" s="563" t="s">
        <v>24001</v>
      </c>
      <c r="N6031" s="563" t="s">
        <v>24001</v>
      </c>
      <c r="O6031" s="564" t="s">
        <v>24001</v>
      </c>
      <c r="P6031" s="564" t="s">
        <v>24001</v>
      </c>
      <c r="Q6031" s="564">
        <v>34051</v>
      </c>
      <c r="R6031" s="564"/>
      <c r="S6031" s="564" t="s">
        <v>34051</v>
      </c>
    </row>
    <row r="6032" spans="1:19" x14ac:dyDescent="0.35">
      <c r="A6032" s="559">
        <v>2355</v>
      </c>
      <c r="B6032" s="563" t="s">
        <v>484</v>
      </c>
      <c r="C6032" s="563" t="s">
        <v>28698</v>
      </c>
      <c r="D6032" s="563" t="s">
        <v>6785</v>
      </c>
      <c r="E6032" s="563" t="s">
        <v>6783</v>
      </c>
      <c r="F6032" s="563" t="s">
        <v>6784</v>
      </c>
      <c r="G6032" s="563" t="s">
        <v>6768</v>
      </c>
      <c r="H6032" s="563" t="s">
        <v>678</v>
      </c>
      <c r="I6032" s="563" t="s">
        <v>26691</v>
      </c>
      <c r="J6032" s="563" t="s">
        <v>109</v>
      </c>
      <c r="K6032" s="563" t="s">
        <v>24001</v>
      </c>
      <c r="L6032" s="563" t="s">
        <v>24001</v>
      </c>
      <c r="M6032" s="563" t="s">
        <v>24001</v>
      </c>
      <c r="N6032" s="563" t="s">
        <v>24001</v>
      </c>
      <c r="O6032" s="564" t="s">
        <v>24001</v>
      </c>
      <c r="P6032" s="564" t="s">
        <v>24001</v>
      </c>
      <c r="Q6032" s="564">
        <v>33148</v>
      </c>
      <c r="R6032" s="564"/>
      <c r="S6032" s="564" t="s">
        <v>34052</v>
      </c>
    </row>
    <row r="6033" spans="1:19" x14ac:dyDescent="0.35">
      <c r="A6033" s="562">
        <v>2356</v>
      </c>
      <c r="B6033" s="563" t="s">
        <v>484</v>
      </c>
      <c r="C6033" s="563" t="s">
        <v>28698</v>
      </c>
      <c r="D6033" s="563" t="s">
        <v>6787</v>
      </c>
      <c r="E6033" s="563" t="s">
        <v>24001</v>
      </c>
      <c r="F6033" s="563" t="s">
        <v>6786</v>
      </c>
      <c r="G6033" s="563" t="s">
        <v>6768</v>
      </c>
      <c r="H6033" s="563" t="s">
        <v>678</v>
      </c>
      <c r="I6033" s="563" t="s">
        <v>26771</v>
      </c>
      <c r="J6033" s="563" t="s">
        <v>109</v>
      </c>
      <c r="K6033" s="563" t="s">
        <v>24001</v>
      </c>
      <c r="L6033" s="563" t="s">
        <v>24001</v>
      </c>
      <c r="M6033" s="563" t="s">
        <v>24001</v>
      </c>
      <c r="N6033" s="563" t="s">
        <v>24001</v>
      </c>
      <c r="O6033" s="564" t="s">
        <v>24001</v>
      </c>
      <c r="P6033" s="564" t="s">
        <v>24001</v>
      </c>
      <c r="Q6033" s="564">
        <v>33148</v>
      </c>
      <c r="R6033" s="564"/>
      <c r="S6033" s="564" t="s">
        <v>34053</v>
      </c>
    </row>
    <row r="6034" spans="1:19" x14ac:dyDescent="0.35">
      <c r="A6034" s="559">
        <v>2357</v>
      </c>
      <c r="B6034" s="563" t="s">
        <v>484</v>
      </c>
      <c r="C6034" s="563" t="s">
        <v>28698</v>
      </c>
      <c r="D6034" s="563" t="s">
        <v>6790</v>
      </c>
      <c r="E6034" s="563" t="s">
        <v>6788</v>
      </c>
      <c r="F6034" s="563" t="s">
        <v>6789</v>
      </c>
      <c r="G6034" s="563" t="s">
        <v>6768</v>
      </c>
      <c r="H6034" s="563" t="s">
        <v>678</v>
      </c>
      <c r="I6034" s="563" t="s">
        <v>26949</v>
      </c>
      <c r="J6034" s="563" t="s">
        <v>109</v>
      </c>
      <c r="K6034" s="563" t="s">
        <v>24001</v>
      </c>
      <c r="L6034" s="563" t="s">
        <v>24001</v>
      </c>
      <c r="M6034" s="563" t="s">
        <v>24001</v>
      </c>
      <c r="N6034" s="563" t="s">
        <v>24001</v>
      </c>
      <c r="O6034" s="564" t="s">
        <v>24001</v>
      </c>
      <c r="P6034" s="564" t="s">
        <v>24001</v>
      </c>
      <c r="Q6034" s="564">
        <v>33148</v>
      </c>
      <c r="R6034" s="564"/>
      <c r="S6034" s="564" t="s">
        <v>34054</v>
      </c>
    </row>
    <row r="6035" spans="1:19" x14ac:dyDescent="0.35">
      <c r="A6035" s="559">
        <v>2358</v>
      </c>
      <c r="B6035" s="563" t="s">
        <v>484</v>
      </c>
      <c r="C6035" s="563" t="s">
        <v>28698</v>
      </c>
      <c r="D6035" s="563" t="s">
        <v>6792</v>
      </c>
      <c r="E6035" s="563" t="s">
        <v>6783</v>
      </c>
      <c r="F6035" s="563" t="s">
        <v>6791</v>
      </c>
      <c r="G6035" s="563" t="s">
        <v>6768</v>
      </c>
      <c r="H6035" s="563" t="s">
        <v>678</v>
      </c>
      <c r="I6035" s="563" t="s">
        <v>26950</v>
      </c>
      <c r="J6035" s="563" t="s">
        <v>109</v>
      </c>
      <c r="K6035" s="563" t="s">
        <v>24001</v>
      </c>
      <c r="L6035" s="563" t="s">
        <v>24001</v>
      </c>
      <c r="M6035" s="563" t="s">
        <v>24001</v>
      </c>
      <c r="N6035" s="563" t="s">
        <v>24001</v>
      </c>
      <c r="O6035" s="564" t="s">
        <v>24001</v>
      </c>
      <c r="P6035" s="564" t="s">
        <v>24001</v>
      </c>
      <c r="Q6035" s="564">
        <v>33148</v>
      </c>
      <c r="R6035" s="564"/>
      <c r="S6035" s="564" t="s">
        <v>34055</v>
      </c>
    </row>
    <row r="6036" spans="1:19" x14ac:dyDescent="0.35">
      <c r="A6036" s="562">
        <v>2359</v>
      </c>
      <c r="B6036" s="563" t="s">
        <v>484</v>
      </c>
      <c r="C6036" s="563" t="s">
        <v>28698</v>
      </c>
      <c r="D6036" s="563" t="s">
        <v>6795</v>
      </c>
      <c r="E6036" s="563" t="s">
        <v>6793</v>
      </c>
      <c r="F6036" s="563" t="s">
        <v>6794</v>
      </c>
      <c r="G6036" s="563" t="s">
        <v>6768</v>
      </c>
      <c r="H6036" s="563" t="s">
        <v>55</v>
      </c>
      <c r="I6036" s="563" t="s">
        <v>26690</v>
      </c>
      <c r="J6036" s="563" t="s">
        <v>109</v>
      </c>
      <c r="K6036" s="563" t="s">
        <v>24001</v>
      </c>
      <c r="L6036" s="563" t="s">
        <v>24001</v>
      </c>
      <c r="M6036" s="563" t="s">
        <v>24001</v>
      </c>
      <c r="N6036" s="563" t="s">
        <v>24001</v>
      </c>
      <c r="O6036" s="564" t="s">
        <v>24001</v>
      </c>
      <c r="P6036" s="564" t="s">
        <v>24001</v>
      </c>
      <c r="Q6036" s="564">
        <v>33148</v>
      </c>
      <c r="R6036" s="564"/>
      <c r="S6036" s="564" t="s">
        <v>6795</v>
      </c>
    </row>
    <row r="6037" spans="1:19" x14ac:dyDescent="0.35">
      <c r="A6037" s="559">
        <v>2360</v>
      </c>
      <c r="B6037" s="563" t="s">
        <v>484</v>
      </c>
      <c r="C6037" s="563" t="s">
        <v>28698</v>
      </c>
      <c r="D6037" s="563" t="s">
        <v>6799</v>
      </c>
      <c r="E6037" s="563" t="s">
        <v>6796</v>
      </c>
      <c r="F6037" s="563" t="s">
        <v>6797</v>
      </c>
      <c r="G6037" s="563" t="s">
        <v>6768</v>
      </c>
      <c r="H6037" s="563" t="s">
        <v>6798</v>
      </c>
      <c r="I6037" s="563" t="s">
        <v>26690</v>
      </c>
      <c r="J6037" s="563" t="s">
        <v>109</v>
      </c>
      <c r="K6037" s="563" t="s">
        <v>24001</v>
      </c>
      <c r="L6037" s="563" t="s">
        <v>24001</v>
      </c>
      <c r="M6037" s="563" t="s">
        <v>24001</v>
      </c>
      <c r="N6037" s="563" t="s">
        <v>24001</v>
      </c>
      <c r="O6037" s="564" t="s">
        <v>24001</v>
      </c>
      <c r="P6037" s="564" t="s">
        <v>24001</v>
      </c>
      <c r="Q6037" s="564">
        <v>33148</v>
      </c>
      <c r="R6037" s="564"/>
      <c r="S6037" s="564" t="s">
        <v>34056</v>
      </c>
    </row>
    <row r="6038" spans="1:19" x14ac:dyDescent="0.35">
      <c r="A6038" s="559">
        <v>2361</v>
      </c>
      <c r="B6038" s="563" t="s">
        <v>484</v>
      </c>
      <c r="C6038" s="563" t="s">
        <v>28698</v>
      </c>
      <c r="D6038" s="563" t="s">
        <v>6801</v>
      </c>
      <c r="E6038" s="563" t="s">
        <v>34057</v>
      </c>
      <c r="F6038" s="563" t="s">
        <v>6800</v>
      </c>
      <c r="G6038" s="563" t="s">
        <v>6768</v>
      </c>
      <c r="H6038" s="563" t="s">
        <v>1979</v>
      </c>
      <c r="I6038" s="563" t="s">
        <v>26951</v>
      </c>
      <c r="J6038" s="563" t="s">
        <v>109</v>
      </c>
      <c r="K6038" s="563" t="s">
        <v>24001</v>
      </c>
      <c r="L6038" s="563" t="s">
        <v>24001</v>
      </c>
      <c r="M6038" s="563" t="s">
        <v>24001</v>
      </c>
      <c r="N6038" s="563" t="s">
        <v>24001</v>
      </c>
      <c r="O6038" s="564" t="s">
        <v>24001</v>
      </c>
      <c r="P6038" s="564" t="s">
        <v>24001</v>
      </c>
      <c r="Q6038" s="564">
        <v>40702</v>
      </c>
      <c r="R6038" s="564"/>
      <c r="S6038" s="564" t="s">
        <v>34058</v>
      </c>
    </row>
    <row r="6039" spans="1:19" x14ac:dyDescent="0.35">
      <c r="A6039" s="562">
        <v>2362</v>
      </c>
      <c r="B6039" s="563" t="s">
        <v>484</v>
      </c>
      <c r="C6039" s="563" t="s">
        <v>28698</v>
      </c>
      <c r="D6039" s="563" t="s">
        <v>6805</v>
      </c>
      <c r="E6039" s="563" t="s">
        <v>6802</v>
      </c>
      <c r="F6039" s="563" t="s">
        <v>6803</v>
      </c>
      <c r="G6039" s="563" t="s">
        <v>6804</v>
      </c>
      <c r="H6039" s="563" t="s">
        <v>5599</v>
      </c>
      <c r="I6039" s="563" t="s">
        <v>26952</v>
      </c>
      <c r="J6039" s="563" t="s">
        <v>24001</v>
      </c>
      <c r="K6039" s="563" t="s">
        <v>24001</v>
      </c>
      <c r="L6039" s="563" t="s">
        <v>24001</v>
      </c>
      <c r="M6039" s="563" t="s">
        <v>24001</v>
      </c>
      <c r="N6039" s="563" t="s">
        <v>24001</v>
      </c>
      <c r="O6039" s="564" t="s">
        <v>24001</v>
      </c>
      <c r="P6039" s="564" t="s">
        <v>24001</v>
      </c>
      <c r="Q6039" s="564">
        <v>33148</v>
      </c>
      <c r="R6039" s="564">
        <v>34130</v>
      </c>
      <c r="S6039" s="564" t="s">
        <v>34059</v>
      </c>
    </row>
    <row r="6040" spans="1:19" x14ac:dyDescent="0.35">
      <c r="A6040" s="559">
        <v>2363</v>
      </c>
      <c r="B6040" s="563" t="s">
        <v>484</v>
      </c>
      <c r="C6040" s="563" t="s">
        <v>28698</v>
      </c>
      <c r="D6040" s="563" t="s">
        <v>6809</v>
      </c>
      <c r="E6040" s="563" t="s">
        <v>6806</v>
      </c>
      <c r="F6040" s="563" t="s">
        <v>6807</v>
      </c>
      <c r="G6040" s="563" t="s">
        <v>6808</v>
      </c>
      <c r="H6040" s="563" t="s">
        <v>3878</v>
      </c>
      <c r="I6040" s="563" t="s">
        <v>26690</v>
      </c>
      <c r="J6040" s="563" t="s">
        <v>24001</v>
      </c>
      <c r="K6040" s="563" t="s">
        <v>62</v>
      </c>
      <c r="L6040" s="563" t="s">
        <v>24001</v>
      </c>
      <c r="M6040" s="563" t="s">
        <v>24001</v>
      </c>
      <c r="N6040" s="563" t="s">
        <v>24001</v>
      </c>
      <c r="O6040" s="564" t="s">
        <v>24001</v>
      </c>
      <c r="P6040" s="564" t="s">
        <v>24001</v>
      </c>
      <c r="Q6040" s="564">
        <v>33148</v>
      </c>
      <c r="R6040" s="564"/>
      <c r="S6040" s="564" t="s">
        <v>34060</v>
      </c>
    </row>
    <row r="6041" spans="1:19" x14ac:dyDescent="0.35">
      <c r="A6041" s="559">
        <v>4446</v>
      </c>
      <c r="B6041" s="563" t="s">
        <v>484</v>
      </c>
      <c r="C6041" s="563" t="s">
        <v>10615</v>
      </c>
      <c r="D6041" s="563" t="s">
        <v>10637</v>
      </c>
      <c r="E6041" s="563" t="s">
        <v>10634</v>
      </c>
      <c r="F6041" s="563" t="s">
        <v>10635</v>
      </c>
      <c r="G6041" s="563" t="s">
        <v>10636</v>
      </c>
      <c r="H6041" s="563" t="s">
        <v>7859</v>
      </c>
      <c r="I6041" s="563" t="s">
        <v>26690</v>
      </c>
      <c r="J6041" s="563" t="s">
        <v>109</v>
      </c>
      <c r="K6041" s="563" t="s">
        <v>24001</v>
      </c>
      <c r="L6041" s="563" t="s">
        <v>24001</v>
      </c>
      <c r="M6041" s="563" t="s">
        <v>24001</v>
      </c>
      <c r="N6041" s="563" t="s">
        <v>24001</v>
      </c>
      <c r="O6041" s="564" t="s">
        <v>24001</v>
      </c>
      <c r="P6041" s="564" t="s">
        <v>24001</v>
      </c>
      <c r="Q6041" s="564">
        <v>33148</v>
      </c>
      <c r="R6041" s="564"/>
      <c r="S6041" s="564" t="s">
        <v>34061</v>
      </c>
    </row>
    <row r="6042" spans="1:19" x14ac:dyDescent="0.35">
      <c r="A6042" s="562">
        <v>4447</v>
      </c>
      <c r="B6042" s="563" t="s">
        <v>484</v>
      </c>
      <c r="C6042" s="563" t="s">
        <v>10615</v>
      </c>
      <c r="D6042" s="563" t="s">
        <v>34062</v>
      </c>
      <c r="E6042" s="563" t="s">
        <v>34063</v>
      </c>
      <c r="F6042" s="563" t="s">
        <v>34064</v>
      </c>
      <c r="G6042" s="563" t="s">
        <v>34065</v>
      </c>
      <c r="H6042" s="563" t="s">
        <v>34066</v>
      </c>
      <c r="I6042" s="563" t="s">
        <v>26690</v>
      </c>
      <c r="J6042" s="563" t="s">
        <v>109</v>
      </c>
      <c r="K6042" s="563" t="s">
        <v>24001</v>
      </c>
      <c r="L6042" s="563" t="s">
        <v>24001</v>
      </c>
      <c r="M6042" s="563" t="s">
        <v>24001</v>
      </c>
      <c r="N6042" s="563" t="s">
        <v>24001</v>
      </c>
      <c r="O6042" s="564" t="s">
        <v>24001</v>
      </c>
      <c r="P6042" s="564" t="s">
        <v>24001</v>
      </c>
      <c r="Q6042" s="564">
        <v>45044</v>
      </c>
      <c r="R6042" s="564"/>
      <c r="S6042" s="564" t="s">
        <v>34067</v>
      </c>
    </row>
    <row r="6043" spans="1:19" x14ac:dyDescent="0.35">
      <c r="A6043" s="559">
        <v>4448</v>
      </c>
      <c r="B6043" s="563" t="s">
        <v>484</v>
      </c>
      <c r="C6043" s="563" t="s">
        <v>10615</v>
      </c>
      <c r="D6043" s="563" t="s">
        <v>34068</v>
      </c>
      <c r="E6043" s="563" t="s">
        <v>10687</v>
      </c>
      <c r="F6043" s="563" t="s">
        <v>10688</v>
      </c>
      <c r="G6043" s="563" t="s">
        <v>34065</v>
      </c>
      <c r="H6043" s="563" t="s">
        <v>4328</v>
      </c>
      <c r="I6043" s="563" t="s">
        <v>26690</v>
      </c>
      <c r="J6043" s="563" t="s">
        <v>24001</v>
      </c>
      <c r="K6043" s="563" t="s">
        <v>24001</v>
      </c>
      <c r="L6043" s="563" t="s">
        <v>24001</v>
      </c>
      <c r="M6043" s="563" t="s">
        <v>24001</v>
      </c>
      <c r="N6043" s="563" t="s">
        <v>24001</v>
      </c>
      <c r="O6043" s="564" t="s">
        <v>24001</v>
      </c>
      <c r="P6043" s="564" t="s">
        <v>24001</v>
      </c>
      <c r="Q6043" s="564">
        <v>33148</v>
      </c>
      <c r="R6043" s="564">
        <v>44729.431446759299</v>
      </c>
      <c r="S6043" s="564" t="s">
        <v>34069</v>
      </c>
    </row>
    <row r="6044" spans="1:19" x14ac:dyDescent="0.35">
      <c r="A6044" s="559">
        <v>2670</v>
      </c>
      <c r="B6044" s="563" t="s">
        <v>484</v>
      </c>
      <c r="C6044" s="563" t="s">
        <v>8635</v>
      </c>
      <c r="D6044" s="563" t="s">
        <v>8649</v>
      </c>
      <c r="E6044" s="563" t="s">
        <v>8645</v>
      </c>
      <c r="F6044" s="563" t="s">
        <v>8646</v>
      </c>
      <c r="G6044" s="563" t="s">
        <v>8647</v>
      </c>
      <c r="H6044" s="563" t="s">
        <v>8648</v>
      </c>
      <c r="I6044" s="563" t="s">
        <v>27084</v>
      </c>
      <c r="J6044" s="563" t="s">
        <v>24001</v>
      </c>
      <c r="K6044" s="563" t="s">
        <v>50</v>
      </c>
      <c r="L6044" s="563" t="s">
        <v>24001</v>
      </c>
      <c r="M6044" s="563" t="s">
        <v>24001</v>
      </c>
      <c r="N6044" s="563" t="s">
        <v>24001</v>
      </c>
      <c r="O6044" s="564" t="s">
        <v>24001</v>
      </c>
      <c r="P6044" s="564" t="s">
        <v>24001</v>
      </c>
      <c r="Q6044" s="564">
        <v>33148</v>
      </c>
      <c r="R6044" s="564"/>
      <c r="S6044" s="564" t="s">
        <v>34070</v>
      </c>
    </row>
    <row r="6045" spans="1:19" x14ac:dyDescent="0.35">
      <c r="A6045" s="562">
        <v>2671</v>
      </c>
      <c r="B6045" s="563" t="s">
        <v>484</v>
      </c>
      <c r="C6045" s="563" t="s">
        <v>8635</v>
      </c>
      <c r="D6045" s="563" t="s">
        <v>8651</v>
      </c>
      <c r="E6045" s="563" t="s">
        <v>24001</v>
      </c>
      <c r="F6045" s="563" t="s">
        <v>8650</v>
      </c>
      <c r="G6045" s="563" t="s">
        <v>8647</v>
      </c>
      <c r="H6045" s="563" t="s">
        <v>8648</v>
      </c>
      <c r="I6045" s="563" t="s">
        <v>27085</v>
      </c>
      <c r="J6045" s="563" t="s">
        <v>24001</v>
      </c>
      <c r="K6045" s="563" t="s">
        <v>24001</v>
      </c>
      <c r="L6045" s="563" t="s">
        <v>24001</v>
      </c>
      <c r="M6045" s="563" t="s">
        <v>24001</v>
      </c>
      <c r="N6045" s="563" t="s">
        <v>24001</v>
      </c>
      <c r="O6045" s="564" t="s">
        <v>24001</v>
      </c>
      <c r="P6045" s="564" t="s">
        <v>24001</v>
      </c>
      <c r="Q6045" s="564">
        <v>40599</v>
      </c>
      <c r="R6045" s="564"/>
      <c r="S6045" s="564" t="s">
        <v>34071</v>
      </c>
    </row>
    <row r="6046" spans="1:19" x14ac:dyDescent="0.35">
      <c r="A6046" s="559">
        <v>2672</v>
      </c>
      <c r="B6046" s="563" t="s">
        <v>484</v>
      </c>
      <c r="C6046" s="563" t="s">
        <v>8635</v>
      </c>
      <c r="D6046" s="563" t="s">
        <v>8655</v>
      </c>
      <c r="E6046" s="563" t="s">
        <v>8652</v>
      </c>
      <c r="F6046" s="563" t="s">
        <v>8653</v>
      </c>
      <c r="G6046" s="563" t="s">
        <v>8647</v>
      </c>
      <c r="H6046" s="563" t="s">
        <v>8654</v>
      </c>
      <c r="I6046" s="563" t="s">
        <v>26690</v>
      </c>
      <c r="J6046" s="563" t="s">
        <v>24001</v>
      </c>
      <c r="K6046" s="563" t="s">
        <v>24001</v>
      </c>
      <c r="L6046" s="563" t="s">
        <v>24001</v>
      </c>
      <c r="M6046" s="563" t="s">
        <v>24001</v>
      </c>
      <c r="N6046" s="563" t="s">
        <v>24001</v>
      </c>
      <c r="O6046" s="564" t="s">
        <v>24001</v>
      </c>
      <c r="P6046" s="564" t="s">
        <v>24001</v>
      </c>
      <c r="Q6046" s="564">
        <v>33148</v>
      </c>
      <c r="R6046" s="564"/>
      <c r="S6046" s="564" t="s">
        <v>34072</v>
      </c>
    </row>
    <row r="6047" spans="1:19" x14ac:dyDescent="0.35">
      <c r="A6047" s="559">
        <v>2673</v>
      </c>
      <c r="B6047" s="563" t="s">
        <v>484</v>
      </c>
      <c r="C6047" s="563" t="s">
        <v>8635</v>
      </c>
      <c r="D6047" s="563" t="s">
        <v>8659</v>
      </c>
      <c r="E6047" s="563" t="s">
        <v>8656</v>
      </c>
      <c r="F6047" s="563" t="s">
        <v>8657</v>
      </c>
      <c r="G6047" s="563" t="s">
        <v>8647</v>
      </c>
      <c r="H6047" s="563" t="s">
        <v>8658</v>
      </c>
      <c r="I6047" s="563" t="s">
        <v>26690</v>
      </c>
      <c r="J6047" s="563" t="s">
        <v>24001</v>
      </c>
      <c r="K6047" s="563" t="s">
        <v>24001</v>
      </c>
      <c r="L6047" s="563" t="s">
        <v>24001</v>
      </c>
      <c r="M6047" s="563" t="s">
        <v>24001</v>
      </c>
      <c r="N6047" s="563" t="s">
        <v>24001</v>
      </c>
      <c r="O6047" s="564" t="s">
        <v>24001</v>
      </c>
      <c r="P6047" s="564" t="s">
        <v>24001</v>
      </c>
      <c r="Q6047" s="564">
        <v>33239</v>
      </c>
      <c r="R6047" s="564">
        <v>33680</v>
      </c>
      <c r="S6047" s="564" t="s">
        <v>8659</v>
      </c>
    </row>
    <row r="6048" spans="1:19" x14ac:dyDescent="0.35">
      <c r="A6048" s="562">
        <v>2674</v>
      </c>
      <c r="B6048" s="563" t="s">
        <v>484</v>
      </c>
      <c r="C6048" s="563" t="s">
        <v>8635</v>
      </c>
      <c r="D6048" s="563" t="s">
        <v>8663</v>
      </c>
      <c r="E6048" s="563" t="s">
        <v>8660</v>
      </c>
      <c r="F6048" s="563" t="s">
        <v>8661</v>
      </c>
      <c r="G6048" s="563" t="s">
        <v>8647</v>
      </c>
      <c r="H6048" s="563" t="s">
        <v>8662</v>
      </c>
      <c r="I6048" s="563" t="s">
        <v>26690</v>
      </c>
      <c r="J6048" s="563" t="s">
        <v>24001</v>
      </c>
      <c r="K6048" s="563" t="s">
        <v>24001</v>
      </c>
      <c r="L6048" s="563" t="s">
        <v>24001</v>
      </c>
      <c r="M6048" s="563" t="s">
        <v>24001</v>
      </c>
      <c r="N6048" s="563" t="s">
        <v>24001</v>
      </c>
      <c r="O6048" s="564" t="s">
        <v>24001</v>
      </c>
      <c r="P6048" s="564" t="s">
        <v>24001</v>
      </c>
      <c r="Q6048" s="564">
        <v>38406</v>
      </c>
      <c r="R6048" s="564"/>
      <c r="S6048" s="564" t="s">
        <v>34073</v>
      </c>
    </row>
    <row r="6049" spans="1:19" x14ac:dyDescent="0.35">
      <c r="A6049" s="559">
        <v>2675</v>
      </c>
      <c r="B6049" s="563" t="s">
        <v>484</v>
      </c>
      <c r="C6049" s="563" t="s">
        <v>8635</v>
      </c>
      <c r="D6049" s="563" t="s">
        <v>8666</v>
      </c>
      <c r="E6049" s="563" t="s">
        <v>8660</v>
      </c>
      <c r="F6049" s="563" t="s">
        <v>8664</v>
      </c>
      <c r="G6049" s="563" t="s">
        <v>8647</v>
      </c>
      <c r="H6049" s="563" t="s">
        <v>8665</v>
      </c>
      <c r="I6049" s="563" t="s">
        <v>26690</v>
      </c>
      <c r="J6049" s="563" t="s">
        <v>24001</v>
      </c>
      <c r="K6049" s="563" t="s">
        <v>24001</v>
      </c>
      <c r="L6049" s="563" t="s">
        <v>24001</v>
      </c>
      <c r="M6049" s="563" t="s">
        <v>24001</v>
      </c>
      <c r="N6049" s="563" t="s">
        <v>24001</v>
      </c>
      <c r="O6049" s="564" t="s">
        <v>24001</v>
      </c>
      <c r="P6049" s="564" t="s">
        <v>24001</v>
      </c>
      <c r="Q6049" s="564">
        <v>38406</v>
      </c>
      <c r="R6049" s="564"/>
      <c r="S6049" s="564" t="s">
        <v>34074</v>
      </c>
    </row>
    <row r="6050" spans="1:19" x14ac:dyDescent="0.35">
      <c r="A6050" s="559">
        <v>2676</v>
      </c>
      <c r="B6050" s="563" t="s">
        <v>484</v>
      </c>
      <c r="C6050" s="563" t="s">
        <v>8635</v>
      </c>
      <c r="D6050" s="563" t="s">
        <v>8669</v>
      </c>
      <c r="E6050" s="563" t="s">
        <v>8667</v>
      </c>
      <c r="F6050" s="563" t="s">
        <v>8668</v>
      </c>
      <c r="G6050" s="563" t="s">
        <v>8647</v>
      </c>
      <c r="H6050" s="563" t="s">
        <v>4365</v>
      </c>
      <c r="I6050" s="563" t="s">
        <v>26690</v>
      </c>
      <c r="J6050" s="563" t="s">
        <v>109</v>
      </c>
      <c r="K6050" s="563" t="s">
        <v>24001</v>
      </c>
      <c r="L6050" s="563" t="s">
        <v>24001</v>
      </c>
      <c r="M6050" s="563" t="s">
        <v>24001</v>
      </c>
      <c r="N6050" s="563" t="s">
        <v>24001</v>
      </c>
      <c r="O6050" s="564" t="s">
        <v>24001</v>
      </c>
      <c r="P6050" s="564" t="s">
        <v>24001</v>
      </c>
      <c r="Q6050" s="564">
        <v>33148</v>
      </c>
      <c r="R6050" s="564"/>
      <c r="S6050" s="564" t="s">
        <v>34075</v>
      </c>
    </row>
    <row r="6051" spans="1:19" x14ac:dyDescent="0.35">
      <c r="A6051" s="562">
        <v>2677</v>
      </c>
      <c r="B6051" s="563" t="s">
        <v>484</v>
      </c>
      <c r="C6051" s="563" t="s">
        <v>8635</v>
      </c>
      <c r="D6051" s="563" t="s">
        <v>8672</v>
      </c>
      <c r="E6051" s="563" t="s">
        <v>8670</v>
      </c>
      <c r="F6051" s="563" t="s">
        <v>8671</v>
      </c>
      <c r="G6051" s="563" t="s">
        <v>8647</v>
      </c>
      <c r="H6051" s="563" t="s">
        <v>4476</v>
      </c>
      <c r="I6051" s="563" t="s">
        <v>26690</v>
      </c>
      <c r="J6051" s="563" t="s">
        <v>24001</v>
      </c>
      <c r="K6051" s="563" t="s">
        <v>24001</v>
      </c>
      <c r="L6051" s="563" t="s">
        <v>24001</v>
      </c>
      <c r="M6051" s="563" t="s">
        <v>24001</v>
      </c>
      <c r="N6051" s="563" t="s">
        <v>24001</v>
      </c>
      <c r="O6051" s="564" t="s">
        <v>24001</v>
      </c>
      <c r="P6051" s="564" t="s">
        <v>24001</v>
      </c>
      <c r="Q6051" s="564">
        <v>33148</v>
      </c>
      <c r="R6051" s="564">
        <v>33969</v>
      </c>
      <c r="S6051" s="564" t="s">
        <v>34076</v>
      </c>
    </row>
    <row r="6052" spans="1:19" x14ac:dyDescent="0.35">
      <c r="A6052" s="559">
        <v>2678</v>
      </c>
      <c r="B6052" s="563" t="s">
        <v>484</v>
      </c>
      <c r="C6052" s="563" t="s">
        <v>8635</v>
      </c>
      <c r="D6052" s="563" t="s">
        <v>8675</v>
      </c>
      <c r="E6052" s="563" t="s">
        <v>8673</v>
      </c>
      <c r="F6052" s="563" t="s">
        <v>8674</v>
      </c>
      <c r="G6052" s="563" t="s">
        <v>8647</v>
      </c>
      <c r="H6052" s="563" t="s">
        <v>55</v>
      </c>
      <c r="I6052" s="563" t="s">
        <v>26690</v>
      </c>
      <c r="J6052" s="563" t="s">
        <v>24001</v>
      </c>
      <c r="K6052" s="563" t="s">
        <v>24001</v>
      </c>
      <c r="L6052" s="563" t="s">
        <v>24001</v>
      </c>
      <c r="M6052" s="563" t="s">
        <v>24001</v>
      </c>
      <c r="N6052" s="563" t="s">
        <v>24001</v>
      </c>
      <c r="O6052" s="564" t="s">
        <v>24001</v>
      </c>
      <c r="P6052" s="564" t="s">
        <v>24001</v>
      </c>
      <c r="Q6052" s="564">
        <v>33148</v>
      </c>
      <c r="R6052" s="564"/>
      <c r="S6052" s="564" t="s">
        <v>8675</v>
      </c>
    </row>
    <row r="6053" spans="1:19" x14ac:dyDescent="0.35">
      <c r="A6053" s="559">
        <v>2679</v>
      </c>
      <c r="B6053" s="563" t="s">
        <v>484</v>
      </c>
      <c r="C6053" s="563" t="s">
        <v>8635</v>
      </c>
      <c r="D6053" s="563" t="s">
        <v>8679</v>
      </c>
      <c r="E6053" s="563" t="s">
        <v>8676</v>
      </c>
      <c r="F6053" s="563" t="s">
        <v>8677</v>
      </c>
      <c r="G6053" s="563" t="s">
        <v>8647</v>
      </c>
      <c r="H6053" s="563" t="s">
        <v>8678</v>
      </c>
      <c r="I6053" s="563" t="s">
        <v>26690</v>
      </c>
      <c r="J6053" s="563" t="s">
        <v>109</v>
      </c>
      <c r="K6053" s="563" t="s">
        <v>24001</v>
      </c>
      <c r="L6053" s="563" t="s">
        <v>24001</v>
      </c>
      <c r="M6053" s="563" t="s">
        <v>24001</v>
      </c>
      <c r="N6053" s="563" t="s">
        <v>24001</v>
      </c>
      <c r="O6053" s="564" t="s">
        <v>24001</v>
      </c>
      <c r="P6053" s="564" t="s">
        <v>24001</v>
      </c>
      <c r="Q6053" s="564">
        <v>33148</v>
      </c>
      <c r="R6053" s="564">
        <v>39654</v>
      </c>
      <c r="S6053" s="564" t="s">
        <v>34077</v>
      </c>
    </row>
    <row r="6054" spans="1:19" x14ac:dyDescent="0.35">
      <c r="A6054" s="562">
        <v>6118</v>
      </c>
      <c r="B6054" s="563" t="s">
        <v>484</v>
      </c>
      <c r="C6054" s="563" t="s">
        <v>8635</v>
      </c>
      <c r="D6054" s="563" t="s">
        <v>8683</v>
      </c>
      <c r="E6054" s="563" t="s">
        <v>8680</v>
      </c>
      <c r="F6054" s="563" t="s">
        <v>8681</v>
      </c>
      <c r="G6054" s="563" t="s">
        <v>8682</v>
      </c>
      <c r="H6054" s="563" t="s">
        <v>55</v>
      </c>
      <c r="I6054" s="563" t="s">
        <v>26690</v>
      </c>
      <c r="J6054" s="563" t="s">
        <v>24001</v>
      </c>
      <c r="K6054" s="563" t="s">
        <v>24001</v>
      </c>
      <c r="L6054" s="563" t="s">
        <v>24001</v>
      </c>
      <c r="M6054" s="563" t="s">
        <v>24001</v>
      </c>
      <c r="N6054" s="563" t="s">
        <v>24001</v>
      </c>
      <c r="O6054" s="564" t="s">
        <v>24001</v>
      </c>
      <c r="P6054" s="564" t="s">
        <v>24001</v>
      </c>
      <c r="Q6054" s="564">
        <v>33148</v>
      </c>
      <c r="R6054" s="564"/>
      <c r="S6054" s="564" t="s">
        <v>8683</v>
      </c>
    </row>
    <row r="6055" spans="1:19" x14ac:dyDescent="0.35">
      <c r="A6055" s="559">
        <v>1755</v>
      </c>
      <c r="B6055" s="563" t="s">
        <v>484</v>
      </c>
      <c r="C6055" s="563" t="s">
        <v>8104</v>
      </c>
      <c r="D6055" s="563" t="s">
        <v>8109</v>
      </c>
      <c r="E6055" s="563" t="s">
        <v>8105</v>
      </c>
      <c r="F6055" s="563" t="s">
        <v>8106</v>
      </c>
      <c r="G6055" s="563" t="s">
        <v>8107</v>
      </c>
      <c r="H6055" s="563" t="s">
        <v>8108</v>
      </c>
      <c r="I6055" s="563" t="s">
        <v>26690</v>
      </c>
      <c r="J6055" s="563" t="s">
        <v>109</v>
      </c>
      <c r="K6055" s="563" t="s">
        <v>24001</v>
      </c>
      <c r="L6055" s="563" t="s">
        <v>24001</v>
      </c>
      <c r="M6055" s="563" t="s">
        <v>24001</v>
      </c>
      <c r="N6055" s="563" t="s">
        <v>24001</v>
      </c>
      <c r="O6055" s="564" t="s">
        <v>24001</v>
      </c>
      <c r="P6055" s="564" t="s">
        <v>24001</v>
      </c>
      <c r="Q6055" s="564">
        <v>36293</v>
      </c>
      <c r="R6055" s="564"/>
      <c r="S6055" s="564" t="s">
        <v>34078</v>
      </c>
    </row>
    <row r="6056" spans="1:19" x14ac:dyDescent="0.35">
      <c r="A6056" s="559">
        <v>5809</v>
      </c>
      <c r="B6056" s="563" t="s">
        <v>484</v>
      </c>
      <c r="C6056" s="563" t="s">
        <v>28883</v>
      </c>
      <c r="D6056" s="563" t="s">
        <v>15355</v>
      </c>
      <c r="E6056" s="563" t="s">
        <v>24001</v>
      </c>
      <c r="F6056" s="563" t="s">
        <v>15353</v>
      </c>
      <c r="G6056" s="563" t="s">
        <v>15354</v>
      </c>
      <c r="H6056" s="563" t="s">
        <v>1836</v>
      </c>
      <c r="I6056" s="563" t="s">
        <v>26690</v>
      </c>
      <c r="J6056" s="563" t="s">
        <v>24001</v>
      </c>
      <c r="K6056" s="563" t="s">
        <v>24001</v>
      </c>
      <c r="L6056" s="563" t="s">
        <v>24001</v>
      </c>
      <c r="M6056" s="563" t="s">
        <v>24001</v>
      </c>
      <c r="N6056" s="563" t="s">
        <v>24001</v>
      </c>
      <c r="O6056" s="564" t="s">
        <v>24001</v>
      </c>
      <c r="P6056" s="564" t="s">
        <v>24001</v>
      </c>
      <c r="Q6056" s="564">
        <v>33148</v>
      </c>
      <c r="R6056" s="564"/>
      <c r="S6056" s="564" t="s">
        <v>34079</v>
      </c>
    </row>
    <row r="6057" spans="1:19" x14ac:dyDescent="0.35">
      <c r="A6057" s="562">
        <v>5810</v>
      </c>
      <c r="B6057" s="563" t="s">
        <v>484</v>
      </c>
      <c r="C6057" s="563" t="s">
        <v>28883</v>
      </c>
      <c r="D6057" s="563" t="s">
        <v>15358</v>
      </c>
      <c r="E6057" s="563" t="s">
        <v>15356</v>
      </c>
      <c r="F6057" s="563" t="s">
        <v>15357</v>
      </c>
      <c r="G6057" s="563" t="s">
        <v>15354</v>
      </c>
      <c r="H6057" s="563" t="s">
        <v>1705</v>
      </c>
      <c r="I6057" s="563" t="s">
        <v>26753</v>
      </c>
      <c r="J6057" s="563" t="s">
        <v>24001</v>
      </c>
      <c r="K6057" s="563" t="s">
        <v>24001</v>
      </c>
      <c r="L6057" s="563" t="s">
        <v>24001</v>
      </c>
      <c r="M6057" s="563" t="s">
        <v>24001</v>
      </c>
      <c r="N6057" s="563" t="s">
        <v>24001</v>
      </c>
      <c r="O6057" s="564" t="s">
        <v>24001</v>
      </c>
      <c r="P6057" s="564" t="s">
        <v>24001</v>
      </c>
      <c r="Q6057" s="564">
        <v>33148</v>
      </c>
      <c r="R6057" s="564"/>
      <c r="S6057" s="564" t="s">
        <v>34080</v>
      </c>
    </row>
    <row r="6058" spans="1:19" x14ac:dyDescent="0.35">
      <c r="A6058" s="559">
        <v>5811</v>
      </c>
      <c r="B6058" s="563" t="s">
        <v>484</v>
      </c>
      <c r="C6058" s="563" t="s">
        <v>28883</v>
      </c>
      <c r="D6058" s="563" t="s">
        <v>15360</v>
      </c>
      <c r="E6058" s="563" t="s">
        <v>15356</v>
      </c>
      <c r="F6058" s="563" t="s">
        <v>15359</v>
      </c>
      <c r="G6058" s="563" t="s">
        <v>15354</v>
      </c>
      <c r="H6058" s="563" t="s">
        <v>1705</v>
      </c>
      <c r="I6058" s="563" t="s">
        <v>27374</v>
      </c>
      <c r="J6058" s="563" t="s">
        <v>24001</v>
      </c>
      <c r="K6058" s="563" t="s">
        <v>24001</v>
      </c>
      <c r="L6058" s="563" t="s">
        <v>24001</v>
      </c>
      <c r="M6058" s="563" t="s">
        <v>24001</v>
      </c>
      <c r="N6058" s="563" t="s">
        <v>24001</v>
      </c>
      <c r="O6058" s="564" t="s">
        <v>24001</v>
      </c>
      <c r="P6058" s="564" t="s">
        <v>24001</v>
      </c>
      <c r="Q6058" s="564">
        <v>33148</v>
      </c>
      <c r="R6058" s="564"/>
      <c r="S6058" s="564" t="s">
        <v>34081</v>
      </c>
    </row>
    <row r="6059" spans="1:19" x14ac:dyDescent="0.35">
      <c r="A6059" s="559">
        <v>5812</v>
      </c>
      <c r="B6059" s="563" t="s">
        <v>484</v>
      </c>
      <c r="C6059" s="563" t="s">
        <v>28883</v>
      </c>
      <c r="D6059" s="563" t="s">
        <v>15363</v>
      </c>
      <c r="E6059" s="563" t="s">
        <v>15361</v>
      </c>
      <c r="F6059" s="563" t="s">
        <v>15362</v>
      </c>
      <c r="G6059" s="563" t="s">
        <v>15354</v>
      </c>
      <c r="H6059" s="563" t="s">
        <v>1705</v>
      </c>
      <c r="I6059" s="563" t="s">
        <v>27427</v>
      </c>
      <c r="J6059" s="563" t="s">
        <v>24001</v>
      </c>
      <c r="K6059" s="563" t="s">
        <v>154</v>
      </c>
      <c r="L6059" s="563" t="s">
        <v>24001</v>
      </c>
      <c r="M6059" s="563" t="s">
        <v>24001</v>
      </c>
      <c r="N6059" s="563" t="s">
        <v>24001</v>
      </c>
      <c r="O6059" s="564" t="s">
        <v>24001</v>
      </c>
      <c r="P6059" s="564" t="s">
        <v>24001</v>
      </c>
      <c r="Q6059" s="564">
        <v>33148</v>
      </c>
      <c r="R6059" s="564"/>
      <c r="S6059" s="564" t="s">
        <v>34082</v>
      </c>
    </row>
    <row r="6060" spans="1:19" x14ac:dyDescent="0.35">
      <c r="A6060" s="562">
        <v>5813</v>
      </c>
      <c r="B6060" s="563" t="s">
        <v>484</v>
      </c>
      <c r="C6060" s="563" t="s">
        <v>28883</v>
      </c>
      <c r="D6060" s="563" t="s">
        <v>15365</v>
      </c>
      <c r="E6060" s="563" t="s">
        <v>15361</v>
      </c>
      <c r="F6060" s="563" t="s">
        <v>15364</v>
      </c>
      <c r="G6060" s="563" t="s">
        <v>15354</v>
      </c>
      <c r="H6060" s="563" t="s">
        <v>1705</v>
      </c>
      <c r="I6060" s="563" t="s">
        <v>27428</v>
      </c>
      <c r="J6060" s="563" t="s">
        <v>24001</v>
      </c>
      <c r="K6060" s="563" t="s">
        <v>24001</v>
      </c>
      <c r="L6060" s="563" t="s">
        <v>24001</v>
      </c>
      <c r="M6060" s="563" t="s">
        <v>24001</v>
      </c>
      <c r="N6060" s="563" t="s">
        <v>24001</v>
      </c>
      <c r="O6060" s="564" t="s">
        <v>24001</v>
      </c>
      <c r="P6060" s="564" t="s">
        <v>24001</v>
      </c>
      <c r="Q6060" s="564">
        <v>33148</v>
      </c>
      <c r="R6060" s="564"/>
      <c r="S6060" s="564" t="s">
        <v>34083</v>
      </c>
    </row>
    <row r="6061" spans="1:19" x14ac:dyDescent="0.35">
      <c r="A6061" s="559">
        <v>5814</v>
      </c>
      <c r="B6061" s="563" t="s">
        <v>484</v>
      </c>
      <c r="C6061" s="563" t="s">
        <v>28883</v>
      </c>
      <c r="D6061" s="563" t="s">
        <v>15368</v>
      </c>
      <c r="E6061" s="563" t="s">
        <v>15366</v>
      </c>
      <c r="F6061" s="563" t="s">
        <v>15367</v>
      </c>
      <c r="G6061" s="563" t="s">
        <v>15354</v>
      </c>
      <c r="H6061" s="563" t="s">
        <v>13517</v>
      </c>
      <c r="I6061" s="563" t="s">
        <v>26690</v>
      </c>
      <c r="J6061" s="563" t="s">
        <v>24001</v>
      </c>
      <c r="K6061" s="563" t="s">
        <v>24001</v>
      </c>
      <c r="L6061" s="563" t="s">
        <v>24001</v>
      </c>
      <c r="M6061" s="563" t="s">
        <v>24001</v>
      </c>
      <c r="N6061" s="563" t="s">
        <v>24001</v>
      </c>
      <c r="O6061" s="564" t="s">
        <v>24001</v>
      </c>
      <c r="P6061" s="564" t="s">
        <v>24001</v>
      </c>
      <c r="Q6061" s="564">
        <v>33148</v>
      </c>
      <c r="R6061" s="564"/>
      <c r="S6061" s="564" t="s">
        <v>34084</v>
      </c>
    </row>
    <row r="6062" spans="1:19" x14ac:dyDescent="0.35">
      <c r="A6062" s="559">
        <v>5815</v>
      </c>
      <c r="B6062" s="563" t="s">
        <v>484</v>
      </c>
      <c r="C6062" s="563" t="s">
        <v>28883</v>
      </c>
      <c r="D6062" s="563" t="s">
        <v>15372</v>
      </c>
      <c r="E6062" s="563" t="s">
        <v>15369</v>
      </c>
      <c r="F6062" s="563" t="s">
        <v>15370</v>
      </c>
      <c r="G6062" s="563" t="s">
        <v>15354</v>
      </c>
      <c r="H6062" s="563" t="s">
        <v>15371</v>
      </c>
      <c r="I6062" s="563" t="s">
        <v>27429</v>
      </c>
      <c r="J6062" s="563" t="s">
        <v>24001</v>
      </c>
      <c r="K6062" s="563" t="s">
        <v>24001</v>
      </c>
      <c r="L6062" s="563" t="s">
        <v>24001</v>
      </c>
      <c r="M6062" s="563" t="s">
        <v>24001</v>
      </c>
      <c r="N6062" s="563" t="s">
        <v>24001</v>
      </c>
      <c r="O6062" s="564" t="s">
        <v>24001</v>
      </c>
      <c r="P6062" s="564" t="s">
        <v>24001</v>
      </c>
      <c r="Q6062" s="564">
        <v>33148</v>
      </c>
      <c r="R6062" s="564"/>
      <c r="S6062" s="564" t="s">
        <v>34085</v>
      </c>
    </row>
    <row r="6063" spans="1:19" x14ac:dyDescent="0.35">
      <c r="A6063" s="562">
        <v>5816</v>
      </c>
      <c r="B6063" s="563" t="s">
        <v>484</v>
      </c>
      <c r="C6063" s="563" t="s">
        <v>28883</v>
      </c>
      <c r="D6063" s="563" t="s">
        <v>15376</v>
      </c>
      <c r="E6063" s="563" t="s">
        <v>15373</v>
      </c>
      <c r="F6063" s="563" t="s">
        <v>15374</v>
      </c>
      <c r="G6063" s="563" t="s">
        <v>15354</v>
      </c>
      <c r="H6063" s="563" t="s">
        <v>15375</v>
      </c>
      <c r="I6063" s="563" t="s">
        <v>26690</v>
      </c>
      <c r="J6063" s="563" t="s">
        <v>24001</v>
      </c>
      <c r="K6063" s="563" t="s">
        <v>24001</v>
      </c>
      <c r="L6063" s="563" t="s">
        <v>24001</v>
      </c>
      <c r="M6063" s="563" t="s">
        <v>24001</v>
      </c>
      <c r="N6063" s="563" t="s">
        <v>24001</v>
      </c>
      <c r="O6063" s="564" t="s">
        <v>24001</v>
      </c>
      <c r="P6063" s="564" t="s">
        <v>24001</v>
      </c>
      <c r="Q6063" s="564">
        <v>33148</v>
      </c>
      <c r="R6063" s="564"/>
      <c r="S6063" s="564" t="s">
        <v>34086</v>
      </c>
    </row>
    <row r="6064" spans="1:19" x14ac:dyDescent="0.35">
      <c r="A6064" s="559">
        <v>5817</v>
      </c>
      <c r="B6064" s="563" t="s">
        <v>484</v>
      </c>
      <c r="C6064" s="563" t="s">
        <v>28883</v>
      </c>
      <c r="D6064" s="563" t="s">
        <v>15379</v>
      </c>
      <c r="E6064" s="563" t="s">
        <v>15377</v>
      </c>
      <c r="F6064" s="563" t="s">
        <v>15378</v>
      </c>
      <c r="G6064" s="563" t="s">
        <v>15354</v>
      </c>
      <c r="H6064" s="563" t="s">
        <v>2696</v>
      </c>
      <c r="I6064" s="563" t="s">
        <v>26753</v>
      </c>
      <c r="J6064" s="563" t="s">
        <v>24001</v>
      </c>
      <c r="K6064" s="563" t="s">
        <v>24001</v>
      </c>
      <c r="L6064" s="563" t="s">
        <v>24001</v>
      </c>
      <c r="M6064" s="563" t="s">
        <v>24001</v>
      </c>
      <c r="N6064" s="563" t="s">
        <v>24001</v>
      </c>
      <c r="O6064" s="564" t="s">
        <v>24001</v>
      </c>
      <c r="P6064" s="564" t="s">
        <v>24001</v>
      </c>
      <c r="Q6064" s="564">
        <v>33148</v>
      </c>
      <c r="R6064" s="564"/>
      <c r="S6064" s="564" t="s">
        <v>34087</v>
      </c>
    </row>
    <row r="6065" spans="1:19" x14ac:dyDescent="0.35">
      <c r="A6065" s="559">
        <v>5818</v>
      </c>
      <c r="B6065" s="563" t="s">
        <v>484</v>
      </c>
      <c r="C6065" s="563" t="s">
        <v>28883</v>
      </c>
      <c r="D6065" s="563" t="s">
        <v>15381</v>
      </c>
      <c r="E6065" s="563" t="s">
        <v>15377</v>
      </c>
      <c r="F6065" s="563" t="s">
        <v>15380</v>
      </c>
      <c r="G6065" s="563" t="s">
        <v>15354</v>
      </c>
      <c r="H6065" s="563" t="s">
        <v>2696</v>
      </c>
      <c r="I6065" s="563" t="s">
        <v>27430</v>
      </c>
      <c r="J6065" s="563" t="s">
        <v>24001</v>
      </c>
      <c r="K6065" s="563" t="s">
        <v>24001</v>
      </c>
      <c r="L6065" s="563" t="s">
        <v>24001</v>
      </c>
      <c r="M6065" s="563" t="s">
        <v>24001</v>
      </c>
      <c r="N6065" s="563" t="s">
        <v>24001</v>
      </c>
      <c r="O6065" s="564" t="s">
        <v>24001</v>
      </c>
      <c r="P6065" s="564" t="s">
        <v>24001</v>
      </c>
      <c r="Q6065" s="564">
        <v>33148</v>
      </c>
      <c r="R6065" s="564">
        <v>41345.625023148103</v>
      </c>
      <c r="S6065" s="564" t="s">
        <v>34088</v>
      </c>
    </row>
    <row r="6066" spans="1:19" x14ac:dyDescent="0.35">
      <c r="A6066" s="562">
        <v>5819</v>
      </c>
      <c r="B6066" s="563" t="s">
        <v>484</v>
      </c>
      <c r="C6066" s="563" t="s">
        <v>28883</v>
      </c>
      <c r="D6066" s="563" t="s">
        <v>15383</v>
      </c>
      <c r="E6066" s="563" t="s">
        <v>15361</v>
      </c>
      <c r="F6066" s="563" t="s">
        <v>15382</v>
      </c>
      <c r="G6066" s="563" t="s">
        <v>15354</v>
      </c>
      <c r="H6066" s="563" t="s">
        <v>2696</v>
      </c>
      <c r="I6066" s="563" t="s">
        <v>27431</v>
      </c>
      <c r="J6066" s="563" t="s">
        <v>24001</v>
      </c>
      <c r="K6066" s="563" t="s">
        <v>24001</v>
      </c>
      <c r="L6066" s="563" t="s">
        <v>24001</v>
      </c>
      <c r="M6066" s="563" t="s">
        <v>24001</v>
      </c>
      <c r="N6066" s="563" t="s">
        <v>24001</v>
      </c>
      <c r="O6066" s="564" t="s">
        <v>24001</v>
      </c>
      <c r="P6066" s="564" t="s">
        <v>24001</v>
      </c>
      <c r="Q6066" s="564">
        <v>33148</v>
      </c>
      <c r="R6066" s="564"/>
      <c r="S6066" s="564" t="s">
        <v>34089</v>
      </c>
    </row>
    <row r="6067" spans="1:19" x14ac:dyDescent="0.35">
      <c r="A6067" s="559">
        <v>5820</v>
      </c>
      <c r="B6067" s="563" t="s">
        <v>484</v>
      </c>
      <c r="C6067" s="563" t="s">
        <v>28883</v>
      </c>
      <c r="D6067" s="563" t="s">
        <v>15386</v>
      </c>
      <c r="E6067" s="563" t="s">
        <v>15384</v>
      </c>
      <c r="F6067" s="563" t="s">
        <v>15385</v>
      </c>
      <c r="G6067" s="563" t="s">
        <v>15354</v>
      </c>
      <c r="H6067" s="563" t="s">
        <v>2696</v>
      </c>
      <c r="I6067" s="563" t="s">
        <v>27432</v>
      </c>
      <c r="J6067" s="563" t="s">
        <v>24001</v>
      </c>
      <c r="K6067" s="563" t="s">
        <v>24001</v>
      </c>
      <c r="L6067" s="563" t="s">
        <v>24001</v>
      </c>
      <c r="M6067" s="563" t="s">
        <v>24001</v>
      </c>
      <c r="N6067" s="563" t="s">
        <v>24001</v>
      </c>
      <c r="O6067" s="564" t="s">
        <v>24001</v>
      </c>
      <c r="P6067" s="564" t="s">
        <v>24001</v>
      </c>
      <c r="Q6067" s="564">
        <v>33148</v>
      </c>
      <c r="R6067" s="564"/>
      <c r="S6067" s="564" t="s">
        <v>34090</v>
      </c>
    </row>
    <row r="6068" spans="1:19" x14ac:dyDescent="0.35">
      <c r="A6068" s="559">
        <v>5821</v>
      </c>
      <c r="B6068" s="563" t="s">
        <v>484</v>
      </c>
      <c r="C6068" s="563" t="s">
        <v>28883</v>
      </c>
      <c r="D6068" s="563" t="s">
        <v>15389</v>
      </c>
      <c r="E6068" s="563" t="s">
        <v>15387</v>
      </c>
      <c r="F6068" s="563" t="s">
        <v>15388</v>
      </c>
      <c r="G6068" s="563" t="s">
        <v>15354</v>
      </c>
      <c r="H6068" s="563" t="s">
        <v>11015</v>
      </c>
      <c r="I6068" s="563" t="s">
        <v>27433</v>
      </c>
      <c r="J6068" s="563" t="s">
        <v>24001</v>
      </c>
      <c r="K6068" s="563" t="s">
        <v>24001</v>
      </c>
      <c r="L6068" s="563" t="s">
        <v>24001</v>
      </c>
      <c r="M6068" s="563" t="s">
        <v>24001</v>
      </c>
      <c r="N6068" s="563" t="s">
        <v>24001</v>
      </c>
      <c r="O6068" s="564" t="s">
        <v>24001</v>
      </c>
      <c r="P6068" s="564" t="s">
        <v>24001</v>
      </c>
      <c r="Q6068" s="564">
        <v>33148</v>
      </c>
      <c r="R6068" s="564"/>
      <c r="S6068" s="564" t="s">
        <v>34091</v>
      </c>
    </row>
    <row r="6069" spans="1:19" x14ac:dyDescent="0.35">
      <c r="A6069" s="562">
        <v>5822</v>
      </c>
      <c r="B6069" s="563" t="s">
        <v>484</v>
      </c>
      <c r="C6069" s="563" t="s">
        <v>28883</v>
      </c>
      <c r="D6069" s="563" t="s">
        <v>15392</v>
      </c>
      <c r="E6069" s="563" t="s">
        <v>15390</v>
      </c>
      <c r="F6069" s="563" t="s">
        <v>15391</v>
      </c>
      <c r="G6069" s="563" t="s">
        <v>15354</v>
      </c>
      <c r="H6069" s="563" t="s">
        <v>1592</v>
      </c>
      <c r="I6069" s="563" t="s">
        <v>26690</v>
      </c>
      <c r="J6069" s="563" t="s">
        <v>24001</v>
      </c>
      <c r="K6069" s="563" t="s">
        <v>24001</v>
      </c>
      <c r="L6069" s="563" t="s">
        <v>24001</v>
      </c>
      <c r="M6069" s="563" t="s">
        <v>24001</v>
      </c>
      <c r="N6069" s="563" t="s">
        <v>24001</v>
      </c>
      <c r="O6069" s="564" t="s">
        <v>24001</v>
      </c>
      <c r="P6069" s="564" t="s">
        <v>24001</v>
      </c>
      <c r="Q6069" s="564">
        <v>33148</v>
      </c>
      <c r="R6069" s="564"/>
      <c r="S6069" s="564" t="s">
        <v>34092</v>
      </c>
    </row>
    <row r="6070" spans="1:19" x14ac:dyDescent="0.35">
      <c r="A6070" s="559">
        <v>5823</v>
      </c>
      <c r="B6070" s="563" t="s">
        <v>484</v>
      </c>
      <c r="C6070" s="563" t="s">
        <v>28883</v>
      </c>
      <c r="D6070" s="563" t="s">
        <v>15395</v>
      </c>
      <c r="E6070" s="563" t="s">
        <v>15393</v>
      </c>
      <c r="F6070" s="563" t="s">
        <v>15394</v>
      </c>
      <c r="G6070" s="563" t="s">
        <v>15354</v>
      </c>
      <c r="H6070" s="563" t="s">
        <v>458</v>
      </c>
      <c r="I6070" s="563" t="s">
        <v>26690</v>
      </c>
      <c r="J6070" s="563" t="s">
        <v>24001</v>
      </c>
      <c r="K6070" s="563" t="s">
        <v>24001</v>
      </c>
      <c r="L6070" s="563" t="s">
        <v>24001</v>
      </c>
      <c r="M6070" s="563" t="s">
        <v>24001</v>
      </c>
      <c r="N6070" s="563" t="s">
        <v>24001</v>
      </c>
      <c r="O6070" s="564" t="s">
        <v>24001</v>
      </c>
      <c r="P6070" s="564" t="s">
        <v>24001</v>
      </c>
      <c r="Q6070" s="564">
        <v>33148</v>
      </c>
      <c r="R6070" s="564"/>
      <c r="S6070" s="564" t="s">
        <v>34093</v>
      </c>
    </row>
    <row r="6071" spans="1:19" x14ac:dyDescent="0.35">
      <c r="A6071" s="559">
        <v>5824</v>
      </c>
      <c r="B6071" s="563" t="s">
        <v>484</v>
      </c>
      <c r="C6071" s="563" t="s">
        <v>28883</v>
      </c>
      <c r="D6071" s="563" t="s">
        <v>15399</v>
      </c>
      <c r="E6071" s="563" t="s">
        <v>15396</v>
      </c>
      <c r="F6071" s="563" t="s">
        <v>15397</v>
      </c>
      <c r="G6071" s="563" t="s">
        <v>15354</v>
      </c>
      <c r="H6071" s="563" t="s">
        <v>15398</v>
      </c>
      <c r="I6071" s="563" t="s">
        <v>26690</v>
      </c>
      <c r="J6071" s="563" t="s">
        <v>24001</v>
      </c>
      <c r="K6071" s="563" t="s">
        <v>24001</v>
      </c>
      <c r="L6071" s="563" t="s">
        <v>24001</v>
      </c>
      <c r="M6071" s="563" t="s">
        <v>24001</v>
      </c>
      <c r="N6071" s="563" t="s">
        <v>24001</v>
      </c>
      <c r="O6071" s="564" t="s">
        <v>24001</v>
      </c>
      <c r="P6071" s="564" t="s">
        <v>24001</v>
      </c>
      <c r="Q6071" s="564">
        <v>33148</v>
      </c>
      <c r="R6071" s="564"/>
      <c r="S6071" s="564" t="s">
        <v>34094</v>
      </c>
    </row>
    <row r="6072" spans="1:19" x14ac:dyDescent="0.35">
      <c r="A6072" s="562">
        <v>5825</v>
      </c>
      <c r="B6072" s="563" t="s">
        <v>484</v>
      </c>
      <c r="C6072" s="563" t="s">
        <v>28883</v>
      </c>
      <c r="D6072" s="563" t="s">
        <v>15403</v>
      </c>
      <c r="E6072" s="563" t="s">
        <v>15400</v>
      </c>
      <c r="F6072" s="563" t="s">
        <v>15401</v>
      </c>
      <c r="G6072" s="563" t="s">
        <v>15354</v>
      </c>
      <c r="H6072" s="563" t="s">
        <v>15402</v>
      </c>
      <c r="I6072" s="563" t="s">
        <v>26690</v>
      </c>
      <c r="J6072" s="563" t="s">
        <v>24001</v>
      </c>
      <c r="K6072" s="563" t="s">
        <v>24001</v>
      </c>
      <c r="L6072" s="563" t="s">
        <v>24001</v>
      </c>
      <c r="M6072" s="563" t="s">
        <v>24001</v>
      </c>
      <c r="N6072" s="563" t="s">
        <v>24001</v>
      </c>
      <c r="O6072" s="564" t="s">
        <v>24001</v>
      </c>
      <c r="P6072" s="564" t="s">
        <v>24001</v>
      </c>
      <c r="Q6072" s="564">
        <v>33148</v>
      </c>
      <c r="R6072" s="564"/>
      <c r="S6072" s="564" t="s">
        <v>34095</v>
      </c>
    </row>
    <row r="6073" spans="1:19" x14ac:dyDescent="0.35">
      <c r="A6073" s="559">
        <v>5826</v>
      </c>
      <c r="B6073" s="563" t="s">
        <v>484</v>
      </c>
      <c r="C6073" s="563" t="s">
        <v>28883</v>
      </c>
      <c r="D6073" s="563" t="s">
        <v>15407</v>
      </c>
      <c r="E6073" s="563" t="s">
        <v>15404</v>
      </c>
      <c r="F6073" s="563" t="s">
        <v>15405</v>
      </c>
      <c r="G6073" s="563" t="s">
        <v>15354</v>
      </c>
      <c r="H6073" s="563" t="s">
        <v>15406</v>
      </c>
      <c r="I6073" s="563" t="s">
        <v>26690</v>
      </c>
      <c r="J6073" s="563" t="s">
        <v>24001</v>
      </c>
      <c r="K6073" s="563" t="s">
        <v>24001</v>
      </c>
      <c r="L6073" s="563" t="s">
        <v>24001</v>
      </c>
      <c r="M6073" s="563" t="s">
        <v>24001</v>
      </c>
      <c r="N6073" s="563" t="s">
        <v>24001</v>
      </c>
      <c r="O6073" s="564" t="s">
        <v>24001</v>
      </c>
      <c r="P6073" s="564" t="s">
        <v>24001</v>
      </c>
      <c r="Q6073" s="564">
        <v>33148</v>
      </c>
      <c r="R6073" s="564"/>
      <c r="S6073" s="564" t="s">
        <v>34096</v>
      </c>
    </row>
    <row r="6074" spans="1:19" x14ac:dyDescent="0.35">
      <c r="A6074" s="559">
        <v>5827</v>
      </c>
      <c r="B6074" s="563" t="s">
        <v>484</v>
      </c>
      <c r="C6074" s="563" t="s">
        <v>28883</v>
      </c>
      <c r="D6074" s="563" t="s">
        <v>15411</v>
      </c>
      <c r="E6074" s="563" t="s">
        <v>15408</v>
      </c>
      <c r="F6074" s="563" t="s">
        <v>15409</v>
      </c>
      <c r="G6074" s="563" t="s">
        <v>15354</v>
      </c>
      <c r="H6074" s="563" t="s">
        <v>15410</v>
      </c>
      <c r="I6074" s="563" t="s">
        <v>26690</v>
      </c>
      <c r="J6074" s="563" t="s">
        <v>24001</v>
      </c>
      <c r="K6074" s="563" t="s">
        <v>24001</v>
      </c>
      <c r="L6074" s="563" t="s">
        <v>24001</v>
      </c>
      <c r="M6074" s="563" t="s">
        <v>24001</v>
      </c>
      <c r="N6074" s="563" t="s">
        <v>24001</v>
      </c>
      <c r="O6074" s="564" t="s">
        <v>24001</v>
      </c>
      <c r="P6074" s="564" t="s">
        <v>24001</v>
      </c>
      <c r="Q6074" s="564">
        <v>33148</v>
      </c>
      <c r="R6074" s="564"/>
      <c r="S6074" s="564" t="s">
        <v>34097</v>
      </c>
    </row>
    <row r="6075" spans="1:19" x14ac:dyDescent="0.35">
      <c r="A6075" s="562">
        <v>5828</v>
      </c>
      <c r="B6075" s="563" t="s">
        <v>484</v>
      </c>
      <c r="C6075" s="563" t="s">
        <v>28883</v>
      </c>
      <c r="D6075" s="563" t="s">
        <v>15413</v>
      </c>
      <c r="E6075" s="563" t="s">
        <v>15361</v>
      </c>
      <c r="F6075" s="563" t="s">
        <v>15412</v>
      </c>
      <c r="G6075" s="563" t="s">
        <v>15354</v>
      </c>
      <c r="H6075" s="563" t="s">
        <v>55</v>
      </c>
      <c r="I6075" s="563" t="s">
        <v>26690</v>
      </c>
      <c r="J6075" s="563" t="s">
        <v>24001</v>
      </c>
      <c r="K6075" s="563" t="s">
        <v>24001</v>
      </c>
      <c r="L6075" s="563" t="s">
        <v>24001</v>
      </c>
      <c r="M6075" s="563" t="s">
        <v>24001</v>
      </c>
      <c r="N6075" s="563" t="s">
        <v>24001</v>
      </c>
      <c r="O6075" s="564" t="s">
        <v>24001</v>
      </c>
      <c r="P6075" s="564" t="s">
        <v>24001</v>
      </c>
      <c r="Q6075" s="564">
        <v>33148</v>
      </c>
      <c r="R6075" s="564"/>
      <c r="S6075" s="564" t="s">
        <v>15413</v>
      </c>
    </row>
    <row r="6076" spans="1:19" x14ac:dyDescent="0.35">
      <c r="A6076" s="559">
        <v>5829</v>
      </c>
      <c r="B6076" s="563" t="s">
        <v>484</v>
      </c>
      <c r="C6076" s="563" t="s">
        <v>28883</v>
      </c>
      <c r="D6076" s="563" t="s">
        <v>15417</v>
      </c>
      <c r="E6076" s="563" t="s">
        <v>15414</v>
      </c>
      <c r="F6076" s="563" t="s">
        <v>15415</v>
      </c>
      <c r="G6076" s="563" t="s">
        <v>15354</v>
      </c>
      <c r="H6076" s="563" t="s">
        <v>15416</v>
      </c>
      <c r="I6076" s="563" t="s">
        <v>26690</v>
      </c>
      <c r="J6076" s="563" t="s">
        <v>24001</v>
      </c>
      <c r="K6076" s="563" t="s">
        <v>24001</v>
      </c>
      <c r="L6076" s="563" t="s">
        <v>24001</v>
      </c>
      <c r="M6076" s="563" t="s">
        <v>24001</v>
      </c>
      <c r="N6076" s="563" t="s">
        <v>24001</v>
      </c>
      <c r="O6076" s="564" t="s">
        <v>24001</v>
      </c>
      <c r="P6076" s="564" t="s">
        <v>24001</v>
      </c>
      <c r="Q6076" s="564">
        <v>33148</v>
      </c>
      <c r="R6076" s="564"/>
      <c r="S6076" s="564" t="s">
        <v>34098</v>
      </c>
    </row>
    <row r="6077" spans="1:19" x14ac:dyDescent="0.35">
      <c r="A6077" s="559">
        <v>1453</v>
      </c>
      <c r="B6077" s="563" t="s">
        <v>484</v>
      </c>
      <c r="C6077" s="563" t="s">
        <v>28929</v>
      </c>
      <c r="D6077" s="563" t="s">
        <v>18530</v>
      </c>
      <c r="E6077" s="563" t="s">
        <v>18526</v>
      </c>
      <c r="F6077" s="563" t="s">
        <v>18527</v>
      </c>
      <c r="G6077" s="563" t="s">
        <v>18528</v>
      </c>
      <c r="H6077" s="563" t="s">
        <v>18529</v>
      </c>
      <c r="I6077" s="563" t="s">
        <v>26690</v>
      </c>
      <c r="J6077" s="563" t="s">
        <v>109</v>
      </c>
      <c r="K6077" s="563" t="s">
        <v>24001</v>
      </c>
      <c r="L6077" s="563" t="s">
        <v>24001</v>
      </c>
      <c r="M6077" s="563" t="s">
        <v>24001</v>
      </c>
      <c r="N6077" s="563" t="s">
        <v>24001</v>
      </c>
      <c r="O6077" s="564" t="s">
        <v>24001</v>
      </c>
      <c r="P6077" s="564" t="s">
        <v>24001</v>
      </c>
      <c r="Q6077" s="564">
        <v>33148</v>
      </c>
      <c r="R6077" s="564"/>
      <c r="S6077" s="564" t="s">
        <v>34099</v>
      </c>
    </row>
    <row r="6078" spans="1:19" x14ac:dyDescent="0.35">
      <c r="A6078" s="562">
        <v>1454</v>
      </c>
      <c r="B6078" s="563" t="s">
        <v>484</v>
      </c>
      <c r="C6078" s="563" t="s">
        <v>28929</v>
      </c>
      <c r="D6078" s="563" t="s">
        <v>18533</v>
      </c>
      <c r="E6078" s="563" t="s">
        <v>24001</v>
      </c>
      <c r="F6078" s="563" t="s">
        <v>18531</v>
      </c>
      <c r="G6078" s="563" t="s">
        <v>18528</v>
      </c>
      <c r="H6078" s="563" t="s">
        <v>18532</v>
      </c>
      <c r="I6078" s="563" t="s">
        <v>26690</v>
      </c>
      <c r="J6078" s="563" t="s">
        <v>24001</v>
      </c>
      <c r="K6078" s="563" t="s">
        <v>24001</v>
      </c>
      <c r="L6078" s="563" t="s">
        <v>24001</v>
      </c>
      <c r="M6078" s="563" t="s">
        <v>24001</v>
      </c>
      <c r="N6078" s="563" t="s">
        <v>24001</v>
      </c>
      <c r="O6078" s="564" t="s">
        <v>24001</v>
      </c>
      <c r="P6078" s="564" t="s">
        <v>24001</v>
      </c>
      <c r="Q6078" s="564">
        <v>34177</v>
      </c>
      <c r="R6078" s="564"/>
      <c r="S6078" s="564" t="s">
        <v>18533</v>
      </c>
    </row>
    <row r="6079" spans="1:19" x14ac:dyDescent="0.35">
      <c r="A6079" s="559">
        <v>1455</v>
      </c>
      <c r="B6079" s="563" t="s">
        <v>484</v>
      </c>
      <c r="C6079" s="563" t="s">
        <v>28929</v>
      </c>
      <c r="D6079" s="563" t="s">
        <v>18536</v>
      </c>
      <c r="E6079" s="563" t="s">
        <v>18534</v>
      </c>
      <c r="F6079" s="563" t="s">
        <v>18535</v>
      </c>
      <c r="G6079" s="563" t="s">
        <v>18528</v>
      </c>
      <c r="H6079" s="563" t="s">
        <v>1648</v>
      </c>
      <c r="I6079" s="563" t="s">
        <v>26690</v>
      </c>
      <c r="J6079" s="563" t="s">
        <v>109</v>
      </c>
      <c r="K6079" s="563" t="s">
        <v>24001</v>
      </c>
      <c r="L6079" s="563" t="s">
        <v>24001</v>
      </c>
      <c r="M6079" s="563" t="s">
        <v>24001</v>
      </c>
      <c r="N6079" s="563" t="s">
        <v>24001</v>
      </c>
      <c r="O6079" s="564" t="s">
        <v>24001</v>
      </c>
      <c r="P6079" s="564" t="s">
        <v>24001</v>
      </c>
      <c r="Q6079" s="564">
        <v>33148</v>
      </c>
      <c r="R6079" s="564"/>
      <c r="S6079" s="564" t="s">
        <v>34100</v>
      </c>
    </row>
    <row r="6080" spans="1:19" x14ac:dyDescent="0.35">
      <c r="A6080" s="559">
        <v>1456</v>
      </c>
      <c r="B6080" s="563" t="s">
        <v>484</v>
      </c>
      <c r="C6080" s="563" t="s">
        <v>28929</v>
      </c>
      <c r="D6080" s="563" t="s">
        <v>18539</v>
      </c>
      <c r="E6080" s="563" t="s">
        <v>18537</v>
      </c>
      <c r="F6080" s="563" t="s">
        <v>18538</v>
      </c>
      <c r="G6080" s="563" t="s">
        <v>18528</v>
      </c>
      <c r="H6080" s="563" t="s">
        <v>3543</v>
      </c>
      <c r="I6080" s="563" t="s">
        <v>26690</v>
      </c>
      <c r="J6080" s="563" t="s">
        <v>109</v>
      </c>
      <c r="K6080" s="563" t="s">
        <v>24001</v>
      </c>
      <c r="L6080" s="563" t="s">
        <v>24001</v>
      </c>
      <c r="M6080" s="563" t="s">
        <v>24001</v>
      </c>
      <c r="N6080" s="563" t="s">
        <v>24001</v>
      </c>
      <c r="O6080" s="564" t="s">
        <v>24001</v>
      </c>
      <c r="P6080" s="564" t="s">
        <v>24001</v>
      </c>
      <c r="Q6080" s="564">
        <v>33148</v>
      </c>
      <c r="R6080" s="564"/>
      <c r="S6080" s="564" t="s">
        <v>34472</v>
      </c>
    </row>
    <row r="6081" spans="1:19" x14ac:dyDescent="0.35">
      <c r="A6081" s="562">
        <v>1457</v>
      </c>
      <c r="B6081" s="563" t="s">
        <v>484</v>
      </c>
      <c r="C6081" s="563" t="s">
        <v>28929</v>
      </c>
      <c r="D6081" s="563" t="s">
        <v>18542</v>
      </c>
      <c r="E6081" s="563" t="s">
        <v>18540</v>
      </c>
      <c r="F6081" s="563" t="s">
        <v>18541</v>
      </c>
      <c r="G6081" s="563" t="s">
        <v>18528</v>
      </c>
      <c r="H6081" s="563" t="s">
        <v>3709</v>
      </c>
      <c r="I6081" s="563" t="s">
        <v>26690</v>
      </c>
      <c r="J6081" s="563" t="s">
        <v>109</v>
      </c>
      <c r="K6081" s="563" t="s">
        <v>24001</v>
      </c>
      <c r="L6081" s="563" t="s">
        <v>24001</v>
      </c>
      <c r="M6081" s="563" t="s">
        <v>24001</v>
      </c>
      <c r="N6081" s="563" t="s">
        <v>24001</v>
      </c>
      <c r="O6081" s="564" t="s">
        <v>24001</v>
      </c>
      <c r="P6081" s="564" t="s">
        <v>24001</v>
      </c>
      <c r="Q6081" s="564">
        <v>33148</v>
      </c>
      <c r="R6081" s="564"/>
      <c r="S6081" s="564" t="s">
        <v>34101</v>
      </c>
    </row>
    <row r="6082" spans="1:19" x14ac:dyDescent="0.35">
      <c r="A6082" s="559">
        <v>1458</v>
      </c>
      <c r="B6082" s="563" t="s">
        <v>484</v>
      </c>
      <c r="C6082" s="563" t="s">
        <v>28929</v>
      </c>
      <c r="D6082" s="563" t="s">
        <v>18545</v>
      </c>
      <c r="E6082" s="563" t="s">
        <v>17692</v>
      </c>
      <c r="F6082" s="563" t="s">
        <v>18543</v>
      </c>
      <c r="G6082" s="563" t="s">
        <v>18528</v>
      </c>
      <c r="H6082" s="563" t="s">
        <v>18544</v>
      </c>
      <c r="I6082" s="563" t="s">
        <v>27158</v>
      </c>
      <c r="J6082" s="563" t="s">
        <v>109</v>
      </c>
      <c r="K6082" s="563" t="s">
        <v>24001</v>
      </c>
      <c r="L6082" s="563" t="s">
        <v>24001</v>
      </c>
      <c r="M6082" s="563" t="s">
        <v>24001</v>
      </c>
      <c r="N6082" s="563" t="s">
        <v>24001</v>
      </c>
      <c r="O6082" s="564" t="s">
        <v>24001</v>
      </c>
      <c r="P6082" s="564" t="s">
        <v>24001</v>
      </c>
      <c r="Q6082" s="564">
        <v>34145</v>
      </c>
      <c r="R6082" s="564"/>
      <c r="S6082" s="564" t="s">
        <v>34102</v>
      </c>
    </row>
    <row r="6083" spans="1:19" x14ac:dyDescent="0.35">
      <c r="A6083" s="559">
        <v>1459</v>
      </c>
      <c r="B6083" s="563" t="s">
        <v>484</v>
      </c>
      <c r="C6083" s="563" t="s">
        <v>28929</v>
      </c>
      <c r="D6083" s="563" t="s">
        <v>18548</v>
      </c>
      <c r="E6083" s="563" t="s">
        <v>18546</v>
      </c>
      <c r="F6083" s="563" t="s">
        <v>18547</v>
      </c>
      <c r="G6083" s="563" t="s">
        <v>18528</v>
      </c>
      <c r="H6083" s="563" t="s">
        <v>18544</v>
      </c>
      <c r="I6083" s="563" t="s">
        <v>27548</v>
      </c>
      <c r="J6083" s="563" t="s">
        <v>109</v>
      </c>
      <c r="K6083" s="563" t="s">
        <v>24001</v>
      </c>
      <c r="L6083" s="563" t="s">
        <v>24001</v>
      </c>
      <c r="M6083" s="563" t="s">
        <v>24001</v>
      </c>
      <c r="N6083" s="563" t="s">
        <v>24001</v>
      </c>
      <c r="O6083" s="564" t="s">
        <v>24001</v>
      </c>
      <c r="P6083" s="564" t="s">
        <v>24001</v>
      </c>
      <c r="Q6083" s="564">
        <v>33148</v>
      </c>
      <c r="R6083" s="564">
        <v>34103</v>
      </c>
      <c r="S6083" s="564" t="s">
        <v>34103</v>
      </c>
    </row>
    <row r="6084" spans="1:19" x14ac:dyDescent="0.35">
      <c r="A6084" s="562">
        <v>1460</v>
      </c>
      <c r="B6084" s="563" t="s">
        <v>484</v>
      </c>
      <c r="C6084" s="563" t="s">
        <v>28929</v>
      </c>
      <c r="D6084" s="563" t="s">
        <v>18551</v>
      </c>
      <c r="E6084" s="563" t="s">
        <v>18549</v>
      </c>
      <c r="F6084" s="563" t="s">
        <v>18550</v>
      </c>
      <c r="G6084" s="563" t="s">
        <v>18528</v>
      </c>
      <c r="H6084" s="563" t="s">
        <v>18544</v>
      </c>
      <c r="I6084" s="563" t="s">
        <v>27549</v>
      </c>
      <c r="J6084" s="563" t="s">
        <v>109</v>
      </c>
      <c r="K6084" s="563" t="s">
        <v>24001</v>
      </c>
      <c r="L6084" s="563" t="s">
        <v>24001</v>
      </c>
      <c r="M6084" s="563" t="s">
        <v>24001</v>
      </c>
      <c r="N6084" s="563" t="s">
        <v>24001</v>
      </c>
      <c r="O6084" s="564" t="s">
        <v>24001</v>
      </c>
      <c r="P6084" s="564" t="s">
        <v>24001</v>
      </c>
      <c r="Q6084" s="564">
        <v>33148</v>
      </c>
      <c r="R6084" s="564">
        <v>34103</v>
      </c>
      <c r="S6084" s="564" t="s">
        <v>34104</v>
      </c>
    </row>
    <row r="6085" spans="1:19" x14ac:dyDescent="0.35">
      <c r="A6085" s="559">
        <v>1461</v>
      </c>
      <c r="B6085" s="563" t="s">
        <v>484</v>
      </c>
      <c r="C6085" s="563" t="s">
        <v>28929</v>
      </c>
      <c r="D6085" s="563" t="s">
        <v>18553</v>
      </c>
      <c r="E6085" s="563" t="s">
        <v>17692</v>
      </c>
      <c r="F6085" s="563" t="s">
        <v>18552</v>
      </c>
      <c r="G6085" s="563" t="s">
        <v>18528</v>
      </c>
      <c r="H6085" s="563" t="s">
        <v>55</v>
      </c>
      <c r="I6085" s="563" t="s">
        <v>26690</v>
      </c>
      <c r="J6085" s="563" t="s">
        <v>109</v>
      </c>
      <c r="K6085" s="563" t="s">
        <v>24001</v>
      </c>
      <c r="L6085" s="563" t="s">
        <v>24001</v>
      </c>
      <c r="M6085" s="563" t="s">
        <v>24001</v>
      </c>
      <c r="N6085" s="563" t="s">
        <v>24001</v>
      </c>
      <c r="O6085" s="564" t="s">
        <v>24001</v>
      </c>
      <c r="P6085" s="564" t="s">
        <v>24001</v>
      </c>
      <c r="Q6085" s="564">
        <v>33148</v>
      </c>
      <c r="R6085" s="564"/>
      <c r="S6085" s="564" t="s">
        <v>18553</v>
      </c>
    </row>
    <row r="6086" spans="1:19" x14ac:dyDescent="0.35">
      <c r="A6086" s="559">
        <v>682</v>
      </c>
      <c r="B6086" s="563" t="s">
        <v>484</v>
      </c>
      <c r="C6086" s="563" t="s">
        <v>16164</v>
      </c>
      <c r="D6086" s="563" t="s">
        <v>16172</v>
      </c>
      <c r="E6086" s="563" t="s">
        <v>24001</v>
      </c>
      <c r="F6086" s="563" t="s">
        <v>16169</v>
      </c>
      <c r="G6086" s="563" t="s">
        <v>16170</v>
      </c>
      <c r="H6086" s="563" t="s">
        <v>16171</v>
      </c>
      <c r="I6086" s="563" t="s">
        <v>26690</v>
      </c>
      <c r="J6086" s="563" t="s">
        <v>109</v>
      </c>
      <c r="K6086" s="563" t="s">
        <v>24001</v>
      </c>
      <c r="L6086" s="563" t="s">
        <v>24001</v>
      </c>
      <c r="M6086" s="563" t="s">
        <v>24001</v>
      </c>
      <c r="N6086" s="563" t="s">
        <v>24001</v>
      </c>
      <c r="O6086" s="564" t="s">
        <v>24001</v>
      </c>
      <c r="P6086" s="564" t="s">
        <v>24001</v>
      </c>
      <c r="Q6086" s="564">
        <v>40007</v>
      </c>
      <c r="R6086" s="564"/>
      <c r="S6086" s="564" t="s">
        <v>34105</v>
      </c>
    </row>
    <row r="6087" spans="1:19" x14ac:dyDescent="0.35">
      <c r="A6087" s="562">
        <v>5058</v>
      </c>
      <c r="B6087" s="563" t="s">
        <v>484</v>
      </c>
      <c r="C6087" s="563" t="s">
        <v>12833</v>
      </c>
      <c r="D6087" s="563" t="s">
        <v>12917</v>
      </c>
      <c r="E6087" s="563" t="s">
        <v>12914</v>
      </c>
      <c r="F6087" s="563" t="s">
        <v>12915</v>
      </c>
      <c r="G6087" s="563" t="s">
        <v>12916</v>
      </c>
      <c r="H6087" s="563" t="s">
        <v>7923</v>
      </c>
      <c r="I6087" s="563" t="s">
        <v>26690</v>
      </c>
      <c r="J6087" s="563" t="s">
        <v>24001</v>
      </c>
      <c r="K6087" s="563" t="s">
        <v>24001</v>
      </c>
      <c r="L6087" s="563" t="s">
        <v>24001</v>
      </c>
      <c r="M6087" s="563" t="s">
        <v>24001</v>
      </c>
      <c r="N6087" s="563" t="s">
        <v>24001</v>
      </c>
      <c r="O6087" s="564" t="s">
        <v>24001</v>
      </c>
      <c r="P6087" s="564" t="s">
        <v>24001</v>
      </c>
      <c r="Q6087" s="564">
        <v>33148</v>
      </c>
      <c r="R6087" s="564">
        <v>34078</v>
      </c>
      <c r="S6087" s="564" t="s">
        <v>34106</v>
      </c>
    </row>
    <row r="6088" spans="1:19" x14ac:dyDescent="0.35">
      <c r="A6088" s="559">
        <v>5059</v>
      </c>
      <c r="B6088" s="563" t="s">
        <v>484</v>
      </c>
      <c r="C6088" s="563" t="s">
        <v>12833</v>
      </c>
      <c r="D6088" s="563" t="s">
        <v>12920</v>
      </c>
      <c r="E6088" s="563" t="s">
        <v>12918</v>
      </c>
      <c r="F6088" s="563" t="s">
        <v>12919</v>
      </c>
      <c r="G6088" s="563" t="s">
        <v>12916</v>
      </c>
      <c r="H6088" s="563" t="s">
        <v>4817</v>
      </c>
      <c r="I6088" s="563" t="s">
        <v>26690</v>
      </c>
      <c r="J6088" s="563" t="s">
        <v>24001</v>
      </c>
      <c r="K6088" s="563" t="s">
        <v>24001</v>
      </c>
      <c r="L6088" s="563" t="s">
        <v>24001</v>
      </c>
      <c r="M6088" s="563" t="s">
        <v>24001</v>
      </c>
      <c r="N6088" s="563" t="s">
        <v>24001</v>
      </c>
      <c r="O6088" s="564" t="s">
        <v>24001</v>
      </c>
      <c r="P6088" s="564" t="s">
        <v>24001</v>
      </c>
      <c r="Q6088" s="564">
        <v>33148</v>
      </c>
      <c r="R6088" s="564"/>
      <c r="S6088" s="564" t="s">
        <v>34107</v>
      </c>
    </row>
    <row r="6089" spans="1:19" x14ac:dyDescent="0.35">
      <c r="A6089" s="559">
        <v>5060</v>
      </c>
      <c r="B6089" s="563" t="s">
        <v>484</v>
      </c>
      <c r="C6089" s="563" t="s">
        <v>12833</v>
      </c>
      <c r="D6089" s="563" t="s">
        <v>12924</v>
      </c>
      <c r="E6089" s="563" t="s">
        <v>12921</v>
      </c>
      <c r="F6089" s="563" t="s">
        <v>12922</v>
      </c>
      <c r="G6089" s="563" t="s">
        <v>12916</v>
      </c>
      <c r="H6089" s="563" t="s">
        <v>12923</v>
      </c>
      <c r="I6089" s="563" t="s">
        <v>26690</v>
      </c>
      <c r="J6089" s="563" t="s">
        <v>24001</v>
      </c>
      <c r="K6089" s="563" t="s">
        <v>24001</v>
      </c>
      <c r="L6089" s="563" t="s">
        <v>24001</v>
      </c>
      <c r="M6089" s="563" t="s">
        <v>24001</v>
      </c>
      <c r="N6089" s="563" t="s">
        <v>24001</v>
      </c>
      <c r="O6089" s="564" t="s">
        <v>24001</v>
      </c>
      <c r="P6089" s="564" t="s">
        <v>24001</v>
      </c>
      <c r="Q6089" s="564">
        <v>33148</v>
      </c>
      <c r="R6089" s="564"/>
      <c r="S6089" s="564" t="s">
        <v>34108</v>
      </c>
    </row>
    <row r="6090" spans="1:19" x14ac:dyDescent="0.35">
      <c r="A6090" s="562">
        <v>5061</v>
      </c>
      <c r="B6090" s="563" t="s">
        <v>484</v>
      </c>
      <c r="C6090" s="563" t="s">
        <v>12833</v>
      </c>
      <c r="D6090" s="563" t="s">
        <v>12928</v>
      </c>
      <c r="E6090" s="563" t="s">
        <v>12925</v>
      </c>
      <c r="F6090" s="563" t="s">
        <v>12926</v>
      </c>
      <c r="G6090" s="563" t="s">
        <v>12916</v>
      </c>
      <c r="H6090" s="563" t="s">
        <v>12927</v>
      </c>
      <c r="I6090" s="563" t="s">
        <v>26690</v>
      </c>
      <c r="J6090" s="563" t="s">
        <v>24001</v>
      </c>
      <c r="K6090" s="563" t="s">
        <v>24001</v>
      </c>
      <c r="L6090" s="563" t="s">
        <v>24001</v>
      </c>
      <c r="M6090" s="563" t="s">
        <v>24001</v>
      </c>
      <c r="N6090" s="563" t="s">
        <v>24001</v>
      </c>
      <c r="O6090" s="564" t="s">
        <v>24001</v>
      </c>
      <c r="P6090" s="564" t="s">
        <v>24001</v>
      </c>
      <c r="Q6090" s="564">
        <v>33148</v>
      </c>
      <c r="R6090" s="564"/>
      <c r="S6090" s="564" t="s">
        <v>34109</v>
      </c>
    </row>
    <row r="6091" spans="1:19" x14ac:dyDescent="0.35">
      <c r="A6091" s="559">
        <v>5062</v>
      </c>
      <c r="B6091" s="563" t="s">
        <v>484</v>
      </c>
      <c r="C6091" s="563" t="s">
        <v>12833</v>
      </c>
      <c r="D6091" s="563" t="s">
        <v>12931</v>
      </c>
      <c r="E6091" s="563" t="s">
        <v>12929</v>
      </c>
      <c r="F6091" s="563" t="s">
        <v>12930</v>
      </c>
      <c r="G6091" s="563" t="s">
        <v>12916</v>
      </c>
      <c r="H6091" s="563" t="s">
        <v>458</v>
      </c>
      <c r="I6091" s="563" t="s">
        <v>26690</v>
      </c>
      <c r="J6091" s="563" t="s">
        <v>24001</v>
      </c>
      <c r="K6091" s="563" t="s">
        <v>24001</v>
      </c>
      <c r="L6091" s="563" t="s">
        <v>24001</v>
      </c>
      <c r="M6091" s="563" t="s">
        <v>24001</v>
      </c>
      <c r="N6091" s="563" t="s">
        <v>24001</v>
      </c>
      <c r="O6091" s="564" t="s">
        <v>24001</v>
      </c>
      <c r="P6091" s="564" t="s">
        <v>24001</v>
      </c>
      <c r="Q6091" s="564">
        <v>33148</v>
      </c>
      <c r="R6091" s="564"/>
      <c r="S6091" s="564" t="s">
        <v>34110</v>
      </c>
    </row>
    <row r="6092" spans="1:19" x14ac:dyDescent="0.35">
      <c r="A6092" s="559">
        <v>5063</v>
      </c>
      <c r="B6092" s="563" t="s">
        <v>484</v>
      </c>
      <c r="C6092" s="563" t="s">
        <v>12833</v>
      </c>
      <c r="D6092" s="563" t="s">
        <v>12935</v>
      </c>
      <c r="E6092" s="563" t="s">
        <v>12932</v>
      </c>
      <c r="F6092" s="563" t="s">
        <v>12933</v>
      </c>
      <c r="G6092" s="563" t="s">
        <v>12916</v>
      </c>
      <c r="H6092" s="563" t="s">
        <v>12934</v>
      </c>
      <c r="I6092" s="563" t="s">
        <v>26690</v>
      </c>
      <c r="J6092" s="563" t="s">
        <v>24001</v>
      </c>
      <c r="K6092" s="563" t="s">
        <v>154</v>
      </c>
      <c r="L6092" s="563" t="s">
        <v>24001</v>
      </c>
      <c r="M6092" s="563" t="s">
        <v>24001</v>
      </c>
      <c r="N6092" s="563" t="s">
        <v>24001</v>
      </c>
      <c r="O6092" s="564" t="s">
        <v>24001</v>
      </c>
      <c r="P6092" s="564" t="s">
        <v>24001</v>
      </c>
      <c r="Q6092" s="564">
        <v>33148</v>
      </c>
      <c r="R6092" s="564"/>
      <c r="S6092" s="564" t="s">
        <v>34111</v>
      </c>
    </row>
    <row r="6093" spans="1:19" x14ac:dyDescent="0.35">
      <c r="A6093" s="562">
        <v>5064</v>
      </c>
      <c r="B6093" s="563" t="s">
        <v>484</v>
      </c>
      <c r="C6093" s="563" t="s">
        <v>12833</v>
      </c>
      <c r="D6093" s="563" t="s">
        <v>12939</v>
      </c>
      <c r="E6093" s="563" t="s">
        <v>12936</v>
      </c>
      <c r="F6093" s="563" t="s">
        <v>12937</v>
      </c>
      <c r="G6093" s="563" t="s">
        <v>12916</v>
      </c>
      <c r="H6093" s="563" t="s">
        <v>12938</v>
      </c>
      <c r="I6093" s="563" t="s">
        <v>26690</v>
      </c>
      <c r="J6093" s="563" t="s">
        <v>24001</v>
      </c>
      <c r="K6093" s="563" t="s">
        <v>24001</v>
      </c>
      <c r="L6093" s="563" t="s">
        <v>24001</v>
      </c>
      <c r="M6093" s="563" t="s">
        <v>24001</v>
      </c>
      <c r="N6093" s="563" t="s">
        <v>24001</v>
      </c>
      <c r="O6093" s="564" t="s">
        <v>24001</v>
      </c>
      <c r="P6093" s="564" t="s">
        <v>24001</v>
      </c>
      <c r="Q6093" s="564">
        <v>33148</v>
      </c>
      <c r="R6093" s="564">
        <v>38742</v>
      </c>
      <c r="S6093" s="564" t="s">
        <v>34112</v>
      </c>
    </row>
    <row r="6094" spans="1:19" x14ac:dyDescent="0.35">
      <c r="A6094" s="559">
        <v>5065</v>
      </c>
      <c r="B6094" s="563" t="s">
        <v>484</v>
      </c>
      <c r="C6094" s="563" t="s">
        <v>12833</v>
      </c>
      <c r="D6094" s="563" t="s">
        <v>12942</v>
      </c>
      <c r="E6094" s="563" t="s">
        <v>12940</v>
      </c>
      <c r="F6094" s="563" t="s">
        <v>12941</v>
      </c>
      <c r="G6094" s="563" t="s">
        <v>12916</v>
      </c>
      <c r="H6094" s="563" t="s">
        <v>4361</v>
      </c>
      <c r="I6094" s="563" t="s">
        <v>26690</v>
      </c>
      <c r="J6094" s="563" t="s">
        <v>24001</v>
      </c>
      <c r="K6094" s="563" t="s">
        <v>24001</v>
      </c>
      <c r="L6094" s="563" t="s">
        <v>24001</v>
      </c>
      <c r="M6094" s="563" t="s">
        <v>24001</v>
      </c>
      <c r="N6094" s="563" t="s">
        <v>24001</v>
      </c>
      <c r="O6094" s="564" t="s">
        <v>24001</v>
      </c>
      <c r="P6094" s="564" t="s">
        <v>24001</v>
      </c>
      <c r="Q6094" s="564">
        <v>33148</v>
      </c>
      <c r="R6094" s="564"/>
      <c r="S6094" s="564" t="s">
        <v>34113</v>
      </c>
    </row>
    <row r="6095" spans="1:19" x14ac:dyDescent="0.35">
      <c r="A6095" s="559">
        <v>5066</v>
      </c>
      <c r="B6095" s="563" t="s">
        <v>484</v>
      </c>
      <c r="C6095" s="563" t="s">
        <v>12833</v>
      </c>
      <c r="D6095" s="563" t="s">
        <v>12946</v>
      </c>
      <c r="E6095" s="563" t="s">
        <v>12943</v>
      </c>
      <c r="F6095" s="563" t="s">
        <v>12944</v>
      </c>
      <c r="G6095" s="563" t="s">
        <v>12916</v>
      </c>
      <c r="H6095" s="563" t="s">
        <v>12945</v>
      </c>
      <c r="I6095" s="563" t="s">
        <v>26690</v>
      </c>
      <c r="J6095" s="563" t="s">
        <v>24001</v>
      </c>
      <c r="K6095" s="563" t="s">
        <v>24001</v>
      </c>
      <c r="L6095" s="563" t="s">
        <v>24001</v>
      </c>
      <c r="M6095" s="563" t="s">
        <v>24001</v>
      </c>
      <c r="N6095" s="563" t="s">
        <v>24001</v>
      </c>
      <c r="O6095" s="564" t="s">
        <v>24001</v>
      </c>
      <c r="P6095" s="564" t="s">
        <v>24001</v>
      </c>
      <c r="Q6095" s="564">
        <v>33148</v>
      </c>
      <c r="R6095" s="564"/>
      <c r="S6095" s="564" t="s">
        <v>34114</v>
      </c>
    </row>
    <row r="6096" spans="1:19" x14ac:dyDescent="0.35">
      <c r="A6096" s="562">
        <v>5067</v>
      </c>
      <c r="B6096" s="563" t="s">
        <v>484</v>
      </c>
      <c r="C6096" s="563" t="s">
        <v>12833</v>
      </c>
      <c r="D6096" s="563" t="s">
        <v>12948</v>
      </c>
      <c r="E6096" s="563" t="s">
        <v>24001</v>
      </c>
      <c r="F6096" s="563" t="s">
        <v>12947</v>
      </c>
      <c r="G6096" s="563" t="s">
        <v>12916</v>
      </c>
      <c r="H6096" s="563" t="s">
        <v>1153</v>
      </c>
      <c r="I6096" s="563" t="s">
        <v>26690</v>
      </c>
      <c r="J6096" s="563" t="s">
        <v>24001</v>
      </c>
      <c r="K6096" s="563" t="s">
        <v>24001</v>
      </c>
      <c r="L6096" s="563" t="s">
        <v>24001</v>
      </c>
      <c r="M6096" s="563" t="s">
        <v>24001</v>
      </c>
      <c r="N6096" s="563" t="s">
        <v>24001</v>
      </c>
      <c r="O6096" s="564" t="s">
        <v>24001</v>
      </c>
      <c r="P6096" s="564" t="s">
        <v>24001</v>
      </c>
      <c r="Q6096" s="564">
        <v>33148</v>
      </c>
      <c r="R6096" s="564"/>
      <c r="S6096" s="564" t="s">
        <v>34115</v>
      </c>
    </row>
    <row r="6097" spans="1:19" x14ac:dyDescent="0.35">
      <c r="A6097" s="559">
        <v>5068</v>
      </c>
      <c r="B6097" s="563" t="s">
        <v>484</v>
      </c>
      <c r="C6097" s="563" t="s">
        <v>12833</v>
      </c>
      <c r="D6097" s="563" t="s">
        <v>12951</v>
      </c>
      <c r="E6097" s="563" t="s">
        <v>24001</v>
      </c>
      <c r="F6097" s="563" t="s">
        <v>12949</v>
      </c>
      <c r="G6097" s="563" t="s">
        <v>12916</v>
      </c>
      <c r="H6097" s="563" t="s">
        <v>12950</v>
      </c>
      <c r="I6097" s="563" t="s">
        <v>26690</v>
      </c>
      <c r="J6097" s="563" t="s">
        <v>24001</v>
      </c>
      <c r="K6097" s="563" t="s">
        <v>24001</v>
      </c>
      <c r="L6097" s="563" t="s">
        <v>24001</v>
      </c>
      <c r="M6097" s="563" t="s">
        <v>24001</v>
      </c>
      <c r="N6097" s="563" t="s">
        <v>24001</v>
      </c>
      <c r="O6097" s="564" t="s">
        <v>24001</v>
      </c>
      <c r="P6097" s="564" t="s">
        <v>24001</v>
      </c>
      <c r="Q6097" s="564">
        <v>33148</v>
      </c>
      <c r="R6097" s="564"/>
      <c r="S6097" s="564" t="s">
        <v>34116</v>
      </c>
    </row>
    <row r="6098" spans="1:19" x14ac:dyDescent="0.35">
      <c r="A6098" s="559">
        <v>5069</v>
      </c>
      <c r="B6098" s="563" t="s">
        <v>484</v>
      </c>
      <c r="C6098" s="563" t="s">
        <v>12833</v>
      </c>
      <c r="D6098" s="563" t="s">
        <v>12954</v>
      </c>
      <c r="E6098" s="563" t="s">
        <v>12952</v>
      </c>
      <c r="F6098" s="563" t="s">
        <v>12953</v>
      </c>
      <c r="G6098" s="563" t="s">
        <v>12916</v>
      </c>
      <c r="H6098" s="563" t="s">
        <v>55</v>
      </c>
      <c r="I6098" s="563" t="s">
        <v>26690</v>
      </c>
      <c r="J6098" s="563" t="s">
        <v>24001</v>
      </c>
      <c r="K6098" s="563" t="s">
        <v>24001</v>
      </c>
      <c r="L6098" s="563" t="s">
        <v>24001</v>
      </c>
      <c r="M6098" s="563" t="s">
        <v>24001</v>
      </c>
      <c r="N6098" s="563" t="s">
        <v>24001</v>
      </c>
      <c r="O6098" s="564" t="s">
        <v>24001</v>
      </c>
      <c r="P6098" s="564" t="s">
        <v>24001</v>
      </c>
      <c r="Q6098" s="564">
        <v>33148</v>
      </c>
      <c r="R6098" s="564"/>
      <c r="S6098" s="564" t="s">
        <v>12954</v>
      </c>
    </row>
    <row r="6099" spans="1:19" x14ac:dyDescent="0.35">
      <c r="A6099" s="562">
        <v>5070</v>
      </c>
      <c r="B6099" s="563" t="s">
        <v>484</v>
      </c>
      <c r="C6099" s="563" t="s">
        <v>12833</v>
      </c>
      <c r="D6099" s="563" t="s">
        <v>12957</v>
      </c>
      <c r="E6099" s="563" t="s">
        <v>12955</v>
      </c>
      <c r="F6099" s="563" t="s">
        <v>12956</v>
      </c>
      <c r="G6099" s="563" t="s">
        <v>12916</v>
      </c>
      <c r="H6099" s="563" t="s">
        <v>3290</v>
      </c>
      <c r="I6099" s="563" t="s">
        <v>27155</v>
      </c>
      <c r="J6099" s="563" t="s">
        <v>24001</v>
      </c>
      <c r="K6099" s="563" t="s">
        <v>24001</v>
      </c>
      <c r="L6099" s="563" t="s">
        <v>24001</v>
      </c>
      <c r="M6099" s="563" t="s">
        <v>24001</v>
      </c>
      <c r="N6099" s="563" t="s">
        <v>24001</v>
      </c>
      <c r="O6099" s="564" t="s">
        <v>24001</v>
      </c>
      <c r="P6099" s="564" t="s">
        <v>24001</v>
      </c>
      <c r="Q6099" s="564">
        <v>33148</v>
      </c>
      <c r="R6099" s="564"/>
      <c r="S6099" s="564" t="s">
        <v>34117</v>
      </c>
    </row>
    <row r="6100" spans="1:19" x14ac:dyDescent="0.35">
      <c r="A6100" s="559">
        <v>5071</v>
      </c>
      <c r="B6100" s="563" t="s">
        <v>484</v>
      </c>
      <c r="C6100" s="563" t="s">
        <v>12833</v>
      </c>
      <c r="D6100" s="563" t="s">
        <v>12961</v>
      </c>
      <c r="E6100" s="563" t="s">
        <v>12958</v>
      </c>
      <c r="F6100" s="563" t="s">
        <v>12959</v>
      </c>
      <c r="G6100" s="563" t="s">
        <v>12916</v>
      </c>
      <c r="H6100" s="563" t="s">
        <v>12960</v>
      </c>
      <c r="I6100" s="563" t="s">
        <v>26690</v>
      </c>
      <c r="J6100" s="563" t="s">
        <v>24001</v>
      </c>
      <c r="K6100" s="563" t="s">
        <v>24001</v>
      </c>
      <c r="L6100" s="563" t="s">
        <v>24001</v>
      </c>
      <c r="M6100" s="563" t="s">
        <v>24001</v>
      </c>
      <c r="N6100" s="563" t="s">
        <v>24001</v>
      </c>
      <c r="O6100" s="564" t="s">
        <v>24001</v>
      </c>
      <c r="P6100" s="564" t="s">
        <v>24001</v>
      </c>
      <c r="Q6100" s="564">
        <v>33148</v>
      </c>
      <c r="R6100" s="564"/>
      <c r="S6100" s="564" t="s">
        <v>34118</v>
      </c>
    </row>
    <row r="6101" spans="1:19" x14ac:dyDescent="0.35">
      <c r="A6101" s="559">
        <v>5830</v>
      </c>
      <c r="B6101" s="563" t="s">
        <v>484</v>
      </c>
      <c r="C6101" s="563" t="s">
        <v>28883</v>
      </c>
      <c r="D6101" s="563" t="s">
        <v>15421</v>
      </c>
      <c r="E6101" s="563" t="s">
        <v>15418</v>
      </c>
      <c r="F6101" s="563" t="s">
        <v>15419</v>
      </c>
      <c r="G6101" s="563" t="s">
        <v>15420</v>
      </c>
      <c r="H6101" s="563" t="s">
        <v>315</v>
      </c>
      <c r="I6101" s="563" t="s">
        <v>26859</v>
      </c>
      <c r="J6101" s="563" t="s">
        <v>24001</v>
      </c>
      <c r="K6101" s="563" t="s">
        <v>24001</v>
      </c>
      <c r="L6101" s="563" t="s">
        <v>24001</v>
      </c>
      <c r="M6101" s="563" t="s">
        <v>24001</v>
      </c>
      <c r="N6101" s="563" t="s">
        <v>24001</v>
      </c>
      <c r="O6101" s="564" t="s">
        <v>24001</v>
      </c>
      <c r="P6101" s="564" t="s">
        <v>24001</v>
      </c>
      <c r="Q6101" s="564">
        <v>33148</v>
      </c>
      <c r="R6101" s="564">
        <v>34079</v>
      </c>
      <c r="S6101" s="564" t="s">
        <v>34119</v>
      </c>
    </row>
    <row r="6102" spans="1:19" x14ac:dyDescent="0.35">
      <c r="A6102" s="562">
        <v>5831</v>
      </c>
      <c r="B6102" s="563" t="s">
        <v>484</v>
      </c>
      <c r="C6102" s="563" t="s">
        <v>28883</v>
      </c>
      <c r="D6102" s="563" t="s">
        <v>24297</v>
      </c>
      <c r="E6102" s="563" t="s">
        <v>14443</v>
      </c>
      <c r="F6102" s="563" t="s">
        <v>14444</v>
      </c>
      <c r="G6102" s="563" t="s">
        <v>15420</v>
      </c>
      <c r="H6102" s="563" t="s">
        <v>14446</v>
      </c>
      <c r="I6102" s="563" t="s">
        <v>26690</v>
      </c>
      <c r="J6102" s="563" t="s">
        <v>24001</v>
      </c>
      <c r="K6102" s="563" t="s">
        <v>24001</v>
      </c>
      <c r="L6102" s="563" t="s">
        <v>24001</v>
      </c>
      <c r="M6102" s="563" t="s">
        <v>24001</v>
      </c>
      <c r="N6102" s="563" t="s">
        <v>24001</v>
      </c>
      <c r="O6102" s="564" t="s">
        <v>24001</v>
      </c>
      <c r="P6102" s="564" t="s">
        <v>24001</v>
      </c>
      <c r="Q6102" s="564">
        <v>33148</v>
      </c>
      <c r="R6102" s="564">
        <v>42494.407430555599</v>
      </c>
      <c r="S6102" s="564" t="s">
        <v>34120</v>
      </c>
    </row>
    <row r="6103" spans="1:19" x14ac:dyDescent="0.35">
      <c r="A6103" s="559">
        <v>1462</v>
      </c>
      <c r="B6103" s="563" t="s">
        <v>484</v>
      </c>
      <c r="C6103" s="563" t="s">
        <v>28929</v>
      </c>
      <c r="D6103" s="563" t="s">
        <v>18557</v>
      </c>
      <c r="E6103" s="563" t="s">
        <v>24001</v>
      </c>
      <c r="F6103" s="563" t="s">
        <v>18554</v>
      </c>
      <c r="G6103" s="563" t="s">
        <v>18555</v>
      </c>
      <c r="H6103" s="563" t="s">
        <v>18556</v>
      </c>
      <c r="I6103" s="563" t="s">
        <v>26690</v>
      </c>
      <c r="J6103" s="563" t="s">
        <v>24001</v>
      </c>
      <c r="K6103" s="563" t="s">
        <v>24001</v>
      </c>
      <c r="L6103" s="563" t="s">
        <v>24001</v>
      </c>
      <c r="M6103" s="563" t="s">
        <v>24001</v>
      </c>
      <c r="N6103" s="563" t="s">
        <v>24001</v>
      </c>
      <c r="O6103" s="564" t="s">
        <v>24001</v>
      </c>
      <c r="P6103" s="564" t="s">
        <v>24001</v>
      </c>
      <c r="Q6103" s="564">
        <v>41333</v>
      </c>
      <c r="R6103" s="564"/>
      <c r="S6103" s="564" t="s">
        <v>34121</v>
      </c>
    </row>
    <row r="6104" spans="1:19" x14ac:dyDescent="0.35">
      <c r="A6104" s="559">
        <v>1463</v>
      </c>
      <c r="B6104" s="563" t="s">
        <v>484</v>
      </c>
      <c r="C6104" s="563" t="s">
        <v>28929</v>
      </c>
      <c r="D6104" s="563" t="s">
        <v>18561</v>
      </c>
      <c r="E6104" s="563" t="s">
        <v>18558</v>
      </c>
      <c r="F6104" s="563" t="s">
        <v>18559</v>
      </c>
      <c r="G6104" s="563" t="s">
        <v>18555</v>
      </c>
      <c r="H6104" s="563" t="s">
        <v>18560</v>
      </c>
      <c r="I6104" s="563" t="s">
        <v>26690</v>
      </c>
      <c r="J6104" s="563" t="s">
        <v>24001</v>
      </c>
      <c r="K6104" s="563" t="s">
        <v>24001</v>
      </c>
      <c r="L6104" s="563" t="s">
        <v>24001</v>
      </c>
      <c r="M6104" s="563" t="s">
        <v>24001</v>
      </c>
      <c r="N6104" s="563" t="s">
        <v>24001</v>
      </c>
      <c r="O6104" s="564" t="s">
        <v>24001</v>
      </c>
      <c r="P6104" s="564" t="s">
        <v>24001</v>
      </c>
      <c r="Q6104" s="564">
        <v>41333</v>
      </c>
      <c r="R6104" s="564"/>
      <c r="S6104" s="564" t="s">
        <v>34122</v>
      </c>
    </row>
    <row r="6105" spans="1:19" x14ac:dyDescent="0.35">
      <c r="A6105" s="562">
        <v>671</v>
      </c>
      <c r="B6105" s="563" t="s">
        <v>484</v>
      </c>
      <c r="C6105" s="563" t="s">
        <v>29836</v>
      </c>
      <c r="D6105" s="563" t="s">
        <v>18597</v>
      </c>
      <c r="E6105" s="563" t="s">
        <v>24001</v>
      </c>
      <c r="F6105" s="563" t="s">
        <v>18594</v>
      </c>
      <c r="G6105" s="563" t="s">
        <v>18595</v>
      </c>
      <c r="H6105" s="563" t="s">
        <v>18596</v>
      </c>
      <c r="I6105" s="563" t="s">
        <v>26690</v>
      </c>
      <c r="J6105" s="563" t="s">
        <v>109</v>
      </c>
      <c r="K6105" s="563" t="s">
        <v>24001</v>
      </c>
      <c r="L6105" s="563" t="s">
        <v>24001</v>
      </c>
      <c r="M6105" s="563" t="s">
        <v>24001</v>
      </c>
      <c r="N6105" s="563" t="s">
        <v>24001</v>
      </c>
      <c r="O6105" s="564" t="s">
        <v>24001</v>
      </c>
      <c r="P6105" s="564" t="s">
        <v>24001</v>
      </c>
      <c r="Q6105" s="564">
        <v>33148</v>
      </c>
      <c r="R6105" s="564"/>
      <c r="S6105" s="564" t="s">
        <v>34473</v>
      </c>
    </row>
    <row r="6106" spans="1:19" x14ac:dyDescent="0.35">
      <c r="A6106" s="559">
        <v>672</v>
      </c>
      <c r="B6106" s="563" t="s">
        <v>484</v>
      </c>
      <c r="C6106" s="563" t="s">
        <v>29836</v>
      </c>
      <c r="D6106" s="563" t="s">
        <v>34123</v>
      </c>
      <c r="E6106" s="563" t="s">
        <v>34124</v>
      </c>
      <c r="F6106" s="563" t="s">
        <v>34125</v>
      </c>
      <c r="G6106" s="563" t="s">
        <v>18595</v>
      </c>
      <c r="H6106" s="563" t="s">
        <v>529</v>
      </c>
      <c r="I6106" s="563" t="s">
        <v>26690</v>
      </c>
      <c r="J6106" s="563" t="s">
        <v>109</v>
      </c>
      <c r="K6106" s="563" t="s">
        <v>24001</v>
      </c>
      <c r="L6106" s="563" t="s">
        <v>24001</v>
      </c>
      <c r="M6106" s="563" t="s">
        <v>24001</v>
      </c>
      <c r="N6106" s="563" t="s">
        <v>24001</v>
      </c>
      <c r="O6106" s="564" t="s">
        <v>24001</v>
      </c>
      <c r="P6106" s="564" t="s">
        <v>24001</v>
      </c>
      <c r="Q6106" s="564">
        <v>45030</v>
      </c>
      <c r="R6106" s="564"/>
      <c r="S6106" s="564" t="s">
        <v>34126</v>
      </c>
    </row>
    <row r="6107" spans="1:19" x14ac:dyDescent="0.35">
      <c r="A6107" s="559">
        <v>508</v>
      </c>
      <c r="B6107" s="563" t="s">
        <v>484</v>
      </c>
      <c r="C6107" s="563" t="s">
        <v>16255</v>
      </c>
      <c r="D6107" s="563" t="s">
        <v>16449</v>
      </c>
      <c r="E6107" s="563" t="s">
        <v>16445</v>
      </c>
      <c r="F6107" s="563" t="s">
        <v>16446</v>
      </c>
      <c r="G6107" s="563" t="s">
        <v>16447</v>
      </c>
      <c r="H6107" s="563" t="s">
        <v>16448</v>
      </c>
      <c r="I6107" s="563" t="s">
        <v>26690</v>
      </c>
      <c r="J6107" s="563" t="s">
        <v>109</v>
      </c>
      <c r="K6107" s="563" t="s">
        <v>24001</v>
      </c>
      <c r="L6107" s="563" t="s">
        <v>24001</v>
      </c>
      <c r="M6107" s="563" t="s">
        <v>24001</v>
      </c>
      <c r="N6107" s="563" t="s">
        <v>24001</v>
      </c>
      <c r="O6107" s="564" t="s">
        <v>24001</v>
      </c>
      <c r="P6107" s="564" t="s">
        <v>24001</v>
      </c>
      <c r="Q6107" s="564">
        <v>33148</v>
      </c>
      <c r="R6107" s="564"/>
      <c r="S6107" s="564" t="s">
        <v>34127</v>
      </c>
    </row>
    <row r="6108" spans="1:19" x14ac:dyDescent="0.35">
      <c r="A6108" s="562">
        <v>509</v>
      </c>
      <c r="B6108" s="563" t="s">
        <v>484</v>
      </c>
      <c r="C6108" s="563" t="s">
        <v>16255</v>
      </c>
      <c r="D6108" s="563" t="s">
        <v>16452</v>
      </c>
      <c r="E6108" s="563" t="s">
        <v>16450</v>
      </c>
      <c r="F6108" s="563" t="s">
        <v>16451</v>
      </c>
      <c r="G6108" s="563" t="s">
        <v>16447</v>
      </c>
      <c r="H6108" s="563" t="s">
        <v>747</v>
      </c>
      <c r="I6108" s="563" t="s">
        <v>26690</v>
      </c>
      <c r="J6108" s="563" t="s">
        <v>109</v>
      </c>
      <c r="K6108" s="563" t="s">
        <v>24001</v>
      </c>
      <c r="L6108" s="563" t="s">
        <v>24001</v>
      </c>
      <c r="M6108" s="563" t="s">
        <v>24001</v>
      </c>
      <c r="N6108" s="563" t="s">
        <v>24001</v>
      </c>
      <c r="O6108" s="564" t="s">
        <v>24001</v>
      </c>
      <c r="P6108" s="564" t="s">
        <v>24001</v>
      </c>
      <c r="Q6108" s="564">
        <v>33148</v>
      </c>
      <c r="R6108" s="564"/>
      <c r="S6108" s="564" t="s">
        <v>34128</v>
      </c>
    </row>
    <row r="6109" spans="1:19" x14ac:dyDescent="0.35">
      <c r="A6109" s="559">
        <v>510</v>
      </c>
      <c r="B6109" s="563" t="s">
        <v>484</v>
      </c>
      <c r="C6109" s="563" t="s">
        <v>16255</v>
      </c>
      <c r="D6109" s="563" t="s">
        <v>16455</v>
      </c>
      <c r="E6109" s="563" t="s">
        <v>24001</v>
      </c>
      <c r="F6109" s="563" t="s">
        <v>16453</v>
      </c>
      <c r="G6109" s="563" t="s">
        <v>16447</v>
      </c>
      <c r="H6109" s="563" t="s">
        <v>16454</v>
      </c>
      <c r="I6109" s="563" t="s">
        <v>26753</v>
      </c>
      <c r="J6109" s="563" t="s">
        <v>109</v>
      </c>
      <c r="K6109" s="563" t="s">
        <v>24001</v>
      </c>
      <c r="L6109" s="563" t="s">
        <v>24001</v>
      </c>
      <c r="M6109" s="563" t="s">
        <v>24001</v>
      </c>
      <c r="N6109" s="563" t="s">
        <v>24001</v>
      </c>
      <c r="O6109" s="564" t="s">
        <v>24001</v>
      </c>
      <c r="P6109" s="564" t="s">
        <v>24001</v>
      </c>
      <c r="Q6109" s="564">
        <v>38803</v>
      </c>
      <c r="R6109" s="564"/>
      <c r="S6109" s="564" t="s">
        <v>34129</v>
      </c>
    </row>
    <row r="6110" spans="1:19" x14ac:dyDescent="0.35">
      <c r="A6110" s="559">
        <v>511</v>
      </c>
      <c r="B6110" s="563" t="s">
        <v>484</v>
      </c>
      <c r="C6110" s="563" t="s">
        <v>16255</v>
      </c>
      <c r="D6110" s="563" t="s">
        <v>16458</v>
      </c>
      <c r="E6110" s="563" t="s">
        <v>16456</v>
      </c>
      <c r="F6110" s="563" t="s">
        <v>16457</v>
      </c>
      <c r="G6110" s="563" t="s">
        <v>16447</v>
      </c>
      <c r="H6110" s="563" t="s">
        <v>16454</v>
      </c>
      <c r="I6110" s="563" t="s">
        <v>27470</v>
      </c>
      <c r="J6110" s="563" t="s">
        <v>109</v>
      </c>
      <c r="K6110" s="563" t="s">
        <v>24001</v>
      </c>
      <c r="L6110" s="563" t="s">
        <v>24001</v>
      </c>
      <c r="M6110" s="563" t="s">
        <v>24001</v>
      </c>
      <c r="N6110" s="563" t="s">
        <v>24001</v>
      </c>
      <c r="O6110" s="564" t="s">
        <v>24001</v>
      </c>
      <c r="P6110" s="564" t="s">
        <v>26697</v>
      </c>
      <c r="Q6110" s="564">
        <v>38432</v>
      </c>
      <c r="R6110" s="564"/>
      <c r="S6110" s="564" t="s">
        <v>34130</v>
      </c>
    </row>
    <row r="6111" spans="1:19" x14ac:dyDescent="0.35">
      <c r="A6111" s="562">
        <v>512</v>
      </c>
      <c r="B6111" s="563" t="s">
        <v>484</v>
      </c>
      <c r="C6111" s="563" t="s">
        <v>16255</v>
      </c>
      <c r="D6111" s="563" t="s">
        <v>16460</v>
      </c>
      <c r="E6111" s="563" t="s">
        <v>16456</v>
      </c>
      <c r="F6111" s="563" t="s">
        <v>16459</v>
      </c>
      <c r="G6111" s="563" t="s">
        <v>16447</v>
      </c>
      <c r="H6111" s="563" t="s">
        <v>16454</v>
      </c>
      <c r="I6111" s="563" t="s">
        <v>27471</v>
      </c>
      <c r="J6111" s="563" t="s">
        <v>109</v>
      </c>
      <c r="K6111" s="563" t="s">
        <v>24001</v>
      </c>
      <c r="L6111" s="563" t="s">
        <v>24001</v>
      </c>
      <c r="M6111" s="563" t="s">
        <v>24001</v>
      </c>
      <c r="N6111" s="563" t="s">
        <v>24001</v>
      </c>
      <c r="O6111" s="564" t="s">
        <v>24001</v>
      </c>
      <c r="P6111" s="564" t="s">
        <v>24001</v>
      </c>
      <c r="Q6111" s="564">
        <v>38432</v>
      </c>
      <c r="R6111" s="564"/>
      <c r="S6111" s="564" t="s">
        <v>34131</v>
      </c>
    </row>
    <row r="6112" spans="1:19" x14ac:dyDescent="0.35">
      <c r="A6112" s="559">
        <v>513</v>
      </c>
      <c r="B6112" s="563" t="s">
        <v>484</v>
      </c>
      <c r="C6112" s="563" t="s">
        <v>16255</v>
      </c>
      <c r="D6112" s="563" t="s">
        <v>16462</v>
      </c>
      <c r="E6112" s="563" t="s">
        <v>16447</v>
      </c>
      <c r="F6112" s="563" t="s">
        <v>16461</v>
      </c>
      <c r="G6112" s="563" t="s">
        <v>16447</v>
      </c>
      <c r="H6112" s="563" t="s">
        <v>55</v>
      </c>
      <c r="I6112" s="563" t="s">
        <v>26690</v>
      </c>
      <c r="J6112" s="563" t="s">
        <v>109</v>
      </c>
      <c r="K6112" s="563" t="s">
        <v>24001</v>
      </c>
      <c r="L6112" s="563" t="s">
        <v>24001</v>
      </c>
      <c r="M6112" s="563" t="s">
        <v>24001</v>
      </c>
      <c r="N6112" s="563" t="s">
        <v>24001</v>
      </c>
      <c r="O6112" s="564" t="s">
        <v>24001</v>
      </c>
      <c r="P6112" s="564" t="s">
        <v>24001</v>
      </c>
      <c r="Q6112" s="564">
        <v>33148</v>
      </c>
      <c r="R6112" s="564"/>
      <c r="S6112" s="564" t="s">
        <v>16462</v>
      </c>
    </row>
    <row r="6113" spans="1:19" x14ac:dyDescent="0.35">
      <c r="A6113" s="559">
        <v>4996</v>
      </c>
      <c r="B6113" s="563" t="s">
        <v>484</v>
      </c>
      <c r="C6113" s="563" t="s">
        <v>28941</v>
      </c>
      <c r="D6113" s="563" t="s">
        <v>11611</v>
      </c>
      <c r="E6113" s="563" t="s">
        <v>11607</v>
      </c>
      <c r="F6113" s="563" t="s">
        <v>11608</v>
      </c>
      <c r="G6113" s="563" t="s">
        <v>11609</v>
      </c>
      <c r="H6113" s="563" t="s">
        <v>11610</v>
      </c>
      <c r="I6113" s="563" t="s">
        <v>26690</v>
      </c>
      <c r="J6113" s="563" t="s">
        <v>24001</v>
      </c>
      <c r="K6113" s="563" t="s">
        <v>24001</v>
      </c>
      <c r="L6113" s="563" t="s">
        <v>24001</v>
      </c>
      <c r="M6113" s="563" t="s">
        <v>24001</v>
      </c>
      <c r="N6113" s="563" t="s">
        <v>24001</v>
      </c>
      <c r="O6113" s="564" t="s">
        <v>24001</v>
      </c>
      <c r="P6113" s="564" t="s">
        <v>24001</v>
      </c>
      <c r="Q6113" s="564">
        <v>33148</v>
      </c>
      <c r="R6113" s="564"/>
      <c r="S6113" s="564" t="s">
        <v>34132</v>
      </c>
    </row>
    <row r="6114" spans="1:19" x14ac:dyDescent="0.35">
      <c r="A6114" s="562">
        <v>4997</v>
      </c>
      <c r="B6114" s="563" t="s">
        <v>484</v>
      </c>
      <c r="C6114" s="563" t="s">
        <v>28941</v>
      </c>
      <c r="D6114" s="563" t="s">
        <v>11614</v>
      </c>
      <c r="E6114" s="563" t="s">
        <v>11612</v>
      </c>
      <c r="F6114" s="563" t="s">
        <v>11613</v>
      </c>
      <c r="G6114" s="563" t="s">
        <v>11609</v>
      </c>
      <c r="H6114" s="563" t="s">
        <v>9167</v>
      </c>
      <c r="I6114" s="563" t="s">
        <v>26690</v>
      </c>
      <c r="J6114" s="563" t="s">
        <v>24001</v>
      </c>
      <c r="K6114" s="563" t="s">
        <v>24001</v>
      </c>
      <c r="L6114" s="563" t="s">
        <v>24001</v>
      </c>
      <c r="M6114" s="563" t="s">
        <v>24001</v>
      </c>
      <c r="N6114" s="563" t="s">
        <v>24001</v>
      </c>
      <c r="O6114" s="564" t="s">
        <v>24001</v>
      </c>
      <c r="P6114" s="564" t="s">
        <v>24001</v>
      </c>
      <c r="Q6114" s="564">
        <v>33148</v>
      </c>
      <c r="R6114" s="564"/>
      <c r="S6114" s="564" t="s">
        <v>34133</v>
      </c>
    </row>
    <row r="6115" spans="1:19" x14ac:dyDescent="0.35">
      <c r="A6115" s="559">
        <v>4998</v>
      </c>
      <c r="B6115" s="563" t="s">
        <v>484</v>
      </c>
      <c r="C6115" s="563" t="s">
        <v>28941</v>
      </c>
      <c r="D6115" s="563" t="s">
        <v>11617</v>
      </c>
      <c r="E6115" s="563" t="s">
        <v>11615</v>
      </c>
      <c r="F6115" s="563" t="s">
        <v>11616</v>
      </c>
      <c r="G6115" s="563" t="s">
        <v>11609</v>
      </c>
      <c r="H6115" s="563" t="s">
        <v>6267</v>
      </c>
      <c r="I6115" s="563" t="s">
        <v>26690</v>
      </c>
      <c r="J6115" s="563" t="s">
        <v>24001</v>
      </c>
      <c r="K6115" s="563" t="s">
        <v>24001</v>
      </c>
      <c r="L6115" s="563" t="s">
        <v>24001</v>
      </c>
      <c r="M6115" s="563" t="s">
        <v>24001</v>
      </c>
      <c r="N6115" s="563" t="s">
        <v>24001</v>
      </c>
      <c r="O6115" s="564" t="s">
        <v>24001</v>
      </c>
      <c r="P6115" s="564" t="s">
        <v>24001</v>
      </c>
      <c r="Q6115" s="564">
        <v>33148</v>
      </c>
      <c r="R6115" s="564"/>
      <c r="S6115" s="564" t="s">
        <v>34134</v>
      </c>
    </row>
    <row r="6116" spans="1:19" x14ac:dyDescent="0.35">
      <c r="A6116" s="559">
        <v>4999</v>
      </c>
      <c r="B6116" s="563" t="s">
        <v>484</v>
      </c>
      <c r="C6116" s="563" t="s">
        <v>28941</v>
      </c>
      <c r="D6116" s="563" t="s">
        <v>11620</v>
      </c>
      <c r="E6116" s="563" t="s">
        <v>11618</v>
      </c>
      <c r="F6116" s="563" t="s">
        <v>11619</v>
      </c>
      <c r="G6116" s="563" t="s">
        <v>11609</v>
      </c>
      <c r="H6116" s="563" t="s">
        <v>55</v>
      </c>
      <c r="I6116" s="563" t="s">
        <v>26690</v>
      </c>
      <c r="J6116" s="563" t="s">
        <v>24001</v>
      </c>
      <c r="K6116" s="563" t="s">
        <v>24001</v>
      </c>
      <c r="L6116" s="563" t="s">
        <v>24001</v>
      </c>
      <c r="M6116" s="563" t="s">
        <v>24001</v>
      </c>
      <c r="N6116" s="563" t="s">
        <v>24001</v>
      </c>
      <c r="O6116" s="564" t="s">
        <v>24001</v>
      </c>
      <c r="P6116" s="564" t="s">
        <v>24001</v>
      </c>
      <c r="Q6116" s="564">
        <v>33148</v>
      </c>
      <c r="R6116" s="564"/>
      <c r="S6116" s="564" t="s">
        <v>11620</v>
      </c>
    </row>
    <row r="6117" spans="1:19" x14ac:dyDescent="0.35">
      <c r="A6117" s="562">
        <v>4505</v>
      </c>
      <c r="B6117" s="563" t="s">
        <v>484</v>
      </c>
      <c r="C6117" s="563" t="s">
        <v>11038</v>
      </c>
      <c r="D6117" s="563" t="s">
        <v>11037</v>
      </c>
      <c r="E6117" s="563" t="s">
        <v>24001</v>
      </c>
      <c r="F6117" s="563" t="s">
        <v>11035</v>
      </c>
      <c r="G6117" s="563" t="s">
        <v>11036</v>
      </c>
      <c r="H6117" s="563" t="s">
        <v>721</v>
      </c>
      <c r="I6117" s="563" t="s">
        <v>27220</v>
      </c>
      <c r="J6117" s="563" t="s">
        <v>109</v>
      </c>
      <c r="K6117" s="563" t="s">
        <v>24001</v>
      </c>
      <c r="L6117" s="563" t="s">
        <v>24001</v>
      </c>
      <c r="M6117" s="563" t="s">
        <v>24001</v>
      </c>
      <c r="N6117" s="563" t="s">
        <v>24001</v>
      </c>
      <c r="O6117" s="564" t="s">
        <v>24001</v>
      </c>
      <c r="P6117" s="564" t="s">
        <v>24001</v>
      </c>
      <c r="Q6117" s="564">
        <v>33148</v>
      </c>
      <c r="R6117" s="564">
        <v>39140</v>
      </c>
      <c r="S6117" s="564" t="s">
        <v>34135</v>
      </c>
    </row>
    <row r="6118" spans="1:19" x14ac:dyDescent="0.35">
      <c r="A6118" s="559">
        <v>4550</v>
      </c>
      <c r="B6118" s="563" t="s">
        <v>484</v>
      </c>
      <c r="C6118" s="563" t="s">
        <v>10874</v>
      </c>
      <c r="D6118" s="563" t="s">
        <v>11021</v>
      </c>
      <c r="E6118" s="563" t="s">
        <v>11017</v>
      </c>
      <c r="F6118" s="563" t="s">
        <v>11018</v>
      </c>
      <c r="G6118" s="563" t="s">
        <v>11019</v>
      </c>
      <c r="H6118" s="563" t="s">
        <v>11020</v>
      </c>
      <c r="I6118" s="563" t="s">
        <v>26690</v>
      </c>
      <c r="J6118" s="563" t="s">
        <v>24001</v>
      </c>
      <c r="K6118" s="563" t="s">
        <v>24001</v>
      </c>
      <c r="L6118" s="563" t="s">
        <v>24001</v>
      </c>
      <c r="M6118" s="563" t="s">
        <v>24001</v>
      </c>
      <c r="N6118" s="563" t="s">
        <v>24001</v>
      </c>
      <c r="O6118" s="564" t="s">
        <v>24001</v>
      </c>
      <c r="P6118" s="564" t="s">
        <v>24001</v>
      </c>
      <c r="Q6118" s="564">
        <v>33148</v>
      </c>
      <c r="R6118" s="564"/>
      <c r="S6118" s="564" t="s">
        <v>34136</v>
      </c>
    </row>
    <row r="6119" spans="1:19" x14ac:dyDescent="0.35">
      <c r="A6119" s="559">
        <v>4551</v>
      </c>
      <c r="B6119" s="563" t="s">
        <v>484</v>
      </c>
      <c r="C6119" s="563" t="s">
        <v>10874</v>
      </c>
      <c r="D6119" s="563" t="s">
        <v>11024</v>
      </c>
      <c r="E6119" s="563" t="s">
        <v>11022</v>
      </c>
      <c r="F6119" s="563" t="s">
        <v>11023</v>
      </c>
      <c r="G6119" s="563" t="s">
        <v>11019</v>
      </c>
      <c r="H6119" s="563" t="s">
        <v>7789</v>
      </c>
      <c r="I6119" s="563" t="s">
        <v>26690</v>
      </c>
      <c r="J6119" s="563" t="s">
        <v>24001</v>
      </c>
      <c r="K6119" s="563" t="s">
        <v>24001</v>
      </c>
      <c r="L6119" s="563" t="s">
        <v>24001</v>
      </c>
      <c r="M6119" s="563" t="s">
        <v>24001</v>
      </c>
      <c r="N6119" s="563" t="s">
        <v>24001</v>
      </c>
      <c r="O6119" s="564" t="s">
        <v>24001</v>
      </c>
      <c r="P6119" s="564" t="s">
        <v>24001</v>
      </c>
      <c r="Q6119" s="564">
        <v>33148</v>
      </c>
      <c r="R6119" s="564">
        <v>38933</v>
      </c>
      <c r="S6119" s="564" t="s">
        <v>34137</v>
      </c>
    </row>
    <row r="6120" spans="1:19" x14ac:dyDescent="0.35">
      <c r="A6120" s="562">
        <v>4552</v>
      </c>
      <c r="B6120" s="563" t="s">
        <v>484</v>
      </c>
      <c r="C6120" s="563" t="s">
        <v>10874</v>
      </c>
      <c r="D6120" s="563" t="s">
        <v>11027</v>
      </c>
      <c r="E6120" s="563" t="s">
        <v>11025</v>
      </c>
      <c r="F6120" s="563" t="s">
        <v>11026</v>
      </c>
      <c r="G6120" s="563" t="s">
        <v>11019</v>
      </c>
      <c r="H6120" s="563" t="s">
        <v>7188</v>
      </c>
      <c r="I6120" s="563" t="s">
        <v>26690</v>
      </c>
      <c r="J6120" s="563" t="s">
        <v>24001</v>
      </c>
      <c r="K6120" s="563" t="s">
        <v>24001</v>
      </c>
      <c r="L6120" s="563" t="s">
        <v>24001</v>
      </c>
      <c r="M6120" s="563" t="s">
        <v>24001</v>
      </c>
      <c r="N6120" s="563" t="s">
        <v>24001</v>
      </c>
      <c r="O6120" s="564" t="s">
        <v>24001</v>
      </c>
      <c r="P6120" s="564" t="s">
        <v>24001</v>
      </c>
      <c r="Q6120" s="564">
        <v>33148</v>
      </c>
      <c r="R6120" s="564"/>
      <c r="S6120" s="564" t="s">
        <v>34138</v>
      </c>
    </row>
    <row r="6121" spans="1:19" x14ac:dyDescent="0.35">
      <c r="A6121" s="559">
        <v>4553</v>
      </c>
      <c r="B6121" s="563" t="s">
        <v>484</v>
      </c>
      <c r="C6121" s="563" t="s">
        <v>10874</v>
      </c>
      <c r="D6121" s="563" t="s">
        <v>11029</v>
      </c>
      <c r="E6121" s="563" t="s">
        <v>11019</v>
      </c>
      <c r="F6121" s="563" t="s">
        <v>11028</v>
      </c>
      <c r="G6121" s="563" t="s">
        <v>11019</v>
      </c>
      <c r="H6121" s="563" t="s">
        <v>55</v>
      </c>
      <c r="I6121" s="563" t="s">
        <v>26690</v>
      </c>
      <c r="J6121" s="563" t="s">
        <v>24001</v>
      </c>
      <c r="K6121" s="563" t="s">
        <v>24001</v>
      </c>
      <c r="L6121" s="563" t="s">
        <v>24001</v>
      </c>
      <c r="M6121" s="563" t="s">
        <v>24001</v>
      </c>
      <c r="N6121" s="563" t="s">
        <v>24001</v>
      </c>
      <c r="O6121" s="564" t="s">
        <v>24001</v>
      </c>
      <c r="P6121" s="564" t="s">
        <v>24001</v>
      </c>
      <c r="Q6121" s="564">
        <v>33148</v>
      </c>
      <c r="R6121" s="564"/>
      <c r="S6121" s="564" t="s">
        <v>11029</v>
      </c>
    </row>
    <row r="6122" spans="1:19" x14ac:dyDescent="0.35">
      <c r="A6122" s="559">
        <v>2364</v>
      </c>
      <c r="B6122" s="563" t="s">
        <v>484</v>
      </c>
      <c r="C6122" s="563" t="s">
        <v>28698</v>
      </c>
      <c r="D6122" s="563" t="s">
        <v>6813</v>
      </c>
      <c r="E6122" s="563" t="s">
        <v>24001</v>
      </c>
      <c r="F6122" s="563" t="s">
        <v>6810</v>
      </c>
      <c r="G6122" s="563" t="s">
        <v>6811</v>
      </c>
      <c r="H6122" s="563" t="s">
        <v>6812</v>
      </c>
      <c r="I6122" s="563" t="s">
        <v>26690</v>
      </c>
      <c r="J6122" s="563" t="s">
        <v>109</v>
      </c>
      <c r="K6122" s="563" t="s">
        <v>24001</v>
      </c>
      <c r="L6122" s="563" t="s">
        <v>24001</v>
      </c>
      <c r="M6122" s="563" t="s">
        <v>24001</v>
      </c>
      <c r="N6122" s="563" t="s">
        <v>24001</v>
      </c>
      <c r="O6122" s="564" t="s">
        <v>24001</v>
      </c>
      <c r="P6122" s="564" t="s">
        <v>24001</v>
      </c>
      <c r="Q6122" s="564">
        <v>34051</v>
      </c>
      <c r="R6122" s="564"/>
      <c r="S6122" s="564" t="s">
        <v>34139</v>
      </c>
    </row>
    <row r="6123" spans="1:19" x14ac:dyDescent="0.35">
      <c r="A6123" s="562">
        <v>4656</v>
      </c>
      <c r="B6123" s="563" t="s">
        <v>484</v>
      </c>
      <c r="C6123" s="563" t="s">
        <v>11621</v>
      </c>
      <c r="D6123" s="563" t="s">
        <v>11951</v>
      </c>
      <c r="E6123" s="563" t="s">
        <v>11947</v>
      </c>
      <c r="F6123" s="563" t="s">
        <v>11948</v>
      </c>
      <c r="G6123" s="563" t="s">
        <v>11949</v>
      </c>
      <c r="H6123" s="563" t="s">
        <v>11950</v>
      </c>
      <c r="I6123" s="563" t="s">
        <v>26690</v>
      </c>
      <c r="J6123" s="563" t="s">
        <v>109</v>
      </c>
      <c r="K6123" s="563" t="s">
        <v>24001</v>
      </c>
      <c r="L6123" s="563" t="s">
        <v>24001</v>
      </c>
      <c r="M6123" s="563" t="s">
        <v>24001</v>
      </c>
      <c r="N6123" s="563" t="s">
        <v>24001</v>
      </c>
      <c r="O6123" s="564" t="s">
        <v>24001</v>
      </c>
      <c r="P6123" s="564" t="s">
        <v>24001</v>
      </c>
      <c r="Q6123" s="564">
        <v>33148</v>
      </c>
      <c r="R6123" s="564"/>
      <c r="S6123" s="564" t="s">
        <v>34140</v>
      </c>
    </row>
    <row r="6124" spans="1:19" x14ac:dyDescent="0.35">
      <c r="A6124" s="559">
        <v>24</v>
      </c>
      <c r="B6124" s="563" t="s">
        <v>484</v>
      </c>
      <c r="C6124" s="563" t="s">
        <v>18598</v>
      </c>
      <c r="D6124" s="563" t="s">
        <v>18649</v>
      </c>
      <c r="E6124" s="563" t="s">
        <v>18645</v>
      </c>
      <c r="F6124" s="563" t="s">
        <v>18646</v>
      </c>
      <c r="G6124" s="563" t="s">
        <v>18647</v>
      </c>
      <c r="H6124" s="563" t="s">
        <v>18648</v>
      </c>
      <c r="I6124" s="563" t="s">
        <v>26690</v>
      </c>
      <c r="J6124" s="563" t="s">
        <v>24001</v>
      </c>
      <c r="K6124" s="563" t="s">
        <v>24001</v>
      </c>
      <c r="L6124" s="563" t="s">
        <v>24001</v>
      </c>
      <c r="M6124" s="563" t="s">
        <v>24001</v>
      </c>
      <c r="N6124" s="563" t="s">
        <v>24001</v>
      </c>
      <c r="O6124" s="564" t="s">
        <v>24001</v>
      </c>
      <c r="P6124" s="564" t="s">
        <v>24001</v>
      </c>
      <c r="Q6124" s="564">
        <v>33148</v>
      </c>
      <c r="R6124" s="564"/>
      <c r="S6124" s="564" t="s">
        <v>34141</v>
      </c>
    </row>
    <row r="6125" spans="1:19" x14ac:dyDescent="0.35">
      <c r="A6125" s="559">
        <v>25</v>
      </c>
      <c r="B6125" s="563" t="s">
        <v>484</v>
      </c>
      <c r="C6125" s="563" t="s">
        <v>18598</v>
      </c>
      <c r="D6125" s="563" t="s">
        <v>18651</v>
      </c>
      <c r="E6125" s="563" t="s">
        <v>18628</v>
      </c>
      <c r="F6125" s="563" t="s">
        <v>18650</v>
      </c>
      <c r="G6125" s="563" t="s">
        <v>18647</v>
      </c>
      <c r="H6125" s="563" t="s">
        <v>1627</v>
      </c>
      <c r="I6125" s="563" t="s">
        <v>26690</v>
      </c>
      <c r="J6125" s="563" t="s">
        <v>24001</v>
      </c>
      <c r="K6125" s="563" t="s">
        <v>24001</v>
      </c>
      <c r="L6125" s="563" t="s">
        <v>24001</v>
      </c>
      <c r="M6125" s="563" t="s">
        <v>24001</v>
      </c>
      <c r="N6125" s="563" t="s">
        <v>24001</v>
      </c>
      <c r="O6125" s="564" t="s">
        <v>24001</v>
      </c>
      <c r="P6125" s="564" t="s">
        <v>24001</v>
      </c>
      <c r="Q6125" s="564">
        <v>33148</v>
      </c>
      <c r="R6125" s="564"/>
      <c r="S6125" s="564" t="s">
        <v>34142</v>
      </c>
    </row>
    <row r="6126" spans="1:19" x14ac:dyDescent="0.35">
      <c r="A6126" s="562">
        <v>26</v>
      </c>
      <c r="B6126" s="563" t="s">
        <v>484</v>
      </c>
      <c r="C6126" s="563" t="s">
        <v>18598</v>
      </c>
      <c r="D6126" s="563" t="s">
        <v>18653</v>
      </c>
      <c r="E6126" s="563" t="s">
        <v>18629</v>
      </c>
      <c r="F6126" s="563" t="s">
        <v>18652</v>
      </c>
      <c r="G6126" s="563" t="s">
        <v>18647</v>
      </c>
      <c r="H6126" s="563" t="s">
        <v>55</v>
      </c>
      <c r="I6126" s="563" t="s">
        <v>26690</v>
      </c>
      <c r="J6126" s="563" t="s">
        <v>24001</v>
      </c>
      <c r="K6126" s="563" t="s">
        <v>24001</v>
      </c>
      <c r="L6126" s="563" t="s">
        <v>24001</v>
      </c>
      <c r="M6126" s="563" t="s">
        <v>24001</v>
      </c>
      <c r="N6126" s="563" t="s">
        <v>24001</v>
      </c>
      <c r="O6126" s="564" t="s">
        <v>24001</v>
      </c>
      <c r="P6126" s="564" t="s">
        <v>24001</v>
      </c>
      <c r="Q6126" s="564">
        <v>33148</v>
      </c>
      <c r="R6126" s="564"/>
      <c r="S6126" s="564" t="s">
        <v>18653</v>
      </c>
    </row>
    <row r="6127" spans="1:19" x14ac:dyDescent="0.35">
      <c r="A6127" s="559">
        <v>96</v>
      </c>
      <c r="B6127" s="563" t="s">
        <v>484</v>
      </c>
      <c r="C6127" s="563" t="s">
        <v>29520</v>
      </c>
      <c r="D6127" s="563" t="s">
        <v>16073</v>
      </c>
      <c r="E6127" s="563" t="s">
        <v>16070</v>
      </c>
      <c r="F6127" s="563" t="s">
        <v>16071</v>
      </c>
      <c r="G6127" s="563" t="s">
        <v>16072</v>
      </c>
      <c r="H6127" s="563" t="s">
        <v>300</v>
      </c>
      <c r="I6127" s="563" t="s">
        <v>26690</v>
      </c>
      <c r="J6127" s="563" t="s">
        <v>24001</v>
      </c>
      <c r="K6127" s="563" t="s">
        <v>24001</v>
      </c>
      <c r="L6127" s="563" t="s">
        <v>24001</v>
      </c>
      <c r="M6127" s="563" t="s">
        <v>24001</v>
      </c>
      <c r="N6127" s="563" t="s">
        <v>24001</v>
      </c>
      <c r="O6127" s="564" t="s">
        <v>24001</v>
      </c>
      <c r="P6127" s="564" t="s">
        <v>24001</v>
      </c>
      <c r="Q6127" s="564">
        <v>35501</v>
      </c>
      <c r="R6127" s="564">
        <v>40458.698912036998</v>
      </c>
      <c r="S6127" s="564" t="s">
        <v>34143</v>
      </c>
    </row>
    <row r="6128" spans="1:19" x14ac:dyDescent="0.35">
      <c r="A6128" s="559">
        <v>97</v>
      </c>
      <c r="B6128" s="563" t="s">
        <v>484</v>
      </c>
      <c r="C6128" s="563" t="s">
        <v>29520</v>
      </c>
      <c r="D6128" s="563" t="s">
        <v>16077</v>
      </c>
      <c r="E6128" s="563" t="s">
        <v>16074</v>
      </c>
      <c r="F6128" s="563" t="s">
        <v>16075</v>
      </c>
      <c r="G6128" s="563" t="s">
        <v>16072</v>
      </c>
      <c r="H6128" s="563" t="s">
        <v>16076</v>
      </c>
      <c r="I6128" s="563" t="s">
        <v>27459</v>
      </c>
      <c r="J6128" s="563" t="s">
        <v>24001</v>
      </c>
      <c r="K6128" s="563" t="s">
        <v>24001</v>
      </c>
      <c r="L6128" s="563" t="s">
        <v>24001</v>
      </c>
      <c r="M6128" s="563" t="s">
        <v>24001</v>
      </c>
      <c r="N6128" s="563" t="s">
        <v>24001</v>
      </c>
      <c r="O6128" s="564" t="s">
        <v>24001</v>
      </c>
      <c r="P6128" s="564" t="s">
        <v>24001</v>
      </c>
      <c r="Q6128" s="564">
        <v>35216</v>
      </c>
      <c r="R6128" s="564"/>
      <c r="S6128" s="564" t="s">
        <v>34144</v>
      </c>
    </row>
    <row r="6129" spans="1:19" x14ac:dyDescent="0.35">
      <c r="A6129" s="562">
        <v>98</v>
      </c>
      <c r="B6129" s="563" t="s">
        <v>484</v>
      </c>
      <c r="C6129" s="563" t="s">
        <v>29520</v>
      </c>
      <c r="D6129" s="563" t="s">
        <v>16079</v>
      </c>
      <c r="E6129" s="563" t="s">
        <v>16070</v>
      </c>
      <c r="F6129" s="563" t="s">
        <v>16078</v>
      </c>
      <c r="G6129" s="563" t="s">
        <v>16072</v>
      </c>
      <c r="H6129" s="563" t="s">
        <v>2996</v>
      </c>
      <c r="I6129" s="563" t="s">
        <v>26690</v>
      </c>
      <c r="J6129" s="563" t="s">
        <v>24001</v>
      </c>
      <c r="K6129" s="563" t="s">
        <v>24001</v>
      </c>
      <c r="L6129" s="563" t="s">
        <v>24001</v>
      </c>
      <c r="M6129" s="563" t="s">
        <v>24001</v>
      </c>
      <c r="N6129" s="563" t="s">
        <v>24001</v>
      </c>
      <c r="O6129" s="564" t="s">
        <v>24001</v>
      </c>
      <c r="P6129" s="564" t="s">
        <v>24001</v>
      </c>
      <c r="Q6129" s="564">
        <v>35501</v>
      </c>
      <c r="R6129" s="564">
        <v>40458.697083333303</v>
      </c>
      <c r="S6129" s="564" t="s">
        <v>34145</v>
      </c>
    </row>
    <row r="6130" spans="1:19" x14ac:dyDescent="0.35">
      <c r="A6130" s="559">
        <v>99</v>
      </c>
      <c r="B6130" s="563" t="s">
        <v>484</v>
      </c>
      <c r="C6130" s="563" t="s">
        <v>29520</v>
      </c>
      <c r="D6130" s="563" t="s">
        <v>16082</v>
      </c>
      <c r="E6130" s="563" t="s">
        <v>16080</v>
      </c>
      <c r="F6130" s="563" t="s">
        <v>16081</v>
      </c>
      <c r="G6130" s="563" t="s">
        <v>16072</v>
      </c>
      <c r="H6130" s="563" t="s">
        <v>14904</v>
      </c>
      <c r="I6130" s="563" t="s">
        <v>26690</v>
      </c>
      <c r="J6130" s="563" t="s">
        <v>24001</v>
      </c>
      <c r="K6130" s="563" t="s">
        <v>24001</v>
      </c>
      <c r="L6130" s="563" t="s">
        <v>24001</v>
      </c>
      <c r="M6130" s="563" t="s">
        <v>24001</v>
      </c>
      <c r="N6130" s="563" t="s">
        <v>24001</v>
      </c>
      <c r="O6130" s="564" t="s">
        <v>24001</v>
      </c>
      <c r="P6130" s="564" t="s">
        <v>24001</v>
      </c>
      <c r="Q6130" s="564">
        <v>34723</v>
      </c>
      <c r="R6130" s="564">
        <v>39465</v>
      </c>
      <c r="S6130" s="564" t="s">
        <v>34146</v>
      </c>
    </row>
    <row r="6131" spans="1:19" x14ac:dyDescent="0.35">
      <c r="A6131" s="559">
        <v>100</v>
      </c>
      <c r="B6131" s="563" t="s">
        <v>484</v>
      </c>
      <c r="C6131" s="563" t="s">
        <v>29520</v>
      </c>
      <c r="D6131" s="563" t="s">
        <v>16085</v>
      </c>
      <c r="E6131" s="563" t="s">
        <v>16083</v>
      </c>
      <c r="F6131" s="563" t="s">
        <v>16084</v>
      </c>
      <c r="G6131" s="563" t="s">
        <v>16072</v>
      </c>
      <c r="H6131" s="563" t="s">
        <v>1588</v>
      </c>
      <c r="I6131" s="563" t="s">
        <v>26690</v>
      </c>
      <c r="J6131" s="563" t="s">
        <v>24001</v>
      </c>
      <c r="K6131" s="563" t="s">
        <v>62</v>
      </c>
      <c r="L6131" s="563" t="s">
        <v>27591</v>
      </c>
      <c r="M6131" s="563" t="s">
        <v>24001</v>
      </c>
      <c r="N6131" s="563" t="s">
        <v>24001</v>
      </c>
      <c r="O6131" s="564" t="s">
        <v>24001</v>
      </c>
      <c r="P6131" s="564" t="s">
        <v>24001</v>
      </c>
      <c r="Q6131" s="564">
        <v>34723</v>
      </c>
      <c r="R6131" s="564">
        <v>35303</v>
      </c>
      <c r="S6131" s="564" t="s">
        <v>34147</v>
      </c>
    </row>
    <row r="6132" spans="1:19" x14ac:dyDescent="0.35">
      <c r="A6132" s="562">
        <v>101</v>
      </c>
      <c r="B6132" s="563" t="s">
        <v>484</v>
      </c>
      <c r="C6132" s="563" t="s">
        <v>29520</v>
      </c>
      <c r="D6132" s="563" t="s">
        <v>16088</v>
      </c>
      <c r="E6132" s="563" t="s">
        <v>16086</v>
      </c>
      <c r="F6132" s="563" t="s">
        <v>16087</v>
      </c>
      <c r="G6132" s="563" t="s">
        <v>16072</v>
      </c>
      <c r="H6132" s="563" t="s">
        <v>2703</v>
      </c>
      <c r="I6132" s="563" t="s">
        <v>26690</v>
      </c>
      <c r="J6132" s="563" t="s">
        <v>24001</v>
      </c>
      <c r="K6132" s="563" t="s">
        <v>62</v>
      </c>
      <c r="L6132" s="563" t="s">
        <v>24001</v>
      </c>
      <c r="M6132" s="563" t="s">
        <v>24001</v>
      </c>
      <c r="N6132" s="563" t="s">
        <v>24001</v>
      </c>
      <c r="O6132" s="564" t="s">
        <v>24001</v>
      </c>
      <c r="P6132" s="564" t="s">
        <v>24001</v>
      </c>
      <c r="Q6132" s="564">
        <v>35521</v>
      </c>
      <c r="R6132" s="564"/>
      <c r="S6132" s="564" t="s">
        <v>34148</v>
      </c>
    </row>
    <row r="6133" spans="1:19" x14ac:dyDescent="0.35">
      <c r="A6133" s="559">
        <v>102</v>
      </c>
      <c r="B6133" s="563" t="s">
        <v>484</v>
      </c>
      <c r="C6133" s="563" t="s">
        <v>29520</v>
      </c>
      <c r="D6133" s="563" t="s">
        <v>16090</v>
      </c>
      <c r="E6133" s="563" t="s">
        <v>16091</v>
      </c>
      <c r="F6133" s="563" t="s">
        <v>16089</v>
      </c>
      <c r="G6133" s="563" t="s">
        <v>16072</v>
      </c>
      <c r="H6133" s="563" t="s">
        <v>1905</v>
      </c>
      <c r="I6133" s="563" t="s">
        <v>26691</v>
      </c>
      <c r="J6133" s="563" t="s">
        <v>24001</v>
      </c>
      <c r="K6133" s="563" t="s">
        <v>24001</v>
      </c>
      <c r="L6133" s="563" t="s">
        <v>24001</v>
      </c>
      <c r="M6133" s="563" t="s">
        <v>24001</v>
      </c>
      <c r="N6133" s="563" t="s">
        <v>24001</v>
      </c>
      <c r="O6133" s="564" t="s">
        <v>24001</v>
      </c>
      <c r="P6133" s="564" t="s">
        <v>24001</v>
      </c>
      <c r="Q6133" s="564">
        <v>38750</v>
      </c>
      <c r="R6133" s="564"/>
      <c r="S6133" s="564" t="s">
        <v>34149</v>
      </c>
    </row>
    <row r="6134" spans="1:19" x14ac:dyDescent="0.35">
      <c r="A6134" s="559">
        <v>103</v>
      </c>
      <c r="B6134" s="563" t="s">
        <v>484</v>
      </c>
      <c r="C6134" s="563" t="s">
        <v>29520</v>
      </c>
      <c r="D6134" s="563" t="s">
        <v>16093</v>
      </c>
      <c r="E6134" s="563" t="s">
        <v>16091</v>
      </c>
      <c r="F6134" s="563" t="s">
        <v>16092</v>
      </c>
      <c r="G6134" s="563" t="s">
        <v>16072</v>
      </c>
      <c r="H6134" s="563" t="s">
        <v>1905</v>
      </c>
      <c r="I6134" s="563" t="s">
        <v>27312</v>
      </c>
      <c r="J6134" s="563" t="s">
        <v>24001</v>
      </c>
      <c r="K6134" s="563" t="s">
        <v>24001</v>
      </c>
      <c r="L6134" s="563" t="s">
        <v>24001</v>
      </c>
      <c r="M6134" s="563" t="s">
        <v>24001</v>
      </c>
      <c r="N6134" s="563" t="s">
        <v>24001</v>
      </c>
      <c r="O6134" s="564" t="s">
        <v>24001</v>
      </c>
      <c r="P6134" s="564" t="s">
        <v>24001</v>
      </c>
      <c r="Q6134" s="564">
        <v>38426</v>
      </c>
      <c r="R6134" s="564">
        <v>39465</v>
      </c>
      <c r="S6134" s="564" t="s">
        <v>34150</v>
      </c>
    </row>
    <row r="6135" spans="1:19" x14ac:dyDescent="0.35">
      <c r="A6135" s="562">
        <v>104</v>
      </c>
      <c r="B6135" s="563" t="s">
        <v>484</v>
      </c>
      <c r="C6135" s="563" t="s">
        <v>29520</v>
      </c>
      <c r="D6135" s="563" t="s">
        <v>16095</v>
      </c>
      <c r="E6135" s="563" t="s">
        <v>16091</v>
      </c>
      <c r="F6135" s="563" t="s">
        <v>16094</v>
      </c>
      <c r="G6135" s="563" t="s">
        <v>16072</v>
      </c>
      <c r="H6135" s="563" t="s">
        <v>1905</v>
      </c>
      <c r="I6135" s="563" t="s">
        <v>27460</v>
      </c>
      <c r="J6135" s="563" t="s">
        <v>24001</v>
      </c>
      <c r="K6135" s="563" t="s">
        <v>24001</v>
      </c>
      <c r="L6135" s="563" t="s">
        <v>24001</v>
      </c>
      <c r="M6135" s="563" t="s">
        <v>24001</v>
      </c>
      <c r="N6135" s="563" t="s">
        <v>24001</v>
      </c>
      <c r="O6135" s="564" t="s">
        <v>24001</v>
      </c>
      <c r="P6135" s="564" t="s">
        <v>24001</v>
      </c>
      <c r="Q6135" s="564">
        <v>38426</v>
      </c>
      <c r="R6135" s="564"/>
      <c r="S6135" s="564" t="s">
        <v>34151</v>
      </c>
    </row>
    <row r="6136" spans="1:19" x14ac:dyDescent="0.35">
      <c r="A6136" s="559">
        <v>105</v>
      </c>
      <c r="B6136" s="563" t="s">
        <v>484</v>
      </c>
      <c r="C6136" s="563" t="s">
        <v>29520</v>
      </c>
      <c r="D6136" s="563" t="s">
        <v>16098</v>
      </c>
      <c r="E6136" s="563" t="s">
        <v>16096</v>
      </c>
      <c r="F6136" s="563" t="s">
        <v>16097</v>
      </c>
      <c r="G6136" s="563" t="s">
        <v>16072</v>
      </c>
      <c r="H6136" s="563" t="s">
        <v>1905</v>
      </c>
      <c r="I6136" s="563" t="s">
        <v>27461</v>
      </c>
      <c r="J6136" s="563" t="s">
        <v>24001</v>
      </c>
      <c r="K6136" s="563" t="s">
        <v>50</v>
      </c>
      <c r="L6136" s="563" t="s">
        <v>27591</v>
      </c>
      <c r="M6136" s="563" t="s">
        <v>24001</v>
      </c>
      <c r="N6136" s="563" t="s">
        <v>24001</v>
      </c>
      <c r="O6136" s="564" t="s">
        <v>24001</v>
      </c>
      <c r="P6136" s="564" t="s">
        <v>24001</v>
      </c>
      <c r="Q6136" s="564">
        <v>34723</v>
      </c>
      <c r="R6136" s="564">
        <v>35521</v>
      </c>
      <c r="S6136" s="564" t="s">
        <v>34152</v>
      </c>
    </row>
    <row r="6137" spans="1:19" x14ac:dyDescent="0.35">
      <c r="A6137" s="559">
        <v>106</v>
      </c>
      <c r="B6137" s="563" t="s">
        <v>484</v>
      </c>
      <c r="C6137" s="563" t="s">
        <v>29520</v>
      </c>
      <c r="D6137" s="563" t="s">
        <v>16101</v>
      </c>
      <c r="E6137" s="563" t="s">
        <v>16099</v>
      </c>
      <c r="F6137" s="563" t="s">
        <v>16100</v>
      </c>
      <c r="G6137" s="563" t="s">
        <v>16072</v>
      </c>
      <c r="H6137" s="563" t="s">
        <v>1917</v>
      </c>
      <c r="I6137" s="563" t="s">
        <v>27304</v>
      </c>
      <c r="J6137" s="563" t="s">
        <v>24001</v>
      </c>
      <c r="K6137" s="563" t="s">
        <v>154</v>
      </c>
      <c r="L6137" s="563" t="s">
        <v>27591</v>
      </c>
      <c r="M6137" s="563" t="s">
        <v>24001</v>
      </c>
      <c r="N6137" s="563" t="s">
        <v>24001</v>
      </c>
      <c r="O6137" s="564" t="s">
        <v>24001</v>
      </c>
      <c r="P6137" s="564" t="s">
        <v>24001</v>
      </c>
      <c r="Q6137" s="564">
        <v>34723</v>
      </c>
      <c r="R6137" s="564"/>
      <c r="S6137" s="564" t="s">
        <v>34153</v>
      </c>
    </row>
    <row r="6138" spans="1:19" x14ac:dyDescent="0.35">
      <c r="A6138" s="562">
        <v>107</v>
      </c>
      <c r="B6138" s="563" t="s">
        <v>484</v>
      </c>
      <c r="C6138" s="563" t="s">
        <v>29520</v>
      </c>
      <c r="D6138" s="563" t="s">
        <v>16103</v>
      </c>
      <c r="E6138" s="563" t="s">
        <v>16099</v>
      </c>
      <c r="F6138" s="563" t="s">
        <v>16102</v>
      </c>
      <c r="G6138" s="563" t="s">
        <v>16072</v>
      </c>
      <c r="H6138" s="563" t="s">
        <v>1917</v>
      </c>
      <c r="I6138" s="563" t="s">
        <v>27462</v>
      </c>
      <c r="J6138" s="563" t="s">
        <v>24001</v>
      </c>
      <c r="K6138" s="563" t="s">
        <v>62</v>
      </c>
      <c r="L6138" s="563" t="s">
        <v>24001</v>
      </c>
      <c r="M6138" s="563" t="s">
        <v>24001</v>
      </c>
      <c r="N6138" s="563" t="s">
        <v>24001</v>
      </c>
      <c r="O6138" s="564" t="s">
        <v>24001</v>
      </c>
      <c r="P6138" s="564" t="s">
        <v>24001</v>
      </c>
      <c r="Q6138" s="564">
        <v>34723</v>
      </c>
      <c r="R6138" s="564">
        <v>35310</v>
      </c>
      <c r="S6138" s="564" t="s">
        <v>34154</v>
      </c>
    </row>
    <row r="6139" spans="1:19" x14ac:dyDescent="0.35">
      <c r="A6139" s="559">
        <v>108</v>
      </c>
      <c r="B6139" s="563" t="s">
        <v>484</v>
      </c>
      <c r="C6139" s="563" t="s">
        <v>29520</v>
      </c>
      <c r="D6139" s="563" t="s">
        <v>16106</v>
      </c>
      <c r="E6139" s="563" t="s">
        <v>24001</v>
      </c>
      <c r="F6139" s="563" t="s">
        <v>16104</v>
      </c>
      <c r="G6139" s="563" t="s">
        <v>16072</v>
      </c>
      <c r="H6139" s="563" t="s">
        <v>16105</v>
      </c>
      <c r="I6139" s="563" t="s">
        <v>26690</v>
      </c>
      <c r="J6139" s="563" t="s">
        <v>24001</v>
      </c>
      <c r="K6139" s="563" t="s">
        <v>154</v>
      </c>
      <c r="L6139" s="563" t="s">
        <v>27666</v>
      </c>
      <c r="M6139" s="563" t="s">
        <v>24001</v>
      </c>
      <c r="N6139" s="563" t="s">
        <v>24001</v>
      </c>
      <c r="O6139" s="564" t="s">
        <v>24001</v>
      </c>
      <c r="P6139" s="564" t="s">
        <v>24001</v>
      </c>
      <c r="Q6139" s="564">
        <v>38426</v>
      </c>
      <c r="R6139" s="564">
        <v>39465</v>
      </c>
      <c r="S6139" s="564" t="s">
        <v>34155</v>
      </c>
    </row>
    <row r="6140" spans="1:19" x14ac:dyDescent="0.35">
      <c r="A6140" s="559">
        <v>109</v>
      </c>
      <c r="B6140" s="563" t="s">
        <v>484</v>
      </c>
      <c r="C6140" s="563" t="s">
        <v>29520</v>
      </c>
      <c r="D6140" s="563" t="s">
        <v>16109</v>
      </c>
      <c r="E6140" s="563" t="s">
        <v>24001</v>
      </c>
      <c r="F6140" s="563" t="s">
        <v>16107</v>
      </c>
      <c r="G6140" s="563" t="s">
        <v>16072</v>
      </c>
      <c r="H6140" s="563" t="s">
        <v>16108</v>
      </c>
      <c r="I6140" s="563" t="s">
        <v>26690</v>
      </c>
      <c r="J6140" s="563" t="s">
        <v>24001</v>
      </c>
      <c r="K6140" s="563" t="s">
        <v>50</v>
      </c>
      <c r="L6140" s="563" t="s">
        <v>24001</v>
      </c>
      <c r="M6140" s="563" t="s">
        <v>24001</v>
      </c>
      <c r="N6140" s="563" t="s">
        <v>24001</v>
      </c>
      <c r="O6140" s="564" t="s">
        <v>24001</v>
      </c>
      <c r="P6140" s="564" t="s">
        <v>24001</v>
      </c>
      <c r="Q6140" s="564">
        <v>34723</v>
      </c>
      <c r="R6140" s="564"/>
      <c r="S6140" s="564" t="s">
        <v>34156</v>
      </c>
    </row>
    <row r="6141" spans="1:19" x14ac:dyDescent="0.35">
      <c r="A6141" s="562">
        <v>110</v>
      </c>
      <c r="B6141" s="563" t="s">
        <v>484</v>
      </c>
      <c r="C6141" s="563" t="s">
        <v>29520</v>
      </c>
      <c r="D6141" s="563" t="s">
        <v>16112</v>
      </c>
      <c r="E6141" s="563" t="s">
        <v>16110</v>
      </c>
      <c r="F6141" s="563" t="s">
        <v>16111</v>
      </c>
      <c r="G6141" s="563" t="s">
        <v>16072</v>
      </c>
      <c r="H6141" s="563" t="s">
        <v>55</v>
      </c>
      <c r="I6141" s="563" t="s">
        <v>26690</v>
      </c>
      <c r="J6141" s="563" t="s">
        <v>24001</v>
      </c>
      <c r="K6141" s="563" t="s">
        <v>24001</v>
      </c>
      <c r="L6141" s="563" t="s">
        <v>24001</v>
      </c>
      <c r="M6141" s="563" t="s">
        <v>24001</v>
      </c>
      <c r="N6141" s="563" t="s">
        <v>24001</v>
      </c>
      <c r="O6141" s="564" t="s">
        <v>24001</v>
      </c>
      <c r="P6141" s="564" t="s">
        <v>24001</v>
      </c>
      <c r="Q6141" s="564">
        <v>33148</v>
      </c>
      <c r="R6141" s="564"/>
      <c r="S6141" s="564" t="s">
        <v>16112</v>
      </c>
    </row>
    <row r="6142" spans="1:19" x14ac:dyDescent="0.35">
      <c r="A6142" s="559">
        <v>111</v>
      </c>
      <c r="B6142" s="563" t="s">
        <v>484</v>
      </c>
      <c r="C6142" s="563" t="s">
        <v>29520</v>
      </c>
      <c r="D6142" s="563" t="s">
        <v>16116</v>
      </c>
      <c r="E6142" s="563" t="s">
        <v>16113</v>
      </c>
      <c r="F6142" s="563" t="s">
        <v>16114</v>
      </c>
      <c r="G6142" s="563" t="s">
        <v>16072</v>
      </c>
      <c r="H6142" s="563" t="s">
        <v>16115</v>
      </c>
      <c r="I6142" s="563" t="s">
        <v>26690</v>
      </c>
      <c r="J6142" s="563" t="s">
        <v>24001</v>
      </c>
      <c r="K6142" s="563" t="s">
        <v>62</v>
      </c>
      <c r="L6142" s="563" t="s">
        <v>27598</v>
      </c>
      <c r="M6142" s="563" t="s">
        <v>24001</v>
      </c>
      <c r="N6142" s="563" t="s">
        <v>24001</v>
      </c>
      <c r="O6142" s="564" t="s">
        <v>24001</v>
      </c>
      <c r="P6142" s="564" t="s">
        <v>24001</v>
      </c>
      <c r="Q6142" s="564">
        <v>34723</v>
      </c>
      <c r="R6142" s="564">
        <v>35310</v>
      </c>
      <c r="S6142" s="564" t="s">
        <v>34157</v>
      </c>
    </row>
    <row r="6143" spans="1:19" x14ac:dyDescent="0.35">
      <c r="A6143" s="559">
        <v>112</v>
      </c>
      <c r="B6143" s="563" t="s">
        <v>484</v>
      </c>
      <c r="C6143" s="563" t="s">
        <v>29520</v>
      </c>
      <c r="D6143" s="563" t="s">
        <v>16119</v>
      </c>
      <c r="E6143" s="563" t="s">
        <v>16117</v>
      </c>
      <c r="F6143" s="563" t="s">
        <v>16118</v>
      </c>
      <c r="G6143" s="563" t="s">
        <v>16072</v>
      </c>
      <c r="H6143" s="563" t="s">
        <v>2798</v>
      </c>
      <c r="I6143" s="563" t="s">
        <v>26690</v>
      </c>
      <c r="J6143" s="563" t="s">
        <v>24001</v>
      </c>
      <c r="K6143" s="563" t="s">
        <v>50</v>
      </c>
      <c r="L6143" s="563" t="s">
        <v>24001</v>
      </c>
      <c r="M6143" s="563" t="s">
        <v>24001</v>
      </c>
      <c r="N6143" s="563" t="s">
        <v>24001</v>
      </c>
      <c r="O6143" s="564" t="s">
        <v>24001</v>
      </c>
      <c r="P6143" s="564" t="s">
        <v>24001</v>
      </c>
      <c r="Q6143" s="564">
        <v>33148</v>
      </c>
      <c r="R6143" s="564"/>
      <c r="S6143" s="564" t="s">
        <v>34158</v>
      </c>
    </row>
    <row r="6144" spans="1:19" x14ac:dyDescent="0.35">
      <c r="A6144" s="562">
        <v>444</v>
      </c>
      <c r="B6144" s="563" t="s">
        <v>484</v>
      </c>
      <c r="C6144" s="563" t="s">
        <v>19195</v>
      </c>
      <c r="D6144" s="563" t="s">
        <v>20222</v>
      </c>
      <c r="E6144" s="563" t="s">
        <v>24001</v>
      </c>
      <c r="F6144" s="563" t="s">
        <v>20219</v>
      </c>
      <c r="G6144" s="563" t="s">
        <v>20220</v>
      </c>
      <c r="H6144" s="563" t="s">
        <v>20221</v>
      </c>
      <c r="I6144" s="563" t="s">
        <v>26690</v>
      </c>
      <c r="J6144" s="563" t="s">
        <v>24001</v>
      </c>
      <c r="K6144" s="563" t="s">
        <v>24001</v>
      </c>
      <c r="L6144" s="563" t="s">
        <v>24001</v>
      </c>
      <c r="M6144" s="563" t="s">
        <v>24001</v>
      </c>
      <c r="N6144" s="563" t="s">
        <v>24001</v>
      </c>
      <c r="O6144" s="564" t="s">
        <v>24001</v>
      </c>
      <c r="P6144" s="564" t="s">
        <v>24001</v>
      </c>
      <c r="Q6144" s="564">
        <v>33148</v>
      </c>
      <c r="R6144" s="564">
        <v>39589</v>
      </c>
      <c r="S6144" s="564" t="s">
        <v>34159</v>
      </c>
    </row>
    <row r="6145" spans="1:19" x14ac:dyDescent="0.35">
      <c r="A6145" s="559">
        <v>5832</v>
      </c>
      <c r="B6145" s="563" t="s">
        <v>484</v>
      </c>
      <c r="C6145" s="563" t="s">
        <v>28883</v>
      </c>
      <c r="D6145" s="563" t="s">
        <v>15428</v>
      </c>
      <c r="E6145" s="563" t="s">
        <v>15425</v>
      </c>
      <c r="F6145" s="563" t="s">
        <v>15426</v>
      </c>
      <c r="G6145" s="563" t="s">
        <v>15427</v>
      </c>
      <c r="H6145" s="563" t="s">
        <v>55</v>
      </c>
      <c r="I6145" s="563" t="s">
        <v>26690</v>
      </c>
      <c r="J6145" s="563" t="s">
        <v>109</v>
      </c>
      <c r="K6145" s="563" t="s">
        <v>24001</v>
      </c>
      <c r="L6145" s="563" t="s">
        <v>24001</v>
      </c>
      <c r="M6145" s="563" t="s">
        <v>24001</v>
      </c>
      <c r="N6145" s="563" t="s">
        <v>24001</v>
      </c>
      <c r="O6145" s="564" t="s">
        <v>24001</v>
      </c>
      <c r="P6145" s="564" t="s">
        <v>24001</v>
      </c>
      <c r="Q6145" s="564">
        <v>33148</v>
      </c>
      <c r="R6145" s="564"/>
      <c r="S6145" s="564" t="s">
        <v>15428</v>
      </c>
    </row>
    <row r="6146" spans="1:19" x14ac:dyDescent="0.35">
      <c r="A6146" s="559">
        <v>5833</v>
      </c>
      <c r="B6146" s="563" t="s">
        <v>484</v>
      </c>
      <c r="C6146" s="563" t="s">
        <v>28883</v>
      </c>
      <c r="D6146" s="563" t="s">
        <v>15432</v>
      </c>
      <c r="E6146" s="563" t="s">
        <v>15429</v>
      </c>
      <c r="F6146" s="563" t="s">
        <v>15430</v>
      </c>
      <c r="G6146" s="563" t="s">
        <v>15427</v>
      </c>
      <c r="H6146" s="563" t="s">
        <v>15431</v>
      </c>
      <c r="I6146" s="563" t="s">
        <v>26690</v>
      </c>
      <c r="J6146" s="563" t="s">
        <v>109</v>
      </c>
      <c r="K6146" s="563" t="s">
        <v>24001</v>
      </c>
      <c r="L6146" s="563" t="s">
        <v>24001</v>
      </c>
      <c r="M6146" s="563" t="s">
        <v>24001</v>
      </c>
      <c r="N6146" s="563" t="s">
        <v>24001</v>
      </c>
      <c r="O6146" s="564" t="s">
        <v>24001</v>
      </c>
      <c r="P6146" s="564" t="s">
        <v>26697</v>
      </c>
      <c r="Q6146" s="564">
        <v>33148</v>
      </c>
      <c r="R6146" s="564"/>
      <c r="S6146" s="564" t="s">
        <v>34160</v>
      </c>
    </row>
    <row r="6147" spans="1:19" x14ac:dyDescent="0.35">
      <c r="A6147" s="562">
        <v>5834</v>
      </c>
      <c r="B6147" s="563" t="s">
        <v>484</v>
      </c>
      <c r="C6147" s="563" t="s">
        <v>28883</v>
      </c>
      <c r="D6147" s="563" t="s">
        <v>15436</v>
      </c>
      <c r="E6147" s="563" t="s">
        <v>15433</v>
      </c>
      <c r="F6147" s="563" t="s">
        <v>15434</v>
      </c>
      <c r="G6147" s="563" t="s">
        <v>15427</v>
      </c>
      <c r="H6147" s="563" t="s">
        <v>15435</v>
      </c>
      <c r="I6147" s="563" t="s">
        <v>26690</v>
      </c>
      <c r="J6147" s="563" t="s">
        <v>109</v>
      </c>
      <c r="K6147" s="563" t="s">
        <v>24001</v>
      </c>
      <c r="L6147" s="563" t="s">
        <v>24001</v>
      </c>
      <c r="M6147" s="563" t="s">
        <v>24001</v>
      </c>
      <c r="N6147" s="563" t="s">
        <v>24001</v>
      </c>
      <c r="O6147" s="564" t="s">
        <v>24001</v>
      </c>
      <c r="P6147" s="564" t="s">
        <v>26697</v>
      </c>
      <c r="Q6147" s="564">
        <v>39336</v>
      </c>
      <c r="R6147" s="564"/>
      <c r="S6147" s="564" t="s">
        <v>34474</v>
      </c>
    </row>
    <row r="6148" spans="1:19" x14ac:dyDescent="0.35">
      <c r="A6148" s="559">
        <v>554</v>
      </c>
      <c r="B6148" s="563" t="s">
        <v>484</v>
      </c>
      <c r="C6148" s="563" t="s">
        <v>28980</v>
      </c>
      <c r="D6148" s="563" t="s">
        <v>16123</v>
      </c>
      <c r="E6148" s="563" t="s">
        <v>16120</v>
      </c>
      <c r="F6148" s="563" t="s">
        <v>16121</v>
      </c>
      <c r="G6148" s="563" t="s">
        <v>16122</v>
      </c>
      <c r="H6148" s="563" t="s">
        <v>300</v>
      </c>
      <c r="I6148" s="563" t="s">
        <v>26690</v>
      </c>
      <c r="J6148" s="563" t="s">
        <v>24001</v>
      </c>
      <c r="K6148" s="563" t="s">
        <v>24001</v>
      </c>
      <c r="L6148" s="563" t="s">
        <v>24001</v>
      </c>
      <c r="M6148" s="563" t="s">
        <v>24001</v>
      </c>
      <c r="N6148" s="563" t="s">
        <v>24001</v>
      </c>
      <c r="O6148" s="564" t="s">
        <v>24001</v>
      </c>
      <c r="P6148" s="564" t="s">
        <v>24001</v>
      </c>
      <c r="Q6148" s="564">
        <v>33148</v>
      </c>
      <c r="R6148" s="564"/>
      <c r="S6148" s="564" t="s">
        <v>34161</v>
      </c>
    </row>
    <row r="6149" spans="1:19" x14ac:dyDescent="0.35">
      <c r="A6149" s="559">
        <v>555</v>
      </c>
      <c r="B6149" s="563" t="s">
        <v>484</v>
      </c>
      <c r="C6149" s="563" t="s">
        <v>28980</v>
      </c>
      <c r="D6149" s="563" t="s">
        <v>16126</v>
      </c>
      <c r="E6149" s="563" t="s">
        <v>16124</v>
      </c>
      <c r="F6149" s="563" t="s">
        <v>16125</v>
      </c>
      <c r="G6149" s="563" t="s">
        <v>16122</v>
      </c>
      <c r="H6149" s="563" t="s">
        <v>15908</v>
      </c>
      <c r="I6149" s="563" t="s">
        <v>26690</v>
      </c>
      <c r="J6149" s="563" t="s">
        <v>24001</v>
      </c>
      <c r="K6149" s="563" t="s">
        <v>24001</v>
      </c>
      <c r="L6149" s="563" t="s">
        <v>24001</v>
      </c>
      <c r="M6149" s="563" t="s">
        <v>24001</v>
      </c>
      <c r="N6149" s="563" t="s">
        <v>24001</v>
      </c>
      <c r="O6149" s="564" t="s">
        <v>24001</v>
      </c>
      <c r="P6149" s="564" t="s">
        <v>24001</v>
      </c>
      <c r="Q6149" s="564">
        <v>33148</v>
      </c>
      <c r="R6149" s="564"/>
      <c r="S6149" s="564" t="s">
        <v>34162</v>
      </c>
    </row>
    <row r="6150" spans="1:19" x14ac:dyDescent="0.35">
      <c r="A6150" s="562">
        <v>556</v>
      </c>
      <c r="B6150" s="563" t="s">
        <v>484</v>
      </c>
      <c r="C6150" s="563" t="s">
        <v>28980</v>
      </c>
      <c r="D6150" s="563" t="s">
        <v>16129</v>
      </c>
      <c r="E6150" s="563" t="s">
        <v>16127</v>
      </c>
      <c r="F6150" s="563" t="s">
        <v>16128</v>
      </c>
      <c r="G6150" s="563" t="s">
        <v>16122</v>
      </c>
      <c r="H6150" s="563" t="s">
        <v>4915</v>
      </c>
      <c r="I6150" s="563" t="s">
        <v>27463</v>
      </c>
      <c r="J6150" s="563" t="s">
        <v>24001</v>
      </c>
      <c r="K6150" s="563" t="s">
        <v>50</v>
      </c>
      <c r="L6150" s="563" t="s">
        <v>24001</v>
      </c>
      <c r="M6150" s="563" t="s">
        <v>24001</v>
      </c>
      <c r="N6150" s="563" t="s">
        <v>24001</v>
      </c>
      <c r="O6150" s="564" t="s">
        <v>24001</v>
      </c>
      <c r="P6150" s="564" t="s">
        <v>24001</v>
      </c>
      <c r="Q6150" s="564">
        <v>33148</v>
      </c>
      <c r="R6150" s="564"/>
      <c r="S6150" s="564" t="s">
        <v>34163</v>
      </c>
    </row>
    <row r="6151" spans="1:19" x14ac:dyDescent="0.35">
      <c r="A6151" s="559">
        <v>557</v>
      </c>
      <c r="B6151" s="563" t="s">
        <v>484</v>
      </c>
      <c r="C6151" s="563" t="s">
        <v>28980</v>
      </c>
      <c r="D6151" s="563" t="s">
        <v>16133</v>
      </c>
      <c r="E6151" s="563" t="s">
        <v>16130</v>
      </c>
      <c r="F6151" s="563" t="s">
        <v>16131</v>
      </c>
      <c r="G6151" s="563" t="s">
        <v>16122</v>
      </c>
      <c r="H6151" s="563" t="s">
        <v>16132</v>
      </c>
      <c r="I6151" s="563" t="s">
        <v>26690</v>
      </c>
      <c r="J6151" s="563" t="s">
        <v>24001</v>
      </c>
      <c r="K6151" s="563" t="s">
        <v>24001</v>
      </c>
      <c r="L6151" s="563" t="s">
        <v>24001</v>
      </c>
      <c r="M6151" s="563" t="s">
        <v>24001</v>
      </c>
      <c r="N6151" s="563" t="s">
        <v>24001</v>
      </c>
      <c r="O6151" s="564" t="s">
        <v>24001</v>
      </c>
      <c r="P6151" s="564" t="s">
        <v>24001</v>
      </c>
      <c r="Q6151" s="564">
        <v>33148</v>
      </c>
      <c r="R6151" s="564"/>
      <c r="S6151" s="564" t="s">
        <v>34164</v>
      </c>
    </row>
    <row r="6152" spans="1:19" x14ac:dyDescent="0.35">
      <c r="A6152" s="559">
        <v>558</v>
      </c>
      <c r="B6152" s="563" t="s">
        <v>484</v>
      </c>
      <c r="C6152" s="563" t="s">
        <v>28980</v>
      </c>
      <c r="D6152" s="563" t="s">
        <v>16137</v>
      </c>
      <c r="E6152" s="563" t="s">
        <v>16134</v>
      </c>
      <c r="F6152" s="563" t="s">
        <v>16135</v>
      </c>
      <c r="G6152" s="563" t="s">
        <v>16122</v>
      </c>
      <c r="H6152" s="563" t="s">
        <v>16136</v>
      </c>
      <c r="I6152" s="563" t="s">
        <v>26691</v>
      </c>
      <c r="J6152" s="563" t="s">
        <v>24001</v>
      </c>
      <c r="K6152" s="563" t="s">
        <v>24001</v>
      </c>
      <c r="L6152" s="563" t="s">
        <v>24001</v>
      </c>
      <c r="M6152" s="563" t="s">
        <v>24001</v>
      </c>
      <c r="N6152" s="563" t="s">
        <v>24001</v>
      </c>
      <c r="O6152" s="564" t="s">
        <v>24001</v>
      </c>
      <c r="P6152" s="564" t="s">
        <v>24001</v>
      </c>
      <c r="Q6152" s="564">
        <v>33148</v>
      </c>
      <c r="R6152" s="564"/>
      <c r="S6152" s="564" t="s">
        <v>34165</v>
      </c>
    </row>
    <row r="6153" spans="1:19" x14ac:dyDescent="0.35">
      <c r="A6153" s="562">
        <v>559</v>
      </c>
      <c r="B6153" s="563" t="s">
        <v>484</v>
      </c>
      <c r="C6153" s="563" t="s">
        <v>28980</v>
      </c>
      <c r="D6153" s="563" t="s">
        <v>16139</v>
      </c>
      <c r="E6153" s="563" t="s">
        <v>16134</v>
      </c>
      <c r="F6153" s="563" t="s">
        <v>16138</v>
      </c>
      <c r="G6153" s="563" t="s">
        <v>16122</v>
      </c>
      <c r="H6153" s="563" t="s">
        <v>16136</v>
      </c>
      <c r="I6153" s="563" t="s">
        <v>27464</v>
      </c>
      <c r="J6153" s="563" t="s">
        <v>24001</v>
      </c>
      <c r="K6153" s="563" t="s">
        <v>24001</v>
      </c>
      <c r="L6153" s="563" t="s">
        <v>24001</v>
      </c>
      <c r="M6153" s="563" t="s">
        <v>24001</v>
      </c>
      <c r="N6153" s="563" t="s">
        <v>24001</v>
      </c>
      <c r="O6153" s="564" t="s">
        <v>24001</v>
      </c>
      <c r="P6153" s="564" t="s">
        <v>24001</v>
      </c>
      <c r="Q6153" s="564">
        <v>33148</v>
      </c>
      <c r="R6153" s="564"/>
      <c r="S6153" s="564" t="s">
        <v>34166</v>
      </c>
    </row>
    <row r="6154" spans="1:19" x14ac:dyDescent="0.35">
      <c r="A6154" s="559">
        <v>560</v>
      </c>
      <c r="B6154" s="563" t="s">
        <v>484</v>
      </c>
      <c r="C6154" s="563" t="s">
        <v>28980</v>
      </c>
      <c r="D6154" s="563" t="s">
        <v>16142</v>
      </c>
      <c r="E6154" s="563" t="s">
        <v>16140</v>
      </c>
      <c r="F6154" s="563" t="s">
        <v>16141</v>
      </c>
      <c r="G6154" s="563" t="s">
        <v>16122</v>
      </c>
      <c r="H6154" s="563" t="s">
        <v>16136</v>
      </c>
      <c r="I6154" s="563" t="s">
        <v>27465</v>
      </c>
      <c r="J6154" s="563" t="s">
        <v>24001</v>
      </c>
      <c r="K6154" s="563" t="s">
        <v>62</v>
      </c>
      <c r="L6154" s="563" t="s">
        <v>27632</v>
      </c>
      <c r="M6154" s="563" t="s">
        <v>24001</v>
      </c>
      <c r="N6154" s="563" t="s">
        <v>24001</v>
      </c>
      <c r="O6154" s="564" t="s">
        <v>24001</v>
      </c>
      <c r="P6154" s="564" t="s">
        <v>24001</v>
      </c>
      <c r="Q6154" s="564">
        <v>33148</v>
      </c>
      <c r="R6154" s="564"/>
      <c r="S6154" s="564" t="s">
        <v>34167</v>
      </c>
    </row>
    <row r="6155" spans="1:19" x14ac:dyDescent="0.35">
      <c r="A6155" s="559">
        <v>561</v>
      </c>
      <c r="B6155" s="563" t="s">
        <v>484</v>
      </c>
      <c r="C6155" s="563" t="s">
        <v>28980</v>
      </c>
      <c r="D6155" s="563" t="s">
        <v>16145</v>
      </c>
      <c r="E6155" s="563" t="s">
        <v>16143</v>
      </c>
      <c r="F6155" s="563" t="s">
        <v>16144</v>
      </c>
      <c r="G6155" s="563" t="s">
        <v>16122</v>
      </c>
      <c r="H6155" s="563" t="s">
        <v>55</v>
      </c>
      <c r="I6155" s="563" t="s">
        <v>26690</v>
      </c>
      <c r="J6155" s="563" t="s">
        <v>24001</v>
      </c>
      <c r="K6155" s="563" t="s">
        <v>24001</v>
      </c>
      <c r="L6155" s="563" t="s">
        <v>24001</v>
      </c>
      <c r="M6155" s="563" t="s">
        <v>24001</v>
      </c>
      <c r="N6155" s="563" t="s">
        <v>24001</v>
      </c>
      <c r="O6155" s="564" t="s">
        <v>24001</v>
      </c>
      <c r="P6155" s="564" t="s">
        <v>24001</v>
      </c>
      <c r="Q6155" s="564">
        <v>33148</v>
      </c>
      <c r="R6155" s="564"/>
      <c r="S6155" s="564" t="s">
        <v>16145</v>
      </c>
    </row>
    <row r="6156" spans="1:19" x14ac:dyDescent="0.35">
      <c r="A6156" s="562">
        <v>562</v>
      </c>
      <c r="B6156" s="563" t="s">
        <v>484</v>
      </c>
      <c r="C6156" s="563" t="s">
        <v>28980</v>
      </c>
      <c r="D6156" s="563" t="s">
        <v>16149</v>
      </c>
      <c r="E6156" s="563" t="s">
        <v>16146</v>
      </c>
      <c r="F6156" s="563" t="s">
        <v>16147</v>
      </c>
      <c r="G6156" s="563" t="s">
        <v>16122</v>
      </c>
      <c r="H6156" s="563" t="s">
        <v>16148</v>
      </c>
      <c r="I6156" s="563" t="s">
        <v>26690</v>
      </c>
      <c r="J6156" s="563" t="s">
        <v>24001</v>
      </c>
      <c r="K6156" s="563" t="s">
        <v>62</v>
      </c>
      <c r="L6156" s="563" t="s">
        <v>24001</v>
      </c>
      <c r="M6156" s="563" t="s">
        <v>24001</v>
      </c>
      <c r="N6156" s="563" t="s">
        <v>24001</v>
      </c>
      <c r="O6156" s="564" t="s">
        <v>24001</v>
      </c>
      <c r="P6156" s="564" t="s">
        <v>24001</v>
      </c>
      <c r="Q6156" s="564">
        <v>33148</v>
      </c>
      <c r="R6156" s="564"/>
      <c r="S6156" s="564" t="s">
        <v>34168</v>
      </c>
    </row>
    <row r="6157" spans="1:19" x14ac:dyDescent="0.35">
      <c r="A6157" s="559">
        <v>5961</v>
      </c>
      <c r="B6157" s="563" t="s">
        <v>484</v>
      </c>
      <c r="C6157" s="563" t="s">
        <v>29047</v>
      </c>
      <c r="D6157" s="563" t="s">
        <v>10161</v>
      </c>
      <c r="E6157" s="563" t="s">
        <v>10158</v>
      </c>
      <c r="F6157" s="563" t="s">
        <v>10159</v>
      </c>
      <c r="G6157" s="563" t="s">
        <v>10160</v>
      </c>
      <c r="H6157" s="563" t="s">
        <v>806</v>
      </c>
      <c r="I6157" s="563" t="s">
        <v>26690</v>
      </c>
      <c r="J6157" s="563" t="s">
        <v>24001</v>
      </c>
      <c r="K6157" s="563" t="s">
        <v>24001</v>
      </c>
      <c r="L6157" s="563" t="s">
        <v>24001</v>
      </c>
      <c r="M6157" s="563" t="s">
        <v>24001</v>
      </c>
      <c r="N6157" s="563" t="s">
        <v>24001</v>
      </c>
      <c r="O6157" s="564" t="s">
        <v>24001</v>
      </c>
      <c r="P6157" s="564" t="s">
        <v>24001</v>
      </c>
      <c r="Q6157" s="564">
        <v>33148</v>
      </c>
      <c r="R6157" s="564">
        <v>38399</v>
      </c>
      <c r="S6157" s="564" t="s">
        <v>34169</v>
      </c>
    </row>
    <row r="6158" spans="1:19" x14ac:dyDescent="0.35">
      <c r="A6158" s="559">
        <v>5962</v>
      </c>
      <c r="B6158" s="563" t="s">
        <v>484</v>
      </c>
      <c r="C6158" s="563" t="s">
        <v>29047</v>
      </c>
      <c r="D6158" s="563" t="s">
        <v>10164</v>
      </c>
      <c r="E6158" s="563" t="s">
        <v>10162</v>
      </c>
      <c r="F6158" s="563" t="s">
        <v>10163</v>
      </c>
      <c r="G6158" s="563" t="s">
        <v>10160</v>
      </c>
      <c r="H6158" s="563" t="s">
        <v>5202</v>
      </c>
      <c r="I6158" s="563" t="s">
        <v>26690</v>
      </c>
      <c r="J6158" s="563" t="s">
        <v>24001</v>
      </c>
      <c r="K6158" s="563" t="s">
        <v>24001</v>
      </c>
      <c r="L6158" s="563" t="s">
        <v>24001</v>
      </c>
      <c r="M6158" s="563" t="s">
        <v>24001</v>
      </c>
      <c r="N6158" s="563" t="s">
        <v>24001</v>
      </c>
      <c r="O6158" s="564" t="s">
        <v>24001</v>
      </c>
      <c r="P6158" s="564" t="s">
        <v>24001</v>
      </c>
      <c r="Q6158" s="564">
        <v>33148</v>
      </c>
      <c r="R6158" s="564">
        <v>38399</v>
      </c>
      <c r="S6158" s="564" t="s">
        <v>34170</v>
      </c>
    </row>
    <row r="6159" spans="1:19" x14ac:dyDescent="0.35">
      <c r="A6159" s="562">
        <v>5963</v>
      </c>
      <c r="B6159" s="563" t="s">
        <v>484</v>
      </c>
      <c r="C6159" s="563" t="s">
        <v>29047</v>
      </c>
      <c r="D6159" s="563" t="s">
        <v>10166</v>
      </c>
      <c r="E6159" s="563" t="s">
        <v>10160</v>
      </c>
      <c r="F6159" s="563" t="s">
        <v>10165</v>
      </c>
      <c r="G6159" s="563" t="s">
        <v>10160</v>
      </c>
      <c r="H6159" s="563" t="s">
        <v>55</v>
      </c>
      <c r="I6159" s="563" t="s">
        <v>26690</v>
      </c>
      <c r="J6159" s="563" t="s">
        <v>24001</v>
      </c>
      <c r="K6159" s="563" t="s">
        <v>24001</v>
      </c>
      <c r="L6159" s="563" t="s">
        <v>24001</v>
      </c>
      <c r="M6159" s="563" t="s">
        <v>24001</v>
      </c>
      <c r="N6159" s="563" t="s">
        <v>24001</v>
      </c>
      <c r="O6159" s="564" t="s">
        <v>24001</v>
      </c>
      <c r="P6159" s="564" t="s">
        <v>24001</v>
      </c>
      <c r="Q6159" s="564">
        <v>33148</v>
      </c>
      <c r="R6159" s="564"/>
      <c r="S6159" s="564" t="s">
        <v>10166</v>
      </c>
    </row>
    <row r="6160" spans="1:19" x14ac:dyDescent="0.35">
      <c r="A6160" s="559">
        <v>5964</v>
      </c>
      <c r="B6160" s="563" t="s">
        <v>484</v>
      </c>
      <c r="C6160" s="563" t="s">
        <v>29047</v>
      </c>
      <c r="D6160" s="563" t="s">
        <v>10169</v>
      </c>
      <c r="E6160" s="563" t="s">
        <v>10167</v>
      </c>
      <c r="F6160" s="563" t="s">
        <v>10168</v>
      </c>
      <c r="G6160" s="563" t="s">
        <v>10160</v>
      </c>
      <c r="H6160" s="563" t="s">
        <v>1976</v>
      </c>
      <c r="I6160" s="563" t="s">
        <v>26690</v>
      </c>
      <c r="J6160" s="563" t="s">
        <v>24001</v>
      </c>
      <c r="K6160" s="563" t="s">
        <v>62</v>
      </c>
      <c r="L6160" s="563" t="s">
        <v>24001</v>
      </c>
      <c r="M6160" s="563" t="s">
        <v>24001</v>
      </c>
      <c r="N6160" s="563" t="s">
        <v>24001</v>
      </c>
      <c r="O6160" s="564" t="s">
        <v>24001</v>
      </c>
      <c r="P6160" s="564" t="s">
        <v>24001</v>
      </c>
      <c r="Q6160" s="564">
        <v>33148</v>
      </c>
      <c r="R6160" s="564"/>
      <c r="S6160" s="564" t="s">
        <v>34171</v>
      </c>
    </row>
    <row r="6161" spans="1:19" x14ac:dyDescent="0.35">
      <c r="A6161" s="559">
        <v>5835</v>
      </c>
      <c r="B6161" s="563" t="s">
        <v>484</v>
      </c>
      <c r="C6161" s="563" t="s">
        <v>28883</v>
      </c>
      <c r="D6161" s="563" t="s">
        <v>15441</v>
      </c>
      <c r="E6161" s="563" t="s">
        <v>15437</v>
      </c>
      <c r="F6161" s="563" t="s">
        <v>15438</v>
      </c>
      <c r="G6161" s="563" t="s">
        <v>15439</v>
      </c>
      <c r="H6161" s="563" t="s">
        <v>15440</v>
      </c>
      <c r="I6161" s="563" t="s">
        <v>26690</v>
      </c>
      <c r="J6161" s="563" t="s">
        <v>24001</v>
      </c>
      <c r="K6161" s="563" t="s">
        <v>24001</v>
      </c>
      <c r="L6161" s="563" t="s">
        <v>24001</v>
      </c>
      <c r="M6161" s="563" t="s">
        <v>24001</v>
      </c>
      <c r="N6161" s="563" t="s">
        <v>24001</v>
      </c>
      <c r="O6161" s="564" t="s">
        <v>24001</v>
      </c>
      <c r="P6161" s="564" t="s">
        <v>24001</v>
      </c>
      <c r="Q6161" s="564">
        <v>33148</v>
      </c>
      <c r="R6161" s="564">
        <v>38383</v>
      </c>
      <c r="S6161" s="564" t="s">
        <v>34172</v>
      </c>
    </row>
    <row r="6162" spans="1:19" x14ac:dyDescent="0.35">
      <c r="A6162" s="562">
        <v>4867</v>
      </c>
      <c r="B6162" s="563" t="s">
        <v>484</v>
      </c>
      <c r="C6162" s="563" t="s">
        <v>12314</v>
      </c>
      <c r="D6162" s="563" t="s">
        <v>12348</v>
      </c>
      <c r="E6162" s="563" t="s">
        <v>24001</v>
      </c>
      <c r="F6162" s="563" t="s">
        <v>12345</v>
      </c>
      <c r="G6162" s="563" t="s">
        <v>12346</v>
      </c>
      <c r="H6162" s="563" t="s">
        <v>12347</v>
      </c>
      <c r="I6162" s="563" t="s">
        <v>26690</v>
      </c>
      <c r="J6162" s="563" t="s">
        <v>24001</v>
      </c>
      <c r="K6162" s="563" t="s">
        <v>50</v>
      </c>
      <c r="L6162" s="563" t="s">
        <v>24001</v>
      </c>
      <c r="M6162" s="563" t="s">
        <v>899</v>
      </c>
      <c r="N6162" s="563" t="s">
        <v>28712</v>
      </c>
      <c r="O6162" s="564" t="s">
        <v>24001</v>
      </c>
      <c r="P6162" s="564" t="s">
        <v>24001</v>
      </c>
      <c r="Q6162" s="564">
        <v>34078</v>
      </c>
      <c r="R6162" s="564"/>
      <c r="S6162" s="564" t="s">
        <v>34173</v>
      </c>
    </row>
    <row r="6163" spans="1:19" x14ac:dyDescent="0.35">
      <c r="A6163" s="559">
        <v>689</v>
      </c>
      <c r="B6163" s="563" t="s">
        <v>484</v>
      </c>
      <c r="C6163" s="563" t="s">
        <v>16603</v>
      </c>
      <c r="D6163" s="563" t="s">
        <v>16608</v>
      </c>
      <c r="E6163" s="563" t="s">
        <v>16604</v>
      </c>
      <c r="F6163" s="563" t="s">
        <v>16605</v>
      </c>
      <c r="G6163" s="563" t="s">
        <v>16606</v>
      </c>
      <c r="H6163" s="563" t="s">
        <v>16607</v>
      </c>
      <c r="I6163" s="563" t="s">
        <v>26690</v>
      </c>
      <c r="J6163" s="563" t="s">
        <v>24001</v>
      </c>
      <c r="K6163" s="563" t="s">
        <v>62</v>
      </c>
      <c r="L6163" s="563" t="s">
        <v>24001</v>
      </c>
      <c r="M6163" s="563" t="s">
        <v>24001</v>
      </c>
      <c r="N6163" s="563" t="s">
        <v>24001</v>
      </c>
      <c r="O6163" s="564" t="s">
        <v>24001</v>
      </c>
      <c r="P6163" s="564" t="s">
        <v>24001</v>
      </c>
      <c r="Q6163" s="564">
        <v>33148</v>
      </c>
      <c r="R6163" s="564"/>
      <c r="S6163" s="564" t="s">
        <v>34174</v>
      </c>
    </row>
    <row r="6164" spans="1:19" x14ac:dyDescent="0.35">
      <c r="A6164" s="559">
        <v>1464</v>
      </c>
      <c r="B6164" s="563" t="s">
        <v>484</v>
      </c>
      <c r="C6164" s="563" t="s">
        <v>28929</v>
      </c>
      <c r="D6164" s="563" t="s">
        <v>18566</v>
      </c>
      <c r="E6164" s="563" t="s">
        <v>18563</v>
      </c>
      <c r="F6164" s="563" t="s">
        <v>18564</v>
      </c>
      <c r="G6164" s="563" t="s">
        <v>18565</v>
      </c>
      <c r="H6164" s="563" t="s">
        <v>15168</v>
      </c>
      <c r="I6164" s="563" t="s">
        <v>27550</v>
      </c>
      <c r="J6164" s="563" t="s">
        <v>24001</v>
      </c>
      <c r="K6164" s="563" t="s">
        <v>24001</v>
      </c>
      <c r="L6164" s="563" t="s">
        <v>24001</v>
      </c>
      <c r="M6164" s="563" t="s">
        <v>24001</v>
      </c>
      <c r="N6164" s="563" t="s">
        <v>24001</v>
      </c>
      <c r="O6164" s="564" t="s">
        <v>24001</v>
      </c>
      <c r="P6164" s="564" t="s">
        <v>24001</v>
      </c>
      <c r="Q6164" s="564">
        <v>33148</v>
      </c>
      <c r="R6164" s="564"/>
      <c r="S6164" s="564" t="s">
        <v>34175</v>
      </c>
    </row>
    <row r="6165" spans="1:19" x14ac:dyDescent="0.35">
      <c r="A6165" s="562">
        <v>665</v>
      </c>
      <c r="B6165" s="563" t="s">
        <v>484</v>
      </c>
      <c r="C6165" s="563" t="s">
        <v>28923</v>
      </c>
      <c r="D6165" s="563" t="s">
        <v>16163</v>
      </c>
      <c r="E6165" s="563" t="s">
        <v>16160</v>
      </c>
      <c r="F6165" s="563" t="s">
        <v>16161</v>
      </c>
      <c r="G6165" s="563" t="s">
        <v>16160</v>
      </c>
      <c r="H6165" s="563" t="s">
        <v>16162</v>
      </c>
      <c r="I6165" s="563" t="s">
        <v>26690</v>
      </c>
      <c r="J6165" s="563" t="s">
        <v>109</v>
      </c>
      <c r="K6165" s="563" t="s">
        <v>24001</v>
      </c>
      <c r="L6165" s="563" t="s">
        <v>24001</v>
      </c>
      <c r="M6165" s="563" t="s">
        <v>24001</v>
      </c>
      <c r="N6165" s="563" t="s">
        <v>24001</v>
      </c>
      <c r="O6165" s="564" t="s">
        <v>24001</v>
      </c>
      <c r="P6165" s="564" t="s">
        <v>24001</v>
      </c>
      <c r="Q6165" s="564">
        <v>33917</v>
      </c>
      <c r="R6165" s="564">
        <v>34095</v>
      </c>
      <c r="S6165" s="564" t="s">
        <v>34176</v>
      </c>
    </row>
    <row r="6166" spans="1:19" x14ac:dyDescent="0.35">
      <c r="A6166" s="559">
        <v>4188</v>
      </c>
      <c r="B6166" s="563" t="s">
        <v>484</v>
      </c>
      <c r="C6166" s="563" t="s">
        <v>1436</v>
      </c>
      <c r="D6166" s="563" t="s">
        <v>1622</v>
      </c>
      <c r="E6166" s="563" t="s">
        <v>1618</v>
      </c>
      <c r="F6166" s="563" t="s">
        <v>1619</v>
      </c>
      <c r="G6166" s="563" t="s">
        <v>1620</v>
      </c>
      <c r="H6166" s="563" t="s">
        <v>1621</v>
      </c>
      <c r="I6166" s="563" t="s">
        <v>26751</v>
      </c>
      <c r="J6166" s="563" t="s">
        <v>24001</v>
      </c>
      <c r="K6166" s="563" t="s">
        <v>24001</v>
      </c>
      <c r="L6166" s="563" t="s">
        <v>24001</v>
      </c>
      <c r="M6166" s="563" t="s">
        <v>24001</v>
      </c>
      <c r="N6166" s="563" t="s">
        <v>24001</v>
      </c>
      <c r="O6166" s="564" t="s">
        <v>24001</v>
      </c>
      <c r="P6166" s="564" t="s">
        <v>24001</v>
      </c>
      <c r="Q6166" s="564">
        <v>33148</v>
      </c>
      <c r="R6166" s="564">
        <v>38404</v>
      </c>
      <c r="S6166" s="564" t="s">
        <v>34177</v>
      </c>
    </row>
    <row r="6167" spans="1:19" x14ac:dyDescent="0.35">
      <c r="A6167" s="559">
        <v>4850</v>
      </c>
      <c r="B6167" s="563" t="s">
        <v>484</v>
      </c>
      <c r="C6167" s="563" t="s">
        <v>11966</v>
      </c>
      <c r="D6167" s="563" t="s">
        <v>12286</v>
      </c>
      <c r="E6167" s="563" t="s">
        <v>12283</v>
      </c>
      <c r="F6167" s="563" t="s">
        <v>12284</v>
      </c>
      <c r="G6167" s="563" t="s">
        <v>12285</v>
      </c>
      <c r="H6167" s="563" t="s">
        <v>929</v>
      </c>
      <c r="I6167" s="563" t="s">
        <v>26690</v>
      </c>
      <c r="J6167" s="563" t="s">
        <v>109</v>
      </c>
      <c r="K6167" s="563" t="s">
        <v>24001</v>
      </c>
      <c r="L6167" s="563" t="s">
        <v>24001</v>
      </c>
      <c r="M6167" s="563" t="s">
        <v>24001</v>
      </c>
      <c r="N6167" s="563" t="s">
        <v>24001</v>
      </c>
      <c r="O6167" s="564" t="s">
        <v>24001</v>
      </c>
      <c r="P6167" s="564" t="s">
        <v>24001</v>
      </c>
      <c r="Q6167" s="564">
        <v>33148</v>
      </c>
      <c r="R6167" s="564"/>
      <c r="S6167" s="564" t="s">
        <v>34178</v>
      </c>
    </row>
    <row r="6168" spans="1:19" x14ac:dyDescent="0.35">
      <c r="A6168" s="562">
        <v>77</v>
      </c>
      <c r="B6168" s="563" t="s">
        <v>484</v>
      </c>
      <c r="C6168" s="563" t="s">
        <v>15548</v>
      </c>
      <c r="D6168" s="563" t="s">
        <v>15658</v>
      </c>
      <c r="E6168" s="563" t="s">
        <v>24001</v>
      </c>
      <c r="F6168" s="563" t="s">
        <v>15656</v>
      </c>
      <c r="G6168" s="563" t="s">
        <v>15657</v>
      </c>
      <c r="H6168" s="563" t="s">
        <v>639</v>
      </c>
      <c r="I6168" s="563" t="s">
        <v>26690</v>
      </c>
      <c r="J6168" s="563" t="s">
        <v>24001</v>
      </c>
      <c r="K6168" s="563" t="s">
        <v>62</v>
      </c>
      <c r="L6168" s="563" t="s">
        <v>24001</v>
      </c>
      <c r="M6168" s="563" t="s">
        <v>24001</v>
      </c>
      <c r="N6168" s="563" t="s">
        <v>24001</v>
      </c>
      <c r="O6168" s="564" t="s">
        <v>24001</v>
      </c>
      <c r="P6168" s="564" t="s">
        <v>24001</v>
      </c>
      <c r="Q6168" s="564">
        <v>33148</v>
      </c>
      <c r="R6168" s="564"/>
      <c r="S6168" s="564" t="s">
        <v>34179</v>
      </c>
    </row>
    <row r="6169" spans="1:19" x14ac:dyDescent="0.35">
      <c r="A6169" s="559">
        <v>6163</v>
      </c>
      <c r="B6169" s="563" t="s">
        <v>484</v>
      </c>
      <c r="C6169" s="563" t="s">
        <v>15637</v>
      </c>
      <c r="D6169" s="563" t="s">
        <v>15661</v>
      </c>
      <c r="E6169" s="563" t="s">
        <v>24001</v>
      </c>
      <c r="F6169" s="563" t="s">
        <v>15659</v>
      </c>
      <c r="G6169" s="563" t="s">
        <v>15660</v>
      </c>
      <c r="H6169" s="563" t="s">
        <v>55</v>
      </c>
      <c r="I6169" s="563" t="s">
        <v>26690</v>
      </c>
      <c r="J6169" s="563" t="s">
        <v>24001</v>
      </c>
      <c r="K6169" s="563" t="s">
        <v>24001</v>
      </c>
      <c r="L6169" s="563" t="s">
        <v>24001</v>
      </c>
      <c r="M6169" s="563" t="s">
        <v>24001</v>
      </c>
      <c r="N6169" s="563" t="s">
        <v>24001</v>
      </c>
      <c r="O6169" s="564" t="s">
        <v>24001</v>
      </c>
      <c r="P6169" s="564" t="s">
        <v>24001</v>
      </c>
      <c r="Q6169" s="564">
        <v>33148</v>
      </c>
      <c r="R6169" s="564"/>
      <c r="S6169" s="564" t="s">
        <v>15661</v>
      </c>
    </row>
    <row r="6170" spans="1:19" x14ac:dyDescent="0.35">
      <c r="A6170" s="559">
        <v>27</v>
      </c>
      <c r="B6170" s="563" t="s">
        <v>484</v>
      </c>
      <c r="C6170" s="563" t="s">
        <v>18598</v>
      </c>
      <c r="D6170" s="563" t="s">
        <v>18622</v>
      </c>
      <c r="E6170" s="563" t="s">
        <v>18618</v>
      </c>
      <c r="F6170" s="563" t="s">
        <v>18619</v>
      </c>
      <c r="G6170" s="563" t="s">
        <v>18620</v>
      </c>
      <c r="H6170" s="563" t="s">
        <v>18621</v>
      </c>
      <c r="I6170" s="563" t="s">
        <v>26690</v>
      </c>
      <c r="J6170" s="563" t="s">
        <v>109</v>
      </c>
      <c r="K6170" s="563" t="s">
        <v>24001</v>
      </c>
      <c r="L6170" s="563" t="s">
        <v>24001</v>
      </c>
      <c r="M6170" s="563" t="s">
        <v>24001</v>
      </c>
      <c r="N6170" s="563" t="s">
        <v>24001</v>
      </c>
      <c r="O6170" s="564" t="s">
        <v>24001</v>
      </c>
      <c r="P6170" s="564" t="s">
        <v>26697</v>
      </c>
      <c r="Q6170" s="564">
        <v>33148</v>
      </c>
      <c r="R6170" s="564"/>
      <c r="S6170" s="564" t="s">
        <v>34180</v>
      </c>
    </row>
    <row r="6171" spans="1:19" x14ac:dyDescent="0.35">
      <c r="A6171" s="562">
        <v>3232</v>
      </c>
      <c r="B6171" s="563" t="s">
        <v>484</v>
      </c>
      <c r="C6171" s="563" t="s">
        <v>7435</v>
      </c>
      <c r="D6171" s="563" t="s">
        <v>7643</v>
      </c>
      <c r="E6171" s="563" t="s">
        <v>7639</v>
      </c>
      <c r="F6171" s="563" t="s">
        <v>7640</v>
      </c>
      <c r="G6171" s="563" t="s">
        <v>7641</v>
      </c>
      <c r="H6171" s="563" t="s">
        <v>7642</v>
      </c>
      <c r="I6171" s="563" t="s">
        <v>27012</v>
      </c>
      <c r="J6171" s="563" t="s">
        <v>24001</v>
      </c>
      <c r="K6171" s="563" t="s">
        <v>62</v>
      </c>
      <c r="L6171" s="563" t="s">
        <v>27591</v>
      </c>
      <c r="M6171" s="563" t="s">
        <v>24001</v>
      </c>
      <c r="N6171" s="563" t="s">
        <v>24001</v>
      </c>
      <c r="O6171" s="564" t="s">
        <v>24001</v>
      </c>
      <c r="P6171" s="564" t="s">
        <v>24001</v>
      </c>
      <c r="Q6171" s="564">
        <v>38413</v>
      </c>
      <c r="R6171" s="564"/>
      <c r="S6171" s="564" t="s">
        <v>34181</v>
      </c>
    </row>
    <row r="6172" spans="1:19" x14ac:dyDescent="0.35">
      <c r="A6172" s="559">
        <v>3233</v>
      </c>
      <c r="B6172" s="563" t="s">
        <v>484</v>
      </c>
      <c r="C6172" s="563" t="s">
        <v>7435</v>
      </c>
      <c r="D6172" s="563" t="s">
        <v>7645</v>
      </c>
      <c r="E6172" s="563" t="s">
        <v>7639</v>
      </c>
      <c r="F6172" s="563" t="s">
        <v>7644</v>
      </c>
      <c r="G6172" s="563" t="s">
        <v>7641</v>
      </c>
      <c r="H6172" s="563" t="s">
        <v>7642</v>
      </c>
      <c r="I6172" s="563" t="s">
        <v>27013</v>
      </c>
      <c r="J6172" s="563" t="s">
        <v>24001</v>
      </c>
      <c r="K6172" s="563" t="s">
        <v>62</v>
      </c>
      <c r="L6172" s="563" t="s">
        <v>27591</v>
      </c>
      <c r="M6172" s="563" t="s">
        <v>24001</v>
      </c>
      <c r="N6172" s="563" t="s">
        <v>24001</v>
      </c>
      <c r="O6172" s="564" t="s">
        <v>24001</v>
      </c>
      <c r="P6172" s="564" t="s">
        <v>24001</v>
      </c>
      <c r="Q6172" s="564">
        <v>38413</v>
      </c>
      <c r="R6172" s="564"/>
      <c r="S6172" s="564" t="s">
        <v>34182</v>
      </c>
    </row>
    <row r="6173" spans="1:19" x14ac:dyDescent="0.35">
      <c r="A6173" s="559">
        <v>5836</v>
      </c>
      <c r="B6173" s="563" t="s">
        <v>484</v>
      </c>
      <c r="C6173" s="563" t="s">
        <v>28883</v>
      </c>
      <c r="D6173" s="563" t="s">
        <v>24300</v>
      </c>
      <c r="E6173" s="563" t="s">
        <v>24001</v>
      </c>
      <c r="F6173" s="563" t="s">
        <v>24301</v>
      </c>
      <c r="G6173" s="563" t="s">
        <v>24302</v>
      </c>
      <c r="H6173" s="563" t="s">
        <v>15020</v>
      </c>
      <c r="I6173" s="563" t="s">
        <v>26690</v>
      </c>
      <c r="J6173" s="563" t="s">
        <v>109</v>
      </c>
      <c r="K6173" s="563" t="s">
        <v>24001</v>
      </c>
      <c r="L6173" s="563" t="s">
        <v>24001</v>
      </c>
      <c r="M6173" s="563" t="s">
        <v>24001</v>
      </c>
      <c r="N6173" s="563" t="s">
        <v>24001</v>
      </c>
      <c r="O6173" s="564" t="s">
        <v>24001</v>
      </c>
      <c r="P6173" s="564" t="s">
        <v>24001</v>
      </c>
      <c r="Q6173" s="564">
        <v>42318</v>
      </c>
      <c r="R6173" s="564"/>
      <c r="S6173" s="564" t="s">
        <v>34183</v>
      </c>
    </row>
    <row r="6174" spans="1:19" x14ac:dyDescent="0.35">
      <c r="A6174" s="562">
        <v>56</v>
      </c>
      <c r="B6174" s="563" t="s">
        <v>484</v>
      </c>
      <c r="C6174" s="563" t="s">
        <v>15616</v>
      </c>
      <c r="D6174" s="563" t="s">
        <v>15620</v>
      </c>
      <c r="E6174" s="563" t="s">
        <v>15617</v>
      </c>
      <c r="F6174" s="563" t="s">
        <v>15618</v>
      </c>
      <c r="G6174" s="563" t="s">
        <v>15619</v>
      </c>
      <c r="H6174" s="563" t="s">
        <v>95</v>
      </c>
      <c r="I6174" s="563" t="s">
        <v>27435</v>
      </c>
      <c r="J6174" s="563" t="s">
        <v>24001</v>
      </c>
      <c r="K6174" s="563" t="s">
        <v>24001</v>
      </c>
      <c r="L6174" s="563" t="s">
        <v>24001</v>
      </c>
      <c r="M6174" s="563" t="s">
        <v>24001</v>
      </c>
      <c r="N6174" s="563" t="s">
        <v>24001</v>
      </c>
      <c r="O6174" s="564" t="s">
        <v>24001</v>
      </c>
      <c r="P6174" s="564" t="s">
        <v>24001</v>
      </c>
      <c r="Q6174" s="564">
        <v>33148</v>
      </c>
      <c r="R6174" s="564">
        <v>38959</v>
      </c>
      <c r="S6174" s="564" t="s">
        <v>34184</v>
      </c>
    </row>
    <row r="6175" spans="1:19" x14ac:dyDescent="0.35">
      <c r="A6175" s="559">
        <v>57</v>
      </c>
      <c r="B6175" s="563" t="s">
        <v>484</v>
      </c>
      <c r="C6175" s="563" t="s">
        <v>15616</v>
      </c>
      <c r="D6175" s="563" t="s">
        <v>15623</v>
      </c>
      <c r="E6175" s="563" t="s">
        <v>15621</v>
      </c>
      <c r="F6175" s="563" t="s">
        <v>15622</v>
      </c>
      <c r="G6175" s="563" t="s">
        <v>15619</v>
      </c>
      <c r="H6175" s="563" t="s">
        <v>95</v>
      </c>
      <c r="I6175" s="563" t="s">
        <v>27017</v>
      </c>
      <c r="J6175" s="563" t="s">
        <v>24001</v>
      </c>
      <c r="K6175" s="563" t="s">
        <v>62</v>
      </c>
      <c r="L6175" s="563" t="s">
        <v>27599</v>
      </c>
      <c r="M6175" s="563" t="s">
        <v>24001</v>
      </c>
      <c r="N6175" s="563" t="s">
        <v>24001</v>
      </c>
      <c r="O6175" s="564" t="s">
        <v>24001</v>
      </c>
      <c r="P6175" s="564" t="s">
        <v>24001</v>
      </c>
      <c r="Q6175" s="564">
        <v>33148</v>
      </c>
      <c r="R6175" s="564">
        <v>38959</v>
      </c>
      <c r="S6175" s="564" t="s">
        <v>34185</v>
      </c>
    </row>
    <row r="6176" spans="1:19" x14ac:dyDescent="0.35">
      <c r="A6176" s="559">
        <v>58</v>
      </c>
      <c r="B6176" s="563" t="s">
        <v>484</v>
      </c>
      <c r="C6176" s="563" t="s">
        <v>15616</v>
      </c>
      <c r="D6176" s="563" t="s">
        <v>15626</v>
      </c>
      <c r="E6176" s="563" t="s">
        <v>15624</v>
      </c>
      <c r="F6176" s="563" t="s">
        <v>15625</v>
      </c>
      <c r="G6176" s="563" t="s">
        <v>15619</v>
      </c>
      <c r="H6176" s="563" t="s">
        <v>95</v>
      </c>
      <c r="I6176" s="563" t="s">
        <v>27274</v>
      </c>
      <c r="J6176" s="563" t="s">
        <v>24001</v>
      </c>
      <c r="K6176" s="563" t="s">
        <v>24001</v>
      </c>
      <c r="L6176" s="563" t="s">
        <v>24001</v>
      </c>
      <c r="M6176" s="563" t="s">
        <v>24001</v>
      </c>
      <c r="N6176" s="563" t="s">
        <v>24001</v>
      </c>
      <c r="O6176" s="564" t="s">
        <v>24001</v>
      </c>
      <c r="P6176" s="564" t="s">
        <v>24001</v>
      </c>
      <c r="Q6176" s="564">
        <v>33148</v>
      </c>
      <c r="R6176" s="564">
        <v>38959</v>
      </c>
      <c r="S6176" s="564" t="s">
        <v>34186</v>
      </c>
    </row>
    <row r="6177" spans="1:19" x14ac:dyDescent="0.35">
      <c r="A6177" s="562">
        <v>59</v>
      </c>
      <c r="B6177" s="563" t="s">
        <v>484</v>
      </c>
      <c r="C6177" s="563" t="s">
        <v>15616</v>
      </c>
      <c r="D6177" s="563" t="s">
        <v>15628</v>
      </c>
      <c r="E6177" s="563" t="s">
        <v>15624</v>
      </c>
      <c r="F6177" s="563" t="s">
        <v>15627</v>
      </c>
      <c r="G6177" s="563" t="s">
        <v>15619</v>
      </c>
      <c r="H6177" s="563" t="s">
        <v>95</v>
      </c>
      <c r="I6177" s="563" t="s">
        <v>26753</v>
      </c>
      <c r="J6177" s="563" t="s">
        <v>24001</v>
      </c>
      <c r="K6177" s="563" t="s">
        <v>24001</v>
      </c>
      <c r="L6177" s="563" t="s">
        <v>24001</v>
      </c>
      <c r="M6177" s="563" t="s">
        <v>24001</v>
      </c>
      <c r="N6177" s="563" t="s">
        <v>24001</v>
      </c>
      <c r="O6177" s="564" t="s">
        <v>24001</v>
      </c>
      <c r="P6177" s="564" t="s">
        <v>24001</v>
      </c>
      <c r="Q6177" s="564">
        <v>34288</v>
      </c>
      <c r="R6177" s="564"/>
      <c r="S6177" s="564" t="s">
        <v>34187</v>
      </c>
    </row>
    <row r="6178" spans="1:19" x14ac:dyDescent="0.35">
      <c r="A6178" s="559">
        <v>60</v>
      </c>
      <c r="B6178" s="563" t="s">
        <v>484</v>
      </c>
      <c r="C6178" s="563" t="s">
        <v>15616</v>
      </c>
      <c r="D6178" s="563" t="s">
        <v>15630</v>
      </c>
      <c r="E6178" s="563" t="s">
        <v>15624</v>
      </c>
      <c r="F6178" s="563" t="s">
        <v>15629</v>
      </c>
      <c r="G6178" s="563" t="s">
        <v>15619</v>
      </c>
      <c r="H6178" s="563" t="s">
        <v>95</v>
      </c>
      <c r="I6178" s="563" t="s">
        <v>27436</v>
      </c>
      <c r="J6178" s="563" t="s">
        <v>24001</v>
      </c>
      <c r="K6178" s="563" t="s">
        <v>24001</v>
      </c>
      <c r="L6178" s="563" t="s">
        <v>24001</v>
      </c>
      <c r="M6178" s="563" t="s">
        <v>24001</v>
      </c>
      <c r="N6178" s="563" t="s">
        <v>24001</v>
      </c>
      <c r="O6178" s="564" t="s">
        <v>24001</v>
      </c>
      <c r="P6178" s="564" t="s">
        <v>24001</v>
      </c>
      <c r="Q6178" s="564">
        <v>33914</v>
      </c>
      <c r="R6178" s="564">
        <v>38432</v>
      </c>
      <c r="S6178" s="564" t="s">
        <v>34188</v>
      </c>
    </row>
    <row r="6179" spans="1:19" x14ac:dyDescent="0.35">
      <c r="A6179" s="559">
        <v>61</v>
      </c>
      <c r="B6179" s="563" t="s">
        <v>484</v>
      </c>
      <c r="C6179" s="563" t="s">
        <v>15616</v>
      </c>
      <c r="D6179" s="563" t="s">
        <v>15633</v>
      </c>
      <c r="E6179" s="563" t="s">
        <v>15631</v>
      </c>
      <c r="F6179" s="563" t="s">
        <v>15632</v>
      </c>
      <c r="G6179" s="563" t="s">
        <v>15619</v>
      </c>
      <c r="H6179" s="563" t="s">
        <v>55</v>
      </c>
      <c r="I6179" s="563" t="s">
        <v>26690</v>
      </c>
      <c r="J6179" s="563" t="s">
        <v>24001</v>
      </c>
      <c r="K6179" s="563" t="s">
        <v>24001</v>
      </c>
      <c r="L6179" s="563" t="s">
        <v>24001</v>
      </c>
      <c r="M6179" s="563" t="s">
        <v>24001</v>
      </c>
      <c r="N6179" s="563" t="s">
        <v>24001</v>
      </c>
      <c r="O6179" s="564" t="s">
        <v>24001</v>
      </c>
      <c r="P6179" s="564" t="s">
        <v>24001</v>
      </c>
      <c r="Q6179" s="564">
        <v>34288</v>
      </c>
      <c r="R6179" s="564"/>
      <c r="S6179" s="564" t="s">
        <v>15633</v>
      </c>
    </row>
    <row r="6180" spans="1:19" x14ac:dyDescent="0.35">
      <c r="A6180" s="562">
        <v>62</v>
      </c>
      <c r="B6180" s="563" t="s">
        <v>484</v>
      </c>
      <c r="C6180" s="563" t="s">
        <v>15616</v>
      </c>
      <c r="D6180" s="563" t="s">
        <v>15636</v>
      </c>
      <c r="E6180" s="563" t="s">
        <v>15634</v>
      </c>
      <c r="F6180" s="563" t="s">
        <v>15635</v>
      </c>
      <c r="G6180" s="563" t="s">
        <v>15619</v>
      </c>
      <c r="H6180" s="563" t="s">
        <v>1976</v>
      </c>
      <c r="I6180" s="563" t="s">
        <v>26690</v>
      </c>
      <c r="J6180" s="563" t="s">
        <v>24001</v>
      </c>
      <c r="K6180" s="563" t="s">
        <v>24001</v>
      </c>
      <c r="L6180" s="563" t="s">
        <v>24001</v>
      </c>
      <c r="M6180" s="563" t="s">
        <v>24001</v>
      </c>
      <c r="N6180" s="563" t="s">
        <v>24001</v>
      </c>
      <c r="O6180" s="564" t="s">
        <v>24001</v>
      </c>
      <c r="P6180" s="564" t="s">
        <v>24001</v>
      </c>
      <c r="Q6180" s="564">
        <v>33148</v>
      </c>
      <c r="R6180" s="564">
        <v>38959</v>
      </c>
      <c r="S6180" s="564" t="s">
        <v>34189</v>
      </c>
    </row>
    <row r="6181" spans="1:19" x14ac:dyDescent="0.35">
      <c r="A6181" s="559">
        <v>1465</v>
      </c>
      <c r="B6181" s="566" t="s">
        <v>484</v>
      </c>
      <c r="C6181" s="566" t="s">
        <v>28929</v>
      </c>
      <c r="D6181" s="566" t="s">
        <v>18570</v>
      </c>
      <c r="E6181" s="566" t="s">
        <v>18567</v>
      </c>
      <c r="F6181" s="566" t="s">
        <v>18568</v>
      </c>
      <c r="G6181" s="566" t="s">
        <v>18569</v>
      </c>
      <c r="H6181" s="566" t="s">
        <v>3658</v>
      </c>
      <c r="I6181" s="566" t="s">
        <v>27551</v>
      </c>
      <c r="J6181" s="566" t="s">
        <v>24001</v>
      </c>
      <c r="K6181" s="566" t="s">
        <v>62</v>
      </c>
      <c r="L6181" s="566" t="s">
        <v>27591</v>
      </c>
      <c r="M6181" s="566" t="s">
        <v>24001</v>
      </c>
      <c r="N6181" s="566" t="s">
        <v>24001</v>
      </c>
      <c r="O6181" s="567" t="s">
        <v>24001</v>
      </c>
      <c r="P6181" s="567" t="s">
        <v>24001</v>
      </c>
      <c r="Q6181" s="567">
        <v>33148</v>
      </c>
      <c r="R6181" s="567">
        <v>38404</v>
      </c>
      <c r="S6181" s="567" t="s">
        <v>34190</v>
      </c>
    </row>
    <row r="6182" spans="1:19" x14ac:dyDescent="0.35">
      <c r="A6182" s="559">
        <v>1466</v>
      </c>
      <c r="B6182" s="566" t="s">
        <v>484</v>
      </c>
      <c r="C6182" s="566" t="s">
        <v>28929</v>
      </c>
      <c r="D6182" s="566" t="s">
        <v>18574</v>
      </c>
      <c r="E6182" s="566" t="s">
        <v>18571</v>
      </c>
      <c r="F6182" s="566" t="s">
        <v>18572</v>
      </c>
      <c r="G6182" s="566" t="s">
        <v>18573</v>
      </c>
      <c r="H6182" s="566" t="s">
        <v>5307</v>
      </c>
      <c r="I6182" s="566" t="s">
        <v>26690</v>
      </c>
      <c r="J6182" s="566" t="s">
        <v>24001</v>
      </c>
      <c r="K6182" s="566" t="s">
        <v>24001</v>
      </c>
      <c r="L6182" s="566" t="s">
        <v>24001</v>
      </c>
      <c r="M6182" s="566" t="s">
        <v>24001</v>
      </c>
      <c r="N6182" s="566" t="s">
        <v>24001</v>
      </c>
      <c r="O6182" s="567" t="s">
        <v>24001</v>
      </c>
      <c r="P6182" s="567" t="s">
        <v>24001</v>
      </c>
      <c r="Q6182" s="567">
        <v>33148</v>
      </c>
      <c r="R6182" s="567"/>
      <c r="S6182" s="567" t="s">
        <v>34191</v>
      </c>
    </row>
    <row r="6183" spans="1:19" x14ac:dyDescent="0.35">
      <c r="A6183" s="562">
        <v>6105</v>
      </c>
      <c r="B6183" s="566" t="s">
        <v>484</v>
      </c>
      <c r="C6183" s="566" t="s">
        <v>7040</v>
      </c>
      <c r="D6183" s="566" t="s">
        <v>7087</v>
      </c>
      <c r="E6183" s="566" t="s">
        <v>7084</v>
      </c>
      <c r="F6183" s="566" t="s">
        <v>7085</v>
      </c>
      <c r="G6183" s="566" t="s">
        <v>7086</v>
      </c>
      <c r="H6183" s="566" t="s">
        <v>55</v>
      </c>
      <c r="I6183" s="566" t="s">
        <v>26690</v>
      </c>
      <c r="J6183" s="566" t="s">
        <v>24001</v>
      </c>
      <c r="K6183" s="566" t="s">
        <v>24001</v>
      </c>
      <c r="L6183" s="566" t="s">
        <v>24001</v>
      </c>
      <c r="M6183" s="566" t="s">
        <v>24001</v>
      </c>
      <c r="N6183" s="566" t="s">
        <v>24001</v>
      </c>
      <c r="O6183" s="567" t="s">
        <v>24001</v>
      </c>
      <c r="P6183" s="567" t="s">
        <v>24001</v>
      </c>
      <c r="Q6183" s="567">
        <v>33148</v>
      </c>
      <c r="R6183" s="567"/>
      <c r="S6183" s="567" t="s">
        <v>7087</v>
      </c>
    </row>
  </sheetData>
  <sheetProtection algorithmName="SHA-512" hashValue="2QjMMbw8G/Z3D2CTt/Kc4Nj7yd6EQkpOlDJVGGOR81a+IZz7zcBjt3BJWDD6kaRZRKt0upJ2ae21Exmqfk1uQA==" saltValue="OfJbuDidcDUlxZaqtWs0PA==" spinCount="100000" sheet="1" objects="1" scenarios="1"/>
  <pageMargins left="0.7" right="0.7" top="0.75" bottom="0.75" header="0.3" footer="0.3"/>
  <headerFooter>
    <oddHeader>&amp;C&amp;"Arial"&amp;12&amp;KA80000 OFFICIAL&amp;1#_x000D_</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T1565"/>
  <sheetViews>
    <sheetView topLeftCell="D1" workbookViewId="0">
      <selection activeCell="M10" sqref="M10"/>
    </sheetView>
  </sheetViews>
  <sheetFormatPr defaultRowHeight="12.5" x14ac:dyDescent="0.25"/>
  <cols>
    <col min="1" max="1" width="29.453125" bestFit="1" customWidth="1"/>
    <col min="2" max="2" width="39" bestFit="1" customWidth="1"/>
    <col min="3" max="3" width="32.26953125" bestFit="1" customWidth="1"/>
    <col min="4" max="4" width="53.26953125" bestFit="1" customWidth="1"/>
    <col min="5" max="5" width="66.1796875" bestFit="1" customWidth="1"/>
    <col min="6" max="6" width="8.453125" bestFit="1" customWidth="1"/>
    <col min="7" max="7" width="31.54296875" bestFit="1" customWidth="1"/>
    <col min="8" max="8" width="42.54296875" bestFit="1" customWidth="1"/>
    <col min="9" max="9" width="17.26953125" bestFit="1" customWidth="1"/>
    <col min="10" max="10" width="7.81640625" bestFit="1" customWidth="1"/>
    <col min="11" max="12" width="7.7265625" bestFit="1" customWidth="1"/>
    <col min="13" max="13" width="239.453125" bestFit="1" customWidth="1"/>
    <col min="14" max="14" width="21.54296875" bestFit="1" customWidth="1"/>
    <col min="15" max="15" width="71.7265625" bestFit="1" customWidth="1"/>
    <col min="16" max="17" width="10.7265625" bestFit="1" customWidth="1"/>
    <col min="18" max="18" width="48.7265625" bestFit="1" customWidth="1"/>
    <col min="19" max="19" width="43.7265625" bestFit="1" customWidth="1"/>
    <col min="20" max="20" width="65.1796875" bestFit="1" customWidth="1"/>
  </cols>
  <sheetData>
    <row r="1" spans="1:20" ht="72.5" x14ac:dyDescent="0.35">
      <c r="A1" s="568" t="s">
        <v>31</v>
      </c>
      <c r="B1" s="568" t="s">
        <v>20241</v>
      </c>
      <c r="C1" s="568" t="s">
        <v>33</v>
      </c>
      <c r="D1" s="568" t="s">
        <v>39</v>
      </c>
      <c r="E1" s="568" t="s">
        <v>34661</v>
      </c>
      <c r="F1" s="568" t="s">
        <v>35</v>
      </c>
      <c r="G1" s="568" t="s">
        <v>36</v>
      </c>
      <c r="H1" s="568" t="s">
        <v>37</v>
      </c>
      <c r="I1" s="568" t="s">
        <v>27869</v>
      </c>
      <c r="J1" s="568" t="s">
        <v>40</v>
      </c>
      <c r="K1" s="568" t="s">
        <v>25855</v>
      </c>
      <c r="L1" s="568" t="s">
        <v>41</v>
      </c>
      <c r="M1" s="568" t="s">
        <v>20242</v>
      </c>
      <c r="N1" s="568" t="s">
        <v>25854</v>
      </c>
      <c r="O1" s="568" t="s">
        <v>27870</v>
      </c>
      <c r="P1" s="569" t="s">
        <v>27871</v>
      </c>
      <c r="Q1" s="569" t="s">
        <v>27872</v>
      </c>
      <c r="R1" s="568" t="s">
        <v>27873</v>
      </c>
      <c r="S1" s="568" t="s">
        <v>27874</v>
      </c>
      <c r="T1" s="568" t="s">
        <v>27875</v>
      </c>
    </row>
    <row r="2" spans="1:20" ht="14.5" x14ac:dyDescent="0.35">
      <c r="A2" s="552">
        <v>463</v>
      </c>
      <c r="B2" s="571" t="s">
        <v>22163</v>
      </c>
      <c r="C2" s="571" t="s">
        <v>22251</v>
      </c>
      <c r="D2" s="571" t="s">
        <v>22255</v>
      </c>
      <c r="E2" s="571" t="s">
        <v>22252</v>
      </c>
      <c r="F2" s="571" t="s">
        <v>16178</v>
      </c>
      <c r="G2" s="571" t="s">
        <v>22253</v>
      </c>
      <c r="H2" s="571" t="s">
        <v>22254</v>
      </c>
      <c r="I2" s="571" t="s">
        <v>21149</v>
      </c>
      <c r="J2" s="571" t="s">
        <v>24001</v>
      </c>
      <c r="K2" s="571" t="s">
        <v>24001</v>
      </c>
      <c r="L2" s="571" t="s">
        <v>24001</v>
      </c>
      <c r="M2" s="572" t="s">
        <v>24001</v>
      </c>
      <c r="N2" s="572" t="s">
        <v>25896</v>
      </c>
      <c r="O2" s="572" t="s">
        <v>24001</v>
      </c>
      <c r="P2" s="572">
        <v>35912</v>
      </c>
      <c r="Q2" s="573">
        <v>37561</v>
      </c>
      <c r="R2" s="571" t="s">
        <v>27876</v>
      </c>
      <c r="S2" s="571" t="s">
        <v>24001</v>
      </c>
      <c r="T2" s="571" t="s">
        <v>24001</v>
      </c>
    </row>
    <row r="3" spans="1:20" ht="14.5" x14ac:dyDescent="0.35">
      <c r="A3" s="552">
        <v>560</v>
      </c>
      <c r="B3" s="571" t="s">
        <v>22163</v>
      </c>
      <c r="C3" s="571" t="s">
        <v>22403</v>
      </c>
      <c r="D3" s="571" t="s">
        <v>22406</v>
      </c>
      <c r="E3" s="571" t="s">
        <v>22404</v>
      </c>
      <c r="F3" s="571" t="s">
        <v>18768</v>
      </c>
      <c r="G3" s="571" t="s">
        <v>22405</v>
      </c>
      <c r="H3" s="571" t="s">
        <v>20314</v>
      </c>
      <c r="I3" s="571" t="s">
        <v>21149</v>
      </c>
      <c r="J3" s="571" t="s">
        <v>24001</v>
      </c>
      <c r="K3" s="571" t="s">
        <v>24001</v>
      </c>
      <c r="L3" s="571" t="s">
        <v>24001</v>
      </c>
      <c r="M3" s="572" t="s">
        <v>25079</v>
      </c>
      <c r="N3" s="572" t="s">
        <v>25896</v>
      </c>
      <c r="O3" s="572" t="s">
        <v>24001</v>
      </c>
      <c r="P3" s="572">
        <v>32933</v>
      </c>
      <c r="Q3" s="573">
        <v>38796</v>
      </c>
      <c r="R3" s="571" t="s">
        <v>27877</v>
      </c>
      <c r="S3" s="571" t="s">
        <v>24001</v>
      </c>
      <c r="T3" s="571" t="s">
        <v>24001</v>
      </c>
    </row>
    <row r="4" spans="1:20" ht="14.5" x14ac:dyDescent="0.35">
      <c r="A4" s="552">
        <v>561</v>
      </c>
      <c r="B4" s="571" t="s">
        <v>22163</v>
      </c>
      <c r="C4" s="571" t="s">
        <v>22403</v>
      </c>
      <c r="D4" s="571" t="s">
        <v>25080</v>
      </c>
      <c r="E4" s="571" t="s">
        <v>25081</v>
      </c>
      <c r="F4" s="571" t="s">
        <v>25082</v>
      </c>
      <c r="G4" s="571" t="s">
        <v>22405</v>
      </c>
      <c r="H4" s="571" t="s">
        <v>25083</v>
      </c>
      <c r="I4" s="571" t="s">
        <v>21149</v>
      </c>
      <c r="J4" s="571" t="s">
        <v>24001</v>
      </c>
      <c r="K4" s="571" t="s">
        <v>24001</v>
      </c>
      <c r="L4" s="571" t="s">
        <v>24001</v>
      </c>
      <c r="M4" s="572" t="s">
        <v>24001</v>
      </c>
      <c r="N4" s="572" t="s">
        <v>25896</v>
      </c>
      <c r="O4" s="572" t="s">
        <v>24001</v>
      </c>
      <c r="P4" s="572">
        <v>43802</v>
      </c>
      <c r="Q4" s="573"/>
      <c r="R4" s="571" t="s">
        <v>27877</v>
      </c>
      <c r="S4" s="571" t="s">
        <v>27878</v>
      </c>
      <c r="T4" s="571" t="s">
        <v>24001</v>
      </c>
    </row>
    <row r="5" spans="1:20" ht="14.5" x14ac:dyDescent="0.35">
      <c r="A5" s="552">
        <v>562</v>
      </c>
      <c r="B5" s="571" t="s">
        <v>22163</v>
      </c>
      <c r="C5" s="571" t="s">
        <v>22403</v>
      </c>
      <c r="D5" s="571" t="s">
        <v>25084</v>
      </c>
      <c r="E5" s="571" t="s">
        <v>25085</v>
      </c>
      <c r="F5" s="571" t="s">
        <v>25086</v>
      </c>
      <c r="G5" s="571" t="s">
        <v>22405</v>
      </c>
      <c r="H5" s="571" t="s">
        <v>25087</v>
      </c>
      <c r="I5" s="571" t="s">
        <v>21149</v>
      </c>
      <c r="J5" s="571" t="s">
        <v>24001</v>
      </c>
      <c r="K5" s="571" t="s">
        <v>24001</v>
      </c>
      <c r="L5" s="571" t="s">
        <v>24001</v>
      </c>
      <c r="M5" s="572" t="s">
        <v>24001</v>
      </c>
      <c r="N5" s="572" t="s">
        <v>25896</v>
      </c>
      <c r="O5" s="572" t="s">
        <v>24001</v>
      </c>
      <c r="P5" s="572">
        <v>43802</v>
      </c>
      <c r="Q5" s="573"/>
      <c r="R5" s="571" t="s">
        <v>27877</v>
      </c>
      <c r="S5" s="571" t="s">
        <v>27877</v>
      </c>
      <c r="T5" s="571" t="s">
        <v>24001</v>
      </c>
    </row>
    <row r="6" spans="1:20" ht="14.5" x14ac:dyDescent="0.35">
      <c r="A6" s="552">
        <v>563</v>
      </c>
      <c r="B6" s="571" t="s">
        <v>22163</v>
      </c>
      <c r="C6" s="571" t="s">
        <v>22403</v>
      </c>
      <c r="D6" s="571" t="s">
        <v>25088</v>
      </c>
      <c r="E6" s="571" t="s">
        <v>25089</v>
      </c>
      <c r="F6" s="571" t="s">
        <v>25090</v>
      </c>
      <c r="G6" s="571" t="s">
        <v>22405</v>
      </c>
      <c r="H6" s="571" t="s">
        <v>25091</v>
      </c>
      <c r="I6" s="571" t="s">
        <v>21149</v>
      </c>
      <c r="J6" s="571" t="s">
        <v>24001</v>
      </c>
      <c r="K6" s="571" t="s">
        <v>24001</v>
      </c>
      <c r="L6" s="571" t="s">
        <v>24001</v>
      </c>
      <c r="M6" s="572" t="s">
        <v>25092</v>
      </c>
      <c r="N6" s="572" t="s">
        <v>25896</v>
      </c>
      <c r="O6" s="572" t="s">
        <v>24001</v>
      </c>
      <c r="P6" s="572">
        <v>43802</v>
      </c>
      <c r="Q6" s="573"/>
      <c r="R6" s="571" t="s">
        <v>24001</v>
      </c>
      <c r="S6" s="571" t="s">
        <v>24001</v>
      </c>
      <c r="T6" s="571" t="s">
        <v>24001</v>
      </c>
    </row>
    <row r="7" spans="1:20" ht="14.5" x14ac:dyDescent="0.35">
      <c r="A7" s="552">
        <v>564</v>
      </c>
      <c r="B7" s="571" t="s">
        <v>22163</v>
      </c>
      <c r="C7" s="571" t="s">
        <v>22403</v>
      </c>
      <c r="D7" s="571" t="s">
        <v>25093</v>
      </c>
      <c r="E7" s="571" t="s">
        <v>25094</v>
      </c>
      <c r="F7" s="571" t="s">
        <v>25095</v>
      </c>
      <c r="G7" s="571" t="s">
        <v>22405</v>
      </c>
      <c r="H7" s="571" t="s">
        <v>25096</v>
      </c>
      <c r="I7" s="571" t="s">
        <v>21149</v>
      </c>
      <c r="J7" s="571" t="s">
        <v>24001</v>
      </c>
      <c r="K7" s="571" t="s">
        <v>24001</v>
      </c>
      <c r="L7" s="571" t="s">
        <v>24001</v>
      </c>
      <c r="M7" s="572" t="s">
        <v>24001</v>
      </c>
      <c r="N7" s="572" t="s">
        <v>25896</v>
      </c>
      <c r="O7" s="572" t="s">
        <v>24001</v>
      </c>
      <c r="P7" s="572">
        <v>43802</v>
      </c>
      <c r="Q7" s="573"/>
      <c r="R7" s="571" t="s">
        <v>27877</v>
      </c>
      <c r="S7" s="571" t="s">
        <v>27879</v>
      </c>
      <c r="T7" s="571" t="s">
        <v>24001</v>
      </c>
    </row>
    <row r="8" spans="1:20" ht="14.5" x14ac:dyDescent="0.35">
      <c r="A8" s="552">
        <v>565</v>
      </c>
      <c r="B8" s="571" t="s">
        <v>22163</v>
      </c>
      <c r="C8" s="571" t="s">
        <v>22403</v>
      </c>
      <c r="D8" s="571" t="s">
        <v>22409</v>
      </c>
      <c r="E8" s="571" t="s">
        <v>22407</v>
      </c>
      <c r="F8" s="571" t="s">
        <v>18824</v>
      </c>
      <c r="G8" s="571" t="s">
        <v>22405</v>
      </c>
      <c r="H8" s="571" t="s">
        <v>22408</v>
      </c>
      <c r="I8" s="571" t="s">
        <v>21149</v>
      </c>
      <c r="J8" s="571" t="s">
        <v>24001</v>
      </c>
      <c r="K8" s="571" t="s">
        <v>24001</v>
      </c>
      <c r="L8" s="571" t="s">
        <v>24001</v>
      </c>
      <c r="M8" s="572" t="s">
        <v>25097</v>
      </c>
      <c r="N8" s="572" t="s">
        <v>25896</v>
      </c>
      <c r="O8" s="572" t="s">
        <v>24001</v>
      </c>
      <c r="P8" s="572">
        <v>32933</v>
      </c>
      <c r="Q8" s="573">
        <v>37561</v>
      </c>
      <c r="R8" s="571" t="s">
        <v>27880</v>
      </c>
      <c r="S8" s="571" t="s">
        <v>24001</v>
      </c>
      <c r="T8" s="571" t="s">
        <v>24001</v>
      </c>
    </row>
    <row r="9" spans="1:20" ht="14.5" x14ac:dyDescent="0.35">
      <c r="A9" s="552">
        <v>566</v>
      </c>
      <c r="B9" s="571" t="s">
        <v>22163</v>
      </c>
      <c r="C9" s="571" t="s">
        <v>22403</v>
      </c>
      <c r="D9" s="571" t="s">
        <v>25098</v>
      </c>
      <c r="E9" s="571" t="s">
        <v>25099</v>
      </c>
      <c r="F9" s="571" t="s">
        <v>25100</v>
      </c>
      <c r="G9" s="571" t="s">
        <v>22405</v>
      </c>
      <c r="H9" s="571" t="s">
        <v>25101</v>
      </c>
      <c r="I9" s="571" t="s">
        <v>21149</v>
      </c>
      <c r="J9" s="571" t="s">
        <v>24001</v>
      </c>
      <c r="K9" s="571" t="s">
        <v>24001</v>
      </c>
      <c r="L9" s="571" t="s">
        <v>24001</v>
      </c>
      <c r="M9" s="572" t="s">
        <v>25097</v>
      </c>
      <c r="N9" s="572" t="s">
        <v>25896</v>
      </c>
      <c r="O9" s="572" t="s">
        <v>24001</v>
      </c>
      <c r="P9" s="572">
        <v>43809</v>
      </c>
      <c r="Q9" s="573"/>
      <c r="R9" s="571" t="s">
        <v>27880</v>
      </c>
      <c r="S9" s="571" t="s">
        <v>27881</v>
      </c>
      <c r="T9" s="571" t="s">
        <v>24001</v>
      </c>
    </row>
    <row r="10" spans="1:20" ht="14.5" x14ac:dyDescent="0.35">
      <c r="A10" s="552">
        <v>567</v>
      </c>
      <c r="B10" s="571" t="s">
        <v>22163</v>
      </c>
      <c r="C10" s="571" t="s">
        <v>22403</v>
      </c>
      <c r="D10" s="571" t="s">
        <v>25102</v>
      </c>
      <c r="E10" s="571" t="s">
        <v>25103</v>
      </c>
      <c r="F10" s="571" t="s">
        <v>25104</v>
      </c>
      <c r="G10" s="571" t="s">
        <v>22405</v>
      </c>
      <c r="H10" s="571" t="s">
        <v>25105</v>
      </c>
      <c r="I10" s="571" t="s">
        <v>21149</v>
      </c>
      <c r="J10" s="571" t="s">
        <v>24001</v>
      </c>
      <c r="K10" s="571" t="s">
        <v>24001</v>
      </c>
      <c r="L10" s="571" t="s">
        <v>24001</v>
      </c>
      <c r="M10" s="572" t="s">
        <v>25097</v>
      </c>
      <c r="N10" s="572" t="s">
        <v>25896</v>
      </c>
      <c r="O10" s="572" t="s">
        <v>24001</v>
      </c>
      <c r="P10" s="572">
        <v>43809</v>
      </c>
      <c r="Q10" s="573"/>
      <c r="R10" s="571" t="s">
        <v>27880</v>
      </c>
      <c r="S10" s="571" t="s">
        <v>27882</v>
      </c>
      <c r="T10" s="571" t="s">
        <v>24001</v>
      </c>
    </row>
    <row r="11" spans="1:20" ht="14.5" x14ac:dyDescent="0.35">
      <c r="A11" s="552">
        <v>568</v>
      </c>
      <c r="B11" s="571" t="s">
        <v>22163</v>
      </c>
      <c r="C11" s="571" t="s">
        <v>22403</v>
      </c>
      <c r="D11" s="571" t="s">
        <v>22412</v>
      </c>
      <c r="E11" s="571" t="s">
        <v>22410</v>
      </c>
      <c r="F11" s="571" t="s">
        <v>18814</v>
      </c>
      <c r="G11" s="571" t="s">
        <v>22405</v>
      </c>
      <c r="H11" s="571" t="s">
        <v>22411</v>
      </c>
      <c r="I11" s="571" t="s">
        <v>21149</v>
      </c>
      <c r="J11" s="571" t="s">
        <v>24001</v>
      </c>
      <c r="K11" s="571" t="s">
        <v>24001</v>
      </c>
      <c r="L11" s="571" t="s">
        <v>24001</v>
      </c>
      <c r="M11" s="572" t="s">
        <v>22413</v>
      </c>
      <c r="N11" s="572" t="s">
        <v>25896</v>
      </c>
      <c r="O11" s="572" t="s">
        <v>34710</v>
      </c>
      <c r="P11" s="572">
        <v>32933</v>
      </c>
      <c r="Q11" s="573">
        <v>37561</v>
      </c>
      <c r="R11" s="571" t="s">
        <v>27883</v>
      </c>
      <c r="S11" s="571" t="s">
        <v>24001</v>
      </c>
      <c r="T11" s="571" t="s">
        <v>34710</v>
      </c>
    </row>
    <row r="12" spans="1:20" ht="14.5" x14ac:dyDescent="0.35">
      <c r="A12" s="552">
        <v>569</v>
      </c>
      <c r="B12" s="571" t="s">
        <v>22163</v>
      </c>
      <c r="C12" s="571" t="s">
        <v>22403</v>
      </c>
      <c r="D12" s="571" t="s">
        <v>22416</v>
      </c>
      <c r="E12" s="571" t="s">
        <v>25106</v>
      </c>
      <c r="F12" s="571" t="s">
        <v>22414</v>
      </c>
      <c r="G12" s="571" t="s">
        <v>22405</v>
      </c>
      <c r="H12" s="571" t="s">
        <v>22415</v>
      </c>
      <c r="I12" s="571" t="s">
        <v>21149</v>
      </c>
      <c r="J12" s="571" t="s">
        <v>24001</v>
      </c>
      <c r="K12" s="571" t="s">
        <v>62</v>
      </c>
      <c r="L12" s="571" t="s">
        <v>24001</v>
      </c>
      <c r="M12" s="572" t="s">
        <v>25107</v>
      </c>
      <c r="N12" s="572" t="s">
        <v>25896</v>
      </c>
      <c r="O12" s="572" t="s">
        <v>24001</v>
      </c>
      <c r="P12" s="572">
        <v>32933</v>
      </c>
      <c r="Q12" s="573">
        <v>39387</v>
      </c>
      <c r="R12" s="571" t="s">
        <v>27883</v>
      </c>
      <c r="S12" s="571" t="s">
        <v>27884</v>
      </c>
      <c r="T12" s="571" t="s">
        <v>24001</v>
      </c>
    </row>
    <row r="13" spans="1:20" ht="14.5" x14ac:dyDescent="0.35">
      <c r="A13" s="552">
        <v>570</v>
      </c>
      <c r="B13" s="571" t="s">
        <v>22163</v>
      </c>
      <c r="C13" s="571" t="s">
        <v>22403</v>
      </c>
      <c r="D13" s="571" t="s">
        <v>22419</v>
      </c>
      <c r="E13" s="571" t="s">
        <v>25108</v>
      </c>
      <c r="F13" s="571" t="s">
        <v>22417</v>
      </c>
      <c r="G13" s="571" t="s">
        <v>22405</v>
      </c>
      <c r="H13" s="571" t="s">
        <v>22418</v>
      </c>
      <c r="I13" s="571" t="s">
        <v>21149</v>
      </c>
      <c r="J13" s="571" t="s">
        <v>24001</v>
      </c>
      <c r="K13" s="571" t="s">
        <v>62</v>
      </c>
      <c r="L13" s="571" t="s">
        <v>24001</v>
      </c>
      <c r="M13" s="572" t="s">
        <v>25109</v>
      </c>
      <c r="N13" s="572" t="s">
        <v>25896</v>
      </c>
      <c r="O13" s="572" t="s">
        <v>27885</v>
      </c>
      <c r="P13" s="572">
        <v>32933</v>
      </c>
      <c r="Q13" s="573">
        <v>39387</v>
      </c>
      <c r="R13" s="571" t="s">
        <v>27883</v>
      </c>
      <c r="S13" s="571" t="s">
        <v>27883</v>
      </c>
      <c r="T13" s="571" t="s">
        <v>24001</v>
      </c>
    </row>
    <row r="14" spans="1:20" ht="14.5" x14ac:dyDescent="0.35">
      <c r="A14" s="552">
        <v>571</v>
      </c>
      <c r="B14" s="571" t="s">
        <v>22163</v>
      </c>
      <c r="C14" s="571" t="s">
        <v>22403</v>
      </c>
      <c r="D14" s="571" t="s">
        <v>22421</v>
      </c>
      <c r="E14" s="571" t="s">
        <v>34477</v>
      </c>
      <c r="F14" s="571" t="s">
        <v>10715</v>
      </c>
      <c r="G14" s="571" t="s">
        <v>22405</v>
      </c>
      <c r="H14" s="571" t="s">
        <v>22420</v>
      </c>
      <c r="I14" s="571" t="s">
        <v>21149</v>
      </c>
      <c r="J14" s="571" t="s">
        <v>24001</v>
      </c>
      <c r="K14" s="571" t="s">
        <v>154</v>
      </c>
      <c r="L14" s="571" t="s">
        <v>899</v>
      </c>
      <c r="M14" s="572" t="s">
        <v>24001</v>
      </c>
      <c r="N14" s="572" t="s">
        <v>25896</v>
      </c>
      <c r="O14" s="572" t="s">
        <v>24001</v>
      </c>
      <c r="P14" s="572">
        <v>32933</v>
      </c>
      <c r="Q14" s="573">
        <v>43087</v>
      </c>
      <c r="R14" s="571" t="s">
        <v>27883</v>
      </c>
      <c r="S14" s="571" t="s">
        <v>27886</v>
      </c>
      <c r="T14" s="571" t="s">
        <v>27887</v>
      </c>
    </row>
    <row r="15" spans="1:20" ht="14.5" x14ac:dyDescent="0.35">
      <c r="A15" s="552">
        <v>572</v>
      </c>
      <c r="B15" s="571" t="s">
        <v>22163</v>
      </c>
      <c r="C15" s="571" t="s">
        <v>22403</v>
      </c>
      <c r="D15" s="571" t="s">
        <v>22424</v>
      </c>
      <c r="E15" s="571" t="s">
        <v>22422</v>
      </c>
      <c r="F15" s="571" t="s">
        <v>22423</v>
      </c>
      <c r="G15" s="571" t="s">
        <v>22405</v>
      </c>
      <c r="H15" s="571" t="s">
        <v>5213</v>
      </c>
      <c r="I15" s="571" t="s">
        <v>21149</v>
      </c>
      <c r="J15" s="571" t="s">
        <v>24001</v>
      </c>
      <c r="K15" s="571" t="s">
        <v>24001</v>
      </c>
      <c r="L15" s="571" t="s">
        <v>24001</v>
      </c>
      <c r="M15" s="572" t="s">
        <v>24001</v>
      </c>
      <c r="N15" s="572" t="s">
        <v>25896</v>
      </c>
      <c r="O15" s="572" t="s">
        <v>34724</v>
      </c>
      <c r="P15" s="572">
        <v>32933</v>
      </c>
      <c r="Q15" s="573">
        <v>37561</v>
      </c>
      <c r="R15" s="571" t="s">
        <v>27876</v>
      </c>
      <c r="S15" s="571" t="s">
        <v>24001</v>
      </c>
      <c r="T15" s="571" t="s">
        <v>24001</v>
      </c>
    </row>
    <row r="16" spans="1:20" ht="14.5" x14ac:dyDescent="0.35">
      <c r="A16" s="552">
        <v>573</v>
      </c>
      <c r="B16" s="571" t="s">
        <v>22163</v>
      </c>
      <c r="C16" s="571" t="s">
        <v>22403</v>
      </c>
      <c r="D16" s="571" t="s">
        <v>25110</v>
      </c>
      <c r="E16" s="571" t="s">
        <v>25111</v>
      </c>
      <c r="F16" s="571" t="s">
        <v>25112</v>
      </c>
      <c r="G16" s="571" t="s">
        <v>22405</v>
      </c>
      <c r="H16" s="571" t="s">
        <v>25113</v>
      </c>
      <c r="I16" s="571" t="s">
        <v>21149</v>
      </c>
      <c r="J16" s="571" t="s">
        <v>24001</v>
      </c>
      <c r="K16" s="571" t="s">
        <v>24001</v>
      </c>
      <c r="L16" s="571" t="s">
        <v>24001</v>
      </c>
      <c r="M16" s="572" t="s">
        <v>24001</v>
      </c>
      <c r="N16" s="572" t="s">
        <v>25896</v>
      </c>
      <c r="O16" s="572" t="s">
        <v>24001</v>
      </c>
      <c r="P16" s="572">
        <v>42928</v>
      </c>
      <c r="Q16" s="573">
        <v>43224</v>
      </c>
      <c r="R16" s="571" t="s">
        <v>27876</v>
      </c>
      <c r="S16" s="571" t="s">
        <v>27884</v>
      </c>
      <c r="T16" s="571" t="s">
        <v>24001</v>
      </c>
    </row>
    <row r="17" spans="1:20" ht="14.5" x14ac:dyDescent="0.35">
      <c r="A17" s="552">
        <v>574</v>
      </c>
      <c r="B17" s="571" t="s">
        <v>22163</v>
      </c>
      <c r="C17" s="571" t="s">
        <v>22403</v>
      </c>
      <c r="D17" s="571" t="s">
        <v>25114</v>
      </c>
      <c r="E17" s="571" t="s">
        <v>25115</v>
      </c>
      <c r="F17" s="571" t="s">
        <v>25116</v>
      </c>
      <c r="G17" s="571" t="s">
        <v>22405</v>
      </c>
      <c r="H17" s="571" t="s">
        <v>25117</v>
      </c>
      <c r="I17" s="571" t="s">
        <v>21149</v>
      </c>
      <c r="J17" s="571" t="s">
        <v>24001</v>
      </c>
      <c r="K17" s="571" t="s">
        <v>24001</v>
      </c>
      <c r="L17" s="571" t="s">
        <v>899</v>
      </c>
      <c r="M17" s="572" t="s">
        <v>24001</v>
      </c>
      <c r="N17" s="572" t="s">
        <v>25896</v>
      </c>
      <c r="O17" s="572" t="s">
        <v>27888</v>
      </c>
      <c r="P17" s="572">
        <v>32933</v>
      </c>
      <c r="Q17" s="573">
        <v>43087</v>
      </c>
      <c r="R17" s="571" t="s">
        <v>27876</v>
      </c>
      <c r="S17" s="571" t="s">
        <v>27884</v>
      </c>
      <c r="T17" s="571" t="s">
        <v>24001</v>
      </c>
    </row>
    <row r="18" spans="1:20" ht="14.5" x14ac:dyDescent="0.35">
      <c r="A18" s="552">
        <v>575</v>
      </c>
      <c r="B18" s="571" t="s">
        <v>22163</v>
      </c>
      <c r="C18" s="571" t="s">
        <v>22403</v>
      </c>
      <c r="D18" s="571" t="s">
        <v>22426</v>
      </c>
      <c r="E18" s="571" t="s">
        <v>22425</v>
      </c>
      <c r="F18" s="571" t="s">
        <v>18743</v>
      </c>
      <c r="G18" s="571" t="s">
        <v>22405</v>
      </c>
      <c r="H18" s="571" t="s">
        <v>2965</v>
      </c>
      <c r="I18" s="571" t="s">
        <v>21149</v>
      </c>
      <c r="J18" s="571" t="s">
        <v>24001</v>
      </c>
      <c r="K18" s="571" t="s">
        <v>24001</v>
      </c>
      <c r="L18" s="571" t="s">
        <v>24001</v>
      </c>
      <c r="M18" s="572" t="s">
        <v>24001</v>
      </c>
      <c r="N18" s="572" t="s">
        <v>25896</v>
      </c>
      <c r="O18" s="572" t="s">
        <v>24001</v>
      </c>
      <c r="P18" s="572">
        <v>32933</v>
      </c>
      <c r="Q18" s="573">
        <v>37561</v>
      </c>
      <c r="R18" s="571" t="s">
        <v>27889</v>
      </c>
      <c r="S18" s="571" t="s">
        <v>24001</v>
      </c>
      <c r="T18" s="571" t="s">
        <v>24001</v>
      </c>
    </row>
    <row r="19" spans="1:20" ht="14.5" x14ac:dyDescent="0.35">
      <c r="A19" s="552">
        <v>576</v>
      </c>
      <c r="B19" s="571" t="s">
        <v>22163</v>
      </c>
      <c r="C19" s="571" t="s">
        <v>22403</v>
      </c>
      <c r="D19" s="571" t="s">
        <v>22428</v>
      </c>
      <c r="E19" s="571" t="s">
        <v>22427</v>
      </c>
      <c r="F19" s="571" t="s">
        <v>18760</v>
      </c>
      <c r="G19" s="571" t="s">
        <v>22405</v>
      </c>
      <c r="H19" s="571" t="s">
        <v>525</v>
      </c>
      <c r="I19" s="571" t="s">
        <v>21149</v>
      </c>
      <c r="J19" s="571" t="s">
        <v>24001</v>
      </c>
      <c r="K19" s="571" t="s">
        <v>24001</v>
      </c>
      <c r="L19" s="571" t="s">
        <v>24001</v>
      </c>
      <c r="M19" s="572" t="s">
        <v>26383</v>
      </c>
      <c r="N19" s="572" t="s">
        <v>25896</v>
      </c>
      <c r="O19" s="572" t="s">
        <v>24001</v>
      </c>
      <c r="P19" s="572">
        <v>32933</v>
      </c>
      <c r="Q19" s="573">
        <v>37561</v>
      </c>
      <c r="R19" s="571" t="s">
        <v>27890</v>
      </c>
      <c r="S19" s="571" t="s">
        <v>24001</v>
      </c>
      <c r="T19" s="571" t="s">
        <v>24001</v>
      </c>
    </row>
    <row r="20" spans="1:20" ht="14.5" x14ac:dyDescent="0.35">
      <c r="A20" s="552">
        <v>577</v>
      </c>
      <c r="B20" s="571" t="s">
        <v>22163</v>
      </c>
      <c r="C20" s="571" t="s">
        <v>22403</v>
      </c>
      <c r="D20" s="571" t="s">
        <v>25118</v>
      </c>
      <c r="E20" s="571" t="s">
        <v>25119</v>
      </c>
      <c r="F20" s="571" t="s">
        <v>25120</v>
      </c>
      <c r="G20" s="571" t="s">
        <v>22405</v>
      </c>
      <c r="H20" s="571" t="s">
        <v>25121</v>
      </c>
      <c r="I20" s="571" t="s">
        <v>21149</v>
      </c>
      <c r="J20" s="571" t="s">
        <v>24001</v>
      </c>
      <c r="K20" s="571" t="s">
        <v>24001</v>
      </c>
      <c r="L20" s="571" t="s">
        <v>24001</v>
      </c>
      <c r="M20" s="572" t="s">
        <v>24001</v>
      </c>
      <c r="N20" s="572" t="s">
        <v>25896</v>
      </c>
      <c r="O20" s="572" t="s">
        <v>24001</v>
      </c>
      <c r="P20" s="572">
        <v>42928</v>
      </c>
      <c r="Q20" s="573">
        <v>42955</v>
      </c>
      <c r="R20" s="571" t="s">
        <v>27890</v>
      </c>
      <c r="S20" s="571" t="s">
        <v>27890</v>
      </c>
      <c r="T20" s="571" t="s">
        <v>24001</v>
      </c>
    </row>
    <row r="21" spans="1:20" ht="14.5" x14ac:dyDescent="0.35">
      <c r="A21" s="552">
        <v>578</v>
      </c>
      <c r="B21" s="571" t="s">
        <v>22163</v>
      </c>
      <c r="C21" s="571" t="s">
        <v>22403</v>
      </c>
      <c r="D21" s="571" t="s">
        <v>25122</v>
      </c>
      <c r="E21" s="571" t="s">
        <v>25123</v>
      </c>
      <c r="F21" s="571" t="s">
        <v>25124</v>
      </c>
      <c r="G21" s="571" t="s">
        <v>22405</v>
      </c>
      <c r="H21" s="571" t="s">
        <v>25125</v>
      </c>
      <c r="I21" s="571" t="s">
        <v>21149</v>
      </c>
      <c r="J21" s="571" t="s">
        <v>24001</v>
      </c>
      <c r="K21" s="571" t="s">
        <v>24001</v>
      </c>
      <c r="L21" s="571" t="s">
        <v>24001</v>
      </c>
      <c r="M21" s="572" t="s">
        <v>26383</v>
      </c>
      <c r="N21" s="572" t="s">
        <v>25896</v>
      </c>
      <c r="O21" s="572" t="s">
        <v>24001</v>
      </c>
      <c r="P21" s="572">
        <v>42928</v>
      </c>
      <c r="Q21" s="573">
        <v>43087</v>
      </c>
      <c r="R21" s="571" t="s">
        <v>27890</v>
      </c>
      <c r="S21" s="571" t="s">
        <v>27886</v>
      </c>
      <c r="T21" s="571" t="s">
        <v>24001</v>
      </c>
    </row>
    <row r="22" spans="1:20" ht="14.5" x14ac:dyDescent="0.35">
      <c r="A22" s="552">
        <v>579</v>
      </c>
      <c r="B22" s="571" t="s">
        <v>22163</v>
      </c>
      <c r="C22" s="571" t="s">
        <v>22403</v>
      </c>
      <c r="D22" s="571" t="s">
        <v>25126</v>
      </c>
      <c r="E22" s="571" t="s">
        <v>25127</v>
      </c>
      <c r="F22" s="571" t="s">
        <v>25128</v>
      </c>
      <c r="G22" s="571" t="s">
        <v>22405</v>
      </c>
      <c r="H22" s="571" t="s">
        <v>25129</v>
      </c>
      <c r="I22" s="571" t="s">
        <v>21149</v>
      </c>
      <c r="J22" s="571" t="s">
        <v>24001</v>
      </c>
      <c r="K22" s="571" t="s">
        <v>24001</v>
      </c>
      <c r="L22" s="571" t="s">
        <v>24001</v>
      </c>
      <c r="M22" s="572" t="s">
        <v>24001</v>
      </c>
      <c r="N22" s="572" t="s">
        <v>25896</v>
      </c>
      <c r="O22" s="572" t="s">
        <v>24001</v>
      </c>
      <c r="P22" s="572">
        <v>32933</v>
      </c>
      <c r="Q22" s="573">
        <v>43224</v>
      </c>
      <c r="R22" s="571" t="s">
        <v>27890</v>
      </c>
      <c r="S22" s="571" t="s">
        <v>27878</v>
      </c>
      <c r="T22" s="571" t="s">
        <v>24001</v>
      </c>
    </row>
    <row r="23" spans="1:20" ht="14.5" x14ac:dyDescent="0.35">
      <c r="A23" s="552">
        <v>580</v>
      </c>
      <c r="B23" s="571" t="s">
        <v>22163</v>
      </c>
      <c r="C23" s="571" t="s">
        <v>22403</v>
      </c>
      <c r="D23" s="571" t="s">
        <v>25130</v>
      </c>
      <c r="E23" s="571" t="s">
        <v>22429</v>
      </c>
      <c r="F23" s="571" t="s">
        <v>22430</v>
      </c>
      <c r="G23" s="571" t="s">
        <v>22405</v>
      </c>
      <c r="H23" s="571" t="s">
        <v>25131</v>
      </c>
      <c r="I23" s="571" t="s">
        <v>21149</v>
      </c>
      <c r="J23" s="571" t="s">
        <v>24001</v>
      </c>
      <c r="K23" s="571" t="s">
        <v>24001</v>
      </c>
      <c r="L23" s="571" t="s">
        <v>24001</v>
      </c>
      <c r="M23" s="572" t="s">
        <v>24001</v>
      </c>
      <c r="N23" s="572" t="s">
        <v>25896</v>
      </c>
      <c r="O23" s="572" t="s">
        <v>24001</v>
      </c>
      <c r="P23" s="572">
        <v>35991</v>
      </c>
      <c r="Q23" s="573">
        <v>43809</v>
      </c>
      <c r="R23" s="571" t="s">
        <v>27889</v>
      </c>
      <c r="S23" s="571" t="s">
        <v>27891</v>
      </c>
      <c r="T23" s="571" t="s">
        <v>24001</v>
      </c>
    </row>
    <row r="24" spans="1:20" ht="14.5" x14ac:dyDescent="0.35">
      <c r="A24" s="552">
        <v>581</v>
      </c>
      <c r="B24" s="571" t="s">
        <v>22163</v>
      </c>
      <c r="C24" s="571" t="s">
        <v>22403</v>
      </c>
      <c r="D24" s="571" t="s">
        <v>22433</v>
      </c>
      <c r="E24" s="571" t="s">
        <v>22431</v>
      </c>
      <c r="F24" s="571" t="s">
        <v>18802</v>
      </c>
      <c r="G24" s="571" t="s">
        <v>22405</v>
      </c>
      <c r="H24" s="571" t="s">
        <v>22432</v>
      </c>
      <c r="I24" s="571" t="s">
        <v>21149</v>
      </c>
      <c r="J24" s="571" t="s">
        <v>24001</v>
      </c>
      <c r="K24" s="571" t="s">
        <v>24001</v>
      </c>
      <c r="L24" s="571" t="s">
        <v>24001</v>
      </c>
      <c r="M24" s="572" t="s">
        <v>24001</v>
      </c>
      <c r="N24" s="572" t="s">
        <v>25896</v>
      </c>
      <c r="O24" s="572" t="s">
        <v>24001</v>
      </c>
      <c r="P24" s="572">
        <v>32933</v>
      </c>
      <c r="Q24" s="573">
        <v>37561</v>
      </c>
      <c r="R24" s="571" t="s">
        <v>27892</v>
      </c>
      <c r="S24" s="571" t="s">
        <v>24001</v>
      </c>
      <c r="T24" s="571" t="s">
        <v>24001</v>
      </c>
    </row>
    <row r="25" spans="1:20" ht="14.5" x14ac:dyDescent="0.35">
      <c r="A25" s="552">
        <v>582</v>
      </c>
      <c r="B25" s="571" t="s">
        <v>22163</v>
      </c>
      <c r="C25" s="571" t="s">
        <v>22403</v>
      </c>
      <c r="D25" s="571" t="s">
        <v>22434</v>
      </c>
      <c r="E25" s="571" t="s">
        <v>25132</v>
      </c>
      <c r="F25" s="571" t="s">
        <v>17672</v>
      </c>
      <c r="G25" s="571" t="s">
        <v>22405</v>
      </c>
      <c r="H25" s="571" t="s">
        <v>55</v>
      </c>
      <c r="I25" s="571" t="s">
        <v>21149</v>
      </c>
      <c r="J25" s="571" t="s">
        <v>24001</v>
      </c>
      <c r="K25" s="571" t="s">
        <v>24001</v>
      </c>
      <c r="L25" s="571" t="s">
        <v>24001</v>
      </c>
      <c r="M25" s="572" t="s">
        <v>24001</v>
      </c>
      <c r="N25" s="572" t="s">
        <v>25896</v>
      </c>
      <c r="O25" s="572" t="s">
        <v>24001</v>
      </c>
      <c r="P25" s="572">
        <v>32933</v>
      </c>
      <c r="Q25" s="573">
        <v>41421</v>
      </c>
      <c r="R25" s="571" t="s">
        <v>24001</v>
      </c>
      <c r="S25" s="571" t="s">
        <v>24001</v>
      </c>
      <c r="T25" s="571" t="s">
        <v>24001</v>
      </c>
    </row>
    <row r="26" spans="1:20" ht="14.5" x14ac:dyDescent="0.35">
      <c r="A26" s="552">
        <v>583</v>
      </c>
      <c r="B26" s="571" t="s">
        <v>22163</v>
      </c>
      <c r="C26" s="571" t="s">
        <v>22403</v>
      </c>
      <c r="D26" s="571" t="s">
        <v>22437</v>
      </c>
      <c r="E26" s="571" t="s">
        <v>22435</v>
      </c>
      <c r="F26" s="571" t="s">
        <v>18927</v>
      </c>
      <c r="G26" s="571" t="s">
        <v>22405</v>
      </c>
      <c r="H26" s="571" t="s">
        <v>22436</v>
      </c>
      <c r="I26" s="571" t="s">
        <v>21149</v>
      </c>
      <c r="J26" s="571" t="s">
        <v>24001</v>
      </c>
      <c r="K26" s="571" t="s">
        <v>24001</v>
      </c>
      <c r="L26" s="571" t="s">
        <v>24001</v>
      </c>
      <c r="M26" s="572" t="s">
        <v>24001</v>
      </c>
      <c r="N26" s="572" t="s">
        <v>25896</v>
      </c>
      <c r="O26" s="572" t="s">
        <v>24001</v>
      </c>
      <c r="P26" s="572">
        <v>32933</v>
      </c>
      <c r="Q26" s="573">
        <v>37561</v>
      </c>
      <c r="R26" s="571" t="s">
        <v>27876</v>
      </c>
      <c r="S26" s="571" t="s">
        <v>24001</v>
      </c>
      <c r="T26" s="571" t="s">
        <v>24001</v>
      </c>
    </row>
    <row r="27" spans="1:20" ht="14.5" x14ac:dyDescent="0.35">
      <c r="A27" s="552">
        <v>1472</v>
      </c>
      <c r="B27" s="552" t="s">
        <v>22834</v>
      </c>
      <c r="C27" s="552" t="s">
        <v>23490</v>
      </c>
      <c r="D27" s="552" t="s">
        <v>23494</v>
      </c>
      <c r="E27" s="552" t="s">
        <v>23491</v>
      </c>
      <c r="F27" s="552" t="s">
        <v>23492</v>
      </c>
      <c r="G27" s="552" t="s">
        <v>23493</v>
      </c>
      <c r="H27" s="552" t="s">
        <v>21906</v>
      </c>
      <c r="I27" s="552" t="s">
        <v>22804</v>
      </c>
      <c r="J27" s="552" t="s">
        <v>24001</v>
      </c>
      <c r="K27" s="571" t="s">
        <v>24001</v>
      </c>
      <c r="L27" s="571" t="s">
        <v>24001</v>
      </c>
      <c r="M27" s="552" t="s">
        <v>24001</v>
      </c>
      <c r="N27" s="553" t="s">
        <v>62</v>
      </c>
      <c r="O27" s="552" t="s">
        <v>24001</v>
      </c>
      <c r="P27" s="553">
        <v>32933</v>
      </c>
      <c r="Q27" s="554">
        <v>37561</v>
      </c>
      <c r="R27" s="552" t="s">
        <v>27893</v>
      </c>
      <c r="S27" s="552" t="s">
        <v>24001</v>
      </c>
      <c r="T27" s="552" t="s">
        <v>24001</v>
      </c>
    </row>
    <row r="28" spans="1:20" ht="14.5" x14ac:dyDescent="0.35">
      <c r="A28" s="552">
        <v>1473</v>
      </c>
      <c r="B28" s="552" t="s">
        <v>22834</v>
      </c>
      <c r="C28" s="552" t="s">
        <v>23490</v>
      </c>
      <c r="D28" s="552" t="s">
        <v>23497</v>
      </c>
      <c r="E28" s="552" t="s">
        <v>23495</v>
      </c>
      <c r="F28" s="552" t="s">
        <v>11597</v>
      </c>
      <c r="G28" s="552" t="s">
        <v>23493</v>
      </c>
      <c r="H28" s="552" t="s">
        <v>23496</v>
      </c>
      <c r="I28" s="552" t="s">
        <v>22804</v>
      </c>
      <c r="J28" s="552" t="s">
        <v>24001</v>
      </c>
      <c r="K28" s="552" t="s">
        <v>154</v>
      </c>
      <c r="L28" s="571" t="s">
        <v>24001</v>
      </c>
      <c r="M28" s="552" t="s">
        <v>24001</v>
      </c>
      <c r="N28" s="553" t="s">
        <v>62</v>
      </c>
      <c r="O28" s="552" t="s">
        <v>24001</v>
      </c>
      <c r="P28" s="553">
        <v>32933</v>
      </c>
      <c r="Q28" s="554">
        <v>37561</v>
      </c>
      <c r="R28" s="552" t="s">
        <v>27894</v>
      </c>
      <c r="S28" s="552" t="s">
        <v>24001</v>
      </c>
      <c r="T28" s="552" t="s">
        <v>24001</v>
      </c>
    </row>
    <row r="29" spans="1:20" ht="14.5" x14ac:dyDescent="0.35">
      <c r="A29" s="552">
        <v>1474</v>
      </c>
      <c r="B29" s="552" t="s">
        <v>22834</v>
      </c>
      <c r="C29" s="552" t="s">
        <v>23490</v>
      </c>
      <c r="D29" s="552" t="s">
        <v>23498</v>
      </c>
      <c r="E29" s="552" t="s">
        <v>24001</v>
      </c>
      <c r="F29" s="552" t="s">
        <v>6063</v>
      </c>
      <c r="G29" s="552" t="s">
        <v>23493</v>
      </c>
      <c r="H29" s="552" t="s">
        <v>55</v>
      </c>
      <c r="I29" s="552" t="s">
        <v>22804</v>
      </c>
      <c r="J29" s="552" t="s">
        <v>24001</v>
      </c>
      <c r="K29" s="571" t="s">
        <v>24001</v>
      </c>
      <c r="L29" s="571" t="s">
        <v>24001</v>
      </c>
      <c r="M29" s="552" t="s">
        <v>24001</v>
      </c>
      <c r="N29" s="553" t="s">
        <v>62</v>
      </c>
      <c r="O29" s="552" t="s">
        <v>24001</v>
      </c>
      <c r="P29" s="553">
        <v>32933</v>
      </c>
      <c r="Q29" s="554">
        <v>37561</v>
      </c>
      <c r="R29" s="552" t="s">
        <v>24001</v>
      </c>
      <c r="S29" s="552" t="s">
        <v>24001</v>
      </c>
      <c r="T29" s="552" t="s">
        <v>24001</v>
      </c>
    </row>
    <row r="30" spans="1:20" ht="14.5" x14ac:dyDescent="0.35">
      <c r="A30" s="552">
        <v>464</v>
      </c>
      <c r="B30" s="571" t="s">
        <v>22163</v>
      </c>
      <c r="C30" s="571" t="s">
        <v>22251</v>
      </c>
      <c r="D30" s="571" t="s">
        <v>22258</v>
      </c>
      <c r="E30" s="571" t="s">
        <v>22256</v>
      </c>
      <c r="F30" s="571" t="s">
        <v>3682</v>
      </c>
      <c r="G30" s="571" t="s">
        <v>22257</v>
      </c>
      <c r="H30" s="571" t="s">
        <v>20369</v>
      </c>
      <c r="I30" s="571" t="s">
        <v>21149</v>
      </c>
      <c r="J30" s="571" t="s">
        <v>24001</v>
      </c>
      <c r="K30" s="571" t="s">
        <v>24001</v>
      </c>
      <c r="L30" s="571" t="s">
        <v>24001</v>
      </c>
      <c r="M30" s="572" t="s">
        <v>26323</v>
      </c>
      <c r="N30" s="572" t="s">
        <v>25896</v>
      </c>
      <c r="O30" s="572" t="s">
        <v>24001</v>
      </c>
      <c r="P30" s="572">
        <v>35921</v>
      </c>
      <c r="Q30" s="573">
        <v>37561</v>
      </c>
      <c r="R30" s="571" t="s">
        <v>27895</v>
      </c>
      <c r="S30" s="571" t="s">
        <v>24001</v>
      </c>
      <c r="T30" s="571" t="s">
        <v>24001</v>
      </c>
    </row>
    <row r="31" spans="1:20" ht="14.5" x14ac:dyDescent="0.35">
      <c r="A31" s="552">
        <v>465</v>
      </c>
      <c r="B31" s="571" t="s">
        <v>22163</v>
      </c>
      <c r="C31" s="571" t="s">
        <v>22251</v>
      </c>
      <c r="D31" s="571" t="s">
        <v>25133</v>
      </c>
      <c r="E31" s="571" t="s">
        <v>25134</v>
      </c>
      <c r="F31" s="571" t="s">
        <v>25135</v>
      </c>
      <c r="G31" s="571" t="s">
        <v>22257</v>
      </c>
      <c r="H31" s="571" t="s">
        <v>25136</v>
      </c>
      <c r="I31" s="571" t="s">
        <v>21149</v>
      </c>
      <c r="J31" s="571" t="s">
        <v>24001</v>
      </c>
      <c r="K31" s="571" t="s">
        <v>24001</v>
      </c>
      <c r="L31" s="571" t="s">
        <v>24001</v>
      </c>
      <c r="M31" s="572" t="s">
        <v>24001</v>
      </c>
      <c r="N31" s="572" t="s">
        <v>25896</v>
      </c>
      <c r="O31" s="572" t="s">
        <v>24001</v>
      </c>
      <c r="P31" s="572">
        <v>42928</v>
      </c>
      <c r="Q31" s="573">
        <v>43087</v>
      </c>
      <c r="R31" s="571" t="s">
        <v>27895</v>
      </c>
      <c r="S31" s="571" t="s">
        <v>27896</v>
      </c>
      <c r="T31" s="571" t="s">
        <v>24001</v>
      </c>
    </row>
    <row r="32" spans="1:20" ht="14.5" x14ac:dyDescent="0.35">
      <c r="A32" s="552">
        <v>466</v>
      </c>
      <c r="B32" s="571" t="s">
        <v>22163</v>
      </c>
      <c r="C32" s="571" t="s">
        <v>22251</v>
      </c>
      <c r="D32" s="571" t="s">
        <v>25137</v>
      </c>
      <c r="E32" s="571" t="s">
        <v>25138</v>
      </c>
      <c r="F32" s="571" t="s">
        <v>18646</v>
      </c>
      <c r="G32" s="571" t="s">
        <v>22257</v>
      </c>
      <c r="H32" s="571" t="s">
        <v>25139</v>
      </c>
      <c r="I32" s="571" t="s">
        <v>21149</v>
      </c>
      <c r="J32" s="571" t="s">
        <v>24001</v>
      </c>
      <c r="K32" s="571" t="s">
        <v>24001</v>
      </c>
      <c r="L32" s="571" t="s">
        <v>24001</v>
      </c>
      <c r="M32" s="572" t="s">
        <v>24001</v>
      </c>
      <c r="N32" s="572" t="s">
        <v>25896</v>
      </c>
      <c r="O32" s="572" t="s">
        <v>24001</v>
      </c>
      <c r="P32" s="572">
        <v>32933</v>
      </c>
      <c r="Q32" s="573">
        <v>42955</v>
      </c>
      <c r="R32" s="571" t="s">
        <v>27895</v>
      </c>
      <c r="S32" s="571" t="s">
        <v>27895</v>
      </c>
      <c r="T32" s="571" t="s">
        <v>24001</v>
      </c>
    </row>
    <row r="33" spans="1:20" ht="14.5" x14ac:dyDescent="0.35">
      <c r="A33" s="552">
        <v>384</v>
      </c>
      <c r="B33" s="571" t="s">
        <v>21559</v>
      </c>
      <c r="C33" s="571" t="s">
        <v>21562</v>
      </c>
      <c r="D33" s="571" t="s">
        <v>25140</v>
      </c>
      <c r="E33" s="571" t="s">
        <v>21563</v>
      </c>
      <c r="F33" s="571" t="s">
        <v>2841</v>
      </c>
      <c r="G33" s="571" t="s">
        <v>21564</v>
      </c>
      <c r="H33" s="571" t="s">
        <v>25141</v>
      </c>
      <c r="I33" s="571" t="s">
        <v>21149</v>
      </c>
      <c r="J33" s="571" t="s">
        <v>24001</v>
      </c>
      <c r="K33" s="571" t="s">
        <v>24001</v>
      </c>
      <c r="L33" s="571" t="s">
        <v>24001</v>
      </c>
      <c r="M33" s="572" t="s">
        <v>25142</v>
      </c>
      <c r="N33" s="572" t="s">
        <v>25896</v>
      </c>
      <c r="O33" s="572" t="s">
        <v>24001</v>
      </c>
      <c r="P33" s="572">
        <v>35915</v>
      </c>
      <c r="Q33" s="573">
        <v>43158</v>
      </c>
      <c r="R33" s="571" t="s">
        <v>27897</v>
      </c>
      <c r="S33" s="571" t="s">
        <v>27897</v>
      </c>
      <c r="T33" s="571" t="s">
        <v>24001</v>
      </c>
    </row>
    <row r="34" spans="1:20" ht="14.5" x14ac:dyDescent="0.35">
      <c r="A34" s="552">
        <v>385</v>
      </c>
      <c r="B34" s="571" t="s">
        <v>21559</v>
      </c>
      <c r="C34" s="571" t="s">
        <v>21562</v>
      </c>
      <c r="D34" s="571" t="s">
        <v>25143</v>
      </c>
      <c r="E34" s="571" t="s">
        <v>21565</v>
      </c>
      <c r="F34" s="571" t="s">
        <v>21566</v>
      </c>
      <c r="G34" s="571" t="s">
        <v>21564</v>
      </c>
      <c r="H34" s="571" t="s">
        <v>25144</v>
      </c>
      <c r="I34" s="571" t="s">
        <v>21149</v>
      </c>
      <c r="J34" s="571" t="s">
        <v>24001</v>
      </c>
      <c r="K34" s="571" t="s">
        <v>24001</v>
      </c>
      <c r="L34" s="571" t="s">
        <v>24001</v>
      </c>
      <c r="M34" s="572" t="s">
        <v>25145</v>
      </c>
      <c r="N34" s="572" t="s">
        <v>25896</v>
      </c>
      <c r="O34" s="572" t="s">
        <v>24001</v>
      </c>
      <c r="P34" s="572">
        <v>35957</v>
      </c>
      <c r="Q34" s="573">
        <v>43809</v>
      </c>
      <c r="R34" s="571" t="s">
        <v>27898</v>
      </c>
      <c r="S34" s="571" t="s">
        <v>27898</v>
      </c>
      <c r="T34" s="571" t="s">
        <v>24001</v>
      </c>
    </row>
    <row r="35" spans="1:20" ht="14.5" x14ac:dyDescent="0.35">
      <c r="A35" s="552">
        <v>386</v>
      </c>
      <c r="B35" s="571" t="s">
        <v>21559</v>
      </c>
      <c r="C35" s="571" t="s">
        <v>21562</v>
      </c>
      <c r="D35" s="571" t="s">
        <v>21568</v>
      </c>
      <c r="E35" s="571" t="s">
        <v>21567</v>
      </c>
      <c r="F35" s="571" t="s">
        <v>17017</v>
      </c>
      <c r="G35" s="571" t="s">
        <v>21564</v>
      </c>
      <c r="H35" s="571" t="s">
        <v>21162</v>
      </c>
      <c r="I35" s="571" t="s">
        <v>21149</v>
      </c>
      <c r="J35" s="571" t="s">
        <v>24001</v>
      </c>
      <c r="K35" s="571" t="s">
        <v>50</v>
      </c>
      <c r="L35" s="571" t="s">
        <v>24001</v>
      </c>
      <c r="M35" s="572" t="s">
        <v>26065</v>
      </c>
      <c r="N35" s="572" t="s">
        <v>25896</v>
      </c>
      <c r="O35" s="572" t="s">
        <v>24001</v>
      </c>
      <c r="P35" s="572">
        <v>35957</v>
      </c>
      <c r="Q35" s="573">
        <v>37561</v>
      </c>
      <c r="R35" s="571" t="s">
        <v>27899</v>
      </c>
      <c r="S35" s="571" t="s">
        <v>24001</v>
      </c>
      <c r="T35" s="571" t="s">
        <v>24001</v>
      </c>
    </row>
    <row r="36" spans="1:20" ht="14.5" x14ac:dyDescent="0.35">
      <c r="A36" s="552">
        <v>387</v>
      </c>
      <c r="B36" s="571" t="s">
        <v>21559</v>
      </c>
      <c r="C36" s="571" t="s">
        <v>21562</v>
      </c>
      <c r="D36" s="571" t="s">
        <v>21570</v>
      </c>
      <c r="E36" s="571" t="s">
        <v>25146</v>
      </c>
      <c r="F36" s="571" t="s">
        <v>21569</v>
      </c>
      <c r="G36" s="571" t="s">
        <v>21564</v>
      </c>
      <c r="H36" s="571" t="s">
        <v>55</v>
      </c>
      <c r="I36" s="571" t="s">
        <v>21149</v>
      </c>
      <c r="J36" s="571" t="s">
        <v>24001</v>
      </c>
      <c r="K36" s="571" t="s">
        <v>24001</v>
      </c>
      <c r="L36" s="571" t="s">
        <v>24001</v>
      </c>
      <c r="M36" s="572" t="s">
        <v>24001</v>
      </c>
      <c r="N36" s="572" t="s">
        <v>25896</v>
      </c>
      <c r="O36" s="572" t="s">
        <v>24001</v>
      </c>
      <c r="P36" s="572">
        <v>32933</v>
      </c>
      <c r="Q36" s="573">
        <v>40427</v>
      </c>
      <c r="R36" s="571" t="s">
        <v>24001</v>
      </c>
      <c r="S36" s="571" t="s">
        <v>24001</v>
      </c>
      <c r="T36" s="571" t="s">
        <v>24001</v>
      </c>
    </row>
    <row r="37" spans="1:20" ht="14.5" x14ac:dyDescent="0.35">
      <c r="A37" s="552">
        <v>877</v>
      </c>
      <c r="B37" s="571" t="s">
        <v>22163</v>
      </c>
      <c r="C37" s="571" t="s">
        <v>22729</v>
      </c>
      <c r="D37" s="571" t="s">
        <v>26572</v>
      </c>
      <c r="E37" s="571" t="s">
        <v>26573</v>
      </c>
      <c r="F37" s="571" t="s">
        <v>1335</v>
      </c>
      <c r="G37" s="571" t="s">
        <v>26571</v>
      </c>
      <c r="H37" s="571" t="s">
        <v>26574</v>
      </c>
      <c r="I37" s="571" t="s">
        <v>21149</v>
      </c>
      <c r="J37" s="571" t="s">
        <v>109</v>
      </c>
      <c r="K37" s="571" t="s">
        <v>24001</v>
      </c>
      <c r="L37" s="571" t="s">
        <v>24001</v>
      </c>
      <c r="M37" s="572" t="s">
        <v>26575</v>
      </c>
      <c r="N37" s="572" t="s">
        <v>25896</v>
      </c>
      <c r="O37" s="572" t="s">
        <v>24001</v>
      </c>
      <c r="P37" s="572">
        <v>32933</v>
      </c>
      <c r="Q37" s="573">
        <v>44012</v>
      </c>
      <c r="R37" s="571" t="s">
        <v>27900</v>
      </c>
      <c r="S37" s="571" t="s">
        <v>24001</v>
      </c>
      <c r="T37" s="571" t="s">
        <v>24001</v>
      </c>
    </row>
    <row r="38" spans="1:20" ht="14.5" x14ac:dyDescent="0.35">
      <c r="A38" s="552">
        <v>1281</v>
      </c>
      <c r="B38" s="571" t="s">
        <v>22834</v>
      </c>
      <c r="C38" s="571" t="s">
        <v>23017</v>
      </c>
      <c r="D38" s="571" t="s">
        <v>23021</v>
      </c>
      <c r="E38" s="571" t="s">
        <v>23018</v>
      </c>
      <c r="F38" s="571" t="s">
        <v>11836</v>
      </c>
      <c r="G38" s="571" t="s">
        <v>23019</v>
      </c>
      <c r="H38" s="571" t="s">
        <v>23020</v>
      </c>
      <c r="I38" s="571" t="s">
        <v>22804</v>
      </c>
      <c r="J38" s="571" t="s">
        <v>24001</v>
      </c>
      <c r="K38" s="571" t="s">
        <v>24001</v>
      </c>
      <c r="L38" s="571" t="s">
        <v>24001</v>
      </c>
      <c r="M38" s="572" t="s">
        <v>24001</v>
      </c>
      <c r="N38" s="553" t="s">
        <v>62</v>
      </c>
      <c r="O38" s="572" t="s">
        <v>24001</v>
      </c>
      <c r="P38" s="572">
        <v>33490</v>
      </c>
      <c r="Q38" s="573">
        <v>42157</v>
      </c>
      <c r="R38" s="571" t="s">
        <v>27901</v>
      </c>
      <c r="S38" s="571" t="s">
        <v>24001</v>
      </c>
      <c r="T38" s="571" t="s">
        <v>24001</v>
      </c>
    </row>
    <row r="39" spans="1:20" ht="14.5" x14ac:dyDescent="0.35">
      <c r="A39" s="552">
        <v>1282</v>
      </c>
      <c r="B39" s="571" t="s">
        <v>22834</v>
      </c>
      <c r="C39" s="571" t="s">
        <v>23017</v>
      </c>
      <c r="D39" s="571" t="s">
        <v>23023</v>
      </c>
      <c r="E39" s="571" t="s">
        <v>24001</v>
      </c>
      <c r="F39" s="571" t="s">
        <v>23022</v>
      </c>
      <c r="G39" s="571" t="s">
        <v>23019</v>
      </c>
      <c r="H39" s="571" t="s">
        <v>55</v>
      </c>
      <c r="I39" s="571" t="s">
        <v>22804</v>
      </c>
      <c r="J39" s="571" t="s">
        <v>24001</v>
      </c>
      <c r="K39" s="571" t="s">
        <v>24001</v>
      </c>
      <c r="L39" s="571" t="s">
        <v>24001</v>
      </c>
      <c r="M39" s="572" t="s">
        <v>24001</v>
      </c>
      <c r="N39" s="553" t="s">
        <v>62</v>
      </c>
      <c r="O39" s="572" t="s">
        <v>24001</v>
      </c>
      <c r="P39" s="572">
        <v>36733</v>
      </c>
      <c r="Q39" s="573">
        <v>42157</v>
      </c>
      <c r="R39" s="571" t="s">
        <v>24001</v>
      </c>
      <c r="S39" s="571" t="s">
        <v>24001</v>
      </c>
      <c r="T39" s="571" t="s">
        <v>24001</v>
      </c>
    </row>
    <row r="40" spans="1:20" ht="14.5" x14ac:dyDescent="0.35">
      <c r="A40" s="552">
        <v>1283</v>
      </c>
      <c r="B40" s="571" t="s">
        <v>22834</v>
      </c>
      <c r="C40" s="571" t="s">
        <v>23017</v>
      </c>
      <c r="D40" s="571" t="s">
        <v>23026</v>
      </c>
      <c r="E40" s="571" t="s">
        <v>23024</v>
      </c>
      <c r="F40" s="571" t="s">
        <v>10537</v>
      </c>
      <c r="G40" s="571" t="s">
        <v>23019</v>
      </c>
      <c r="H40" s="571" t="s">
        <v>23025</v>
      </c>
      <c r="I40" s="571" t="s">
        <v>22804</v>
      </c>
      <c r="J40" s="571" t="s">
        <v>24001</v>
      </c>
      <c r="K40" s="571" t="s">
        <v>62</v>
      </c>
      <c r="L40" s="571" t="s">
        <v>24001</v>
      </c>
      <c r="M40" s="572" t="s">
        <v>24001</v>
      </c>
      <c r="N40" s="553" t="s">
        <v>62</v>
      </c>
      <c r="O40" s="572" t="s">
        <v>24001</v>
      </c>
      <c r="P40" s="572">
        <v>33490</v>
      </c>
      <c r="Q40" s="573">
        <v>42157</v>
      </c>
      <c r="R40" s="571" t="s">
        <v>27902</v>
      </c>
      <c r="S40" s="571" t="s">
        <v>24001</v>
      </c>
      <c r="T40" s="571" t="s">
        <v>24001</v>
      </c>
    </row>
    <row r="41" spans="1:20" ht="14.5" x14ac:dyDescent="0.35">
      <c r="A41" s="552">
        <v>100</v>
      </c>
      <c r="B41" s="552" t="s">
        <v>20452</v>
      </c>
      <c r="C41" s="552" t="s">
        <v>20513</v>
      </c>
      <c r="D41" s="552" t="s">
        <v>34679</v>
      </c>
      <c r="E41" s="552" t="s">
        <v>34680</v>
      </c>
      <c r="F41" s="552" t="s">
        <v>34681</v>
      </c>
      <c r="G41" s="552" t="s">
        <v>20514</v>
      </c>
      <c r="H41" s="552" t="s">
        <v>22463</v>
      </c>
      <c r="I41" s="552" t="s">
        <v>20243</v>
      </c>
      <c r="J41" s="552" t="s">
        <v>24001</v>
      </c>
      <c r="K41" s="552" t="s">
        <v>50</v>
      </c>
      <c r="L41" s="571" t="s">
        <v>24001</v>
      </c>
      <c r="M41" s="553" t="s">
        <v>27903</v>
      </c>
      <c r="N41" s="552" t="s">
        <v>25856</v>
      </c>
      <c r="O41" s="553" t="s">
        <v>24001</v>
      </c>
      <c r="P41" s="553">
        <v>45835</v>
      </c>
      <c r="Q41" s="554"/>
      <c r="R41" s="552" t="s">
        <v>34682</v>
      </c>
      <c r="S41" s="552" t="s">
        <v>24001</v>
      </c>
      <c r="T41" s="552" t="s">
        <v>34683</v>
      </c>
    </row>
    <row r="42" spans="1:20" ht="14.5" x14ac:dyDescent="0.35">
      <c r="A42" s="552">
        <v>101</v>
      </c>
      <c r="B42" s="552" t="s">
        <v>20452</v>
      </c>
      <c r="C42" s="552" t="s">
        <v>20513</v>
      </c>
      <c r="D42" s="552" t="s">
        <v>20515</v>
      </c>
      <c r="E42" s="552" t="s">
        <v>34684</v>
      </c>
      <c r="F42" s="552" t="s">
        <v>34685</v>
      </c>
      <c r="G42" s="552" t="s">
        <v>20514</v>
      </c>
      <c r="H42" s="552" t="s">
        <v>15330</v>
      </c>
      <c r="I42" s="552" t="s">
        <v>20243</v>
      </c>
      <c r="J42" s="552" t="s">
        <v>24001</v>
      </c>
      <c r="K42" s="552" t="s">
        <v>50</v>
      </c>
      <c r="L42" s="571" t="s">
        <v>24001</v>
      </c>
      <c r="M42" s="553" t="s">
        <v>27903</v>
      </c>
      <c r="N42" s="552" t="s">
        <v>25856</v>
      </c>
      <c r="O42" s="553" t="s">
        <v>24001</v>
      </c>
      <c r="P42" s="553">
        <v>45835</v>
      </c>
      <c r="Q42" s="554"/>
      <c r="R42" s="552" t="s">
        <v>27904</v>
      </c>
      <c r="S42" s="552" t="s">
        <v>24001</v>
      </c>
      <c r="T42" s="552" t="s">
        <v>24001</v>
      </c>
    </row>
    <row r="43" spans="1:20" ht="14.5" x14ac:dyDescent="0.35">
      <c r="A43" s="552">
        <v>102</v>
      </c>
      <c r="B43" s="552" t="s">
        <v>20452</v>
      </c>
      <c r="C43" s="552" t="s">
        <v>20513</v>
      </c>
      <c r="D43" s="552" t="s">
        <v>20517</v>
      </c>
      <c r="E43" s="552" t="s">
        <v>24001</v>
      </c>
      <c r="F43" s="552" t="s">
        <v>20516</v>
      </c>
      <c r="G43" s="552" t="s">
        <v>20514</v>
      </c>
      <c r="H43" s="552" t="s">
        <v>55</v>
      </c>
      <c r="I43" s="552" t="s">
        <v>20243</v>
      </c>
      <c r="J43" s="552" t="s">
        <v>24001</v>
      </c>
      <c r="K43" s="571" t="s">
        <v>24001</v>
      </c>
      <c r="L43" s="571" t="s">
        <v>24001</v>
      </c>
      <c r="M43" s="553" t="s">
        <v>24001</v>
      </c>
      <c r="N43" s="552" t="s">
        <v>25856</v>
      </c>
      <c r="O43" s="553" t="s">
        <v>24001</v>
      </c>
      <c r="P43" s="553">
        <v>32933</v>
      </c>
      <c r="Q43" s="554">
        <v>37561</v>
      </c>
      <c r="R43" s="552" t="s">
        <v>24001</v>
      </c>
      <c r="S43" s="552" t="s">
        <v>24001</v>
      </c>
      <c r="T43" s="552" t="s">
        <v>24001</v>
      </c>
    </row>
    <row r="44" spans="1:20" ht="14.5" x14ac:dyDescent="0.35">
      <c r="A44" s="552">
        <v>864</v>
      </c>
      <c r="B44" s="571" t="s">
        <v>22163</v>
      </c>
      <c r="C44" s="571" t="s">
        <v>22709</v>
      </c>
      <c r="D44" s="571" t="s">
        <v>25147</v>
      </c>
      <c r="E44" s="571" t="s">
        <v>22710</v>
      </c>
      <c r="F44" s="571" t="s">
        <v>5951</v>
      </c>
      <c r="G44" s="571" t="s">
        <v>22711</v>
      </c>
      <c r="H44" s="571" t="s">
        <v>25148</v>
      </c>
      <c r="I44" s="571" t="s">
        <v>21149</v>
      </c>
      <c r="J44" s="571" t="s">
        <v>24001</v>
      </c>
      <c r="K44" s="571" t="s">
        <v>24001</v>
      </c>
      <c r="L44" s="571" t="s">
        <v>24001</v>
      </c>
      <c r="M44" s="572" t="s">
        <v>24001</v>
      </c>
      <c r="N44" s="572" t="s">
        <v>25896</v>
      </c>
      <c r="O44" s="572" t="s">
        <v>24001</v>
      </c>
      <c r="P44" s="572">
        <v>36616</v>
      </c>
      <c r="Q44" s="573">
        <v>43809</v>
      </c>
      <c r="R44" s="571" t="s">
        <v>27905</v>
      </c>
      <c r="S44" s="571" t="s">
        <v>24001</v>
      </c>
      <c r="T44" s="571" t="s">
        <v>24001</v>
      </c>
    </row>
    <row r="45" spans="1:20" ht="14.5" x14ac:dyDescent="0.35">
      <c r="A45" s="552">
        <v>704</v>
      </c>
      <c r="B45" s="571" t="s">
        <v>21653</v>
      </c>
      <c r="C45" s="571" t="s">
        <v>21748</v>
      </c>
      <c r="D45" s="571" t="s">
        <v>21752</v>
      </c>
      <c r="E45" s="571" t="s">
        <v>21749</v>
      </c>
      <c r="F45" s="571" t="s">
        <v>21750</v>
      </c>
      <c r="G45" s="571" t="s">
        <v>21751</v>
      </c>
      <c r="H45" s="571" t="s">
        <v>21613</v>
      </c>
      <c r="I45" s="571" t="s">
        <v>21149</v>
      </c>
      <c r="J45" s="571" t="s">
        <v>24001</v>
      </c>
      <c r="K45" s="571" t="s">
        <v>62</v>
      </c>
      <c r="L45" s="571" t="s">
        <v>24001</v>
      </c>
      <c r="M45" s="572" t="s">
        <v>24001</v>
      </c>
      <c r="N45" s="572" t="s">
        <v>25896</v>
      </c>
      <c r="O45" s="572" t="s">
        <v>24001</v>
      </c>
      <c r="P45" s="572">
        <v>32933</v>
      </c>
      <c r="Q45" s="573">
        <v>37561</v>
      </c>
      <c r="R45" s="571" t="s">
        <v>27906</v>
      </c>
      <c r="S45" s="571" t="s">
        <v>24001</v>
      </c>
      <c r="T45" s="571" t="s">
        <v>24001</v>
      </c>
    </row>
    <row r="46" spans="1:20" ht="14.5" x14ac:dyDescent="0.35">
      <c r="A46" s="552">
        <v>361</v>
      </c>
      <c r="B46" s="571" t="s">
        <v>22127</v>
      </c>
      <c r="C46" s="571" t="s">
        <v>22128</v>
      </c>
      <c r="D46" s="571" t="s">
        <v>25149</v>
      </c>
      <c r="E46" s="571" t="s">
        <v>22129</v>
      </c>
      <c r="F46" s="571" t="s">
        <v>17721</v>
      </c>
      <c r="G46" s="571" t="s">
        <v>22130</v>
      </c>
      <c r="H46" s="571" t="s">
        <v>25150</v>
      </c>
      <c r="I46" s="571" t="s">
        <v>21149</v>
      </c>
      <c r="J46" s="571" t="s">
        <v>24001</v>
      </c>
      <c r="K46" s="571" t="s">
        <v>24001</v>
      </c>
      <c r="L46" s="571" t="s">
        <v>24001</v>
      </c>
      <c r="M46" s="572" t="s">
        <v>25145</v>
      </c>
      <c r="N46" s="572" t="s">
        <v>25896</v>
      </c>
      <c r="O46" s="572" t="s">
        <v>24001</v>
      </c>
      <c r="P46" s="572">
        <v>32933</v>
      </c>
      <c r="Q46" s="573">
        <v>43809</v>
      </c>
      <c r="R46" s="571" t="s">
        <v>27890</v>
      </c>
      <c r="S46" s="571" t="s">
        <v>27907</v>
      </c>
      <c r="T46" s="571" t="s">
        <v>24001</v>
      </c>
    </row>
    <row r="47" spans="1:20" ht="14.5" x14ac:dyDescent="0.35">
      <c r="A47" s="552">
        <v>103</v>
      </c>
      <c r="B47" s="552" t="s">
        <v>20452</v>
      </c>
      <c r="C47" s="552" t="s">
        <v>20518</v>
      </c>
      <c r="D47" s="552" t="s">
        <v>24303</v>
      </c>
      <c r="E47" s="552" t="s">
        <v>24304</v>
      </c>
      <c r="F47" s="552" t="s">
        <v>2407</v>
      </c>
      <c r="G47" s="552" t="s">
        <v>24305</v>
      </c>
      <c r="H47" s="552" t="s">
        <v>23364</v>
      </c>
      <c r="I47" s="552" t="s">
        <v>20243</v>
      </c>
      <c r="J47" s="552" t="s">
        <v>24001</v>
      </c>
      <c r="K47" s="571" t="s">
        <v>24001</v>
      </c>
      <c r="L47" s="571" t="s">
        <v>24001</v>
      </c>
      <c r="M47" s="553" t="s">
        <v>25868</v>
      </c>
      <c r="N47" s="552" t="s">
        <v>25856</v>
      </c>
      <c r="O47" s="553" t="s">
        <v>24001</v>
      </c>
      <c r="P47" s="553">
        <v>32933</v>
      </c>
      <c r="Q47" s="554">
        <v>42374</v>
      </c>
      <c r="R47" s="552" t="s">
        <v>27908</v>
      </c>
      <c r="S47" s="552" t="s">
        <v>24001</v>
      </c>
      <c r="T47" s="552" t="s">
        <v>24001</v>
      </c>
    </row>
    <row r="48" spans="1:20" ht="14.5" x14ac:dyDescent="0.35">
      <c r="A48" s="552">
        <v>1393</v>
      </c>
      <c r="B48" s="571" t="s">
        <v>22834</v>
      </c>
      <c r="C48" s="571" t="s">
        <v>23318</v>
      </c>
      <c r="D48" s="571" t="s">
        <v>23319</v>
      </c>
      <c r="E48" s="571" t="s">
        <v>25151</v>
      </c>
      <c r="F48" s="571" t="s">
        <v>16174</v>
      </c>
      <c r="G48" s="571" t="s">
        <v>23318</v>
      </c>
      <c r="H48" s="571" t="s">
        <v>55</v>
      </c>
      <c r="I48" s="571" t="s">
        <v>22804</v>
      </c>
      <c r="J48" s="571" t="s">
        <v>24001</v>
      </c>
      <c r="K48" s="571" t="s">
        <v>24001</v>
      </c>
      <c r="L48" s="571" t="s">
        <v>24001</v>
      </c>
      <c r="M48" s="572" t="s">
        <v>24001</v>
      </c>
      <c r="N48" s="553" t="s">
        <v>62</v>
      </c>
      <c r="O48" s="572" t="s">
        <v>24001</v>
      </c>
      <c r="P48" s="572">
        <v>41516</v>
      </c>
      <c r="Q48" s="573">
        <v>41516</v>
      </c>
      <c r="R48" s="571" t="s">
        <v>24001</v>
      </c>
      <c r="S48" s="571" t="s">
        <v>24001</v>
      </c>
      <c r="T48" s="571" t="s">
        <v>24001</v>
      </c>
    </row>
    <row r="49" spans="1:20" ht="14.5" x14ac:dyDescent="0.35">
      <c r="A49" s="552">
        <v>1106</v>
      </c>
      <c r="B49" s="571" t="s">
        <v>21952</v>
      </c>
      <c r="C49" s="571" t="s">
        <v>25152</v>
      </c>
      <c r="D49" s="571" t="s">
        <v>21997</v>
      </c>
      <c r="E49" s="571" t="s">
        <v>26258</v>
      </c>
      <c r="F49" s="571" t="s">
        <v>21994</v>
      </c>
      <c r="G49" s="571" t="s">
        <v>21995</v>
      </c>
      <c r="H49" s="571" t="s">
        <v>21996</v>
      </c>
      <c r="I49" s="571" t="s">
        <v>21149</v>
      </c>
      <c r="J49" s="571" t="s">
        <v>109</v>
      </c>
      <c r="K49" s="571" t="s">
        <v>24001</v>
      </c>
      <c r="L49" s="571" t="s">
        <v>24001</v>
      </c>
      <c r="M49" s="572" t="s">
        <v>26259</v>
      </c>
      <c r="N49" s="572" t="s">
        <v>25896</v>
      </c>
      <c r="O49" s="572" t="s">
        <v>24001</v>
      </c>
      <c r="P49" s="572">
        <v>36658</v>
      </c>
      <c r="Q49" s="573">
        <v>41379</v>
      </c>
      <c r="R49" s="571" t="s">
        <v>27909</v>
      </c>
      <c r="S49" s="571" t="s">
        <v>24001</v>
      </c>
      <c r="T49" s="571" t="s">
        <v>24001</v>
      </c>
    </row>
    <row r="50" spans="1:20" ht="14.5" x14ac:dyDescent="0.35">
      <c r="A50" s="552">
        <v>886</v>
      </c>
      <c r="B50" s="571" t="s">
        <v>22163</v>
      </c>
      <c r="C50" s="571" t="s">
        <v>22753</v>
      </c>
      <c r="D50" s="571" t="s">
        <v>26585</v>
      </c>
      <c r="E50" s="571" t="s">
        <v>22761</v>
      </c>
      <c r="F50" s="571" t="s">
        <v>12682</v>
      </c>
      <c r="G50" s="571" t="s">
        <v>26586</v>
      </c>
      <c r="H50" s="571" t="s">
        <v>13086</v>
      </c>
      <c r="I50" s="571" t="s">
        <v>21149</v>
      </c>
      <c r="J50" s="571" t="s">
        <v>24001</v>
      </c>
      <c r="K50" s="571" t="s">
        <v>24001</v>
      </c>
      <c r="L50" s="571" t="s">
        <v>24001</v>
      </c>
      <c r="M50" s="572" t="s">
        <v>26587</v>
      </c>
      <c r="N50" s="572" t="s">
        <v>25896</v>
      </c>
      <c r="O50" s="572" t="s">
        <v>24001</v>
      </c>
      <c r="P50" s="572">
        <v>40760</v>
      </c>
      <c r="Q50" s="573">
        <v>44011</v>
      </c>
      <c r="R50" s="571" t="s">
        <v>27910</v>
      </c>
      <c r="S50" s="571" t="s">
        <v>24001</v>
      </c>
      <c r="T50" s="571" t="s">
        <v>24001</v>
      </c>
    </row>
    <row r="51" spans="1:20" ht="14.5" x14ac:dyDescent="0.35">
      <c r="A51" s="552">
        <v>849</v>
      </c>
      <c r="B51" s="571" t="s">
        <v>22163</v>
      </c>
      <c r="C51" s="571" t="s">
        <v>22684</v>
      </c>
      <c r="D51" s="571" t="s">
        <v>26552</v>
      </c>
      <c r="E51" s="571" t="s">
        <v>22685</v>
      </c>
      <c r="F51" s="571" t="s">
        <v>22686</v>
      </c>
      <c r="G51" s="571" t="s">
        <v>22687</v>
      </c>
      <c r="H51" s="571" t="s">
        <v>26553</v>
      </c>
      <c r="I51" s="571" t="s">
        <v>21149</v>
      </c>
      <c r="J51" s="571" t="s">
        <v>109</v>
      </c>
      <c r="K51" s="571" t="s">
        <v>24001</v>
      </c>
      <c r="L51" s="571" t="s">
        <v>24001</v>
      </c>
      <c r="M51" s="572" t="s">
        <v>24001</v>
      </c>
      <c r="N51" s="572" t="s">
        <v>25896</v>
      </c>
      <c r="O51" s="572" t="s">
        <v>24001</v>
      </c>
      <c r="P51" s="572">
        <v>32933</v>
      </c>
      <c r="Q51" s="573">
        <v>43927</v>
      </c>
      <c r="R51" s="571" t="s">
        <v>27911</v>
      </c>
      <c r="S51" s="571" t="s">
        <v>27911</v>
      </c>
      <c r="T51" s="571" t="s">
        <v>24001</v>
      </c>
    </row>
    <row r="52" spans="1:20" ht="14.5" x14ac:dyDescent="0.35">
      <c r="A52" s="552">
        <v>911</v>
      </c>
      <c r="B52" s="571" t="s">
        <v>21245</v>
      </c>
      <c r="C52" s="571" t="s">
        <v>21260</v>
      </c>
      <c r="D52" s="571" t="s">
        <v>25913</v>
      </c>
      <c r="E52" s="571" t="s">
        <v>25914</v>
      </c>
      <c r="F52" s="571" t="s">
        <v>4971</v>
      </c>
      <c r="G52" s="571" t="s">
        <v>25915</v>
      </c>
      <c r="H52" s="571" t="s">
        <v>25916</v>
      </c>
      <c r="I52" s="571" t="s">
        <v>21149</v>
      </c>
      <c r="J52" s="571" t="s">
        <v>109</v>
      </c>
      <c r="K52" s="571" t="s">
        <v>24001</v>
      </c>
      <c r="L52" s="571" t="s">
        <v>24001</v>
      </c>
      <c r="M52" s="572" t="s">
        <v>25917</v>
      </c>
      <c r="N52" s="572" t="s">
        <v>25896</v>
      </c>
      <c r="O52" s="572" t="s">
        <v>24001</v>
      </c>
      <c r="P52" s="572">
        <v>44011</v>
      </c>
      <c r="Q52" s="573"/>
      <c r="R52" s="571" t="s">
        <v>27912</v>
      </c>
      <c r="S52" s="571" t="s">
        <v>24001</v>
      </c>
      <c r="T52" s="571" t="s">
        <v>24001</v>
      </c>
    </row>
    <row r="53" spans="1:20" ht="14.5" x14ac:dyDescent="0.35">
      <c r="A53" s="552">
        <v>907</v>
      </c>
      <c r="B53" s="571" t="s">
        <v>21245</v>
      </c>
      <c r="C53" s="571" t="s">
        <v>21246</v>
      </c>
      <c r="D53" s="571" t="s">
        <v>25153</v>
      </c>
      <c r="E53" s="571" t="s">
        <v>21247</v>
      </c>
      <c r="F53" s="571" t="s">
        <v>21248</v>
      </c>
      <c r="G53" s="571" t="s">
        <v>21249</v>
      </c>
      <c r="H53" s="571" t="s">
        <v>25154</v>
      </c>
      <c r="I53" s="571" t="s">
        <v>21149</v>
      </c>
      <c r="J53" s="571" t="s">
        <v>109</v>
      </c>
      <c r="K53" s="571" t="s">
        <v>24001</v>
      </c>
      <c r="L53" s="571" t="s">
        <v>24001</v>
      </c>
      <c r="M53" s="572" t="s">
        <v>24001</v>
      </c>
      <c r="N53" s="572" t="s">
        <v>25896</v>
      </c>
      <c r="O53" s="572" t="s">
        <v>24001</v>
      </c>
      <c r="P53" s="572">
        <v>36623</v>
      </c>
      <c r="Q53" s="573">
        <v>43153</v>
      </c>
      <c r="R53" s="571" t="s">
        <v>27913</v>
      </c>
      <c r="S53" s="571" t="s">
        <v>27913</v>
      </c>
      <c r="T53" s="571" t="s">
        <v>24001</v>
      </c>
    </row>
    <row r="54" spans="1:20" ht="14.5" x14ac:dyDescent="0.35">
      <c r="A54" s="552">
        <v>1394</v>
      </c>
      <c r="B54" s="571" t="s">
        <v>22834</v>
      </c>
      <c r="C54" s="571" t="s">
        <v>23318</v>
      </c>
      <c r="D54" s="571" t="s">
        <v>23322</v>
      </c>
      <c r="E54" s="571" t="s">
        <v>25155</v>
      </c>
      <c r="F54" s="571" t="s">
        <v>15582</v>
      </c>
      <c r="G54" s="571" t="s">
        <v>23320</v>
      </c>
      <c r="H54" s="571" t="s">
        <v>23321</v>
      </c>
      <c r="I54" s="571" t="s">
        <v>22804</v>
      </c>
      <c r="J54" s="571" t="s">
        <v>24001</v>
      </c>
      <c r="K54" s="571" t="s">
        <v>24001</v>
      </c>
      <c r="L54" s="571" t="s">
        <v>24001</v>
      </c>
      <c r="M54" s="572" t="s">
        <v>24001</v>
      </c>
      <c r="N54" s="553" t="s">
        <v>62</v>
      </c>
      <c r="O54" s="572" t="s">
        <v>24001</v>
      </c>
      <c r="P54" s="572">
        <v>38457</v>
      </c>
      <c r="Q54" s="573"/>
      <c r="R54" s="571" t="s">
        <v>27914</v>
      </c>
      <c r="S54" s="571" t="s">
        <v>24001</v>
      </c>
      <c r="T54" s="571" t="s">
        <v>24001</v>
      </c>
    </row>
    <row r="55" spans="1:20" ht="14.5" x14ac:dyDescent="0.35">
      <c r="A55" s="552">
        <v>1395</v>
      </c>
      <c r="B55" s="571" t="s">
        <v>22834</v>
      </c>
      <c r="C55" s="571" t="s">
        <v>23318</v>
      </c>
      <c r="D55" s="571" t="s">
        <v>23324</v>
      </c>
      <c r="E55" s="571" t="s">
        <v>23323</v>
      </c>
      <c r="F55" s="571" t="s">
        <v>8864</v>
      </c>
      <c r="G55" s="571" t="s">
        <v>23320</v>
      </c>
      <c r="H55" s="571" t="s">
        <v>3031</v>
      </c>
      <c r="I55" s="571" t="s">
        <v>22804</v>
      </c>
      <c r="J55" s="571" t="s">
        <v>24001</v>
      </c>
      <c r="K55" s="571" t="s">
        <v>62</v>
      </c>
      <c r="L55" s="571" t="s">
        <v>24001</v>
      </c>
      <c r="M55" s="572" t="s">
        <v>24001</v>
      </c>
      <c r="N55" s="553" t="s">
        <v>62</v>
      </c>
      <c r="O55" s="572" t="s">
        <v>24001</v>
      </c>
      <c r="P55" s="572">
        <v>32933</v>
      </c>
      <c r="Q55" s="573">
        <v>37561</v>
      </c>
      <c r="R55" s="571" t="s">
        <v>27915</v>
      </c>
      <c r="S55" s="571" t="s">
        <v>24001</v>
      </c>
      <c r="T55" s="571" t="s">
        <v>24001</v>
      </c>
    </row>
    <row r="56" spans="1:20" ht="14.5" x14ac:dyDescent="0.35">
      <c r="A56" s="552">
        <v>1396</v>
      </c>
      <c r="B56" s="571" t="s">
        <v>22834</v>
      </c>
      <c r="C56" s="571" t="s">
        <v>23318</v>
      </c>
      <c r="D56" s="571" t="s">
        <v>23328</v>
      </c>
      <c r="E56" s="571" t="s">
        <v>23325</v>
      </c>
      <c r="F56" s="571" t="s">
        <v>23326</v>
      </c>
      <c r="G56" s="571" t="s">
        <v>23320</v>
      </c>
      <c r="H56" s="571" t="s">
        <v>23327</v>
      </c>
      <c r="I56" s="571" t="s">
        <v>22804</v>
      </c>
      <c r="J56" s="571" t="s">
        <v>24001</v>
      </c>
      <c r="K56" s="571" t="s">
        <v>24001</v>
      </c>
      <c r="L56" s="571" t="s">
        <v>24001</v>
      </c>
      <c r="M56" s="572" t="s">
        <v>24001</v>
      </c>
      <c r="N56" s="553" t="s">
        <v>62</v>
      </c>
      <c r="O56" s="572" t="s">
        <v>24001</v>
      </c>
      <c r="P56" s="572">
        <v>32933</v>
      </c>
      <c r="Q56" s="573">
        <v>37561</v>
      </c>
      <c r="R56" s="571" t="s">
        <v>27916</v>
      </c>
      <c r="S56" s="571" t="s">
        <v>24001</v>
      </c>
      <c r="T56" s="571" t="s">
        <v>24001</v>
      </c>
    </row>
    <row r="57" spans="1:20" ht="14.5" x14ac:dyDescent="0.35">
      <c r="A57" s="552">
        <v>1397</v>
      </c>
      <c r="B57" s="571" t="s">
        <v>22834</v>
      </c>
      <c r="C57" s="571" t="s">
        <v>23318</v>
      </c>
      <c r="D57" s="571" t="s">
        <v>23329</v>
      </c>
      <c r="E57" s="571" t="s">
        <v>24001</v>
      </c>
      <c r="F57" s="571" t="s">
        <v>18630</v>
      </c>
      <c r="G57" s="571" t="s">
        <v>23320</v>
      </c>
      <c r="H57" s="571" t="s">
        <v>55</v>
      </c>
      <c r="I57" s="571" t="s">
        <v>22804</v>
      </c>
      <c r="J57" s="571" t="s">
        <v>24001</v>
      </c>
      <c r="K57" s="571" t="s">
        <v>24001</v>
      </c>
      <c r="L57" s="571" t="s">
        <v>24001</v>
      </c>
      <c r="M57" s="572" t="s">
        <v>24001</v>
      </c>
      <c r="N57" s="553" t="s">
        <v>62</v>
      </c>
      <c r="O57" s="572" t="s">
        <v>24001</v>
      </c>
      <c r="P57" s="572">
        <v>32933</v>
      </c>
      <c r="Q57" s="573">
        <v>37561</v>
      </c>
      <c r="R57" s="571" t="s">
        <v>24001</v>
      </c>
      <c r="S57" s="571" t="s">
        <v>24001</v>
      </c>
      <c r="T57" s="571" t="s">
        <v>24001</v>
      </c>
    </row>
    <row r="58" spans="1:20" ht="14.5" x14ac:dyDescent="0.35">
      <c r="A58" s="552">
        <v>427</v>
      </c>
      <c r="B58" s="571" t="s">
        <v>22163</v>
      </c>
      <c r="C58" s="571" t="s">
        <v>22183</v>
      </c>
      <c r="D58" s="571" t="s">
        <v>25156</v>
      </c>
      <c r="E58" s="571" t="s">
        <v>22184</v>
      </c>
      <c r="F58" s="571" t="s">
        <v>22185</v>
      </c>
      <c r="G58" s="571" t="s">
        <v>22186</v>
      </c>
      <c r="H58" s="571" t="s">
        <v>25157</v>
      </c>
      <c r="I58" s="571" t="s">
        <v>21149</v>
      </c>
      <c r="J58" s="571" t="s">
        <v>24001</v>
      </c>
      <c r="K58" s="571" t="s">
        <v>62</v>
      </c>
      <c r="L58" s="571" t="s">
        <v>24001</v>
      </c>
      <c r="M58" s="572" t="s">
        <v>24001</v>
      </c>
      <c r="N58" s="572" t="s">
        <v>25896</v>
      </c>
      <c r="O58" s="572" t="s">
        <v>24001</v>
      </c>
      <c r="P58" s="572">
        <v>32933</v>
      </c>
      <c r="Q58" s="573">
        <v>43802</v>
      </c>
      <c r="R58" s="571" t="s">
        <v>27917</v>
      </c>
      <c r="S58" s="571" t="s">
        <v>27918</v>
      </c>
      <c r="T58" s="571" t="s">
        <v>24001</v>
      </c>
    </row>
    <row r="59" spans="1:20" ht="14.5" x14ac:dyDescent="0.35">
      <c r="A59" s="552">
        <v>428</v>
      </c>
      <c r="B59" s="571" t="s">
        <v>22163</v>
      </c>
      <c r="C59" s="571" t="s">
        <v>22183</v>
      </c>
      <c r="D59" s="571" t="s">
        <v>22189</v>
      </c>
      <c r="E59" s="571" t="s">
        <v>22187</v>
      </c>
      <c r="F59" s="571" t="s">
        <v>18964</v>
      </c>
      <c r="G59" s="571" t="s">
        <v>22186</v>
      </c>
      <c r="H59" s="571" t="s">
        <v>22188</v>
      </c>
      <c r="I59" s="571" t="s">
        <v>21149</v>
      </c>
      <c r="J59" s="571" t="s">
        <v>24001</v>
      </c>
      <c r="K59" s="571" t="s">
        <v>24001</v>
      </c>
      <c r="L59" s="571" t="s">
        <v>24001</v>
      </c>
      <c r="M59" s="572" t="s">
        <v>24001</v>
      </c>
      <c r="N59" s="572" t="s">
        <v>25896</v>
      </c>
      <c r="O59" s="572" t="s">
        <v>24001</v>
      </c>
      <c r="P59" s="572">
        <v>32933</v>
      </c>
      <c r="Q59" s="573">
        <v>37561</v>
      </c>
      <c r="R59" s="571" t="s">
        <v>27919</v>
      </c>
      <c r="S59" s="571" t="s">
        <v>24001</v>
      </c>
      <c r="T59" s="571" t="s">
        <v>24001</v>
      </c>
    </row>
    <row r="60" spans="1:20" ht="14.5" x14ac:dyDescent="0.35">
      <c r="A60" s="552">
        <v>429</v>
      </c>
      <c r="B60" s="571" t="s">
        <v>22163</v>
      </c>
      <c r="C60" s="571" t="s">
        <v>22183</v>
      </c>
      <c r="D60" s="571" t="s">
        <v>22193</v>
      </c>
      <c r="E60" s="571" t="s">
        <v>22190</v>
      </c>
      <c r="F60" s="571" t="s">
        <v>22191</v>
      </c>
      <c r="G60" s="571" t="s">
        <v>22186</v>
      </c>
      <c r="H60" s="571" t="s">
        <v>22192</v>
      </c>
      <c r="I60" s="571" t="s">
        <v>21149</v>
      </c>
      <c r="J60" s="571" t="s">
        <v>24001</v>
      </c>
      <c r="K60" s="571" t="s">
        <v>24001</v>
      </c>
      <c r="L60" s="571" t="s">
        <v>24001</v>
      </c>
      <c r="M60" s="572" t="s">
        <v>22194</v>
      </c>
      <c r="N60" s="572" t="s">
        <v>25896</v>
      </c>
      <c r="O60" s="572" t="s">
        <v>34710</v>
      </c>
      <c r="P60" s="572">
        <v>32933</v>
      </c>
      <c r="Q60" s="573">
        <v>37561</v>
      </c>
      <c r="R60" s="571" t="s">
        <v>27920</v>
      </c>
      <c r="S60" s="571" t="s">
        <v>24001</v>
      </c>
      <c r="T60" s="571" t="s">
        <v>34710</v>
      </c>
    </row>
    <row r="61" spans="1:20" ht="14.5" x14ac:dyDescent="0.35">
      <c r="A61" s="552">
        <v>430</v>
      </c>
      <c r="B61" s="571" t="s">
        <v>22163</v>
      </c>
      <c r="C61" s="571" t="s">
        <v>22183</v>
      </c>
      <c r="D61" s="571" t="s">
        <v>22198</v>
      </c>
      <c r="E61" s="571" t="s">
        <v>22195</v>
      </c>
      <c r="F61" s="571" t="s">
        <v>22196</v>
      </c>
      <c r="G61" s="571" t="s">
        <v>22186</v>
      </c>
      <c r="H61" s="571" t="s">
        <v>22197</v>
      </c>
      <c r="I61" s="571" t="s">
        <v>21149</v>
      </c>
      <c r="J61" s="571" t="s">
        <v>24001</v>
      </c>
      <c r="K61" s="571" t="s">
        <v>154</v>
      </c>
      <c r="L61" s="571" t="s">
        <v>899</v>
      </c>
      <c r="M61" s="572" t="s">
        <v>24001</v>
      </c>
      <c r="N61" s="572" t="s">
        <v>25896</v>
      </c>
      <c r="O61" s="572" t="s">
        <v>27921</v>
      </c>
      <c r="P61" s="572">
        <v>42055</v>
      </c>
      <c r="Q61" s="573">
        <v>43087</v>
      </c>
      <c r="R61" s="571" t="s">
        <v>27920</v>
      </c>
      <c r="S61" s="571" t="s">
        <v>27920</v>
      </c>
      <c r="T61" s="571" t="s">
        <v>27922</v>
      </c>
    </row>
    <row r="62" spans="1:20" ht="14.5" x14ac:dyDescent="0.35">
      <c r="A62" s="552">
        <v>431</v>
      </c>
      <c r="B62" s="571" t="s">
        <v>22163</v>
      </c>
      <c r="C62" s="571" t="s">
        <v>22183</v>
      </c>
      <c r="D62" s="571" t="s">
        <v>22202</v>
      </c>
      <c r="E62" s="571" t="s">
        <v>22199</v>
      </c>
      <c r="F62" s="571" t="s">
        <v>22200</v>
      </c>
      <c r="G62" s="571" t="s">
        <v>22186</v>
      </c>
      <c r="H62" s="571" t="s">
        <v>22201</v>
      </c>
      <c r="I62" s="571" t="s">
        <v>21149</v>
      </c>
      <c r="J62" s="571" t="s">
        <v>24001</v>
      </c>
      <c r="K62" s="571" t="s">
        <v>50</v>
      </c>
      <c r="L62" s="571" t="s">
        <v>531</v>
      </c>
      <c r="M62" s="572" t="s">
        <v>24001</v>
      </c>
      <c r="N62" s="572" t="s">
        <v>25896</v>
      </c>
      <c r="O62" s="572" t="s">
        <v>27923</v>
      </c>
      <c r="P62" s="572">
        <v>42055</v>
      </c>
      <c r="Q62" s="573">
        <v>43087</v>
      </c>
      <c r="R62" s="571" t="s">
        <v>27920</v>
      </c>
      <c r="S62" s="571" t="s">
        <v>27924</v>
      </c>
      <c r="T62" s="571" t="s">
        <v>27922</v>
      </c>
    </row>
    <row r="63" spans="1:20" ht="14.5" x14ac:dyDescent="0.35">
      <c r="A63" s="552">
        <v>432</v>
      </c>
      <c r="B63" s="571" t="s">
        <v>22163</v>
      </c>
      <c r="C63" s="571" t="s">
        <v>22183</v>
      </c>
      <c r="D63" s="571" t="s">
        <v>22205</v>
      </c>
      <c r="E63" s="571" t="s">
        <v>22203</v>
      </c>
      <c r="F63" s="571" t="s">
        <v>22204</v>
      </c>
      <c r="G63" s="571" t="s">
        <v>22186</v>
      </c>
      <c r="H63" s="571" t="s">
        <v>1454</v>
      </c>
      <c r="I63" s="571" t="s">
        <v>21149</v>
      </c>
      <c r="J63" s="571" t="s">
        <v>24001</v>
      </c>
      <c r="K63" s="571" t="s">
        <v>24001</v>
      </c>
      <c r="L63" s="571" t="s">
        <v>899</v>
      </c>
      <c r="M63" s="572" t="s">
        <v>24001</v>
      </c>
      <c r="N63" s="572" t="s">
        <v>25896</v>
      </c>
      <c r="O63" s="572" t="s">
        <v>24001</v>
      </c>
      <c r="P63" s="572">
        <v>40624</v>
      </c>
      <c r="Q63" s="573"/>
      <c r="R63" s="571" t="s">
        <v>27925</v>
      </c>
      <c r="S63" s="571" t="s">
        <v>24001</v>
      </c>
      <c r="T63" s="571" t="s">
        <v>24001</v>
      </c>
    </row>
    <row r="64" spans="1:20" ht="14.5" x14ac:dyDescent="0.35">
      <c r="A64" s="552">
        <v>433</v>
      </c>
      <c r="B64" s="571" t="s">
        <v>22163</v>
      </c>
      <c r="C64" s="571" t="s">
        <v>22183</v>
      </c>
      <c r="D64" s="571" t="s">
        <v>25158</v>
      </c>
      <c r="E64" s="571" t="s">
        <v>25159</v>
      </c>
      <c r="F64" s="571" t="s">
        <v>25160</v>
      </c>
      <c r="G64" s="571" t="s">
        <v>22186</v>
      </c>
      <c r="H64" s="571" t="s">
        <v>25161</v>
      </c>
      <c r="I64" s="571" t="s">
        <v>21149</v>
      </c>
      <c r="J64" s="571" t="s">
        <v>24001</v>
      </c>
      <c r="K64" s="571" t="s">
        <v>24001</v>
      </c>
      <c r="L64" s="571" t="s">
        <v>899</v>
      </c>
      <c r="M64" s="572" t="s">
        <v>24001</v>
      </c>
      <c r="N64" s="572" t="s">
        <v>25896</v>
      </c>
      <c r="O64" s="572" t="s">
        <v>34711</v>
      </c>
      <c r="P64" s="572">
        <v>42928</v>
      </c>
      <c r="Q64" s="573">
        <v>43087</v>
      </c>
      <c r="R64" s="571" t="s">
        <v>27925</v>
      </c>
      <c r="S64" s="571" t="s">
        <v>27926</v>
      </c>
      <c r="T64" s="571" t="s">
        <v>24001</v>
      </c>
    </row>
    <row r="65" spans="1:20" ht="14.5" x14ac:dyDescent="0.35">
      <c r="A65" s="552">
        <v>434</v>
      </c>
      <c r="B65" s="571" t="s">
        <v>22163</v>
      </c>
      <c r="C65" s="571" t="s">
        <v>22183</v>
      </c>
      <c r="D65" s="571" t="s">
        <v>25162</v>
      </c>
      <c r="E65" s="571" t="s">
        <v>25163</v>
      </c>
      <c r="F65" s="571" t="s">
        <v>25164</v>
      </c>
      <c r="G65" s="571" t="s">
        <v>22186</v>
      </c>
      <c r="H65" s="571" t="s">
        <v>25165</v>
      </c>
      <c r="I65" s="571" t="s">
        <v>21149</v>
      </c>
      <c r="J65" s="571" t="s">
        <v>24001</v>
      </c>
      <c r="K65" s="571" t="s">
        <v>24001</v>
      </c>
      <c r="L65" s="571" t="s">
        <v>899</v>
      </c>
      <c r="M65" s="574" t="s">
        <v>24001</v>
      </c>
      <c r="N65" s="572" t="s">
        <v>25896</v>
      </c>
      <c r="O65" s="572" t="s">
        <v>34712</v>
      </c>
      <c r="P65" s="572">
        <v>42928</v>
      </c>
      <c r="Q65" s="573">
        <v>43087</v>
      </c>
      <c r="R65" s="571" t="s">
        <v>27925</v>
      </c>
      <c r="S65" s="571" t="s">
        <v>27927</v>
      </c>
      <c r="T65" s="571" t="s">
        <v>24001</v>
      </c>
    </row>
    <row r="66" spans="1:20" ht="14.5" x14ac:dyDescent="0.35">
      <c r="A66" s="552">
        <v>435</v>
      </c>
      <c r="B66" s="571" t="s">
        <v>22163</v>
      </c>
      <c r="C66" s="571" t="s">
        <v>22183</v>
      </c>
      <c r="D66" s="571" t="s">
        <v>25166</v>
      </c>
      <c r="E66" s="571" t="s">
        <v>25167</v>
      </c>
      <c r="F66" s="571" t="s">
        <v>25168</v>
      </c>
      <c r="G66" s="571" t="s">
        <v>22186</v>
      </c>
      <c r="H66" s="571" t="s">
        <v>25169</v>
      </c>
      <c r="I66" s="571" t="s">
        <v>21149</v>
      </c>
      <c r="J66" s="571" t="s">
        <v>24001</v>
      </c>
      <c r="K66" s="571" t="s">
        <v>24001</v>
      </c>
      <c r="L66" s="571" t="s">
        <v>899</v>
      </c>
      <c r="M66" s="572" t="s">
        <v>24001</v>
      </c>
      <c r="N66" s="572" t="s">
        <v>25896</v>
      </c>
      <c r="O66" s="572" t="s">
        <v>34713</v>
      </c>
      <c r="P66" s="572">
        <v>42928</v>
      </c>
      <c r="Q66" s="573">
        <v>42955</v>
      </c>
      <c r="R66" s="571" t="s">
        <v>27925</v>
      </c>
      <c r="S66" s="571" t="s">
        <v>27928</v>
      </c>
      <c r="T66" s="571" t="s">
        <v>24001</v>
      </c>
    </row>
    <row r="67" spans="1:20" ht="14.5" x14ac:dyDescent="0.35">
      <c r="A67" s="552">
        <v>436</v>
      </c>
      <c r="B67" s="571" t="s">
        <v>22163</v>
      </c>
      <c r="C67" s="571" t="s">
        <v>22183</v>
      </c>
      <c r="D67" s="571" t="s">
        <v>25170</v>
      </c>
      <c r="E67" s="571" t="s">
        <v>25171</v>
      </c>
      <c r="F67" s="571" t="s">
        <v>25172</v>
      </c>
      <c r="G67" s="571" t="s">
        <v>22186</v>
      </c>
      <c r="H67" s="571" t="s">
        <v>25173</v>
      </c>
      <c r="I67" s="571" t="s">
        <v>21149</v>
      </c>
      <c r="J67" s="571" t="s">
        <v>24001</v>
      </c>
      <c r="K67" s="571" t="s">
        <v>24001</v>
      </c>
      <c r="L67" s="571" t="s">
        <v>899</v>
      </c>
      <c r="M67" s="572" t="s">
        <v>24001</v>
      </c>
      <c r="N67" s="572" t="s">
        <v>25896</v>
      </c>
      <c r="O67" s="572" t="s">
        <v>34714</v>
      </c>
      <c r="P67" s="572">
        <v>42928</v>
      </c>
      <c r="Q67" s="573">
        <v>43087</v>
      </c>
      <c r="R67" s="571" t="s">
        <v>27925</v>
      </c>
      <c r="S67" s="571" t="s">
        <v>27927</v>
      </c>
      <c r="T67" s="571" t="s">
        <v>24001</v>
      </c>
    </row>
    <row r="68" spans="1:20" ht="14.5" x14ac:dyDescent="0.35">
      <c r="A68" s="552">
        <v>437</v>
      </c>
      <c r="B68" s="571" t="s">
        <v>22163</v>
      </c>
      <c r="C68" s="571" t="s">
        <v>22183</v>
      </c>
      <c r="D68" s="571" t="s">
        <v>22208</v>
      </c>
      <c r="E68" s="571" t="s">
        <v>22206</v>
      </c>
      <c r="F68" s="571" t="s">
        <v>5552</v>
      </c>
      <c r="G68" s="571" t="s">
        <v>22186</v>
      </c>
      <c r="H68" s="571" t="s">
        <v>22207</v>
      </c>
      <c r="I68" s="571" t="s">
        <v>21149</v>
      </c>
      <c r="J68" s="571" t="s">
        <v>24001</v>
      </c>
      <c r="K68" s="571" t="s">
        <v>24001</v>
      </c>
      <c r="L68" s="571" t="s">
        <v>24001</v>
      </c>
      <c r="M68" s="574" t="s">
        <v>24001</v>
      </c>
      <c r="N68" s="572" t="s">
        <v>25896</v>
      </c>
      <c r="O68" s="572" t="s">
        <v>24001</v>
      </c>
      <c r="P68" s="572">
        <v>35961</v>
      </c>
      <c r="Q68" s="573">
        <v>37561</v>
      </c>
      <c r="R68" s="571" t="s">
        <v>27929</v>
      </c>
      <c r="S68" s="571" t="s">
        <v>24001</v>
      </c>
      <c r="T68" s="571" t="s">
        <v>24001</v>
      </c>
    </row>
    <row r="69" spans="1:20" ht="14.5" x14ac:dyDescent="0.35">
      <c r="A69" s="552">
        <v>438</v>
      </c>
      <c r="B69" s="571" t="s">
        <v>22163</v>
      </c>
      <c r="C69" s="571" t="s">
        <v>22183</v>
      </c>
      <c r="D69" s="571" t="s">
        <v>26292</v>
      </c>
      <c r="E69" s="571" t="s">
        <v>26293</v>
      </c>
      <c r="F69" s="571" t="s">
        <v>18933</v>
      </c>
      <c r="G69" s="571" t="s">
        <v>22186</v>
      </c>
      <c r="H69" s="571" t="s">
        <v>55</v>
      </c>
      <c r="I69" s="571" t="s">
        <v>21149</v>
      </c>
      <c r="J69" s="571" t="s">
        <v>24001</v>
      </c>
      <c r="K69" s="571" t="s">
        <v>24001</v>
      </c>
      <c r="L69" s="571" t="s">
        <v>24001</v>
      </c>
      <c r="M69" s="572" t="s">
        <v>24001</v>
      </c>
      <c r="N69" s="572" t="s">
        <v>25896</v>
      </c>
      <c r="O69" s="572" t="s">
        <v>24001</v>
      </c>
      <c r="P69" s="572">
        <v>32933</v>
      </c>
      <c r="Q69" s="573">
        <v>44377</v>
      </c>
      <c r="R69" s="571" t="s">
        <v>24001</v>
      </c>
      <c r="S69" s="571" t="s">
        <v>24001</v>
      </c>
      <c r="T69" s="571" t="s">
        <v>24001</v>
      </c>
    </row>
    <row r="70" spans="1:20" ht="14.5" x14ac:dyDescent="0.35">
      <c r="A70" s="552">
        <v>439</v>
      </c>
      <c r="B70" s="571" t="s">
        <v>22163</v>
      </c>
      <c r="C70" s="571" t="s">
        <v>22183</v>
      </c>
      <c r="D70" s="571" t="s">
        <v>26294</v>
      </c>
      <c r="E70" s="571" t="s">
        <v>22209</v>
      </c>
      <c r="F70" s="571" t="s">
        <v>26295</v>
      </c>
      <c r="G70" s="571" t="s">
        <v>22186</v>
      </c>
      <c r="H70" s="571" t="s">
        <v>26296</v>
      </c>
      <c r="I70" s="571" t="s">
        <v>21149</v>
      </c>
      <c r="J70" s="571" t="s">
        <v>24001</v>
      </c>
      <c r="K70" s="571" t="s">
        <v>62</v>
      </c>
      <c r="L70" s="571" t="s">
        <v>531</v>
      </c>
      <c r="M70" s="572" t="s">
        <v>26297</v>
      </c>
      <c r="N70" s="572" t="s">
        <v>25896</v>
      </c>
      <c r="O70" s="572" t="s">
        <v>27930</v>
      </c>
      <c r="P70" s="572">
        <v>44032</v>
      </c>
      <c r="Q70" s="573">
        <v>44400</v>
      </c>
      <c r="R70" s="571" t="s">
        <v>27931</v>
      </c>
      <c r="S70" s="571" t="s">
        <v>27932</v>
      </c>
      <c r="T70" s="571" t="s">
        <v>34715</v>
      </c>
    </row>
    <row r="71" spans="1:20" ht="14.5" x14ac:dyDescent="0.35">
      <c r="A71" s="552">
        <v>440</v>
      </c>
      <c r="B71" s="571" t="s">
        <v>22163</v>
      </c>
      <c r="C71" s="571" t="s">
        <v>22183</v>
      </c>
      <c r="D71" s="571" t="s">
        <v>22215</v>
      </c>
      <c r="E71" s="571" t="s">
        <v>22211</v>
      </c>
      <c r="F71" s="571" t="s">
        <v>22213</v>
      </c>
      <c r="G71" s="571" t="s">
        <v>22186</v>
      </c>
      <c r="H71" s="571" t="s">
        <v>22214</v>
      </c>
      <c r="I71" s="571" t="s">
        <v>21149</v>
      </c>
      <c r="J71" s="571" t="s">
        <v>24001</v>
      </c>
      <c r="K71" s="571" t="s">
        <v>154</v>
      </c>
      <c r="L71" s="571" t="s">
        <v>899</v>
      </c>
      <c r="M71" s="572" t="s">
        <v>24001</v>
      </c>
      <c r="N71" s="572" t="s">
        <v>25896</v>
      </c>
      <c r="O71" s="572" t="s">
        <v>24001</v>
      </c>
      <c r="P71" s="572">
        <v>36783</v>
      </c>
      <c r="Q71" s="573">
        <v>43087</v>
      </c>
      <c r="R71" s="571" t="s">
        <v>27933</v>
      </c>
      <c r="S71" s="571" t="s">
        <v>27928</v>
      </c>
      <c r="T71" s="571" t="s">
        <v>27922</v>
      </c>
    </row>
    <row r="72" spans="1:20" ht="14.5" x14ac:dyDescent="0.35">
      <c r="A72" s="552">
        <v>441</v>
      </c>
      <c r="B72" s="571" t="s">
        <v>22163</v>
      </c>
      <c r="C72" s="571" t="s">
        <v>22183</v>
      </c>
      <c r="D72" s="571" t="s">
        <v>26298</v>
      </c>
      <c r="E72" s="571" t="s">
        <v>26299</v>
      </c>
      <c r="F72" s="571" t="s">
        <v>26300</v>
      </c>
      <c r="G72" s="571" t="s">
        <v>22186</v>
      </c>
      <c r="H72" s="571" t="s">
        <v>3191</v>
      </c>
      <c r="I72" s="571" t="s">
        <v>21149</v>
      </c>
      <c r="J72" s="571" t="s">
        <v>24001</v>
      </c>
      <c r="K72" s="571" t="s">
        <v>24001</v>
      </c>
      <c r="L72" s="571" t="s">
        <v>24001</v>
      </c>
      <c r="M72" s="572" t="s">
        <v>24001</v>
      </c>
      <c r="N72" s="572" t="s">
        <v>25896</v>
      </c>
      <c r="O72" s="572" t="s">
        <v>24001</v>
      </c>
      <c r="P72" s="572">
        <v>44585</v>
      </c>
      <c r="Q72" s="573"/>
      <c r="R72" s="571" t="s">
        <v>27934</v>
      </c>
      <c r="S72" s="571" t="s">
        <v>24001</v>
      </c>
      <c r="T72" s="571" t="s">
        <v>24001</v>
      </c>
    </row>
    <row r="73" spans="1:20" ht="14.5" x14ac:dyDescent="0.35">
      <c r="A73" s="552">
        <v>442</v>
      </c>
      <c r="B73" s="571" t="s">
        <v>22163</v>
      </c>
      <c r="C73" s="571" t="s">
        <v>22183</v>
      </c>
      <c r="D73" s="571" t="s">
        <v>26301</v>
      </c>
      <c r="E73" s="571" t="s">
        <v>26302</v>
      </c>
      <c r="F73" s="571" t="s">
        <v>26303</v>
      </c>
      <c r="G73" s="571" t="s">
        <v>22186</v>
      </c>
      <c r="H73" s="571" t="s">
        <v>26304</v>
      </c>
      <c r="I73" s="571" t="s">
        <v>21149</v>
      </c>
      <c r="J73" s="571" t="s">
        <v>24001</v>
      </c>
      <c r="K73" s="571" t="s">
        <v>62</v>
      </c>
      <c r="L73" s="571" t="s">
        <v>24001</v>
      </c>
      <c r="M73" s="572" t="s">
        <v>24001</v>
      </c>
      <c r="N73" s="572" t="s">
        <v>25896</v>
      </c>
      <c r="O73" s="572" t="s">
        <v>24001</v>
      </c>
      <c r="P73" s="572">
        <v>44032</v>
      </c>
      <c r="Q73" s="573">
        <v>45939</v>
      </c>
      <c r="R73" s="571" t="s">
        <v>27934</v>
      </c>
      <c r="S73" s="571" t="s">
        <v>34716</v>
      </c>
      <c r="T73" s="571" t="s">
        <v>27935</v>
      </c>
    </row>
    <row r="74" spans="1:20" ht="14.5" x14ac:dyDescent="0.35">
      <c r="A74" s="552">
        <v>443</v>
      </c>
      <c r="B74" s="571" t="s">
        <v>22163</v>
      </c>
      <c r="C74" s="571" t="s">
        <v>22183</v>
      </c>
      <c r="D74" s="571" t="s">
        <v>26305</v>
      </c>
      <c r="E74" s="571" t="s">
        <v>26306</v>
      </c>
      <c r="F74" s="571" t="s">
        <v>26307</v>
      </c>
      <c r="G74" s="571" t="s">
        <v>22186</v>
      </c>
      <c r="H74" s="571" t="s">
        <v>26308</v>
      </c>
      <c r="I74" s="571" t="s">
        <v>21149</v>
      </c>
      <c r="J74" s="571" t="s">
        <v>24001</v>
      </c>
      <c r="K74" s="571" t="s">
        <v>62</v>
      </c>
      <c r="L74" s="571" t="s">
        <v>24001</v>
      </c>
      <c r="M74" s="572" t="s">
        <v>24001</v>
      </c>
      <c r="N74" s="572" t="s">
        <v>25896</v>
      </c>
      <c r="O74" s="572" t="s">
        <v>24001</v>
      </c>
      <c r="P74" s="572">
        <v>44032</v>
      </c>
      <c r="Q74" s="573"/>
      <c r="R74" s="571" t="s">
        <v>27934</v>
      </c>
      <c r="S74" s="571" t="s">
        <v>27883</v>
      </c>
      <c r="T74" s="571" t="s">
        <v>27935</v>
      </c>
    </row>
    <row r="75" spans="1:20" ht="14.5" x14ac:dyDescent="0.35">
      <c r="A75" s="552">
        <v>922</v>
      </c>
      <c r="B75" s="571" t="s">
        <v>21164</v>
      </c>
      <c r="C75" s="571" t="s">
        <v>21170</v>
      </c>
      <c r="D75" s="571" t="s">
        <v>21174</v>
      </c>
      <c r="E75" s="571" t="s">
        <v>21171</v>
      </c>
      <c r="F75" s="571" t="s">
        <v>17154</v>
      </c>
      <c r="G75" s="571" t="s">
        <v>21172</v>
      </c>
      <c r="H75" s="571" t="s">
        <v>21173</v>
      </c>
      <c r="I75" s="571" t="s">
        <v>21149</v>
      </c>
      <c r="J75" s="571" t="s">
        <v>24001</v>
      </c>
      <c r="K75" s="571" t="s">
        <v>24001</v>
      </c>
      <c r="L75" s="571" t="s">
        <v>24001</v>
      </c>
      <c r="M75" s="572" t="s">
        <v>24001</v>
      </c>
      <c r="N75" s="572" t="s">
        <v>25896</v>
      </c>
      <c r="O75" s="572" t="s">
        <v>24001</v>
      </c>
      <c r="P75" s="572">
        <v>32933</v>
      </c>
      <c r="Q75" s="573">
        <v>37561</v>
      </c>
      <c r="R75" s="571" t="s">
        <v>27936</v>
      </c>
      <c r="S75" s="571" t="s">
        <v>24001</v>
      </c>
      <c r="T75" s="571" t="s">
        <v>24001</v>
      </c>
    </row>
    <row r="76" spans="1:20" ht="14.5" x14ac:dyDescent="0.35">
      <c r="A76" s="552">
        <v>923</v>
      </c>
      <c r="B76" s="571" t="s">
        <v>21164</v>
      </c>
      <c r="C76" s="571" t="s">
        <v>21170</v>
      </c>
      <c r="D76" s="571" t="s">
        <v>25174</v>
      </c>
      <c r="E76" s="571" t="s">
        <v>21177</v>
      </c>
      <c r="F76" s="571" t="s">
        <v>17150</v>
      </c>
      <c r="G76" s="571" t="s">
        <v>21172</v>
      </c>
      <c r="H76" s="571" t="s">
        <v>25175</v>
      </c>
      <c r="I76" s="571" t="s">
        <v>21149</v>
      </c>
      <c r="J76" s="571" t="s">
        <v>24001</v>
      </c>
      <c r="K76" s="571" t="s">
        <v>24001</v>
      </c>
      <c r="L76" s="571" t="s">
        <v>24001</v>
      </c>
      <c r="M76" s="572" t="s">
        <v>24001</v>
      </c>
      <c r="N76" s="572" t="s">
        <v>25896</v>
      </c>
      <c r="O76" s="572" t="s">
        <v>24001</v>
      </c>
      <c r="P76" s="572">
        <v>32933</v>
      </c>
      <c r="Q76" s="573">
        <v>43760</v>
      </c>
      <c r="R76" s="571" t="s">
        <v>27937</v>
      </c>
      <c r="S76" s="571" t="s">
        <v>27937</v>
      </c>
      <c r="T76" s="571" t="s">
        <v>24001</v>
      </c>
    </row>
    <row r="77" spans="1:20" ht="14.5" x14ac:dyDescent="0.35">
      <c r="A77" s="552">
        <v>924</v>
      </c>
      <c r="B77" s="571" t="s">
        <v>21164</v>
      </c>
      <c r="C77" s="571" t="s">
        <v>21170</v>
      </c>
      <c r="D77" s="571" t="s">
        <v>25897</v>
      </c>
      <c r="E77" s="571" t="s">
        <v>25898</v>
      </c>
      <c r="F77" s="571" t="s">
        <v>1082</v>
      </c>
      <c r="G77" s="571" t="s">
        <v>21172</v>
      </c>
      <c r="H77" s="571" t="s">
        <v>25899</v>
      </c>
      <c r="I77" s="571" t="s">
        <v>21149</v>
      </c>
      <c r="J77" s="571" t="s">
        <v>109</v>
      </c>
      <c r="K77" s="571" t="s">
        <v>24001</v>
      </c>
      <c r="L77" s="571" t="s">
        <v>24001</v>
      </c>
      <c r="M77" s="572" t="s">
        <v>24001</v>
      </c>
      <c r="N77" s="572" t="s">
        <v>25896</v>
      </c>
      <c r="O77" s="572" t="s">
        <v>24001</v>
      </c>
      <c r="P77" s="572">
        <v>32933</v>
      </c>
      <c r="Q77" s="573">
        <v>44012</v>
      </c>
      <c r="R77" s="571" t="s">
        <v>27911</v>
      </c>
      <c r="S77" s="571" t="s">
        <v>27911</v>
      </c>
      <c r="T77" s="571" t="s">
        <v>24001</v>
      </c>
    </row>
    <row r="78" spans="1:20" ht="14.5" x14ac:dyDescent="0.35">
      <c r="A78" s="552">
        <v>925</v>
      </c>
      <c r="B78" s="571" t="s">
        <v>21164</v>
      </c>
      <c r="C78" s="571" t="s">
        <v>21170</v>
      </c>
      <c r="D78" s="571" t="s">
        <v>21184</v>
      </c>
      <c r="E78" s="571" t="s">
        <v>25176</v>
      </c>
      <c r="F78" s="571" t="s">
        <v>21183</v>
      </c>
      <c r="G78" s="571" t="s">
        <v>21172</v>
      </c>
      <c r="H78" s="571" t="s">
        <v>55</v>
      </c>
      <c r="I78" s="571" t="s">
        <v>21149</v>
      </c>
      <c r="J78" s="571" t="s">
        <v>24001</v>
      </c>
      <c r="K78" s="571" t="s">
        <v>24001</v>
      </c>
      <c r="L78" s="571" t="s">
        <v>24001</v>
      </c>
      <c r="M78" s="572" t="s">
        <v>24001</v>
      </c>
      <c r="N78" s="572" t="s">
        <v>25896</v>
      </c>
      <c r="O78" s="572" t="s">
        <v>24001</v>
      </c>
      <c r="P78" s="572">
        <v>32933</v>
      </c>
      <c r="Q78" s="573">
        <v>40577</v>
      </c>
      <c r="R78" s="571" t="s">
        <v>24001</v>
      </c>
      <c r="S78" s="571" t="s">
        <v>24001</v>
      </c>
      <c r="T78" s="571" t="s">
        <v>24001</v>
      </c>
    </row>
    <row r="79" spans="1:20" ht="14.5" x14ac:dyDescent="0.35">
      <c r="A79" s="552">
        <v>926</v>
      </c>
      <c r="B79" s="571" t="s">
        <v>21164</v>
      </c>
      <c r="C79" s="571" t="s">
        <v>21170</v>
      </c>
      <c r="D79" s="571" t="s">
        <v>21187</v>
      </c>
      <c r="E79" s="571" t="s">
        <v>21185</v>
      </c>
      <c r="F79" s="571" t="s">
        <v>10624</v>
      </c>
      <c r="G79" s="571" t="s">
        <v>21172</v>
      </c>
      <c r="H79" s="571" t="s">
        <v>21186</v>
      </c>
      <c r="I79" s="571" t="s">
        <v>21149</v>
      </c>
      <c r="J79" s="571" t="s">
        <v>24001</v>
      </c>
      <c r="K79" s="571" t="s">
        <v>24001</v>
      </c>
      <c r="L79" s="571" t="s">
        <v>24001</v>
      </c>
      <c r="M79" s="572" t="s">
        <v>21188</v>
      </c>
      <c r="N79" s="572" t="s">
        <v>25896</v>
      </c>
      <c r="O79" s="572" t="s">
        <v>24001</v>
      </c>
      <c r="P79" s="572">
        <v>35922</v>
      </c>
      <c r="Q79" s="573">
        <v>37561</v>
      </c>
      <c r="R79" s="571" t="s">
        <v>27938</v>
      </c>
      <c r="S79" s="571" t="s">
        <v>24001</v>
      </c>
      <c r="T79" s="571" t="s">
        <v>24001</v>
      </c>
    </row>
    <row r="80" spans="1:20" ht="14.5" x14ac:dyDescent="0.35">
      <c r="A80" s="552">
        <v>927</v>
      </c>
      <c r="B80" s="571" t="s">
        <v>21164</v>
      </c>
      <c r="C80" s="571" t="s">
        <v>21170</v>
      </c>
      <c r="D80" s="571" t="s">
        <v>25177</v>
      </c>
      <c r="E80" s="571" t="s">
        <v>21185</v>
      </c>
      <c r="F80" s="571" t="s">
        <v>17169</v>
      </c>
      <c r="G80" s="571" t="s">
        <v>21172</v>
      </c>
      <c r="H80" s="571" t="s">
        <v>25178</v>
      </c>
      <c r="I80" s="571" t="s">
        <v>21149</v>
      </c>
      <c r="J80" s="571" t="s">
        <v>24001</v>
      </c>
      <c r="K80" s="571" t="s">
        <v>24001</v>
      </c>
      <c r="L80" s="571" t="s">
        <v>24001</v>
      </c>
      <c r="M80" s="572" t="s">
        <v>21190</v>
      </c>
      <c r="N80" s="572" t="s">
        <v>25896</v>
      </c>
      <c r="O80" s="572" t="s">
        <v>24001</v>
      </c>
      <c r="P80" s="572">
        <v>32933</v>
      </c>
      <c r="Q80" s="573">
        <v>43760</v>
      </c>
      <c r="R80" s="571" t="s">
        <v>27938</v>
      </c>
      <c r="S80" s="571" t="s">
        <v>27938</v>
      </c>
      <c r="T80" s="571" t="s">
        <v>24001</v>
      </c>
    </row>
    <row r="81" spans="1:20" ht="14.5" x14ac:dyDescent="0.35">
      <c r="A81" s="552">
        <v>928</v>
      </c>
      <c r="B81" s="571" t="s">
        <v>21164</v>
      </c>
      <c r="C81" s="571" t="s">
        <v>21170</v>
      </c>
      <c r="D81" s="571" t="s">
        <v>25179</v>
      </c>
      <c r="E81" s="571" t="s">
        <v>25180</v>
      </c>
      <c r="F81" s="571" t="s">
        <v>21189</v>
      </c>
      <c r="G81" s="571" t="s">
        <v>21172</v>
      </c>
      <c r="H81" s="571" t="s">
        <v>25181</v>
      </c>
      <c r="I81" s="571" t="s">
        <v>21149</v>
      </c>
      <c r="J81" s="571" t="s">
        <v>24001</v>
      </c>
      <c r="K81" s="571" t="s">
        <v>24001</v>
      </c>
      <c r="L81" s="571" t="s">
        <v>24001</v>
      </c>
      <c r="M81" s="572" t="s">
        <v>21190</v>
      </c>
      <c r="N81" s="572" t="s">
        <v>25896</v>
      </c>
      <c r="O81" s="572" t="s">
        <v>24001</v>
      </c>
      <c r="P81" s="572">
        <v>32933</v>
      </c>
      <c r="Q81" s="573">
        <v>42978</v>
      </c>
      <c r="R81" s="571" t="s">
        <v>27939</v>
      </c>
      <c r="S81" s="571" t="s">
        <v>24001</v>
      </c>
      <c r="T81" s="571" t="s">
        <v>24001</v>
      </c>
    </row>
    <row r="82" spans="1:20" ht="14.5" x14ac:dyDescent="0.35">
      <c r="A82" s="552">
        <v>929</v>
      </c>
      <c r="B82" s="571" t="s">
        <v>21164</v>
      </c>
      <c r="C82" s="571" t="s">
        <v>21170</v>
      </c>
      <c r="D82" s="571" t="s">
        <v>24307</v>
      </c>
      <c r="E82" s="571" t="s">
        <v>25182</v>
      </c>
      <c r="F82" s="571" t="s">
        <v>4184</v>
      </c>
      <c r="G82" s="571" t="s">
        <v>21170</v>
      </c>
      <c r="H82" s="571" t="s">
        <v>55</v>
      </c>
      <c r="I82" s="571" t="s">
        <v>21149</v>
      </c>
      <c r="J82" s="571" t="s">
        <v>24001</v>
      </c>
      <c r="K82" s="571" t="s">
        <v>24001</v>
      </c>
      <c r="L82" s="571" t="s">
        <v>24001</v>
      </c>
      <c r="M82" s="572" t="s">
        <v>24001</v>
      </c>
      <c r="N82" s="572" t="s">
        <v>25896</v>
      </c>
      <c r="O82" s="572" t="s">
        <v>24001</v>
      </c>
      <c r="P82" s="572">
        <v>33415</v>
      </c>
      <c r="Q82" s="573">
        <v>42446</v>
      </c>
      <c r="R82" s="571" t="s">
        <v>24001</v>
      </c>
      <c r="S82" s="571" t="s">
        <v>24001</v>
      </c>
      <c r="T82" s="571" t="s">
        <v>24001</v>
      </c>
    </row>
    <row r="83" spans="1:20" ht="14.5" x14ac:dyDescent="0.35">
      <c r="A83" s="552">
        <v>1284</v>
      </c>
      <c r="B83" s="571" t="s">
        <v>22834</v>
      </c>
      <c r="C83" s="571" t="s">
        <v>23017</v>
      </c>
      <c r="D83" s="571" t="s">
        <v>27940</v>
      </c>
      <c r="E83" s="571" t="s">
        <v>23027</v>
      </c>
      <c r="F83" s="571" t="s">
        <v>23028</v>
      </c>
      <c r="G83" s="571" t="s">
        <v>27941</v>
      </c>
      <c r="H83" s="571" t="s">
        <v>23029</v>
      </c>
      <c r="I83" s="571" t="s">
        <v>22804</v>
      </c>
      <c r="J83" s="571" t="s">
        <v>24001</v>
      </c>
      <c r="K83" s="571" t="s">
        <v>50</v>
      </c>
      <c r="L83" s="571" t="s">
        <v>24001</v>
      </c>
      <c r="M83" s="572" t="s">
        <v>24001</v>
      </c>
      <c r="N83" s="553" t="s">
        <v>62</v>
      </c>
      <c r="O83" s="572" t="s">
        <v>24001</v>
      </c>
      <c r="P83" s="572">
        <v>37203</v>
      </c>
      <c r="Q83" s="573">
        <v>45162</v>
      </c>
      <c r="R83" s="571" t="s">
        <v>27942</v>
      </c>
      <c r="S83" s="571" t="s">
        <v>24001</v>
      </c>
      <c r="T83" s="571" t="s">
        <v>24001</v>
      </c>
    </row>
    <row r="84" spans="1:20" ht="14.5" x14ac:dyDescent="0.35">
      <c r="A84" s="552">
        <v>1052</v>
      </c>
      <c r="B84" s="571" t="s">
        <v>21523</v>
      </c>
      <c r="C84" s="571" t="s">
        <v>21555</v>
      </c>
      <c r="D84" s="571" t="s">
        <v>26063</v>
      </c>
      <c r="E84" s="571" t="s">
        <v>21556</v>
      </c>
      <c r="F84" s="571" t="s">
        <v>21557</v>
      </c>
      <c r="G84" s="571" t="s">
        <v>21558</v>
      </c>
      <c r="H84" s="571" t="s">
        <v>25276</v>
      </c>
      <c r="I84" s="571" t="s">
        <v>21149</v>
      </c>
      <c r="J84" s="571" t="s">
        <v>24001</v>
      </c>
      <c r="K84" s="571" t="s">
        <v>62</v>
      </c>
      <c r="L84" s="571" t="s">
        <v>24001</v>
      </c>
      <c r="M84" s="572" t="s">
        <v>24001</v>
      </c>
      <c r="N84" s="572" t="s">
        <v>25896</v>
      </c>
      <c r="O84" s="572" t="s">
        <v>24001</v>
      </c>
      <c r="P84" s="572">
        <v>32933</v>
      </c>
      <c r="Q84" s="573">
        <v>44005</v>
      </c>
      <c r="R84" s="571" t="s">
        <v>27943</v>
      </c>
      <c r="S84" s="571" t="s">
        <v>27943</v>
      </c>
      <c r="T84" s="571" t="s">
        <v>24001</v>
      </c>
    </row>
    <row r="85" spans="1:20" ht="14.5" x14ac:dyDescent="0.35">
      <c r="A85" s="552">
        <v>1460</v>
      </c>
      <c r="B85" s="552" t="s">
        <v>22834</v>
      </c>
      <c r="C85" s="552" t="s">
        <v>23461</v>
      </c>
      <c r="D85" s="552" t="s">
        <v>23463</v>
      </c>
      <c r="E85" s="552" t="s">
        <v>34478</v>
      </c>
      <c r="F85" s="552" t="s">
        <v>19305</v>
      </c>
      <c r="G85" s="552" t="s">
        <v>23462</v>
      </c>
      <c r="H85" s="552" t="s">
        <v>18322</v>
      </c>
      <c r="I85" s="552" t="s">
        <v>22804</v>
      </c>
      <c r="J85" s="552" t="s">
        <v>24001</v>
      </c>
      <c r="K85" s="571" t="s">
        <v>24001</v>
      </c>
      <c r="L85" s="571" t="s">
        <v>24001</v>
      </c>
      <c r="M85" s="553" t="s">
        <v>24001</v>
      </c>
      <c r="N85" s="553" t="s">
        <v>62</v>
      </c>
      <c r="O85" s="553" t="s">
        <v>24001</v>
      </c>
      <c r="P85" s="553">
        <v>39226</v>
      </c>
      <c r="Q85" s="554">
        <v>41887</v>
      </c>
      <c r="R85" s="552" t="s">
        <v>27944</v>
      </c>
      <c r="S85" s="552" t="s">
        <v>24001</v>
      </c>
      <c r="T85" s="552" t="s">
        <v>24001</v>
      </c>
    </row>
    <row r="86" spans="1:20" ht="14.5" x14ac:dyDescent="0.35">
      <c r="A86" s="552">
        <v>1461</v>
      </c>
      <c r="B86" s="552" t="s">
        <v>22834</v>
      </c>
      <c r="C86" s="552" t="s">
        <v>23461</v>
      </c>
      <c r="D86" s="552" t="s">
        <v>23466</v>
      </c>
      <c r="E86" s="552" t="s">
        <v>34479</v>
      </c>
      <c r="F86" s="552" t="s">
        <v>23464</v>
      </c>
      <c r="G86" s="552" t="s">
        <v>23462</v>
      </c>
      <c r="H86" s="552" t="s">
        <v>23465</v>
      </c>
      <c r="I86" s="552" t="s">
        <v>22804</v>
      </c>
      <c r="J86" s="552" t="s">
        <v>24001</v>
      </c>
      <c r="K86" s="571" t="s">
        <v>24001</v>
      </c>
      <c r="L86" s="571" t="s">
        <v>24001</v>
      </c>
      <c r="M86" s="553" t="s">
        <v>24001</v>
      </c>
      <c r="N86" s="553" t="s">
        <v>62</v>
      </c>
      <c r="O86" s="553" t="s">
        <v>24001</v>
      </c>
      <c r="P86" s="553">
        <v>32933</v>
      </c>
      <c r="Q86" s="554">
        <v>41887</v>
      </c>
      <c r="R86" s="552" t="s">
        <v>27945</v>
      </c>
      <c r="S86" s="552" t="s">
        <v>24001</v>
      </c>
      <c r="T86" s="552" t="s">
        <v>24001</v>
      </c>
    </row>
    <row r="87" spans="1:20" ht="14.5" x14ac:dyDescent="0.35">
      <c r="A87" s="552">
        <v>1462</v>
      </c>
      <c r="B87" s="552" t="s">
        <v>22834</v>
      </c>
      <c r="C87" s="552" t="s">
        <v>23461</v>
      </c>
      <c r="D87" s="552" t="s">
        <v>23467</v>
      </c>
      <c r="E87" s="552" t="s">
        <v>23468</v>
      </c>
      <c r="F87" s="552" t="s">
        <v>11225</v>
      </c>
      <c r="G87" s="552" t="s">
        <v>23462</v>
      </c>
      <c r="H87" s="552" t="s">
        <v>2996</v>
      </c>
      <c r="I87" s="552" t="s">
        <v>22804</v>
      </c>
      <c r="J87" s="552" t="s">
        <v>24001</v>
      </c>
      <c r="K87" s="571" t="s">
        <v>24001</v>
      </c>
      <c r="L87" s="571" t="s">
        <v>24001</v>
      </c>
      <c r="M87" s="553" t="s">
        <v>24001</v>
      </c>
      <c r="N87" s="553" t="s">
        <v>62</v>
      </c>
      <c r="O87" s="553" t="s">
        <v>24001</v>
      </c>
      <c r="P87" s="553">
        <v>34418</v>
      </c>
      <c r="Q87" s="554">
        <v>41887</v>
      </c>
      <c r="R87" s="552" t="s">
        <v>27946</v>
      </c>
      <c r="S87" s="552" t="s">
        <v>24001</v>
      </c>
      <c r="T87" s="552" t="s">
        <v>24001</v>
      </c>
    </row>
    <row r="88" spans="1:20" ht="14.5" x14ac:dyDescent="0.35">
      <c r="A88" s="552">
        <v>1463</v>
      </c>
      <c r="B88" s="552" t="s">
        <v>22834</v>
      </c>
      <c r="C88" s="552" t="s">
        <v>23461</v>
      </c>
      <c r="D88" s="552" t="s">
        <v>23471</v>
      </c>
      <c r="E88" s="552" t="s">
        <v>34480</v>
      </c>
      <c r="F88" s="552" t="s">
        <v>23469</v>
      </c>
      <c r="G88" s="552" t="s">
        <v>23462</v>
      </c>
      <c r="H88" s="552" t="s">
        <v>23470</v>
      </c>
      <c r="I88" s="552" t="s">
        <v>22804</v>
      </c>
      <c r="J88" s="552" t="s">
        <v>24001</v>
      </c>
      <c r="K88" s="571" t="s">
        <v>24001</v>
      </c>
      <c r="L88" s="571" t="s">
        <v>24001</v>
      </c>
      <c r="M88" s="553" t="s">
        <v>24001</v>
      </c>
      <c r="N88" s="553" t="s">
        <v>62</v>
      </c>
      <c r="O88" s="553" t="s">
        <v>24001</v>
      </c>
      <c r="P88" s="553">
        <v>32933</v>
      </c>
      <c r="Q88" s="554">
        <v>41887</v>
      </c>
      <c r="R88" s="552" t="s">
        <v>27947</v>
      </c>
      <c r="S88" s="552" t="s">
        <v>24001</v>
      </c>
      <c r="T88" s="552" t="s">
        <v>24001</v>
      </c>
    </row>
    <row r="89" spans="1:20" ht="14.5" x14ac:dyDescent="0.35">
      <c r="A89" s="552">
        <v>1464</v>
      </c>
      <c r="B89" s="552" t="s">
        <v>22834</v>
      </c>
      <c r="C89" s="552" t="s">
        <v>23461</v>
      </c>
      <c r="D89" s="552" t="s">
        <v>23474</v>
      </c>
      <c r="E89" s="552" t="s">
        <v>23472</v>
      </c>
      <c r="F89" s="552" t="s">
        <v>18299</v>
      </c>
      <c r="G89" s="552" t="s">
        <v>23462</v>
      </c>
      <c r="H89" s="552" t="s">
        <v>23473</v>
      </c>
      <c r="I89" s="552" t="s">
        <v>22804</v>
      </c>
      <c r="J89" s="552" t="s">
        <v>24001</v>
      </c>
      <c r="K89" s="571" t="s">
        <v>24001</v>
      </c>
      <c r="L89" s="571" t="s">
        <v>24001</v>
      </c>
      <c r="M89" s="553" t="s">
        <v>24001</v>
      </c>
      <c r="N89" s="553" t="s">
        <v>62</v>
      </c>
      <c r="O89" s="553" t="s">
        <v>24001</v>
      </c>
      <c r="P89" s="553">
        <v>37301</v>
      </c>
      <c r="Q89" s="554">
        <v>41887</v>
      </c>
      <c r="R89" s="552" t="s">
        <v>27947</v>
      </c>
      <c r="S89" s="552" t="s">
        <v>24001</v>
      </c>
      <c r="T89" s="552" t="s">
        <v>24001</v>
      </c>
    </row>
    <row r="90" spans="1:20" ht="14.5" x14ac:dyDescent="0.35">
      <c r="A90" s="552">
        <v>1465</v>
      </c>
      <c r="B90" s="552" t="s">
        <v>22834</v>
      </c>
      <c r="C90" s="552" t="s">
        <v>23461</v>
      </c>
      <c r="D90" s="552" t="s">
        <v>23477</v>
      </c>
      <c r="E90" s="552" t="s">
        <v>23475</v>
      </c>
      <c r="F90" s="552" t="s">
        <v>23476</v>
      </c>
      <c r="G90" s="552" t="s">
        <v>23462</v>
      </c>
      <c r="H90" s="552" t="s">
        <v>23230</v>
      </c>
      <c r="I90" s="552" t="s">
        <v>22804</v>
      </c>
      <c r="J90" s="552" t="s">
        <v>24001</v>
      </c>
      <c r="K90" s="571" t="s">
        <v>24001</v>
      </c>
      <c r="L90" s="571" t="s">
        <v>24001</v>
      </c>
      <c r="M90" s="553" t="s">
        <v>24001</v>
      </c>
      <c r="N90" s="553" t="s">
        <v>62</v>
      </c>
      <c r="O90" s="553" t="s">
        <v>24001</v>
      </c>
      <c r="P90" s="553">
        <v>41887</v>
      </c>
      <c r="Q90" s="554">
        <v>41887</v>
      </c>
      <c r="R90" s="552" t="s">
        <v>27948</v>
      </c>
      <c r="S90" s="552" t="s">
        <v>24001</v>
      </c>
      <c r="T90" s="552" t="s">
        <v>24001</v>
      </c>
    </row>
    <row r="91" spans="1:20" ht="14.5" x14ac:dyDescent="0.35">
      <c r="A91" s="552">
        <v>1466</v>
      </c>
      <c r="B91" s="552" t="s">
        <v>22834</v>
      </c>
      <c r="C91" s="552" t="s">
        <v>23461</v>
      </c>
      <c r="D91" s="552" t="s">
        <v>23479</v>
      </c>
      <c r="E91" s="552" t="s">
        <v>24001</v>
      </c>
      <c r="F91" s="552" t="s">
        <v>23478</v>
      </c>
      <c r="G91" s="552" t="s">
        <v>23462</v>
      </c>
      <c r="H91" s="552" t="s">
        <v>55</v>
      </c>
      <c r="I91" s="552" t="s">
        <v>22804</v>
      </c>
      <c r="J91" s="552" t="s">
        <v>24001</v>
      </c>
      <c r="K91" s="571" t="s">
        <v>24001</v>
      </c>
      <c r="L91" s="571" t="s">
        <v>24001</v>
      </c>
      <c r="M91" s="553" t="s">
        <v>24001</v>
      </c>
      <c r="N91" s="553" t="s">
        <v>62</v>
      </c>
      <c r="O91" s="553" t="s">
        <v>24001</v>
      </c>
      <c r="P91" s="553">
        <v>32933</v>
      </c>
      <c r="Q91" s="554">
        <v>41887</v>
      </c>
      <c r="R91" s="552" t="s">
        <v>24001</v>
      </c>
      <c r="S91" s="552" t="s">
        <v>24001</v>
      </c>
      <c r="T91" s="552" t="s">
        <v>24001</v>
      </c>
    </row>
    <row r="92" spans="1:20" ht="14.5" x14ac:dyDescent="0.35">
      <c r="A92" s="552">
        <v>930</v>
      </c>
      <c r="B92" s="571" t="s">
        <v>21164</v>
      </c>
      <c r="C92" s="571" t="s">
        <v>21170</v>
      </c>
      <c r="D92" s="571" t="s">
        <v>21195</v>
      </c>
      <c r="E92" s="571" t="s">
        <v>21191</v>
      </c>
      <c r="F92" s="571" t="s">
        <v>21192</v>
      </c>
      <c r="G92" s="571" t="s">
        <v>21193</v>
      </c>
      <c r="H92" s="571" t="s">
        <v>21194</v>
      </c>
      <c r="I92" s="571" t="s">
        <v>21149</v>
      </c>
      <c r="J92" s="571" t="s">
        <v>109</v>
      </c>
      <c r="K92" s="571" t="s">
        <v>24001</v>
      </c>
      <c r="L92" s="571" t="s">
        <v>24001</v>
      </c>
      <c r="M92" s="572" t="s">
        <v>21196</v>
      </c>
      <c r="N92" s="572" t="s">
        <v>25896</v>
      </c>
      <c r="O92" s="572" t="s">
        <v>24001</v>
      </c>
      <c r="P92" s="572">
        <v>41330</v>
      </c>
      <c r="Q92" s="573"/>
      <c r="R92" s="571" t="s">
        <v>27906</v>
      </c>
      <c r="S92" s="571" t="s">
        <v>24001</v>
      </c>
      <c r="T92" s="571" t="s">
        <v>24001</v>
      </c>
    </row>
    <row r="93" spans="1:20" ht="14.5" x14ac:dyDescent="0.35">
      <c r="A93" s="552">
        <v>921</v>
      </c>
      <c r="B93" s="571" t="s">
        <v>21164</v>
      </c>
      <c r="C93" s="571" t="s">
        <v>21165</v>
      </c>
      <c r="D93" s="571" t="s">
        <v>21169</v>
      </c>
      <c r="E93" s="571" t="s">
        <v>21166</v>
      </c>
      <c r="F93" s="571" t="s">
        <v>16854</v>
      </c>
      <c r="G93" s="571" t="s">
        <v>21167</v>
      </c>
      <c r="H93" s="571" t="s">
        <v>21168</v>
      </c>
      <c r="I93" s="571" t="s">
        <v>21149</v>
      </c>
      <c r="J93" s="571" t="s">
        <v>24001</v>
      </c>
      <c r="K93" s="571" t="s">
        <v>50</v>
      </c>
      <c r="L93" s="571" t="s">
        <v>24001</v>
      </c>
      <c r="M93" s="572" t="s">
        <v>25183</v>
      </c>
      <c r="N93" s="572" t="s">
        <v>25896</v>
      </c>
      <c r="O93" s="572" t="s">
        <v>24001</v>
      </c>
      <c r="P93" s="572">
        <v>32933</v>
      </c>
      <c r="Q93" s="573">
        <v>37561</v>
      </c>
      <c r="R93" s="571" t="s">
        <v>27949</v>
      </c>
      <c r="S93" s="571" t="s">
        <v>24001</v>
      </c>
      <c r="T93" s="571" t="s">
        <v>24001</v>
      </c>
    </row>
    <row r="94" spans="1:20" ht="14.5" x14ac:dyDescent="0.35">
      <c r="A94" s="552">
        <v>1467</v>
      </c>
      <c r="B94" s="552" t="s">
        <v>22834</v>
      </c>
      <c r="C94" s="552" t="s">
        <v>23480</v>
      </c>
      <c r="D94" s="552" t="s">
        <v>27950</v>
      </c>
      <c r="E94" s="552" t="s">
        <v>27951</v>
      </c>
      <c r="F94" s="552" t="s">
        <v>18785</v>
      </c>
      <c r="G94" s="552" t="s">
        <v>23481</v>
      </c>
      <c r="H94" s="552" t="s">
        <v>27952</v>
      </c>
      <c r="I94" s="552" t="s">
        <v>22804</v>
      </c>
      <c r="J94" s="552" t="s">
        <v>24001</v>
      </c>
      <c r="K94" s="571" t="s">
        <v>24001</v>
      </c>
      <c r="L94" s="571" t="s">
        <v>24001</v>
      </c>
      <c r="M94" s="553" t="s">
        <v>27953</v>
      </c>
      <c r="N94" s="553" t="s">
        <v>62</v>
      </c>
      <c r="O94" s="553" t="s">
        <v>24001</v>
      </c>
      <c r="P94" s="553">
        <v>42880</v>
      </c>
      <c r="Q94" s="554">
        <v>45281</v>
      </c>
      <c r="R94" s="552" t="s">
        <v>27954</v>
      </c>
      <c r="S94" s="552" t="s">
        <v>24001</v>
      </c>
      <c r="T94" s="552" t="s">
        <v>24001</v>
      </c>
    </row>
    <row r="95" spans="1:20" ht="14.5" x14ac:dyDescent="0.35">
      <c r="A95" s="552">
        <v>59</v>
      </c>
      <c r="B95" s="552" t="s">
        <v>20264</v>
      </c>
      <c r="C95" s="552" t="s">
        <v>20278</v>
      </c>
      <c r="D95" s="552" t="s">
        <v>34613</v>
      </c>
      <c r="E95" s="552" t="s">
        <v>34666</v>
      </c>
      <c r="F95" s="552" t="s">
        <v>34614</v>
      </c>
      <c r="G95" s="552" t="s">
        <v>20371</v>
      </c>
      <c r="H95" s="552" t="s">
        <v>21103</v>
      </c>
      <c r="I95" s="552" t="s">
        <v>20243</v>
      </c>
      <c r="J95" s="552" t="s">
        <v>24001</v>
      </c>
      <c r="K95" s="571" t="s">
        <v>24001</v>
      </c>
      <c r="L95" s="571" t="s">
        <v>24001</v>
      </c>
      <c r="M95" s="553" t="s">
        <v>24001</v>
      </c>
      <c r="N95" s="552" t="s">
        <v>25856</v>
      </c>
      <c r="O95" s="553" t="s">
        <v>24001</v>
      </c>
      <c r="P95" s="553">
        <v>45854</v>
      </c>
      <c r="Q95" s="554"/>
      <c r="R95" s="552" t="s">
        <v>34615</v>
      </c>
      <c r="S95" s="552" t="s">
        <v>24001</v>
      </c>
      <c r="T95" s="552" t="s">
        <v>24001</v>
      </c>
    </row>
    <row r="96" spans="1:20" ht="14.5" x14ac:dyDescent="0.35">
      <c r="A96" s="552">
        <v>60</v>
      </c>
      <c r="B96" s="552" t="s">
        <v>20264</v>
      </c>
      <c r="C96" s="552" t="s">
        <v>20278</v>
      </c>
      <c r="D96" s="552" t="s">
        <v>20373</v>
      </c>
      <c r="E96" s="552" t="s">
        <v>24001</v>
      </c>
      <c r="F96" s="552" t="s">
        <v>20372</v>
      </c>
      <c r="G96" s="552" t="s">
        <v>20371</v>
      </c>
      <c r="H96" s="552" t="s">
        <v>55</v>
      </c>
      <c r="I96" s="552" t="s">
        <v>20243</v>
      </c>
      <c r="J96" s="552" t="s">
        <v>24001</v>
      </c>
      <c r="K96" s="571" t="s">
        <v>24001</v>
      </c>
      <c r="L96" s="571" t="s">
        <v>24001</v>
      </c>
      <c r="M96" s="553" t="s">
        <v>24001</v>
      </c>
      <c r="N96" s="552" t="s">
        <v>25856</v>
      </c>
      <c r="O96" s="553" t="s">
        <v>24001</v>
      </c>
      <c r="P96" s="553">
        <v>32933</v>
      </c>
      <c r="Q96" s="554">
        <v>37561</v>
      </c>
      <c r="R96" s="552" t="s">
        <v>24001</v>
      </c>
      <c r="S96" s="552" t="s">
        <v>24001</v>
      </c>
      <c r="T96" s="552" t="s">
        <v>24001</v>
      </c>
    </row>
    <row r="97" spans="1:20" ht="14.5" x14ac:dyDescent="0.35">
      <c r="A97" s="552">
        <v>61</v>
      </c>
      <c r="B97" s="552" t="s">
        <v>20264</v>
      </c>
      <c r="C97" s="552" t="s">
        <v>20278</v>
      </c>
      <c r="D97" s="552" t="s">
        <v>34616</v>
      </c>
      <c r="E97" s="552" t="s">
        <v>34667</v>
      </c>
      <c r="F97" s="552" t="s">
        <v>34617</v>
      </c>
      <c r="G97" s="552" t="s">
        <v>20371</v>
      </c>
      <c r="H97" s="552" t="s">
        <v>23678</v>
      </c>
      <c r="I97" s="552" t="s">
        <v>20243</v>
      </c>
      <c r="J97" s="552" t="s">
        <v>24001</v>
      </c>
      <c r="K97" s="571" t="s">
        <v>24001</v>
      </c>
      <c r="L97" s="571" t="s">
        <v>24001</v>
      </c>
      <c r="M97" s="553" t="s">
        <v>24001</v>
      </c>
      <c r="N97" s="552" t="s">
        <v>25856</v>
      </c>
      <c r="O97" s="553" t="s">
        <v>24001</v>
      </c>
      <c r="P97" s="553">
        <v>45854</v>
      </c>
      <c r="Q97" s="554"/>
      <c r="R97" s="552" t="s">
        <v>28322</v>
      </c>
      <c r="S97" s="552" t="s">
        <v>24001</v>
      </c>
      <c r="T97" s="552" t="s">
        <v>24001</v>
      </c>
    </row>
    <row r="98" spans="1:20" ht="14.5" x14ac:dyDescent="0.35">
      <c r="A98" s="552">
        <v>42</v>
      </c>
      <c r="B98" s="552" t="s">
        <v>20264</v>
      </c>
      <c r="C98" s="552" t="s">
        <v>20278</v>
      </c>
      <c r="D98" s="552" t="s">
        <v>20330</v>
      </c>
      <c r="E98" s="552" t="s">
        <v>20327</v>
      </c>
      <c r="F98" s="552" t="s">
        <v>20097</v>
      </c>
      <c r="G98" s="552" t="s">
        <v>20328</v>
      </c>
      <c r="H98" s="552" t="s">
        <v>20329</v>
      </c>
      <c r="I98" s="552" t="s">
        <v>20243</v>
      </c>
      <c r="J98" s="552" t="s">
        <v>24001</v>
      </c>
      <c r="K98" s="552" t="s">
        <v>50</v>
      </c>
      <c r="L98" s="571" t="s">
        <v>24001</v>
      </c>
      <c r="M98" s="553" t="s">
        <v>24001</v>
      </c>
      <c r="N98" s="552" t="s">
        <v>25856</v>
      </c>
      <c r="O98" s="553" t="s">
        <v>24001</v>
      </c>
      <c r="P98" s="553">
        <v>35920</v>
      </c>
      <c r="Q98" s="554">
        <v>37561</v>
      </c>
      <c r="R98" s="552" t="s">
        <v>27955</v>
      </c>
      <c r="S98" s="552" t="s">
        <v>24001</v>
      </c>
      <c r="T98" s="552" t="s">
        <v>24001</v>
      </c>
    </row>
    <row r="99" spans="1:20" ht="14.5" x14ac:dyDescent="0.35">
      <c r="A99" s="552">
        <v>43</v>
      </c>
      <c r="B99" s="552" t="s">
        <v>20264</v>
      </c>
      <c r="C99" s="552" t="s">
        <v>20278</v>
      </c>
      <c r="D99" s="552" t="s">
        <v>20334</v>
      </c>
      <c r="E99" s="552" t="s">
        <v>20331</v>
      </c>
      <c r="F99" s="552" t="s">
        <v>20332</v>
      </c>
      <c r="G99" s="552" t="s">
        <v>20328</v>
      </c>
      <c r="H99" s="552" t="s">
        <v>20333</v>
      </c>
      <c r="I99" s="552" t="s">
        <v>20243</v>
      </c>
      <c r="J99" s="552" t="s">
        <v>24001</v>
      </c>
      <c r="K99" s="552" t="s">
        <v>154</v>
      </c>
      <c r="L99" s="571" t="s">
        <v>24001</v>
      </c>
      <c r="M99" s="553" t="s">
        <v>24001</v>
      </c>
      <c r="N99" s="552" t="s">
        <v>25856</v>
      </c>
      <c r="O99" s="553" t="s">
        <v>24001</v>
      </c>
      <c r="P99" s="553">
        <v>32933</v>
      </c>
      <c r="Q99" s="554">
        <v>37561</v>
      </c>
      <c r="R99" s="552" t="s">
        <v>27956</v>
      </c>
      <c r="S99" s="552" t="s">
        <v>24001</v>
      </c>
      <c r="T99" s="552" t="s">
        <v>24001</v>
      </c>
    </row>
    <row r="100" spans="1:20" ht="14.5" x14ac:dyDescent="0.35">
      <c r="A100" s="552">
        <v>44</v>
      </c>
      <c r="B100" s="552" t="s">
        <v>20264</v>
      </c>
      <c r="C100" s="552" t="s">
        <v>20278</v>
      </c>
      <c r="D100" s="552" t="s">
        <v>20336</v>
      </c>
      <c r="E100" s="552" t="s">
        <v>20335</v>
      </c>
      <c r="F100" s="552" t="s">
        <v>1616</v>
      </c>
      <c r="G100" s="552" t="s">
        <v>20328</v>
      </c>
      <c r="H100" s="552" t="s">
        <v>15098</v>
      </c>
      <c r="I100" s="552" t="s">
        <v>20243</v>
      </c>
      <c r="J100" s="552" t="s">
        <v>24001</v>
      </c>
      <c r="K100" s="571" t="s">
        <v>24001</v>
      </c>
      <c r="L100" s="571" t="s">
        <v>24001</v>
      </c>
      <c r="M100" s="553" t="s">
        <v>24001</v>
      </c>
      <c r="N100" s="552" t="s">
        <v>25856</v>
      </c>
      <c r="O100" s="553" t="s">
        <v>34664</v>
      </c>
      <c r="P100" s="553">
        <v>32933</v>
      </c>
      <c r="Q100" s="554">
        <v>37561</v>
      </c>
      <c r="R100" s="552" t="s">
        <v>27957</v>
      </c>
      <c r="S100" s="552" t="s">
        <v>24001</v>
      </c>
      <c r="T100" s="552" t="s">
        <v>34665</v>
      </c>
    </row>
    <row r="101" spans="1:20" ht="14.5" x14ac:dyDescent="0.35">
      <c r="A101" s="552">
        <v>45</v>
      </c>
      <c r="B101" s="552" t="s">
        <v>20264</v>
      </c>
      <c r="C101" s="552" t="s">
        <v>20278</v>
      </c>
      <c r="D101" s="552" t="s">
        <v>24308</v>
      </c>
      <c r="E101" s="552" t="s">
        <v>25857</v>
      </c>
      <c r="F101" s="552" t="s">
        <v>24309</v>
      </c>
      <c r="G101" s="552" t="s">
        <v>20328</v>
      </c>
      <c r="H101" s="552" t="s">
        <v>24310</v>
      </c>
      <c r="I101" s="552" t="s">
        <v>20243</v>
      </c>
      <c r="J101" s="552" t="s">
        <v>24001</v>
      </c>
      <c r="K101" s="552" t="s">
        <v>50</v>
      </c>
      <c r="L101" s="552" t="s">
        <v>899</v>
      </c>
      <c r="M101" s="553" t="s">
        <v>24001</v>
      </c>
      <c r="N101" s="552" t="s">
        <v>25856</v>
      </c>
      <c r="O101" s="553" t="s">
        <v>27958</v>
      </c>
      <c r="P101" s="553">
        <v>42535</v>
      </c>
      <c r="Q101" s="554"/>
      <c r="R101" s="552" t="s">
        <v>27959</v>
      </c>
      <c r="S101" s="552" t="s">
        <v>24001</v>
      </c>
      <c r="T101" s="552" t="s">
        <v>24001</v>
      </c>
    </row>
    <row r="102" spans="1:20" ht="14.5" x14ac:dyDescent="0.35">
      <c r="A102" s="552">
        <v>46</v>
      </c>
      <c r="B102" s="552" t="s">
        <v>20264</v>
      </c>
      <c r="C102" s="552" t="s">
        <v>20278</v>
      </c>
      <c r="D102" s="552" t="s">
        <v>20337</v>
      </c>
      <c r="E102" s="552" t="s">
        <v>24001</v>
      </c>
      <c r="F102" s="552" t="s">
        <v>11166</v>
      </c>
      <c r="G102" s="552" t="s">
        <v>20328</v>
      </c>
      <c r="H102" s="552" t="s">
        <v>55</v>
      </c>
      <c r="I102" s="552" t="s">
        <v>20243</v>
      </c>
      <c r="J102" s="552" t="s">
        <v>24001</v>
      </c>
      <c r="K102" s="571" t="s">
        <v>24001</v>
      </c>
      <c r="L102" s="571" t="s">
        <v>24001</v>
      </c>
      <c r="M102" s="553" t="s">
        <v>24001</v>
      </c>
      <c r="N102" s="552" t="s">
        <v>25856</v>
      </c>
      <c r="O102" s="553" t="s">
        <v>24001</v>
      </c>
      <c r="P102" s="553">
        <v>32933</v>
      </c>
      <c r="Q102" s="554">
        <v>37561</v>
      </c>
      <c r="R102" s="552" t="s">
        <v>24001</v>
      </c>
      <c r="S102" s="552" t="s">
        <v>24001</v>
      </c>
      <c r="T102" s="552" t="s">
        <v>24001</v>
      </c>
    </row>
    <row r="103" spans="1:20" ht="14.5" x14ac:dyDescent="0.35">
      <c r="A103" s="552">
        <v>47</v>
      </c>
      <c r="B103" s="552" t="s">
        <v>20264</v>
      </c>
      <c r="C103" s="552" t="s">
        <v>20278</v>
      </c>
      <c r="D103" s="552" t="s">
        <v>24311</v>
      </c>
      <c r="E103" s="552" t="s">
        <v>24312</v>
      </c>
      <c r="F103" s="552" t="s">
        <v>1566</v>
      </c>
      <c r="G103" s="552" t="s">
        <v>20328</v>
      </c>
      <c r="H103" s="552" t="s">
        <v>14685</v>
      </c>
      <c r="I103" s="552" t="s">
        <v>20243</v>
      </c>
      <c r="J103" s="552" t="s">
        <v>24001</v>
      </c>
      <c r="K103" s="571" t="s">
        <v>24001</v>
      </c>
      <c r="L103" s="571" t="s">
        <v>24001</v>
      </c>
      <c r="M103" s="553" t="s">
        <v>24306</v>
      </c>
      <c r="N103" s="552" t="s">
        <v>25856</v>
      </c>
      <c r="O103" s="553" t="s">
        <v>24001</v>
      </c>
      <c r="P103" s="553">
        <v>32933</v>
      </c>
      <c r="Q103" s="554">
        <v>42374</v>
      </c>
      <c r="R103" s="552" t="s">
        <v>27960</v>
      </c>
      <c r="S103" s="552" t="s">
        <v>24001</v>
      </c>
      <c r="T103" s="552" t="s">
        <v>24001</v>
      </c>
    </row>
    <row r="104" spans="1:20" ht="14.5" x14ac:dyDescent="0.35">
      <c r="A104" s="552">
        <v>48</v>
      </c>
      <c r="B104" s="552" t="s">
        <v>20264</v>
      </c>
      <c r="C104" s="552" t="s">
        <v>20278</v>
      </c>
      <c r="D104" s="552" t="s">
        <v>20340</v>
      </c>
      <c r="E104" s="552" t="s">
        <v>20338</v>
      </c>
      <c r="F104" s="552" t="s">
        <v>3141</v>
      </c>
      <c r="G104" s="552" t="s">
        <v>20328</v>
      </c>
      <c r="H104" s="552" t="s">
        <v>20339</v>
      </c>
      <c r="I104" s="552" t="s">
        <v>20243</v>
      </c>
      <c r="J104" s="552" t="s">
        <v>24001</v>
      </c>
      <c r="K104" s="571" t="s">
        <v>24001</v>
      </c>
      <c r="L104" s="571" t="s">
        <v>24001</v>
      </c>
      <c r="M104" s="553" t="s">
        <v>24001</v>
      </c>
      <c r="N104" s="552" t="s">
        <v>25856</v>
      </c>
      <c r="O104" s="553" t="s">
        <v>24001</v>
      </c>
      <c r="P104" s="553">
        <v>32933</v>
      </c>
      <c r="Q104" s="554">
        <v>42184</v>
      </c>
      <c r="R104" s="552" t="s">
        <v>27961</v>
      </c>
      <c r="S104" s="552" t="s">
        <v>24001</v>
      </c>
      <c r="T104" s="552" t="s">
        <v>24001</v>
      </c>
    </row>
    <row r="105" spans="1:20" ht="14.5" x14ac:dyDescent="0.35">
      <c r="A105" s="552">
        <v>467</v>
      </c>
      <c r="B105" s="571" t="s">
        <v>22163</v>
      </c>
      <c r="C105" s="571" t="s">
        <v>22251</v>
      </c>
      <c r="D105" s="571" t="s">
        <v>22262</v>
      </c>
      <c r="E105" s="571" t="s">
        <v>22259</v>
      </c>
      <c r="F105" s="571" t="s">
        <v>18589</v>
      </c>
      <c r="G105" s="571" t="s">
        <v>22260</v>
      </c>
      <c r="H105" s="571" t="s">
        <v>22261</v>
      </c>
      <c r="I105" s="571" t="s">
        <v>21149</v>
      </c>
      <c r="J105" s="571" t="s">
        <v>24001</v>
      </c>
      <c r="K105" s="571" t="s">
        <v>24001</v>
      </c>
      <c r="L105" s="571" t="s">
        <v>24001</v>
      </c>
      <c r="M105" s="572" t="s">
        <v>25184</v>
      </c>
      <c r="N105" s="572" t="s">
        <v>25896</v>
      </c>
      <c r="O105" s="572" t="s">
        <v>24001</v>
      </c>
      <c r="P105" s="572">
        <v>35915</v>
      </c>
      <c r="Q105" s="573">
        <v>37561</v>
      </c>
      <c r="R105" s="571" t="s">
        <v>27890</v>
      </c>
      <c r="S105" s="571" t="s">
        <v>24001</v>
      </c>
      <c r="T105" s="571" t="s">
        <v>24001</v>
      </c>
    </row>
    <row r="106" spans="1:20" ht="14.5" x14ac:dyDescent="0.35">
      <c r="A106" s="552">
        <v>468</v>
      </c>
      <c r="B106" s="571" t="s">
        <v>22163</v>
      </c>
      <c r="C106" s="571" t="s">
        <v>22251</v>
      </c>
      <c r="D106" s="571" t="s">
        <v>25185</v>
      </c>
      <c r="E106" s="571" t="s">
        <v>25186</v>
      </c>
      <c r="F106" s="571" t="s">
        <v>25187</v>
      </c>
      <c r="G106" s="571" t="s">
        <v>22260</v>
      </c>
      <c r="H106" s="571" t="s">
        <v>25188</v>
      </c>
      <c r="I106" s="571" t="s">
        <v>21149</v>
      </c>
      <c r="J106" s="571" t="s">
        <v>24001</v>
      </c>
      <c r="K106" s="571" t="s">
        <v>24001</v>
      </c>
      <c r="L106" s="571" t="s">
        <v>24001</v>
      </c>
      <c r="M106" s="572" t="s">
        <v>24001</v>
      </c>
      <c r="N106" s="572" t="s">
        <v>25896</v>
      </c>
      <c r="O106" s="572" t="s">
        <v>24001</v>
      </c>
      <c r="P106" s="572">
        <v>42936</v>
      </c>
      <c r="Q106" s="573">
        <v>43087</v>
      </c>
      <c r="R106" s="571" t="s">
        <v>27890</v>
      </c>
      <c r="S106" s="571" t="s">
        <v>27962</v>
      </c>
      <c r="T106" s="571" t="s">
        <v>24001</v>
      </c>
    </row>
    <row r="107" spans="1:20" ht="14.5" x14ac:dyDescent="0.35">
      <c r="A107" s="552">
        <v>469</v>
      </c>
      <c r="B107" s="571" t="s">
        <v>22163</v>
      </c>
      <c r="C107" s="571" t="s">
        <v>22251</v>
      </c>
      <c r="D107" s="571" t="s">
        <v>25189</v>
      </c>
      <c r="E107" s="571" t="s">
        <v>25190</v>
      </c>
      <c r="F107" s="571" t="s">
        <v>25191</v>
      </c>
      <c r="G107" s="571" t="s">
        <v>22260</v>
      </c>
      <c r="H107" s="571" t="s">
        <v>25192</v>
      </c>
      <c r="I107" s="571" t="s">
        <v>21149</v>
      </c>
      <c r="J107" s="571" t="s">
        <v>24001</v>
      </c>
      <c r="K107" s="571" t="s">
        <v>24001</v>
      </c>
      <c r="L107" s="571" t="s">
        <v>24001</v>
      </c>
      <c r="M107" s="572" t="s">
        <v>26324</v>
      </c>
      <c r="N107" s="572" t="s">
        <v>25896</v>
      </c>
      <c r="O107" s="572" t="s">
        <v>24001</v>
      </c>
      <c r="P107" s="572">
        <v>42936</v>
      </c>
      <c r="Q107" s="573">
        <v>42955</v>
      </c>
      <c r="R107" s="571" t="s">
        <v>27890</v>
      </c>
      <c r="S107" s="571" t="s">
        <v>27884</v>
      </c>
      <c r="T107" s="571" t="s">
        <v>24001</v>
      </c>
    </row>
    <row r="108" spans="1:20" ht="14.5" x14ac:dyDescent="0.35">
      <c r="A108" s="552">
        <v>470</v>
      </c>
      <c r="B108" s="571" t="s">
        <v>22163</v>
      </c>
      <c r="C108" s="571" t="s">
        <v>22251</v>
      </c>
      <c r="D108" s="571" t="s">
        <v>22266</v>
      </c>
      <c r="E108" s="571" t="s">
        <v>22263</v>
      </c>
      <c r="F108" s="571" t="s">
        <v>22264</v>
      </c>
      <c r="G108" s="571" t="s">
        <v>22260</v>
      </c>
      <c r="H108" s="571" t="s">
        <v>22265</v>
      </c>
      <c r="I108" s="571" t="s">
        <v>21149</v>
      </c>
      <c r="J108" s="571" t="s">
        <v>24001</v>
      </c>
      <c r="K108" s="571" t="s">
        <v>24001</v>
      </c>
      <c r="L108" s="571" t="s">
        <v>24001</v>
      </c>
      <c r="M108" s="572" t="s">
        <v>24001</v>
      </c>
      <c r="N108" s="572" t="s">
        <v>25896</v>
      </c>
      <c r="O108" s="572" t="s">
        <v>34718</v>
      </c>
      <c r="P108" s="572">
        <v>35957</v>
      </c>
      <c r="Q108" s="573">
        <v>37561</v>
      </c>
      <c r="R108" s="571" t="s">
        <v>27895</v>
      </c>
      <c r="S108" s="571" t="s">
        <v>24001</v>
      </c>
      <c r="T108" s="571" t="s">
        <v>24001</v>
      </c>
    </row>
    <row r="109" spans="1:20" ht="14.5" x14ac:dyDescent="0.35">
      <c r="A109" s="552">
        <v>471</v>
      </c>
      <c r="B109" s="571" t="s">
        <v>22163</v>
      </c>
      <c r="C109" s="571" t="s">
        <v>22251</v>
      </c>
      <c r="D109" s="571" t="s">
        <v>25193</v>
      </c>
      <c r="E109" s="571" t="s">
        <v>25194</v>
      </c>
      <c r="F109" s="571" t="s">
        <v>16544</v>
      </c>
      <c r="G109" s="571" t="s">
        <v>22260</v>
      </c>
      <c r="H109" s="571" t="s">
        <v>25195</v>
      </c>
      <c r="I109" s="571" t="s">
        <v>21149</v>
      </c>
      <c r="J109" s="571" t="s">
        <v>24001</v>
      </c>
      <c r="K109" s="571" t="s">
        <v>24001</v>
      </c>
      <c r="L109" s="571" t="s">
        <v>24001</v>
      </c>
      <c r="M109" s="572" t="s">
        <v>24001</v>
      </c>
      <c r="N109" s="572" t="s">
        <v>25896</v>
      </c>
      <c r="O109" s="572" t="s">
        <v>24001</v>
      </c>
      <c r="P109" s="572">
        <v>32933</v>
      </c>
      <c r="Q109" s="573">
        <v>42955</v>
      </c>
      <c r="R109" s="571" t="s">
        <v>27895</v>
      </c>
      <c r="S109" s="571" t="s">
        <v>27895</v>
      </c>
      <c r="T109" s="571" t="s">
        <v>24001</v>
      </c>
    </row>
    <row r="110" spans="1:20" ht="14.5" x14ac:dyDescent="0.35">
      <c r="A110" s="552">
        <v>472</v>
      </c>
      <c r="B110" s="571" t="s">
        <v>22163</v>
      </c>
      <c r="C110" s="571" t="s">
        <v>22251</v>
      </c>
      <c r="D110" s="571" t="s">
        <v>25196</v>
      </c>
      <c r="E110" s="571" t="s">
        <v>25197</v>
      </c>
      <c r="F110" s="571" t="s">
        <v>25198</v>
      </c>
      <c r="G110" s="571" t="s">
        <v>22260</v>
      </c>
      <c r="H110" s="571" t="s">
        <v>25199</v>
      </c>
      <c r="I110" s="571" t="s">
        <v>21149</v>
      </c>
      <c r="J110" s="571" t="s">
        <v>24001</v>
      </c>
      <c r="K110" s="571" t="s">
        <v>24001</v>
      </c>
      <c r="L110" s="571" t="s">
        <v>899</v>
      </c>
      <c r="M110" s="572" t="s">
        <v>24001</v>
      </c>
      <c r="N110" s="572" t="s">
        <v>25896</v>
      </c>
      <c r="O110" s="572" t="s">
        <v>27963</v>
      </c>
      <c r="P110" s="572">
        <v>42936</v>
      </c>
      <c r="Q110" s="573">
        <v>43087</v>
      </c>
      <c r="R110" s="571" t="s">
        <v>27895</v>
      </c>
      <c r="S110" s="571" t="s">
        <v>27964</v>
      </c>
      <c r="T110" s="571" t="s">
        <v>24001</v>
      </c>
    </row>
    <row r="111" spans="1:20" ht="14.5" x14ac:dyDescent="0.35">
      <c r="A111" s="552">
        <v>473</v>
      </c>
      <c r="B111" s="571" t="s">
        <v>22163</v>
      </c>
      <c r="C111" s="571" t="s">
        <v>22251</v>
      </c>
      <c r="D111" s="571" t="s">
        <v>22269</v>
      </c>
      <c r="E111" s="571" t="s">
        <v>22267</v>
      </c>
      <c r="F111" s="571" t="s">
        <v>16681</v>
      </c>
      <c r="G111" s="571" t="s">
        <v>22260</v>
      </c>
      <c r="H111" s="571" t="s">
        <v>22268</v>
      </c>
      <c r="I111" s="571" t="s">
        <v>21149</v>
      </c>
      <c r="J111" s="571" t="s">
        <v>24001</v>
      </c>
      <c r="K111" s="571" t="s">
        <v>50</v>
      </c>
      <c r="L111" s="571" t="s">
        <v>3595</v>
      </c>
      <c r="M111" s="572" t="s">
        <v>24001</v>
      </c>
      <c r="N111" s="572" t="s">
        <v>25896</v>
      </c>
      <c r="O111" s="572" t="s">
        <v>27965</v>
      </c>
      <c r="P111" s="572">
        <v>32933</v>
      </c>
      <c r="Q111" s="573">
        <v>39834</v>
      </c>
      <c r="R111" s="571" t="s">
        <v>27904</v>
      </c>
      <c r="S111" s="571" t="s">
        <v>24001</v>
      </c>
      <c r="T111" s="571" t="s">
        <v>24001</v>
      </c>
    </row>
    <row r="112" spans="1:20" ht="14.5" x14ac:dyDescent="0.35">
      <c r="A112" s="552">
        <v>474</v>
      </c>
      <c r="B112" s="571" t="s">
        <v>22163</v>
      </c>
      <c r="C112" s="571" t="s">
        <v>22251</v>
      </c>
      <c r="D112" s="571" t="s">
        <v>34481</v>
      </c>
      <c r="E112" s="571" t="s">
        <v>24001</v>
      </c>
      <c r="F112" s="571" t="s">
        <v>1226</v>
      </c>
      <c r="G112" s="571" t="s">
        <v>22260</v>
      </c>
      <c r="H112" s="571" t="s">
        <v>55</v>
      </c>
      <c r="I112" s="571" t="s">
        <v>21149</v>
      </c>
      <c r="J112" s="571" t="s">
        <v>24001</v>
      </c>
      <c r="K112" s="571" t="s">
        <v>24001</v>
      </c>
      <c r="L112" s="571" t="s">
        <v>24001</v>
      </c>
      <c r="M112" s="572" t="s">
        <v>24001</v>
      </c>
      <c r="N112" s="572" t="s">
        <v>25896</v>
      </c>
      <c r="O112" s="572" t="s">
        <v>24001</v>
      </c>
      <c r="P112" s="572">
        <v>32933</v>
      </c>
      <c r="Q112" s="573">
        <v>45527</v>
      </c>
      <c r="R112" s="571" t="s">
        <v>24001</v>
      </c>
      <c r="S112" s="571" t="s">
        <v>24001</v>
      </c>
      <c r="T112" s="571" t="s">
        <v>24001</v>
      </c>
    </row>
    <row r="113" spans="1:20" ht="14.5" x14ac:dyDescent="0.35">
      <c r="A113" s="552">
        <v>898</v>
      </c>
      <c r="B113" s="571" t="s">
        <v>22163</v>
      </c>
      <c r="C113" s="571" t="s">
        <v>22773</v>
      </c>
      <c r="D113" s="571" t="s">
        <v>22777</v>
      </c>
      <c r="E113" s="571" t="s">
        <v>22774</v>
      </c>
      <c r="F113" s="571" t="s">
        <v>22775</v>
      </c>
      <c r="G113" s="571" t="s">
        <v>22776</v>
      </c>
      <c r="H113" s="571" t="s">
        <v>300</v>
      </c>
      <c r="I113" s="571" t="s">
        <v>21149</v>
      </c>
      <c r="J113" s="571" t="s">
        <v>24001</v>
      </c>
      <c r="K113" s="571" t="s">
        <v>24001</v>
      </c>
      <c r="L113" s="571" t="s">
        <v>24001</v>
      </c>
      <c r="M113" s="572" t="s">
        <v>24001</v>
      </c>
      <c r="N113" s="572" t="s">
        <v>25896</v>
      </c>
      <c r="O113" s="572" t="s">
        <v>24001</v>
      </c>
      <c r="P113" s="572">
        <v>32933</v>
      </c>
      <c r="Q113" s="573">
        <v>40875</v>
      </c>
      <c r="R113" s="571" t="s">
        <v>27966</v>
      </c>
      <c r="S113" s="571" t="s">
        <v>24001</v>
      </c>
      <c r="T113" s="571" t="s">
        <v>24001</v>
      </c>
    </row>
    <row r="114" spans="1:20" ht="14.5" x14ac:dyDescent="0.35">
      <c r="A114" s="552">
        <v>899</v>
      </c>
      <c r="B114" s="571" t="s">
        <v>22163</v>
      </c>
      <c r="C114" s="571" t="s">
        <v>22773</v>
      </c>
      <c r="D114" s="571" t="s">
        <v>26600</v>
      </c>
      <c r="E114" s="571" t="s">
        <v>26601</v>
      </c>
      <c r="F114" s="571" t="s">
        <v>26602</v>
      </c>
      <c r="G114" s="571" t="s">
        <v>22776</v>
      </c>
      <c r="H114" s="571" t="s">
        <v>25148</v>
      </c>
      <c r="I114" s="571" t="s">
        <v>21149</v>
      </c>
      <c r="J114" s="571" t="s">
        <v>24001</v>
      </c>
      <c r="K114" s="571" t="s">
        <v>24001</v>
      </c>
      <c r="L114" s="571" t="s">
        <v>24001</v>
      </c>
      <c r="M114" s="572" t="s">
        <v>24001</v>
      </c>
      <c r="N114" s="572" t="s">
        <v>25896</v>
      </c>
      <c r="O114" s="572" t="s">
        <v>24001</v>
      </c>
      <c r="P114" s="572">
        <v>44014</v>
      </c>
      <c r="Q114" s="573"/>
      <c r="R114" s="571" t="s">
        <v>27966</v>
      </c>
      <c r="S114" s="571" t="s">
        <v>27966</v>
      </c>
      <c r="T114" s="571" t="s">
        <v>24001</v>
      </c>
    </row>
    <row r="115" spans="1:20" ht="14.5" x14ac:dyDescent="0.35">
      <c r="A115" s="552">
        <v>900</v>
      </c>
      <c r="B115" s="571" t="s">
        <v>22163</v>
      </c>
      <c r="C115" s="571" t="s">
        <v>22773</v>
      </c>
      <c r="D115" s="571" t="s">
        <v>26603</v>
      </c>
      <c r="E115" s="571" t="s">
        <v>26604</v>
      </c>
      <c r="F115" s="571" t="s">
        <v>26605</v>
      </c>
      <c r="G115" s="571" t="s">
        <v>22776</v>
      </c>
      <c r="H115" s="571" t="s">
        <v>26606</v>
      </c>
      <c r="I115" s="571" t="s">
        <v>21149</v>
      </c>
      <c r="J115" s="571" t="s">
        <v>24001</v>
      </c>
      <c r="K115" s="571" t="s">
        <v>24001</v>
      </c>
      <c r="L115" s="571" t="s">
        <v>24001</v>
      </c>
      <c r="M115" s="572" t="s">
        <v>24001</v>
      </c>
      <c r="N115" s="572" t="s">
        <v>25896</v>
      </c>
      <c r="O115" s="572" t="s">
        <v>24001</v>
      </c>
      <c r="P115" s="572">
        <v>44014</v>
      </c>
      <c r="Q115" s="573"/>
      <c r="R115" s="571" t="s">
        <v>27966</v>
      </c>
      <c r="S115" s="571" t="s">
        <v>27884</v>
      </c>
      <c r="T115" s="571" t="s">
        <v>24001</v>
      </c>
    </row>
    <row r="116" spans="1:20" ht="14.5" x14ac:dyDescent="0.35">
      <c r="A116" s="552">
        <v>1072</v>
      </c>
      <c r="B116" s="571" t="s">
        <v>21625</v>
      </c>
      <c r="C116" s="571" t="s">
        <v>21650</v>
      </c>
      <c r="D116" s="571" t="s">
        <v>26084</v>
      </c>
      <c r="E116" s="571" t="s">
        <v>21651</v>
      </c>
      <c r="F116" s="571" t="s">
        <v>18250</v>
      </c>
      <c r="G116" s="571" t="s">
        <v>26085</v>
      </c>
      <c r="H116" s="571" t="s">
        <v>21652</v>
      </c>
      <c r="I116" s="571" t="s">
        <v>21149</v>
      </c>
      <c r="J116" s="571" t="s">
        <v>24001</v>
      </c>
      <c r="K116" s="571" t="s">
        <v>154</v>
      </c>
      <c r="L116" s="571" t="s">
        <v>24001</v>
      </c>
      <c r="M116" s="572" t="s">
        <v>26086</v>
      </c>
      <c r="N116" s="572" t="s">
        <v>25896</v>
      </c>
      <c r="O116" s="572" t="s">
        <v>24001</v>
      </c>
      <c r="P116" s="572">
        <v>32933</v>
      </c>
      <c r="Q116" s="573">
        <v>44007</v>
      </c>
      <c r="R116" s="571" t="s">
        <v>27967</v>
      </c>
      <c r="S116" s="571" t="s">
        <v>24001</v>
      </c>
      <c r="T116" s="571" t="s">
        <v>24001</v>
      </c>
    </row>
    <row r="117" spans="1:20" ht="14.5" x14ac:dyDescent="0.35">
      <c r="A117" s="552">
        <v>1524</v>
      </c>
      <c r="B117" s="552" t="s">
        <v>23616</v>
      </c>
      <c r="C117" s="552" t="s">
        <v>24313</v>
      </c>
      <c r="D117" s="552" t="s">
        <v>24314</v>
      </c>
      <c r="E117" s="552" t="s">
        <v>24315</v>
      </c>
      <c r="F117" s="552" t="s">
        <v>323</v>
      </c>
      <c r="G117" s="552" t="s">
        <v>23616</v>
      </c>
      <c r="H117" s="552" t="s">
        <v>55</v>
      </c>
      <c r="I117" s="552" t="s">
        <v>23615</v>
      </c>
      <c r="J117" s="552" t="s">
        <v>24001</v>
      </c>
      <c r="K117" s="571" t="s">
        <v>24001</v>
      </c>
      <c r="L117" s="571" t="s">
        <v>24001</v>
      </c>
      <c r="M117" s="553" t="s">
        <v>24316</v>
      </c>
      <c r="N117" s="553" t="s">
        <v>26632</v>
      </c>
      <c r="O117" s="553" t="s">
        <v>24001</v>
      </c>
      <c r="P117" s="553">
        <v>42374</v>
      </c>
      <c r="Q117" s="554"/>
      <c r="R117" s="552" t="s">
        <v>24001</v>
      </c>
      <c r="S117" s="552" t="s">
        <v>24001</v>
      </c>
      <c r="T117" s="552" t="s">
        <v>24001</v>
      </c>
    </row>
    <row r="118" spans="1:20" ht="14.5" x14ac:dyDescent="0.35">
      <c r="A118" s="552">
        <v>584</v>
      </c>
      <c r="B118" s="571" t="s">
        <v>22163</v>
      </c>
      <c r="C118" s="571" t="s">
        <v>22403</v>
      </c>
      <c r="D118" s="571" t="s">
        <v>26384</v>
      </c>
      <c r="E118" s="571" t="s">
        <v>22438</v>
      </c>
      <c r="F118" s="571" t="s">
        <v>18727</v>
      </c>
      <c r="G118" s="571" t="s">
        <v>22439</v>
      </c>
      <c r="H118" s="571" t="s">
        <v>26385</v>
      </c>
      <c r="I118" s="571" t="s">
        <v>21149</v>
      </c>
      <c r="J118" s="571" t="s">
        <v>24001</v>
      </c>
      <c r="K118" s="571" t="s">
        <v>24001</v>
      </c>
      <c r="L118" s="571" t="s">
        <v>899</v>
      </c>
      <c r="M118" s="572" t="s">
        <v>24001</v>
      </c>
      <c r="N118" s="572" t="s">
        <v>25896</v>
      </c>
      <c r="O118" s="572" t="s">
        <v>34725</v>
      </c>
      <c r="P118" s="572">
        <v>32933</v>
      </c>
      <c r="Q118" s="573">
        <v>44014</v>
      </c>
      <c r="R118" s="571" t="s">
        <v>27968</v>
      </c>
      <c r="S118" s="571" t="s">
        <v>27968</v>
      </c>
      <c r="T118" s="571" t="s">
        <v>24001</v>
      </c>
    </row>
    <row r="119" spans="1:20" ht="14.5" x14ac:dyDescent="0.35">
      <c r="A119" s="552">
        <v>585</v>
      </c>
      <c r="B119" s="571" t="s">
        <v>22163</v>
      </c>
      <c r="C119" s="571" t="s">
        <v>22403</v>
      </c>
      <c r="D119" s="571" t="s">
        <v>22442</v>
      </c>
      <c r="E119" s="571" t="s">
        <v>22440</v>
      </c>
      <c r="F119" s="571" t="s">
        <v>18737</v>
      </c>
      <c r="G119" s="571" t="s">
        <v>22439</v>
      </c>
      <c r="H119" s="571" t="s">
        <v>22441</v>
      </c>
      <c r="I119" s="571" t="s">
        <v>21149</v>
      </c>
      <c r="J119" s="571" t="s">
        <v>24001</v>
      </c>
      <c r="K119" s="571" t="s">
        <v>24001</v>
      </c>
      <c r="L119" s="571" t="s">
        <v>24001</v>
      </c>
      <c r="M119" s="572" t="s">
        <v>24001</v>
      </c>
      <c r="N119" s="572" t="s">
        <v>25896</v>
      </c>
      <c r="O119" s="572" t="s">
        <v>24001</v>
      </c>
      <c r="P119" s="572">
        <v>32933</v>
      </c>
      <c r="Q119" s="573">
        <v>37561</v>
      </c>
      <c r="R119" s="571" t="s">
        <v>27969</v>
      </c>
      <c r="S119" s="571" t="s">
        <v>24001</v>
      </c>
      <c r="T119" s="571" t="s">
        <v>24001</v>
      </c>
    </row>
    <row r="120" spans="1:20" ht="14.5" x14ac:dyDescent="0.35">
      <c r="A120" s="552">
        <v>586</v>
      </c>
      <c r="B120" s="571" t="s">
        <v>22163</v>
      </c>
      <c r="C120" s="571" t="s">
        <v>22403</v>
      </c>
      <c r="D120" s="571" t="s">
        <v>22444</v>
      </c>
      <c r="E120" s="571" t="s">
        <v>22443</v>
      </c>
      <c r="F120" s="571" t="s">
        <v>18734</v>
      </c>
      <c r="G120" s="571" t="s">
        <v>22439</v>
      </c>
      <c r="H120" s="571" t="s">
        <v>21264</v>
      </c>
      <c r="I120" s="571" t="s">
        <v>21149</v>
      </c>
      <c r="J120" s="571" t="s">
        <v>24001</v>
      </c>
      <c r="K120" s="571" t="s">
        <v>62</v>
      </c>
      <c r="L120" s="571" t="s">
        <v>24001</v>
      </c>
      <c r="M120" s="572" t="s">
        <v>24001</v>
      </c>
      <c r="N120" s="572" t="s">
        <v>25896</v>
      </c>
      <c r="O120" s="572" t="s">
        <v>24001</v>
      </c>
      <c r="P120" s="572">
        <v>32933</v>
      </c>
      <c r="Q120" s="573">
        <v>37561</v>
      </c>
      <c r="R120" s="571" t="s">
        <v>27970</v>
      </c>
      <c r="S120" s="571" t="s">
        <v>24001</v>
      </c>
      <c r="T120" s="571" t="s">
        <v>24001</v>
      </c>
    </row>
    <row r="121" spans="1:20" ht="14.5" x14ac:dyDescent="0.35">
      <c r="A121" s="552">
        <v>587</v>
      </c>
      <c r="B121" s="571" t="s">
        <v>22163</v>
      </c>
      <c r="C121" s="571" t="s">
        <v>22403</v>
      </c>
      <c r="D121" s="571" t="s">
        <v>34482</v>
      </c>
      <c r="E121" s="571" t="s">
        <v>24001</v>
      </c>
      <c r="F121" s="571" t="s">
        <v>7625</v>
      </c>
      <c r="G121" s="571" t="s">
        <v>22439</v>
      </c>
      <c r="H121" s="571" t="s">
        <v>55</v>
      </c>
      <c r="I121" s="571" t="s">
        <v>21149</v>
      </c>
      <c r="J121" s="571" t="s">
        <v>24001</v>
      </c>
      <c r="K121" s="571" t="s">
        <v>24001</v>
      </c>
      <c r="L121" s="571" t="s">
        <v>24001</v>
      </c>
      <c r="M121" s="572" t="s">
        <v>24001</v>
      </c>
      <c r="N121" s="572" t="s">
        <v>25896</v>
      </c>
      <c r="O121" s="572" t="s">
        <v>24001</v>
      </c>
      <c r="P121" s="572">
        <v>32933</v>
      </c>
      <c r="Q121" s="573">
        <v>45534</v>
      </c>
      <c r="R121" s="571" t="s">
        <v>24001</v>
      </c>
      <c r="S121" s="571" t="s">
        <v>24001</v>
      </c>
      <c r="T121" s="571" t="s">
        <v>24001</v>
      </c>
    </row>
    <row r="122" spans="1:20" ht="14.5" x14ac:dyDescent="0.35">
      <c r="A122" s="552">
        <v>993</v>
      </c>
      <c r="B122" s="571" t="s">
        <v>21301</v>
      </c>
      <c r="C122" s="571" t="s">
        <v>21342</v>
      </c>
      <c r="D122" s="571" t="s">
        <v>21345</v>
      </c>
      <c r="E122" s="571" t="s">
        <v>21343</v>
      </c>
      <c r="F122" s="571" t="s">
        <v>1006</v>
      </c>
      <c r="G122" s="571" t="s">
        <v>21344</v>
      </c>
      <c r="H122" s="571" t="s">
        <v>15312</v>
      </c>
      <c r="I122" s="571" t="s">
        <v>21149</v>
      </c>
      <c r="J122" s="571" t="s">
        <v>24001</v>
      </c>
      <c r="K122" s="571" t="s">
        <v>24001</v>
      </c>
      <c r="L122" s="571" t="s">
        <v>24001</v>
      </c>
      <c r="M122" s="572" t="s">
        <v>24001</v>
      </c>
      <c r="N122" s="572" t="s">
        <v>25896</v>
      </c>
      <c r="O122" s="572" t="s">
        <v>24001</v>
      </c>
      <c r="P122" s="572">
        <v>32933</v>
      </c>
      <c r="Q122" s="573">
        <v>41603</v>
      </c>
      <c r="R122" s="571" t="s">
        <v>27971</v>
      </c>
      <c r="S122" s="571" t="s">
        <v>24001</v>
      </c>
      <c r="T122" s="571" t="s">
        <v>24001</v>
      </c>
    </row>
    <row r="123" spans="1:20" ht="14.5" x14ac:dyDescent="0.35">
      <c r="A123" s="552">
        <v>1258</v>
      </c>
      <c r="B123" s="571" t="s">
        <v>22834</v>
      </c>
      <c r="C123" s="571" t="s">
        <v>22958</v>
      </c>
      <c r="D123" s="571" t="s">
        <v>22962</v>
      </c>
      <c r="E123" s="571" t="s">
        <v>22959</v>
      </c>
      <c r="F123" s="571" t="s">
        <v>7703</v>
      </c>
      <c r="G123" s="571" t="s">
        <v>22960</v>
      </c>
      <c r="H123" s="571" t="s">
        <v>22961</v>
      </c>
      <c r="I123" s="571" t="s">
        <v>22804</v>
      </c>
      <c r="J123" s="571" t="s">
        <v>24001</v>
      </c>
      <c r="K123" s="571" t="s">
        <v>50</v>
      </c>
      <c r="L123" s="571" t="s">
        <v>531</v>
      </c>
      <c r="M123" s="572" t="s">
        <v>24001</v>
      </c>
      <c r="N123" s="553" t="s">
        <v>62</v>
      </c>
      <c r="O123" s="572" t="s">
        <v>34780</v>
      </c>
      <c r="P123" s="572">
        <v>38804</v>
      </c>
      <c r="Q123" s="573"/>
      <c r="R123" s="571" t="s">
        <v>27972</v>
      </c>
      <c r="S123" s="571" t="s">
        <v>24001</v>
      </c>
      <c r="T123" s="571" t="s">
        <v>24001</v>
      </c>
    </row>
    <row r="124" spans="1:20" ht="14.5" x14ac:dyDescent="0.35">
      <c r="A124" s="552">
        <v>1259</v>
      </c>
      <c r="B124" s="571" t="s">
        <v>22834</v>
      </c>
      <c r="C124" s="571" t="s">
        <v>22958</v>
      </c>
      <c r="D124" s="571" t="s">
        <v>22965</v>
      </c>
      <c r="E124" s="571" t="s">
        <v>22963</v>
      </c>
      <c r="F124" s="571" t="s">
        <v>8618</v>
      </c>
      <c r="G124" s="571" t="s">
        <v>22960</v>
      </c>
      <c r="H124" s="571" t="s">
        <v>22964</v>
      </c>
      <c r="I124" s="571" t="s">
        <v>22804</v>
      </c>
      <c r="J124" s="571" t="s">
        <v>24001</v>
      </c>
      <c r="K124" s="571" t="s">
        <v>24001</v>
      </c>
      <c r="L124" s="571" t="s">
        <v>24001</v>
      </c>
      <c r="M124" s="572" t="s">
        <v>24001</v>
      </c>
      <c r="N124" s="553" t="s">
        <v>62</v>
      </c>
      <c r="O124" s="572" t="s">
        <v>24001</v>
      </c>
      <c r="P124" s="572">
        <v>32933</v>
      </c>
      <c r="Q124" s="573">
        <v>37561</v>
      </c>
      <c r="R124" s="571" t="s">
        <v>27972</v>
      </c>
      <c r="S124" s="571" t="s">
        <v>24001</v>
      </c>
      <c r="T124" s="571" t="s">
        <v>24001</v>
      </c>
    </row>
    <row r="125" spans="1:20" ht="14.5" x14ac:dyDescent="0.35">
      <c r="A125" s="552">
        <v>1260</v>
      </c>
      <c r="B125" s="571" t="s">
        <v>22834</v>
      </c>
      <c r="C125" s="571" t="s">
        <v>22958</v>
      </c>
      <c r="D125" s="571" t="s">
        <v>22968</v>
      </c>
      <c r="E125" s="571" t="s">
        <v>22966</v>
      </c>
      <c r="F125" s="571" t="s">
        <v>8622</v>
      </c>
      <c r="G125" s="571" t="s">
        <v>22960</v>
      </c>
      <c r="H125" s="571" t="s">
        <v>22967</v>
      </c>
      <c r="I125" s="571" t="s">
        <v>22804</v>
      </c>
      <c r="J125" s="571" t="s">
        <v>24001</v>
      </c>
      <c r="K125" s="571" t="s">
        <v>24001</v>
      </c>
      <c r="L125" s="571" t="s">
        <v>899</v>
      </c>
      <c r="M125" s="572" t="s">
        <v>24001</v>
      </c>
      <c r="N125" s="553" t="s">
        <v>62</v>
      </c>
      <c r="O125" s="572" t="s">
        <v>24001</v>
      </c>
      <c r="P125" s="572">
        <v>32933</v>
      </c>
      <c r="Q125" s="573">
        <v>37561</v>
      </c>
      <c r="R125" s="571" t="s">
        <v>27972</v>
      </c>
      <c r="S125" s="571" t="s">
        <v>24001</v>
      </c>
      <c r="T125" s="571" t="s">
        <v>24001</v>
      </c>
    </row>
    <row r="126" spans="1:20" ht="14.5" x14ac:dyDescent="0.35">
      <c r="A126" s="552">
        <v>1261</v>
      </c>
      <c r="B126" s="571" t="s">
        <v>22834</v>
      </c>
      <c r="C126" s="571" t="s">
        <v>22958</v>
      </c>
      <c r="D126" s="571" t="s">
        <v>22970</v>
      </c>
      <c r="E126" s="571" t="s">
        <v>24001</v>
      </c>
      <c r="F126" s="571" t="s">
        <v>22969</v>
      </c>
      <c r="G126" s="571" t="s">
        <v>22960</v>
      </c>
      <c r="H126" s="571" t="s">
        <v>55</v>
      </c>
      <c r="I126" s="571" t="s">
        <v>22804</v>
      </c>
      <c r="J126" s="571" t="s">
        <v>24001</v>
      </c>
      <c r="K126" s="571" t="s">
        <v>24001</v>
      </c>
      <c r="L126" s="571" t="s">
        <v>24001</v>
      </c>
      <c r="M126" s="572" t="s">
        <v>24001</v>
      </c>
      <c r="N126" s="553" t="s">
        <v>62</v>
      </c>
      <c r="O126" s="572" t="s">
        <v>24001</v>
      </c>
      <c r="P126" s="572">
        <v>32933</v>
      </c>
      <c r="Q126" s="573">
        <v>37561</v>
      </c>
      <c r="R126" s="571" t="s">
        <v>24001</v>
      </c>
      <c r="S126" s="571" t="s">
        <v>24001</v>
      </c>
      <c r="T126" s="571" t="s">
        <v>24001</v>
      </c>
    </row>
    <row r="127" spans="1:20" ht="14.5" x14ac:dyDescent="0.35">
      <c r="A127" s="552">
        <v>1262</v>
      </c>
      <c r="B127" s="571" t="s">
        <v>22834</v>
      </c>
      <c r="C127" s="571" t="s">
        <v>22958</v>
      </c>
      <c r="D127" s="571" t="s">
        <v>22973</v>
      </c>
      <c r="E127" s="571" t="s">
        <v>22971</v>
      </c>
      <c r="F127" s="571" t="s">
        <v>17073</v>
      </c>
      <c r="G127" s="571" t="s">
        <v>22960</v>
      </c>
      <c r="H127" s="571" t="s">
        <v>22972</v>
      </c>
      <c r="I127" s="571" t="s">
        <v>22804</v>
      </c>
      <c r="J127" s="571" t="s">
        <v>24001</v>
      </c>
      <c r="K127" s="571" t="s">
        <v>24001</v>
      </c>
      <c r="L127" s="571" t="s">
        <v>24001</v>
      </c>
      <c r="M127" s="572" t="s">
        <v>24001</v>
      </c>
      <c r="N127" s="553" t="s">
        <v>62</v>
      </c>
      <c r="O127" s="572" t="s">
        <v>24001</v>
      </c>
      <c r="P127" s="572">
        <v>32933</v>
      </c>
      <c r="Q127" s="573">
        <v>37561</v>
      </c>
      <c r="R127" s="571" t="s">
        <v>27973</v>
      </c>
      <c r="S127" s="571" t="s">
        <v>24001</v>
      </c>
      <c r="T127" s="571" t="s">
        <v>24001</v>
      </c>
    </row>
    <row r="128" spans="1:20" ht="14.5" x14ac:dyDescent="0.35">
      <c r="A128" s="552">
        <v>1107</v>
      </c>
      <c r="B128" s="571" t="s">
        <v>21952</v>
      </c>
      <c r="C128" s="571" t="s">
        <v>25152</v>
      </c>
      <c r="D128" s="571" t="s">
        <v>25200</v>
      </c>
      <c r="E128" s="571" t="s">
        <v>21998</v>
      </c>
      <c r="F128" s="571" t="s">
        <v>2719</v>
      </c>
      <c r="G128" s="571" t="s">
        <v>21999</v>
      </c>
      <c r="H128" s="571" t="s">
        <v>25201</v>
      </c>
      <c r="I128" s="571" t="s">
        <v>21149</v>
      </c>
      <c r="J128" s="571" t="s">
        <v>24001</v>
      </c>
      <c r="K128" s="571" t="s">
        <v>62</v>
      </c>
      <c r="L128" s="571" t="s">
        <v>24001</v>
      </c>
      <c r="M128" s="572" t="s">
        <v>24001</v>
      </c>
      <c r="N128" s="572" t="s">
        <v>25896</v>
      </c>
      <c r="O128" s="572" t="s">
        <v>24001</v>
      </c>
      <c r="P128" s="572">
        <v>36656</v>
      </c>
      <c r="Q128" s="573">
        <v>43686</v>
      </c>
      <c r="R128" s="571" t="s">
        <v>27899</v>
      </c>
      <c r="S128" s="571" t="s">
        <v>27899</v>
      </c>
      <c r="T128" s="571" t="s">
        <v>24001</v>
      </c>
    </row>
    <row r="129" spans="1:20" ht="14.5" x14ac:dyDescent="0.35">
      <c r="A129" s="552">
        <v>959</v>
      </c>
      <c r="B129" s="571" t="s">
        <v>21277</v>
      </c>
      <c r="C129" s="571" t="s">
        <v>21278</v>
      </c>
      <c r="D129" s="571" t="s">
        <v>21283</v>
      </c>
      <c r="E129" s="571" t="s">
        <v>21279</v>
      </c>
      <c r="F129" s="571" t="s">
        <v>21280</v>
      </c>
      <c r="G129" s="571" t="s">
        <v>21281</v>
      </c>
      <c r="H129" s="571" t="s">
        <v>21282</v>
      </c>
      <c r="I129" s="571" t="s">
        <v>21149</v>
      </c>
      <c r="J129" s="571" t="s">
        <v>24001</v>
      </c>
      <c r="K129" s="571" t="s">
        <v>24001</v>
      </c>
      <c r="L129" s="571" t="s">
        <v>24001</v>
      </c>
      <c r="M129" s="572" t="s">
        <v>24001</v>
      </c>
      <c r="N129" s="572" t="s">
        <v>25896</v>
      </c>
      <c r="O129" s="572" t="s">
        <v>24001</v>
      </c>
      <c r="P129" s="572">
        <v>32933</v>
      </c>
      <c r="Q129" s="573">
        <v>37561</v>
      </c>
      <c r="R129" s="571" t="s">
        <v>27974</v>
      </c>
      <c r="S129" s="571" t="s">
        <v>24001</v>
      </c>
      <c r="T129" s="571" t="s">
        <v>24001</v>
      </c>
    </row>
    <row r="130" spans="1:20" ht="14.5" x14ac:dyDescent="0.35">
      <c r="A130" s="552">
        <v>415</v>
      </c>
      <c r="B130" s="571" t="s">
        <v>22127</v>
      </c>
      <c r="C130" s="571" t="s">
        <v>22131</v>
      </c>
      <c r="D130" s="571" t="s">
        <v>26220</v>
      </c>
      <c r="E130" s="571" t="s">
        <v>22132</v>
      </c>
      <c r="F130" s="571" t="s">
        <v>22133</v>
      </c>
      <c r="G130" s="571" t="s">
        <v>22134</v>
      </c>
      <c r="H130" s="571" t="s">
        <v>26221</v>
      </c>
      <c r="I130" s="571" t="s">
        <v>21149</v>
      </c>
      <c r="J130" s="571" t="s">
        <v>24001</v>
      </c>
      <c r="K130" s="571" t="s">
        <v>24001</v>
      </c>
      <c r="L130" s="571" t="s">
        <v>24001</v>
      </c>
      <c r="M130" s="572" t="s">
        <v>26222</v>
      </c>
      <c r="N130" s="572" t="s">
        <v>25896</v>
      </c>
      <c r="O130" s="572" t="s">
        <v>24001</v>
      </c>
      <c r="P130" s="572">
        <v>32933</v>
      </c>
      <c r="Q130" s="573">
        <v>44012</v>
      </c>
      <c r="R130" s="571" t="s">
        <v>27975</v>
      </c>
      <c r="S130" s="571" t="s">
        <v>24001</v>
      </c>
      <c r="T130" s="571" t="s">
        <v>24001</v>
      </c>
    </row>
    <row r="131" spans="1:20" ht="14.5" x14ac:dyDescent="0.35">
      <c r="A131" s="552">
        <v>416</v>
      </c>
      <c r="B131" s="571" t="s">
        <v>22127</v>
      </c>
      <c r="C131" s="571" t="s">
        <v>22131</v>
      </c>
      <c r="D131" s="571" t="s">
        <v>26223</v>
      </c>
      <c r="E131" s="571" t="s">
        <v>26224</v>
      </c>
      <c r="F131" s="571" t="s">
        <v>22135</v>
      </c>
      <c r="G131" s="571" t="s">
        <v>22134</v>
      </c>
      <c r="H131" s="571" t="s">
        <v>26225</v>
      </c>
      <c r="I131" s="571" t="s">
        <v>21149</v>
      </c>
      <c r="J131" s="571" t="s">
        <v>24001</v>
      </c>
      <c r="K131" s="571" t="s">
        <v>24001</v>
      </c>
      <c r="L131" s="571" t="s">
        <v>24001</v>
      </c>
      <c r="M131" s="572" t="s">
        <v>24001</v>
      </c>
      <c r="N131" s="572" t="s">
        <v>25896</v>
      </c>
      <c r="O131" s="572" t="s">
        <v>24001</v>
      </c>
      <c r="P131" s="572">
        <v>36017</v>
      </c>
      <c r="Q131" s="573">
        <v>44012</v>
      </c>
      <c r="R131" s="571" t="s">
        <v>27895</v>
      </c>
      <c r="S131" s="571" t="s">
        <v>27895</v>
      </c>
      <c r="T131" s="571" t="s">
        <v>24001</v>
      </c>
    </row>
    <row r="132" spans="1:20" ht="14.5" x14ac:dyDescent="0.35">
      <c r="A132" s="552">
        <v>417</v>
      </c>
      <c r="B132" s="571" t="s">
        <v>22127</v>
      </c>
      <c r="C132" s="571" t="s">
        <v>22131</v>
      </c>
      <c r="D132" s="571" t="s">
        <v>34483</v>
      </c>
      <c r="E132" s="571" t="s">
        <v>24001</v>
      </c>
      <c r="F132" s="571" t="s">
        <v>34484</v>
      </c>
      <c r="G132" s="571" t="s">
        <v>22134</v>
      </c>
      <c r="H132" s="571" t="s">
        <v>55</v>
      </c>
      <c r="I132" s="571" t="s">
        <v>21149</v>
      </c>
      <c r="J132" s="571" t="s">
        <v>24001</v>
      </c>
      <c r="K132" s="571" t="s">
        <v>24001</v>
      </c>
      <c r="L132" s="571" t="s">
        <v>24001</v>
      </c>
      <c r="M132" s="572" t="s">
        <v>24001</v>
      </c>
      <c r="N132" s="572" t="s">
        <v>25896</v>
      </c>
      <c r="O132" s="572" t="s">
        <v>24001</v>
      </c>
      <c r="P132" s="572">
        <v>32933</v>
      </c>
      <c r="Q132" s="573">
        <v>45527</v>
      </c>
      <c r="R132" s="571" t="s">
        <v>24001</v>
      </c>
      <c r="S132" s="571" t="s">
        <v>24001</v>
      </c>
      <c r="T132" s="571" t="s">
        <v>24001</v>
      </c>
    </row>
    <row r="133" spans="1:20" ht="14.5" x14ac:dyDescent="0.35">
      <c r="A133" s="552">
        <v>388</v>
      </c>
      <c r="B133" s="571" t="s">
        <v>21559</v>
      </c>
      <c r="C133" s="571" t="s">
        <v>21562</v>
      </c>
      <c r="D133" s="571" t="s">
        <v>26066</v>
      </c>
      <c r="E133" s="571" t="s">
        <v>21571</v>
      </c>
      <c r="F133" s="571" t="s">
        <v>21572</v>
      </c>
      <c r="G133" s="571" t="s">
        <v>21573</v>
      </c>
      <c r="H133" s="571" t="s">
        <v>26067</v>
      </c>
      <c r="I133" s="571" t="s">
        <v>21149</v>
      </c>
      <c r="J133" s="571" t="s">
        <v>24001</v>
      </c>
      <c r="K133" s="571" t="s">
        <v>24001</v>
      </c>
      <c r="L133" s="571" t="s">
        <v>24001</v>
      </c>
      <c r="M133" s="572" t="s">
        <v>24001</v>
      </c>
      <c r="N133" s="572" t="s">
        <v>25896</v>
      </c>
      <c r="O133" s="572" t="s">
        <v>24001</v>
      </c>
      <c r="P133" s="572">
        <v>35921</v>
      </c>
      <c r="Q133" s="573">
        <v>44315</v>
      </c>
      <c r="R133" s="571" t="s">
        <v>27895</v>
      </c>
      <c r="S133" s="571" t="s">
        <v>27895</v>
      </c>
      <c r="T133" s="571" t="s">
        <v>24001</v>
      </c>
    </row>
    <row r="134" spans="1:20" ht="14.5" x14ac:dyDescent="0.35">
      <c r="A134" s="552">
        <v>219</v>
      </c>
      <c r="B134" s="552" t="s">
        <v>20755</v>
      </c>
      <c r="C134" s="552" t="s">
        <v>20773</v>
      </c>
      <c r="D134" s="552" t="s">
        <v>20777</v>
      </c>
      <c r="E134" s="552" t="s">
        <v>20774</v>
      </c>
      <c r="F134" s="552" t="s">
        <v>5003</v>
      </c>
      <c r="G134" s="552" t="s">
        <v>20775</v>
      </c>
      <c r="H134" s="552" t="s">
        <v>20776</v>
      </c>
      <c r="I134" s="552" t="s">
        <v>20243</v>
      </c>
      <c r="J134" s="552" t="s">
        <v>24001</v>
      </c>
      <c r="K134" s="571" t="s">
        <v>24001</v>
      </c>
      <c r="L134" s="571" t="s">
        <v>24001</v>
      </c>
      <c r="M134" s="553" t="s">
        <v>24001</v>
      </c>
      <c r="N134" s="552" t="s">
        <v>25856</v>
      </c>
      <c r="O134" s="553" t="s">
        <v>24001</v>
      </c>
      <c r="P134" s="553">
        <v>32933</v>
      </c>
      <c r="Q134" s="554">
        <v>37561</v>
      </c>
      <c r="R134" s="552" t="s">
        <v>27976</v>
      </c>
      <c r="S134" s="552" t="s">
        <v>24001</v>
      </c>
      <c r="T134" s="552" t="s">
        <v>24001</v>
      </c>
    </row>
    <row r="135" spans="1:20" ht="14.5" x14ac:dyDescent="0.35">
      <c r="A135" s="552">
        <v>220</v>
      </c>
      <c r="B135" s="552" t="s">
        <v>20755</v>
      </c>
      <c r="C135" s="552" t="s">
        <v>20773</v>
      </c>
      <c r="D135" s="552" t="s">
        <v>20781</v>
      </c>
      <c r="E135" s="552" t="s">
        <v>20778</v>
      </c>
      <c r="F135" s="552" t="s">
        <v>20779</v>
      </c>
      <c r="G135" s="552" t="s">
        <v>20775</v>
      </c>
      <c r="H135" s="552" t="s">
        <v>20780</v>
      </c>
      <c r="I135" s="552" t="s">
        <v>20243</v>
      </c>
      <c r="J135" s="552" t="s">
        <v>24001</v>
      </c>
      <c r="K135" s="571" t="s">
        <v>24001</v>
      </c>
      <c r="L135" s="571" t="s">
        <v>24001</v>
      </c>
      <c r="M135" s="553" t="s">
        <v>20782</v>
      </c>
      <c r="N135" s="552" t="s">
        <v>25856</v>
      </c>
      <c r="O135" s="553" t="s">
        <v>27977</v>
      </c>
      <c r="P135" s="553">
        <v>41022</v>
      </c>
      <c r="Q135" s="554">
        <v>37561</v>
      </c>
      <c r="R135" s="552" t="s">
        <v>27978</v>
      </c>
      <c r="S135" s="552" t="s">
        <v>24001</v>
      </c>
      <c r="T135" s="552" t="s">
        <v>24001</v>
      </c>
    </row>
    <row r="136" spans="1:20" ht="14.5" x14ac:dyDescent="0.35">
      <c r="A136" s="552">
        <v>221</v>
      </c>
      <c r="B136" s="552" t="s">
        <v>20755</v>
      </c>
      <c r="C136" s="552" t="s">
        <v>20773</v>
      </c>
      <c r="D136" s="552" t="s">
        <v>20784</v>
      </c>
      <c r="E136" s="552" t="s">
        <v>20783</v>
      </c>
      <c r="F136" s="552" t="s">
        <v>4999</v>
      </c>
      <c r="G136" s="552" t="s">
        <v>20775</v>
      </c>
      <c r="H136" s="552" t="s">
        <v>4016</v>
      </c>
      <c r="I136" s="552" t="s">
        <v>20243</v>
      </c>
      <c r="J136" s="552" t="s">
        <v>24001</v>
      </c>
      <c r="K136" s="552" t="s">
        <v>62</v>
      </c>
      <c r="L136" s="571" t="s">
        <v>24001</v>
      </c>
      <c r="M136" s="553" t="s">
        <v>20785</v>
      </c>
      <c r="N136" s="552" t="s">
        <v>25856</v>
      </c>
      <c r="O136" s="553" t="s">
        <v>24001</v>
      </c>
      <c r="P136" s="553">
        <v>32933</v>
      </c>
      <c r="Q136" s="554">
        <v>37561</v>
      </c>
      <c r="R136" s="552" t="s">
        <v>27979</v>
      </c>
      <c r="S136" s="552" t="s">
        <v>24001</v>
      </c>
      <c r="T136" s="552" t="s">
        <v>24001</v>
      </c>
    </row>
    <row r="137" spans="1:20" ht="14.5" x14ac:dyDescent="0.35">
      <c r="A137" s="552">
        <v>222</v>
      </c>
      <c r="B137" s="552" t="s">
        <v>20755</v>
      </c>
      <c r="C137" s="552" t="s">
        <v>20773</v>
      </c>
      <c r="D137" s="552" t="s">
        <v>20787</v>
      </c>
      <c r="E137" s="552" t="s">
        <v>24001</v>
      </c>
      <c r="F137" s="552" t="s">
        <v>20786</v>
      </c>
      <c r="G137" s="552" t="s">
        <v>20775</v>
      </c>
      <c r="H137" s="552" t="s">
        <v>55</v>
      </c>
      <c r="I137" s="552" t="s">
        <v>20243</v>
      </c>
      <c r="J137" s="552" t="s">
        <v>24001</v>
      </c>
      <c r="K137" s="571" t="s">
        <v>24001</v>
      </c>
      <c r="L137" s="571" t="s">
        <v>24001</v>
      </c>
      <c r="M137" s="553" t="s">
        <v>24001</v>
      </c>
      <c r="N137" s="552" t="s">
        <v>25856</v>
      </c>
      <c r="O137" s="553" t="s">
        <v>24001</v>
      </c>
      <c r="P137" s="553">
        <v>32933</v>
      </c>
      <c r="Q137" s="554">
        <v>37561</v>
      </c>
      <c r="R137" s="552" t="s">
        <v>24001</v>
      </c>
      <c r="S137" s="552" t="s">
        <v>24001</v>
      </c>
      <c r="T137" s="552" t="s">
        <v>24001</v>
      </c>
    </row>
    <row r="138" spans="1:20" ht="14.5" x14ac:dyDescent="0.35">
      <c r="A138" s="552">
        <v>223</v>
      </c>
      <c r="B138" s="552" t="s">
        <v>20755</v>
      </c>
      <c r="C138" s="552" t="s">
        <v>20773</v>
      </c>
      <c r="D138" s="552" t="s">
        <v>20791</v>
      </c>
      <c r="E138" s="552" t="s">
        <v>20788</v>
      </c>
      <c r="F138" s="552" t="s">
        <v>20789</v>
      </c>
      <c r="G138" s="552" t="s">
        <v>20775</v>
      </c>
      <c r="H138" s="552" t="s">
        <v>20790</v>
      </c>
      <c r="I138" s="552" t="s">
        <v>20243</v>
      </c>
      <c r="J138" s="552" t="s">
        <v>24001</v>
      </c>
      <c r="K138" s="552" t="s">
        <v>50</v>
      </c>
      <c r="L138" s="552" t="s">
        <v>531</v>
      </c>
      <c r="M138" s="553" t="s">
        <v>24001</v>
      </c>
      <c r="N138" s="552" t="s">
        <v>25856</v>
      </c>
      <c r="O138" s="553" t="s">
        <v>27980</v>
      </c>
      <c r="P138" s="553">
        <v>36669</v>
      </c>
      <c r="Q138" s="554">
        <v>37561</v>
      </c>
      <c r="R138" s="552" t="s">
        <v>27981</v>
      </c>
      <c r="S138" s="552" t="s">
        <v>24001</v>
      </c>
      <c r="T138" s="552" t="s">
        <v>24001</v>
      </c>
    </row>
    <row r="139" spans="1:20" ht="14.5" x14ac:dyDescent="0.35">
      <c r="A139" s="552">
        <v>401</v>
      </c>
      <c r="B139" s="571" t="s">
        <v>21471</v>
      </c>
      <c r="C139" s="571" t="s">
        <v>21489</v>
      </c>
      <c r="D139" s="571" t="s">
        <v>25202</v>
      </c>
      <c r="E139" s="571" t="s">
        <v>21490</v>
      </c>
      <c r="F139" s="571" t="s">
        <v>18459</v>
      </c>
      <c r="G139" s="571" t="s">
        <v>21491</v>
      </c>
      <c r="H139" s="571" t="s">
        <v>25203</v>
      </c>
      <c r="I139" s="571" t="s">
        <v>21149</v>
      </c>
      <c r="J139" s="571" t="s">
        <v>24001</v>
      </c>
      <c r="K139" s="571" t="s">
        <v>24001</v>
      </c>
      <c r="L139" s="571" t="s">
        <v>24001</v>
      </c>
      <c r="M139" s="572" t="s">
        <v>24317</v>
      </c>
      <c r="N139" s="572" t="s">
        <v>25896</v>
      </c>
      <c r="O139" s="572" t="s">
        <v>24001</v>
      </c>
      <c r="P139" s="572">
        <v>32933</v>
      </c>
      <c r="Q139" s="573">
        <v>43158</v>
      </c>
      <c r="R139" s="571" t="s">
        <v>27911</v>
      </c>
      <c r="S139" s="571" t="s">
        <v>27913</v>
      </c>
      <c r="T139" s="571" t="s">
        <v>24001</v>
      </c>
    </row>
    <row r="140" spans="1:20" ht="14.5" x14ac:dyDescent="0.35">
      <c r="A140" s="552">
        <v>402</v>
      </c>
      <c r="B140" s="571" t="s">
        <v>21471</v>
      </c>
      <c r="C140" s="571" t="s">
        <v>21489</v>
      </c>
      <c r="D140" s="571" t="s">
        <v>21494</v>
      </c>
      <c r="E140" s="571" t="s">
        <v>21492</v>
      </c>
      <c r="F140" s="571" t="s">
        <v>21493</v>
      </c>
      <c r="G140" s="571" t="s">
        <v>21491</v>
      </c>
      <c r="H140" s="571" t="s">
        <v>588</v>
      </c>
      <c r="I140" s="571" t="s">
        <v>21149</v>
      </c>
      <c r="J140" s="571" t="s">
        <v>24001</v>
      </c>
      <c r="K140" s="571" t="s">
        <v>24001</v>
      </c>
      <c r="L140" s="571" t="s">
        <v>24001</v>
      </c>
      <c r="M140" s="572" t="s">
        <v>26019</v>
      </c>
      <c r="N140" s="572" t="s">
        <v>25896</v>
      </c>
      <c r="O140" s="572" t="s">
        <v>24001</v>
      </c>
      <c r="P140" s="572">
        <v>32933</v>
      </c>
      <c r="Q140" s="573">
        <v>41379</v>
      </c>
      <c r="R140" s="571" t="s">
        <v>27911</v>
      </c>
      <c r="S140" s="571" t="s">
        <v>24001</v>
      </c>
      <c r="T140" s="571" t="s">
        <v>24001</v>
      </c>
    </row>
    <row r="141" spans="1:20" ht="14.5" x14ac:dyDescent="0.35">
      <c r="A141" s="552">
        <v>403</v>
      </c>
      <c r="B141" s="571" t="s">
        <v>21471</v>
      </c>
      <c r="C141" s="571" t="s">
        <v>21489</v>
      </c>
      <c r="D141" s="571" t="s">
        <v>26045</v>
      </c>
      <c r="E141" s="571" t="s">
        <v>26046</v>
      </c>
      <c r="F141" s="571" t="s">
        <v>18015</v>
      </c>
      <c r="G141" s="571" t="s">
        <v>21491</v>
      </c>
      <c r="H141" s="571" t="s">
        <v>26047</v>
      </c>
      <c r="I141" s="571" t="s">
        <v>21149</v>
      </c>
      <c r="J141" s="571" t="s">
        <v>24001</v>
      </c>
      <c r="K141" s="571" t="s">
        <v>62</v>
      </c>
      <c r="L141" s="571" t="s">
        <v>24001</v>
      </c>
      <c r="M141" s="572" t="s">
        <v>24001</v>
      </c>
      <c r="N141" s="572" t="s">
        <v>25896</v>
      </c>
      <c r="O141" s="572" t="s">
        <v>24001</v>
      </c>
      <c r="P141" s="572">
        <v>32933</v>
      </c>
      <c r="Q141" s="573">
        <v>44005</v>
      </c>
      <c r="R141" s="571" t="s">
        <v>27982</v>
      </c>
      <c r="S141" s="571" t="s">
        <v>27983</v>
      </c>
      <c r="T141" s="571" t="s">
        <v>27984</v>
      </c>
    </row>
    <row r="142" spans="1:20" ht="14.5" x14ac:dyDescent="0.35">
      <c r="A142" s="552">
        <v>404</v>
      </c>
      <c r="B142" s="571" t="s">
        <v>21471</v>
      </c>
      <c r="C142" s="571" t="s">
        <v>21489</v>
      </c>
      <c r="D142" s="571" t="s">
        <v>21498</v>
      </c>
      <c r="E142" s="571" t="s">
        <v>21496</v>
      </c>
      <c r="F142" s="571" t="s">
        <v>18264</v>
      </c>
      <c r="G142" s="571" t="s">
        <v>21491</v>
      </c>
      <c r="H142" s="571" t="s">
        <v>21497</v>
      </c>
      <c r="I142" s="571" t="s">
        <v>21149</v>
      </c>
      <c r="J142" s="571" t="s">
        <v>24001</v>
      </c>
      <c r="K142" s="571" t="s">
        <v>24001</v>
      </c>
      <c r="L142" s="571" t="s">
        <v>24001</v>
      </c>
      <c r="M142" s="572" t="s">
        <v>24001</v>
      </c>
      <c r="N142" s="572" t="s">
        <v>25896</v>
      </c>
      <c r="O142" s="572" t="s">
        <v>24001</v>
      </c>
      <c r="P142" s="572">
        <v>32933</v>
      </c>
      <c r="Q142" s="573">
        <v>37561</v>
      </c>
      <c r="R142" s="571" t="s">
        <v>27985</v>
      </c>
      <c r="S142" s="571" t="s">
        <v>24001</v>
      </c>
      <c r="T142" s="571" t="s">
        <v>24001</v>
      </c>
    </row>
    <row r="143" spans="1:20" ht="14.5" x14ac:dyDescent="0.35">
      <c r="A143" s="552">
        <v>405</v>
      </c>
      <c r="B143" s="571" t="s">
        <v>21471</v>
      </c>
      <c r="C143" s="571" t="s">
        <v>21489</v>
      </c>
      <c r="D143" s="571" t="s">
        <v>34485</v>
      </c>
      <c r="E143" s="571" t="s">
        <v>24001</v>
      </c>
      <c r="F143" s="571" t="s">
        <v>1050</v>
      </c>
      <c r="G143" s="571" t="s">
        <v>21491</v>
      </c>
      <c r="H143" s="571" t="s">
        <v>55</v>
      </c>
      <c r="I143" s="571" t="s">
        <v>21149</v>
      </c>
      <c r="J143" s="571" t="s">
        <v>24001</v>
      </c>
      <c r="K143" s="571" t="s">
        <v>24001</v>
      </c>
      <c r="L143" s="571" t="s">
        <v>24001</v>
      </c>
      <c r="M143" s="572" t="s">
        <v>24001</v>
      </c>
      <c r="N143" s="572" t="s">
        <v>25896</v>
      </c>
      <c r="O143" s="572" t="s">
        <v>24001</v>
      </c>
      <c r="P143" s="572">
        <v>32933</v>
      </c>
      <c r="Q143" s="573">
        <v>45534</v>
      </c>
      <c r="R143" s="571" t="s">
        <v>24001</v>
      </c>
      <c r="S143" s="571" t="s">
        <v>24001</v>
      </c>
      <c r="T143" s="571" t="s">
        <v>24001</v>
      </c>
    </row>
    <row r="144" spans="1:20" ht="14.5" x14ac:dyDescent="0.35">
      <c r="A144" s="552">
        <v>406</v>
      </c>
      <c r="B144" s="571" t="s">
        <v>21471</v>
      </c>
      <c r="C144" s="571" t="s">
        <v>21489</v>
      </c>
      <c r="D144" s="571" t="s">
        <v>26048</v>
      </c>
      <c r="E144" s="571" t="s">
        <v>26049</v>
      </c>
      <c r="F144" s="571" t="s">
        <v>26050</v>
      </c>
      <c r="G144" s="571" t="s">
        <v>21489</v>
      </c>
      <c r="H144" s="571" t="s">
        <v>55</v>
      </c>
      <c r="I144" s="571" t="s">
        <v>21149</v>
      </c>
      <c r="J144" s="571" t="s">
        <v>24001</v>
      </c>
      <c r="K144" s="571" t="s">
        <v>24001</v>
      </c>
      <c r="L144" s="571" t="s">
        <v>24001</v>
      </c>
      <c r="M144" s="572" t="s">
        <v>24001</v>
      </c>
      <c r="N144" s="572" t="s">
        <v>25896</v>
      </c>
      <c r="O144" s="572" t="s">
        <v>24001</v>
      </c>
      <c r="P144" s="572">
        <v>43902</v>
      </c>
      <c r="Q144" s="573"/>
      <c r="R144" s="571" t="s">
        <v>24001</v>
      </c>
      <c r="S144" s="571" t="s">
        <v>24001</v>
      </c>
      <c r="T144" s="571" t="s">
        <v>24001</v>
      </c>
    </row>
    <row r="145" spans="1:20" ht="14.5" x14ac:dyDescent="0.35">
      <c r="A145" s="552">
        <v>994</v>
      </c>
      <c r="B145" s="571" t="s">
        <v>21301</v>
      </c>
      <c r="C145" s="571" t="s">
        <v>21342</v>
      </c>
      <c r="D145" s="571" t="s">
        <v>25991</v>
      </c>
      <c r="E145" s="571" t="s">
        <v>25992</v>
      </c>
      <c r="F145" s="571" t="s">
        <v>25993</v>
      </c>
      <c r="G145" s="571" t="s">
        <v>25205</v>
      </c>
      <c r="H145" s="571" t="s">
        <v>21328</v>
      </c>
      <c r="I145" s="571" t="s">
        <v>21149</v>
      </c>
      <c r="J145" s="571" t="s">
        <v>24001</v>
      </c>
      <c r="K145" s="571" t="s">
        <v>24001</v>
      </c>
      <c r="L145" s="571" t="s">
        <v>24001</v>
      </c>
      <c r="M145" s="572" t="s">
        <v>24001</v>
      </c>
      <c r="N145" s="572" t="s">
        <v>25896</v>
      </c>
      <c r="O145" s="572" t="s">
        <v>24001</v>
      </c>
      <c r="P145" s="572">
        <v>44350</v>
      </c>
      <c r="Q145" s="573"/>
      <c r="R145" s="571" t="s">
        <v>27986</v>
      </c>
      <c r="S145" s="571" t="s">
        <v>24001</v>
      </c>
      <c r="T145" s="571" t="s">
        <v>24001</v>
      </c>
    </row>
    <row r="146" spans="1:20" ht="14.5" x14ac:dyDescent="0.35">
      <c r="A146" s="552">
        <v>995</v>
      </c>
      <c r="B146" s="571" t="s">
        <v>21301</v>
      </c>
      <c r="C146" s="571" t="s">
        <v>21342</v>
      </c>
      <c r="D146" s="571" t="s">
        <v>25204</v>
      </c>
      <c r="E146" s="571" t="s">
        <v>21411</v>
      </c>
      <c r="F146" s="571" t="s">
        <v>348</v>
      </c>
      <c r="G146" s="571" t="s">
        <v>25205</v>
      </c>
      <c r="H146" s="571" t="s">
        <v>21412</v>
      </c>
      <c r="I146" s="571" t="s">
        <v>21149</v>
      </c>
      <c r="J146" s="571" t="s">
        <v>24001</v>
      </c>
      <c r="K146" s="571" t="s">
        <v>62</v>
      </c>
      <c r="L146" s="571" t="s">
        <v>24001</v>
      </c>
      <c r="M146" s="572" t="s">
        <v>25994</v>
      </c>
      <c r="N146" s="572" t="s">
        <v>25896</v>
      </c>
      <c r="O146" s="572" t="s">
        <v>24001</v>
      </c>
      <c r="P146" s="572">
        <v>32933</v>
      </c>
      <c r="Q146" s="573">
        <v>43042</v>
      </c>
      <c r="R146" s="571" t="s">
        <v>27987</v>
      </c>
      <c r="S146" s="571" t="s">
        <v>24001</v>
      </c>
      <c r="T146" s="571" t="s">
        <v>24001</v>
      </c>
    </row>
    <row r="147" spans="1:20" ht="14.5" x14ac:dyDescent="0.35">
      <c r="A147" s="552">
        <v>996</v>
      </c>
      <c r="B147" s="571" t="s">
        <v>21301</v>
      </c>
      <c r="C147" s="571" t="s">
        <v>21342</v>
      </c>
      <c r="D147" s="571" t="s">
        <v>25206</v>
      </c>
      <c r="E147" s="571" t="s">
        <v>21417</v>
      </c>
      <c r="F147" s="571" t="s">
        <v>13174</v>
      </c>
      <c r="G147" s="571" t="s">
        <v>25205</v>
      </c>
      <c r="H147" s="571" t="s">
        <v>21418</v>
      </c>
      <c r="I147" s="571" t="s">
        <v>21149</v>
      </c>
      <c r="J147" s="571" t="s">
        <v>24001</v>
      </c>
      <c r="K147" s="571" t="s">
        <v>24001</v>
      </c>
      <c r="L147" s="571" t="s">
        <v>24001</v>
      </c>
      <c r="M147" s="572" t="s">
        <v>24001</v>
      </c>
      <c r="N147" s="572" t="s">
        <v>25896</v>
      </c>
      <c r="O147" s="572" t="s">
        <v>24001</v>
      </c>
      <c r="P147" s="572">
        <v>40059</v>
      </c>
      <c r="Q147" s="573">
        <v>43042</v>
      </c>
      <c r="R147" s="571" t="s">
        <v>27988</v>
      </c>
      <c r="S147" s="571" t="s">
        <v>24001</v>
      </c>
      <c r="T147" s="571" t="s">
        <v>24001</v>
      </c>
    </row>
    <row r="148" spans="1:20" ht="14.5" x14ac:dyDescent="0.35">
      <c r="A148" s="552">
        <v>997</v>
      </c>
      <c r="B148" s="571" t="s">
        <v>21301</v>
      </c>
      <c r="C148" s="571" t="s">
        <v>21342</v>
      </c>
      <c r="D148" s="571" t="s">
        <v>25207</v>
      </c>
      <c r="E148" s="571" t="s">
        <v>21419</v>
      </c>
      <c r="F148" s="571" t="s">
        <v>363</v>
      </c>
      <c r="G148" s="571" t="s">
        <v>25205</v>
      </c>
      <c r="H148" s="571" t="s">
        <v>25208</v>
      </c>
      <c r="I148" s="571" t="s">
        <v>21149</v>
      </c>
      <c r="J148" s="571" t="s">
        <v>24001</v>
      </c>
      <c r="K148" s="571" t="s">
        <v>24001</v>
      </c>
      <c r="L148" s="571" t="s">
        <v>899</v>
      </c>
      <c r="M148" s="572" t="s">
        <v>24001</v>
      </c>
      <c r="N148" s="572" t="s">
        <v>25896</v>
      </c>
      <c r="O148" s="572" t="s">
        <v>24001</v>
      </c>
      <c r="P148" s="572">
        <v>32933</v>
      </c>
      <c r="Q148" s="573">
        <v>43042</v>
      </c>
      <c r="R148" s="571" t="s">
        <v>27989</v>
      </c>
      <c r="S148" s="571" t="s">
        <v>24001</v>
      </c>
      <c r="T148" s="571" t="s">
        <v>24001</v>
      </c>
    </row>
    <row r="149" spans="1:20" ht="14.5" x14ac:dyDescent="0.35">
      <c r="A149" s="552">
        <v>998</v>
      </c>
      <c r="B149" s="571" t="s">
        <v>21301</v>
      </c>
      <c r="C149" s="571" t="s">
        <v>21342</v>
      </c>
      <c r="D149" s="571" t="s">
        <v>25209</v>
      </c>
      <c r="E149" s="571" t="s">
        <v>21423</v>
      </c>
      <c r="F149" s="571" t="s">
        <v>359</v>
      </c>
      <c r="G149" s="571" t="s">
        <v>25205</v>
      </c>
      <c r="H149" s="571" t="s">
        <v>21497</v>
      </c>
      <c r="I149" s="571" t="s">
        <v>21149</v>
      </c>
      <c r="J149" s="571" t="s">
        <v>24001</v>
      </c>
      <c r="K149" s="571" t="s">
        <v>24001</v>
      </c>
      <c r="L149" s="571" t="s">
        <v>24001</v>
      </c>
      <c r="M149" s="572" t="s">
        <v>25995</v>
      </c>
      <c r="N149" s="572" t="s">
        <v>25896</v>
      </c>
      <c r="O149" s="572" t="s">
        <v>24001</v>
      </c>
      <c r="P149" s="572">
        <v>32933</v>
      </c>
      <c r="Q149" s="573">
        <v>43042</v>
      </c>
      <c r="R149" s="571" t="s">
        <v>27989</v>
      </c>
      <c r="S149" s="571" t="s">
        <v>24001</v>
      </c>
      <c r="T149" s="571" t="s">
        <v>24001</v>
      </c>
    </row>
    <row r="150" spans="1:20" ht="14.5" x14ac:dyDescent="0.35">
      <c r="A150" s="552">
        <v>999</v>
      </c>
      <c r="B150" s="571" t="s">
        <v>21301</v>
      </c>
      <c r="C150" s="571" t="s">
        <v>21342</v>
      </c>
      <c r="D150" s="571" t="s">
        <v>25996</v>
      </c>
      <c r="E150" s="571" t="s">
        <v>25997</v>
      </c>
      <c r="F150" s="571" t="s">
        <v>25998</v>
      </c>
      <c r="G150" s="571" t="s">
        <v>25205</v>
      </c>
      <c r="H150" s="571" t="s">
        <v>55</v>
      </c>
      <c r="I150" s="571" t="s">
        <v>21149</v>
      </c>
      <c r="J150" s="571" t="s">
        <v>24001</v>
      </c>
      <c r="K150" s="571" t="s">
        <v>24001</v>
      </c>
      <c r="L150" s="571" t="s">
        <v>24001</v>
      </c>
      <c r="M150" s="572" t="s">
        <v>24001</v>
      </c>
      <c r="N150" s="572" t="s">
        <v>25896</v>
      </c>
      <c r="O150" s="572" t="s">
        <v>24001</v>
      </c>
      <c r="P150" s="572">
        <v>44571</v>
      </c>
      <c r="Q150" s="573"/>
      <c r="R150" s="571" t="s">
        <v>27990</v>
      </c>
      <c r="S150" s="571" t="s">
        <v>24001</v>
      </c>
      <c r="T150" s="571" t="s">
        <v>24001</v>
      </c>
    </row>
    <row r="151" spans="1:20" ht="14.5" x14ac:dyDescent="0.35">
      <c r="A151" s="552">
        <v>1000</v>
      </c>
      <c r="B151" s="571" t="s">
        <v>21301</v>
      </c>
      <c r="C151" s="571" t="s">
        <v>21342</v>
      </c>
      <c r="D151" s="571" t="s">
        <v>25210</v>
      </c>
      <c r="E151" s="571" t="s">
        <v>21429</v>
      </c>
      <c r="F151" s="571" t="s">
        <v>367</v>
      </c>
      <c r="G151" s="571" t="s">
        <v>25205</v>
      </c>
      <c r="H151" s="571" t="s">
        <v>20369</v>
      </c>
      <c r="I151" s="571" t="s">
        <v>21149</v>
      </c>
      <c r="J151" s="571" t="s">
        <v>24001</v>
      </c>
      <c r="K151" s="571" t="s">
        <v>24001</v>
      </c>
      <c r="L151" s="571" t="s">
        <v>24001</v>
      </c>
      <c r="M151" s="572" t="s">
        <v>24001</v>
      </c>
      <c r="N151" s="572" t="s">
        <v>25896</v>
      </c>
      <c r="O151" s="572" t="s">
        <v>24001</v>
      </c>
      <c r="P151" s="572">
        <v>32933</v>
      </c>
      <c r="Q151" s="573">
        <v>43042</v>
      </c>
      <c r="R151" s="571" t="s">
        <v>27991</v>
      </c>
      <c r="S151" s="571" t="s">
        <v>24001</v>
      </c>
      <c r="T151" s="571" t="s">
        <v>24001</v>
      </c>
    </row>
    <row r="152" spans="1:20" ht="14.5" x14ac:dyDescent="0.35">
      <c r="A152" s="552">
        <v>362</v>
      </c>
      <c r="B152" s="571" t="s">
        <v>21620</v>
      </c>
      <c r="C152" s="571" t="s">
        <v>21621</v>
      </c>
      <c r="D152" s="571" t="s">
        <v>21624</v>
      </c>
      <c r="E152" s="571" t="s">
        <v>21622</v>
      </c>
      <c r="F152" s="571" t="s">
        <v>18246</v>
      </c>
      <c r="G152" s="571" t="s">
        <v>21623</v>
      </c>
      <c r="H152" s="571" t="s">
        <v>300</v>
      </c>
      <c r="I152" s="571" t="s">
        <v>21149</v>
      </c>
      <c r="J152" s="571" t="s">
        <v>24001</v>
      </c>
      <c r="K152" s="571" t="s">
        <v>154</v>
      </c>
      <c r="L152" s="571" t="s">
        <v>24001</v>
      </c>
      <c r="M152" s="572" t="s">
        <v>24001</v>
      </c>
      <c r="N152" s="572" t="s">
        <v>25896</v>
      </c>
      <c r="O152" s="572" t="s">
        <v>24001</v>
      </c>
      <c r="P152" s="572">
        <v>32933</v>
      </c>
      <c r="Q152" s="573">
        <v>37561</v>
      </c>
      <c r="R152" s="571" t="s">
        <v>27992</v>
      </c>
      <c r="S152" s="571" t="s">
        <v>24001</v>
      </c>
      <c r="T152" s="571" t="s">
        <v>24001</v>
      </c>
    </row>
    <row r="153" spans="1:20" ht="14.5" x14ac:dyDescent="0.35">
      <c r="A153" s="552">
        <v>705</v>
      </c>
      <c r="B153" s="571" t="s">
        <v>21653</v>
      </c>
      <c r="C153" s="571" t="s">
        <v>21748</v>
      </c>
      <c r="D153" s="571" t="s">
        <v>26109</v>
      </c>
      <c r="E153" s="571" t="s">
        <v>21753</v>
      </c>
      <c r="F153" s="571" t="s">
        <v>16939</v>
      </c>
      <c r="G153" s="571" t="s">
        <v>1753</v>
      </c>
      <c r="H153" s="571" t="s">
        <v>26110</v>
      </c>
      <c r="I153" s="571" t="s">
        <v>21149</v>
      </c>
      <c r="J153" s="571" t="s">
        <v>24001</v>
      </c>
      <c r="K153" s="571" t="s">
        <v>62</v>
      </c>
      <c r="L153" s="571" t="s">
        <v>899</v>
      </c>
      <c r="M153" s="572" t="s">
        <v>24001</v>
      </c>
      <c r="N153" s="572" t="s">
        <v>25896</v>
      </c>
      <c r="O153" s="572" t="s">
        <v>34736</v>
      </c>
      <c r="P153" s="572">
        <v>32933</v>
      </c>
      <c r="Q153" s="573">
        <v>44005</v>
      </c>
      <c r="R153" s="571" t="s">
        <v>27906</v>
      </c>
      <c r="S153" s="571" t="s">
        <v>27906</v>
      </c>
      <c r="T153" s="571" t="s">
        <v>24001</v>
      </c>
    </row>
    <row r="154" spans="1:20" ht="14.5" x14ac:dyDescent="0.35">
      <c r="A154" s="552">
        <v>676</v>
      </c>
      <c r="B154" s="571" t="s">
        <v>22163</v>
      </c>
      <c r="C154" s="571" t="s">
        <v>22513</v>
      </c>
      <c r="D154" s="571" t="s">
        <v>24318</v>
      </c>
      <c r="E154" s="571" t="s">
        <v>25211</v>
      </c>
      <c r="F154" s="571" t="s">
        <v>24319</v>
      </c>
      <c r="G154" s="571" t="s">
        <v>22513</v>
      </c>
      <c r="H154" s="571" t="s">
        <v>55</v>
      </c>
      <c r="I154" s="571" t="s">
        <v>21149</v>
      </c>
      <c r="J154" s="571" t="s">
        <v>24001</v>
      </c>
      <c r="K154" s="571" t="s">
        <v>24001</v>
      </c>
      <c r="L154" s="571" t="s">
        <v>24001</v>
      </c>
      <c r="M154" s="572" t="s">
        <v>24001</v>
      </c>
      <c r="N154" s="572" t="s">
        <v>25896</v>
      </c>
      <c r="O154" s="572" t="s">
        <v>24001</v>
      </c>
      <c r="P154" s="572">
        <v>42374</v>
      </c>
      <c r="Q154" s="573"/>
      <c r="R154" s="571" t="s">
        <v>24001</v>
      </c>
      <c r="S154" s="571" t="s">
        <v>24001</v>
      </c>
      <c r="T154" s="571" t="s">
        <v>24001</v>
      </c>
    </row>
    <row r="155" spans="1:20" ht="14.5" x14ac:dyDescent="0.35">
      <c r="A155" s="552">
        <v>677</v>
      </c>
      <c r="B155" s="571" t="s">
        <v>22163</v>
      </c>
      <c r="C155" s="571" t="s">
        <v>22513</v>
      </c>
      <c r="D155" s="571" t="s">
        <v>22516</v>
      </c>
      <c r="E155" s="571" t="s">
        <v>22514</v>
      </c>
      <c r="F155" s="571" t="s">
        <v>19234</v>
      </c>
      <c r="G155" s="571" t="s">
        <v>22515</v>
      </c>
      <c r="H155" s="571" t="s">
        <v>20457</v>
      </c>
      <c r="I155" s="571" t="s">
        <v>21149</v>
      </c>
      <c r="J155" s="571" t="s">
        <v>24001</v>
      </c>
      <c r="K155" s="571" t="s">
        <v>24001</v>
      </c>
      <c r="L155" s="571" t="s">
        <v>24001</v>
      </c>
      <c r="M155" s="572" t="s">
        <v>26454</v>
      </c>
      <c r="N155" s="572" t="s">
        <v>25896</v>
      </c>
      <c r="O155" s="572" t="s">
        <v>24001</v>
      </c>
      <c r="P155" s="572">
        <v>35912</v>
      </c>
      <c r="Q155" s="573">
        <v>37561</v>
      </c>
      <c r="R155" s="571" t="s">
        <v>27993</v>
      </c>
      <c r="S155" s="571" t="s">
        <v>24001</v>
      </c>
      <c r="T155" s="571" t="s">
        <v>24001</v>
      </c>
    </row>
    <row r="156" spans="1:20" ht="14.5" x14ac:dyDescent="0.35">
      <c r="A156" s="552">
        <v>678</v>
      </c>
      <c r="B156" s="571" t="s">
        <v>22163</v>
      </c>
      <c r="C156" s="571" t="s">
        <v>22513</v>
      </c>
      <c r="D156" s="571" t="s">
        <v>25213</v>
      </c>
      <c r="E156" s="571" t="s">
        <v>25214</v>
      </c>
      <c r="F156" s="571" t="s">
        <v>19126</v>
      </c>
      <c r="G156" s="571" t="s">
        <v>22515</v>
      </c>
      <c r="H156" s="571" t="s">
        <v>25215</v>
      </c>
      <c r="I156" s="571" t="s">
        <v>21149</v>
      </c>
      <c r="J156" s="571" t="s">
        <v>24001</v>
      </c>
      <c r="K156" s="571" t="s">
        <v>24001</v>
      </c>
      <c r="L156" s="571" t="s">
        <v>24001</v>
      </c>
      <c r="M156" s="572" t="s">
        <v>25212</v>
      </c>
      <c r="N156" s="572" t="s">
        <v>25896</v>
      </c>
      <c r="O156" s="572" t="s">
        <v>24001</v>
      </c>
      <c r="P156" s="572">
        <v>32933</v>
      </c>
      <c r="Q156" s="573">
        <v>43154</v>
      </c>
      <c r="R156" s="571" t="s">
        <v>27993</v>
      </c>
      <c r="S156" s="571" t="s">
        <v>27993</v>
      </c>
      <c r="T156" s="571" t="s">
        <v>24001</v>
      </c>
    </row>
    <row r="157" spans="1:20" ht="14.5" x14ac:dyDescent="0.35">
      <c r="A157" s="552">
        <v>679</v>
      </c>
      <c r="B157" s="571" t="s">
        <v>22163</v>
      </c>
      <c r="C157" s="571" t="s">
        <v>22513</v>
      </c>
      <c r="D157" s="571" t="s">
        <v>25216</v>
      </c>
      <c r="E157" s="571" t="s">
        <v>25217</v>
      </c>
      <c r="F157" s="571" t="s">
        <v>25218</v>
      </c>
      <c r="G157" s="571" t="s">
        <v>22515</v>
      </c>
      <c r="H157" s="571" t="s">
        <v>25219</v>
      </c>
      <c r="I157" s="571" t="s">
        <v>21149</v>
      </c>
      <c r="J157" s="571" t="s">
        <v>24001</v>
      </c>
      <c r="K157" s="571" t="s">
        <v>24001</v>
      </c>
      <c r="L157" s="571" t="s">
        <v>24001</v>
      </c>
      <c r="M157" s="572" t="s">
        <v>25212</v>
      </c>
      <c r="N157" s="572" t="s">
        <v>25896</v>
      </c>
      <c r="O157" s="572" t="s">
        <v>24001</v>
      </c>
      <c r="P157" s="572">
        <v>43154</v>
      </c>
      <c r="Q157" s="573"/>
      <c r="R157" s="571" t="s">
        <v>27993</v>
      </c>
      <c r="S157" s="571" t="s">
        <v>27994</v>
      </c>
      <c r="T157" s="571" t="s">
        <v>24001</v>
      </c>
    </row>
    <row r="158" spans="1:20" ht="14.5" x14ac:dyDescent="0.35">
      <c r="A158" s="552">
        <v>680</v>
      </c>
      <c r="B158" s="571" t="s">
        <v>22163</v>
      </c>
      <c r="C158" s="571" t="s">
        <v>22513</v>
      </c>
      <c r="D158" s="571" t="s">
        <v>22519</v>
      </c>
      <c r="E158" s="571" t="s">
        <v>22517</v>
      </c>
      <c r="F158" s="571" t="s">
        <v>19148</v>
      </c>
      <c r="G158" s="571" t="s">
        <v>22515</v>
      </c>
      <c r="H158" s="571" t="s">
        <v>22518</v>
      </c>
      <c r="I158" s="571" t="s">
        <v>21149</v>
      </c>
      <c r="J158" s="571" t="s">
        <v>24001</v>
      </c>
      <c r="K158" s="571" t="s">
        <v>24001</v>
      </c>
      <c r="L158" s="571" t="s">
        <v>24001</v>
      </c>
      <c r="M158" s="572" t="s">
        <v>26455</v>
      </c>
      <c r="N158" s="572" t="s">
        <v>25896</v>
      </c>
      <c r="O158" s="572" t="s">
        <v>24001</v>
      </c>
      <c r="P158" s="572">
        <v>32933</v>
      </c>
      <c r="Q158" s="573">
        <v>37561</v>
      </c>
      <c r="R158" s="571" t="s">
        <v>27895</v>
      </c>
      <c r="S158" s="571" t="s">
        <v>24001</v>
      </c>
      <c r="T158" s="571" t="s">
        <v>24001</v>
      </c>
    </row>
    <row r="159" spans="1:20" ht="14.5" x14ac:dyDescent="0.35">
      <c r="A159" s="552">
        <v>681</v>
      </c>
      <c r="B159" s="571" t="s">
        <v>22163</v>
      </c>
      <c r="C159" s="571" t="s">
        <v>22513</v>
      </c>
      <c r="D159" s="571" t="s">
        <v>26456</v>
      </c>
      <c r="E159" s="571" t="s">
        <v>26457</v>
      </c>
      <c r="F159" s="571" t="s">
        <v>26458</v>
      </c>
      <c r="G159" s="571" t="s">
        <v>22515</v>
      </c>
      <c r="H159" s="571" t="s">
        <v>26459</v>
      </c>
      <c r="I159" s="571" t="s">
        <v>21149</v>
      </c>
      <c r="J159" s="571" t="s">
        <v>24001</v>
      </c>
      <c r="K159" s="571" t="s">
        <v>24001</v>
      </c>
      <c r="L159" s="571" t="s">
        <v>24001</v>
      </c>
      <c r="M159" s="572" t="s">
        <v>26460</v>
      </c>
      <c r="N159" s="572" t="s">
        <v>25896</v>
      </c>
      <c r="O159" s="572" t="s">
        <v>24001</v>
      </c>
      <c r="P159" s="572">
        <v>44012</v>
      </c>
      <c r="Q159" s="573"/>
      <c r="R159" s="571" t="s">
        <v>27895</v>
      </c>
      <c r="S159" s="571" t="s">
        <v>27895</v>
      </c>
      <c r="T159" s="571" t="s">
        <v>24001</v>
      </c>
    </row>
    <row r="160" spans="1:20" ht="14.5" x14ac:dyDescent="0.35">
      <c r="A160" s="552">
        <v>682</v>
      </c>
      <c r="B160" s="571" t="s">
        <v>22163</v>
      </c>
      <c r="C160" s="571" t="s">
        <v>22513</v>
      </c>
      <c r="D160" s="571" t="s">
        <v>26461</v>
      </c>
      <c r="E160" s="571" t="s">
        <v>26462</v>
      </c>
      <c r="F160" s="571" t="s">
        <v>26463</v>
      </c>
      <c r="G160" s="571" t="s">
        <v>22515</v>
      </c>
      <c r="H160" s="571" t="s">
        <v>26464</v>
      </c>
      <c r="I160" s="571" t="s">
        <v>21149</v>
      </c>
      <c r="J160" s="571" t="s">
        <v>24001</v>
      </c>
      <c r="K160" s="571" t="s">
        <v>24001</v>
      </c>
      <c r="L160" s="571" t="s">
        <v>24001</v>
      </c>
      <c r="M160" s="572" t="s">
        <v>26460</v>
      </c>
      <c r="N160" s="572" t="s">
        <v>25896</v>
      </c>
      <c r="O160" s="572" t="s">
        <v>24001</v>
      </c>
      <c r="P160" s="572">
        <v>44012</v>
      </c>
      <c r="Q160" s="573"/>
      <c r="R160" s="571" t="s">
        <v>27895</v>
      </c>
      <c r="S160" s="571" t="s">
        <v>27995</v>
      </c>
      <c r="T160" s="571" t="s">
        <v>24001</v>
      </c>
    </row>
    <row r="161" spans="1:20" ht="14.5" x14ac:dyDescent="0.35">
      <c r="A161" s="552">
        <v>683</v>
      </c>
      <c r="B161" s="571" t="s">
        <v>22163</v>
      </c>
      <c r="C161" s="571" t="s">
        <v>22513</v>
      </c>
      <c r="D161" s="571" t="s">
        <v>22522</v>
      </c>
      <c r="E161" s="571" t="s">
        <v>22520</v>
      </c>
      <c r="F161" s="571" t="s">
        <v>7390</v>
      </c>
      <c r="G161" s="571" t="s">
        <v>22515</v>
      </c>
      <c r="H161" s="571" t="s">
        <v>22521</v>
      </c>
      <c r="I161" s="571" t="s">
        <v>21149</v>
      </c>
      <c r="J161" s="571" t="s">
        <v>24001</v>
      </c>
      <c r="K161" s="571" t="s">
        <v>24001</v>
      </c>
      <c r="L161" s="571" t="s">
        <v>24001</v>
      </c>
      <c r="M161" s="572" t="s">
        <v>24001</v>
      </c>
      <c r="N161" s="572" t="s">
        <v>25896</v>
      </c>
      <c r="O161" s="572" t="s">
        <v>24001</v>
      </c>
      <c r="P161" s="572">
        <v>32933</v>
      </c>
      <c r="Q161" s="573">
        <v>39868</v>
      </c>
      <c r="R161" s="571" t="s">
        <v>27996</v>
      </c>
      <c r="S161" s="571" t="s">
        <v>24001</v>
      </c>
      <c r="T161" s="571" t="s">
        <v>24001</v>
      </c>
    </row>
    <row r="162" spans="1:20" ht="14.5" x14ac:dyDescent="0.35">
      <c r="A162" s="552">
        <v>684</v>
      </c>
      <c r="B162" s="571" t="s">
        <v>22163</v>
      </c>
      <c r="C162" s="571" t="s">
        <v>22513</v>
      </c>
      <c r="D162" s="571" t="s">
        <v>22524</v>
      </c>
      <c r="E162" s="571" t="s">
        <v>22523</v>
      </c>
      <c r="F162" s="571" t="s">
        <v>19131</v>
      </c>
      <c r="G162" s="571" t="s">
        <v>22515</v>
      </c>
      <c r="H162" s="571" t="s">
        <v>4915</v>
      </c>
      <c r="I162" s="571" t="s">
        <v>21149</v>
      </c>
      <c r="J162" s="571" t="s">
        <v>24001</v>
      </c>
      <c r="K162" s="571" t="s">
        <v>24001</v>
      </c>
      <c r="L162" s="571" t="s">
        <v>24001</v>
      </c>
      <c r="M162" s="572" t="s">
        <v>24001</v>
      </c>
      <c r="N162" s="572" t="s">
        <v>25896</v>
      </c>
      <c r="O162" s="572" t="s">
        <v>24001</v>
      </c>
      <c r="P162" s="572">
        <v>32933</v>
      </c>
      <c r="Q162" s="573">
        <v>37561</v>
      </c>
      <c r="R162" s="571" t="s">
        <v>27993</v>
      </c>
      <c r="S162" s="571" t="s">
        <v>24001</v>
      </c>
      <c r="T162" s="571" t="s">
        <v>24001</v>
      </c>
    </row>
    <row r="163" spans="1:20" ht="14.5" x14ac:dyDescent="0.35">
      <c r="A163" s="552">
        <v>685</v>
      </c>
      <c r="B163" s="571" t="s">
        <v>22163</v>
      </c>
      <c r="C163" s="571" t="s">
        <v>22513</v>
      </c>
      <c r="D163" s="571" t="s">
        <v>22528</v>
      </c>
      <c r="E163" s="571" t="s">
        <v>22525</v>
      </c>
      <c r="F163" s="571" t="s">
        <v>22526</v>
      </c>
      <c r="G163" s="571" t="s">
        <v>22515</v>
      </c>
      <c r="H163" s="571" t="s">
        <v>22527</v>
      </c>
      <c r="I163" s="571" t="s">
        <v>21149</v>
      </c>
      <c r="J163" s="571" t="s">
        <v>24001</v>
      </c>
      <c r="K163" s="571" t="s">
        <v>24001</v>
      </c>
      <c r="L163" s="571" t="s">
        <v>24001</v>
      </c>
      <c r="M163" s="572" t="s">
        <v>24001</v>
      </c>
      <c r="N163" s="572" t="s">
        <v>25896</v>
      </c>
      <c r="O163" s="572" t="s">
        <v>24001</v>
      </c>
      <c r="P163" s="572">
        <v>32933</v>
      </c>
      <c r="Q163" s="573">
        <v>37561</v>
      </c>
      <c r="R163" s="571" t="s">
        <v>27968</v>
      </c>
      <c r="S163" s="571" t="s">
        <v>24001</v>
      </c>
      <c r="T163" s="571" t="s">
        <v>24001</v>
      </c>
    </row>
    <row r="164" spans="1:20" ht="14.5" x14ac:dyDescent="0.35">
      <c r="A164" s="552">
        <v>686</v>
      </c>
      <c r="B164" s="571" t="s">
        <v>22163</v>
      </c>
      <c r="C164" s="571" t="s">
        <v>22513</v>
      </c>
      <c r="D164" s="571" t="s">
        <v>22530</v>
      </c>
      <c r="E164" s="571" t="s">
        <v>25220</v>
      </c>
      <c r="F164" s="571" t="s">
        <v>22529</v>
      </c>
      <c r="G164" s="571" t="s">
        <v>22515</v>
      </c>
      <c r="H164" s="571" t="s">
        <v>55</v>
      </c>
      <c r="I164" s="571" t="s">
        <v>21149</v>
      </c>
      <c r="J164" s="571" t="s">
        <v>24001</v>
      </c>
      <c r="K164" s="571" t="s">
        <v>24001</v>
      </c>
      <c r="L164" s="571" t="s">
        <v>24001</v>
      </c>
      <c r="M164" s="572" t="s">
        <v>24001</v>
      </c>
      <c r="N164" s="572" t="s">
        <v>25896</v>
      </c>
      <c r="O164" s="572" t="s">
        <v>24001</v>
      </c>
      <c r="P164" s="572">
        <v>32933</v>
      </c>
      <c r="Q164" s="573">
        <v>41404</v>
      </c>
      <c r="R164" s="571" t="s">
        <v>24001</v>
      </c>
      <c r="S164" s="571" t="s">
        <v>24001</v>
      </c>
      <c r="T164" s="571" t="s">
        <v>24001</v>
      </c>
    </row>
    <row r="165" spans="1:20" ht="14.5" x14ac:dyDescent="0.35">
      <c r="A165" s="552">
        <v>687</v>
      </c>
      <c r="B165" s="571" t="s">
        <v>22163</v>
      </c>
      <c r="C165" s="571" t="s">
        <v>22513</v>
      </c>
      <c r="D165" s="571" t="s">
        <v>22532</v>
      </c>
      <c r="E165" s="571" t="s">
        <v>22531</v>
      </c>
      <c r="F165" s="571" t="s">
        <v>18417</v>
      </c>
      <c r="G165" s="571" t="s">
        <v>22515</v>
      </c>
      <c r="H165" s="571" t="s">
        <v>22474</v>
      </c>
      <c r="I165" s="571" t="s">
        <v>21149</v>
      </c>
      <c r="J165" s="571" t="s">
        <v>24001</v>
      </c>
      <c r="K165" s="571" t="s">
        <v>24001</v>
      </c>
      <c r="L165" s="571" t="s">
        <v>24001</v>
      </c>
      <c r="M165" s="572" t="s">
        <v>24001</v>
      </c>
      <c r="N165" s="572" t="s">
        <v>25896</v>
      </c>
      <c r="O165" s="572" t="s">
        <v>24001</v>
      </c>
      <c r="P165" s="572">
        <v>32933</v>
      </c>
      <c r="Q165" s="573">
        <v>37561</v>
      </c>
      <c r="R165" s="571" t="s">
        <v>27910</v>
      </c>
      <c r="S165" s="571" t="s">
        <v>24001</v>
      </c>
      <c r="T165" s="571" t="s">
        <v>24001</v>
      </c>
    </row>
    <row r="166" spans="1:20" ht="14.5" x14ac:dyDescent="0.35">
      <c r="A166" s="552">
        <v>475</v>
      </c>
      <c r="B166" s="571" t="s">
        <v>22163</v>
      </c>
      <c r="C166" s="571" t="s">
        <v>22251</v>
      </c>
      <c r="D166" s="571" t="s">
        <v>22274</v>
      </c>
      <c r="E166" s="571" t="s">
        <v>22270</v>
      </c>
      <c r="F166" s="571" t="s">
        <v>22271</v>
      </c>
      <c r="G166" s="571" t="s">
        <v>22272</v>
      </c>
      <c r="H166" s="571" t="s">
        <v>22273</v>
      </c>
      <c r="I166" s="571" t="s">
        <v>21149</v>
      </c>
      <c r="J166" s="571" t="s">
        <v>24001</v>
      </c>
      <c r="K166" s="571" t="s">
        <v>24001</v>
      </c>
      <c r="L166" s="571" t="s">
        <v>24001</v>
      </c>
      <c r="M166" s="572" t="s">
        <v>24001</v>
      </c>
      <c r="N166" s="572" t="s">
        <v>25896</v>
      </c>
      <c r="O166" s="572" t="s">
        <v>24001</v>
      </c>
      <c r="P166" s="572">
        <v>32933</v>
      </c>
      <c r="Q166" s="573">
        <v>37561</v>
      </c>
      <c r="R166" s="571" t="s">
        <v>27997</v>
      </c>
      <c r="S166" s="571" t="s">
        <v>24001</v>
      </c>
      <c r="T166" s="571" t="s">
        <v>24001</v>
      </c>
    </row>
    <row r="167" spans="1:20" ht="14.5" x14ac:dyDescent="0.35">
      <c r="A167" s="552">
        <v>1468</v>
      </c>
      <c r="B167" s="552" t="s">
        <v>22834</v>
      </c>
      <c r="C167" s="552" t="s">
        <v>23480</v>
      </c>
      <c r="D167" s="552" t="s">
        <v>23485</v>
      </c>
      <c r="E167" s="552" t="s">
        <v>23482</v>
      </c>
      <c r="F167" s="552" t="s">
        <v>11463</v>
      </c>
      <c r="G167" s="552" t="s">
        <v>23483</v>
      </c>
      <c r="H167" s="552" t="s">
        <v>23484</v>
      </c>
      <c r="I167" s="552" t="s">
        <v>22804</v>
      </c>
      <c r="J167" s="552" t="s">
        <v>24001</v>
      </c>
      <c r="K167" s="552" t="s">
        <v>62</v>
      </c>
      <c r="L167" s="571" t="s">
        <v>24001</v>
      </c>
      <c r="M167" s="552" t="s">
        <v>24001</v>
      </c>
      <c r="N167" s="553" t="s">
        <v>62</v>
      </c>
      <c r="O167" s="552" t="s">
        <v>24001</v>
      </c>
      <c r="P167" s="553">
        <v>32933</v>
      </c>
      <c r="Q167" s="554">
        <v>37561</v>
      </c>
      <c r="R167" s="552" t="s">
        <v>27998</v>
      </c>
      <c r="S167" s="552" t="s">
        <v>24001</v>
      </c>
      <c r="T167" s="552" t="s">
        <v>24001</v>
      </c>
    </row>
    <row r="168" spans="1:20" ht="14.5" x14ac:dyDescent="0.35">
      <c r="A168" s="552">
        <v>1475</v>
      </c>
      <c r="B168" s="552" t="s">
        <v>22834</v>
      </c>
      <c r="C168" s="552" t="s">
        <v>23490</v>
      </c>
      <c r="D168" s="552" t="s">
        <v>23502</v>
      </c>
      <c r="E168" s="552" t="s">
        <v>23499</v>
      </c>
      <c r="F168" s="552" t="s">
        <v>23500</v>
      </c>
      <c r="G168" s="552" t="s">
        <v>23501</v>
      </c>
      <c r="H168" s="552" t="s">
        <v>23202</v>
      </c>
      <c r="I168" s="552" t="s">
        <v>22804</v>
      </c>
      <c r="J168" s="552" t="s">
        <v>24001</v>
      </c>
      <c r="K168" s="571" t="s">
        <v>24001</v>
      </c>
      <c r="L168" s="571" t="s">
        <v>24001</v>
      </c>
      <c r="M168" s="552" t="s">
        <v>24001</v>
      </c>
      <c r="N168" s="553" t="s">
        <v>62</v>
      </c>
      <c r="O168" s="552" t="s">
        <v>24001</v>
      </c>
      <c r="P168" s="553">
        <v>34418</v>
      </c>
      <c r="Q168" s="554">
        <v>37561</v>
      </c>
      <c r="R168" s="552" t="s">
        <v>27999</v>
      </c>
      <c r="S168" s="552" t="s">
        <v>24001</v>
      </c>
      <c r="T168" s="552" t="s">
        <v>24001</v>
      </c>
    </row>
    <row r="169" spans="1:20" ht="14.5" x14ac:dyDescent="0.35">
      <c r="A169" s="552">
        <v>1476</v>
      </c>
      <c r="B169" s="552" t="s">
        <v>22834</v>
      </c>
      <c r="C169" s="552" t="s">
        <v>23490</v>
      </c>
      <c r="D169" s="552" t="s">
        <v>23504</v>
      </c>
      <c r="E169" s="552" t="s">
        <v>25221</v>
      </c>
      <c r="F169" s="552" t="s">
        <v>23503</v>
      </c>
      <c r="G169" s="552" t="s">
        <v>23501</v>
      </c>
      <c r="H169" s="552" t="s">
        <v>55</v>
      </c>
      <c r="I169" s="552" t="s">
        <v>22804</v>
      </c>
      <c r="J169" s="552" t="s">
        <v>24001</v>
      </c>
      <c r="K169" s="571" t="s">
        <v>24001</v>
      </c>
      <c r="L169" s="571" t="s">
        <v>24001</v>
      </c>
      <c r="M169" s="552" t="s">
        <v>24001</v>
      </c>
      <c r="N169" s="553" t="s">
        <v>62</v>
      </c>
      <c r="O169" s="552" t="s">
        <v>24001</v>
      </c>
      <c r="P169" s="553">
        <v>32933</v>
      </c>
      <c r="Q169" s="554">
        <v>37561</v>
      </c>
      <c r="R169" s="552" t="s">
        <v>24001</v>
      </c>
      <c r="S169" s="552" t="s">
        <v>24001</v>
      </c>
      <c r="T169" s="552" t="s">
        <v>24001</v>
      </c>
    </row>
    <row r="170" spans="1:20" ht="14.5" x14ac:dyDescent="0.35">
      <c r="A170" s="552">
        <v>1477</v>
      </c>
      <c r="B170" s="552" t="s">
        <v>22834</v>
      </c>
      <c r="C170" s="552" t="s">
        <v>23490</v>
      </c>
      <c r="D170" s="552" t="s">
        <v>23507</v>
      </c>
      <c r="E170" s="552" t="s">
        <v>23505</v>
      </c>
      <c r="F170" s="552" t="s">
        <v>11604</v>
      </c>
      <c r="G170" s="552" t="s">
        <v>23501</v>
      </c>
      <c r="H170" s="552" t="s">
        <v>23506</v>
      </c>
      <c r="I170" s="552" t="s">
        <v>22804</v>
      </c>
      <c r="J170" s="552" t="s">
        <v>24001</v>
      </c>
      <c r="K170" s="571" t="s">
        <v>24001</v>
      </c>
      <c r="L170" s="571" t="s">
        <v>24001</v>
      </c>
      <c r="M170" s="552" t="s">
        <v>24001</v>
      </c>
      <c r="N170" s="553" t="s">
        <v>62</v>
      </c>
      <c r="O170" s="552" t="s">
        <v>24001</v>
      </c>
      <c r="P170" s="553">
        <v>32933</v>
      </c>
      <c r="Q170" s="554">
        <v>37561</v>
      </c>
      <c r="R170" s="552" t="s">
        <v>28000</v>
      </c>
      <c r="S170" s="552" t="s">
        <v>24001</v>
      </c>
      <c r="T170" s="552" t="s">
        <v>24001</v>
      </c>
    </row>
    <row r="171" spans="1:20" ht="14.5" x14ac:dyDescent="0.35">
      <c r="A171" s="552">
        <v>1285</v>
      </c>
      <c r="B171" s="571" t="s">
        <v>22834</v>
      </c>
      <c r="C171" s="571" t="s">
        <v>23017</v>
      </c>
      <c r="D171" s="571" t="s">
        <v>28001</v>
      </c>
      <c r="E171" s="571" t="s">
        <v>23271</v>
      </c>
      <c r="F171" s="571" t="s">
        <v>23272</v>
      </c>
      <c r="G171" s="571" t="s">
        <v>28002</v>
      </c>
      <c r="H171" s="571" t="s">
        <v>23274</v>
      </c>
      <c r="I171" s="571" t="s">
        <v>22804</v>
      </c>
      <c r="J171" s="571" t="s">
        <v>24001</v>
      </c>
      <c r="K171" s="571" t="s">
        <v>62</v>
      </c>
      <c r="L171" s="571" t="s">
        <v>24001</v>
      </c>
      <c r="M171" s="572" t="s">
        <v>24001</v>
      </c>
      <c r="N171" s="553" t="s">
        <v>62</v>
      </c>
      <c r="O171" s="572" t="s">
        <v>24001</v>
      </c>
      <c r="P171" s="572">
        <v>36108</v>
      </c>
      <c r="Q171" s="573">
        <v>45162</v>
      </c>
      <c r="R171" s="571" t="s">
        <v>28003</v>
      </c>
      <c r="S171" s="571" t="s">
        <v>24001</v>
      </c>
      <c r="T171" s="571" t="s">
        <v>24001</v>
      </c>
    </row>
    <row r="172" spans="1:20" ht="14.5" x14ac:dyDescent="0.35">
      <c r="A172" s="552">
        <v>178</v>
      </c>
      <c r="B172" s="552" t="s">
        <v>20628</v>
      </c>
      <c r="C172" s="552" t="s">
        <v>20662</v>
      </c>
      <c r="D172" s="552" t="s">
        <v>20665</v>
      </c>
      <c r="E172" s="552" t="s">
        <v>20663</v>
      </c>
      <c r="F172" s="552" t="s">
        <v>3476</v>
      </c>
      <c r="G172" s="552" t="s">
        <v>20664</v>
      </c>
      <c r="H172" s="552" t="s">
        <v>300</v>
      </c>
      <c r="I172" s="552" t="s">
        <v>20243</v>
      </c>
      <c r="J172" s="552" t="s">
        <v>24001</v>
      </c>
      <c r="K172" s="571" t="s">
        <v>24001</v>
      </c>
      <c r="L172" s="571" t="s">
        <v>24001</v>
      </c>
      <c r="M172" s="553" t="s">
        <v>24001</v>
      </c>
      <c r="N172" s="552" t="s">
        <v>25856</v>
      </c>
      <c r="O172" s="553" t="s">
        <v>24001</v>
      </c>
      <c r="P172" s="553">
        <v>32933</v>
      </c>
      <c r="Q172" s="554">
        <v>41243</v>
      </c>
      <c r="R172" s="552" t="s">
        <v>27901</v>
      </c>
      <c r="S172" s="552" t="s">
        <v>24001</v>
      </c>
      <c r="T172" s="552" t="s">
        <v>24001</v>
      </c>
    </row>
    <row r="173" spans="1:20" ht="14.5" x14ac:dyDescent="0.35">
      <c r="A173" s="552">
        <v>363</v>
      </c>
      <c r="B173" s="571" t="s">
        <v>21149</v>
      </c>
      <c r="C173" s="571" t="s">
        <v>24320</v>
      </c>
      <c r="D173" s="571" t="s">
        <v>22803</v>
      </c>
      <c r="E173" s="571" t="s">
        <v>25222</v>
      </c>
      <c r="F173" s="571" t="s">
        <v>10621</v>
      </c>
      <c r="G173" s="571" t="s">
        <v>21149</v>
      </c>
      <c r="H173" s="571" t="s">
        <v>55</v>
      </c>
      <c r="I173" s="571" t="s">
        <v>21149</v>
      </c>
      <c r="J173" s="571" t="s">
        <v>24001</v>
      </c>
      <c r="K173" s="571" t="s">
        <v>24001</v>
      </c>
      <c r="L173" s="571" t="s">
        <v>24001</v>
      </c>
      <c r="M173" s="572" t="s">
        <v>24001</v>
      </c>
      <c r="N173" s="572" t="s">
        <v>25896</v>
      </c>
      <c r="O173" s="572" t="s">
        <v>24001</v>
      </c>
      <c r="P173" s="572">
        <v>41816</v>
      </c>
      <c r="Q173" s="573"/>
      <c r="R173" s="571" t="s">
        <v>24001</v>
      </c>
      <c r="S173" s="571" t="s">
        <v>24001</v>
      </c>
      <c r="T173" s="571" t="s">
        <v>24001</v>
      </c>
    </row>
    <row r="174" spans="1:20" ht="14.5" x14ac:dyDescent="0.35">
      <c r="A174" s="552">
        <v>300</v>
      </c>
      <c r="B174" s="552" t="s">
        <v>20837</v>
      </c>
      <c r="C174" s="552" t="s">
        <v>20852</v>
      </c>
      <c r="D174" s="552" t="s">
        <v>34486</v>
      </c>
      <c r="E174" s="552" t="s">
        <v>34487</v>
      </c>
      <c r="F174" s="552" t="s">
        <v>4739</v>
      </c>
      <c r="G174" s="552" t="s">
        <v>34488</v>
      </c>
      <c r="H174" s="552" t="s">
        <v>34489</v>
      </c>
      <c r="I174" s="552" t="s">
        <v>20243</v>
      </c>
      <c r="J174" s="552" t="s">
        <v>109</v>
      </c>
      <c r="K174" s="571" t="s">
        <v>24001</v>
      </c>
      <c r="L174" s="571" t="s">
        <v>24001</v>
      </c>
      <c r="M174" s="553" t="s">
        <v>24001</v>
      </c>
      <c r="N174" s="552" t="s">
        <v>25856</v>
      </c>
      <c r="O174" s="553" t="s">
        <v>24001</v>
      </c>
      <c r="P174" s="553">
        <v>32933</v>
      </c>
      <c r="Q174" s="554">
        <v>45484</v>
      </c>
      <c r="R174" s="552" t="s">
        <v>34490</v>
      </c>
      <c r="S174" s="552" t="s">
        <v>24001</v>
      </c>
      <c r="T174" s="552" t="s">
        <v>24001</v>
      </c>
    </row>
    <row r="175" spans="1:20" ht="14.5" x14ac:dyDescent="0.35">
      <c r="A175" s="552">
        <v>931</v>
      </c>
      <c r="B175" s="571" t="s">
        <v>21164</v>
      </c>
      <c r="C175" s="571" t="s">
        <v>21170</v>
      </c>
      <c r="D175" s="571" t="s">
        <v>21200</v>
      </c>
      <c r="E175" s="571" t="s">
        <v>21197</v>
      </c>
      <c r="F175" s="571" t="s">
        <v>21198</v>
      </c>
      <c r="G175" s="571" t="s">
        <v>21199</v>
      </c>
      <c r="H175" s="571" t="s">
        <v>300</v>
      </c>
      <c r="I175" s="571" t="s">
        <v>21149</v>
      </c>
      <c r="J175" s="571" t="s">
        <v>24001</v>
      </c>
      <c r="K175" s="571" t="s">
        <v>24001</v>
      </c>
      <c r="L175" s="571" t="s">
        <v>24001</v>
      </c>
      <c r="M175" s="572" t="s">
        <v>24001</v>
      </c>
      <c r="N175" s="572" t="s">
        <v>25896</v>
      </c>
      <c r="O175" s="572" t="s">
        <v>24001</v>
      </c>
      <c r="P175" s="572">
        <v>32933</v>
      </c>
      <c r="Q175" s="573">
        <v>37561</v>
      </c>
      <c r="R175" s="571" t="s">
        <v>27936</v>
      </c>
      <c r="S175" s="571" t="s">
        <v>24001</v>
      </c>
      <c r="T175" s="571" t="s">
        <v>24001</v>
      </c>
    </row>
    <row r="176" spans="1:20" ht="14.5" x14ac:dyDescent="0.35">
      <c r="A176" s="552">
        <v>238</v>
      </c>
      <c r="B176" s="552" t="s">
        <v>20877</v>
      </c>
      <c r="C176" s="552" t="s">
        <v>20884</v>
      </c>
      <c r="D176" s="552" t="s">
        <v>20888</v>
      </c>
      <c r="E176" s="552" t="s">
        <v>20885</v>
      </c>
      <c r="F176" s="552" t="s">
        <v>5142</v>
      </c>
      <c r="G176" s="552" t="s">
        <v>20886</v>
      </c>
      <c r="H176" s="552" t="s">
        <v>20887</v>
      </c>
      <c r="I176" s="552" t="s">
        <v>20243</v>
      </c>
      <c r="J176" s="552" t="s">
        <v>24001</v>
      </c>
      <c r="K176" s="552" t="s">
        <v>62</v>
      </c>
      <c r="L176" s="571" t="s">
        <v>24001</v>
      </c>
      <c r="M176" s="553" t="s">
        <v>20889</v>
      </c>
      <c r="N176" s="552" t="s">
        <v>25856</v>
      </c>
      <c r="O176" s="553" t="s">
        <v>24001</v>
      </c>
      <c r="P176" s="553">
        <v>32933</v>
      </c>
      <c r="Q176" s="554">
        <v>37561</v>
      </c>
      <c r="R176" s="552" t="s">
        <v>28004</v>
      </c>
      <c r="S176" s="552" t="s">
        <v>24001</v>
      </c>
      <c r="T176" s="552" t="s">
        <v>24001</v>
      </c>
    </row>
    <row r="177" spans="1:20" ht="14.5" x14ac:dyDescent="0.35">
      <c r="A177" s="552">
        <v>239</v>
      </c>
      <c r="B177" s="552" t="s">
        <v>20877</v>
      </c>
      <c r="C177" s="552" t="s">
        <v>20884</v>
      </c>
      <c r="D177" s="552" t="s">
        <v>20892</v>
      </c>
      <c r="E177" s="552" t="s">
        <v>20890</v>
      </c>
      <c r="F177" s="552" t="s">
        <v>19574</v>
      </c>
      <c r="G177" s="552" t="s">
        <v>20886</v>
      </c>
      <c r="H177" s="552" t="s">
        <v>20891</v>
      </c>
      <c r="I177" s="552" t="s">
        <v>20243</v>
      </c>
      <c r="J177" s="552" t="s">
        <v>24001</v>
      </c>
      <c r="K177" s="571" t="s">
        <v>24001</v>
      </c>
      <c r="L177" s="571" t="s">
        <v>24001</v>
      </c>
      <c r="M177" s="553" t="s">
        <v>24001</v>
      </c>
      <c r="N177" s="552" t="s">
        <v>25856</v>
      </c>
      <c r="O177" s="553" t="s">
        <v>24001</v>
      </c>
      <c r="P177" s="553">
        <v>39377</v>
      </c>
      <c r="Q177" s="554"/>
      <c r="R177" s="552" t="s">
        <v>28005</v>
      </c>
      <c r="S177" s="552" t="s">
        <v>24001</v>
      </c>
      <c r="T177" s="552" t="s">
        <v>24001</v>
      </c>
    </row>
    <row r="178" spans="1:20" ht="14.5" x14ac:dyDescent="0.35">
      <c r="A178" s="552">
        <v>240</v>
      </c>
      <c r="B178" s="552" t="s">
        <v>20877</v>
      </c>
      <c r="C178" s="552" t="s">
        <v>20884</v>
      </c>
      <c r="D178" s="552" t="s">
        <v>20895</v>
      </c>
      <c r="E178" s="552" t="s">
        <v>20893</v>
      </c>
      <c r="F178" s="552" t="s">
        <v>5147</v>
      </c>
      <c r="G178" s="552" t="s">
        <v>20886</v>
      </c>
      <c r="H178" s="552" t="s">
        <v>20894</v>
      </c>
      <c r="I178" s="552" t="s">
        <v>20243</v>
      </c>
      <c r="J178" s="552" t="s">
        <v>24001</v>
      </c>
      <c r="K178" s="552" t="s">
        <v>154</v>
      </c>
      <c r="L178" s="552" t="s">
        <v>899</v>
      </c>
      <c r="M178" s="553" t="s">
        <v>24001</v>
      </c>
      <c r="N178" s="552" t="s">
        <v>25856</v>
      </c>
      <c r="O178" s="553" t="s">
        <v>24001</v>
      </c>
      <c r="P178" s="553">
        <v>32933</v>
      </c>
      <c r="Q178" s="554">
        <v>37561</v>
      </c>
      <c r="R178" s="552" t="s">
        <v>28006</v>
      </c>
      <c r="S178" s="552" t="s">
        <v>24001</v>
      </c>
      <c r="T178" s="552" t="s">
        <v>24001</v>
      </c>
    </row>
    <row r="179" spans="1:20" ht="14.5" x14ac:dyDescent="0.35">
      <c r="A179" s="552">
        <v>241</v>
      </c>
      <c r="B179" s="552" t="s">
        <v>20877</v>
      </c>
      <c r="C179" s="552" t="s">
        <v>20884</v>
      </c>
      <c r="D179" s="552" t="s">
        <v>20898</v>
      </c>
      <c r="E179" s="552" t="s">
        <v>20896</v>
      </c>
      <c r="F179" s="552" t="s">
        <v>5150</v>
      </c>
      <c r="G179" s="552" t="s">
        <v>20886</v>
      </c>
      <c r="H179" s="552" t="s">
        <v>20897</v>
      </c>
      <c r="I179" s="552" t="s">
        <v>20243</v>
      </c>
      <c r="J179" s="552" t="s">
        <v>24001</v>
      </c>
      <c r="K179" s="552" t="s">
        <v>62</v>
      </c>
      <c r="L179" s="571" t="s">
        <v>24001</v>
      </c>
      <c r="M179" s="553" t="s">
        <v>24001</v>
      </c>
      <c r="N179" s="552" t="s">
        <v>25856</v>
      </c>
      <c r="O179" s="553" t="s">
        <v>24001</v>
      </c>
      <c r="P179" s="553">
        <v>32933</v>
      </c>
      <c r="Q179" s="554">
        <v>37561</v>
      </c>
      <c r="R179" s="552" t="s">
        <v>28007</v>
      </c>
      <c r="S179" s="552" t="s">
        <v>24001</v>
      </c>
      <c r="T179" s="552" t="s">
        <v>24001</v>
      </c>
    </row>
    <row r="180" spans="1:20" ht="14.5" x14ac:dyDescent="0.35">
      <c r="A180" s="552">
        <v>242</v>
      </c>
      <c r="B180" s="552" t="s">
        <v>20877</v>
      </c>
      <c r="C180" s="552" t="s">
        <v>20884</v>
      </c>
      <c r="D180" s="552" t="s">
        <v>20901</v>
      </c>
      <c r="E180" s="552" t="s">
        <v>20899</v>
      </c>
      <c r="F180" s="552" t="s">
        <v>5130</v>
      </c>
      <c r="G180" s="552" t="s">
        <v>20886</v>
      </c>
      <c r="H180" s="552" t="s">
        <v>20900</v>
      </c>
      <c r="I180" s="552" t="s">
        <v>20243</v>
      </c>
      <c r="J180" s="552" t="s">
        <v>24001</v>
      </c>
      <c r="K180" s="552" t="s">
        <v>50</v>
      </c>
      <c r="L180" s="552" t="s">
        <v>531</v>
      </c>
      <c r="M180" s="553" t="s">
        <v>20902</v>
      </c>
      <c r="N180" s="552" t="s">
        <v>25856</v>
      </c>
      <c r="O180" s="553" t="s">
        <v>24001</v>
      </c>
      <c r="P180" s="553">
        <v>32933</v>
      </c>
      <c r="Q180" s="554">
        <v>37561</v>
      </c>
      <c r="R180" s="552" t="s">
        <v>27906</v>
      </c>
      <c r="S180" s="552" t="s">
        <v>24001</v>
      </c>
      <c r="T180" s="552" t="s">
        <v>24001</v>
      </c>
    </row>
    <row r="181" spans="1:20" ht="14.5" x14ac:dyDescent="0.35">
      <c r="A181" s="552">
        <v>243</v>
      </c>
      <c r="B181" s="552" t="s">
        <v>20877</v>
      </c>
      <c r="C181" s="552" t="s">
        <v>20884</v>
      </c>
      <c r="D181" s="552" t="s">
        <v>20906</v>
      </c>
      <c r="E181" s="552" t="s">
        <v>20903</v>
      </c>
      <c r="F181" s="552" t="s">
        <v>20904</v>
      </c>
      <c r="G181" s="552" t="s">
        <v>20886</v>
      </c>
      <c r="H181" s="552" t="s">
        <v>20905</v>
      </c>
      <c r="I181" s="552" t="s">
        <v>20243</v>
      </c>
      <c r="J181" s="552" t="s">
        <v>24001</v>
      </c>
      <c r="K181" s="571" t="s">
        <v>24001</v>
      </c>
      <c r="L181" s="571" t="s">
        <v>24001</v>
      </c>
      <c r="M181" s="553" t="s">
        <v>20907</v>
      </c>
      <c r="N181" s="552" t="s">
        <v>25856</v>
      </c>
      <c r="O181" s="553" t="s">
        <v>24001</v>
      </c>
      <c r="P181" s="553">
        <v>39377</v>
      </c>
      <c r="Q181" s="554"/>
      <c r="R181" s="552" t="s">
        <v>28008</v>
      </c>
      <c r="S181" s="552" t="s">
        <v>24001</v>
      </c>
      <c r="T181" s="552" t="s">
        <v>24001</v>
      </c>
    </row>
    <row r="182" spans="1:20" ht="14.5" x14ac:dyDescent="0.35">
      <c r="A182" s="552">
        <v>244</v>
      </c>
      <c r="B182" s="552" t="s">
        <v>20877</v>
      </c>
      <c r="C182" s="552" t="s">
        <v>20884</v>
      </c>
      <c r="D182" s="552" t="s">
        <v>20910</v>
      </c>
      <c r="E182" s="552" t="s">
        <v>20908</v>
      </c>
      <c r="F182" s="552" t="s">
        <v>5138</v>
      </c>
      <c r="G182" s="552" t="s">
        <v>20886</v>
      </c>
      <c r="H182" s="552" t="s">
        <v>20909</v>
      </c>
      <c r="I182" s="552" t="s">
        <v>20243</v>
      </c>
      <c r="J182" s="552" t="s">
        <v>24001</v>
      </c>
      <c r="K182" s="552" t="s">
        <v>154</v>
      </c>
      <c r="L182" s="552" t="s">
        <v>899</v>
      </c>
      <c r="M182" s="553" t="s">
        <v>24001</v>
      </c>
      <c r="N182" s="552" t="s">
        <v>25856</v>
      </c>
      <c r="O182" s="553" t="s">
        <v>24001</v>
      </c>
      <c r="P182" s="553">
        <v>32933</v>
      </c>
      <c r="Q182" s="554">
        <v>37561</v>
      </c>
      <c r="R182" s="552" t="s">
        <v>27906</v>
      </c>
      <c r="S182" s="552" t="s">
        <v>24001</v>
      </c>
      <c r="T182" s="552" t="s">
        <v>24001</v>
      </c>
    </row>
    <row r="183" spans="1:20" ht="14.5" x14ac:dyDescent="0.35">
      <c r="A183" s="552">
        <v>245</v>
      </c>
      <c r="B183" s="552" t="s">
        <v>20877</v>
      </c>
      <c r="C183" s="552" t="s">
        <v>20884</v>
      </c>
      <c r="D183" s="552" t="s">
        <v>20911</v>
      </c>
      <c r="E183" s="552" t="s">
        <v>24001</v>
      </c>
      <c r="F183" s="552" t="s">
        <v>14179</v>
      </c>
      <c r="G183" s="552" t="s">
        <v>20886</v>
      </c>
      <c r="H183" s="552" t="s">
        <v>55</v>
      </c>
      <c r="I183" s="552" t="s">
        <v>20243</v>
      </c>
      <c r="J183" s="552" t="s">
        <v>24001</v>
      </c>
      <c r="K183" s="571" t="s">
        <v>24001</v>
      </c>
      <c r="L183" s="571" t="s">
        <v>24001</v>
      </c>
      <c r="M183" s="553" t="s">
        <v>24001</v>
      </c>
      <c r="N183" s="552" t="s">
        <v>25856</v>
      </c>
      <c r="O183" s="553" t="s">
        <v>24001</v>
      </c>
      <c r="P183" s="553">
        <v>32933</v>
      </c>
      <c r="Q183" s="554">
        <v>37561</v>
      </c>
      <c r="R183" s="552" t="s">
        <v>24001</v>
      </c>
      <c r="S183" s="552" t="s">
        <v>24001</v>
      </c>
      <c r="T183" s="552" t="s">
        <v>24001</v>
      </c>
    </row>
    <row r="184" spans="1:20" ht="14.5" x14ac:dyDescent="0.35">
      <c r="A184" s="552">
        <v>246</v>
      </c>
      <c r="B184" s="552" t="s">
        <v>20877</v>
      </c>
      <c r="C184" s="552" t="s">
        <v>20884</v>
      </c>
      <c r="D184" s="552" t="s">
        <v>20914</v>
      </c>
      <c r="E184" s="552" t="s">
        <v>24001</v>
      </c>
      <c r="F184" s="552" t="s">
        <v>20912</v>
      </c>
      <c r="G184" s="552" t="s">
        <v>20913</v>
      </c>
      <c r="H184" s="552" t="s">
        <v>55</v>
      </c>
      <c r="I184" s="552" t="s">
        <v>20243</v>
      </c>
      <c r="J184" s="552" t="s">
        <v>24001</v>
      </c>
      <c r="K184" s="571" t="s">
        <v>24001</v>
      </c>
      <c r="L184" s="571" t="s">
        <v>24001</v>
      </c>
      <c r="M184" s="553" t="s">
        <v>24001</v>
      </c>
      <c r="N184" s="552" t="s">
        <v>25856</v>
      </c>
      <c r="O184" s="553" t="s">
        <v>24001</v>
      </c>
      <c r="P184" s="553">
        <v>39832</v>
      </c>
      <c r="Q184" s="554">
        <v>39832</v>
      </c>
      <c r="R184" s="552" t="s">
        <v>24001</v>
      </c>
      <c r="S184" s="552" t="s">
        <v>24001</v>
      </c>
      <c r="T184" s="552" t="s">
        <v>24001</v>
      </c>
    </row>
    <row r="185" spans="1:20" ht="14.5" x14ac:dyDescent="0.35">
      <c r="A185" s="552">
        <v>117</v>
      </c>
      <c r="B185" s="552" t="s">
        <v>20452</v>
      </c>
      <c r="C185" s="552" t="s">
        <v>20553</v>
      </c>
      <c r="D185" s="552" t="s">
        <v>25870</v>
      </c>
      <c r="E185" s="552" t="s">
        <v>25871</v>
      </c>
      <c r="F185" s="552" t="s">
        <v>25872</v>
      </c>
      <c r="G185" s="552" t="s">
        <v>25873</v>
      </c>
      <c r="H185" s="552" t="s">
        <v>55</v>
      </c>
      <c r="I185" s="552" t="s">
        <v>20243</v>
      </c>
      <c r="J185" s="552" t="s">
        <v>24001</v>
      </c>
      <c r="K185" s="571" t="s">
        <v>24001</v>
      </c>
      <c r="L185" s="571" t="s">
        <v>24001</v>
      </c>
      <c r="M185" s="553" t="s">
        <v>24306</v>
      </c>
      <c r="N185" s="552" t="s">
        <v>25856</v>
      </c>
      <c r="O185" s="553" t="s">
        <v>24001</v>
      </c>
      <c r="P185" s="553">
        <v>43867</v>
      </c>
      <c r="Q185" s="554"/>
      <c r="R185" s="552" t="s">
        <v>24001</v>
      </c>
      <c r="S185" s="552" t="s">
        <v>24001</v>
      </c>
      <c r="T185" s="552" t="s">
        <v>24001</v>
      </c>
    </row>
    <row r="186" spans="1:20" ht="14.5" x14ac:dyDescent="0.35">
      <c r="A186" s="552">
        <v>1108</v>
      </c>
      <c r="B186" s="571" t="s">
        <v>21952</v>
      </c>
      <c r="C186" s="571" t="s">
        <v>25152</v>
      </c>
      <c r="D186" s="571" t="s">
        <v>22003</v>
      </c>
      <c r="E186" s="571" t="s">
        <v>22000</v>
      </c>
      <c r="F186" s="571" t="s">
        <v>16731</v>
      </c>
      <c r="G186" s="571" t="s">
        <v>22001</v>
      </c>
      <c r="H186" s="571" t="s">
        <v>22002</v>
      </c>
      <c r="I186" s="571" t="s">
        <v>21149</v>
      </c>
      <c r="J186" s="571" t="s">
        <v>24001</v>
      </c>
      <c r="K186" s="571" t="s">
        <v>24001</v>
      </c>
      <c r="L186" s="571" t="s">
        <v>24001</v>
      </c>
      <c r="M186" s="572" t="s">
        <v>26260</v>
      </c>
      <c r="N186" s="572" t="s">
        <v>25896</v>
      </c>
      <c r="O186" s="572" t="s">
        <v>24001</v>
      </c>
      <c r="P186" s="572">
        <v>32933</v>
      </c>
      <c r="Q186" s="573">
        <v>37561</v>
      </c>
      <c r="R186" s="571" t="s">
        <v>28009</v>
      </c>
      <c r="S186" s="571" t="s">
        <v>24001</v>
      </c>
      <c r="T186" s="571" t="s">
        <v>24001</v>
      </c>
    </row>
    <row r="187" spans="1:20" ht="14.5" x14ac:dyDescent="0.35">
      <c r="A187" s="552">
        <v>1109</v>
      </c>
      <c r="B187" s="571" t="s">
        <v>21952</v>
      </c>
      <c r="C187" s="571" t="s">
        <v>25152</v>
      </c>
      <c r="D187" s="571" t="s">
        <v>25223</v>
      </c>
      <c r="E187" s="571" t="s">
        <v>25224</v>
      </c>
      <c r="F187" s="571" t="s">
        <v>25225</v>
      </c>
      <c r="G187" s="571" t="s">
        <v>22001</v>
      </c>
      <c r="H187" s="571" t="s">
        <v>25226</v>
      </c>
      <c r="I187" s="571" t="s">
        <v>21149</v>
      </c>
      <c r="J187" s="571" t="s">
        <v>24001</v>
      </c>
      <c r="K187" s="571" t="s">
        <v>24001</v>
      </c>
      <c r="L187" s="571" t="s">
        <v>24001</v>
      </c>
      <c r="M187" s="572" t="s">
        <v>26261</v>
      </c>
      <c r="N187" s="572" t="s">
        <v>25896</v>
      </c>
      <c r="O187" s="572" t="s">
        <v>24001</v>
      </c>
      <c r="P187" s="572">
        <v>42887</v>
      </c>
      <c r="Q187" s="573"/>
      <c r="R187" s="571" t="s">
        <v>28009</v>
      </c>
      <c r="S187" s="571" t="s">
        <v>27898</v>
      </c>
      <c r="T187" s="571" t="s">
        <v>24001</v>
      </c>
    </row>
    <row r="188" spans="1:20" ht="14.5" x14ac:dyDescent="0.35">
      <c r="A188" s="552">
        <v>1110</v>
      </c>
      <c r="B188" s="571" t="s">
        <v>21952</v>
      </c>
      <c r="C188" s="571" t="s">
        <v>25152</v>
      </c>
      <c r="D188" s="571" t="s">
        <v>26262</v>
      </c>
      <c r="E188" s="571" t="s">
        <v>26263</v>
      </c>
      <c r="F188" s="571" t="s">
        <v>26264</v>
      </c>
      <c r="G188" s="571" t="s">
        <v>22001</v>
      </c>
      <c r="H188" s="571" t="s">
        <v>26265</v>
      </c>
      <c r="I188" s="571" t="s">
        <v>21149</v>
      </c>
      <c r="J188" s="571" t="s">
        <v>24001</v>
      </c>
      <c r="K188" s="571" t="s">
        <v>24001</v>
      </c>
      <c r="L188" s="571" t="s">
        <v>24001</v>
      </c>
      <c r="M188" s="572" t="s">
        <v>26266</v>
      </c>
      <c r="N188" s="572" t="s">
        <v>25896</v>
      </c>
      <c r="O188" s="572" t="s">
        <v>24001</v>
      </c>
      <c r="P188" s="572">
        <v>44011</v>
      </c>
      <c r="Q188" s="573"/>
      <c r="R188" s="571" t="s">
        <v>28009</v>
      </c>
      <c r="S188" s="571" t="s">
        <v>28010</v>
      </c>
      <c r="T188" s="571" t="s">
        <v>24001</v>
      </c>
    </row>
    <row r="189" spans="1:20" ht="14.5" x14ac:dyDescent="0.35">
      <c r="A189" s="552">
        <v>1111</v>
      </c>
      <c r="B189" s="571" t="s">
        <v>21952</v>
      </c>
      <c r="C189" s="571" t="s">
        <v>25152</v>
      </c>
      <c r="D189" s="571" t="s">
        <v>24321</v>
      </c>
      <c r="E189" s="571" t="s">
        <v>24322</v>
      </c>
      <c r="F189" s="571" t="s">
        <v>8026</v>
      </c>
      <c r="G189" s="571" t="s">
        <v>22001</v>
      </c>
      <c r="H189" s="571" t="s">
        <v>24323</v>
      </c>
      <c r="I189" s="571" t="s">
        <v>21149</v>
      </c>
      <c r="J189" s="571" t="s">
        <v>24001</v>
      </c>
      <c r="K189" s="571" t="s">
        <v>24001</v>
      </c>
      <c r="L189" s="571" t="s">
        <v>24001</v>
      </c>
      <c r="M189" s="572" t="s">
        <v>26267</v>
      </c>
      <c r="N189" s="572" t="s">
        <v>25896</v>
      </c>
      <c r="O189" s="572" t="s">
        <v>24001</v>
      </c>
      <c r="P189" s="572">
        <v>42486</v>
      </c>
      <c r="Q189" s="573"/>
      <c r="R189" s="571" t="s">
        <v>28009</v>
      </c>
      <c r="S189" s="571" t="s">
        <v>28009</v>
      </c>
      <c r="T189" s="571" t="s">
        <v>24001</v>
      </c>
    </row>
    <row r="190" spans="1:20" ht="14.5" x14ac:dyDescent="0.35">
      <c r="A190" s="552">
        <v>279</v>
      </c>
      <c r="B190" s="552" t="s">
        <v>20877</v>
      </c>
      <c r="C190" s="552" t="s">
        <v>20999</v>
      </c>
      <c r="D190" s="552" t="s">
        <v>21003</v>
      </c>
      <c r="E190" s="552" t="s">
        <v>21000</v>
      </c>
      <c r="F190" s="552" t="s">
        <v>5298</v>
      </c>
      <c r="G190" s="552" t="s">
        <v>21001</v>
      </c>
      <c r="H190" s="552" t="s">
        <v>21002</v>
      </c>
      <c r="I190" s="552" t="s">
        <v>20243</v>
      </c>
      <c r="J190" s="552" t="s">
        <v>24001</v>
      </c>
      <c r="K190" s="552" t="s">
        <v>62</v>
      </c>
      <c r="L190" s="571" t="s">
        <v>24001</v>
      </c>
      <c r="M190" s="553" t="s">
        <v>24001</v>
      </c>
      <c r="N190" s="552" t="s">
        <v>25856</v>
      </c>
      <c r="O190" s="553" t="s">
        <v>24001</v>
      </c>
      <c r="P190" s="553">
        <v>32933</v>
      </c>
      <c r="Q190" s="554">
        <v>37561</v>
      </c>
      <c r="R190" s="552" t="s">
        <v>28011</v>
      </c>
      <c r="S190" s="552" t="s">
        <v>24001</v>
      </c>
      <c r="T190" s="552" t="s">
        <v>24001</v>
      </c>
    </row>
    <row r="191" spans="1:20" ht="14.5" x14ac:dyDescent="0.35">
      <c r="A191" s="552">
        <v>280</v>
      </c>
      <c r="B191" s="552" t="s">
        <v>20877</v>
      </c>
      <c r="C191" s="552" t="s">
        <v>20999</v>
      </c>
      <c r="D191" s="552" t="s">
        <v>21005</v>
      </c>
      <c r="E191" s="552" t="s">
        <v>24001</v>
      </c>
      <c r="F191" s="552" t="s">
        <v>21004</v>
      </c>
      <c r="G191" s="552" t="s">
        <v>21001</v>
      </c>
      <c r="H191" s="552" t="s">
        <v>55</v>
      </c>
      <c r="I191" s="552" t="s">
        <v>20243</v>
      </c>
      <c r="J191" s="552" t="s">
        <v>24001</v>
      </c>
      <c r="K191" s="571" t="s">
        <v>24001</v>
      </c>
      <c r="L191" s="571" t="s">
        <v>24001</v>
      </c>
      <c r="M191" s="553" t="s">
        <v>24001</v>
      </c>
      <c r="N191" s="552" t="s">
        <v>25856</v>
      </c>
      <c r="O191" s="553" t="s">
        <v>24001</v>
      </c>
      <c r="P191" s="553">
        <v>32933</v>
      </c>
      <c r="Q191" s="554">
        <v>37561</v>
      </c>
      <c r="R191" s="552" t="s">
        <v>24001</v>
      </c>
      <c r="S191" s="552" t="s">
        <v>24001</v>
      </c>
      <c r="T191" s="552" t="s">
        <v>24001</v>
      </c>
    </row>
    <row r="192" spans="1:20" ht="14.5" x14ac:dyDescent="0.35">
      <c r="A192" s="552">
        <v>104</v>
      </c>
      <c r="B192" s="552" t="s">
        <v>20452</v>
      </c>
      <c r="C192" s="552" t="s">
        <v>20518</v>
      </c>
      <c r="D192" s="552" t="s">
        <v>24324</v>
      </c>
      <c r="E192" s="552" t="s">
        <v>24325</v>
      </c>
      <c r="F192" s="552" t="s">
        <v>2384</v>
      </c>
      <c r="G192" s="552" t="s">
        <v>20520</v>
      </c>
      <c r="H192" s="552" t="s">
        <v>24326</v>
      </c>
      <c r="I192" s="552" t="s">
        <v>20243</v>
      </c>
      <c r="J192" s="552" t="s">
        <v>24001</v>
      </c>
      <c r="K192" s="571" t="s">
        <v>24001</v>
      </c>
      <c r="L192" s="571" t="s">
        <v>24001</v>
      </c>
      <c r="M192" s="553" t="s">
        <v>24327</v>
      </c>
      <c r="N192" s="552" t="s">
        <v>25856</v>
      </c>
      <c r="O192" s="553" t="s">
        <v>24001</v>
      </c>
      <c r="P192" s="553">
        <v>32933</v>
      </c>
      <c r="Q192" s="554">
        <v>42374</v>
      </c>
      <c r="R192" s="552" t="s">
        <v>28012</v>
      </c>
      <c r="S192" s="552" t="s">
        <v>24001</v>
      </c>
      <c r="T192" s="552" t="s">
        <v>24001</v>
      </c>
    </row>
    <row r="193" spans="1:20" ht="14.5" x14ac:dyDescent="0.35">
      <c r="A193" s="552">
        <v>105</v>
      </c>
      <c r="B193" s="552" t="s">
        <v>20452</v>
      </c>
      <c r="C193" s="552" t="s">
        <v>20518</v>
      </c>
      <c r="D193" s="552" t="s">
        <v>20522</v>
      </c>
      <c r="E193" s="552" t="s">
        <v>20519</v>
      </c>
      <c r="F193" s="552" t="s">
        <v>2392</v>
      </c>
      <c r="G193" s="552" t="s">
        <v>20520</v>
      </c>
      <c r="H193" s="552" t="s">
        <v>20521</v>
      </c>
      <c r="I193" s="552" t="s">
        <v>20243</v>
      </c>
      <c r="J193" s="552" t="s">
        <v>24001</v>
      </c>
      <c r="K193" s="552" t="s">
        <v>50</v>
      </c>
      <c r="L193" s="552" t="s">
        <v>20270</v>
      </c>
      <c r="M193" s="553" t="s">
        <v>20523</v>
      </c>
      <c r="N193" s="552" t="s">
        <v>25856</v>
      </c>
      <c r="O193" s="553" t="s">
        <v>24001</v>
      </c>
      <c r="P193" s="553">
        <v>32933</v>
      </c>
      <c r="Q193" s="554">
        <v>37561</v>
      </c>
      <c r="R193" s="552" t="s">
        <v>27933</v>
      </c>
      <c r="S193" s="552" t="s">
        <v>24001</v>
      </c>
      <c r="T193" s="552" t="s">
        <v>24001</v>
      </c>
    </row>
    <row r="194" spans="1:20" ht="14.5" x14ac:dyDescent="0.35">
      <c r="A194" s="552">
        <v>106</v>
      </c>
      <c r="B194" s="552" t="s">
        <v>20452</v>
      </c>
      <c r="C194" s="552" t="s">
        <v>20518</v>
      </c>
      <c r="D194" s="552" t="s">
        <v>20526</v>
      </c>
      <c r="E194" s="552" t="s">
        <v>20524</v>
      </c>
      <c r="F194" s="552" t="s">
        <v>19518</v>
      </c>
      <c r="G194" s="552" t="s">
        <v>20520</v>
      </c>
      <c r="H194" s="552" t="s">
        <v>20525</v>
      </c>
      <c r="I194" s="552" t="s">
        <v>20243</v>
      </c>
      <c r="J194" s="552" t="s">
        <v>24001</v>
      </c>
      <c r="K194" s="552" t="s">
        <v>50</v>
      </c>
      <c r="L194" s="552" t="s">
        <v>899</v>
      </c>
      <c r="M194" s="553" t="s">
        <v>24001</v>
      </c>
      <c r="N194" s="552" t="s">
        <v>25856</v>
      </c>
      <c r="O194" s="553" t="s">
        <v>24001</v>
      </c>
      <c r="P194" s="553">
        <v>39346</v>
      </c>
      <c r="Q194" s="554">
        <v>39346</v>
      </c>
      <c r="R194" s="552" t="s">
        <v>27933</v>
      </c>
      <c r="S194" s="552" t="s">
        <v>24001</v>
      </c>
      <c r="T194" s="552" t="s">
        <v>34686</v>
      </c>
    </row>
    <row r="195" spans="1:20" ht="14.5" x14ac:dyDescent="0.35">
      <c r="A195" s="552">
        <v>107</v>
      </c>
      <c r="B195" s="552" t="s">
        <v>20452</v>
      </c>
      <c r="C195" s="552" t="s">
        <v>20518</v>
      </c>
      <c r="D195" s="552" t="s">
        <v>20529</v>
      </c>
      <c r="E195" s="552" t="s">
        <v>20527</v>
      </c>
      <c r="F195" s="552" t="s">
        <v>2380</v>
      </c>
      <c r="G195" s="552" t="s">
        <v>20520</v>
      </c>
      <c r="H195" s="552" t="s">
        <v>20528</v>
      </c>
      <c r="I195" s="552" t="s">
        <v>20243</v>
      </c>
      <c r="J195" s="552" t="s">
        <v>24001</v>
      </c>
      <c r="K195" s="571" t="s">
        <v>24001</v>
      </c>
      <c r="L195" s="571" t="s">
        <v>24001</v>
      </c>
      <c r="M195" s="553" t="s">
        <v>24328</v>
      </c>
      <c r="N195" s="552" t="s">
        <v>25856</v>
      </c>
      <c r="O195" s="553" t="s">
        <v>34687</v>
      </c>
      <c r="P195" s="553">
        <v>32933</v>
      </c>
      <c r="Q195" s="554">
        <v>39352</v>
      </c>
      <c r="R195" s="552" t="s">
        <v>28013</v>
      </c>
      <c r="S195" s="552" t="s">
        <v>24001</v>
      </c>
      <c r="T195" s="552" t="s">
        <v>34687</v>
      </c>
    </row>
    <row r="196" spans="1:20" ht="14.5" x14ac:dyDescent="0.35">
      <c r="A196" s="552">
        <v>108</v>
      </c>
      <c r="B196" s="552" t="s">
        <v>20452</v>
      </c>
      <c r="C196" s="552" t="s">
        <v>20518</v>
      </c>
      <c r="D196" s="552" t="s">
        <v>20532</v>
      </c>
      <c r="E196" s="552" t="s">
        <v>20527</v>
      </c>
      <c r="F196" s="552" t="s">
        <v>20530</v>
      </c>
      <c r="G196" s="552" t="s">
        <v>20520</v>
      </c>
      <c r="H196" s="552" t="s">
        <v>20531</v>
      </c>
      <c r="I196" s="552" t="s">
        <v>20243</v>
      </c>
      <c r="J196" s="552" t="s">
        <v>24001</v>
      </c>
      <c r="K196" s="552" t="s">
        <v>62</v>
      </c>
      <c r="L196" s="552" t="s">
        <v>531</v>
      </c>
      <c r="M196" s="553" t="s">
        <v>20533</v>
      </c>
      <c r="N196" s="552" t="s">
        <v>25856</v>
      </c>
      <c r="O196" s="553" t="s">
        <v>24001</v>
      </c>
      <c r="P196" s="553">
        <v>37109</v>
      </c>
      <c r="Q196" s="554">
        <v>37561</v>
      </c>
      <c r="R196" s="552" t="s">
        <v>28013</v>
      </c>
      <c r="S196" s="552" t="s">
        <v>24001</v>
      </c>
      <c r="T196" s="552" t="s">
        <v>28014</v>
      </c>
    </row>
    <row r="197" spans="1:20" ht="14.5" x14ac:dyDescent="0.35">
      <c r="A197" s="552">
        <v>109</v>
      </c>
      <c r="B197" s="552" t="s">
        <v>20452</v>
      </c>
      <c r="C197" s="552" t="s">
        <v>20518</v>
      </c>
      <c r="D197" s="552" t="s">
        <v>20536</v>
      </c>
      <c r="E197" s="552" t="s">
        <v>20527</v>
      </c>
      <c r="F197" s="552" t="s">
        <v>20534</v>
      </c>
      <c r="G197" s="552" t="s">
        <v>20520</v>
      </c>
      <c r="H197" s="552" t="s">
        <v>20535</v>
      </c>
      <c r="I197" s="552" t="s">
        <v>20243</v>
      </c>
      <c r="J197" s="552" t="s">
        <v>24001</v>
      </c>
      <c r="K197" s="552" t="s">
        <v>50</v>
      </c>
      <c r="L197" s="552" t="s">
        <v>20270</v>
      </c>
      <c r="M197" s="553" t="s">
        <v>20537</v>
      </c>
      <c r="N197" s="552" t="s">
        <v>25856</v>
      </c>
      <c r="O197" s="553" t="s">
        <v>28015</v>
      </c>
      <c r="P197" s="553">
        <v>37109</v>
      </c>
      <c r="Q197" s="554">
        <v>37561</v>
      </c>
      <c r="R197" s="552" t="s">
        <v>28013</v>
      </c>
      <c r="S197" s="552" t="s">
        <v>24001</v>
      </c>
      <c r="T197" s="552" t="s">
        <v>24001</v>
      </c>
    </row>
    <row r="198" spans="1:20" ht="14.5" x14ac:dyDescent="0.35">
      <c r="A198" s="552">
        <v>110</v>
      </c>
      <c r="B198" s="552" t="s">
        <v>20452</v>
      </c>
      <c r="C198" s="552" t="s">
        <v>20518</v>
      </c>
      <c r="D198" s="552" t="s">
        <v>25227</v>
      </c>
      <c r="E198" s="552" t="s">
        <v>25228</v>
      </c>
      <c r="F198" s="552" t="s">
        <v>10926</v>
      </c>
      <c r="G198" s="552" t="s">
        <v>20520</v>
      </c>
      <c r="H198" s="552" t="s">
        <v>525</v>
      </c>
      <c r="I198" s="552" t="s">
        <v>20243</v>
      </c>
      <c r="J198" s="552" t="s">
        <v>24001</v>
      </c>
      <c r="K198" s="571" t="s">
        <v>24001</v>
      </c>
      <c r="L198" s="552" t="s">
        <v>20270</v>
      </c>
      <c r="M198" s="553" t="s">
        <v>25869</v>
      </c>
      <c r="N198" s="552" t="s">
        <v>25856</v>
      </c>
      <c r="O198" s="553" t="s">
        <v>28016</v>
      </c>
      <c r="P198" s="553">
        <v>43601</v>
      </c>
      <c r="Q198" s="554"/>
      <c r="R198" s="552" t="s">
        <v>28017</v>
      </c>
      <c r="S198" s="552" t="s">
        <v>24001</v>
      </c>
      <c r="T198" s="552" t="s">
        <v>24001</v>
      </c>
    </row>
    <row r="199" spans="1:20" ht="14.5" x14ac:dyDescent="0.35">
      <c r="A199" s="552">
        <v>111</v>
      </c>
      <c r="B199" s="552" t="s">
        <v>20452</v>
      </c>
      <c r="C199" s="552" t="s">
        <v>20518</v>
      </c>
      <c r="D199" s="552" t="s">
        <v>20539</v>
      </c>
      <c r="E199" s="552" t="s">
        <v>24001</v>
      </c>
      <c r="F199" s="552" t="s">
        <v>20538</v>
      </c>
      <c r="G199" s="552" t="s">
        <v>20520</v>
      </c>
      <c r="H199" s="552" t="s">
        <v>55</v>
      </c>
      <c r="I199" s="552" t="s">
        <v>20243</v>
      </c>
      <c r="J199" s="552" t="s">
        <v>24001</v>
      </c>
      <c r="K199" s="571" t="s">
        <v>24001</v>
      </c>
      <c r="L199" s="571" t="s">
        <v>24001</v>
      </c>
      <c r="M199" s="553" t="s">
        <v>24001</v>
      </c>
      <c r="N199" s="552" t="s">
        <v>25856</v>
      </c>
      <c r="O199" s="553" t="s">
        <v>24001</v>
      </c>
      <c r="P199" s="553">
        <v>32933</v>
      </c>
      <c r="Q199" s="554">
        <v>37561</v>
      </c>
      <c r="R199" s="552" t="s">
        <v>24001</v>
      </c>
      <c r="S199" s="552" t="s">
        <v>24001</v>
      </c>
      <c r="T199" s="552" t="s">
        <v>24001</v>
      </c>
    </row>
    <row r="200" spans="1:20" ht="14.5" x14ac:dyDescent="0.35">
      <c r="A200" s="552">
        <v>932</v>
      </c>
      <c r="B200" s="571" t="s">
        <v>21164</v>
      </c>
      <c r="C200" s="571" t="s">
        <v>21170</v>
      </c>
      <c r="D200" s="571" t="s">
        <v>25229</v>
      </c>
      <c r="E200" s="571" t="s">
        <v>21201</v>
      </c>
      <c r="F200" s="571" t="s">
        <v>25230</v>
      </c>
      <c r="G200" s="571" t="s">
        <v>21202</v>
      </c>
      <c r="H200" s="571" t="s">
        <v>25231</v>
      </c>
      <c r="I200" s="571" t="s">
        <v>21149</v>
      </c>
      <c r="J200" s="571" t="s">
        <v>24001</v>
      </c>
      <c r="K200" s="571" t="s">
        <v>62</v>
      </c>
      <c r="L200" s="571" t="s">
        <v>24001</v>
      </c>
      <c r="M200" s="572" t="s">
        <v>25142</v>
      </c>
      <c r="N200" s="572" t="s">
        <v>25896</v>
      </c>
      <c r="O200" s="572" t="s">
        <v>24001</v>
      </c>
      <c r="P200" s="572">
        <v>43760</v>
      </c>
      <c r="Q200" s="573"/>
      <c r="R200" s="571" t="s">
        <v>28018</v>
      </c>
      <c r="S200" s="571" t="s">
        <v>28019</v>
      </c>
      <c r="T200" s="571" t="s">
        <v>24001</v>
      </c>
    </row>
    <row r="201" spans="1:20" ht="14.5" x14ac:dyDescent="0.35">
      <c r="A201" s="552">
        <v>306</v>
      </c>
      <c r="B201" s="552" t="s">
        <v>20837</v>
      </c>
      <c r="C201" s="552" t="s">
        <v>20861</v>
      </c>
      <c r="D201" s="552" t="s">
        <v>20863</v>
      </c>
      <c r="E201" s="552" t="s">
        <v>24001</v>
      </c>
      <c r="F201" s="552" t="s">
        <v>118</v>
      </c>
      <c r="G201" s="552" t="s">
        <v>20862</v>
      </c>
      <c r="H201" s="552" t="s">
        <v>55</v>
      </c>
      <c r="I201" s="552" t="s">
        <v>20243</v>
      </c>
      <c r="J201" s="552" t="s">
        <v>109</v>
      </c>
      <c r="K201" s="571" t="s">
        <v>24001</v>
      </c>
      <c r="L201" s="571" t="s">
        <v>24001</v>
      </c>
      <c r="M201" s="553" t="s">
        <v>24001</v>
      </c>
      <c r="N201" s="552" t="s">
        <v>25856</v>
      </c>
      <c r="O201" s="553" t="s">
        <v>24001</v>
      </c>
      <c r="P201" s="553">
        <v>32933</v>
      </c>
      <c r="Q201" s="554">
        <v>37561</v>
      </c>
      <c r="R201" s="552" t="s">
        <v>24001</v>
      </c>
      <c r="S201" s="552" t="s">
        <v>24001</v>
      </c>
      <c r="T201" s="552" t="s">
        <v>24001</v>
      </c>
    </row>
    <row r="202" spans="1:20" ht="14.5" x14ac:dyDescent="0.35">
      <c r="A202" s="552">
        <v>307</v>
      </c>
      <c r="B202" s="552" t="s">
        <v>20837</v>
      </c>
      <c r="C202" s="552" t="s">
        <v>20861</v>
      </c>
      <c r="D202" s="552" t="s">
        <v>20866</v>
      </c>
      <c r="E202" s="552" t="s">
        <v>20864</v>
      </c>
      <c r="F202" s="552" t="s">
        <v>2633</v>
      </c>
      <c r="G202" s="552" t="s">
        <v>20862</v>
      </c>
      <c r="H202" s="552" t="s">
        <v>20865</v>
      </c>
      <c r="I202" s="552" t="s">
        <v>20243</v>
      </c>
      <c r="J202" s="552" t="s">
        <v>109</v>
      </c>
      <c r="K202" s="571" t="s">
        <v>24001</v>
      </c>
      <c r="L202" s="571" t="s">
        <v>24001</v>
      </c>
      <c r="M202" s="553" t="s">
        <v>24001</v>
      </c>
      <c r="N202" s="552" t="s">
        <v>25856</v>
      </c>
      <c r="O202" s="553" t="s">
        <v>24001</v>
      </c>
      <c r="P202" s="553">
        <v>32933</v>
      </c>
      <c r="Q202" s="554">
        <v>37561</v>
      </c>
      <c r="R202" s="552" t="s">
        <v>27911</v>
      </c>
      <c r="S202" s="552" t="s">
        <v>24001</v>
      </c>
      <c r="T202" s="552" t="s">
        <v>24001</v>
      </c>
    </row>
    <row r="203" spans="1:20" ht="14.5" x14ac:dyDescent="0.35">
      <c r="A203" s="552">
        <v>407</v>
      </c>
      <c r="B203" s="571" t="s">
        <v>21471</v>
      </c>
      <c r="C203" s="571" t="s">
        <v>21489</v>
      </c>
      <c r="D203" s="571" t="s">
        <v>21502</v>
      </c>
      <c r="E203" s="571" t="s">
        <v>21499</v>
      </c>
      <c r="F203" s="571" t="s">
        <v>16848</v>
      </c>
      <c r="G203" s="571" t="s">
        <v>21500</v>
      </c>
      <c r="H203" s="571" t="s">
        <v>21501</v>
      </c>
      <c r="I203" s="571" t="s">
        <v>21149</v>
      </c>
      <c r="J203" s="571" t="s">
        <v>24001</v>
      </c>
      <c r="K203" s="571" t="s">
        <v>50</v>
      </c>
      <c r="L203" s="571" t="s">
        <v>531</v>
      </c>
      <c r="M203" s="572" t="s">
        <v>24001</v>
      </c>
      <c r="N203" s="572" t="s">
        <v>25896</v>
      </c>
      <c r="O203" s="572" t="s">
        <v>28020</v>
      </c>
      <c r="P203" s="572">
        <v>32933</v>
      </c>
      <c r="Q203" s="573">
        <v>37561</v>
      </c>
      <c r="R203" s="571" t="s">
        <v>28021</v>
      </c>
      <c r="S203" s="571" t="s">
        <v>24001</v>
      </c>
      <c r="T203" s="571" t="s">
        <v>28022</v>
      </c>
    </row>
    <row r="204" spans="1:20" ht="14.5" x14ac:dyDescent="0.35">
      <c r="A204" s="552">
        <v>308</v>
      </c>
      <c r="B204" s="552" t="s">
        <v>20837</v>
      </c>
      <c r="C204" s="552" t="s">
        <v>20861</v>
      </c>
      <c r="D204" s="552" t="s">
        <v>24329</v>
      </c>
      <c r="E204" s="552" t="s">
        <v>25232</v>
      </c>
      <c r="F204" s="552" t="s">
        <v>24330</v>
      </c>
      <c r="G204" s="552" t="s">
        <v>20861</v>
      </c>
      <c r="H204" s="552" t="s">
        <v>55</v>
      </c>
      <c r="I204" s="552" t="s">
        <v>20243</v>
      </c>
      <c r="J204" s="552" t="s">
        <v>24001</v>
      </c>
      <c r="K204" s="571" t="s">
        <v>24001</v>
      </c>
      <c r="L204" s="571" t="s">
        <v>24001</v>
      </c>
      <c r="M204" s="553" t="s">
        <v>24001</v>
      </c>
      <c r="N204" s="552" t="s">
        <v>25856</v>
      </c>
      <c r="O204" s="553" t="s">
        <v>24001</v>
      </c>
      <c r="P204" s="553">
        <v>42374</v>
      </c>
      <c r="Q204" s="554"/>
      <c r="R204" s="552" t="s">
        <v>24001</v>
      </c>
      <c r="S204" s="552" t="s">
        <v>24001</v>
      </c>
      <c r="T204" s="552" t="s">
        <v>24001</v>
      </c>
    </row>
    <row r="205" spans="1:20" ht="14.5" x14ac:dyDescent="0.35">
      <c r="A205" s="552">
        <v>1478</v>
      </c>
      <c r="B205" s="552" t="s">
        <v>22834</v>
      </c>
      <c r="C205" s="552" t="s">
        <v>23490</v>
      </c>
      <c r="D205" s="552" t="s">
        <v>23510</v>
      </c>
      <c r="E205" s="552" t="s">
        <v>23508</v>
      </c>
      <c r="F205" s="552" t="s">
        <v>12047</v>
      </c>
      <c r="G205" s="552" t="s">
        <v>23509</v>
      </c>
      <c r="H205" s="552" t="s">
        <v>300</v>
      </c>
      <c r="I205" s="552" t="s">
        <v>22804</v>
      </c>
      <c r="J205" s="552" t="s">
        <v>24001</v>
      </c>
      <c r="K205" s="571" t="s">
        <v>24001</v>
      </c>
      <c r="L205" s="571" t="s">
        <v>24001</v>
      </c>
      <c r="M205" s="552" t="s">
        <v>24001</v>
      </c>
      <c r="N205" s="553" t="s">
        <v>62</v>
      </c>
      <c r="O205" s="552" t="s">
        <v>24001</v>
      </c>
      <c r="P205" s="553">
        <v>32933</v>
      </c>
      <c r="Q205" s="554">
        <v>39752</v>
      </c>
      <c r="R205" s="552" t="s">
        <v>28023</v>
      </c>
      <c r="S205" s="552" t="s">
        <v>24001</v>
      </c>
      <c r="T205" s="552" t="s">
        <v>24001</v>
      </c>
    </row>
    <row r="206" spans="1:20" ht="14.5" x14ac:dyDescent="0.35">
      <c r="A206" s="552">
        <v>1479</v>
      </c>
      <c r="B206" s="552" t="s">
        <v>22834</v>
      </c>
      <c r="C206" s="552" t="s">
        <v>23490</v>
      </c>
      <c r="D206" s="552" t="s">
        <v>23512</v>
      </c>
      <c r="E206" s="552" t="s">
        <v>34817</v>
      </c>
      <c r="F206" s="552" t="s">
        <v>12054</v>
      </c>
      <c r="G206" s="552" t="s">
        <v>23509</v>
      </c>
      <c r="H206" s="552" t="s">
        <v>23511</v>
      </c>
      <c r="I206" s="552" t="s">
        <v>22804</v>
      </c>
      <c r="J206" s="552" t="s">
        <v>24001</v>
      </c>
      <c r="K206" s="571" t="s">
        <v>24001</v>
      </c>
      <c r="L206" s="571" t="s">
        <v>24001</v>
      </c>
      <c r="M206" s="552" t="s">
        <v>24001</v>
      </c>
      <c r="N206" s="553" t="s">
        <v>62</v>
      </c>
      <c r="O206" s="552" t="s">
        <v>24001</v>
      </c>
      <c r="P206" s="553">
        <v>32933</v>
      </c>
      <c r="Q206" s="554">
        <v>39797</v>
      </c>
      <c r="R206" s="552" t="s">
        <v>28024</v>
      </c>
      <c r="S206" s="552" t="s">
        <v>24001</v>
      </c>
      <c r="T206" s="552" t="s">
        <v>24001</v>
      </c>
    </row>
    <row r="207" spans="1:20" ht="14.5" x14ac:dyDescent="0.35">
      <c r="A207" s="552">
        <v>1480</v>
      </c>
      <c r="B207" s="552" t="s">
        <v>22834</v>
      </c>
      <c r="C207" s="552" t="s">
        <v>23490</v>
      </c>
      <c r="D207" s="552" t="s">
        <v>23515</v>
      </c>
      <c r="E207" s="552" t="s">
        <v>34818</v>
      </c>
      <c r="F207" s="552" t="s">
        <v>23513</v>
      </c>
      <c r="G207" s="552" t="s">
        <v>23509</v>
      </c>
      <c r="H207" s="552" t="s">
        <v>23514</v>
      </c>
      <c r="I207" s="552" t="s">
        <v>22804</v>
      </c>
      <c r="J207" s="552" t="s">
        <v>24001</v>
      </c>
      <c r="K207" s="571" t="s">
        <v>24001</v>
      </c>
      <c r="L207" s="571" t="s">
        <v>24001</v>
      </c>
      <c r="M207" s="552" t="s">
        <v>24001</v>
      </c>
      <c r="N207" s="553" t="s">
        <v>62</v>
      </c>
      <c r="O207" s="552" t="s">
        <v>24001</v>
      </c>
      <c r="P207" s="553">
        <v>32933</v>
      </c>
      <c r="Q207" s="554">
        <v>40283</v>
      </c>
      <c r="R207" s="552" t="s">
        <v>28025</v>
      </c>
      <c r="S207" s="552" t="s">
        <v>24001</v>
      </c>
      <c r="T207" s="552" t="s">
        <v>24001</v>
      </c>
    </row>
    <row r="208" spans="1:20" ht="14.5" x14ac:dyDescent="0.35">
      <c r="A208" s="552">
        <v>408</v>
      </c>
      <c r="B208" s="571" t="s">
        <v>21471</v>
      </c>
      <c r="C208" s="571" t="s">
        <v>21489</v>
      </c>
      <c r="D208" s="571" t="s">
        <v>25233</v>
      </c>
      <c r="E208" s="571" t="s">
        <v>25234</v>
      </c>
      <c r="F208" s="571" t="s">
        <v>1242</v>
      </c>
      <c r="G208" s="571" t="s">
        <v>25235</v>
      </c>
      <c r="H208" s="571" t="s">
        <v>25236</v>
      </c>
      <c r="I208" s="571" t="s">
        <v>21149</v>
      </c>
      <c r="J208" s="571" t="s">
        <v>24001</v>
      </c>
      <c r="K208" s="571" t="s">
        <v>62</v>
      </c>
      <c r="L208" s="571" t="s">
        <v>24001</v>
      </c>
      <c r="M208" s="572" t="s">
        <v>26051</v>
      </c>
      <c r="N208" s="572" t="s">
        <v>25896</v>
      </c>
      <c r="O208" s="572" t="s">
        <v>24001</v>
      </c>
      <c r="P208" s="572">
        <v>32933</v>
      </c>
      <c r="Q208" s="573">
        <v>43158</v>
      </c>
      <c r="R208" s="571" t="s">
        <v>27911</v>
      </c>
      <c r="S208" s="571" t="s">
        <v>28026</v>
      </c>
      <c r="T208" s="571" t="s">
        <v>24001</v>
      </c>
    </row>
    <row r="209" spans="1:20" ht="14.5" x14ac:dyDescent="0.35">
      <c r="A209" s="552">
        <v>547</v>
      </c>
      <c r="B209" s="571" t="s">
        <v>21653</v>
      </c>
      <c r="C209" s="571" t="s">
        <v>21664</v>
      </c>
      <c r="D209" s="571" t="s">
        <v>21668</v>
      </c>
      <c r="E209" s="571" t="s">
        <v>21665</v>
      </c>
      <c r="F209" s="571" t="s">
        <v>18239</v>
      </c>
      <c r="G209" s="571" t="s">
        <v>21666</v>
      </c>
      <c r="H209" s="571" t="s">
        <v>21667</v>
      </c>
      <c r="I209" s="571" t="s">
        <v>21149</v>
      </c>
      <c r="J209" s="571" t="s">
        <v>24001</v>
      </c>
      <c r="K209" s="571" t="s">
        <v>62</v>
      </c>
      <c r="L209" s="571" t="s">
        <v>24001</v>
      </c>
      <c r="M209" s="572" t="s">
        <v>24001</v>
      </c>
      <c r="N209" s="572" t="s">
        <v>25896</v>
      </c>
      <c r="O209" s="572" t="s">
        <v>24001</v>
      </c>
      <c r="P209" s="572">
        <v>32933</v>
      </c>
      <c r="Q209" s="573">
        <v>37561</v>
      </c>
      <c r="R209" s="571" t="s">
        <v>27895</v>
      </c>
      <c r="S209" s="571" t="s">
        <v>24001</v>
      </c>
      <c r="T209" s="571" t="s">
        <v>24001</v>
      </c>
    </row>
    <row r="210" spans="1:20" ht="14.5" x14ac:dyDescent="0.35">
      <c r="A210" s="552">
        <v>1086</v>
      </c>
      <c r="B210" s="571" t="s">
        <v>21952</v>
      </c>
      <c r="C210" s="571" t="s">
        <v>21953</v>
      </c>
      <c r="D210" s="571" t="s">
        <v>21958</v>
      </c>
      <c r="E210" s="571" t="s">
        <v>21954</v>
      </c>
      <c r="F210" s="571" t="s">
        <v>21955</v>
      </c>
      <c r="G210" s="571" t="s">
        <v>21956</v>
      </c>
      <c r="H210" s="571" t="s">
        <v>21957</v>
      </c>
      <c r="I210" s="571" t="s">
        <v>21149</v>
      </c>
      <c r="J210" s="571" t="s">
        <v>24001</v>
      </c>
      <c r="K210" s="571" t="s">
        <v>24001</v>
      </c>
      <c r="L210" s="571" t="s">
        <v>24001</v>
      </c>
      <c r="M210" s="572" t="s">
        <v>24001</v>
      </c>
      <c r="N210" s="572" t="s">
        <v>25896</v>
      </c>
      <c r="O210" s="572" t="s">
        <v>24001</v>
      </c>
      <c r="P210" s="572">
        <v>35996</v>
      </c>
      <c r="Q210" s="573">
        <v>37561</v>
      </c>
      <c r="R210" s="571" t="s">
        <v>28027</v>
      </c>
      <c r="S210" s="571" t="s">
        <v>24001</v>
      </c>
      <c r="T210" s="571" t="s">
        <v>24001</v>
      </c>
    </row>
    <row r="211" spans="1:20" ht="14.5" x14ac:dyDescent="0.35">
      <c r="A211" s="552">
        <v>1087</v>
      </c>
      <c r="B211" s="571" t="s">
        <v>21952</v>
      </c>
      <c r="C211" s="571" t="s">
        <v>21953</v>
      </c>
      <c r="D211" s="571" t="s">
        <v>26239</v>
      </c>
      <c r="E211" s="571" t="s">
        <v>21961</v>
      </c>
      <c r="F211" s="571" t="s">
        <v>16756</v>
      </c>
      <c r="G211" s="571" t="s">
        <v>21956</v>
      </c>
      <c r="H211" s="571" t="s">
        <v>26240</v>
      </c>
      <c r="I211" s="571" t="s">
        <v>21149</v>
      </c>
      <c r="J211" s="571" t="s">
        <v>24001</v>
      </c>
      <c r="K211" s="571" t="s">
        <v>24001</v>
      </c>
      <c r="L211" s="571" t="s">
        <v>24001</v>
      </c>
      <c r="M211" s="572" t="s">
        <v>24001</v>
      </c>
      <c r="N211" s="572" t="s">
        <v>25896</v>
      </c>
      <c r="O211" s="572" t="s">
        <v>24001</v>
      </c>
      <c r="P211" s="572">
        <v>32933</v>
      </c>
      <c r="Q211" s="573">
        <v>44540</v>
      </c>
      <c r="R211" s="571" t="s">
        <v>28028</v>
      </c>
      <c r="S211" s="571" t="s">
        <v>28029</v>
      </c>
      <c r="T211" s="571" t="s">
        <v>24001</v>
      </c>
    </row>
    <row r="212" spans="1:20" ht="14.5" x14ac:dyDescent="0.35">
      <c r="A212" s="552">
        <v>1088</v>
      </c>
      <c r="B212" s="571" t="s">
        <v>21952</v>
      </c>
      <c r="C212" s="571" t="s">
        <v>21953</v>
      </c>
      <c r="D212" s="571" t="s">
        <v>21963</v>
      </c>
      <c r="E212" s="571" t="s">
        <v>25237</v>
      </c>
      <c r="F212" s="571" t="s">
        <v>21962</v>
      </c>
      <c r="G212" s="571" t="s">
        <v>21956</v>
      </c>
      <c r="H212" s="571" t="s">
        <v>55</v>
      </c>
      <c r="I212" s="571" t="s">
        <v>21149</v>
      </c>
      <c r="J212" s="571" t="s">
        <v>24001</v>
      </c>
      <c r="K212" s="571" t="s">
        <v>24001</v>
      </c>
      <c r="L212" s="571" t="s">
        <v>24001</v>
      </c>
      <c r="M212" s="572" t="s">
        <v>24001</v>
      </c>
      <c r="N212" s="572" t="s">
        <v>25896</v>
      </c>
      <c r="O212" s="572" t="s">
        <v>24001</v>
      </c>
      <c r="P212" s="572">
        <v>32933</v>
      </c>
      <c r="Q212" s="573">
        <v>41516</v>
      </c>
      <c r="R212" s="571" t="s">
        <v>24001</v>
      </c>
      <c r="S212" s="571" t="s">
        <v>24001</v>
      </c>
      <c r="T212" s="571" t="s">
        <v>24001</v>
      </c>
    </row>
    <row r="213" spans="1:20" ht="14.5" x14ac:dyDescent="0.35">
      <c r="A213" s="552">
        <v>1089</v>
      </c>
      <c r="B213" s="571" t="s">
        <v>21952</v>
      </c>
      <c r="C213" s="571" t="s">
        <v>21953</v>
      </c>
      <c r="D213" s="571" t="s">
        <v>21965</v>
      </c>
      <c r="E213" s="571" t="s">
        <v>21964</v>
      </c>
      <c r="F213" s="571" t="s">
        <v>16786</v>
      </c>
      <c r="G213" s="571" t="s">
        <v>21956</v>
      </c>
      <c r="H213" s="571" t="s">
        <v>20369</v>
      </c>
      <c r="I213" s="571" t="s">
        <v>21149</v>
      </c>
      <c r="J213" s="571" t="s">
        <v>24001</v>
      </c>
      <c r="K213" s="571" t="s">
        <v>24001</v>
      </c>
      <c r="L213" s="571" t="s">
        <v>24001</v>
      </c>
      <c r="M213" s="572" t="s">
        <v>24001</v>
      </c>
      <c r="N213" s="572" t="s">
        <v>25896</v>
      </c>
      <c r="O213" s="572" t="s">
        <v>24001</v>
      </c>
      <c r="P213" s="572">
        <v>32933</v>
      </c>
      <c r="Q213" s="573">
        <v>37561</v>
      </c>
      <c r="R213" s="571" t="s">
        <v>28030</v>
      </c>
      <c r="S213" s="571" t="s">
        <v>24001</v>
      </c>
      <c r="T213" s="571" t="s">
        <v>24001</v>
      </c>
    </row>
    <row r="214" spans="1:20" ht="14.5" x14ac:dyDescent="0.35">
      <c r="A214" s="552">
        <v>1090</v>
      </c>
      <c r="B214" s="571" t="s">
        <v>21952</v>
      </c>
      <c r="C214" s="571" t="s">
        <v>21953</v>
      </c>
      <c r="D214" s="571" t="s">
        <v>24331</v>
      </c>
      <c r="E214" s="571" t="s">
        <v>25238</v>
      </c>
      <c r="F214" s="571" t="s">
        <v>12288</v>
      </c>
      <c r="G214" s="571" t="s">
        <v>21953</v>
      </c>
      <c r="H214" s="571" t="s">
        <v>55</v>
      </c>
      <c r="I214" s="571" t="s">
        <v>21149</v>
      </c>
      <c r="J214" s="571" t="s">
        <v>24001</v>
      </c>
      <c r="K214" s="571" t="s">
        <v>24001</v>
      </c>
      <c r="L214" s="571" t="s">
        <v>24001</v>
      </c>
      <c r="M214" s="572" t="s">
        <v>24001</v>
      </c>
      <c r="N214" s="572" t="s">
        <v>25896</v>
      </c>
      <c r="O214" s="572" t="s">
        <v>24001</v>
      </c>
      <c r="P214" s="572">
        <v>42376</v>
      </c>
      <c r="Q214" s="573"/>
      <c r="R214" s="571" t="s">
        <v>24001</v>
      </c>
      <c r="S214" s="571" t="s">
        <v>24001</v>
      </c>
      <c r="T214" s="571" t="s">
        <v>24001</v>
      </c>
    </row>
    <row r="215" spans="1:20" ht="14.5" x14ac:dyDescent="0.35">
      <c r="A215" s="552">
        <v>1152</v>
      </c>
      <c r="B215" s="552" t="s">
        <v>22072</v>
      </c>
      <c r="C215" s="552" t="s">
        <v>22073</v>
      </c>
      <c r="D215" s="552" t="s">
        <v>26196</v>
      </c>
      <c r="E215" s="552" t="s">
        <v>22074</v>
      </c>
      <c r="F215" s="552" t="s">
        <v>22075</v>
      </c>
      <c r="G215" s="552" t="s">
        <v>22076</v>
      </c>
      <c r="H215" s="552" t="s">
        <v>26197</v>
      </c>
      <c r="I215" s="552" t="s">
        <v>21149</v>
      </c>
      <c r="J215" s="552" t="s">
        <v>24001</v>
      </c>
      <c r="K215" s="571" t="s">
        <v>24001</v>
      </c>
      <c r="L215" s="571" t="s">
        <v>24001</v>
      </c>
      <c r="M215" s="553" t="s">
        <v>24001</v>
      </c>
      <c r="N215" s="572" t="s">
        <v>25896</v>
      </c>
      <c r="O215" s="553" t="s">
        <v>24001</v>
      </c>
      <c r="P215" s="553">
        <v>35921</v>
      </c>
      <c r="Q215" s="554">
        <v>44007</v>
      </c>
      <c r="R215" s="552" t="s">
        <v>27895</v>
      </c>
      <c r="S215" s="552" t="s">
        <v>27895</v>
      </c>
      <c r="T215" s="552" t="s">
        <v>24001</v>
      </c>
    </row>
    <row r="216" spans="1:20" ht="14.5" x14ac:dyDescent="0.35">
      <c r="A216" s="552">
        <v>1153</v>
      </c>
      <c r="B216" s="552" t="s">
        <v>22072</v>
      </c>
      <c r="C216" s="552" t="s">
        <v>22073</v>
      </c>
      <c r="D216" s="552" t="s">
        <v>22078</v>
      </c>
      <c r="E216" s="552" t="s">
        <v>22077</v>
      </c>
      <c r="F216" s="552" t="s">
        <v>17473</v>
      </c>
      <c r="G216" s="552" t="s">
        <v>22076</v>
      </c>
      <c r="H216" s="552" t="s">
        <v>8914</v>
      </c>
      <c r="I216" s="552" t="s">
        <v>21149</v>
      </c>
      <c r="J216" s="552" t="s">
        <v>24001</v>
      </c>
      <c r="K216" s="571" t="s">
        <v>24001</v>
      </c>
      <c r="L216" s="571" t="s">
        <v>24001</v>
      </c>
      <c r="M216" s="553" t="s">
        <v>24001</v>
      </c>
      <c r="N216" s="572" t="s">
        <v>25896</v>
      </c>
      <c r="O216" s="553" t="s">
        <v>24001</v>
      </c>
      <c r="P216" s="553">
        <v>32933</v>
      </c>
      <c r="Q216" s="554">
        <v>39832</v>
      </c>
      <c r="R216" s="552" t="s">
        <v>27895</v>
      </c>
      <c r="S216" s="552" t="s">
        <v>24001</v>
      </c>
      <c r="T216" s="552" t="s">
        <v>24001</v>
      </c>
    </row>
    <row r="217" spans="1:20" ht="14.5" x14ac:dyDescent="0.35">
      <c r="A217" s="552">
        <v>1154</v>
      </c>
      <c r="B217" s="552" t="s">
        <v>22072</v>
      </c>
      <c r="C217" s="552" t="s">
        <v>22073</v>
      </c>
      <c r="D217" s="552" t="s">
        <v>26198</v>
      </c>
      <c r="E217" s="552" t="s">
        <v>22079</v>
      </c>
      <c r="F217" s="552" t="s">
        <v>17528</v>
      </c>
      <c r="G217" s="552" t="s">
        <v>22076</v>
      </c>
      <c r="H217" s="552" t="s">
        <v>26199</v>
      </c>
      <c r="I217" s="552" t="s">
        <v>21149</v>
      </c>
      <c r="J217" s="552" t="s">
        <v>24001</v>
      </c>
      <c r="K217" s="571" t="s">
        <v>24001</v>
      </c>
      <c r="L217" s="571" t="s">
        <v>24001</v>
      </c>
      <c r="M217" s="553" t="s">
        <v>24001</v>
      </c>
      <c r="N217" s="572" t="s">
        <v>25896</v>
      </c>
      <c r="O217" s="553" t="s">
        <v>24001</v>
      </c>
      <c r="P217" s="553">
        <v>32933</v>
      </c>
      <c r="Q217" s="554">
        <v>44007</v>
      </c>
      <c r="R217" s="552" t="s">
        <v>27898</v>
      </c>
      <c r="S217" s="552" t="s">
        <v>27898</v>
      </c>
      <c r="T217" s="552" t="s">
        <v>24001</v>
      </c>
    </row>
    <row r="218" spans="1:20" ht="14.5" x14ac:dyDescent="0.35">
      <c r="A218" s="552">
        <v>933</v>
      </c>
      <c r="B218" s="571" t="s">
        <v>21164</v>
      </c>
      <c r="C218" s="571" t="s">
        <v>21170</v>
      </c>
      <c r="D218" s="571" t="s">
        <v>21205</v>
      </c>
      <c r="E218" s="571" t="s">
        <v>21203</v>
      </c>
      <c r="F218" s="571" t="s">
        <v>8917</v>
      </c>
      <c r="G218" s="571" t="s">
        <v>21204</v>
      </c>
      <c r="H218" s="571" t="s">
        <v>12012</v>
      </c>
      <c r="I218" s="571" t="s">
        <v>21149</v>
      </c>
      <c r="J218" s="571" t="s">
        <v>109</v>
      </c>
      <c r="K218" s="571" t="s">
        <v>24001</v>
      </c>
      <c r="L218" s="571" t="s">
        <v>24001</v>
      </c>
      <c r="M218" s="572" t="s">
        <v>25900</v>
      </c>
      <c r="N218" s="572" t="s">
        <v>25896</v>
      </c>
      <c r="O218" s="572" t="s">
        <v>24001</v>
      </c>
      <c r="P218" s="572">
        <v>41334</v>
      </c>
      <c r="Q218" s="573"/>
      <c r="R218" s="571" t="s">
        <v>27906</v>
      </c>
      <c r="S218" s="571" t="s">
        <v>24001</v>
      </c>
      <c r="T218" s="571" t="s">
        <v>24001</v>
      </c>
    </row>
    <row r="219" spans="1:20" ht="14.5" x14ac:dyDescent="0.35">
      <c r="A219" s="552">
        <v>588</v>
      </c>
      <c r="B219" s="571" t="s">
        <v>22163</v>
      </c>
      <c r="C219" s="571" t="s">
        <v>22403</v>
      </c>
      <c r="D219" s="571" t="s">
        <v>25239</v>
      </c>
      <c r="E219" s="571" t="s">
        <v>22445</v>
      </c>
      <c r="F219" s="571" t="s">
        <v>22446</v>
      </c>
      <c r="G219" s="571" t="s">
        <v>25240</v>
      </c>
      <c r="H219" s="571" t="s">
        <v>6461</v>
      </c>
      <c r="I219" s="571" t="s">
        <v>21149</v>
      </c>
      <c r="J219" s="571" t="s">
        <v>24001</v>
      </c>
      <c r="K219" s="571" t="s">
        <v>24001</v>
      </c>
      <c r="L219" s="571" t="s">
        <v>24001</v>
      </c>
      <c r="M219" s="572" t="s">
        <v>26386</v>
      </c>
      <c r="N219" s="572" t="s">
        <v>25896</v>
      </c>
      <c r="O219" s="572" t="s">
        <v>24001</v>
      </c>
      <c r="P219" s="572">
        <v>32933</v>
      </c>
      <c r="Q219" s="573">
        <v>43808</v>
      </c>
      <c r="R219" s="571" t="s">
        <v>27968</v>
      </c>
      <c r="S219" s="571" t="s">
        <v>24001</v>
      </c>
      <c r="T219" s="571" t="s">
        <v>24001</v>
      </c>
    </row>
    <row r="220" spans="1:20" ht="14.5" x14ac:dyDescent="0.35">
      <c r="A220" s="552">
        <v>589</v>
      </c>
      <c r="B220" s="571" t="s">
        <v>22163</v>
      </c>
      <c r="C220" s="571" t="s">
        <v>22403</v>
      </c>
      <c r="D220" s="571" t="s">
        <v>25241</v>
      </c>
      <c r="E220" s="571" t="s">
        <v>25242</v>
      </c>
      <c r="F220" s="571" t="s">
        <v>18547</v>
      </c>
      <c r="G220" s="571" t="s">
        <v>25240</v>
      </c>
      <c r="H220" s="571" t="s">
        <v>25243</v>
      </c>
      <c r="I220" s="571" t="s">
        <v>21149</v>
      </c>
      <c r="J220" s="571" t="s">
        <v>24001</v>
      </c>
      <c r="K220" s="571" t="s">
        <v>24001</v>
      </c>
      <c r="L220" s="571" t="s">
        <v>24001</v>
      </c>
      <c r="M220" s="572" t="s">
        <v>26387</v>
      </c>
      <c r="N220" s="572" t="s">
        <v>25896</v>
      </c>
      <c r="O220" s="572" t="s">
        <v>24001</v>
      </c>
      <c r="P220" s="572">
        <v>32933</v>
      </c>
      <c r="Q220" s="573">
        <v>43808</v>
      </c>
      <c r="R220" s="571" t="s">
        <v>27968</v>
      </c>
      <c r="S220" s="571" t="s">
        <v>27968</v>
      </c>
      <c r="T220" s="571" t="s">
        <v>24001</v>
      </c>
    </row>
    <row r="221" spans="1:20" ht="14.5" x14ac:dyDescent="0.35">
      <c r="A221" s="552">
        <v>590</v>
      </c>
      <c r="B221" s="571" t="s">
        <v>22163</v>
      </c>
      <c r="C221" s="571" t="s">
        <v>22403</v>
      </c>
      <c r="D221" s="571" t="s">
        <v>25244</v>
      </c>
      <c r="E221" s="571" t="s">
        <v>25245</v>
      </c>
      <c r="F221" s="571" t="s">
        <v>25246</v>
      </c>
      <c r="G221" s="571" t="s">
        <v>25240</v>
      </c>
      <c r="H221" s="571" t="s">
        <v>25247</v>
      </c>
      <c r="I221" s="571" t="s">
        <v>21149</v>
      </c>
      <c r="J221" s="571" t="s">
        <v>24001</v>
      </c>
      <c r="K221" s="571" t="s">
        <v>24001</v>
      </c>
      <c r="L221" s="571" t="s">
        <v>24001</v>
      </c>
      <c r="M221" s="572" t="s">
        <v>24001</v>
      </c>
      <c r="N221" s="572" t="s">
        <v>25896</v>
      </c>
      <c r="O221" s="572" t="s">
        <v>24001</v>
      </c>
      <c r="P221" s="572">
        <v>42947</v>
      </c>
      <c r="Q221" s="573">
        <v>43808</v>
      </c>
      <c r="R221" s="571" t="s">
        <v>27968</v>
      </c>
      <c r="S221" s="571" t="s">
        <v>28031</v>
      </c>
      <c r="T221" s="571" t="s">
        <v>24001</v>
      </c>
    </row>
    <row r="222" spans="1:20" ht="14.5" x14ac:dyDescent="0.35">
      <c r="A222" s="552">
        <v>591</v>
      </c>
      <c r="B222" s="571" t="s">
        <v>22163</v>
      </c>
      <c r="C222" s="571" t="s">
        <v>22403</v>
      </c>
      <c r="D222" s="571" t="s">
        <v>25248</v>
      </c>
      <c r="E222" s="571" t="s">
        <v>25249</v>
      </c>
      <c r="F222" s="571" t="s">
        <v>25250</v>
      </c>
      <c r="G222" s="571" t="s">
        <v>25240</v>
      </c>
      <c r="H222" s="571" t="s">
        <v>25251</v>
      </c>
      <c r="I222" s="571" t="s">
        <v>21149</v>
      </c>
      <c r="J222" s="571" t="s">
        <v>24001</v>
      </c>
      <c r="K222" s="571" t="s">
        <v>24001</v>
      </c>
      <c r="L222" s="571" t="s">
        <v>24001</v>
      </c>
      <c r="M222" s="572" t="s">
        <v>24001</v>
      </c>
      <c r="N222" s="572" t="s">
        <v>25896</v>
      </c>
      <c r="O222" s="572" t="s">
        <v>24001</v>
      </c>
      <c r="P222" s="572">
        <v>32933</v>
      </c>
      <c r="Q222" s="573">
        <v>43808</v>
      </c>
      <c r="R222" s="571" t="s">
        <v>27968</v>
      </c>
      <c r="S222" s="571" t="s">
        <v>28032</v>
      </c>
      <c r="T222" s="571" t="s">
        <v>24001</v>
      </c>
    </row>
    <row r="223" spans="1:20" ht="14.5" x14ac:dyDescent="0.35">
      <c r="A223" s="552">
        <v>592</v>
      </c>
      <c r="B223" s="571" t="s">
        <v>22163</v>
      </c>
      <c r="C223" s="571" t="s">
        <v>22403</v>
      </c>
      <c r="D223" s="571" t="s">
        <v>26388</v>
      </c>
      <c r="E223" s="571" t="s">
        <v>22447</v>
      </c>
      <c r="F223" s="571" t="s">
        <v>18897</v>
      </c>
      <c r="G223" s="571" t="s">
        <v>25240</v>
      </c>
      <c r="H223" s="571" t="s">
        <v>26389</v>
      </c>
      <c r="I223" s="571" t="s">
        <v>21149</v>
      </c>
      <c r="J223" s="571" t="s">
        <v>24001</v>
      </c>
      <c r="K223" s="571" t="s">
        <v>24001</v>
      </c>
      <c r="L223" s="571" t="s">
        <v>24001</v>
      </c>
      <c r="M223" s="572" t="s">
        <v>24001</v>
      </c>
      <c r="N223" s="572" t="s">
        <v>25896</v>
      </c>
      <c r="O223" s="572" t="s">
        <v>24001</v>
      </c>
      <c r="P223" s="572">
        <v>32933</v>
      </c>
      <c r="Q223" s="573">
        <v>44014</v>
      </c>
      <c r="R223" s="571" t="s">
        <v>27898</v>
      </c>
      <c r="S223" s="571" t="s">
        <v>28033</v>
      </c>
      <c r="T223" s="571" t="s">
        <v>24001</v>
      </c>
    </row>
    <row r="224" spans="1:20" ht="14.5" x14ac:dyDescent="0.35">
      <c r="A224" s="552">
        <v>593</v>
      </c>
      <c r="B224" s="571" t="s">
        <v>22163</v>
      </c>
      <c r="C224" s="571" t="s">
        <v>22403</v>
      </c>
      <c r="D224" s="571" t="s">
        <v>34491</v>
      </c>
      <c r="E224" s="571" t="s">
        <v>24001</v>
      </c>
      <c r="F224" s="571" t="s">
        <v>34492</v>
      </c>
      <c r="G224" s="571" t="s">
        <v>25240</v>
      </c>
      <c r="H224" s="571" t="s">
        <v>55</v>
      </c>
      <c r="I224" s="571" t="s">
        <v>21149</v>
      </c>
      <c r="J224" s="571" t="s">
        <v>24001</v>
      </c>
      <c r="K224" s="571" t="s">
        <v>24001</v>
      </c>
      <c r="L224" s="571" t="s">
        <v>24001</v>
      </c>
      <c r="M224" s="572" t="s">
        <v>24001</v>
      </c>
      <c r="N224" s="572" t="s">
        <v>25896</v>
      </c>
      <c r="O224" s="572" t="s">
        <v>24001</v>
      </c>
      <c r="P224" s="572">
        <v>32933</v>
      </c>
      <c r="Q224" s="573">
        <v>45527</v>
      </c>
      <c r="R224" s="571" t="s">
        <v>24001</v>
      </c>
      <c r="S224" s="571" t="s">
        <v>24001</v>
      </c>
      <c r="T224" s="571" t="s">
        <v>24001</v>
      </c>
    </row>
    <row r="225" spans="1:20" ht="14.5" x14ac:dyDescent="0.35">
      <c r="A225" s="552">
        <v>706</v>
      </c>
      <c r="B225" s="571" t="s">
        <v>21653</v>
      </c>
      <c r="C225" s="571" t="s">
        <v>21748</v>
      </c>
      <c r="D225" s="571" t="s">
        <v>21756</v>
      </c>
      <c r="E225" s="571" t="s">
        <v>21754</v>
      </c>
      <c r="F225" s="571" t="s">
        <v>16911</v>
      </c>
      <c r="G225" s="571" t="s">
        <v>21755</v>
      </c>
      <c r="H225" s="571" t="s">
        <v>315</v>
      </c>
      <c r="I225" s="571" t="s">
        <v>21149</v>
      </c>
      <c r="J225" s="571" t="s">
        <v>24001</v>
      </c>
      <c r="K225" s="571" t="s">
        <v>24001</v>
      </c>
      <c r="L225" s="571" t="s">
        <v>899</v>
      </c>
      <c r="M225" s="572" t="s">
        <v>24001</v>
      </c>
      <c r="N225" s="572" t="s">
        <v>25896</v>
      </c>
      <c r="O225" s="572" t="s">
        <v>28034</v>
      </c>
      <c r="P225" s="572">
        <v>32933</v>
      </c>
      <c r="Q225" s="573">
        <v>37561</v>
      </c>
      <c r="R225" s="571" t="s">
        <v>28035</v>
      </c>
      <c r="S225" s="571" t="s">
        <v>24001</v>
      </c>
      <c r="T225" s="571" t="s">
        <v>24001</v>
      </c>
    </row>
    <row r="226" spans="1:20" ht="14.5" x14ac:dyDescent="0.35">
      <c r="A226" s="552">
        <v>707</v>
      </c>
      <c r="B226" s="571" t="s">
        <v>21653</v>
      </c>
      <c r="C226" s="571" t="s">
        <v>21748</v>
      </c>
      <c r="D226" s="571" t="s">
        <v>25252</v>
      </c>
      <c r="E226" s="571" t="s">
        <v>21757</v>
      </c>
      <c r="F226" s="571" t="s">
        <v>21758</v>
      </c>
      <c r="G226" s="571" t="s">
        <v>21755</v>
      </c>
      <c r="H226" s="571" t="s">
        <v>25253</v>
      </c>
      <c r="I226" s="571" t="s">
        <v>21149</v>
      </c>
      <c r="J226" s="571" t="s">
        <v>24001</v>
      </c>
      <c r="K226" s="571" t="s">
        <v>62</v>
      </c>
      <c r="L226" s="571" t="s">
        <v>24001</v>
      </c>
      <c r="M226" s="572" t="s">
        <v>25145</v>
      </c>
      <c r="N226" s="572" t="s">
        <v>25896</v>
      </c>
      <c r="O226" s="572" t="s">
        <v>24001</v>
      </c>
      <c r="P226" s="572">
        <v>32933</v>
      </c>
      <c r="Q226" s="573">
        <v>43816</v>
      </c>
      <c r="R226" s="571" t="s">
        <v>28036</v>
      </c>
      <c r="S226" s="571" t="s">
        <v>28036</v>
      </c>
      <c r="T226" s="571" t="s">
        <v>24001</v>
      </c>
    </row>
    <row r="227" spans="1:20" ht="14.5" x14ac:dyDescent="0.35">
      <c r="A227" s="552">
        <v>708</v>
      </c>
      <c r="B227" s="571" t="s">
        <v>21653</v>
      </c>
      <c r="C227" s="571" t="s">
        <v>21748</v>
      </c>
      <c r="D227" s="571" t="s">
        <v>26111</v>
      </c>
      <c r="E227" s="571" t="s">
        <v>26112</v>
      </c>
      <c r="F227" s="571" t="s">
        <v>666</v>
      </c>
      <c r="G227" s="571" t="s">
        <v>21755</v>
      </c>
      <c r="H227" s="571" t="s">
        <v>26113</v>
      </c>
      <c r="I227" s="571" t="s">
        <v>21149</v>
      </c>
      <c r="J227" s="571" t="s">
        <v>24001</v>
      </c>
      <c r="K227" s="571" t="s">
        <v>24001</v>
      </c>
      <c r="L227" s="571" t="s">
        <v>24001</v>
      </c>
      <c r="M227" s="572" t="s">
        <v>26019</v>
      </c>
      <c r="N227" s="572" t="s">
        <v>25896</v>
      </c>
      <c r="O227" s="572" t="s">
        <v>24001</v>
      </c>
      <c r="P227" s="572">
        <v>32933</v>
      </c>
      <c r="Q227" s="573">
        <v>44012</v>
      </c>
      <c r="R227" s="571" t="s">
        <v>27906</v>
      </c>
      <c r="S227" s="571" t="s">
        <v>24001</v>
      </c>
      <c r="T227" s="571" t="s">
        <v>24001</v>
      </c>
    </row>
    <row r="228" spans="1:20" ht="14.5" x14ac:dyDescent="0.35">
      <c r="A228" s="552">
        <v>709</v>
      </c>
      <c r="B228" s="571" t="s">
        <v>21653</v>
      </c>
      <c r="C228" s="571" t="s">
        <v>21748</v>
      </c>
      <c r="D228" s="571" t="s">
        <v>21761</v>
      </c>
      <c r="E228" s="571" t="s">
        <v>21759</v>
      </c>
      <c r="F228" s="571" t="s">
        <v>676</v>
      </c>
      <c r="G228" s="571" t="s">
        <v>21755</v>
      </c>
      <c r="H228" s="571" t="s">
        <v>21760</v>
      </c>
      <c r="I228" s="571" t="s">
        <v>21149</v>
      </c>
      <c r="J228" s="571" t="s">
        <v>24001</v>
      </c>
      <c r="K228" s="571" t="s">
        <v>24001</v>
      </c>
      <c r="L228" s="571" t="s">
        <v>24001</v>
      </c>
      <c r="M228" s="572" t="s">
        <v>24001</v>
      </c>
      <c r="N228" s="572" t="s">
        <v>25896</v>
      </c>
      <c r="O228" s="572" t="s">
        <v>24001</v>
      </c>
      <c r="P228" s="572">
        <v>32933</v>
      </c>
      <c r="Q228" s="573">
        <v>37561</v>
      </c>
      <c r="R228" s="571" t="s">
        <v>28037</v>
      </c>
      <c r="S228" s="571" t="s">
        <v>24001</v>
      </c>
      <c r="T228" s="571" t="s">
        <v>24001</v>
      </c>
    </row>
    <row r="229" spans="1:20" ht="14.5" x14ac:dyDescent="0.35">
      <c r="A229" s="552">
        <v>710</v>
      </c>
      <c r="B229" s="571" t="s">
        <v>21653</v>
      </c>
      <c r="C229" s="571" t="s">
        <v>21748</v>
      </c>
      <c r="D229" s="571" t="s">
        <v>21764</v>
      </c>
      <c r="E229" s="571" t="s">
        <v>21762</v>
      </c>
      <c r="F229" s="571" t="s">
        <v>25254</v>
      </c>
      <c r="G229" s="571" t="s">
        <v>21755</v>
      </c>
      <c r="H229" s="571" t="s">
        <v>21763</v>
      </c>
      <c r="I229" s="571" t="s">
        <v>21149</v>
      </c>
      <c r="J229" s="571" t="s">
        <v>24001</v>
      </c>
      <c r="K229" s="571" t="s">
        <v>24001</v>
      </c>
      <c r="L229" s="571" t="s">
        <v>899</v>
      </c>
      <c r="M229" s="572" t="s">
        <v>24001</v>
      </c>
      <c r="N229" s="572" t="s">
        <v>25896</v>
      </c>
      <c r="O229" s="572" t="s">
        <v>34737</v>
      </c>
      <c r="P229" s="572">
        <v>43802</v>
      </c>
      <c r="Q229" s="573"/>
      <c r="R229" s="571" t="s">
        <v>27906</v>
      </c>
      <c r="S229" s="571" t="s">
        <v>24001</v>
      </c>
      <c r="T229" s="571" t="s">
        <v>34738</v>
      </c>
    </row>
    <row r="230" spans="1:20" ht="14.5" x14ac:dyDescent="0.35">
      <c r="A230" s="552">
        <v>711</v>
      </c>
      <c r="B230" s="571" t="s">
        <v>21653</v>
      </c>
      <c r="C230" s="571" t="s">
        <v>21748</v>
      </c>
      <c r="D230" s="571" t="s">
        <v>26114</v>
      </c>
      <c r="E230" s="571" t="s">
        <v>26115</v>
      </c>
      <c r="F230" s="571" t="s">
        <v>26116</v>
      </c>
      <c r="G230" s="571" t="s">
        <v>21755</v>
      </c>
      <c r="H230" s="571" t="s">
        <v>26117</v>
      </c>
      <c r="I230" s="571" t="s">
        <v>21149</v>
      </c>
      <c r="J230" s="571" t="s">
        <v>24001</v>
      </c>
      <c r="K230" s="571" t="s">
        <v>24001</v>
      </c>
      <c r="L230" s="571" t="s">
        <v>899</v>
      </c>
      <c r="M230" s="572" t="s">
        <v>24001</v>
      </c>
      <c r="N230" s="572" t="s">
        <v>25896</v>
      </c>
      <c r="O230" s="572" t="s">
        <v>34739</v>
      </c>
      <c r="P230" s="572">
        <v>44540</v>
      </c>
      <c r="Q230" s="573"/>
      <c r="R230" s="571" t="s">
        <v>27906</v>
      </c>
      <c r="S230" s="571" t="s">
        <v>28038</v>
      </c>
      <c r="T230" s="571" t="s">
        <v>24001</v>
      </c>
    </row>
    <row r="231" spans="1:20" ht="14.5" x14ac:dyDescent="0.35">
      <c r="A231" s="552">
        <v>712</v>
      </c>
      <c r="B231" s="571" t="s">
        <v>21653</v>
      </c>
      <c r="C231" s="571" t="s">
        <v>21748</v>
      </c>
      <c r="D231" s="571" t="s">
        <v>25255</v>
      </c>
      <c r="E231" s="571" t="s">
        <v>26118</v>
      </c>
      <c r="F231" s="571" t="s">
        <v>18197</v>
      </c>
      <c r="G231" s="571" t="s">
        <v>21755</v>
      </c>
      <c r="H231" s="571" t="s">
        <v>25256</v>
      </c>
      <c r="I231" s="571" t="s">
        <v>21149</v>
      </c>
      <c r="J231" s="571" t="s">
        <v>24001</v>
      </c>
      <c r="K231" s="571" t="s">
        <v>50</v>
      </c>
      <c r="L231" s="571" t="s">
        <v>899</v>
      </c>
      <c r="M231" s="572" t="s">
        <v>26119</v>
      </c>
      <c r="N231" s="572" t="s">
        <v>25896</v>
      </c>
      <c r="O231" s="572" t="s">
        <v>34740</v>
      </c>
      <c r="P231" s="572">
        <v>32933</v>
      </c>
      <c r="Q231" s="573">
        <v>43802</v>
      </c>
      <c r="R231" s="571" t="s">
        <v>27906</v>
      </c>
      <c r="S231" s="571" t="s">
        <v>27882</v>
      </c>
      <c r="T231" s="571" t="s">
        <v>27922</v>
      </c>
    </row>
    <row r="232" spans="1:20" ht="14.5" x14ac:dyDescent="0.35">
      <c r="A232" s="552">
        <v>713</v>
      </c>
      <c r="B232" s="571" t="s">
        <v>21653</v>
      </c>
      <c r="C232" s="571" t="s">
        <v>21748</v>
      </c>
      <c r="D232" s="571" t="s">
        <v>25257</v>
      </c>
      <c r="E232" s="571" t="s">
        <v>21789</v>
      </c>
      <c r="F232" s="571" t="s">
        <v>18209</v>
      </c>
      <c r="G232" s="571" t="s">
        <v>21755</v>
      </c>
      <c r="H232" s="571" t="s">
        <v>25258</v>
      </c>
      <c r="I232" s="571" t="s">
        <v>21149</v>
      </c>
      <c r="J232" s="571" t="s">
        <v>24001</v>
      </c>
      <c r="K232" s="571" t="s">
        <v>24001</v>
      </c>
      <c r="L232" s="571" t="s">
        <v>24001</v>
      </c>
      <c r="M232" s="572" t="s">
        <v>26120</v>
      </c>
      <c r="N232" s="572" t="s">
        <v>25896</v>
      </c>
      <c r="O232" s="572" t="s">
        <v>24001</v>
      </c>
      <c r="P232" s="572">
        <v>32933</v>
      </c>
      <c r="Q232" s="573">
        <v>43920</v>
      </c>
      <c r="R232" s="571" t="s">
        <v>28039</v>
      </c>
      <c r="S232" s="571" t="s">
        <v>24001</v>
      </c>
      <c r="T232" s="571" t="s">
        <v>24001</v>
      </c>
    </row>
    <row r="233" spans="1:20" ht="14.5" x14ac:dyDescent="0.35">
      <c r="A233" s="552">
        <v>714</v>
      </c>
      <c r="B233" s="571" t="s">
        <v>21653</v>
      </c>
      <c r="C233" s="571" t="s">
        <v>21748</v>
      </c>
      <c r="D233" s="571" t="s">
        <v>21766</v>
      </c>
      <c r="E233" s="571" t="s">
        <v>21765</v>
      </c>
      <c r="F233" s="571" t="s">
        <v>18063</v>
      </c>
      <c r="G233" s="571" t="s">
        <v>21755</v>
      </c>
      <c r="H233" s="571" t="s">
        <v>8537</v>
      </c>
      <c r="I233" s="571" t="s">
        <v>21149</v>
      </c>
      <c r="J233" s="571" t="s">
        <v>24001</v>
      </c>
      <c r="K233" s="571" t="s">
        <v>50</v>
      </c>
      <c r="L233" s="571" t="s">
        <v>3595</v>
      </c>
      <c r="M233" s="572" t="s">
        <v>24001</v>
      </c>
      <c r="N233" s="572" t="s">
        <v>25896</v>
      </c>
      <c r="O233" s="572" t="s">
        <v>28040</v>
      </c>
      <c r="P233" s="572">
        <v>32933</v>
      </c>
      <c r="Q233" s="573">
        <v>37561</v>
      </c>
      <c r="R233" s="571" t="s">
        <v>28039</v>
      </c>
      <c r="S233" s="571" t="s">
        <v>24001</v>
      </c>
      <c r="T233" s="571" t="s">
        <v>27922</v>
      </c>
    </row>
    <row r="234" spans="1:20" ht="14.5" x14ac:dyDescent="0.35">
      <c r="A234" s="552">
        <v>715</v>
      </c>
      <c r="B234" s="571" t="s">
        <v>21653</v>
      </c>
      <c r="C234" s="571" t="s">
        <v>21748</v>
      </c>
      <c r="D234" s="571" t="s">
        <v>21770</v>
      </c>
      <c r="E234" s="571" t="s">
        <v>21767</v>
      </c>
      <c r="F234" s="571" t="s">
        <v>21768</v>
      </c>
      <c r="G234" s="571" t="s">
        <v>21755</v>
      </c>
      <c r="H234" s="571" t="s">
        <v>21769</v>
      </c>
      <c r="I234" s="571" t="s">
        <v>21149</v>
      </c>
      <c r="J234" s="571" t="s">
        <v>24001</v>
      </c>
      <c r="K234" s="571" t="s">
        <v>24001</v>
      </c>
      <c r="L234" s="571" t="s">
        <v>24001</v>
      </c>
      <c r="M234" s="572" t="s">
        <v>24001</v>
      </c>
      <c r="N234" s="572" t="s">
        <v>25896</v>
      </c>
      <c r="O234" s="572" t="s">
        <v>24001</v>
      </c>
      <c r="P234" s="572">
        <v>36658</v>
      </c>
      <c r="Q234" s="573">
        <v>37561</v>
      </c>
      <c r="R234" s="571" t="s">
        <v>28041</v>
      </c>
      <c r="S234" s="571" t="s">
        <v>24001</v>
      </c>
      <c r="T234" s="571" t="s">
        <v>24001</v>
      </c>
    </row>
    <row r="235" spans="1:20" ht="14.5" x14ac:dyDescent="0.35">
      <c r="A235" s="552">
        <v>716</v>
      </c>
      <c r="B235" s="571" t="s">
        <v>21653</v>
      </c>
      <c r="C235" s="571" t="s">
        <v>21748</v>
      </c>
      <c r="D235" s="571" t="s">
        <v>21773</v>
      </c>
      <c r="E235" s="571" t="s">
        <v>21771</v>
      </c>
      <c r="F235" s="571" t="s">
        <v>1245</v>
      </c>
      <c r="G235" s="571" t="s">
        <v>21755</v>
      </c>
      <c r="H235" s="571" t="s">
        <v>21772</v>
      </c>
      <c r="I235" s="571" t="s">
        <v>21149</v>
      </c>
      <c r="J235" s="571" t="s">
        <v>24001</v>
      </c>
      <c r="K235" s="571" t="s">
        <v>62</v>
      </c>
      <c r="L235" s="571" t="s">
        <v>24001</v>
      </c>
      <c r="M235" s="572" t="s">
        <v>26121</v>
      </c>
      <c r="N235" s="572" t="s">
        <v>25896</v>
      </c>
      <c r="O235" s="572" t="s">
        <v>24001</v>
      </c>
      <c r="P235" s="572">
        <v>32933</v>
      </c>
      <c r="Q235" s="573">
        <v>37561</v>
      </c>
      <c r="R235" s="571" t="s">
        <v>28041</v>
      </c>
      <c r="S235" s="571" t="s">
        <v>24001</v>
      </c>
      <c r="T235" s="571" t="s">
        <v>24001</v>
      </c>
    </row>
    <row r="236" spans="1:20" ht="14.5" x14ac:dyDescent="0.35">
      <c r="A236" s="552">
        <v>717</v>
      </c>
      <c r="B236" s="571" t="s">
        <v>21653</v>
      </c>
      <c r="C236" s="571" t="s">
        <v>21748</v>
      </c>
      <c r="D236" s="571" t="s">
        <v>34493</v>
      </c>
      <c r="E236" s="571" t="s">
        <v>34494</v>
      </c>
      <c r="F236" s="571" t="s">
        <v>9720</v>
      </c>
      <c r="G236" s="571" t="s">
        <v>21755</v>
      </c>
      <c r="H236" s="571" t="s">
        <v>34495</v>
      </c>
      <c r="I236" s="571" t="s">
        <v>21149</v>
      </c>
      <c r="J236" s="571" t="s">
        <v>24001</v>
      </c>
      <c r="K236" s="571" t="s">
        <v>24001</v>
      </c>
      <c r="L236" s="571" t="s">
        <v>24001</v>
      </c>
      <c r="M236" s="572" t="s">
        <v>34496</v>
      </c>
      <c r="N236" s="572" t="s">
        <v>25896</v>
      </c>
      <c r="O236" s="572" t="s">
        <v>24001</v>
      </c>
      <c r="P236" s="572">
        <v>32933</v>
      </c>
      <c r="Q236" s="573">
        <v>45492</v>
      </c>
      <c r="R236" s="571" t="s">
        <v>34497</v>
      </c>
      <c r="S236" s="571" t="s">
        <v>24001</v>
      </c>
      <c r="T236" s="571" t="s">
        <v>24001</v>
      </c>
    </row>
    <row r="237" spans="1:20" ht="14.5" x14ac:dyDescent="0.35">
      <c r="A237" s="552">
        <v>718</v>
      </c>
      <c r="B237" s="571" t="s">
        <v>21653</v>
      </c>
      <c r="C237" s="571" t="s">
        <v>21748</v>
      </c>
      <c r="D237" s="571" t="s">
        <v>21776</v>
      </c>
      <c r="E237" s="571" t="s">
        <v>21774</v>
      </c>
      <c r="F237" s="571" t="s">
        <v>21775</v>
      </c>
      <c r="G237" s="571" t="s">
        <v>21755</v>
      </c>
      <c r="H237" s="571" t="s">
        <v>2750</v>
      </c>
      <c r="I237" s="571" t="s">
        <v>21149</v>
      </c>
      <c r="J237" s="571" t="s">
        <v>24001</v>
      </c>
      <c r="K237" s="571" t="s">
        <v>24001</v>
      </c>
      <c r="L237" s="571" t="s">
        <v>24001</v>
      </c>
      <c r="M237" s="572" t="s">
        <v>24001</v>
      </c>
      <c r="N237" s="572" t="s">
        <v>25896</v>
      </c>
      <c r="O237" s="572" t="s">
        <v>24001</v>
      </c>
      <c r="P237" s="572">
        <v>32933</v>
      </c>
      <c r="Q237" s="573">
        <v>37561</v>
      </c>
      <c r="R237" s="571" t="s">
        <v>28042</v>
      </c>
      <c r="S237" s="571" t="s">
        <v>24001</v>
      </c>
      <c r="T237" s="571" t="s">
        <v>24001</v>
      </c>
    </row>
    <row r="238" spans="1:20" ht="14.5" x14ac:dyDescent="0.35">
      <c r="A238" s="552">
        <v>719</v>
      </c>
      <c r="B238" s="571" t="s">
        <v>21653</v>
      </c>
      <c r="C238" s="571" t="s">
        <v>21748</v>
      </c>
      <c r="D238" s="571" t="s">
        <v>25259</v>
      </c>
      <c r="E238" s="571" t="s">
        <v>21815</v>
      </c>
      <c r="F238" s="571" t="s">
        <v>21816</v>
      </c>
      <c r="G238" s="571" t="s">
        <v>21755</v>
      </c>
      <c r="H238" s="571" t="s">
        <v>21817</v>
      </c>
      <c r="I238" s="571" t="s">
        <v>21149</v>
      </c>
      <c r="J238" s="571" t="s">
        <v>24001</v>
      </c>
      <c r="K238" s="571" t="s">
        <v>62</v>
      </c>
      <c r="L238" s="571" t="s">
        <v>24001</v>
      </c>
      <c r="M238" s="572" t="s">
        <v>26122</v>
      </c>
      <c r="N238" s="572" t="s">
        <v>25896</v>
      </c>
      <c r="O238" s="572" t="s">
        <v>24001</v>
      </c>
      <c r="P238" s="572">
        <v>32933</v>
      </c>
      <c r="Q238" s="573">
        <v>43224</v>
      </c>
      <c r="R238" s="571" t="s">
        <v>27906</v>
      </c>
      <c r="S238" s="571" t="s">
        <v>24001</v>
      </c>
      <c r="T238" s="571" t="s">
        <v>24001</v>
      </c>
    </row>
    <row r="239" spans="1:20" ht="14.5" x14ac:dyDescent="0.35">
      <c r="A239" s="552">
        <v>720</v>
      </c>
      <c r="B239" s="571" t="s">
        <v>21653</v>
      </c>
      <c r="C239" s="571" t="s">
        <v>21748</v>
      </c>
      <c r="D239" s="571" t="s">
        <v>21779</v>
      </c>
      <c r="E239" s="571" t="s">
        <v>21777</v>
      </c>
      <c r="F239" s="571" t="s">
        <v>16906</v>
      </c>
      <c r="G239" s="571" t="s">
        <v>21755</v>
      </c>
      <c r="H239" s="571" t="s">
        <v>21778</v>
      </c>
      <c r="I239" s="571" t="s">
        <v>21149</v>
      </c>
      <c r="J239" s="571" t="s">
        <v>24001</v>
      </c>
      <c r="K239" s="571" t="s">
        <v>24001</v>
      </c>
      <c r="L239" s="571" t="s">
        <v>24001</v>
      </c>
      <c r="M239" s="572" t="s">
        <v>24001</v>
      </c>
      <c r="N239" s="572" t="s">
        <v>25896</v>
      </c>
      <c r="O239" s="572" t="s">
        <v>24001</v>
      </c>
      <c r="P239" s="572">
        <v>32933</v>
      </c>
      <c r="Q239" s="573">
        <v>37561</v>
      </c>
      <c r="R239" s="571" t="s">
        <v>28043</v>
      </c>
      <c r="S239" s="571" t="s">
        <v>24001</v>
      </c>
      <c r="T239" s="571" t="s">
        <v>24001</v>
      </c>
    </row>
    <row r="240" spans="1:20" ht="14.5" x14ac:dyDescent="0.35">
      <c r="A240" s="552">
        <v>721</v>
      </c>
      <c r="B240" s="571" t="s">
        <v>21653</v>
      </c>
      <c r="C240" s="571" t="s">
        <v>21748</v>
      </c>
      <c r="D240" s="571" t="s">
        <v>34498</v>
      </c>
      <c r="E240" s="571" t="s">
        <v>24001</v>
      </c>
      <c r="F240" s="571" t="s">
        <v>5666</v>
      </c>
      <c r="G240" s="571" t="s">
        <v>21755</v>
      </c>
      <c r="H240" s="571" t="s">
        <v>55</v>
      </c>
      <c r="I240" s="571" t="s">
        <v>21149</v>
      </c>
      <c r="J240" s="571" t="s">
        <v>24001</v>
      </c>
      <c r="K240" s="571" t="s">
        <v>24001</v>
      </c>
      <c r="L240" s="571" t="s">
        <v>24001</v>
      </c>
      <c r="M240" s="572" t="s">
        <v>24001</v>
      </c>
      <c r="N240" s="572" t="s">
        <v>25896</v>
      </c>
      <c r="O240" s="572" t="s">
        <v>24001</v>
      </c>
      <c r="P240" s="572">
        <v>32933</v>
      </c>
      <c r="Q240" s="573">
        <v>45527</v>
      </c>
      <c r="R240" s="571" t="s">
        <v>24001</v>
      </c>
      <c r="S240" s="571" t="s">
        <v>24001</v>
      </c>
      <c r="T240" s="571" t="s">
        <v>24001</v>
      </c>
    </row>
    <row r="241" spans="1:20" ht="14.5" x14ac:dyDescent="0.35">
      <c r="A241" s="552">
        <v>722</v>
      </c>
      <c r="B241" s="571" t="s">
        <v>21653</v>
      </c>
      <c r="C241" s="571" t="s">
        <v>21748</v>
      </c>
      <c r="D241" s="571" t="s">
        <v>21782</v>
      </c>
      <c r="E241" s="571" t="s">
        <v>21780</v>
      </c>
      <c r="F241" s="571" t="s">
        <v>1166</v>
      </c>
      <c r="G241" s="571" t="s">
        <v>21755</v>
      </c>
      <c r="H241" s="571" t="s">
        <v>21781</v>
      </c>
      <c r="I241" s="571" t="s">
        <v>21149</v>
      </c>
      <c r="J241" s="571" t="s">
        <v>24001</v>
      </c>
      <c r="K241" s="571" t="s">
        <v>62</v>
      </c>
      <c r="L241" s="571" t="s">
        <v>24001</v>
      </c>
      <c r="M241" s="572" t="s">
        <v>24001</v>
      </c>
      <c r="N241" s="572" t="s">
        <v>25896</v>
      </c>
      <c r="O241" s="572" t="s">
        <v>24001</v>
      </c>
      <c r="P241" s="572">
        <v>32933</v>
      </c>
      <c r="Q241" s="573">
        <v>37561</v>
      </c>
      <c r="R241" s="571" t="s">
        <v>28044</v>
      </c>
      <c r="S241" s="571" t="s">
        <v>24001</v>
      </c>
      <c r="T241" s="571" t="s">
        <v>24001</v>
      </c>
    </row>
    <row r="242" spans="1:20" ht="14.5" x14ac:dyDescent="0.35">
      <c r="A242" s="552">
        <v>723</v>
      </c>
      <c r="B242" s="571" t="s">
        <v>21653</v>
      </c>
      <c r="C242" s="571" t="s">
        <v>21748</v>
      </c>
      <c r="D242" s="571" t="s">
        <v>25260</v>
      </c>
      <c r="E242" s="571" t="s">
        <v>21836</v>
      </c>
      <c r="F242" s="571" t="s">
        <v>642</v>
      </c>
      <c r="G242" s="571" t="s">
        <v>21755</v>
      </c>
      <c r="H242" s="571" t="s">
        <v>21837</v>
      </c>
      <c r="I242" s="571" t="s">
        <v>21149</v>
      </c>
      <c r="J242" s="571" t="s">
        <v>24001</v>
      </c>
      <c r="K242" s="571" t="s">
        <v>24001</v>
      </c>
      <c r="L242" s="571" t="s">
        <v>24001</v>
      </c>
      <c r="M242" s="572" t="s">
        <v>26123</v>
      </c>
      <c r="N242" s="572" t="s">
        <v>25896</v>
      </c>
      <c r="O242" s="572" t="s">
        <v>24001</v>
      </c>
      <c r="P242" s="572">
        <v>32933</v>
      </c>
      <c r="Q242" s="573">
        <v>43224</v>
      </c>
      <c r="R242" s="571" t="s">
        <v>28041</v>
      </c>
      <c r="S242" s="571" t="s">
        <v>24001</v>
      </c>
      <c r="T242" s="571" t="s">
        <v>24001</v>
      </c>
    </row>
    <row r="243" spans="1:20" ht="14.5" x14ac:dyDescent="0.35">
      <c r="A243" s="552">
        <v>724</v>
      </c>
      <c r="B243" s="571" t="s">
        <v>21653</v>
      </c>
      <c r="C243" s="571" t="s">
        <v>21748</v>
      </c>
      <c r="D243" s="571" t="s">
        <v>21784</v>
      </c>
      <c r="E243" s="571" t="s">
        <v>21783</v>
      </c>
      <c r="F243" s="571" t="s">
        <v>18202</v>
      </c>
      <c r="G243" s="571" t="s">
        <v>21755</v>
      </c>
      <c r="H243" s="571" t="s">
        <v>20369</v>
      </c>
      <c r="I243" s="571" t="s">
        <v>21149</v>
      </c>
      <c r="J243" s="571" t="s">
        <v>24001</v>
      </c>
      <c r="K243" s="571" t="s">
        <v>50</v>
      </c>
      <c r="L243" s="571" t="s">
        <v>899</v>
      </c>
      <c r="M243" s="574" t="s">
        <v>24001</v>
      </c>
      <c r="N243" s="572" t="s">
        <v>25896</v>
      </c>
      <c r="O243" s="572" t="s">
        <v>28045</v>
      </c>
      <c r="P243" s="572">
        <v>32933</v>
      </c>
      <c r="Q243" s="573">
        <v>37561</v>
      </c>
      <c r="R243" s="571" t="s">
        <v>28035</v>
      </c>
      <c r="S243" s="571" t="s">
        <v>24001</v>
      </c>
      <c r="T243" s="571" t="s">
        <v>28046</v>
      </c>
    </row>
    <row r="244" spans="1:20" ht="14.5" x14ac:dyDescent="0.35">
      <c r="A244" s="552">
        <v>476</v>
      </c>
      <c r="B244" s="571" t="s">
        <v>22163</v>
      </c>
      <c r="C244" s="571" t="s">
        <v>22251</v>
      </c>
      <c r="D244" s="571" t="s">
        <v>22279</v>
      </c>
      <c r="E244" s="571" t="s">
        <v>22275</v>
      </c>
      <c r="F244" s="571" t="s">
        <v>22276</v>
      </c>
      <c r="G244" s="571" t="s">
        <v>22277</v>
      </c>
      <c r="H244" s="571" t="s">
        <v>22278</v>
      </c>
      <c r="I244" s="571" t="s">
        <v>21149</v>
      </c>
      <c r="J244" s="571" t="s">
        <v>24001</v>
      </c>
      <c r="K244" s="571" t="s">
        <v>24001</v>
      </c>
      <c r="L244" s="571" t="s">
        <v>24001</v>
      </c>
      <c r="M244" s="572" t="s">
        <v>24001</v>
      </c>
      <c r="N244" s="572" t="s">
        <v>25896</v>
      </c>
      <c r="O244" s="572" t="s">
        <v>24001</v>
      </c>
      <c r="P244" s="572">
        <v>35746</v>
      </c>
      <c r="Q244" s="573">
        <v>40886</v>
      </c>
      <c r="R244" s="571" t="s">
        <v>27895</v>
      </c>
      <c r="S244" s="571" t="s">
        <v>24001</v>
      </c>
      <c r="T244" s="571" t="s">
        <v>24001</v>
      </c>
    </row>
    <row r="245" spans="1:20" ht="14.5" x14ac:dyDescent="0.35">
      <c r="A245" s="552">
        <v>477</v>
      </c>
      <c r="B245" s="571" t="s">
        <v>22163</v>
      </c>
      <c r="C245" s="571" t="s">
        <v>22251</v>
      </c>
      <c r="D245" s="571" t="s">
        <v>25261</v>
      </c>
      <c r="E245" s="571" t="s">
        <v>25262</v>
      </c>
      <c r="F245" s="571" t="s">
        <v>25263</v>
      </c>
      <c r="G245" s="571" t="s">
        <v>22277</v>
      </c>
      <c r="H245" s="571" t="s">
        <v>25264</v>
      </c>
      <c r="I245" s="571" t="s">
        <v>21149</v>
      </c>
      <c r="J245" s="571" t="s">
        <v>24001</v>
      </c>
      <c r="K245" s="571" t="s">
        <v>24001</v>
      </c>
      <c r="L245" s="571" t="s">
        <v>24001</v>
      </c>
      <c r="M245" s="572" t="s">
        <v>24001</v>
      </c>
      <c r="N245" s="572" t="s">
        <v>25896</v>
      </c>
      <c r="O245" s="572" t="s">
        <v>24001</v>
      </c>
      <c r="P245" s="572">
        <v>42947</v>
      </c>
      <c r="Q245" s="573">
        <v>42955</v>
      </c>
      <c r="R245" s="571" t="s">
        <v>27895</v>
      </c>
      <c r="S245" s="571" t="s">
        <v>27895</v>
      </c>
      <c r="T245" s="571" t="s">
        <v>24001</v>
      </c>
    </row>
    <row r="246" spans="1:20" ht="14.5" x14ac:dyDescent="0.35">
      <c r="A246" s="552">
        <v>478</v>
      </c>
      <c r="B246" s="571" t="s">
        <v>22163</v>
      </c>
      <c r="C246" s="571" t="s">
        <v>22251</v>
      </c>
      <c r="D246" s="571" t="s">
        <v>25265</v>
      </c>
      <c r="E246" s="571" t="s">
        <v>25266</v>
      </c>
      <c r="F246" s="571" t="s">
        <v>25267</v>
      </c>
      <c r="G246" s="571" t="s">
        <v>22277</v>
      </c>
      <c r="H246" s="571" t="s">
        <v>25268</v>
      </c>
      <c r="I246" s="571" t="s">
        <v>21149</v>
      </c>
      <c r="J246" s="571" t="s">
        <v>24001</v>
      </c>
      <c r="K246" s="571" t="s">
        <v>24001</v>
      </c>
      <c r="L246" s="571" t="s">
        <v>24001</v>
      </c>
      <c r="M246" s="572" t="s">
        <v>24001</v>
      </c>
      <c r="N246" s="572" t="s">
        <v>25896</v>
      </c>
      <c r="O246" s="572" t="s">
        <v>24001</v>
      </c>
      <c r="P246" s="572">
        <v>42947</v>
      </c>
      <c r="Q246" s="573">
        <v>43087</v>
      </c>
      <c r="R246" s="571" t="s">
        <v>27895</v>
      </c>
      <c r="S246" s="571" t="s">
        <v>27964</v>
      </c>
      <c r="T246" s="571" t="s">
        <v>24001</v>
      </c>
    </row>
    <row r="247" spans="1:20" ht="14.5" x14ac:dyDescent="0.35">
      <c r="A247" s="552">
        <v>950</v>
      </c>
      <c r="B247" s="571" t="s">
        <v>21245</v>
      </c>
      <c r="C247" s="571" t="s">
        <v>25928</v>
      </c>
      <c r="D247" s="571" t="s">
        <v>25929</v>
      </c>
      <c r="E247" s="571" t="s">
        <v>25930</v>
      </c>
      <c r="F247" s="571" t="s">
        <v>785</v>
      </c>
      <c r="G247" s="571" t="s">
        <v>25931</v>
      </c>
      <c r="H247" s="571" t="s">
        <v>3689</v>
      </c>
      <c r="I247" s="571" t="s">
        <v>21149</v>
      </c>
      <c r="J247" s="571" t="s">
        <v>109</v>
      </c>
      <c r="K247" s="571" t="s">
        <v>24001</v>
      </c>
      <c r="L247" s="571" t="s">
        <v>24001</v>
      </c>
      <c r="M247" s="572" t="s">
        <v>25932</v>
      </c>
      <c r="N247" s="572" t="s">
        <v>25896</v>
      </c>
      <c r="O247" s="572" t="s">
        <v>24001</v>
      </c>
      <c r="P247" s="572">
        <v>32933</v>
      </c>
      <c r="Q247" s="573">
        <v>44011</v>
      </c>
      <c r="R247" s="571" t="s">
        <v>28047</v>
      </c>
      <c r="S247" s="571" t="s">
        <v>24001</v>
      </c>
      <c r="T247" s="571" t="s">
        <v>24001</v>
      </c>
    </row>
    <row r="248" spans="1:20" ht="14.5" x14ac:dyDescent="0.35">
      <c r="A248" s="552">
        <v>1091</v>
      </c>
      <c r="B248" s="571" t="s">
        <v>21952</v>
      </c>
      <c r="C248" s="571" t="s">
        <v>21953</v>
      </c>
      <c r="D248" s="571" t="s">
        <v>21968</v>
      </c>
      <c r="E248" s="571" t="s">
        <v>21966</v>
      </c>
      <c r="F248" s="571" t="s">
        <v>18550</v>
      </c>
      <c r="G248" s="571" t="s">
        <v>21967</v>
      </c>
      <c r="H248" s="571" t="s">
        <v>15732</v>
      </c>
      <c r="I248" s="571" t="s">
        <v>21149</v>
      </c>
      <c r="J248" s="571" t="s">
        <v>24001</v>
      </c>
      <c r="K248" s="571" t="s">
        <v>24001</v>
      </c>
      <c r="L248" s="571" t="s">
        <v>531</v>
      </c>
      <c r="M248" s="572" t="s">
        <v>21969</v>
      </c>
      <c r="N248" s="572" t="s">
        <v>25896</v>
      </c>
      <c r="O248" s="572" t="s">
        <v>28048</v>
      </c>
      <c r="P248" s="572">
        <v>32933</v>
      </c>
      <c r="Q248" s="573">
        <v>37561</v>
      </c>
      <c r="R248" s="571" t="s">
        <v>28049</v>
      </c>
      <c r="S248" s="571" t="s">
        <v>24001</v>
      </c>
      <c r="T248" s="571" t="s">
        <v>24001</v>
      </c>
    </row>
    <row r="249" spans="1:20" ht="14.5" x14ac:dyDescent="0.35">
      <c r="A249" s="552">
        <v>112</v>
      </c>
      <c r="B249" s="552" t="s">
        <v>20452</v>
      </c>
      <c r="C249" s="552" t="s">
        <v>20518</v>
      </c>
      <c r="D249" s="552" t="s">
        <v>20542</v>
      </c>
      <c r="E249" s="552" t="s">
        <v>20540</v>
      </c>
      <c r="F249" s="552" t="s">
        <v>2422</v>
      </c>
      <c r="G249" s="552" t="s">
        <v>20541</v>
      </c>
      <c r="H249" s="552" t="s">
        <v>6461</v>
      </c>
      <c r="I249" s="552" t="s">
        <v>20243</v>
      </c>
      <c r="J249" s="552" t="s">
        <v>24001</v>
      </c>
      <c r="K249" s="552" t="s">
        <v>50</v>
      </c>
      <c r="L249" s="552" t="s">
        <v>20270</v>
      </c>
      <c r="M249" s="553" t="s">
        <v>24001</v>
      </c>
      <c r="N249" s="552" t="s">
        <v>25856</v>
      </c>
      <c r="O249" s="553" t="s">
        <v>24001</v>
      </c>
      <c r="P249" s="553">
        <v>32933</v>
      </c>
      <c r="Q249" s="554">
        <v>37561</v>
      </c>
      <c r="R249" s="552" t="s">
        <v>28050</v>
      </c>
      <c r="S249" s="552" t="s">
        <v>24001</v>
      </c>
      <c r="T249" s="552" t="s">
        <v>24001</v>
      </c>
    </row>
    <row r="250" spans="1:20" ht="14.5" x14ac:dyDescent="0.35">
      <c r="A250" s="552">
        <v>1092</v>
      </c>
      <c r="B250" s="571" t="s">
        <v>21952</v>
      </c>
      <c r="C250" s="571" t="s">
        <v>21953</v>
      </c>
      <c r="D250" s="571" t="s">
        <v>26241</v>
      </c>
      <c r="E250" s="571" t="s">
        <v>26242</v>
      </c>
      <c r="F250" s="571" t="s">
        <v>18527</v>
      </c>
      <c r="G250" s="571" t="s">
        <v>21970</v>
      </c>
      <c r="H250" s="571" t="s">
        <v>26243</v>
      </c>
      <c r="I250" s="571" t="s">
        <v>21149</v>
      </c>
      <c r="J250" s="571" t="s">
        <v>24001</v>
      </c>
      <c r="K250" s="571" t="s">
        <v>24001</v>
      </c>
      <c r="L250" s="571" t="s">
        <v>24001</v>
      </c>
      <c r="M250" s="572" t="s">
        <v>26244</v>
      </c>
      <c r="N250" s="572" t="s">
        <v>25896</v>
      </c>
      <c r="O250" s="572" t="s">
        <v>34765</v>
      </c>
      <c r="P250" s="572">
        <v>32933</v>
      </c>
      <c r="Q250" s="573">
        <v>43248</v>
      </c>
      <c r="R250" s="571" t="s">
        <v>28051</v>
      </c>
      <c r="S250" s="571" t="s">
        <v>24001</v>
      </c>
      <c r="T250" s="571" t="s">
        <v>34766</v>
      </c>
    </row>
    <row r="251" spans="1:20" ht="14.5" x14ac:dyDescent="0.35">
      <c r="A251" s="552">
        <v>1093</v>
      </c>
      <c r="B251" s="571" t="s">
        <v>21952</v>
      </c>
      <c r="C251" s="571" t="s">
        <v>21953</v>
      </c>
      <c r="D251" s="571" t="s">
        <v>21973</v>
      </c>
      <c r="E251" s="571" t="s">
        <v>25269</v>
      </c>
      <c r="F251" s="571" t="s">
        <v>21971</v>
      </c>
      <c r="G251" s="571" t="s">
        <v>21970</v>
      </c>
      <c r="H251" s="571" t="s">
        <v>21972</v>
      </c>
      <c r="I251" s="571" t="s">
        <v>21149</v>
      </c>
      <c r="J251" s="571" t="s">
        <v>24001</v>
      </c>
      <c r="K251" s="571" t="s">
        <v>50</v>
      </c>
      <c r="L251" s="571" t="s">
        <v>531</v>
      </c>
      <c r="M251" s="572" t="s">
        <v>24332</v>
      </c>
      <c r="N251" s="572" t="s">
        <v>25896</v>
      </c>
      <c r="O251" s="572" t="s">
        <v>24001</v>
      </c>
      <c r="P251" s="572">
        <v>32933</v>
      </c>
      <c r="Q251" s="573">
        <v>37561</v>
      </c>
      <c r="R251" s="571" t="s">
        <v>28051</v>
      </c>
      <c r="S251" s="571" t="s">
        <v>28052</v>
      </c>
      <c r="T251" s="571" t="s">
        <v>24001</v>
      </c>
    </row>
    <row r="252" spans="1:20" ht="14.5" x14ac:dyDescent="0.35">
      <c r="A252" s="552">
        <v>1094</v>
      </c>
      <c r="B252" s="571" t="s">
        <v>21952</v>
      </c>
      <c r="C252" s="571" t="s">
        <v>21953</v>
      </c>
      <c r="D252" s="571" t="s">
        <v>21976</v>
      </c>
      <c r="E252" s="571" t="s">
        <v>25270</v>
      </c>
      <c r="F252" s="571" t="s">
        <v>21974</v>
      </c>
      <c r="G252" s="571" t="s">
        <v>21970</v>
      </c>
      <c r="H252" s="571" t="s">
        <v>21975</v>
      </c>
      <c r="I252" s="571" t="s">
        <v>21149</v>
      </c>
      <c r="J252" s="571" t="s">
        <v>24001</v>
      </c>
      <c r="K252" s="571" t="s">
        <v>24001</v>
      </c>
      <c r="L252" s="571" t="s">
        <v>24001</v>
      </c>
      <c r="M252" s="572" t="s">
        <v>24333</v>
      </c>
      <c r="N252" s="572" t="s">
        <v>25896</v>
      </c>
      <c r="O252" s="572" t="s">
        <v>24001</v>
      </c>
      <c r="P252" s="572">
        <v>32933</v>
      </c>
      <c r="Q252" s="573">
        <v>39835</v>
      </c>
      <c r="R252" s="571" t="s">
        <v>28027</v>
      </c>
      <c r="S252" s="571" t="s">
        <v>28053</v>
      </c>
      <c r="T252" s="571" t="s">
        <v>24001</v>
      </c>
    </row>
    <row r="253" spans="1:20" ht="14.5" x14ac:dyDescent="0.35">
      <c r="A253" s="552">
        <v>1095</v>
      </c>
      <c r="B253" s="571" t="s">
        <v>21952</v>
      </c>
      <c r="C253" s="571" t="s">
        <v>21953</v>
      </c>
      <c r="D253" s="571" t="s">
        <v>21980</v>
      </c>
      <c r="E253" s="571" t="s">
        <v>26245</v>
      </c>
      <c r="F253" s="571" t="s">
        <v>18535</v>
      </c>
      <c r="G253" s="571" t="s">
        <v>21970</v>
      </c>
      <c r="H253" s="571" t="s">
        <v>21979</v>
      </c>
      <c r="I253" s="571" t="s">
        <v>21149</v>
      </c>
      <c r="J253" s="571" t="s">
        <v>24001</v>
      </c>
      <c r="K253" s="571" t="s">
        <v>50</v>
      </c>
      <c r="L253" s="571" t="s">
        <v>531</v>
      </c>
      <c r="M253" s="572" t="s">
        <v>24001</v>
      </c>
      <c r="N253" s="572" t="s">
        <v>25896</v>
      </c>
      <c r="O253" s="572" t="s">
        <v>28054</v>
      </c>
      <c r="P253" s="572">
        <v>32933</v>
      </c>
      <c r="Q253" s="573">
        <v>43087</v>
      </c>
      <c r="R253" s="571" t="s">
        <v>28055</v>
      </c>
      <c r="S253" s="571" t="s">
        <v>27884</v>
      </c>
      <c r="T253" s="571" t="s">
        <v>24001</v>
      </c>
    </row>
    <row r="254" spans="1:20" ht="14.5" x14ac:dyDescent="0.35">
      <c r="A254" s="552">
        <v>1096</v>
      </c>
      <c r="B254" s="571" t="s">
        <v>21952</v>
      </c>
      <c r="C254" s="571" t="s">
        <v>21953</v>
      </c>
      <c r="D254" s="571" t="s">
        <v>25271</v>
      </c>
      <c r="E254" s="571" t="s">
        <v>24001</v>
      </c>
      <c r="F254" s="571" t="s">
        <v>25272</v>
      </c>
      <c r="G254" s="571" t="s">
        <v>21970</v>
      </c>
      <c r="H254" s="571" t="s">
        <v>55</v>
      </c>
      <c r="I254" s="571" t="s">
        <v>21149</v>
      </c>
      <c r="J254" s="571" t="s">
        <v>24001</v>
      </c>
      <c r="K254" s="571" t="s">
        <v>24001</v>
      </c>
      <c r="L254" s="571" t="s">
        <v>24001</v>
      </c>
      <c r="M254" s="572" t="s">
        <v>24001</v>
      </c>
      <c r="N254" s="572" t="s">
        <v>25896</v>
      </c>
      <c r="O254" s="572" t="s">
        <v>24001</v>
      </c>
      <c r="P254" s="572">
        <v>32933</v>
      </c>
      <c r="Q254" s="573">
        <v>43297</v>
      </c>
      <c r="R254" s="571" t="s">
        <v>24001</v>
      </c>
      <c r="S254" s="571" t="s">
        <v>24001</v>
      </c>
      <c r="T254" s="571" t="s">
        <v>24001</v>
      </c>
    </row>
    <row r="255" spans="1:20" ht="14.5" x14ac:dyDescent="0.35">
      <c r="A255" s="552">
        <v>298</v>
      </c>
      <c r="B255" s="552" t="s">
        <v>20837</v>
      </c>
      <c r="C255" s="552" t="s">
        <v>20845</v>
      </c>
      <c r="D255" s="552" t="s">
        <v>20850</v>
      </c>
      <c r="E255" s="552" t="s">
        <v>20846</v>
      </c>
      <c r="F255" s="552" t="s">
        <v>20847</v>
      </c>
      <c r="G255" s="552" t="s">
        <v>20848</v>
      </c>
      <c r="H255" s="552" t="s">
        <v>20849</v>
      </c>
      <c r="I255" s="552" t="s">
        <v>20243</v>
      </c>
      <c r="J255" s="552" t="s">
        <v>109</v>
      </c>
      <c r="K255" s="571" t="s">
        <v>24001</v>
      </c>
      <c r="L255" s="571" t="s">
        <v>24001</v>
      </c>
      <c r="M255" s="553" t="s">
        <v>24001</v>
      </c>
      <c r="N255" s="552" t="s">
        <v>25856</v>
      </c>
      <c r="O255" s="553" t="s">
        <v>24001</v>
      </c>
      <c r="P255" s="553">
        <v>32933</v>
      </c>
      <c r="Q255" s="554">
        <v>37561</v>
      </c>
      <c r="R255" s="552" t="s">
        <v>27911</v>
      </c>
      <c r="S255" s="552" t="s">
        <v>24001</v>
      </c>
      <c r="T255" s="552" t="s">
        <v>24001</v>
      </c>
    </row>
    <row r="256" spans="1:20" ht="14.5" x14ac:dyDescent="0.35">
      <c r="A256" s="552">
        <v>299</v>
      </c>
      <c r="B256" s="552" t="s">
        <v>20837</v>
      </c>
      <c r="C256" s="552" t="s">
        <v>20845</v>
      </c>
      <c r="D256" s="552" t="s">
        <v>20851</v>
      </c>
      <c r="E256" s="552" t="s">
        <v>24001</v>
      </c>
      <c r="F256" s="552" t="s">
        <v>19668</v>
      </c>
      <c r="G256" s="552" t="s">
        <v>20848</v>
      </c>
      <c r="H256" s="552" t="s">
        <v>55</v>
      </c>
      <c r="I256" s="552" t="s">
        <v>20243</v>
      </c>
      <c r="J256" s="552" t="s">
        <v>109</v>
      </c>
      <c r="K256" s="571" t="s">
        <v>24001</v>
      </c>
      <c r="L256" s="571" t="s">
        <v>24001</v>
      </c>
      <c r="M256" s="553" t="s">
        <v>24001</v>
      </c>
      <c r="N256" s="552" t="s">
        <v>25856</v>
      </c>
      <c r="O256" s="553" t="s">
        <v>24001</v>
      </c>
      <c r="P256" s="553">
        <v>32933</v>
      </c>
      <c r="Q256" s="554">
        <v>37561</v>
      </c>
      <c r="R256" s="552" t="s">
        <v>24001</v>
      </c>
      <c r="S256" s="552" t="s">
        <v>24001</v>
      </c>
      <c r="T256" s="552" t="s">
        <v>24001</v>
      </c>
    </row>
    <row r="257" spans="1:20" ht="14.5" x14ac:dyDescent="0.35">
      <c r="A257" s="552">
        <v>212</v>
      </c>
      <c r="B257" s="552" t="s">
        <v>20755</v>
      </c>
      <c r="C257" s="552" t="s">
        <v>20762</v>
      </c>
      <c r="D257" s="552" t="s">
        <v>34688</v>
      </c>
      <c r="E257" s="552" t="s">
        <v>20763</v>
      </c>
      <c r="F257" s="552" t="s">
        <v>4905</v>
      </c>
      <c r="G257" s="552" t="s">
        <v>20764</v>
      </c>
      <c r="H257" s="552" t="s">
        <v>34689</v>
      </c>
      <c r="I257" s="552" t="s">
        <v>20243</v>
      </c>
      <c r="J257" s="552" t="s">
        <v>109</v>
      </c>
      <c r="K257" s="571" t="s">
        <v>24001</v>
      </c>
      <c r="L257" s="571" t="s">
        <v>24001</v>
      </c>
      <c r="M257" s="553" t="s">
        <v>34690</v>
      </c>
      <c r="N257" s="552" t="s">
        <v>25856</v>
      </c>
      <c r="O257" s="553" t="s">
        <v>24001</v>
      </c>
      <c r="P257" s="553">
        <v>32933</v>
      </c>
      <c r="Q257" s="554">
        <v>45859</v>
      </c>
      <c r="R257" s="552" t="s">
        <v>27911</v>
      </c>
      <c r="S257" s="552" t="s">
        <v>24001</v>
      </c>
      <c r="T257" s="552" t="s">
        <v>24001</v>
      </c>
    </row>
    <row r="258" spans="1:20" ht="14.5" x14ac:dyDescent="0.35">
      <c r="A258" s="552">
        <v>213</v>
      </c>
      <c r="B258" s="552" t="s">
        <v>20755</v>
      </c>
      <c r="C258" s="552" t="s">
        <v>20762</v>
      </c>
      <c r="D258" s="552" t="s">
        <v>34691</v>
      </c>
      <c r="E258" s="552" t="s">
        <v>20236</v>
      </c>
      <c r="F258" s="552" t="s">
        <v>5655</v>
      </c>
      <c r="G258" s="552" t="s">
        <v>20764</v>
      </c>
      <c r="H258" s="552" t="s">
        <v>34692</v>
      </c>
      <c r="I258" s="552" t="s">
        <v>20243</v>
      </c>
      <c r="J258" s="552" t="s">
        <v>24001</v>
      </c>
      <c r="K258" s="571" t="s">
        <v>24001</v>
      </c>
      <c r="L258" s="571" t="s">
        <v>24001</v>
      </c>
      <c r="M258" s="553" t="s">
        <v>34693</v>
      </c>
      <c r="N258" s="552" t="s">
        <v>25856</v>
      </c>
      <c r="O258" s="553" t="s">
        <v>24001</v>
      </c>
      <c r="P258" s="553">
        <v>35759</v>
      </c>
      <c r="Q258" s="554">
        <v>45859</v>
      </c>
      <c r="R258" s="552" t="s">
        <v>27911</v>
      </c>
      <c r="S258" s="552" t="s">
        <v>24001</v>
      </c>
      <c r="T258" s="552" t="s">
        <v>24001</v>
      </c>
    </row>
    <row r="259" spans="1:20" ht="14.5" x14ac:dyDescent="0.35">
      <c r="A259" s="552">
        <v>214</v>
      </c>
      <c r="B259" s="552" t="s">
        <v>20755</v>
      </c>
      <c r="C259" s="552" t="s">
        <v>20762</v>
      </c>
      <c r="D259" s="552" t="s">
        <v>34694</v>
      </c>
      <c r="E259" s="552" t="s">
        <v>20765</v>
      </c>
      <c r="F259" s="552" t="s">
        <v>20766</v>
      </c>
      <c r="G259" s="552" t="s">
        <v>20764</v>
      </c>
      <c r="H259" s="552" t="s">
        <v>34695</v>
      </c>
      <c r="I259" s="552" t="s">
        <v>20243</v>
      </c>
      <c r="J259" s="552" t="s">
        <v>109</v>
      </c>
      <c r="K259" s="571" t="s">
        <v>24001</v>
      </c>
      <c r="L259" s="571" t="s">
        <v>24001</v>
      </c>
      <c r="M259" s="553" t="s">
        <v>34693</v>
      </c>
      <c r="N259" s="552" t="s">
        <v>25856</v>
      </c>
      <c r="O259" s="553" t="s">
        <v>24001</v>
      </c>
      <c r="P259" s="553">
        <v>36739</v>
      </c>
      <c r="Q259" s="554">
        <v>45859</v>
      </c>
      <c r="R259" s="552" t="s">
        <v>27911</v>
      </c>
      <c r="S259" s="552" t="s">
        <v>24001</v>
      </c>
      <c r="T259" s="552" t="s">
        <v>24001</v>
      </c>
    </row>
    <row r="260" spans="1:20" ht="14.5" x14ac:dyDescent="0.35">
      <c r="A260" s="552">
        <v>215</v>
      </c>
      <c r="B260" s="552" t="s">
        <v>20755</v>
      </c>
      <c r="C260" s="552" t="s">
        <v>20762</v>
      </c>
      <c r="D260" s="552" t="s">
        <v>20767</v>
      </c>
      <c r="E260" s="552" t="s">
        <v>24001</v>
      </c>
      <c r="F260" s="552" t="s">
        <v>17714</v>
      </c>
      <c r="G260" s="552" t="s">
        <v>20764</v>
      </c>
      <c r="H260" s="552" t="s">
        <v>55</v>
      </c>
      <c r="I260" s="552" t="s">
        <v>20243</v>
      </c>
      <c r="J260" s="552" t="s">
        <v>109</v>
      </c>
      <c r="K260" s="571" t="s">
        <v>24001</v>
      </c>
      <c r="L260" s="571" t="s">
        <v>24001</v>
      </c>
      <c r="M260" s="553" t="s">
        <v>24001</v>
      </c>
      <c r="N260" s="552" t="s">
        <v>25856</v>
      </c>
      <c r="O260" s="553" t="s">
        <v>24001</v>
      </c>
      <c r="P260" s="553">
        <v>32933</v>
      </c>
      <c r="Q260" s="554">
        <v>37561</v>
      </c>
      <c r="R260" s="552" t="s">
        <v>24001</v>
      </c>
      <c r="S260" s="552" t="s">
        <v>24001</v>
      </c>
      <c r="T260" s="552" t="s">
        <v>24001</v>
      </c>
    </row>
    <row r="261" spans="1:20" ht="14.5" x14ac:dyDescent="0.35">
      <c r="A261" s="552">
        <v>249</v>
      </c>
      <c r="B261" s="552" t="s">
        <v>20877</v>
      </c>
      <c r="C261" s="552" t="s">
        <v>20921</v>
      </c>
      <c r="D261" s="552" t="s">
        <v>20924</v>
      </c>
      <c r="E261" s="552" t="s">
        <v>20922</v>
      </c>
      <c r="F261" s="552" t="s">
        <v>5106</v>
      </c>
      <c r="G261" s="552" t="s">
        <v>20923</v>
      </c>
      <c r="H261" s="552" t="s">
        <v>747</v>
      </c>
      <c r="I261" s="552" t="s">
        <v>20243</v>
      </c>
      <c r="J261" s="552" t="s">
        <v>24001</v>
      </c>
      <c r="K261" s="552" t="s">
        <v>62</v>
      </c>
      <c r="L261" s="571" t="s">
        <v>24001</v>
      </c>
      <c r="M261" s="553" t="s">
        <v>24001</v>
      </c>
      <c r="N261" s="552" t="s">
        <v>25856</v>
      </c>
      <c r="O261" s="553" t="s">
        <v>24001</v>
      </c>
      <c r="P261" s="553">
        <v>32933</v>
      </c>
      <c r="Q261" s="554">
        <v>37561</v>
      </c>
      <c r="R261" s="552" t="s">
        <v>28056</v>
      </c>
      <c r="S261" s="552" t="s">
        <v>24001</v>
      </c>
      <c r="T261" s="552" t="s">
        <v>24001</v>
      </c>
    </row>
    <row r="262" spans="1:20" ht="14.5" x14ac:dyDescent="0.35">
      <c r="A262" s="552">
        <v>250</v>
      </c>
      <c r="B262" s="552" t="s">
        <v>20877</v>
      </c>
      <c r="C262" s="552" t="s">
        <v>20921</v>
      </c>
      <c r="D262" s="552" t="s">
        <v>20925</v>
      </c>
      <c r="E262" s="552" t="s">
        <v>24001</v>
      </c>
      <c r="F262" s="552" t="s">
        <v>12078</v>
      </c>
      <c r="G262" s="552" t="s">
        <v>20923</v>
      </c>
      <c r="H262" s="552" t="s">
        <v>55</v>
      </c>
      <c r="I262" s="552" t="s">
        <v>20243</v>
      </c>
      <c r="J262" s="552" t="s">
        <v>24001</v>
      </c>
      <c r="K262" s="571" t="s">
        <v>24001</v>
      </c>
      <c r="L262" s="571" t="s">
        <v>24001</v>
      </c>
      <c r="M262" s="553" t="s">
        <v>24001</v>
      </c>
      <c r="N262" s="552" t="s">
        <v>25856</v>
      </c>
      <c r="O262" s="553" t="s">
        <v>24001</v>
      </c>
      <c r="P262" s="553">
        <v>32933</v>
      </c>
      <c r="Q262" s="554">
        <v>37561</v>
      </c>
      <c r="R262" s="552" t="s">
        <v>24001</v>
      </c>
      <c r="S262" s="552" t="s">
        <v>24001</v>
      </c>
      <c r="T262" s="552" t="s">
        <v>24001</v>
      </c>
    </row>
    <row r="263" spans="1:20" ht="14.5" x14ac:dyDescent="0.35">
      <c r="A263" s="552">
        <v>309</v>
      </c>
      <c r="B263" s="552" t="s">
        <v>20837</v>
      </c>
      <c r="C263" s="552" t="s">
        <v>20861</v>
      </c>
      <c r="D263" s="552" t="s">
        <v>20870</v>
      </c>
      <c r="E263" s="552" t="s">
        <v>20867</v>
      </c>
      <c r="F263" s="552" t="s">
        <v>4701</v>
      </c>
      <c r="G263" s="552" t="s">
        <v>20868</v>
      </c>
      <c r="H263" s="552" t="s">
        <v>20869</v>
      </c>
      <c r="I263" s="552" t="s">
        <v>20243</v>
      </c>
      <c r="J263" s="552" t="s">
        <v>109</v>
      </c>
      <c r="K263" s="571" t="s">
        <v>24001</v>
      </c>
      <c r="L263" s="571" t="s">
        <v>24001</v>
      </c>
      <c r="M263" s="553" t="s">
        <v>24001</v>
      </c>
      <c r="N263" s="552" t="s">
        <v>25856</v>
      </c>
      <c r="O263" s="553" t="s">
        <v>24001</v>
      </c>
      <c r="P263" s="553">
        <v>32933</v>
      </c>
      <c r="Q263" s="554">
        <v>37561</v>
      </c>
      <c r="R263" s="552" t="s">
        <v>27911</v>
      </c>
      <c r="S263" s="552" t="s">
        <v>24001</v>
      </c>
      <c r="T263" s="552" t="s">
        <v>24001</v>
      </c>
    </row>
    <row r="264" spans="1:20" ht="14.5" x14ac:dyDescent="0.35">
      <c r="A264" s="552">
        <v>310</v>
      </c>
      <c r="B264" s="552" t="s">
        <v>20837</v>
      </c>
      <c r="C264" s="552" t="s">
        <v>20861</v>
      </c>
      <c r="D264" s="552" t="s">
        <v>20871</v>
      </c>
      <c r="E264" s="552" t="s">
        <v>24001</v>
      </c>
      <c r="F264" s="552" t="s">
        <v>1503</v>
      </c>
      <c r="G264" s="552" t="s">
        <v>20868</v>
      </c>
      <c r="H264" s="552" t="s">
        <v>55</v>
      </c>
      <c r="I264" s="552" t="s">
        <v>20243</v>
      </c>
      <c r="J264" s="552" t="s">
        <v>109</v>
      </c>
      <c r="K264" s="571" t="s">
        <v>24001</v>
      </c>
      <c r="L264" s="571" t="s">
        <v>24001</v>
      </c>
      <c r="M264" s="553" t="s">
        <v>24001</v>
      </c>
      <c r="N264" s="552" t="s">
        <v>25856</v>
      </c>
      <c r="O264" s="553" t="s">
        <v>24001</v>
      </c>
      <c r="P264" s="553">
        <v>32933</v>
      </c>
      <c r="Q264" s="554">
        <v>37561</v>
      </c>
      <c r="R264" s="552" t="s">
        <v>24001</v>
      </c>
      <c r="S264" s="552" t="s">
        <v>24001</v>
      </c>
      <c r="T264" s="552" t="s">
        <v>24001</v>
      </c>
    </row>
    <row r="265" spans="1:20" ht="14.5" x14ac:dyDescent="0.35">
      <c r="A265" s="552">
        <v>904</v>
      </c>
      <c r="B265" s="571" t="s">
        <v>22163</v>
      </c>
      <c r="C265" s="571" t="s">
        <v>22785</v>
      </c>
      <c r="D265" s="571" t="s">
        <v>26610</v>
      </c>
      <c r="E265" s="571" t="s">
        <v>22786</v>
      </c>
      <c r="F265" s="571" t="s">
        <v>1327</v>
      </c>
      <c r="G265" s="571" t="s">
        <v>22787</v>
      </c>
      <c r="H265" s="571" t="s">
        <v>26611</v>
      </c>
      <c r="I265" s="571" t="s">
        <v>21149</v>
      </c>
      <c r="J265" s="571" t="s">
        <v>109</v>
      </c>
      <c r="K265" s="571" t="s">
        <v>24001</v>
      </c>
      <c r="L265" s="571" t="s">
        <v>24001</v>
      </c>
      <c r="M265" s="572" t="s">
        <v>24001</v>
      </c>
      <c r="N265" s="572" t="s">
        <v>25896</v>
      </c>
      <c r="O265" s="572" t="s">
        <v>24001</v>
      </c>
      <c r="P265" s="572">
        <v>32933</v>
      </c>
      <c r="Q265" s="573">
        <v>43927</v>
      </c>
      <c r="R265" s="571" t="s">
        <v>27906</v>
      </c>
      <c r="S265" s="571" t="s">
        <v>28057</v>
      </c>
      <c r="T265" s="571" t="s">
        <v>24001</v>
      </c>
    </row>
    <row r="266" spans="1:20" ht="14.5" x14ac:dyDescent="0.35">
      <c r="A266" s="552">
        <v>1201</v>
      </c>
      <c r="B266" s="571" t="s">
        <v>22805</v>
      </c>
      <c r="C266" s="571" t="s">
        <v>22819</v>
      </c>
      <c r="D266" s="571" t="s">
        <v>22822</v>
      </c>
      <c r="E266" s="571" t="s">
        <v>25273</v>
      </c>
      <c r="F266" s="571" t="s">
        <v>13206</v>
      </c>
      <c r="G266" s="571" t="s">
        <v>22820</v>
      </c>
      <c r="H266" s="571" t="s">
        <v>22821</v>
      </c>
      <c r="I266" s="571" t="s">
        <v>22804</v>
      </c>
      <c r="J266" s="571" t="s">
        <v>24001</v>
      </c>
      <c r="K266" s="571" t="s">
        <v>50</v>
      </c>
      <c r="L266" s="571" t="s">
        <v>531</v>
      </c>
      <c r="M266" s="572" t="s">
        <v>24001</v>
      </c>
      <c r="N266" s="553" t="s">
        <v>62</v>
      </c>
      <c r="O266" s="572" t="s">
        <v>24001</v>
      </c>
      <c r="P266" s="572">
        <v>32933</v>
      </c>
      <c r="Q266" s="573">
        <v>37561</v>
      </c>
      <c r="R266" s="571" t="s">
        <v>27906</v>
      </c>
      <c r="S266" s="571" t="s">
        <v>24001</v>
      </c>
      <c r="T266" s="571" t="s">
        <v>24001</v>
      </c>
    </row>
    <row r="267" spans="1:20" ht="14.5" x14ac:dyDescent="0.35">
      <c r="A267" s="552">
        <v>1286</v>
      </c>
      <c r="B267" s="571" t="s">
        <v>22834</v>
      </c>
      <c r="C267" s="571" t="s">
        <v>23017</v>
      </c>
      <c r="D267" s="571" t="s">
        <v>23033</v>
      </c>
      <c r="E267" s="571" t="s">
        <v>23030</v>
      </c>
      <c r="F267" s="571" t="s">
        <v>9684</v>
      </c>
      <c r="G267" s="571" t="s">
        <v>23031</v>
      </c>
      <c r="H267" s="571" t="s">
        <v>23032</v>
      </c>
      <c r="I267" s="571" t="s">
        <v>22804</v>
      </c>
      <c r="J267" s="571" t="s">
        <v>24001</v>
      </c>
      <c r="K267" s="571" t="s">
        <v>24001</v>
      </c>
      <c r="L267" s="571" t="s">
        <v>24001</v>
      </c>
      <c r="M267" s="572" t="s">
        <v>24001</v>
      </c>
      <c r="N267" s="553" t="s">
        <v>62</v>
      </c>
      <c r="O267" s="572" t="s">
        <v>24001</v>
      </c>
      <c r="P267" s="572">
        <v>34418</v>
      </c>
      <c r="Q267" s="573">
        <v>37561</v>
      </c>
      <c r="R267" s="571" t="s">
        <v>28058</v>
      </c>
      <c r="S267" s="571" t="s">
        <v>24001</v>
      </c>
      <c r="T267" s="571" t="s">
        <v>24001</v>
      </c>
    </row>
    <row r="268" spans="1:20" ht="14.5" x14ac:dyDescent="0.35">
      <c r="A268" s="552">
        <v>24</v>
      </c>
      <c r="B268" s="552" t="s">
        <v>20452</v>
      </c>
      <c r="C268" s="552" t="s">
        <v>20473</v>
      </c>
      <c r="D268" s="552" t="s">
        <v>20476</v>
      </c>
      <c r="E268" s="552" t="s">
        <v>20474</v>
      </c>
      <c r="F268" s="552" t="s">
        <v>2159</v>
      </c>
      <c r="G268" s="552" t="s">
        <v>20475</v>
      </c>
      <c r="H268" s="552" t="s">
        <v>18811</v>
      </c>
      <c r="I268" s="552" t="s">
        <v>20243</v>
      </c>
      <c r="J268" s="552" t="s">
        <v>24001</v>
      </c>
      <c r="K268" s="571" t="s">
        <v>24001</v>
      </c>
      <c r="L268" s="571" t="s">
        <v>24001</v>
      </c>
      <c r="M268" s="553" t="s">
        <v>24001</v>
      </c>
      <c r="N268" s="552" t="s">
        <v>25856</v>
      </c>
      <c r="O268" s="553" t="s">
        <v>24001</v>
      </c>
      <c r="P268" s="553">
        <v>32933</v>
      </c>
      <c r="Q268" s="554">
        <v>37561</v>
      </c>
      <c r="R268" s="552" t="s">
        <v>28059</v>
      </c>
      <c r="S268" s="552" t="s">
        <v>24001</v>
      </c>
      <c r="T268" s="552" t="s">
        <v>24001</v>
      </c>
    </row>
    <row r="269" spans="1:20" ht="14.5" x14ac:dyDescent="0.35">
      <c r="A269" s="552">
        <v>25</v>
      </c>
      <c r="B269" s="552" t="s">
        <v>20452</v>
      </c>
      <c r="C269" s="552" t="s">
        <v>20473</v>
      </c>
      <c r="D269" s="552" t="s">
        <v>20480</v>
      </c>
      <c r="E269" s="552" t="s">
        <v>20477</v>
      </c>
      <c r="F269" s="552" t="s">
        <v>20478</v>
      </c>
      <c r="G269" s="552" t="s">
        <v>20475</v>
      </c>
      <c r="H269" s="552" t="s">
        <v>20479</v>
      </c>
      <c r="I269" s="552" t="s">
        <v>20243</v>
      </c>
      <c r="J269" s="552" t="s">
        <v>24001</v>
      </c>
      <c r="K269" s="571" t="s">
        <v>24001</v>
      </c>
      <c r="L269" s="571" t="s">
        <v>24001</v>
      </c>
      <c r="M269" s="553" t="s">
        <v>24001</v>
      </c>
      <c r="N269" s="552" t="s">
        <v>25856</v>
      </c>
      <c r="O269" s="553" t="s">
        <v>24001</v>
      </c>
      <c r="P269" s="553">
        <v>32933</v>
      </c>
      <c r="Q269" s="554">
        <v>37561</v>
      </c>
      <c r="R269" s="552" t="s">
        <v>28060</v>
      </c>
      <c r="S269" s="552" t="s">
        <v>24001</v>
      </c>
      <c r="T269" s="552" t="s">
        <v>24001</v>
      </c>
    </row>
    <row r="270" spans="1:20" ht="14.5" x14ac:dyDescent="0.35">
      <c r="A270" s="552">
        <v>26</v>
      </c>
      <c r="B270" s="552" t="s">
        <v>20452</v>
      </c>
      <c r="C270" s="552" t="s">
        <v>20473</v>
      </c>
      <c r="D270" s="552" t="s">
        <v>20482</v>
      </c>
      <c r="E270" s="552" t="s">
        <v>20481</v>
      </c>
      <c r="F270" s="552" t="s">
        <v>2155</v>
      </c>
      <c r="G270" s="552" t="s">
        <v>20475</v>
      </c>
      <c r="H270" s="552" t="s">
        <v>19163</v>
      </c>
      <c r="I270" s="552" t="s">
        <v>20243</v>
      </c>
      <c r="J270" s="552" t="s">
        <v>24001</v>
      </c>
      <c r="K270" s="552" t="s">
        <v>154</v>
      </c>
      <c r="L270" s="571" t="s">
        <v>24001</v>
      </c>
      <c r="M270" s="553" t="s">
        <v>24001</v>
      </c>
      <c r="N270" s="552" t="s">
        <v>25856</v>
      </c>
      <c r="O270" s="553" t="s">
        <v>24001</v>
      </c>
      <c r="P270" s="553">
        <v>32933</v>
      </c>
      <c r="Q270" s="554">
        <v>37561</v>
      </c>
      <c r="R270" s="552" t="s">
        <v>28061</v>
      </c>
      <c r="S270" s="552" t="s">
        <v>24001</v>
      </c>
      <c r="T270" s="552" t="s">
        <v>24001</v>
      </c>
    </row>
    <row r="271" spans="1:20" ht="14.5" x14ac:dyDescent="0.35">
      <c r="A271" s="552">
        <v>27</v>
      </c>
      <c r="B271" s="552" t="s">
        <v>20452</v>
      </c>
      <c r="C271" s="552" t="s">
        <v>20473</v>
      </c>
      <c r="D271" s="552" t="s">
        <v>20484</v>
      </c>
      <c r="E271" s="552" t="s">
        <v>24001</v>
      </c>
      <c r="F271" s="552" t="s">
        <v>20483</v>
      </c>
      <c r="G271" s="552" t="s">
        <v>20475</v>
      </c>
      <c r="H271" s="552" t="s">
        <v>55</v>
      </c>
      <c r="I271" s="552" t="s">
        <v>20243</v>
      </c>
      <c r="J271" s="552" t="s">
        <v>24001</v>
      </c>
      <c r="K271" s="571" t="s">
        <v>24001</v>
      </c>
      <c r="L271" s="571" t="s">
        <v>24001</v>
      </c>
      <c r="M271" s="553" t="s">
        <v>24001</v>
      </c>
      <c r="N271" s="552" t="s">
        <v>25856</v>
      </c>
      <c r="O271" s="553" t="s">
        <v>24001</v>
      </c>
      <c r="P271" s="553">
        <v>32933</v>
      </c>
      <c r="Q271" s="554">
        <v>37561</v>
      </c>
      <c r="R271" s="552" t="s">
        <v>24001</v>
      </c>
      <c r="S271" s="552" t="s">
        <v>24001</v>
      </c>
      <c r="T271" s="552" t="s">
        <v>24001</v>
      </c>
    </row>
    <row r="272" spans="1:20" ht="14.5" x14ac:dyDescent="0.35">
      <c r="A272" s="552">
        <v>934</v>
      </c>
      <c r="B272" s="571" t="s">
        <v>21164</v>
      </c>
      <c r="C272" s="571" t="s">
        <v>21170</v>
      </c>
      <c r="D272" s="571" t="s">
        <v>25274</v>
      </c>
      <c r="E272" s="571" t="s">
        <v>21206</v>
      </c>
      <c r="F272" s="571" t="s">
        <v>25275</v>
      </c>
      <c r="G272" s="571" t="s">
        <v>21207</v>
      </c>
      <c r="H272" s="571" t="s">
        <v>25276</v>
      </c>
      <c r="I272" s="571" t="s">
        <v>21149</v>
      </c>
      <c r="J272" s="571" t="s">
        <v>24001</v>
      </c>
      <c r="K272" s="571" t="s">
        <v>62</v>
      </c>
      <c r="L272" s="571" t="s">
        <v>24001</v>
      </c>
      <c r="M272" s="572" t="s">
        <v>24001</v>
      </c>
      <c r="N272" s="572" t="s">
        <v>25896</v>
      </c>
      <c r="O272" s="572" t="s">
        <v>24001</v>
      </c>
      <c r="P272" s="572">
        <v>32933</v>
      </c>
      <c r="Q272" s="573">
        <v>42955</v>
      </c>
      <c r="R272" s="571" t="s">
        <v>27985</v>
      </c>
      <c r="S272" s="571" t="s">
        <v>27985</v>
      </c>
      <c r="T272" s="571" t="s">
        <v>24001</v>
      </c>
    </row>
    <row r="273" spans="1:20" ht="14.5" x14ac:dyDescent="0.35">
      <c r="A273" s="552">
        <v>479</v>
      </c>
      <c r="B273" s="571" t="s">
        <v>22163</v>
      </c>
      <c r="C273" s="571" t="s">
        <v>22251</v>
      </c>
      <c r="D273" s="571" t="s">
        <v>22283</v>
      </c>
      <c r="E273" s="571" t="s">
        <v>22280</v>
      </c>
      <c r="F273" s="571" t="s">
        <v>16677</v>
      </c>
      <c r="G273" s="571" t="s">
        <v>22281</v>
      </c>
      <c r="H273" s="571" t="s">
        <v>22282</v>
      </c>
      <c r="I273" s="571" t="s">
        <v>21149</v>
      </c>
      <c r="J273" s="571" t="s">
        <v>24001</v>
      </c>
      <c r="K273" s="571" t="s">
        <v>24001</v>
      </c>
      <c r="L273" s="571" t="s">
        <v>24001</v>
      </c>
      <c r="M273" s="572" t="s">
        <v>24001</v>
      </c>
      <c r="N273" s="572" t="s">
        <v>25896</v>
      </c>
      <c r="O273" s="572" t="s">
        <v>24001</v>
      </c>
      <c r="P273" s="572">
        <v>32933</v>
      </c>
      <c r="Q273" s="573">
        <v>37561</v>
      </c>
      <c r="R273" s="571" t="s">
        <v>28062</v>
      </c>
      <c r="S273" s="571" t="s">
        <v>24001</v>
      </c>
      <c r="T273" s="571" t="s">
        <v>24001</v>
      </c>
    </row>
    <row r="274" spans="1:20" ht="14.5" x14ac:dyDescent="0.35">
      <c r="A274" s="552">
        <v>301</v>
      </c>
      <c r="B274" s="552" t="s">
        <v>20837</v>
      </c>
      <c r="C274" s="552" t="s">
        <v>20852</v>
      </c>
      <c r="D274" s="552" t="s">
        <v>20858</v>
      </c>
      <c r="E274" s="552" t="s">
        <v>20856</v>
      </c>
      <c r="F274" s="552" t="s">
        <v>4825</v>
      </c>
      <c r="G274" s="552" t="s">
        <v>20854</v>
      </c>
      <c r="H274" s="552" t="s">
        <v>20857</v>
      </c>
      <c r="I274" s="552" t="s">
        <v>20243</v>
      </c>
      <c r="J274" s="552" t="s">
        <v>109</v>
      </c>
      <c r="K274" s="571" t="s">
        <v>24001</v>
      </c>
      <c r="L274" s="571" t="s">
        <v>24001</v>
      </c>
      <c r="M274" s="553" t="s">
        <v>24001</v>
      </c>
      <c r="N274" s="552" t="s">
        <v>25856</v>
      </c>
      <c r="O274" s="553" t="s">
        <v>24001</v>
      </c>
      <c r="P274" s="553">
        <v>32933</v>
      </c>
      <c r="Q274" s="554">
        <v>37561</v>
      </c>
      <c r="R274" s="552" t="s">
        <v>27911</v>
      </c>
      <c r="S274" s="552" t="s">
        <v>24001</v>
      </c>
      <c r="T274" s="552" t="s">
        <v>24001</v>
      </c>
    </row>
    <row r="275" spans="1:20" ht="14.5" x14ac:dyDescent="0.35">
      <c r="A275" s="552">
        <v>302</v>
      </c>
      <c r="B275" s="552" t="s">
        <v>20837</v>
      </c>
      <c r="C275" s="552" t="s">
        <v>20852</v>
      </c>
      <c r="D275" s="552" t="s">
        <v>20860</v>
      </c>
      <c r="E275" s="552" t="s">
        <v>24001</v>
      </c>
      <c r="F275" s="552" t="s">
        <v>20859</v>
      </c>
      <c r="G275" s="552" t="s">
        <v>20854</v>
      </c>
      <c r="H275" s="552" t="s">
        <v>55</v>
      </c>
      <c r="I275" s="552" t="s">
        <v>20243</v>
      </c>
      <c r="J275" s="552" t="s">
        <v>109</v>
      </c>
      <c r="K275" s="571" t="s">
        <v>24001</v>
      </c>
      <c r="L275" s="571" t="s">
        <v>24001</v>
      </c>
      <c r="M275" s="553" t="s">
        <v>24001</v>
      </c>
      <c r="N275" s="552" t="s">
        <v>25856</v>
      </c>
      <c r="O275" s="553" t="s">
        <v>24001</v>
      </c>
      <c r="P275" s="553">
        <v>32933</v>
      </c>
      <c r="Q275" s="554">
        <v>37561</v>
      </c>
      <c r="R275" s="552" t="s">
        <v>24001</v>
      </c>
      <c r="S275" s="552" t="s">
        <v>24001</v>
      </c>
      <c r="T275" s="552" t="s">
        <v>24001</v>
      </c>
    </row>
    <row r="276" spans="1:20" ht="14.5" x14ac:dyDescent="0.35">
      <c r="A276" s="552">
        <v>303</v>
      </c>
      <c r="B276" s="552" t="s">
        <v>20837</v>
      </c>
      <c r="C276" s="552" t="s">
        <v>20852</v>
      </c>
      <c r="D276" s="552" t="s">
        <v>34499</v>
      </c>
      <c r="E276" s="552" t="s">
        <v>34500</v>
      </c>
      <c r="F276" s="552" t="s">
        <v>4839</v>
      </c>
      <c r="G276" s="552" t="s">
        <v>20854</v>
      </c>
      <c r="H276" s="552" t="s">
        <v>34501</v>
      </c>
      <c r="I276" s="552" t="s">
        <v>20243</v>
      </c>
      <c r="J276" s="552" t="s">
        <v>109</v>
      </c>
      <c r="K276" s="571" t="s">
        <v>24001</v>
      </c>
      <c r="L276" s="571" t="s">
        <v>24001</v>
      </c>
      <c r="M276" s="553" t="s">
        <v>24001</v>
      </c>
      <c r="N276" s="552" t="s">
        <v>25856</v>
      </c>
      <c r="O276" s="553" t="s">
        <v>24001</v>
      </c>
      <c r="P276" s="553">
        <v>32933</v>
      </c>
      <c r="Q276" s="554">
        <v>45484</v>
      </c>
      <c r="R276" s="552" t="s">
        <v>34502</v>
      </c>
      <c r="S276" s="552" t="s">
        <v>24001</v>
      </c>
      <c r="T276" s="552" t="s">
        <v>24001</v>
      </c>
    </row>
    <row r="277" spans="1:20" ht="14.5" x14ac:dyDescent="0.35">
      <c r="A277" s="552">
        <v>304</v>
      </c>
      <c r="B277" s="552" t="s">
        <v>20837</v>
      </c>
      <c r="C277" s="552" t="s">
        <v>20852</v>
      </c>
      <c r="D277" s="552" t="s">
        <v>34503</v>
      </c>
      <c r="E277" s="552" t="s">
        <v>34504</v>
      </c>
      <c r="F277" s="552" t="s">
        <v>2853</v>
      </c>
      <c r="G277" s="552" t="s">
        <v>20854</v>
      </c>
      <c r="H277" s="552" t="s">
        <v>34505</v>
      </c>
      <c r="I277" s="552" t="s">
        <v>20243</v>
      </c>
      <c r="J277" s="552" t="s">
        <v>109</v>
      </c>
      <c r="K277" s="571" t="s">
        <v>24001</v>
      </c>
      <c r="L277" s="571" t="s">
        <v>24001</v>
      </c>
      <c r="M277" s="553" t="s">
        <v>24001</v>
      </c>
      <c r="N277" s="552" t="s">
        <v>25856</v>
      </c>
      <c r="O277" s="553" t="s">
        <v>24001</v>
      </c>
      <c r="P277" s="553">
        <v>32933</v>
      </c>
      <c r="Q277" s="554">
        <v>45484</v>
      </c>
      <c r="R277" s="552" t="s">
        <v>34506</v>
      </c>
      <c r="S277" s="552" t="s">
        <v>24001</v>
      </c>
      <c r="T277" s="552" t="s">
        <v>24001</v>
      </c>
    </row>
    <row r="278" spans="1:20" ht="14.5" x14ac:dyDescent="0.35">
      <c r="A278" s="552">
        <v>251</v>
      </c>
      <c r="B278" s="552" t="s">
        <v>20877</v>
      </c>
      <c r="C278" s="552" t="s">
        <v>25885</v>
      </c>
      <c r="D278" s="552" t="s">
        <v>25886</v>
      </c>
      <c r="E278" s="552" t="s">
        <v>25887</v>
      </c>
      <c r="F278" s="552" t="s">
        <v>25888</v>
      </c>
      <c r="G278" s="552" t="s">
        <v>25885</v>
      </c>
      <c r="H278" s="552" t="s">
        <v>55</v>
      </c>
      <c r="I278" s="552" t="s">
        <v>20243</v>
      </c>
      <c r="J278" s="552" t="s">
        <v>24001</v>
      </c>
      <c r="K278" s="571" t="s">
        <v>24001</v>
      </c>
      <c r="L278" s="571" t="s">
        <v>24001</v>
      </c>
      <c r="M278" s="553" t="s">
        <v>24001</v>
      </c>
      <c r="N278" s="552" t="s">
        <v>25856</v>
      </c>
      <c r="O278" s="553" t="s">
        <v>24001</v>
      </c>
      <c r="P278" s="553">
        <v>44449</v>
      </c>
      <c r="Q278" s="554"/>
      <c r="R278" s="552" t="s">
        <v>24001</v>
      </c>
      <c r="S278" s="552" t="s">
        <v>24001</v>
      </c>
      <c r="T278" s="552" t="s">
        <v>24001</v>
      </c>
    </row>
    <row r="279" spans="1:20" ht="14.5" x14ac:dyDescent="0.35">
      <c r="A279" s="552">
        <v>1182</v>
      </c>
      <c r="B279" s="552" t="s">
        <v>22139</v>
      </c>
      <c r="C279" s="552" t="s">
        <v>22144</v>
      </c>
      <c r="D279" s="552" t="s">
        <v>25277</v>
      </c>
      <c r="E279" s="552" t="s">
        <v>22145</v>
      </c>
      <c r="F279" s="552" t="s">
        <v>22146</v>
      </c>
      <c r="G279" s="552" t="s">
        <v>22147</v>
      </c>
      <c r="H279" s="552" t="s">
        <v>25278</v>
      </c>
      <c r="I279" s="552" t="s">
        <v>21149</v>
      </c>
      <c r="J279" s="552" t="s">
        <v>24001</v>
      </c>
      <c r="K279" s="552" t="s">
        <v>50</v>
      </c>
      <c r="L279" s="571" t="s">
        <v>24001</v>
      </c>
      <c r="M279" s="553" t="s">
        <v>24001</v>
      </c>
      <c r="N279" s="572" t="s">
        <v>25896</v>
      </c>
      <c r="O279" s="553" t="s">
        <v>24001</v>
      </c>
      <c r="P279" s="553">
        <v>36656</v>
      </c>
      <c r="Q279" s="554">
        <v>43686</v>
      </c>
      <c r="R279" s="552" t="s">
        <v>27895</v>
      </c>
      <c r="S279" s="552" t="s">
        <v>27895</v>
      </c>
      <c r="T279" s="552" t="s">
        <v>24001</v>
      </c>
    </row>
    <row r="280" spans="1:20" ht="14.5" x14ac:dyDescent="0.35">
      <c r="A280" s="552">
        <v>28</v>
      </c>
      <c r="B280" s="552" t="s">
        <v>20405</v>
      </c>
      <c r="C280" s="552" t="s">
        <v>20417</v>
      </c>
      <c r="D280" s="552" t="s">
        <v>20421</v>
      </c>
      <c r="E280" s="552" t="s">
        <v>20418</v>
      </c>
      <c r="F280" s="552" t="s">
        <v>1982</v>
      </c>
      <c r="G280" s="552" t="s">
        <v>20419</v>
      </c>
      <c r="H280" s="552" t="s">
        <v>20420</v>
      </c>
      <c r="I280" s="552" t="s">
        <v>20243</v>
      </c>
      <c r="J280" s="552" t="s">
        <v>24001</v>
      </c>
      <c r="K280" s="552" t="s">
        <v>50</v>
      </c>
      <c r="L280" s="552" t="s">
        <v>20270</v>
      </c>
      <c r="M280" s="553" t="s">
        <v>24001</v>
      </c>
      <c r="N280" s="552" t="s">
        <v>25856</v>
      </c>
      <c r="O280" s="553" t="s">
        <v>24001</v>
      </c>
      <c r="P280" s="553">
        <v>32933</v>
      </c>
      <c r="Q280" s="554">
        <v>37561</v>
      </c>
      <c r="R280" s="552" t="s">
        <v>28063</v>
      </c>
      <c r="S280" s="552" t="s">
        <v>24001</v>
      </c>
      <c r="T280" s="552" t="s">
        <v>24001</v>
      </c>
    </row>
    <row r="281" spans="1:20" ht="14.5" x14ac:dyDescent="0.35">
      <c r="A281" s="552">
        <v>76</v>
      </c>
      <c r="B281" s="552" t="s">
        <v>20405</v>
      </c>
      <c r="C281" s="552" t="s">
        <v>20422</v>
      </c>
      <c r="D281" s="552" t="s">
        <v>20423</v>
      </c>
      <c r="E281" s="552" t="s">
        <v>24001</v>
      </c>
      <c r="F281" s="552" t="s">
        <v>5903</v>
      </c>
      <c r="G281" s="552" t="s">
        <v>20419</v>
      </c>
      <c r="H281" s="552" t="s">
        <v>55</v>
      </c>
      <c r="I281" s="552" t="s">
        <v>20243</v>
      </c>
      <c r="J281" s="552" t="s">
        <v>24001</v>
      </c>
      <c r="K281" s="571" t="s">
        <v>24001</v>
      </c>
      <c r="L281" s="571" t="s">
        <v>24001</v>
      </c>
      <c r="M281" s="553" t="s">
        <v>24001</v>
      </c>
      <c r="N281" s="552" t="s">
        <v>25856</v>
      </c>
      <c r="O281" s="553" t="s">
        <v>24001</v>
      </c>
      <c r="P281" s="553">
        <v>32933</v>
      </c>
      <c r="Q281" s="554">
        <v>37561</v>
      </c>
      <c r="R281" s="552" t="s">
        <v>24001</v>
      </c>
      <c r="S281" s="552" t="s">
        <v>24001</v>
      </c>
      <c r="T281" s="552" t="s">
        <v>24001</v>
      </c>
    </row>
    <row r="282" spans="1:20" ht="14.5" x14ac:dyDescent="0.35">
      <c r="A282" s="552">
        <v>1155</v>
      </c>
      <c r="B282" s="552" t="s">
        <v>22072</v>
      </c>
      <c r="C282" s="552" t="s">
        <v>22073</v>
      </c>
      <c r="D282" s="552" t="s">
        <v>22083</v>
      </c>
      <c r="E282" s="552" t="s">
        <v>22080</v>
      </c>
      <c r="F282" s="552" t="s">
        <v>17538</v>
      </c>
      <c r="G282" s="552" t="s">
        <v>22081</v>
      </c>
      <c r="H282" s="552" t="s">
        <v>22082</v>
      </c>
      <c r="I282" s="552" t="s">
        <v>21149</v>
      </c>
      <c r="J282" s="552" t="s">
        <v>24001</v>
      </c>
      <c r="K282" s="571" t="s">
        <v>24001</v>
      </c>
      <c r="L282" s="571" t="s">
        <v>24001</v>
      </c>
      <c r="M282" s="553" t="s">
        <v>26200</v>
      </c>
      <c r="N282" s="572" t="s">
        <v>25896</v>
      </c>
      <c r="O282" s="553" t="s">
        <v>24001</v>
      </c>
      <c r="P282" s="553">
        <v>32933</v>
      </c>
      <c r="Q282" s="554">
        <v>39832</v>
      </c>
      <c r="R282" s="552" t="s">
        <v>28035</v>
      </c>
      <c r="S282" s="552" t="s">
        <v>24001</v>
      </c>
      <c r="T282" s="552" t="s">
        <v>24001</v>
      </c>
    </row>
    <row r="283" spans="1:20" ht="14.5" x14ac:dyDescent="0.35">
      <c r="A283" s="552">
        <v>1156</v>
      </c>
      <c r="B283" s="552" t="s">
        <v>22072</v>
      </c>
      <c r="C283" s="552" t="s">
        <v>22073</v>
      </c>
      <c r="D283" s="552" t="s">
        <v>26201</v>
      </c>
      <c r="E283" s="552" t="s">
        <v>22084</v>
      </c>
      <c r="F283" s="552" t="s">
        <v>17542</v>
      </c>
      <c r="G283" s="552" t="s">
        <v>22081</v>
      </c>
      <c r="H283" s="552" t="s">
        <v>26202</v>
      </c>
      <c r="I283" s="552" t="s">
        <v>21149</v>
      </c>
      <c r="J283" s="552" t="s">
        <v>24001</v>
      </c>
      <c r="K283" s="571" t="s">
        <v>24001</v>
      </c>
      <c r="L283" s="571" t="s">
        <v>24001</v>
      </c>
      <c r="M283" s="553" t="s">
        <v>24001</v>
      </c>
      <c r="N283" s="572" t="s">
        <v>25896</v>
      </c>
      <c r="O283" s="553" t="s">
        <v>24001</v>
      </c>
      <c r="P283" s="553">
        <v>32933</v>
      </c>
      <c r="Q283" s="554">
        <v>44540</v>
      </c>
      <c r="R283" s="552" t="s">
        <v>27899</v>
      </c>
      <c r="S283" s="552" t="s">
        <v>27895</v>
      </c>
      <c r="T283" s="552" t="s">
        <v>24001</v>
      </c>
    </row>
    <row r="284" spans="1:20" ht="14.5" x14ac:dyDescent="0.35">
      <c r="A284" s="552">
        <v>1157</v>
      </c>
      <c r="B284" s="552" t="s">
        <v>22072</v>
      </c>
      <c r="C284" s="552" t="s">
        <v>22073</v>
      </c>
      <c r="D284" s="552" t="s">
        <v>22088</v>
      </c>
      <c r="E284" s="552" t="s">
        <v>22085</v>
      </c>
      <c r="F284" s="552" t="s">
        <v>22086</v>
      </c>
      <c r="G284" s="552" t="s">
        <v>22081</v>
      </c>
      <c r="H284" s="552" t="s">
        <v>22087</v>
      </c>
      <c r="I284" s="552" t="s">
        <v>21149</v>
      </c>
      <c r="J284" s="552" t="s">
        <v>24001</v>
      </c>
      <c r="K284" s="571" t="s">
        <v>24001</v>
      </c>
      <c r="L284" s="571" t="s">
        <v>24001</v>
      </c>
      <c r="M284" s="553" t="s">
        <v>24001</v>
      </c>
      <c r="N284" s="572" t="s">
        <v>25896</v>
      </c>
      <c r="O284" s="553" t="s">
        <v>24001</v>
      </c>
      <c r="P284" s="553">
        <v>32933</v>
      </c>
      <c r="Q284" s="554">
        <v>39832</v>
      </c>
      <c r="R284" s="552" t="s">
        <v>27877</v>
      </c>
      <c r="S284" s="552" t="s">
        <v>24001</v>
      </c>
      <c r="T284" s="552" t="s">
        <v>24001</v>
      </c>
    </row>
    <row r="285" spans="1:20" ht="14.5" x14ac:dyDescent="0.35">
      <c r="A285" s="552">
        <v>1158</v>
      </c>
      <c r="B285" s="552" t="s">
        <v>22072</v>
      </c>
      <c r="C285" s="552" t="s">
        <v>22073</v>
      </c>
      <c r="D285" s="552" t="s">
        <v>22090</v>
      </c>
      <c r="E285" s="552" t="s">
        <v>25279</v>
      </c>
      <c r="F285" s="552" t="s">
        <v>22089</v>
      </c>
      <c r="G285" s="552" t="s">
        <v>22081</v>
      </c>
      <c r="H285" s="552" t="s">
        <v>55</v>
      </c>
      <c r="I285" s="552" t="s">
        <v>21149</v>
      </c>
      <c r="J285" s="552" t="s">
        <v>24001</v>
      </c>
      <c r="K285" s="571" t="s">
        <v>24001</v>
      </c>
      <c r="L285" s="571" t="s">
        <v>24001</v>
      </c>
      <c r="M285" s="553" t="s">
        <v>24001</v>
      </c>
      <c r="N285" s="572" t="s">
        <v>25896</v>
      </c>
      <c r="O285" s="553" t="s">
        <v>24001</v>
      </c>
      <c r="P285" s="553">
        <v>32933</v>
      </c>
      <c r="Q285" s="554">
        <v>41421</v>
      </c>
      <c r="R285" s="552" t="s">
        <v>24001</v>
      </c>
      <c r="S285" s="552" t="s">
        <v>24001</v>
      </c>
      <c r="T285" s="552" t="s">
        <v>24001</v>
      </c>
    </row>
    <row r="286" spans="1:20" ht="14.5" x14ac:dyDescent="0.35">
      <c r="A286" s="552">
        <v>187</v>
      </c>
      <c r="B286" s="552" t="s">
        <v>20628</v>
      </c>
      <c r="C286" s="552" t="s">
        <v>20683</v>
      </c>
      <c r="D286" s="552" t="s">
        <v>20695</v>
      </c>
      <c r="E286" s="552" t="s">
        <v>20691</v>
      </c>
      <c r="F286" s="552" t="s">
        <v>20692</v>
      </c>
      <c r="G286" s="552" t="s">
        <v>20693</v>
      </c>
      <c r="H286" s="552" t="s">
        <v>20694</v>
      </c>
      <c r="I286" s="552" t="s">
        <v>20243</v>
      </c>
      <c r="J286" s="552" t="s">
        <v>24001</v>
      </c>
      <c r="K286" s="571" t="s">
        <v>24001</v>
      </c>
      <c r="L286" s="571" t="s">
        <v>24001</v>
      </c>
      <c r="M286" s="553" t="s">
        <v>24001</v>
      </c>
      <c r="N286" s="552" t="s">
        <v>25856</v>
      </c>
      <c r="O286" s="553" t="s">
        <v>24001</v>
      </c>
      <c r="P286" s="553">
        <v>32933</v>
      </c>
      <c r="Q286" s="554">
        <v>37561</v>
      </c>
      <c r="R286" s="552" t="s">
        <v>28064</v>
      </c>
      <c r="S286" s="552" t="s">
        <v>24001</v>
      </c>
      <c r="T286" s="552" t="s">
        <v>24001</v>
      </c>
    </row>
    <row r="287" spans="1:20" ht="14.5" x14ac:dyDescent="0.35">
      <c r="A287" s="552">
        <v>188</v>
      </c>
      <c r="B287" s="552" t="s">
        <v>20628</v>
      </c>
      <c r="C287" s="552" t="s">
        <v>20683</v>
      </c>
      <c r="D287" s="552" t="s">
        <v>20698</v>
      </c>
      <c r="E287" s="552" t="s">
        <v>20696</v>
      </c>
      <c r="F287" s="552" t="s">
        <v>3601</v>
      </c>
      <c r="G287" s="552" t="s">
        <v>20693</v>
      </c>
      <c r="H287" s="552" t="s">
        <v>20697</v>
      </c>
      <c r="I287" s="552" t="s">
        <v>20243</v>
      </c>
      <c r="J287" s="552" t="s">
        <v>24001</v>
      </c>
      <c r="K287" s="571" t="s">
        <v>24001</v>
      </c>
      <c r="L287" s="571" t="s">
        <v>24001</v>
      </c>
      <c r="M287" s="553" t="s">
        <v>24001</v>
      </c>
      <c r="N287" s="552" t="s">
        <v>25856</v>
      </c>
      <c r="O287" s="553" t="s">
        <v>24001</v>
      </c>
      <c r="P287" s="553">
        <v>32933</v>
      </c>
      <c r="Q287" s="554">
        <v>37561</v>
      </c>
      <c r="R287" s="552" t="s">
        <v>28064</v>
      </c>
      <c r="S287" s="552" t="s">
        <v>24001</v>
      </c>
      <c r="T287" s="552" t="s">
        <v>24001</v>
      </c>
    </row>
    <row r="288" spans="1:20" ht="14.5" x14ac:dyDescent="0.35">
      <c r="A288" s="552">
        <v>189</v>
      </c>
      <c r="B288" s="552" t="s">
        <v>20628</v>
      </c>
      <c r="C288" s="552" t="s">
        <v>20683</v>
      </c>
      <c r="D288" s="552" t="s">
        <v>20701</v>
      </c>
      <c r="E288" s="552" t="s">
        <v>20699</v>
      </c>
      <c r="F288" s="552" t="s">
        <v>3614</v>
      </c>
      <c r="G288" s="552" t="s">
        <v>20693</v>
      </c>
      <c r="H288" s="552" t="s">
        <v>20700</v>
      </c>
      <c r="I288" s="552" t="s">
        <v>20243</v>
      </c>
      <c r="J288" s="552" t="s">
        <v>24001</v>
      </c>
      <c r="K288" s="552" t="s">
        <v>50</v>
      </c>
      <c r="L288" s="571" t="s">
        <v>24001</v>
      </c>
      <c r="M288" s="553" t="s">
        <v>24001</v>
      </c>
      <c r="N288" s="552" t="s">
        <v>25856</v>
      </c>
      <c r="O288" s="553" t="s">
        <v>24001</v>
      </c>
      <c r="P288" s="553">
        <v>32933</v>
      </c>
      <c r="Q288" s="554">
        <v>37561</v>
      </c>
      <c r="R288" s="552" t="s">
        <v>28065</v>
      </c>
      <c r="S288" s="552" t="s">
        <v>24001</v>
      </c>
      <c r="T288" s="552" t="s">
        <v>24001</v>
      </c>
    </row>
    <row r="289" spans="1:20" ht="14.5" x14ac:dyDescent="0.35">
      <c r="A289" s="552">
        <v>190</v>
      </c>
      <c r="B289" s="552" t="s">
        <v>20628</v>
      </c>
      <c r="C289" s="552" t="s">
        <v>20683</v>
      </c>
      <c r="D289" s="552" t="s">
        <v>20702</v>
      </c>
      <c r="E289" s="552" t="s">
        <v>24001</v>
      </c>
      <c r="F289" s="552" t="s">
        <v>15473</v>
      </c>
      <c r="G289" s="552" t="s">
        <v>20693</v>
      </c>
      <c r="H289" s="552" t="s">
        <v>55</v>
      </c>
      <c r="I289" s="552" t="s">
        <v>20243</v>
      </c>
      <c r="J289" s="552" t="s">
        <v>24001</v>
      </c>
      <c r="K289" s="571" t="s">
        <v>24001</v>
      </c>
      <c r="L289" s="571" t="s">
        <v>24001</v>
      </c>
      <c r="M289" s="553" t="s">
        <v>24001</v>
      </c>
      <c r="N289" s="552" t="s">
        <v>25856</v>
      </c>
      <c r="O289" s="553" t="s">
        <v>24001</v>
      </c>
      <c r="P289" s="553">
        <v>32933</v>
      </c>
      <c r="Q289" s="554">
        <v>37561</v>
      </c>
      <c r="R289" s="552" t="s">
        <v>24001</v>
      </c>
      <c r="S289" s="552" t="s">
        <v>24001</v>
      </c>
      <c r="T289" s="552" t="s">
        <v>24001</v>
      </c>
    </row>
    <row r="290" spans="1:20" ht="14.5" x14ac:dyDescent="0.35">
      <c r="A290" s="552">
        <v>790</v>
      </c>
      <c r="B290" s="571" t="s">
        <v>21653</v>
      </c>
      <c r="C290" s="571" t="s">
        <v>26168</v>
      </c>
      <c r="D290" s="571" t="s">
        <v>26169</v>
      </c>
      <c r="E290" s="571" t="s">
        <v>26170</v>
      </c>
      <c r="F290" s="571" t="s">
        <v>26171</v>
      </c>
      <c r="G290" s="571" t="s">
        <v>21653</v>
      </c>
      <c r="H290" s="571" t="s">
        <v>55</v>
      </c>
      <c r="I290" s="571" t="s">
        <v>21149</v>
      </c>
      <c r="J290" s="571" t="s">
        <v>24001</v>
      </c>
      <c r="K290" s="571" t="s">
        <v>24001</v>
      </c>
      <c r="L290" s="571" t="s">
        <v>24001</v>
      </c>
      <c r="M290" s="572" t="s">
        <v>24001</v>
      </c>
      <c r="N290" s="572" t="s">
        <v>25896</v>
      </c>
      <c r="O290" s="572" t="s">
        <v>24001</v>
      </c>
      <c r="P290" s="572">
        <v>43902</v>
      </c>
      <c r="Q290" s="573"/>
      <c r="R290" s="571" t="s">
        <v>24001</v>
      </c>
      <c r="S290" s="571" t="s">
        <v>24001</v>
      </c>
      <c r="T290" s="571" t="s">
        <v>24001</v>
      </c>
    </row>
    <row r="291" spans="1:20" ht="14.5" x14ac:dyDescent="0.35">
      <c r="A291" s="552">
        <v>622</v>
      </c>
      <c r="B291" s="571" t="s">
        <v>21653</v>
      </c>
      <c r="C291" s="571" t="s">
        <v>21684</v>
      </c>
      <c r="D291" s="571" t="s">
        <v>26093</v>
      </c>
      <c r="E291" s="571" t="s">
        <v>21685</v>
      </c>
      <c r="F291" s="571" t="s">
        <v>17000</v>
      </c>
      <c r="G291" s="571" t="s">
        <v>21686</v>
      </c>
      <c r="H291" s="571" t="s">
        <v>26094</v>
      </c>
      <c r="I291" s="571" t="s">
        <v>21149</v>
      </c>
      <c r="J291" s="571" t="s">
        <v>24001</v>
      </c>
      <c r="K291" s="571" t="s">
        <v>24001</v>
      </c>
      <c r="L291" s="571" t="s">
        <v>24001</v>
      </c>
      <c r="M291" s="572" t="s">
        <v>24001</v>
      </c>
      <c r="N291" s="572" t="s">
        <v>25896</v>
      </c>
      <c r="O291" s="572" t="s">
        <v>24001</v>
      </c>
      <c r="P291" s="572">
        <v>32933</v>
      </c>
      <c r="Q291" s="573">
        <v>44014</v>
      </c>
      <c r="R291" s="571" t="s">
        <v>28066</v>
      </c>
      <c r="S291" s="571" t="s">
        <v>28066</v>
      </c>
      <c r="T291" s="571" t="s">
        <v>24001</v>
      </c>
    </row>
    <row r="292" spans="1:20" ht="14.5" x14ac:dyDescent="0.35">
      <c r="A292" s="552">
        <v>623</v>
      </c>
      <c r="B292" s="571" t="s">
        <v>21653</v>
      </c>
      <c r="C292" s="571" t="s">
        <v>21684</v>
      </c>
      <c r="D292" s="571" t="s">
        <v>26095</v>
      </c>
      <c r="E292" s="571" t="s">
        <v>21687</v>
      </c>
      <c r="F292" s="571" t="s">
        <v>21688</v>
      </c>
      <c r="G292" s="571" t="s">
        <v>21686</v>
      </c>
      <c r="H292" s="571" t="s">
        <v>26096</v>
      </c>
      <c r="I292" s="571" t="s">
        <v>21149</v>
      </c>
      <c r="J292" s="571" t="s">
        <v>24001</v>
      </c>
      <c r="K292" s="571" t="s">
        <v>24001</v>
      </c>
      <c r="L292" s="571" t="s">
        <v>24001</v>
      </c>
      <c r="M292" s="572" t="s">
        <v>24001</v>
      </c>
      <c r="N292" s="572" t="s">
        <v>25896</v>
      </c>
      <c r="O292" s="572" t="s">
        <v>24001</v>
      </c>
      <c r="P292" s="572">
        <v>32933</v>
      </c>
      <c r="Q292" s="573">
        <v>44014</v>
      </c>
      <c r="R292" s="571" t="s">
        <v>28067</v>
      </c>
      <c r="S292" s="571" t="s">
        <v>28067</v>
      </c>
      <c r="T292" s="571" t="s">
        <v>24001</v>
      </c>
    </row>
    <row r="293" spans="1:20" ht="14.5" x14ac:dyDescent="0.35">
      <c r="A293" s="552">
        <v>624</v>
      </c>
      <c r="B293" s="571" t="s">
        <v>21653</v>
      </c>
      <c r="C293" s="571" t="s">
        <v>21684</v>
      </c>
      <c r="D293" s="571" t="s">
        <v>26097</v>
      </c>
      <c r="E293" s="571" t="s">
        <v>21689</v>
      </c>
      <c r="F293" s="571" t="s">
        <v>729</v>
      </c>
      <c r="G293" s="571" t="s">
        <v>21686</v>
      </c>
      <c r="H293" s="571" t="s">
        <v>26098</v>
      </c>
      <c r="I293" s="571" t="s">
        <v>21149</v>
      </c>
      <c r="J293" s="571" t="s">
        <v>24001</v>
      </c>
      <c r="K293" s="571" t="s">
        <v>24001</v>
      </c>
      <c r="L293" s="571" t="s">
        <v>24001</v>
      </c>
      <c r="M293" s="572" t="s">
        <v>24001</v>
      </c>
      <c r="N293" s="572" t="s">
        <v>25896</v>
      </c>
      <c r="O293" s="572" t="s">
        <v>24001</v>
      </c>
      <c r="P293" s="572">
        <v>32933</v>
      </c>
      <c r="Q293" s="573">
        <v>44014</v>
      </c>
      <c r="R293" s="571" t="s">
        <v>27911</v>
      </c>
      <c r="S293" s="571" t="s">
        <v>28068</v>
      </c>
      <c r="T293" s="571" t="s">
        <v>24001</v>
      </c>
    </row>
    <row r="294" spans="1:20" ht="14.5" x14ac:dyDescent="0.35">
      <c r="A294" s="552">
        <v>625</v>
      </c>
      <c r="B294" s="571" t="s">
        <v>21653</v>
      </c>
      <c r="C294" s="571" t="s">
        <v>21684</v>
      </c>
      <c r="D294" s="571" t="s">
        <v>26099</v>
      </c>
      <c r="E294" s="571" t="s">
        <v>21690</v>
      </c>
      <c r="F294" s="571" t="s">
        <v>21691</v>
      </c>
      <c r="G294" s="571" t="s">
        <v>21686</v>
      </c>
      <c r="H294" s="571" t="s">
        <v>26100</v>
      </c>
      <c r="I294" s="571" t="s">
        <v>21149</v>
      </c>
      <c r="J294" s="571" t="s">
        <v>24001</v>
      </c>
      <c r="K294" s="571" t="s">
        <v>62</v>
      </c>
      <c r="L294" s="571" t="s">
        <v>899</v>
      </c>
      <c r="M294" s="572" t="s">
        <v>24001</v>
      </c>
      <c r="N294" s="572" t="s">
        <v>25896</v>
      </c>
      <c r="O294" s="572" t="s">
        <v>28069</v>
      </c>
      <c r="P294" s="572">
        <v>32933</v>
      </c>
      <c r="Q294" s="573">
        <v>44005</v>
      </c>
      <c r="R294" s="571" t="s">
        <v>28070</v>
      </c>
      <c r="S294" s="571" t="s">
        <v>28070</v>
      </c>
      <c r="T294" s="571" t="s">
        <v>24001</v>
      </c>
    </row>
    <row r="295" spans="1:20" ht="14.5" x14ac:dyDescent="0.35">
      <c r="A295" s="552">
        <v>626</v>
      </c>
      <c r="B295" s="571" t="s">
        <v>21653</v>
      </c>
      <c r="C295" s="571" t="s">
        <v>21684</v>
      </c>
      <c r="D295" s="571" t="s">
        <v>21694</v>
      </c>
      <c r="E295" s="571" t="s">
        <v>21692</v>
      </c>
      <c r="F295" s="571" t="s">
        <v>16094</v>
      </c>
      <c r="G295" s="571" t="s">
        <v>21686</v>
      </c>
      <c r="H295" s="571" t="s">
        <v>21693</v>
      </c>
      <c r="I295" s="571" t="s">
        <v>21149</v>
      </c>
      <c r="J295" s="571" t="s">
        <v>24001</v>
      </c>
      <c r="K295" s="571" t="s">
        <v>50</v>
      </c>
      <c r="L295" s="571" t="s">
        <v>531</v>
      </c>
      <c r="M295" s="572" t="s">
        <v>26101</v>
      </c>
      <c r="N295" s="572" t="s">
        <v>25896</v>
      </c>
      <c r="O295" s="572" t="s">
        <v>27958</v>
      </c>
      <c r="P295" s="572">
        <v>43808</v>
      </c>
      <c r="Q295" s="573"/>
      <c r="R295" s="571" t="s">
        <v>28071</v>
      </c>
      <c r="S295" s="571" t="s">
        <v>24001</v>
      </c>
      <c r="T295" s="571" t="s">
        <v>28072</v>
      </c>
    </row>
    <row r="296" spans="1:20" ht="14.5" x14ac:dyDescent="0.35">
      <c r="A296" s="552">
        <v>627</v>
      </c>
      <c r="B296" s="571" t="s">
        <v>21653</v>
      </c>
      <c r="C296" s="571" t="s">
        <v>21684</v>
      </c>
      <c r="D296" s="571" t="s">
        <v>25280</v>
      </c>
      <c r="E296" s="571" t="s">
        <v>21692</v>
      </c>
      <c r="F296" s="571" t="s">
        <v>11031</v>
      </c>
      <c r="G296" s="571" t="s">
        <v>21686</v>
      </c>
      <c r="H296" s="571" t="s">
        <v>25281</v>
      </c>
      <c r="I296" s="571" t="s">
        <v>21149</v>
      </c>
      <c r="J296" s="571" t="s">
        <v>24001</v>
      </c>
      <c r="K296" s="571" t="s">
        <v>50</v>
      </c>
      <c r="L296" s="571" t="s">
        <v>531</v>
      </c>
      <c r="M296" s="572" t="s">
        <v>26102</v>
      </c>
      <c r="N296" s="572" t="s">
        <v>25896</v>
      </c>
      <c r="O296" s="572" t="s">
        <v>28073</v>
      </c>
      <c r="P296" s="572">
        <v>32933</v>
      </c>
      <c r="Q296" s="573">
        <v>43808</v>
      </c>
      <c r="R296" s="571" t="s">
        <v>28071</v>
      </c>
      <c r="S296" s="571" t="s">
        <v>28071</v>
      </c>
      <c r="T296" s="571" t="s">
        <v>28074</v>
      </c>
    </row>
    <row r="297" spans="1:20" ht="14.5" x14ac:dyDescent="0.35">
      <c r="A297" s="552">
        <v>628</v>
      </c>
      <c r="B297" s="571" t="s">
        <v>21653</v>
      </c>
      <c r="C297" s="571" t="s">
        <v>21684</v>
      </c>
      <c r="D297" s="571" t="s">
        <v>21697</v>
      </c>
      <c r="E297" s="571" t="s">
        <v>21695</v>
      </c>
      <c r="F297" s="571" t="s">
        <v>17003</v>
      </c>
      <c r="G297" s="571" t="s">
        <v>21686</v>
      </c>
      <c r="H297" s="571" t="s">
        <v>21696</v>
      </c>
      <c r="I297" s="571" t="s">
        <v>21149</v>
      </c>
      <c r="J297" s="571" t="s">
        <v>24001</v>
      </c>
      <c r="K297" s="571" t="s">
        <v>24001</v>
      </c>
      <c r="L297" s="571" t="s">
        <v>24001</v>
      </c>
      <c r="M297" s="572" t="s">
        <v>24001</v>
      </c>
      <c r="N297" s="572" t="s">
        <v>25896</v>
      </c>
      <c r="O297" s="572" t="s">
        <v>24001</v>
      </c>
      <c r="P297" s="572">
        <v>32933</v>
      </c>
      <c r="Q297" s="573">
        <v>37561</v>
      </c>
      <c r="R297" s="571" t="s">
        <v>28075</v>
      </c>
      <c r="S297" s="571" t="s">
        <v>24001</v>
      </c>
      <c r="T297" s="571" t="s">
        <v>24001</v>
      </c>
    </row>
    <row r="298" spans="1:20" ht="14.5" x14ac:dyDescent="0.35">
      <c r="A298" s="552">
        <v>629</v>
      </c>
      <c r="B298" s="571" t="s">
        <v>21653</v>
      </c>
      <c r="C298" s="571" t="s">
        <v>21684</v>
      </c>
      <c r="D298" s="571" t="s">
        <v>25282</v>
      </c>
      <c r="E298" s="571" t="s">
        <v>25283</v>
      </c>
      <c r="F298" s="571" t="s">
        <v>25284</v>
      </c>
      <c r="G298" s="571" t="s">
        <v>21686</v>
      </c>
      <c r="H298" s="571" t="s">
        <v>25285</v>
      </c>
      <c r="I298" s="571" t="s">
        <v>21149</v>
      </c>
      <c r="J298" s="571" t="s">
        <v>24001</v>
      </c>
      <c r="K298" s="571" t="s">
        <v>24001</v>
      </c>
      <c r="L298" s="571" t="s">
        <v>24001</v>
      </c>
      <c r="M298" s="572" t="s">
        <v>26103</v>
      </c>
      <c r="N298" s="572" t="s">
        <v>25896</v>
      </c>
      <c r="O298" s="572" t="s">
        <v>24001</v>
      </c>
      <c r="P298" s="572">
        <v>43224</v>
      </c>
      <c r="Q298" s="573"/>
      <c r="R298" s="571" t="s">
        <v>28076</v>
      </c>
      <c r="S298" s="571" t="s">
        <v>24001</v>
      </c>
      <c r="T298" s="571" t="s">
        <v>24001</v>
      </c>
    </row>
    <row r="299" spans="1:20" ht="14.5" x14ac:dyDescent="0.35">
      <c r="A299" s="552">
        <v>630</v>
      </c>
      <c r="B299" s="571" t="s">
        <v>21653</v>
      </c>
      <c r="C299" s="571" t="s">
        <v>21684</v>
      </c>
      <c r="D299" s="571" t="s">
        <v>25286</v>
      </c>
      <c r="E299" s="571" t="s">
        <v>24001</v>
      </c>
      <c r="F299" s="571" t="s">
        <v>25287</v>
      </c>
      <c r="G299" s="571" t="s">
        <v>21686</v>
      </c>
      <c r="H299" s="571" t="s">
        <v>55</v>
      </c>
      <c r="I299" s="571" t="s">
        <v>21149</v>
      </c>
      <c r="J299" s="571" t="s">
        <v>24001</v>
      </c>
      <c r="K299" s="571" t="s">
        <v>24001</v>
      </c>
      <c r="L299" s="571" t="s">
        <v>24001</v>
      </c>
      <c r="M299" s="572" t="s">
        <v>24001</v>
      </c>
      <c r="N299" s="572" t="s">
        <v>25896</v>
      </c>
      <c r="O299" s="572" t="s">
        <v>24001</v>
      </c>
      <c r="P299" s="572">
        <v>32933</v>
      </c>
      <c r="Q299" s="573">
        <v>43570</v>
      </c>
      <c r="R299" s="571" t="s">
        <v>24001</v>
      </c>
      <c r="S299" s="571" t="s">
        <v>24001</v>
      </c>
      <c r="T299" s="571" t="s">
        <v>24001</v>
      </c>
    </row>
    <row r="300" spans="1:20" ht="14.5" x14ac:dyDescent="0.35">
      <c r="A300" s="552">
        <v>631</v>
      </c>
      <c r="B300" s="571" t="s">
        <v>21653</v>
      </c>
      <c r="C300" s="571" t="s">
        <v>21684</v>
      </c>
      <c r="D300" s="571" t="s">
        <v>21700</v>
      </c>
      <c r="E300" s="571" t="s">
        <v>21698</v>
      </c>
      <c r="F300" s="571" t="s">
        <v>16976</v>
      </c>
      <c r="G300" s="571" t="s">
        <v>21686</v>
      </c>
      <c r="H300" s="571" t="s">
        <v>21699</v>
      </c>
      <c r="I300" s="571" t="s">
        <v>21149</v>
      </c>
      <c r="J300" s="571" t="s">
        <v>24001</v>
      </c>
      <c r="K300" s="571" t="s">
        <v>24001</v>
      </c>
      <c r="L300" s="571" t="s">
        <v>24001</v>
      </c>
      <c r="M300" s="572" t="s">
        <v>24001</v>
      </c>
      <c r="N300" s="572" t="s">
        <v>25896</v>
      </c>
      <c r="O300" s="572" t="s">
        <v>24001</v>
      </c>
      <c r="P300" s="572">
        <v>32933</v>
      </c>
      <c r="Q300" s="573">
        <v>37561</v>
      </c>
      <c r="R300" s="571" t="s">
        <v>28077</v>
      </c>
      <c r="S300" s="571" t="s">
        <v>24001</v>
      </c>
      <c r="T300" s="571" t="s">
        <v>24001</v>
      </c>
    </row>
    <row r="301" spans="1:20" ht="14.5" x14ac:dyDescent="0.35">
      <c r="A301" s="552">
        <v>1195</v>
      </c>
      <c r="B301" s="552" t="s">
        <v>22805</v>
      </c>
      <c r="C301" s="552" t="s">
        <v>22806</v>
      </c>
      <c r="D301" s="552" t="s">
        <v>24334</v>
      </c>
      <c r="E301" s="552" t="s">
        <v>25288</v>
      </c>
      <c r="F301" s="552" t="s">
        <v>15424</v>
      </c>
      <c r="G301" s="552" t="s">
        <v>22806</v>
      </c>
      <c r="H301" s="552" t="s">
        <v>55</v>
      </c>
      <c r="I301" s="552" t="s">
        <v>22804</v>
      </c>
      <c r="J301" s="552" t="s">
        <v>24001</v>
      </c>
      <c r="K301" s="571" t="s">
        <v>24001</v>
      </c>
      <c r="L301" s="571" t="s">
        <v>24001</v>
      </c>
      <c r="M301" s="553" t="s">
        <v>24001</v>
      </c>
      <c r="N301" s="553" t="s">
        <v>62</v>
      </c>
      <c r="O301" s="553" t="s">
        <v>24001</v>
      </c>
      <c r="P301" s="553">
        <v>42387</v>
      </c>
      <c r="Q301" s="554"/>
      <c r="R301" s="552" t="s">
        <v>24001</v>
      </c>
      <c r="S301" s="552" t="s">
        <v>24001</v>
      </c>
      <c r="T301" s="552" t="s">
        <v>24001</v>
      </c>
    </row>
    <row r="302" spans="1:20" ht="14.5" x14ac:dyDescent="0.35">
      <c r="A302" s="552">
        <v>1196</v>
      </c>
      <c r="B302" s="552" t="s">
        <v>22805</v>
      </c>
      <c r="C302" s="552" t="s">
        <v>22806</v>
      </c>
      <c r="D302" s="552" t="s">
        <v>22809</v>
      </c>
      <c r="E302" s="552" t="s">
        <v>34769</v>
      </c>
      <c r="F302" s="552" t="s">
        <v>7822</v>
      </c>
      <c r="G302" s="552" t="s">
        <v>22807</v>
      </c>
      <c r="H302" s="552" t="s">
        <v>22808</v>
      </c>
      <c r="I302" s="552" t="s">
        <v>22804</v>
      </c>
      <c r="J302" s="552" t="s">
        <v>24001</v>
      </c>
      <c r="K302" s="552" t="s">
        <v>154</v>
      </c>
      <c r="L302" s="571" t="s">
        <v>24001</v>
      </c>
      <c r="M302" s="553" t="s">
        <v>24001</v>
      </c>
      <c r="N302" s="553" t="s">
        <v>62</v>
      </c>
      <c r="O302" s="553" t="s">
        <v>24001</v>
      </c>
      <c r="P302" s="553">
        <v>32933</v>
      </c>
      <c r="Q302" s="554">
        <v>37561</v>
      </c>
      <c r="R302" s="552" t="s">
        <v>28078</v>
      </c>
      <c r="S302" s="552" t="s">
        <v>24001</v>
      </c>
      <c r="T302" s="552" t="s">
        <v>24001</v>
      </c>
    </row>
    <row r="303" spans="1:20" ht="14.5" x14ac:dyDescent="0.35">
      <c r="A303" s="552">
        <v>1197</v>
      </c>
      <c r="B303" s="552" t="s">
        <v>22805</v>
      </c>
      <c r="C303" s="552" t="s">
        <v>22806</v>
      </c>
      <c r="D303" s="552" t="s">
        <v>22811</v>
      </c>
      <c r="E303" s="552" t="s">
        <v>25289</v>
      </c>
      <c r="F303" s="552" t="s">
        <v>12042</v>
      </c>
      <c r="G303" s="552" t="s">
        <v>22807</v>
      </c>
      <c r="H303" s="552" t="s">
        <v>22810</v>
      </c>
      <c r="I303" s="552" t="s">
        <v>22804</v>
      </c>
      <c r="J303" s="552" t="s">
        <v>24001</v>
      </c>
      <c r="K303" s="571" t="s">
        <v>24001</v>
      </c>
      <c r="L303" s="571" t="s">
        <v>24001</v>
      </c>
      <c r="M303" s="553" t="s">
        <v>24001</v>
      </c>
      <c r="N303" s="553" t="s">
        <v>62</v>
      </c>
      <c r="O303" s="553" t="s">
        <v>34770</v>
      </c>
      <c r="P303" s="553">
        <v>32933</v>
      </c>
      <c r="Q303" s="554">
        <v>37561</v>
      </c>
      <c r="R303" s="552" t="s">
        <v>27904</v>
      </c>
      <c r="S303" s="552" t="s">
        <v>24001</v>
      </c>
      <c r="T303" s="552" t="s">
        <v>24001</v>
      </c>
    </row>
    <row r="304" spans="1:20" ht="14.5" x14ac:dyDescent="0.35">
      <c r="A304" s="552">
        <v>1198</v>
      </c>
      <c r="B304" s="552" t="s">
        <v>22805</v>
      </c>
      <c r="C304" s="552" t="s">
        <v>22806</v>
      </c>
      <c r="D304" s="552" t="s">
        <v>22812</v>
      </c>
      <c r="E304" s="552" t="s">
        <v>24001</v>
      </c>
      <c r="F304" s="552" t="s">
        <v>8289</v>
      </c>
      <c r="G304" s="552" t="s">
        <v>22807</v>
      </c>
      <c r="H304" s="552" t="s">
        <v>55</v>
      </c>
      <c r="I304" s="552" t="s">
        <v>22804</v>
      </c>
      <c r="J304" s="552" t="s">
        <v>24001</v>
      </c>
      <c r="K304" s="571" t="s">
        <v>24001</v>
      </c>
      <c r="L304" s="571" t="s">
        <v>24001</v>
      </c>
      <c r="M304" s="553" t="s">
        <v>24001</v>
      </c>
      <c r="N304" s="553" t="s">
        <v>62</v>
      </c>
      <c r="O304" s="553" t="s">
        <v>24001</v>
      </c>
      <c r="P304" s="553">
        <v>32933</v>
      </c>
      <c r="Q304" s="554">
        <v>37561</v>
      </c>
      <c r="R304" s="552" t="s">
        <v>24001</v>
      </c>
      <c r="S304" s="552" t="s">
        <v>24001</v>
      </c>
      <c r="T304" s="552" t="s">
        <v>24001</v>
      </c>
    </row>
    <row r="305" spans="1:20" ht="14.5" x14ac:dyDescent="0.35">
      <c r="A305" s="552">
        <v>1202</v>
      </c>
      <c r="B305" s="571" t="s">
        <v>22805</v>
      </c>
      <c r="C305" s="571" t="s">
        <v>22819</v>
      </c>
      <c r="D305" s="571" t="s">
        <v>22825</v>
      </c>
      <c r="E305" s="571" t="s">
        <v>25290</v>
      </c>
      <c r="F305" s="571" t="s">
        <v>7773</v>
      </c>
      <c r="G305" s="571" t="s">
        <v>22823</v>
      </c>
      <c r="H305" s="571" t="s">
        <v>22824</v>
      </c>
      <c r="I305" s="571" t="s">
        <v>22804</v>
      </c>
      <c r="J305" s="571" t="s">
        <v>24001</v>
      </c>
      <c r="K305" s="571" t="s">
        <v>154</v>
      </c>
      <c r="L305" s="571" t="s">
        <v>899</v>
      </c>
      <c r="M305" s="572" t="s">
        <v>24001</v>
      </c>
      <c r="N305" s="553" t="s">
        <v>62</v>
      </c>
      <c r="O305" s="572" t="s">
        <v>28079</v>
      </c>
      <c r="P305" s="572">
        <v>32933</v>
      </c>
      <c r="Q305" s="573">
        <v>37561</v>
      </c>
      <c r="R305" s="571" t="s">
        <v>27906</v>
      </c>
      <c r="S305" s="571" t="s">
        <v>24001</v>
      </c>
      <c r="T305" s="571" t="s">
        <v>24001</v>
      </c>
    </row>
    <row r="306" spans="1:20" ht="14.5" x14ac:dyDescent="0.35">
      <c r="A306" s="552">
        <v>1203</v>
      </c>
      <c r="B306" s="571" t="s">
        <v>22805</v>
      </c>
      <c r="C306" s="571" t="s">
        <v>22819</v>
      </c>
      <c r="D306" s="571" t="s">
        <v>22827</v>
      </c>
      <c r="E306" s="571" t="s">
        <v>25291</v>
      </c>
      <c r="F306" s="571" t="s">
        <v>12949</v>
      </c>
      <c r="G306" s="571" t="s">
        <v>22826</v>
      </c>
      <c r="H306" s="571" t="s">
        <v>55</v>
      </c>
      <c r="I306" s="571" t="s">
        <v>22804</v>
      </c>
      <c r="J306" s="571" t="s">
        <v>24001</v>
      </c>
      <c r="K306" s="571" t="s">
        <v>24001</v>
      </c>
      <c r="L306" s="571" t="s">
        <v>24001</v>
      </c>
      <c r="M306" s="572" t="s">
        <v>24001</v>
      </c>
      <c r="N306" s="553" t="s">
        <v>62</v>
      </c>
      <c r="O306" s="572" t="s">
        <v>24001</v>
      </c>
      <c r="P306" s="572">
        <v>41319</v>
      </c>
      <c r="Q306" s="573"/>
      <c r="R306" s="571" t="s">
        <v>24001</v>
      </c>
      <c r="S306" s="571" t="s">
        <v>24001</v>
      </c>
      <c r="T306" s="571" t="s">
        <v>24001</v>
      </c>
    </row>
    <row r="307" spans="1:20" ht="14.5" x14ac:dyDescent="0.35">
      <c r="A307" s="552">
        <v>935</v>
      </c>
      <c r="B307" s="571" t="s">
        <v>21164</v>
      </c>
      <c r="C307" s="571" t="s">
        <v>21170</v>
      </c>
      <c r="D307" s="571" t="s">
        <v>21211</v>
      </c>
      <c r="E307" s="571" t="s">
        <v>25292</v>
      </c>
      <c r="F307" s="571" t="s">
        <v>16876</v>
      </c>
      <c r="G307" s="571" t="s">
        <v>21209</v>
      </c>
      <c r="H307" s="571" t="s">
        <v>21210</v>
      </c>
      <c r="I307" s="571" t="s">
        <v>21149</v>
      </c>
      <c r="J307" s="571" t="s">
        <v>24001</v>
      </c>
      <c r="K307" s="571" t="s">
        <v>24001</v>
      </c>
      <c r="L307" s="571" t="s">
        <v>24001</v>
      </c>
      <c r="M307" s="572" t="s">
        <v>24001</v>
      </c>
      <c r="N307" s="572" t="s">
        <v>25896</v>
      </c>
      <c r="O307" s="572" t="s">
        <v>24001</v>
      </c>
      <c r="P307" s="572">
        <v>32933</v>
      </c>
      <c r="Q307" s="573">
        <v>37561</v>
      </c>
      <c r="R307" s="571" t="s">
        <v>27895</v>
      </c>
      <c r="S307" s="571" t="s">
        <v>24001</v>
      </c>
      <c r="T307" s="571" t="s">
        <v>24001</v>
      </c>
    </row>
    <row r="308" spans="1:20" ht="14.5" x14ac:dyDescent="0.35">
      <c r="A308" s="552">
        <v>854</v>
      </c>
      <c r="B308" s="571" t="s">
        <v>22163</v>
      </c>
      <c r="C308" s="571" t="s">
        <v>22691</v>
      </c>
      <c r="D308" s="571" t="s">
        <v>22695</v>
      </c>
      <c r="E308" s="571" t="s">
        <v>22692</v>
      </c>
      <c r="F308" s="571" t="s">
        <v>17621</v>
      </c>
      <c r="G308" s="571" t="s">
        <v>22693</v>
      </c>
      <c r="H308" s="571" t="s">
        <v>22694</v>
      </c>
      <c r="I308" s="571" t="s">
        <v>21149</v>
      </c>
      <c r="J308" s="571" t="s">
        <v>24001</v>
      </c>
      <c r="K308" s="571" t="s">
        <v>24001</v>
      </c>
      <c r="L308" s="571" t="s">
        <v>24001</v>
      </c>
      <c r="M308" s="572" t="s">
        <v>24001</v>
      </c>
      <c r="N308" s="572" t="s">
        <v>25896</v>
      </c>
      <c r="O308" s="572" t="s">
        <v>24001</v>
      </c>
      <c r="P308" s="572">
        <v>32933</v>
      </c>
      <c r="Q308" s="573">
        <v>39835</v>
      </c>
      <c r="R308" s="571" t="s">
        <v>27968</v>
      </c>
      <c r="S308" s="571" t="s">
        <v>24001</v>
      </c>
      <c r="T308" s="571" t="s">
        <v>24001</v>
      </c>
    </row>
    <row r="309" spans="1:20" ht="14.5" x14ac:dyDescent="0.35">
      <c r="A309" s="552">
        <v>167</v>
      </c>
      <c r="B309" s="552" t="s">
        <v>20628</v>
      </c>
      <c r="C309" s="552" t="s">
        <v>24335</v>
      </c>
      <c r="D309" s="552" t="s">
        <v>24336</v>
      </c>
      <c r="E309" s="552" t="s">
        <v>24337</v>
      </c>
      <c r="F309" s="552" t="s">
        <v>3960</v>
      </c>
      <c r="G309" s="552" t="s">
        <v>20628</v>
      </c>
      <c r="H309" s="552" t="s">
        <v>55</v>
      </c>
      <c r="I309" s="552" t="s">
        <v>20243</v>
      </c>
      <c r="J309" s="552" t="s">
        <v>24001</v>
      </c>
      <c r="K309" s="571" t="s">
        <v>24001</v>
      </c>
      <c r="L309" s="571" t="s">
        <v>24001</v>
      </c>
      <c r="M309" s="553" t="s">
        <v>24338</v>
      </c>
      <c r="N309" s="552" t="s">
        <v>25856</v>
      </c>
      <c r="O309" s="553" t="s">
        <v>24001</v>
      </c>
      <c r="P309" s="553">
        <v>42390</v>
      </c>
      <c r="Q309" s="554">
        <v>42635</v>
      </c>
      <c r="R309" s="552" t="s">
        <v>24001</v>
      </c>
      <c r="S309" s="552" t="s">
        <v>24001</v>
      </c>
      <c r="T309" s="552" t="s">
        <v>24001</v>
      </c>
    </row>
    <row r="310" spans="1:20" ht="14.5" x14ac:dyDescent="0.35">
      <c r="A310" s="552">
        <v>381</v>
      </c>
      <c r="B310" s="571" t="s">
        <v>22163</v>
      </c>
      <c r="C310" s="571" t="s">
        <v>22164</v>
      </c>
      <c r="D310" s="571" t="s">
        <v>26288</v>
      </c>
      <c r="E310" s="571" t="s">
        <v>22165</v>
      </c>
      <c r="F310" s="571" t="s">
        <v>22166</v>
      </c>
      <c r="G310" s="571" t="s">
        <v>22167</v>
      </c>
      <c r="H310" s="571" t="s">
        <v>26289</v>
      </c>
      <c r="I310" s="571" t="s">
        <v>21149</v>
      </c>
      <c r="J310" s="571" t="s">
        <v>24001</v>
      </c>
      <c r="K310" s="571" t="s">
        <v>62</v>
      </c>
      <c r="L310" s="571" t="s">
        <v>24001</v>
      </c>
      <c r="M310" s="572" t="s">
        <v>24001</v>
      </c>
      <c r="N310" s="572" t="s">
        <v>25896</v>
      </c>
      <c r="O310" s="572" t="s">
        <v>24001</v>
      </c>
      <c r="P310" s="572">
        <v>32933</v>
      </c>
      <c r="Q310" s="573">
        <v>44005</v>
      </c>
      <c r="R310" s="571" t="s">
        <v>28080</v>
      </c>
      <c r="S310" s="571" t="s">
        <v>28080</v>
      </c>
      <c r="T310" s="571" t="s">
        <v>24001</v>
      </c>
    </row>
    <row r="311" spans="1:20" ht="14.5" x14ac:dyDescent="0.35">
      <c r="A311" s="552">
        <v>382</v>
      </c>
      <c r="B311" s="571" t="s">
        <v>22163</v>
      </c>
      <c r="C311" s="571" t="s">
        <v>22164</v>
      </c>
      <c r="D311" s="571" t="s">
        <v>22170</v>
      </c>
      <c r="E311" s="571" t="s">
        <v>22169</v>
      </c>
      <c r="F311" s="571" t="s">
        <v>15914</v>
      </c>
      <c r="G311" s="571" t="s">
        <v>22167</v>
      </c>
      <c r="H311" s="571" t="s">
        <v>7289</v>
      </c>
      <c r="I311" s="571" t="s">
        <v>21149</v>
      </c>
      <c r="J311" s="571" t="s">
        <v>24001</v>
      </c>
      <c r="K311" s="571" t="s">
        <v>50</v>
      </c>
      <c r="L311" s="571" t="s">
        <v>24001</v>
      </c>
      <c r="M311" s="572" t="s">
        <v>24001</v>
      </c>
      <c r="N311" s="572" t="s">
        <v>25896</v>
      </c>
      <c r="O311" s="572" t="s">
        <v>24001</v>
      </c>
      <c r="P311" s="572">
        <v>32933</v>
      </c>
      <c r="Q311" s="573">
        <v>40574</v>
      </c>
      <c r="R311" s="571" t="s">
        <v>27910</v>
      </c>
      <c r="S311" s="571" t="s">
        <v>24001</v>
      </c>
      <c r="T311" s="571" t="s">
        <v>24001</v>
      </c>
    </row>
    <row r="312" spans="1:20" ht="14.5" x14ac:dyDescent="0.35">
      <c r="A312" s="552">
        <v>383</v>
      </c>
      <c r="B312" s="571" t="s">
        <v>22163</v>
      </c>
      <c r="C312" s="571" t="s">
        <v>22164</v>
      </c>
      <c r="D312" s="571" t="s">
        <v>34507</v>
      </c>
      <c r="E312" s="571" t="s">
        <v>24001</v>
      </c>
      <c r="F312" s="571" t="s">
        <v>1067</v>
      </c>
      <c r="G312" s="571" t="s">
        <v>22167</v>
      </c>
      <c r="H312" s="571" t="s">
        <v>55</v>
      </c>
      <c r="I312" s="571" t="s">
        <v>21149</v>
      </c>
      <c r="J312" s="571" t="s">
        <v>24001</v>
      </c>
      <c r="K312" s="571" t="s">
        <v>24001</v>
      </c>
      <c r="L312" s="571" t="s">
        <v>24001</v>
      </c>
      <c r="M312" s="572" t="s">
        <v>24001</v>
      </c>
      <c r="N312" s="572" t="s">
        <v>25896</v>
      </c>
      <c r="O312" s="572" t="s">
        <v>24001</v>
      </c>
      <c r="P312" s="572">
        <v>32933</v>
      </c>
      <c r="Q312" s="573">
        <v>45534</v>
      </c>
      <c r="R312" s="571" t="s">
        <v>24001</v>
      </c>
      <c r="S312" s="571" t="s">
        <v>24001</v>
      </c>
      <c r="T312" s="571" t="s">
        <v>24001</v>
      </c>
    </row>
    <row r="313" spans="1:20" ht="14.5" x14ac:dyDescent="0.35">
      <c r="A313" s="552">
        <v>769</v>
      </c>
      <c r="B313" s="571" t="s">
        <v>21653</v>
      </c>
      <c r="C313" s="571" t="s">
        <v>21849</v>
      </c>
      <c r="D313" s="571" t="s">
        <v>26146</v>
      </c>
      <c r="E313" s="571" t="s">
        <v>21855</v>
      </c>
      <c r="F313" s="571" t="s">
        <v>21856</v>
      </c>
      <c r="G313" s="571" t="s">
        <v>21857</v>
      </c>
      <c r="H313" s="571" t="s">
        <v>26147</v>
      </c>
      <c r="I313" s="571" t="s">
        <v>21149</v>
      </c>
      <c r="J313" s="571" t="s">
        <v>24001</v>
      </c>
      <c r="K313" s="571" t="s">
        <v>24001</v>
      </c>
      <c r="L313" s="571" t="s">
        <v>24001</v>
      </c>
      <c r="M313" s="572" t="s">
        <v>24001</v>
      </c>
      <c r="N313" s="572" t="s">
        <v>25896</v>
      </c>
      <c r="O313" s="572" t="s">
        <v>24001</v>
      </c>
      <c r="P313" s="572">
        <v>32933</v>
      </c>
      <c r="Q313" s="573">
        <v>44014</v>
      </c>
      <c r="R313" s="571" t="s">
        <v>28081</v>
      </c>
      <c r="S313" s="571" t="s">
        <v>28035</v>
      </c>
      <c r="T313" s="571" t="s">
        <v>24001</v>
      </c>
    </row>
    <row r="314" spans="1:20" ht="14.5" x14ac:dyDescent="0.35">
      <c r="A314" s="552">
        <v>770</v>
      </c>
      <c r="B314" s="571" t="s">
        <v>21653</v>
      </c>
      <c r="C314" s="571" t="s">
        <v>21849</v>
      </c>
      <c r="D314" s="571" t="s">
        <v>21860</v>
      </c>
      <c r="E314" s="571" t="s">
        <v>21858</v>
      </c>
      <c r="F314" s="571" t="s">
        <v>15546</v>
      </c>
      <c r="G314" s="571" t="s">
        <v>21857</v>
      </c>
      <c r="H314" s="571" t="s">
        <v>21859</v>
      </c>
      <c r="I314" s="571" t="s">
        <v>21149</v>
      </c>
      <c r="J314" s="571" t="s">
        <v>24001</v>
      </c>
      <c r="K314" s="571" t="s">
        <v>24001</v>
      </c>
      <c r="L314" s="571" t="s">
        <v>24001</v>
      </c>
      <c r="M314" s="572" t="s">
        <v>24001</v>
      </c>
      <c r="N314" s="572" t="s">
        <v>25896</v>
      </c>
      <c r="O314" s="572" t="s">
        <v>24001</v>
      </c>
      <c r="P314" s="572">
        <v>32933</v>
      </c>
      <c r="Q314" s="573">
        <v>37561</v>
      </c>
      <c r="R314" s="571" t="s">
        <v>28082</v>
      </c>
      <c r="S314" s="571" t="s">
        <v>24001</v>
      </c>
      <c r="T314" s="571" t="s">
        <v>24001</v>
      </c>
    </row>
    <row r="315" spans="1:20" ht="14.5" x14ac:dyDescent="0.35">
      <c r="A315" s="552">
        <v>905</v>
      </c>
      <c r="B315" s="571" t="s">
        <v>22163</v>
      </c>
      <c r="C315" s="571" t="s">
        <v>22785</v>
      </c>
      <c r="D315" s="571" t="s">
        <v>22791</v>
      </c>
      <c r="E315" s="571" t="s">
        <v>22788</v>
      </c>
      <c r="F315" s="571" t="s">
        <v>22789</v>
      </c>
      <c r="G315" s="571" t="s">
        <v>17225</v>
      </c>
      <c r="H315" s="571" t="s">
        <v>22790</v>
      </c>
      <c r="I315" s="571" t="s">
        <v>21149</v>
      </c>
      <c r="J315" s="571" t="s">
        <v>109</v>
      </c>
      <c r="K315" s="571" t="s">
        <v>24001</v>
      </c>
      <c r="L315" s="571" t="s">
        <v>24001</v>
      </c>
      <c r="M315" s="572" t="s">
        <v>25433</v>
      </c>
      <c r="N315" s="572" t="s">
        <v>25896</v>
      </c>
      <c r="O315" s="572" t="s">
        <v>24001</v>
      </c>
      <c r="P315" s="572">
        <v>35996</v>
      </c>
      <c r="Q315" s="573">
        <v>39835</v>
      </c>
      <c r="R315" s="571" t="s">
        <v>27906</v>
      </c>
      <c r="S315" s="571" t="s">
        <v>24001</v>
      </c>
      <c r="T315" s="571" t="s">
        <v>24001</v>
      </c>
    </row>
    <row r="316" spans="1:20" ht="14.5" x14ac:dyDescent="0.35">
      <c r="A316" s="552">
        <v>1207</v>
      </c>
      <c r="B316" s="571" t="s">
        <v>22834</v>
      </c>
      <c r="C316" s="571" t="s">
        <v>22835</v>
      </c>
      <c r="D316" s="571" t="s">
        <v>22848</v>
      </c>
      <c r="E316" s="571" t="s">
        <v>22845</v>
      </c>
      <c r="F316" s="571" t="s">
        <v>13016</v>
      </c>
      <c r="G316" s="571" t="s">
        <v>22846</v>
      </c>
      <c r="H316" s="571" t="s">
        <v>22847</v>
      </c>
      <c r="I316" s="571" t="s">
        <v>22804</v>
      </c>
      <c r="J316" s="571" t="s">
        <v>24001</v>
      </c>
      <c r="K316" s="571" t="s">
        <v>24001</v>
      </c>
      <c r="L316" s="571" t="s">
        <v>24001</v>
      </c>
      <c r="M316" s="572" t="s">
        <v>24001</v>
      </c>
      <c r="N316" s="553" t="s">
        <v>62</v>
      </c>
      <c r="O316" s="572" t="s">
        <v>24001</v>
      </c>
      <c r="P316" s="572">
        <v>38555</v>
      </c>
      <c r="Q316" s="573">
        <v>38555</v>
      </c>
      <c r="R316" s="571" t="s">
        <v>28083</v>
      </c>
      <c r="S316" s="571" t="s">
        <v>24001</v>
      </c>
      <c r="T316" s="571" t="s">
        <v>24001</v>
      </c>
    </row>
    <row r="317" spans="1:20" ht="14.5" x14ac:dyDescent="0.35">
      <c r="A317" s="552">
        <v>1208</v>
      </c>
      <c r="B317" s="571" t="s">
        <v>22834</v>
      </c>
      <c r="C317" s="571" t="s">
        <v>22835</v>
      </c>
      <c r="D317" s="571" t="s">
        <v>22851</v>
      </c>
      <c r="E317" s="571" t="s">
        <v>34771</v>
      </c>
      <c r="F317" s="571" t="s">
        <v>22849</v>
      </c>
      <c r="G317" s="571" t="s">
        <v>22846</v>
      </c>
      <c r="H317" s="571" t="s">
        <v>22850</v>
      </c>
      <c r="I317" s="571" t="s">
        <v>22804</v>
      </c>
      <c r="J317" s="571" t="s">
        <v>24001</v>
      </c>
      <c r="K317" s="571" t="s">
        <v>24001</v>
      </c>
      <c r="L317" s="571" t="s">
        <v>24001</v>
      </c>
      <c r="M317" s="572" t="s">
        <v>24001</v>
      </c>
      <c r="N317" s="553" t="s">
        <v>62</v>
      </c>
      <c r="O317" s="572" t="s">
        <v>24001</v>
      </c>
      <c r="P317" s="572">
        <v>32933</v>
      </c>
      <c r="Q317" s="573">
        <v>37561</v>
      </c>
      <c r="R317" s="571" t="s">
        <v>28084</v>
      </c>
      <c r="S317" s="571" t="s">
        <v>24001</v>
      </c>
      <c r="T317" s="571" t="s">
        <v>24001</v>
      </c>
    </row>
    <row r="318" spans="1:20" ht="14.5" x14ac:dyDescent="0.35">
      <c r="A318" s="552">
        <v>1209</v>
      </c>
      <c r="B318" s="571" t="s">
        <v>22834</v>
      </c>
      <c r="C318" s="571" t="s">
        <v>22835</v>
      </c>
      <c r="D318" s="571" t="s">
        <v>22852</v>
      </c>
      <c r="E318" s="571" t="s">
        <v>24001</v>
      </c>
      <c r="F318" s="571" t="s">
        <v>9493</v>
      </c>
      <c r="G318" s="571" t="s">
        <v>22846</v>
      </c>
      <c r="H318" s="571" t="s">
        <v>55</v>
      </c>
      <c r="I318" s="571" t="s">
        <v>22804</v>
      </c>
      <c r="J318" s="571" t="s">
        <v>24001</v>
      </c>
      <c r="K318" s="571" t="s">
        <v>24001</v>
      </c>
      <c r="L318" s="571" t="s">
        <v>24001</v>
      </c>
      <c r="M318" s="572" t="s">
        <v>24001</v>
      </c>
      <c r="N318" s="553" t="s">
        <v>62</v>
      </c>
      <c r="O318" s="572" t="s">
        <v>24001</v>
      </c>
      <c r="P318" s="572">
        <v>32933</v>
      </c>
      <c r="Q318" s="573">
        <v>37561</v>
      </c>
      <c r="R318" s="571" t="s">
        <v>24001</v>
      </c>
      <c r="S318" s="571" t="s">
        <v>24001</v>
      </c>
      <c r="T318" s="571" t="s">
        <v>24001</v>
      </c>
    </row>
    <row r="319" spans="1:20" ht="14.5" x14ac:dyDescent="0.35">
      <c r="A319" s="552">
        <v>762</v>
      </c>
      <c r="B319" s="571" t="s">
        <v>21653</v>
      </c>
      <c r="C319" s="571" t="s">
        <v>21849</v>
      </c>
      <c r="D319" s="571" t="s">
        <v>26142</v>
      </c>
      <c r="E319" s="571" t="s">
        <v>21887</v>
      </c>
      <c r="F319" s="571" t="s">
        <v>1413</v>
      </c>
      <c r="G319" s="571" t="s">
        <v>21888</v>
      </c>
      <c r="H319" s="571" t="s">
        <v>25276</v>
      </c>
      <c r="I319" s="571" t="s">
        <v>21149</v>
      </c>
      <c r="J319" s="571" t="s">
        <v>24001</v>
      </c>
      <c r="K319" s="571" t="s">
        <v>24001</v>
      </c>
      <c r="L319" s="571" t="s">
        <v>24001</v>
      </c>
      <c r="M319" s="572" t="s">
        <v>24001</v>
      </c>
      <c r="N319" s="572" t="s">
        <v>25896</v>
      </c>
      <c r="O319" s="572" t="s">
        <v>24001</v>
      </c>
      <c r="P319" s="572">
        <v>32933</v>
      </c>
      <c r="Q319" s="573">
        <v>44315</v>
      </c>
      <c r="R319" s="571" t="s">
        <v>28085</v>
      </c>
      <c r="S319" s="571" t="s">
        <v>24001</v>
      </c>
      <c r="T319" s="571" t="s">
        <v>24001</v>
      </c>
    </row>
    <row r="320" spans="1:20" ht="14.5" x14ac:dyDescent="0.35">
      <c r="A320" s="552">
        <v>865</v>
      </c>
      <c r="B320" s="571" t="s">
        <v>22163</v>
      </c>
      <c r="C320" s="571" t="s">
        <v>22712</v>
      </c>
      <c r="D320" s="571" t="s">
        <v>26560</v>
      </c>
      <c r="E320" s="571" t="s">
        <v>22713</v>
      </c>
      <c r="F320" s="571" t="s">
        <v>18931</v>
      </c>
      <c r="G320" s="571" t="s">
        <v>26561</v>
      </c>
      <c r="H320" s="571" t="s">
        <v>22714</v>
      </c>
      <c r="I320" s="571" t="s">
        <v>21149</v>
      </c>
      <c r="J320" s="571" t="s">
        <v>24001</v>
      </c>
      <c r="K320" s="571" t="s">
        <v>24001</v>
      </c>
      <c r="L320" s="571" t="s">
        <v>24001</v>
      </c>
      <c r="M320" s="572" t="s">
        <v>24001</v>
      </c>
      <c r="N320" s="572" t="s">
        <v>25896</v>
      </c>
      <c r="O320" s="572" t="s">
        <v>24001</v>
      </c>
      <c r="P320" s="572">
        <v>32933</v>
      </c>
      <c r="Q320" s="573">
        <v>43942</v>
      </c>
      <c r="R320" s="571" t="s">
        <v>27898</v>
      </c>
      <c r="S320" s="571" t="s">
        <v>24001</v>
      </c>
      <c r="T320" s="571" t="s">
        <v>24001</v>
      </c>
    </row>
    <row r="321" spans="1:20" ht="14.5" x14ac:dyDescent="0.35">
      <c r="A321" s="552">
        <v>866</v>
      </c>
      <c r="B321" s="571" t="s">
        <v>22163</v>
      </c>
      <c r="C321" s="571" t="s">
        <v>22712</v>
      </c>
      <c r="D321" s="571" t="s">
        <v>26562</v>
      </c>
      <c r="E321" s="571" t="s">
        <v>22715</v>
      </c>
      <c r="F321" s="571" t="s">
        <v>18936</v>
      </c>
      <c r="G321" s="571" t="s">
        <v>26561</v>
      </c>
      <c r="H321" s="571" t="s">
        <v>22716</v>
      </c>
      <c r="I321" s="571" t="s">
        <v>21149</v>
      </c>
      <c r="J321" s="571" t="s">
        <v>24001</v>
      </c>
      <c r="K321" s="571" t="s">
        <v>24001</v>
      </c>
      <c r="L321" s="571" t="s">
        <v>24001</v>
      </c>
      <c r="M321" s="572" t="s">
        <v>24001</v>
      </c>
      <c r="N321" s="572" t="s">
        <v>25896</v>
      </c>
      <c r="O321" s="572" t="s">
        <v>24001</v>
      </c>
      <c r="P321" s="572">
        <v>32933</v>
      </c>
      <c r="Q321" s="573">
        <v>43942</v>
      </c>
      <c r="R321" s="571" t="s">
        <v>28086</v>
      </c>
      <c r="S321" s="571" t="s">
        <v>24001</v>
      </c>
      <c r="T321" s="571" t="s">
        <v>24001</v>
      </c>
    </row>
    <row r="322" spans="1:20" ht="14.5" x14ac:dyDescent="0.35">
      <c r="A322" s="552">
        <v>867</v>
      </c>
      <c r="B322" s="571" t="s">
        <v>22163</v>
      </c>
      <c r="C322" s="571" t="s">
        <v>22712</v>
      </c>
      <c r="D322" s="571" t="s">
        <v>34508</v>
      </c>
      <c r="E322" s="571" t="s">
        <v>24001</v>
      </c>
      <c r="F322" s="571" t="s">
        <v>34509</v>
      </c>
      <c r="G322" s="571" t="s">
        <v>26561</v>
      </c>
      <c r="H322" s="571" t="s">
        <v>55</v>
      </c>
      <c r="I322" s="571" t="s">
        <v>21149</v>
      </c>
      <c r="J322" s="571" t="s">
        <v>24001</v>
      </c>
      <c r="K322" s="571" t="s">
        <v>24001</v>
      </c>
      <c r="L322" s="571" t="s">
        <v>24001</v>
      </c>
      <c r="M322" s="572" t="s">
        <v>24001</v>
      </c>
      <c r="N322" s="572" t="s">
        <v>25896</v>
      </c>
      <c r="O322" s="572" t="s">
        <v>24001</v>
      </c>
      <c r="P322" s="572">
        <v>32933</v>
      </c>
      <c r="Q322" s="573">
        <v>45527</v>
      </c>
      <c r="R322" s="571" t="s">
        <v>24001</v>
      </c>
      <c r="S322" s="571" t="s">
        <v>24001</v>
      </c>
      <c r="T322" s="571" t="s">
        <v>24001</v>
      </c>
    </row>
    <row r="323" spans="1:20" ht="14.5" x14ac:dyDescent="0.35">
      <c r="A323" s="552">
        <v>868</v>
      </c>
      <c r="B323" s="571" t="s">
        <v>22163</v>
      </c>
      <c r="C323" s="571" t="s">
        <v>22712</v>
      </c>
      <c r="D323" s="571" t="s">
        <v>26563</v>
      </c>
      <c r="E323" s="571" t="s">
        <v>22721</v>
      </c>
      <c r="F323" s="571" t="s">
        <v>18996</v>
      </c>
      <c r="G323" s="571" t="s">
        <v>26561</v>
      </c>
      <c r="H323" s="571" t="s">
        <v>26564</v>
      </c>
      <c r="I323" s="571" t="s">
        <v>21149</v>
      </c>
      <c r="J323" s="571" t="s">
        <v>24001</v>
      </c>
      <c r="K323" s="571" t="s">
        <v>24001</v>
      </c>
      <c r="L323" s="571" t="s">
        <v>24001</v>
      </c>
      <c r="M323" s="572" t="s">
        <v>26565</v>
      </c>
      <c r="N323" s="572" t="s">
        <v>25896</v>
      </c>
      <c r="O323" s="572" t="s">
        <v>24001</v>
      </c>
      <c r="P323" s="572">
        <v>32933</v>
      </c>
      <c r="Q323" s="573">
        <v>44011</v>
      </c>
      <c r="R323" s="571" t="s">
        <v>28087</v>
      </c>
      <c r="S323" s="571" t="s">
        <v>27964</v>
      </c>
      <c r="T323" s="571" t="s">
        <v>24001</v>
      </c>
    </row>
    <row r="324" spans="1:20" ht="14.5" x14ac:dyDescent="0.35">
      <c r="A324" s="552">
        <v>661</v>
      </c>
      <c r="B324" s="571" t="s">
        <v>22163</v>
      </c>
      <c r="C324" s="571" t="s">
        <v>22484</v>
      </c>
      <c r="D324" s="571" t="s">
        <v>22488</v>
      </c>
      <c r="E324" s="571" t="s">
        <v>22485</v>
      </c>
      <c r="F324" s="571" t="s">
        <v>18434</v>
      </c>
      <c r="G324" s="571" t="s">
        <v>22486</v>
      </c>
      <c r="H324" s="571" t="s">
        <v>22487</v>
      </c>
      <c r="I324" s="571" t="s">
        <v>21149</v>
      </c>
      <c r="J324" s="571" t="s">
        <v>24001</v>
      </c>
      <c r="K324" s="571" t="s">
        <v>24001</v>
      </c>
      <c r="L324" s="571" t="s">
        <v>24001</v>
      </c>
      <c r="M324" s="572" t="s">
        <v>24001</v>
      </c>
      <c r="N324" s="572" t="s">
        <v>25896</v>
      </c>
      <c r="O324" s="572" t="s">
        <v>24001</v>
      </c>
      <c r="P324" s="572">
        <v>32933</v>
      </c>
      <c r="Q324" s="573">
        <v>41347</v>
      </c>
      <c r="R324" s="571" t="s">
        <v>27934</v>
      </c>
      <c r="S324" s="571" t="s">
        <v>24001</v>
      </c>
      <c r="T324" s="571" t="s">
        <v>24001</v>
      </c>
    </row>
    <row r="325" spans="1:20" ht="14.5" x14ac:dyDescent="0.35">
      <c r="A325" s="552">
        <v>662</v>
      </c>
      <c r="B325" s="571" t="s">
        <v>22163</v>
      </c>
      <c r="C325" s="571" t="s">
        <v>22484</v>
      </c>
      <c r="D325" s="571" t="s">
        <v>22490</v>
      </c>
      <c r="E325" s="571" t="s">
        <v>25293</v>
      </c>
      <c r="F325" s="571" t="s">
        <v>25294</v>
      </c>
      <c r="G325" s="571" t="s">
        <v>22486</v>
      </c>
      <c r="H325" s="571" t="s">
        <v>22489</v>
      </c>
      <c r="I325" s="571" t="s">
        <v>21149</v>
      </c>
      <c r="J325" s="571" t="s">
        <v>24001</v>
      </c>
      <c r="K325" s="571" t="s">
        <v>62</v>
      </c>
      <c r="L325" s="571" t="s">
        <v>24001</v>
      </c>
      <c r="M325" s="572" t="s">
        <v>26433</v>
      </c>
      <c r="N325" s="572" t="s">
        <v>25896</v>
      </c>
      <c r="O325" s="572" t="s">
        <v>24001</v>
      </c>
      <c r="P325" s="572">
        <v>43224</v>
      </c>
      <c r="Q325" s="573"/>
      <c r="R325" s="571" t="s">
        <v>28088</v>
      </c>
      <c r="S325" s="571" t="s">
        <v>24001</v>
      </c>
      <c r="T325" s="571" t="s">
        <v>24001</v>
      </c>
    </row>
    <row r="326" spans="1:20" ht="14.5" x14ac:dyDescent="0.35">
      <c r="A326" s="552">
        <v>663</v>
      </c>
      <c r="B326" s="571" t="s">
        <v>22163</v>
      </c>
      <c r="C326" s="571" t="s">
        <v>22484</v>
      </c>
      <c r="D326" s="571" t="s">
        <v>22493</v>
      </c>
      <c r="E326" s="571" t="s">
        <v>22491</v>
      </c>
      <c r="F326" s="571" t="s">
        <v>18425</v>
      </c>
      <c r="G326" s="571" t="s">
        <v>22486</v>
      </c>
      <c r="H326" s="571" t="s">
        <v>22492</v>
      </c>
      <c r="I326" s="571" t="s">
        <v>21149</v>
      </c>
      <c r="J326" s="571" t="s">
        <v>24001</v>
      </c>
      <c r="K326" s="571" t="s">
        <v>24001</v>
      </c>
      <c r="L326" s="571" t="s">
        <v>24001</v>
      </c>
      <c r="M326" s="572" t="s">
        <v>26434</v>
      </c>
      <c r="N326" s="572" t="s">
        <v>25896</v>
      </c>
      <c r="O326" s="572" t="s">
        <v>24001</v>
      </c>
      <c r="P326" s="572">
        <v>32933</v>
      </c>
      <c r="Q326" s="573">
        <v>37561</v>
      </c>
      <c r="R326" s="571" t="s">
        <v>28089</v>
      </c>
      <c r="S326" s="571" t="s">
        <v>24001</v>
      </c>
      <c r="T326" s="571" t="s">
        <v>24001</v>
      </c>
    </row>
    <row r="327" spans="1:20" ht="14.5" x14ac:dyDescent="0.35">
      <c r="A327" s="552">
        <v>664</v>
      </c>
      <c r="B327" s="571" t="s">
        <v>22163</v>
      </c>
      <c r="C327" s="571" t="s">
        <v>22484</v>
      </c>
      <c r="D327" s="571" t="s">
        <v>26435</v>
      </c>
      <c r="E327" s="571" t="s">
        <v>26436</v>
      </c>
      <c r="F327" s="571" t="s">
        <v>26437</v>
      </c>
      <c r="G327" s="571" t="s">
        <v>22486</v>
      </c>
      <c r="H327" s="571" t="s">
        <v>26438</v>
      </c>
      <c r="I327" s="571" t="s">
        <v>21149</v>
      </c>
      <c r="J327" s="571" t="s">
        <v>24001</v>
      </c>
      <c r="K327" s="571" t="s">
        <v>24001</v>
      </c>
      <c r="L327" s="571" t="s">
        <v>24001</v>
      </c>
      <c r="M327" s="572" t="s">
        <v>26439</v>
      </c>
      <c r="N327" s="572" t="s">
        <v>25896</v>
      </c>
      <c r="O327" s="572" t="s">
        <v>24001</v>
      </c>
      <c r="P327" s="572">
        <v>44014</v>
      </c>
      <c r="Q327" s="573"/>
      <c r="R327" s="571" t="s">
        <v>28089</v>
      </c>
      <c r="S327" s="571" t="s">
        <v>28089</v>
      </c>
      <c r="T327" s="571" t="s">
        <v>24001</v>
      </c>
    </row>
    <row r="328" spans="1:20" ht="14.5" x14ac:dyDescent="0.35">
      <c r="A328" s="552">
        <v>665</v>
      </c>
      <c r="B328" s="571" t="s">
        <v>22163</v>
      </c>
      <c r="C328" s="571" t="s">
        <v>22484</v>
      </c>
      <c r="D328" s="571" t="s">
        <v>26440</v>
      </c>
      <c r="E328" s="571" t="s">
        <v>26441</v>
      </c>
      <c r="F328" s="571" t="s">
        <v>26442</v>
      </c>
      <c r="G328" s="571" t="s">
        <v>22486</v>
      </c>
      <c r="H328" s="571" t="s">
        <v>26443</v>
      </c>
      <c r="I328" s="571" t="s">
        <v>21149</v>
      </c>
      <c r="J328" s="571" t="s">
        <v>24001</v>
      </c>
      <c r="K328" s="571" t="s">
        <v>24001</v>
      </c>
      <c r="L328" s="571" t="s">
        <v>24001</v>
      </c>
      <c r="M328" s="572" t="s">
        <v>26439</v>
      </c>
      <c r="N328" s="572" t="s">
        <v>25896</v>
      </c>
      <c r="O328" s="572" t="s">
        <v>24001</v>
      </c>
      <c r="P328" s="572">
        <v>44014</v>
      </c>
      <c r="Q328" s="573"/>
      <c r="R328" s="571" t="s">
        <v>28089</v>
      </c>
      <c r="S328" s="571" t="s">
        <v>28033</v>
      </c>
      <c r="T328" s="571" t="s">
        <v>24001</v>
      </c>
    </row>
    <row r="329" spans="1:20" ht="14.5" x14ac:dyDescent="0.35">
      <c r="A329" s="552">
        <v>666</v>
      </c>
      <c r="B329" s="571" t="s">
        <v>22163</v>
      </c>
      <c r="C329" s="571" t="s">
        <v>22484</v>
      </c>
      <c r="D329" s="571" t="s">
        <v>25295</v>
      </c>
      <c r="E329" s="571" t="s">
        <v>25296</v>
      </c>
      <c r="F329" s="571" t="s">
        <v>25297</v>
      </c>
      <c r="G329" s="571" t="s">
        <v>22486</v>
      </c>
      <c r="H329" s="571" t="s">
        <v>25298</v>
      </c>
      <c r="I329" s="571" t="s">
        <v>21149</v>
      </c>
      <c r="J329" s="571" t="s">
        <v>24001</v>
      </c>
      <c r="K329" s="571" t="s">
        <v>24001</v>
      </c>
      <c r="L329" s="571" t="s">
        <v>24001</v>
      </c>
      <c r="M329" s="572" t="s">
        <v>26444</v>
      </c>
      <c r="N329" s="572" t="s">
        <v>25896</v>
      </c>
      <c r="O329" s="572" t="s">
        <v>24001</v>
      </c>
      <c r="P329" s="572">
        <v>43224</v>
      </c>
      <c r="Q329" s="573"/>
      <c r="R329" s="571" t="s">
        <v>28090</v>
      </c>
      <c r="S329" s="571" t="s">
        <v>24001</v>
      </c>
      <c r="T329" s="571" t="s">
        <v>24001</v>
      </c>
    </row>
    <row r="330" spans="1:20" ht="14.5" x14ac:dyDescent="0.35">
      <c r="A330" s="552">
        <v>667</v>
      </c>
      <c r="B330" s="571" t="s">
        <v>22163</v>
      </c>
      <c r="C330" s="571" t="s">
        <v>22484</v>
      </c>
      <c r="D330" s="571" t="s">
        <v>25299</v>
      </c>
      <c r="E330" s="571" t="s">
        <v>26445</v>
      </c>
      <c r="F330" s="571" t="s">
        <v>25300</v>
      </c>
      <c r="G330" s="571" t="s">
        <v>22486</v>
      </c>
      <c r="H330" s="571" t="s">
        <v>25301</v>
      </c>
      <c r="I330" s="571" t="s">
        <v>21149</v>
      </c>
      <c r="J330" s="571" t="s">
        <v>24001</v>
      </c>
      <c r="K330" s="571" t="s">
        <v>24001</v>
      </c>
      <c r="L330" s="571" t="s">
        <v>24001</v>
      </c>
      <c r="M330" s="572" t="s">
        <v>24001</v>
      </c>
      <c r="N330" s="572" t="s">
        <v>25896</v>
      </c>
      <c r="O330" s="572" t="s">
        <v>24001</v>
      </c>
      <c r="P330" s="572">
        <v>43224</v>
      </c>
      <c r="Q330" s="573"/>
      <c r="R330" s="571" t="s">
        <v>28090</v>
      </c>
      <c r="S330" s="571" t="s">
        <v>28090</v>
      </c>
      <c r="T330" s="571" t="s">
        <v>24001</v>
      </c>
    </row>
    <row r="331" spans="1:20" ht="14.5" x14ac:dyDescent="0.35">
      <c r="A331" s="552">
        <v>668</v>
      </c>
      <c r="B331" s="571" t="s">
        <v>22163</v>
      </c>
      <c r="C331" s="571" t="s">
        <v>22484</v>
      </c>
      <c r="D331" s="571" t="s">
        <v>25302</v>
      </c>
      <c r="E331" s="571" t="s">
        <v>26446</v>
      </c>
      <c r="F331" s="571" t="s">
        <v>25303</v>
      </c>
      <c r="G331" s="571" t="s">
        <v>22486</v>
      </c>
      <c r="H331" s="571" t="s">
        <v>25304</v>
      </c>
      <c r="I331" s="571" t="s">
        <v>21149</v>
      </c>
      <c r="J331" s="571" t="s">
        <v>24001</v>
      </c>
      <c r="K331" s="571" t="s">
        <v>24001</v>
      </c>
      <c r="L331" s="571" t="s">
        <v>24001</v>
      </c>
      <c r="M331" s="572" t="s">
        <v>25305</v>
      </c>
      <c r="N331" s="572" t="s">
        <v>25896</v>
      </c>
      <c r="O331" s="572" t="s">
        <v>24001</v>
      </c>
      <c r="P331" s="572">
        <v>43224</v>
      </c>
      <c r="Q331" s="573"/>
      <c r="R331" s="571" t="s">
        <v>28090</v>
      </c>
      <c r="S331" s="571" t="s">
        <v>28033</v>
      </c>
      <c r="T331" s="571" t="s">
        <v>24001</v>
      </c>
    </row>
    <row r="332" spans="1:20" ht="14.5" x14ac:dyDescent="0.35">
      <c r="A332" s="552">
        <v>669</v>
      </c>
      <c r="B332" s="571" t="s">
        <v>22163</v>
      </c>
      <c r="C332" s="571" t="s">
        <v>22484</v>
      </c>
      <c r="D332" s="571" t="s">
        <v>26447</v>
      </c>
      <c r="E332" s="571" t="s">
        <v>26448</v>
      </c>
      <c r="F332" s="571" t="s">
        <v>26449</v>
      </c>
      <c r="G332" s="571" t="s">
        <v>22486</v>
      </c>
      <c r="H332" s="571" t="s">
        <v>26450</v>
      </c>
      <c r="I332" s="571" t="s">
        <v>21149</v>
      </c>
      <c r="J332" s="571" t="s">
        <v>24001</v>
      </c>
      <c r="K332" s="571" t="s">
        <v>24001</v>
      </c>
      <c r="L332" s="571" t="s">
        <v>24001</v>
      </c>
      <c r="M332" s="572" t="s">
        <v>24001</v>
      </c>
      <c r="N332" s="572" t="s">
        <v>25896</v>
      </c>
      <c r="O332" s="572" t="s">
        <v>24001</v>
      </c>
      <c r="P332" s="572">
        <v>44011</v>
      </c>
      <c r="Q332" s="573"/>
      <c r="R332" s="571" t="s">
        <v>28090</v>
      </c>
      <c r="S332" s="571" t="s">
        <v>28091</v>
      </c>
      <c r="T332" s="571" t="s">
        <v>24001</v>
      </c>
    </row>
    <row r="333" spans="1:20" ht="14.5" x14ac:dyDescent="0.35">
      <c r="A333" s="552">
        <v>670</v>
      </c>
      <c r="B333" s="571" t="s">
        <v>22163</v>
      </c>
      <c r="C333" s="571" t="s">
        <v>22484</v>
      </c>
      <c r="D333" s="571" t="s">
        <v>22495</v>
      </c>
      <c r="E333" s="571" t="s">
        <v>22494</v>
      </c>
      <c r="F333" s="571" t="s">
        <v>8952</v>
      </c>
      <c r="G333" s="571" t="s">
        <v>22486</v>
      </c>
      <c r="H333" s="571" t="s">
        <v>11874</v>
      </c>
      <c r="I333" s="571" t="s">
        <v>21149</v>
      </c>
      <c r="J333" s="571" t="s">
        <v>24001</v>
      </c>
      <c r="K333" s="571" t="s">
        <v>24001</v>
      </c>
      <c r="L333" s="571" t="s">
        <v>24001</v>
      </c>
      <c r="M333" s="572" t="s">
        <v>24001</v>
      </c>
      <c r="N333" s="572" t="s">
        <v>25896</v>
      </c>
      <c r="O333" s="572" t="s">
        <v>24001</v>
      </c>
      <c r="P333" s="572">
        <v>41347</v>
      </c>
      <c r="Q333" s="573"/>
      <c r="R333" s="571" t="s">
        <v>28092</v>
      </c>
      <c r="S333" s="571" t="s">
        <v>24001</v>
      </c>
      <c r="T333" s="571" t="s">
        <v>24001</v>
      </c>
    </row>
    <row r="334" spans="1:20" ht="14.5" x14ac:dyDescent="0.35">
      <c r="A334" s="552">
        <v>671</v>
      </c>
      <c r="B334" s="571" t="s">
        <v>22163</v>
      </c>
      <c r="C334" s="571" t="s">
        <v>22484</v>
      </c>
      <c r="D334" s="571" t="s">
        <v>22498</v>
      </c>
      <c r="E334" s="571" t="s">
        <v>22496</v>
      </c>
      <c r="F334" s="571" t="s">
        <v>22497</v>
      </c>
      <c r="G334" s="571" t="s">
        <v>22486</v>
      </c>
      <c r="H334" s="571" t="s">
        <v>19565</v>
      </c>
      <c r="I334" s="571" t="s">
        <v>21149</v>
      </c>
      <c r="J334" s="571" t="s">
        <v>24001</v>
      </c>
      <c r="K334" s="571" t="s">
        <v>24001</v>
      </c>
      <c r="L334" s="571" t="s">
        <v>24001</v>
      </c>
      <c r="M334" s="572" t="s">
        <v>26451</v>
      </c>
      <c r="N334" s="572" t="s">
        <v>25896</v>
      </c>
      <c r="O334" s="572" t="s">
        <v>34733</v>
      </c>
      <c r="P334" s="572">
        <v>36615</v>
      </c>
      <c r="Q334" s="573">
        <v>37561</v>
      </c>
      <c r="R334" s="571" t="s">
        <v>27904</v>
      </c>
      <c r="S334" s="571" t="s">
        <v>24001</v>
      </c>
      <c r="T334" s="571" t="s">
        <v>34729</v>
      </c>
    </row>
    <row r="335" spans="1:20" ht="14.5" x14ac:dyDescent="0.35">
      <c r="A335" s="552">
        <v>672</v>
      </c>
      <c r="B335" s="571" t="s">
        <v>22163</v>
      </c>
      <c r="C335" s="571" t="s">
        <v>22484</v>
      </c>
      <c r="D335" s="571" t="s">
        <v>22501</v>
      </c>
      <c r="E335" s="571" t="s">
        <v>25306</v>
      </c>
      <c r="F335" s="571" t="s">
        <v>22499</v>
      </c>
      <c r="G335" s="571" t="s">
        <v>22486</v>
      </c>
      <c r="H335" s="571" t="s">
        <v>22500</v>
      </c>
      <c r="I335" s="571" t="s">
        <v>21149</v>
      </c>
      <c r="J335" s="571" t="s">
        <v>24001</v>
      </c>
      <c r="K335" s="571" t="s">
        <v>50</v>
      </c>
      <c r="L335" s="571" t="s">
        <v>3595</v>
      </c>
      <c r="M335" s="572" t="s">
        <v>26452</v>
      </c>
      <c r="N335" s="572" t="s">
        <v>25896</v>
      </c>
      <c r="O335" s="572" t="s">
        <v>24001</v>
      </c>
      <c r="P335" s="572">
        <v>36615</v>
      </c>
      <c r="Q335" s="573">
        <v>43087</v>
      </c>
      <c r="R335" s="571" t="s">
        <v>27904</v>
      </c>
      <c r="S335" s="571" t="s">
        <v>28093</v>
      </c>
      <c r="T335" s="571" t="s">
        <v>28094</v>
      </c>
    </row>
    <row r="336" spans="1:20" ht="14.5" x14ac:dyDescent="0.35">
      <c r="A336" s="552">
        <v>673</v>
      </c>
      <c r="B336" s="571" t="s">
        <v>22163</v>
      </c>
      <c r="C336" s="571" t="s">
        <v>22484</v>
      </c>
      <c r="D336" s="571" t="s">
        <v>22504</v>
      </c>
      <c r="E336" s="571" t="s">
        <v>25307</v>
      </c>
      <c r="F336" s="571" t="s">
        <v>17917</v>
      </c>
      <c r="G336" s="571" t="s">
        <v>22486</v>
      </c>
      <c r="H336" s="571" t="s">
        <v>22503</v>
      </c>
      <c r="I336" s="571" t="s">
        <v>21149</v>
      </c>
      <c r="J336" s="571" t="s">
        <v>24001</v>
      </c>
      <c r="K336" s="571" t="s">
        <v>50</v>
      </c>
      <c r="L336" s="571" t="s">
        <v>24001</v>
      </c>
      <c r="M336" s="572" t="s">
        <v>26453</v>
      </c>
      <c r="N336" s="572" t="s">
        <v>25896</v>
      </c>
      <c r="O336" s="572" t="s">
        <v>24001</v>
      </c>
      <c r="P336" s="572">
        <v>32933</v>
      </c>
      <c r="Q336" s="573">
        <v>43087</v>
      </c>
      <c r="R336" s="571" t="s">
        <v>27904</v>
      </c>
      <c r="S336" s="571" t="s">
        <v>27904</v>
      </c>
      <c r="T336" s="571" t="s">
        <v>28095</v>
      </c>
    </row>
    <row r="337" spans="1:20" ht="14.5" x14ac:dyDescent="0.35">
      <c r="A337" s="552">
        <v>654</v>
      </c>
      <c r="B337" s="571" t="s">
        <v>22163</v>
      </c>
      <c r="C337" s="571" t="s">
        <v>22502</v>
      </c>
      <c r="D337" s="571" t="s">
        <v>24339</v>
      </c>
      <c r="E337" s="571" t="s">
        <v>25308</v>
      </c>
      <c r="F337" s="571" t="s">
        <v>24340</v>
      </c>
      <c r="G337" s="571" t="s">
        <v>22486</v>
      </c>
      <c r="H337" s="571" t="s">
        <v>55</v>
      </c>
      <c r="I337" s="571" t="s">
        <v>21149</v>
      </c>
      <c r="J337" s="571" t="s">
        <v>24001</v>
      </c>
      <c r="K337" s="571" t="s">
        <v>24001</v>
      </c>
      <c r="L337" s="571" t="s">
        <v>24001</v>
      </c>
      <c r="M337" s="572" t="s">
        <v>24001</v>
      </c>
      <c r="N337" s="572" t="s">
        <v>25896</v>
      </c>
      <c r="O337" s="572" t="s">
        <v>24001</v>
      </c>
      <c r="P337" s="572">
        <v>32933</v>
      </c>
      <c r="Q337" s="573">
        <v>42376</v>
      </c>
      <c r="R337" s="571" t="s">
        <v>24001</v>
      </c>
      <c r="S337" s="571" t="s">
        <v>24001</v>
      </c>
      <c r="T337" s="571" t="s">
        <v>24001</v>
      </c>
    </row>
    <row r="338" spans="1:20" ht="14.5" x14ac:dyDescent="0.35">
      <c r="A338" s="552">
        <v>389</v>
      </c>
      <c r="B338" s="571" t="s">
        <v>21559</v>
      </c>
      <c r="C338" s="571" t="s">
        <v>21562</v>
      </c>
      <c r="D338" s="571" t="s">
        <v>21577</v>
      </c>
      <c r="E338" s="571" t="s">
        <v>21574</v>
      </c>
      <c r="F338" s="571" t="s">
        <v>17758</v>
      </c>
      <c r="G338" s="571" t="s">
        <v>21575</v>
      </c>
      <c r="H338" s="571" t="s">
        <v>21576</v>
      </c>
      <c r="I338" s="571" t="s">
        <v>21149</v>
      </c>
      <c r="J338" s="571" t="s">
        <v>24001</v>
      </c>
      <c r="K338" s="571" t="s">
        <v>24001</v>
      </c>
      <c r="L338" s="571" t="s">
        <v>24001</v>
      </c>
      <c r="M338" s="572" t="s">
        <v>24001</v>
      </c>
      <c r="N338" s="572" t="s">
        <v>25896</v>
      </c>
      <c r="O338" s="572" t="s">
        <v>24001</v>
      </c>
      <c r="P338" s="572">
        <v>32933</v>
      </c>
      <c r="Q338" s="573">
        <v>37561</v>
      </c>
      <c r="R338" s="571" t="s">
        <v>28096</v>
      </c>
      <c r="S338" s="571" t="s">
        <v>24001</v>
      </c>
      <c r="T338" s="571" t="s">
        <v>24001</v>
      </c>
    </row>
    <row r="339" spans="1:20" ht="14.5" x14ac:dyDescent="0.35">
      <c r="A339" s="552">
        <v>390</v>
      </c>
      <c r="B339" s="571" t="s">
        <v>21559</v>
      </c>
      <c r="C339" s="571" t="s">
        <v>21562</v>
      </c>
      <c r="D339" s="571" t="s">
        <v>21579</v>
      </c>
      <c r="E339" s="571" t="s">
        <v>21578</v>
      </c>
      <c r="F339" s="571" t="s">
        <v>17749</v>
      </c>
      <c r="G339" s="571" t="s">
        <v>21575</v>
      </c>
      <c r="H339" s="571" t="s">
        <v>21410</v>
      </c>
      <c r="I339" s="571" t="s">
        <v>21149</v>
      </c>
      <c r="J339" s="571" t="s">
        <v>24001</v>
      </c>
      <c r="K339" s="571" t="s">
        <v>24001</v>
      </c>
      <c r="L339" s="571" t="s">
        <v>24001</v>
      </c>
      <c r="M339" s="572" t="s">
        <v>24001</v>
      </c>
      <c r="N339" s="572" t="s">
        <v>25896</v>
      </c>
      <c r="O339" s="572" t="s">
        <v>24001</v>
      </c>
      <c r="P339" s="572">
        <v>32933</v>
      </c>
      <c r="Q339" s="573">
        <v>37561</v>
      </c>
      <c r="R339" s="571" t="s">
        <v>28097</v>
      </c>
      <c r="S339" s="571" t="s">
        <v>24001</v>
      </c>
      <c r="T339" s="571" t="s">
        <v>24001</v>
      </c>
    </row>
    <row r="340" spans="1:20" ht="14.5" x14ac:dyDescent="0.35">
      <c r="A340" s="552">
        <v>391</v>
      </c>
      <c r="B340" s="571" t="s">
        <v>21559</v>
      </c>
      <c r="C340" s="571" t="s">
        <v>21562</v>
      </c>
      <c r="D340" s="571" t="s">
        <v>34510</v>
      </c>
      <c r="E340" s="571" t="s">
        <v>24001</v>
      </c>
      <c r="F340" s="571" t="s">
        <v>34511</v>
      </c>
      <c r="G340" s="571" t="s">
        <v>21575</v>
      </c>
      <c r="H340" s="571" t="s">
        <v>55</v>
      </c>
      <c r="I340" s="571" t="s">
        <v>21149</v>
      </c>
      <c r="J340" s="571" t="s">
        <v>24001</v>
      </c>
      <c r="K340" s="571" t="s">
        <v>24001</v>
      </c>
      <c r="L340" s="571" t="s">
        <v>24001</v>
      </c>
      <c r="M340" s="572" t="s">
        <v>24001</v>
      </c>
      <c r="N340" s="572" t="s">
        <v>25896</v>
      </c>
      <c r="O340" s="572" t="s">
        <v>24001</v>
      </c>
      <c r="P340" s="572">
        <v>32933</v>
      </c>
      <c r="Q340" s="573">
        <v>45527</v>
      </c>
      <c r="R340" s="571" t="s">
        <v>24001</v>
      </c>
      <c r="S340" s="571" t="s">
        <v>24001</v>
      </c>
      <c r="T340" s="571" t="s">
        <v>24001</v>
      </c>
    </row>
    <row r="341" spans="1:20" ht="14.5" x14ac:dyDescent="0.35">
      <c r="A341" s="552">
        <v>872</v>
      </c>
      <c r="B341" s="571" t="s">
        <v>22163</v>
      </c>
      <c r="C341" s="571" t="s">
        <v>22722</v>
      </c>
      <c r="D341" s="571" t="s">
        <v>25309</v>
      </c>
      <c r="E341" s="571" t="s">
        <v>22723</v>
      </c>
      <c r="F341" s="571" t="s">
        <v>9901</v>
      </c>
      <c r="G341" s="571" t="s">
        <v>22724</v>
      </c>
      <c r="H341" s="571" t="s">
        <v>25310</v>
      </c>
      <c r="I341" s="571" t="s">
        <v>21149</v>
      </c>
      <c r="J341" s="571" t="s">
        <v>24001</v>
      </c>
      <c r="K341" s="571" t="s">
        <v>24001</v>
      </c>
      <c r="L341" s="571" t="s">
        <v>24001</v>
      </c>
      <c r="M341" s="572" t="s">
        <v>24001</v>
      </c>
      <c r="N341" s="572" t="s">
        <v>25896</v>
      </c>
      <c r="O341" s="572" t="s">
        <v>24001</v>
      </c>
      <c r="P341" s="572">
        <v>36213</v>
      </c>
      <c r="Q341" s="573">
        <v>43087</v>
      </c>
      <c r="R341" s="571" t="s">
        <v>27898</v>
      </c>
      <c r="S341" s="571" t="s">
        <v>27898</v>
      </c>
      <c r="T341" s="571" t="s">
        <v>24001</v>
      </c>
    </row>
    <row r="342" spans="1:20" ht="14.5" x14ac:dyDescent="0.35">
      <c r="A342" s="552">
        <v>619</v>
      </c>
      <c r="B342" s="571" t="s">
        <v>21653</v>
      </c>
      <c r="C342" s="571" t="s">
        <v>21674</v>
      </c>
      <c r="D342" s="571" t="s">
        <v>21678</v>
      </c>
      <c r="E342" s="571" t="s">
        <v>21675</v>
      </c>
      <c r="F342" s="571" t="s">
        <v>17023</v>
      </c>
      <c r="G342" s="571" t="s">
        <v>21676</v>
      </c>
      <c r="H342" s="571" t="s">
        <v>21677</v>
      </c>
      <c r="I342" s="571" t="s">
        <v>21149</v>
      </c>
      <c r="J342" s="571" t="s">
        <v>24001</v>
      </c>
      <c r="K342" s="571" t="s">
        <v>154</v>
      </c>
      <c r="L342" s="571" t="s">
        <v>24001</v>
      </c>
      <c r="M342" s="572" t="s">
        <v>24001</v>
      </c>
      <c r="N342" s="572" t="s">
        <v>25896</v>
      </c>
      <c r="O342" s="572" t="s">
        <v>24001</v>
      </c>
      <c r="P342" s="572">
        <v>32933</v>
      </c>
      <c r="Q342" s="573">
        <v>37561</v>
      </c>
      <c r="R342" s="571" t="s">
        <v>28098</v>
      </c>
      <c r="S342" s="571" t="s">
        <v>24001</v>
      </c>
      <c r="T342" s="571" t="s">
        <v>24001</v>
      </c>
    </row>
    <row r="343" spans="1:20" ht="14.5" x14ac:dyDescent="0.35">
      <c r="A343" s="552">
        <v>419</v>
      </c>
      <c r="B343" s="571" t="s">
        <v>22163</v>
      </c>
      <c r="C343" s="571" t="s">
        <v>22171</v>
      </c>
      <c r="D343" s="571" t="s">
        <v>22174</v>
      </c>
      <c r="E343" s="571" t="s">
        <v>22172</v>
      </c>
      <c r="F343" s="571" t="s">
        <v>19181</v>
      </c>
      <c r="G343" s="571" t="s">
        <v>22173</v>
      </c>
      <c r="H343" s="571" t="s">
        <v>6451</v>
      </c>
      <c r="I343" s="571" t="s">
        <v>21149</v>
      </c>
      <c r="J343" s="571" t="s">
        <v>24001</v>
      </c>
      <c r="K343" s="571" t="s">
        <v>62</v>
      </c>
      <c r="L343" s="571" t="s">
        <v>24001</v>
      </c>
      <c r="M343" s="572" t="s">
        <v>24001</v>
      </c>
      <c r="N343" s="572" t="s">
        <v>25896</v>
      </c>
      <c r="O343" s="572" t="s">
        <v>24001</v>
      </c>
      <c r="P343" s="572">
        <v>32933</v>
      </c>
      <c r="Q343" s="573">
        <v>37561</v>
      </c>
      <c r="R343" s="571" t="s">
        <v>28099</v>
      </c>
      <c r="S343" s="571" t="s">
        <v>24001</v>
      </c>
      <c r="T343" s="571" t="s">
        <v>24001</v>
      </c>
    </row>
    <row r="344" spans="1:20" ht="14.5" x14ac:dyDescent="0.35">
      <c r="A344" s="552">
        <v>420</v>
      </c>
      <c r="B344" s="571" t="s">
        <v>22163</v>
      </c>
      <c r="C344" s="571" t="s">
        <v>22171</v>
      </c>
      <c r="D344" s="571" t="s">
        <v>25311</v>
      </c>
      <c r="E344" s="571" t="s">
        <v>25312</v>
      </c>
      <c r="F344" s="571" t="s">
        <v>25313</v>
      </c>
      <c r="G344" s="571" t="s">
        <v>22173</v>
      </c>
      <c r="H344" s="571" t="s">
        <v>25314</v>
      </c>
      <c r="I344" s="571" t="s">
        <v>21149</v>
      </c>
      <c r="J344" s="571" t="s">
        <v>24001</v>
      </c>
      <c r="K344" s="571" t="s">
        <v>62</v>
      </c>
      <c r="L344" s="571" t="s">
        <v>24001</v>
      </c>
      <c r="M344" s="572" t="s">
        <v>24001</v>
      </c>
      <c r="N344" s="572" t="s">
        <v>25896</v>
      </c>
      <c r="O344" s="572" t="s">
        <v>24001</v>
      </c>
      <c r="P344" s="572">
        <v>32933</v>
      </c>
      <c r="Q344" s="573">
        <v>42955</v>
      </c>
      <c r="R344" s="571" t="s">
        <v>28099</v>
      </c>
      <c r="S344" s="571" t="s">
        <v>28099</v>
      </c>
      <c r="T344" s="571" t="s">
        <v>34708</v>
      </c>
    </row>
    <row r="345" spans="1:20" ht="14.5" x14ac:dyDescent="0.35">
      <c r="A345" s="552">
        <v>421</v>
      </c>
      <c r="B345" s="571" t="s">
        <v>22163</v>
      </c>
      <c r="C345" s="571" t="s">
        <v>22171</v>
      </c>
      <c r="D345" s="571" t="s">
        <v>25315</v>
      </c>
      <c r="E345" s="571" t="s">
        <v>25316</v>
      </c>
      <c r="F345" s="571" t="s">
        <v>25317</v>
      </c>
      <c r="G345" s="571" t="s">
        <v>22173</v>
      </c>
      <c r="H345" s="571" t="s">
        <v>25318</v>
      </c>
      <c r="I345" s="571" t="s">
        <v>21149</v>
      </c>
      <c r="J345" s="571" t="s">
        <v>24001</v>
      </c>
      <c r="K345" s="571" t="s">
        <v>62</v>
      </c>
      <c r="L345" s="571" t="s">
        <v>24001</v>
      </c>
      <c r="M345" s="572" t="s">
        <v>24001</v>
      </c>
      <c r="N345" s="572" t="s">
        <v>25896</v>
      </c>
      <c r="O345" s="572" t="s">
        <v>24001</v>
      </c>
      <c r="P345" s="572">
        <v>32933</v>
      </c>
      <c r="Q345" s="573">
        <v>43686</v>
      </c>
      <c r="R345" s="571" t="s">
        <v>28099</v>
      </c>
      <c r="S345" s="571" t="s">
        <v>28100</v>
      </c>
      <c r="T345" s="571" t="s">
        <v>34709</v>
      </c>
    </row>
    <row r="346" spans="1:20" ht="14.5" x14ac:dyDescent="0.35">
      <c r="A346" s="552">
        <v>422</v>
      </c>
      <c r="B346" s="571" t="s">
        <v>22163</v>
      </c>
      <c r="C346" s="571" t="s">
        <v>22171</v>
      </c>
      <c r="D346" s="571" t="s">
        <v>26290</v>
      </c>
      <c r="E346" s="571" t="s">
        <v>22175</v>
      </c>
      <c r="F346" s="571" t="s">
        <v>22176</v>
      </c>
      <c r="G346" s="571" t="s">
        <v>22173</v>
      </c>
      <c r="H346" s="571" t="s">
        <v>26291</v>
      </c>
      <c r="I346" s="571" t="s">
        <v>21149</v>
      </c>
      <c r="J346" s="571" t="s">
        <v>24001</v>
      </c>
      <c r="K346" s="571" t="s">
        <v>24001</v>
      </c>
      <c r="L346" s="571" t="s">
        <v>24001</v>
      </c>
      <c r="M346" s="572" t="s">
        <v>24001</v>
      </c>
      <c r="N346" s="572" t="s">
        <v>25896</v>
      </c>
      <c r="O346" s="572" t="s">
        <v>24001</v>
      </c>
      <c r="P346" s="572">
        <v>35991</v>
      </c>
      <c r="Q346" s="573">
        <v>44014</v>
      </c>
      <c r="R346" s="571" t="s">
        <v>28101</v>
      </c>
      <c r="S346" s="571" t="s">
        <v>28101</v>
      </c>
      <c r="T346" s="571" t="s">
        <v>24001</v>
      </c>
    </row>
    <row r="347" spans="1:20" ht="14.5" x14ac:dyDescent="0.35">
      <c r="A347" s="552">
        <v>423</v>
      </c>
      <c r="B347" s="571" t="s">
        <v>22163</v>
      </c>
      <c r="C347" s="571" t="s">
        <v>22171</v>
      </c>
      <c r="D347" s="571" t="s">
        <v>22178</v>
      </c>
      <c r="E347" s="571" t="s">
        <v>22177</v>
      </c>
      <c r="F347" s="571" t="s">
        <v>19158</v>
      </c>
      <c r="G347" s="571" t="s">
        <v>22173</v>
      </c>
      <c r="H347" s="571" t="s">
        <v>10335</v>
      </c>
      <c r="I347" s="571" t="s">
        <v>21149</v>
      </c>
      <c r="J347" s="571" t="s">
        <v>24001</v>
      </c>
      <c r="K347" s="571" t="s">
        <v>24001</v>
      </c>
      <c r="L347" s="571" t="s">
        <v>24001</v>
      </c>
      <c r="M347" s="572" t="s">
        <v>24001</v>
      </c>
      <c r="N347" s="572" t="s">
        <v>25896</v>
      </c>
      <c r="O347" s="572" t="s">
        <v>24001</v>
      </c>
      <c r="P347" s="572">
        <v>32933</v>
      </c>
      <c r="Q347" s="573">
        <v>39832</v>
      </c>
      <c r="R347" s="571" t="s">
        <v>28102</v>
      </c>
      <c r="S347" s="571" t="s">
        <v>24001</v>
      </c>
      <c r="T347" s="571" t="s">
        <v>24001</v>
      </c>
    </row>
    <row r="348" spans="1:20" ht="14.5" x14ac:dyDescent="0.35">
      <c r="A348" s="552">
        <v>1525</v>
      </c>
      <c r="B348" s="552" t="s">
        <v>23616</v>
      </c>
      <c r="C348" s="552" t="s">
        <v>28197</v>
      </c>
      <c r="D348" s="552" t="s">
        <v>34610</v>
      </c>
      <c r="E348" s="552" t="s">
        <v>34828</v>
      </c>
      <c r="F348" s="552" t="s">
        <v>23639</v>
      </c>
      <c r="G348" s="552" t="s">
        <v>34611</v>
      </c>
      <c r="H348" s="552" t="s">
        <v>23640</v>
      </c>
      <c r="I348" s="552" t="s">
        <v>23615</v>
      </c>
      <c r="J348" s="552" t="s">
        <v>24001</v>
      </c>
      <c r="K348" s="571" t="s">
        <v>24001</v>
      </c>
      <c r="L348" s="571" t="s">
        <v>24001</v>
      </c>
      <c r="M348" s="553" t="s">
        <v>24001</v>
      </c>
      <c r="N348" s="553" t="s">
        <v>26632</v>
      </c>
      <c r="O348" s="553" t="s">
        <v>24001</v>
      </c>
      <c r="P348" s="553">
        <v>35632</v>
      </c>
      <c r="Q348" s="554">
        <v>45845</v>
      </c>
      <c r="R348" s="552" t="s">
        <v>27954</v>
      </c>
      <c r="S348" s="552" t="s">
        <v>24001</v>
      </c>
      <c r="T348" s="552" t="s">
        <v>24001</v>
      </c>
    </row>
    <row r="349" spans="1:20" ht="14.5" x14ac:dyDescent="0.35">
      <c r="A349" s="552">
        <v>794</v>
      </c>
      <c r="B349" s="571" t="s">
        <v>22163</v>
      </c>
      <c r="C349" s="571" t="s">
        <v>22575</v>
      </c>
      <c r="D349" s="571" t="s">
        <v>22579</v>
      </c>
      <c r="E349" s="571" t="s">
        <v>22576</v>
      </c>
      <c r="F349" s="571" t="s">
        <v>17951</v>
      </c>
      <c r="G349" s="571" t="s">
        <v>22577</v>
      </c>
      <c r="H349" s="571" t="s">
        <v>22578</v>
      </c>
      <c r="I349" s="571" t="s">
        <v>21149</v>
      </c>
      <c r="J349" s="571" t="s">
        <v>24001</v>
      </c>
      <c r="K349" s="571" t="s">
        <v>24001</v>
      </c>
      <c r="L349" s="571" t="s">
        <v>24001</v>
      </c>
      <c r="M349" s="572" t="s">
        <v>24001</v>
      </c>
      <c r="N349" s="572" t="s">
        <v>25896</v>
      </c>
      <c r="O349" s="572" t="s">
        <v>24001</v>
      </c>
      <c r="P349" s="572">
        <v>32933</v>
      </c>
      <c r="Q349" s="573">
        <v>37561</v>
      </c>
      <c r="R349" s="571" t="s">
        <v>27895</v>
      </c>
      <c r="S349" s="571" t="s">
        <v>24001</v>
      </c>
      <c r="T349" s="571" t="s">
        <v>24001</v>
      </c>
    </row>
    <row r="350" spans="1:20" ht="14.5" x14ac:dyDescent="0.35">
      <c r="A350" s="552">
        <v>795</v>
      </c>
      <c r="B350" s="571" t="s">
        <v>22163</v>
      </c>
      <c r="C350" s="571" t="s">
        <v>22575</v>
      </c>
      <c r="D350" s="571" t="s">
        <v>26500</v>
      </c>
      <c r="E350" s="571" t="s">
        <v>26501</v>
      </c>
      <c r="F350" s="571" t="s">
        <v>26502</v>
      </c>
      <c r="G350" s="571" t="s">
        <v>22577</v>
      </c>
      <c r="H350" s="571" t="s">
        <v>26503</v>
      </c>
      <c r="I350" s="571" t="s">
        <v>21149</v>
      </c>
      <c r="J350" s="571" t="s">
        <v>24001</v>
      </c>
      <c r="K350" s="571" t="s">
        <v>24001</v>
      </c>
      <c r="L350" s="571" t="s">
        <v>24001</v>
      </c>
      <c r="M350" s="572" t="s">
        <v>24001</v>
      </c>
      <c r="N350" s="572" t="s">
        <v>25896</v>
      </c>
      <c r="O350" s="572" t="s">
        <v>24001</v>
      </c>
      <c r="P350" s="572">
        <v>43976</v>
      </c>
      <c r="Q350" s="573"/>
      <c r="R350" s="571" t="s">
        <v>27895</v>
      </c>
      <c r="S350" s="571" t="s">
        <v>27895</v>
      </c>
      <c r="T350" s="571" t="s">
        <v>24001</v>
      </c>
    </row>
    <row r="351" spans="1:20" ht="14.5" x14ac:dyDescent="0.35">
      <c r="A351" s="552">
        <v>796</v>
      </c>
      <c r="B351" s="571" t="s">
        <v>22163</v>
      </c>
      <c r="C351" s="571" t="s">
        <v>22575</v>
      </c>
      <c r="D351" s="571" t="s">
        <v>26504</v>
      </c>
      <c r="E351" s="571" t="s">
        <v>26505</v>
      </c>
      <c r="F351" s="571" t="s">
        <v>26506</v>
      </c>
      <c r="G351" s="571" t="s">
        <v>22577</v>
      </c>
      <c r="H351" s="571" t="s">
        <v>26507</v>
      </c>
      <c r="I351" s="571" t="s">
        <v>21149</v>
      </c>
      <c r="J351" s="571" t="s">
        <v>24001</v>
      </c>
      <c r="K351" s="571" t="s">
        <v>24001</v>
      </c>
      <c r="L351" s="571" t="s">
        <v>24001</v>
      </c>
      <c r="M351" s="572" t="s">
        <v>24001</v>
      </c>
      <c r="N351" s="572" t="s">
        <v>25896</v>
      </c>
      <c r="O351" s="572" t="s">
        <v>24001</v>
      </c>
      <c r="P351" s="572">
        <v>43976</v>
      </c>
      <c r="Q351" s="573"/>
      <c r="R351" s="571" t="s">
        <v>27895</v>
      </c>
      <c r="S351" s="571" t="s">
        <v>28102</v>
      </c>
      <c r="T351" s="571" t="s">
        <v>24001</v>
      </c>
    </row>
    <row r="352" spans="1:20" ht="14.5" x14ac:dyDescent="0.35">
      <c r="A352" s="552">
        <v>1073</v>
      </c>
      <c r="B352" s="571" t="s">
        <v>21918</v>
      </c>
      <c r="C352" s="571" t="s">
        <v>21919</v>
      </c>
      <c r="D352" s="571" t="s">
        <v>21922</v>
      </c>
      <c r="E352" s="571" t="s">
        <v>25319</v>
      </c>
      <c r="F352" s="571" t="s">
        <v>1129</v>
      </c>
      <c r="G352" s="571" t="s">
        <v>21920</v>
      </c>
      <c r="H352" s="571" t="s">
        <v>21921</v>
      </c>
      <c r="I352" s="571" t="s">
        <v>21149</v>
      </c>
      <c r="J352" s="571" t="s">
        <v>109</v>
      </c>
      <c r="K352" s="571" t="s">
        <v>24001</v>
      </c>
      <c r="L352" s="571" t="s">
        <v>24001</v>
      </c>
      <c r="M352" s="572" t="s">
        <v>21923</v>
      </c>
      <c r="N352" s="572" t="s">
        <v>25896</v>
      </c>
      <c r="O352" s="572" t="s">
        <v>24001</v>
      </c>
      <c r="P352" s="572">
        <v>32933</v>
      </c>
      <c r="Q352" s="573">
        <v>37561</v>
      </c>
      <c r="R352" s="571" t="s">
        <v>28103</v>
      </c>
      <c r="S352" s="571" t="s">
        <v>24001</v>
      </c>
      <c r="T352" s="571" t="s">
        <v>24001</v>
      </c>
    </row>
    <row r="353" spans="1:20" ht="14.5" x14ac:dyDescent="0.35">
      <c r="A353" s="552">
        <v>118</v>
      </c>
      <c r="B353" s="552" t="s">
        <v>20452</v>
      </c>
      <c r="C353" s="552" t="s">
        <v>20553</v>
      </c>
      <c r="D353" s="552" t="s">
        <v>24342</v>
      </c>
      <c r="E353" s="552" t="s">
        <v>25874</v>
      </c>
      <c r="F353" s="552" t="s">
        <v>19840</v>
      </c>
      <c r="G353" s="552" t="s">
        <v>24343</v>
      </c>
      <c r="H353" s="552" t="s">
        <v>24344</v>
      </c>
      <c r="I353" s="552" t="s">
        <v>20243</v>
      </c>
      <c r="J353" s="552" t="s">
        <v>24001</v>
      </c>
      <c r="K353" s="571" t="s">
        <v>24001</v>
      </c>
      <c r="L353" s="571" t="s">
        <v>24001</v>
      </c>
      <c r="M353" s="553" t="s">
        <v>24306</v>
      </c>
      <c r="N353" s="552" t="s">
        <v>25856</v>
      </c>
      <c r="O353" s="553" t="s">
        <v>24001</v>
      </c>
      <c r="P353" s="553">
        <v>42376</v>
      </c>
      <c r="Q353" s="554"/>
      <c r="R353" s="552" t="s">
        <v>28104</v>
      </c>
      <c r="S353" s="552" t="s">
        <v>24001</v>
      </c>
      <c r="T353" s="552" t="s">
        <v>24001</v>
      </c>
    </row>
    <row r="354" spans="1:20" ht="14.5" x14ac:dyDescent="0.35">
      <c r="A354" s="552">
        <v>163</v>
      </c>
      <c r="B354" s="552" t="s">
        <v>20452</v>
      </c>
      <c r="C354" s="552" t="s">
        <v>24341</v>
      </c>
      <c r="D354" s="552" t="s">
        <v>25882</v>
      </c>
      <c r="E354" s="552" t="s">
        <v>25883</v>
      </c>
      <c r="F354" s="552" t="s">
        <v>25884</v>
      </c>
      <c r="G354" s="552" t="s">
        <v>24343</v>
      </c>
      <c r="H354" s="552" t="s">
        <v>55</v>
      </c>
      <c r="I354" s="552" t="s">
        <v>20243</v>
      </c>
      <c r="J354" s="552" t="s">
        <v>24001</v>
      </c>
      <c r="K354" s="571" t="s">
        <v>24001</v>
      </c>
      <c r="L354" s="571" t="s">
        <v>24001</v>
      </c>
      <c r="M354" s="553" t="s">
        <v>24306</v>
      </c>
      <c r="N354" s="552" t="s">
        <v>25856</v>
      </c>
      <c r="O354" s="553" t="s">
        <v>24001</v>
      </c>
      <c r="P354" s="553">
        <v>43867</v>
      </c>
      <c r="Q354" s="554"/>
      <c r="R354" s="552" t="s">
        <v>24001</v>
      </c>
      <c r="S354" s="552" t="s">
        <v>24001</v>
      </c>
      <c r="T354" s="552" t="s">
        <v>24001</v>
      </c>
    </row>
    <row r="355" spans="1:20" ht="14.5" x14ac:dyDescent="0.35">
      <c r="A355" s="552">
        <v>313</v>
      </c>
      <c r="B355" s="552" t="s">
        <v>21039</v>
      </c>
      <c r="C355" s="552" t="s">
        <v>21040</v>
      </c>
      <c r="D355" s="552" t="s">
        <v>21044</v>
      </c>
      <c r="E355" s="552" t="s">
        <v>21041</v>
      </c>
      <c r="F355" s="552" t="s">
        <v>4040</v>
      </c>
      <c r="G355" s="552" t="s">
        <v>21042</v>
      </c>
      <c r="H355" s="552" t="s">
        <v>21043</v>
      </c>
      <c r="I355" s="552" t="s">
        <v>20243</v>
      </c>
      <c r="J355" s="552" t="s">
        <v>24001</v>
      </c>
      <c r="K355" s="552" t="s">
        <v>50</v>
      </c>
      <c r="L355" s="552" t="s">
        <v>20270</v>
      </c>
      <c r="M355" s="553" t="s">
        <v>21045</v>
      </c>
      <c r="N355" s="552" t="s">
        <v>25856</v>
      </c>
      <c r="O355" s="553" t="s">
        <v>24001</v>
      </c>
      <c r="P355" s="553">
        <v>32933</v>
      </c>
      <c r="Q355" s="554">
        <v>37561</v>
      </c>
      <c r="R355" s="552" t="s">
        <v>28105</v>
      </c>
      <c r="S355" s="552" t="s">
        <v>24001</v>
      </c>
      <c r="T355" s="552" t="s">
        <v>24001</v>
      </c>
    </row>
    <row r="356" spans="1:20" ht="14.5" x14ac:dyDescent="0.35">
      <c r="A356" s="552">
        <v>314</v>
      </c>
      <c r="B356" s="552" t="s">
        <v>21039</v>
      </c>
      <c r="C356" s="552" t="s">
        <v>21040</v>
      </c>
      <c r="D356" s="552" t="s">
        <v>21046</v>
      </c>
      <c r="E356" s="552" t="s">
        <v>24001</v>
      </c>
      <c r="F356" s="552" t="s">
        <v>16337</v>
      </c>
      <c r="G356" s="552" t="s">
        <v>21042</v>
      </c>
      <c r="H356" s="552" t="s">
        <v>55</v>
      </c>
      <c r="I356" s="552" t="s">
        <v>20243</v>
      </c>
      <c r="J356" s="552" t="s">
        <v>24001</v>
      </c>
      <c r="K356" s="571" t="s">
        <v>24001</v>
      </c>
      <c r="L356" s="571" t="s">
        <v>24001</v>
      </c>
      <c r="M356" s="553" t="s">
        <v>24001</v>
      </c>
      <c r="N356" s="552" t="s">
        <v>25856</v>
      </c>
      <c r="O356" s="553" t="s">
        <v>24001</v>
      </c>
      <c r="P356" s="553">
        <v>32933</v>
      </c>
      <c r="Q356" s="554">
        <v>37561</v>
      </c>
      <c r="R356" s="552" t="s">
        <v>24001</v>
      </c>
      <c r="S356" s="552" t="s">
        <v>24001</v>
      </c>
      <c r="T356" s="552" t="s">
        <v>24001</v>
      </c>
    </row>
    <row r="357" spans="1:20" ht="14.5" x14ac:dyDescent="0.35">
      <c r="A357" s="552">
        <v>480</v>
      </c>
      <c r="B357" s="571" t="s">
        <v>22163</v>
      </c>
      <c r="C357" s="571" t="s">
        <v>22251</v>
      </c>
      <c r="D357" s="571" t="s">
        <v>22286</v>
      </c>
      <c r="E357" s="571" t="s">
        <v>22284</v>
      </c>
      <c r="F357" s="571" t="s">
        <v>16631</v>
      </c>
      <c r="G357" s="571" t="s">
        <v>22285</v>
      </c>
      <c r="H357" s="571" t="s">
        <v>3191</v>
      </c>
      <c r="I357" s="571" t="s">
        <v>21149</v>
      </c>
      <c r="J357" s="571" t="s">
        <v>24001</v>
      </c>
      <c r="K357" s="571" t="s">
        <v>62</v>
      </c>
      <c r="L357" s="571" t="s">
        <v>24001</v>
      </c>
      <c r="M357" s="572" t="s">
        <v>24001</v>
      </c>
      <c r="N357" s="572" t="s">
        <v>25896</v>
      </c>
      <c r="O357" s="572" t="s">
        <v>24001</v>
      </c>
      <c r="P357" s="572">
        <v>32933</v>
      </c>
      <c r="Q357" s="573">
        <v>37561</v>
      </c>
      <c r="R357" s="571" t="s">
        <v>28106</v>
      </c>
      <c r="S357" s="571" t="s">
        <v>24001</v>
      </c>
      <c r="T357" s="571" t="s">
        <v>24001</v>
      </c>
    </row>
    <row r="358" spans="1:20" ht="14.5" x14ac:dyDescent="0.35">
      <c r="A358" s="552">
        <v>746</v>
      </c>
      <c r="B358" s="571" t="s">
        <v>22163</v>
      </c>
      <c r="C358" s="571" t="s">
        <v>22554</v>
      </c>
      <c r="D358" s="571" t="s">
        <v>22557</v>
      </c>
      <c r="E358" s="571" t="s">
        <v>22555</v>
      </c>
      <c r="F358" s="571" t="s">
        <v>17198</v>
      </c>
      <c r="G358" s="571" t="s">
        <v>22556</v>
      </c>
      <c r="H358" s="571" t="s">
        <v>8827</v>
      </c>
      <c r="I358" s="571" t="s">
        <v>21149</v>
      </c>
      <c r="J358" s="571" t="s">
        <v>24001</v>
      </c>
      <c r="K358" s="571" t="s">
        <v>24001</v>
      </c>
      <c r="L358" s="571" t="s">
        <v>24001</v>
      </c>
      <c r="M358" s="572" t="s">
        <v>24001</v>
      </c>
      <c r="N358" s="572" t="s">
        <v>25896</v>
      </c>
      <c r="O358" s="572" t="s">
        <v>24001</v>
      </c>
      <c r="P358" s="572">
        <v>32933</v>
      </c>
      <c r="Q358" s="573">
        <v>37561</v>
      </c>
      <c r="R358" s="571" t="s">
        <v>28107</v>
      </c>
      <c r="S358" s="571" t="s">
        <v>24001</v>
      </c>
      <c r="T358" s="571" t="s">
        <v>24001</v>
      </c>
    </row>
    <row r="359" spans="1:20" ht="14.5" x14ac:dyDescent="0.35">
      <c r="A359" s="552">
        <v>747</v>
      </c>
      <c r="B359" s="571" t="s">
        <v>22163</v>
      </c>
      <c r="C359" s="571" t="s">
        <v>22554</v>
      </c>
      <c r="D359" s="571" t="s">
        <v>22560</v>
      </c>
      <c r="E359" s="571" t="s">
        <v>22558</v>
      </c>
      <c r="F359" s="571" t="s">
        <v>22559</v>
      </c>
      <c r="G359" s="571" t="s">
        <v>22556</v>
      </c>
      <c r="H359" s="571" t="s">
        <v>21162</v>
      </c>
      <c r="I359" s="571" t="s">
        <v>21149</v>
      </c>
      <c r="J359" s="571" t="s">
        <v>24001</v>
      </c>
      <c r="K359" s="571" t="s">
        <v>24001</v>
      </c>
      <c r="L359" s="571" t="s">
        <v>24001</v>
      </c>
      <c r="M359" s="572" t="s">
        <v>24001</v>
      </c>
      <c r="N359" s="572" t="s">
        <v>25896</v>
      </c>
      <c r="O359" s="572" t="s">
        <v>24001</v>
      </c>
      <c r="P359" s="572">
        <v>35912</v>
      </c>
      <c r="Q359" s="573">
        <v>37561</v>
      </c>
      <c r="R359" s="571" t="s">
        <v>27989</v>
      </c>
      <c r="S359" s="571" t="s">
        <v>24001</v>
      </c>
      <c r="T359" s="571" t="s">
        <v>24001</v>
      </c>
    </row>
    <row r="360" spans="1:20" ht="14.5" x14ac:dyDescent="0.35">
      <c r="A360" s="552">
        <v>748</v>
      </c>
      <c r="B360" s="571" t="s">
        <v>22163</v>
      </c>
      <c r="C360" s="571" t="s">
        <v>22554</v>
      </c>
      <c r="D360" s="571" t="s">
        <v>25320</v>
      </c>
      <c r="E360" s="571" t="s">
        <v>22561</v>
      </c>
      <c r="F360" s="571" t="s">
        <v>18158</v>
      </c>
      <c r="G360" s="571" t="s">
        <v>22556</v>
      </c>
      <c r="H360" s="571" t="s">
        <v>25321</v>
      </c>
      <c r="I360" s="571" t="s">
        <v>21149</v>
      </c>
      <c r="J360" s="571" t="s">
        <v>24001</v>
      </c>
      <c r="K360" s="571" t="s">
        <v>62</v>
      </c>
      <c r="L360" s="571" t="s">
        <v>24001</v>
      </c>
      <c r="M360" s="572" t="s">
        <v>24001</v>
      </c>
      <c r="N360" s="572" t="s">
        <v>25896</v>
      </c>
      <c r="O360" s="572" t="s">
        <v>24001</v>
      </c>
      <c r="P360" s="572">
        <v>32933</v>
      </c>
      <c r="Q360" s="573">
        <v>42955</v>
      </c>
      <c r="R360" s="571" t="s">
        <v>27899</v>
      </c>
      <c r="S360" s="571" t="s">
        <v>27895</v>
      </c>
      <c r="T360" s="571" t="s">
        <v>24001</v>
      </c>
    </row>
    <row r="361" spans="1:20" ht="14.5" x14ac:dyDescent="0.35">
      <c r="A361" s="552">
        <v>749</v>
      </c>
      <c r="B361" s="571" t="s">
        <v>22163</v>
      </c>
      <c r="C361" s="571" t="s">
        <v>22554</v>
      </c>
      <c r="D361" s="571" t="s">
        <v>34512</v>
      </c>
      <c r="E361" s="571" t="s">
        <v>24001</v>
      </c>
      <c r="F361" s="571" t="s">
        <v>34513</v>
      </c>
      <c r="G361" s="571" t="s">
        <v>22556</v>
      </c>
      <c r="H361" s="571" t="s">
        <v>55</v>
      </c>
      <c r="I361" s="571" t="s">
        <v>21149</v>
      </c>
      <c r="J361" s="571" t="s">
        <v>24001</v>
      </c>
      <c r="K361" s="571" t="s">
        <v>24001</v>
      </c>
      <c r="L361" s="571" t="s">
        <v>24001</v>
      </c>
      <c r="M361" s="572" t="s">
        <v>24001</v>
      </c>
      <c r="N361" s="572" t="s">
        <v>25896</v>
      </c>
      <c r="O361" s="572" t="s">
        <v>24001</v>
      </c>
      <c r="P361" s="572">
        <v>32933</v>
      </c>
      <c r="Q361" s="573">
        <v>45527</v>
      </c>
      <c r="R361" s="571" t="s">
        <v>24001</v>
      </c>
      <c r="S361" s="571" t="s">
        <v>24001</v>
      </c>
      <c r="T361" s="571" t="s">
        <v>24001</v>
      </c>
    </row>
    <row r="362" spans="1:20" ht="14.5" x14ac:dyDescent="0.35">
      <c r="A362" s="552">
        <v>826</v>
      </c>
      <c r="B362" s="571" t="s">
        <v>22163</v>
      </c>
      <c r="C362" s="571" t="s">
        <v>22641</v>
      </c>
      <c r="D362" s="571" t="s">
        <v>22646</v>
      </c>
      <c r="E362" s="571" t="s">
        <v>22642</v>
      </c>
      <c r="F362" s="571" t="s">
        <v>22643</v>
      </c>
      <c r="G362" s="571" t="s">
        <v>22644</v>
      </c>
      <c r="H362" s="571" t="s">
        <v>22645</v>
      </c>
      <c r="I362" s="571" t="s">
        <v>21149</v>
      </c>
      <c r="J362" s="571" t="s">
        <v>24001</v>
      </c>
      <c r="K362" s="571" t="s">
        <v>62</v>
      </c>
      <c r="L362" s="571" t="s">
        <v>24001</v>
      </c>
      <c r="M362" s="572" t="s">
        <v>26541</v>
      </c>
      <c r="N362" s="572" t="s">
        <v>25896</v>
      </c>
      <c r="O362" s="572" t="s">
        <v>24001</v>
      </c>
      <c r="P362" s="572">
        <v>32933</v>
      </c>
      <c r="Q362" s="573">
        <v>41610</v>
      </c>
      <c r="R362" s="571" t="s">
        <v>27897</v>
      </c>
      <c r="S362" s="571" t="s">
        <v>24001</v>
      </c>
      <c r="T362" s="571" t="s">
        <v>24001</v>
      </c>
    </row>
    <row r="363" spans="1:20" ht="14.5" x14ac:dyDescent="0.35">
      <c r="A363" s="552">
        <v>827</v>
      </c>
      <c r="B363" s="571" t="s">
        <v>22163</v>
      </c>
      <c r="C363" s="571" t="s">
        <v>22641</v>
      </c>
      <c r="D363" s="571" t="s">
        <v>25322</v>
      </c>
      <c r="E363" s="571" t="s">
        <v>26542</v>
      </c>
      <c r="F363" s="571" t="s">
        <v>25323</v>
      </c>
      <c r="G363" s="571" t="s">
        <v>22644</v>
      </c>
      <c r="H363" s="571" t="s">
        <v>25324</v>
      </c>
      <c r="I363" s="571" t="s">
        <v>21149</v>
      </c>
      <c r="J363" s="571" t="s">
        <v>24001</v>
      </c>
      <c r="K363" s="571" t="s">
        <v>62</v>
      </c>
      <c r="L363" s="571" t="s">
        <v>24001</v>
      </c>
      <c r="M363" s="572" t="s">
        <v>26543</v>
      </c>
      <c r="N363" s="572" t="s">
        <v>25896</v>
      </c>
      <c r="O363" s="572" t="s">
        <v>24001</v>
      </c>
      <c r="P363" s="572">
        <v>42983</v>
      </c>
      <c r="Q363" s="573">
        <v>43087</v>
      </c>
      <c r="R363" s="571" t="s">
        <v>27897</v>
      </c>
      <c r="S363" s="571" t="s">
        <v>27897</v>
      </c>
      <c r="T363" s="571" t="s">
        <v>34743</v>
      </c>
    </row>
    <row r="364" spans="1:20" ht="14.5" x14ac:dyDescent="0.35">
      <c r="A364" s="552">
        <v>828</v>
      </c>
      <c r="B364" s="571" t="s">
        <v>22163</v>
      </c>
      <c r="C364" s="571" t="s">
        <v>22641</v>
      </c>
      <c r="D364" s="571" t="s">
        <v>25325</v>
      </c>
      <c r="E364" s="571" t="s">
        <v>26544</v>
      </c>
      <c r="F364" s="571" t="s">
        <v>25326</v>
      </c>
      <c r="G364" s="571" t="s">
        <v>22644</v>
      </c>
      <c r="H364" s="571" t="s">
        <v>25327</v>
      </c>
      <c r="I364" s="571" t="s">
        <v>21149</v>
      </c>
      <c r="J364" s="571" t="s">
        <v>24001</v>
      </c>
      <c r="K364" s="571" t="s">
        <v>62</v>
      </c>
      <c r="L364" s="571" t="s">
        <v>24001</v>
      </c>
      <c r="M364" s="572" t="s">
        <v>26543</v>
      </c>
      <c r="N364" s="572" t="s">
        <v>25896</v>
      </c>
      <c r="O364" s="572" t="s">
        <v>24001</v>
      </c>
      <c r="P364" s="572">
        <v>42983</v>
      </c>
      <c r="Q364" s="573">
        <v>43087</v>
      </c>
      <c r="R364" s="571" t="s">
        <v>27897</v>
      </c>
      <c r="S364" s="571" t="s">
        <v>27884</v>
      </c>
      <c r="T364" s="571" t="s">
        <v>34744</v>
      </c>
    </row>
    <row r="365" spans="1:20" ht="14.5" x14ac:dyDescent="0.35">
      <c r="A365" s="552">
        <v>424</v>
      </c>
      <c r="B365" s="571" t="s">
        <v>22163</v>
      </c>
      <c r="C365" s="571" t="s">
        <v>22171</v>
      </c>
      <c r="D365" s="571" t="s">
        <v>22182</v>
      </c>
      <c r="E365" s="571" t="s">
        <v>22179</v>
      </c>
      <c r="F365" s="571" t="s">
        <v>17493</v>
      </c>
      <c r="G365" s="571" t="s">
        <v>22180</v>
      </c>
      <c r="H365" s="571" t="s">
        <v>22181</v>
      </c>
      <c r="I365" s="571" t="s">
        <v>21149</v>
      </c>
      <c r="J365" s="571" t="s">
        <v>24001</v>
      </c>
      <c r="K365" s="571" t="s">
        <v>24001</v>
      </c>
      <c r="L365" s="571" t="s">
        <v>24001</v>
      </c>
      <c r="M365" s="572" t="s">
        <v>24001</v>
      </c>
      <c r="N365" s="572" t="s">
        <v>25896</v>
      </c>
      <c r="O365" s="572" t="s">
        <v>24001</v>
      </c>
      <c r="P365" s="572">
        <v>35991</v>
      </c>
      <c r="Q365" s="573">
        <v>39832</v>
      </c>
      <c r="R365" s="571" t="s">
        <v>27895</v>
      </c>
      <c r="S365" s="571" t="s">
        <v>24001</v>
      </c>
      <c r="T365" s="571" t="s">
        <v>24001</v>
      </c>
    </row>
    <row r="366" spans="1:20" ht="14.5" x14ac:dyDescent="0.35">
      <c r="A366" s="552">
        <v>425</v>
      </c>
      <c r="B366" s="571" t="s">
        <v>22163</v>
      </c>
      <c r="C366" s="571" t="s">
        <v>22171</v>
      </c>
      <c r="D366" s="571" t="s">
        <v>25328</v>
      </c>
      <c r="E366" s="571" t="s">
        <v>25329</v>
      </c>
      <c r="F366" s="571" t="s">
        <v>25330</v>
      </c>
      <c r="G366" s="571" t="s">
        <v>22180</v>
      </c>
      <c r="H366" s="571" t="s">
        <v>25331</v>
      </c>
      <c r="I366" s="571" t="s">
        <v>21149</v>
      </c>
      <c r="J366" s="571" t="s">
        <v>24001</v>
      </c>
      <c r="K366" s="571" t="s">
        <v>24001</v>
      </c>
      <c r="L366" s="571" t="s">
        <v>24001</v>
      </c>
      <c r="M366" s="572" t="s">
        <v>24001</v>
      </c>
      <c r="N366" s="572" t="s">
        <v>25896</v>
      </c>
      <c r="O366" s="572" t="s">
        <v>24001</v>
      </c>
      <c r="P366" s="572">
        <v>42947</v>
      </c>
      <c r="Q366" s="573">
        <v>43087</v>
      </c>
      <c r="R366" s="571" t="s">
        <v>27895</v>
      </c>
      <c r="S366" s="571" t="s">
        <v>27964</v>
      </c>
      <c r="T366" s="571" t="s">
        <v>24001</v>
      </c>
    </row>
    <row r="367" spans="1:20" ht="14.5" x14ac:dyDescent="0.35">
      <c r="A367" s="552">
        <v>426</v>
      </c>
      <c r="B367" s="571" t="s">
        <v>22163</v>
      </c>
      <c r="C367" s="571" t="s">
        <v>22171</v>
      </c>
      <c r="D367" s="571" t="s">
        <v>25332</v>
      </c>
      <c r="E367" s="571" t="s">
        <v>25333</v>
      </c>
      <c r="F367" s="571" t="s">
        <v>19166</v>
      </c>
      <c r="G367" s="571" t="s">
        <v>22180</v>
      </c>
      <c r="H367" s="571" t="s">
        <v>25334</v>
      </c>
      <c r="I367" s="571" t="s">
        <v>21149</v>
      </c>
      <c r="J367" s="571" t="s">
        <v>24001</v>
      </c>
      <c r="K367" s="571" t="s">
        <v>24001</v>
      </c>
      <c r="L367" s="571" t="s">
        <v>24001</v>
      </c>
      <c r="M367" s="572" t="s">
        <v>24001</v>
      </c>
      <c r="N367" s="572" t="s">
        <v>25896</v>
      </c>
      <c r="O367" s="572" t="s">
        <v>24001</v>
      </c>
      <c r="P367" s="572">
        <v>32933</v>
      </c>
      <c r="Q367" s="573">
        <v>42955</v>
      </c>
      <c r="R367" s="571" t="s">
        <v>27895</v>
      </c>
      <c r="S367" s="571" t="s">
        <v>27895</v>
      </c>
      <c r="T367" s="571" t="s">
        <v>24001</v>
      </c>
    </row>
    <row r="368" spans="1:20" ht="14.5" x14ac:dyDescent="0.35">
      <c r="A368" s="552">
        <v>818</v>
      </c>
      <c r="B368" s="571" t="s">
        <v>22163</v>
      </c>
      <c r="C368" s="571" t="s">
        <v>22627</v>
      </c>
      <c r="D368" s="571" t="s">
        <v>22631</v>
      </c>
      <c r="E368" s="571" t="s">
        <v>22628</v>
      </c>
      <c r="F368" s="571" t="s">
        <v>15964</v>
      </c>
      <c r="G368" s="571" t="s">
        <v>22629</v>
      </c>
      <c r="H368" s="571" t="s">
        <v>22630</v>
      </c>
      <c r="I368" s="571" t="s">
        <v>21149</v>
      </c>
      <c r="J368" s="571" t="s">
        <v>24001</v>
      </c>
      <c r="K368" s="571" t="s">
        <v>24001</v>
      </c>
      <c r="L368" s="571" t="s">
        <v>24001</v>
      </c>
      <c r="M368" s="572" t="s">
        <v>24001</v>
      </c>
      <c r="N368" s="572" t="s">
        <v>25896</v>
      </c>
      <c r="O368" s="572" t="s">
        <v>24001</v>
      </c>
      <c r="P368" s="572">
        <v>32933</v>
      </c>
      <c r="Q368" s="573">
        <v>37561</v>
      </c>
      <c r="R368" s="571" t="s">
        <v>28108</v>
      </c>
      <c r="S368" s="571" t="s">
        <v>24001</v>
      </c>
      <c r="T368" s="571" t="s">
        <v>24001</v>
      </c>
    </row>
    <row r="369" spans="1:20" ht="14.5" x14ac:dyDescent="0.35">
      <c r="A369" s="552">
        <v>819</v>
      </c>
      <c r="B369" s="571" t="s">
        <v>22163</v>
      </c>
      <c r="C369" s="571" t="s">
        <v>22627</v>
      </c>
      <c r="D369" s="571" t="s">
        <v>22634</v>
      </c>
      <c r="E369" s="571" t="s">
        <v>22632</v>
      </c>
      <c r="F369" s="571" t="s">
        <v>2088</v>
      </c>
      <c r="G369" s="571" t="s">
        <v>22629</v>
      </c>
      <c r="H369" s="571" t="s">
        <v>22633</v>
      </c>
      <c r="I369" s="571" t="s">
        <v>21149</v>
      </c>
      <c r="J369" s="571" t="s">
        <v>24001</v>
      </c>
      <c r="K369" s="571" t="s">
        <v>24001</v>
      </c>
      <c r="L369" s="571" t="s">
        <v>24001</v>
      </c>
      <c r="M369" s="572" t="s">
        <v>26527</v>
      </c>
      <c r="N369" s="572" t="s">
        <v>25896</v>
      </c>
      <c r="O369" s="572" t="s">
        <v>24001</v>
      </c>
      <c r="P369" s="572">
        <v>35921</v>
      </c>
      <c r="Q369" s="573">
        <v>37561</v>
      </c>
      <c r="R369" s="571" t="s">
        <v>27889</v>
      </c>
      <c r="S369" s="571" t="s">
        <v>24001</v>
      </c>
      <c r="T369" s="571" t="s">
        <v>24001</v>
      </c>
    </row>
    <row r="370" spans="1:20" ht="14.5" x14ac:dyDescent="0.35">
      <c r="A370" s="552">
        <v>820</v>
      </c>
      <c r="B370" s="571" t="s">
        <v>22163</v>
      </c>
      <c r="C370" s="571" t="s">
        <v>22627</v>
      </c>
      <c r="D370" s="571" t="s">
        <v>26528</v>
      </c>
      <c r="E370" s="571" t="s">
        <v>26529</v>
      </c>
      <c r="F370" s="571" t="s">
        <v>26530</v>
      </c>
      <c r="G370" s="571" t="s">
        <v>22629</v>
      </c>
      <c r="H370" s="571" t="s">
        <v>26531</v>
      </c>
      <c r="I370" s="571" t="s">
        <v>21149</v>
      </c>
      <c r="J370" s="571" t="s">
        <v>24001</v>
      </c>
      <c r="K370" s="571" t="s">
        <v>24001</v>
      </c>
      <c r="L370" s="571" t="s">
        <v>24001</v>
      </c>
      <c r="M370" s="572" t="s">
        <v>26532</v>
      </c>
      <c r="N370" s="572" t="s">
        <v>25896</v>
      </c>
      <c r="O370" s="572" t="s">
        <v>24001</v>
      </c>
      <c r="P370" s="572">
        <v>43976</v>
      </c>
      <c r="Q370" s="573"/>
      <c r="R370" s="571" t="s">
        <v>27889</v>
      </c>
      <c r="S370" s="571" t="s">
        <v>27889</v>
      </c>
      <c r="T370" s="571" t="s">
        <v>24001</v>
      </c>
    </row>
    <row r="371" spans="1:20" ht="14.5" x14ac:dyDescent="0.35">
      <c r="A371" s="552">
        <v>821</v>
      </c>
      <c r="B371" s="571" t="s">
        <v>22163</v>
      </c>
      <c r="C371" s="571" t="s">
        <v>22627</v>
      </c>
      <c r="D371" s="571" t="s">
        <v>26533</v>
      </c>
      <c r="E371" s="571" t="s">
        <v>26534</v>
      </c>
      <c r="F371" s="571" t="s">
        <v>26535</v>
      </c>
      <c r="G371" s="571" t="s">
        <v>22629</v>
      </c>
      <c r="H371" s="571" t="s">
        <v>26536</v>
      </c>
      <c r="I371" s="571" t="s">
        <v>21149</v>
      </c>
      <c r="J371" s="571" t="s">
        <v>24001</v>
      </c>
      <c r="K371" s="571" t="s">
        <v>24001</v>
      </c>
      <c r="L371" s="571" t="s">
        <v>24001</v>
      </c>
      <c r="M371" s="572" t="s">
        <v>26532</v>
      </c>
      <c r="N371" s="572" t="s">
        <v>25896</v>
      </c>
      <c r="O371" s="572" t="s">
        <v>24001</v>
      </c>
      <c r="P371" s="572">
        <v>43976</v>
      </c>
      <c r="Q371" s="573"/>
      <c r="R371" s="571" t="s">
        <v>27889</v>
      </c>
      <c r="S371" s="571" t="s">
        <v>27884</v>
      </c>
      <c r="T371" s="571" t="s">
        <v>24001</v>
      </c>
    </row>
    <row r="372" spans="1:20" ht="14.5" x14ac:dyDescent="0.35">
      <c r="A372" s="552">
        <v>822</v>
      </c>
      <c r="B372" s="571" t="s">
        <v>22163</v>
      </c>
      <c r="C372" s="571" t="s">
        <v>22627</v>
      </c>
      <c r="D372" s="571" t="s">
        <v>22637</v>
      </c>
      <c r="E372" s="571" t="s">
        <v>22635</v>
      </c>
      <c r="F372" s="571" t="s">
        <v>1116</v>
      </c>
      <c r="G372" s="571" t="s">
        <v>22629</v>
      </c>
      <c r="H372" s="571" t="s">
        <v>22636</v>
      </c>
      <c r="I372" s="571" t="s">
        <v>21149</v>
      </c>
      <c r="J372" s="571" t="s">
        <v>24001</v>
      </c>
      <c r="K372" s="571" t="s">
        <v>24001</v>
      </c>
      <c r="L372" s="571" t="s">
        <v>24001</v>
      </c>
      <c r="M372" s="572" t="s">
        <v>24001</v>
      </c>
      <c r="N372" s="572" t="s">
        <v>25896</v>
      </c>
      <c r="O372" s="572" t="s">
        <v>24001</v>
      </c>
      <c r="P372" s="572">
        <v>32933</v>
      </c>
      <c r="Q372" s="573">
        <v>37561</v>
      </c>
      <c r="R372" s="571" t="s">
        <v>27884</v>
      </c>
      <c r="S372" s="571" t="s">
        <v>24001</v>
      </c>
      <c r="T372" s="571" t="s">
        <v>24001</v>
      </c>
    </row>
    <row r="373" spans="1:20" ht="14.5" x14ac:dyDescent="0.35">
      <c r="A373" s="552">
        <v>823</v>
      </c>
      <c r="B373" s="571" t="s">
        <v>22163</v>
      </c>
      <c r="C373" s="571" t="s">
        <v>22627</v>
      </c>
      <c r="D373" s="571" t="s">
        <v>26537</v>
      </c>
      <c r="E373" s="571" t="s">
        <v>22638</v>
      </c>
      <c r="F373" s="571" t="s">
        <v>15969</v>
      </c>
      <c r="G373" s="571" t="s">
        <v>22629</v>
      </c>
      <c r="H373" s="571" t="s">
        <v>26538</v>
      </c>
      <c r="I373" s="571" t="s">
        <v>21149</v>
      </c>
      <c r="J373" s="571" t="s">
        <v>24001</v>
      </c>
      <c r="K373" s="571" t="s">
        <v>24001</v>
      </c>
      <c r="L373" s="571" t="s">
        <v>24001</v>
      </c>
      <c r="M373" s="572" t="s">
        <v>24001</v>
      </c>
      <c r="N373" s="572" t="s">
        <v>25896</v>
      </c>
      <c r="O373" s="572" t="s">
        <v>24001</v>
      </c>
      <c r="P373" s="572">
        <v>32933</v>
      </c>
      <c r="Q373" s="573">
        <v>43976</v>
      </c>
      <c r="R373" s="571" t="s">
        <v>28109</v>
      </c>
      <c r="S373" s="571" t="s">
        <v>27884</v>
      </c>
      <c r="T373" s="571" t="s">
        <v>24001</v>
      </c>
    </row>
    <row r="374" spans="1:20" ht="14.5" x14ac:dyDescent="0.35">
      <c r="A374" s="552">
        <v>824</v>
      </c>
      <c r="B374" s="571" t="s">
        <v>22163</v>
      </c>
      <c r="C374" s="571" t="s">
        <v>22627</v>
      </c>
      <c r="D374" s="571" t="s">
        <v>22639</v>
      </c>
      <c r="E374" s="571" t="s">
        <v>34514</v>
      </c>
      <c r="F374" s="571" t="s">
        <v>12000</v>
      </c>
      <c r="G374" s="571" t="s">
        <v>22629</v>
      </c>
      <c r="H374" s="571" t="s">
        <v>55</v>
      </c>
      <c r="I374" s="571" t="s">
        <v>21149</v>
      </c>
      <c r="J374" s="571" t="s">
        <v>24001</v>
      </c>
      <c r="K374" s="571" t="s">
        <v>24001</v>
      </c>
      <c r="L374" s="571" t="s">
        <v>24001</v>
      </c>
      <c r="M374" s="572" t="s">
        <v>24001</v>
      </c>
      <c r="N374" s="572" t="s">
        <v>25896</v>
      </c>
      <c r="O374" s="572" t="s">
        <v>24001</v>
      </c>
      <c r="P374" s="572">
        <v>32933</v>
      </c>
      <c r="Q374" s="573">
        <v>40427</v>
      </c>
      <c r="R374" s="571" t="s">
        <v>24001</v>
      </c>
      <c r="S374" s="571" t="s">
        <v>24001</v>
      </c>
      <c r="T374" s="571" t="s">
        <v>24001</v>
      </c>
    </row>
    <row r="375" spans="1:20" ht="14.5" x14ac:dyDescent="0.35">
      <c r="A375" s="552">
        <v>825</v>
      </c>
      <c r="B375" s="571" t="s">
        <v>22163</v>
      </c>
      <c r="C375" s="571" t="s">
        <v>22627</v>
      </c>
      <c r="D375" s="571" t="s">
        <v>26539</v>
      </c>
      <c r="E375" s="571" t="s">
        <v>22640</v>
      </c>
      <c r="F375" s="571" t="s">
        <v>20210</v>
      </c>
      <c r="G375" s="571" t="s">
        <v>22629</v>
      </c>
      <c r="H375" s="571" t="s">
        <v>26540</v>
      </c>
      <c r="I375" s="571" t="s">
        <v>21149</v>
      </c>
      <c r="J375" s="571" t="s">
        <v>24001</v>
      </c>
      <c r="K375" s="571" t="s">
        <v>24001</v>
      </c>
      <c r="L375" s="571" t="s">
        <v>24001</v>
      </c>
      <c r="M375" s="572" t="s">
        <v>24001</v>
      </c>
      <c r="N375" s="572" t="s">
        <v>25896</v>
      </c>
      <c r="O375" s="572" t="s">
        <v>24001</v>
      </c>
      <c r="P375" s="572">
        <v>32933</v>
      </c>
      <c r="Q375" s="573">
        <v>43927</v>
      </c>
      <c r="R375" s="571" t="s">
        <v>27884</v>
      </c>
      <c r="S375" s="571" t="s">
        <v>27884</v>
      </c>
      <c r="T375" s="571" t="s">
        <v>24001</v>
      </c>
    </row>
    <row r="376" spans="1:20" ht="14.5" x14ac:dyDescent="0.35">
      <c r="A376" s="552">
        <v>912</v>
      </c>
      <c r="B376" s="571" t="s">
        <v>21245</v>
      </c>
      <c r="C376" s="571" t="s">
        <v>21260</v>
      </c>
      <c r="D376" s="571" t="s">
        <v>21265</v>
      </c>
      <c r="E376" s="571" t="s">
        <v>21261</v>
      </c>
      <c r="F376" s="571" t="s">
        <v>21262</v>
      </c>
      <c r="G376" s="571" t="s">
        <v>21263</v>
      </c>
      <c r="H376" s="571" t="s">
        <v>21264</v>
      </c>
      <c r="I376" s="571" t="s">
        <v>21149</v>
      </c>
      <c r="J376" s="571" t="s">
        <v>24001</v>
      </c>
      <c r="K376" s="571" t="s">
        <v>24001</v>
      </c>
      <c r="L376" s="571" t="s">
        <v>24001</v>
      </c>
      <c r="M376" s="572" t="s">
        <v>24001</v>
      </c>
      <c r="N376" s="572" t="s">
        <v>25896</v>
      </c>
      <c r="O376" s="572" t="s">
        <v>24001</v>
      </c>
      <c r="P376" s="572">
        <v>36623</v>
      </c>
      <c r="Q376" s="573">
        <v>37561</v>
      </c>
      <c r="R376" s="571" t="s">
        <v>28110</v>
      </c>
      <c r="S376" s="571" t="s">
        <v>24001</v>
      </c>
      <c r="T376" s="571" t="s">
        <v>24001</v>
      </c>
    </row>
    <row r="377" spans="1:20" ht="14.5" x14ac:dyDescent="0.35">
      <c r="A377" s="552">
        <v>913</v>
      </c>
      <c r="B377" s="571" t="s">
        <v>21245</v>
      </c>
      <c r="C377" s="571" t="s">
        <v>21260</v>
      </c>
      <c r="D377" s="571" t="s">
        <v>24345</v>
      </c>
      <c r="E377" s="571" t="s">
        <v>25335</v>
      </c>
      <c r="F377" s="571" t="s">
        <v>24346</v>
      </c>
      <c r="G377" s="571" t="s">
        <v>21263</v>
      </c>
      <c r="H377" s="571" t="s">
        <v>55</v>
      </c>
      <c r="I377" s="571" t="s">
        <v>21149</v>
      </c>
      <c r="J377" s="571" t="s">
        <v>24001</v>
      </c>
      <c r="K377" s="571" t="s">
        <v>24001</v>
      </c>
      <c r="L377" s="571" t="s">
        <v>24001</v>
      </c>
      <c r="M377" s="572" t="s">
        <v>24001</v>
      </c>
      <c r="N377" s="572" t="s">
        <v>25896</v>
      </c>
      <c r="O377" s="572" t="s">
        <v>24001</v>
      </c>
      <c r="P377" s="572">
        <v>32933</v>
      </c>
      <c r="Q377" s="573">
        <v>42376</v>
      </c>
      <c r="R377" s="571" t="s">
        <v>24001</v>
      </c>
      <c r="S377" s="571" t="s">
        <v>24001</v>
      </c>
      <c r="T377" s="571" t="s">
        <v>24001</v>
      </c>
    </row>
    <row r="378" spans="1:20" ht="14.5" x14ac:dyDescent="0.35">
      <c r="A378" s="552">
        <v>914</v>
      </c>
      <c r="B378" s="571" t="s">
        <v>21245</v>
      </c>
      <c r="C378" s="571" t="s">
        <v>21260</v>
      </c>
      <c r="D378" s="571" t="s">
        <v>25336</v>
      </c>
      <c r="E378" s="571" t="s">
        <v>21266</v>
      </c>
      <c r="F378" s="571" t="s">
        <v>25337</v>
      </c>
      <c r="G378" s="571" t="s">
        <v>21263</v>
      </c>
      <c r="H378" s="571" t="s">
        <v>25918</v>
      </c>
      <c r="I378" s="571" t="s">
        <v>21149</v>
      </c>
      <c r="J378" s="571" t="s">
        <v>24001</v>
      </c>
      <c r="K378" s="571" t="s">
        <v>154</v>
      </c>
      <c r="L378" s="571" t="s">
        <v>24001</v>
      </c>
      <c r="M378" s="572" t="s">
        <v>24001</v>
      </c>
      <c r="N378" s="572" t="s">
        <v>25896</v>
      </c>
      <c r="O378" s="572" t="s">
        <v>24001</v>
      </c>
      <c r="P378" s="572">
        <v>32933</v>
      </c>
      <c r="Q378" s="573">
        <v>43919</v>
      </c>
      <c r="R378" s="571" t="s">
        <v>28111</v>
      </c>
      <c r="S378" s="571" t="s">
        <v>27895</v>
      </c>
      <c r="T378" s="571" t="s">
        <v>24001</v>
      </c>
    </row>
    <row r="379" spans="1:20" ht="14.5" x14ac:dyDescent="0.35">
      <c r="A379" s="552">
        <v>688</v>
      </c>
      <c r="B379" s="571" t="s">
        <v>22163</v>
      </c>
      <c r="C379" s="571" t="s">
        <v>22513</v>
      </c>
      <c r="D379" s="571" t="s">
        <v>22536</v>
      </c>
      <c r="E379" s="571" t="s">
        <v>22533</v>
      </c>
      <c r="F379" s="571" t="s">
        <v>22534</v>
      </c>
      <c r="G379" s="571" t="s">
        <v>22535</v>
      </c>
      <c r="H379" s="571" t="s">
        <v>22508</v>
      </c>
      <c r="I379" s="571" t="s">
        <v>21149</v>
      </c>
      <c r="J379" s="571" t="s">
        <v>24001</v>
      </c>
      <c r="K379" s="571" t="s">
        <v>24001</v>
      </c>
      <c r="L379" s="571" t="s">
        <v>24001</v>
      </c>
      <c r="M379" s="572" t="s">
        <v>24001</v>
      </c>
      <c r="N379" s="572" t="s">
        <v>25896</v>
      </c>
      <c r="O379" s="572" t="s">
        <v>24001</v>
      </c>
      <c r="P379" s="572">
        <v>32933</v>
      </c>
      <c r="Q379" s="573">
        <v>37561</v>
      </c>
      <c r="R379" s="571" t="s">
        <v>27910</v>
      </c>
      <c r="S379" s="571" t="s">
        <v>24001</v>
      </c>
      <c r="T379" s="571" t="s">
        <v>24001</v>
      </c>
    </row>
    <row r="380" spans="1:20" ht="14.5" x14ac:dyDescent="0.35">
      <c r="A380" s="552">
        <v>689</v>
      </c>
      <c r="B380" s="571" t="s">
        <v>22163</v>
      </c>
      <c r="C380" s="571" t="s">
        <v>22513</v>
      </c>
      <c r="D380" s="571" t="s">
        <v>25338</v>
      </c>
      <c r="E380" s="571" t="s">
        <v>25339</v>
      </c>
      <c r="F380" s="571" t="s">
        <v>25340</v>
      </c>
      <c r="G380" s="571" t="s">
        <v>22535</v>
      </c>
      <c r="H380" s="571" t="s">
        <v>25341</v>
      </c>
      <c r="I380" s="571" t="s">
        <v>21149</v>
      </c>
      <c r="J380" s="571" t="s">
        <v>24001</v>
      </c>
      <c r="K380" s="571" t="s">
        <v>24001</v>
      </c>
      <c r="L380" s="571" t="s">
        <v>24001</v>
      </c>
      <c r="M380" s="572" t="s">
        <v>24001</v>
      </c>
      <c r="N380" s="572" t="s">
        <v>25896</v>
      </c>
      <c r="O380" s="572" t="s">
        <v>24001</v>
      </c>
      <c r="P380" s="572">
        <v>42947</v>
      </c>
      <c r="Q380" s="573">
        <v>43087</v>
      </c>
      <c r="R380" s="571" t="s">
        <v>27910</v>
      </c>
      <c r="S380" s="571" t="s">
        <v>27910</v>
      </c>
      <c r="T380" s="571" t="s">
        <v>24001</v>
      </c>
    </row>
    <row r="381" spans="1:20" ht="14.5" x14ac:dyDescent="0.35">
      <c r="A381" s="552">
        <v>690</v>
      </c>
      <c r="B381" s="571" t="s">
        <v>22163</v>
      </c>
      <c r="C381" s="571" t="s">
        <v>22513</v>
      </c>
      <c r="D381" s="571" t="s">
        <v>25342</v>
      </c>
      <c r="E381" s="571" t="s">
        <v>25343</v>
      </c>
      <c r="F381" s="571" t="s">
        <v>25344</v>
      </c>
      <c r="G381" s="571" t="s">
        <v>22535</v>
      </c>
      <c r="H381" s="571" t="s">
        <v>25345</v>
      </c>
      <c r="I381" s="571" t="s">
        <v>21149</v>
      </c>
      <c r="J381" s="571" t="s">
        <v>24001</v>
      </c>
      <c r="K381" s="571" t="s">
        <v>24001</v>
      </c>
      <c r="L381" s="571" t="s">
        <v>24001</v>
      </c>
      <c r="M381" s="572" t="s">
        <v>24001</v>
      </c>
      <c r="N381" s="572" t="s">
        <v>25896</v>
      </c>
      <c r="O381" s="572" t="s">
        <v>24001</v>
      </c>
      <c r="P381" s="572">
        <v>42947</v>
      </c>
      <c r="Q381" s="573">
        <v>43087</v>
      </c>
      <c r="R381" s="571" t="s">
        <v>27910</v>
      </c>
      <c r="S381" s="571" t="s">
        <v>28077</v>
      </c>
      <c r="T381" s="571" t="s">
        <v>24001</v>
      </c>
    </row>
    <row r="382" spans="1:20" ht="14.5" x14ac:dyDescent="0.35">
      <c r="A382" s="552">
        <v>691</v>
      </c>
      <c r="B382" s="571" t="s">
        <v>22163</v>
      </c>
      <c r="C382" s="571" t="s">
        <v>22513</v>
      </c>
      <c r="D382" s="571" t="s">
        <v>26465</v>
      </c>
      <c r="E382" s="571" t="s">
        <v>22537</v>
      </c>
      <c r="F382" s="571" t="s">
        <v>10653</v>
      </c>
      <c r="G382" s="571" t="s">
        <v>22535</v>
      </c>
      <c r="H382" s="571" t="s">
        <v>26466</v>
      </c>
      <c r="I382" s="571" t="s">
        <v>21149</v>
      </c>
      <c r="J382" s="571" t="s">
        <v>24001</v>
      </c>
      <c r="K382" s="571" t="s">
        <v>24001</v>
      </c>
      <c r="L382" s="571" t="s">
        <v>24001</v>
      </c>
      <c r="M382" s="572" t="s">
        <v>24001</v>
      </c>
      <c r="N382" s="572" t="s">
        <v>25896</v>
      </c>
      <c r="O382" s="572" t="s">
        <v>24001</v>
      </c>
      <c r="P382" s="572">
        <v>35944</v>
      </c>
      <c r="Q382" s="573">
        <v>44014</v>
      </c>
      <c r="R382" s="571" t="s">
        <v>27895</v>
      </c>
      <c r="S382" s="571" t="s">
        <v>28077</v>
      </c>
      <c r="T382" s="571" t="s">
        <v>24001</v>
      </c>
    </row>
    <row r="383" spans="1:20" ht="14.5" x14ac:dyDescent="0.35">
      <c r="A383" s="552">
        <v>1227</v>
      </c>
      <c r="B383" s="571" t="s">
        <v>22834</v>
      </c>
      <c r="C383" s="571" t="s">
        <v>22894</v>
      </c>
      <c r="D383" s="571" t="s">
        <v>28112</v>
      </c>
      <c r="E383" s="571" t="s">
        <v>28113</v>
      </c>
      <c r="F383" s="571" t="s">
        <v>22895</v>
      </c>
      <c r="G383" s="571" t="s">
        <v>22837</v>
      </c>
      <c r="H383" s="571" t="s">
        <v>28114</v>
      </c>
      <c r="I383" s="571" t="s">
        <v>22804</v>
      </c>
      <c r="J383" s="571" t="s">
        <v>24001</v>
      </c>
      <c r="K383" s="571" t="s">
        <v>24001</v>
      </c>
      <c r="L383" s="571" t="s">
        <v>24001</v>
      </c>
      <c r="M383" s="572" t="s">
        <v>24001</v>
      </c>
      <c r="N383" s="553" t="s">
        <v>62</v>
      </c>
      <c r="O383" s="572" t="s">
        <v>24001</v>
      </c>
      <c r="P383" s="572">
        <v>32933</v>
      </c>
      <c r="Q383" s="573">
        <v>45152</v>
      </c>
      <c r="R383" s="571" t="s">
        <v>28115</v>
      </c>
      <c r="S383" s="571" t="s">
        <v>24001</v>
      </c>
      <c r="T383" s="571" t="s">
        <v>24001</v>
      </c>
    </row>
    <row r="384" spans="1:20" ht="14.5" x14ac:dyDescent="0.35">
      <c r="A384" s="552">
        <v>1228</v>
      </c>
      <c r="B384" s="571" t="s">
        <v>22834</v>
      </c>
      <c r="C384" s="571" t="s">
        <v>22894</v>
      </c>
      <c r="D384" s="571" t="s">
        <v>22838</v>
      </c>
      <c r="E384" s="571" t="s">
        <v>24001</v>
      </c>
      <c r="F384" s="571" t="s">
        <v>22836</v>
      </c>
      <c r="G384" s="571" t="s">
        <v>22837</v>
      </c>
      <c r="H384" s="571" t="s">
        <v>55</v>
      </c>
      <c r="I384" s="571" t="s">
        <v>22804</v>
      </c>
      <c r="J384" s="571" t="s">
        <v>24001</v>
      </c>
      <c r="K384" s="571" t="s">
        <v>24001</v>
      </c>
      <c r="L384" s="571" t="s">
        <v>24001</v>
      </c>
      <c r="M384" s="572" t="s">
        <v>24001</v>
      </c>
      <c r="N384" s="553" t="s">
        <v>62</v>
      </c>
      <c r="O384" s="572" t="s">
        <v>24001</v>
      </c>
      <c r="P384" s="572">
        <v>32933</v>
      </c>
      <c r="Q384" s="573">
        <v>37561</v>
      </c>
      <c r="R384" s="571" t="s">
        <v>24001</v>
      </c>
      <c r="S384" s="571" t="s">
        <v>24001</v>
      </c>
      <c r="T384" s="571" t="s">
        <v>24001</v>
      </c>
    </row>
    <row r="385" spans="1:20" ht="14.5" x14ac:dyDescent="0.35">
      <c r="A385" s="552">
        <v>1541</v>
      </c>
      <c r="B385" s="552" t="s">
        <v>23616</v>
      </c>
      <c r="C385" s="552" t="s">
        <v>23642</v>
      </c>
      <c r="D385" s="552" t="s">
        <v>23646</v>
      </c>
      <c r="E385" s="552" t="s">
        <v>23643</v>
      </c>
      <c r="F385" s="552" t="s">
        <v>23644</v>
      </c>
      <c r="G385" s="552" t="s">
        <v>23645</v>
      </c>
      <c r="H385" s="552" t="s">
        <v>2703</v>
      </c>
      <c r="I385" s="552" t="s">
        <v>23615</v>
      </c>
      <c r="J385" s="552" t="s">
        <v>24001</v>
      </c>
      <c r="K385" s="571" t="s">
        <v>24001</v>
      </c>
      <c r="L385" s="571" t="s">
        <v>24001</v>
      </c>
      <c r="M385" s="553" t="s">
        <v>24001</v>
      </c>
      <c r="N385" s="553" t="s">
        <v>26632</v>
      </c>
      <c r="O385" s="553" t="s">
        <v>24001</v>
      </c>
      <c r="P385" s="553">
        <v>32933</v>
      </c>
      <c r="Q385" s="554">
        <v>37561</v>
      </c>
      <c r="R385" s="552" t="s">
        <v>28116</v>
      </c>
      <c r="S385" s="552" t="s">
        <v>24001</v>
      </c>
      <c r="T385" s="552" t="s">
        <v>24001</v>
      </c>
    </row>
    <row r="386" spans="1:20" ht="14.5" x14ac:dyDescent="0.35">
      <c r="A386" s="552">
        <v>1542</v>
      </c>
      <c r="B386" s="552" t="s">
        <v>23616</v>
      </c>
      <c r="C386" s="552" t="s">
        <v>23642</v>
      </c>
      <c r="D386" s="552" t="s">
        <v>23649</v>
      </c>
      <c r="E386" s="552" t="s">
        <v>23647</v>
      </c>
      <c r="F386" s="552" t="s">
        <v>12941</v>
      </c>
      <c r="G386" s="552" t="s">
        <v>23645</v>
      </c>
      <c r="H386" s="552" t="s">
        <v>23648</v>
      </c>
      <c r="I386" s="552" t="s">
        <v>23615</v>
      </c>
      <c r="J386" s="552" t="s">
        <v>24001</v>
      </c>
      <c r="K386" s="571" t="s">
        <v>24001</v>
      </c>
      <c r="L386" s="571" t="s">
        <v>24001</v>
      </c>
      <c r="M386" s="553" t="s">
        <v>24001</v>
      </c>
      <c r="N386" s="553" t="s">
        <v>26632</v>
      </c>
      <c r="O386" s="553" t="s">
        <v>24001</v>
      </c>
      <c r="P386" s="553">
        <v>41290</v>
      </c>
      <c r="Q386" s="554">
        <v>43087</v>
      </c>
      <c r="R386" s="552" t="s">
        <v>28117</v>
      </c>
      <c r="S386" s="552" t="s">
        <v>24001</v>
      </c>
      <c r="T386" s="552" t="s">
        <v>24001</v>
      </c>
    </row>
    <row r="387" spans="1:20" ht="14.5" x14ac:dyDescent="0.35">
      <c r="A387" s="552">
        <v>1543</v>
      </c>
      <c r="B387" s="552" t="s">
        <v>23616</v>
      </c>
      <c r="C387" s="552" t="s">
        <v>23642</v>
      </c>
      <c r="D387" s="552" t="s">
        <v>23651</v>
      </c>
      <c r="E387" s="552" t="s">
        <v>34835</v>
      </c>
      <c r="F387" s="552" t="s">
        <v>4408</v>
      </c>
      <c r="G387" s="552" t="s">
        <v>23645</v>
      </c>
      <c r="H387" s="552" t="s">
        <v>23650</v>
      </c>
      <c r="I387" s="552" t="s">
        <v>23615</v>
      </c>
      <c r="J387" s="552" t="s">
        <v>24001</v>
      </c>
      <c r="K387" s="571" t="s">
        <v>24001</v>
      </c>
      <c r="L387" s="571" t="s">
        <v>24001</v>
      </c>
      <c r="M387" s="553" t="s">
        <v>24001</v>
      </c>
      <c r="N387" s="553" t="s">
        <v>26632</v>
      </c>
      <c r="O387" s="553" t="s">
        <v>24001</v>
      </c>
      <c r="P387" s="553">
        <v>32933</v>
      </c>
      <c r="Q387" s="554">
        <v>37561</v>
      </c>
      <c r="R387" s="552" t="s">
        <v>28118</v>
      </c>
      <c r="S387" s="552" t="s">
        <v>24001</v>
      </c>
      <c r="T387" s="552" t="s">
        <v>24001</v>
      </c>
    </row>
    <row r="388" spans="1:20" ht="14.5" x14ac:dyDescent="0.35">
      <c r="A388" s="552">
        <v>1544</v>
      </c>
      <c r="B388" s="552" t="s">
        <v>23616</v>
      </c>
      <c r="C388" s="552" t="s">
        <v>23642</v>
      </c>
      <c r="D388" s="552" t="s">
        <v>23653</v>
      </c>
      <c r="E388" s="552" t="s">
        <v>23652</v>
      </c>
      <c r="F388" s="552" t="s">
        <v>12915</v>
      </c>
      <c r="G388" s="552" t="s">
        <v>23645</v>
      </c>
      <c r="H388" s="552" t="s">
        <v>3579</v>
      </c>
      <c r="I388" s="552" t="s">
        <v>23615</v>
      </c>
      <c r="J388" s="552" t="s">
        <v>24001</v>
      </c>
      <c r="K388" s="571" t="s">
        <v>24001</v>
      </c>
      <c r="L388" s="571" t="s">
        <v>24001</v>
      </c>
      <c r="M388" s="553" t="s">
        <v>24001</v>
      </c>
      <c r="N388" s="553" t="s">
        <v>26632</v>
      </c>
      <c r="O388" s="553" t="s">
        <v>24001</v>
      </c>
      <c r="P388" s="553">
        <v>41290</v>
      </c>
      <c r="Q388" s="554">
        <v>43087</v>
      </c>
      <c r="R388" s="552" t="s">
        <v>28119</v>
      </c>
      <c r="S388" s="552" t="s">
        <v>24001</v>
      </c>
      <c r="T388" s="552" t="s">
        <v>24001</v>
      </c>
    </row>
    <row r="389" spans="1:20" ht="14.5" x14ac:dyDescent="0.35">
      <c r="A389" s="552">
        <v>1545</v>
      </c>
      <c r="B389" s="552" t="s">
        <v>23616</v>
      </c>
      <c r="C389" s="552" t="s">
        <v>23642</v>
      </c>
      <c r="D389" s="552" t="s">
        <v>23655</v>
      </c>
      <c r="E389" s="552" t="s">
        <v>34836</v>
      </c>
      <c r="F389" s="552" t="s">
        <v>4709</v>
      </c>
      <c r="G389" s="552" t="s">
        <v>23645</v>
      </c>
      <c r="H389" s="552" t="s">
        <v>23654</v>
      </c>
      <c r="I389" s="552" t="s">
        <v>23615</v>
      </c>
      <c r="J389" s="552" t="s">
        <v>24001</v>
      </c>
      <c r="K389" s="571" t="s">
        <v>24001</v>
      </c>
      <c r="L389" s="571" t="s">
        <v>24001</v>
      </c>
      <c r="M389" s="553" t="s">
        <v>24001</v>
      </c>
      <c r="N389" s="553" t="s">
        <v>26632</v>
      </c>
      <c r="O389" s="553" t="s">
        <v>24001</v>
      </c>
      <c r="P389" s="553">
        <v>35632</v>
      </c>
      <c r="Q389" s="554">
        <v>37561</v>
      </c>
      <c r="R389" s="552" t="s">
        <v>28120</v>
      </c>
      <c r="S389" s="552" t="s">
        <v>24001</v>
      </c>
      <c r="T389" s="552" t="s">
        <v>24001</v>
      </c>
    </row>
    <row r="390" spans="1:20" ht="14.5" x14ac:dyDescent="0.35">
      <c r="A390" s="552">
        <v>1546</v>
      </c>
      <c r="B390" s="552" t="s">
        <v>23616</v>
      </c>
      <c r="C390" s="552" t="s">
        <v>23642</v>
      </c>
      <c r="D390" s="552" t="s">
        <v>23656</v>
      </c>
      <c r="E390" s="552" t="s">
        <v>24001</v>
      </c>
      <c r="F390" s="552" t="s">
        <v>13728</v>
      </c>
      <c r="G390" s="552" t="s">
        <v>23645</v>
      </c>
      <c r="H390" s="552" t="s">
        <v>55</v>
      </c>
      <c r="I390" s="552" t="s">
        <v>23615</v>
      </c>
      <c r="J390" s="552" t="s">
        <v>24001</v>
      </c>
      <c r="K390" s="571" t="s">
        <v>24001</v>
      </c>
      <c r="L390" s="571" t="s">
        <v>24001</v>
      </c>
      <c r="M390" s="553" t="s">
        <v>24001</v>
      </c>
      <c r="N390" s="553" t="s">
        <v>26632</v>
      </c>
      <c r="O390" s="553" t="s">
        <v>24001</v>
      </c>
      <c r="P390" s="553">
        <v>32933</v>
      </c>
      <c r="Q390" s="554">
        <v>37561</v>
      </c>
      <c r="R390" s="552" t="s">
        <v>24001</v>
      </c>
      <c r="S390" s="552" t="s">
        <v>24001</v>
      </c>
      <c r="T390" s="552" t="s">
        <v>24001</v>
      </c>
    </row>
    <row r="391" spans="1:20" ht="14.5" x14ac:dyDescent="0.35">
      <c r="A391" s="552">
        <v>1287</v>
      </c>
      <c r="B391" s="571" t="s">
        <v>22834</v>
      </c>
      <c r="C391" s="571" t="s">
        <v>23017</v>
      </c>
      <c r="D391" s="571" t="s">
        <v>23035</v>
      </c>
      <c r="E391" s="571" t="s">
        <v>34785</v>
      </c>
      <c r="F391" s="571" t="s">
        <v>17026</v>
      </c>
      <c r="G391" s="571" t="s">
        <v>23034</v>
      </c>
      <c r="H391" s="571" t="s">
        <v>300</v>
      </c>
      <c r="I391" s="571" t="s">
        <v>22804</v>
      </c>
      <c r="J391" s="571" t="s">
        <v>24001</v>
      </c>
      <c r="K391" s="571" t="s">
        <v>24001</v>
      </c>
      <c r="L391" s="571" t="s">
        <v>24001</v>
      </c>
      <c r="M391" s="572" t="s">
        <v>23036</v>
      </c>
      <c r="N391" s="553" t="s">
        <v>62</v>
      </c>
      <c r="O391" s="572" t="s">
        <v>24001</v>
      </c>
      <c r="P391" s="572">
        <v>38461</v>
      </c>
      <c r="Q391" s="573">
        <v>39496</v>
      </c>
      <c r="R391" s="571" t="s">
        <v>28121</v>
      </c>
      <c r="S391" s="571" t="s">
        <v>24001</v>
      </c>
      <c r="T391" s="571" t="s">
        <v>24001</v>
      </c>
    </row>
    <row r="392" spans="1:20" ht="14.5" x14ac:dyDescent="0.35">
      <c r="A392" s="552">
        <v>1288</v>
      </c>
      <c r="B392" s="571" t="s">
        <v>22834</v>
      </c>
      <c r="C392" s="571" t="s">
        <v>23017</v>
      </c>
      <c r="D392" s="571" t="s">
        <v>23039</v>
      </c>
      <c r="E392" s="571" t="s">
        <v>34786</v>
      </c>
      <c r="F392" s="571" t="s">
        <v>23037</v>
      </c>
      <c r="G392" s="571" t="s">
        <v>23034</v>
      </c>
      <c r="H392" s="571" t="s">
        <v>23038</v>
      </c>
      <c r="I392" s="571" t="s">
        <v>22804</v>
      </c>
      <c r="J392" s="571" t="s">
        <v>24001</v>
      </c>
      <c r="K392" s="571" t="s">
        <v>24001</v>
      </c>
      <c r="L392" s="571" t="s">
        <v>24001</v>
      </c>
      <c r="M392" s="572" t="s">
        <v>24001</v>
      </c>
      <c r="N392" s="553" t="s">
        <v>62</v>
      </c>
      <c r="O392" s="572" t="s">
        <v>24001</v>
      </c>
      <c r="P392" s="572">
        <v>38555</v>
      </c>
      <c r="Q392" s="573">
        <v>39486</v>
      </c>
      <c r="R392" s="571" t="s">
        <v>28122</v>
      </c>
      <c r="S392" s="571" t="s">
        <v>24001</v>
      </c>
      <c r="T392" s="571" t="s">
        <v>24001</v>
      </c>
    </row>
    <row r="393" spans="1:20" ht="14.5" x14ac:dyDescent="0.35">
      <c r="A393" s="552">
        <v>1289</v>
      </c>
      <c r="B393" s="571" t="s">
        <v>22834</v>
      </c>
      <c r="C393" s="571" t="s">
        <v>23017</v>
      </c>
      <c r="D393" s="571" t="s">
        <v>23040</v>
      </c>
      <c r="E393" s="571" t="s">
        <v>34787</v>
      </c>
      <c r="F393" s="571" t="s">
        <v>13856</v>
      </c>
      <c r="G393" s="571" t="s">
        <v>23034</v>
      </c>
      <c r="H393" s="571" t="s">
        <v>4683</v>
      </c>
      <c r="I393" s="571" t="s">
        <v>22804</v>
      </c>
      <c r="J393" s="571" t="s">
        <v>24001</v>
      </c>
      <c r="K393" s="571" t="s">
        <v>24001</v>
      </c>
      <c r="L393" s="571" t="s">
        <v>24001</v>
      </c>
      <c r="M393" s="572" t="s">
        <v>23041</v>
      </c>
      <c r="N393" s="553" t="s">
        <v>62</v>
      </c>
      <c r="O393" s="572" t="s">
        <v>24001</v>
      </c>
      <c r="P393" s="572">
        <v>38555</v>
      </c>
      <c r="Q393" s="573">
        <v>39486</v>
      </c>
      <c r="R393" s="571" t="s">
        <v>28122</v>
      </c>
      <c r="S393" s="571" t="s">
        <v>24001</v>
      </c>
      <c r="T393" s="571" t="s">
        <v>24001</v>
      </c>
    </row>
    <row r="394" spans="1:20" ht="14.5" x14ac:dyDescent="0.35">
      <c r="A394" s="552">
        <v>1290</v>
      </c>
      <c r="B394" s="571" t="s">
        <v>22834</v>
      </c>
      <c r="C394" s="571" t="s">
        <v>23017</v>
      </c>
      <c r="D394" s="571" t="s">
        <v>23042</v>
      </c>
      <c r="E394" s="571" t="s">
        <v>34788</v>
      </c>
      <c r="F394" s="571" t="s">
        <v>9775</v>
      </c>
      <c r="G394" s="571" t="s">
        <v>23034</v>
      </c>
      <c r="H394" s="571" t="s">
        <v>1340</v>
      </c>
      <c r="I394" s="571" t="s">
        <v>22804</v>
      </c>
      <c r="J394" s="571" t="s">
        <v>24001</v>
      </c>
      <c r="K394" s="571" t="s">
        <v>24001</v>
      </c>
      <c r="L394" s="571" t="s">
        <v>24001</v>
      </c>
      <c r="M394" s="572" t="s">
        <v>23043</v>
      </c>
      <c r="N394" s="553" t="s">
        <v>62</v>
      </c>
      <c r="O394" s="572" t="s">
        <v>24001</v>
      </c>
      <c r="P394" s="572">
        <v>32933</v>
      </c>
      <c r="Q394" s="573">
        <v>39755</v>
      </c>
      <c r="R394" s="571" t="s">
        <v>28121</v>
      </c>
      <c r="S394" s="571" t="s">
        <v>24001</v>
      </c>
      <c r="T394" s="571" t="s">
        <v>24001</v>
      </c>
    </row>
    <row r="395" spans="1:20" ht="14.5" x14ac:dyDescent="0.35">
      <c r="A395" s="552">
        <v>1291</v>
      </c>
      <c r="B395" s="571" t="s">
        <v>22834</v>
      </c>
      <c r="C395" s="571" t="s">
        <v>23017</v>
      </c>
      <c r="D395" s="571" t="s">
        <v>23045</v>
      </c>
      <c r="E395" s="571" t="s">
        <v>24001</v>
      </c>
      <c r="F395" s="571" t="s">
        <v>23044</v>
      </c>
      <c r="G395" s="571" t="s">
        <v>23034</v>
      </c>
      <c r="H395" s="571" t="s">
        <v>55</v>
      </c>
      <c r="I395" s="571" t="s">
        <v>22804</v>
      </c>
      <c r="J395" s="571" t="s">
        <v>24001</v>
      </c>
      <c r="K395" s="571" t="s">
        <v>24001</v>
      </c>
      <c r="L395" s="571" t="s">
        <v>24001</v>
      </c>
      <c r="M395" s="572" t="s">
        <v>24001</v>
      </c>
      <c r="N395" s="553" t="s">
        <v>62</v>
      </c>
      <c r="O395" s="572" t="s">
        <v>24001</v>
      </c>
      <c r="P395" s="572">
        <v>32933</v>
      </c>
      <c r="Q395" s="573">
        <v>37561</v>
      </c>
      <c r="R395" s="571" t="s">
        <v>24001</v>
      </c>
      <c r="S395" s="571" t="s">
        <v>24001</v>
      </c>
      <c r="T395" s="571" t="s">
        <v>24001</v>
      </c>
    </row>
    <row r="396" spans="1:20" ht="14.5" x14ac:dyDescent="0.35">
      <c r="A396" s="552">
        <v>1398</v>
      </c>
      <c r="B396" s="571" t="s">
        <v>22834</v>
      </c>
      <c r="C396" s="571" t="s">
        <v>23318</v>
      </c>
      <c r="D396" s="571" t="s">
        <v>23332</v>
      </c>
      <c r="E396" s="571" t="s">
        <v>25346</v>
      </c>
      <c r="F396" s="571" t="s">
        <v>8742</v>
      </c>
      <c r="G396" s="571" t="s">
        <v>23330</v>
      </c>
      <c r="H396" s="571" t="s">
        <v>23331</v>
      </c>
      <c r="I396" s="571" t="s">
        <v>22804</v>
      </c>
      <c r="J396" s="571" t="s">
        <v>24001</v>
      </c>
      <c r="K396" s="571" t="s">
        <v>24001</v>
      </c>
      <c r="L396" s="571" t="s">
        <v>24001</v>
      </c>
      <c r="M396" s="572" t="s">
        <v>24347</v>
      </c>
      <c r="N396" s="553" t="s">
        <v>62</v>
      </c>
      <c r="O396" s="572" t="s">
        <v>24001</v>
      </c>
      <c r="P396" s="572">
        <v>32933</v>
      </c>
      <c r="Q396" s="573">
        <v>39752</v>
      </c>
      <c r="R396" s="571" t="s">
        <v>28123</v>
      </c>
      <c r="S396" s="571" t="s">
        <v>24001</v>
      </c>
      <c r="T396" s="571" t="s">
        <v>24001</v>
      </c>
    </row>
    <row r="397" spans="1:20" ht="14.5" x14ac:dyDescent="0.35">
      <c r="A397" s="552">
        <v>1399</v>
      </c>
      <c r="B397" s="571" t="s">
        <v>22834</v>
      </c>
      <c r="C397" s="571" t="s">
        <v>23318</v>
      </c>
      <c r="D397" s="571" t="s">
        <v>23335</v>
      </c>
      <c r="E397" s="571" t="s">
        <v>23333</v>
      </c>
      <c r="F397" s="571" t="s">
        <v>11158</v>
      </c>
      <c r="G397" s="571" t="s">
        <v>23330</v>
      </c>
      <c r="H397" s="571" t="s">
        <v>23334</v>
      </c>
      <c r="I397" s="571" t="s">
        <v>22804</v>
      </c>
      <c r="J397" s="571" t="s">
        <v>24001</v>
      </c>
      <c r="K397" s="571" t="s">
        <v>24001</v>
      </c>
      <c r="L397" s="571" t="s">
        <v>24001</v>
      </c>
      <c r="M397" s="572" t="s">
        <v>24001</v>
      </c>
      <c r="N397" s="553" t="s">
        <v>62</v>
      </c>
      <c r="O397" s="572" t="s">
        <v>24001</v>
      </c>
      <c r="P397" s="572">
        <v>32933</v>
      </c>
      <c r="Q397" s="573">
        <v>37561</v>
      </c>
      <c r="R397" s="571" t="s">
        <v>28124</v>
      </c>
      <c r="S397" s="571" t="s">
        <v>24001</v>
      </c>
      <c r="T397" s="571" t="s">
        <v>24001</v>
      </c>
    </row>
    <row r="398" spans="1:20" ht="14.5" x14ac:dyDescent="0.35">
      <c r="A398" s="552">
        <v>1400</v>
      </c>
      <c r="B398" s="571" t="s">
        <v>22834</v>
      </c>
      <c r="C398" s="571" t="s">
        <v>23318</v>
      </c>
      <c r="D398" s="571" t="s">
        <v>23337</v>
      </c>
      <c r="E398" s="571" t="s">
        <v>23336</v>
      </c>
      <c r="F398" s="571" t="s">
        <v>8755</v>
      </c>
      <c r="G398" s="571" t="s">
        <v>23330</v>
      </c>
      <c r="H398" s="571" t="s">
        <v>17278</v>
      </c>
      <c r="I398" s="571" t="s">
        <v>22804</v>
      </c>
      <c r="J398" s="571" t="s">
        <v>24001</v>
      </c>
      <c r="K398" s="571" t="s">
        <v>24001</v>
      </c>
      <c r="L398" s="571" t="s">
        <v>24001</v>
      </c>
      <c r="M398" s="572" t="s">
        <v>24001</v>
      </c>
      <c r="N398" s="553" t="s">
        <v>62</v>
      </c>
      <c r="O398" s="572" t="s">
        <v>24001</v>
      </c>
      <c r="P398" s="572">
        <v>32933</v>
      </c>
      <c r="Q398" s="573">
        <v>37561</v>
      </c>
      <c r="R398" s="571" t="s">
        <v>28064</v>
      </c>
      <c r="S398" s="571" t="s">
        <v>24001</v>
      </c>
      <c r="T398" s="571" t="s">
        <v>24001</v>
      </c>
    </row>
    <row r="399" spans="1:20" ht="14.5" x14ac:dyDescent="0.35">
      <c r="A399" s="552">
        <v>1401</v>
      </c>
      <c r="B399" s="571" t="s">
        <v>22834</v>
      </c>
      <c r="C399" s="571" t="s">
        <v>23318</v>
      </c>
      <c r="D399" s="571" t="s">
        <v>26619</v>
      </c>
      <c r="E399" s="571" t="s">
        <v>34810</v>
      </c>
      <c r="F399" s="571" t="s">
        <v>4648</v>
      </c>
      <c r="G399" s="571" t="s">
        <v>23330</v>
      </c>
      <c r="H399" s="571" t="s">
        <v>26620</v>
      </c>
      <c r="I399" s="571" t="s">
        <v>22804</v>
      </c>
      <c r="J399" s="571" t="s">
        <v>24001</v>
      </c>
      <c r="K399" s="571" t="s">
        <v>24001</v>
      </c>
      <c r="L399" s="571" t="s">
        <v>24001</v>
      </c>
      <c r="M399" s="572" t="s">
        <v>26621</v>
      </c>
      <c r="N399" s="553" t="s">
        <v>62</v>
      </c>
      <c r="O399" s="572" t="s">
        <v>24001</v>
      </c>
      <c r="P399" s="572">
        <v>44320</v>
      </c>
      <c r="Q399" s="573">
        <v>44320</v>
      </c>
      <c r="R399" s="571" t="s">
        <v>28125</v>
      </c>
      <c r="S399" s="571" t="s">
        <v>24001</v>
      </c>
      <c r="T399" s="571" t="s">
        <v>24001</v>
      </c>
    </row>
    <row r="400" spans="1:20" ht="14.5" x14ac:dyDescent="0.35">
      <c r="A400" s="552">
        <v>1402</v>
      </c>
      <c r="B400" s="571" t="s">
        <v>22834</v>
      </c>
      <c r="C400" s="571" t="s">
        <v>23318</v>
      </c>
      <c r="D400" s="571" t="s">
        <v>23339</v>
      </c>
      <c r="E400" s="571" t="s">
        <v>25347</v>
      </c>
      <c r="F400" s="571" t="s">
        <v>8789</v>
      </c>
      <c r="G400" s="571" t="s">
        <v>23330</v>
      </c>
      <c r="H400" s="571" t="s">
        <v>23338</v>
      </c>
      <c r="I400" s="571" t="s">
        <v>22804</v>
      </c>
      <c r="J400" s="571" t="s">
        <v>24001</v>
      </c>
      <c r="K400" s="571" t="s">
        <v>24001</v>
      </c>
      <c r="L400" s="571" t="s">
        <v>24001</v>
      </c>
      <c r="M400" s="572" t="s">
        <v>24001</v>
      </c>
      <c r="N400" s="553" t="s">
        <v>62</v>
      </c>
      <c r="O400" s="572" t="s">
        <v>24001</v>
      </c>
      <c r="P400" s="572">
        <v>32933</v>
      </c>
      <c r="Q400" s="573">
        <v>37561</v>
      </c>
      <c r="R400" s="571" t="s">
        <v>28126</v>
      </c>
      <c r="S400" s="571" t="s">
        <v>24001</v>
      </c>
      <c r="T400" s="571" t="s">
        <v>24001</v>
      </c>
    </row>
    <row r="401" spans="1:20" ht="14.5" x14ac:dyDescent="0.35">
      <c r="A401" s="552">
        <v>1403</v>
      </c>
      <c r="B401" s="571" t="s">
        <v>22834</v>
      </c>
      <c r="C401" s="571" t="s">
        <v>23318</v>
      </c>
      <c r="D401" s="571" t="s">
        <v>23341</v>
      </c>
      <c r="E401" s="571" t="s">
        <v>23340</v>
      </c>
      <c r="F401" s="571" t="s">
        <v>8804</v>
      </c>
      <c r="G401" s="571" t="s">
        <v>23330</v>
      </c>
      <c r="H401" s="571" t="s">
        <v>12400</v>
      </c>
      <c r="I401" s="571" t="s">
        <v>22804</v>
      </c>
      <c r="J401" s="571" t="s">
        <v>24001</v>
      </c>
      <c r="K401" s="571" t="s">
        <v>24001</v>
      </c>
      <c r="L401" s="571" t="s">
        <v>24001</v>
      </c>
      <c r="M401" s="572" t="s">
        <v>24001</v>
      </c>
      <c r="N401" s="553" t="s">
        <v>62</v>
      </c>
      <c r="O401" s="572" t="s">
        <v>24001</v>
      </c>
      <c r="P401" s="572">
        <v>32933</v>
      </c>
      <c r="Q401" s="573">
        <v>37561</v>
      </c>
      <c r="R401" s="571" t="s">
        <v>28127</v>
      </c>
      <c r="S401" s="571" t="s">
        <v>24001</v>
      </c>
      <c r="T401" s="571" t="s">
        <v>24001</v>
      </c>
    </row>
    <row r="402" spans="1:20" ht="14.5" x14ac:dyDescent="0.35">
      <c r="A402" s="552">
        <v>1404</v>
      </c>
      <c r="B402" s="571" t="s">
        <v>22834</v>
      </c>
      <c r="C402" s="571" t="s">
        <v>23318</v>
      </c>
      <c r="D402" s="571" t="s">
        <v>28128</v>
      </c>
      <c r="E402" s="571" t="s">
        <v>28129</v>
      </c>
      <c r="F402" s="571" t="s">
        <v>28130</v>
      </c>
      <c r="G402" s="571" t="s">
        <v>23330</v>
      </c>
      <c r="H402" s="571" t="s">
        <v>28131</v>
      </c>
      <c r="I402" s="571" t="s">
        <v>22804</v>
      </c>
      <c r="J402" s="571" t="s">
        <v>24001</v>
      </c>
      <c r="K402" s="571" t="s">
        <v>24001</v>
      </c>
      <c r="L402" s="571" t="s">
        <v>24001</v>
      </c>
      <c r="M402" s="572" t="s">
        <v>28132</v>
      </c>
      <c r="N402" s="553" t="s">
        <v>62</v>
      </c>
      <c r="O402" s="572" t="s">
        <v>24001</v>
      </c>
      <c r="P402" s="572">
        <v>45139</v>
      </c>
      <c r="Q402" s="573">
        <v>45306</v>
      </c>
      <c r="R402" s="571" t="s">
        <v>28133</v>
      </c>
      <c r="S402" s="571" t="s">
        <v>24001</v>
      </c>
      <c r="T402" s="571" t="s">
        <v>24001</v>
      </c>
    </row>
    <row r="403" spans="1:20" ht="14.5" x14ac:dyDescent="0.35">
      <c r="A403" s="552">
        <v>1405</v>
      </c>
      <c r="B403" s="571" t="s">
        <v>22834</v>
      </c>
      <c r="C403" s="571" t="s">
        <v>23318</v>
      </c>
      <c r="D403" s="571" t="s">
        <v>23344</v>
      </c>
      <c r="E403" s="571" t="s">
        <v>34811</v>
      </c>
      <c r="F403" s="571" t="s">
        <v>23342</v>
      </c>
      <c r="G403" s="571" t="s">
        <v>23330</v>
      </c>
      <c r="H403" s="571" t="s">
        <v>23343</v>
      </c>
      <c r="I403" s="571" t="s">
        <v>22804</v>
      </c>
      <c r="J403" s="571" t="s">
        <v>24001</v>
      </c>
      <c r="K403" s="571" t="s">
        <v>24001</v>
      </c>
      <c r="L403" s="571" t="s">
        <v>24001</v>
      </c>
      <c r="M403" s="572" t="s">
        <v>24001</v>
      </c>
      <c r="N403" s="553" t="s">
        <v>62</v>
      </c>
      <c r="O403" s="572" t="s">
        <v>24001</v>
      </c>
      <c r="P403" s="572">
        <v>32933</v>
      </c>
      <c r="Q403" s="573">
        <v>37561</v>
      </c>
      <c r="R403" s="571" t="s">
        <v>28134</v>
      </c>
      <c r="S403" s="571" t="s">
        <v>24001</v>
      </c>
      <c r="T403" s="571" t="s">
        <v>24001</v>
      </c>
    </row>
    <row r="404" spans="1:20" ht="14.5" x14ac:dyDescent="0.35">
      <c r="A404" s="552">
        <v>1406</v>
      </c>
      <c r="B404" s="571" t="s">
        <v>22834</v>
      </c>
      <c r="C404" s="571" t="s">
        <v>23318</v>
      </c>
      <c r="D404" s="571" t="s">
        <v>28135</v>
      </c>
      <c r="E404" s="571" t="s">
        <v>28136</v>
      </c>
      <c r="F404" s="571" t="s">
        <v>28137</v>
      </c>
      <c r="G404" s="571" t="s">
        <v>23330</v>
      </c>
      <c r="H404" s="571" t="s">
        <v>28138</v>
      </c>
      <c r="I404" s="571" t="s">
        <v>22804</v>
      </c>
      <c r="J404" s="571" t="s">
        <v>24001</v>
      </c>
      <c r="K404" s="571" t="s">
        <v>24001</v>
      </c>
      <c r="L404" s="571" t="s">
        <v>24001</v>
      </c>
      <c r="M404" s="572" t="s">
        <v>28139</v>
      </c>
      <c r="N404" s="553" t="s">
        <v>62</v>
      </c>
      <c r="O404" s="572" t="s">
        <v>24001</v>
      </c>
      <c r="P404" s="572">
        <v>45139</v>
      </c>
      <c r="Q404" s="573"/>
      <c r="R404" s="571" t="s">
        <v>28133</v>
      </c>
      <c r="S404" s="571" t="s">
        <v>24001</v>
      </c>
      <c r="T404" s="571" t="s">
        <v>24001</v>
      </c>
    </row>
    <row r="405" spans="1:20" ht="14.5" x14ac:dyDescent="0.35">
      <c r="A405" s="552">
        <v>1407</v>
      </c>
      <c r="B405" s="571" t="s">
        <v>22834</v>
      </c>
      <c r="C405" s="571" t="s">
        <v>23318</v>
      </c>
      <c r="D405" s="571" t="s">
        <v>23345</v>
      </c>
      <c r="E405" s="571" t="s">
        <v>25348</v>
      </c>
      <c r="F405" s="571" t="s">
        <v>8760</v>
      </c>
      <c r="G405" s="571" t="s">
        <v>23330</v>
      </c>
      <c r="H405" s="571" t="s">
        <v>20304</v>
      </c>
      <c r="I405" s="571" t="s">
        <v>22804</v>
      </c>
      <c r="J405" s="571" t="s">
        <v>24001</v>
      </c>
      <c r="K405" s="571" t="s">
        <v>62</v>
      </c>
      <c r="L405" s="571" t="s">
        <v>24001</v>
      </c>
      <c r="M405" s="572" t="s">
        <v>24001</v>
      </c>
      <c r="N405" s="553" t="s">
        <v>62</v>
      </c>
      <c r="O405" s="572" t="s">
        <v>24001</v>
      </c>
      <c r="P405" s="572">
        <v>32933</v>
      </c>
      <c r="Q405" s="573">
        <v>37561</v>
      </c>
      <c r="R405" s="571" t="s">
        <v>28140</v>
      </c>
      <c r="S405" s="571" t="s">
        <v>24001</v>
      </c>
      <c r="T405" s="571" t="s">
        <v>24001</v>
      </c>
    </row>
    <row r="406" spans="1:20" ht="14.5" x14ac:dyDescent="0.35">
      <c r="A406" s="552">
        <v>1408</v>
      </c>
      <c r="B406" s="571" t="s">
        <v>22834</v>
      </c>
      <c r="C406" s="571" t="s">
        <v>23318</v>
      </c>
      <c r="D406" s="571" t="s">
        <v>23348</v>
      </c>
      <c r="E406" s="571" t="s">
        <v>23346</v>
      </c>
      <c r="F406" s="571" t="s">
        <v>8838</v>
      </c>
      <c r="G406" s="571" t="s">
        <v>23330</v>
      </c>
      <c r="H406" s="571" t="s">
        <v>23347</v>
      </c>
      <c r="I406" s="571" t="s">
        <v>22804</v>
      </c>
      <c r="J406" s="571" t="s">
        <v>24001</v>
      </c>
      <c r="K406" s="571" t="s">
        <v>24001</v>
      </c>
      <c r="L406" s="571" t="s">
        <v>24001</v>
      </c>
      <c r="M406" s="572" t="s">
        <v>24001</v>
      </c>
      <c r="N406" s="553" t="s">
        <v>62</v>
      </c>
      <c r="O406" s="572" t="s">
        <v>24001</v>
      </c>
      <c r="P406" s="572">
        <v>32933</v>
      </c>
      <c r="Q406" s="573">
        <v>37561</v>
      </c>
      <c r="R406" s="571" t="s">
        <v>28141</v>
      </c>
      <c r="S406" s="571" t="s">
        <v>24001</v>
      </c>
      <c r="T406" s="571" t="s">
        <v>24001</v>
      </c>
    </row>
    <row r="407" spans="1:20" ht="14.5" x14ac:dyDescent="0.35">
      <c r="A407" s="552">
        <v>1409</v>
      </c>
      <c r="B407" s="571" t="s">
        <v>22834</v>
      </c>
      <c r="C407" s="571" t="s">
        <v>23318</v>
      </c>
      <c r="D407" s="571" t="s">
        <v>23352</v>
      </c>
      <c r="E407" s="571" t="s">
        <v>23349</v>
      </c>
      <c r="F407" s="571" t="s">
        <v>23350</v>
      </c>
      <c r="G407" s="571" t="s">
        <v>23330</v>
      </c>
      <c r="H407" s="571" t="s">
        <v>23351</v>
      </c>
      <c r="I407" s="571" t="s">
        <v>22804</v>
      </c>
      <c r="J407" s="571" t="s">
        <v>24001</v>
      </c>
      <c r="K407" s="571" t="s">
        <v>62</v>
      </c>
      <c r="L407" s="571" t="s">
        <v>24001</v>
      </c>
      <c r="M407" s="572" t="s">
        <v>24001</v>
      </c>
      <c r="N407" s="553" t="s">
        <v>62</v>
      </c>
      <c r="O407" s="572" t="s">
        <v>24001</v>
      </c>
      <c r="P407" s="572">
        <v>32933</v>
      </c>
      <c r="Q407" s="573">
        <v>37561</v>
      </c>
      <c r="R407" s="571" t="s">
        <v>27948</v>
      </c>
      <c r="S407" s="571" t="s">
        <v>24001</v>
      </c>
      <c r="T407" s="571" t="s">
        <v>24001</v>
      </c>
    </row>
    <row r="408" spans="1:20" ht="14.5" x14ac:dyDescent="0.35">
      <c r="A408" s="552">
        <v>1410</v>
      </c>
      <c r="B408" s="571" t="s">
        <v>22834</v>
      </c>
      <c r="C408" s="571" t="s">
        <v>23318</v>
      </c>
      <c r="D408" s="571" t="s">
        <v>26622</v>
      </c>
      <c r="E408" s="571" t="s">
        <v>26623</v>
      </c>
      <c r="F408" s="571" t="s">
        <v>18704</v>
      </c>
      <c r="G408" s="571" t="s">
        <v>23330</v>
      </c>
      <c r="H408" s="571" t="s">
        <v>1454</v>
      </c>
      <c r="I408" s="571" t="s">
        <v>22804</v>
      </c>
      <c r="J408" s="571" t="s">
        <v>24001</v>
      </c>
      <c r="K408" s="571" t="s">
        <v>24001</v>
      </c>
      <c r="L408" s="571" t="s">
        <v>24001</v>
      </c>
      <c r="M408" s="572" t="s">
        <v>26624</v>
      </c>
      <c r="N408" s="553" t="s">
        <v>62</v>
      </c>
      <c r="O408" s="572" t="s">
        <v>24001</v>
      </c>
      <c r="P408" s="572">
        <v>44320</v>
      </c>
      <c r="Q408" s="573">
        <v>44320</v>
      </c>
      <c r="R408" s="571" t="s">
        <v>28142</v>
      </c>
      <c r="S408" s="571" t="s">
        <v>24001</v>
      </c>
      <c r="T408" s="571" t="s">
        <v>24001</v>
      </c>
    </row>
    <row r="409" spans="1:20" ht="14.5" x14ac:dyDescent="0.35">
      <c r="A409" s="552">
        <v>1411</v>
      </c>
      <c r="B409" s="571" t="s">
        <v>22834</v>
      </c>
      <c r="C409" s="571" t="s">
        <v>23318</v>
      </c>
      <c r="D409" s="571" t="s">
        <v>23355</v>
      </c>
      <c r="E409" s="571" t="s">
        <v>23353</v>
      </c>
      <c r="F409" s="571" t="s">
        <v>8870</v>
      </c>
      <c r="G409" s="571" t="s">
        <v>23330</v>
      </c>
      <c r="H409" s="571" t="s">
        <v>23354</v>
      </c>
      <c r="I409" s="571" t="s">
        <v>22804</v>
      </c>
      <c r="J409" s="571" t="s">
        <v>24001</v>
      </c>
      <c r="K409" s="571" t="s">
        <v>24001</v>
      </c>
      <c r="L409" s="571" t="s">
        <v>24001</v>
      </c>
      <c r="M409" s="572" t="s">
        <v>24001</v>
      </c>
      <c r="N409" s="553" t="s">
        <v>62</v>
      </c>
      <c r="O409" s="572" t="s">
        <v>24001</v>
      </c>
      <c r="P409" s="572">
        <v>32933</v>
      </c>
      <c r="Q409" s="573">
        <v>37561</v>
      </c>
      <c r="R409" s="571" t="s">
        <v>28143</v>
      </c>
      <c r="S409" s="571" t="s">
        <v>24001</v>
      </c>
      <c r="T409" s="571" t="s">
        <v>24001</v>
      </c>
    </row>
    <row r="410" spans="1:20" ht="14.5" x14ac:dyDescent="0.35">
      <c r="A410" s="552">
        <v>1412</v>
      </c>
      <c r="B410" s="571" t="s">
        <v>22834</v>
      </c>
      <c r="C410" s="571" t="s">
        <v>23318</v>
      </c>
      <c r="D410" s="571" t="s">
        <v>23358</v>
      </c>
      <c r="E410" s="571" t="s">
        <v>23356</v>
      </c>
      <c r="F410" s="571" t="s">
        <v>8901</v>
      </c>
      <c r="G410" s="571" t="s">
        <v>23330</v>
      </c>
      <c r="H410" s="571" t="s">
        <v>23357</v>
      </c>
      <c r="I410" s="571" t="s">
        <v>22804</v>
      </c>
      <c r="J410" s="571" t="s">
        <v>24001</v>
      </c>
      <c r="K410" s="571" t="s">
        <v>24001</v>
      </c>
      <c r="L410" s="571" t="s">
        <v>24001</v>
      </c>
      <c r="M410" s="572" t="s">
        <v>24001</v>
      </c>
      <c r="N410" s="553" t="s">
        <v>62</v>
      </c>
      <c r="O410" s="572" t="s">
        <v>24001</v>
      </c>
      <c r="P410" s="572">
        <v>32933</v>
      </c>
      <c r="Q410" s="573">
        <v>37561</v>
      </c>
      <c r="R410" s="571" t="s">
        <v>28144</v>
      </c>
      <c r="S410" s="571" t="s">
        <v>24001</v>
      </c>
      <c r="T410" s="571" t="s">
        <v>24001</v>
      </c>
    </row>
    <row r="411" spans="1:20" ht="14.5" x14ac:dyDescent="0.35">
      <c r="A411" s="552">
        <v>1413</v>
      </c>
      <c r="B411" s="571" t="s">
        <v>22834</v>
      </c>
      <c r="C411" s="571" t="s">
        <v>23318</v>
      </c>
      <c r="D411" s="571" t="s">
        <v>23362</v>
      </c>
      <c r="E411" s="571" t="s">
        <v>23359</v>
      </c>
      <c r="F411" s="571" t="s">
        <v>23360</v>
      </c>
      <c r="G411" s="571" t="s">
        <v>23330</v>
      </c>
      <c r="H411" s="571" t="s">
        <v>23361</v>
      </c>
      <c r="I411" s="571" t="s">
        <v>22804</v>
      </c>
      <c r="J411" s="571" t="s">
        <v>24001</v>
      </c>
      <c r="K411" s="571" t="s">
        <v>24001</v>
      </c>
      <c r="L411" s="571" t="s">
        <v>24001</v>
      </c>
      <c r="M411" s="572" t="s">
        <v>24001</v>
      </c>
      <c r="N411" s="553" t="s">
        <v>62</v>
      </c>
      <c r="O411" s="572" t="s">
        <v>24001</v>
      </c>
      <c r="P411" s="572">
        <v>32933</v>
      </c>
      <c r="Q411" s="573">
        <v>37561</v>
      </c>
      <c r="R411" s="571" t="s">
        <v>28084</v>
      </c>
      <c r="S411" s="571" t="s">
        <v>24001</v>
      </c>
      <c r="T411" s="571" t="s">
        <v>24001</v>
      </c>
    </row>
    <row r="412" spans="1:20" ht="14.5" x14ac:dyDescent="0.35">
      <c r="A412" s="552">
        <v>1414</v>
      </c>
      <c r="B412" s="571" t="s">
        <v>22834</v>
      </c>
      <c r="C412" s="571" t="s">
        <v>23318</v>
      </c>
      <c r="D412" s="571" t="s">
        <v>23365</v>
      </c>
      <c r="E412" s="571" t="s">
        <v>23363</v>
      </c>
      <c r="F412" s="571" t="s">
        <v>8908</v>
      </c>
      <c r="G412" s="571" t="s">
        <v>23330</v>
      </c>
      <c r="H412" s="571" t="s">
        <v>23364</v>
      </c>
      <c r="I412" s="571" t="s">
        <v>22804</v>
      </c>
      <c r="J412" s="571" t="s">
        <v>24001</v>
      </c>
      <c r="K412" s="571" t="s">
        <v>24001</v>
      </c>
      <c r="L412" s="571" t="s">
        <v>24001</v>
      </c>
      <c r="M412" s="572" t="s">
        <v>24001</v>
      </c>
      <c r="N412" s="553" t="s">
        <v>62</v>
      </c>
      <c r="O412" s="572" t="s">
        <v>24001</v>
      </c>
      <c r="P412" s="572">
        <v>32933</v>
      </c>
      <c r="Q412" s="573">
        <v>37561</v>
      </c>
      <c r="R412" s="571" t="s">
        <v>28145</v>
      </c>
      <c r="S412" s="571" t="s">
        <v>24001</v>
      </c>
      <c r="T412" s="571" t="s">
        <v>24001</v>
      </c>
    </row>
    <row r="413" spans="1:20" ht="14.5" x14ac:dyDescent="0.35">
      <c r="A413" s="552">
        <v>1415</v>
      </c>
      <c r="B413" s="571" t="s">
        <v>22834</v>
      </c>
      <c r="C413" s="571" t="s">
        <v>23318</v>
      </c>
      <c r="D413" s="571" t="s">
        <v>23368</v>
      </c>
      <c r="E413" s="571" t="s">
        <v>23366</v>
      </c>
      <c r="F413" s="571" t="s">
        <v>8959</v>
      </c>
      <c r="G413" s="571" t="s">
        <v>23330</v>
      </c>
      <c r="H413" s="571" t="s">
        <v>23367</v>
      </c>
      <c r="I413" s="571" t="s">
        <v>22804</v>
      </c>
      <c r="J413" s="571" t="s">
        <v>24001</v>
      </c>
      <c r="K413" s="571" t="s">
        <v>62</v>
      </c>
      <c r="L413" s="571" t="s">
        <v>24001</v>
      </c>
      <c r="M413" s="572" t="s">
        <v>24001</v>
      </c>
      <c r="N413" s="553" t="s">
        <v>62</v>
      </c>
      <c r="O413" s="572" t="s">
        <v>24001</v>
      </c>
      <c r="P413" s="572">
        <v>34421</v>
      </c>
      <c r="Q413" s="573">
        <v>37561</v>
      </c>
      <c r="R413" s="571" t="s">
        <v>28124</v>
      </c>
      <c r="S413" s="571" t="s">
        <v>24001</v>
      </c>
      <c r="T413" s="571" t="s">
        <v>24001</v>
      </c>
    </row>
    <row r="414" spans="1:20" ht="14.5" x14ac:dyDescent="0.35">
      <c r="A414" s="552">
        <v>1416</v>
      </c>
      <c r="B414" s="571" t="s">
        <v>22834</v>
      </c>
      <c r="C414" s="571" t="s">
        <v>23318</v>
      </c>
      <c r="D414" s="571" t="s">
        <v>28146</v>
      </c>
      <c r="E414" s="571" t="s">
        <v>28147</v>
      </c>
      <c r="F414" s="571" t="s">
        <v>28148</v>
      </c>
      <c r="G414" s="571" t="s">
        <v>23330</v>
      </c>
      <c r="H414" s="571" t="s">
        <v>23235</v>
      </c>
      <c r="I414" s="571" t="s">
        <v>22804</v>
      </c>
      <c r="J414" s="571" t="s">
        <v>24001</v>
      </c>
      <c r="K414" s="571" t="s">
        <v>24001</v>
      </c>
      <c r="L414" s="571" t="s">
        <v>24001</v>
      </c>
      <c r="M414" s="572" t="s">
        <v>24001</v>
      </c>
      <c r="N414" s="553" t="s">
        <v>62</v>
      </c>
      <c r="O414" s="572" t="s">
        <v>24001</v>
      </c>
      <c r="P414" s="572">
        <v>45302</v>
      </c>
      <c r="Q414" s="573">
        <v>45302</v>
      </c>
      <c r="R414" s="571" t="s">
        <v>28149</v>
      </c>
      <c r="S414" s="571" t="s">
        <v>24001</v>
      </c>
      <c r="T414" s="571" t="s">
        <v>24001</v>
      </c>
    </row>
    <row r="415" spans="1:20" ht="14.5" x14ac:dyDescent="0.35">
      <c r="A415" s="552">
        <v>1417</v>
      </c>
      <c r="B415" s="571" t="s">
        <v>22834</v>
      </c>
      <c r="C415" s="571" t="s">
        <v>23318</v>
      </c>
      <c r="D415" s="571" t="s">
        <v>23370</v>
      </c>
      <c r="E415" s="571" t="s">
        <v>24001</v>
      </c>
      <c r="F415" s="571" t="s">
        <v>23369</v>
      </c>
      <c r="G415" s="571" t="s">
        <v>23330</v>
      </c>
      <c r="H415" s="571" t="s">
        <v>55</v>
      </c>
      <c r="I415" s="571" t="s">
        <v>22804</v>
      </c>
      <c r="J415" s="571" t="s">
        <v>24001</v>
      </c>
      <c r="K415" s="571" t="s">
        <v>24001</v>
      </c>
      <c r="L415" s="571" t="s">
        <v>24001</v>
      </c>
      <c r="M415" s="572" t="s">
        <v>24001</v>
      </c>
      <c r="N415" s="553" t="s">
        <v>62</v>
      </c>
      <c r="O415" s="572" t="s">
        <v>24001</v>
      </c>
      <c r="P415" s="572">
        <v>32933</v>
      </c>
      <c r="Q415" s="573">
        <v>37561</v>
      </c>
      <c r="R415" s="571" t="s">
        <v>24001</v>
      </c>
      <c r="S415" s="571" t="s">
        <v>24001</v>
      </c>
      <c r="T415" s="571" t="s">
        <v>24001</v>
      </c>
    </row>
    <row r="416" spans="1:20" ht="14.5" x14ac:dyDescent="0.35">
      <c r="A416" s="552">
        <v>1418</v>
      </c>
      <c r="B416" s="571" t="s">
        <v>22834</v>
      </c>
      <c r="C416" s="571" t="s">
        <v>23318</v>
      </c>
      <c r="D416" s="571" t="s">
        <v>28150</v>
      </c>
      <c r="E416" s="571" t="s">
        <v>28151</v>
      </c>
      <c r="F416" s="571" t="s">
        <v>28152</v>
      </c>
      <c r="G416" s="571" t="s">
        <v>23330</v>
      </c>
      <c r="H416" s="571" t="s">
        <v>28153</v>
      </c>
      <c r="I416" s="571" t="s">
        <v>22804</v>
      </c>
      <c r="J416" s="571" t="s">
        <v>24001</v>
      </c>
      <c r="K416" s="571" t="s">
        <v>24001</v>
      </c>
      <c r="L416" s="571" t="s">
        <v>24001</v>
      </c>
      <c r="M416" s="572" t="s">
        <v>24001</v>
      </c>
      <c r="N416" s="553" t="s">
        <v>62</v>
      </c>
      <c r="O416" s="572" t="s">
        <v>24001</v>
      </c>
      <c r="P416" s="572">
        <v>45139</v>
      </c>
      <c r="Q416" s="573"/>
      <c r="R416" s="571" t="s">
        <v>28154</v>
      </c>
      <c r="S416" s="571" t="s">
        <v>24001</v>
      </c>
      <c r="T416" s="571" t="s">
        <v>24001</v>
      </c>
    </row>
    <row r="417" spans="1:20" ht="14.5" x14ac:dyDescent="0.35">
      <c r="A417" s="552">
        <v>1419</v>
      </c>
      <c r="B417" s="571" t="s">
        <v>22834</v>
      </c>
      <c r="C417" s="571" t="s">
        <v>23318</v>
      </c>
      <c r="D417" s="571" t="s">
        <v>28155</v>
      </c>
      <c r="E417" s="571" t="s">
        <v>28156</v>
      </c>
      <c r="F417" s="571" t="s">
        <v>28157</v>
      </c>
      <c r="G417" s="571" t="s">
        <v>23330</v>
      </c>
      <c r="H417" s="571" t="s">
        <v>28158</v>
      </c>
      <c r="I417" s="571" t="s">
        <v>22804</v>
      </c>
      <c r="J417" s="571" t="s">
        <v>24001</v>
      </c>
      <c r="K417" s="571" t="s">
        <v>24001</v>
      </c>
      <c r="L417" s="571" t="s">
        <v>24001</v>
      </c>
      <c r="M417" s="572" t="s">
        <v>28159</v>
      </c>
      <c r="N417" s="553" t="s">
        <v>62</v>
      </c>
      <c r="O417" s="572" t="s">
        <v>24001</v>
      </c>
      <c r="P417" s="572">
        <v>45141</v>
      </c>
      <c r="Q417" s="573"/>
      <c r="R417" s="571" t="s">
        <v>28133</v>
      </c>
      <c r="S417" s="571" t="s">
        <v>24001</v>
      </c>
      <c r="T417" s="571" t="s">
        <v>24001</v>
      </c>
    </row>
    <row r="418" spans="1:20" ht="14.5" x14ac:dyDescent="0.35">
      <c r="A418" s="552">
        <v>1420</v>
      </c>
      <c r="B418" s="571" t="s">
        <v>22834</v>
      </c>
      <c r="C418" s="571" t="s">
        <v>23318</v>
      </c>
      <c r="D418" s="571" t="s">
        <v>23373</v>
      </c>
      <c r="E418" s="571" t="s">
        <v>23371</v>
      </c>
      <c r="F418" s="571" t="s">
        <v>10413</v>
      </c>
      <c r="G418" s="571" t="s">
        <v>23330</v>
      </c>
      <c r="H418" s="571" t="s">
        <v>23372</v>
      </c>
      <c r="I418" s="571" t="s">
        <v>22804</v>
      </c>
      <c r="J418" s="571" t="s">
        <v>24001</v>
      </c>
      <c r="K418" s="571" t="s">
        <v>24001</v>
      </c>
      <c r="L418" s="571" t="s">
        <v>24001</v>
      </c>
      <c r="M418" s="572" t="s">
        <v>24001</v>
      </c>
      <c r="N418" s="553" t="s">
        <v>62</v>
      </c>
      <c r="O418" s="572" t="s">
        <v>24001</v>
      </c>
      <c r="P418" s="572">
        <v>35706</v>
      </c>
      <c r="Q418" s="573">
        <v>37561</v>
      </c>
      <c r="R418" s="571" t="s">
        <v>28160</v>
      </c>
      <c r="S418" s="571" t="s">
        <v>24001</v>
      </c>
      <c r="T418" s="571" t="s">
        <v>24001</v>
      </c>
    </row>
    <row r="419" spans="1:20" ht="14.5" x14ac:dyDescent="0.35">
      <c r="A419" s="552">
        <v>1421</v>
      </c>
      <c r="B419" s="571" t="s">
        <v>22834</v>
      </c>
      <c r="C419" s="571" t="s">
        <v>23318</v>
      </c>
      <c r="D419" s="571" t="s">
        <v>28161</v>
      </c>
      <c r="E419" s="571" t="s">
        <v>28162</v>
      </c>
      <c r="F419" s="571" t="s">
        <v>28163</v>
      </c>
      <c r="G419" s="571" t="s">
        <v>23330</v>
      </c>
      <c r="H419" s="571" t="s">
        <v>28164</v>
      </c>
      <c r="I419" s="571" t="s">
        <v>22804</v>
      </c>
      <c r="J419" s="571" t="s">
        <v>24001</v>
      </c>
      <c r="K419" s="571" t="s">
        <v>24001</v>
      </c>
      <c r="L419" s="571" t="s">
        <v>24001</v>
      </c>
      <c r="M419" s="572" t="s">
        <v>28165</v>
      </c>
      <c r="N419" s="553" t="s">
        <v>62</v>
      </c>
      <c r="O419" s="572" t="s">
        <v>24001</v>
      </c>
      <c r="P419" s="572">
        <v>45141</v>
      </c>
      <c r="Q419" s="573"/>
      <c r="R419" s="571" t="s">
        <v>28133</v>
      </c>
      <c r="S419" s="571" t="s">
        <v>24001</v>
      </c>
      <c r="T419" s="571" t="s">
        <v>24001</v>
      </c>
    </row>
    <row r="420" spans="1:20" ht="14.5" x14ac:dyDescent="0.35">
      <c r="A420" s="552">
        <v>1422</v>
      </c>
      <c r="B420" s="571" t="s">
        <v>22834</v>
      </c>
      <c r="C420" s="571" t="s">
        <v>23318</v>
      </c>
      <c r="D420" s="571" t="s">
        <v>23377</v>
      </c>
      <c r="E420" s="571" t="s">
        <v>23374</v>
      </c>
      <c r="F420" s="571" t="s">
        <v>23375</v>
      </c>
      <c r="G420" s="571" t="s">
        <v>23330</v>
      </c>
      <c r="H420" s="571" t="s">
        <v>23376</v>
      </c>
      <c r="I420" s="571" t="s">
        <v>22804</v>
      </c>
      <c r="J420" s="571" t="s">
        <v>24001</v>
      </c>
      <c r="K420" s="571" t="s">
        <v>24001</v>
      </c>
      <c r="L420" s="571" t="s">
        <v>24001</v>
      </c>
      <c r="M420" s="572" t="s">
        <v>24001</v>
      </c>
      <c r="N420" s="553" t="s">
        <v>62</v>
      </c>
      <c r="O420" s="572" t="s">
        <v>24001</v>
      </c>
      <c r="P420" s="572">
        <v>32933</v>
      </c>
      <c r="Q420" s="573">
        <v>37561</v>
      </c>
      <c r="R420" s="571" t="s">
        <v>28166</v>
      </c>
      <c r="S420" s="571" t="s">
        <v>24001</v>
      </c>
      <c r="T420" s="571" t="s">
        <v>24001</v>
      </c>
    </row>
    <row r="421" spans="1:20" ht="14.5" x14ac:dyDescent="0.35">
      <c r="A421" s="552">
        <v>1292</v>
      </c>
      <c r="B421" s="571" t="s">
        <v>22834</v>
      </c>
      <c r="C421" s="571" t="s">
        <v>23017</v>
      </c>
      <c r="D421" s="571" t="s">
        <v>23048</v>
      </c>
      <c r="E421" s="571" t="s">
        <v>34789</v>
      </c>
      <c r="F421" s="571" t="s">
        <v>9824</v>
      </c>
      <c r="G421" s="571" t="s">
        <v>23046</v>
      </c>
      <c r="H421" s="571" t="s">
        <v>23047</v>
      </c>
      <c r="I421" s="571" t="s">
        <v>22804</v>
      </c>
      <c r="J421" s="571" t="s">
        <v>24001</v>
      </c>
      <c r="K421" s="571" t="s">
        <v>24001</v>
      </c>
      <c r="L421" s="571" t="s">
        <v>24001</v>
      </c>
      <c r="M421" s="572" t="s">
        <v>24001</v>
      </c>
      <c r="N421" s="553" t="s">
        <v>62</v>
      </c>
      <c r="O421" s="572" t="s">
        <v>24001</v>
      </c>
      <c r="P421" s="572">
        <v>32933</v>
      </c>
      <c r="Q421" s="573">
        <v>37561</v>
      </c>
      <c r="R421" s="571" t="s">
        <v>28167</v>
      </c>
      <c r="S421" s="571" t="s">
        <v>24001</v>
      </c>
      <c r="T421" s="571" t="s">
        <v>24001</v>
      </c>
    </row>
    <row r="422" spans="1:20" ht="14.5" x14ac:dyDescent="0.35">
      <c r="A422" s="552">
        <v>1293</v>
      </c>
      <c r="B422" s="571" t="s">
        <v>22834</v>
      </c>
      <c r="C422" s="571" t="s">
        <v>23017</v>
      </c>
      <c r="D422" s="571" t="s">
        <v>23052</v>
      </c>
      <c r="E422" s="571" t="s">
        <v>23049</v>
      </c>
      <c r="F422" s="571" t="s">
        <v>23050</v>
      </c>
      <c r="G422" s="571" t="s">
        <v>23046</v>
      </c>
      <c r="H422" s="571" t="s">
        <v>23051</v>
      </c>
      <c r="I422" s="571" t="s">
        <v>22804</v>
      </c>
      <c r="J422" s="571" t="s">
        <v>24001</v>
      </c>
      <c r="K422" s="571" t="s">
        <v>62</v>
      </c>
      <c r="L422" s="571" t="s">
        <v>24001</v>
      </c>
      <c r="M422" s="572" t="s">
        <v>24001</v>
      </c>
      <c r="N422" s="553" t="s">
        <v>62</v>
      </c>
      <c r="O422" s="572" t="s">
        <v>24001</v>
      </c>
      <c r="P422" s="572">
        <v>37383</v>
      </c>
      <c r="Q422" s="573">
        <v>38834</v>
      </c>
      <c r="R422" s="571" t="s">
        <v>28168</v>
      </c>
      <c r="S422" s="571" t="s">
        <v>24001</v>
      </c>
      <c r="T422" s="571" t="s">
        <v>24001</v>
      </c>
    </row>
    <row r="423" spans="1:20" ht="14.5" x14ac:dyDescent="0.35">
      <c r="A423" s="552">
        <v>1294</v>
      </c>
      <c r="B423" s="571" t="s">
        <v>22834</v>
      </c>
      <c r="C423" s="571" t="s">
        <v>23017</v>
      </c>
      <c r="D423" s="571" t="s">
        <v>23055</v>
      </c>
      <c r="E423" s="571" t="s">
        <v>23053</v>
      </c>
      <c r="F423" s="571" t="s">
        <v>9826</v>
      </c>
      <c r="G423" s="571" t="s">
        <v>23046</v>
      </c>
      <c r="H423" s="571" t="s">
        <v>23054</v>
      </c>
      <c r="I423" s="571" t="s">
        <v>22804</v>
      </c>
      <c r="J423" s="571" t="s">
        <v>24001</v>
      </c>
      <c r="K423" s="571" t="s">
        <v>24001</v>
      </c>
      <c r="L423" s="571" t="s">
        <v>24001</v>
      </c>
      <c r="M423" s="572" t="s">
        <v>24001</v>
      </c>
      <c r="N423" s="553" t="s">
        <v>62</v>
      </c>
      <c r="O423" s="572" t="s">
        <v>24001</v>
      </c>
      <c r="P423" s="572">
        <v>32933</v>
      </c>
      <c r="Q423" s="573">
        <v>37561</v>
      </c>
      <c r="R423" s="571" t="s">
        <v>28169</v>
      </c>
      <c r="S423" s="571" t="s">
        <v>24001</v>
      </c>
      <c r="T423" s="571" t="s">
        <v>24001</v>
      </c>
    </row>
    <row r="424" spans="1:20" ht="14.5" x14ac:dyDescent="0.35">
      <c r="A424" s="552">
        <v>1295</v>
      </c>
      <c r="B424" s="571" t="s">
        <v>22834</v>
      </c>
      <c r="C424" s="571" t="s">
        <v>23017</v>
      </c>
      <c r="D424" s="571" t="s">
        <v>23058</v>
      </c>
      <c r="E424" s="571" t="s">
        <v>23056</v>
      </c>
      <c r="F424" s="571" t="s">
        <v>9846</v>
      </c>
      <c r="G424" s="571" t="s">
        <v>23046</v>
      </c>
      <c r="H424" s="571" t="s">
        <v>23057</v>
      </c>
      <c r="I424" s="571" t="s">
        <v>22804</v>
      </c>
      <c r="J424" s="571" t="s">
        <v>24001</v>
      </c>
      <c r="K424" s="571" t="s">
        <v>24001</v>
      </c>
      <c r="L424" s="571" t="s">
        <v>24001</v>
      </c>
      <c r="M424" s="572" t="s">
        <v>24001</v>
      </c>
      <c r="N424" s="553" t="s">
        <v>62</v>
      </c>
      <c r="O424" s="572" t="s">
        <v>24001</v>
      </c>
      <c r="P424" s="572">
        <v>32933</v>
      </c>
      <c r="Q424" s="573">
        <v>37561</v>
      </c>
      <c r="R424" s="571" t="s">
        <v>28170</v>
      </c>
      <c r="S424" s="571" t="s">
        <v>24001</v>
      </c>
      <c r="T424" s="571" t="s">
        <v>24001</v>
      </c>
    </row>
    <row r="425" spans="1:20" ht="14.5" x14ac:dyDescent="0.35">
      <c r="A425" s="552">
        <v>1296</v>
      </c>
      <c r="B425" s="571" t="s">
        <v>22834</v>
      </c>
      <c r="C425" s="571" t="s">
        <v>23017</v>
      </c>
      <c r="D425" s="571" t="s">
        <v>23060</v>
      </c>
      <c r="E425" s="571" t="s">
        <v>34790</v>
      </c>
      <c r="F425" s="571" t="s">
        <v>9885</v>
      </c>
      <c r="G425" s="571" t="s">
        <v>23046</v>
      </c>
      <c r="H425" s="571" t="s">
        <v>23059</v>
      </c>
      <c r="I425" s="571" t="s">
        <v>22804</v>
      </c>
      <c r="J425" s="571" t="s">
        <v>24001</v>
      </c>
      <c r="K425" s="571" t="s">
        <v>24001</v>
      </c>
      <c r="L425" s="571" t="s">
        <v>24001</v>
      </c>
      <c r="M425" s="572" t="s">
        <v>24001</v>
      </c>
      <c r="N425" s="553" t="s">
        <v>62</v>
      </c>
      <c r="O425" s="572" t="s">
        <v>24001</v>
      </c>
      <c r="P425" s="572">
        <v>34418</v>
      </c>
      <c r="Q425" s="573">
        <v>37561</v>
      </c>
      <c r="R425" s="571" t="s">
        <v>28169</v>
      </c>
      <c r="S425" s="571" t="s">
        <v>24001</v>
      </c>
      <c r="T425" s="571" t="s">
        <v>24001</v>
      </c>
    </row>
    <row r="426" spans="1:20" ht="14.5" x14ac:dyDescent="0.35">
      <c r="A426" s="552">
        <v>1297</v>
      </c>
      <c r="B426" s="571" t="s">
        <v>22834</v>
      </c>
      <c r="C426" s="571" t="s">
        <v>23017</v>
      </c>
      <c r="D426" s="571" t="s">
        <v>23063</v>
      </c>
      <c r="E426" s="571" t="s">
        <v>23061</v>
      </c>
      <c r="F426" s="571" t="s">
        <v>9889</v>
      </c>
      <c r="G426" s="571" t="s">
        <v>23046</v>
      </c>
      <c r="H426" s="571" t="s">
        <v>23062</v>
      </c>
      <c r="I426" s="571" t="s">
        <v>22804</v>
      </c>
      <c r="J426" s="571" t="s">
        <v>24001</v>
      </c>
      <c r="K426" s="571" t="s">
        <v>24001</v>
      </c>
      <c r="L426" s="571" t="s">
        <v>24001</v>
      </c>
      <c r="M426" s="572" t="s">
        <v>24001</v>
      </c>
      <c r="N426" s="553" t="s">
        <v>62</v>
      </c>
      <c r="O426" s="572" t="s">
        <v>24001</v>
      </c>
      <c r="P426" s="572">
        <v>34418</v>
      </c>
      <c r="Q426" s="573">
        <v>37561</v>
      </c>
      <c r="R426" s="571" t="s">
        <v>28169</v>
      </c>
      <c r="S426" s="571" t="s">
        <v>24001</v>
      </c>
      <c r="T426" s="571" t="s">
        <v>24001</v>
      </c>
    </row>
    <row r="427" spans="1:20" ht="14.5" x14ac:dyDescent="0.35">
      <c r="A427" s="552">
        <v>1298</v>
      </c>
      <c r="B427" s="571" t="s">
        <v>22834</v>
      </c>
      <c r="C427" s="571" t="s">
        <v>23017</v>
      </c>
      <c r="D427" s="571" t="s">
        <v>23066</v>
      </c>
      <c r="E427" s="571" t="s">
        <v>23064</v>
      </c>
      <c r="F427" s="571" t="s">
        <v>13104</v>
      </c>
      <c r="G427" s="571" t="s">
        <v>23046</v>
      </c>
      <c r="H427" s="571" t="s">
        <v>23065</v>
      </c>
      <c r="I427" s="571" t="s">
        <v>22804</v>
      </c>
      <c r="J427" s="571" t="s">
        <v>24001</v>
      </c>
      <c r="K427" s="571" t="s">
        <v>24001</v>
      </c>
      <c r="L427" s="571" t="s">
        <v>24001</v>
      </c>
      <c r="M427" s="572" t="s">
        <v>24001</v>
      </c>
      <c r="N427" s="553" t="s">
        <v>62</v>
      </c>
      <c r="O427" s="572" t="s">
        <v>24001</v>
      </c>
      <c r="P427" s="572">
        <v>38624</v>
      </c>
      <c r="Q427" s="573"/>
      <c r="R427" s="571" t="s">
        <v>28171</v>
      </c>
      <c r="S427" s="571" t="s">
        <v>24001</v>
      </c>
      <c r="T427" s="571" t="s">
        <v>24001</v>
      </c>
    </row>
    <row r="428" spans="1:20" ht="14.5" x14ac:dyDescent="0.35">
      <c r="A428" s="552">
        <v>1299</v>
      </c>
      <c r="B428" s="571" t="s">
        <v>22834</v>
      </c>
      <c r="C428" s="571" t="s">
        <v>23017</v>
      </c>
      <c r="D428" s="571" t="s">
        <v>23069</v>
      </c>
      <c r="E428" s="571" t="s">
        <v>23067</v>
      </c>
      <c r="F428" s="571" t="s">
        <v>19238</v>
      </c>
      <c r="G428" s="571" t="s">
        <v>23046</v>
      </c>
      <c r="H428" s="571" t="s">
        <v>23068</v>
      </c>
      <c r="I428" s="571" t="s">
        <v>22804</v>
      </c>
      <c r="J428" s="571" t="s">
        <v>24001</v>
      </c>
      <c r="K428" s="571" t="s">
        <v>62</v>
      </c>
      <c r="L428" s="571" t="s">
        <v>24001</v>
      </c>
      <c r="M428" s="572" t="s">
        <v>24001</v>
      </c>
      <c r="N428" s="553" t="s">
        <v>62</v>
      </c>
      <c r="O428" s="572" t="s">
        <v>24001</v>
      </c>
      <c r="P428" s="572">
        <v>35853</v>
      </c>
      <c r="Q428" s="573">
        <v>37561</v>
      </c>
      <c r="R428" s="571" t="s">
        <v>28169</v>
      </c>
      <c r="S428" s="571" t="s">
        <v>24001</v>
      </c>
      <c r="T428" s="571" t="s">
        <v>24001</v>
      </c>
    </row>
    <row r="429" spans="1:20" ht="14.5" x14ac:dyDescent="0.35">
      <c r="A429" s="552">
        <v>1300</v>
      </c>
      <c r="B429" s="571" t="s">
        <v>22834</v>
      </c>
      <c r="C429" s="571" t="s">
        <v>23017</v>
      </c>
      <c r="D429" s="571" t="s">
        <v>23072</v>
      </c>
      <c r="E429" s="571" t="s">
        <v>23070</v>
      </c>
      <c r="F429" s="571" t="s">
        <v>9934</v>
      </c>
      <c r="G429" s="571" t="s">
        <v>23046</v>
      </c>
      <c r="H429" s="571" t="s">
        <v>23071</v>
      </c>
      <c r="I429" s="571" t="s">
        <v>22804</v>
      </c>
      <c r="J429" s="571" t="s">
        <v>24001</v>
      </c>
      <c r="K429" s="571" t="s">
        <v>62</v>
      </c>
      <c r="L429" s="571" t="s">
        <v>24001</v>
      </c>
      <c r="M429" s="572" t="s">
        <v>24001</v>
      </c>
      <c r="N429" s="553" t="s">
        <v>62</v>
      </c>
      <c r="O429" s="572" t="s">
        <v>24001</v>
      </c>
      <c r="P429" s="572">
        <v>34418</v>
      </c>
      <c r="Q429" s="573">
        <v>37561</v>
      </c>
      <c r="R429" s="571" t="s">
        <v>28172</v>
      </c>
      <c r="S429" s="571" t="s">
        <v>24001</v>
      </c>
      <c r="T429" s="571" t="s">
        <v>24001</v>
      </c>
    </row>
    <row r="430" spans="1:20" ht="14.5" x14ac:dyDescent="0.35">
      <c r="A430" s="552">
        <v>1280</v>
      </c>
      <c r="B430" s="571" t="s">
        <v>22834</v>
      </c>
      <c r="C430" s="571" t="s">
        <v>23017</v>
      </c>
      <c r="D430" s="571" t="s">
        <v>28173</v>
      </c>
      <c r="E430" s="571" t="s">
        <v>28174</v>
      </c>
      <c r="F430" s="571" t="s">
        <v>28175</v>
      </c>
      <c r="G430" s="571" t="s">
        <v>23046</v>
      </c>
      <c r="H430" s="571" t="s">
        <v>28176</v>
      </c>
      <c r="I430" s="571" t="s">
        <v>22804</v>
      </c>
      <c r="J430" s="571" t="s">
        <v>24001</v>
      </c>
      <c r="K430" s="571" t="s">
        <v>24001</v>
      </c>
      <c r="L430" s="571" t="s">
        <v>24001</v>
      </c>
      <c r="M430" s="572" t="s">
        <v>24001</v>
      </c>
      <c r="N430" s="553" t="s">
        <v>62</v>
      </c>
      <c r="O430" s="572" t="s">
        <v>24001</v>
      </c>
      <c r="P430" s="572">
        <v>45175</v>
      </c>
      <c r="Q430" s="573"/>
      <c r="R430" s="571" t="s">
        <v>28177</v>
      </c>
      <c r="S430" s="571" t="s">
        <v>24001</v>
      </c>
      <c r="T430" s="571" t="s">
        <v>24001</v>
      </c>
    </row>
    <row r="431" spans="1:20" ht="14.5" x14ac:dyDescent="0.35">
      <c r="A431" s="552">
        <v>1301</v>
      </c>
      <c r="B431" s="571" t="s">
        <v>22834</v>
      </c>
      <c r="C431" s="571" t="s">
        <v>23017</v>
      </c>
      <c r="D431" s="571" t="s">
        <v>23075</v>
      </c>
      <c r="E431" s="571" t="s">
        <v>23073</v>
      </c>
      <c r="F431" s="571" t="s">
        <v>16058</v>
      </c>
      <c r="G431" s="571" t="s">
        <v>23046</v>
      </c>
      <c r="H431" s="571" t="s">
        <v>23074</v>
      </c>
      <c r="I431" s="571" t="s">
        <v>22804</v>
      </c>
      <c r="J431" s="571" t="s">
        <v>24001</v>
      </c>
      <c r="K431" s="571" t="s">
        <v>24001</v>
      </c>
      <c r="L431" s="571" t="s">
        <v>24001</v>
      </c>
      <c r="M431" s="572" t="s">
        <v>23076</v>
      </c>
      <c r="N431" s="553" t="s">
        <v>62</v>
      </c>
      <c r="O431" s="572" t="s">
        <v>24001</v>
      </c>
      <c r="P431" s="572">
        <v>42011</v>
      </c>
      <c r="Q431" s="573"/>
      <c r="R431" s="571" t="s">
        <v>28084</v>
      </c>
      <c r="S431" s="571" t="s">
        <v>24001</v>
      </c>
      <c r="T431" s="571" t="s">
        <v>24001</v>
      </c>
    </row>
    <row r="432" spans="1:20" ht="14.5" x14ac:dyDescent="0.35">
      <c r="A432" s="552">
        <v>1302</v>
      </c>
      <c r="B432" s="571" t="s">
        <v>22834</v>
      </c>
      <c r="C432" s="571" t="s">
        <v>23017</v>
      </c>
      <c r="D432" s="571" t="s">
        <v>23079</v>
      </c>
      <c r="E432" s="571" t="s">
        <v>23077</v>
      </c>
      <c r="F432" s="571" t="s">
        <v>9976</v>
      </c>
      <c r="G432" s="571" t="s">
        <v>23046</v>
      </c>
      <c r="H432" s="571" t="s">
        <v>23078</v>
      </c>
      <c r="I432" s="571" t="s">
        <v>22804</v>
      </c>
      <c r="J432" s="571" t="s">
        <v>24001</v>
      </c>
      <c r="K432" s="571" t="s">
        <v>62</v>
      </c>
      <c r="L432" s="571" t="s">
        <v>24001</v>
      </c>
      <c r="M432" s="572" t="s">
        <v>24001</v>
      </c>
      <c r="N432" s="553" t="s">
        <v>62</v>
      </c>
      <c r="O432" s="572" t="s">
        <v>24001</v>
      </c>
      <c r="P432" s="572">
        <v>34418</v>
      </c>
      <c r="Q432" s="573">
        <v>37561</v>
      </c>
      <c r="R432" s="571" t="s">
        <v>28171</v>
      </c>
      <c r="S432" s="571" t="s">
        <v>24001</v>
      </c>
      <c r="T432" s="571" t="s">
        <v>24001</v>
      </c>
    </row>
    <row r="433" spans="1:20" ht="14.5" x14ac:dyDescent="0.35">
      <c r="A433" s="552">
        <v>1303</v>
      </c>
      <c r="B433" s="571" t="s">
        <v>22834</v>
      </c>
      <c r="C433" s="571" t="s">
        <v>23017</v>
      </c>
      <c r="D433" s="571" t="s">
        <v>28178</v>
      </c>
      <c r="E433" s="571" t="s">
        <v>28179</v>
      </c>
      <c r="F433" s="571" t="s">
        <v>28180</v>
      </c>
      <c r="G433" s="571" t="s">
        <v>23046</v>
      </c>
      <c r="H433" s="571" t="s">
        <v>28181</v>
      </c>
      <c r="I433" s="571" t="s">
        <v>22804</v>
      </c>
      <c r="J433" s="571" t="s">
        <v>24001</v>
      </c>
      <c r="K433" s="571" t="s">
        <v>24001</v>
      </c>
      <c r="L433" s="571" t="s">
        <v>24001</v>
      </c>
      <c r="M433" s="572" t="s">
        <v>28182</v>
      </c>
      <c r="N433" s="553" t="s">
        <v>62</v>
      </c>
      <c r="O433" s="572" t="s">
        <v>24001</v>
      </c>
      <c r="P433" s="572">
        <v>45310</v>
      </c>
      <c r="Q433" s="573"/>
      <c r="R433" s="571" t="s">
        <v>28183</v>
      </c>
      <c r="S433" s="571" t="s">
        <v>24001</v>
      </c>
      <c r="T433" s="571" t="s">
        <v>24001</v>
      </c>
    </row>
    <row r="434" spans="1:20" ht="14.5" x14ac:dyDescent="0.35">
      <c r="A434" s="552">
        <v>1304</v>
      </c>
      <c r="B434" s="571" t="s">
        <v>22834</v>
      </c>
      <c r="C434" s="571" t="s">
        <v>23017</v>
      </c>
      <c r="D434" s="571" t="s">
        <v>23081</v>
      </c>
      <c r="E434" s="571" t="s">
        <v>34791</v>
      </c>
      <c r="F434" s="571" t="s">
        <v>9995</v>
      </c>
      <c r="G434" s="571" t="s">
        <v>23046</v>
      </c>
      <c r="H434" s="571" t="s">
        <v>23080</v>
      </c>
      <c r="I434" s="571" t="s">
        <v>22804</v>
      </c>
      <c r="J434" s="571" t="s">
        <v>24001</v>
      </c>
      <c r="K434" s="571" t="s">
        <v>24001</v>
      </c>
      <c r="L434" s="571" t="s">
        <v>24001</v>
      </c>
      <c r="M434" s="572" t="s">
        <v>24001</v>
      </c>
      <c r="N434" s="553" t="s">
        <v>62</v>
      </c>
      <c r="O434" s="572" t="s">
        <v>24001</v>
      </c>
      <c r="P434" s="572">
        <v>32933</v>
      </c>
      <c r="Q434" s="573">
        <v>37561</v>
      </c>
      <c r="R434" s="571" t="s">
        <v>28184</v>
      </c>
      <c r="S434" s="571" t="s">
        <v>24001</v>
      </c>
      <c r="T434" s="571" t="s">
        <v>24001</v>
      </c>
    </row>
    <row r="435" spans="1:20" ht="14.5" x14ac:dyDescent="0.35">
      <c r="A435" s="552">
        <v>1305</v>
      </c>
      <c r="B435" s="571" t="s">
        <v>22834</v>
      </c>
      <c r="C435" s="571" t="s">
        <v>23017</v>
      </c>
      <c r="D435" s="571" t="s">
        <v>23084</v>
      </c>
      <c r="E435" s="571" t="s">
        <v>23082</v>
      </c>
      <c r="F435" s="571" t="s">
        <v>9998</v>
      </c>
      <c r="G435" s="571" t="s">
        <v>23046</v>
      </c>
      <c r="H435" s="571" t="s">
        <v>23083</v>
      </c>
      <c r="I435" s="571" t="s">
        <v>22804</v>
      </c>
      <c r="J435" s="571" t="s">
        <v>24001</v>
      </c>
      <c r="K435" s="571" t="s">
        <v>24001</v>
      </c>
      <c r="L435" s="571" t="s">
        <v>24001</v>
      </c>
      <c r="M435" s="572" t="s">
        <v>24001</v>
      </c>
      <c r="N435" s="553" t="s">
        <v>62</v>
      </c>
      <c r="O435" s="572" t="s">
        <v>24001</v>
      </c>
      <c r="P435" s="572">
        <v>32933</v>
      </c>
      <c r="Q435" s="573">
        <v>37561</v>
      </c>
      <c r="R435" s="571" t="s">
        <v>28185</v>
      </c>
      <c r="S435" s="571" t="s">
        <v>24001</v>
      </c>
      <c r="T435" s="571" t="s">
        <v>24001</v>
      </c>
    </row>
    <row r="436" spans="1:20" ht="14.5" x14ac:dyDescent="0.35">
      <c r="A436" s="552">
        <v>1306</v>
      </c>
      <c r="B436" s="571" t="s">
        <v>22834</v>
      </c>
      <c r="C436" s="571" t="s">
        <v>23017</v>
      </c>
      <c r="D436" s="571" t="s">
        <v>23087</v>
      </c>
      <c r="E436" s="571" t="s">
        <v>23085</v>
      </c>
      <c r="F436" s="571" t="s">
        <v>10431</v>
      </c>
      <c r="G436" s="571" t="s">
        <v>23046</v>
      </c>
      <c r="H436" s="571" t="s">
        <v>23086</v>
      </c>
      <c r="I436" s="571" t="s">
        <v>22804</v>
      </c>
      <c r="J436" s="571" t="s">
        <v>24001</v>
      </c>
      <c r="K436" s="571" t="s">
        <v>24001</v>
      </c>
      <c r="L436" s="571" t="s">
        <v>24001</v>
      </c>
      <c r="M436" s="572" t="s">
        <v>24001</v>
      </c>
      <c r="N436" s="553" t="s">
        <v>62</v>
      </c>
      <c r="O436" s="572" t="s">
        <v>24001</v>
      </c>
      <c r="P436" s="572">
        <v>35804</v>
      </c>
      <c r="Q436" s="573">
        <v>37561</v>
      </c>
      <c r="R436" s="571" t="s">
        <v>28186</v>
      </c>
      <c r="S436" s="571" t="s">
        <v>24001</v>
      </c>
      <c r="T436" s="571" t="s">
        <v>24001</v>
      </c>
    </row>
    <row r="437" spans="1:20" ht="14.5" x14ac:dyDescent="0.35">
      <c r="A437" s="552">
        <v>1307</v>
      </c>
      <c r="B437" s="571" t="s">
        <v>22834</v>
      </c>
      <c r="C437" s="571" t="s">
        <v>23017</v>
      </c>
      <c r="D437" s="571" t="s">
        <v>23090</v>
      </c>
      <c r="E437" s="571" t="s">
        <v>23088</v>
      </c>
      <c r="F437" s="571" t="s">
        <v>23089</v>
      </c>
      <c r="G437" s="571" t="s">
        <v>23046</v>
      </c>
      <c r="H437" s="571" t="s">
        <v>1277</v>
      </c>
      <c r="I437" s="571" t="s">
        <v>22804</v>
      </c>
      <c r="J437" s="571" t="s">
        <v>24001</v>
      </c>
      <c r="K437" s="571" t="s">
        <v>24001</v>
      </c>
      <c r="L437" s="571" t="s">
        <v>24001</v>
      </c>
      <c r="M437" s="572" t="s">
        <v>24001</v>
      </c>
      <c r="N437" s="553" t="s">
        <v>62</v>
      </c>
      <c r="O437" s="572" t="s">
        <v>24001</v>
      </c>
      <c r="P437" s="572">
        <v>36108</v>
      </c>
      <c r="Q437" s="573">
        <v>37561</v>
      </c>
      <c r="R437" s="571" t="s">
        <v>28169</v>
      </c>
      <c r="S437" s="571" t="s">
        <v>24001</v>
      </c>
      <c r="T437" s="571" t="s">
        <v>24001</v>
      </c>
    </row>
    <row r="438" spans="1:20" ht="14.5" x14ac:dyDescent="0.35">
      <c r="A438" s="552">
        <v>1308</v>
      </c>
      <c r="B438" s="571" t="s">
        <v>22834</v>
      </c>
      <c r="C438" s="571" t="s">
        <v>23017</v>
      </c>
      <c r="D438" s="571" t="s">
        <v>23092</v>
      </c>
      <c r="E438" s="571" t="s">
        <v>34792</v>
      </c>
      <c r="F438" s="571" t="s">
        <v>10020</v>
      </c>
      <c r="G438" s="571" t="s">
        <v>23046</v>
      </c>
      <c r="H438" s="571" t="s">
        <v>23091</v>
      </c>
      <c r="I438" s="571" t="s">
        <v>22804</v>
      </c>
      <c r="J438" s="571" t="s">
        <v>24001</v>
      </c>
      <c r="K438" s="571" t="s">
        <v>24001</v>
      </c>
      <c r="L438" s="571" t="s">
        <v>24001</v>
      </c>
      <c r="M438" s="572" t="s">
        <v>24001</v>
      </c>
      <c r="N438" s="553" t="s">
        <v>62</v>
      </c>
      <c r="O438" s="572" t="s">
        <v>24001</v>
      </c>
      <c r="P438" s="572">
        <v>32933</v>
      </c>
      <c r="Q438" s="573">
        <v>37561</v>
      </c>
      <c r="R438" s="571" t="s">
        <v>28144</v>
      </c>
      <c r="S438" s="571" t="s">
        <v>24001</v>
      </c>
      <c r="T438" s="571" t="s">
        <v>24001</v>
      </c>
    </row>
    <row r="439" spans="1:20" ht="14.5" x14ac:dyDescent="0.35">
      <c r="A439" s="552">
        <v>1309</v>
      </c>
      <c r="B439" s="571" t="s">
        <v>22834</v>
      </c>
      <c r="C439" s="571" t="s">
        <v>23017</v>
      </c>
      <c r="D439" s="571" t="s">
        <v>23094</v>
      </c>
      <c r="E439" s="571" t="s">
        <v>34793</v>
      </c>
      <c r="F439" s="571" t="s">
        <v>10024</v>
      </c>
      <c r="G439" s="571" t="s">
        <v>23046</v>
      </c>
      <c r="H439" s="571" t="s">
        <v>23093</v>
      </c>
      <c r="I439" s="571" t="s">
        <v>22804</v>
      </c>
      <c r="J439" s="571" t="s">
        <v>24001</v>
      </c>
      <c r="K439" s="571" t="s">
        <v>62</v>
      </c>
      <c r="L439" s="571" t="s">
        <v>24001</v>
      </c>
      <c r="M439" s="572" t="s">
        <v>24001</v>
      </c>
      <c r="N439" s="553" t="s">
        <v>62</v>
      </c>
      <c r="O439" s="572" t="s">
        <v>24001</v>
      </c>
      <c r="P439" s="572">
        <v>34912</v>
      </c>
      <c r="Q439" s="573">
        <v>37561</v>
      </c>
      <c r="R439" s="571" t="s">
        <v>28169</v>
      </c>
      <c r="S439" s="571" t="s">
        <v>24001</v>
      </c>
      <c r="T439" s="571" t="s">
        <v>24001</v>
      </c>
    </row>
    <row r="440" spans="1:20" ht="14.5" x14ac:dyDescent="0.35">
      <c r="A440" s="552">
        <v>1310</v>
      </c>
      <c r="B440" s="571" t="s">
        <v>22834</v>
      </c>
      <c r="C440" s="571" t="s">
        <v>23017</v>
      </c>
      <c r="D440" s="571" t="s">
        <v>23097</v>
      </c>
      <c r="E440" s="571" t="s">
        <v>23095</v>
      </c>
      <c r="F440" s="571" t="s">
        <v>10032</v>
      </c>
      <c r="G440" s="571" t="s">
        <v>23046</v>
      </c>
      <c r="H440" s="571" t="s">
        <v>23096</v>
      </c>
      <c r="I440" s="571" t="s">
        <v>22804</v>
      </c>
      <c r="J440" s="571" t="s">
        <v>24001</v>
      </c>
      <c r="K440" s="571" t="s">
        <v>24001</v>
      </c>
      <c r="L440" s="571" t="s">
        <v>24001</v>
      </c>
      <c r="M440" s="572" t="s">
        <v>24001</v>
      </c>
      <c r="N440" s="553" t="s">
        <v>62</v>
      </c>
      <c r="O440" s="572" t="s">
        <v>24001</v>
      </c>
      <c r="P440" s="572">
        <v>32933</v>
      </c>
      <c r="Q440" s="573">
        <v>37561</v>
      </c>
      <c r="R440" s="571" t="s">
        <v>28185</v>
      </c>
      <c r="S440" s="571" t="s">
        <v>24001</v>
      </c>
      <c r="T440" s="571" t="s">
        <v>24001</v>
      </c>
    </row>
    <row r="441" spans="1:20" ht="14.5" x14ac:dyDescent="0.35">
      <c r="A441" s="552">
        <v>1311</v>
      </c>
      <c r="B441" s="571" t="s">
        <v>22834</v>
      </c>
      <c r="C441" s="571" t="s">
        <v>23017</v>
      </c>
      <c r="D441" s="571" t="s">
        <v>23100</v>
      </c>
      <c r="E441" s="571" t="s">
        <v>23098</v>
      </c>
      <c r="F441" s="571" t="s">
        <v>10036</v>
      </c>
      <c r="G441" s="571" t="s">
        <v>23046</v>
      </c>
      <c r="H441" s="571" t="s">
        <v>23099</v>
      </c>
      <c r="I441" s="571" t="s">
        <v>22804</v>
      </c>
      <c r="J441" s="571" t="s">
        <v>24001</v>
      </c>
      <c r="K441" s="571" t="s">
        <v>24001</v>
      </c>
      <c r="L441" s="571" t="s">
        <v>24001</v>
      </c>
      <c r="M441" s="572" t="s">
        <v>24001</v>
      </c>
      <c r="N441" s="553" t="s">
        <v>62</v>
      </c>
      <c r="O441" s="572" t="s">
        <v>24001</v>
      </c>
      <c r="P441" s="572">
        <v>32933</v>
      </c>
      <c r="Q441" s="573">
        <v>37561</v>
      </c>
      <c r="R441" s="571" t="s">
        <v>28187</v>
      </c>
      <c r="S441" s="571" t="s">
        <v>24001</v>
      </c>
      <c r="T441" s="571" t="s">
        <v>24001</v>
      </c>
    </row>
    <row r="442" spans="1:20" ht="14.5" x14ac:dyDescent="0.35">
      <c r="A442" s="552">
        <v>1312</v>
      </c>
      <c r="B442" s="571" t="s">
        <v>22834</v>
      </c>
      <c r="C442" s="571" t="s">
        <v>23017</v>
      </c>
      <c r="D442" s="571" t="s">
        <v>28188</v>
      </c>
      <c r="E442" s="571" t="s">
        <v>23105</v>
      </c>
      <c r="F442" s="571" t="s">
        <v>10039</v>
      </c>
      <c r="G442" s="571" t="s">
        <v>23046</v>
      </c>
      <c r="H442" s="571" t="s">
        <v>20581</v>
      </c>
      <c r="I442" s="571" t="s">
        <v>22804</v>
      </c>
      <c r="J442" s="571" t="s">
        <v>24001</v>
      </c>
      <c r="K442" s="571" t="s">
        <v>24001</v>
      </c>
      <c r="L442" s="571" t="s">
        <v>24001</v>
      </c>
      <c r="M442" s="572" t="s">
        <v>34794</v>
      </c>
      <c r="N442" s="553" t="s">
        <v>62</v>
      </c>
      <c r="O442" s="572" t="s">
        <v>24001</v>
      </c>
      <c r="P442" s="572">
        <v>32933</v>
      </c>
      <c r="Q442" s="573">
        <v>45281</v>
      </c>
      <c r="R442" s="571" t="s">
        <v>28171</v>
      </c>
      <c r="S442" s="571" t="s">
        <v>24001</v>
      </c>
      <c r="T442" s="571" t="s">
        <v>24001</v>
      </c>
    </row>
    <row r="443" spans="1:20" ht="14.5" x14ac:dyDescent="0.35">
      <c r="A443" s="552">
        <v>1313</v>
      </c>
      <c r="B443" s="571" t="s">
        <v>22834</v>
      </c>
      <c r="C443" s="571" t="s">
        <v>23017</v>
      </c>
      <c r="D443" s="571" t="s">
        <v>34515</v>
      </c>
      <c r="E443" s="571" t="s">
        <v>28189</v>
      </c>
      <c r="F443" s="571" t="s">
        <v>28190</v>
      </c>
      <c r="G443" s="571" t="s">
        <v>23046</v>
      </c>
      <c r="H443" s="571" t="s">
        <v>34516</v>
      </c>
      <c r="I443" s="571" t="s">
        <v>22804</v>
      </c>
      <c r="J443" s="571" t="s">
        <v>24001</v>
      </c>
      <c r="K443" s="571" t="s">
        <v>24001</v>
      </c>
      <c r="L443" s="571" t="s">
        <v>24001</v>
      </c>
      <c r="M443" s="572" t="s">
        <v>28191</v>
      </c>
      <c r="N443" s="553" t="s">
        <v>62</v>
      </c>
      <c r="O443" s="572" t="s">
        <v>24001</v>
      </c>
      <c r="P443" s="572">
        <v>45310</v>
      </c>
      <c r="Q443" s="573">
        <v>45428</v>
      </c>
      <c r="R443" s="571" t="s">
        <v>27945</v>
      </c>
      <c r="S443" s="571" t="s">
        <v>24001</v>
      </c>
      <c r="T443" s="571" t="s">
        <v>24001</v>
      </c>
    </row>
    <row r="444" spans="1:20" ht="14.5" x14ac:dyDescent="0.35">
      <c r="A444" s="552">
        <v>1314</v>
      </c>
      <c r="B444" s="571" t="s">
        <v>22834</v>
      </c>
      <c r="C444" s="571" t="s">
        <v>23017</v>
      </c>
      <c r="D444" s="571" t="s">
        <v>23103</v>
      </c>
      <c r="E444" s="571" t="s">
        <v>23101</v>
      </c>
      <c r="F444" s="571" t="s">
        <v>16348</v>
      </c>
      <c r="G444" s="571" t="s">
        <v>23046</v>
      </c>
      <c r="H444" s="571" t="s">
        <v>23102</v>
      </c>
      <c r="I444" s="571" t="s">
        <v>22804</v>
      </c>
      <c r="J444" s="571" t="s">
        <v>24001</v>
      </c>
      <c r="K444" s="571" t="s">
        <v>24001</v>
      </c>
      <c r="L444" s="571" t="s">
        <v>24001</v>
      </c>
      <c r="M444" s="572" t="s">
        <v>24001</v>
      </c>
      <c r="N444" s="553" t="s">
        <v>62</v>
      </c>
      <c r="O444" s="572" t="s">
        <v>24001</v>
      </c>
      <c r="P444" s="572">
        <v>34418</v>
      </c>
      <c r="Q444" s="573">
        <v>37561</v>
      </c>
      <c r="R444" s="571" t="s">
        <v>28192</v>
      </c>
      <c r="S444" s="571" t="s">
        <v>24001</v>
      </c>
      <c r="T444" s="571" t="s">
        <v>24001</v>
      </c>
    </row>
    <row r="445" spans="1:20" ht="14.5" x14ac:dyDescent="0.35">
      <c r="A445" s="552">
        <v>1315</v>
      </c>
      <c r="B445" s="571" t="s">
        <v>22834</v>
      </c>
      <c r="C445" s="571" t="s">
        <v>23017</v>
      </c>
      <c r="D445" s="571" t="s">
        <v>23104</v>
      </c>
      <c r="E445" s="571" t="s">
        <v>24001</v>
      </c>
      <c r="F445" s="571" t="s">
        <v>10427</v>
      </c>
      <c r="G445" s="571" t="s">
        <v>23046</v>
      </c>
      <c r="H445" s="571" t="s">
        <v>55</v>
      </c>
      <c r="I445" s="571" t="s">
        <v>22804</v>
      </c>
      <c r="J445" s="571" t="s">
        <v>24001</v>
      </c>
      <c r="K445" s="571" t="s">
        <v>24001</v>
      </c>
      <c r="L445" s="571" t="s">
        <v>24001</v>
      </c>
      <c r="M445" s="572" t="s">
        <v>24001</v>
      </c>
      <c r="N445" s="553" t="s">
        <v>62</v>
      </c>
      <c r="O445" s="572" t="s">
        <v>24001</v>
      </c>
      <c r="P445" s="572">
        <v>32933</v>
      </c>
      <c r="Q445" s="573">
        <v>37561</v>
      </c>
      <c r="R445" s="571" t="s">
        <v>24001</v>
      </c>
      <c r="S445" s="571" t="s">
        <v>24001</v>
      </c>
      <c r="T445" s="571" t="s">
        <v>24001</v>
      </c>
    </row>
    <row r="446" spans="1:20" ht="14.5" x14ac:dyDescent="0.35">
      <c r="A446" s="552">
        <v>1316</v>
      </c>
      <c r="B446" s="571" t="s">
        <v>22834</v>
      </c>
      <c r="C446" s="571" t="s">
        <v>23017</v>
      </c>
      <c r="D446" s="571" t="s">
        <v>23108</v>
      </c>
      <c r="E446" s="571" t="s">
        <v>23106</v>
      </c>
      <c r="F446" s="571" t="s">
        <v>10074</v>
      </c>
      <c r="G446" s="571" t="s">
        <v>23046</v>
      </c>
      <c r="H446" s="571" t="s">
        <v>23107</v>
      </c>
      <c r="I446" s="571" t="s">
        <v>22804</v>
      </c>
      <c r="J446" s="571" t="s">
        <v>24001</v>
      </c>
      <c r="K446" s="571" t="s">
        <v>24001</v>
      </c>
      <c r="L446" s="571" t="s">
        <v>24001</v>
      </c>
      <c r="M446" s="572" t="s">
        <v>24001</v>
      </c>
      <c r="N446" s="553" t="s">
        <v>62</v>
      </c>
      <c r="O446" s="572" t="s">
        <v>24001</v>
      </c>
      <c r="P446" s="572">
        <v>32933</v>
      </c>
      <c r="Q446" s="573">
        <v>37561</v>
      </c>
      <c r="R446" s="571" t="s">
        <v>28184</v>
      </c>
      <c r="S446" s="571" t="s">
        <v>24001</v>
      </c>
      <c r="T446" s="571" t="s">
        <v>24001</v>
      </c>
    </row>
    <row r="447" spans="1:20" ht="14.5" x14ac:dyDescent="0.35">
      <c r="A447" s="552">
        <v>1317</v>
      </c>
      <c r="B447" s="571" t="s">
        <v>22834</v>
      </c>
      <c r="C447" s="571" t="s">
        <v>23017</v>
      </c>
      <c r="D447" s="571" t="s">
        <v>23111</v>
      </c>
      <c r="E447" s="571" t="s">
        <v>23109</v>
      </c>
      <c r="F447" s="571" t="s">
        <v>23110</v>
      </c>
      <c r="G447" s="571" t="s">
        <v>23046</v>
      </c>
      <c r="H447" s="571" t="s">
        <v>23004</v>
      </c>
      <c r="I447" s="571" t="s">
        <v>22804</v>
      </c>
      <c r="J447" s="571" t="s">
        <v>24001</v>
      </c>
      <c r="K447" s="571" t="s">
        <v>24001</v>
      </c>
      <c r="L447" s="571" t="s">
        <v>24001</v>
      </c>
      <c r="M447" s="572" t="s">
        <v>24001</v>
      </c>
      <c r="N447" s="553" t="s">
        <v>62</v>
      </c>
      <c r="O447" s="572" t="s">
        <v>24001</v>
      </c>
      <c r="P447" s="572">
        <v>36108</v>
      </c>
      <c r="Q447" s="573">
        <v>37561</v>
      </c>
      <c r="R447" s="571" t="s">
        <v>28193</v>
      </c>
      <c r="S447" s="571" t="s">
        <v>24001</v>
      </c>
      <c r="T447" s="571" t="s">
        <v>24001</v>
      </c>
    </row>
    <row r="448" spans="1:20" ht="14.5" x14ac:dyDescent="0.35">
      <c r="A448" s="552">
        <v>1159</v>
      </c>
      <c r="B448" s="552" t="s">
        <v>22072</v>
      </c>
      <c r="C448" s="552" t="s">
        <v>22073</v>
      </c>
      <c r="D448" s="552" t="s">
        <v>24348</v>
      </c>
      <c r="E448" s="552" t="s">
        <v>25349</v>
      </c>
      <c r="F448" s="552" t="s">
        <v>24349</v>
      </c>
      <c r="G448" s="552" t="s">
        <v>22073</v>
      </c>
      <c r="H448" s="552" t="s">
        <v>55</v>
      </c>
      <c r="I448" s="552" t="s">
        <v>21149</v>
      </c>
      <c r="J448" s="552" t="s">
        <v>24001</v>
      </c>
      <c r="K448" s="571" t="s">
        <v>24001</v>
      </c>
      <c r="L448" s="571" t="s">
        <v>24001</v>
      </c>
      <c r="M448" s="553" t="s">
        <v>24001</v>
      </c>
      <c r="N448" s="572" t="s">
        <v>25896</v>
      </c>
      <c r="O448" s="553" t="s">
        <v>24001</v>
      </c>
      <c r="P448" s="553">
        <v>42381</v>
      </c>
      <c r="Q448" s="554"/>
      <c r="R448" s="552" t="s">
        <v>24001</v>
      </c>
      <c r="S448" s="552" t="s">
        <v>24001</v>
      </c>
      <c r="T448" s="552" t="s">
        <v>24001</v>
      </c>
    </row>
    <row r="449" spans="1:20" ht="14.5" x14ac:dyDescent="0.35">
      <c r="A449" s="552">
        <v>1160</v>
      </c>
      <c r="B449" s="552" t="s">
        <v>22072</v>
      </c>
      <c r="C449" s="552" t="s">
        <v>22073</v>
      </c>
      <c r="D449" s="552" t="s">
        <v>22094</v>
      </c>
      <c r="E449" s="552" t="s">
        <v>22091</v>
      </c>
      <c r="F449" s="552" t="s">
        <v>17461</v>
      </c>
      <c r="G449" s="552" t="s">
        <v>22092</v>
      </c>
      <c r="H449" s="552" t="s">
        <v>22093</v>
      </c>
      <c r="I449" s="552" t="s">
        <v>21149</v>
      </c>
      <c r="J449" s="552" t="s">
        <v>24001</v>
      </c>
      <c r="K449" s="571" t="s">
        <v>24001</v>
      </c>
      <c r="L449" s="571" t="s">
        <v>24001</v>
      </c>
      <c r="M449" s="553" t="s">
        <v>24001</v>
      </c>
      <c r="N449" s="572" t="s">
        <v>25896</v>
      </c>
      <c r="O449" s="553" t="s">
        <v>24001</v>
      </c>
      <c r="P449" s="553">
        <v>32933</v>
      </c>
      <c r="Q449" s="554">
        <v>39832</v>
      </c>
      <c r="R449" s="552" t="s">
        <v>28194</v>
      </c>
      <c r="S449" s="552" t="s">
        <v>24001</v>
      </c>
      <c r="T449" s="552" t="s">
        <v>24001</v>
      </c>
    </row>
    <row r="450" spans="1:20" ht="14.5" x14ac:dyDescent="0.35">
      <c r="A450" s="552">
        <v>1318</v>
      </c>
      <c r="B450" s="571" t="s">
        <v>22834</v>
      </c>
      <c r="C450" s="571" t="s">
        <v>23017</v>
      </c>
      <c r="D450" s="571" t="s">
        <v>23114</v>
      </c>
      <c r="E450" s="571" t="s">
        <v>23112</v>
      </c>
      <c r="F450" s="571" t="s">
        <v>11242</v>
      </c>
      <c r="G450" s="571" t="s">
        <v>23113</v>
      </c>
      <c r="H450" s="571" t="s">
        <v>21703</v>
      </c>
      <c r="I450" s="571" t="s">
        <v>22804</v>
      </c>
      <c r="J450" s="571" t="s">
        <v>24001</v>
      </c>
      <c r="K450" s="571" t="s">
        <v>24001</v>
      </c>
      <c r="L450" s="571" t="s">
        <v>24001</v>
      </c>
      <c r="M450" s="572" t="s">
        <v>24001</v>
      </c>
      <c r="N450" s="553" t="s">
        <v>62</v>
      </c>
      <c r="O450" s="572" t="s">
        <v>24001</v>
      </c>
      <c r="P450" s="572">
        <v>32933</v>
      </c>
      <c r="Q450" s="573">
        <v>37561</v>
      </c>
      <c r="R450" s="571" t="s">
        <v>28195</v>
      </c>
      <c r="S450" s="571" t="s">
        <v>24001</v>
      </c>
      <c r="T450" s="571" t="s">
        <v>24001</v>
      </c>
    </row>
    <row r="451" spans="1:20" ht="14.5" x14ac:dyDescent="0.35">
      <c r="A451" s="552">
        <v>1319</v>
      </c>
      <c r="B451" s="571" t="s">
        <v>22834</v>
      </c>
      <c r="C451" s="571" t="s">
        <v>23017</v>
      </c>
      <c r="D451" s="571" t="s">
        <v>23115</v>
      </c>
      <c r="E451" s="571" t="s">
        <v>24001</v>
      </c>
      <c r="F451" s="571" t="s">
        <v>12120</v>
      </c>
      <c r="G451" s="571" t="s">
        <v>23113</v>
      </c>
      <c r="H451" s="571" t="s">
        <v>55</v>
      </c>
      <c r="I451" s="571" t="s">
        <v>22804</v>
      </c>
      <c r="J451" s="571" t="s">
        <v>24001</v>
      </c>
      <c r="K451" s="571" t="s">
        <v>24001</v>
      </c>
      <c r="L451" s="571" t="s">
        <v>24001</v>
      </c>
      <c r="M451" s="572" t="s">
        <v>24001</v>
      </c>
      <c r="N451" s="553" t="s">
        <v>62</v>
      </c>
      <c r="O451" s="572" t="s">
        <v>24001</v>
      </c>
      <c r="P451" s="572">
        <v>32933</v>
      </c>
      <c r="Q451" s="573">
        <v>37561</v>
      </c>
      <c r="R451" s="571" t="s">
        <v>24001</v>
      </c>
      <c r="S451" s="571" t="s">
        <v>24001</v>
      </c>
      <c r="T451" s="571" t="s">
        <v>24001</v>
      </c>
    </row>
    <row r="452" spans="1:20" ht="14.5" x14ac:dyDescent="0.35">
      <c r="A452" s="552">
        <v>1320</v>
      </c>
      <c r="B452" s="571" t="s">
        <v>22834</v>
      </c>
      <c r="C452" s="571" t="s">
        <v>23017</v>
      </c>
      <c r="D452" s="571" t="s">
        <v>23119</v>
      </c>
      <c r="E452" s="571" t="s">
        <v>23116</v>
      </c>
      <c r="F452" s="571" t="s">
        <v>23117</v>
      </c>
      <c r="G452" s="571" t="s">
        <v>23113</v>
      </c>
      <c r="H452" s="571" t="s">
        <v>23118</v>
      </c>
      <c r="I452" s="571" t="s">
        <v>22804</v>
      </c>
      <c r="J452" s="571" t="s">
        <v>24001</v>
      </c>
      <c r="K452" s="571" t="s">
        <v>24001</v>
      </c>
      <c r="L452" s="571" t="s">
        <v>24001</v>
      </c>
      <c r="M452" s="572" t="s">
        <v>24001</v>
      </c>
      <c r="N452" s="553" t="s">
        <v>62</v>
      </c>
      <c r="O452" s="572" t="s">
        <v>24001</v>
      </c>
      <c r="P452" s="572">
        <v>35804</v>
      </c>
      <c r="Q452" s="573">
        <v>37561</v>
      </c>
      <c r="R452" s="571" t="s">
        <v>28196</v>
      </c>
      <c r="S452" s="571" t="s">
        <v>24001</v>
      </c>
      <c r="T452" s="571" t="s">
        <v>24001</v>
      </c>
    </row>
    <row r="453" spans="1:20" ht="14.5" x14ac:dyDescent="0.35">
      <c r="A453" s="552">
        <v>1526</v>
      </c>
      <c r="B453" s="552" t="s">
        <v>23616</v>
      </c>
      <c r="C453" s="552" t="s">
        <v>28197</v>
      </c>
      <c r="D453" s="552" t="s">
        <v>23620</v>
      </c>
      <c r="E453" s="552" t="s">
        <v>23617</v>
      </c>
      <c r="F453" s="552" t="s">
        <v>13763</v>
      </c>
      <c r="G453" s="552" t="s">
        <v>23618</v>
      </c>
      <c r="H453" s="552" t="s">
        <v>23619</v>
      </c>
      <c r="I453" s="552" t="s">
        <v>23615</v>
      </c>
      <c r="J453" s="552" t="s">
        <v>24001</v>
      </c>
      <c r="K453" s="552" t="s">
        <v>62</v>
      </c>
      <c r="L453" s="571" t="s">
        <v>24001</v>
      </c>
      <c r="M453" s="553" t="s">
        <v>24001</v>
      </c>
      <c r="N453" s="553" t="s">
        <v>26632</v>
      </c>
      <c r="O453" s="553" t="s">
        <v>24001</v>
      </c>
      <c r="P453" s="553">
        <v>35738</v>
      </c>
      <c r="Q453" s="554">
        <v>37561</v>
      </c>
      <c r="R453" s="552" t="s">
        <v>28198</v>
      </c>
      <c r="S453" s="552" t="s">
        <v>24001</v>
      </c>
      <c r="T453" s="552" t="s">
        <v>24001</v>
      </c>
    </row>
    <row r="454" spans="1:20" ht="14.5" x14ac:dyDescent="0.35">
      <c r="A454" s="552">
        <v>1527</v>
      </c>
      <c r="B454" s="552" t="s">
        <v>23616</v>
      </c>
      <c r="C454" s="552" t="s">
        <v>28197</v>
      </c>
      <c r="D454" s="552" t="s">
        <v>23624</v>
      </c>
      <c r="E454" s="552" t="s">
        <v>23621</v>
      </c>
      <c r="F454" s="552" t="s">
        <v>23622</v>
      </c>
      <c r="G454" s="552" t="s">
        <v>23618</v>
      </c>
      <c r="H454" s="552" t="s">
        <v>23623</v>
      </c>
      <c r="I454" s="552" t="s">
        <v>23615</v>
      </c>
      <c r="J454" s="552" t="s">
        <v>24001</v>
      </c>
      <c r="K454" s="571" t="s">
        <v>24001</v>
      </c>
      <c r="L454" s="571" t="s">
        <v>24001</v>
      </c>
      <c r="M454" s="553" t="s">
        <v>24001</v>
      </c>
      <c r="N454" s="553" t="s">
        <v>26632</v>
      </c>
      <c r="O454" s="553" t="s">
        <v>24001</v>
      </c>
      <c r="P454" s="553">
        <v>35632</v>
      </c>
      <c r="Q454" s="554">
        <v>37561</v>
      </c>
      <c r="R454" s="552" t="s">
        <v>28199</v>
      </c>
      <c r="S454" s="552" t="s">
        <v>24001</v>
      </c>
      <c r="T454" s="552" t="s">
        <v>24001</v>
      </c>
    </row>
    <row r="455" spans="1:20" ht="14.5" x14ac:dyDescent="0.35">
      <c r="A455" s="552">
        <v>1528</v>
      </c>
      <c r="B455" s="552" t="s">
        <v>23616</v>
      </c>
      <c r="C455" s="552" t="s">
        <v>28197</v>
      </c>
      <c r="D455" s="552" t="s">
        <v>23627</v>
      </c>
      <c r="E455" s="552" t="s">
        <v>34829</v>
      </c>
      <c r="F455" s="552" t="s">
        <v>23625</v>
      </c>
      <c r="G455" s="552" t="s">
        <v>23618</v>
      </c>
      <c r="H455" s="552" t="s">
        <v>23626</v>
      </c>
      <c r="I455" s="552" t="s">
        <v>23615</v>
      </c>
      <c r="J455" s="552" t="s">
        <v>24001</v>
      </c>
      <c r="K455" s="571" t="s">
        <v>24001</v>
      </c>
      <c r="L455" s="571" t="s">
        <v>24001</v>
      </c>
      <c r="M455" s="553" t="s">
        <v>24001</v>
      </c>
      <c r="N455" s="553" t="s">
        <v>26632</v>
      </c>
      <c r="O455" s="553" t="s">
        <v>24001</v>
      </c>
      <c r="P455" s="553">
        <v>32933</v>
      </c>
      <c r="Q455" s="554">
        <v>37561</v>
      </c>
      <c r="R455" s="552" t="s">
        <v>28200</v>
      </c>
      <c r="S455" s="552" t="s">
        <v>24001</v>
      </c>
      <c r="T455" s="552" t="s">
        <v>24001</v>
      </c>
    </row>
    <row r="456" spans="1:20" ht="14.5" x14ac:dyDescent="0.35">
      <c r="A456" s="552">
        <v>1529</v>
      </c>
      <c r="B456" s="552" t="s">
        <v>23616</v>
      </c>
      <c r="C456" s="552" t="s">
        <v>28197</v>
      </c>
      <c r="D456" s="552" t="s">
        <v>23629</v>
      </c>
      <c r="E456" s="552" t="s">
        <v>24001</v>
      </c>
      <c r="F456" s="552" t="s">
        <v>23628</v>
      </c>
      <c r="G456" s="552" t="s">
        <v>23618</v>
      </c>
      <c r="H456" s="552" t="s">
        <v>55</v>
      </c>
      <c r="I456" s="552" t="s">
        <v>23615</v>
      </c>
      <c r="J456" s="552" t="s">
        <v>24001</v>
      </c>
      <c r="K456" s="571" t="s">
        <v>24001</v>
      </c>
      <c r="L456" s="571" t="s">
        <v>24001</v>
      </c>
      <c r="M456" s="553" t="s">
        <v>24001</v>
      </c>
      <c r="N456" s="553" t="s">
        <v>26632</v>
      </c>
      <c r="O456" s="553" t="s">
        <v>24001</v>
      </c>
      <c r="P456" s="553">
        <v>32933</v>
      </c>
      <c r="Q456" s="554">
        <v>37561</v>
      </c>
      <c r="R456" s="552" t="s">
        <v>24001</v>
      </c>
      <c r="S456" s="552" t="s">
        <v>24001</v>
      </c>
      <c r="T456" s="552" t="s">
        <v>24001</v>
      </c>
    </row>
    <row r="457" spans="1:20" ht="14.5" x14ac:dyDescent="0.35">
      <c r="A457" s="552">
        <v>936</v>
      </c>
      <c r="B457" s="571" t="s">
        <v>21164</v>
      </c>
      <c r="C457" s="571" t="s">
        <v>21170</v>
      </c>
      <c r="D457" s="571" t="s">
        <v>21215</v>
      </c>
      <c r="E457" s="571" t="s">
        <v>21212</v>
      </c>
      <c r="F457" s="571" t="s">
        <v>16879</v>
      </c>
      <c r="G457" s="571" t="s">
        <v>21213</v>
      </c>
      <c r="H457" s="571" t="s">
        <v>21214</v>
      </c>
      <c r="I457" s="571" t="s">
        <v>21149</v>
      </c>
      <c r="J457" s="571" t="s">
        <v>24001</v>
      </c>
      <c r="K457" s="571" t="s">
        <v>24001</v>
      </c>
      <c r="L457" s="571" t="s">
        <v>24001</v>
      </c>
      <c r="M457" s="572" t="s">
        <v>24001</v>
      </c>
      <c r="N457" s="572" t="s">
        <v>25896</v>
      </c>
      <c r="O457" s="572" t="s">
        <v>24001</v>
      </c>
      <c r="P457" s="572">
        <v>32933</v>
      </c>
      <c r="Q457" s="573">
        <v>37561</v>
      </c>
      <c r="R457" s="571" t="s">
        <v>28027</v>
      </c>
      <c r="S457" s="571" t="s">
        <v>24001</v>
      </c>
      <c r="T457" s="571" t="s">
        <v>24001</v>
      </c>
    </row>
    <row r="458" spans="1:20" ht="14.5" x14ac:dyDescent="0.35">
      <c r="A458" s="552">
        <v>1183</v>
      </c>
      <c r="B458" s="552" t="s">
        <v>22139</v>
      </c>
      <c r="C458" s="552" t="s">
        <v>22144</v>
      </c>
      <c r="D458" s="552" t="s">
        <v>26228</v>
      </c>
      <c r="E458" s="552" t="s">
        <v>22148</v>
      </c>
      <c r="F458" s="552" t="s">
        <v>17477</v>
      </c>
      <c r="G458" s="552" t="s">
        <v>22149</v>
      </c>
      <c r="H458" s="552" t="s">
        <v>26229</v>
      </c>
      <c r="I458" s="552" t="s">
        <v>21149</v>
      </c>
      <c r="J458" s="552" t="s">
        <v>24001</v>
      </c>
      <c r="K458" s="571" t="s">
        <v>24001</v>
      </c>
      <c r="L458" s="571" t="s">
        <v>24001</v>
      </c>
      <c r="M458" s="553" t="s">
        <v>27763</v>
      </c>
      <c r="N458" s="572" t="s">
        <v>25896</v>
      </c>
      <c r="O458" s="553" t="s">
        <v>24001</v>
      </c>
      <c r="P458" s="553">
        <v>32933</v>
      </c>
      <c r="Q458" s="554">
        <v>44544</v>
      </c>
      <c r="R458" s="552" t="s">
        <v>28201</v>
      </c>
      <c r="S458" s="552" t="s">
        <v>28201</v>
      </c>
      <c r="T458" s="552" t="s">
        <v>24001</v>
      </c>
    </row>
    <row r="459" spans="1:20" ht="14.5" x14ac:dyDescent="0.35">
      <c r="A459" s="552">
        <v>1184</v>
      </c>
      <c r="B459" s="552" t="s">
        <v>22139</v>
      </c>
      <c r="C459" s="552" t="s">
        <v>22144</v>
      </c>
      <c r="D459" s="552" t="s">
        <v>24350</v>
      </c>
      <c r="E459" s="552" t="s">
        <v>25350</v>
      </c>
      <c r="F459" s="552" t="s">
        <v>13002</v>
      </c>
      <c r="G459" s="552" t="s">
        <v>22149</v>
      </c>
      <c r="H459" s="552" t="s">
        <v>55</v>
      </c>
      <c r="I459" s="552" t="s">
        <v>21149</v>
      </c>
      <c r="J459" s="552" t="s">
        <v>24001</v>
      </c>
      <c r="K459" s="571" t="s">
        <v>24001</v>
      </c>
      <c r="L459" s="571" t="s">
        <v>24001</v>
      </c>
      <c r="M459" s="553" t="s">
        <v>24001</v>
      </c>
      <c r="N459" s="572" t="s">
        <v>25896</v>
      </c>
      <c r="O459" s="553" t="s">
        <v>24001</v>
      </c>
      <c r="P459" s="553">
        <v>32933</v>
      </c>
      <c r="Q459" s="554">
        <v>42376</v>
      </c>
      <c r="R459" s="552" t="s">
        <v>24001</v>
      </c>
      <c r="S459" s="552" t="s">
        <v>24001</v>
      </c>
      <c r="T459" s="552" t="s">
        <v>24001</v>
      </c>
    </row>
    <row r="460" spans="1:20" ht="14.5" x14ac:dyDescent="0.35">
      <c r="A460" s="552">
        <v>305</v>
      </c>
      <c r="B460" s="552" t="s">
        <v>20837</v>
      </c>
      <c r="C460" s="552" t="s">
        <v>20852</v>
      </c>
      <c r="D460" s="552" t="s">
        <v>34703</v>
      </c>
      <c r="E460" s="552" t="s">
        <v>20853</v>
      </c>
      <c r="F460" s="552" t="s">
        <v>4732</v>
      </c>
      <c r="G460" s="552" t="s">
        <v>34704</v>
      </c>
      <c r="H460" s="552" t="s">
        <v>20855</v>
      </c>
      <c r="I460" s="552" t="s">
        <v>20243</v>
      </c>
      <c r="J460" s="552" t="s">
        <v>109</v>
      </c>
      <c r="K460" s="571" t="s">
        <v>24001</v>
      </c>
      <c r="L460" s="571" t="s">
        <v>24001</v>
      </c>
      <c r="M460" s="553" t="s">
        <v>24001</v>
      </c>
      <c r="N460" s="552" t="s">
        <v>25856</v>
      </c>
      <c r="O460" s="553" t="s">
        <v>24001</v>
      </c>
      <c r="P460" s="553">
        <v>32933</v>
      </c>
      <c r="Q460" s="554">
        <v>46055</v>
      </c>
      <c r="R460" s="552" t="s">
        <v>27906</v>
      </c>
      <c r="S460" s="552" t="s">
        <v>24001</v>
      </c>
      <c r="T460" s="552" t="s">
        <v>24001</v>
      </c>
    </row>
    <row r="461" spans="1:20" ht="14.5" x14ac:dyDescent="0.35">
      <c r="A461" s="552">
        <v>754</v>
      </c>
      <c r="B461" s="571" t="s">
        <v>22163</v>
      </c>
      <c r="C461" s="571" t="s">
        <v>22567</v>
      </c>
      <c r="D461" s="571" t="s">
        <v>26488</v>
      </c>
      <c r="E461" s="571" t="s">
        <v>26489</v>
      </c>
      <c r="F461" s="571" t="s">
        <v>19134</v>
      </c>
      <c r="G461" s="571" t="s">
        <v>22568</v>
      </c>
      <c r="H461" s="571" t="s">
        <v>26490</v>
      </c>
      <c r="I461" s="571" t="s">
        <v>21149</v>
      </c>
      <c r="J461" s="571" t="s">
        <v>24001</v>
      </c>
      <c r="K461" s="571" t="s">
        <v>24001</v>
      </c>
      <c r="L461" s="571" t="s">
        <v>24001</v>
      </c>
      <c r="M461" s="572" t="s">
        <v>24001</v>
      </c>
      <c r="N461" s="572" t="s">
        <v>25896</v>
      </c>
      <c r="O461" s="572" t="s">
        <v>24001</v>
      </c>
      <c r="P461" s="572">
        <v>32933</v>
      </c>
      <c r="Q461" s="573">
        <v>44014</v>
      </c>
      <c r="R461" s="571" t="s">
        <v>27895</v>
      </c>
      <c r="S461" s="571" t="s">
        <v>27905</v>
      </c>
      <c r="T461" s="571" t="s">
        <v>24001</v>
      </c>
    </row>
    <row r="462" spans="1:20" ht="14.5" x14ac:dyDescent="0.35">
      <c r="A462" s="552">
        <v>1001</v>
      </c>
      <c r="B462" s="571" t="s">
        <v>21301</v>
      </c>
      <c r="C462" s="571" t="s">
        <v>21342</v>
      </c>
      <c r="D462" s="571" t="s">
        <v>21349</v>
      </c>
      <c r="E462" s="571" t="s">
        <v>21346</v>
      </c>
      <c r="F462" s="571" t="s">
        <v>15625</v>
      </c>
      <c r="G462" s="571" t="s">
        <v>21347</v>
      </c>
      <c r="H462" s="571" t="s">
        <v>21348</v>
      </c>
      <c r="I462" s="571" t="s">
        <v>21149</v>
      </c>
      <c r="J462" s="571" t="s">
        <v>24001</v>
      </c>
      <c r="K462" s="571" t="s">
        <v>24001</v>
      </c>
      <c r="L462" s="571" t="s">
        <v>24001</v>
      </c>
      <c r="M462" s="572" t="s">
        <v>25999</v>
      </c>
      <c r="N462" s="572" t="s">
        <v>25896</v>
      </c>
      <c r="O462" s="572" t="s">
        <v>24001</v>
      </c>
      <c r="P462" s="572">
        <v>32933</v>
      </c>
      <c r="Q462" s="573">
        <v>37561</v>
      </c>
      <c r="R462" s="571" t="s">
        <v>27906</v>
      </c>
      <c r="S462" s="571" t="s">
        <v>24001</v>
      </c>
      <c r="T462" s="571" t="s">
        <v>24001</v>
      </c>
    </row>
    <row r="463" spans="1:20" ht="14.5" x14ac:dyDescent="0.35">
      <c r="A463" s="552">
        <v>1002</v>
      </c>
      <c r="B463" s="571" t="s">
        <v>21301</v>
      </c>
      <c r="C463" s="571" t="s">
        <v>21342</v>
      </c>
      <c r="D463" s="571" t="s">
        <v>26000</v>
      </c>
      <c r="E463" s="571" t="s">
        <v>26001</v>
      </c>
      <c r="F463" s="571" t="s">
        <v>26002</v>
      </c>
      <c r="G463" s="571" t="s">
        <v>21347</v>
      </c>
      <c r="H463" s="571" t="s">
        <v>26003</v>
      </c>
      <c r="I463" s="571" t="s">
        <v>21149</v>
      </c>
      <c r="J463" s="571" t="s">
        <v>24001</v>
      </c>
      <c r="K463" s="571" t="s">
        <v>24001</v>
      </c>
      <c r="L463" s="571" t="s">
        <v>24001</v>
      </c>
      <c r="M463" s="572" t="s">
        <v>25999</v>
      </c>
      <c r="N463" s="572" t="s">
        <v>25896</v>
      </c>
      <c r="O463" s="572" t="s">
        <v>24001</v>
      </c>
      <c r="P463" s="572">
        <v>44014</v>
      </c>
      <c r="Q463" s="573"/>
      <c r="R463" s="571" t="s">
        <v>27906</v>
      </c>
      <c r="S463" s="571" t="s">
        <v>27886</v>
      </c>
      <c r="T463" s="571" t="s">
        <v>24001</v>
      </c>
    </row>
    <row r="464" spans="1:20" ht="14.5" x14ac:dyDescent="0.35">
      <c r="A464" s="552">
        <v>1003</v>
      </c>
      <c r="B464" s="571" t="s">
        <v>21301</v>
      </c>
      <c r="C464" s="571" t="s">
        <v>21342</v>
      </c>
      <c r="D464" s="571" t="s">
        <v>26004</v>
      </c>
      <c r="E464" s="571" t="s">
        <v>26005</v>
      </c>
      <c r="F464" s="571" t="s">
        <v>26006</v>
      </c>
      <c r="G464" s="571" t="s">
        <v>21347</v>
      </c>
      <c r="H464" s="571" t="s">
        <v>26007</v>
      </c>
      <c r="I464" s="571" t="s">
        <v>21149</v>
      </c>
      <c r="J464" s="571" t="s">
        <v>24001</v>
      </c>
      <c r="K464" s="571" t="s">
        <v>24001</v>
      </c>
      <c r="L464" s="571" t="s">
        <v>24001</v>
      </c>
      <c r="M464" s="572" t="s">
        <v>25999</v>
      </c>
      <c r="N464" s="572" t="s">
        <v>25896</v>
      </c>
      <c r="O464" s="572" t="s">
        <v>24001</v>
      </c>
      <c r="P464" s="572">
        <v>44014</v>
      </c>
      <c r="Q464" s="573"/>
      <c r="R464" s="571" t="s">
        <v>27906</v>
      </c>
      <c r="S464" s="571" t="s">
        <v>27906</v>
      </c>
      <c r="T464" s="571" t="s">
        <v>24001</v>
      </c>
    </row>
    <row r="465" spans="1:20" ht="14.5" x14ac:dyDescent="0.35">
      <c r="A465" s="552">
        <v>29</v>
      </c>
      <c r="B465" s="552" t="s">
        <v>20264</v>
      </c>
      <c r="C465" s="552" t="s">
        <v>20278</v>
      </c>
      <c r="D465" s="552" t="s">
        <v>20283</v>
      </c>
      <c r="E465" s="552" t="s">
        <v>20279</v>
      </c>
      <c r="F465" s="552" t="s">
        <v>20280</v>
      </c>
      <c r="G465" s="552" t="s">
        <v>20281</v>
      </c>
      <c r="H465" s="552" t="s">
        <v>20282</v>
      </c>
      <c r="I465" s="552" t="s">
        <v>20243</v>
      </c>
      <c r="J465" s="552" t="s">
        <v>24001</v>
      </c>
      <c r="K465" s="552" t="s">
        <v>50</v>
      </c>
      <c r="L465" s="571" t="s">
        <v>24001</v>
      </c>
      <c r="M465" s="553" t="s">
        <v>20284</v>
      </c>
      <c r="N465" s="552" t="s">
        <v>25856</v>
      </c>
      <c r="O465" s="553" t="s">
        <v>24001</v>
      </c>
      <c r="P465" s="553">
        <v>36739</v>
      </c>
      <c r="Q465" s="554">
        <v>40991</v>
      </c>
      <c r="R465" s="552" t="s">
        <v>28202</v>
      </c>
      <c r="S465" s="552" t="s">
        <v>24001</v>
      </c>
      <c r="T465" s="552" t="s">
        <v>24001</v>
      </c>
    </row>
    <row r="466" spans="1:20" ht="14.5" x14ac:dyDescent="0.35">
      <c r="A466" s="552">
        <v>30</v>
      </c>
      <c r="B466" s="552" t="s">
        <v>20264</v>
      </c>
      <c r="C466" s="552" t="s">
        <v>20278</v>
      </c>
      <c r="D466" s="552" t="s">
        <v>20288</v>
      </c>
      <c r="E466" s="552" t="s">
        <v>20285</v>
      </c>
      <c r="F466" s="552" t="s">
        <v>20286</v>
      </c>
      <c r="G466" s="552" t="s">
        <v>20281</v>
      </c>
      <c r="H466" s="552" t="s">
        <v>20287</v>
      </c>
      <c r="I466" s="552" t="s">
        <v>20243</v>
      </c>
      <c r="J466" s="552" t="s">
        <v>24001</v>
      </c>
      <c r="K466" s="571" t="s">
        <v>24001</v>
      </c>
      <c r="L466" s="571" t="s">
        <v>24001</v>
      </c>
      <c r="M466" s="553" t="s">
        <v>20289</v>
      </c>
      <c r="N466" s="552" t="s">
        <v>25856</v>
      </c>
      <c r="O466" s="553" t="s">
        <v>24001</v>
      </c>
      <c r="P466" s="553">
        <v>32933</v>
      </c>
      <c r="Q466" s="554">
        <v>40991</v>
      </c>
      <c r="R466" s="552" t="s">
        <v>28203</v>
      </c>
      <c r="S466" s="552" t="s">
        <v>24001</v>
      </c>
      <c r="T466" s="552" t="s">
        <v>24001</v>
      </c>
    </row>
    <row r="467" spans="1:20" ht="14.5" x14ac:dyDescent="0.35">
      <c r="A467" s="552">
        <v>31</v>
      </c>
      <c r="B467" s="552" t="s">
        <v>20264</v>
      </c>
      <c r="C467" s="552" t="s">
        <v>20278</v>
      </c>
      <c r="D467" s="552" t="s">
        <v>20291</v>
      </c>
      <c r="E467" s="552" t="s">
        <v>25351</v>
      </c>
      <c r="F467" s="552" t="s">
        <v>20290</v>
      </c>
      <c r="G467" s="552" t="s">
        <v>20281</v>
      </c>
      <c r="H467" s="552" t="s">
        <v>55</v>
      </c>
      <c r="I467" s="552" t="s">
        <v>20243</v>
      </c>
      <c r="J467" s="552" t="s">
        <v>24001</v>
      </c>
      <c r="K467" s="571" t="s">
        <v>24001</v>
      </c>
      <c r="L467" s="571" t="s">
        <v>24001</v>
      </c>
      <c r="M467" s="553" t="s">
        <v>24001</v>
      </c>
      <c r="N467" s="552" t="s">
        <v>25856</v>
      </c>
      <c r="O467" s="553" t="s">
        <v>24001</v>
      </c>
      <c r="P467" s="553">
        <v>32933</v>
      </c>
      <c r="Q467" s="554">
        <v>37561</v>
      </c>
      <c r="R467" s="552" t="s">
        <v>24001</v>
      </c>
      <c r="S467" s="552" t="s">
        <v>24001</v>
      </c>
      <c r="T467" s="552" t="s">
        <v>24001</v>
      </c>
    </row>
    <row r="468" spans="1:20" ht="14.5" x14ac:dyDescent="0.35">
      <c r="A468" s="552">
        <v>546</v>
      </c>
      <c r="B468" s="571" t="s">
        <v>22163</v>
      </c>
      <c r="C468" s="571" t="s">
        <v>22388</v>
      </c>
      <c r="D468" s="571" t="s">
        <v>22392</v>
      </c>
      <c r="E468" s="571" t="s">
        <v>22389</v>
      </c>
      <c r="F468" s="571" t="s">
        <v>19368</v>
      </c>
      <c r="G468" s="571" t="s">
        <v>22390</v>
      </c>
      <c r="H468" s="571" t="s">
        <v>22391</v>
      </c>
      <c r="I468" s="571" t="s">
        <v>21149</v>
      </c>
      <c r="J468" s="571" t="s">
        <v>24001</v>
      </c>
      <c r="K468" s="571" t="s">
        <v>62</v>
      </c>
      <c r="L468" s="571" t="s">
        <v>24001</v>
      </c>
      <c r="M468" s="572" t="s">
        <v>24001</v>
      </c>
      <c r="N468" s="572" t="s">
        <v>25896</v>
      </c>
      <c r="O468" s="572" t="s">
        <v>24001</v>
      </c>
      <c r="P468" s="572">
        <v>39342</v>
      </c>
      <c r="Q468" s="573">
        <v>39342</v>
      </c>
      <c r="R468" s="571" t="s">
        <v>28204</v>
      </c>
      <c r="S468" s="571" t="s">
        <v>24001</v>
      </c>
      <c r="T468" s="571" t="s">
        <v>24001</v>
      </c>
    </row>
    <row r="469" spans="1:20" ht="14.5" x14ac:dyDescent="0.35">
      <c r="A469" s="552">
        <v>75</v>
      </c>
      <c r="B469" s="552" t="s">
        <v>20264</v>
      </c>
      <c r="C469" s="552" t="s">
        <v>20278</v>
      </c>
      <c r="D469" s="552" t="s">
        <v>24351</v>
      </c>
      <c r="E469" s="552" t="s">
        <v>25352</v>
      </c>
      <c r="F469" s="552" t="s">
        <v>11061</v>
      </c>
      <c r="G469" s="552" t="s">
        <v>20278</v>
      </c>
      <c r="H469" s="552" t="s">
        <v>55</v>
      </c>
      <c r="I469" s="552" t="s">
        <v>20243</v>
      </c>
      <c r="J469" s="552" t="s">
        <v>24001</v>
      </c>
      <c r="K469" s="571" t="s">
        <v>24001</v>
      </c>
      <c r="L469" s="571" t="s">
        <v>24001</v>
      </c>
      <c r="M469" s="553" t="s">
        <v>24001</v>
      </c>
      <c r="N469" s="552" t="s">
        <v>25856</v>
      </c>
      <c r="O469" s="553" t="s">
        <v>24001</v>
      </c>
      <c r="P469" s="553">
        <v>42376</v>
      </c>
      <c r="Q469" s="554"/>
      <c r="R469" s="552" t="s">
        <v>24001</v>
      </c>
      <c r="S469" s="552" t="s">
        <v>24001</v>
      </c>
      <c r="T469" s="552" t="s">
        <v>24001</v>
      </c>
    </row>
    <row r="470" spans="1:20" ht="14.5" x14ac:dyDescent="0.35">
      <c r="A470" s="552">
        <v>32</v>
      </c>
      <c r="B470" s="552" t="s">
        <v>20264</v>
      </c>
      <c r="C470" s="552" t="s">
        <v>20278</v>
      </c>
      <c r="D470" s="552" t="s">
        <v>20295</v>
      </c>
      <c r="E470" s="552" t="s">
        <v>20292</v>
      </c>
      <c r="F470" s="552" t="s">
        <v>1487</v>
      </c>
      <c r="G470" s="552" t="s">
        <v>20293</v>
      </c>
      <c r="H470" s="552" t="s">
        <v>20294</v>
      </c>
      <c r="I470" s="552" t="s">
        <v>20243</v>
      </c>
      <c r="J470" s="552" t="s">
        <v>24001</v>
      </c>
      <c r="K470" s="552" t="s">
        <v>50</v>
      </c>
      <c r="L470" s="552" t="s">
        <v>531</v>
      </c>
      <c r="M470" s="553" t="s">
        <v>20296</v>
      </c>
      <c r="N470" s="552" t="s">
        <v>25856</v>
      </c>
      <c r="O470" s="553" t="s">
        <v>28205</v>
      </c>
      <c r="P470" s="553">
        <v>32933</v>
      </c>
      <c r="Q470" s="554">
        <v>41149</v>
      </c>
      <c r="R470" s="552" t="s">
        <v>28206</v>
      </c>
      <c r="S470" s="552" t="s">
        <v>24001</v>
      </c>
      <c r="T470" s="552" t="s">
        <v>28022</v>
      </c>
    </row>
    <row r="471" spans="1:20" ht="14.5" x14ac:dyDescent="0.35">
      <c r="A471" s="552">
        <v>33</v>
      </c>
      <c r="B471" s="552" t="s">
        <v>20264</v>
      </c>
      <c r="C471" s="552" t="s">
        <v>20278</v>
      </c>
      <c r="D471" s="552" t="s">
        <v>20301</v>
      </c>
      <c r="E471" s="552" t="s">
        <v>20297</v>
      </c>
      <c r="F471" s="552" t="s">
        <v>20298</v>
      </c>
      <c r="G471" s="552" t="s">
        <v>20299</v>
      </c>
      <c r="H471" s="552" t="s">
        <v>20300</v>
      </c>
      <c r="I471" s="552" t="s">
        <v>20243</v>
      </c>
      <c r="J471" s="552" t="s">
        <v>24001</v>
      </c>
      <c r="K471" s="552" t="s">
        <v>50</v>
      </c>
      <c r="L471" s="552" t="s">
        <v>899</v>
      </c>
      <c r="M471" s="553" t="s">
        <v>24001</v>
      </c>
      <c r="N471" s="552" t="s">
        <v>25856</v>
      </c>
      <c r="O471" s="553" t="s">
        <v>24001</v>
      </c>
      <c r="P471" s="553">
        <v>32933</v>
      </c>
      <c r="Q471" s="554">
        <v>37561</v>
      </c>
      <c r="R471" s="552" t="s">
        <v>28102</v>
      </c>
      <c r="S471" s="552" t="s">
        <v>24001</v>
      </c>
      <c r="T471" s="552" t="s">
        <v>24001</v>
      </c>
    </row>
    <row r="472" spans="1:20" ht="14.5" x14ac:dyDescent="0.35">
      <c r="A472" s="552">
        <v>34</v>
      </c>
      <c r="B472" s="552" t="s">
        <v>20264</v>
      </c>
      <c r="C472" s="552" t="s">
        <v>20278</v>
      </c>
      <c r="D472" s="552" t="s">
        <v>20305</v>
      </c>
      <c r="E472" s="552" t="s">
        <v>20302</v>
      </c>
      <c r="F472" s="552" t="s">
        <v>20303</v>
      </c>
      <c r="G472" s="552" t="s">
        <v>20299</v>
      </c>
      <c r="H472" s="552" t="s">
        <v>20304</v>
      </c>
      <c r="I472" s="552" t="s">
        <v>20243</v>
      </c>
      <c r="J472" s="552" t="s">
        <v>24001</v>
      </c>
      <c r="K472" s="552" t="s">
        <v>50</v>
      </c>
      <c r="L472" s="552" t="s">
        <v>531</v>
      </c>
      <c r="M472" s="553" t="s">
        <v>24001</v>
      </c>
      <c r="N472" s="552" t="s">
        <v>25856</v>
      </c>
      <c r="O472" s="553" t="s">
        <v>28207</v>
      </c>
      <c r="P472" s="553">
        <v>32933</v>
      </c>
      <c r="Q472" s="554">
        <v>37561</v>
      </c>
      <c r="R472" s="552" t="s">
        <v>28208</v>
      </c>
      <c r="S472" s="552" t="s">
        <v>24001</v>
      </c>
      <c r="T472" s="552" t="s">
        <v>24001</v>
      </c>
    </row>
    <row r="473" spans="1:20" ht="14.5" x14ac:dyDescent="0.35">
      <c r="A473" s="552">
        <v>35</v>
      </c>
      <c r="B473" s="552" t="s">
        <v>20264</v>
      </c>
      <c r="C473" s="552" t="s">
        <v>20278</v>
      </c>
      <c r="D473" s="552" t="s">
        <v>20307</v>
      </c>
      <c r="E473" s="552" t="s">
        <v>24001</v>
      </c>
      <c r="F473" s="552" t="s">
        <v>20306</v>
      </c>
      <c r="G473" s="552" t="s">
        <v>20299</v>
      </c>
      <c r="H473" s="552" t="s">
        <v>55</v>
      </c>
      <c r="I473" s="552" t="s">
        <v>20243</v>
      </c>
      <c r="J473" s="552" t="s">
        <v>24001</v>
      </c>
      <c r="K473" s="571" t="s">
        <v>24001</v>
      </c>
      <c r="L473" s="571" t="s">
        <v>24001</v>
      </c>
      <c r="M473" s="553" t="s">
        <v>24001</v>
      </c>
      <c r="N473" s="552" t="s">
        <v>25856</v>
      </c>
      <c r="O473" s="553" t="s">
        <v>24001</v>
      </c>
      <c r="P473" s="553">
        <v>32933</v>
      </c>
      <c r="Q473" s="554">
        <v>37561</v>
      </c>
      <c r="R473" s="552" t="s">
        <v>24001</v>
      </c>
      <c r="S473" s="552" t="s">
        <v>24001</v>
      </c>
      <c r="T473" s="552" t="s">
        <v>24001</v>
      </c>
    </row>
    <row r="474" spans="1:20" ht="14.5" x14ac:dyDescent="0.35">
      <c r="A474" s="552">
        <v>36</v>
      </c>
      <c r="B474" s="552" t="s">
        <v>20264</v>
      </c>
      <c r="C474" s="552" t="s">
        <v>20278</v>
      </c>
      <c r="D474" s="552" t="s">
        <v>20311</v>
      </c>
      <c r="E474" s="552" t="s">
        <v>20308</v>
      </c>
      <c r="F474" s="552" t="s">
        <v>20309</v>
      </c>
      <c r="G474" s="552" t="s">
        <v>20299</v>
      </c>
      <c r="H474" s="552" t="s">
        <v>20310</v>
      </c>
      <c r="I474" s="552" t="s">
        <v>20243</v>
      </c>
      <c r="J474" s="552" t="s">
        <v>24001</v>
      </c>
      <c r="K474" s="552" t="s">
        <v>50</v>
      </c>
      <c r="L474" s="552" t="s">
        <v>531</v>
      </c>
      <c r="M474" s="553" t="s">
        <v>24001</v>
      </c>
      <c r="N474" s="552" t="s">
        <v>25856</v>
      </c>
      <c r="O474" s="553" t="s">
        <v>28209</v>
      </c>
      <c r="P474" s="553">
        <v>32933</v>
      </c>
      <c r="Q474" s="554">
        <v>37561</v>
      </c>
      <c r="R474" s="552" t="s">
        <v>28210</v>
      </c>
      <c r="S474" s="552" t="s">
        <v>24001</v>
      </c>
      <c r="T474" s="552" t="s">
        <v>24001</v>
      </c>
    </row>
    <row r="475" spans="1:20" ht="14.5" x14ac:dyDescent="0.35">
      <c r="A475" s="552">
        <v>1263</v>
      </c>
      <c r="B475" s="571" t="s">
        <v>22834</v>
      </c>
      <c r="C475" s="571" t="s">
        <v>22958</v>
      </c>
      <c r="D475" s="571" t="s">
        <v>22975</v>
      </c>
      <c r="E475" s="571" t="s">
        <v>25353</v>
      </c>
      <c r="F475" s="571" t="s">
        <v>3054</v>
      </c>
      <c r="G475" s="571" t="s">
        <v>22974</v>
      </c>
      <c r="H475" s="571" t="s">
        <v>300</v>
      </c>
      <c r="I475" s="571" t="s">
        <v>22804</v>
      </c>
      <c r="J475" s="571" t="s">
        <v>24001</v>
      </c>
      <c r="K475" s="571" t="s">
        <v>24001</v>
      </c>
      <c r="L475" s="571" t="s">
        <v>24001</v>
      </c>
      <c r="M475" s="572" t="s">
        <v>24001</v>
      </c>
      <c r="N475" s="553" t="s">
        <v>62</v>
      </c>
      <c r="O475" s="572" t="s">
        <v>24001</v>
      </c>
      <c r="P475" s="572">
        <v>32933</v>
      </c>
      <c r="Q475" s="573">
        <v>37561</v>
      </c>
      <c r="R475" s="571" t="s">
        <v>27972</v>
      </c>
      <c r="S475" s="571" t="s">
        <v>24001</v>
      </c>
      <c r="T475" s="571" t="s">
        <v>24001</v>
      </c>
    </row>
    <row r="476" spans="1:20" ht="14.5" x14ac:dyDescent="0.35">
      <c r="A476" s="552">
        <v>1264</v>
      </c>
      <c r="B476" s="571" t="s">
        <v>22834</v>
      </c>
      <c r="C476" s="571" t="s">
        <v>22958</v>
      </c>
      <c r="D476" s="571" t="s">
        <v>22977</v>
      </c>
      <c r="E476" s="571" t="s">
        <v>34781</v>
      </c>
      <c r="F476" s="571" t="s">
        <v>14767</v>
      </c>
      <c r="G476" s="571" t="s">
        <v>22974</v>
      </c>
      <c r="H476" s="571" t="s">
        <v>22976</v>
      </c>
      <c r="I476" s="571" t="s">
        <v>22804</v>
      </c>
      <c r="J476" s="571" t="s">
        <v>24001</v>
      </c>
      <c r="K476" s="571" t="s">
        <v>62</v>
      </c>
      <c r="L476" s="571" t="s">
        <v>24001</v>
      </c>
      <c r="M476" s="572" t="s">
        <v>24001</v>
      </c>
      <c r="N476" s="553" t="s">
        <v>62</v>
      </c>
      <c r="O476" s="572" t="s">
        <v>24001</v>
      </c>
      <c r="P476" s="572">
        <v>39755</v>
      </c>
      <c r="Q476" s="573"/>
      <c r="R476" s="571" t="s">
        <v>27972</v>
      </c>
      <c r="S476" s="571" t="s">
        <v>24001</v>
      </c>
      <c r="T476" s="571" t="s">
        <v>24001</v>
      </c>
    </row>
    <row r="477" spans="1:20" ht="14.5" x14ac:dyDescent="0.35">
      <c r="A477" s="552">
        <v>1265</v>
      </c>
      <c r="B477" s="571" t="s">
        <v>22834</v>
      </c>
      <c r="C477" s="571" t="s">
        <v>22958</v>
      </c>
      <c r="D477" s="571" t="s">
        <v>22980</v>
      </c>
      <c r="E477" s="571" t="s">
        <v>25354</v>
      </c>
      <c r="F477" s="571" t="s">
        <v>22978</v>
      </c>
      <c r="G477" s="571" t="s">
        <v>22974</v>
      </c>
      <c r="H477" s="571" t="s">
        <v>22979</v>
      </c>
      <c r="I477" s="571" t="s">
        <v>22804</v>
      </c>
      <c r="J477" s="571" t="s">
        <v>24001</v>
      </c>
      <c r="K477" s="571" t="s">
        <v>24001</v>
      </c>
      <c r="L477" s="571" t="s">
        <v>24001</v>
      </c>
      <c r="M477" s="572" t="s">
        <v>24001</v>
      </c>
      <c r="N477" s="553" t="s">
        <v>62</v>
      </c>
      <c r="O477" s="572" t="s">
        <v>24001</v>
      </c>
      <c r="P477" s="572">
        <v>36685</v>
      </c>
      <c r="Q477" s="573">
        <v>37561</v>
      </c>
      <c r="R477" s="571" t="s">
        <v>28211</v>
      </c>
      <c r="S477" s="571" t="s">
        <v>24001</v>
      </c>
      <c r="T477" s="571" t="s">
        <v>24001</v>
      </c>
    </row>
    <row r="478" spans="1:20" ht="14.5" x14ac:dyDescent="0.35">
      <c r="A478" s="552">
        <v>1266</v>
      </c>
      <c r="B478" s="571" t="s">
        <v>22834</v>
      </c>
      <c r="C478" s="571" t="s">
        <v>22958</v>
      </c>
      <c r="D478" s="571" t="s">
        <v>22982</v>
      </c>
      <c r="E478" s="571" t="s">
        <v>25355</v>
      </c>
      <c r="F478" s="571" t="s">
        <v>18370</v>
      </c>
      <c r="G478" s="571" t="s">
        <v>22974</v>
      </c>
      <c r="H478" s="571" t="s">
        <v>22981</v>
      </c>
      <c r="I478" s="571" t="s">
        <v>22804</v>
      </c>
      <c r="J478" s="571" t="s">
        <v>24001</v>
      </c>
      <c r="K478" s="571" t="s">
        <v>24001</v>
      </c>
      <c r="L478" s="571" t="s">
        <v>24001</v>
      </c>
      <c r="M478" s="572" t="s">
        <v>24001</v>
      </c>
      <c r="N478" s="553" t="s">
        <v>62</v>
      </c>
      <c r="O478" s="572" t="s">
        <v>24001</v>
      </c>
      <c r="P478" s="572">
        <v>39755</v>
      </c>
      <c r="Q478" s="573"/>
      <c r="R478" s="571" t="s">
        <v>28212</v>
      </c>
      <c r="S478" s="571" t="s">
        <v>24001</v>
      </c>
      <c r="T478" s="571" t="s">
        <v>24001</v>
      </c>
    </row>
    <row r="479" spans="1:20" ht="14.5" x14ac:dyDescent="0.35">
      <c r="A479" s="552">
        <v>1267</v>
      </c>
      <c r="B479" s="571" t="s">
        <v>22834</v>
      </c>
      <c r="C479" s="571" t="s">
        <v>22958</v>
      </c>
      <c r="D479" s="571" t="s">
        <v>22985</v>
      </c>
      <c r="E479" s="571" t="s">
        <v>34782</v>
      </c>
      <c r="F479" s="571" t="s">
        <v>22983</v>
      </c>
      <c r="G479" s="571" t="s">
        <v>22974</v>
      </c>
      <c r="H479" s="571" t="s">
        <v>22984</v>
      </c>
      <c r="I479" s="571" t="s">
        <v>22804</v>
      </c>
      <c r="J479" s="571" t="s">
        <v>24001</v>
      </c>
      <c r="K479" s="571" t="s">
        <v>50</v>
      </c>
      <c r="L479" s="571" t="s">
        <v>899</v>
      </c>
      <c r="M479" s="572" t="s">
        <v>24001</v>
      </c>
      <c r="N479" s="553" t="s">
        <v>62</v>
      </c>
      <c r="O479" s="572" t="s">
        <v>28079</v>
      </c>
      <c r="P479" s="572">
        <v>32933</v>
      </c>
      <c r="Q479" s="573">
        <v>37561</v>
      </c>
      <c r="R479" s="571" t="s">
        <v>28213</v>
      </c>
      <c r="S479" s="571" t="s">
        <v>24001</v>
      </c>
      <c r="T479" s="571" t="s">
        <v>24001</v>
      </c>
    </row>
    <row r="480" spans="1:20" ht="14.5" x14ac:dyDescent="0.35">
      <c r="A480" s="552">
        <v>1268</v>
      </c>
      <c r="B480" s="571" t="s">
        <v>22834</v>
      </c>
      <c r="C480" s="571" t="s">
        <v>22958</v>
      </c>
      <c r="D480" s="571" t="s">
        <v>22986</v>
      </c>
      <c r="E480" s="571" t="s">
        <v>25356</v>
      </c>
      <c r="F480" s="571" t="s">
        <v>8719</v>
      </c>
      <c r="G480" s="571" t="s">
        <v>22974</v>
      </c>
      <c r="H480" s="571" t="s">
        <v>7465</v>
      </c>
      <c r="I480" s="571" t="s">
        <v>22804</v>
      </c>
      <c r="J480" s="571" t="s">
        <v>24001</v>
      </c>
      <c r="K480" s="571" t="s">
        <v>24001</v>
      </c>
      <c r="L480" s="571" t="s">
        <v>24001</v>
      </c>
      <c r="M480" s="572" t="s">
        <v>24001</v>
      </c>
      <c r="N480" s="553" t="s">
        <v>62</v>
      </c>
      <c r="O480" s="572" t="s">
        <v>24001</v>
      </c>
      <c r="P480" s="572">
        <v>32933</v>
      </c>
      <c r="Q480" s="573">
        <v>37561</v>
      </c>
      <c r="R480" s="571" t="s">
        <v>27972</v>
      </c>
      <c r="S480" s="571" t="s">
        <v>24001</v>
      </c>
      <c r="T480" s="571" t="s">
        <v>24001</v>
      </c>
    </row>
    <row r="481" spans="1:20" ht="14.5" x14ac:dyDescent="0.35">
      <c r="A481" s="552">
        <v>1269</v>
      </c>
      <c r="B481" s="571" t="s">
        <v>22834</v>
      </c>
      <c r="C481" s="571" t="s">
        <v>22958</v>
      </c>
      <c r="D481" s="571" t="s">
        <v>22988</v>
      </c>
      <c r="E481" s="571" t="s">
        <v>25357</v>
      </c>
      <c r="F481" s="571" t="s">
        <v>8722</v>
      </c>
      <c r="G481" s="571" t="s">
        <v>22974</v>
      </c>
      <c r="H481" s="571" t="s">
        <v>22987</v>
      </c>
      <c r="I481" s="571" t="s">
        <v>22804</v>
      </c>
      <c r="J481" s="571" t="s">
        <v>24001</v>
      </c>
      <c r="K481" s="571" t="s">
        <v>24001</v>
      </c>
      <c r="L481" s="571" t="s">
        <v>24001</v>
      </c>
      <c r="M481" s="572" t="s">
        <v>24001</v>
      </c>
      <c r="N481" s="553" t="s">
        <v>62</v>
      </c>
      <c r="O481" s="572" t="s">
        <v>24001</v>
      </c>
      <c r="P481" s="572">
        <v>32933</v>
      </c>
      <c r="Q481" s="573">
        <v>37561</v>
      </c>
      <c r="R481" s="571" t="s">
        <v>27973</v>
      </c>
      <c r="S481" s="571" t="s">
        <v>24001</v>
      </c>
      <c r="T481" s="571" t="s">
        <v>24001</v>
      </c>
    </row>
    <row r="482" spans="1:20" ht="14.5" x14ac:dyDescent="0.35">
      <c r="A482" s="552">
        <v>1270</v>
      </c>
      <c r="B482" s="571" t="s">
        <v>22834</v>
      </c>
      <c r="C482" s="571" t="s">
        <v>22958</v>
      </c>
      <c r="D482" s="571" t="s">
        <v>22990</v>
      </c>
      <c r="E482" s="571" t="s">
        <v>25358</v>
      </c>
      <c r="F482" s="571" t="s">
        <v>8725</v>
      </c>
      <c r="G482" s="571" t="s">
        <v>22974</v>
      </c>
      <c r="H482" s="571" t="s">
        <v>22989</v>
      </c>
      <c r="I482" s="571" t="s">
        <v>22804</v>
      </c>
      <c r="J482" s="571" t="s">
        <v>24001</v>
      </c>
      <c r="K482" s="571" t="s">
        <v>24001</v>
      </c>
      <c r="L482" s="571" t="s">
        <v>24001</v>
      </c>
      <c r="M482" s="572" t="s">
        <v>24001</v>
      </c>
      <c r="N482" s="553" t="s">
        <v>62</v>
      </c>
      <c r="O482" s="572" t="s">
        <v>24001</v>
      </c>
      <c r="P482" s="572">
        <v>32933</v>
      </c>
      <c r="Q482" s="573">
        <v>37561</v>
      </c>
      <c r="R482" s="571" t="s">
        <v>27972</v>
      </c>
      <c r="S482" s="571" t="s">
        <v>24001</v>
      </c>
      <c r="T482" s="571" t="s">
        <v>24001</v>
      </c>
    </row>
    <row r="483" spans="1:20" ht="14.5" x14ac:dyDescent="0.35">
      <c r="A483" s="552">
        <v>1271</v>
      </c>
      <c r="B483" s="571" t="s">
        <v>22834</v>
      </c>
      <c r="C483" s="571" t="s">
        <v>22958</v>
      </c>
      <c r="D483" s="571" t="s">
        <v>22993</v>
      </c>
      <c r="E483" s="571" t="s">
        <v>25359</v>
      </c>
      <c r="F483" s="571" t="s">
        <v>22991</v>
      </c>
      <c r="G483" s="571" t="s">
        <v>22974</v>
      </c>
      <c r="H483" s="571" t="s">
        <v>22992</v>
      </c>
      <c r="I483" s="571" t="s">
        <v>22804</v>
      </c>
      <c r="J483" s="571" t="s">
        <v>24001</v>
      </c>
      <c r="K483" s="571" t="s">
        <v>24001</v>
      </c>
      <c r="L483" s="571" t="s">
        <v>24001</v>
      </c>
      <c r="M483" s="572" t="s">
        <v>24001</v>
      </c>
      <c r="N483" s="553" t="s">
        <v>62</v>
      </c>
      <c r="O483" s="572" t="s">
        <v>24001</v>
      </c>
      <c r="P483" s="572">
        <v>38568</v>
      </c>
      <c r="Q483" s="573"/>
      <c r="R483" s="571" t="s">
        <v>28214</v>
      </c>
      <c r="S483" s="571" t="s">
        <v>24001</v>
      </c>
      <c r="T483" s="571" t="s">
        <v>24001</v>
      </c>
    </row>
    <row r="484" spans="1:20" ht="14.5" x14ac:dyDescent="0.35">
      <c r="A484" s="552">
        <v>1272</v>
      </c>
      <c r="B484" s="571" t="s">
        <v>22834</v>
      </c>
      <c r="C484" s="571" t="s">
        <v>22958</v>
      </c>
      <c r="D484" s="571" t="s">
        <v>22994</v>
      </c>
      <c r="E484" s="571" t="s">
        <v>24001</v>
      </c>
      <c r="F484" s="571" t="s">
        <v>10337</v>
      </c>
      <c r="G484" s="571" t="s">
        <v>22974</v>
      </c>
      <c r="H484" s="571" t="s">
        <v>55</v>
      </c>
      <c r="I484" s="571" t="s">
        <v>22804</v>
      </c>
      <c r="J484" s="571" t="s">
        <v>24001</v>
      </c>
      <c r="K484" s="571" t="s">
        <v>24001</v>
      </c>
      <c r="L484" s="571" t="s">
        <v>24001</v>
      </c>
      <c r="M484" s="572" t="s">
        <v>24001</v>
      </c>
      <c r="N484" s="553" t="s">
        <v>62</v>
      </c>
      <c r="O484" s="572" t="s">
        <v>24001</v>
      </c>
      <c r="P484" s="572">
        <v>32933</v>
      </c>
      <c r="Q484" s="573">
        <v>37561</v>
      </c>
      <c r="R484" s="571" t="s">
        <v>24001</v>
      </c>
      <c r="S484" s="571" t="s">
        <v>24001</v>
      </c>
      <c r="T484" s="571" t="s">
        <v>24001</v>
      </c>
    </row>
    <row r="485" spans="1:20" ht="14.5" x14ac:dyDescent="0.35">
      <c r="A485" s="552">
        <v>1273</v>
      </c>
      <c r="B485" s="571" t="s">
        <v>22834</v>
      </c>
      <c r="C485" s="571" t="s">
        <v>22958</v>
      </c>
      <c r="D485" s="571" t="s">
        <v>22997</v>
      </c>
      <c r="E485" s="571" t="s">
        <v>25360</v>
      </c>
      <c r="F485" s="571" t="s">
        <v>22995</v>
      </c>
      <c r="G485" s="571" t="s">
        <v>22974</v>
      </c>
      <c r="H485" s="571" t="s">
        <v>22996</v>
      </c>
      <c r="I485" s="571" t="s">
        <v>22804</v>
      </c>
      <c r="J485" s="571" t="s">
        <v>24001</v>
      </c>
      <c r="K485" s="571" t="s">
        <v>24001</v>
      </c>
      <c r="L485" s="571" t="s">
        <v>24001</v>
      </c>
      <c r="M485" s="572" t="s">
        <v>24001</v>
      </c>
      <c r="N485" s="553" t="s">
        <v>62</v>
      </c>
      <c r="O485" s="572" t="s">
        <v>24001</v>
      </c>
      <c r="P485" s="572">
        <v>32933</v>
      </c>
      <c r="Q485" s="573">
        <v>37561</v>
      </c>
      <c r="R485" s="571" t="s">
        <v>28215</v>
      </c>
      <c r="S485" s="571" t="s">
        <v>24001</v>
      </c>
      <c r="T485" s="571" t="s">
        <v>24001</v>
      </c>
    </row>
    <row r="486" spans="1:20" ht="14.5" x14ac:dyDescent="0.35">
      <c r="A486" s="552">
        <v>252</v>
      </c>
      <c r="B486" s="552" t="s">
        <v>20877</v>
      </c>
      <c r="C486" s="552" t="s">
        <v>20926</v>
      </c>
      <c r="D486" s="552" t="s">
        <v>34698</v>
      </c>
      <c r="E486" s="552" t="s">
        <v>24001</v>
      </c>
      <c r="F486" s="552" t="s">
        <v>34699</v>
      </c>
      <c r="G486" s="552" t="s">
        <v>20926</v>
      </c>
      <c r="H486" s="552" t="s">
        <v>55</v>
      </c>
      <c r="I486" s="552" t="s">
        <v>20243</v>
      </c>
      <c r="J486" s="552" t="s">
        <v>24001</v>
      </c>
      <c r="K486" s="571" t="s">
        <v>24001</v>
      </c>
      <c r="L486" s="571" t="s">
        <v>24001</v>
      </c>
      <c r="M486" s="553" t="s">
        <v>24001</v>
      </c>
      <c r="N486" s="552" t="s">
        <v>25856</v>
      </c>
      <c r="O486" s="553" t="s">
        <v>24001</v>
      </c>
      <c r="P486" s="553">
        <v>46119</v>
      </c>
      <c r="Q486" s="554"/>
      <c r="R486" s="552" t="s">
        <v>24001</v>
      </c>
      <c r="S486" s="552" t="s">
        <v>24001</v>
      </c>
      <c r="T486" s="552" t="s">
        <v>24001</v>
      </c>
    </row>
    <row r="487" spans="1:20" ht="14.5" x14ac:dyDescent="0.35">
      <c r="A487" s="552">
        <v>253</v>
      </c>
      <c r="B487" s="552" t="s">
        <v>20877</v>
      </c>
      <c r="C487" s="552" t="s">
        <v>20926</v>
      </c>
      <c r="D487" s="552" t="s">
        <v>34700</v>
      </c>
      <c r="E487" s="552" t="s">
        <v>24001</v>
      </c>
      <c r="F487" s="552" t="s">
        <v>34701</v>
      </c>
      <c r="G487" s="552" t="s">
        <v>34702</v>
      </c>
      <c r="H487" s="552" t="s">
        <v>55</v>
      </c>
      <c r="I487" s="552" t="s">
        <v>20243</v>
      </c>
      <c r="J487" s="552" t="s">
        <v>24001</v>
      </c>
      <c r="K487" s="571" t="s">
        <v>24001</v>
      </c>
      <c r="L487" s="571" t="s">
        <v>24001</v>
      </c>
      <c r="M487" s="553" t="s">
        <v>24001</v>
      </c>
      <c r="N487" s="552" t="s">
        <v>25856</v>
      </c>
      <c r="O487" s="553" t="s">
        <v>24001</v>
      </c>
      <c r="P487" s="553">
        <v>46119</v>
      </c>
      <c r="Q487" s="554"/>
      <c r="R487" s="552" t="s">
        <v>24001</v>
      </c>
      <c r="S487" s="552" t="s">
        <v>24001</v>
      </c>
      <c r="T487" s="552" t="s">
        <v>24001</v>
      </c>
    </row>
    <row r="488" spans="1:20" ht="14.5" x14ac:dyDescent="0.35">
      <c r="A488" s="552">
        <v>254</v>
      </c>
      <c r="B488" s="552" t="s">
        <v>20877</v>
      </c>
      <c r="C488" s="552" t="s">
        <v>20926</v>
      </c>
      <c r="D488" s="552" t="s">
        <v>20930</v>
      </c>
      <c r="E488" s="552" t="s">
        <v>20927</v>
      </c>
      <c r="F488" s="552" t="s">
        <v>5402</v>
      </c>
      <c r="G488" s="552" t="s">
        <v>20928</v>
      </c>
      <c r="H488" s="552" t="s">
        <v>20929</v>
      </c>
      <c r="I488" s="552" t="s">
        <v>20243</v>
      </c>
      <c r="J488" s="552" t="s">
        <v>24001</v>
      </c>
      <c r="K488" s="571" t="s">
        <v>24001</v>
      </c>
      <c r="L488" s="571" t="s">
        <v>24001</v>
      </c>
      <c r="M488" s="553" t="s">
        <v>24001</v>
      </c>
      <c r="N488" s="552" t="s">
        <v>25856</v>
      </c>
      <c r="O488" s="553" t="s">
        <v>24001</v>
      </c>
      <c r="P488" s="553">
        <v>32933</v>
      </c>
      <c r="Q488" s="554">
        <v>37561</v>
      </c>
      <c r="R488" s="552" t="s">
        <v>27911</v>
      </c>
      <c r="S488" s="552" t="s">
        <v>24001</v>
      </c>
      <c r="T488" s="552" t="s">
        <v>24001</v>
      </c>
    </row>
    <row r="489" spans="1:20" ht="14.5" x14ac:dyDescent="0.35">
      <c r="A489" s="552">
        <v>255</v>
      </c>
      <c r="B489" s="552" t="s">
        <v>20877</v>
      </c>
      <c r="C489" s="552" t="s">
        <v>20926</v>
      </c>
      <c r="D489" s="552" t="s">
        <v>20932</v>
      </c>
      <c r="E489" s="552" t="s">
        <v>24001</v>
      </c>
      <c r="F489" s="552" t="s">
        <v>20931</v>
      </c>
      <c r="G489" s="552" t="s">
        <v>20928</v>
      </c>
      <c r="H489" s="552" t="s">
        <v>55</v>
      </c>
      <c r="I489" s="552" t="s">
        <v>20243</v>
      </c>
      <c r="J489" s="552" t="s">
        <v>24001</v>
      </c>
      <c r="K489" s="571" t="s">
        <v>24001</v>
      </c>
      <c r="L489" s="571" t="s">
        <v>24001</v>
      </c>
      <c r="M489" s="553" t="s">
        <v>24001</v>
      </c>
      <c r="N489" s="552" t="s">
        <v>25856</v>
      </c>
      <c r="O489" s="553" t="s">
        <v>24001</v>
      </c>
      <c r="P489" s="553">
        <v>32933</v>
      </c>
      <c r="Q489" s="554">
        <v>37561</v>
      </c>
      <c r="R489" s="552" t="s">
        <v>24001</v>
      </c>
      <c r="S489" s="552" t="s">
        <v>24001</v>
      </c>
      <c r="T489" s="552" t="s">
        <v>24001</v>
      </c>
    </row>
    <row r="490" spans="1:20" ht="14.5" x14ac:dyDescent="0.35">
      <c r="A490" s="552">
        <v>1481</v>
      </c>
      <c r="B490" s="552" t="s">
        <v>22834</v>
      </c>
      <c r="C490" s="552" t="s">
        <v>23490</v>
      </c>
      <c r="D490" s="552" t="s">
        <v>28216</v>
      </c>
      <c r="E490" s="552" t="s">
        <v>23520</v>
      </c>
      <c r="F490" s="552" t="s">
        <v>23521</v>
      </c>
      <c r="G490" s="552" t="s">
        <v>23517</v>
      </c>
      <c r="H490" s="552" t="s">
        <v>28217</v>
      </c>
      <c r="I490" s="552" t="s">
        <v>22804</v>
      </c>
      <c r="J490" s="552" t="s">
        <v>24001</v>
      </c>
      <c r="K490" s="571" t="s">
        <v>24001</v>
      </c>
      <c r="L490" s="571" t="s">
        <v>24001</v>
      </c>
      <c r="M490" s="552" t="s">
        <v>24001</v>
      </c>
      <c r="N490" s="553" t="s">
        <v>62</v>
      </c>
      <c r="O490" s="552" t="s">
        <v>24001</v>
      </c>
      <c r="P490" s="553">
        <v>35730</v>
      </c>
      <c r="Q490" s="554">
        <v>45152</v>
      </c>
      <c r="R490" s="552" t="s">
        <v>34819</v>
      </c>
      <c r="S490" s="552" t="s">
        <v>24001</v>
      </c>
      <c r="T490" s="552" t="s">
        <v>24001</v>
      </c>
    </row>
    <row r="491" spans="1:20" ht="14.5" x14ac:dyDescent="0.35">
      <c r="A491" s="552">
        <v>1482</v>
      </c>
      <c r="B491" s="552" t="s">
        <v>22834</v>
      </c>
      <c r="C491" s="552" t="s">
        <v>23490</v>
      </c>
      <c r="D491" s="552" t="s">
        <v>23519</v>
      </c>
      <c r="E491" s="552" t="s">
        <v>23516</v>
      </c>
      <c r="F491" s="552" t="s">
        <v>11659</v>
      </c>
      <c r="G491" s="552" t="s">
        <v>23517</v>
      </c>
      <c r="H491" s="552" t="s">
        <v>23518</v>
      </c>
      <c r="I491" s="552" t="s">
        <v>22804</v>
      </c>
      <c r="J491" s="552" t="s">
        <v>24001</v>
      </c>
      <c r="K491" s="571" t="s">
        <v>24001</v>
      </c>
      <c r="L491" s="571" t="s">
        <v>24001</v>
      </c>
      <c r="M491" s="552" t="s">
        <v>24001</v>
      </c>
      <c r="N491" s="553" t="s">
        <v>62</v>
      </c>
      <c r="O491" s="552" t="s">
        <v>24001</v>
      </c>
      <c r="P491" s="553">
        <v>32933</v>
      </c>
      <c r="Q491" s="554">
        <v>37561</v>
      </c>
      <c r="R491" s="552" t="s">
        <v>28218</v>
      </c>
      <c r="S491" s="552" t="s">
        <v>24001</v>
      </c>
      <c r="T491" s="552" t="s">
        <v>24001</v>
      </c>
    </row>
    <row r="492" spans="1:20" ht="14.5" x14ac:dyDescent="0.35">
      <c r="A492" s="552">
        <v>1483</v>
      </c>
      <c r="B492" s="552" t="s">
        <v>22834</v>
      </c>
      <c r="C492" s="552" t="s">
        <v>23490</v>
      </c>
      <c r="D492" s="552" t="s">
        <v>23524</v>
      </c>
      <c r="E492" s="552" t="s">
        <v>34820</v>
      </c>
      <c r="F492" s="552" t="s">
        <v>23522</v>
      </c>
      <c r="G492" s="552" t="s">
        <v>23517</v>
      </c>
      <c r="H492" s="552" t="s">
        <v>23523</v>
      </c>
      <c r="I492" s="552" t="s">
        <v>22804</v>
      </c>
      <c r="J492" s="552" t="s">
        <v>24001</v>
      </c>
      <c r="K492" s="552" t="s">
        <v>62</v>
      </c>
      <c r="L492" s="571" t="s">
        <v>24001</v>
      </c>
      <c r="M492" s="552" t="s">
        <v>24001</v>
      </c>
      <c r="N492" s="553" t="s">
        <v>62</v>
      </c>
      <c r="O492" s="552" t="s">
        <v>24001</v>
      </c>
      <c r="P492" s="553">
        <v>35804</v>
      </c>
      <c r="Q492" s="554">
        <v>39752</v>
      </c>
      <c r="R492" s="552" t="s">
        <v>28219</v>
      </c>
      <c r="S492" s="552" t="s">
        <v>24001</v>
      </c>
      <c r="T492" s="552" t="s">
        <v>24001</v>
      </c>
    </row>
    <row r="493" spans="1:20" ht="14.5" x14ac:dyDescent="0.35">
      <c r="A493" s="552">
        <v>1484</v>
      </c>
      <c r="B493" s="552" t="s">
        <v>22834</v>
      </c>
      <c r="C493" s="552" t="s">
        <v>23490</v>
      </c>
      <c r="D493" s="552" t="s">
        <v>23525</v>
      </c>
      <c r="E493" s="552" t="s">
        <v>24001</v>
      </c>
      <c r="F493" s="552" t="s">
        <v>16577</v>
      </c>
      <c r="G493" s="552" t="s">
        <v>23517</v>
      </c>
      <c r="H493" s="552" t="s">
        <v>55</v>
      </c>
      <c r="I493" s="552" t="s">
        <v>22804</v>
      </c>
      <c r="J493" s="552" t="s">
        <v>24001</v>
      </c>
      <c r="K493" s="571" t="s">
        <v>24001</v>
      </c>
      <c r="L493" s="571" t="s">
        <v>24001</v>
      </c>
      <c r="M493" s="552" t="s">
        <v>24001</v>
      </c>
      <c r="N493" s="553" t="s">
        <v>62</v>
      </c>
      <c r="O493" s="552" t="s">
        <v>24001</v>
      </c>
      <c r="P493" s="553">
        <v>32933</v>
      </c>
      <c r="Q493" s="554">
        <v>37561</v>
      </c>
      <c r="R493" s="552" t="s">
        <v>24001</v>
      </c>
      <c r="S493" s="552" t="s">
        <v>24001</v>
      </c>
      <c r="T493" s="552" t="s">
        <v>24001</v>
      </c>
    </row>
    <row r="494" spans="1:20" ht="14.5" x14ac:dyDescent="0.35">
      <c r="A494" s="552">
        <v>937</v>
      </c>
      <c r="B494" s="571" t="s">
        <v>21164</v>
      </c>
      <c r="C494" s="571" t="s">
        <v>21170</v>
      </c>
      <c r="D494" s="571" t="s">
        <v>25361</v>
      </c>
      <c r="E494" s="571" t="s">
        <v>21216</v>
      </c>
      <c r="F494" s="571" t="s">
        <v>25362</v>
      </c>
      <c r="G494" s="571" t="s">
        <v>21217</v>
      </c>
      <c r="H494" s="571" t="s">
        <v>25363</v>
      </c>
      <c r="I494" s="571" t="s">
        <v>21149</v>
      </c>
      <c r="J494" s="571" t="s">
        <v>24001</v>
      </c>
      <c r="K494" s="571" t="s">
        <v>24001</v>
      </c>
      <c r="L494" s="571" t="s">
        <v>24001</v>
      </c>
      <c r="M494" s="572" t="s">
        <v>24001</v>
      </c>
      <c r="N494" s="572" t="s">
        <v>25896</v>
      </c>
      <c r="O494" s="572" t="s">
        <v>24001</v>
      </c>
      <c r="P494" s="572">
        <v>43760</v>
      </c>
      <c r="Q494" s="573">
        <v>43760</v>
      </c>
      <c r="R494" s="571" t="s">
        <v>28220</v>
      </c>
      <c r="S494" s="571" t="s">
        <v>28221</v>
      </c>
      <c r="T494" s="571" t="s">
        <v>24001</v>
      </c>
    </row>
    <row r="495" spans="1:20" ht="14.5" x14ac:dyDescent="0.35">
      <c r="A495" s="552">
        <v>938</v>
      </c>
      <c r="B495" s="571" t="s">
        <v>21164</v>
      </c>
      <c r="C495" s="571" t="s">
        <v>21170</v>
      </c>
      <c r="D495" s="571" t="s">
        <v>21220</v>
      </c>
      <c r="E495" s="571" t="s">
        <v>21218</v>
      </c>
      <c r="F495" s="571" t="s">
        <v>17777</v>
      </c>
      <c r="G495" s="571" t="s">
        <v>21217</v>
      </c>
      <c r="H495" s="571" t="s">
        <v>21219</v>
      </c>
      <c r="I495" s="571" t="s">
        <v>21149</v>
      </c>
      <c r="J495" s="571" t="s">
        <v>24001</v>
      </c>
      <c r="K495" s="571" t="s">
        <v>24001</v>
      </c>
      <c r="L495" s="571" t="s">
        <v>24001</v>
      </c>
      <c r="M495" s="572" t="s">
        <v>24001</v>
      </c>
      <c r="N495" s="572" t="s">
        <v>25896</v>
      </c>
      <c r="O495" s="572" t="s">
        <v>24001</v>
      </c>
      <c r="P495" s="572">
        <v>32933</v>
      </c>
      <c r="Q495" s="573">
        <v>37561</v>
      </c>
      <c r="R495" s="571" t="s">
        <v>27936</v>
      </c>
      <c r="S495" s="571" t="s">
        <v>24001</v>
      </c>
      <c r="T495" s="571" t="s">
        <v>24001</v>
      </c>
    </row>
    <row r="496" spans="1:20" ht="14.5" x14ac:dyDescent="0.35">
      <c r="A496" s="552">
        <v>1485</v>
      </c>
      <c r="B496" s="552" t="s">
        <v>22834</v>
      </c>
      <c r="C496" s="552" t="s">
        <v>23490</v>
      </c>
      <c r="D496" s="552" t="s">
        <v>26625</v>
      </c>
      <c r="E496" s="552" t="s">
        <v>34821</v>
      </c>
      <c r="F496" s="552" t="s">
        <v>11698</v>
      </c>
      <c r="G496" s="552" t="s">
        <v>26626</v>
      </c>
      <c r="H496" s="552" t="s">
        <v>26627</v>
      </c>
      <c r="I496" s="552" t="s">
        <v>22804</v>
      </c>
      <c r="J496" s="552" t="s">
        <v>24001</v>
      </c>
      <c r="K496" s="571" t="s">
        <v>24001</v>
      </c>
      <c r="L496" s="571" t="s">
        <v>24001</v>
      </c>
      <c r="M496" s="552" t="s">
        <v>26628</v>
      </c>
      <c r="N496" s="553" t="s">
        <v>62</v>
      </c>
      <c r="O496" s="552" t="s">
        <v>24001</v>
      </c>
      <c r="P496" s="553">
        <v>32933</v>
      </c>
      <c r="Q496" s="554">
        <v>44245</v>
      </c>
      <c r="R496" s="552" t="s">
        <v>28222</v>
      </c>
      <c r="S496" s="552" t="s">
        <v>24001</v>
      </c>
      <c r="T496" s="552" t="s">
        <v>24001</v>
      </c>
    </row>
    <row r="497" spans="1:20" ht="14.5" x14ac:dyDescent="0.35">
      <c r="A497" s="552">
        <v>1205</v>
      </c>
      <c r="B497" s="571" t="s">
        <v>22805</v>
      </c>
      <c r="C497" s="571" t="s">
        <v>22830</v>
      </c>
      <c r="D497" s="571" t="s">
        <v>22833</v>
      </c>
      <c r="E497" s="571" t="s">
        <v>25364</v>
      </c>
      <c r="F497" s="571" t="s">
        <v>22831</v>
      </c>
      <c r="G497" s="571" t="s">
        <v>22832</v>
      </c>
      <c r="H497" s="571" t="s">
        <v>15604</v>
      </c>
      <c r="I497" s="571" t="s">
        <v>22804</v>
      </c>
      <c r="J497" s="571" t="s">
        <v>24001</v>
      </c>
      <c r="K497" s="571" t="s">
        <v>154</v>
      </c>
      <c r="L497" s="571" t="s">
        <v>531</v>
      </c>
      <c r="M497" s="572" t="s">
        <v>24001</v>
      </c>
      <c r="N497" s="553" t="s">
        <v>62</v>
      </c>
      <c r="O497" s="572" t="s">
        <v>28223</v>
      </c>
      <c r="P497" s="572">
        <v>32933</v>
      </c>
      <c r="Q497" s="573">
        <v>37561</v>
      </c>
      <c r="R497" s="571" t="s">
        <v>28224</v>
      </c>
      <c r="S497" s="571" t="s">
        <v>24001</v>
      </c>
      <c r="T497" s="571" t="s">
        <v>24001</v>
      </c>
    </row>
    <row r="498" spans="1:20" ht="14.5" x14ac:dyDescent="0.35">
      <c r="A498" s="552">
        <v>884</v>
      </c>
      <c r="B498" s="571" t="s">
        <v>22163</v>
      </c>
      <c r="C498" s="571" t="s">
        <v>22745</v>
      </c>
      <c r="D498" s="571" t="s">
        <v>26581</v>
      </c>
      <c r="E498" s="571" t="s">
        <v>22746</v>
      </c>
      <c r="F498" s="571" t="s">
        <v>22747</v>
      </c>
      <c r="G498" s="571" t="s">
        <v>22748</v>
      </c>
      <c r="H498" s="571" t="s">
        <v>26582</v>
      </c>
      <c r="I498" s="571" t="s">
        <v>21149</v>
      </c>
      <c r="J498" s="571" t="s">
        <v>24001</v>
      </c>
      <c r="K498" s="571" t="s">
        <v>24001</v>
      </c>
      <c r="L498" s="571" t="s">
        <v>24001</v>
      </c>
      <c r="M498" s="572" t="s">
        <v>24001</v>
      </c>
      <c r="N498" s="572" t="s">
        <v>25896</v>
      </c>
      <c r="O498" s="572" t="s">
        <v>24001</v>
      </c>
      <c r="P498" s="572">
        <v>35944</v>
      </c>
      <c r="Q498" s="573">
        <v>43927</v>
      </c>
      <c r="R498" s="571" t="s">
        <v>28225</v>
      </c>
      <c r="S498" s="571" t="s">
        <v>28225</v>
      </c>
      <c r="T498" s="571" t="s">
        <v>24001</v>
      </c>
    </row>
    <row r="499" spans="1:20" ht="14.5" x14ac:dyDescent="0.35">
      <c r="A499" s="552">
        <v>805</v>
      </c>
      <c r="B499" s="571" t="s">
        <v>22163</v>
      </c>
      <c r="C499" s="571" t="s">
        <v>22595</v>
      </c>
      <c r="D499" s="571" t="s">
        <v>22600</v>
      </c>
      <c r="E499" s="571" t="s">
        <v>22596</v>
      </c>
      <c r="F499" s="571" t="s">
        <v>22597</v>
      </c>
      <c r="G499" s="571" t="s">
        <v>22598</v>
      </c>
      <c r="H499" s="571" t="s">
        <v>22599</v>
      </c>
      <c r="I499" s="571" t="s">
        <v>21149</v>
      </c>
      <c r="J499" s="571" t="s">
        <v>24001</v>
      </c>
      <c r="K499" s="571" t="s">
        <v>24001</v>
      </c>
      <c r="L499" s="571" t="s">
        <v>24001</v>
      </c>
      <c r="M499" s="572" t="s">
        <v>26510</v>
      </c>
      <c r="N499" s="572" t="s">
        <v>25896</v>
      </c>
      <c r="O499" s="572" t="s">
        <v>24001</v>
      </c>
      <c r="P499" s="572">
        <v>35632</v>
      </c>
      <c r="Q499" s="573">
        <v>37561</v>
      </c>
      <c r="R499" s="571" t="s">
        <v>28028</v>
      </c>
      <c r="S499" s="571" t="s">
        <v>24001</v>
      </c>
      <c r="T499" s="571" t="s">
        <v>24001</v>
      </c>
    </row>
    <row r="500" spans="1:20" ht="14.5" x14ac:dyDescent="0.35">
      <c r="A500" s="552">
        <v>967</v>
      </c>
      <c r="B500" s="571" t="s">
        <v>21301</v>
      </c>
      <c r="C500" s="571" t="s">
        <v>21302</v>
      </c>
      <c r="D500" s="571" t="s">
        <v>25947</v>
      </c>
      <c r="E500" s="571" t="s">
        <v>25948</v>
      </c>
      <c r="F500" s="571" t="s">
        <v>4978</v>
      </c>
      <c r="G500" s="571" t="s">
        <v>21304</v>
      </c>
      <c r="H500" s="571" t="s">
        <v>25949</v>
      </c>
      <c r="I500" s="571" t="s">
        <v>21149</v>
      </c>
      <c r="J500" s="571" t="s">
        <v>24001</v>
      </c>
      <c r="K500" s="571" t="s">
        <v>24001</v>
      </c>
      <c r="L500" s="571" t="s">
        <v>531</v>
      </c>
      <c r="M500" s="572" t="s">
        <v>25950</v>
      </c>
      <c r="N500" s="572" t="s">
        <v>25896</v>
      </c>
      <c r="O500" s="572" t="s">
        <v>24001</v>
      </c>
      <c r="P500" s="572">
        <v>43976</v>
      </c>
      <c r="Q500" s="573"/>
      <c r="R500" s="571" t="s">
        <v>28226</v>
      </c>
      <c r="S500" s="571" t="s">
        <v>24001</v>
      </c>
      <c r="T500" s="571" t="s">
        <v>24001</v>
      </c>
    </row>
    <row r="501" spans="1:20" ht="14.5" x14ac:dyDescent="0.35">
      <c r="A501" s="552">
        <v>968</v>
      </c>
      <c r="B501" s="571" t="s">
        <v>21301</v>
      </c>
      <c r="C501" s="571" t="s">
        <v>21302</v>
      </c>
      <c r="D501" s="571" t="s">
        <v>25951</v>
      </c>
      <c r="E501" s="571" t="s">
        <v>25952</v>
      </c>
      <c r="F501" s="571" t="s">
        <v>4991</v>
      </c>
      <c r="G501" s="571" t="s">
        <v>21304</v>
      </c>
      <c r="H501" s="571" t="s">
        <v>25953</v>
      </c>
      <c r="I501" s="571" t="s">
        <v>21149</v>
      </c>
      <c r="J501" s="571" t="s">
        <v>24001</v>
      </c>
      <c r="K501" s="571" t="s">
        <v>24001</v>
      </c>
      <c r="L501" s="571" t="s">
        <v>899</v>
      </c>
      <c r="M501" s="572" t="s">
        <v>25954</v>
      </c>
      <c r="N501" s="572" t="s">
        <v>25896</v>
      </c>
      <c r="O501" s="572" t="s">
        <v>24001</v>
      </c>
      <c r="P501" s="572">
        <v>43976</v>
      </c>
      <c r="Q501" s="573"/>
      <c r="R501" s="571" t="s">
        <v>28227</v>
      </c>
      <c r="S501" s="571" t="s">
        <v>24001</v>
      </c>
      <c r="T501" s="571" t="s">
        <v>24001</v>
      </c>
    </row>
    <row r="502" spans="1:20" ht="14.5" x14ac:dyDescent="0.35">
      <c r="A502" s="552">
        <v>969</v>
      </c>
      <c r="B502" s="571" t="s">
        <v>21301</v>
      </c>
      <c r="C502" s="571" t="s">
        <v>21302</v>
      </c>
      <c r="D502" s="571" t="s">
        <v>25955</v>
      </c>
      <c r="E502" s="571" t="s">
        <v>25956</v>
      </c>
      <c r="F502" s="571" t="s">
        <v>25957</v>
      </c>
      <c r="G502" s="571" t="s">
        <v>21304</v>
      </c>
      <c r="H502" s="571" t="s">
        <v>25958</v>
      </c>
      <c r="I502" s="571" t="s">
        <v>21149</v>
      </c>
      <c r="J502" s="571" t="s">
        <v>24001</v>
      </c>
      <c r="K502" s="571" t="s">
        <v>24001</v>
      </c>
      <c r="L502" s="571" t="s">
        <v>24001</v>
      </c>
      <c r="M502" s="572" t="s">
        <v>24001</v>
      </c>
      <c r="N502" s="572" t="s">
        <v>25896</v>
      </c>
      <c r="O502" s="572" t="s">
        <v>24001</v>
      </c>
      <c r="P502" s="572">
        <v>44344</v>
      </c>
      <c r="Q502" s="573"/>
      <c r="R502" s="571" t="s">
        <v>28227</v>
      </c>
      <c r="S502" s="571" t="s">
        <v>28227</v>
      </c>
      <c r="T502" s="571" t="s">
        <v>24001</v>
      </c>
    </row>
    <row r="503" spans="1:20" ht="14.5" x14ac:dyDescent="0.35">
      <c r="A503" s="552">
        <v>970</v>
      </c>
      <c r="B503" s="571" t="s">
        <v>21301</v>
      </c>
      <c r="C503" s="571" t="s">
        <v>21302</v>
      </c>
      <c r="D503" s="571" t="s">
        <v>25959</v>
      </c>
      <c r="E503" s="571" t="s">
        <v>25960</v>
      </c>
      <c r="F503" s="571" t="s">
        <v>25961</v>
      </c>
      <c r="G503" s="571" t="s">
        <v>21304</v>
      </c>
      <c r="H503" s="571" t="s">
        <v>25962</v>
      </c>
      <c r="I503" s="571" t="s">
        <v>21149</v>
      </c>
      <c r="J503" s="571" t="s">
        <v>24001</v>
      </c>
      <c r="K503" s="571" t="s">
        <v>24001</v>
      </c>
      <c r="L503" s="571" t="s">
        <v>24001</v>
      </c>
      <c r="M503" s="572" t="s">
        <v>24001</v>
      </c>
      <c r="N503" s="572" t="s">
        <v>25896</v>
      </c>
      <c r="O503" s="572" t="s">
        <v>24001</v>
      </c>
      <c r="P503" s="572">
        <v>44344</v>
      </c>
      <c r="Q503" s="573"/>
      <c r="R503" s="571" t="s">
        <v>28227</v>
      </c>
      <c r="S503" s="571" t="s">
        <v>28227</v>
      </c>
      <c r="T503" s="571" t="s">
        <v>24001</v>
      </c>
    </row>
    <row r="504" spans="1:20" ht="14.5" x14ac:dyDescent="0.35">
      <c r="A504" s="552">
        <v>971</v>
      </c>
      <c r="B504" s="571" t="s">
        <v>21301</v>
      </c>
      <c r="C504" s="571" t="s">
        <v>21302</v>
      </c>
      <c r="D504" s="571" t="s">
        <v>21311</v>
      </c>
      <c r="E504" s="571" t="s">
        <v>21312</v>
      </c>
      <c r="F504" s="571" t="s">
        <v>11455</v>
      </c>
      <c r="G504" s="571" t="s">
        <v>21304</v>
      </c>
      <c r="H504" s="571" t="s">
        <v>21310</v>
      </c>
      <c r="I504" s="571" t="s">
        <v>21149</v>
      </c>
      <c r="J504" s="571" t="s">
        <v>24001</v>
      </c>
      <c r="K504" s="571" t="s">
        <v>154</v>
      </c>
      <c r="L504" s="571" t="s">
        <v>899</v>
      </c>
      <c r="M504" s="572" t="s">
        <v>24001</v>
      </c>
      <c r="N504" s="572" t="s">
        <v>25896</v>
      </c>
      <c r="O504" s="572" t="s">
        <v>24001</v>
      </c>
      <c r="P504" s="572">
        <v>39339</v>
      </c>
      <c r="Q504" s="573">
        <v>43944</v>
      </c>
      <c r="R504" s="571" t="s">
        <v>28228</v>
      </c>
      <c r="S504" s="571" t="s">
        <v>24001</v>
      </c>
      <c r="T504" s="571" t="s">
        <v>24001</v>
      </c>
    </row>
    <row r="505" spans="1:20" ht="14.5" x14ac:dyDescent="0.35">
      <c r="A505" s="552">
        <v>972</v>
      </c>
      <c r="B505" s="571" t="s">
        <v>21301</v>
      </c>
      <c r="C505" s="571" t="s">
        <v>21302</v>
      </c>
      <c r="D505" s="571" t="s">
        <v>21317</v>
      </c>
      <c r="E505" s="571" t="s">
        <v>21315</v>
      </c>
      <c r="F505" s="571" t="s">
        <v>4977</v>
      </c>
      <c r="G505" s="571" t="s">
        <v>21304</v>
      </c>
      <c r="H505" s="571" t="s">
        <v>21316</v>
      </c>
      <c r="I505" s="571" t="s">
        <v>21149</v>
      </c>
      <c r="J505" s="571" t="s">
        <v>24001</v>
      </c>
      <c r="K505" s="571" t="s">
        <v>154</v>
      </c>
      <c r="L505" s="571" t="s">
        <v>899</v>
      </c>
      <c r="M505" s="572" t="s">
        <v>25963</v>
      </c>
      <c r="N505" s="572" t="s">
        <v>25896</v>
      </c>
      <c r="O505" s="572" t="s">
        <v>24001</v>
      </c>
      <c r="P505" s="572">
        <v>43976</v>
      </c>
      <c r="Q505" s="573">
        <v>43977</v>
      </c>
      <c r="R505" s="571" t="s">
        <v>27911</v>
      </c>
      <c r="S505" s="571" t="s">
        <v>24001</v>
      </c>
      <c r="T505" s="571" t="s">
        <v>24001</v>
      </c>
    </row>
    <row r="506" spans="1:20" ht="14.5" x14ac:dyDescent="0.35">
      <c r="A506" s="552">
        <v>973</v>
      </c>
      <c r="B506" s="571" t="s">
        <v>21301</v>
      </c>
      <c r="C506" s="571" t="s">
        <v>21302</v>
      </c>
      <c r="D506" s="571" t="s">
        <v>25964</v>
      </c>
      <c r="E506" s="571" t="s">
        <v>34517</v>
      </c>
      <c r="F506" s="571" t="s">
        <v>4575</v>
      </c>
      <c r="G506" s="571" t="s">
        <v>21304</v>
      </c>
      <c r="H506" s="571" t="s">
        <v>25965</v>
      </c>
      <c r="I506" s="571" t="s">
        <v>21149</v>
      </c>
      <c r="J506" s="571" t="s">
        <v>24001</v>
      </c>
      <c r="K506" s="571" t="s">
        <v>24001</v>
      </c>
      <c r="L506" s="571" t="s">
        <v>24001</v>
      </c>
      <c r="M506" s="572" t="s">
        <v>25966</v>
      </c>
      <c r="N506" s="572" t="s">
        <v>25896</v>
      </c>
      <c r="O506" s="572" t="s">
        <v>34752</v>
      </c>
      <c r="P506" s="572">
        <v>36213</v>
      </c>
      <c r="Q506" s="573">
        <v>43976</v>
      </c>
      <c r="R506" s="571" t="s">
        <v>27911</v>
      </c>
      <c r="S506" s="571" t="s">
        <v>24001</v>
      </c>
      <c r="T506" s="571" t="s">
        <v>34753</v>
      </c>
    </row>
    <row r="507" spans="1:20" ht="14.5" x14ac:dyDescent="0.35">
      <c r="A507" s="552">
        <v>974</v>
      </c>
      <c r="B507" s="571" t="s">
        <v>21301</v>
      </c>
      <c r="C507" s="571" t="s">
        <v>21302</v>
      </c>
      <c r="D507" s="571" t="s">
        <v>25967</v>
      </c>
      <c r="E507" s="571" t="s">
        <v>21313</v>
      </c>
      <c r="F507" s="571" t="s">
        <v>21314</v>
      </c>
      <c r="G507" s="571" t="s">
        <v>21304</v>
      </c>
      <c r="H507" s="571" t="s">
        <v>25968</v>
      </c>
      <c r="I507" s="571" t="s">
        <v>21149</v>
      </c>
      <c r="J507" s="571" t="s">
        <v>24001</v>
      </c>
      <c r="K507" s="571" t="s">
        <v>50</v>
      </c>
      <c r="L507" s="571" t="s">
        <v>531</v>
      </c>
      <c r="M507" s="572" t="s">
        <v>25969</v>
      </c>
      <c r="N507" s="572" t="s">
        <v>25896</v>
      </c>
      <c r="O507" s="572" t="s">
        <v>24001</v>
      </c>
      <c r="P507" s="572">
        <v>32933</v>
      </c>
      <c r="Q507" s="573">
        <v>43944</v>
      </c>
      <c r="R507" s="571" t="s">
        <v>28229</v>
      </c>
      <c r="S507" s="571" t="s">
        <v>24001</v>
      </c>
      <c r="T507" s="571" t="s">
        <v>24001</v>
      </c>
    </row>
    <row r="508" spans="1:20" ht="14.5" x14ac:dyDescent="0.35">
      <c r="A508" s="552">
        <v>975</v>
      </c>
      <c r="B508" s="571" t="s">
        <v>21301</v>
      </c>
      <c r="C508" s="571" t="s">
        <v>21302</v>
      </c>
      <c r="D508" s="571" t="s">
        <v>25970</v>
      </c>
      <c r="E508" s="571" t="s">
        <v>24001</v>
      </c>
      <c r="F508" s="571" t="s">
        <v>13904</v>
      </c>
      <c r="G508" s="571" t="s">
        <v>21304</v>
      </c>
      <c r="H508" s="571" t="s">
        <v>55</v>
      </c>
      <c r="I508" s="571" t="s">
        <v>21149</v>
      </c>
      <c r="J508" s="571" t="s">
        <v>24001</v>
      </c>
      <c r="K508" s="571" t="s">
        <v>24001</v>
      </c>
      <c r="L508" s="571" t="s">
        <v>24001</v>
      </c>
      <c r="M508" s="572" t="s">
        <v>24001</v>
      </c>
      <c r="N508" s="572" t="s">
        <v>25896</v>
      </c>
      <c r="O508" s="572" t="s">
        <v>24001</v>
      </c>
      <c r="P508" s="572">
        <v>32933</v>
      </c>
      <c r="Q508" s="573">
        <v>43928</v>
      </c>
      <c r="R508" s="571" t="s">
        <v>24001</v>
      </c>
      <c r="S508" s="571" t="s">
        <v>24001</v>
      </c>
      <c r="T508" s="571" t="s">
        <v>24001</v>
      </c>
    </row>
    <row r="509" spans="1:20" ht="14.5" x14ac:dyDescent="0.35">
      <c r="A509" s="552">
        <v>976</v>
      </c>
      <c r="B509" s="571" t="s">
        <v>21301</v>
      </c>
      <c r="C509" s="571" t="s">
        <v>21302</v>
      </c>
      <c r="D509" s="571" t="s">
        <v>34518</v>
      </c>
      <c r="E509" s="571" t="s">
        <v>34519</v>
      </c>
      <c r="F509" s="571" t="s">
        <v>34520</v>
      </c>
      <c r="G509" s="571" t="s">
        <v>21302</v>
      </c>
      <c r="H509" s="571" t="s">
        <v>55</v>
      </c>
      <c r="I509" s="571" t="s">
        <v>21149</v>
      </c>
      <c r="J509" s="571" t="s">
        <v>24001</v>
      </c>
      <c r="K509" s="571" t="s">
        <v>24001</v>
      </c>
      <c r="L509" s="571" t="s">
        <v>24001</v>
      </c>
      <c r="M509" s="572" t="s">
        <v>24001</v>
      </c>
      <c r="N509" s="572" t="s">
        <v>25896</v>
      </c>
      <c r="O509" s="572" t="s">
        <v>24001</v>
      </c>
      <c r="P509" s="572">
        <v>45645</v>
      </c>
      <c r="Q509" s="573"/>
      <c r="R509" s="571" t="s">
        <v>24001</v>
      </c>
      <c r="S509" s="571" t="s">
        <v>24001</v>
      </c>
      <c r="T509" s="571" t="s">
        <v>24001</v>
      </c>
    </row>
    <row r="510" spans="1:20" ht="14.5" x14ac:dyDescent="0.35">
      <c r="A510" s="552">
        <v>1229</v>
      </c>
      <c r="B510" s="571" t="s">
        <v>22834</v>
      </c>
      <c r="C510" s="571" t="s">
        <v>22894</v>
      </c>
      <c r="D510" s="571" t="s">
        <v>22898</v>
      </c>
      <c r="E510" s="571" t="s">
        <v>25365</v>
      </c>
      <c r="F510" s="571" t="s">
        <v>2566</v>
      </c>
      <c r="G510" s="571" t="s">
        <v>22896</v>
      </c>
      <c r="H510" s="571" t="s">
        <v>22897</v>
      </c>
      <c r="I510" s="571" t="s">
        <v>22804</v>
      </c>
      <c r="J510" s="571" t="s">
        <v>24001</v>
      </c>
      <c r="K510" s="571" t="s">
        <v>24001</v>
      </c>
      <c r="L510" s="571" t="s">
        <v>24001</v>
      </c>
      <c r="M510" s="572" t="s">
        <v>24001</v>
      </c>
      <c r="N510" s="553" t="s">
        <v>62</v>
      </c>
      <c r="O510" s="572" t="s">
        <v>24001</v>
      </c>
      <c r="P510" s="572">
        <v>39933</v>
      </c>
      <c r="Q510" s="573"/>
      <c r="R510" s="571" t="s">
        <v>28230</v>
      </c>
      <c r="S510" s="571" t="s">
        <v>24001</v>
      </c>
      <c r="T510" s="571" t="s">
        <v>24001</v>
      </c>
    </row>
    <row r="511" spans="1:20" ht="14.5" x14ac:dyDescent="0.35">
      <c r="A511" s="552">
        <v>1230</v>
      </c>
      <c r="B511" s="571" t="s">
        <v>22834</v>
      </c>
      <c r="C511" s="571" t="s">
        <v>22894</v>
      </c>
      <c r="D511" s="571" t="s">
        <v>22901</v>
      </c>
      <c r="E511" s="571" t="s">
        <v>22899</v>
      </c>
      <c r="F511" s="571" t="s">
        <v>17954</v>
      </c>
      <c r="G511" s="571" t="s">
        <v>22896</v>
      </c>
      <c r="H511" s="571" t="s">
        <v>22900</v>
      </c>
      <c r="I511" s="571" t="s">
        <v>22804</v>
      </c>
      <c r="J511" s="571" t="s">
        <v>24001</v>
      </c>
      <c r="K511" s="571" t="s">
        <v>24001</v>
      </c>
      <c r="L511" s="571" t="s">
        <v>24001</v>
      </c>
      <c r="M511" s="572" t="s">
        <v>24352</v>
      </c>
      <c r="N511" s="553" t="s">
        <v>62</v>
      </c>
      <c r="O511" s="572" t="s">
        <v>24001</v>
      </c>
      <c r="P511" s="572">
        <v>42160</v>
      </c>
      <c r="Q511" s="573">
        <v>42160</v>
      </c>
      <c r="R511" s="571" t="s">
        <v>28231</v>
      </c>
      <c r="S511" s="571" t="s">
        <v>24001</v>
      </c>
      <c r="T511" s="571" t="s">
        <v>24001</v>
      </c>
    </row>
    <row r="512" spans="1:20" ht="14.5" x14ac:dyDescent="0.35">
      <c r="A512" s="552">
        <v>1231</v>
      </c>
      <c r="B512" s="571" t="s">
        <v>22834</v>
      </c>
      <c r="C512" s="571" t="s">
        <v>22894</v>
      </c>
      <c r="D512" s="571" t="s">
        <v>22904</v>
      </c>
      <c r="E512" s="571" t="s">
        <v>22902</v>
      </c>
      <c r="F512" s="571" t="s">
        <v>6510</v>
      </c>
      <c r="G512" s="571" t="s">
        <v>22896</v>
      </c>
      <c r="H512" s="571" t="s">
        <v>22903</v>
      </c>
      <c r="I512" s="571" t="s">
        <v>22804</v>
      </c>
      <c r="J512" s="571" t="s">
        <v>24001</v>
      </c>
      <c r="K512" s="571" t="s">
        <v>24001</v>
      </c>
      <c r="L512" s="571" t="s">
        <v>24001</v>
      </c>
      <c r="M512" s="572" t="s">
        <v>24001</v>
      </c>
      <c r="N512" s="553" t="s">
        <v>62</v>
      </c>
      <c r="O512" s="572" t="s">
        <v>24001</v>
      </c>
      <c r="P512" s="572">
        <v>39933</v>
      </c>
      <c r="Q512" s="573"/>
      <c r="R512" s="571" t="s">
        <v>28232</v>
      </c>
      <c r="S512" s="571" t="s">
        <v>24001</v>
      </c>
      <c r="T512" s="571" t="s">
        <v>24001</v>
      </c>
    </row>
    <row r="513" spans="1:20" ht="14.5" x14ac:dyDescent="0.35">
      <c r="A513" s="552">
        <v>1232</v>
      </c>
      <c r="B513" s="571" t="s">
        <v>22834</v>
      </c>
      <c r="C513" s="571" t="s">
        <v>22894</v>
      </c>
      <c r="D513" s="571" t="s">
        <v>22907</v>
      </c>
      <c r="E513" s="571" t="s">
        <v>25366</v>
      </c>
      <c r="F513" s="571" t="s">
        <v>22905</v>
      </c>
      <c r="G513" s="571" t="s">
        <v>22896</v>
      </c>
      <c r="H513" s="571" t="s">
        <v>22906</v>
      </c>
      <c r="I513" s="571" t="s">
        <v>22804</v>
      </c>
      <c r="J513" s="571" t="s">
        <v>24001</v>
      </c>
      <c r="K513" s="571" t="s">
        <v>24001</v>
      </c>
      <c r="L513" s="571" t="s">
        <v>24001</v>
      </c>
      <c r="M513" s="572" t="s">
        <v>24001</v>
      </c>
      <c r="N513" s="553" t="s">
        <v>62</v>
      </c>
      <c r="O513" s="572" t="s">
        <v>24001</v>
      </c>
      <c r="P513" s="572">
        <v>32933</v>
      </c>
      <c r="Q513" s="573">
        <v>37561</v>
      </c>
      <c r="R513" s="571" t="s">
        <v>28233</v>
      </c>
      <c r="S513" s="571" t="s">
        <v>24001</v>
      </c>
      <c r="T513" s="571" t="s">
        <v>24001</v>
      </c>
    </row>
    <row r="514" spans="1:20" ht="14.5" x14ac:dyDescent="0.35">
      <c r="A514" s="552">
        <v>1233</v>
      </c>
      <c r="B514" s="571" t="s">
        <v>22834</v>
      </c>
      <c r="C514" s="571" t="s">
        <v>22894</v>
      </c>
      <c r="D514" s="571" t="s">
        <v>22909</v>
      </c>
      <c r="E514" s="571" t="s">
        <v>22908</v>
      </c>
      <c r="F514" s="571" t="s">
        <v>18320</v>
      </c>
      <c r="G514" s="571" t="s">
        <v>22896</v>
      </c>
      <c r="H514" s="571" t="s">
        <v>4639</v>
      </c>
      <c r="I514" s="571" t="s">
        <v>22804</v>
      </c>
      <c r="J514" s="571" t="s">
        <v>24001</v>
      </c>
      <c r="K514" s="571" t="s">
        <v>24001</v>
      </c>
      <c r="L514" s="571" t="s">
        <v>24001</v>
      </c>
      <c r="M514" s="572" t="s">
        <v>24352</v>
      </c>
      <c r="N514" s="553" t="s">
        <v>62</v>
      </c>
      <c r="O514" s="572" t="s">
        <v>24001</v>
      </c>
      <c r="P514" s="572">
        <v>42160</v>
      </c>
      <c r="Q514" s="573"/>
      <c r="R514" s="571" t="s">
        <v>28234</v>
      </c>
      <c r="S514" s="571" t="s">
        <v>24001</v>
      </c>
      <c r="T514" s="571" t="s">
        <v>24001</v>
      </c>
    </row>
    <row r="515" spans="1:20" ht="14.5" x14ac:dyDescent="0.35">
      <c r="A515" s="552">
        <v>1234</v>
      </c>
      <c r="B515" s="571" t="s">
        <v>22834</v>
      </c>
      <c r="C515" s="571" t="s">
        <v>22894</v>
      </c>
      <c r="D515" s="571" t="s">
        <v>22911</v>
      </c>
      <c r="E515" s="571" t="s">
        <v>22910</v>
      </c>
      <c r="F515" s="571" t="s">
        <v>8139</v>
      </c>
      <c r="G515" s="571" t="s">
        <v>22896</v>
      </c>
      <c r="H515" s="571" t="s">
        <v>1340</v>
      </c>
      <c r="I515" s="571" t="s">
        <v>22804</v>
      </c>
      <c r="J515" s="571" t="s">
        <v>24001</v>
      </c>
      <c r="K515" s="571" t="s">
        <v>62</v>
      </c>
      <c r="L515" s="571" t="s">
        <v>24001</v>
      </c>
      <c r="M515" s="572" t="s">
        <v>24001</v>
      </c>
      <c r="N515" s="553" t="s">
        <v>62</v>
      </c>
      <c r="O515" s="572" t="s">
        <v>24001</v>
      </c>
      <c r="P515" s="572">
        <v>32933</v>
      </c>
      <c r="Q515" s="573">
        <v>37561</v>
      </c>
      <c r="R515" s="571" t="s">
        <v>28235</v>
      </c>
      <c r="S515" s="571" t="s">
        <v>24001</v>
      </c>
      <c r="T515" s="571" t="s">
        <v>24001</v>
      </c>
    </row>
    <row r="516" spans="1:20" ht="14.5" x14ac:dyDescent="0.35">
      <c r="A516" s="552">
        <v>1235</v>
      </c>
      <c r="B516" s="571" t="s">
        <v>22834</v>
      </c>
      <c r="C516" s="571" t="s">
        <v>22894</v>
      </c>
      <c r="D516" s="571" t="s">
        <v>22912</v>
      </c>
      <c r="E516" s="571" t="s">
        <v>24001</v>
      </c>
      <c r="F516" s="571" t="s">
        <v>16654</v>
      </c>
      <c r="G516" s="571" t="s">
        <v>22896</v>
      </c>
      <c r="H516" s="571" t="s">
        <v>55</v>
      </c>
      <c r="I516" s="571" t="s">
        <v>22804</v>
      </c>
      <c r="J516" s="571" t="s">
        <v>24001</v>
      </c>
      <c r="K516" s="571" t="s">
        <v>24001</v>
      </c>
      <c r="L516" s="571" t="s">
        <v>24001</v>
      </c>
      <c r="M516" s="572" t="s">
        <v>24001</v>
      </c>
      <c r="N516" s="553" t="s">
        <v>62</v>
      </c>
      <c r="O516" s="572" t="s">
        <v>24001</v>
      </c>
      <c r="P516" s="572">
        <v>32933</v>
      </c>
      <c r="Q516" s="573">
        <v>37561</v>
      </c>
      <c r="R516" s="571" t="s">
        <v>24001</v>
      </c>
      <c r="S516" s="571" t="s">
        <v>24001</v>
      </c>
      <c r="T516" s="571" t="s">
        <v>24001</v>
      </c>
    </row>
    <row r="517" spans="1:20" ht="14.5" x14ac:dyDescent="0.35">
      <c r="A517" s="552">
        <v>1236</v>
      </c>
      <c r="B517" s="571" t="s">
        <v>22834</v>
      </c>
      <c r="C517" s="571" t="s">
        <v>22894</v>
      </c>
      <c r="D517" s="571" t="s">
        <v>22915</v>
      </c>
      <c r="E517" s="571" t="s">
        <v>22913</v>
      </c>
      <c r="F517" s="571" t="s">
        <v>8196</v>
      </c>
      <c r="G517" s="571" t="s">
        <v>22896</v>
      </c>
      <c r="H517" s="571" t="s">
        <v>22914</v>
      </c>
      <c r="I517" s="571" t="s">
        <v>22804</v>
      </c>
      <c r="J517" s="571" t="s">
        <v>24001</v>
      </c>
      <c r="K517" s="571" t="s">
        <v>24001</v>
      </c>
      <c r="L517" s="571" t="s">
        <v>24001</v>
      </c>
      <c r="M517" s="572" t="s">
        <v>24001</v>
      </c>
      <c r="N517" s="553" t="s">
        <v>62</v>
      </c>
      <c r="O517" s="572" t="s">
        <v>24001</v>
      </c>
      <c r="P517" s="572">
        <v>32933</v>
      </c>
      <c r="Q517" s="573">
        <v>37561</v>
      </c>
      <c r="R517" s="571" t="s">
        <v>28236</v>
      </c>
      <c r="S517" s="571" t="s">
        <v>24001</v>
      </c>
      <c r="T517" s="571" t="s">
        <v>24001</v>
      </c>
    </row>
    <row r="518" spans="1:20" ht="14.5" x14ac:dyDescent="0.35">
      <c r="A518" s="552">
        <v>1237</v>
      </c>
      <c r="B518" s="571" t="s">
        <v>22834</v>
      </c>
      <c r="C518" s="571" t="s">
        <v>22894</v>
      </c>
      <c r="D518" s="571" t="s">
        <v>22919</v>
      </c>
      <c r="E518" s="571" t="s">
        <v>22916</v>
      </c>
      <c r="F518" s="571" t="s">
        <v>22917</v>
      </c>
      <c r="G518" s="571" t="s">
        <v>22896</v>
      </c>
      <c r="H518" s="571" t="s">
        <v>22918</v>
      </c>
      <c r="I518" s="571" t="s">
        <v>22804</v>
      </c>
      <c r="J518" s="571" t="s">
        <v>24001</v>
      </c>
      <c r="K518" s="571" t="s">
        <v>24001</v>
      </c>
      <c r="L518" s="571" t="s">
        <v>24001</v>
      </c>
      <c r="M518" s="572" t="s">
        <v>24001</v>
      </c>
      <c r="N518" s="553" t="s">
        <v>62</v>
      </c>
      <c r="O518" s="572" t="s">
        <v>24001</v>
      </c>
      <c r="P518" s="572">
        <v>39933</v>
      </c>
      <c r="Q518" s="573">
        <v>39933</v>
      </c>
      <c r="R518" s="571" t="s">
        <v>28237</v>
      </c>
      <c r="S518" s="571" t="s">
        <v>24001</v>
      </c>
      <c r="T518" s="571" t="s">
        <v>24001</v>
      </c>
    </row>
    <row r="519" spans="1:20" ht="14.5" x14ac:dyDescent="0.35">
      <c r="A519" s="552">
        <v>1238</v>
      </c>
      <c r="B519" s="571" t="s">
        <v>22834</v>
      </c>
      <c r="C519" s="571" t="s">
        <v>22894</v>
      </c>
      <c r="D519" s="571" t="s">
        <v>22922</v>
      </c>
      <c r="E519" s="571" t="s">
        <v>22920</v>
      </c>
      <c r="F519" s="571" t="s">
        <v>13172</v>
      </c>
      <c r="G519" s="571" t="s">
        <v>22896</v>
      </c>
      <c r="H519" s="571" t="s">
        <v>22921</v>
      </c>
      <c r="I519" s="571" t="s">
        <v>22804</v>
      </c>
      <c r="J519" s="571" t="s">
        <v>24001</v>
      </c>
      <c r="K519" s="571" t="s">
        <v>24001</v>
      </c>
      <c r="L519" s="571" t="s">
        <v>24001</v>
      </c>
      <c r="M519" s="572" t="s">
        <v>24001</v>
      </c>
      <c r="N519" s="553" t="s">
        <v>62</v>
      </c>
      <c r="O519" s="572" t="s">
        <v>24001</v>
      </c>
      <c r="P519" s="572">
        <v>39933</v>
      </c>
      <c r="Q519" s="573"/>
      <c r="R519" s="571" t="s">
        <v>28230</v>
      </c>
      <c r="S519" s="571" t="s">
        <v>24001</v>
      </c>
      <c r="T519" s="571" t="s">
        <v>24001</v>
      </c>
    </row>
    <row r="520" spans="1:20" ht="14.5" x14ac:dyDescent="0.35">
      <c r="A520" s="552">
        <v>1423</v>
      </c>
      <c r="B520" s="571" t="s">
        <v>22834</v>
      </c>
      <c r="C520" s="571" t="s">
        <v>23318</v>
      </c>
      <c r="D520" s="571" t="s">
        <v>23381</v>
      </c>
      <c r="E520" s="571" t="s">
        <v>23378</v>
      </c>
      <c r="F520" s="571" t="s">
        <v>9166</v>
      </c>
      <c r="G520" s="571" t="s">
        <v>23379</v>
      </c>
      <c r="H520" s="571" t="s">
        <v>23380</v>
      </c>
      <c r="I520" s="571" t="s">
        <v>22804</v>
      </c>
      <c r="J520" s="571" t="s">
        <v>24001</v>
      </c>
      <c r="K520" s="571" t="s">
        <v>24001</v>
      </c>
      <c r="L520" s="571" t="s">
        <v>24001</v>
      </c>
      <c r="M520" s="572" t="s">
        <v>24001</v>
      </c>
      <c r="N520" s="553" t="s">
        <v>62</v>
      </c>
      <c r="O520" s="572" t="s">
        <v>24001</v>
      </c>
      <c r="P520" s="572">
        <v>32933</v>
      </c>
      <c r="Q520" s="573">
        <v>37561</v>
      </c>
      <c r="R520" s="571" t="s">
        <v>28238</v>
      </c>
      <c r="S520" s="571" t="s">
        <v>24001</v>
      </c>
      <c r="T520" s="571" t="s">
        <v>24001</v>
      </c>
    </row>
    <row r="521" spans="1:20" ht="14.5" x14ac:dyDescent="0.35">
      <c r="A521" s="552">
        <v>1424</v>
      </c>
      <c r="B521" s="571" t="s">
        <v>22834</v>
      </c>
      <c r="C521" s="571" t="s">
        <v>23318</v>
      </c>
      <c r="D521" s="571" t="s">
        <v>23383</v>
      </c>
      <c r="E521" s="571" t="s">
        <v>34812</v>
      </c>
      <c r="F521" s="571" t="s">
        <v>8860</v>
      </c>
      <c r="G521" s="571" t="s">
        <v>23379</v>
      </c>
      <c r="H521" s="571" t="s">
        <v>23382</v>
      </c>
      <c r="I521" s="571" t="s">
        <v>22804</v>
      </c>
      <c r="J521" s="571" t="s">
        <v>24001</v>
      </c>
      <c r="K521" s="571" t="s">
        <v>24001</v>
      </c>
      <c r="L521" s="571" t="s">
        <v>24001</v>
      </c>
      <c r="M521" s="572" t="s">
        <v>23384</v>
      </c>
      <c r="N521" s="553" t="s">
        <v>62</v>
      </c>
      <c r="O521" s="572" t="s">
        <v>24001</v>
      </c>
      <c r="P521" s="572">
        <v>32933</v>
      </c>
      <c r="Q521" s="573">
        <v>39752</v>
      </c>
      <c r="R521" s="571" t="s">
        <v>28239</v>
      </c>
      <c r="S521" s="571" t="s">
        <v>24001</v>
      </c>
      <c r="T521" s="571" t="s">
        <v>24001</v>
      </c>
    </row>
    <row r="522" spans="1:20" ht="14.5" x14ac:dyDescent="0.35">
      <c r="A522" s="552">
        <v>1425</v>
      </c>
      <c r="B522" s="571" t="s">
        <v>22834</v>
      </c>
      <c r="C522" s="571" t="s">
        <v>23318</v>
      </c>
      <c r="D522" s="571" t="s">
        <v>23386</v>
      </c>
      <c r="E522" s="571" t="s">
        <v>25367</v>
      </c>
      <c r="F522" s="571" t="s">
        <v>17209</v>
      </c>
      <c r="G522" s="571" t="s">
        <v>23379</v>
      </c>
      <c r="H522" s="571" t="s">
        <v>23385</v>
      </c>
      <c r="I522" s="571" t="s">
        <v>22804</v>
      </c>
      <c r="J522" s="571" t="s">
        <v>24001</v>
      </c>
      <c r="K522" s="571" t="s">
        <v>24001</v>
      </c>
      <c r="L522" s="571" t="s">
        <v>24001</v>
      </c>
      <c r="M522" s="572" t="s">
        <v>23387</v>
      </c>
      <c r="N522" s="553" t="s">
        <v>62</v>
      </c>
      <c r="O522" s="572" t="s">
        <v>24001</v>
      </c>
      <c r="P522" s="572">
        <v>42160</v>
      </c>
      <c r="Q522" s="573"/>
      <c r="R522" s="571" t="s">
        <v>28240</v>
      </c>
      <c r="S522" s="571" t="s">
        <v>24001</v>
      </c>
      <c r="T522" s="571" t="s">
        <v>24001</v>
      </c>
    </row>
    <row r="523" spans="1:20" ht="14.5" x14ac:dyDescent="0.35">
      <c r="A523" s="552">
        <v>1426</v>
      </c>
      <c r="B523" s="571" t="s">
        <v>22834</v>
      </c>
      <c r="C523" s="571" t="s">
        <v>23318</v>
      </c>
      <c r="D523" s="571" t="s">
        <v>23389</v>
      </c>
      <c r="E523" s="571" t="s">
        <v>25368</v>
      </c>
      <c r="F523" s="571" t="s">
        <v>23388</v>
      </c>
      <c r="G523" s="571" t="s">
        <v>23379</v>
      </c>
      <c r="H523" s="571" t="s">
        <v>23276</v>
      </c>
      <c r="I523" s="571" t="s">
        <v>22804</v>
      </c>
      <c r="J523" s="571" t="s">
        <v>24001</v>
      </c>
      <c r="K523" s="571" t="s">
        <v>24001</v>
      </c>
      <c r="L523" s="571" t="s">
        <v>24001</v>
      </c>
      <c r="M523" s="572" t="s">
        <v>24001</v>
      </c>
      <c r="N523" s="553" t="s">
        <v>62</v>
      </c>
      <c r="O523" s="572" t="s">
        <v>24001</v>
      </c>
      <c r="P523" s="572">
        <v>38554</v>
      </c>
      <c r="Q523" s="573"/>
      <c r="R523" s="571" t="s">
        <v>28241</v>
      </c>
      <c r="S523" s="571" t="s">
        <v>24001</v>
      </c>
      <c r="T523" s="571" t="s">
        <v>24001</v>
      </c>
    </row>
    <row r="524" spans="1:20" ht="14.5" x14ac:dyDescent="0.35">
      <c r="A524" s="552">
        <v>1427</v>
      </c>
      <c r="B524" s="552" t="s">
        <v>22834</v>
      </c>
      <c r="C524" s="552" t="s">
        <v>23318</v>
      </c>
      <c r="D524" s="552" t="s">
        <v>23390</v>
      </c>
      <c r="E524" s="552" t="s">
        <v>24001</v>
      </c>
      <c r="F524" s="552" t="s">
        <v>4157</v>
      </c>
      <c r="G524" s="552" t="s">
        <v>23379</v>
      </c>
      <c r="H524" s="552" t="s">
        <v>55</v>
      </c>
      <c r="I524" s="552" t="s">
        <v>22804</v>
      </c>
      <c r="J524" s="552" t="s">
        <v>24001</v>
      </c>
      <c r="K524" s="571" t="s">
        <v>24001</v>
      </c>
      <c r="L524" s="571" t="s">
        <v>24001</v>
      </c>
      <c r="M524" s="553" t="s">
        <v>24001</v>
      </c>
      <c r="N524" s="553" t="s">
        <v>62</v>
      </c>
      <c r="O524" s="553" t="s">
        <v>24001</v>
      </c>
      <c r="P524" s="553">
        <v>32933</v>
      </c>
      <c r="Q524" s="554">
        <v>37561</v>
      </c>
      <c r="R524" s="552" t="s">
        <v>24001</v>
      </c>
      <c r="S524" s="552" t="s">
        <v>24001</v>
      </c>
      <c r="T524" s="552" t="s">
        <v>24001</v>
      </c>
    </row>
    <row r="525" spans="1:20" ht="14.5" x14ac:dyDescent="0.35">
      <c r="A525" s="552">
        <v>1428</v>
      </c>
      <c r="B525" s="552" t="s">
        <v>22834</v>
      </c>
      <c r="C525" s="552" t="s">
        <v>23318</v>
      </c>
      <c r="D525" s="552" t="s">
        <v>34813</v>
      </c>
      <c r="E525" s="552" t="s">
        <v>23391</v>
      </c>
      <c r="F525" s="552" t="s">
        <v>17184</v>
      </c>
      <c r="G525" s="552" t="s">
        <v>23379</v>
      </c>
      <c r="H525" s="552" t="s">
        <v>34814</v>
      </c>
      <c r="I525" s="552" t="s">
        <v>22804</v>
      </c>
      <c r="J525" s="552" t="s">
        <v>24001</v>
      </c>
      <c r="K525" s="571" t="s">
        <v>24001</v>
      </c>
      <c r="L525" s="571" t="s">
        <v>24001</v>
      </c>
      <c r="M525" s="553" t="s">
        <v>23392</v>
      </c>
      <c r="N525" s="553" t="s">
        <v>62</v>
      </c>
      <c r="O525" s="553" t="s">
        <v>24001</v>
      </c>
      <c r="P525" s="553">
        <v>42160</v>
      </c>
      <c r="Q525" s="554">
        <v>45769</v>
      </c>
      <c r="R525" s="552" t="s">
        <v>28242</v>
      </c>
      <c r="S525" s="552" t="s">
        <v>24001</v>
      </c>
      <c r="T525" s="552" t="s">
        <v>24001</v>
      </c>
    </row>
    <row r="526" spans="1:20" ht="14.5" x14ac:dyDescent="0.35">
      <c r="A526" s="552">
        <v>17</v>
      </c>
      <c r="B526" s="552" t="s">
        <v>20452</v>
      </c>
      <c r="C526" s="552" t="s">
        <v>24353</v>
      </c>
      <c r="D526" s="552" t="s">
        <v>24354</v>
      </c>
      <c r="E526" s="552" t="s">
        <v>24001</v>
      </c>
      <c r="F526" s="552" t="s">
        <v>274</v>
      </c>
      <c r="G526" s="552" t="s">
        <v>24353</v>
      </c>
      <c r="H526" s="552" t="s">
        <v>55</v>
      </c>
      <c r="I526" s="552" t="s">
        <v>20243</v>
      </c>
      <c r="J526" s="552" t="s">
        <v>24001</v>
      </c>
      <c r="K526" s="571" t="s">
        <v>24001</v>
      </c>
      <c r="L526" s="571" t="s">
        <v>24001</v>
      </c>
      <c r="M526" s="553" t="s">
        <v>24001</v>
      </c>
      <c r="N526" s="552" t="s">
        <v>25856</v>
      </c>
      <c r="O526" s="553" t="s">
        <v>24001</v>
      </c>
      <c r="P526" s="553">
        <v>42376</v>
      </c>
      <c r="Q526" s="554"/>
      <c r="R526" s="552" t="s">
        <v>24001</v>
      </c>
      <c r="S526" s="552" t="s">
        <v>24001</v>
      </c>
      <c r="T526" s="552" t="s">
        <v>24001</v>
      </c>
    </row>
    <row r="527" spans="1:20" ht="14.5" x14ac:dyDescent="0.35">
      <c r="A527" s="552">
        <v>364</v>
      </c>
      <c r="B527" s="571" t="s">
        <v>21155</v>
      </c>
      <c r="C527" s="571" t="s">
        <v>21156</v>
      </c>
      <c r="D527" s="571" t="s">
        <v>21163</v>
      </c>
      <c r="E527" s="571" t="s">
        <v>21160</v>
      </c>
      <c r="F527" s="571" t="s">
        <v>21161</v>
      </c>
      <c r="G527" s="571" t="s">
        <v>21159</v>
      </c>
      <c r="H527" s="571" t="s">
        <v>21162</v>
      </c>
      <c r="I527" s="571" t="s">
        <v>21149</v>
      </c>
      <c r="J527" s="571" t="s">
        <v>24001</v>
      </c>
      <c r="K527" s="571" t="s">
        <v>24001</v>
      </c>
      <c r="L527" s="571" t="s">
        <v>24001</v>
      </c>
      <c r="M527" s="572" t="s">
        <v>24001</v>
      </c>
      <c r="N527" s="572" t="s">
        <v>25896</v>
      </c>
      <c r="O527" s="572" t="s">
        <v>34705</v>
      </c>
      <c r="P527" s="572">
        <v>32933</v>
      </c>
      <c r="Q527" s="573">
        <v>37561</v>
      </c>
      <c r="R527" s="571" t="s">
        <v>28027</v>
      </c>
      <c r="S527" s="571" t="s">
        <v>24001</v>
      </c>
      <c r="T527" s="571" t="s">
        <v>34706</v>
      </c>
    </row>
    <row r="528" spans="1:20" ht="14.5" x14ac:dyDescent="0.35">
      <c r="A528" s="552">
        <v>365</v>
      </c>
      <c r="B528" s="571" t="s">
        <v>21155</v>
      </c>
      <c r="C528" s="571" t="s">
        <v>21156</v>
      </c>
      <c r="D528" s="571" t="s">
        <v>25369</v>
      </c>
      <c r="E528" s="571" t="s">
        <v>21157</v>
      </c>
      <c r="F528" s="571" t="s">
        <v>21158</v>
      </c>
      <c r="G528" s="571" t="s">
        <v>21159</v>
      </c>
      <c r="H528" s="571" t="s">
        <v>25370</v>
      </c>
      <c r="I528" s="571" t="s">
        <v>21149</v>
      </c>
      <c r="J528" s="571" t="s">
        <v>24001</v>
      </c>
      <c r="K528" s="571" t="s">
        <v>50</v>
      </c>
      <c r="L528" s="571" t="s">
        <v>20270</v>
      </c>
      <c r="M528" s="572" t="s">
        <v>25371</v>
      </c>
      <c r="N528" s="572" t="s">
        <v>25896</v>
      </c>
      <c r="O528" s="572" t="s">
        <v>24001</v>
      </c>
      <c r="P528" s="572">
        <v>32933</v>
      </c>
      <c r="Q528" s="573">
        <v>43760</v>
      </c>
      <c r="R528" s="571" t="s">
        <v>28027</v>
      </c>
      <c r="S528" s="571" t="s">
        <v>28243</v>
      </c>
      <c r="T528" s="571" t="s">
        <v>28244</v>
      </c>
    </row>
    <row r="529" spans="1:20" ht="14.5" x14ac:dyDescent="0.35">
      <c r="A529" s="552">
        <v>366</v>
      </c>
      <c r="B529" s="571" t="s">
        <v>21155</v>
      </c>
      <c r="C529" s="571" t="s">
        <v>21156</v>
      </c>
      <c r="D529" s="571" t="s">
        <v>25372</v>
      </c>
      <c r="E529" s="571" t="s">
        <v>21160</v>
      </c>
      <c r="F529" s="571" t="s">
        <v>25373</v>
      </c>
      <c r="G529" s="571" t="s">
        <v>21159</v>
      </c>
      <c r="H529" s="571" t="s">
        <v>25276</v>
      </c>
      <c r="I529" s="571" t="s">
        <v>21149</v>
      </c>
      <c r="J529" s="571" t="s">
        <v>24001</v>
      </c>
      <c r="K529" s="571" t="s">
        <v>24001</v>
      </c>
      <c r="L529" s="571" t="s">
        <v>24001</v>
      </c>
      <c r="M529" s="572" t="s">
        <v>25374</v>
      </c>
      <c r="N529" s="572" t="s">
        <v>25896</v>
      </c>
      <c r="O529" s="572" t="s">
        <v>24001</v>
      </c>
      <c r="P529" s="572">
        <v>43760</v>
      </c>
      <c r="Q529" s="573"/>
      <c r="R529" s="571" t="s">
        <v>28027</v>
      </c>
      <c r="S529" s="571" t="s">
        <v>28027</v>
      </c>
      <c r="T529" s="571" t="s">
        <v>24001</v>
      </c>
    </row>
    <row r="530" spans="1:20" ht="14.5" x14ac:dyDescent="0.35">
      <c r="A530" s="552">
        <v>830</v>
      </c>
      <c r="B530" s="571" t="s">
        <v>22163</v>
      </c>
      <c r="C530" s="571" t="s">
        <v>22649</v>
      </c>
      <c r="D530" s="571" t="s">
        <v>22653</v>
      </c>
      <c r="E530" s="571" t="s">
        <v>22650</v>
      </c>
      <c r="F530" s="571" t="s">
        <v>17112</v>
      </c>
      <c r="G530" s="571" t="s">
        <v>22651</v>
      </c>
      <c r="H530" s="571" t="s">
        <v>22652</v>
      </c>
      <c r="I530" s="571" t="s">
        <v>21149</v>
      </c>
      <c r="J530" s="571" t="s">
        <v>24001</v>
      </c>
      <c r="K530" s="571" t="s">
        <v>24001</v>
      </c>
      <c r="L530" s="571" t="s">
        <v>24001</v>
      </c>
      <c r="M530" s="572" t="s">
        <v>24001</v>
      </c>
      <c r="N530" s="572" t="s">
        <v>25896</v>
      </c>
      <c r="O530" s="572" t="s">
        <v>24001</v>
      </c>
      <c r="P530" s="572">
        <v>32933</v>
      </c>
      <c r="Q530" s="573">
        <v>37561</v>
      </c>
      <c r="R530" s="571" t="s">
        <v>28102</v>
      </c>
      <c r="S530" s="571" t="s">
        <v>24001</v>
      </c>
      <c r="T530" s="571" t="s">
        <v>24001</v>
      </c>
    </row>
    <row r="531" spans="1:20" ht="14.5" x14ac:dyDescent="0.35">
      <c r="A531" s="552">
        <v>1486</v>
      </c>
      <c r="B531" s="552" t="s">
        <v>22834</v>
      </c>
      <c r="C531" s="552" t="s">
        <v>23490</v>
      </c>
      <c r="D531" s="552" t="s">
        <v>23528</v>
      </c>
      <c r="E531" s="552" t="s">
        <v>23526</v>
      </c>
      <c r="F531" s="552" t="s">
        <v>11731</v>
      </c>
      <c r="G531" s="552" t="s">
        <v>23527</v>
      </c>
      <c r="H531" s="552" t="s">
        <v>22633</v>
      </c>
      <c r="I531" s="552" t="s">
        <v>22804</v>
      </c>
      <c r="J531" s="552" t="s">
        <v>24001</v>
      </c>
      <c r="K531" s="552" t="s">
        <v>62</v>
      </c>
      <c r="L531" s="571" t="s">
        <v>24001</v>
      </c>
      <c r="M531" s="552" t="s">
        <v>24001</v>
      </c>
      <c r="N531" s="553" t="s">
        <v>62</v>
      </c>
      <c r="O531" s="552" t="s">
        <v>24001</v>
      </c>
      <c r="P531" s="553">
        <v>32933</v>
      </c>
      <c r="Q531" s="554">
        <v>37561</v>
      </c>
      <c r="R531" s="552" t="s">
        <v>28000</v>
      </c>
      <c r="S531" s="552" t="s">
        <v>24001</v>
      </c>
      <c r="T531" s="552" t="s">
        <v>24001</v>
      </c>
    </row>
    <row r="532" spans="1:20" ht="14.5" x14ac:dyDescent="0.35">
      <c r="A532" s="552">
        <v>1487</v>
      </c>
      <c r="B532" s="552" t="s">
        <v>22834</v>
      </c>
      <c r="C532" s="552" t="s">
        <v>23490</v>
      </c>
      <c r="D532" s="552" t="s">
        <v>23531</v>
      </c>
      <c r="E532" s="552" t="s">
        <v>23529</v>
      </c>
      <c r="F532" s="552" t="s">
        <v>11734</v>
      </c>
      <c r="G532" s="552" t="s">
        <v>23527</v>
      </c>
      <c r="H532" s="552" t="s">
        <v>23530</v>
      </c>
      <c r="I532" s="552" t="s">
        <v>22804</v>
      </c>
      <c r="J532" s="552" t="s">
        <v>24001</v>
      </c>
      <c r="K532" s="571" t="s">
        <v>24001</v>
      </c>
      <c r="L532" s="571" t="s">
        <v>24001</v>
      </c>
      <c r="M532" s="552" t="s">
        <v>24001</v>
      </c>
      <c r="N532" s="553" t="s">
        <v>62</v>
      </c>
      <c r="O532" s="552" t="s">
        <v>24001</v>
      </c>
      <c r="P532" s="553">
        <v>32933</v>
      </c>
      <c r="Q532" s="554">
        <v>37561</v>
      </c>
      <c r="R532" s="552" t="s">
        <v>28245</v>
      </c>
      <c r="S532" s="552" t="s">
        <v>24001</v>
      </c>
      <c r="T532" s="552" t="s">
        <v>24001</v>
      </c>
    </row>
    <row r="533" spans="1:20" ht="14.5" x14ac:dyDescent="0.35">
      <c r="A533" s="552">
        <v>1488</v>
      </c>
      <c r="B533" s="552" t="s">
        <v>22834</v>
      </c>
      <c r="C533" s="552" t="s">
        <v>23490</v>
      </c>
      <c r="D533" s="552" t="s">
        <v>23533</v>
      </c>
      <c r="E533" s="552" t="s">
        <v>24001</v>
      </c>
      <c r="F533" s="552" t="s">
        <v>23532</v>
      </c>
      <c r="G533" s="552" t="s">
        <v>23527</v>
      </c>
      <c r="H533" s="552" t="s">
        <v>55</v>
      </c>
      <c r="I533" s="552" t="s">
        <v>22804</v>
      </c>
      <c r="J533" s="552" t="s">
        <v>24001</v>
      </c>
      <c r="K533" s="571" t="s">
        <v>24001</v>
      </c>
      <c r="L533" s="571" t="s">
        <v>24001</v>
      </c>
      <c r="M533" s="552" t="s">
        <v>24001</v>
      </c>
      <c r="N533" s="553" t="s">
        <v>62</v>
      </c>
      <c r="O533" s="552" t="s">
        <v>24001</v>
      </c>
      <c r="P533" s="553">
        <v>32933</v>
      </c>
      <c r="Q533" s="554">
        <v>37561</v>
      </c>
      <c r="R533" s="552" t="s">
        <v>24001</v>
      </c>
      <c r="S533" s="552" t="s">
        <v>24001</v>
      </c>
      <c r="T533" s="552" t="s">
        <v>24001</v>
      </c>
    </row>
    <row r="534" spans="1:20" ht="14.5" x14ac:dyDescent="0.35">
      <c r="A534" s="552">
        <v>1489</v>
      </c>
      <c r="B534" s="552" t="s">
        <v>22834</v>
      </c>
      <c r="C534" s="552" t="s">
        <v>23490</v>
      </c>
      <c r="D534" s="552" t="s">
        <v>23537</v>
      </c>
      <c r="E534" s="552" t="s">
        <v>23534</v>
      </c>
      <c r="F534" s="552" t="s">
        <v>23535</v>
      </c>
      <c r="G534" s="552" t="s">
        <v>23536</v>
      </c>
      <c r="H534" s="552" t="s">
        <v>19895</v>
      </c>
      <c r="I534" s="552" t="s">
        <v>22804</v>
      </c>
      <c r="J534" s="552" t="s">
        <v>24001</v>
      </c>
      <c r="K534" s="552" t="s">
        <v>62</v>
      </c>
      <c r="L534" s="571" t="s">
        <v>24001</v>
      </c>
      <c r="M534" s="552" t="s">
        <v>24001</v>
      </c>
      <c r="N534" s="553" t="s">
        <v>62</v>
      </c>
      <c r="O534" s="552" t="s">
        <v>24001</v>
      </c>
      <c r="P534" s="553">
        <v>32933</v>
      </c>
      <c r="Q534" s="554">
        <v>37561</v>
      </c>
      <c r="R534" s="552" t="s">
        <v>28218</v>
      </c>
      <c r="S534" s="552" t="s">
        <v>24001</v>
      </c>
      <c r="T534" s="552" t="s">
        <v>24001</v>
      </c>
    </row>
    <row r="535" spans="1:20" ht="14.5" x14ac:dyDescent="0.35">
      <c r="A535" s="552">
        <v>1490</v>
      </c>
      <c r="B535" s="552" t="s">
        <v>22834</v>
      </c>
      <c r="C535" s="552" t="s">
        <v>23490</v>
      </c>
      <c r="D535" s="552" t="s">
        <v>23538</v>
      </c>
      <c r="E535" s="552" t="s">
        <v>24001</v>
      </c>
      <c r="F535" s="552" t="s">
        <v>11710</v>
      </c>
      <c r="G535" s="552" t="s">
        <v>23536</v>
      </c>
      <c r="H535" s="552" t="s">
        <v>55</v>
      </c>
      <c r="I535" s="552" t="s">
        <v>22804</v>
      </c>
      <c r="J535" s="552" t="s">
        <v>24001</v>
      </c>
      <c r="K535" s="571" t="s">
        <v>24001</v>
      </c>
      <c r="L535" s="571" t="s">
        <v>24001</v>
      </c>
      <c r="M535" s="552" t="s">
        <v>24001</v>
      </c>
      <c r="N535" s="553" t="s">
        <v>62</v>
      </c>
      <c r="O535" s="552" t="s">
        <v>24001</v>
      </c>
      <c r="P535" s="553">
        <v>32933</v>
      </c>
      <c r="Q535" s="554">
        <v>37561</v>
      </c>
      <c r="R535" s="552" t="s">
        <v>24001</v>
      </c>
      <c r="S535" s="552" t="s">
        <v>24001</v>
      </c>
      <c r="T535" s="552" t="s">
        <v>24001</v>
      </c>
    </row>
    <row r="536" spans="1:20" ht="14.5" x14ac:dyDescent="0.35">
      <c r="A536" s="552">
        <v>750</v>
      </c>
      <c r="B536" s="571" t="s">
        <v>22163</v>
      </c>
      <c r="C536" s="571" t="s">
        <v>22554</v>
      </c>
      <c r="D536" s="571" t="s">
        <v>26484</v>
      </c>
      <c r="E536" s="571" t="s">
        <v>22562</v>
      </c>
      <c r="F536" s="571" t="s">
        <v>18293</v>
      </c>
      <c r="G536" s="571" t="s">
        <v>26485</v>
      </c>
      <c r="H536" s="571" t="s">
        <v>26486</v>
      </c>
      <c r="I536" s="571" t="s">
        <v>21149</v>
      </c>
      <c r="J536" s="571" t="s">
        <v>24001</v>
      </c>
      <c r="K536" s="571" t="s">
        <v>24001</v>
      </c>
      <c r="L536" s="571" t="s">
        <v>24001</v>
      </c>
      <c r="M536" s="572" t="s">
        <v>26487</v>
      </c>
      <c r="N536" s="572" t="s">
        <v>25896</v>
      </c>
      <c r="O536" s="572" t="s">
        <v>24001</v>
      </c>
      <c r="P536" s="572">
        <v>32933</v>
      </c>
      <c r="Q536" s="573">
        <v>43942</v>
      </c>
      <c r="R536" s="571" t="s">
        <v>28246</v>
      </c>
      <c r="S536" s="571" t="s">
        <v>28246</v>
      </c>
      <c r="T536" s="571" t="s">
        <v>24001</v>
      </c>
    </row>
    <row r="537" spans="1:20" ht="14.5" x14ac:dyDescent="0.35">
      <c r="A537" s="552">
        <v>1321</v>
      </c>
      <c r="B537" s="571" t="s">
        <v>22834</v>
      </c>
      <c r="C537" s="571" t="s">
        <v>23017</v>
      </c>
      <c r="D537" s="571" t="s">
        <v>23123</v>
      </c>
      <c r="E537" s="571" t="s">
        <v>23120</v>
      </c>
      <c r="F537" s="571" t="s">
        <v>10251</v>
      </c>
      <c r="G537" s="571" t="s">
        <v>23121</v>
      </c>
      <c r="H537" s="571" t="s">
        <v>23122</v>
      </c>
      <c r="I537" s="571" t="s">
        <v>22804</v>
      </c>
      <c r="J537" s="571" t="s">
        <v>24001</v>
      </c>
      <c r="K537" s="571" t="s">
        <v>50</v>
      </c>
      <c r="L537" s="571" t="s">
        <v>24001</v>
      </c>
      <c r="M537" s="572" t="s">
        <v>24001</v>
      </c>
      <c r="N537" s="553" t="s">
        <v>62</v>
      </c>
      <c r="O537" s="572" t="s">
        <v>24001</v>
      </c>
      <c r="P537" s="572">
        <v>32933</v>
      </c>
      <c r="Q537" s="573">
        <v>37561</v>
      </c>
      <c r="R537" s="571" t="s">
        <v>28247</v>
      </c>
      <c r="S537" s="571" t="s">
        <v>24001</v>
      </c>
      <c r="T537" s="571" t="s">
        <v>24001</v>
      </c>
    </row>
    <row r="538" spans="1:20" ht="14.5" x14ac:dyDescent="0.35">
      <c r="A538" s="552">
        <v>1322</v>
      </c>
      <c r="B538" s="571" t="s">
        <v>22834</v>
      </c>
      <c r="C538" s="571" t="s">
        <v>23017</v>
      </c>
      <c r="D538" s="571" t="s">
        <v>23125</v>
      </c>
      <c r="E538" s="571" t="s">
        <v>34795</v>
      </c>
      <c r="F538" s="571" t="s">
        <v>10241</v>
      </c>
      <c r="G538" s="571" t="s">
        <v>23121</v>
      </c>
      <c r="H538" s="571" t="s">
        <v>23124</v>
      </c>
      <c r="I538" s="571" t="s">
        <v>22804</v>
      </c>
      <c r="J538" s="571" t="s">
        <v>24001</v>
      </c>
      <c r="K538" s="571" t="s">
        <v>24001</v>
      </c>
      <c r="L538" s="571" t="s">
        <v>24001</v>
      </c>
      <c r="M538" s="572" t="s">
        <v>24001</v>
      </c>
      <c r="N538" s="553" t="s">
        <v>62</v>
      </c>
      <c r="O538" s="572" t="s">
        <v>24001</v>
      </c>
      <c r="P538" s="572">
        <v>32933</v>
      </c>
      <c r="Q538" s="573">
        <v>37561</v>
      </c>
      <c r="R538" s="571" t="s">
        <v>28248</v>
      </c>
      <c r="S538" s="571" t="s">
        <v>24001</v>
      </c>
      <c r="T538" s="571" t="s">
        <v>24001</v>
      </c>
    </row>
    <row r="539" spans="1:20" ht="14.5" x14ac:dyDescent="0.35">
      <c r="A539" s="552">
        <v>1323</v>
      </c>
      <c r="B539" s="571" t="s">
        <v>22834</v>
      </c>
      <c r="C539" s="571" t="s">
        <v>23017</v>
      </c>
      <c r="D539" s="571" t="s">
        <v>23127</v>
      </c>
      <c r="E539" s="571" t="s">
        <v>24001</v>
      </c>
      <c r="F539" s="571" t="s">
        <v>23126</v>
      </c>
      <c r="G539" s="571" t="s">
        <v>23121</v>
      </c>
      <c r="H539" s="571" t="s">
        <v>55</v>
      </c>
      <c r="I539" s="571" t="s">
        <v>22804</v>
      </c>
      <c r="J539" s="571" t="s">
        <v>24001</v>
      </c>
      <c r="K539" s="571" t="s">
        <v>24001</v>
      </c>
      <c r="L539" s="571" t="s">
        <v>24001</v>
      </c>
      <c r="M539" s="572" t="s">
        <v>24001</v>
      </c>
      <c r="N539" s="553" t="s">
        <v>62</v>
      </c>
      <c r="O539" s="572" t="s">
        <v>24001</v>
      </c>
      <c r="P539" s="572">
        <v>32933</v>
      </c>
      <c r="Q539" s="573">
        <v>37561</v>
      </c>
      <c r="R539" s="571" t="s">
        <v>24001</v>
      </c>
      <c r="S539" s="571" t="s">
        <v>24001</v>
      </c>
      <c r="T539" s="571" t="s">
        <v>24001</v>
      </c>
    </row>
    <row r="540" spans="1:20" ht="14.5" x14ac:dyDescent="0.35">
      <c r="A540" s="552">
        <v>1324</v>
      </c>
      <c r="B540" s="571" t="s">
        <v>22834</v>
      </c>
      <c r="C540" s="571" t="s">
        <v>23017</v>
      </c>
      <c r="D540" s="571" t="s">
        <v>23130</v>
      </c>
      <c r="E540" s="571" t="s">
        <v>23128</v>
      </c>
      <c r="F540" s="571" t="s">
        <v>10313</v>
      </c>
      <c r="G540" s="571" t="s">
        <v>23121</v>
      </c>
      <c r="H540" s="571" t="s">
        <v>23129</v>
      </c>
      <c r="I540" s="571" t="s">
        <v>22804</v>
      </c>
      <c r="J540" s="571" t="s">
        <v>24001</v>
      </c>
      <c r="K540" s="571" t="s">
        <v>24001</v>
      </c>
      <c r="L540" s="571" t="s">
        <v>24001</v>
      </c>
      <c r="M540" s="572" t="s">
        <v>24001</v>
      </c>
      <c r="N540" s="553" t="s">
        <v>62</v>
      </c>
      <c r="O540" s="572" t="s">
        <v>24001</v>
      </c>
      <c r="P540" s="572">
        <v>32933</v>
      </c>
      <c r="Q540" s="573">
        <v>37561</v>
      </c>
      <c r="R540" s="571" t="s">
        <v>28084</v>
      </c>
      <c r="S540" s="571" t="s">
        <v>24001</v>
      </c>
      <c r="T540" s="571" t="s">
        <v>24001</v>
      </c>
    </row>
    <row r="541" spans="1:20" ht="14.5" x14ac:dyDescent="0.35">
      <c r="A541" s="552">
        <v>1325</v>
      </c>
      <c r="B541" s="571" t="s">
        <v>22834</v>
      </c>
      <c r="C541" s="571" t="s">
        <v>23017</v>
      </c>
      <c r="D541" s="571" t="s">
        <v>23131</v>
      </c>
      <c r="E541" s="571" t="s">
        <v>34796</v>
      </c>
      <c r="F541" s="571" t="s">
        <v>10319</v>
      </c>
      <c r="G541" s="571" t="s">
        <v>23121</v>
      </c>
      <c r="H541" s="571" t="s">
        <v>22972</v>
      </c>
      <c r="I541" s="571" t="s">
        <v>22804</v>
      </c>
      <c r="J541" s="571" t="s">
        <v>24001</v>
      </c>
      <c r="K541" s="571" t="s">
        <v>24001</v>
      </c>
      <c r="L541" s="571" t="s">
        <v>24001</v>
      </c>
      <c r="M541" s="572" t="s">
        <v>24001</v>
      </c>
      <c r="N541" s="553" t="s">
        <v>62</v>
      </c>
      <c r="O541" s="572" t="s">
        <v>24001</v>
      </c>
      <c r="P541" s="572">
        <v>32933</v>
      </c>
      <c r="Q541" s="573">
        <v>37561</v>
      </c>
      <c r="R541" s="571" t="s">
        <v>28249</v>
      </c>
      <c r="S541" s="571" t="s">
        <v>24001</v>
      </c>
      <c r="T541" s="571" t="s">
        <v>24001</v>
      </c>
    </row>
    <row r="542" spans="1:20" ht="14.5" x14ac:dyDescent="0.35">
      <c r="A542" s="552">
        <v>409</v>
      </c>
      <c r="B542" s="571" t="s">
        <v>21471</v>
      </c>
      <c r="C542" s="571" t="s">
        <v>21489</v>
      </c>
      <c r="D542" s="571" t="s">
        <v>26052</v>
      </c>
      <c r="E542" s="571" t="s">
        <v>21503</v>
      </c>
      <c r="F542" s="571" t="s">
        <v>21504</v>
      </c>
      <c r="G542" s="571" t="s">
        <v>21505</v>
      </c>
      <c r="H542" s="571" t="s">
        <v>26053</v>
      </c>
      <c r="I542" s="571" t="s">
        <v>21149</v>
      </c>
      <c r="J542" s="571" t="s">
        <v>24001</v>
      </c>
      <c r="K542" s="571" t="s">
        <v>62</v>
      </c>
      <c r="L542" s="571" t="s">
        <v>24001</v>
      </c>
      <c r="M542" s="572" t="s">
        <v>24001</v>
      </c>
      <c r="N542" s="572" t="s">
        <v>25896</v>
      </c>
      <c r="O542" s="572" t="s">
        <v>24001</v>
      </c>
      <c r="P542" s="572">
        <v>36167</v>
      </c>
      <c r="Q542" s="573">
        <v>44005</v>
      </c>
      <c r="R542" s="571" t="s">
        <v>27900</v>
      </c>
      <c r="S542" s="571" t="s">
        <v>28250</v>
      </c>
      <c r="T542" s="571" t="s">
        <v>24001</v>
      </c>
    </row>
    <row r="543" spans="1:20" ht="14.5" x14ac:dyDescent="0.35">
      <c r="A543" s="552">
        <v>410</v>
      </c>
      <c r="B543" s="571" t="s">
        <v>21471</v>
      </c>
      <c r="C543" s="571" t="s">
        <v>21489</v>
      </c>
      <c r="D543" s="571" t="s">
        <v>21508</v>
      </c>
      <c r="E543" s="571" t="s">
        <v>21506</v>
      </c>
      <c r="F543" s="571" t="s">
        <v>21507</v>
      </c>
      <c r="G543" s="571" t="s">
        <v>21505</v>
      </c>
      <c r="H543" s="571" t="s">
        <v>21162</v>
      </c>
      <c r="I543" s="571" t="s">
        <v>21149</v>
      </c>
      <c r="J543" s="571" t="s">
        <v>24001</v>
      </c>
      <c r="K543" s="571" t="s">
        <v>24001</v>
      </c>
      <c r="L543" s="571" t="s">
        <v>24001</v>
      </c>
      <c r="M543" s="572" t="s">
        <v>24001</v>
      </c>
      <c r="N543" s="572" t="s">
        <v>25896</v>
      </c>
      <c r="O543" s="572" t="s">
        <v>24001</v>
      </c>
      <c r="P543" s="572">
        <v>36167</v>
      </c>
      <c r="Q543" s="573">
        <v>37561</v>
      </c>
      <c r="R543" s="571" t="s">
        <v>28027</v>
      </c>
      <c r="S543" s="571" t="s">
        <v>24001</v>
      </c>
      <c r="T543" s="571" t="s">
        <v>24001</v>
      </c>
    </row>
    <row r="544" spans="1:20" ht="14.5" x14ac:dyDescent="0.35">
      <c r="A544" s="552">
        <v>411</v>
      </c>
      <c r="B544" s="571" t="s">
        <v>21471</v>
      </c>
      <c r="C544" s="571" t="s">
        <v>21489</v>
      </c>
      <c r="D544" s="571" t="s">
        <v>21511</v>
      </c>
      <c r="E544" s="571" t="s">
        <v>21509</v>
      </c>
      <c r="F544" s="571" t="s">
        <v>18452</v>
      </c>
      <c r="G544" s="571" t="s">
        <v>21505</v>
      </c>
      <c r="H544" s="571" t="s">
        <v>21510</v>
      </c>
      <c r="I544" s="571" t="s">
        <v>21149</v>
      </c>
      <c r="J544" s="571" t="s">
        <v>24001</v>
      </c>
      <c r="K544" s="571" t="s">
        <v>24001</v>
      </c>
      <c r="L544" s="571" t="s">
        <v>24001</v>
      </c>
      <c r="M544" s="572" t="s">
        <v>24001</v>
      </c>
      <c r="N544" s="572" t="s">
        <v>25896</v>
      </c>
      <c r="O544" s="572" t="s">
        <v>24001</v>
      </c>
      <c r="P544" s="572">
        <v>32933</v>
      </c>
      <c r="Q544" s="573">
        <v>39828</v>
      </c>
      <c r="R544" s="571" t="s">
        <v>28059</v>
      </c>
      <c r="S544" s="571" t="s">
        <v>24001</v>
      </c>
      <c r="T544" s="571" t="s">
        <v>24001</v>
      </c>
    </row>
    <row r="545" spans="1:20" ht="14.5" x14ac:dyDescent="0.35">
      <c r="A545" s="552">
        <v>412</v>
      </c>
      <c r="B545" s="571" t="s">
        <v>21471</v>
      </c>
      <c r="C545" s="571" t="s">
        <v>21489</v>
      </c>
      <c r="D545" s="571" t="s">
        <v>25375</v>
      </c>
      <c r="E545" s="571" t="s">
        <v>25376</v>
      </c>
      <c r="F545" s="571" t="s">
        <v>21512</v>
      </c>
      <c r="G545" s="571" t="s">
        <v>21505</v>
      </c>
      <c r="H545" s="571" t="s">
        <v>25377</v>
      </c>
      <c r="I545" s="571" t="s">
        <v>21149</v>
      </c>
      <c r="J545" s="571" t="s">
        <v>24001</v>
      </c>
      <c r="K545" s="571" t="s">
        <v>62</v>
      </c>
      <c r="L545" s="571" t="s">
        <v>24001</v>
      </c>
      <c r="M545" s="572" t="s">
        <v>25378</v>
      </c>
      <c r="N545" s="572" t="s">
        <v>25896</v>
      </c>
      <c r="O545" s="572" t="s">
        <v>24001</v>
      </c>
      <c r="P545" s="572">
        <v>36167</v>
      </c>
      <c r="Q545" s="573">
        <v>43812</v>
      </c>
      <c r="R545" s="571" t="s">
        <v>27989</v>
      </c>
      <c r="S545" s="571" t="s">
        <v>27989</v>
      </c>
      <c r="T545" s="571" t="s">
        <v>24001</v>
      </c>
    </row>
    <row r="546" spans="1:20" ht="14.5" x14ac:dyDescent="0.35">
      <c r="A546" s="552">
        <v>392</v>
      </c>
      <c r="B546" s="571" t="s">
        <v>21559</v>
      </c>
      <c r="C546" s="571" t="s">
        <v>21562</v>
      </c>
      <c r="D546" s="571" t="s">
        <v>21582</v>
      </c>
      <c r="E546" s="571" t="s">
        <v>21580</v>
      </c>
      <c r="F546" s="571" t="s">
        <v>13372</v>
      </c>
      <c r="G546" s="571" t="s">
        <v>21581</v>
      </c>
      <c r="H546" s="571" t="s">
        <v>11765</v>
      </c>
      <c r="I546" s="571" t="s">
        <v>21149</v>
      </c>
      <c r="J546" s="571" t="s">
        <v>24001</v>
      </c>
      <c r="K546" s="571" t="s">
        <v>24001</v>
      </c>
      <c r="L546" s="571" t="s">
        <v>24001</v>
      </c>
      <c r="M546" s="574" t="s">
        <v>24001</v>
      </c>
      <c r="N546" s="572" t="s">
        <v>25896</v>
      </c>
      <c r="O546" s="572" t="s">
        <v>24001</v>
      </c>
      <c r="P546" s="572">
        <v>36167</v>
      </c>
      <c r="Q546" s="573">
        <v>37561</v>
      </c>
      <c r="R546" s="571" t="s">
        <v>27895</v>
      </c>
      <c r="S546" s="571" t="s">
        <v>24001</v>
      </c>
      <c r="T546" s="571" t="s">
        <v>24001</v>
      </c>
    </row>
    <row r="547" spans="1:20" ht="14.5" x14ac:dyDescent="0.35">
      <c r="A547" s="552">
        <v>393</v>
      </c>
      <c r="B547" s="571" t="s">
        <v>21559</v>
      </c>
      <c r="C547" s="571" t="s">
        <v>21562</v>
      </c>
      <c r="D547" s="571" t="s">
        <v>21585</v>
      </c>
      <c r="E547" s="571" t="s">
        <v>21583</v>
      </c>
      <c r="F547" s="571" t="s">
        <v>16920</v>
      </c>
      <c r="G547" s="571" t="s">
        <v>21581</v>
      </c>
      <c r="H547" s="571" t="s">
        <v>21584</v>
      </c>
      <c r="I547" s="571" t="s">
        <v>21149</v>
      </c>
      <c r="J547" s="571" t="s">
        <v>24001</v>
      </c>
      <c r="K547" s="571" t="s">
        <v>154</v>
      </c>
      <c r="L547" s="571" t="s">
        <v>24001</v>
      </c>
      <c r="M547" s="572" t="s">
        <v>24001</v>
      </c>
      <c r="N547" s="572" t="s">
        <v>25896</v>
      </c>
      <c r="O547" s="572" t="s">
        <v>24001</v>
      </c>
      <c r="P547" s="572">
        <v>32933</v>
      </c>
      <c r="Q547" s="573">
        <v>37561</v>
      </c>
      <c r="R547" s="571" t="s">
        <v>28251</v>
      </c>
      <c r="S547" s="571" t="s">
        <v>24001</v>
      </c>
      <c r="T547" s="571" t="s">
        <v>28252</v>
      </c>
    </row>
    <row r="548" spans="1:20" ht="14.5" x14ac:dyDescent="0.35">
      <c r="A548" s="552">
        <v>394</v>
      </c>
      <c r="B548" s="571" t="s">
        <v>21559</v>
      </c>
      <c r="C548" s="571" t="s">
        <v>21562</v>
      </c>
      <c r="D548" s="571" t="s">
        <v>34521</v>
      </c>
      <c r="E548" s="571" t="s">
        <v>24001</v>
      </c>
      <c r="F548" s="571" t="s">
        <v>34522</v>
      </c>
      <c r="G548" s="571" t="s">
        <v>21581</v>
      </c>
      <c r="H548" s="571" t="s">
        <v>55</v>
      </c>
      <c r="I548" s="571" t="s">
        <v>21149</v>
      </c>
      <c r="J548" s="571" t="s">
        <v>24001</v>
      </c>
      <c r="K548" s="571" t="s">
        <v>24001</v>
      </c>
      <c r="L548" s="571" t="s">
        <v>24001</v>
      </c>
      <c r="M548" s="572" t="s">
        <v>24001</v>
      </c>
      <c r="N548" s="572" t="s">
        <v>25896</v>
      </c>
      <c r="O548" s="572" t="s">
        <v>24001</v>
      </c>
      <c r="P548" s="572">
        <v>32933</v>
      </c>
      <c r="Q548" s="573">
        <v>45534</v>
      </c>
      <c r="R548" s="571" t="s">
        <v>24001</v>
      </c>
      <c r="S548" s="571" t="s">
        <v>24001</v>
      </c>
      <c r="T548" s="571" t="s">
        <v>24001</v>
      </c>
    </row>
    <row r="549" spans="1:20" ht="14.5" x14ac:dyDescent="0.35">
      <c r="A549" s="552">
        <v>1491</v>
      </c>
      <c r="B549" s="552" t="s">
        <v>22834</v>
      </c>
      <c r="C549" s="552" t="s">
        <v>23490</v>
      </c>
      <c r="D549" s="552" t="s">
        <v>24355</v>
      </c>
      <c r="E549" s="552" t="s">
        <v>25379</v>
      </c>
      <c r="F549" s="552" t="s">
        <v>24356</v>
      </c>
      <c r="G549" s="552" t="s">
        <v>23490</v>
      </c>
      <c r="H549" s="552" t="s">
        <v>55</v>
      </c>
      <c r="I549" s="552" t="s">
        <v>22804</v>
      </c>
      <c r="J549" s="552" t="s">
        <v>24001</v>
      </c>
      <c r="K549" s="571" t="s">
        <v>24001</v>
      </c>
      <c r="L549" s="571" t="s">
        <v>24001</v>
      </c>
      <c r="M549" s="552" t="s">
        <v>24001</v>
      </c>
      <c r="N549" s="553" t="s">
        <v>62</v>
      </c>
      <c r="O549" s="552" t="s">
        <v>24001</v>
      </c>
      <c r="P549" s="553">
        <v>42381</v>
      </c>
      <c r="Q549" s="554"/>
      <c r="R549" s="552" t="s">
        <v>24001</v>
      </c>
      <c r="S549" s="552" t="s">
        <v>24001</v>
      </c>
      <c r="T549" s="552" t="s">
        <v>24001</v>
      </c>
    </row>
    <row r="550" spans="1:20" ht="14.5" x14ac:dyDescent="0.35">
      <c r="A550" s="552">
        <v>632</v>
      </c>
      <c r="B550" s="571" t="s">
        <v>21653</v>
      </c>
      <c r="C550" s="571" t="s">
        <v>21684</v>
      </c>
      <c r="D550" s="571" t="s">
        <v>21704</v>
      </c>
      <c r="E550" s="571" t="s">
        <v>21701</v>
      </c>
      <c r="F550" s="571" t="s">
        <v>17007</v>
      </c>
      <c r="G550" s="571" t="s">
        <v>21702</v>
      </c>
      <c r="H550" s="571" t="s">
        <v>21703</v>
      </c>
      <c r="I550" s="571" t="s">
        <v>21149</v>
      </c>
      <c r="J550" s="571" t="s">
        <v>24001</v>
      </c>
      <c r="K550" s="571" t="s">
        <v>24001</v>
      </c>
      <c r="L550" s="571" t="s">
        <v>24001</v>
      </c>
      <c r="M550" s="572" t="s">
        <v>24001</v>
      </c>
      <c r="N550" s="572" t="s">
        <v>25896</v>
      </c>
      <c r="O550" s="572" t="s">
        <v>24001</v>
      </c>
      <c r="P550" s="572">
        <v>32933</v>
      </c>
      <c r="Q550" s="573">
        <v>37561</v>
      </c>
      <c r="R550" s="571" t="s">
        <v>27909</v>
      </c>
      <c r="S550" s="571" t="s">
        <v>24001</v>
      </c>
      <c r="T550" s="571" t="s">
        <v>24001</v>
      </c>
    </row>
    <row r="551" spans="1:20" ht="14.5" x14ac:dyDescent="0.35">
      <c r="A551" s="552">
        <v>887</v>
      </c>
      <c r="B551" s="571" t="s">
        <v>22163</v>
      </c>
      <c r="C551" s="571" t="s">
        <v>22753</v>
      </c>
      <c r="D551" s="571" t="s">
        <v>22756</v>
      </c>
      <c r="E551" s="571" t="s">
        <v>22754</v>
      </c>
      <c r="F551" s="571" t="s">
        <v>15723</v>
      </c>
      <c r="G551" s="571" t="s">
        <v>22755</v>
      </c>
      <c r="H551" s="571" t="s">
        <v>8158</v>
      </c>
      <c r="I551" s="571" t="s">
        <v>21149</v>
      </c>
      <c r="J551" s="571" t="s">
        <v>24001</v>
      </c>
      <c r="K551" s="571" t="s">
        <v>62</v>
      </c>
      <c r="L551" s="571" t="s">
        <v>24001</v>
      </c>
      <c r="M551" s="572" t="s">
        <v>24001</v>
      </c>
      <c r="N551" s="572" t="s">
        <v>25896</v>
      </c>
      <c r="O551" s="572" t="s">
        <v>24001</v>
      </c>
      <c r="P551" s="572">
        <v>32933</v>
      </c>
      <c r="Q551" s="573">
        <v>37561</v>
      </c>
      <c r="R551" s="571" t="s">
        <v>28251</v>
      </c>
      <c r="S551" s="571" t="s">
        <v>24001</v>
      </c>
      <c r="T551" s="571" t="s">
        <v>24001</v>
      </c>
    </row>
    <row r="552" spans="1:20" ht="14.5" x14ac:dyDescent="0.35">
      <c r="A552" s="552">
        <v>1199</v>
      </c>
      <c r="B552" s="552" t="s">
        <v>22805</v>
      </c>
      <c r="C552" s="552" t="s">
        <v>22806</v>
      </c>
      <c r="D552" s="552" t="s">
        <v>22816</v>
      </c>
      <c r="E552" s="552" t="s">
        <v>25380</v>
      </c>
      <c r="F552" s="552" t="s">
        <v>22813</v>
      </c>
      <c r="G552" s="552" t="s">
        <v>22814</v>
      </c>
      <c r="H552" s="552" t="s">
        <v>22815</v>
      </c>
      <c r="I552" s="552" t="s">
        <v>22804</v>
      </c>
      <c r="J552" s="552" t="s">
        <v>24001</v>
      </c>
      <c r="K552" s="552" t="s">
        <v>154</v>
      </c>
      <c r="L552" s="571" t="s">
        <v>24001</v>
      </c>
      <c r="M552" s="553" t="s">
        <v>24001</v>
      </c>
      <c r="N552" s="553" t="s">
        <v>62</v>
      </c>
      <c r="O552" s="553" t="s">
        <v>24001</v>
      </c>
      <c r="P552" s="553">
        <v>32933</v>
      </c>
      <c r="Q552" s="554">
        <v>37561</v>
      </c>
      <c r="R552" s="552" t="s">
        <v>28253</v>
      </c>
      <c r="S552" s="552" t="s">
        <v>24001</v>
      </c>
      <c r="T552" s="552" t="s">
        <v>24001</v>
      </c>
    </row>
    <row r="553" spans="1:20" ht="14.5" x14ac:dyDescent="0.35">
      <c r="A553" s="552">
        <v>1200</v>
      </c>
      <c r="B553" s="552" t="s">
        <v>22805</v>
      </c>
      <c r="C553" s="552" t="s">
        <v>22806</v>
      </c>
      <c r="D553" s="552" t="s">
        <v>22818</v>
      </c>
      <c r="E553" s="552" t="s">
        <v>24001</v>
      </c>
      <c r="F553" s="552" t="s">
        <v>22817</v>
      </c>
      <c r="G553" s="552" t="s">
        <v>22814</v>
      </c>
      <c r="H553" s="552" t="s">
        <v>55</v>
      </c>
      <c r="I553" s="552" t="s">
        <v>22804</v>
      </c>
      <c r="J553" s="552" t="s">
        <v>24001</v>
      </c>
      <c r="K553" s="571" t="s">
        <v>24001</v>
      </c>
      <c r="L553" s="571" t="s">
        <v>24001</v>
      </c>
      <c r="M553" s="553" t="s">
        <v>24001</v>
      </c>
      <c r="N553" s="553" t="s">
        <v>62</v>
      </c>
      <c r="O553" s="553" t="s">
        <v>24001</v>
      </c>
      <c r="P553" s="553">
        <v>32933</v>
      </c>
      <c r="Q553" s="554">
        <v>37561</v>
      </c>
      <c r="R553" s="552" t="s">
        <v>24001</v>
      </c>
      <c r="S553" s="552" t="s">
        <v>24001</v>
      </c>
      <c r="T553" s="552" t="s">
        <v>24001</v>
      </c>
    </row>
    <row r="554" spans="1:20" ht="14.5" x14ac:dyDescent="0.35">
      <c r="A554" s="552">
        <v>481</v>
      </c>
      <c r="B554" s="571" t="s">
        <v>22163</v>
      </c>
      <c r="C554" s="571" t="s">
        <v>22251</v>
      </c>
      <c r="D554" s="571" t="s">
        <v>25381</v>
      </c>
      <c r="E554" s="571" t="s">
        <v>22287</v>
      </c>
      <c r="F554" s="571" t="s">
        <v>14174</v>
      </c>
      <c r="G554" s="571" t="s">
        <v>22288</v>
      </c>
      <c r="H554" s="571" t="s">
        <v>25382</v>
      </c>
      <c r="I554" s="571" t="s">
        <v>21149</v>
      </c>
      <c r="J554" s="571" t="s">
        <v>24001</v>
      </c>
      <c r="K554" s="571" t="s">
        <v>62</v>
      </c>
      <c r="L554" s="571" t="s">
        <v>24001</v>
      </c>
      <c r="M554" s="572" t="s">
        <v>24001</v>
      </c>
      <c r="N554" s="572" t="s">
        <v>25896</v>
      </c>
      <c r="O554" s="572" t="s">
        <v>24001</v>
      </c>
      <c r="P554" s="572">
        <v>36182</v>
      </c>
      <c r="Q554" s="573">
        <v>43223</v>
      </c>
      <c r="R554" s="571" t="s">
        <v>27895</v>
      </c>
      <c r="S554" s="571" t="s">
        <v>27895</v>
      </c>
      <c r="T554" s="571" t="s">
        <v>24001</v>
      </c>
    </row>
    <row r="555" spans="1:20" ht="14.5" x14ac:dyDescent="0.35">
      <c r="A555" s="552">
        <v>1097</v>
      </c>
      <c r="B555" s="571" t="s">
        <v>21952</v>
      </c>
      <c r="C555" s="571" t="s">
        <v>21953</v>
      </c>
      <c r="D555" s="571" t="s">
        <v>21985</v>
      </c>
      <c r="E555" s="571" t="s">
        <v>21981</v>
      </c>
      <c r="F555" s="571" t="s">
        <v>21982</v>
      </c>
      <c r="G555" s="571" t="s">
        <v>21983</v>
      </c>
      <c r="H555" s="571" t="s">
        <v>21984</v>
      </c>
      <c r="I555" s="571" t="s">
        <v>21149</v>
      </c>
      <c r="J555" s="571" t="s">
        <v>24001</v>
      </c>
      <c r="K555" s="571" t="s">
        <v>24001</v>
      </c>
      <c r="L555" s="571" t="s">
        <v>24001</v>
      </c>
      <c r="M555" s="572" t="s">
        <v>24001</v>
      </c>
      <c r="N555" s="572" t="s">
        <v>25896</v>
      </c>
      <c r="O555" s="572" t="s">
        <v>24001</v>
      </c>
      <c r="P555" s="572">
        <v>32933</v>
      </c>
      <c r="Q555" s="573">
        <v>40434</v>
      </c>
      <c r="R555" s="571" t="s">
        <v>27897</v>
      </c>
      <c r="S555" s="571" t="s">
        <v>24001</v>
      </c>
      <c r="T555" s="571" t="s">
        <v>24001</v>
      </c>
    </row>
    <row r="556" spans="1:20" ht="14.5" x14ac:dyDescent="0.35">
      <c r="A556" s="552">
        <v>1098</v>
      </c>
      <c r="B556" s="571" t="s">
        <v>21952</v>
      </c>
      <c r="C556" s="571" t="s">
        <v>21953</v>
      </c>
      <c r="D556" s="571" t="s">
        <v>26246</v>
      </c>
      <c r="E556" s="571" t="s">
        <v>26247</v>
      </c>
      <c r="F556" s="571" t="s">
        <v>26248</v>
      </c>
      <c r="G556" s="571" t="s">
        <v>21983</v>
      </c>
      <c r="H556" s="571" t="s">
        <v>26249</v>
      </c>
      <c r="I556" s="571" t="s">
        <v>21149</v>
      </c>
      <c r="J556" s="571" t="s">
        <v>24001</v>
      </c>
      <c r="K556" s="571" t="s">
        <v>24001</v>
      </c>
      <c r="L556" s="571" t="s">
        <v>24001</v>
      </c>
      <c r="M556" s="572" t="s">
        <v>24001</v>
      </c>
      <c r="N556" s="572" t="s">
        <v>25896</v>
      </c>
      <c r="O556" s="572" t="s">
        <v>24001</v>
      </c>
      <c r="P556" s="572">
        <v>44011</v>
      </c>
      <c r="Q556" s="573"/>
      <c r="R556" s="571" t="s">
        <v>27897</v>
      </c>
      <c r="S556" s="571" t="s">
        <v>28254</v>
      </c>
      <c r="T556" s="571" t="s">
        <v>24001</v>
      </c>
    </row>
    <row r="557" spans="1:20" ht="14.5" x14ac:dyDescent="0.35">
      <c r="A557" s="552">
        <v>1099</v>
      </c>
      <c r="B557" s="571" t="s">
        <v>21952</v>
      </c>
      <c r="C557" s="571" t="s">
        <v>21953</v>
      </c>
      <c r="D557" s="571" t="s">
        <v>26250</v>
      </c>
      <c r="E557" s="571" t="s">
        <v>26251</v>
      </c>
      <c r="F557" s="571" t="s">
        <v>26252</v>
      </c>
      <c r="G557" s="571" t="s">
        <v>21983</v>
      </c>
      <c r="H557" s="571" t="s">
        <v>26253</v>
      </c>
      <c r="I557" s="571" t="s">
        <v>21149</v>
      </c>
      <c r="J557" s="571" t="s">
        <v>24001</v>
      </c>
      <c r="K557" s="571" t="s">
        <v>24001</v>
      </c>
      <c r="L557" s="571" t="s">
        <v>24001</v>
      </c>
      <c r="M557" s="572" t="s">
        <v>24001</v>
      </c>
      <c r="N557" s="572" t="s">
        <v>25896</v>
      </c>
      <c r="O557" s="572" t="s">
        <v>24001</v>
      </c>
      <c r="P557" s="572">
        <v>44011</v>
      </c>
      <c r="Q557" s="573"/>
      <c r="R557" s="571" t="s">
        <v>27897</v>
      </c>
      <c r="S557" s="571" t="s">
        <v>27897</v>
      </c>
      <c r="T557" s="571" t="s">
        <v>24001</v>
      </c>
    </row>
    <row r="558" spans="1:20" ht="14.5" x14ac:dyDescent="0.35">
      <c r="A558" s="552">
        <v>1100</v>
      </c>
      <c r="B558" s="571" t="s">
        <v>21952</v>
      </c>
      <c r="C558" s="571" t="s">
        <v>21953</v>
      </c>
      <c r="D558" s="571" t="s">
        <v>21987</v>
      </c>
      <c r="E558" s="571" t="s">
        <v>26254</v>
      </c>
      <c r="F558" s="571" t="s">
        <v>1438</v>
      </c>
      <c r="G558" s="571" t="s">
        <v>21986</v>
      </c>
      <c r="H558" s="571" t="s">
        <v>55</v>
      </c>
      <c r="I558" s="571" t="s">
        <v>21149</v>
      </c>
      <c r="J558" s="571" t="s">
        <v>24001</v>
      </c>
      <c r="K558" s="571" t="s">
        <v>24001</v>
      </c>
      <c r="L558" s="571" t="s">
        <v>24001</v>
      </c>
      <c r="M558" s="572" t="s">
        <v>9219</v>
      </c>
      <c r="N558" s="572" t="s">
        <v>25896</v>
      </c>
      <c r="O558" s="572" t="s">
        <v>24001</v>
      </c>
      <c r="P558" s="572">
        <v>41334</v>
      </c>
      <c r="Q558" s="573"/>
      <c r="R558" s="571" t="s">
        <v>24001</v>
      </c>
      <c r="S558" s="571" t="s">
        <v>24001</v>
      </c>
      <c r="T558" s="571" t="s">
        <v>24001</v>
      </c>
    </row>
    <row r="559" spans="1:20" ht="14.5" x14ac:dyDescent="0.35">
      <c r="A559" s="552">
        <v>831</v>
      </c>
      <c r="B559" s="571" t="s">
        <v>22163</v>
      </c>
      <c r="C559" s="571" t="s">
        <v>22649</v>
      </c>
      <c r="D559" s="571" t="s">
        <v>25383</v>
      </c>
      <c r="E559" s="571" t="s">
        <v>22654</v>
      </c>
      <c r="F559" s="571" t="s">
        <v>14182</v>
      </c>
      <c r="G559" s="571" t="s">
        <v>22655</v>
      </c>
      <c r="H559" s="571" t="s">
        <v>25148</v>
      </c>
      <c r="I559" s="571" t="s">
        <v>21149</v>
      </c>
      <c r="J559" s="571" t="s">
        <v>24001</v>
      </c>
      <c r="K559" s="571" t="s">
        <v>24001</v>
      </c>
      <c r="L559" s="571" t="s">
        <v>24001</v>
      </c>
      <c r="M559" s="572" t="s">
        <v>24001</v>
      </c>
      <c r="N559" s="572" t="s">
        <v>25896</v>
      </c>
      <c r="O559" s="572" t="s">
        <v>24001</v>
      </c>
      <c r="P559" s="572">
        <v>36182</v>
      </c>
      <c r="Q559" s="573">
        <v>43920</v>
      </c>
      <c r="R559" s="571" t="s">
        <v>27890</v>
      </c>
      <c r="S559" s="571" t="s">
        <v>27890</v>
      </c>
      <c r="T559" s="571" t="s">
        <v>24001</v>
      </c>
    </row>
    <row r="560" spans="1:20" ht="14.5" x14ac:dyDescent="0.35">
      <c r="A560" s="552">
        <v>832</v>
      </c>
      <c r="B560" s="571" t="s">
        <v>22163</v>
      </c>
      <c r="C560" s="571" t="s">
        <v>22649</v>
      </c>
      <c r="D560" s="571" t="s">
        <v>26548</v>
      </c>
      <c r="E560" s="571" t="s">
        <v>22656</v>
      </c>
      <c r="F560" s="571" t="s">
        <v>22657</v>
      </c>
      <c r="G560" s="571" t="s">
        <v>22655</v>
      </c>
      <c r="H560" s="571" t="s">
        <v>26549</v>
      </c>
      <c r="I560" s="571" t="s">
        <v>21149</v>
      </c>
      <c r="J560" s="571" t="s">
        <v>24001</v>
      </c>
      <c r="K560" s="571" t="s">
        <v>24001</v>
      </c>
      <c r="L560" s="571" t="s">
        <v>24001</v>
      </c>
      <c r="M560" s="572" t="s">
        <v>24001</v>
      </c>
      <c r="N560" s="572" t="s">
        <v>25896</v>
      </c>
      <c r="O560" s="572" t="s">
        <v>24001</v>
      </c>
      <c r="P560" s="572">
        <v>32933</v>
      </c>
      <c r="Q560" s="573">
        <v>43976</v>
      </c>
      <c r="R560" s="571" t="s">
        <v>27876</v>
      </c>
      <c r="S560" s="571" t="s">
        <v>27964</v>
      </c>
      <c r="T560" s="571" t="s">
        <v>24001</v>
      </c>
    </row>
    <row r="561" spans="1:20" ht="14.5" x14ac:dyDescent="0.35">
      <c r="A561" s="552">
        <v>833</v>
      </c>
      <c r="B561" s="571" t="s">
        <v>22163</v>
      </c>
      <c r="C561" s="571" t="s">
        <v>22649</v>
      </c>
      <c r="D561" s="571" t="s">
        <v>34523</v>
      </c>
      <c r="E561" s="571" t="s">
        <v>24001</v>
      </c>
      <c r="F561" s="571" t="s">
        <v>14040</v>
      </c>
      <c r="G561" s="571" t="s">
        <v>22655</v>
      </c>
      <c r="H561" s="571" t="s">
        <v>55</v>
      </c>
      <c r="I561" s="571" t="s">
        <v>21149</v>
      </c>
      <c r="J561" s="571" t="s">
        <v>24001</v>
      </c>
      <c r="K561" s="571" t="s">
        <v>24001</v>
      </c>
      <c r="L561" s="571" t="s">
        <v>24001</v>
      </c>
      <c r="M561" s="572" t="s">
        <v>24001</v>
      </c>
      <c r="N561" s="572" t="s">
        <v>25896</v>
      </c>
      <c r="O561" s="572" t="s">
        <v>24001</v>
      </c>
      <c r="P561" s="572">
        <v>32933</v>
      </c>
      <c r="Q561" s="573">
        <v>45534</v>
      </c>
      <c r="R561" s="571" t="s">
        <v>24001</v>
      </c>
      <c r="S561" s="571" t="s">
        <v>24001</v>
      </c>
      <c r="T561" s="571" t="s">
        <v>24001</v>
      </c>
    </row>
    <row r="562" spans="1:20" ht="14.5" x14ac:dyDescent="0.35">
      <c r="A562" s="552">
        <v>1053</v>
      </c>
      <c r="B562" s="571" t="s">
        <v>21466</v>
      </c>
      <c r="C562" s="571" t="s">
        <v>21467</v>
      </c>
      <c r="D562" s="571" t="s">
        <v>26040</v>
      </c>
      <c r="E562" s="571" t="s">
        <v>21468</v>
      </c>
      <c r="F562" s="571" t="s">
        <v>21469</v>
      </c>
      <c r="G562" s="571" t="s">
        <v>21470</v>
      </c>
      <c r="H562" s="571" t="s">
        <v>26041</v>
      </c>
      <c r="I562" s="571" t="s">
        <v>21149</v>
      </c>
      <c r="J562" s="571" t="s">
        <v>24001</v>
      </c>
      <c r="K562" s="571" t="s">
        <v>24001</v>
      </c>
      <c r="L562" s="571" t="s">
        <v>24001</v>
      </c>
      <c r="M562" s="572" t="s">
        <v>24001</v>
      </c>
      <c r="N562" s="572" t="s">
        <v>25896</v>
      </c>
      <c r="O562" s="572" t="s">
        <v>24001</v>
      </c>
      <c r="P562" s="572">
        <v>38972</v>
      </c>
      <c r="Q562" s="573">
        <v>44540</v>
      </c>
      <c r="R562" s="571" t="s">
        <v>28027</v>
      </c>
      <c r="S562" s="571" t="s">
        <v>28210</v>
      </c>
      <c r="T562" s="571" t="s">
        <v>24001</v>
      </c>
    </row>
    <row r="563" spans="1:20" ht="14.5" x14ac:dyDescent="0.35">
      <c r="A563" s="552">
        <v>482</v>
      </c>
      <c r="B563" s="571" t="s">
        <v>22163</v>
      </c>
      <c r="C563" s="571" t="s">
        <v>22251</v>
      </c>
      <c r="D563" s="571" t="s">
        <v>22292</v>
      </c>
      <c r="E563" s="571" t="s">
        <v>22289</v>
      </c>
      <c r="F563" s="571" t="s">
        <v>22290</v>
      </c>
      <c r="G563" s="571" t="s">
        <v>22291</v>
      </c>
      <c r="H563" s="571" t="s">
        <v>21882</v>
      </c>
      <c r="I563" s="571" t="s">
        <v>21149</v>
      </c>
      <c r="J563" s="571" t="s">
        <v>24001</v>
      </c>
      <c r="K563" s="571" t="s">
        <v>24001</v>
      </c>
      <c r="L563" s="571" t="s">
        <v>24001</v>
      </c>
      <c r="M563" s="572" t="s">
        <v>24001</v>
      </c>
      <c r="N563" s="572" t="s">
        <v>25896</v>
      </c>
      <c r="O563" s="572" t="s">
        <v>24001</v>
      </c>
      <c r="P563" s="572">
        <v>35915</v>
      </c>
      <c r="Q563" s="573">
        <v>37561</v>
      </c>
      <c r="R563" s="571" t="s">
        <v>28255</v>
      </c>
      <c r="S563" s="571" t="s">
        <v>24001</v>
      </c>
      <c r="T563" s="571" t="s">
        <v>24001</v>
      </c>
    </row>
    <row r="564" spans="1:20" ht="14.5" x14ac:dyDescent="0.35">
      <c r="A564" s="552">
        <v>483</v>
      </c>
      <c r="B564" s="571" t="s">
        <v>22163</v>
      </c>
      <c r="C564" s="571" t="s">
        <v>22251</v>
      </c>
      <c r="D564" s="571" t="s">
        <v>22295</v>
      </c>
      <c r="E564" s="571" t="s">
        <v>22293</v>
      </c>
      <c r="F564" s="571" t="s">
        <v>17725</v>
      </c>
      <c r="G564" s="571" t="s">
        <v>22291</v>
      </c>
      <c r="H564" s="571" t="s">
        <v>22294</v>
      </c>
      <c r="I564" s="571" t="s">
        <v>21149</v>
      </c>
      <c r="J564" s="571" t="s">
        <v>24001</v>
      </c>
      <c r="K564" s="571" t="s">
        <v>24001</v>
      </c>
      <c r="L564" s="571" t="s">
        <v>24001</v>
      </c>
      <c r="M564" s="572" t="s">
        <v>24001</v>
      </c>
      <c r="N564" s="572" t="s">
        <v>25896</v>
      </c>
      <c r="O564" s="572" t="s">
        <v>24001</v>
      </c>
      <c r="P564" s="572">
        <v>32933</v>
      </c>
      <c r="Q564" s="573">
        <v>37561</v>
      </c>
      <c r="R564" s="571" t="s">
        <v>27876</v>
      </c>
      <c r="S564" s="571" t="s">
        <v>24001</v>
      </c>
      <c r="T564" s="571" t="s">
        <v>24001</v>
      </c>
    </row>
    <row r="565" spans="1:20" ht="14.5" x14ac:dyDescent="0.35">
      <c r="A565" s="552">
        <v>484</v>
      </c>
      <c r="B565" s="571" t="s">
        <v>22163</v>
      </c>
      <c r="C565" s="571" t="s">
        <v>22251</v>
      </c>
      <c r="D565" s="571" t="s">
        <v>26325</v>
      </c>
      <c r="E565" s="571" t="s">
        <v>22296</v>
      </c>
      <c r="F565" s="571" t="s">
        <v>17769</v>
      </c>
      <c r="G565" s="571" t="s">
        <v>22291</v>
      </c>
      <c r="H565" s="571" t="s">
        <v>26326</v>
      </c>
      <c r="I565" s="571" t="s">
        <v>21149</v>
      </c>
      <c r="J565" s="571" t="s">
        <v>24001</v>
      </c>
      <c r="K565" s="571" t="s">
        <v>50</v>
      </c>
      <c r="L565" s="571" t="s">
        <v>24001</v>
      </c>
      <c r="M565" s="572" t="s">
        <v>24001</v>
      </c>
      <c r="N565" s="572" t="s">
        <v>25896</v>
      </c>
      <c r="O565" s="572" t="s">
        <v>24001</v>
      </c>
      <c r="P565" s="572">
        <v>32933</v>
      </c>
      <c r="Q565" s="573">
        <v>43984</v>
      </c>
      <c r="R565" s="571" t="s">
        <v>28256</v>
      </c>
      <c r="S565" s="571" t="s">
        <v>28256</v>
      </c>
      <c r="T565" s="571" t="s">
        <v>24001</v>
      </c>
    </row>
    <row r="566" spans="1:20" ht="14.5" x14ac:dyDescent="0.35">
      <c r="A566" s="552">
        <v>485</v>
      </c>
      <c r="B566" s="571" t="s">
        <v>22163</v>
      </c>
      <c r="C566" s="571" t="s">
        <v>22251</v>
      </c>
      <c r="D566" s="571" t="s">
        <v>34524</v>
      </c>
      <c r="E566" s="571" t="s">
        <v>24001</v>
      </c>
      <c r="F566" s="571" t="s">
        <v>10301</v>
      </c>
      <c r="G566" s="571" t="s">
        <v>22291</v>
      </c>
      <c r="H566" s="571" t="s">
        <v>55</v>
      </c>
      <c r="I566" s="571" t="s">
        <v>21149</v>
      </c>
      <c r="J566" s="571" t="s">
        <v>24001</v>
      </c>
      <c r="K566" s="571" t="s">
        <v>24001</v>
      </c>
      <c r="L566" s="571" t="s">
        <v>24001</v>
      </c>
      <c r="M566" s="572" t="s">
        <v>24001</v>
      </c>
      <c r="N566" s="572" t="s">
        <v>25896</v>
      </c>
      <c r="O566" s="572" t="s">
        <v>24001</v>
      </c>
      <c r="P566" s="572">
        <v>32933</v>
      </c>
      <c r="Q566" s="573">
        <v>45527</v>
      </c>
      <c r="R566" s="571" t="s">
        <v>24001</v>
      </c>
      <c r="S566" s="571" t="s">
        <v>24001</v>
      </c>
      <c r="T566" s="571" t="s">
        <v>24001</v>
      </c>
    </row>
    <row r="567" spans="1:20" ht="14.5" x14ac:dyDescent="0.35">
      <c r="A567" s="552">
        <v>486</v>
      </c>
      <c r="B567" s="571" t="s">
        <v>22163</v>
      </c>
      <c r="C567" s="571" t="s">
        <v>22251</v>
      </c>
      <c r="D567" s="571" t="s">
        <v>22298</v>
      </c>
      <c r="E567" s="571" t="s">
        <v>22297</v>
      </c>
      <c r="F567" s="571" t="s">
        <v>17675</v>
      </c>
      <c r="G567" s="571" t="s">
        <v>22291</v>
      </c>
      <c r="H567" s="571" t="s">
        <v>8077</v>
      </c>
      <c r="I567" s="571" t="s">
        <v>21149</v>
      </c>
      <c r="J567" s="571" t="s">
        <v>24001</v>
      </c>
      <c r="K567" s="571" t="s">
        <v>24001</v>
      </c>
      <c r="L567" s="571" t="s">
        <v>24001</v>
      </c>
      <c r="M567" s="572" t="s">
        <v>24001</v>
      </c>
      <c r="N567" s="572" t="s">
        <v>25896</v>
      </c>
      <c r="O567" s="572" t="s">
        <v>24001</v>
      </c>
      <c r="P567" s="572">
        <v>32933</v>
      </c>
      <c r="Q567" s="573">
        <v>37561</v>
      </c>
      <c r="R567" s="571" t="s">
        <v>28102</v>
      </c>
      <c r="S567" s="571" t="s">
        <v>24001</v>
      </c>
      <c r="T567" s="571" t="s">
        <v>24001</v>
      </c>
    </row>
    <row r="568" spans="1:20" ht="14.5" x14ac:dyDescent="0.35">
      <c r="A568" s="552">
        <v>293</v>
      </c>
      <c r="B568" s="552" t="s">
        <v>20826</v>
      </c>
      <c r="C568" s="552" t="s">
        <v>20827</v>
      </c>
      <c r="D568" s="552" t="s">
        <v>20831</v>
      </c>
      <c r="E568" s="552" t="s">
        <v>20828</v>
      </c>
      <c r="F568" s="552" t="s">
        <v>4634</v>
      </c>
      <c r="G568" s="552" t="s">
        <v>20829</v>
      </c>
      <c r="H568" s="552" t="s">
        <v>20830</v>
      </c>
      <c r="I568" s="552" t="s">
        <v>20243</v>
      </c>
      <c r="J568" s="552" t="s">
        <v>109</v>
      </c>
      <c r="K568" s="571" t="s">
        <v>24001</v>
      </c>
      <c r="L568" s="571" t="s">
        <v>24001</v>
      </c>
      <c r="M568" s="553" t="s">
        <v>24001</v>
      </c>
      <c r="N568" s="552" t="s">
        <v>25856</v>
      </c>
      <c r="O568" s="553" t="s">
        <v>24001</v>
      </c>
      <c r="P568" s="553">
        <v>32933</v>
      </c>
      <c r="Q568" s="554">
        <v>37561</v>
      </c>
      <c r="R568" s="552" t="s">
        <v>27911</v>
      </c>
      <c r="S568" s="552" t="s">
        <v>24001</v>
      </c>
      <c r="T568" s="552" t="s">
        <v>24001</v>
      </c>
    </row>
    <row r="569" spans="1:20" ht="14.5" x14ac:dyDescent="0.35">
      <c r="A569" s="552">
        <v>294</v>
      </c>
      <c r="B569" s="552" t="s">
        <v>20826</v>
      </c>
      <c r="C569" s="552" t="s">
        <v>20827</v>
      </c>
      <c r="D569" s="552" t="s">
        <v>20835</v>
      </c>
      <c r="E569" s="552" t="s">
        <v>20832</v>
      </c>
      <c r="F569" s="552" t="s">
        <v>20833</v>
      </c>
      <c r="G569" s="552" t="s">
        <v>20829</v>
      </c>
      <c r="H569" s="552" t="s">
        <v>20834</v>
      </c>
      <c r="I569" s="552" t="s">
        <v>20243</v>
      </c>
      <c r="J569" s="552" t="s">
        <v>109</v>
      </c>
      <c r="K569" s="571" t="s">
        <v>24001</v>
      </c>
      <c r="L569" s="571" t="s">
        <v>24001</v>
      </c>
      <c r="M569" s="553" t="s">
        <v>24001</v>
      </c>
      <c r="N569" s="552" t="s">
        <v>25856</v>
      </c>
      <c r="O569" s="553" t="s">
        <v>24001</v>
      </c>
      <c r="P569" s="553">
        <v>32933</v>
      </c>
      <c r="Q569" s="554">
        <v>37561</v>
      </c>
      <c r="R569" s="552" t="s">
        <v>27911</v>
      </c>
      <c r="S569" s="552" t="s">
        <v>24001</v>
      </c>
      <c r="T569" s="552" t="s">
        <v>24001</v>
      </c>
    </row>
    <row r="570" spans="1:20" ht="14.5" x14ac:dyDescent="0.35">
      <c r="A570" s="552">
        <v>295</v>
      </c>
      <c r="B570" s="552" t="s">
        <v>20826</v>
      </c>
      <c r="C570" s="552" t="s">
        <v>20827</v>
      </c>
      <c r="D570" s="552" t="s">
        <v>20836</v>
      </c>
      <c r="E570" s="552" t="s">
        <v>24001</v>
      </c>
      <c r="F570" s="552" t="s">
        <v>16237</v>
      </c>
      <c r="G570" s="552" t="s">
        <v>20829</v>
      </c>
      <c r="H570" s="552" t="s">
        <v>55</v>
      </c>
      <c r="I570" s="552" t="s">
        <v>20243</v>
      </c>
      <c r="J570" s="552" t="s">
        <v>109</v>
      </c>
      <c r="K570" s="571" t="s">
        <v>24001</v>
      </c>
      <c r="L570" s="571" t="s">
        <v>24001</v>
      </c>
      <c r="M570" s="553" t="s">
        <v>24001</v>
      </c>
      <c r="N570" s="552" t="s">
        <v>25856</v>
      </c>
      <c r="O570" s="553" t="s">
        <v>24001</v>
      </c>
      <c r="P570" s="553">
        <v>32933</v>
      </c>
      <c r="Q570" s="554">
        <v>37561</v>
      </c>
      <c r="R570" s="552" t="s">
        <v>24001</v>
      </c>
      <c r="S570" s="552" t="s">
        <v>24001</v>
      </c>
      <c r="T570" s="552" t="s">
        <v>24001</v>
      </c>
    </row>
    <row r="571" spans="1:20" ht="14.5" x14ac:dyDescent="0.35">
      <c r="A571" s="552">
        <v>1326</v>
      </c>
      <c r="B571" s="571" t="s">
        <v>22834</v>
      </c>
      <c r="C571" s="571" t="s">
        <v>23017</v>
      </c>
      <c r="D571" s="571" t="s">
        <v>23133</v>
      </c>
      <c r="E571" s="571" t="s">
        <v>34797</v>
      </c>
      <c r="F571" s="571" t="s">
        <v>9510</v>
      </c>
      <c r="G571" s="571" t="s">
        <v>23132</v>
      </c>
      <c r="H571" s="571" t="s">
        <v>8914</v>
      </c>
      <c r="I571" s="571" t="s">
        <v>22804</v>
      </c>
      <c r="J571" s="571" t="s">
        <v>24001</v>
      </c>
      <c r="K571" s="571" t="s">
        <v>24001</v>
      </c>
      <c r="L571" s="571" t="s">
        <v>24001</v>
      </c>
      <c r="M571" s="572" t="s">
        <v>24001</v>
      </c>
      <c r="N571" s="553" t="s">
        <v>62</v>
      </c>
      <c r="O571" s="572" t="s">
        <v>24001</v>
      </c>
      <c r="P571" s="572">
        <v>41723</v>
      </c>
      <c r="Q571" s="573"/>
      <c r="R571" s="571" t="s">
        <v>28236</v>
      </c>
      <c r="S571" s="571" t="s">
        <v>24001</v>
      </c>
      <c r="T571" s="571" t="s">
        <v>24001</v>
      </c>
    </row>
    <row r="572" spans="1:20" ht="14.5" x14ac:dyDescent="0.35">
      <c r="A572" s="552">
        <v>1327</v>
      </c>
      <c r="B572" s="571" t="s">
        <v>22834</v>
      </c>
      <c r="C572" s="571" t="s">
        <v>23017</v>
      </c>
      <c r="D572" s="571" t="s">
        <v>23136</v>
      </c>
      <c r="E572" s="571" t="s">
        <v>23134</v>
      </c>
      <c r="F572" s="571" t="s">
        <v>9513</v>
      </c>
      <c r="G572" s="571" t="s">
        <v>23132</v>
      </c>
      <c r="H572" s="571" t="s">
        <v>23135</v>
      </c>
      <c r="I572" s="571" t="s">
        <v>22804</v>
      </c>
      <c r="J572" s="571" t="s">
        <v>24001</v>
      </c>
      <c r="K572" s="571" t="s">
        <v>24001</v>
      </c>
      <c r="L572" s="571" t="s">
        <v>24001</v>
      </c>
      <c r="M572" s="572" t="s">
        <v>24001</v>
      </c>
      <c r="N572" s="553" t="s">
        <v>62</v>
      </c>
      <c r="O572" s="572" t="s">
        <v>24001</v>
      </c>
      <c r="P572" s="572">
        <v>41723</v>
      </c>
      <c r="Q572" s="573"/>
      <c r="R572" s="571" t="s">
        <v>28257</v>
      </c>
      <c r="S572" s="571" t="s">
        <v>24001</v>
      </c>
      <c r="T572" s="571" t="s">
        <v>24001</v>
      </c>
    </row>
    <row r="573" spans="1:20" ht="14.5" x14ac:dyDescent="0.35">
      <c r="A573" s="552">
        <v>1328</v>
      </c>
      <c r="B573" s="571" t="s">
        <v>22834</v>
      </c>
      <c r="C573" s="571" t="s">
        <v>23017</v>
      </c>
      <c r="D573" s="571" t="s">
        <v>23138</v>
      </c>
      <c r="E573" s="571" t="s">
        <v>23137</v>
      </c>
      <c r="F573" s="571" t="s">
        <v>10362</v>
      </c>
      <c r="G573" s="571" t="s">
        <v>23132</v>
      </c>
      <c r="H573" s="571" t="s">
        <v>18243</v>
      </c>
      <c r="I573" s="571" t="s">
        <v>22804</v>
      </c>
      <c r="J573" s="571" t="s">
        <v>24001</v>
      </c>
      <c r="K573" s="571" t="s">
        <v>24001</v>
      </c>
      <c r="L573" s="571" t="s">
        <v>24001</v>
      </c>
      <c r="M573" s="572" t="s">
        <v>24001</v>
      </c>
      <c r="N573" s="553" t="s">
        <v>62</v>
      </c>
      <c r="O573" s="572" t="s">
        <v>24001</v>
      </c>
      <c r="P573" s="572">
        <v>32933</v>
      </c>
      <c r="Q573" s="573">
        <v>37561</v>
      </c>
      <c r="R573" s="571" t="s">
        <v>28084</v>
      </c>
      <c r="S573" s="571" t="s">
        <v>24001</v>
      </c>
      <c r="T573" s="571" t="s">
        <v>24001</v>
      </c>
    </row>
    <row r="574" spans="1:20" ht="14.5" x14ac:dyDescent="0.35">
      <c r="A574" s="552">
        <v>1329</v>
      </c>
      <c r="B574" s="571" t="s">
        <v>22834</v>
      </c>
      <c r="C574" s="571" t="s">
        <v>23017</v>
      </c>
      <c r="D574" s="571" t="s">
        <v>23139</v>
      </c>
      <c r="E574" s="571" t="s">
        <v>24001</v>
      </c>
      <c r="F574" s="571" t="s">
        <v>213</v>
      </c>
      <c r="G574" s="571" t="s">
        <v>23132</v>
      </c>
      <c r="H574" s="571" t="s">
        <v>55</v>
      </c>
      <c r="I574" s="571" t="s">
        <v>22804</v>
      </c>
      <c r="J574" s="571" t="s">
        <v>24001</v>
      </c>
      <c r="K574" s="571" t="s">
        <v>24001</v>
      </c>
      <c r="L574" s="571" t="s">
        <v>24001</v>
      </c>
      <c r="M574" s="572" t="s">
        <v>24001</v>
      </c>
      <c r="N574" s="553" t="s">
        <v>62</v>
      </c>
      <c r="O574" s="572" t="s">
        <v>24001</v>
      </c>
      <c r="P574" s="572">
        <v>32933</v>
      </c>
      <c r="Q574" s="573">
        <v>37561</v>
      </c>
      <c r="R574" s="571" t="s">
        <v>24001</v>
      </c>
      <c r="S574" s="571" t="s">
        <v>24001</v>
      </c>
      <c r="T574" s="571" t="s">
        <v>24001</v>
      </c>
    </row>
    <row r="575" spans="1:20" ht="14.5" x14ac:dyDescent="0.35">
      <c r="A575" s="552">
        <v>633</v>
      </c>
      <c r="B575" s="571" t="s">
        <v>21653</v>
      </c>
      <c r="C575" s="571" t="s">
        <v>21684</v>
      </c>
      <c r="D575" s="571" t="s">
        <v>21708</v>
      </c>
      <c r="E575" s="571" t="s">
        <v>21705</v>
      </c>
      <c r="F575" s="571" t="s">
        <v>16947</v>
      </c>
      <c r="G575" s="571" t="s">
        <v>21706</v>
      </c>
      <c r="H575" s="571" t="s">
        <v>21707</v>
      </c>
      <c r="I575" s="571" t="s">
        <v>21149</v>
      </c>
      <c r="J575" s="571" t="s">
        <v>24001</v>
      </c>
      <c r="K575" s="571" t="s">
        <v>24001</v>
      </c>
      <c r="L575" s="571" t="s">
        <v>24001</v>
      </c>
      <c r="M575" s="572" t="s">
        <v>24001</v>
      </c>
      <c r="N575" s="572" t="s">
        <v>25896</v>
      </c>
      <c r="O575" s="572" t="s">
        <v>24001</v>
      </c>
      <c r="P575" s="572">
        <v>32933</v>
      </c>
      <c r="Q575" s="573">
        <v>37561</v>
      </c>
      <c r="R575" s="571" t="s">
        <v>27876</v>
      </c>
      <c r="S575" s="571" t="s">
        <v>24001</v>
      </c>
      <c r="T575" s="571" t="s">
        <v>24001</v>
      </c>
    </row>
    <row r="576" spans="1:20" ht="14.5" x14ac:dyDescent="0.35">
      <c r="A576" s="552">
        <v>548</v>
      </c>
      <c r="B576" s="571" t="s">
        <v>21653</v>
      </c>
      <c r="C576" s="571" t="s">
        <v>21664</v>
      </c>
      <c r="D576" s="571" t="s">
        <v>25384</v>
      </c>
      <c r="E576" s="571" t="s">
        <v>25385</v>
      </c>
      <c r="F576" s="571" t="s">
        <v>18242</v>
      </c>
      <c r="G576" s="571" t="s">
        <v>25386</v>
      </c>
      <c r="H576" s="571" t="s">
        <v>25387</v>
      </c>
      <c r="I576" s="571" t="s">
        <v>21149</v>
      </c>
      <c r="J576" s="571" t="s">
        <v>24001</v>
      </c>
      <c r="K576" s="571" t="s">
        <v>24001</v>
      </c>
      <c r="L576" s="571" t="s">
        <v>24001</v>
      </c>
      <c r="M576" s="572" t="s">
        <v>24001</v>
      </c>
      <c r="N576" s="572" t="s">
        <v>25896</v>
      </c>
      <c r="O576" s="572" t="s">
        <v>24001</v>
      </c>
      <c r="P576" s="572">
        <v>32933</v>
      </c>
      <c r="Q576" s="573">
        <v>43154</v>
      </c>
      <c r="R576" s="571" t="s">
        <v>27909</v>
      </c>
      <c r="S576" s="571" t="s">
        <v>24001</v>
      </c>
      <c r="T576" s="571" t="s">
        <v>24001</v>
      </c>
    </row>
    <row r="577" spans="1:20" ht="14.5" x14ac:dyDescent="0.35">
      <c r="A577" s="552">
        <v>888</v>
      </c>
      <c r="B577" s="571" t="s">
        <v>22163</v>
      </c>
      <c r="C577" s="571" t="s">
        <v>22753</v>
      </c>
      <c r="D577" s="571" t="s">
        <v>24357</v>
      </c>
      <c r="E577" s="571" t="s">
        <v>25388</v>
      </c>
      <c r="F577" s="571" t="s">
        <v>12835</v>
      </c>
      <c r="G577" s="571" t="s">
        <v>22753</v>
      </c>
      <c r="H577" s="571" t="s">
        <v>55</v>
      </c>
      <c r="I577" s="571" t="s">
        <v>21149</v>
      </c>
      <c r="J577" s="571" t="s">
        <v>24001</v>
      </c>
      <c r="K577" s="571" t="s">
        <v>24001</v>
      </c>
      <c r="L577" s="571" t="s">
        <v>24001</v>
      </c>
      <c r="M577" s="572" t="s">
        <v>24001</v>
      </c>
      <c r="N577" s="572" t="s">
        <v>25896</v>
      </c>
      <c r="O577" s="572" t="s">
        <v>24001</v>
      </c>
      <c r="P577" s="572">
        <v>42381</v>
      </c>
      <c r="Q577" s="573"/>
      <c r="R577" s="571" t="s">
        <v>24001</v>
      </c>
      <c r="S577" s="571" t="s">
        <v>24001</v>
      </c>
      <c r="T577" s="571" t="s">
        <v>24001</v>
      </c>
    </row>
    <row r="578" spans="1:20" ht="14.5" x14ac:dyDescent="0.35">
      <c r="A578" s="552">
        <v>236</v>
      </c>
      <c r="B578" s="552" t="s">
        <v>20877</v>
      </c>
      <c r="C578" s="552" t="s">
        <v>20878</v>
      </c>
      <c r="D578" s="552" t="s">
        <v>20881</v>
      </c>
      <c r="E578" s="552" t="s">
        <v>20879</v>
      </c>
      <c r="F578" s="552" t="s">
        <v>5087</v>
      </c>
      <c r="G578" s="552" t="s">
        <v>20880</v>
      </c>
      <c r="H578" s="552" t="s">
        <v>300</v>
      </c>
      <c r="I578" s="552" t="s">
        <v>20243</v>
      </c>
      <c r="J578" s="552" t="s">
        <v>24001</v>
      </c>
      <c r="K578" s="552" t="s">
        <v>154</v>
      </c>
      <c r="L578" s="552" t="s">
        <v>531</v>
      </c>
      <c r="M578" s="553" t="s">
        <v>24001</v>
      </c>
      <c r="N578" s="552" t="s">
        <v>25856</v>
      </c>
      <c r="O578" s="553" t="s">
        <v>24001</v>
      </c>
      <c r="P578" s="553">
        <v>32933</v>
      </c>
      <c r="Q578" s="554">
        <v>37561</v>
      </c>
      <c r="R578" s="552" t="s">
        <v>28258</v>
      </c>
      <c r="S578" s="552" t="s">
        <v>24001</v>
      </c>
      <c r="T578" s="552" t="s">
        <v>24001</v>
      </c>
    </row>
    <row r="579" spans="1:20" ht="14.5" x14ac:dyDescent="0.35">
      <c r="A579" s="552">
        <v>237</v>
      </c>
      <c r="B579" s="552" t="s">
        <v>20877</v>
      </c>
      <c r="C579" s="552" t="s">
        <v>20878</v>
      </c>
      <c r="D579" s="552" t="s">
        <v>20883</v>
      </c>
      <c r="E579" s="552" t="s">
        <v>24001</v>
      </c>
      <c r="F579" s="552" t="s">
        <v>20882</v>
      </c>
      <c r="G579" s="552" t="s">
        <v>20880</v>
      </c>
      <c r="H579" s="552" t="s">
        <v>55</v>
      </c>
      <c r="I579" s="552" t="s">
        <v>20243</v>
      </c>
      <c r="J579" s="552" t="s">
        <v>24001</v>
      </c>
      <c r="K579" s="571" t="s">
        <v>24001</v>
      </c>
      <c r="L579" s="571" t="s">
        <v>24001</v>
      </c>
      <c r="M579" s="553" t="s">
        <v>24001</v>
      </c>
      <c r="N579" s="552" t="s">
        <v>25856</v>
      </c>
      <c r="O579" s="553" t="s">
        <v>24001</v>
      </c>
      <c r="P579" s="553">
        <v>32933</v>
      </c>
      <c r="Q579" s="554">
        <v>37561</v>
      </c>
      <c r="R579" s="552" t="s">
        <v>24001</v>
      </c>
      <c r="S579" s="552" t="s">
        <v>24001</v>
      </c>
      <c r="T579" s="552" t="s">
        <v>24001</v>
      </c>
    </row>
    <row r="580" spans="1:20" ht="14.5" x14ac:dyDescent="0.35">
      <c r="A580" s="552">
        <v>1161</v>
      </c>
      <c r="B580" s="552" t="s">
        <v>22072</v>
      </c>
      <c r="C580" s="552" t="s">
        <v>22073</v>
      </c>
      <c r="D580" s="552" t="s">
        <v>26203</v>
      </c>
      <c r="E580" s="552" t="s">
        <v>26204</v>
      </c>
      <c r="F580" s="552" t="s">
        <v>10483</v>
      </c>
      <c r="G580" s="552" t="s">
        <v>22095</v>
      </c>
      <c r="H580" s="552" t="s">
        <v>26205</v>
      </c>
      <c r="I580" s="552" t="s">
        <v>21149</v>
      </c>
      <c r="J580" s="552" t="s">
        <v>24001</v>
      </c>
      <c r="K580" s="571" t="s">
        <v>24001</v>
      </c>
      <c r="L580" s="571" t="s">
        <v>24001</v>
      </c>
      <c r="M580" s="553" t="s">
        <v>24001</v>
      </c>
      <c r="N580" s="572" t="s">
        <v>25896</v>
      </c>
      <c r="O580" s="553" t="s">
        <v>24001</v>
      </c>
      <c r="P580" s="553">
        <v>40326</v>
      </c>
      <c r="Q580" s="554">
        <v>44540</v>
      </c>
      <c r="R580" s="552" t="s">
        <v>27900</v>
      </c>
      <c r="S580" s="552" t="s">
        <v>24001</v>
      </c>
      <c r="T580" s="552" t="s">
        <v>24001</v>
      </c>
    </row>
    <row r="581" spans="1:20" ht="14.5" x14ac:dyDescent="0.35">
      <c r="A581" s="552">
        <v>960</v>
      </c>
      <c r="B581" s="571" t="s">
        <v>21277</v>
      </c>
      <c r="C581" s="571" t="s">
        <v>21278</v>
      </c>
      <c r="D581" s="571" t="s">
        <v>21288</v>
      </c>
      <c r="E581" s="571" t="s">
        <v>21286</v>
      </c>
      <c r="F581" s="571" t="s">
        <v>13209</v>
      </c>
      <c r="G581" s="571" t="s">
        <v>21284</v>
      </c>
      <c r="H581" s="571" t="s">
        <v>21287</v>
      </c>
      <c r="I581" s="571" t="s">
        <v>21149</v>
      </c>
      <c r="J581" s="571" t="s">
        <v>24001</v>
      </c>
      <c r="K581" s="571" t="s">
        <v>24001</v>
      </c>
      <c r="L581" s="571" t="s">
        <v>24001</v>
      </c>
      <c r="M581" s="572" t="s">
        <v>24001</v>
      </c>
      <c r="N581" s="572" t="s">
        <v>25896</v>
      </c>
      <c r="O581" s="572" t="s">
        <v>24001</v>
      </c>
      <c r="P581" s="572">
        <v>40059</v>
      </c>
      <c r="Q581" s="573"/>
      <c r="R581" s="571" t="s">
        <v>28259</v>
      </c>
      <c r="S581" s="571" t="s">
        <v>24001</v>
      </c>
      <c r="T581" s="571" t="s">
        <v>24001</v>
      </c>
    </row>
    <row r="582" spans="1:20" ht="14.5" x14ac:dyDescent="0.35">
      <c r="A582" s="552">
        <v>961</v>
      </c>
      <c r="B582" s="571" t="s">
        <v>21277</v>
      </c>
      <c r="C582" s="571" t="s">
        <v>21278</v>
      </c>
      <c r="D582" s="571" t="s">
        <v>21292</v>
      </c>
      <c r="E582" s="571" t="s">
        <v>21289</v>
      </c>
      <c r="F582" s="571" t="s">
        <v>21290</v>
      </c>
      <c r="G582" s="571" t="s">
        <v>21284</v>
      </c>
      <c r="H582" s="571" t="s">
        <v>21291</v>
      </c>
      <c r="I582" s="571" t="s">
        <v>21149</v>
      </c>
      <c r="J582" s="571" t="s">
        <v>24001</v>
      </c>
      <c r="K582" s="571" t="s">
        <v>24001</v>
      </c>
      <c r="L582" s="571" t="s">
        <v>24001</v>
      </c>
      <c r="M582" s="572" t="s">
        <v>21293</v>
      </c>
      <c r="N582" s="572" t="s">
        <v>25896</v>
      </c>
      <c r="O582" s="572" t="s">
        <v>24001</v>
      </c>
      <c r="P582" s="572">
        <v>32933</v>
      </c>
      <c r="Q582" s="573">
        <v>37561</v>
      </c>
      <c r="R582" s="571" t="s">
        <v>28260</v>
      </c>
      <c r="S582" s="571" t="s">
        <v>24001</v>
      </c>
      <c r="T582" s="571" t="s">
        <v>24001</v>
      </c>
    </row>
    <row r="583" spans="1:20" ht="14.5" x14ac:dyDescent="0.35">
      <c r="A583" s="552">
        <v>962</v>
      </c>
      <c r="B583" s="571" t="s">
        <v>21277</v>
      </c>
      <c r="C583" s="571" t="s">
        <v>21278</v>
      </c>
      <c r="D583" s="571" t="s">
        <v>21295</v>
      </c>
      <c r="E583" s="571" t="s">
        <v>21294</v>
      </c>
      <c r="F583" s="571" t="s">
        <v>935</v>
      </c>
      <c r="G583" s="571" t="s">
        <v>21284</v>
      </c>
      <c r="H583" s="571" t="s">
        <v>20581</v>
      </c>
      <c r="I583" s="571" t="s">
        <v>21149</v>
      </c>
      <c r="J583" s="571" t="s">
        <v>24001</v>
      </c>
      <c r="K583" s="571" t="s">
        <v>24001</v>
      </c>
      <c r="L583" s="571" t="s">
        <v>24001</v>
      </c>
      <c r="M583" s="572" t="s">
        <v>24001</v>
      </c>
      <c r="N583" s="572" t="s">
        <v>25896</v>
      </c>
      <c r="O583" s="572" t="s">
        <v>24001</v>
      </c>
      <c r="P583" s="572">
        <v>32933</v>
      </c>
      <c r="Q583" s="573">
        <v>37561</v>
      </c>
      <c r="R583" s="571" t="s">
        <v>28261</v>
      </c>
      <c r="S583" s="571" t="s">
        <v>24001</v>
      </c>
      <c r="T583" s="571" t="s">
        <v>24001</v>
      </c>
    </row>
    <row r="584" spans="1:20" ht="14.5" x14ac:dyDescent="0.35">
      <c r="A584" s="552">
        <v>963</v>
      </c>
      <c r="B584" s="571" t="s">
        <v>21277</v>
      </c>
      <c r="C584" s="571" t="s">
        <v>21278</v>
      </c>
      <c r="D584" s="571" t="s">
        <v>25933</v>
      </c>
      <c r="E584" s="571" t="s">
        <v>25934</v>
      </c>
      <c r="F584" s="571" t="s">
        <v>21285</v>
      </c>
      <c r="G584" s="571" t="s">
        <v>21284</v>
      </c>
      <c r="H584" s="571" t="s">
        <v>25935</v>
      </c>
      <c r="I584" s="571" t="s">
        <v>21149</v>
      </c>
      <c r="J584" s="571" t="s">
        <v>24001</v>
      </c>
      <c r="K584" s="571" t="s">
        <v>24001</v>
      </c>
      <c r="L584" s="571" t="s">
        <v>24001</v>
      </c>
      <c r="M584" s="572" t="s">
        <v>25936</v>
      </c>
      <c r="N584" s="572" t="s">
        <v>25896</v>
      </c>
      <c r="O584" s="572" t="s">
        <v>24001</v>
      </c>
      <c r="P584" s="572">
        <v>32933</v>
      </c>
      <c r="Q584" s="573">
        <v>44007</v>
      </c>
      <c r="R584" s="571" t="s">
        <v>28262</v>
      </c>
      <c r="S584" s="571" t="s">
        <v>24001</v>
      </c>
      <c r="T584" s="571" t="s">
        <v>24001</v>
      </c>
    </row>
    <row r="585" spans="1:20" ht="14.5" x14ac:dyDescent="0.35">
      <c r="A585" s="552">
        <v>964</v>
      </c>
      <c r="B585" s="571" t="s">
        <v>21277</v>
      </c>
      <c r="C585" s="571" t="s">
        <v>21278</v>
      </c>
      <c r="D585" s="571" t="s">
        <v>21298</v>
      </c>
      <c r="E585" s="571" t="s">
        <v>21296</v>
      </c>
      <c r="F585" s="571" t="s">
        <v>1137</v>
      </c>
      <c r="G585" s="571" t="s">
        <v>21284</v>
      </c>
      <c r="H585" s="571" t="s">
        <v>21297</v>
      </c>
      <c r="I585" s="571" t="s">
        <v>21149</v>
      </c>
      <c r="J585" s="571" t="s">
        <v>24001</v>
      </c>
      <c r="K585" s="571" t="s">
        <v>24001</v>
      </c>
      <c r="L585" s="571" t="s">
        <v>24001</v>
      </c>
      <c r="M585" s="572" t="s">
        <v>24001</v>
      </c>
      <c r="N585" s="572" t="s">
        <v>25896</v>
      </c>
      <c r="O585" s="572" t="s">
        <v>24001</v>
      </c>
      <c r="P585" s="572">
        <v>32933</v>
      </c>
      <c r="Q585" s="573">
        <v>37561</v>
      </c>
      <c r="R585" s="571" t="s">
        <v>28263</v>
      </c>
      <c r="S585" s="571" t="s">
        <v>24001</v>
      </c>
      <c r="T585" s="571" t="s">
        <v>24001</v>
      </c>
    </row>
    <row r="586" spans="1:20" ht="14.5" x14ac:dyDescent="0.35">
      <c r="A586" s="552">
        <v>965</v>
      </c>
      <c r="B586" s="571" t="s">
        <v>21277</v>
      </c>
      <c r="C586" s="571" t="s">
        <v>21278</v>
      </c>
      <c r="D586" s="571" t="s">
        <v>34525</v>
      </c>
      <c r="E586" s="571" t="s">
        <v>24001</v>
      </c>
      <c r="F586" s="571" t="s">
        <v>34526</v>
      </c>
      <c r="G586" s="571" t="s">
        <v>21284</v>
      </c>
      <c r="H586" s="571" t="s">
        <v>55</v>
      </c>
      <c r="I586" s="571" t="s">
        <v>21149</v>
      </c>
      <c r="J586" s="571" t="s">
        <v>24001</v>
      </c>
      <c r="K586" s="571" t="s">
        <v>24001</v>
      </c>
      <c r="L586" s="571" t="s">
        <v>24001</v>
      </c>
      <c r="M586" s="572" t="s">
        <v>24001</v>
      </c>
      <c r="N586" s="572" t="s">
        <v>25896</v>
      </c>
      <c r="O586" s="572" t="s">
        <v>24001</v>
      </c>
      <c r="P586" s="572">
        <v>32933</v>
      </c>
      <c r="Q586" s="573">
        <v>45527</v>
      </c>
      <c r="R586" s="571" t="s">
        <v>24001</v>
      </c>
      <c r="S586" s="571" t="s">
        <v>24001</v>
      </c>
      <c r="T586" s="571" t="s">
        <v>24001</v>
      </c>
    </row>
    <row r="587" spans="1:20" ht="14.5" x14ac:dyDescent="0.35">
      <c r="A587" s="552">
        <v>966</v>
      </c>
      <c r="B587" s="571" t="s">
        <v>21277</v>
      </c>
      <c r="C587" s="571" t="s">
        <v>21278</v>
      </c>
      <c r="D587" s="571" t="s">
        <v>25937</v>
      </c>
      <c r="E587" s="571" t="s">
        <v>21299</v>
      </c>
      <c r="F587" s="571" t="s">
        <v>25938</v>
      </c>
      <c r="G587" s="571" t="s">
        <v>21300</v>
      </c>
      <c r="H587" s="571" t="s">
        <v>25939</v>
      </c>
      <c r="I587" s="571" t="s">
        <v>21149</v>
      </c>
      <c r="J587" s="571" t="s">
        <v>24001</v>
      </c>
      <c r="K587" s="571" t="s">
        <v>24001</v>
      </c>
      <c r="L587" s="571" t="s">
        <v>24001</v>
      </c>
      <c r="M587" s="572" t="s">
        <v>25940</v>
      </c>
      <c r="N587" s="572" t="s">
        <v>25896</v>
      </c>
      <c r="O587" s="572" t="s">
        <v>24001</v>
      </c>
      <c r="P587" s="572">
        <v>32933</v>
      </c>
      <c r="Q587" s="573">
        <v>43983</v>
      </c>
      <c r="R587" s="571" t="s">
        <v>28264</v>
      </c>
      <c r="S587" s="571" t="s">
        <v>28085</v>
      </c>
      <c r="T587" s="571" t="s">
        <v>24001</v>
      </c>
    </row>
    <row r="588" spans="1:20" ht="14.5" x14ac:dyDescent="0.35">
      <c r="A588" s="552">
        <v>1330</v>
      </c>
      <c r="B588" s="571" t="s">
        <v>22834</v>
      </c>
      <c r="C588" s="571" t="s">
        <v>23017</v>
      </c>
      <c r="D588" s="571" t="s">
        <v>23143</v>
      </c>
      <c r="E588" s="571" t="s">
        <v>23140</v>
      </c>
      <c r="F588" s="571" t="s">
        <v>9033</v>
      </c>
      <c r="G588" s="571" t="s">
        <v>23141</v>
      </c>
      <c r="H588" s="571" t="s">
        <v>23142</v>
      </c>
      <c r="I588" s="571" t="s">
        <v>22804</v>
      </c>
      <c r="J588" s="571" t="s">
        <v>24001</v>
      </c>
      <c r="K588" s="571" t="s">
        <v>154</v>
      </c>
      <c r="L588" s="571" t="s">
        <v>24001</v>
      </c>
      <c r="M588" s="572" t="s">
        <v>24001</v>
      </c>
      <c r="N588" s="553" t="s">
        <v>62</v>
      </c>
      <c r="O588" s="572" t="s">
        <v>24001</v>
      </c>
      <c r="P588" s="572">
        <v>34418</v>
      </c>
      <c r="Q588" s="573">
        <v>37561</v>
      </c>
      <c r="R588" s="571" t="s">
        <v>28265</v>
      </c>
      <c r="S588" s="571" t="s">
        <v>24001</v>
      </c>
      <c r="T588" s="571" t="s">
        <v>24001</v>
      </c>
    </row>
    <row r="589" spans="1:20" ht="14.5" x14ac:dyDescent="0.35">
      <c r="A589" s="552">
        <v>1331</v>
      </c>
      <c r="B589" s="571" t="s">
        <v>22834</v>
      </c>
      <c r="C589" s="571" t="s">
        <v>23017</v>
      </c>
      <c r="D589" s="571" t="s">
        <v>23147</v>
      </c>
      <c r="E589" s="571" t="s">
        <v>23144</v>
      </c>
      <c r="F589" s="571" t="s">
        <v>23145</v>
      </c>
      <c r="G589" s="571" t="s">
        <v>23141</v>
      </c>
      <c r="H589" s="571" t="s">
        <v>23146</v>
      </c>
      <c r="I589" s="571" t="s">
        <v>22804</v>
      </c>
      <c r="J589" s="571" t="s">
        <v>24001</v>
      </c>
      <c r="K589" s="571" t="s">
        <v>24001</v>
      </c>
      <c r="L589" s="571" t="s">
        <v>24001</v>
      </c>
      <c r="M589" s="572" t="s">
        <v>24001</v>
      </c>
      <c r="N589" s="553" t="s">
        <v>62</v>
      </c>
      <c r="O589" s="572" t="s">
        <v>24001</v>
      </c>
      <c r="P589" s="572">
        <v>33490</v>
      </c>
      <c r="Q589" s="573">
        <v>37561</v>
      </c>
      <c r="R589" s="571" t="s">
        <v>28266</v>
      </c>
      <c r="S589" s="571" t="s">
        <v>24001</v>
      </c>
      <c r="T589" s="571" t="s">
        <v>24001</v>
      </c>
    </row>
    <row r="590" spans="1:20" ht="14.5" x14ac:dyDescent="0.35">
      <c r="A590" s="552">
        <v>1332</v>
      </c>
      <c r="B590" s="571" t="s">
        <v>22834</v>
      </c>
      <c r="C590" s="571" t="s">
        <v>23017</v>
      </c>
      <c r="D590" s="571" t="s">
        <v>23148</v>
      </c>
      <c r="E590" s="571" t="s">
        <v>24001</v>
      </c>
      <c r="F590" s="571" t="s">
        <v>15960</v>
      </c>
      <c r="G590" s="571" t="s">
        <v>23141</v>
      </c>
      <c r="H590" s="571" t="s">
        <v>55</v>
      </c>
      <c r="I590" s="571" t="s">
        <v>22804</v>
      </c>
      <c r="J590" s="571" t="s">
        <v>24001</v>
      </c>
      <c r="K590" s="571" t="s">
        <v>24001</v>
      </c>
      <c r="L590" s="571" t="s">
        <v>24001</v>
      </c>
      <c r="M590" s="572" t="s">
        <v>24001</v>
      </c>
      <c r="N590" s="553" t="s">
        <v>62</v>
      </c>
      <c r="O590" s="572" t="s">
        <v>24001</v>
      </c>
      <c r="P590" s="572">
        <v>32933</v>
      </c>
      <c r="Q590" s="573">
        <v>37561</v>
      </c>
      <c r="R590" s="571" t="s">
        <v>24001</v>
      </c>
      <c r="S590" s="571" t="s">
        <v>24001</v>
      </c>
      <c r="T590" s="571" t="s">
        <v>24001</v>
      </c>
    </row>
    <row r="591" spans="1:20" ht="14.5" x14ac:dyDescent="0.35">
      <c r="A591" s="552">
        <v>1333</v>
      </c>
      <c r="B591" s="571" t="s">
        <v>22834</v>
      </c>
      <c r="C591" s="571" t="s">
        <v>23017</v>
      </c>
      <c r="D591" s="571" t="s">
        <v>23151</v>
      </c>
      <c r="E591" s="571" t="s">
        <v>23149</v>
      </c>
      <c r="F591" s="571" t="s">
        <v>11184</v>
      </c>
      <c r="G591" s="571" t="s">
        <v>23141</v>
      </c>
      <c r="H591" s="571" t="s">
        <v>23150</v>
      </c>
      <c r="I591" s="571" t="s">
        <v>22804</v>
      </c>
      <c r="J591" s="571" t="s">
        <v>24001</v>
      </c>
      <c r="K591" s="571" t="s">
        <v>62</v>
      </c>
      <c r="L591" s="571" t="s">
        <v>24001</v>
      </c>
      <c r="M591" s="572" t="s">
        <v>24001</v>
      </c>
      <c r="N591" s="553" t="s">
        <v>62</v>
      </c>
      <c r="O591" s="572" t="s">
        <v>24001</v>
      </c>
      <c r="P591" s="572">
        <v>33490</v>
      </c>
      <c r="Q591" s="573">
        <v>37561</v>
      </c>
      <c r="R591" s="571" t="s">
        <v>28267</v>
      </c>
      <c r="S591" s="571" t="s">
        <v>24001</v>
      </c>
      <c r="T591" s="571" t="s">
        <v>24001</v>
      </c>
    </row>
    <row r="592" spans="1:20" ht="14.5" x14ac:dyDescent="0.35">
      <c r="A592" s="552">
        <v>1189</v>
      </c>
      <c r="B592" s="552" t="s">
        <v>22163</v>
      </c>
      <c r="C592" s="552" t="s">
        <v>22792</v>
      </c>
      <c r="D592" s="552" t="s">
        <v>22796</v>
      </c>
      <c r="E592" s="552" t="s">
        <v>22793</v>
      </c>
      <c r="F592" s="552" t="s">
        <v>20158</v>
      </c>
      <c r="G592" s="552" t="s">
        <v>22794</v>
      </c>
      <c r="H592" s="552" t="s">
        <v>22795</v>
      </c>
      <c r="I592" s="552" t="s">
        <v>21149</v>
      </c>
      <c r="J592" s="552" t="s">
        <v>109</v>
      </c>
      <c r="K592" s="571" t="s">
        <v>24001</v>
      </c>
      <c r="L592" s="571" t="s">
        <v>24001</v>
      </c>
      <c r="M592" s="553" t="s">
        <v>26580</v>
      </c>
      <c r="N592" s="572" t="s">
        <v>25896</v>
      </c>
      <c r="O592" s="553" t="s">
        <v>24001</v>
      </c>
      <c r="P592" s="553">
        <v>32933</v>
      </c>
      <c r="Q592" s="554">
        <v>37561</v>
      </c>
      <c r="R592" s="552" t="s">
        <v>27906</v>
      </c>
      <c r="S592" s="552" t="s">
        <v>24001</v>
      </c>
      <c r="T592" s="552" t="s">
        <v>24001</v>
      </c>
    </row>
    <row r="593" spans="1:20" ht="14.5" x14ac:dyDescent="0.35">
      <c r="A593" s="552">
        <v>1178</v>
      </c>
      <c r="B593" s="552" t="s">
        <v>22113</v>
      </c>
      <c r="C593" s="552" t="s">
        <v>22119</v>
      </c>
      <c r="D593" s="552" t="s">
        <v>22123</v>
      </c>
      <c r="E593" s="552" t="s">
        <v>22120</v>
      </c>
      <c r="F593" s="552" t="s">
        <v>17295</v>
      </c>
      <c r="G593" s="552" t="s">
        <v>22121</v>
      </c>
      <c r="H593" s="552" t="s">
        <v>22122</v>
      </c>
      <c r="I593" s="552" t="s">
        <v>21149</v>
      </c>
      <c r="J593" s="552" t="s">
        <v>24001</v>
      </c>
      <c r="K593" s="571" t="s">
        <v>24001</v>
      </c>
      <c r="L593" s="571" t="s">
        <v>24001</v>
      </c>
      <c r="M593" s="553" t="s">
        <v>24001</v>
      </c>
      <c r="N593" s="572" t="s">
        <v>25896</v>
      </c>
      <c r="O593" s="553" t="s">
        <v>24001</v>
      </c>
      <c r="P593" s="553">
        <v>32933</v>
      </c>
      <c r="Q593" s="554">
        <v>37561</v>
      </c>
      <c r="R593" s="552" t="s">
        <v>28268</v>
      </c>
      <c r="S593" s="552" t="s">
        <v>24001</v>
      </c>
      <c r="T593" s="552" t="s">
        <v>24001</v>
      </c>
    </row>
    <row r="594" spans="1:20" ht="14.5" x14ac:dyDescent="0.35">
      <c r="A594" s="552">
        <v>1179</v>
      </c>
      <c r="B594" s="552" t="s">
        <v>22113</v>
      </c>
      <c r="C594" s="552" t="s">
        <v>22119</v>
      </c>
      <c r="D594" s="552" t="s">
        <v>22126</v>
      </c>
      <c r="E594" s="552" t="s">
        <v>22124</v>
      </c>
      <c r="F594" s="552" t="s">
        <v>14357</v>
      </c>
      <c r="G594" s="552" t="s">
        <v>22121</v>
      </c>
      <c r="H594" s="552" t="s">
        <v>22125</v>
      </c>
      <c r="I594" s="552" t="s">
        <v>21149</v>
      </c>
      <c r="J594" s="552" t="s">
        <v>24001</v>
      </c>
      <c r="K594" s="571" t="s">
        <v>24001</v>
      </c>
      <c r="L594" s="571" t="s">
        <v>24001</v>
      </c>
      <c r="M594" s="570" t="s">
        <v>24001</v>
      </c>
      <c r="N594" s="572" t="s">
        <v>25896</v>
      </c>
      <c r="O594" s="553" t="s">
        <v>24001</v>
      </c>
      <c r="P594" s="553">
        <v>39884</v>
      </c>
      <c r="Q594" s="554">
        <v>40059</v>
      </c>
      <c r="R594" s="552" t="s">
        <v>28269</v>
      </c>
      <c r="S594" s="552" t="s">
        <v>24001</v>
      </c>
      <c r="T594" s="552" t="s">
        <v>24001</v>
      </c>
    </row>
    <row r="595" spans="1:20" ht="14.5" x14ac:dyDescent="0.35">
      <c r="A595" s="552">
        <v>1180</v>
      </c>
      <c r="B595" s="552" t="s">
        <v>22113</v>
      </c>
      <c r="C595" s="552" t="s">
        <v>22119</v>
      </c>
      <c r="D595" s="552" t="s">
        <v>34527</v>
      </c>
      <c r="E595" s="552" t="s">
        <v>24001</v>
      </c>
      <c r="F595" s="552" t="s">
        <v>34528</v>
      </c>
      <c r="G595" s="552" t="s">
        <v>22121</v>
      </c>
      <c r="H595" s="552" t="s">
        <v>55</v>
      </c>
      <c r="I595" s="552" t="s">
        <v>21149</v>
      </c>
      <c r="J595" s="552" t="s">
        <v>24001</v>
      </c>
      <c r="K595" s="571" t="s">
        <v>24001</v>
      </c>
      <c r="L595" s="571" t="s">
        <v>24001</v>
      </c>
      <c r="M595" s="553" t="s">
        <v>24001</v>
      </c>
      <c r="N595" s="572" t="s">
        <v>25896</v>
      </c>
      <c r="O595" s="553" t="s">
        <v>24001</v>
      </c>
      <c r="P595" s="553">
        <v>32933</v>
      </c>
      <c r="Q595" s="554">
        <v>45527</v>
      </c>
      <c r="R595" s="552" t="s">
        <v>24001</v>
      </c>
      <c r="S595" s="552" t="s">
        <v>24001</v>
      </c>
      <c r="T595" s="552" t="s">
        <v>24001</v>
      </c>
    </row>
    <row r="596" spans="1:20" ht="14.5" x14ac:dyDescent="0.35">
      <c r="A596" s="552">
        <v>1181</v>
      </c>
      <c r="B596" s="552" t="s">
        <v>22139</v>
      </c>
      <c r="C596" s="552" t="s">
        <v>22140</v>
      </c>
      <c r="D596" s="552" t="s">
        <v>22143</v>
      </c>
      <c r="E596" s="552" t="s">
        <v>22141</v>
      </c>
      <c r="F596" s="552" t="s">
        <v>17989</v>
      </c>
      <c r="G596" s="552" t="s">
        <v>22142</v>
      </c>
      <c r="H596" s="552" t="s">
        <v>1277</v>
      </c>
      <c r="I596" s="552" t="s">
        <v>21149</v>
      </c>
      <c r="J596" s="552" t="s">
        <v>24001</v>
      </c>
      <c r="K596" s="571" t="s">
        <v>24001</v>
      </c>
      <c r="L596" s="571" t="s">
        <v>24001</v>
      </c>
      <c r="M596" s="553" t="s">
        <v>24001</v>
      </c>
      <c r="N596" s="572" t="s">
        <v>25896</v>
      </c>
      <c r="O596" s="553" t="s">
        <v>24001</v>
      </c>
      <c r="P596" s="553">
        <v>32933</v>
      </c>
      <c r="Q596" s="554">
        <v>37561</v>
      </c>
      <c r="R596" s="552" t="s">
        <v>27900</v>
      </c>
      <c r="S596" s="552" t="s">
        <v>24001</v>
      </c>
      <c r="T596" s="552" t="s">
        <v>24001</v>
      </c>
    </row>
    <row r="597" spans="1:20" ht="14.5" x14ac:dyDescent="0.35">
      <c r="A597" s="552">
        <v>915</v>
      </c>
      <c r="B597" s="571" t="s">
        <v>21245</v>
      </c>
      <c r="C597" s="571" t="s">
        <v>21260</v>
      </c>
      <c r="D597" s="571" t="s">
        <v>25919</v>
      </c>
      <c r="E597" s="571" t="s">
        <v>21267</v>
      </c>
      <c r="F597" s="571" t="s">
        <v>15727</v>
      </c>
      <c r="G597" s="571" t="s">
        <v>21268</v>
      </c>
      <c r="H597" s="571" t="s">
        <v>25920</v>
      </c>
      <c r="I597" s="571" t="s">
        <v>21149</v>
      </c>
      <c r="J597" s="571" t="s">
        <v>24001</v>
      </c>
      <c r="K597" s="571" t="s">
        <v>50</v>
      </c>
      <c r="L597" s="571" t="s">
        <v>24001</v>
      </c>
      <c r="M597" s="572" t="s">
        <v>25921</v>
      </c>
      <c r="N597" s="572" t="s">
        <v>25896</v>
      </c>
      <c r="O597" s="572" t="s">
        <v>24001</v>
      </c>
      <c r="P597" s="572">
        <v>43927</v>
      </c>
      <c r="Q597" s="573">
        <v>43927</v>
      </c>
      <c r="R597" s="571" t="s">
        <v>27900</v>
      </c>
      <c r="S597" s="571" t="s">
        <v>27994</v>
      </c>
      <c r="T597" s="571" t="s">
        <v>24001</v>
      </c>
    </row>
    <row r="598" spans="1:20" ht="14.5" x14ac:dyDescent="0.35">
      <c r="A598" s="552">
        <v>1054</v>
      </c>
      <c r="B598" s="571" t="s">
        <v>21607</v>
      </c>
      <c r="C598" s="571" t="s">
        <v>21608</v>
      </c>
      <c r="D598" s="571" t="s">
        <v>26230</v>
      </c>
      <c r="E598" s="571" t="s">
        <v>21609</v>
      </c>
      <c r="F598" s="571" t="s">
        <v>17857</v>
      </c>
      <c r="G598" s="571" t="s">
        <v>21610</v>
      </c>
      <c r="H598" s="571" t="s">
        <v>26231</v>
      </c>
      <c r="I598" s="571" t="s">
        <v>21149</v>
      </c>
      <c r="J598" s="571" t="s">
        <v>24001</v>
      </c>
      <c r="K598" s="571" t="s">
        <v>24001</v>
      </c>
      <c r="L598" s="571" t="s">
        <v>24001</v>
      </c>
      <c r="M598" s="572" t="s">
        <v>24001</v>
      </c>
      <c r="N598" s="572" t="s">
        <v>25896</v>
      </c>
      <c r="O598" s="572" t="s">
        <v>24001</v>
      </c>
      <c r="P598" s="572">
        <v>32933</v>
      </c>
      <c r="Q598" s="573">
        <v>44544</v>
      </c>
      <c r="R598" s="571" t="s">
        <v>27889</v>
      </c>
      <c r="S598" s="571" t="s">
        <v>27889</v>
      </c>
      <c r="T598" s="571" t="s">
        <v>24001</v>
      </c>
    </row>
    <row r="599" spans="1:20" ht="14.5" x14ac:dyDescent="0.35">
      <c r="A599" s="552">
        <v>1055</v>
      </c>
      <c r="B599" s="571" t="s">
        <v>21607</v>
      </c>
      <c r="C599" s="571" t="s">
        <v>21608</v>
      </c>
      <c r="D599" s="571" t="s">
        <v>26232</v>
      </c>
      <c r="E599" s="571" t="s">
        <v>21611</v>
      </c>
      <c r="F599" s="571" t="s">
        <v>1350</v>
      </c>
      <c r="G599" s="571" t="s">
        <v>21610</v>
      </c>
      <c r="H599" s="571" t="s">
        <v>26233</v>
      </c>
      <c r="I599" s="571" t="s">
        <v>21149</v>
      </c>
      <c r="J599" s="571" t="s">
        <v>24001</v>
      </c>
      <c r="K599" s="571" t="s">
        <v>24001</v>
      </c>
      <c r="L599" s="571" t="s">
        <v>24001</v>
      </c>
      <c r="M599" s="572" t="s">
        <v>24001</v>
      </c>
      <c r="N599" s="572" t="s">
        <v>25896</v>
      </c>
      <c r="O599" s="572" t="s">
        <v>24001</v>
      </c>
      <c r="P599" s="572">
        <v>35915</v>
      </c>
      <c r="Q599" s="573">
        <v>44540</v>
      </c>
      <c r="R599" s="571" t="s">
        <v>27889</v>
      </c>
      <c r="S599" s="571" t="s">
        <v>27889</v>
      </c>
      <c r="T599" s="571" t="s">
        <v>24001</v>
      </c>
    </row>
    <row r="600" spans="1:20" ht="14.5" x14ac:dyDescent="0.35">
      <c r="A600" s="552">
        <v>1056</v>
      </c>
      <c r="B600" s="571" t="s">
        <v>21607</v>
      </c>
      <c r="C600" s="571" t="s">
        <v>21608</v>
      </c>
      <c r="D600" s="571" t="s">
        <v>21614</v>
      </c>
      <c r="E600" s="571" t="s">
        <v>21612</v>
      </c>
      <c r="F600" s="571" t="s">
        <v>17704</v>
      </c>
      <c r="G600" s="571" t="s">
        <v>21610</v>
      </c>
      <c r="H600" s="571" t="s">
        <v>21613</v>
      </c>
      <c r="I600" s="571" t="s">
        <v>21149</v>
      </c>
      <c r="J600" s="571" t="s">
        <v>24001</v>
      </c>
      <c r="K600" s="571" t="s">
        <v>62</v>
      </c>
      <c r="L600" s="571" t="s">
        <v>899</v>
      </c>
      <c r="M600" s="572" t="s">
        <v>24001</v>
      </c>
      <c r="N600" s="572" t="s">
        <v>25896</v>
      </c>
      <c r="O600" s="572" t="s">
        <v>28270</v>
      </c>
      <c r="P600" s="572">
        <v>32933</v>
      </c>
      <c r="Q600" s="573">
        <v>37561</v>
      </c>
      <c r="R600" s="571" t="s">
        <v>28102</v>
      </c>
      <c r="S600" s="571" t="s">
        <v>24001</v>
      </c>
      <c r="T600" s="571" t="s">
        <v>24001</v>
      </c>
    </row>
    <row r="601" spans="1:20" ht="14.5" x14ac:dyDescent="0.35">
      <c r="A601" s="552">
        <v>1057</v>
      </c>
      <c r="B601" s="571" t="s">
        <v>21607</v>
      </c>
      <c r="C601" s="571" t="s">
        <v>21608</v>
      </c>
      <c r="D601" s="571" t="s">
        <v>26234</v>
      </c>
      <c r="E601" s="571" t="s">
        <v>21615</v>
      </c>
      <c r="F601" s="571" t="s">
        <v>17690</v>
      </c>
      <c r="G601" s="571" t="s">
        <v>21610</v>
      </c>
      <c r="H601" s="571" t="s">
        <v>26235</v>
      </c>
      <c r="I601" s="571" t="s">
        <v>21149</v>
      </c>
      <c r="J601" s="571" t="s">
        <v>24001</v>
      </c>
      <c r="K601" s="571" t="s">
        <v>24001</v>
      </c>
      <c r="L601" s="571" t="s">
        <v>24001</v>
      </c>
      <c r="M601" s="572" t="s">
        <v>26236</v>
      </c>
      <c r="N601" s="572" t="s">
        <v>25896</v>
      </c>
      <c r="O601" s="572" t="s">
        <v>24001</v>
      </c>
      <c r="P601" s="572">
        <v>32933</v>
      </c>
      <c r="Q601" s="573">
        <v>44544</v>
      </c>
      <c r="R601" s="571" t="s">
        <v>28271</v>
      </c>
      <c r="S601" s="571" t="s">
        <v>27884</v>
      </c>
      <c r="T601" s="571" t="s">
        <v>24001</v>
      </c>
    </row>
    <row r="602" spans="1:20" ht="14.5" x14ac:dyDescent="0.35">
      <c r="A602" s="552">
        <v>1058</v>
      </c>
      <c r="B602" s="571" t="s">
        <v>21607</v>
      </c>
      <c r="C602" s="571" t="s">
        <v>21608</v>
      </c>
      <c r="D602" s="571" t="s">
        <v>26237</v>
      </c>
      <c r="E602" s="571" t="s">
        <v>21616</v>
      </c>
      <c r="F602" s="571" t="s">
        <v>17839</v>
      </c>
      <c r="G602" s="571" t="s">
        <v>21610</v>
      </c>
      <c r="H602" s="571" t="s">
        <v>26238</v>
      </c>
      <c r="I602" s="571" t="s">
        <v>21149</v>
      </c>
      <c r="J602" s="571" t="s">
        <v>24001</v>
      </c>
      <c r="K602" s="571" t="s">
        <v>62</v>
      </c>
      <c r="L602" s="571" t="s">
        <v>24001</v>
      </c>
      <c r="M602" s="572" t="s">
        <v>24001</v>
      </c>
      <c r="N602" s="572" t="s">
        <v>25896</v>
      </c>
      <c r="O602" s="572" t="s">
        <v>24001</v>
      </c>
      <c r="P602" s="572">
        <v>32933</v>
      </c>
      <c r="Q602" s="573">
        <v>44005</v>
      </c>
      <c r="R602" s="571" t="s">
        <v>28272</v>
      </c>
      <c r="S602" s="571" t="s">
        <v>28271</v>
      </c>
      <c r="T602" s="571" t="s">
        <v>24001</v>
      </c>
    </row>
    <row r="603" spans="1:20" ht="14.5" x14ac:dyDescent="0.35">
      <c r="A603" s="552">
        <v>1059</v>
      </c>
      <c r="B603" s="571" t="s">
        <v>21607</v>
      </c>
      <c r="C603" s="571" t="s">
        <v>21608</v>
      </c>
      <c r="D603" s="571" t="s">
        <v>34529</v>
      </c>
      <c r="E603" s="571" t="s">
        <v>24001</v>
      </c>
      <c r="F603" s="571" t="s">
        <v>34530</v>
      </c>
      <c r="G603" s="571" t="s">
        <v>21610</v>
      </c>
      <c r="H603" s="571" t="s">
        <v>55</v>
      </c>
      <c r="I603" s="571" t="s">
        <v>21149</v>
      </c>
      <c r="J603" s="571" t="s">
        <v>24001</v>
      </c>
      <c r="K603" s="571" t="s">
        <v>24001</v>
      </c>
      <c r="L603" s="571" t="s">
        <v>24001</v>
      </c>
      <c r="M603" s="572" t="s">
        <v>24001</v>
      </c>
      <c r="N603" s="572" t="s">
        <v>25896</v>
      </c>
      <c r="O603" s="572" t="s">
        <v>24001</v>
      </c>
      <c r="P603" s="572">
        <v>32933</v>
      </c>
      <c r="Q603" s="573">
        <v>45527</v>
      </c>
      <c r="R603" s="571" t="s">
        <v>24001</v>
      </c>
      <c r="S603" s="571" t="s">
        <v>24001</v>
      </c>
      <c r="T603" s="571" t="s">
        <v>24001</v>
      </c>
    </row>
    <row r="604" spans="1:20" ht="14.5" x14ac:dyDescent="0.35">
      <c r="A604" s="552">
        <v>1060</v>
      </c>
      <c r="B604" s="571" t="s">
        <v>21607</v>
      </c>
      <c r="C604" s="571" t="s">
        <v>21608</v>
      </c>
      <c r="D604" s="571" t="s">
        <v>21619</v>
      </c>
      <c r="E604" s="571" t="s">
        <v>21617</v>
      </c>
      <c r="F604" s="571" t="s">
        <v>17853</v>
      </c>
      <c r="G604" s="571" t="s">
        <v>21610</v>
      </c>
      <c r="H604" s="571" t="s">
        <v>21618</v>
      </c>
      <c r="I604" s="571" t="s">
        <v>21149</v>
      </c>
      <c r="J604" s="571" t="s">
        <v>24001</v>
      </c>
      <c r="K604" s="571" t="s">
        <v>62</v>
      </c>
      <c r="L604" s="571" t="s">
        <v>24001</v>
      </c>
      <c r="M604" s="572" t="s">
        <v>24001</v>
      </c>
      <c r="N604" s="572" t="s">
        <v>25896</v>
      </c>
      <c r="O604" s="572" t="s">
        <v>24001</v>
      </c>
      <c r="P604" s="572">
        <v>32933</v>
      </c>
      <c r="Q604" s="573">
        <v>37561</v>
      </c>
      <c r="R604" s="571" t="s">
        <v>28273</v>
      </c>
      <c r="S604" s="571" t="s">
        <v>24001</v>
      </c>
      <c r="T604" s="571" t="s">
        <v>27922</v>
      </c>
    </row>
    <row r="605" spans="1:20" ht="14.5" x14ac:dyDescent="0.35">
      <c r="A605" s="552">
        <v>783</v>
      </c>
      <c r="B605" s="571" t="s">
        <v>22163</v>
      </c>
      <c r="C605" s="571" t="s">
        <v>25389</v>
      </c>
      <c r="D605" s="571" t="s">
        <v>25390</v>
      </c>
      <c r="E605" s="571" t="s">
        <v>25391</v>
      </c>
      <c r="F605" s="571" t="s">
        <v>6154</v>
      </c>
      <c r="G605" s="571" t="s">
        <v>22580</v>
      </c>
      <c r="H605" s="571" t="s">
        <v>25392</v>
      </c>
      <c r="I605" s="571" t="s">
        <v>21149</v>
      </c>
      <c r="J605" s="571" t="s">
        <v>24001</v>
      </c>
      <c r="K605" s="571" t="s">
        <v>62</v>
      </c>
      <c r="L605" s="571" t="s">
        <v>24001</v>
      </c>
      <c r="M605" s="572" t="s">
        <v>26499</v>
      </c>
      <c r="N605" s="572" t="s">
        <v>25896</v>
      </c>
      <c r="O605" s="572" t="s">
        <v>24001</v>
      </c>
      <c r="P605" s="572">
        <v>36088</v>
      </c>
      <c r="Q605" s="573">
        <v>43087</v>
      </c>
      <c r="R605" s="571" t="s">
        <v>27895</v>
      </c>
      <c r="S605" s="571" t="s">
        <v>27895</v>
      </c>
      <c r="T605" s="571" t="s">
        <v>24001</v>
      </c>
    </row>
    <row r="606" spans="1:20" ht="14.5" x14ac:dyDescent="0.35">
      <c r="A606" s="552">
        <v>191</v>
      </c>
      <c r="B606" s="552" t="s">
        <v>20628</v>
      </c>
      <c r="C606" s="552" t="s">
        <v>20683</v>
      </c>
      <c r="D606" s="552" t="s">
        <v>20705</v>
      </c>
      <c r="E606" s="552" t="s">
        <v>24001</v>
      </c>
      <c r="F606" s="552" t="s">
        <v>20703</v>
      </c>
      <c r="G606" s="552" t="s">
        <v>20704</v>
      </c>
      <c r="H606" s="552" t="s">
        <v>55</v>
      </c>
      <c r="I606" s="552" t="s">
        <v>20243</v>
      </c>
      <c r="J606" s="552" t="s">
        <v>24001</v>
      </c>
      <c r="K606" s="571" t="s">
        <v>24001</v>
      </c>
      <c r="L606" s="571" t="s">
        <v>24001</v>
      </c>
      <c r="M606" s="553" t="s">
        <v>24001</v>
      </c>
      <c r="N606" s="552" t="s">
        <v>25856</v>
      </c>
      <c r="O606" s="553" t="s">
        <v>24001</v>
      </c>
      <c r="P606" s="553">
        <v>32933</v>
      </c>
      <c r="Q606" s="554">
        <v>37561</v>
      </c>
      <c r="R606" s="552" t="s">
        <v>24001</v>
      </c>
      <c r="S606" s="552" t="s">
        <v>24001</v>
      </c>
      <c r="T606" s="552" t="s">
        <v>24001</v>
      </c>
    </row>
    <row r="607" spans="1:20" ht="14.5" x14ac:dyDescent="0.35">
      <c r="A607" s="552">
        <v>192</v>
      </c>
      <c r="B607" s="552" t="s">
        <v>20628</v>
      </c>
      <c r="C607" s="552" t="s">
        <v>20683</v>
      </c>
      <c r="D607" s="552" t="s">
        <v>20708</v>
      </c>
      <c r="E607" s="552" t="s">
        <v>20706</v>
      </c>
      <c r="F607" s="552" t="s">
        <v>3718</v>
      </c>
      <c r="G607" s="552" t="s">
        <v>20704</v>
      </c>
      <c r="H607" s="552" t="s">
        <v>20707</v>
      </c>
      <c r="I607" s="552" t="s">
        <v>20243</v>
      </c>
      <c r="J607" s="552" t="s">
        <v>24001</v>
      </c>
      <c r="K607" s="552" t="s">
        <v>50</v>
      </c>
      <c r="L607" s="571" t="s">
        <v>24001</v>
      </c>
      <c r="M607" s="553" t="s">
        <v>24001</v>
      </c>
      <c r="N607" s="552" t="s">
        <v>25856</v>
      </c>
      <c r="O607" s="553" t="s">
        <v>24001</v>
      </c>
      <c r="P607" s="553">
        <v>32933</v>
      </c>
      <c r="Q607" s="554">
        <v>37561</v>
      </c>
      <c r="R607" s="552" t="s">
        <v>28274</v>
      </c>
      <c r="S607" s="552" t="s">
        <v>24001</v>
      </c>
      <c r="T607" s="552" t="s">
        <v>24001</v>
      </c>
    </row>
    <row r="608" spans="1:20" ht="14.5" x14ac:dyDescent="0.35">
      <c r="A608" s="552">
        <v>210</v>
      </c>
      <c r="B608" s="552" t="s">
        <v>20755</v>
      </c>
      <c r="C608" s="552" t="s">
        <v>20756</v>
      </c>
      <c r="D608" s="552" t="s">
        <v>20760</v>
      </c>
      <c r="E608" s="552" t="s">
        <v>20757</v>
      </c>
      <c r="F608" s="552" t="s">
        <v>4941</v>
      </c>
      <c r="G608" s="552" t="s">
        <v>20758</v>
      </c>
      <c r="H608" s="552" t="s">
        <v>20759</v>
      </c>
      <c r="I608" s="552" t="s">
        <v>20243</v>
      </c>
      <c r="J608" s="552" t="s">
        <v>109</v>
      </c>
      <c r="K608" s="571" t="s">
        <v>24001</v>
      </c>
      <c r="L608" s="571" t="s">
        <v>24001</v>
      </c>
      <c r="M608" s="553" t="s">
        <v>24001</v>
      </c>
      <c r="N608" s="552" t="s">
        <v>25856</v>
      </c>
      <c r="O608" s="553" t="s">
        <v>24001</v>
      </c>
      <c r="P608" s="553">
        <v>32933</v>
      </c>
      <c r="Q608" s="554">
        <v>37561</v>
      </c>
      <c r="R608" s="552" t="s">
        <v>27911</v>
      </c>
      <c r="S608" s="552" t="s">
        <v>24001</v>
      </c>
      <c r="T608" s="552" t="s">
        <v>24001</v>
      </c>
    </row>
    <row r="609" spans="1:20" ht="14.5" x14ac:dyDescent="0.35">
      <c r="A609" s="552">
        <v>211</v>
      </c>
      <c r="B609" s="552" t="s">
        <v>20755</v>
      </c>
      <c r="C609" s="552" t="s">
        <v>20756</v>
      </c>
      <c r="D609" s="552" t="s">
        <v>20761</v>
      </c>
      <c r="E609" s="552" t="s">
        <v>24001</v>
      </c>
      <c r="F609" s="552" t="s">
        <v>5870</v>
      </c>
      <c r="G609" s="552" t="s">
        <v>20758</v>
      </c>
      <c r="H609" s="552" t="s">
        <v>55</v>
      </c>
      <c r="I609" s="552" t="s">
        <v>20243</v>
      </c>
      <c r="J609" s="552" t="s">
        <v>109</v>
      </c>
      <c r="K609" s="571" t="s">
        <v>24001</v>
      </c>
      <c r="L609" s="571" t="s">
        <v>24001</v>
      </c>
      <c r="M609" s="553" t="s">
        <v>24001</v>
      </c>
      <c r="N609" s="552" t="s">
        <v>25856</v>
      </c>
      <c r="O609" s="553" t="s">
        <v>24001</v>
      </c>
      <c r="P609" s="553">
        <v>32933</v>
      </c>
      <c r="Q609" s="554">
        <v>37561</v>
      </c>
      <c r="R609" s="552" t="s">
        <v>24001</v>
      </c>
      <c r="S609" s="552" t="s">
        <v>24001</v>
      </c>
      <c r="T609" s="552" t="s">
        <v>24001</v>
      </c>
    </row>
    <row r="610" spans="1:20" ht="14.5" x14ac:dyDescent="0.35">
      <c r="A610" s="552">
        <v>256</v>
      </c>
      <c r="B610" s="552" t="s">
        <v>20877</v>
      </c>
      <c r="C610" s="552" t="s">
        <v>20926</v>
      </c>
      <c r="D610" s="552" t="s">
        <v>20935</v>
      </c>
      <c r="E610" s="552" t="s">
        <v>20933</v>
      </c>
      <c r="F610" s="552" t="s">
        <v>6419</v>
      </c>
      <c r="G610" s="552" t="s">
        <v>20934</v>
      </c>
      <c r="H610" s="552" t="s">
        <v>83</v>
      </c>
      <c r="I610" s="552" t="s">
        <v>20243</v>
      </c>
      <c r="J610" s="552" t="s">
        <v>24001</v>
      </c>
      <c r="K610" s="571" t="s">
        <v>24001</v>
      </c>
      <c r="L610" s="571" t="s">
        <v>24001</v>
      </c>
      <c r="M610" s="553" t="s">
        <v>24001</v>
      </c>
      <c r="N610" s="552" t="s">
        <v>25856</v>
      </c>
      <c r="O610" s="553" t="s">
        <v>28275</v>
      </c>
      <c r="P610" s="553">
        <v>32933</v>
      </c>
      <c r="Q610" s="554">
        <v>41023</v>
      </c>
      <c r="R610" s="552" t="s">
        <v>28276</v>
      </c>
      <c r="S610" s="552" t="s">
        <v>24001</v>
      </c>
      <c r="T610" s="552" t="s">
        <v>24001</v>
      </c>
    </row>
    <row r="611" spans="1:20" ht="14.5" x14ac:dyDescent="0.35">
      <c r="A611" s="552">
        <v>1040</v>
      </c>
      <c r="B611" s="571" t="s">
        <v>21523</v>
      </c>
      <c r="C611" s="571" t="s">
        <v>21524</v>
      </c>
      <c r="D611" s="571" t="s">
        <v>21528</v>
      </c>
      <c r="E611" s="571" t="s">
        <v>21525</v>
      </c>
      <c r="F611" s="571" t="s">
        <v>15574</v>
      </c>
      <c r="G611" s="571" t="s">
        <v>21526</v>
      </c>
      <c r="H611" s="571" t="s">
        <v>21527</v>
      </c>
      <c r="I611" s="571" t="s">
        <v>21149</v>
      </c>
      <c r="J611" s="571" t="s">
        <v>24001</v>
      </c>
      <c r="K611" s="571" t="s">
        <v>24001</v>
      </c>
      <c r="L611" s="571" t="s">
        <v>24001</v>
      </c>
      <c r="M611" s="572" t="s">
        <v>25433</v>
      </c>
      <c r="N611" s="572" t="s">
        <v>25896</v>
      </c>
      <c r="O611" s="572" t="s">
        <v>24001</v>
      </c>
      <c r="P611" s="572">
        <v>32933</v>
      </c>
      <c r="Q611" s="573">
        <v>40883</v>
      </c>
      <c r="R611" s="571" t="s">
        <v>28277</v>
      </c>
      <c r="S611" s="571" t="s">
        <v>24001</v>
      </c>
      <c r="T611" s="571" t="s">
        <v>24001</v>
      </c>
    </row>
    <row r="612" spans="1:20" ht="14.5" x14ac:dyDescent="0.35">
      <c r="A612" s="552">
        <v>955</v>
      </c>
      <c r="B612" s="571" t="s">
        <v>21301</v>
      </c>
      <c r="C612" s="571" t="s">
        <v>25393</v>
      </c>
      <c r="D612" s="571" t="s">
        <v>25941</v>
      </c>
      <c r="E612" s="571" t="s">
        <v>21441</v>
      </c>
      <c r="F612" s="571" t="s">
        <v>383</v>
      </c>
      <c r="G612" s="571" t="s">
        <v>21442</v>
      </c>
      <c r="H612" s="571" t="s">
        <v>25942</v>
      </c>
      <c r="I612" s="571" t="s">
        <v>21149</v>
      </c>
      <c r="J612" s="571" t="s">
        <v>24001</v>
      </c>
      <c r="K612" s="571" t="s">
        <v>24001</v>
      </c>
      <c r="L612" s="571" t="s">
        <v>24001</v>
      </c>
      <c r="M612" s="572" t="s">
        <v>25599</v>
      </c>
      <c r="N612" s="572" t="s">
        <v>25896</v>
      </c>
      <c r="O612" s="572" t="s">
        <v>24001</v>
      </c>
      <c r="P612" s="572">
        <v>32933</v>
      </c>
      <c r="Q612" s="573">
        <v>43927</v>
      </c>
      <c r="R612" s="571" t="s">
        <v>27987</v>
      </c>
      <c r="S612" s="571" t="s">
        <v>27987</v>
      </c>
      <c r="T612" s="571" t="s">
        <v>24001</v>
      </c>
    </row>
    <row r="613" spans="1:20" ht="14.5" x14ac:dyDescent="0.35">
      <c r="A613" s="552">
        <v>1061</v>
      </c>
      <c r="B613" s="571" t="s">
        <v>21625</v>
      </c>
      <c r="C613" s="571" t="s">
        <v>21626</v>
      </c>
      <c r="D613" s="571" t="s">
        <v>26070</v>
      </c>
      <c r="E613" s="571" t="s">
        <v>21627</v>
      </c>
      <c r="F613" s="571" t="s">
        <v>21628</v>
      </c>
      <c r="G613" s="571" t="s">
        <v>21629</v>
      </c>
      <c r="H613" s="571" t="s">
        <v>26071</v>
      </c>
      <c r="I613" s="571" t="s">
        <v>21149</v>
      </c>
      <c r="J613" s="571" t="s">
        <v>24001</v>
      </c>
      <c r="K613" s="571" t="s">
        <v>24001</v>
      </c>
      <c r="L613" s="571" t="s">
        <v>24001</v>
      </c>
      <c r="M613" s="572" t="s">
        <v>24001</v>
      </c>
      <c r="N613" s="572" t="s">
        <v>25896</v>
      </c>
      <c r="O613" s="572" t="s">
        <v>24001</v>
      </c>
      <c r="P613" s="572">
        <v>32933</v>
      </c>
      <c r="Q613" s="573">
        <v>44540</v>
      </c>
      <c r="R613" s="571" t="s">
        <v>27911</v>
      </c>
      <c r="S613" s="571" t="s">
        <v>28194</v>
      </c>
      <c r="T613" s="571" t="s">
        <v>24001</v>
      </c>
    </row>
    <row r="614" spans="1:20" ht="14.5" x14ac:dyDescent="0.35">
      <c r="A614" s="552">
        <v>1004</v>
      </c>
      <c r="B614" s="571" t="s">
        <v>21301</v>
      </c>
      <c r="C614" s="571" t="s">
        <v>21342</v>
      </c>
      <c r="D614" s="571" t="s">
        <v>21353</v>
      </c>
      <c r="E614" s="571" t="s">
        <v>21350</v>
      </c>
      <c r="F614" s="571" t="s">
        <v>378</v>
      </c>
      <c r="G614" s="571" t="s">
        <v>21351</v>
      </c>
      <c r="H614" s="571" t="s">
        <v>21352</v>
      </c>
      <c r="I614" s="571" t="s">
        <v>21149</v>
      </c>
      <c r="J614" s="571" t="s">
        <v>24001</v>
      </c>
      <c r="K614" s="571" t="s">
        <v>24001</v>
      </c>
      <c r="L614" s="571" t="s">
        <v>24001</v>
      </c>
      <c r="M614" s="572" t="s">
        <v>24001</v>
      </c>
      <c r="N614" s="572" t="s">
        <v>25896</v>
      </c>
      <c r="O614" s="572" t="s">
        <v>24001</v>
      </c>
      <c r="P614" s="572">
        <v>32933</v>
      </c>
      <c r="Q614" s="573">
        <v>37561</v>
      </c>
      <c r="R614" s="571" t="s">
        <v>28278</v>
      </c>
      <c r="S614" s="571" t="s">
        <v>24001</v>
      </c>
      <c r="T614" s="571" t="s">
        <v>24001</v>
      </c>
    </row>
    <row r="615" spans="1:20" ht="14.5" x14ac:dyDescent="0.35">
      <c r="A615" s="552">
        <v>1492</v>
      </c>
      <c r="B615" s="552" t="s">
        <v>22834</v>
      </c>
      <c r="C615" s="552" t="s">
        <v>23490</v>
      </c>
      <c r="D615" s="552" t="s">
        <v>23542</v>
      </c>
      <c r="E615" s="552" t="s">
        <v>23539</v>
      </c>
      <c r="F615" s="552" t="s">
        <v>11740</v>
      </c>
      <c r="G615" s="552" t="s">
        <v>23540</v>
      </c>
      <c r="H615" s="552" t="s">
        <v>23541</v>
      </c>
      <c r="I615" s="552" t="s">
        <v>22804</v>
      </c>
      <c r="J615" s="552" t="s">
        <v>24001</v>
      </c>
      <c r="K615" s="571" t="s">
        <v>24001</v>
      </c>
      <c r="L615" s="571" t="s">
        <v>24001</v>
      </c>
      <c r="M615" s="552" t="s">
        <v>24001</v>
      </c>
      <c r="N615" s="553" t="s">
        <v>62</v>
      </c>
      <c r="O615" s="552" t="s">
        <v>24001</v>
      </c>
      <c r="P615" s="553">
        <v>32933</v>
      </c>
      <c r="Q615" s="554">
        <v>37561</v>
      </c>
      <c r="R615" s="552" t="s">
        <v>28218</v>
      </c>
      <c r="S615" s="552" t="s">
        <v>24001</v>
      </c>
      <c r="T615" s="552" t="s">
        <v>24001</v>
      </c>
    </row>
    <row r="616" spans="1:20" ht="14.5" x14ac:dyDescent="0.35">
      <c r="A616" s="552">
        <v>1493</v>
      </c>
      <c r="B616" s="552" t="s">
        <v>22834</v>
      </c>
      <c r="C616" s="552" t="s">
        <v>23490</v>
      </c>
      <c r="D616" s="552" t="s">
        <v>23543</v>
      </c>
      <c r="E616" s="552" t="s">
        <v>34822</v>
      </c>
      <c r="F616" s="552" t="s">
        <v>12652</v>
      </c>
      <c r="G616" s="552" t="s">
        <v>23540</v>
      </c>
      <c r="H616" s="552" t="s">
        <v>751</v>
      </c>
      <c r="I616" s="552" t="s">
        <v>22804</v>
      </c>
      <c r="J616" s="552" t="s">
        <v>24001</v>
      </c>
      <c r="K616" s="571" t="s">
        <v>24001</v>
      </c>
      <c r="L616" s="571" t="s">
        <v>24001</v>
      </c>
      <c r="M616" s="552" t="s">
        <v>24001</v>
      </c>
      <c r="N616" s="553" t="s">
        <v>62</v>
      </c>
      <c r="O616" s="552" t="s">
        <v>24001</v>
      </c>
      <c r="P616" s="553">
        <v>32933</v>
      </c>
      <c r="Q616" s="554">
        <v>37561</v>
      </c>
      <c r="R616" s="552" t="s">
        <v>28279</v>
      </c>
      <c r="S616" s="552" t="s">
        <v>24001</v>
      </c>
      <c r="T616" s="552" t="s">
        <v>24001</v>
      </c>
    </row>
    <row r="617" spans="1:20" ht="14.5" x14ac:dyDescent="0.35">
      <c r="A617" s="552">
        <v>1494</v>
      </c>
      <c r="B617" s="552" t="s">
        <v>22834</v>
      </c>
      <c r="C617" s="552" t="s">
        <v>23490</v>
      </c>
      <c r="D617" s="552" t="s">
        <v>23545</v>
      </c>
      <c r="E617" s="552" t="s">
        <v>24001</v>
      </c>
      <c r="F617" s="552" t="s">
        <v>23544</v>
      </c>
      <c r="G617" s="552" t="s">
        <v>23540</v>
      </c>
      <c r="H617" s="552" t="s">
        <v>55</v>
      </c>
      <c r="I617" s="552" t="s">
        <v>22804</v>
      </c>
      <c r="J617" s="552" t="s">
        <v>24001</v>
      </c>
      <c r="K617" s="571" t="s">
        <v>24001</v>
      </c>
      <c r="L617" s="571" t="s">
        <v>24001</v>
      </c>
      <c r="M617" s="552" t="s">
        <v>24001</v>
      </c>
      <c r="N617" s="553" t="s">
        <v>62</v>
      </c>
      <c r="O617" s="552" t="s">
        <v>24001</v>
      </c>
      <c r="P617" s="553">
        <v>32933</v>
      </c>
      <c r="Q617" s="554">
        <v>37561</v>
      </c>
      <c r="R617" s="552" t="s">
        <v>24001</v>
      </c>
      <c r="S617" s="552" t="s">
        <v>24001</v>
      </c>
      <c r="T617" s="552" t="s">
        <v>24001</v>
      </c>
    </row>
    <row r="618" spans="1:20" ht="14.5" x14ac:dyDescent="0.35">
      <c r="A618" s="552">
        <v>725</v>
      </c>
      <c r="B618" s="571" t="s">
        <v>21653</v>
      </c>
      <c r="C618" s="571" t="s">
        <v>21748</v>
      </c>
      <c r="D618" s="571" t="s">
        <v>21788</v>
      </c>
      <c r="E618" s="571" t="s">
        <v>21785</v>
      </c>
      <c r="F618" s="571" t="s">
        <v>18212</v>
      </c>
      <c r="G618" s="571" t="s">
        <v>21786</v>
      </c>
      <c r="H618" s="571" t="s">
        <v>21787</v>
      </c>
      <c r="I618" s="571" t="s">
        <v>21149</v>
      </c>
      <c r="J618" s="571" t="s">
        <v>24001</v>
      </c>
      <c r="K618" s="571" t="s">
        <v>62</v>
      </c>
      <c r="L618" s="571" t="s">
        <v>899</v>
      </c>
      <c r="M618" s="572" t="s">
        <v>24001</v>
      </c>
      <c r="N618" s="572" t="s">
        <v>25896</v>
      </c>
      <c r="O618" s="572" t="s">
        <v>28034</v>
      </c>
      <c r="P618" s="572">
        <v>32933</v>
      </c>
      <c r="Q618" s="573">
        <v>37561</v>
      </c>
      <c r="R618" s="571" t="s">
        <v>28280</v>
      </c>
      <c r="S618" s="571" t="s">
        <v>24001</v>
      </c>
      <c r="T618" s="571" t="s">
        <v>24001</v>
      </c>
    </row>
    <row r="619" spans="1:20" ht="14.5" x14ac:dyDescent="0.35">
      <c r="A619" s="552">
        <v>1062</v>
      </c>
      <c r="B619" s="571" t="s">
        <v>21625</v>
      </c>
      <c r="C619" s="571" t="s">
        <v>21626</v>
      </c>
      <c r="D619" s="571" t="s">
        <v>26072</v>
      </c>
      <c r="E619" s="571" t="s">
        <v>21630</v>
      </c>
      <c r="F619" s="571" t="s">
        <v>21631</v>
      </c>
      <c r="G619" s="571" t="s">
        <v>21632</v>
      </c>
      <c r="H619" s="571" t="s">
        <v>26073</v>
      </c>
      <c r="I619" s="571" t="s">
        <v>21149</v>
      </c>
      <c r="J619" s="571" t="s">
        <v>24001</v>
      </c>
      <c r="K619" s="571" t="s">
        <v>24001</v>
      </c>
      <c r="L619" s="571" t="s">
        <v>24001</v>
      </c>
      <c r="M619" s="572" t="s">
        <v>24001</v>
      </c>
      <c r="N619" s="572" t="s">
        <v>25896</v>
      </c>
      <c r="O619" s="572" t="s">
        <v>24001</v>
      </c>
      <c r="P619" s="572">
        <v>35922</v>
      </c>
      <c r="Q619" s="573">
        <v>44540</v>
      </c>
      <c r="R619" s="571" t="s">
        <v>28089</v>
      </c>
      <c r="S619" s="571" t="s">
        <v>28089</v>
      </c>
      <c r="T619" s="571" t="s">
        <v>24001</v>
      </c>
    </row>
    <row r="620" spans="1:20" ht="14.5" x14ac:dyDescent="0.35">
      <c r="A620" s="552">
        <v>1063</v>
      </c>
      <c r="B620" s="571" t="s">
        <v>21625</v>
      </c>
      <c r="C620" s="571" t="s">
        <v>21626</v>
      </c>
      <c r="D620" s="571" t="s">
        <v>25394</v>
      </c>
      <c r="E620" s="571" t="s">
        <v>21633</v>
      </c>
      <c r="F620" s="571" t="s">
        <v>313</v>
      </c>
      <c r="G620" s="571" t="s">
        <v>21634</v>
      </c>
      <c r="H620" s="571" t="s">
        <v>25395</v>
      </c>
      <c r="I620" s="571" t="s">
        <v>21149</v>
      </c>
      <c r="J620" s="571" t="s">
        <v>24001</v>
      </c>
      <c r="K620" s="571" t="s">
        <v>24001</v>
      </c>
      <c r="L620" s="571" t="s">
        <v>24001</v>
      </c>
      <c r="M620" s="572" t="s">
        <v>24001</v>
      </c>
      <c r="N620" s="572" t="s">
        <v>25896</v>
      </c>
      <c r="O620" s="572" t="s">
        <v>24001</v>
      </c>
      <c r="P620" s="572">
        <v>32933</v>
      </c>
      <c r="Q620" s="573">
        <v>43154</v>
      </c>
      <c r="R620" s="571" t="s">
        <v>27900</v>
      </c>
      <c r="S620" s="571" t="s">
        <v>27964</v>
      </c>
      <c r="T620" s="571" t="s">
        <v>24001</v>
      </c>
    </row>
    <row r="621" spans="1:20" ht="14.5" x14ac:dyDescent="0.35">
      <c r="A621" s="552">
        <v>916</v>
      </c>
      <c r="B621" s="571" t="s">
        <v>21245</v>
      </c>
      <c r="C621" s="571" t="s">
        <v>21260</v>
      </c>
      <c r="D621" s="571" t="s">
        <v>34531</v>
      </c>
      <c r="E621" s="571" t="s">
        <v>34532</v>
      </c>
      <c r="F621" s="571" t="s">
        <v>5027</v>
      </c>
      <c r="G621" s="571" t="s">
        <v>34533</v>
      </c>
      <c r="H621" s="571" t="s">
        <v>34534</v>
      </c>
      <c r="I621" s="571" t="s">
        <v>21149</v>
      </c>
      <c r="J621" s="571" t="s">
        <v>24001</v>
      </c>
      <c r="K621" s="571" t="s">
        <v>24001</v>
      </c>
      <c r="L621" s="571" t="s">
        <v>24001</v>
      </c>
      <c r="M621" s="572" t="s">
        <v>24001</v>
      </c>
      <c r="N621" s="572" t="s">
        <v>25896</v>
      </c>
      <c r="O621" s="572" t="s">
        <v>24001</v>
      </c>
      <c r="P621" s="572">
        <v>43910</v>
      </c>
      <c r="Q621" s="573">
        <v>45485</v>
      </c>
      <c r="R621" s="571" t="s">
        <v>27906</v>
      </c>
      <c r="S621" s="571" t="s">
        <v>24001</v>
      </c>
      <c r="T621" s="571" t="s">
        <v>24001</v>
      </c>
    </row>
    <row r="622" spans="1:20" ht="14.5" x14ac:dyDescent="0.35">
      <c r="A622" s="552">
        <v>956</v>
      </c>
      <c r="B622" s="571" t="s">
        <v>21301</v>
      </c>
      <c r="C622" s="571" t="s">
        <v>25393</v>
      </c>
      <c r="D622" s="571" t="s">
        <v>21446</v>
      </c>
      <c r="E622" s="571" t="s">
        <v>21443</v>
      </c>
      <c r="F622" s="571" t="s">
        <v>342</v>
      </c>
      <c r="G622" s="571" t="s">
        <v>21444</v>
      </c>
      <c r="H622" s="571" t="s">
        <v>21445</v>
      </c>
      <c r="I622" s="571" t="s">
        <v>21149</v>
      </c>
      <c r="J622" s="571" t="s">
        <v>24001</v>
      </c>
      <c r="K622" s="571" t="s">
        <v>24001</v>
      </c>
      <c r="L622" s="571" t="s">
        <v>24001</v>
      </c>
      <c r="M622" s="572" t="s">
        <v>24001</v>
      </c>
      <c r="N622" s="572" t="s">
        <v>25896</v>
      </c>
      <c r="O622" s="572" t="s">
        <v>24001</v>
      </c>
      <c r="P622" s="572">
        <v>32933</v>
      </c>
      <c r="Q622" s="573">
        <v>39827</v>
      </c>
      <c r="R622" s="571" t="s">
        <v>27968</v>
      </c>
      <c r="S622" s="571" t="s">
        <v>24001</v>
      </c>
      <c r="T622" s="571" t="s">
        <v>24001</v>
      </c>
    </row>
    <row r="623" spans="1:20" ht="14.5" x14ac:dyDescent="0.35">
      <c r="A623" s="552">
        <v>487</v>
      </c>
      <c r="B623" s="571" t="s">
        <v>22163</v>
      </c>
      <c r="C623" s="571" t="s">
        <v>22251</v>
      </c>
      <c r="D623" s="571" t="s">
        <v>22302</v>
      </c>
      <c r="E623" s="571" t="s">
        <v>22299</v>
      </c>
      <c r="F623" s="571" t="s">
        <v>16699</v>
      </c>
      <c r="G623" s="571" t="s">
        <v>22300</v>
      </c>
      <c r="H623" s="571" t="s">
        <v>22301</v>
      </c>
      <c r="I623" s="571" t="s">
        <v>21149</v>
      </c>
      <c r="J623" s="571" t="s">
        <v>24001</v>
      </c>
      <c r="K623" s="571" t="s">
        <v>24001</v>
      </c>
      <c r="L623" s="571" t="s">
        <v>24001</v>
      </c>
      <c r="M623" s="572" t="s">
        <v>24001</v>
      </c>
      <c r="N623" s="572" t="s">
        <v>25896</v>
      </c>
      <c r="O623" s="572" t="s">
        <v>24001</v>
      </c>
      <c r="P623" s="572">
        <v>32933</v>
      </c>
      <c r="Q623" s="573">
        <v>41492</v>
      </c>
      <c r="R623" s="571" t="s">
        <v>27897</v>
      </c>
      <c r="S623" s="571" t="s">
        <v>24001</v>
      </c>
      <c r="T623" s="571" t="s">
        <v>24001</v>
      </c>
    </row>
    <row r="624" spans="1:20" ht="14.5" x14ac:dyDescent="0.35">
      <c r="A624" s="552">
        <v>488</v>
      </c>
      <c r="B624" s="571" t="s">
        <v>22163</v>
      </c>
      <c r="C624" s="571" t="s">
        <v>22251</v>
      </c>
      <c r="D624" s="571" t="s">
        <v>26327</v>
      </c>
      <c r="E624" s="571" t="s">
        <v>26328</v>
      </c>
      <c r="F624" s="571" t="s">
        <v>26329</v>
      </c>
      <c r="G624" s="571" t="s">
        <v>22300</v>
      </c>
      <c r="H624" s="571" t="s">
        <v>26330</v>
      </c>
      <c r="I624" s="571" t="s">
        <v>21149</v>
      </c>
      <c r="J624" s="571" t="s">
        <v>24001</v>
      </c>
      <c r="K624" s="571" t="s">
        <v>24001</v>
      </c>
      <c r="L624" s="571" t="s">
        <v>24001</v>
      </c>
      <c r="M624" s="572" t="s">
        <v>24001</v>
      </c>
      <c r="N624" s="572" t="s">
        <v>25896</v>
      </c>
      <c r="O624" s="572" t="s">
        <v>24001</v>
      </c>
      <c r="P624" s="572">
        <v>44012</v>
      </c>
      <c r="Q624" s="573"/>
      <c r="R624" s="571" t="s">
        <v>27897</v>
      </c>
      <c r="S624" s="571" t="s">
        <v>28281</v>
      </c>
      <c r="T624" s="571" t="s">
        <v>24001</v>
      </c>
    </row>
    <row r="625" spans="1:20" ht="14.5" x14ac:dyDescent="0.35">
      <c r="A625" s="552">
        <v>489</v>
      </c>
      <c r="B625" s="571" t="s">
        <v>22163</v>
      </c>
      <c r="C625" s="571" t="s">
        <v>22251</v>
      </c>
      <c r="D625" s="571" t="s">
        <v>26331</v>
      </c>
      <c r="E625" s="571" t="s">
        <v>26332</v>
      </c>
      <c r="F625" s="571" t="s">
        <v>26333</v>
      </c>
      <c r="G625" s="571" t="s">
        <v>22300</v>
      </c>
      <c r="H625" s="571" t="s">
        <v>26334</v>
      </c>
      <c r="I625" s="571" t="s">
        <v>21149</v>
      </c>
      <c r="J625" s="571" t="s">
        <v>24001</v>
      </c>
      <c r="K625" s="571" t="s">
        <v>24001</v>
      </c>
      <c r="L625" s="571" t="s">
        <v>24001</v>
      </c>
      <c r="M625" s="572" t="s">
        <v>24001</v>
      </c>
      <c r="N625" s="572" t="s">
        <v>25896</v>
      </c>
      <c r="O625" s="572" t="s">
        <v>24001</v>
      </c>
      <c r="P625" s="572">
        <v>44012</v>
      </c>
      <c r="Q625" s="573"/>
      <c r="R625" s="571" t="s">
        <v>27897</v>
      </c>
      <c r="S625" s="571" t="s">
        <v>27968</v>
      </c>
      <c r="T625" s="571" t="s">
        <v>24001</v>
      </c>
    </row>
    <row r="626" spans="1:20" ht="14.5" x14ac:dyDescent="0.35">
      <c r="A626" s="552">
        <v>490</v>
      </c>
      <c r="B626" s="571" t="s">
        <v>22163</v>
      </c>
      <c r="C626" s="571" t="s">
        <v>22251</v>
      </c>
      <c r="D626" s="571" t="s">
        <v>26335</v>
      </c>
      <c r="E626" s="571" t="s">
        <v>26336</v>
      </c>
      <c r="F626" s="571" t="s">
        <v>26337</v>
      </c>
      <c r="G626" s="571" t="s">
        <v>22300</v>
      </c>
      <c r="H626" s="571" t="s">
        <v>26338</v>
      </c>
      <c r="I626" s="571" t="s">
        <v>21149</v>
      </c>
      <c r="J626" s="571" t="s">
        <v>24001</v>
      </c>
      <c r="K626" s="571" t="s">
        <v>24001</v>
      </c>
      <c r="L626" s="571" t="s">
        <v>24001</v>
      </c>
      <c r="M626" s="572" t="s">
        <v>24001</v>
      </c>
      <c r="N626" s="572" t="s">
        <v>25896</v>
      </c>
      <c r="O626" s="572" t="s">
        <v>24001</v>
      </c>
      <c r="P626" s="572">
        <v>44012</v>
      </c>
      <c r="Q626" s="573"/>
      <c r="R626" s="571" t="s">
        <v>27897</v>
      </c>
      <c r="S626" s="571" t="s">
        <v>27897</v>
      </c>
      <c r="T626" s="571" t="s">
        <v>24001</v>
      </c>
    </row>
    <row r="627" spans="1:20" ht="14.5" x14ac:dyDescent="0.35">
      <c r="A627" s="552">
        <v>1210</v>
      </c>
      <c r="B627" s="571" t="s">
        <v>22834</v>
      </c>
      <c r="C627" s="571" t="s">
        <v>22835</v>
      </c>
      <c r="D627" s="571" t="s">
        <v>22855</v>
      </c>
      <c r="E627" s="571" t="s">
        <v>34772</v>
      </c>
      <c r="F627" s="571" t="s">
        <v>4673</v>
      </c>
      <c r="G627" s="571" t="s">
        <v>22853</v>
      </c>
      <c r="H627" s="571" t="s">
        <v>22854</v>
      </c>
      <c r="I627" s="571" t="s">
        <v>22804</v>
      </c>
      <c r="J627" s="571" t="s">
        <v>24001</v>
      </c>
      <c r="K627" s="571" t="s">
        <v>24001</v>
      </c>
      <c r="L627" s="571" t="s">
        <v>24001</v>
      </c>
      <c r="M627" s="572" t="s">
        <v>22856</v>
      </c>
      <c r="N627" s="553" t="s">
        <v>62</v>
      </c>
      <c r="O627" s="572" t="s">
        <v>24001</v>
      </c>
      <c r="P627" s="572">
        <v>36108</v>
      </c>
      <c r="Q627" s="573">
        <v>39762</v>
      </c>
      <c r="R627" s="571" t="s">
        <v>27914</v>
      </c>
      <c r="S627" s="571" t="s">
        <v>24001</v>
      </c>
      <c r="T627" s="571" t="s">
        <v>24001</v>
      </c>
    </row>
    <row r="628" spans="1:20" ht="14.5" x14ac:dyDescent="0.35">
      <c r="A628" s="552">
        <v>1211</v>
      </c>
      <c r="B628" s="571" t="s">
        <v>22834</v>
      </c>
      <c r="C628" s="571" t="s">
        <v>22835</v>
      </c>
      <c r="D628" s="571" t="s">
        <v>22858</v>
      </c>
      <c r="E628" s="571" t="s">
        <v>34773</v>
      </c>
      <c r="F628" s="571" t="s">
        <v>17518</v>
      </c>
      <c r="G628" s="571" t="s">
        <v>22853</v>
      </c>
      <c r="H628" s="571" t="s">
        <v>22857</v>
      </c>
      <c r="I628" s="571" t="s">
        <v>22804</v>
      </c>
      <c r="J628" s="571" t="s">
        <v>24001</v>
      </c>
      <c r="K628" s="571" t="s">
        <v>24001</v>
      </c>
      <c r="L628" s="571" t="s">
        <v>24001</v>
      </c>
      <c r="M628" s="572" t="s">
        <v>22859</v>
      </c>
      <c r="N628" s="553" t="s">
        <v>62</v>
      </c>
      <c r="O628" s="572" t="s">
        <v>24001</v>
      </c>
      <c r="P628" s="572">
        <v>42160</v>
      </c>
      <c r="Q628" s="573">
        <v>42160</v>
      </c>
      <c r="R628" s="571" t="s">
        <v>28282</v>
      </c>
      <c r="S628" s="571" t="s">
        <v>24001</v>
      </c>
      <c r="T628" s="571" t="s">
        <v>24001</v>
      </c>
    </row>
    <row r="629" spans="1:20" ht="14.5" x14ac:dyDescent="0.35">
      <c r="A629" s="552">
        <v>1212</v>
      </c>
      <c r="B629" s="571" t="s">
        <v>22834</v>
      </c>
      <c r="C629" s="571" t="s">
        <v>22835</v>
      </c>
      <c r="D629" s="571" t="s">
        <v>22861</v>
      </c>
      <c r="E629" s="571" t="s">
        <v>34774</v>
      </c>
      <c r="F629" s="571" t="s">
        <v>17939</v>
      </c>
      <c r="G629" s="571" t="s">
        <v>22853</v>
      </c>
      <c r="H629" s="571" t="s">
        <v>22860</v>
      </c>
      <c r="I629" s="571" t="s">
        <v>22804</v>
      </c>
      <c r="J629" s="571" t="s">
        <v>24001</v>
      </c>
      <c r="K629" s="571" t="s">
        <v>24001</v>
      </c>
      <c r="L629" s="571" t="s">
        <v>24001</v>
      </c>
      <c r="M629" s="572" t="s">
        <v>22862</v>
      </c>
      <c r="N629" s="553" t="s">
        <v>62</v>
      </c>
      <c r="O629" s="572" t="s">
        <v>24001</v>
      </c>
      <c r="P629" s="572">
        <v>42160</v>
      </c>
      <c r="Q629" s="573"/>
      <c r="R629" s="571" t="s">
        <v>28283</v>
      </c>
      <c r="S629" s="571" t="s">
        <v>24001</v>
      </c>
      <c r="T629" s="571" t="s">
        <v>24001</v>
      </c>
    </row>
    <row r="630" spans="1:20" ht="14.5" x14ac:dyDescent="0.35">
      <c r="A630" s="552">
        <v>1213</v>
      </c>
      <c r="B630" s="571" t="s">
        <v>22834</v>
      </c>
      <c r="C630" s="571" t="s">
        <v>22835</v>
      </c>
      <c r="D630" s="571" t="s">
        <v>22864</v>
      </c>
      <c r="E630" s="571" t="s">
        <v>34775</v>
      </c>
      <c r="F630" s="571" t="s">
        <v>8261</v>
      </c>
      <c r="G630" s="571" t="s">
        <v>22853</v>
      </c>
      <c r="H630" s="571" t="s">
        <v>22863</v>
      </c>
      <c r="I630" s="571" t="s">
        <v>22804</v>
      </c>
      <c r="J630" s="571" t="s">
        <v>24001</v>
      </c>
      <c r="K630" s="571" t="s">
        <v>24001</v>
      </c>
      <c r="L630" s="571" t="s">
        <v>24001</v>
      </c>
      <c r="M630" s="572" t="s">
        <v>24001</v>
      </c>
      <c r="N630" s="553" t="s">
        <v>62</v>
      </c>
      <c r="O630" s="572" t="s">
        <v>24001</v>
      </c>
      <c r="P630" s="572">
        <v>32933</v>
      </c>
      <c r="Q630" s="573">
        <v>37561</v>
      </c>
      <c r="R630" s="571" t="s">
        <v>28282</v>
      </c>
      <c r="S630" s="571" t="s">
        <v>24001</v>
      </c>
      <c r="T630" s="571" t="s">
        <v>24001</v>
      </c>
    </row>
    <row r="631" spans="1:20" ht="14.5" x14ac:dyDescent="0.35">
      <c r="A631" s="552">
        <v>1214</v>
      </c>
      <c r="B631" s="571" t="s">
        <v>22834</v>
      </c>
      <c r="C631" s="571" t="s">
        <v>22835</v>
      </c>
      <c r="D631" s="571" t="s">
        <v>22866</v>
      </c>
      <c r="E631" s="571" t="s">
        <v>24001</v>
      </c>
      <c r="F631" s="571" t="s">
        <v>22865</v>
      </c>
      <c r="G631" s="571" t="s">
        <v>22853</v>
      </c>
      <c r="H631" s="571" t="s">
        <v>55</v>
      </c>
      <c r="I631" s="571" t="s">
        <v>22804</v>
      </c>
      <c r="J631" s="571" t="s">
        <v>24001</v>
      </c>
      <c r="K631" s="571" t="s">
        <v>24001</v>
      </c>
      <c r="L631" s="571" t="s">
        <v>24001</v>
      </c>
      <c r="M631" s="572" t="s">
        <v>24001</v>
      </c>
      <c r="N631" s="553" t="s">
        <v>62</v>
      </c>
      <c r="O631" s="572" t="s">
        <v>24001</v>
      </c>
      <c r="P631" s="572">
        <v>32933</v>
      </c>
      <c r="Q631" s="573">
        <v>37561</v>
      </c>
      <c r="R631" s="571" t="s">
        <v>24001</v>
      </c>
      <c r="S631" s="571" t="s">
        <v>24001</v>
      </c>
      <c r="T631" s="571" t="s">
        <v>24001</v>
      </c>
    </row>
    <row r="632" spans="1:20" ht="14.5" x14ac:dyDescent="0.35">
      <c r="A632" s="552">
        <v>1215</v>
      </c>
      <c r="B632" s="571" t="s">
        <v>22834</v>
      </c>
      <c r="C632" s="571" t="s">
        <v>22835</v>
      </c>
      <c r="D632" s="571" t="s">
        <v>22868</v>
      </c>
      <c r="E632" s="571" t="s">
        <v>34776</v>
      </c>
      <c r="F632" s="571" t="s">
        <v>18228</v>
      </c>
      <c r="G632" s="571" t="s">
        <v>22853</v>
      </c>
      <c r="H632" s="571" t="s">
        <v>22867</v>
      </c>
      <c r="I632" s="571" t="s">
        <v>22804</v>
      </c>
      <c r="J632" s="571" t="s">
        <v>24001</v>
      </c>
      <c r="K632" s="571" t="s">
        <v>24001</v>
      </c>
      <c r="L632" s="571" t="s">
        <v>24001</v>
      </c>
      <c r="M632" s="572" t="s">
        <v>24001</v>
      </c>
      <c r="N632" s="553" t="s">
        <v>62</v>
      </c>
      <c r="O632" s="572" t="s">
        <v>24001</v>
      </c>
      <c r="P632" s="572">
        <v>42160</v>
      </c>
      <c r="Q632" s="573">
        <v>42160</v>
      </c>
      <c r="R632" s="571" t="s">
        <v>28284</v>
      </c>
      <c r="S632" s="571" t="s">
        <v>24001</v>
      </c>
      <c r="T632" s="571" t="s">
        <v>24001</v>
      </c>
    </row>
    <row r="633" spans="1:20" ht="14.5" x14ac:dyDescent="0.35">
      <c r="A633" s="552">
        <v>1216</v>
      </c>
      <c r="B633" s="571" t="s">
        <v>22834</v>
      </c>
      <c r="C633" s="571" t="s">
        <v>22835</v>
      </c>
      <c r="D633" s="571" t="s">
        <v>22870</v>
      </c>
      <c r="E633" s="571" t="s">
        <v>34535</v>
      </c>
      <c r="F633" s="571" t="s">
        <v>215</v>
      </c>
      <c r="G633" s="571" t="s">
        <v>22853</v>
      </c>
      <c r="H633" s="571" t="s">
        <v>22869</v>
      </c>
      <c r="I633" s="571" t="s">
        <v>22804</v>
      </c>
      <c r="J633" s="571" t="s">
        <v>24001</v>
      </c>
      <c r="K633" s="571" t="s">
        <v>24001</v>
      </c>
      <c r="L633" s="571" t="s">
        <v>24001</v>
      </c>
      <c r="M633" s="572" t="s">
        <v>24001</v>
      </c>
      <c r="N633" s="553" t="s">
        <v>62</v>
      </c>
      <c r="O633" s="572" t="s">
        <v>24001</v>
      </c>
      <c r="P633" s="572">
        <v>38607</v>
      </c>
      <c r="Q633" s="573"/>
      <c r="R633" s="571" t="s">
        <v>24001</v>
      </c>
      <c r="S633" s="571" t="s">
        <v>24001</v>
      </c>
      <c r="T633" s="571" t="s">
        <v>24001</v>
      </c>
    </row>
    <row r="634" spans="1:20" ht="14.5" x14ac:dyDescent="0.35">
      <c r="A634" s="552">
        <v>1217</v>
      </c>
      <c r="B634" s="571" t="s">
        <v>22834</v>
      </c>
      <c r="C634" s="571" t="s">
        <v>22835</v>
      </c>
      <c r="D634" s="571" t="s">
        <v>22871</v>
      </c>
      <c r="E634" s="571" t="s">
        <v>34777</v>
      </c>
      <c r="F634" s="571" t="s">
        <v>17514</v>
      </c>
      <c r="G634" s="571" t="s">
        <v>22853</v>
      </c>
      <c r="H634" s="571" t="s">
        <v>4566</v>
      </c>
      <c r="I634" s="571" t="s">
        <v>22804</v>
      </c>
      <c r="J634" s="571" t="s">
        <v>24001</v>
      </c>
      <c r="K634" s="571" t="s">
        <v>24001</v>
      </c>
      <c r="L634" s="571" t="s">
        <v>24001</v>
      </c>
      <c r="M634" s="572" t="s">
        <v>24001</v>
      </c>
      <c r="N634" s="553" t="s">
        <v>62</v>
      </c>
      <c r="O634" s="572" t="s">
        <v>24001</v>
      </c>
      <c r="P634" s="572">
        <v>42160</v>
      </c>
      <c r="Q634" s="573"/>
      <c r="R634" s="571" t="s">
        <v>28283</v>
      </c>
      <c r="S634" s="571" t="s">
        <v>24001</v>
      </c>
      <c r="T634" s="571" t="s">
        <v>24001</v>
      </c>
    </row>
    <row r="635" spans="1:20" ht="14.5" x14ac:dyDescent="0.35">
      <c r="A635" s="552">
        <v>1218</v>
      </c>
      <c r="B635" s="571" t="s">
        <v>22834</v>
      </c>
      <c r="C635" s="571" t="s">
        <v>22835</v>
      </c>
      <c r="D635" s="571" t="s">
        <v>24359</v>
      </c>
      <c r="E635" s="571" t="s">
        <v>25396</v>
      </c>
      <c r="F635" s="571" t="s">
        <v>24360</v>
      </c>
      <c r="G635" s="571" t="s">
        <v>22835</v>
      </c>
      <c r="H635" s="571" t="s">
        <v>55</v>
      </c>
      <c r="I635" s="571" t="s">
        <v>22804</v>
      </c>
      <c r="J635" s="571" t="s">
        <v>24001</v>
      </c>
      <c r="K635" s="571" t="s">
        <v>24001</v>
      </c>
      <c r="L635" s="571" t="s">
        <v>24001</v>
      </c>
      <c r="M635" s="572" t="s">
        <v>24001</v>
      </c>
      <c r="N635" s="553" t="s">
        <v>62</v>
      </c>
      <c r="O635" s="572" t="s">
        <v>24001</v>
      </c>
      <c r="P635" s="572">
        <v>42381</v>
      </c>
      <c r="Q635" s="573"/>
      <c r="R635" s="571" t="s">
        <v>24001</v>
      </c>
      <c r="S635" s="571" t="s">
        <v>24001</v>
      </c>
      <c r="T635" s="571" t="s">
        <v>24001</v>
      </c>
    </row>
    <row r="636" spans="1:20" ht="14.5" x14ac:dyDescent="0.35">
      <c r="A636" s="552">
        <v>771</v>
      </c>
      <c r="B636" s="571" t="s">
        <v>21653</v>
      </c>
      <c r="C636" s="571" t="s">
        <v>21849</v>
      </c>
      <c r="D636" s="571" t="s">
        <v>26148</v>
      </c>
      <c r="E636" s="571" t="s">
        <v>26149</v>
      </c>
      <c r="F636" s="571" t="s">
        <v>15454</v>
      </c>
      <c r="G636" s="571" t="s">
        <v>21862</v>
      </c>
      <c r="H636" s="571" t="s">
        <v>26150</v>
      </c>
      <c r="I636" s="571" t="s">
        <v>21149</v>
      </c>
      <c r="J636" s="571" t="s">
        <v>24001</v>
      </c>
      <c r="K636" s="571" t="s">
        <v>24001</v>
      </c>
      <c r="L636" s="571" t="s">
        <v>24001</v>
      </c>
      <c r="M636" s="572" t="s">
        <v>26151</v>
      </c>
      <c r="N636" s="572" t="s">
        <v>25896</v>
      </c>
      <c r="O636" s="572" t="s">
        <v>24001</v>
      </c>
      <c r="P636" s="572">
        <v>32933</v>
      </c>
      <c r="Q636" s="573">
        <v>44012</v>
      </c>
      <c r="R636" s="571" t="s">
        <v>27910</v>
      </c>
      <c r="S636" s="571" t="s">
        <v>24001</v>
      </c>
      <c r="T636" s="571" t="s">
        <v>24001</v>
      </c>
    </row>
    <row r="637" spans="1:20" ht="14.5" x14ac:dyDescent="0.35">
      <c r="A637" s="552">
        <v>772</v>
      </c>
      <c r="B637" s="571" t="s">
        <v>21653</v>
      </c>
      <c r="C637" s="571" t="s">
        <v>21849</v>
      </c>
      <c r="D637" s="571" t="s">
        <v>26152</v>
      </c>
      <c r="E637" s="571" t="s">
        <v>21861</v>
      </c>
      <c r="F637" s="571" t="s">
        <v>26153</v>
      </c>
      <c r="G637" s="571" t="s">
        <v>21862</v>
      </c>
      <c r="H637" s="571" t="s">
        <v>26154</v>
      </c>
      <c r="I637" s="571" t="s">
        <v>21149</v>
      </c>
      <c r="J637" s="571" t="s">
        <v>24001</v>
      </c>
      <c r="K637" s="571" t="s">
        <v>24001</v>
      </c>
      <c r="L637" s="571" t="s">
        <v>24001</v>
      </c>
      <c r="M637" s="572" t="s">
        <v>26151</v>
      </c>
      <c r="N637" s="572" t="s">
        <v>25896</v>
      </c>
      <c r="O637" s="572" t="s">
        <v>24001</v>
      </c>
      <c r="P637" s="572">
        <v>44012</v>
      </c>
      <c r="Q637" s="573"/>
      <c r="R637" s="571" t="s">
        <v>27989</v>
      </c>
      <c r="S637" s="571" t="s">
        <v>28035</v>
      </c>
      <c r="T637" s="571" t="s">
        <v>24001</v>
      </c>
    </row>
    <row r="638" spans="1:20" ht="14.5" x14ac:dyDescent="0.35">
      <c r="A638" s="552">
        <v>1190</v>
      </c>
      <c r="B638" s="552" t="s">
        <v>21164</v>
      </c>
      <c r="C638" s="552" t="s">
        <v>24361</v>
      </c>
      <c r="D638" s="552" t="s">
        <v>24362</v>
      </c>
      <c r="E638" s="552" t="s">
        <v>24363</v>
      </c>
      <c r="F638" s="552" t="s">
        <v>24364</v>
      </c>
      <c r="G638" s="552" t="s">
        <v>24365</v>
      </c>
      <c r="H638" s="552" t="s">
        <v>24366</v>
      </c>
      <c r="I638" s="552" t="s">
        <v>21149</v>
      </c>
      <c r="J638" s="552" t="s">
        <v>24001</v>
      </c>
      <c r="K638" s="571" t="s">
        <v>24001</v>
      </c>
      <c r="L638" s="571" t="s">
        <v>24001</v>
      </c>
      <c r="M638" s="553" t="s">
        <v>24306</v>
      </c>
      <c r="N638" s="572" t="s">
        <v>25896</v>
      </c>
      <c r="O638" s="553" t="s">
        <v>24001</v>
      </c>
      <c r="P638" s="553">
        <v>42387</v>
      </c>
      <c r="Q638" s="554"/>
      <c r="R638" s="552" t="s">
        <v>28285</v>
      </c>
      <c r="S638" s="552" t="s">
        <v>24001</v>
      </c>
      <c r="T638" s="552" t="s">
        <v>24001</v>
      </c>
    </row>
    <row r="639" spans="1:20" ht="14.5" x14ac:dyDescent="0.35">
      <c r="A639" s="552">
        <v>1547</v>
      </c>
      <c r="B639" s="552" t="s">
        <v>23616</v>
      </c>
      <c r="C639" s="552" t="s">
        <v>23642</v>
      </c>
      <c r="D639" s="552" t="s">
        <v>23658</v>
      </c>
      <c r="E639" s="552" t="s">
        <v>34837</v>
      </c>
      <c r="F639" s="552" t="s">
        <v>13823</v>
      </c>
      <c r="G639" s="552" t="s">
        <v>23657</v>
      </c>
      <c r="H639" s="552" t="s">
        <v>4639</v>
      </c>
      <c r="I639" s="552" t="s">
        <v>23615</v>
      </c>
      <c r="J639" s="552" t="s">
        <v>24001</v>
      </c>
      <c r="K639" s="552" t="s">
        <v>62</v>
      </c>
      <c r="L639" s="571" t="s">
        <v>24001</v>
      </c>
      <c r="M639" s="553" t="s">
        <v>24001</v>
      </c>
      <c r="N639" s="553" t="s">
        <v>26632</v>
      </c>
      <c r="O639" s="553" t="s">
        <v>24001</v>
      </c>
      <c r="P639" s="553">
        <v>35632</v>
      </c>
      <c r="Q639" s="554">
        <v>37561</v>
      </c>
      <c r="R639" s="552" t="s">
        <v>28286</v>
      </c>
      <c r="S639" s="552" t="s">
        <v>24001</v>
      </c>
      <c r="T639" s="552" t="s">
        <v>24001</v>
      </c>
    </row>
    <row r="640" spans="1:20" ht="14.5" x14ac:dyDescent="0.35">
      <c r="A640" s="552">
        <v>1548</v>
      </c>
      <c r="B640" s="552" t="s">
        <v>23616</v>
      </c>
      <c r="C640" s="552" t="s">
        <v>23642</v>
      </c>
      <c r="D640" s="552" t="s">
        <v>24367</v>
      </c>
      <c r="E640" s="552" t="s">
        <v>24001</v>
      </c>
      <c r="F640" s="552" t="s">
        <v>24368</v>
      </c>
      <c r="G640" s="552" t="s">
        <v>23657</v>
      </c>
      <c r="H640" s="552" t="s">
        <v>55</v>
      </c>
      <c r="I640" s="552" t="s">
        <v>23615</v>
      </c>
      <c r="J640" s="552" t="s">
        <v>24001</v>
      </c>
      <c r="K640" s="571" t="s">
        <v>24001</v>
      </c>
      <c r="L640" s="571" t="s">
        <v>24001</v>
      </c>
      <c r="M640" s="553" t="s">
        <v>24001</v>
      </c>
      <c r="N640" s="553" t="s">
        <v>26632</v>
      </c>
      <c r="O640" s="553" t="s">
        <v>24001</v>
      </c>
      <c r="P640" s="553">
        <v>32933</v>
      </c>
      <c r="Q640" s="554">
        <v>42376</v>
      </c>
      <c r="R640" s="552" t="s">
        <v>24001</v>
      </c>
      <c r="S640" s="552" t="s">
        <v>24001</v>
      </c>
      <c r="T640" s="552" t="s">
        <v>24001</v>
      </c>
    </row>
    <row r="641" spans="1:20" ht="14.5" x14ac:dyDescent="0.35">
      <c r="A641" s="552">
        <v>1074</v>
      </c>
      <c r="B641" s="571" t="s">
        <v>21918</v>
      </c>
      <c r="C641" s="571" t="s">
        <v>21919</v>
      </c>
      <c r="D641" s="571" t="s">
        <v>21926</v>
      </c>
      <c r="E641" s="571" t="s">
        <v>21924</v>
      </c>
      <c r="F641" s="571" t="s">
        <v>114</v>
      </c>
      <c r="G641" s="571" t="s">
        <v>21925</v>
      </c>
      <c r="H641" s="571" t="s">
        <v>2696</v>
      </c>
      <c r="I641" s="571" t="s">
        <v>21149</v>
      </c>
      <c r="J641" s="571" t="s">
        <v>24001</v>
      </c>
      <c r="K641" s="571" t="s">
        <v>24001</v>
      </c>
      <c r="L641" s="571" t="s">
        <v>24001</v>
      </c>
      <c r="M641" s="572" t="s">
        <v>24001</v>
      </c>
      <c r="N641" s="572" t="s">
        <v>25896</v>
      </c>
      <c r="O641" s="572" t="s">
        <v>24001</v>
      </c>
      <c r="P641" s="572">
        <v>32933</v>
      </c>
      <c r="Q641" s="573">
        <v>37561</v>
      </c>
      <c r="R641" s="571" t="s">
        <v>27895</v>
      </c>
      <c r="S641" s="571" t="s">
        <v>24001</v>
      </c>
      <c r="T641" s="571" t="s">
        <v>24001</v>
      </c>
    </row>
    <row r="642" spans="1:20" ht="14.5" x14ac:dyDescent="0.35">
      <c r="A642" s="552">
        <v>1075</v>
      </c>
      <c r="B642" s="571" t="s">
        <v>21918</v>
      </c>
      <c r="C642" s="571" t="s">
        <v>21919</v>
      </c>
      <c r="D642" s="571" t="s">
        <v>26181</v>
      </c>
      <c r="E642" s="571" t="s">
        <v>21927</v>
      </c>
      <c r="F642" s="571" t="s">
        <v>21928</v>
      </c>
      <c r="G642" s="571" t="s">
        <v>21925</v>
      </c>
      <c r="H642" s="571" t="s">
        <v>26182</v>
      </c>
      <c r="I642" s="571" t="s">
        <v>21149</v>
      </c>
      <c r="J642" s="571" t="s">
        <v>24001</v>
      </c>
      <c r="K642" s="571" t="s">
        <v>24001</v>
      </c>
      <c r="L642" s="571" t="s">
        <v>24001</v>
      </c>
      <c r="M642" s="572" t="s">
        <v>24001</v>
      </c>
      <c r="N642" s="572" t="s">
        <v>25896</v>
      </c>
      <c r="O642" s="572" t="s">
        <v>24001</v>
      </c>
      <c r="P642" s="572">
        <v>35965</v>
      </c>
      <c r="Q642" s="573">
        <v>44011</v>
      </c>
      <c r="R642" s="571" t="s">
        <v>28287</v>
      </c>
      <c r="S642" s="571" t="s">
        <v>28287</v>
      </c>
      <c r="T642" s="571" t="s">
        <v>24001</v>
      </c>
    </row>
    <row r="643" spans="1:20" ht="14.5" x14ac:dyDescent="0.35">
      <c r="A643" s="552">
        <v>1076</v>
      </c>
      <c r="B643" s="571" t="s">
        <v>21918</v>
      </c>
      <c r="C643" s="571" t="s">
        <v>21919</v>
      </c>
      <c r="D643" s="571" t="s">
        <v>34536</v>
      </c>
      <c r="E643" s="571" t="s">
        <v>24001</v>
      </c>
      <c r="F643" s="571" t="s">
        <v>34537</v>
      </c>
      <c r="G643" s="571" t="s">
        <v>21925</v>
      </c>
      <c r="H643" s="571" t="s">
        <v>55</v>
      </c>
      <c r="I643" s="571" t="s">
        <v>21149</v>
      </c>
      <c r="J643" s="571" t="s">
        <v>24001</v>
      </c>
      <c r="K643" s="571" t="s">
        <v>24001</v>
      </c>
      <c r="L643" s="571" t="s">
        <v>24001</v>
      </c>
      <c r="M643" s="572" t="s">
        <v>24001</v>
      </c>
      <c r="N643" s="572" t="s">
        <v>25896</v>
      </c>
      <c r="O643" s="572" t="s">
        <v>24001</v>
      </c>
      <c r="P643" s="572">
        <v>32933</v>
      </c>
      <c r="Q643" s="573">
        <v>45534</v>
      </c>
      <c r="R643" s="571" t="s">
        <v>24001</v>
      </c>
      <c r="S643" s="571" t="s">
        <v>24001</v>
      </c>
      <c r="T643" s="571" t="s">
        <v>24001</v>
      </c>
    </row>
    <row r="644" spans="1:20" ht="14.5" x14ac:dyDescent="0.35">
      <c r="A644" s="552">
        <v>1077</v>
      </c>
      <c r="B644" s="571" t="s">
        <v>21918</v>
      </c>
      <c r="C644" s="571" t="s">
        <v>21919</v>
      </c>
      <c r="D644" s="571" t="s">
        <v>26183</v>
      </c>
      <c r="E644" s="571" t="s">
        <v>21929</v>
      </c>
      <c r="F644" s="571" t="s">
        <v>26184</v>
      </c>
      <c r="G644" s="571" t="s">
        <v>21930</v>
      </c>
      <c r="H644" s="571" t="s">
        <v>26185</v>
      </c>
      <c r="I644" s="571" t="s">
        <v>21149</v>
      </c>
      <c r="J644" s="571" t="s">
        <v>24001</v>
      </c>
      <c r="K644" s="571" t="s">
        <v>62</v>
      </c>
      <c r="L644" s="571" t="s">
        <v>24001</v>
      </c>
      <c r="M644" s="572" t="s">
        <v>24001</v>
      </c>
      <c r="N644" s="572" t="s">
        <v>25896</v>
      </c>
      <c r="O644" s="572" t="s">
        <v>24001</v>
      </c>
      <c r="P644" s="572">
        <v>32933</v>
      </c>
      <c r="Q644" s="573">
        <v>44005</v>
      </c>
      <c r="R644" s="571" t="s">
        <v>28251</v>
      </c>
      <c r="S644" s="571" t="s">
        <v>28288</v>
      </c>
      <c r="T644" s="571" t="s">
        <v>24001</v>
      </c>
    </row>
    <row r="645" spans="1:20" ht="14.5" x14ac:dyDescent="0.35">
      <c r="A645" s="552">
        <v>594</v>
      </c>
      <c r="B645" s="571" t="s">
        <v>22163</v>
      </c>
      <c r="C645" s="571" t="s">
        <v>22403</v>
      </c>
      <c r="D645" s="571" t="s">
        <v>22453</v>
      </c>
      <c r="E645" s="571" t="s">
        <v>22451</v>
      </c>
      <c r="F645" s="571" t="s">
        <v>18719</v>
      </c>
      <c r="G645" s="571" t="s">
        <v>22452</v>
      </c>
      <c r="H645" s="571" t="s">
        <v>17384</v>
      </c>
      <c r="I645" s="571" t="s">
        <v>21149</v>
      </c>
      <c r="J645" s="571" t="s">
        <v>24001</v>
      </c>
      <c r="K645" s="571" t="s">
        <v>62</v>
      </c>
      <c r="L645" s="571" t="s">
        <v>24001</v>
      </c>
      <c r="M645" s="572" t="s">
        <v>25397</v>
      </c>
      <c r="N645" s="572" t="s">
        <v>25896</v>
      </c>
      <c r="O645" s="572" t="s">
        <v>24001</v>
      </c>
      <c r="P645" s="572">
        <v>32933</v>
      </c>
      <c r="Q645" s="573">
        <v>37561</v>
      </c>
      <c r="R645" s="571" t="s">
        <v>27905</v>
      </c>
      <c r="S645" s="571" t="s">
        <v>24001</v>
      </c>
      <c r="T645" s="571" t="s">
        <v>24001</v>
      </c>
    </row>
    <row r="646" spans="1:20" ht="14.5" x14ac:dyDescent="0.35">
      <c r="A646" s="552">
        <v>595</v>
      </c>
      <c r="B646" s="571" t="s">
        <v>22163</v>
      </c>
      <c r="C646" s="571" t="s">
        <v>22403</v>
      </c>
      <c r="D646" s="571" t="s">
        <v>25398</v>
      </c>
      <c r="E646" s="571" t="s">
        <v>25399</v>
      </c>
      <c r="F646" s="571" t="s">
        <v>25400</v>
      </c>
      <c r="G646" s="571" t="s">
        <v>22452</v>
      </c>
      <c r="H646" s="571" t="s">
        <v>25401</v>
      </c>
      <c r="I646" s="571" t="s">
        <v>21149</v>
      </c>
      <c r="J646" s="571" t="s">
        <v>24001</v>
      </c>
      <c r="K646" s="571" t="s">
        <v>62</v>
      </c>
      <c r="L646" s="571" t="s">
        <v>24001</v>
      </c>
      <c r="M646" s="572" t="s">
        <v>24001</v>
      </c>
      <c r="N646" s="572" t="s">
        <v>25896</v>
      </c>
      <c r="O646" s="572" t="s">
        <v>24001</v>
      </c>
      <c r="P646" s="572">
        <v>42928</v>
      </c>
      <c r="Q646" s="573">
        <v>42955</v>
      </c>
      <c r="R646" s="571" t="s">
        <v>27905</v>
      </c>
      <c r="S646" s="571" t="s">
        <v>27905</v>
      </c>
      <c r="T646" s="571" t="s">
        <v>34726</v>
      </c>
    </row>
    <row r="647" spans="1:20" ht="14.5" x14ac:dyDescent="0.35">
      <c r="A647" s="552">
        <v>596</v>
      </c>
      <c r="B647" s="571" t="s">
        <v>22163</v>
      </c>
      <c r="C647" s="571" t="s">
        <v>22403</v>
      </c>
      <c r="D647" s="571" t="s">
        <v>25402</v>
      </c>
      <c r="E647" s="571" t="s">
        <v>25403</v>
      </c>
      <c r="F647" s="571" t="s">
        <v>25404</v>
      </c>
      <c r="G647" s="571" t="s">
        <v>22452</v>
      </c>
      <c r="H647" s="571" t="s">
        <v>25405</v>
      </c>
      <c r="I647" s="571" t="s">
        <v>21149</v>
      </c>
      <c r="J647" s="571" t="s">
        <v>24001</v>
      </c>
      <c r="K647" s="571" t="s">
        <v>62</v>
      </c>
      <c r="L647" s="571" t="s">
        <v>24001</v>
      </c>
      <c r="M647" s="572" t="s">
        <v>24001</v>
      </c>
      <c r="N647" s="572" t="s">
        <v>25896</v>
      </c>
      <c r="O647" s="572" t="s">
        <v>24001</v>
      </c>
      <c r="P647" s="572">
        <v>32933</v>
      </c>
      <c r="Q647" s="573">
        <v>42955</v>
      </c>
      <c r="R647" s="571" t="s">
        <v>27905</v>
      </c>
      <c r="S647" s="571" t="s">
        <v>27884</v>
      </c>
      <c r="T647" s="571" t="s">
        <v>34727</v>
      </c>
    </row>
    <row r="648" spans="1:20" ht="14.5" x14ac:dyDescent="0.35">
      <c r="A648" s="552">
        <v>597</v>
      </c>
      <c r="B648" s="571" t="s">
        <v>22163</v>
      </c>
      <c r="C648" s="571" t="s">
        <v>22403</v>
      </c>
      <c r="D648" s="571" t="s">
        <v>26390</v>
      </c>
      <c r="E648" s="571" t="s">
        <v>22454</v>
      </c>
      <c r="F648" s="571" t="s">
        <v>17780</v>
      </c>
      <c r="G648" s="571" t="s">
        <v>22452</v>
      </c>
      <c r="H648" s="571" t="s">
        <v>26391</v>
      </c>
      <c r="I648" s="571" t="s">
        <v>21149</v>
      </c>
      <c r="J648" s="571" t="s">
        <v>24001</v>
      </c>
      <c r="K648" s="571" t="s">
        <v>62</v>
      </c>
      <c r="L648" s="571" t="s">
        <v>24001</v>
      </c>
      <c r="M648" s="572" t="s">
        <v>26392</v>
      </c>
      <c r="N648" s="572" t="s">
        <v>25896</v>
      </c>
      <c r="O648" s="572" t="s">
        <v>24001</v>
      </c>
      <c r="P648" s="572">
        <v>32933</v>
      </c>
      <c r="Q648" s="573">
        <v>43988</v>
      </c>
      <c r="R648" s="571" t="s">
        <v>27905</v>
      </c>
      <c r="S648" s="571" t="s">
        <v>27905</v>
      </c>
      <c r="T648" s="571" t="s">
        <v>24001</v>
      </c>
    </row>
    <row r="649" spans="1:20" ht="14.5" x14ac:dyDescent="0.35">
      <c r="A649" s="552">
        <v>752</v>
      </c>
      <c r="B649" s="571" t="s">
        <v>21653</v>
      </c>
      <c r="C649" s="571" t="s">
        <v>21839</v>
      </c>
      <c r="D649" s="571" t="s">
        <v>21843</v>
      </c>
      <c r="E649" s="571" t="s">
        <v>21840</v>
      </c>
      <c r="F649" s="571" t="s">
        <v>18220</v>
      </c>
      <c r="G649" s="571" t="s">
        <v>21841</v>
      </c>
      <c r="H649" s="571" t="s">
        <v>21842</v>
      </c>
      <c r="I649" s="571" t="s">
        <v>21149</v>
      </c>
      <c r="J649" s="571" t="s">
        <v>24001</v>
      </c>
      <c r="K649" s="571" t="s">
        <v>24001</v>
      </c>
      <c r="L649" s="571" t="s">
        <v>24001</v>
      </c>
      <c r="M649" s="572" t="s">
        <v>24001</v>
      </c>
      <c r="N649" s="572" t="s">
        <v>25896</v>
      </c>
      <c r="O649" s="572" t="s">
        <v>24001</v>
      </c>
      <c r="P649" s="572">
        <v>32933</v>
      </c>
      <c r="Q649" s="573">
        <v>37561</v>
      </c>
      <c r="R649" s="571" t="s">
        <v>28289</v>
      </c>
      <c r="S649" s="571" t="s">
        <v>24001</v>
      </c>
      <c r="T649" s="571" t="s">
        <v>24001</v>
      </c>
    </row>
    <row r="650" spans="1:20" ht="14.5" x14ac:dyDescent="0.35">
      <c r="A650" s="552">
        <v>491</v>
      </c>
      <c r="B650" s="571" t="s">
        <v>22163</v>
      </c>
      <c r="C650" s="571" t="s">
        <v>22251</v>
      </c>
      <c r="D650" s="571" t="s">
        <v>22305</v>
      </c>
      <c r="E650" s="571" t="s">
        <v>22303</v>
      </c>
      <c r="F650" s="571" t="s">
        <v>16644</v>
      </c>
      <c r="G650" s="571" t="s">
        <v>22304</v>
      </c>
      <c r="H650" s="571" t="s">
        <v>21703</v>
      </c>
      <c r="I650" s="571" t="s">
        <v>21149</v>
      </c>
      <c r="J650" s="571" t="s">
        <v>24001</v>
      </c>
      <c r="K650" s="571" t="s">
        <v>24001</v>
      </c>
      <c r="L650" s="571" t="s">
        <v>24001</v>
      </c>
      <c r="M650" s="572" t="s">
        <v>24001</v>
      </c>
      <c r="N650" s="572" t="s">
        <v>25896</v>
      </c>
      <c r="O650" s="572" t="s">
        <v>24001</v>
      </c>
      <c r="P650" s="572">
        <v>32933</v>
      </c>
      <c r="Q650" s="573">
        <v>40470</v>
      </c>
      <c r="R650" s="571" t="s">
        <v>27895</v>
      </c>
      <c r="S650" s="571" t="s">
        <v>24001</v>
      </c>
      <c r="T650" s="571" t="s">
        <v>24001</v>
      </c>
    </row>
    <row r="651" spans="1:20" ht="14.5" x14ac:dyDescent="0.35">
      <c r="A651" s="552">
        <v>257</v>
      </c>
      <c r="B651" s="552" t="s">
        <v>20877</v>
      </c>
      <c r="C651" s="552" t="s">
        <v>20926</v>
      </c>
      <c r="D651" s="552" t="s">
        <v>20939</v>
      </c>
      <c r="E651" s="552" t="s">
        <v>20936</v>
      </c>
      <c r="F651" s="552" t="s">
        <v>5359</v>
      </c>
      <c r="G651" s="552" t="s">
        <v>20937</v>
      </c>
      <c r="H651" s="552" t="s">
        <v>20938</v>
      </c>
      <c r="I651" s="552" t="s">
        <v>20243</v>
      </c>
      <c r="J651" s="552" t="s">
        <v>24001</v>
      </c>
      <c r="K651" s="552" t="s">
        <v>62</v>
      </c>
      <c r="L651" s="571" t="s">
        <v>24001</v>
      </c>
      <c r="M651" s="553" t="s">
        <v>24001</v>
      </c>
      <c r="N651" s="552" t="s">
        <v>25856</v>
      </c>
      <c r="O651" s="553" t="s">
        <v>24001</v>
      </c>
      <c r="P651" s="553">
        <v>32933</v>
      </c>
      <c r="Q651" s="554">
        <v>39352</v>
      </c>
      <c r="R651" s="552" t="s">
        <v>28290</v>
      </c>
      <c r="S651" s="552" t="s">
        <v>24001</v>
      </c>
      <c r="T651" s="552" t="s">
        <v>24001</v>
      </c>
    </row>
    <row r="652" spans="1:20" ht="14.5" x14ac:dyDescent="0.35">
      <c r="A652" s="552">
        <v>258</v>
      </c>
      <c r="B652" s="552" t="s">
        <v>20877</v>
      </c>
      <c r="C652" s="552" t="s">
        <v>20926</v>
      </c>
      <c r="D652" s="552" t="s">
        <v>20942</v>
      </c>
      <c r="E652" s="552" t="s">
        <v>20940</v>
      </c>
      <c r="F652" s="552" t="s">
        <v>5363</v>
      </c>
      <c r="G652" s="552" t="s">
        <v>20937</v>
      </c>
      <c r="H652" s="552" t="s">
        <v>20941</v>
      </c>
      <c r="I652" s="552" t="s">
        <v>20243</v>
      </c>
      <c r="J652" s="552" t="s">
        <v>24001</v>
      </c>
      <c r="K652" s="571" t="s">
        <v>24001</v>
      </c>
      <c r="L652" s="571" t="s">
        <v>24001</v>
      </c>
      <c r="M652" s="553" t="s">
        <v>24001</v>
      </c>
      <c r="N652" s="552" t="s">
        <v>25856</v>
      </c>
      <c r="O652" s="553" t="s">
        <v>24001</v>
      </c>
      <c r="P652" s="553">
        <v>32933</v>
      </c>
      <c r="Q652" s="554">
        <v>37561</v>
      </c>
      <c r="R652" s="552" t="s">
        <v>28291</v>
      </c>
      <c r="S652" s="552" t="s">
        <v>24001</v>
      </c>
      <c r="T652" s="552" t="s">
        <v>24001</v>
      </c>
    </row>
    <row r="653" spans="1:20" ht="14.5" x14ac:dyDescent="0.35">
      <c r="A653" s="552">
        <v>259</v>
      </c>
      <c r="B653" s="552" t="s">
        <v>20877</v>
      </c>
      <c r="C653" s="552" t="s">
        <v>20926</v>
      </c>
      <c r="D653" s="552" t="s">
        <v>20943</v>
      </c>
      <c r="E653" s="552" t="s">
        <v>24001</v>
      </c>
      <c r="F653" s="552" t="s">
        <v>9761</v>
      </c>
      <c r="G653" s="552" t="s">
        <v>20937</v>
      </c>
      <c r="H653" s="552" t="s">
        <v>55</v>
      </c>
      <c r="I653" s="552" t="s">
        <v>20243</v>
      </c>
      <c r="J653" s="552" t="s">
        <v>24001</v>
      </c>
      <c r="K653" s="571" t="s">
        <v>24001</v>
      </c>
      <c r="L653" s="571" t="s">
        <v>24001</v>
      </c>
      <c r="M653" s="553" t="s">
        <v>24001</v>
      </c>
      <c r="N653" s="552" t="s">
        <v>25856</v>
      </c>
      <c r="O653" s="553" t="s">
        <v>24001</v>
      </c>
      <c r="P653" s="553">
        <v>32933</v>
      </c>
      <c r="Q653" s="554">
        <v>37561</v>
      </c>
      <c r="R653" s="552" t="s">
        <v>24001</v>
      </c>
      <c r="S653" s="552" t="s">
        <v>24001</v>
      </c>
      <c r="T653" s="552" t="s">
        <v>24001</v>
      </c>
    </row>
    <row r="654" spans="1:20" ht="14.5" x14ac:dyDescent="0.35">
      <c r="A654" s="552">
        <v>1112</v>
      </c>
      <c r="B654" s="571" t="s">
        <v>21952</v>
      </c>
      <c r="C654" s="571" t="s">
        <v>25152</v>
      </c>
      <c r="D654" s="571" t="s">
        <v>22006</v>
      </c>
      <c r="E654" s="571" t="s">
        <v>22004</v>
      </c>
      <c r="F654" s="571" t="s">
        <v>18138</v>
      </c>
      <c r="G654" s="571" t="s">
        <v>22005</v>
      </c>
      <c r="H654" s="571" t="s">
        <v>9115</v>
      </c>
      <c r="I654" s="571" t="s">
        <v>21149</v>
      </c>
      <c r="J654" s="571" t="s">
        <v>24001</v>
      </c>
      <c r="K654" s="571" t="s">
        <v>24001</v>
      </c>
      <c r="L654" s="571" t="s">
        <v>24001</v>
      </c>
      <c r="M654" s="572" t="s">
        <v>24001</v>
      </c>
      <c r="N654" s="572" t="s">
        <v>25896</v>
      </c>
      <c r="O654" s="572" t="s">
        <v>24001</v>
      </c>
      <c r="P654" s="572">
        <v>32933</v>
      </c>
      <c r="Q654" s="573">
        <v>37561</v>
      </c>
      <c r="R654" s="571" t="s">
        <v>28292</v>
      </c>
      <c r="S654" s="571" t="s">
        <v>24001</v>
      </c>
      <c r="T654" s="571" t="s">
        <v>24001</v>
      </c>
    </row>
    <row r="655" spans="1:20" ht="14.5" x14ac:dyDescent="0.35">
      <c r="A655" s="552">
        <v>1429</v>
      </c>
      <c r="B655" s="552" t="s">
        <v>22834</v>
      </c>
      <c r="C655" s="552" t="s">
        <v>23318</v>
      </c>
      <c r="D655" s="552" t="s">
        <v>23395</v>
      </c>
      <c r="E655" s="552" t="s">
        <v>23393</v>
      </c>
      <c r="F655" s="552" t="s">
        <v>9273</v>
      </c>
      <c r="G655" s="552" t="s">
        <v>23394</v>
      </c>
      <c r="H655" s="552" t="s">
        <v>21672</v>
      </c>
      <c r="I655" s="552" t="s">
        <v>22804</v>
      </c>
      <c r="J655" s="552" t="s">
        <v>24001</v>
      </c>
      <c r="K655" s="571" t="s">
        <v>24001</v>
      </c>
      <c r="L655" s="571" t="s">
        <v>24001</v>
      </c>
      <c r="M655" s="553" t="s">
        <v>24001</v>
      </c>
      <c r="N655" s="553" t="s">
        <v>62</v>
      </c>
      <c r="O655" s="553" t="s">
        <v>24001</v>
      </c>
      <c r="P655" s="553">
        <v>32933</v>
      </c>
      <c r="Q655" s="554">
        <v>42157</v>
      </c>
      <c r="R655" s="552" t="s">
        <v>28293</v>
      </c>
      <c r="S655" s="552" t="s">
        <v>24001</v>
      </c>
      <c r="T655" s="552" t="s">
        <v>24001</v>
      </c>
    </row>
    <row r="656" spans="1:20" ht="14.5" x14ac:dyDescent="0.35">
      <c r="A656" s="552">
        <v>812</v>
      </c>
      <c r="B656" s="571" t="s">
        <v>22163</v>
      </c>
      <c r="C656" s="571" t="s">
        <v>22610</v>
      </c>
      <c r="D656" s="571" t="s">
        <v>26523</v>
      </c>
      <c r="E656" s="571" t="s">
        <v>22611</v>
      </c>
      <c r="F656" s="571" t="s">
        <v>18287</v>
      </c>
      <c r="G656" s="571" t="s">
        <v>22612</v>
      </c>
      <c r="H656" s="571" t="s">
        <v>26524</v>
      </c>
      <c r="I656" s="571" t="s">
        <v>21149</v>
      </c>
      <c r="J656" s="571" t="s">
        <v>24001</v>
      </c>
      <c r="K656" s="571" t="s">
        <v>24001</v>
      </c>
      <c r="L656" s="571" t="s">
        <v>24001</v>
      </c>
      <c r="M656" s="572" t="s">
        <v>24001</v>
      </c>
      <c r="N656" s="572" t="s">
        <v>25896</v>
      </c>
      <c r="O656" s="572" t="s">
        <v>24001</v>
      </c>
      <c r="P656" s="572">
        <v>32933</v>
      </c>
      <c r="Q656" s="573">
        <v>44544</v>
      </c>
      <c r="R656" s="571" t="s">
        <v>27895</v>
      </c>
      <c r="S656" s="571" t="s">
        <v>27895</v>
      </c>
      <c r="T656" s="571" t="s">
        <v>24001</v>
      </c>
    </row>
    <row r="657" spans="1:20" ht="14.5" x14ac:dyDescent="0.35">
      <c r="A657" s="552">
        <v>260</v>
      </c>
      <c r="B657" s="552" t="s">
        <v>20877</v>
      </c>
      <c r="C657" s="552" t="s">
        <v>20926</v>
      </c>
      <c r="D657" s="552" t="s">
        <v>20947</v>
      </c>
      <c r="E657" s="552" t="s">
        <v>20944</v>
      </c>
      <c r="F657" s="552" t="s">
        <v>5377</v>
      </c>
      <c r="G657" s="552" t="s">
        <v>20945</v>
      </c>
      <c r="H657" s="552" t="s">
        <v>20946</v>
      </c>
      <c r="I657" s="552" t="s">
        <v>20243</v>
      </c>
      <c r="J657" s="552" t="s">
        <v>24001</v>
      </c>
      <c r="K657" s="552" t="s">
        <v>62</v>
      </c>
      <c r="L657" s="571" t="s">
        <v>24001</v>
      </c>
      <c r="M657" s="553" t="s">
        <v>24001</v>
      </c>
      <c r="N657" s="552" t="s">
        <v>25856</v>
      </c>
      <c r="O657" s="553" t="s">
        <v>24001</v>
      </c>
      <c r="P657" s="553">
        <v>32933</v>
      </c>
      <c r="Q657" s="554">
        <v>37561</v>
      </c>
      <c r="R657" s="552" t="s">
        <v>28294</v>
      </c>
      <c r="S657" s="552" t="s">
        <v>24001</v>
      </c>
      <c r="T657" s="552" t="s">
        <v>24001</v>
      </c>
    </row>
    <row r="658" spans="1:20" ht="14.5" x14ac:dyDescent="0.35">
      <c r="A658" s="552">
        <v>261</v>
      </c>
      <c r="B658" s="552" t="s">
        <v>20877</v>
      </c>
      <c r="C658" s="552" t="s">
        <v>20926</v>
      </c>
      <c r="D658" s="552" t="s">
        <v>20948</v>
      </c>
      <c r="E658" s="552" t="s">
        <v>24001</v>
      </c>
      <c r="F658" s="552" t="s">
        <v>13118</v>
      </c>
      <c r="G658" s="552" t="s">
        <v>20945</v>
      </c>
      <c r="H658" s="552" t="s">
        <v>55</v>
      </c>
      <c r="I658" s="552" t="s">
        <v>20243</v>
      </c>
      <c r="J658" s="552" t="s">
        <v>24001</v>
      </c>
      <c r="K658" s="571" t="s">
        <v>24001</v>
      </c>
      <c r="L658" s="571" t="s">
        <v>24001</v>
      </c>
      <c r="M658" s="553" t="s">
        <v>24001</v>
      </c>
      <c r="N658" s="552" t="s">
        <v>25856</v>
      </c>
      <c r="O658" s="553" t="s">
        <v>24001</v>
      </c>
      <c r="P658" s="553">
        <v>32933</v>
      </c>
      <c r="Q658" s="554">
        <v>37561</v>
      </c>
      <c r="R658" s="552" t="s">
        <v>24001</v>
      </c>
      <c r="S658" s="552" t="s">
        <v>24001</v>
      </c>
      <c r="T658" s="552" t="s">
        <v>24001</v>
      </c>
    </row>
    <row r="659" spans="1:20" ht="14.5" x14ac:dyDescent="0.35">
      <c r="A659" s="552">
        <v>492</v>
      </c>
      <c r="B659" s="571" t="s">
        <v>22163</v>
      </c>
      <c r="C659" s="571" t="s">
        <v>22251</v>
      </c>
      <c r="D659" s="571" t="s">
        <v>22309</v>
      </c>
      <c r="E659" s="571" t="s">
        <v>22306</v>
      </c>
      <c r="F659" s="571" t="s">
        <v>16668</v>
      </c>
      <c r="G659" s="571" t="s">
        <v>22307</v>
      </c>
      <c r="H659" s="571" t="s">
        <v>22308</v>
      </c>
      <c r="I659" s="571" t="s">
        <v>21149</v>
      </c>
      <c r="J659" s="571" t="s">
        <v>24001</v>
      </c>
      <c r="K659" s="571" t="s">
        <v>62</v>
      </c>
      <c r="L659" s="571" t="s">
        <v>899</v>
      </c>
      <c r="M659" s="572" t="s">
        <v>24001</v>
      </c>
      <c r="N659" s="572" t="s">
        <v>25896</v>
      </c>
      <c r="O659" s="572" t="s">
        <v>28295</v>
      </c>
      <c r="P659" s="572">
        <v>32933</v>
      </c>
      <c r="Q659" s="573">
        <v>37561</v>
      </c>
      <c r="R659" s="571" t="s">
        <v>27905</v>
      </c>
      <c r="S659" s="571" t="s">
        <v>24001</v>
      </c>
      <c r="T659" s="571" t="s">
        <v>24001</v>
      </c>
    </row>
    <row r="660" spans="1:20" ht="14.5" x14ac:dyDescent="0.35">
      <c r="A660" s="552">
        <v>692</v>
      </c>
      <c r="B660" s="571" t="s">
        <v>22163</v>
      </c>
      <c r="C660" s="571" t="s">
        <v>22513</v>
      </c>
      <c r="D660" s="571" t="s">
        <v>22541</v>
      </c>
      <c r="E660" s="571" t="s">
        <v>22538</v>
      </c>
      <c r="F660" s="571" t="s">
        <v>16033</v>
      </c>
      <c r="G660" s="571" t="s">
        <v>22539</v>
      </c>
      <c r="H660" s="571" t="s">
        <v>22540</v>
      </c>
      <c r="I660" s="571" t="s">
        <v>21149</v>
      </c>
      <c r="J660" s="571" t="s">
        <v>24001</v>
      </c>
      <c r="K660" s="571" t="s">
        <v>24001</v>
      </c>
      <c r="L660" s="571" t="s">
        <v>24001</v>
      </c>
      <c r="M660" s="572" t="s">
        <v>26467</v>
      </c>
      <c r="N660" s="572" t="s">
        <v>25896</v>
      </c>
      <c r="O660" s="572" t="s">
        <v>24001</v>
      </c>
      <c r="P660" s="572">
        <v>32933</v>
      </c>
      <c r="Q660" s="573">
        <v>40477</v>
      </c>
      <c r="R660" s="571" t="s">
        <v>27895</v>
      </c>
      <c r="S660" s="571" t="s">
        <v>24001</v>
      </c>
      <c r="T660" s="571" t="s">
        <v>24001</v>
      </c>
    </row>
    <row r="661" spans="1:20" ht="14.5" x14ac:dyDescent="0.35">
      <c r="A661" s="552">
        <v>693</v>
      </c>
      <c r="B661" s="571" t="s">
        <v>22163</v>
      </c>
      <c r="C661" s="571" t="s">
        <v>22513</v>
      </c>
      <c r="D661" s="571" t="s">
        <v>26468</v>
      </c>
      <c r="E661" s="571" t="s">
        <v>26469</v>
      </c>
      <c r="F661" s="571" t="s">
        <v>26470</v>
      </c>
      <c r="G661" s="571" t="s">
        <v>22539</v>
      </c>
      <c r="H661" s="571" t="s">
        <v>26471</v>
      </c>
      <c r="I661" s="571" t="s">
        <v>21149</v>
      </c>
      <c r="J661" s="571" t="s">
        <v>24001</v>
      </c>
      <c r="K661" s="571" t="s">
        <v>24001</v>
      </c>
      <c r="L661" s="571" t="s">
        <v>24001</v>
      </c>
      <c r="M661" s="572" t="s">
        <v>24001</v>
      </c>
      <c r="N661" s="572" t="s">
        <v>25896</v>
      </c>
      <c r="O661" s="572" t="s">
        <v>24001</v>
      </c>
      <c r="P661" s="572">
        <v>43976</v>
      </c>
      <c r="Q661" s="573"/>
      <c r="R661" s="571" t="s">
        <v>27895</v>
      </c>
      <c r="S661" s="571" t="s">
        <v>28033</v>
      </c>
      <c r="T661" s="571" t="s">
        <v>24001</v>
      </c>
    </row>
    <row r="662" spans="1:20" ht="14.5" x14ac:dyDescent="0.35">
      <c r="A662" s="552">
        <v>694</v>
      </c>
      <c r="B662" s="571" t="s">
        <v>22163</v>
      </c>
      <c r="C662" s="571" t="s">
        <v>22513</v>
      </c>
      <c r="D662" s="571" t="s">
        <v>26472</v>
      </c>
      <c r="E662" s="571" t="s">
        <v>26473</v>
      </c>
      <c r="F662" s="571" t="s">
        <v>394</v>
      </c>
      <c r="G662" s="571" t="s">
        <v>22539</v>
      </c>
      <c r="H662" s="571" t="s">
        <v>26474</v>
      </c>
      <c r="I662" s="571" t="s">
        <v>21149</v>
      </c>
      <c r="J662" s="571" t="s">
        <v>24001</v>
      </c>
      <c r="K662" s="571" t="s">
        <v>24001</v>
      </c>
      <c r="L662" s="571" t="s">
        <v>24001</v>
      </c>
      <c r="M662" s="572" t="s">
        <v>24001</v>
      </c>
      <c r="N662" s="572" t="s">
        <v>25896</v>
      </c>
      <c r="O662" s="572" t="s">
        <v>24001</v>
      </c>
      <c r="P662" s="572">
        <v>43976</v>
      </c>
      <c r="Q662" s="573">
        <v>43976</v>
      </c>
      <c r="R662" s="571" t="s">
        <v>27895</v>
      </c>
      <c r="S662" s="571" t="s">
        <v>27895</v>
      </c>
      <c r="T662" s="571" t="s">
        <v>24001</v>
      </c>
    </row>
    <row r="663" spans="1:20" ht="14.5" x14ac:dyDescent="0.35">
      <c r="A663" s="552">
        <v>695</v>
      </c>
      <c r="B663" s="571" t="s">
        <v>22163</v>
      </c>
      <c r="C663" s="571" t="s">
        <v>22513</v>
      </c>
      <c r="D663" s="571" t="s">
        <v>26475</v>
      </c>
      <c r="E663" s="571" t="s">
        <v>26476</v>
      </c>
      <c r="F663" s="571" t="s">
        <v>26477</v>
      </c>
      <c r="G663" s="571" t="s">
        <v>22539</v>
      </c>
      <c r="H663" s="571" t="s">
        <v>26478</v>
      </c>
      <c r="I663" s="571" t="s">
        <v>21149</v>
      </c>
      <c r="J663" s="571" t="s">
        <v>24001</v>
      </c>
      <c r="K663" s="571" t="s">
        <v>24001</v>
      </c>
      <c r="L663" s="571" t="s">
        <v>24001</v>
      </c>
      <c r="M663" s="572" t="s">
        <v>26479</v>
      </c>
      <c r="N663" s="572" t="s">
        <v>25896</v>
      </c>
      <c r="O663" s="572" t="s">
        <v>24001</v>
      </c>
      <c r="P663" s="572">
        <v>43976</v>
      </c>
      <c r="Q663" s="573"/>
      <c r="R663" s="571" t="s">
        <v>27895</v>
      </c>
      <c r="S663" s="571" t="s">
        <v>28033</v>
      </c>
      <c r="T663" s="571" t="s">
        <v>24001</v>
      </c>
    </row>
    <row r="664" spans="1:20" ht="14.5" x14ac:dyDescent="0.35">
      <c r="A664" s="552">
        <v>549</v>
      </c>
      <c r="B664" s="571" t="s">
        <v>21653</v>
      </c>
      <c r="C664" s="571" t="s">
        <v>21669</v>
      </c>
      <c r="D664" s="571" t="s">
        <v>26089</v>
      </c>
      <c r="E664" s="571" t="s">
        <v>21670</v>
      </c>
      <c r="F664" s="571" t="s">
        <v>11233</v>
      </c>
      <c r="G664" s="571" t="s">
        <v>21671</v>
      </c>
      <c r="H664" s="571" t="s">
        <v>24384</v>
      </c>
      <c r="I664" s="571" t="s">
        <v>21149</v>
      </c>
      <c r="J664" s="571" t="s">
        <v>24001</v>
      </c>
      <c r="K664" s="571" t="s">
        <v>62</v>
      </c>
      <c r="L664" s="571" t="s">
        <v>24001</v>
      </c>
      <c r="M664" s="572" t="s">
        <v>24001</v>
      </c>
      <c r="N664" s="572" t="s">
        <v>25896</v>
      </c>
      <c r="O664" s="572" t="s">
        <v>24001</v>
      </c>
      <c r="P664" s="572">
        <v>32933</v>
      </c>
      <c r="Q664" s="573">
        <v>44005</v>
      </c>
      <c r="R664" s="571" t="s">
        <v>28194</v>
      </c>
      <c r="S664" s="571" t="s">
        <v>28194</v>
      </c>
      <c r="T664" s="571" t="s">
        <v>24001</v>
      </c>
    </row>
    <row r="665" spans="1:20" ht="14.5" x14ac:dyDescent="0.35">
      <c r="A665" s="552">
        <v>550</v>
      </c>
      <c r="B665" s="571" t="s">
        <v>21653</v>
      </c>
      <c r="C665" s="571" t="s">
        <v>21669</v>
      </c>
      <c r="D665" s="571" t="s">
        <v>21673</v>
      </c>
      <c r="E665" s="571" t="s">
        <v>26090</v>
      </c>
      <c r="F665" s="571" t="s">
        <v>16994</v>
      </c>
      <c r="G665" s="571" t="s">
        <v>21671</v>
      </c>
      <c r="H665" s="571" t="s">
        <v>21672</v>
      </c>
      <c r="I665" s="571" t="s">
        <v>21149</v>
      </c>
      <c r="J665" s="571" t="s">
        <v>24001</v>
      </c>
      <c r="K665" s="571" t="s">
        <v>62</v>
      </c>
      <c r="L665" s="571" t="s">
        <v>24001</v>
      </c>
      <c r="M665" s="572" t="s">
        <v>24001</v>
      </c>
      <c r="N665" s="572" t="s">
        <v>25896</v>
      </c>
      <c r="O665" s="572" t="s">
        <v>24001</v>
      </c>
      <c r="P665" s="572">
        <v>32933</v>
      </c>
      <c r="Q665" s="573">
        <v>37561</v>
      </c>
      <c r="R665" s="571" t="s">
        <v>27993</v>
      </c>
      <c r="S665" s="571" t="s">
        <v>24001</v>
      </c>
      <c r="T665" s="571" t="s">
        <v>24001</v>
      </c>
    </row>
    <row r="666" spans="1:20" ht="14.5" x14ac:dyDescent="0.35">
      <c r="A666" s="552">
        <v>551</v>
      </c>
      <c r="B666" s="571" t="s">
        <v>21653</v>
      </c>
      <c r="C666" s="571" t="s">
        <v>21669</v>
      </c>
      <c r="D666" s="571" t="s">
        <v>34538</v>
      </c>
      <c r="E666" s="571" t="s">
        <v>24001</v>
      </c>
      <c r="F666" s="571" t="s">
        <v>13888</v>
      </c>
      <c r="G666" s="571" t="s">
        <v>21671</v>
      </c>
      <c r="H666" s="571" t="s">
        <v>55</v>
      </c>
      <c r="I666" s="571" t="s">
        <v>21149</v>
      </c>
      <c r="J666" s="571" t="s">
        <v>24001</v>
      </c>
      <c r="K666" s="571" t="s">
        <v>24001</v>
      </c>
      <c r="L666" s="571" t="s">
        <v>24001</v>
      </c>
      <c r="M666" s="572" t="s">
        <v>24001</v>
      </c>
      <c r="N666" s="572" t="s">
        <v>25896</v>
      </c>
      <c r="O666" s="572" t="s">
        <v>24001</v>
      </c>
      <c r="P666" s="572">
        <v>32933</v>
      </c>
      <c r="Q666" s="573">
        <v>45534</v>
      </c>
      <c r="R666" s="571" t="s">
        <v>24001</v>
      </c>
      <c r="S666" s="571" t="s">
        <v>24001</v>
      </c>
      <c r="T666" s="571" t="s">
        <v>24001</v>
      </c>
    </row>
    <row r="667" spans="1:20" ht="14.5" x14ac:dyDescent="0.35">
      <c r="A667" s="552">
        <v>395</v>
      </c>
      <c r="B667" s="571" t="s">
        <v>21559</v>
      </c>
      <c r="C667" s="571" t="s">
        <v>21562</v>
      </c>
      <c r="D667" s="571" t="s">
        <v>21588</v>
      </c>
      <c r="E667" s="571" t="s">
        <v>25406</v>
      </c>
      <c r="F667" s="571" t="s">
        <v>17179</v>
      </c>
      <c r="G667" s="571" t="s">
        <v>21586</v>
      </c>
      <c r="H667" s="571" t="s">
        <v>21587</v>
      </c>
      <c r="I667" s="571" t="s">
        <v>21149</v>
      </c>
      <c r="J667" s="571" t="s">
        <v>24001</v>
      </c>
      <c r="K667" s="571" t="s">
        <v>50</v>
      </c>
      <c r="L667" s="571" t="s">
        <v>24001</v>
      </c>
      <c r="M667" s="572" t="s">
        <v>24001</v>
      </c>
      <c r="N667" s="572" t="s">
        <v>25896</v>
      </c>
      <c r="O667" s="572" t="s">
        <v>24001</v>
      </c>
      <c r="P667" s="572">
        <v>32933</v>
      </c>
      <c r="Q667" s="573">
        <v>37561</v>
      </c>
      <c r="R667" s="571" t="s">
        <v>27899</v>
      </c>
      <c r="S667" s="571" t="s">
        <v>24001</v>
      </c>
      <c r="T667" s="571" t="s">
        <v>24001</v>
      </c>
    </row>
    <row r="668" spans="1:20" ht="14.5" x14ac:dyDescent="0.35">
      <c r="A668" s="552">
        <v>396</v>
      </c>
      <c r="B668" s="571" t="s">
        <v>21559</v>
      </c>
      <c r="C668" s="571" t="s">
        <v>21562</v>
      </c>
      <c r="D668" s="571" t="s">
        <v>21592</v>
      </c>
      <c r="E668" s="571" t="s">
        <v>21589</v>
      </c>
      <c r="F668" s="571" t="s">
        <v>17276</v>
      </c>
      <c r="G668" s="571" t="s">
        <v>21590</v>
      </c>
      <c r="H668" s="571" t="s">
        <v>21591</v>
      </c>
      <c r="I668" s="571" t="s">
        <v>21149</v>
      </c>
      <c r="J668" s="571" t="s">
        <v>24001</v>
      </c>
      <c r="K668" s="571" t="s">
        <v>24001</v>
      </c>
      <c r="L668" s="571" t="s">
        <v>24001</v>
      </c>
      <c r="M668" s="572" t="s">
        <v>24001</v>
      </c>
      <c r="N668" s="572" t="s">
        <v>25896</v>
      </c>
      <c r="O668" s="572" t="s">
        <v>24001</v>
      </c>
      <c r="P668" s="572">
        <v>32933</v>
      </c>
      <c r="Q668" s="573">
        <v>37561</v>
      </c>
      <c r="R668" s="571" t="s">
        <v>27909</v>
      </c>
      <c r="S668" s="571" t="s">
        <v>24001</v>
      </c>
      <c r="T668" s="571" t="s">
        <v>24001</v>
      </c>
    </row>
    <row r="669" spans="1:20" ht="14.5" x14ac:dyDescent="0.35">
      <c r="A669" s="552">
        <v>1005</v>
      </c>
      <c r="B669" s="571" t="s">
        <v>21301</v>
      </c>
      <c r="C669" s="571" t="s">
        <v>21342</v>
      </c>
      <c r="D669" s="571" t="s">
        <v>21356</v>
      </c>
      <c r="E669" s="571" t="s">
        <v>21354</v>
      </c>
      <c r="F669" s="571" t="s">
        <v>15664</v>
      </c>
      <c r="G669" s="571" t="s">
        <v>21355</v>
      </c>
      <c r="H669" s="571" t="s">
        <v>8687</v>
      </c>
      <c r="I669" s="571" t="s">
        <v>21149</v>
      </c>
      <c r="J669" s="571" t="s">
        <v>24001</v>
      </c>
      <c r="K669" s="571" t="s">
        <v>24001</v>
      </c>
      <c r="L669" s="571" t="s">
        <v>899</v>
      </c>
      <c r="M669" s="572" t="s">
        <v>24001</v>
      </c>
      <c r="N669" s="572" t="s">
        <v>25896</v>
      </c>
      <c r="O669" s="572" t="s">
        <v>24001</v>
      </c>
      <c r="P669" s="572">
        <v>32933</v>
      </c>
      <c r="Q669" s="573">
        <v>37561</v>
      </c>
      <c r="R669" s="571" t="s">
        <v>27989</v>
      </c>
      <c r="S669" s="571" t="s">
        <v>24001</v>
      </c>
      <c r="T669" s="571" t="s">
        <v>24001</v>
      </c>
    </row>
    <row r="670" spans="1:20" ht="14.5" x14ac:dyDescent="0.35">
      <c r="A670" s="552">
        <v>397</v>
      </c>
      <c r="B670" s="571" t="s">
        <v>21559</v>
      </c>
      <c r="C670" s="571" t="s">
        <v>21562</v>
      </c>
      <c r="D670" s="571" t="s">
        <v>21596</v>
      </c>
      <c r="E670" s="571" t="s">
        <v>21593</v>
      </c>
      <c r="F670" s="571" t="s">
        <v>17682</v>
      </c>
      <c r="G670" s="571" t="s">
        <v>21594</v>
      </c>
      <c r="H670" s="571" t="s">
        <v>21595</v>
      </c>
      <c r="I670" s="571" t="s">
        <v>21149</v>
      </c>
      <c r="J670" s="571" t="s">
        <v>24001</v>
      </c>
      <c r="K670" s="571" t="s">
        <v>62</v>
      </c>
      <c r="L670" s="571" t="s">
        <v>24001</v>
      </c>
      <c r="M670" s="572" t="s">
        <v>24001</v>
      </c>
      <c r="N670" s="572" t="s">
        <v>25896</v>
      </c>
      <c r="O670" s="572" t="s">
        <v>24001</v>
      </c>
      <c r="P670" s="572">
        <v>32933</v>
      </c>
      <c r="Q670" s="573">
        <v>37561</v>
      </c>
      <c r="R670" s="571" t="s">
        <v>27968</v>
      </c>
      <c r="S670" s="571" t="s">
        <v>24001</v>
      </c>
      <c r="T670" s="571" t="s">
        <v>24001</v>
      </c>
    </row>
    <row r="671" spans="1:20" ht="14.5" x14ac:dyDescent="0.35">
      <c r="A671" s="552">
        <v>1334</v>
      </c>
      <c r="B671" s="571" t="s">
        <v>22834</v>
      </c>
      <c r="C671" s="571" t="s">
        <v>23017</v>
      </c>
      <c r="D671" s="571" t="s">
        <v>23155</v>
      </c>
      <c r="E671" s="571" t="s">
        <v>23152</v>
      </c>
      <c r="F671" s="571" t="s">
        <v>2888</v>
      </c>
      <c r="G671" s="571" t="s">
        <v>23153</v>
      </c>
      <c r="H671" s="571" t="s">
        <v>23154</v>
      </c>
      <c r="I671" s="571" t="s">
        <v>22804</v>
      </c>
      <c r="J671" s="571" t="s">
        <v>24001</v>
      </c>
      <c r="K671" s="571" t="s">
        <v>24001</v>
      </c>
      <c r="L671" s="571" t="s">
        <v>24001</v>
      </c>
      <c r="M671" s="572" t="s">
        <v>24001</v>
      </c>
      <c r="N671" s="553" t="s">
        <v>62</v>
      </c>
      <c r="O671" s="572" t="s">
        <v>24001</v>
      </c>
      <c r="P671" s="572">
        <v>32933</v>
      </c>
      <c r="Q671" s="573">
        <v>37561</v>
      </c>
      <c r="R671" s="571" t="s">
        <v>28296</v>
      </c>
      <c r="S671" s="571" t="s">
        <v>24001</v>
      </c>
      <c r="T671" s="571" t="s">
        <v>24001</v>
      </c>
    </row>
    <row r="672" spans="1:20" ht="14.5" x14ac:dyDescent="0.35">
      <c r="A672" s="552">
        <v>1335</v>
      </c>
      <c r="B672" s="571" t="s">
        <v>22834</v>
      </c>
      <c r="C672" s="571" t="s">
        <v>23017</v>
      </c>
      <c r="D672" s="571" t="s">
        <v>23157</v>
      </c>
      <c r="E672" s="571" t="s">
        <v>34798</v>
      </c>
      <c r="F672" s="571" t="s">
        <v>10385</v>
      </c>
      <c r="G672" s="571" t="s">
        <v>23153</v>
      </c>
      <c r="H672" s="571" t="s">
        <v>23156</v>
      </c>
      <c r="I672" s="571" t="s">
        <v>22804</v>
      </c>
      <c r="J672" s="571" t="s">
        <v>24001</v>
      </c>
      <c r="K672" s="571" t="s">
        <v>24001</v>
      </c>
      <c r="L672" s="571" t="s">
        <v>24001</v>
      </c>
      <c r="M672" s="572" t="s">
        <v>24001</v>
      </c>
      <c r="N672" s="553" t="s">
        <v>62</v>
      </c>
      <c r="O672" s="572" t="s">
        <v>24001</v>
      </c>
      <c r="P672" s="572">
        <v>32933</v>
      </c>
      <c r="Q672" s="573">
        <v>37561</v>
      </c>
      <c r="R672" s="571" t="s">
        <v>28297</v>
      </c>
      <c r="S672" s="571" t="s">
        <v>24001</v>
      </c>
      <c r="T672" s="571" t="s">
        <v>24001</v>
      </c>
    </row>
    <row r="673" spans="1:20" ht="14.5" x14ac:dyDescent="0.35">
      <c r="A673" s="552">
        <v>1336</v>
      </c>
      <c r="B673" s="571" t="s">
        <v>22834</v>
      </c>
      <c r="C673" s="571" t="s">
        <v>23017</v>
      </c>
      <c r="D673" s="571" t="s">
        <v>23160</v>
      </c>
      <c r="E673" s="571" t="s">
        <v>23158</v>
      </c>
      <c r="F673" s="571" t="s">
        <v>10393</v>
      </c>
      <c r="G673" s="571" t="s">
        <v>23153</v>
      </c>
      <c r="H673" s="571" t="s">
        <v>23159</v>
      </c>
      <c r="I673" s="571" t="s">
        <v>22804</v>
      </c>
      <c r="J673" s="571" t="s">
        <v>24001</v>
      </c>
      <c r="K673" s="571" t="s">
        <v>24001</v>
      </c>
      <c r="L673" s="571" t="s">
        <v>24001</v>
      </c>
      <c r="M673" s="572" t="s">
        <v>24001</v>
      </c>
      <c r="N673" s="553" t="s">
        <v>62</v>
      </c>
      <c r="O673" s="572" t="s">
        <v>24001</v>
      </c>
      <c r="P673" s="572">
        <v>32933</v>
      </c>
      <c r="Q673" s="573">
        <v>37561</v>
      </c>
      <c r="R673" s="571" t="s">
        <v>28298</v>
      </c>
      <c r="S673" s="571" t="s">
        <v>24001</v>
      </c>
      <c r="T673" s="571" t="s">
        <v>24001</v>
      </c>
    </row>
    <row r="674" spans="1:20" ht="14.5" x14ac:dyDescent="0.35">
      <c r="A674" s="552">
        <v>1337</v>
      </c>
      <c r="B674" s="571" t="s">
        <v>22834</v>
      </c>
      <c r="C674" s="571" t="s">
        <v>23017</v>
      </c>
      <c r="D674" s="571" t="s">
        <v>23163</v>
      </c>
      <c r="E674" s="571" t="s">
        <v>23161</v>
      </c>
      <c r="F674" s="571" t="s">
        <v>23162</v>
      </c>
      <c r="G674" s="571" t="s">
        <v>23153</v>
      </c>
      <c r="H674" s="571" t="s">
        <v>20956</v>
      </c>
      <c r="I674" s="571" t="s">
        <v>22804</v>
      </c>
      <c r="J674" s="571" t="s">
        <v>24001</v>
      </c>
      <c r="K674" s="571" t="s">
        <v>24001</v>
      </c>
      <c r="L674" s="571" t="s">
        <v>24001</v>
      </c>
      <c r="M674" s="572" t="s">
        <v>24001</v>
      </c>
      <c r="N674" s="553" t="s">
        <v>62</v>
      </c>
      <c r="O674" s="572" t="s">
        <v>24001</v>
      </c>
      <c r="P674" s="572">
        <v>32933</v>
      </c>
      <c r="Q674" s="573">
        <v>37561</v>
      </c>
      <c r="R674" s="571" t="s">
        <v>28140</v>
      </c>
      <c r="S674" s="571" t="s">
        <v>24001</v>
      </c>
      <c r="T674" s="571" t="s">
        <v>24001</v>
      </c>
    </row>
    <row r="675" spans="1:20" ht="14.5" x14ac:dyDescent="0.35">
      <c r="A675" s="552">
        <v>1338</v>
      </c>
      <c r="B675" s="571" t="s">
        <v>22834</v>
      </c>
      <c r="C675" s="571" t="s">
        <v>23017</v>
      </c>
      <c r="D675" s="571" t="s">
        <v>23164</v>
      </c>
      <c r="E675" s="571" t="s">
        <v>24001</v>
      </c>
      <c r="F675" s="571" t="s">
        <v>7155</v>
      </c>
      <c r="G675" s="571" t="s">
        <v>23153</v>
      </c>
      <c r="H675" s="571" t="s">
        <v>55</v>
      </c>
      <c r="I675" s="571" t="s">
        <v>22804</v>
      </c>
      <c r="J675" s="571" t="s">
        <v>24001</v>
      </c>
      <c r="K675" s="571" t="s">
        <v>24001</v>
      </c>
      <c r="L675" s="571" t="s">
        <v>24001</v>
      </c>
      <c r="M675" s="572" t="s">
        <v>24001</v>
      </c>
      <c r="N675" s="553" t="s">
        <v>62</v>
      </c>
      <c r="O675" s="572" t="s">
        <v>24001</v>
      </c>
      <c r="P675" s="572">
        <v>32933</v>
      </c>
      <c r="Q675" s="573">
        <v>37561</v>
      </c>
      <c r="R675" s="571" t="s">
        <v>24001</v>
      </c>
      <c r="S675" s="571" t="s">
        <v>24001</v>
      </c>
      <c r="T675" s="571" t="s">
        <v>24001</v>
      </c>
    </row>
    <row r="676" spans="1:20" ht="14.5" x14ac:dyDescent="0.35">
      <c r="A676" s="552">
        <v>1219</v>
      </c>
      <c r="B676" s="571" t="s">
        <v>22834</v>
      </c>
      <c r="C676" s="571" t="s">
        <v>22835</v>
      </c>
      <c r="D676" s="571" t="s">
        <v>22874</v>
      </c>
      <c r="E676" s="571" t="s">
        <v>22872</v>
      </c>
      <c r="F676" s="571" t="s">
        <v>8393</v>
      </c>
      <c r="G676" s="571" t="s">
        <v>22843</v>
      </c>
      <c r="H676" s="571" t="s">
        <v>22873</v>
      </c>
      <c r="I676" s="571" t="s">
        <v>22804</v>
      </c>
      <c r="J676" s="571" t="s">
        <v>24001</v>
      </c>
      <c r="K676" s="571" t="s">
        <v>24001</v>
      </c>
      <c r="L676" s="571" t="s">
        <v>24001</v>
      </c>
      <c r="M676" s="572" t="s">
        <v>24001</v>
      </c>
      <c r="N676" s="553" t="s">
        <v>62</v>
      </c>
      <c r="O676" s="572" t="s">
        <v>24001</v>
      </c>
      <c r="P676" s="572">
        <v>32933</v>
      </c>
      <c r="Q676" s="573">
        <v>37561</v>
      </c>
      <c r="R676" s="571" t="s">
        <v>28084</v>
      </c>
      <c r="S676" s="571" t="s">
        <v>24001</v>
      </c>
      <c r="T676" s="571" t="s">
        <v>24001</v>
      </c>
    </row>
    <row r="677" spans="1:20" ht="14.5" x14ac:dyDescent="0.35">
      <c r="A677" s="552">
        <v>1206</v>
      </c>
      <c r="B677" s="571" t="s">
        <v>22834</v>
      </c>
      <c r="C677" s="571" t="s">
        <v>22835</v>
      </c>
      <c r="D677" s="571" t="s">
        <v>22844</v>
      </c>
      <c r="E677" s="571" t="s">
        <v>24001</v>
      </c>
      <c r="F677" s="571" t="s">
        <v>1090</v>
      </c>
      <c r="G677" s="571" t="s">
        <v>22843</v>
      </c>
      <c r="H677" s="571" t="s">
        <v>55</v>
      </c>
      <c r="I677" s="571" t="s">
        <v>22804</v>
      </c>
      <c r="J677" s="571" t="s">
        <v>24001</v>
      </c>
      <c r="K677" s="571" t="s">
        <v>24001</v>
      </c>
      <c r="L677" s="571" t="s">
        <v>24001</v>
      </c>
      <c r="M677" s="572" t="s">
        <v>24001</v>
      </c>
      <c r="N677" s="553" t="s">
        <v>62</v>
      </c>
      <c r="O677" s="572" t="s">
        <v>24001</v>
      </c>
      <c r="P677" s="572">
        <v>32933</v>
      </c>
      <c r="Q677" s="573">
        <v>37561</v>
      </c>
      <c r="R677" s="571" t="s">
        <v>24001</v>
      </c>
      <c r="S677" s="571" t="s">
        <v>24001</v>
      </c>
      <c r="T677" s="571" t="s">
        <v>24001</v>
      </c>
    </row>
    <row r="678" spans="1:20" ht="14.5" x14ac:dyDescent="0.35">
      <c r="A678" s="552">
        <v>398</v>
      </c>
      <c r="B678" s="571" t="s">
        <v>21559</v>
      </c>
      <c r="C678" s="571" t="s">
        <v>21562</v>
      </c>
      <c r="D678" s="571" t="s">
        <v>21600</v>
      </c>
      <c r="E678" s="571" t="s">
        <v>21597</v>
      </c>
      <c r="F678" s="571" t="s">
        <v>10067</v>
      </c>
      <c r="G678" s="571" t="s">
        <v>21598</v>
      </c>
      <c r="H678" s="571" t="s">
        <v>21599</v>
      </c>
      <c r="I678" s="571" t="s">
        <v>21149</v>
      </c>
      <c r="J678" s="571" t="s">
        <v>24001</v>
      </c>
      <c r="K678" s="571" t="s">
        <v>154</v>
      </c>
      <c r="L678" s="571" t="s">
        <v>24001</v>
      </c>
      <c r="M678" s="572" t="s">
        <v>24001</v>
      </c>
      <c r="N678" s="572" t="s">
        <v>25896</v>
      </c>
      <c r="O678" s="572" t="s">
        <v>24001</v>
      </c>
      <c r="P678" s="572">
        <v>32933</v>
      </c>
      <c r="Q678" s="573">
        <v>43161</v>
      </c>
      <c r="R678" s="571" t="s">
        <v>27968</v>
      </c>
      <c r="S678" s="571" t="s">
        <v>24001</v>
      </c>
      <c r="T678" s="571" t="s">
        <v>27922</v>
      </c>
    </row>
    <row r="679" spans="1:20" ht="14.5" x14ac:dyDescent="0.35">
      <c r="A679" s="552">
        <v>620</v>
      </c>
      <c r="B679" s="571" t="s">
        <v>21653</v>
      </c>
      <c r="C679" s="571" t="s">
        <v>21674</v>
      </c>
      <c r="D679" s="571" t="s">
        <v>21680</v>
      </c>
      <c r="E679" s="571" t="s">
        <v>26091</v>
      </c>
      <c r="F679" s="571" t="s">
        <v>17015</v>
      </c>
      <c r="G679" s="571" t="s">
        <v>21679</v>
      </c>
      <c r="H679" s="571" t="s">
        <v>21677</v>
      </c>
      <c r="I679" s="571" t="s">
        <v>21149</v>
      </c>
      <c r="J679" s="571" t="s">
        <v>24001</v>
      </c>
      <c r="K679" s="571" t="s">
        <v>24001</v>
      </c>
      <c r="L679" s="571" t="s">
        <v>24001</v>
      </c>
      <c r="M679" s="572" t="s">
        <v>26092</v>
      </c>
      <c r="N679" s="572" t="s">
        <v>25896</v>
      </c>
      <c r="O679" s="572" t="s">
        <v>24001</v>
      </c>
      <c r="P679" s="572">
        <v>32933</v>
      </c>
      <c r="Q679" s="573">
        <v>41603</v>
      </c>
      <c r="R679" s="571" t="s">
        <v>28110</v>
      </c>
      <c r="S679" s="571" t="s">
        <v>24001</v>
      </c>
      <c r="T679" s="571" t="s">
        <v>24001</v>
      </c>
    </row>
    <row r="680" spans="1:20" ht="14.5" x14ac:dyDescent="0.35">
      <c r="A680" s="552">
        <v>418</v>
      </c>
      <c r="B680" s="571" t="s">
        <v>22127</v>
      </c>
      <c r="C680" s="571" t="s">
        <v>22131</v>
      </c>
      <c r="D680" s="571" t="s">
        <v>25407</v>
      </c>
      <c r="E680" s="571" t="s">
        <v>22136</v>
      </c>
      <c r="F680" s="571" t="s">
        <v>22137</v>
      </c>
      <c r="G680" s="571" t="s">
        <v>22138</v>
      </c>
      <c r="H680" s="571" t="s">
        <v>25408</v>
      </c>
      <c r="I680" s="571" t="s">
        <v>21149</v>
      </c>
      <c r="J680" s="571" t="s">
        <v>24001</v>
      </c>
      <c r="K680" s="571" t="s">
        <v>154</v>
      </c>
      <c r="L680" s="571" t="s">
        <v>899</v>
      </c>
      <c r="M680" s="572" t="s">
        <v>25145</v>
      </c>
      <c r="N680" s="572" t="s">
        <v>25896</v>
      </c>
      <c r="O680" s="572" t="s">
        <v>34707</v>
      </c>
      <c r="P680" s="572">
        <v>36088</v>
      </c>
      <c r="Q680" s="573">
        <v>43802</v>
      </c>
      <c r="R680" s="571" t="s">
        <v>27895</v>
      </c>
      <c r="S680" s="571" t="s">
        <v>27895</v>
      </c>
      <c r="T680" s="571" t="s">
        <v>24001</v>
      </c>
    </row>
    <row r="681" spans="1:20" ht="14.5" x14ac:dyDescent="0.35">
      <c r="A681" s="552">
        <v>855</v>
      </c>
      <c r="B681" s="571" t="s">
        <v>22163</v>
      </c>
      <c r="C681" s="571" t="s">
        <v>22691</v>
      </c>
      <c r="D681" s="571" t="s">
        <v>34539</v>
      </c>
      <c r="E681" s="571" t="s">
        <v>34540</v>
      </c>
      <c r="F681" s="571" t="s">
        <v>34541</v>
      </c>
      <c r="G681" s="571" t="s">
        <v>22691</v>
      </c>
      <c r="H681" s="571" t="s">
        <v>55</v>
      </c>
      <c r="I681" s="571" t="s">
        <v>21149</v>
      </c>
      <c r="J681" s="571" t="s">
        <v>24001</v>
      </c>
      <c r="K681" s="571" t="s">
        <v>24001</v>
      </c>
      <c r="L681" s="571" t="s">
        <v>24001</v>
      </c>
      <c r="M681" s="572" t="s">
        <v>24001</v>
      </c>
      <c r="N681" s="572" t="s">
        <v>25896</v>
      </c>
      <c r="O681" s="572" t="s">
        <v>24001</v>
      </c>
      <c r="P681" s="572">
        <v>45426</v>
      </c>
      <c r="Q681" s="573"/>
      <c r="R681" s="571" t="s">
        <v>24001</v>
      </c>
      <c r="S681" s="571" t="s">
        <v>24001</v>
      </c>
      <c r="T681" s="571" t="s">
        <v>24001</v>
      </c>
    </row>
    <row r="682" spans="1:20" ht="14.5" x14ac:dyDescent="0.35">
      <c r="A682" s="552">
        <v>856</v>
      </c>
      <c r="B682" s="571" t="s">
        <v>22163</v>
      </c>
      <c r="C682" s="571" t="s">
        <v>22691</v>
      </c>
      <c r="D682" s="571" t="s">
        <v>26554</v>
      </c>
      <c r="E682" s="571" t="s">
        <v>22696</v>
      </c>
      <c r="F682" s="571" t="s">
        <v>17612</v>
      </c>
      <c r="G682" s="571" t="s">
        <v>22697</v>
      </c>
      <c r="H682" s="571" t="s">
        <v>26555</v>
      </c>
      <c r="I682" s="571" t="s">
        <v>21149</v>
      </c>
      <c r="J682" s="571" t="s">
        <v>24001</v>
      </c>
      <c r="K682" s="571" t="s">
        <v>24001</v>
      </c>
      <c r="L682" s="571" t="s">
        <v>24001</v>
      </c>
      <c r="M682" s="572" t="s">
        <v>26556</v>
      </c>
      <c r="N682" s="572" t="s">
        <v>25896</v>
      </c>
      <c r="O682" s="572" t="s">
        <v>24001</v>
      </c>
      <c r="P682" s="572">
        <v>32933</v>
      </c>
      <c r="Q682" s="573">
        <v>44014</v>
      </c>
      <c r="R682" s="571" t="s">
        <v>28251</v>
      </c>
      <c r="S682" s="571" t="s">
        <v>28251</v>
      </c>
      <c r="T682" s="571" t="s">
        <v>24001</v>
      </c>
    </row>
    <row r="683" spans="1:20" ht="14.5" x14ac:dyDescent="0.35">
      <c r="A683" s="552">
        <v>857</v>
      </c>
      <c r="B683" s="571" t="s">
        <v>22163</v>
      </c>
      <c r="C683" s="571" t="s">
        <v>22691</v>
      </c>
      <c r="D683" s="571" t="s">
        <v>22701</v>
      </c>
      <c r="E683" s="571" t="s">
        <v>22698</v>
      </c>
      <c r="F683" s="571" t="s">
        <v>22699</v>
      </c>
      <c r="G683" s="571" t="s">
        <v>22697</v>
      </c>
      <c r="H683" s="571" t="s">
        <v>22700</v>
      </c>
      <c r="I683" s="571" t="s">
        <v>21149</v>
      </c>
      <c r="J683" s="571" t="s">
        <v>24001</v>
      </c>
      <c r="K683" s="571" t="s">
        <v>24001</v>
      </c>
      <c r="L683" s="571" t="s">
        <v>24001</v>
      </c>
      <c r="M683" s="572" t="s">
        <v>26557</v>
      </c>
      <c r="N683" s="572" t="s">
        <v>25896</v>
      </c>
      <c r="O683" s="572" t="s">
        <v>24001</v>
      </c>
      <c r="P683" s="572">
        <v>32933</v>
      </c>
      <c r="Q683" s="573">
        <v>37561</v>
      </c>
      <c r="R683" s="571" t="s">
        <v>27911</v>
      </c>
      <c r="S683" s="571" t="s">
        <v>24001</v>
      </c>
      <c r="T683" s="571" t="s">
        <v>24001</v>
      </c>
    </row>
    <row r="684" spans="1:20" ht="14.5" x14ac:dyDescent="0.35">
      <c r="A684" s="552">
        <v>858</v>
      </c>
      <c r="B684" s="571" t="s">
        <v>22163</v>
      </c>
      <c r="C684" s="571" t="s">
        <v>22691</v>
      </c>
      <c r="D684" s="571" t="s">
        <v>34542</v>
      </c>
      <c r="E684" s="571" t="s">
        <v>24001</v>
      </c>
      <c r="F684" s="571" t="s">
        <v>34543</v>
      </c>
      <c r="G684" s="571" t="s">
        <v>22697</v>
      </c>
      <c r="H684" s="571" t="s">
        <v>55</v>
      </c>
      <c r="I684" s="571" t="s">
        <v>21149</v>
      </c>
      <c r="J684" s="571" t="s">
        <v>24001</v>
      </c>
      <c r="K684" s="571" t="s">
        <v>24001</v>
      </c>
      <c r="L684" s="571" t="s">
        <v>24001</v>
      </c>
      <c r="M684" s="572" t="s">
        <v>24001</v>
      </c>
      <c r="N684" s="572" t="s">
        <v>25896</v>
      </c>
      <c r="O684" s="572" t="s">
        <v>24001</v>
      </c>
      <c r="P684" s="572">
        <v>32933</v>
      </c>
      <c r="Q684" s="573">
        <v>45534</v>
      </c>
      <c r="R684" s="571" t="s">
        <v>24001</v>
      </c>
      <c r="S684" s="571" t="s">
        <v>24001</v>
      </c>
      <c r="T684" s="571" t="s">
        <v>24001</v>
      </c>
    </row>
    <row r="685" spans="1:20" ht="14.5" x14ac:dyDescent="0.35">
      <c r="A685" s="552">
        <v>315</v>
      </c>
      <c r="B685" s="552" t="s">
        <v>21039</v>
      </c>
      <c r="C685" s="552" t="s">
        <v>21040</v>
      </c>
      <c r="D685" s="552" t="s">
        <v>21050</v>
      </c>
      <c r="E685" s="552" t="s">
        <v>21047</v>
      </c>
      <c r="F685" s="552" t="s">
        <v>4072</v>
      </c>
      <c r="G685" s="552" t="s">
        <v>21048</v>
      </c>
      <c r="H685" s="552" t="s">
        <v>21049</v>
      </c>
      <c r="I685" s="552" t="s">
        <v>20243</v>
      </c>
      <c r="J685" s="552" t="s">
        <v>24001</v>
      </c>
      <c r="K685" s="571" t="s">
        <v>24001</v>
      </c>
      <c r="L685" s="571" t="s">
        <v>24001</v>
      </c>
      <c r="M685" s="553" t="s">
        <v>24001</v>
      </c>
      <c r="N685" s="552" t="s">
        <v>25856</v>
      </c>
      <c r="O685" s="553" t="s">
        <v>24001</v>
      </c>
      <c r="P685" s="553">
        <v>32933</v>
      </c>
      <c r="Q685" s="554">
        <v>37561</v>
      </c>
      <c r="R685" s="552" t="s">
        <v>28299</v>
      </c>
      <c r="S685" s="552" t="s">
        <v>24001</v>
      </c>
      <c r="T685" s="552" t="s">
        <v>24001</v>
      </c>
    </row>
    <row r="686" spans="1:20" ht="14.5" x14ac:dyDescent="0.35">
      <c r="A686" s="552">
        <v>316</v>
      </c>
      <c r="B686" s="552" t="s">
        <v>21039</v>
      </c>
      <c r="C686" s="552" t="s">
        <v>21040</v>
      </c>
      <c r="D686" s="552" t="s">
        <v>21052</v>
      </c>
      <c r="E686" s="552" t="s">
        <v>24001</v>
      </c>
      <c r="F686" s="552" t="s">
        <v>21051</v>
      </c>
      <c r="G686" s="552" t="s">
        <v>21048</v>
      </c>
      <c r="H686" s="552" t="s">
        <v>55</v>
      </c>
      <c r="I686" s="552" t="s">
        <v>20243</v>
      </c>
      <c r="J686" s="552" t="s">
        <v>24001</v>
      </c>
      <c r="K686" s="571" t="s">
        <v>24001</v>
      </c>
      <c r="L686" s="571" t="s">
        <v>24001</v>
      </c>
      <c r="M686" s="553" t="s">
        <v>24001</v>
      </c>
      <c r="N686" s="552" t="s">
        <v>25856</v>
      </c>
      <c r="O686" s="553" t="s">
        <v>24001</v>
      </c>
      <c r="P686" s="553">
        <v>32933</v>
      </c>
      <c r="Q686" s="554">
        <v>37561</v>
      </c>
      <c r="R686" s="552" t="s">
        <v>24001</v>
      </c>
      <c r="S686" s="552" t="s">
        <v>24001</v>
      </c>
      <c r="T686" s="552" t="s">
        <v>24001</v>
      </c>
    </row>
    <row r="687" spans="1:20" ht="14.5" x14ac:dyDescent="0.35">
      <c r="A687" s="552">
        <v>1495</v>
      </c>
      <c r="B687" s="552" t="s">
        <v>22834</v>
      </c>
      <c r="C687" s="552" t="s">
        <v>23490</v>
      </c>
      <c r="D687" s="552" t="s">
        <v>23549</v>
      </c>
      <c r="E687" s="552" t="s">
        <v>23546</v>
      </c>
      <c r="F687" s="552" t="s">
        <v>23547</v>
      </c>
      <c r="G687" s="552" t="s">
        <v>23548</v>
      </c>
      <c r="H687" s="552" t="s">
        <v>15020</v>
      </c>
      <c r="I687" s="552" t="s">
        <v>22804</v>
      </c>
      <c r="J687" s="552" t="s">
        <v>24001</v>
      </c>
      <c r="K687" s="571" t="s">
        <v>24001</v>
      </c>
      <c r="L687" s="571" t="s">
        <v>24001</v>
      </c>
      <c r="M687" s="552" t="s">
        <v>24001</v>
      </c>
      <c r="N687" s="553" t="s">
        <v>62</v>
      </c>
      <c r="O687" s="552" t="s">
        <v>24001</v>
      </c>
      <c r="P687" s="553">
        <v>42158</v>
      </c>
      <c r="Q687" s="554"/>
      <c r="R687" s="552" t="s">
        <v>27954</v>
      </c>
      <c r="S687" s="552" t="s">
        <v>24001</v>
      </c>
      <c r="T687" s="552" t="s">
        <v>24001</v>
      </c>
    </row>
    <row r="688" spans="1:20" ht="14.5" x14ac:dyDescent="0.35">
      <c r="A688" s="552">
        <v>773</v>
      </c>
      <c r="B688" s="571" t="s">
        <v>21653</v>
      </c>
      <c r="C688" s="571" t="s">
        <v>21849</v>
      </c>
      <c r="D688" s="571" t="s">
        <v>21867</v>
      </c>
      <c r="E688" s="571" t="s">
        <v>21863</v>
      </c>
      <c r="F688" s="571" t="s">
        <v>21864</v>
      </c>
      <c r="G688" s="571" t="s">
        <v>21865</v>
      </c>
      <c r="H688" s="571" t="s">
        <v>21866</v>
      </c>
      <c r="I688" s="571" t="s">
        <v>21149</v>
      </c>
      <c r="J688" s="571" t="s">
        <v>24001</v>
      </c>
      <c r="K688" s="571" t="s">
        <v>24001</v>
      </c>
      <c r="L688" s="571" t="s">
        <v>24001</v>
      </c>
      <c r="M688" s="572" t="s">
        <v>24001</v>
      </c>
      <c r="N688" s="572" t="s">
        <v>25896</v>
      </c>
      <c r="O688" s="572" t="s">
        <v>24001</v>
      </c>
      <c r="P688" s="572">
        <v>32933</v>
      </c>
      <c r="Q688" s="573">
        <v>39829</v>
      </c>
      <c r="R688" s="571" t="s">
        <v>28300</v>
      </c>
      <c r="S688" s="571" t="s">
        <v>24001</v>
      </c>
      <c r="T688" s="571" t="s">
        <v>24001</v>
      </c>
    </row>
    <row r="689" spans="1:20" ht="14.5" x14ac:dyDescent="0.35">
      <c r="A689" s="552">
        <v>226</v>
      </c>
      <c r="B689" s="552" t="s">
        <v>20755</v>
      </c>
      <c r="C689" s="552" t="s">
        <v>20797</v>
      </c>
      <c r="D689" s="552" t="s">
        <v>20801</v>
      </c>
      <c r="E689" s="552" t="s">
        <v>20798</v>
      </c>
      <c r="F689" s="552" t="s">
        <v>5031</v>
      </c>
      <c r="G689" s="552" t="s">
        <v>20799</v>
      </c>
      <c r="H689" s="552" t="s">
        <v>20800</v>
      </c>
      <c r="I689" s="552" t="s">
        <v>20243</v>
      </c>
      <c r="J689" s="552" t="s">
        <v>24001</v>
      </c>
      <c r="K689" s="552" t="s">
        <v>62</v>
      </c>
      <c r="L689" s="571" t="s">
        <v>24001</v>
      </c>
      <c r="M689" s="553" t="s">
        <v>24001</v>
      </c>
      <c r="N689" s="552" t="s">
        <v>25856</v>
      </c>
      <c r="O689" s="553" t="s">
        <v>24001</v>
      </c>
      <c r="P689" s="553">
        <v>32933</v>
      </c>
      <c r="Q689" s="554">
        <v>37561</v>
      </c>
      <c r="R689" s="552" t="s">
        <v>28301</v>
      </c>
      <c r="S689" s="552" t="s">
        <v>24001</v>
      </c>
      <c r="T689" s="552" t="s">
        <v>24001</v>
      </c>
    </row>
    <row r="690" spans="1:20" ht="14.5" x14ac:dyDescent="0.35">
      <c r="A690" s="552">
        <v>227</v>
      </c>
      <c r="B690" s="552" t="s">
        <v>20755</v>
      </c>
      <c r="C690" s="552" t="s">
        <v>20797</v>
      </c>
      <c r="D690" s="552" t="s">
        <v>20803</v>
      </c>
      <c r="E690" s="552" t="s">
        <v>24001</v>
      </c>
      <c r="F690" s="552" t="s">
        <v>20802</v>
      </c>
      <c r="G690" s="552" t="s">
        <v>20799</v>
      </c>
      <c r="H690" s="552" t="s">
        <v>55</v>
      </c>
      <c r="I690" s="552" t="s">
        <v>20243</v>
      </c>
      <c r="J690" s="552" t="s">
        <v>24001</v>
      </c>
      <c r="K690" s="571" t="s">
        <v>24001</v>
      </c>
      <c r="L690" s="571" t="s">
        <v>24001</v>
      </c>
      <c r="M690" s="553" t="s">
        <v>24001</v>
      </c>
      <c r="N690" s="552" t="s">
        <v>25856</v>
      </c>
      <c r="O690" s="553" t="s">
        <v>24001</v>
      </c>
      <c r="P690" s="553">
        <v>32933</v>
      </c>
      <c r="Q690" s="554">
        <v>37561</v>
      </c>
      <c r="R690" s="552" t="s">
        <v>24001</v>
      </c>
      <c r="S690" s="552" t="s">
        <v>24001</v>
      </c>
      <c r="T690" s="552" t="s">
        <v>24001</v>
      </c>
    </row>
    <row r="691" spans="1:20" ht="14.5" x14ac:dyDescent="0.35">
      <c r="A691" s="552">
        <v>598</v>
      </c>
      <c r="B691" s="571" t="s">
        <v>22163</v>
      </c>
      <c r="C691" s="571" t="s">
        <v>22403</v>
      </c>
      <c r="D691" s="571" t="s">
        <v>25409</v>
      </c>
      <c r="E691" s="571" t="s">
        <v>22448</v>
      </c>
      <c r="F691" s="571" t="s">
        <v>18894</v>
      </c>
      <c r="G691" s="571" t="s">
        <v>25410</v>
      </c>
      <c r="H691" s="571" t="s">
        <v>21330</v>
      </c>
      <c r="I691" s="571" t="s">
        <v>21149</v>
      </c>
      <c r="J691" s="571" t="s">
        <v>24001</v>
      </c>
      <c r="K691" s="571" t="s">
        <v>24001</v>
      </c>
      <c r="L691" s="571" t="s">
        <v>24001</v>
      </c>
      <c r="M691" s="572" t="s">
        <v>26393</v>
      </c>
      <c r="N691" s="572" t="s">
        <v>25896</v>
      </c>
      <c r="O691" s="572" t="s">
        <v>34728</v>
      </c>
      <c r="P691" s="572">
        <v>32933</v>
      </c>
      <c r="Q691" s="573">
        <v>43812</v>
      </c>
      <c r="R691" s="571" t="s">
        <v>28028</v>
      </c>
      <c r="S691" s="571" t="s">
        <v>24001</v>
      </c>
      <c r="T691" s="571" t="s">
        <v>34729</v>
      </c>
    </row>
    <row r="692" spans="1:20" ht="14.5" x14ac:dyDescent="0.35">
      <c r="A692" s="552">
        <v>599</v>
      </c>
      <c r="B692" s="571" t="s">
        <v>22163</v>
      </c>
      <c r="C692" s="571" t="s">
        <v>22403</v>
      </c>
      <c r="D692" s="571" t="s">
        <v>25411</v>
      </c>
      <c r="E692" s="571" t="s">
        <v>25412</v>
      </c>
      <c r="F692" s="571" t="s">
        <v>25413</v>
      </c>
      <c r="G692" s="571" t="s">
        <v>25410</v>
      </c>
      <c r="H692" s="571" t="s">
        <v>21305</v>
      </c>
      <c r="I692" s="571" t="s">
        <v>21149</v>
      </c>
      <c r="J692" s="571" t="s">
        <v>24001</v>
      </c>
      <c r="K692" s="571" t="s">
        <v>62</v>
      </c>
      <c r="L692" s="571" t="s">
        <v>24001</v>
      </c>
      <c r="M692" s="572" t="s">
        <v>24001</v>
      </c>
      <c r="N692" s="572" t="s">
        <v>25896</v>
      </c>
      <c r="O692" s="572" t="s">
        <v>24001</v>
      </c>
      <c r="P692" s="572">
        <v>42928</v>
      </c>
      <c r="Q692" s="573">
        <v>43812</v>
      </c>
      <c r="R692" s="571" t="s">
        <v>28028</v>
      </c>
      <c r="S692" s="571" t="s">
        <v>28028</v>
      </c>
      <c r="T692" s="571" t="s">
        <v>24001</v>
      </c>
    </row>
    <row r="693" spans="1:20" ht="14.5" x14ac:dyDescent="0.35">
      <c r="A693" s="552">
        <v>600</v>
      </c>
      <c r="B693" s="571" t="s">
        <v>22163</v>
      </c>
      <c r="C693" s="571" t="s">
        <v>22403</v>
      </c>
      <c r="D693" s="571" t="s">
        <v>25414</v>
      </c>
      <c r="E693" s="571" t="s">
        <v>25415</v>
      </c>
      <c r="F693" s="571" t="s">
        <v>25416</v>
      </c>
      <c r="G693" s="571" t="s">
        <v>25410</v>
      </c>
      <c r="H693" s="571" t="s">
        <v>25417</v>
      </c>
      <c r="I693" s="571" t="s">
        <v>21149</v>
      </c>
      <c r="J693" s="571" t="s">
        <v>24001</v>
      </c>
      <c r="K693" s="571" t="s">
        <v>62</v>
      </c>
      <c r="L693" s="571" t="s">
        <v>899</v>
      </c>
      <c r="M693" s="572" t="s">
        <v>24001</v>
      </c>
      <c r="N693" s="572" t="s">
        <v>25896</v>
      </c>
      <c r="O693" s="572" t="s">
        <v>28302</v>
      </c>
      <c r="P693" s="572">
        <v>42928</v>
      </c>
      <c r="Q693" s="573">
        <v>43812</v>
      </c>
      <c r="R693" s="571" t="s">
        <v>28028</v>
      </c>
      <c r="S693" s="571" t="s">
        <v>27964</v>
      </c>
      <c r="T693" s="571" t="s">
        <v>24001</v>
      </c>
    </row>
    <row r="694" spans="1:20" ht="14.5" x14ac:dyDescent="0.35">
      <c r="A694" s="552">
        <v>601</v>
      </c>
      <c r="B694" s="571" t="s">
        <v>22163</v>
      </c>
      <c r="C694" s="571" t="s">
        <v>22403</v>
      </c>
      <c r="D694" s="571" t="s">
        <v>26394</v>
      </c>
      <c r="E694" s="571" t="s">
        <v>22449</v>
      </c>
      <c r="F694" s="571" t="s">
        <v>18884</v>
      </c>
      <c r="G694" s="571" t="s">
        <v>25410</v>
      </c>
      <c r="H694" s="571" t="s">
        <v>26395</v>
      </c>
      <c r="I694" s="571" t="s">
        <v>21149</v>
      </c>
      <c r="J694" s="571" t="s">
        <v>24001</v>
      </c>
      <c r="K694" s="571" t="s">
        <v>24001</v>
      </c>
      <c r="L694" s="571" t="s">
        <v>24001</v>
      </c>
      <c r="M694" s="572" t="s">
        <v>24001</v>
      </c>
      <c r="N694" s="572" t="s">
        <v>25896</v>
      </c>
      <c r="O694" s="572" t="s">
        <v>34730</v>
      </c>
      <c r="P694" s="572">
        <v>32933</v>
      </c>
      <c r="Q694" s="573">
        <v>43984</v>
      </c>
      <c r="R694" s="571" t="s">
        <v>27898</v>
      </c>
      <c r="S694" s="571" t="s">
        <v>24001</v>
      </c>
      <c r="T694" s="571" t="s">
        <v>34710</v>
      </c>
    </row>
    <row r="695" spans="1:20" ht="14.5" x14ac:dyDescent="0.35">
      <c r="A695" s="552">
        <v>602</v>
      </c>
      <c r="B695" s="571" t="s">
        <v>22163</v>
      </c>
      <c r="C695" s="571" t="s">
        <v>22403</v>
      </c>
      <c r="D695" s="571" t="s">
        <v>26396</v>
      </c>
      <c r="E695" s="571" t="s">
        <v>25418</v>
      </c>
      <c r="F695" s="571" t="s">
        <v>22450</v>
      </c>
      <c r="G695" s="571" t="s">
        <v>25410</v>
      </c>
      <c r="H695" s="571" t="s">
        <v>26397</v>
      </c>
      <c r="I695" s="571" t="s">
        <v>21149</v>
      </c>
      <c r="J695" s="571" t="s">
        <v>24001</v>
      </c>
      <c r="K695" s="571" t="s">
        <v>50</v>
      </c>
      <c r="L695" s="571" t="s">
        <v>531</v>
      </c>
      <c r="M695" s="572" t="s">
        <v>24001</v>
      </c>
      <c r="N695" s="572" t="s">
        <v>25896</v>
      </c>
      <c r="O695" s="572" t="s">
        <v>24001</v>
      </c>
      <c r="P695" s="572">
        <v>39339</v>
      </c>
      <c r="Q695" s="573">
        <v>43984</v>
      </c>
      <c r="R695" s="571" t="s">
        <v>27898</v>
      </c>
      <c r="S695" s="571" t="s">
        <v>28303</v>
      </c>
      <c r="T695" s="571" t="s">
        <v>24001</v>
      </c>
    </row>
    <row r="696" spans="1:20" ht="14.5" x14ac:dyDescent="0.35">
      <c r="A696" s="552">
        <v>603</v>
      </c>
      <c r="B696" s="571" t="s">
        <v>22163</v>
      </c>
      <c r="C696" s="571" t="s">
        <v>22403</v>
      </c>
      <c r="D696" s="571" t="s">
        <v>26398</v>
      </c>
      <c r="E696" s="571" t="s">
        <v>25419</v>
      </c>
      <c r="F696" s="571" t="s">
        <v>11415</v>
      </c>
      <c r="G696" s="571" t="s">
        <v>25410</v>
      </c>
      <c r="H696" s="571" t="s">
        <v>26399</v>
      </c>
      <c r="I696" s="571" t="s">
        <v>21149</v>
      </c>
      <c r="J696" s="571" t="s">
        <v>24001</v>
      </c>
      <c r="K696" s="571" t="s">
        <v>154</v>
      </c>
      <c r="L696" s="571" t="s">
        <v>24001</v>
      </c>
      <c r="M696" s="572" t="s">
        <v>24001</v>
      </c>
      <c r="N696" s="572" t="s">
        <v>25896</v>
      </c>
      <c r="O696" s="572" t="s">
        <v>24001</v>
      </c>
      <c r="P696" s="572">
        <v>39339</v>
      </c>
      <c r="Q696" s="573">
        <v>43984</v>
      </c>
      <c r="R696" s="571" t="s">
        <v>27898</v>
      </c>
      <c r="S696" s="571" t="s">
        <v>28303</v>
      </c>
      <c r="T696" s="571" t="s">
        <v>24001</v>
      </c>
    </row>
    <row r="697" spans="1:20" ht="14.5" x14ac:dyDescent="0.35">
      <c r="A697" s="552">
        <v>604</v>
      </c>
      <c r="B697" s="571" t="s">
        <v>22163</v>
      </c>
      <c r="C697" s="571" t="s">
        <v>22403</v>
      </c>
      <c r="D697" s="571" t="s">
        <v>26400</v>
      </c>
      <c r="E697" s="571" t="s">
        <v>25420</v>
      </c>
      <c r="F697" s="571" t="s">
        <v>11413</v>
      </c>
      <c r="G697" s="571" t="s">
        <v>25410</v>
      </c>
      <c r="H697" s="571" t="s">
        <v>26401</v>
      </c>
      <c r="I697" s="571" t="s">
        <v>21149</v>
      </c>
      <c r="J697" s="571" t="s">
        <v>24001</v>
      </c>
      <c r="K697" s="571" t="s">
        <v>154</v>
      </c>
      <c r="L697" s="571" t="s">
        <v>24001</v>
      </c>
      <c r="M697" s="572" t="s">
        <v>24001</v>
      </c>
      <c r="N697" s="572" t="s">
        <v>25896</v>
      </c>
      <c r="O697" s="572" t="s">
        <v>24001</v>
      </c>
      <c r="P697" s="572">
        <v>39339</v>
      </c>
      <c r="Q697" s="573">
        <v>43984</v>
      </c>
      <c r="R697" s="571" t="s">
        <v>27898</v>
      </c>
      <c r="S697" s="571" t="s">
        <v>27898</v>
      </c>
      <c r="T697" s="571" t="s">
        <v>24001</v>
      </c>
    </row>
    <row r="698" spans="1:20" ht="14.5" x14ac:dyDescent="0.35">
      <c r="A698" s="552">
        <v>605</v>
      </c>
      <c r="B698" s="571" t="s">
        <v>22163</v>
      </c>
      <c r="C698" s="571" t="s">
        <v>22403</v>
      </c>
      <c r="D698" s="571" t="s">
        <v>34544</v>
      </c>
      <c r="E698" s="571" t="s">
        <v>34545</v>
      </c>
      <c r="F698" s="571" t="s">
        <v>34546</v>
      </c>
      <c r="G698" s="571" t="s">
        <v>25410</v>
      </c>
      <c r="H698" s="571" t="s">
        <v>55</v>
      </c>
      <c r="I698" s="571" t="s">
        <v>21149</v>
      </c>
      <c r="J698" s="571" t="s">
        <v>24001</v>
      </c>
      <c r="K698" s="571" t="s">
        <v>24001</v>
      </c>
      <c r="L698" s="571" t="s">
        <v>24001</v>
      </c>
      <c r="M698" s="572" t="s">
        <v>24001</v>
      </c>
      <c r="N698" s="572" t="s">
        <v>25896</v>
      </c>
      <c r="O698" s="572" t="s">
        <v>24001</v>
      </c>
      <c r="P698" s="572">
        <v>32933</v>
      </c>
      <c r="Q698" s="573">
        <v>45547</v>
      </c>
      <c r="R698" s="571" t="s">
        <v>24001</v>
      </c>
      <c r="S698" s="571" t="s">
        <v>24001</v>
      </c>
      <c r="T698" s="571" t="s">
        <v>24001</v>
      </c>
    </row>
    <row r="699" spans="1:20" ht="14.5" x14ac:dyDescent="0.35">
      <c r="A699" s="552">
        <v>281</v>
      </c>
      <c r="B699" s="552" t="s">
        <v>20877</v>
      </c>
      <c r="C699" s="552" t="s">
        <v>20999</v>
      </c>
      <c r="D699" s="552" t="s">
        <v>21009</v>
      </c>
      <c r="E699" s="552" t="s">
        <v>21006</v>
      </c>
      <c r="F699" s="552" t="s">
        <v>5237</v>
      </c>
      <c r="G699" s="552" t="s">
        <v>21007</v>
      </c>
      <c r="H699" s="552" t="s">
        <v>21008</v>
      </c>
      <c r="I699" s="552" t="s">
        <v>20243</v>
      </c>
      <c r="J699" s="552" t="s">
        <v>24001</v>
      </c>
      <c r="K699" s="552" t="s">
        <v>62</v>
      </c>
      <c r="L699" s="571" t="s">
        <v>24001</v>
      </c>
      <c r="M699" s="553" t="s">
        <v>24001</v>
      </c>
      <c r="N699" s="552" t="s">
        <v>25856</v>
      </c>
      <c r="O699" s="553" t="s">
        <v>24001</v>
      </c>
      <c r="P699" s="553">
        <v>32933</v>
      </c>
      <c r="Q699" s="554">
        <v>37561</v>
      </c>
      <c r="R699" s="552" t="s">
        <v>28304</v>
      </c>
      <c r="S699" s="552" t="s">
        <v>24001</v>
      </c>
      <c r="T699" s="552" t="s">
        <v>24001</v>
      </c>
    </row>
    <row r="700" spans="1:20" ht="14.5" x14ac:dyDescent="0.35">
      <c r="A700" s="552">
        <v>282</v>
      </c>
      <c r="B700" s="552" t="s">
        <v>20877</v>
      </c>
      <c r="C700" s="552" t="s">
        <v>20999</v>
      </c>
      <c r="D700" s="552" t="s">
        <v>21010</v>
      </c>
      <c r="E700" s="552" t="s">
        <v>24001</v>
      </c>
      <c r="F700" s="552" t="s">
        <v>1528</v>
      </c>
      <c r="G700" s="552" t="s">
        <v>21007</v>
      </c>
      <c r="H700" s="552" t="s">
        <v>55</v>
      </c>
      <c r="I700" s="552" t="s">
        <v>20243</v>
      </c>
      <c r="J700" s="552" t="s">
        <v>24001</v>
      </c>
      <c r="K700" s="571" t="s">
        <v>24001</v>
      </c>
      <c r="L700" s="571" t="s">
        <v>24001</v>
      </c>
      <c r="M700" s="553" t="s">
        <v>24001</v>
      </c>
      <c r="N700" s="552" t="s">
        <v>25856</v>
      </c>
      <c r="O700" s="553" t="s">
        <v>24001</v>
      </c>
      <c r="P700" s="553">
        <v>32933</v>
      </c>
      <c r="Q700" s="554">
        <v>37561</v>
      </c>
      <c r="R700" s="552" t="s">
        <v>24001</v>
      </c>
      <c r="S700" s="552" t="s">
        <v>24001</v>
      </c>
      <c r="T700" s="552" t="s">
        <v>24001</v>
      </c>
    </row>
    <row r="701" spans="1:20" ht="14.5" x14ac:dyDescent="0.35">
      <c r="A701" s="552">
        <v>1430</v>
      </c>
      <c r="B701" s="552" t="s">
        <v>22834</v>
      </c>
      <c r="C701" s="552" t="s">
        <v>23318</v>
      </c>
      <c r="D701" s="552" t="s">
        <v>23399</v>
      </c>
      <c r="E701" s="552" t="s">
        <v>23396</v>
      </c>
      <c r="F701" s="552" t="s">
        <v>9172</v>
      </c>
      <c r="G701" s="552" t="s">
        <v>23397</v>
      </c>
      <c r="H701" s="552" t="s">
        <v>23398</v>
      </c>
      <c r="I701" s="552" t="s">
        <v>22804</v>
      </c>
      <c r="J701" s="552" t="s">
        <v>109</v>
      </c>
      <c r="K701" s="571" t="s">
        <v>24001</v>
      </c>
      <c r="L701" s="571" t="s">
        <v>24001</v>
      </c>
      <c r="M701" s="553" t="s">
        <v>24001</v>
      </c>
      <c r="N701" s="553" t="s">
        <v>62</v>
      </c>
      <c r="O701" s="553" t="s">
        <v>24001</v>
      </c>
      <c r="P701" s="553">
        <v>32933</v>
      </c>
      <c r="Q701" s="554">
        <v>42157</v>
      </c>
      <c r="R701" s="552" t="s">
        <v>28140</v>
      </c>
      <c r="S701" s="552" t="s">
        <v>24001</v>
      </c>
      <c r="T701" s="552" t="s">
        <v>24001</v>
      </c>
    </row>
    <row r="702" spans="1:20" ht="14.5" x14ac:dyDescent="0.35">
      <c r="A702" s="552">
        <v>1431</v>
      </c>
      <c r="B702" s="552" t="s">
        <v>22834</v>
      </c>
      <c r="C702" s="552" t="s">
        <v>23318</v>
      </c>
      <c r="D702" s="552" t="s">
        <v>24369</v>
      </c>
      <c r="E702" s="552" t="s">
        <v>25421</v>
      </c>
      <c r="F702" s="552" t="s">
        <v>7759</v>
      </c>
      <c r="G702" s="552" t="s">
        <v>23397</v>
      </c>
      <c r="H702" s="552" t="s">
        <v>55</v>
      </c>
      <c r="I702" s="552" t="s">
        <v>22804</v>
      </c>
      <c r="J702" s="552" t="s">
        <v>24001</v>
      </c>
      <c r="K702" s="571" t="s">
        <v>24001</v>
      </c>
      <c r="L702" s="571" t="s">
        <v>24001</v>
      </c>
      <c r="M702" s="553" t="s">
        <v>24001</v>
      </c>
      <c r="N702" s="553" t="s">
        <v>62</v>
      </c>
      <c r="O702" s="553" t="s">
        <v>24001</v>
      </c>
      <c r="P702" s="553">
        <v>32933</v>
      </c>
      <c r="Q702" s="554">
        <v>42446</v>
      </c>
      <c r="R702" s="552" t="s">
        <v>24001</v>
      </c>
      <c r="S702" s="552" t="s">
        <v>24001</v>
      </c>
      <c r="T702" s="552" t="s">
        <v>24001</v>
      </c>
    </row>
    <row r="703" spans="1:20" ht="14.5" x14ac:dyDescent="0.35">
      <c r="A703" s="552">
        <v>674</v>
      </c>
      <c r="B703" s="571" t="s">
        <v>21653</v>
      </c>
      <c r="C703" s="571" t="s">
        <v>21738</v>
      </c>
      <c r="D703" s="571" t="s">
        <v>21742</v>
      </c>
      <c r="E703" s="571" t="s">
        <v>21739</v>
      </c>
      <c r="F703" s="571" t="s">
        <v>18231</v>
      </c>
      <c r="G703" s="571" t="s">
        <v>21740</v>
      </c>
      <c r="H703" s="571" t="s">
        <v>21741</v>
      </c>
      <c r="I703" s="571" t="s">
        <v>21149</v>
      </c>
      <c r="J703" s="571" t="s">
        <v>24001</v>
      </c>
      <c r="K703" s="571" t="s">
        <v>24001</v>
      </c>
      <c r="L703" s="571" t="s">
        <v>24001</v>
      </c>
      <c r="M703" s="572" t="s">
        <v>24001</v>
      </c>
      <c r="N703" s="572" t="s">
        <v>25896</v>
      </c>
      <c r="O703" s="572" t="s">
        <v>24001</v>
      </c>
      <c r="P703" s="572">
        <v>32933</v>
      </c>
      <c r="Q703" s="573">
        <v>40060</v>
      </c>
      <c r="R703" s="571" t="s">
        <v>28305</v>
      </c>
      <c r="S703" s="571" t="s">
        <v>24001</v>
      </c>
      <c r="T703" s="571" t="s">
        <v>24001</v>
      </c>
    </row>
    <row r="704" spans="1:20" ht="14.5" x14ac:dyDescent="0.35">
      <c r="A704" s="552">
        <v>77</v>
      </c>
      <c r="B704" s="552" t="s">
        <v>20405</v>
      </c>
      <c r="C704" s="552" t="s">
        <v>20422</v>
      </c>
      <c r="D704" s="552" t="s">
        <v>20427</v>
      </c>
      <c r="E704" s="552" t="s">
        <v>20424</v>
      </c>
      <c r="F704" s="552" t="s">
        <v>1904</v>
      </c>
      <c r="G704" s="552" t="s">
        <v>20425</v>
      </c>
      <c r="H704" s="552" t="s">
        <v>20426</v>
      </c>
      <c r="I704" s="552" t="s">
        <v>20243</v>
      </c>
      <c r="J704" s="552" t="s">
        <v>24001</v>
      </c>
      <c r="K704" s="552" t="s">
        <v>50</v>
      </c>
      <c r="L704" s="552" t="s">
        <v>899</v>
      </c>
      <c r="M704" s="553" t="s">
        <v>20428</v>
      </c>
      <c r="N704" s="552" t="s">
        <v>25856</v>
      </c>
      <c r="O704" s="553" t="s">
        <v>28306</v>
      </c>
      <c r="P704" s="553">
        <v>32933</v>
      </c>
      <c r="Q704" s="554">
        <v>41016</v>
      </c>
      <c r="R704" s="552" t="s">
        <v>28307</v>
      </c>
      <c r="S704" s="552" t="s">
        <v>24001</v>
      </c>
      <c r="T704" s="552" t="s">
        <v>24001</v>
      </c>
    </row>
    <row r="705" spans="1:20" ht="14.5" x14ac:dyDescent="0.35">
      <c r="A705" s="552">
        <v>78</v>
      </c>
      <c r="B705" s="552" t="s">
        <v>20405</v>
      </c>
      <c r="C705" s="552" t="s">
        <v>20422</v>
      </c>
      <c r="D705" s="552" t="s">
        <v>24370</v>
      </c>
      <c r="E705" s="552" t="s">
        <v>24371</v>
      </c>
      <c r="F705" s="552" t="s">
        <v>1893</v>
      </c>
      <c r="G705" s="552" t="s">
        <v>20425</v>
      </c>
      <c r="H705" s="552" t="s">
        <v>24372</v>
      </c>
      <c r="I705" s="552" t="s">
        <v>20243</v>
      </c>
      <c r="J705" s="552" t="s">
        <v>24001</v>
      </c>
      <c r="K705" s="571" t="s">
        <v>24001</v>
      </c>
      <c r="L705" s="571" t="s">
        <v>24001</v>
      </c>
      <c r="M705" s="553" t="s">
        <v>24373</v>
      </c>
      <c r="N705" s="552" t="s">
        <v>25856</v>
      </c>
      <c r="O705" s="553" t="s">
        <v>34668</v>
      </c>
      <c r="P705" s="553">
        <v>32933</v>
      </c>
      <c r="Q705" s="554">
        <v>42188</v>
      </c>
      <c r="R705" s="552" t="s">
        <v>28308</v>
      </c>
      <c r="S705" s="552" t="s">
        <v>24001</v>
      </c>
      <c r="T705" s="552" t="s">
        <v>34669</v>
      </c>
    </row>
    <row r="706" spans="1:20" ht="14.5" x14ac:dyDescent="0.35">
      <c r="A706" s="552">
        <v>79</v>
      </c>
      <c r="B706" s="552" t="s">
        <v>20405</v>
      </c>
      <c r="C706" s="552" t="s">
        <v>20422</v>
      </c>
      <c r="D706" s="552" t="s">
        <v>20431</v>
      </c>
      <c r="E706" s="552" t="s">
        <v>25422</v>
      </c>
      <c r="F706" s="552" t="s">
        <v>20429</v>
      </c>
      <c r="G706" s="552" t="s">
        <v>20425</v>
      </c>
      <c r="H706" s="552" t="s">
        <v>20430</v>
      </c>
      <c r="I706" s="552" t="s">
        <v>20243</v>
      </c>
      <c r="J706" s="552" t="s">
        <v>24001</v>
      </c>
      <c r="K706" s="552" t="s">
        <v>154</v>
      </c>
      <c r="L706" s="552" t="s">
        <v>899</v>
      </c>
      <c r="M706" s="553" t="s">
        <v>24001</v>
      </c>
      <c r="N706" s="552" t="s">
        <v>25856</v>
      </c>
      <c r="O706" s="553" t="s">
        <v>24001</v>
      </c>
      <c r="P706" s="553">
        <v>32933</v>
      </c>
      <c r="Q706" s="554">
        <v>43066</v>
      </c>
      <c r="R706" s="552" t="s">
        <v>28308</v>
      </c>
      <c r="S706" s="552" t="s">
        <v>24001</v>
      </c>
      <c r="T706" s="552" t="s">
        <v>24001</v>
      </c>
    </row>
    <row r="707" spans="1:20" ht="14.5" x14ac:dyDescent="0.35">
      <c r="A707" s="552">
        <v>80</v>
      </c>
      <c r="B707" s="552" t="s">
        <v>20405</v>
      </c>
      <c r="C707" s="552" t="s">
        <v>20422</v>
      </c>
      <c r="D707" s="552" t="s">
        <v>20433</v>
      </c>
      <c r="E707" s="552" t="s">
        <v>25423</v>
      </c>
      <c r="F707" s="552" t="s">
        <v>11425</v>
      </c>
      <c r="G707" s="552" t="s">
        <v>20425</v>
      </c>
      <c r="H707" s="552" t="s">
        <v>20432</v>
      </c>
      <c r="I707" s="552" t="s">
        <v>20243</v>
      </c>
      <c r="J707" s="552" t="s">
        <v>24001</v>
      </c>
      <c r="K707" s="552" t="s">
        <v>154</v>
      </c>
      <c r="L707" s="552" t="s">
        <v>531</v>
      </c>
      <c r="M707" s="553" t="s">
        <v>24001</v>
      </c>
      <c r="N707" s="552" t="s">
        <v>25856</v>
      </c>
      <c r="O707" s="553" t="s">
        <v>24001</v>
      </c>
      <c r="P707" s="553">
        <v>39339</v>
      </c>
      <c r="Q707" s="554">
        <v>41016</v>
      </c>
      <c r="R707" s="552" t="s">
        <v>24001</v>
      </c>
      <c r="S707" s="552" t="s">
        <v>24001</v>
      </c>
      <c r="T707" s="552" t="s">
        <v>24001</v>
      </c>
    </row>
    <row r="708" spans="1:20" ht="14.5" x14ac:dyDescent="0.35">
      <c r="A708" s="552">
        <v>81</v>
      </c>
      <c r="B708" s="552" t="s">
        <v>20405</v>
      </c>
      <c r="C708" s="552" t="s">
        <v>20422</v>
      </c>
      <c r="D708" s="552" t="s">
        <v>20435</v>
      </c>
      <c r="E708" s="552" t="s">
        <v>24001</v>
      </c>
      <c r="F708" s="552" t="s">
        <v>20434</v>
      </c>
      <c r="G708" s="552" t="s">
        <v>20425</v>
      </c>
      <c r="H708" s="552" t="s">
        <v>55</v>
      </c>
      <c r="I708" s="552" t="s">
        <v>20243</v>
      </c>
      <c r="J708" s="552" t="s">
        <v>24001</v>
      </c>
      <c r="K708" s="571" t="s">
        <v>24001</v>
      </c>
      <c r="L708" s="571" t="s">
        <v>24001</v>
      </c>
      <c r="M708" s="553" t="s">
        <v>24001</v>
      </c>
      <c r="N708" s="552" t="s">
        <v>25856</v>
      </c>
      <c r="O708" s="553" t="s">
        <v>24001</v>
      </c>
      <c r="P708" s="553">
        <v>32933</v>
      </c>
      <c r="Q708" s="554">
        <v>37561</v>
      </c>
      <c r="R708" s="552" t="s">
        <v>24001</v>
      </c>
      <c r="S708" s="552" t="s">
        <v>24001</v>
      </c>
      <c r="T708" s="552" t="s">
        <v>24001</v>
      </c>
    </row>
    <row r="709" spans="1:20" ht="14.5" x14ac:dyDescent="0.35">
      <c r="A709" s="552">
        <v>413</v>
      </c>
      <c r="B709" s="571" t="s">
        <v>21471</v>
      </c>
      <c r="C709" s="571" t="s">
        <v>21489</v>
      </c>
      <c r="D709" s="571" t="s">
        <v>21514</v>
      </c>
      <c r="E709" s="571" t="s">
        <v>25424</v>
      </c>
      <c r="F709" s="571" t="s">
        <v>18483</v>
      </c>
      <c r="G709" s="571" t="s">
        <v>21513</v>
      </c>
      <c r="H709" s="571" t="s">
        <v>1015</v>
      </c>
      <c r="I709" s="571" t="s">
        <v>21149</v>
      </c>
      <c r="J709" s="571" t="s">
        <v>24001</v>
      </c>
      <c r="K709" s="571" t="s">
        <v>50</v>
      </c>
      <c r="L709" s="571" t="s">
        <v>24001</v>
      </c>
      <c r="M709" s="572" t="s">
        <v>26054</v>
      </c>
      <c r="N709" s="572" t="s">
        <v>25896</v>
      </c>
      <c r="O709" s="572" t="s">
        <v>24001</v>
      </c>
      <c r="P709" s="572">
        <v>32933</v>
      </c>
      <c r="Q709" s="573">
        <v>39828</v>
      </c>
      <c r="R709" s="571" t="s">
        <v>27884</v>
      </c>
      <c r="S709" s="571" t="s">
        <v>24001</v>
      </c>
      <c r="T709" s="571" t="s">
        <v>24001</v>
      </c>
    </row>
    <row r="710" spans="1:20" ht="14.5" x14ac:dyDescent="0.35">
      <c r="A710" s="552">
        <v>276</v>
      </c>
      <c r="B710" s="552" t="s">
        <v>20877</v>
      </c>
      <c r="C710" s="552" t="s">
        <v>20991</v>
      </c>
      <c r="D710" s="552" t="s">
        <v>20994</v>
      </c>
      <c r="E710" s="552" t="s">
        <v>20992</v>
      </c>
      <c r="F710" s="552" t="s">
        <v>5223</v>
      </c>
      <c r="G710" s="552" t="s">
        <v>20993</v>
      </c>
      <c r="H710" s="552" t="s">
        <v>20506</v>
      </c>
      <c r="I710" s="552" t="s">
        <v>20243</v>
      </c>
      <c r="J710" s="552" t="s">
        <v>24001</v>
      </c>
      <c r="K710" s="552" t="s">
        <v>62</v>
      </c>
      <c r="L710" s="571" t="s">
        <v>24001</v>
      </c>
      <c r="M710" s="553" t="s">
        <v>24001</v>
      </c>
      <c r="N710" s="552" t="s">
        <v>25856</v>
      </c>
      <c r="O710" s="553" t="s">
        <v>24001</v>
      </c>
      <c r="P710" s="553">
        <v>32933</v>
      </c>
      <c r="Q710" s="554">
        <v>37561</v>
      </c>
      <c r="R710" s="552" t="s">
        <v>28309</v>
      </c>
      <c r="S710" s="552" t="s">
        <v>24001</v>
      </c>
      <c r="T710" s="552" t="s">
        <v>24001</v>
      </c>
    </row>
    <row r="711" spans="1:20" ht="14.5" x14ac:dyDescent="0.35">
      <c r="A711" s="552">
        <v>277</v>
      </c>
      <c r="B711" s="552" t="s">
        <v>20877</v>
      </c>
      <c r="C711" s="552" t="s">
        <v>20991</v>
      </c>
      <c r="D711" s="552" t="s">
        <v>20997</v>
      </c>
      <c r="E711" s="552" t="s">
        <v>20995</v>
      </c>
      <c r="F711" s="552" t="s">
        <v>5229</v>
      </c>
      <c r="G711" s="552" t="s">
        <v>20993</v>
      </c>
      <c r="H711" s="552" t="s">
        <v>20996</v>
      </c>
      <c r="I711" s="552" t="s">
        <v>20243</v>
      </c>
      <c r="J711" s="552" t="s">
        <v>24001</v>
      </c>
      <c r="K711" s="552" t="s">
        <v>62</v>
      </c>
      <c r="L711" s="571" t="s">
        <v>24001</v>
      </c>
      <c r="M711" s="553" t="s">
        <v>24001</v>
      </c>
      <c r="N711" s="552" t="s">
        <v>25856</v>
      </c>
      <c r="O711" s="553" t="s">
        <v>24001</v>
      </c>
      <c r="P711" s="553">
        <v>32933</v>
      </c>
      <c r="Q711" s="554">
        <v>37561</v>
      </c>
      <c r="R711" s="552" t="s">
        <v>28310</v>
      </c>
      <c r="S711" s="552" t="s">
        <v>24001</v>
      </c>
      <c r="T711" s="552" t="s">
        <v>24001</v>
      </c>
    </row>
    <row r="712" spans="1:20" ht="14.5" x14ac:dyDescent="0.35">
      <c r="A712" s="552">
        <v>278</v>
      </c>
      <c r="B712" s="552" t="s">
        <v>20877</v>
      </c>
      <c r="C712" s="552" t="s">
        <v>20991</v>
      </c>
      <c r="D712" s="552" t="s">
        <v>20998</v>
      </c>
      <c r="E712" s="552" t="s">
        <v>24001</v>
      </c>
      <c r="F712" s="552" t="s">
        <v>9956</v>
      </c>
      <c r="G712" s="552" t="s">
        <v>20993</v>
      </c>
      <c r="H712" s="552" t="s">
        <v>55</v>
      </c>
      <c r="I712" s="552" t="s">
        <v>20243</v>
      </c>
      <c r="J712" s="552" t="s">
        <v>24001</v>
      </c>
      <c r="K712" s="571" t="s">
        <v>24001</v>
      </c>
      <c r="L712" s="571" t="s">
        <v>24001</v>
      </c>
      <c r="M712" s="553" t="s">
        <v>24001</v>
      </c>
      <c r="N712" s="552" t="s">
        <v>25856</v>
      </c>
      <c r="O712" s="553" t="s">
        <v>24001</v>
      </c>
      <c r="P712" s="553">
        <v>36606</v>
      </c>
      <c r="Q712" s="554">
        <v>37561</v>
      </c>
      <c r="R712" s="552" t="s">
        <v>24001</v>
      </c>
      <c r="S712" s="552" t="s">
        <v>24001</v>
      </c>
      <c r="T712" s="552" t="s">
        <v>24001</v>
      </c>
    </row>
    <row r="713" spans="1:20" ht="14.5" x14ac:dyDescent="0.35">
      <c r="A713" s="552">
        <v>262</v>
      </c>
      <c r="B713" s="552" t="s">
        <v>20877</v>
      </c>
      <c r="C713" s="552" t="s">
        <v>20926</v>
      </c>
      <c r="D713" s="552" t="s">
        <v>20952</v>
      </c>
      <c r="E713" s="552" t="s">
        <v>20949</v>
      </c>
      <c r="F713" s="552" t="s">
        <v>5485</v>
      </c>
      <c r="G713" s="552" t="s">
        <v>20950</v>
      </c>
      <c r="H713" s="552" t="s">
        <v>20951</v>
      </c>
      <c r="I713" s="552" t="s">
        <v>20243</v>
      </c>
      <c r="J713" s="552" t="s">
        <v>24001</v>
      </c>
      <c r="K713" s="571" t="s">
        <v>24001</v>
      </c>
      <c r="L713" s="571" t="s">
        <v>24001</v>
      </c>
      <c r="M713" s="553" t="s">
        <v>24001</v>
      </c>
      <c r="N713" s="552" t="s">
        <v>25856</v>
      </c>
      <c r="O713" s="553" t="s">
        <v>28275</v>
      </c>
      <c r="P713" s="553">
        <v>32933</v>
      </c>
      <c r="Q713" s="554">
        <v>37561</v>
      </c>
      <c r="R713" s="552" t="s">
        <v>28311</v>
      </c>
      <c r="S713" s="552" t="s">
        <v>24001</v>
      </c>
      <c r="T713" s="552" t="s">
        <v>24001</v>
      </c>
    </row>
    <row r="714" spans="1:20" ht="14.5" x14ac:dyDescent="0.35">
      <c r="A714" s="552">
        <v>263</v>
      </c>
      <c r="B714" s="552" t="s">
        <v>20877</v>
      </c>
      <c r="C714" s="552" t="s">
        <v>20926</v>
      </c>
      <c r="D714" s="552" t="s">
        <v>20953</v>
      </c>
      <c r="E714" s="552" t="s">
        <v>24001</v>
      </c>
      <c r="F714" s="552" t="s">
        <v>3808</v>
      </c>
      <c r="G714" s="552" t="s">
        <v>20950</v>
      </c>
      <c r="H714" s="552" t="s">
        <v>55</v>
      </c>
      <c r="I714" s="552" t="s">
        <v>20243</v>
      </c>
      <c r="J714" s="552" t="s">
        <v>24001</v>
      </c>
      <c r="K714" s="571" t="s">
        <v>24001</v>
      </c>
      <c r="L714" s="571" t="s">
        <v>24001</v>
      </c>
      <c r="M714" s="553" t="s">
        <v>24001</v>
      </c>
      <c r="N714" s="552" t="s">
        <v>25856</v>
      </c>
      <c r="O714" s="553" t="s">
        <v>24001</v>
      </c>
      <c r="P714" s="553">
        <v>32933</v>
      </c>
      <c r="Q714" s="554">
        <v>37561</v>
      </c>
      <c r="R714" s="552" t="s">
        <v>24001</v>
      </c>
      <c r="S714" s="552" t="s">
        <v>24001</v>
      </c>
      <c r="T714" s="552" t="s">
        <v>24001</v>
      </c>
    </row>
    <row r="715" spans="1:20" ht="14.5" x14ac:dyDescent="0.35">
      <c r="A715" s="552">
        <v>134</v>
      </c>
      <c r="B715" s="552" t="s">
        <v>20452</v>
      </c>
      <c r="C715" s="552" t="s">
        <v>20553</v>
      </c>
      <c r="D715" s="552" t="s">
        <v>20561</v>
      </c>
      <c r="E715" s="552" t="s">
        <v>20559</v>
      </c>
      <c r="F715" s="552" t="s">
        <v>2447</v>
      </c>
      <c r="G715" s="552" t="s">
        <v>20560</v>
      </c>
      <c r="H715" s="552" t="s">
        <v>10324</v>
      </c>
      <c r="I715" s="552" t="s">
        <v>20243</v>
      </c>
      <c r="J715" s="552" t="s">
        <v>24001</v>
      </c>
      <c r="K715" s="552" t="s">
        <v>50</v>
      </c>
      <c r="L715" s="552" t="s">
        <v>20270</v>
      </c>
      <c r="M715" s="553" t="s">
        <v>20562</v>
      </c>
      <c r="N715" s="552" t="s">
        <v>25856</v>
      </c>
      <c r="O715" s="553" t="s">
        <v>28312</v>
      </c>
      <c r="P715" s="553">
        <v>32933</v>
      </c>
      <c r="Q715" s="554">
        <v>37561</v>
      </c>
      <c r="R715" s="552" t="s">
        <v>28287</v>
      </c>
      <c r="S715" s="552" t="s">
        <v>24001</v>
      </c>
      <c r="T715" s="552" t="s">
        <v>24001</v>
      </c>
    </row>
    <row r="716" spans="1:20" ht="14.5" x14ac:dyDescent="0.35">
      <c r="A716" s="552">
        <v>135</v>
      </c>
      <c r="B716" s="552" t="s">
        <v>20452</v>
      </c>
      <c r="C716" s="552" t="s">
        <v>20553</v>
      </c>
      <c r="D716" s="552" t="s">
        <v>20565</v>
      </c>
      <c r="E716" s="552" t="s">
        <v>20563</v>
      </c>
      <c r="F716" s="552" t="s">
        <v>2444</v>
      </c>
      <c r="G716" s="552" t="s">
        <v>20560</v>
      </c>
      <c r="H716" s="552" t="s">
        <v>20564</v>
      </c>
      <c r="I716" s="552" t="s">
        <v>20243</v>
      </c>
      <c r="J716" s="552" t="s">
        <v>24001</v>
      </c>
      <c r="K716" s="552" t="s">
        <v>50</v>
      </c>
      <c r="L716" s="552" t="s">
        <v>20270</v>
      </c>
      <c r="M716" s="553" t="s">
        <v>20566</v>
      </c>
      <c r="N716" s="552" t="s">
        <v>25856</v>
      </c>
      <c r="O716" s="553" t="s">
        <v>24001</v>
      </c>
      <c r="P716" s="553">
        <v>32933</v>
      </c>
      <c r="Q716" s="554">
        <v>37561</v>
      </c>
      <c r="R716" s="552" t="s">
        <v>27968</v>
      </c>
      <c r="S716" s="552" t="s">
        <v>24001</v>
      </c>
      <c r="T716" s="552" t="s">
        <v>24001</v>
      </c>
    </row>
    <row r="717" spans="1:20" ht="14.5" x14ac:dyDescent="0.35">
      <c r="A717" s="552">
        <v>136</v>
      </c>
      <c r="B717" s="552" t="s">
        <v>20452</v>
      </c>
      <c r="C717" s="552" t="s">
        <v>20553</v>
      </c>
      <c r="D717" s="552" t="s">
        <v>20567</v>
      </c>
      <c r="E717" s="552" t="s">
        <v>24001</v>
      </c>
      <c r="F717" s="552" t="s">
        <v>3591</v>
      </c>
      <c r="G717" s="552" t="s">
        <v>20560</v>
      </c>
      <c r="H717" s="552" t="s">
        <v>55</v>
      </c>
      <c r="I717" s="552" t="s">
        <v>20243</v>
      </c>
      <c r="J717" s="552" t="s">
        <v>24001</v>
      </c>
      <c r="K717" s="571" t="s">
        <v>24001</v>
      </c>
      <c r="L717" s="571" t="s">
        <v>24001</v>
      </c>
      <c r="M717" s="553" t="s">
        <v>24001</v>
      </c>
      <c r="N717" s="552" t="s">
        <v>25856</v>
      </c>
      <c r="O717" s="553" t="s">
        <v>24001</v>
      </c>
      <c r="P717" s="553">
        <v>32933</v>
      </c>
      <c r="Q717" s="554">
        <v>37561</v>
      </c>
      <c r="R717" s="552" t="s">
        <v>24001</v>
      </c>
      <c r="S717" s="552" t="s">
        <v>24001</v>
      </c>
      <c r="T717" s="552" t="s">
        <v>24001</v>
      </c>
    </row>
    <row r="718" spans="1:20" ht="14.5" x14ac:dyDescent="0.35">
      <c r="A718" s="552">
        <v>161</v>
      </c>
      <c r="B718" s="552" t="s">
        <v>20452</v>
      </c>
      <c r="C718" s="552" t="s">
        <v>20553</v>
      </c>
      <c r="D718" s="552" t="s">
        <v>20613</v>
      </c>
      <c r="E718" s="552" t="s">
        <v>20554</v>
      </c>
      <c r="F718" s="552" t="s">
        <v>2455</v>
      </c>
      <c r="G718" s="552" t="s">
        <v>20556</v>
      </c>
      <c r="H718" s="552" t="s">
        <v>20275</v>
      </c>
      <c r="I718" s="552" t="s">
        <v>20243</v>
      </c>
      <c r="J718" s="552" t="s">
        <v>24001</v>
      </c>
      <c r="K718" s="571" t="s">
        <v>24001</v>
      </c>
      <c r="L718" s="552" t="s">
        <v>531</v>
      </c>
      <c r="M718" s="553" t="s">
        <v>20614</v>
      </c>
      <c r="N718" s="552" t="s">
        <v>25856</v>
      </c>
      <c r="O718" s="553" t="s">
        <v>24001</v>
      </c>
      <c r="P718" s="553">
        <v>32933</v>
      </c>
      <c r="Q718" s="554">
        <v>41022</v>
      </c>
      <c r="R718" s="552" t="s">
        <v>28313</v>
      </c>
      <c r="S718" s="552" t="s">
        <v>24001</v>
      </c>
      <c r="T718" s="552" t="s">
        <v>24001</v>
      </c>
    </row>
    <row r="719" spans="1:20" ht="14.5" x14ac:dyDescent="0.35">
      <c r="A719" s="552">
        <v>119</v>
      </c>
      <c r="B719" s="552" t="s">
        <v>20452</v>
      </c>
      <c r="C719" s="552" t="s">
        <v>20553</v>
      </c>
      <c r="D719" s="552" t="s">
        <v>20558</v>
      </c>
      <c r="E719" s="552" t="s">
        <v>20554</v>
      </c>
      <c r="F719" s="552" t="s">
        <v>20555</v>
      </c>
      <c r="G719" s="552" t="s">
        <v>20556</v>
      </c>
      <c r="H719" s="552" t="s">
        <v>20557</v>
      </c>
      <c r="I719" s="552" t="s">
        <v>20243</v>
      </c>
      <c r="J719" s="552" t="s">
        <v>24001</v>
      </c>
      <c r="K719" s="571" t="s">
        <v>24001</v>
      </c>
      <c r="L719" s="571" t="s">
        <v>24001</v>
      </c>
      <c r="M719" s="553" t="s">
        <v>24001</v>
      </c>
      <c r="N719" s="552" t="s">
        <v>25856</v>
      </c>
      <c r="O719" s="553" t="s">
        <v>24001</v>
      </c>
      <c r="P719" s="553">
        <v>38834</v>
      </c>
      <c r="Q719" s="554">
        <v>41505</v>
      </c>
      <c r="R719" s="552" t="s">
        <v>28314</v>
      </c>
      <c r="S719" s="552" t="s">
        <v>24001</v>
      </c>
      <c r="T719" s="552" t="s">
        <v>24001</v>
      </c>
    </row>
    <row r="720" spans="1:20" ht="14.5" x14ac:dyDescent="0.35">
      <c r="A720" s="552">
        <v>751</v>
      </c>
      <c r="B720" s="571" t="s">
        <v>22163</v>
      </c>
      <c r="C720" s="571" t="s">
        <v>22554</v>
      </c>
      <c r="D720" s="571" t="s">
        <v>22566</v>
      </c>
      <c r="E720" s="571" t="s">
        <v>22564</v>
      </c>
      <c r="F720" s="571" t="s">
        <v>22565</v>
      </c>
      <c r="G720" s="571" t="s">
        <v>22563</v>
      </c>
      <c r="H720" s="571" t="s">
        <v>8077</v>
      </c>
      <c r="I720" s="571" t="s">
        <v>21149</v>
      </c>
      <c r="J720" s="571" t="s">
        <v>24001</v>
      </c>
      <c r="K720" s="571" t="s">
        <v>24001</v>
      </c>
      <c r="L720" s="571" t="s">
        <v>24001</v>
      </c>
      <c r="M720" s="572" t="s">
        <v>24001</v>
      </c>
      <c r="N720" s="572" t="s">
        <v>25896</v>
      </c>
      <c r="O720" s="572" t="s">
        <v>24001</v>
      </c>
      <c r="P720" s="572">
        <v>36658</v>
      </c>
      <c r="Q720" s="573">
        <v>40477</v>
      </c>
      <c r="R720" s="571" t="s">
        <v>28315</v>
      </c>
      <c r="S720" s="571" t="s">
        <v>24001</v>
      </c>
      <c r="T720" s="571" t="s">
        <v>24001</v>
      </c>
    </row>
    <row r="721" spans="1:20" ht="14.5" x14ac:dyDescent="0.35">
      <c r="A721" s="552">
        <v>1339</v>
      </c>
      <c r="B721" s="571" t="s">
        <v>22834</v>
      </c>
      <c r="C721" s="571" t="s">
        <v>23017</v>
      </c>
      <c r="D721" s="571" t="s">
        <v>23168</v>
      </c>
      <c r="E721" s="571" t="s">
        <v>23165</v>
      </c>
      <c r="F721" s="571" t="s">
        <v>10408</v>
      </c>
      <c r="G721" s="571" t="s">
        <v>23166</v>
      </c>
      <c r="H721" s="571" t="s">
        <v>23167</v>
      </c>
      <c r="I721" s="571" t="s">
        <v>22804</v>
      </c>
      <c r="J721" s="571" t="s">
        <v>24001</v>
      </c>
      <c r="K721" s="571" t="s">
        <v>24001</v>
      </c>
      <c r="L721" s="571" t="s">
        <v>24001</v>
      </c>
      <c r="M721" s="572" t="s">
        <v>24001</v>
      </c>
      <c r="N721" s="553" t="s">
        <v>62</v>
      </c>
      <c r="O721" s="572" t="s">
        <v>24001</v>
      </c>
      <c r="P721" s="572">
        <v>32933</v>
      </c>
      <c r="Q721" s="573">
        <v>37561</v>
      </c>
      <c r="R721" s="571" t="s">
        <v>28316</v>
      </c>
      <c r="S721" s="571" t="s">
        <v>24001</v>
      </c>
      <c r="T721" s="571" t="s">
        <v>24001</v>
      </c>
    </row>
    <row r="722" spans="1:20" ht="14.5" x14ac:dyDescent="0.35">
      <c r="A722" s="552">
        <v>1340</v>
      </c>
      <c r="B722" s="571" t="s">
        <v>22834</v>
      </c>
      <c r="C722" s="571" t="s">
        <v>23017</v>
      </c>
      <c r="D722" s="571" t="s">
        <v>23171</v>
      </c>
      <c r="E722" s="571" t="s">
        <v>23169</v>
      </c>
      <c r="F722" s="571" t="s">
        <v>9676</v>
      </c>
      <c r="G722" s="571" t="s">
        <v>23166</v>
      </c>
      <c r="H722" s="571" t="s">
        <v>23170</v>
      </c>
      <c r="I722" s="571" t="s">
        <v>22804</v>
      </c>
      <c r="J722" s="571" t="s">
        <v>24001</v>
      </c>
      <c r="K722" s="571" t="s">
        <v>24001</v>
      </c>
      <c r="L722" s="571" t="s">
        <v>24001</v>
      </c>
      <c r="M722" s="572" t="s">
        <v>24001</v>
      </c>
      <c r="N722" s="553" t="s">
        <v>62</v>
      </c>
      <c r="O722" s="572" t="s">
        <v>24001</v>
      </c>
      <c r="P722" s="572">
        <v>32933</v>
      </c>
      <c r="Q722" s="573">
        <v>37561</v>
      </c>
      <c r="R722" s="571" t="s">
        <v>28266</v>
      </c>
      <c r="S722" s="571" t="s">
        <v>24001</v>
      </c>
      <c r="T722" s="571" t="s">
        <v>24001</v>
      </c>
    </row>
    <row r="723" spans="1:20" ht="14.5" x14ac:dyDescent="0.35">
      <c r="A723" s="552">
        <v>1341</v>
      </c>
      <c r="B723" s="571" t="s">
        <v>22834</v>
      </c>
      <c r="C723" s="571" t="s">
        <v>23017</v>
      </c>
      <c r="D723" s="571" t="s">
        <v>23173</v>
      </c>
      <c r="E723" s="571" t="s">
        <v>24001</v>
      </c>
      <c r="F723" s="571" t="s">
        <v>23172</v>
      </c>
      <c r="G723" s="571" t="s">
        <v>23166</v>
      </c>
      <c r="H723" s="571" t="s">
        <v>55</v>
      </c>
      <c r="I723" s="571" t="s">
        <v>22804</v>
      </c>
      <c r="J723" s="571" t="s">
        <v>24001</v>
      </c>
      <c r="K723" s="571" t="s">
        <v>24001</v>
      </c>
      <c r="L723" s="571" t="s">
        <v>24001</v>
      </c>
      <c r="M723" s="572" t="s">
        <v>24001</v>
      </c>
      <c r="N723" s="553" t="s">
        <v>62</v>
      </c>
      <c r="O723" s="572" t="s">
        <v>24001</v>
      </c>
      <c r="P723" s="572">
        <v>32933</v>
      </c>
      <c r="Q723" s="573">
        <v>37561</v>
      </c>
      <c r="R723" s="571" t="s">
        <v>24001</v>
      </c>
      <c r="S723" s="571" t="s">
        <v>24001</v>
      </c>
      <c r="T723" s="571" t="s">
        <v>24001</v>
      </c>
    </row>
    <row r="724" spans="1:20" ht="14.5" x14ac:dyDescent="0.35">
      <c r="A724" s="552">
        <v>791</v>
      </c>
      <c r="B724" s="571" t="s">
        <v>21653</v>
      </c>
      <c r="C724" s="571" t="s">
        <v>26168</v>
      </c>
      <c r="D724" s="571" t="s">
        <v>26172</v>
      </c>
      <c r="E724" s="571" t="s">
        <v>26173</v>
      </c>
      <c r="F724" s="571" t="s">
        <v>26174</v>
      </c>
      <c r="G724" s="571" t="s">
        <v>26175</v>
      </c>
      <c r="H724" s="571" t="s">
        <v>55</v>
      </c>
      <c r="I724" s="571" t="s">
        <v>21149</v>
      </c>
      <c r="J724" s="571" t="s">
        <v>24001</v>
      </c>
      <c r="K724" s="571" t="s">
        <v>24001</v>
      </c>
      <c r="L724" s="571" t="s">
        <v>24001</v>
      </c>
      <c r="M724" s="572" t="s">
        <v>24001</v>
      </c>
      <c r="N724" s="572" t="s">
        <v>25896</v>
      </c>
      <c r="O724" s="572" t="s">
        <v>24001</v>
      </c>
      <c r="P724" s="572">
        <v>43864</v>
      </c>
      <c r="Q724" s="573">
        <v>43864</v>
      </c>
      <c r="R724" s="571" t="s">
        <v>24001</v>
      </c>
      <c r="S724" s="571" t="s">
        <v>24001</v>
      </c>
      <c r="T724" s="571" t="s">
        <v>24001</v>
      </c>
    </row>
    <row r="725" spans="1:20" ht="14.5" x14ac:dyDescent="0.35">
      <c r="A725" s="552">
        <v>755</v>
      </c>
      <c r="B725" s="571" t="s">
        <v>21653</v>
      </c>
      <c r="C725" s="571" t="s">
        <v>21849</v>
      </c>
      <c r="D725" s="571" t="s">
        <v>26136</v>
      </c>
      <c r="E725" s="571" t="s">
        <v>26137</v>
      </c>
      <c r="F725" s="571" t="s">
        <v>26138</v>
      </c>
      <c r="G725" s="571" t="s">
        <v>21849</v>
      </c>
      <c r="H725" s="571" t="s">
        <v>55</v>
      </c>
      <c r="I725" s="571" t="s">
        <v>21149</v>
      </c>
      <c r="J725" s="571" t="s">
        <v>24001</v>
      </c>
      <c r="K725" s="571" t="s">
        <v>24001</v>
      </c>
      <c r="L725" s="571" t="s">
        <v>24001</v>
      </c>
      <c r="M725" s="572" t="s">
        <v>24001</v>
      </c>
      <c r="N725" s="572" t="s">
        <v>25896</v>
      </c>
      <c r="O725" s="572" t="s">
        <v>24001</v>
      </c>
      <c r="P725" s="572">
        <v>43902</v>
      </c>
      <c r="Q725" s="573"/>
      <c r="R725" s="571" t="s">
        <v>24001</v>
      </c>
      <c r="S725" s="571" t="s">
        <v>24001</v>
      </c>
      <c r="T725" s="571" t="s">
        <v>24001</v>
      </c>
    </row>
    <row r="726" spans="1:20" ht="14.5" x14ac:dyDescent="0.35">
      <c r="A726" s="552">
        <v>763</v>
      </c>
      <c r="B726" s="571" t="s">
        <v>21653</v>
      </c>
      <c r="C726" s="571" t="s">
        <v>21849</v>
      </c>
      <c r="D726" s="571" t="s">
        <v>25425</v>
      </c>
      <c r="E726" s="571" t="s">
        <v>21889</v>
      </c>
      <c r="F726" s="571" t="s">
        <v>21890</v>
      </c>
      <c r="G726" s="571" t="s">
        <v>21891</v>
      </c>
      <c r="H726" s="571" t="s">
        <v>25426</v>
      </c>
      <c r="I726" s="571" t="s">
        <v>21149</v>
      </c>
      <c r="J726" s="571" t="s">
        <v>24001</v>
      </c>
      <c r="K726" s="571" t="s">
        <v>62</v>
      </c>
      <c r="L726" s="571" t="s">
        <v>24001</v>
      </c>
      <c r="M726" s="572" t="s">
        <v>24001</v>
      </c>
      <c r="N726" s="572" t="s">
        <v>25896</v>
      </c>
      <c r="O726" s="572" t="s">
        <v>24001</v>
      </c>
      <c r="P726" s="572">
        <v>36656</v>
      </c>
      <c r="Q726" s="573">
        <v>43158</v>
      </c>
      <c r="R726" s="571" t="s">
        <v>28317</v>
      </c>
      <c r="S726" s="571" t="s">
        <v>28317</v>
      </c>
      <c r="T726" s="571" t="s">
        <v>24001</v>
      </c>
    </row>
    <row r="727" spans="1:20" ht="14.5" x14ac:dyDescent="0.35">
      <c r="A727" s="552">
        <v>764</v>
      </c>
      <c r="B727" s="571" t="s">
        <v>21653</v>
      </c>
      <c r="C727" s="571" t="s">
        <v>21849</v>
      </c>
      <c r="D727" s="571" t="s">
        <v>26143</v>
      </c>
      <c r="E727" s="571" t="s">
        <v>21892</v>
      </c>
      <c r="F727" s="571" t="s">
        <v>21893</v>
      </c>
      <c r="G727" s="571" t="s">
        <v>21891</v>
      </c>
      <c r="H727" s="571" t="s">
        <v>26144</v>
      </c>
      <c r="I727" s="571" t="s">
        <v>21149</v>
      </c>
      <c r="J727" s="571" t="s">
        <v>24001</v>
      </c>
      <c r="K727" s="571" t="s">
        <v>24001</v>
      </c>
      <c r="L727" s="571" t="s">
        <v>24001</v>
      </c>
      <c r="M727" s="572" t="s">
        <v>24001</v>
      </c>
      <c r="N727" s="572" t="s">
        <v>25896</v>
      </c>
      <c r="O727" s="572" t="s">
        <v>24001</v>
      </c>
      <c r="P727" s="572">
        <v>32933</v>
      </c>
      <c r="Q727" s="573">
        <v>44540</v>
      </c>
      <c r="R727" s="571" t="s">
        <v>27985</v>
      </c>
      <c r="S727" s="571" t="s">
        <v>28318</v>
      </c>
      <c r="T727" s="571" t="s">
        <v>24001</v>
      </c>
    </row>
    <row r="728" spans="1:20" ht="14.5" x14ac:dyDescent="0.35">
      <c r="A728" s="552">
        <v>765</v>
      </c>
      <c r="B728" s="571" t="s">
        <v>21653</v>
      </c>
      <c r="C728" s="571" t="s">
        <v>21849</v>
      </c>
      <c r="D728" s="571" t="s">
        <v>34547</v>
      </c>
      <c r="E728" s="571" t="s">
        <v>24001</v>
      </c>
      <c r="F728" s="571" t="s">
        <v>34548</v>
      </c>
      <c r="G728" s="571" t="s">
        <v>21891</v>
      </c>
      <c r="H728" s="571" t="s">
        <v>55</v>
      </c>
      <c r="I728" s="571" t="s">
        <v>21149</v>
      </c>
      <c r="J728" s="571" t="s">
        <v>24001</v>
      </c>
      <c r="K728" s="571" t="s">
        <v>24001</v>
      </c>
      <c r="L728" s="571" t="s">
        <v>24001</v>
      </c>
      <c r="M728" s="572" t="s">
        <v>24001</v>
      </c>
      <c r="N728" s="572" t="s">
        <v>25896</v>
      </c>
      <c r="O728" s="572" t="s">
        <v>24001</v>
      </c>
      <c r="P728" s="572">
        <v>32933</v>
      </c>
      <c r="Q728" s="573">
        <v>45527</v>
      </c>
      <c r="R728" s="571" t="s">
        <v>24001</v>
      </c>
      <c r="S728" s="571" t="s">
        <v>24001</v>
      </c>
      <c r="T728" s="571" t="s">
        <v>24001</v>
      </c>
    </row>
    <row r="729" spans="1:20" ht="14.5" x14ac:dyDescent="0.35">
      <c r="A729" s="552">
        <v>11</v>
      </c>
      <c r="B729" s="552" t="s">
        <v>20452</v>
      </c>
      <c r="C729" s="552" t="s">
        <v>20461</v>
      </c>
      <c r="D729" s="552" t="s">
        <v>24374</v>
      </c>
      <c r="E729" s="552" t="s">
        <v>24375</v>
      </c>
      <c r="F729" s="552" t="s">
        <v>2250</v>
      </c>
      <c r="G729" s="552" t="s">
        <v>20463</v>
      </c>
      <c r="H729" s="552" t="s">
        <v>23696</v>
      </c>
      <c r="I729" s="552" t="s">
        <v>20243</v>
      </c>
      <c r="J729" s="552" t="s">
        <v>24001</v>
      </c>
      <c r="K729" s="571" t="s">
        <v>24001</v>
      </c>
      <c r="L729" s="571" t="s">
        <v>24001</v>
      </c>
      <c r="M729" s="553" t="s">
        <v>24306</v>
      </c>
      <c r="N729" s="552" t="s">
        <v>25856</v>
      </c>
      <c r="O729" s="553" t="s">
        <v>24001</v>
      </c>
      <c r="P729" s="553">
        <v>32933</v>
      </c>
      <c r="Q729" s="554">
        <v>42381</v>
      </c>
      <c r="R729" s="552" t="s">
        <v>28319</v>
      </c>
      <c r="S729" s="552" t="s">
        <v>24001</v>
      </c>
      <c r="T729" s="552" t="s">
        <v>24001</v>
      </c>
    </row>
    <row r="730" spans="1:20" ht="14.5" x14ac:dyDescent="0.35">
      <c r="A730" s="552">
        <v>12</v>
      </c>
      <c r="B730" s="552" t="s">
        <v>20452</v>
      </c>
      <c r="C730" s="552" t="s">
        <v>20461</v>
      </c>
      <c r="D730" s="552" t="s">
        <v>20465</v>
      </c>
      <c r="E730" s="552" t="s">
        <v>20462</v>
      </c>
      <c r="F730" s="552" t="s">
        <v>2312</v>
      </c>
      <c r="G730" s="552" t="s">
        <v>20463</v>
      </c>
      <c r="H730" s="552" t="s">
        <v>20464</v>
      </c>
      <c r="I730" s="552" t="s">
        <v>20243</v>
      </c>
      <c r="J730" s="552" t="s">
        <v>24001</v>
      </c>
      <c r="K730" s="571" t="s">
        <v>24001</v>
      </c>
      <c r="L730" s="571" t="s">
        <v>24001</v>
      </c>
      <c r="M730" s="553" t="s">
        <v>20466</v>
      </c>
      <c r="N730" s="552" t="s">
        <v>25856</v>
      </c>
      <c r="O730" s="553" t="s">
        <v>24001</v>
      </c>
      <c r="P730" s="553">
        <v>32933</v>
      </c>
      <c r="Q730" s="554">
        <v>37561</v>
      </c>
      <c r="R730" s="552" t="s">
        <v>28320</v>
      </c>
      <c r="S730" s="552" t="s">
        <v>24001</v>
      </c>
      <c r="T730" s="552" t="s">
        <v>24001</v>
      </c>
    </row>
    <row r="731" spans="1:20" ht="14.5" x14ac:dyDescent="0.35">
      <c r="A731" s="552">
        <v>13</v>
      </c>
      <c r="B731" s="552" t="s">
        <v>20452</v>
      </c>
      <c r="C731" s="552" t="s">
        <v>20461</v>
      </c>
      <c r="D731" s="552" t="s">
        <v>20467</v>
      </c>
      <c r="E731" s="552" t="s">
        <v>24001</v>
      </c>
      <c r="F731" s="552" t="s">
        <v>3628</v>
      </c>
      <c r="G731" s="552" t="s">
        <v>20463</v>
      </c>
      <c r="H731" s="552" t="s">
        <v>55</v>
      </c>
      <c r="I731" s="552" t="s">
        <v>20243</v>
      </c>
      <c r="J731" s="552" t="s">
        <v>24001</v>
      </c>
      <c r="K731" s="571" t="s">
        <v>24001</v>
      </c>
      <c r="L731" s="571" t="s">
        <v>24001</v>
      </c>
      <c r="M731" s="553" t="s">
        <v>24001</v>
      </c>
      <c r="N731" s="552" t="s">
        <v>25856</v>
      </c>
      <c r="O731" s="553" t="s">
        <v>24001</v>
      </c>
      <c r="P731" s="553">
        <v>32933</v>
      </c>
      <c r="Q731" s="554">
        <v>37561</v>
      </c>
      <c r="R731" s="552" t="s">
        <v>24001</v>
      </c>
      <c r="S731" s="552" t="s">
        <v>24001</v>
      </c>
      <c r="T731" s="552" t="s">
        <v>24001</v>
      </c>
    </row>
    <row r="732" spans="1:20" ht="14.5" x14ac:dyDescent="0.35">
      <c r="A732" s="552">
        <v>1113</v>
      </c>
      <c r="B732" s="571" t="s">
        <v>21952</v>
      </c>
      <c r="C732" s="571" t="s">
        <v>25152</v>
      </c>
      <c r="D732" s="571" t="s">
        <v>22012</v>
      </c>
      <c r="E732" s="571" t="s">
        <v>22010</v>
      </c>
      <c r="F732" s="571" t="s">
        <v>17435</v>
      </c>
      <c r="G732" s="571" t="s">
        <v>22011</v>
      </c>
      <c r="H732" s="571" t="s">
        <v>5679</v>
      </c>
      <c r="I732" s="571" t="s">
        <v>21149</v>
      </c>
      <c r="J732" s="571" t="s">
        <v>24001</v>
      </c>
      <c r="K732" s="571" t="s">
        <v>50</v>
      </c>
      <c r="L732" s="571" t="s">
        <v>3595</v>
      </c>
      <c r="M732" s="572" t="s">
        <v>24001</v>
      </c>
      <c r="N732" s="572" t="s">
        <v>25896</v>
      </c>
      <c r="O732" s="572" t="s">
        <v>28321</v>
      </c>
      <c r="P732" s="572">
        <v>32933</v>
      </c>
      <c r="Q732" s="573">
        <v>37561</v>
      </c>
      <c r="R732" s="571" t="s">
        <v>27890</v>
      </c>
      <c r="S732" s="571" t="s">
        <v>24001</v>
      </c>
      <c r="T732" s="571" t="s">
        <v>24001</v>
      </c>
    </row>
    <row r="733" spans="1:20" ht="14.5" x14ac:dyDescent="0.35">
      <c r="A733" s="552">
        <v>317</v>
      </c>
      <c r="B733" s="552" t="s">
        <v>21039</v>
      </c>
      <c r="C733" s="552" t="s">
        <v>21040</v>
      </c>
      <c r="D733" s="552" t="s">
        <v>21056</v>
      </c>
      <c r="E733" s="552" t="s">
        <v>21053</v>
      </c>
      <c r="F733" s="552" t="s">
        <v>4138</v>
      </c>
      <c r="G733" s="552" t="s">
        <v>21054</v>
      </c>
      <c r="H733" s="552" t="s">
        <v>21055</v>
      </c>
      <c r="I733" s="552" t="s">
        <v>20243</v>
      </c>
      <c r="J733" s="552" t="s">
        <v>24001</v>
      </c>
      <c r="K733" s="571" t="s">
        <v>24001</v>
      </c>
      <c r="L733" s="571" t="s">
        <v>24001</v>
      </c>
      <c r="M733" s="553" t="s">
        <v>24001</v>
      </c>
      <c r="N733" s="552" t="s">
        <v>25856</v>
      </c>
      <c r="O733" s="553" t="s">
        <v>24001</v>
      </c>
      <c r="P733" s="553">
        <v>32933</v>
      </c>
      <c r="Q733" s="554">
        <v>37561</v>
      </c>
      <c r="R733" s="552" t="s">
        <v>28322</v>
      </c>
      <c r="S733" s="552" t="s">
        <v>24001</v>
      </c>
      <c r="T733" s="552" t="s">
        <v>24001</v>
      </c>
    </row>
    <row r="734" spans="1:20" ht="14.5" x14ac:dyDescent="0.35">
      <c r="A734" s="552">
        <v>318</v>
      </c>
      <c r="B734" s="552" t="s">
        <v>21039</v>
      </c>
      <c r="C734" s="552" t="s">
        <v>21040</v>
      </c>
      <c r="D734" s="552" t="s">
        <v>21057</v>
      </c>
      <c r="E734" s="552" t="s">
        <v>24001</v>
      </c>
      <c r="F734" s="552" t="s">
        <v>17788</v>
      </c>
      <c r="G734" s="552" t="s">
        <v>21054</v>
      </c>
      <c r="H734" s="552" t="s">
        <v>55</v>
      </c>
      <c r="I734" s="552" t="s">
        <v>20243</v>
      </c>
      <c r="J734" s="552" t="s">
        <v>24001</v>
      </c>
      <c r="K734" s="571" t="s">
        <v>24001</v>
      </c>
      <c r="L734" s="571" t="s">
        <v>24001</v>
      </c>
      <c r="M734" s="553" t="s">
        <v>24001</v>
      </c>
      <c r="N734" s="552" t="s">
        <v>25856</v>
      </c>
      <c r="O734" s="553" t="s">
        <v>24001</v>
      </c>
      <c r="P734" s="553">
        <v>32933</v>
      </c>
      <c r="Q734" s="554">
        <v>37561</v>
      </c>
      <c r="R734" s="552" t="s">
        <v>24001</v>
      </c>
      <c r="S734" s="552" t="s">
        <v>24001</v>
      </c>
      <c r="T734" s="552" t="s">
        <v>24001</v>
      </c>
    </row>
    <row r="735" spans="1:20" ht="14.5" x14ac:dyDescent="0.35">
      <c r="A735" s="552">
        <v>908</v>
      </c>
      <c r="B735" s="571" t="s">
        <v>21245</v>
      </c>
      <c r="C735" s="571" t="s">
        <v>21246</v>
      </c>
      <c r="D735" s="571" t="s">
        <v>21253</v>
      </c>
      <c r="E735" s="571" t="s">
        <v>21250</v>
      </c>
      <c r="F735" s="571" t="s">
        <v>17741</v>
      </c>
      <c r="G735" s="571" t="s">
        <v>21251</v>
      </c>
      <c r="H735" s="571" t="s">
        <v>21252</v>
      </c>
      <c r="I735" s="571" t="s">
        <v>21149</v>
      </c>
      <c r="J735" s="571" t="s">
        <v>24001</v>
      </c>
      <c r="K735" s="571" t="s">
        <v>154</v>
      </c>
      <c r="L735" s="571" t="s">
        <v>899</v>
      </c>
      <c r="M735" s="572" t="s">
        <v>24001</v>
      </c>
      <c r="N735" s="572" t="s">
        <v>25896</v>
      </c>
      <c r="O735" s="572" t="s">
        <v>24001</v>
      </c>
      <c r="P735" s="572">
        <v>32933</v>
      </c>
      <c r="Q735" s="573">
        <v>37561</v>
      </c>
      <c r="R735" s="571" t="s">
        <v>28088</v>
      </c>
      <c r="S735" s="571" t="s">
        <v>24001</v>
      </c>
      <c r="T735" s="571" t="s">
        <v>24001</v>
      </c>
    </row>
    <row r="736" spans="1:20" ht="14.5" x14ac:dyDescent="0.35">
      <c r="A736" s="552">
        <v>1204</v>
      </c>
      <c r="B736" s="571" t="s">
        <v>22805</v>
      </c>
      <c r="C736" s="571" t="s">
        <v>22819</v>
      </c>
      <c r="D736" s="571" t="s">
        <v>22829</v>
      </c>
      <c r="E736" s="571" t="s">
        <v>25427</v>
      </c>
      <c r="F736" s="571" t="s">
        <v>7788</v>
      </c>
      <c r="G736" s="571" t="s">
        <v>22828</v>
      </c>
      <c r="H736" s="571" t="s">
        <v>22455</v>
      </c>
      <c r="I736" s="571" t="s">
        <v>22804</v>
      </c>
      <c r="J736" s="571" t="s">
        <v>24001</v>
      </c>
      <c r="K736" s="571" t="s">
        <v>24001</v>
      </c>
      <c r="L736" s="571" t="s">
        <v>24001</v>
      </c>
      <c r="M736" s="572" t="s">
        <v>24001</v>
      </c>
      <c r="N736" s="553" t="s">
        <v>62</v>
      </c>
      <c r="O736" s="572" t="s">
        <v>24001</v>
      </c>
      <c r="P736" s="572">
        <v>32933</v>
      </c>
      <c r="Q736" s="573">
        <v>42157</v>
      </c>
      <c r="R736" s="571" t="s">
        <v>28323</v>
      </c>
      <c r="S736" s="571" t="s">
        <v>24001</v>
      </c>
      <c r="T736" s="571" t="s">
        <v>24001</v>
      </c>
    </row>
    <row r="737" spans="1:20" ht="14.5" x14ac:dyDescent="0.35">
      <c r="A737" s="552">
        <v>353</v>
      </c>
      <c r="B737" s="552" t="s">
        <v>20615</v>
      </c>
      <c r="C737" s="552" t="s">
        <v>20616</v>
      </c>
      <c r="D737" s="552" t="s">
        <v>25428</v>
      </c>
      <c r="E737" s="552" t="s">
        <v>34549</v>
      </c>
      <c r="F737" s="552" t="s">
        <v>10467</v>
      </c>
      <c r="G737" s="552" t="s">
        <v>20616</v>
      </c>
      <c r="H737" s="552" t="s">
        <v>55</v>
      </c>
      <c r="I737" s="552" t="s">
        <v>20243</v>
      </c>
      <c r="J737" s="552" t="s">
        <v>24001</v>
      </c>
      <c r="K737" s="571" t="s">
        <v>24001</v>
      </c>
      <c r="L737" s="571" t="s">
        <v>24001</v>
      </c>
      <c r="M737" s="553" t="s">
        <v>24001</v>
      </c>
      <c r="N737" s="552" t="s">
        <v>25856</v>
      </c>
      <c r="O737" s="553" t="s">
        <v>24001</v>
      </c>
      <c r="P737" s="553">
        <v>43230</v>
      </c>
      <c r="Q737" s="554"/>
      <c r="R737" s="552" t="s">
        <v>24001</v>
      </c>
      <c r="S737" s="552" t="s">
        <v>24001</v>
      </c>
      <c r="T737" s="552" t="s">
        <v>24001</v>
      </c>
    </row>
    <row r="738" spans="1:20" ht="14.5" x14ac:dyDescent="0.35">
      <c r="A738" s="552">
        <v>319</v>
      </c>
      <c r="B738" s="552" t="s">
        <v>21039</v>
      </c>
      <c r="C738" s="552" t="s">
        <v>21040</v>
      </c>
      <c r="D738" s="552" t="s">
        <v>21061</v>
      </c>
      <c r="E738" s="552" t="s">
        <v>21058</v>
      </c>
      <c r="F738" s="552" t="s">
        <v>21059</v>
      </c>
      <c r="G738" s="552" t="s">
        <v>21060</v>
      </c>
      <c r="H738" s="552" t="s">
        <v>20314</v>
      </c>
      <c r="I738" s="552" t="s">
        <v>20243</v>
      </c>
      <c r="J738" s="552" t="s">
        <v>24001</v>
      </c>
      <c r="K738" s="552" t="s">
        <v>50</v>
      </c>
      <c r="L738" s="552" t="s">
        <v>20270</v>
      </c>
      <c r="M738" s="553" t="s">
        <v>24001</v>
      </c>
      <c r="N738" s="552" t="s">
        <v>25856</v>
      </c>
      <c r="O738" s="553" t="s">
        <v>24001</v>
      </c>
      <c r="P738" s="553">
        <v>32933</v>
      </c>
      <c r="Q738" s="554">
        <v>37561</v>
      </c>
      <c r="R738" s="552" t="s">
        <v>28324</v>
      </c>
      <c r="S738" s="552" t="s">
        <v>24001</v>
      </c>
      <c r="T738" s="552" t="s">
        <v>24001</v>
      </c>
    </row>
    <row r="739" spans="1:20" ht="14.5" x14ac:dyDescent="0.35">
      <c r="A739" s="552">
        <v>320</v>
      </c>
      <c r="B739" s="552" t="s">
        <v>21039</v>
      </c>
      <c r="C739" s="552" t="s">
        <v>21040</v>
      </c>
      <c r="D739" s="552" t="s">
        <v>21064</v>
      </c>
      <c r="E739" s="552" t="s">
        <v>21062</v>
      </c>
      <c r="F739" s="552" t="s">
        <v>3881</v>
      </c>
      <c r="G739" s="552" t="s">
        <v>21060</v>
      </c>
      <c r="H739" s="552" t="s">
        <v>21063</v>
      </c>
      <c r="I739" s="552" t="s">
        <v>20243</v>
      </c>
      <c r="J739" s="552" t="s">
        <v>24001</v>
      </c>
      <c r="K739" s="552" t="s">
        <v>154</v>
      </c>
      <c r="L739" s="552" t="s">
        <v>899</v>
      </c>
      <c r="M739" s="553" t="s">
        <v>21065</v>
      </c>
      <c r="N739" s="552" t="s">
        <v>25856</v>
      </c>
      <c r="O739" s="553" t="s">
        <v>24001</v>
      </c>
      <c r="P739" s="553">
        <v>32933</v>
      </c>
      <c r="Q739" s="554">
        <v>37561</v>
      </c>
      <c r="R739" s="552" t="s">
        <v>28325</v>
      </c>
      <c r="S739" s="552" t="s">
        <v>24001</v>
      </c>
      <c r="T739" s="552" t="s">
        <v>24001</v>
      </c>
    </row>
    <row r="740" spans="1:20" ht="14.5" x14ac:dyDescent="0.35">
      <c r="A740" s="552">
        <v>321</v>
      </c>
      <c r="B740" s="552" t="s">
        <v>21039</v>
      </c>
      <c r="C740" s="552" t="s">
        <v>21040</v>
      </c>
      <c r="D740" s="552" t="s">
        <v>21066</v>
      </c>
      <c r="E740" s="552" t="s">
        <v>25429</v>
      </c>
      <c r="F740" s="552" t="s">
        <v>97</v>
      </c>
      <c r="G740" s="552" t="s">
        <v>21060</v>
      </c>
      <c r="H740" s="552" t="s">
        <v>55</v>
      </c>
      <c r="I740" s="552" t="s">
        <v>20243</v>
      </c>
      <c r="J740" s="552" t="s">
        <v>24001</v>
      </c>
      <c r="K740" s="571" t="s">
        <v>24001</v>
      </c>
      <c r="L740" s="571" t="s">
        <v>24001</v>
      </c>
      <c r="M740" s="553" t="s">
        <v>24001</v>
      </c>
      <c r="N740" s="552" t="s">
        <v>25856</v>
      </c>
      <c r="O740" s="553" t="s">
        <v>24001</v>
      </c>
      <c r="P740" s="553">
        <v>32933</v>
      </c>
      <c r="Q740" s="554">
        <v>37561</v>
      </c>
      <c r="R740" s="552" t="s">
        <v>24001</v>
      </c>
      <c r="S740" s="552" t="s">
        <v>24001</v>
      </c>
      <c r="T740" s="552" t="s">
        <v>24001</v>
      </c>
    </row>
    <row r="741" spans="1:20" ht="14.5" x14ac:dyDescent="0.35">
      <c r="A741" s="552">
        <v>228</v>
      </c>
      <c r="B741" s="552" t="s">
        <v>20755</v>
      </c>
      <c r="C741" s="552" t="s">
        <v>20797</v>
      </c>
      <c r="D741" s="552" t="s">
        <v>20805</v>
      </c>
      <c r="E741" s="552" t="s">
        <v>24001</v>
      </c>
      <c r="F741" s="552" t="s">
        <v>5959</v>
      </c>
      <c r="G741" s="552" t="s">
        <v>20804</v>
      </c>
      <c r="H741" s="552" t="s">
        <v>55</v>
      </c>
      <c r="I741" s="552" t="s">
        <v>20243</v>
      </c>
      <c r="J741" s="552" t="s">
        <v>24001</v>
      </c>
      <c r="K741" s="571" t="s">
        <v>24001</v>
      </c>
      <c r="L741" s="571" t="s">
        <v>24001</v>
      </c>
      <c r="M741" s="553" t="s">
        <v>24001</v>
      </c>
      <c r="N741" s="552" t="s">
        <v>25856</v>
      </c>
      <c r="O741" s="553" t="s">
        <v>24001</v>
      </c>
      <c r="P741" s="553">
        <v>32933</v>
      </c>
      <c r="Q741" s="554">
        <v>37561</v>
      </c>
      <c r="R741" s="552" t="s">
        <v>24001</v>
      </c>
      <c r="S741" s="552" t="s">
        <v>24001</v>
      </c>
      <c r="T741" s="552" t="s">
        <v>24001</v>
      </c>
    </row>
    <row r="742" spans="1:20" ht="14.5" x14ac:dyDescent="0.35">
      <c r="A742" s="552">
        <v>229</v>
      </c>
      <c r="B742" s="552" t="s">
        <v>20755</v>
      </c>
      <c r="C742" s="552" t="s">
        <v>20797</v>
      </c>
      <c r="D742" s="552" t="s">
        <v>20808</v>
      </c>
      <c r="E742" s="552" t="s">
        <v>20806</v>
      </c>
      <c r="F742" s="552" t="s">
        <v>5045</v>
      </c>
      <c r="G742" s="552" t="s">
        <v>20804</v>
      </c>
      <c r="H742" s="552" t="s">
        <v>20807</v>
      </c>
      <c r="I742" s="552" t="s">
        <v>20243</v>
      </c>
      <c r="J742" s="552" t="s">
        <v>24001</v>
      </c>
      <c r="K742" s="571" t="s">
        <v>24001</v>
      </c>
      <c r="L742" s="571" t="s">
        <v>24001</v>
      </c>
      <c r="M742" s="553" t="s">
        <v>24001</v>
      </c>
      <c r="N742" s="552" t="s">
        <v>25856</v>
      </c>
      <c r="O742" s="553" t="s">
        <v>24001</v>
      </c>
      <c r="P742" s="553">
        <v>32933</v>
      </c>
      <c r="Q742" s="554">
        <v>37561</v>
      </c>
      <c r="R742" s="552" t="s">
        <v>28326</v>
      </c>
      <c r="S742" s="552" t="s">
        <v>24001</v>
      </c>
      <c r="T742" s="552" t="s">
        <v>24001</v>
      </c>
    </row>
    <row r="743" spans="1:20" ht="14.5" x14ac:dyDescent="0.35">
      <c r="A743" s="552">
        <v>354</v>
      </c>
      <c r="B743" s="552" t="s">
        <v>20615</v>
      </c>
      <c r="C743" s="552" t="s">
        <v>20616</v>
      </c>
      <c r="D743" s="552" t="s">
        <v>20620</v>
      </c>
      <c r="E743" s="552" t="s">
        <v>20617</v>
      </c>
      <c r="F743" s="552" t="s">
        <v>20618</v>
      </c>
      <c r="G743" s="552" t="s">
        <v>20619</v>
      </c>
      <c r="H743" s="552" t="s">
        <v>6755</v>
      </c>
      <c r="I743" s="552" t="s">
        <v>20243</v>
      </c>
      <c r="J743" s="552" t="s">
        <v>109</v>
      </c>
      <c r="K743" s="571" t="s">
        <v>24001</v>
      </c>
      <c r="L743" s="571" t="s">
        <v>24001</v>
      </c>
      <c r="M743" s="553" t="s">
        <v>24001</v>
      </c>
      <c r="N743" s="552" t="s">
        <v>25856</v>
      </c>
      <c r="O743" s="553" t="s">
        <v>24001</v>
      </c>
      <c r="P743" s="553">
        <v>32933</v>
      </c>
      <c r="Q743" s="554">
        <v>41152</v>
      </c>
      <c r="R743" s="552" t="s">
        <v>28327</v>
      </c>
      <c r="S743" s="552" t="s">
        <v>24001</v>
      </c>
      <c r="T743" s="552" t="s">
        <v>24001</v>
      </c>
    </row>
    <row r="744" spans="1:20" ht="14.5" x14ac:dyDescent="0.35">
      <c r="A744" s="552">
        <v>355</v>
      </c>
      <c r="B744" s="552" t="s">
        <v>20615</v>
      </c>
      <c r="C744" s="552" t="s">
        <v>20616</v>
      </c>
      <c r="D744" s="552" t="s">
        <v>20621</v>
      </c>
      <c r="E744" s="552" t="s">
        <v>24001</v>
      </c>
      <c r="F744" s="552" t="s">
        <v>12081</v>
      </c>
      <c r="G744" s="552" t="s">
        <v>20619</v>
      </c>
      <c r="H744" s="552" t="s">
        <v>55</v>
      </c>
      <c r="I744" s="552" t="s">
        <v>20243</v>
      </c>
      <c r="J744" s="552" t="s">
        <v>109</v>
      </c>
      <c r="K744" s="571" t="s">
        <v>24001</v>
      </c>
      <c r="L744" s="571" t="s">
        <v>24001</v>
      </c>
      <c r="M744" s="553" t="s">
        <v>24001</v>
      </c>
      <c r="N744" s="552" t="s">
        <v>25856</v>
      </c>
      <c r="O744" s="553" t="s">
        <v>24001</v>
      </c>
      <c r="P744" s="553">
        <v>32933</v>
      </c>
      <c r="Q744" s="554">
        <v>37561</v>
      </c>
      <c r="R744" s="552" t="s">
        <v>24001</v>
      </c>
      <c r="S744" s="552" t="s">
        <v>24001</v>
      </c>
      <c r="T744" s="552" t="s">
        <v>24001</v>
      </c>
    </row>
    <row r="745" spans="1:20" ht="14.5" x14ac:dyDescent="0.35">
      <c r="A745" s="552">
        <v>1342</v>
      </c>
      <c r="B745" s="571" t="s">
        <v>22834</v>
      </c>
      <c r="C745" s="571" t="s">
        <v>23017</v>
      </c>
      <c r="D745" s="571" t="s">
        <v>23177</v>
      </c>
      <c r="E745" s="571" t="s">
        <v>23174</v>
      </c>
      <c r="F745" s="571" t="s">
        <v>10967</v>
      </c>
      <c r="G745" s="571" t="s">
        <v>23175</v>
      </c>
      <c r="H745" s="571" t="s">
        <v>23176</v>
      </c>
      <c r="I745" s="571" t="s">
        <v>22804</v>
      </c>
      <c r="J745" s="571" t="s">
        <v>24001</v>
      </c>
      <c r="K745" s="571" t="s">
        <v>24001</v>
      </c>
      <c r="L745" s="571" t="s">
        <v>24001</v>
      </c>
      <c r="M745" s="572" t="s">
        <v>24001</v>
      </c>
      <c r="N745" s="553" t="s">
        <v>62</v>
      </c>
      <c r="O745" s="572" t="s">
        <v>24001</v>
      </c>
      <c r="P745" s="572">
        <v>35738</v>
      </c>
      <c r="Q745" s="573">
        <v>38835</v>
      </c>
      <c r="R745" s="571" t="s">
        <v>28328</v>
      </c>
      <c r="S745" s="571" t="s">
        <v>24001</v>
      </c>
      <c r="T745" s="571" t="s">
        <v>24001</v>
      </c>
    </row>
    <row r="746" spans="1:20" ht="14.5" x14ac:dyDescent="0.35">
      <c r="A746" s="552">
        <v>1343</v>
      </c>
      <c r="B746" s="571" t="s">
        <v>22834</v>
      </c>
      <c r="C746" s="571" t="s">
        <v>23017</v>
      </c>
      <c r="D746" s="571" t="s">
        <v>23180</v>
      </c>
      <c r="E746" s="571" t="s">
        <v>23178</v>
      </c>
      <c r="F746" s="571" t="s">
        <v>15820</v>
      </c>
      <c r="G746" s="571" t="s">
        <v>23175</v>
      </c>
      <c r="H746" s="571" t="s">
        <v>23179</v>
      </c>
      <c r="I746" s="571" t="s">
        <v>22804</v>
      </c>
      <c r="J746" s="571" t="s">
        <v>24001</v>
      </c>
      <c r="K746" s="571" t="s">
        <v>62</v>
      </c>
      <c r="L746" s="571" t="s">
        <v>24001</v>
      </c>
      <c r="M746" s="572" t="s">
        <v>24001</v>
      </c>
      <c r="N746" s="553" t="s">
        <v>62</v>
      </c>
      <c r="O746" s="572" t="s">
        <v>24001</v>
      </c>
      <c r="P746" s="572">
        <v>35706</v>
      </c>
      <c r="Q746" s="573">
        <v>37561</v>
      </c>
      <c r="R746" s="571" t="s">
        <v>28329</v>
      </c>
      <c r="S746" s="571" t="s">
        <v>24001</v>
      </c>
      <c r="T746" s="571" t="s">
        <v>24001</v>
      </c>
    </row>
    <row r="747" spans="1:20" ht="14.5" x14ac:dyDescent="0.35">
      <c r="A747" s="552">
        <v>1344</v>
      </c>
      <c r="B747" s="571" t="s">
        <v>22834</v>
      </c>
      <c r="C747" s="571" t="s">
        <v>23017</v>
      </c>
      <c r="D747" s="571" t="s">
        <v>23183</v>
      </c>
      <c r="E747" s="571" t="s">
        <v>23181</v>
      </c>
      <c r="F747" s="571" t="s">
        <v>10571</v>
      </c>
      <c r="G747" s="571" t="s">
        <v>23175</v>
      </c>
      <c r="H747" s="571" t="s">
        <v>23182</v>
      </c>
      <c r="I747" s="571" t="s">
        <v>22804</v>
      </c>
      <c r="J747" s="571" t="s">
        <v>24001</v>
      </c>
      <c r="K747" s="571" t="s">
        <v>24001</v>
      </c>
      <c r="L747" s="571" t="s">
        <v>24001</v>
      </c>
      <c r="M747" s="572" t="s">
        <v>24001</v>
      </c>
      <c r="N747" s="553" t="s">
        <v>62</v>
      </c>
      <c r="O747" s="572" t="s">
        <v>24001</v>
      </c>
      <c r="P747" s="572">
        <v>32933</v>
      </c>
      <c r="Q747" s="573">
        <v>37561</v>
      </c>
      <c r="R747" s="571" t="s">
        <v>28213</v>
      </c>
      <c r="S747" s="571" t="s">
        <v>24001</v>
      </c>
      <c r="T747" s="571" t="s">
        <v>24001</v>
      </c>
    </row>
    <row r="748" spans="1:20" ht="14.5" x14ac:dyDescent="0.35">
      <c r="A748" s="552">
        <v>1345</v>
      </c>
      <c r="B748" s="571" t="s">
        <v>22834</v>
      </c>
      <c r="C748" s="571" t="s">
        <v>23017</v>
      </c>
      <c r="D748" s="571" t="s">
        <v>23185</v>
      </c>
      <c r="E748" s="571" t="s">
        <v>34799</v>
      </c>
      <c r="F748" s="571" t="s">
        <v>10585</v>
      </c>
      <c r="G748" s="571" t="s">
        <v>23175</v>
      </c>
      <c r="H748" s="571" t="s">
        <v>23184</v>
      </c>
      <c r="I748" s="571" t="s">
        <v>22804</v>
      </c>
      <c r="J748" s="571" t="s">
        <v>24001</v>
      </c>
      <c r="K748" s="571" t="s">
        <v>24001</v>
      </c>
      <c r="L748" s="571" t="s">
        <v>24001</v>
      </c>
      <c r="M748" s="572" t="s">
        <v>24001</v>
      </c>
      <c r="N748" s="553" t="s">
        <v>62</v>
      </c>
      <c r="O748" s="572" t="s">
        <v>24001</v>
      </c>
      <c r="P748" s="572">
        <v>32933</v>
      </c>
      <c r="Q748" s="573">
        <v>37561</v>
      </c>
      <c r="R748" s="571" t="s">
        <v>28330</v>
      </c>
      <c r="S748" s="571" t="s">
        <v>24001</v>
      </c>
      <c r="T748" s="571" t="s">
        <v>24001</v>
      </c>
    </row>
    <row r="749" spans="1:20" ht="14.5" x14ac:dyDescent="0.35">
      <c r="A749" s="552">
        <v>1346</v>
      </c>
      <c r="B749" s="571" t="s">
        <v>22834</v>
      </c>
      <c r="C749" s="571" t="s">
        <v>23017</v>
      </c>
      <c r="D749" s="571" t="s">
        <v>23188</v>
      </c>
      <c r="E749" s="571" t="s">
        <v>23186</v>
      </c>
      <c r="F749" s="571" t="s">
        <v>23187</v>
      </c>
      <c r="G749" s="571" t="s">
        <v>23175</v>
      </c>
      <c r="H749" s="571" t="s">
        <v>2223</v>
      </c>
      <c r="I749" s="571" t="s">
        <v>22804</v>
      </c>
      <c r="J749" s="571" t="s">
        <v>24001</v>
      </c>
      <c r="K749" s="571" t="s">
        <v>24001</v>
      </c>
      <c r="L749" s="571" t="s">
        <v>24001</v>
      </c>
      <c r="M749" s="572" t="s">
        <v>24001</v>
      </c>
      <c r="N749" s="553" t="s">
        <v>62</v>
      </c>
      <c r="O749" s="572" t="s">
        <v>24001</v>
      </c>
      <c r="P749" s="572">
        <v>32933</v>
      </c>
      <c r="Q749" s="573">
        <v>37561</v>
      </c>
      <c r="R749" s="571" t="s">
        <v>28185</v>
      </c>
      <c r="S749" s="571" t="s">
        <v>24001</v>
      </c>
      <c r="T749" s="571" t="s">
        <v>24001</v>
      </c>
    </row>
    <row r="750" spans="1:20" ht="14.5" x14ac:dyDescent="0.35">
      <c r="A750" s="552">
        <v>1347</v>
      </c>
      <c r="B750" s="571" t="s">
        <v>22834</v>
      </c>
      <c r="C750" s="571" t="s">
        <v>23017</v>
      </c>
      <c r="D750" s="571" t="s">
        <v>23190</v>
      </c>
      <c r="E750" s="571" t="s">
        <v>34800</v>
      </c>
      <c r="F750" s="571" t="s">
        <v>10605</v>
      </c>
      <c r="G750" s="571" t="s">
        <v>23175</v>
      </c>
      <c r="H750" s="571" t="s">
        <v>23189</v>
      </c>
      <c r="I750" s="571" t="s">
        <v>22804</v>
      </c>
      <c r="J750" s="571" t="s">
        <v>24001</v>
      </c>
      <c r="K750" s="571" t="s">
        <v>62</v>
      </c>
      <c r="L750" s="571" t="s">
        <v>24001</v>
      </c>
      <c r="M750" s="572" t="s">
        <v>24001</v>
      </c>
      <c r="N750" s="553" t="s">
        <v>62</v>
      </c>
      <c r="O750" s="572" t="s">
        <v>24001</v>
      </c>
      <c r="P750" s="572">
        <v>32933</v>
      </c>
      <c r="Q750" s="573">
        <v>37561</v>
      </c>
      <c r="R750" s="571" t="s">
        <v>28331</v>
      </c>
      <c r="S750" s="571" t="s">
        <v>24001</v>
      </c>
      <c r="T750" s="571" t="s">
        <v>24001</v>
      </c>
    </row>
    <row r="751" spans="1:20" ht="14.5" x14ac:dyDescent="0.35">
      <c r="A751" s="552">
        <v>1348</v>
      </c>
      <c r="B751" s="571" t="s">
        <v>22834</v>
      </c>
      <c r="C751" s="571" t="s">
        <v>23017</v>
      </c>
      <c r="D751" s="571" t="s">
        <v>23194</v>
      </c>
      <c r="E751" s="571" t="s">
        <v>23191</v>
      </c>
      <c r="F751" s="571" t="s">
        <v>23192</v>
      </c>
      <c r="G751" s="571" t="s">
        <v>23175</v>
      </c>
      <c r="H751" s="571" t="s">
        <v>23193</v>
      </c>
      <c r="I751" s="571" t="s">
        <v>22804</v>
      </c>
      <c r="J751" s="571" t="s">
        <v>24001</v>
      </c>
      <c r="K751" s="571" t="s">
        <v>24001</v>
      </c>
      <c r="L751" s="571" t="s">
        <v>24001</v>
      </c>
      <c r="M751" s="572" t="s">
        <v>24001</v>
      </c>
      <c r="N751" s="553" t="s">
        <v>62</v>
      </c>
      <c r="O751" s="572" t="s">
        <v>24001</v>
      </c>
      <c r="P751" s="572">
        <v>32933</v>
      </c>
      <c r="Q751" s="573">
        <v>37561</v>
      </c>
      <c r="R751" s="571" t="s">
        <v>28332</v>
      </c>
      <c r="S751" s="571" t="s">
        <v>24001</v>
      </c>
      <c r="T751" s="571" t="s">
        <v>24001</v>
      </c>
    </row>
    <row r="752" spans="1:20" ht="14.5" x14ac:dyDescent="0.35">
      <c r="A752" s="552">
        <v>1349</v>
      </c>
      <c r="B752" s="571" t="s">
        <v>22834</v>
      </c>
      <c r="C752" s="571" t="s">
        <v>23017</v>
      </c>
      <c r="D752" s="571" t="s">
        <v>23198</v>
      </c>
      <c r="E752" s="571" t="s">
        <v>23195</v>
      </c>
      <c r="F752" s="571" t="s">
        <v>23196</v>
      </c>
      <c r="G752" s="571" t="s">
        <v>23175</v>
      </c>
      <c r="H752" s="571" t="s">
        <v>23197</v>
      </c>
      <c r="I752" s="571" t="s">
        <v>22804</v>
      </c>
      <c r="J752" s="571" t="s">
        <v>24001</v>
      </c>
      <c r="K752" s="571" t="s">
        <v>24001</v>
      </c>
      <c r="L752" s="571" t="s">
        <v>24001</v>
      </c>
      <c r="M752" s="572" t="s">
        <v>24001</v>
      </c>
      <c r="N752" s="553" t="s">
        <v>62</v>
      </c>
      <c r="O752" s="572" t="s">
        <v>24001</v>
      </c>
      <c r="P752" s="572">
        <v>35706</v>
      </c>
      <c r="Q752" s="573">
        <v>37561</v>
      </c>
      <c r="R752" s="571" t="s">
        <v>28282</v>
      </c>
      <c r="S752" s="571" t="s">
        <v>24001</v>
      </c>
      <c r="T752" s="571" t="s">
        <v>24001</v>
      </c>
    </row>
    <row r="753" spans="1:20" ht="14.5" x14ac:dyDescent="0.35">
      <c r="A753" s="552">
        <v>1350</v>
      </c>
      <c r="B753" s="571" t="s">
        <v>22834</v>
      </c>
      <c r="C753" s="571" t="s">
        <v>23017</v>
      </c>
      <c r="D753" s="571" t="s">
        <v>23200</v>
      </c>
      <c r="E753" s="571" t="s">
        <v>23199</v>
      </c>
      <c r="F753" s="571" t="s">
        <v>9348</v>
      </c>
      <c r="G753" s="571" t="s">
        <v>23175</v>
      </c>
      <c r="H753" s="571" t="s">
        <v>3851</v>
      </c>
      <c r="I753" s="571" t="s">
        <v>22804</v>
      </c>
      <c r="J753" s="571" t="s">
        <v>24001</v>
      </c>
      <c r="K753" s="571" t="s">
        <v>24001</v>
      </c>
      <c r="L753" s="571" t="s">
        <v>24001</v>
      </c>
      <c r="M753" s="572" t="s">
        <v>24001</v>
      </c>
      <c r="N753" s="553" t="s">
        <v>62</v>
      </c>
      <c r="O753" s="572" t="s">
        <v>24001</v>
      </c>
      <c r="P753" s="572">
        <v>34418</v>
      </c>
      <c r="Q753" s="573">
        <v>37561</v>
      </c>
      <c r="R753" s="571" t="s">
        <v>28333</v>
      </c>
      <c r="S753" s="571" t="s">
        <v>24001</v>
      </c>
      <c r="T753" s="571" t="s">
        <v>24001</v>
      </c>
    </row>
    <row r="754" spans="1:20" ht="14.5" x14ac:dyDescent="0.35">
      <c r="A754" s="552">
        <v>1351</v>
      </c>
      <c r="B754" s="571" t="s">
        <v>22834</v>
      </c>
      <c r="C754" s="571" t="s">
        <v>23017</v>
      </c>
      <c r="D754" s="571" t="s">
        <v>23203</v>
      </c>
      <c r="E754" s="571" t="s">
        <v>23201</v>
      </c>
      <c r="F754" s="571" t="s">
        <v>10657</v>
      </c>
      <c r="G754" s="571" t="s">
        <v>23175</v>
      </c>
      <c r="H754" s="571" t="s">
        <v>23202</v>
      </c>
      <c r="I754" s="571" t="s">
        <v>22804</v>
      </c>
      <c r="J754" s="571" t="s">
        <v>24001</v>
      </c>
      <c r="K754" s="571" t="s">
        <v>24001</v>
      </c>
      <c r="L754" s="571" t="s">
        <v>24001</v>
      </c>
      <c r="M754" s="572" t="s">
        <v>24001</v>
      </c>
      <c r="N754" s="553" t="s">
        <v>62</v>
      </c>
      <c r="O754" s="572" t="s">
        <v>24001</v>
      </c>
      <c r="P754" s="572">
        <v>32933</v>
      </c>
      <c r="Q754" s="573">
        <v>37561</v>
      </c>
      <c r="R754" s="571" t="s">
        <v>28187</v>
      </c>
      <c r="S754" s="571" t="s">
        <v>24001</v>
      </c>
      <c r="T754" s="571" t="s">
        <v>24001</v>
      </c>
    </row>
    <row r="755" spans="1:20" ht="14.5" x14ac:dyDescent="0.35">
      <c r="A755" s="552">
        <v>1352</v>
      </c>
      <c r="B755" s="571" t="s">
        <v>22834</v>
      </c>
      <c r="C755" s="571" t="s">
        <v>23017</v>
      </c>
      <c r="D755" s="571" t="s">
        <v>23206</v>
      </c>
      <c r="E755" s="571" t="s">
        <v>23204</v>
      </c>
      <c r="F755" s="571" t="s">
        <v>34801</v>
      </c>
      <c r="G755" s="571" t="s">
        <v>23175</v>
      </c>
      <c r="H755" s="571" t="s">
        <v>23205</v>
      </c>
      <c r="I755" s="571" t="s">
        <v>22804</v>
      </c>
      <c r="J755" s="571" t="s">
        <v>24001</v>
      </c>
      <c r="K755" s="571" t="s">
        <v>62</v>
      </c>
      <c r="L755" s="571" t="s">
        <v>24001</v>
      </c>
      <c r="M755" s="572" t="s">
        <v>34802</v>
      </c>
      <c r="N755" s="553" t="s">
        <v>62</v>
      </c>
      <c r="O755" s="572" t="s">
        <v>24001</v>
      </c>
      <c r="P755" s="572">
        <v>45937</v>
      </c>
      <c r="Q755" s="573"/>
      <c r="R755" s="571" t="s">
        <v>28084</v>
      </c>
      <c r="S755" s="571" t="s">
        <v>24001</v>
      </c>
      <c r="T755" s="571" t="s">
        <v>24001</v>
      </c>
    </row>
    <row r="756" spans="1:20" ht="14.5" x14ac:dyDescent="0.35">
      <c r="A756" s="552">
        <v>1353</v>
      </c>
      <c r="B756" s="571" t="s">
        <v>22834</v>
      </c>
      <c r="C756" s="571" t="s">
        <v>23017</v>
      </c>
      <c r="D756" s="571" t="s">
        <v>23209</v>
      </c>
      <c r="E756" s="571" t="s">
        <v>23207</v>
      </c>
      <c r="F756" s="571" t="s">
        <v>10743</v>
      </c>
      <c r="G756" s="571" t="s">
        <v>23175</v>
      </c>
      <c r="H756" s="571" t="s">
        <v>23208</v>
      </c>
      <c r="I756" s="571" t="s">
        <v>22804</v>
      </c>
      <c r="J756" s="571" t="s">
        <v>24001</v>
      </c>
      <c r="K756" s="571" t="s">
        <v>24001</v>
      </c>
      <c r="L756" s="571" t="s">
        <v>24001</v>
      </c>
      <c r="M756" s="572" t="s">
        <v>24001</v>
      </c>
      <c r="N756" s="553" t="s">
        <v>62</v>
      </c>
      <c r="O756" s="572" t="s">
        <v>24001</v>
      </c>
      <c r="P756" s="572">
        <v>32933</v>
      </c>
      <c r="Q756" s="573">
        <v>37561</v>
      </c>
      <c r="R756" s="571" t="s">
        <v>28334</v>
      </c>
      <c r="S756" s="571" t="s">
        <v>24001</v>
      </c>
      <c r="T756" s="571" t="s">
        <v>24001</v>
      </c>
    </row>
    <row r="757" spans="1:20" ht="14.5" x14ac:dyDescent="0.35">
      <c r="A757" s="552">
        <v>1354</v>
      </c>
      <c r="B757" s="571" t="s">
        <v>22834</v>
      </c>
      <c r="C757" s="571" t="s">
        <v>23017</v>
      </c>
      <c r="D757" s="571" t="s">
        <v>23210</v>
      </c>
      <c r="E757" s="571" t="s">
        <v>24001</v>
      </c>
      <c r="F757" s="571" t="s">
        <v>12899</v>
      </c>
      <c r="G757" s="571" t="s">
        <v>23175</v>
      </c>
      <c r="H757" s="571" t="s">
        <v>55</v>
      </c>
      <c r="I757" s="571" t="s">
        <v>22804</v>
      </c>
      <c r="J757" s="571" t="s">
        <v>24001</v>
      </c>
      <c r="K757" s="571" t="s">
        <v>24001</v>
      </c>
      <c r="L757" s="571" t="s">
        <v>24001</v>
      </c>
      <c r="M757" s="572" t="s">
        <v>24001</v>
      </c>
      <c r="N757" s="553" t="s">
        <v>62</v>
      </c>
      <c r="O757" s="572" t="s">
        <v>24001</v>
      </c>
      <c r="P757" s="572">
        <v>32933</v>
      </c>
      <c r="Q757" s="573">
        <v>37561</v>
      </c>
      <c r="R757" s="571" t="s">
        <v>24001</v>
      </c>
      <c r="S757" s="571" t="s">
        <v>24001</v>
      </c>
      <c r="T757" s="571" t="s">
        <v>24001</v>
      </c>
    </row>
    <row r="758" spans="1:20" ht="14.5" x14ac:dyDescent="0.35">
      <c r="A758" s="552">
        <v>1355</v>
      </c>
      <c r="B758" s="571" t="s">
        <v>22834</v>
      </c>
      <c r="C758" s="571" t="s">
        <v>23017</v>
      </c>
      <c r="D758" s="571" t="s">
        <v>23213</v>
      </c>
      <c r="E758" s="571" t="s">
        <v>23211</v>
      </c>
      <c r="F758" s="571" t="s">
        <v>23212</v>
      </c>
      <c r="G758" s="571" t="s">
        <v>23175</v>
      </c>
      <c r="H758" s="571" t="s">
        <v>4661</v>
      </c>
      <c r="I758" s="571" t="s">
        <v>22804</v>
      </c>
      <c r="J758" s="571" t="s">
        <v>24001</v>
      </c>
      <c r="K758" s="571" t="s">
        <v>154</v>
      </c>
      <c r="L758" s="571" t="s">
        <v>24001</v>
      </c>
      <c r="M758" s="572" t="s">
        <v>24001</v>
      </c>
      <c r="N758" s="553" t="s">
        <v>62</v>
      </c>
      <c r="O758" s="572" t="s">
        <v>24001</v>
      </c>
      <c r="P758" s="572">
        <v>34418</v>
      </c>
      <c r="Q758" s="573">
        <v>37561</v>
      </c>
      <c r="R758" s="571" t="s">
        <v>28333</v>
      </c>
      <c r="S758" s="571" t="s">
        <v>24001</v>
      </c>
      <c r="T758" s="571" t="s">
        <v>24001</v>
      </c>
    </row>
    <row r="759" spans="1:20" ht="14.5" x14ac:dyDescent="0.35">
      <c r="A759" s="552">
        <v>1356</v>
      </c>
      <c r="B759" s="571" t="s">
        <v>22834</v>
      </c>
      <c r="C759" s="571" t="s">
        <v>23017</v>
      </c>
      <c r="D759" s="571" t="s">
        <v>23216</v>
      </c>
      <c r="E759" s="571" t="s">
        <v>23214</v>
      </c>
      <c r="F759" s="571" t="s">
        <v>9803</v>
      </c>
      <c r="G759" s="571" t="s">
        <v>23175</v>
      </c>
      <c r="H759" s="571" t="s">
        <v>23215</v>
      </c>
      <c r="I759" s="571" t="s">
        <v>22804</v>
      </c>
      <c r="J759" s="571" t="s">
        <v>24001</v>
      </c>
      <c r="K759" s="571" t="s">
        <v>24001</v>
      </c>
      <c r="L759" s="571" t="s">
        <v>24001</v>
      </c>
      <c r="M759" s="572" t="s">
        <v>24001</v>
      </c>
      <c r="N759" s="553" t="s">
        <v>62</v>
      </c>
      <c r="O759" s="572" t="s">
        <v>24001</v>
      </c>
      <c r="P759" s="572">
        <v>34418</v>
      </c>
      <c r="Q759" s="573">
        <v>37561</v>
      </c>
      <c r="R759" s="571" t="s">
        <v>28328</v>
      </c>
      <c r="S759" s="571" t="s">
        <v>24001</v>
      </c>
      <c r="T759" s="571" t="s">
        <v>24001</v>
      </c>
    </row>
    <row r="760" spans="1:20" ht="14.5" x14ac:dyDescent="0.35">
      <c r="A760" s="552">
        <v>1357</v>
      </c>
      <c r="B760" s="571" t="s">
        <v>22834</v>
      </c>
      <c r="C760" s="571" t="s">
        <v>23017</v>
      </c>
      <c r="D760" s="571" t="s">
        <v>23219</v>
      </c>
      <c r="E760" s="571" t="s">
        <v>23217</v>
      </c>
      <c r="F760" s="571" t="s">
        <v>10768</v>
      </c>
      <c r="G760" s="571" t="s">
        <v>23175</v>
      </c>
      <c r="H760" s="571" t="s">
        <v>23218</v>
      </c>
      <c r="I760" s="571" t="s">
        <v>22804</v>
      </c>
      <c r="J760" s="571" t="s">
        <v>24001</v>
      </c>
      <c r="K760" s="571" t="s">
        <v>24001</v>
      </c>
      <c r="L760" s="571" t="s">
        <v>24001</v>
      </c>
      <c r="M760" s="572" t="s">
        <v>24001</v>
      </c>
      <c r="N760" s="553" t="s">
        <v>62</v>
      </c>
      <c r="O760" s="572" t="s">
        <v>24001</v>
      </c>
      <c r="P760" s="572">
        <v>32933</v>
      </c>
      <c r="Q760" s="573">
        <v>37561</v>
      </c>
      <c r="R760" s="571" t="s">
        <v>28335</v>
      </c>
      <c r="S760" s="571" t="s">
        <v>24001</v>
      </c>
      <c r="T760" s="571" t="s">
        <v>24001</v>
      </c>
    </row>
    <row r="761" spans="1:20" ht="14.5" x14ac:dyDescent="0.35">
      <c r="A761" s="552">
        <v>1358</v>
      </c>
      <c r="B761" s="571" t="s">
        <v>22834</v>
      </c>
      <c r="C761" s="571" t="s">
        <v>23017</v>
      </c>
      <c r="D761" s="571" t="s">
        <v>23222</v>
      </c>
      <c r="E761" s="571" t="s">
        <v>23220</v>
      </c>
      <c r="F761" s="571" t="s">
        <v>14470</v>
      </c>
      <c r="G761" s="571" t="s">
        <v>23175</v>
      </c>
      <c r="H761" s="571" t="s">
        <v>23221</v>
      </c>
      <c r="I761" s="571" t="s">
        <v>22804</v>
      </c>
      <c r="J761" s="571" t="s">
        <v>24001</v>
      </c>
      <c r="K761" s="571" t="s">
        <v>24001</v>
      </c>
      <c r="L761" s="571" t="s">
        <v>24001</v>
      </c>
      <c r="M761" s="572" t="s">
        <v>23223</v>
      </c>
      <c r="N761" s="553" t="s">
        <v>62</v>
      </c>
      <c r="O761" s="572" t="s">
        <v>24001</v>
      </c>
      <c r="P761" s="572">
        <v>39755</v>
      </c>
      <c r="Q761" s="573"/>
      <c r="R761" s="571" t="s">
        <v>28316</v>
      </c>
      <c r="S761" s="571" t="s">
        <v>24001</v>
      </c>
      <c r="T761" s="571" t="s">
        <v>24001</v>
      </c>
    </row>
    <row r="762" spans="1:20" ht="14.5" x14ac:dyDescent="0.35">
      <c r="A762" s="552">
        <v>766</v>
      </c>
      <c r="B762" s="571" t="s">
        <v>21653</v>
      </c>
      <c r="C762" s="571" t="s">
        <v>21849</v>
      </c>
      <c r="D762" s="571" t="s">
        <v>25430</v>
      </c>
      <c r="E762" s="571" t="s">
        <v>25431</v>
      </c>
      <c r="F762" s="571" t="s">
        <v>20037</v>
      </c>
      <c r="G762" s="571" t="s">
        <v>21896</v>
      </c>
      <c r="H762" s="571" t="s">
        <v>25432</v>
      </c>
      <c r="I762" s="571" t="s">
        <v>21149</v>
      </c>
      <c r="J762" s="571" t="s">
        <v>24001</v>
      </c>
      <c r="K762" s="571" t="s">
        <v>24001</v>
      </c>
      <c r="L762" s="571" t="s">
        <v>24001</v>
      </c>
      <c r="M762" s="572" t="s">
        <v>26145</v>
      </c>
      <c r="N762" s="572" t="s">
        <v>25896</v>
      </c>
      <c r="O762" s="572" t="s">
        <v>24001</v>
      </c>
      <c r="P762" s="572">
        <v>43224</v>
      </c>
      <c r="Q762" s="573"/>
      <c r="R762" s="571" t="s">
        <v>27906</v>
      </c>
      <c r="S762" s="571" t="s">
        <v>24001</v>
      </c>
      <c r="T762" s="571" t="s">
        <v>24001</v>
      </c>
    </row>
    <row r="763" spans="1:20" ht="14.5" x14ac:dyDescent="0.35">
      <c r="A763" s="552">
        <v>767</v>
      </c>
      <c r="B763" s="571" t="s">
        <v>21653</v>
      </c>
      <c r="C763" s="571" t="s">
        <v>21849</v>
      </c>
      <c r="D763" s="571" t="s">
        <v>21898</v>
      </c>
      <c r="E763" s="571" t="s">
        <v>21894</v>
      </c>
      <c r="F763" s="571" t="s">
        <v>21895</v>
      </c>
      <c r="G763" s="571" t="s">
        <v>21896</v>
      </c>
      <c r="H763" s="571" t="s">
        <v>21897</v>
      </c>
      <c r="I763" s="571" t="s">
        <v>21149</v>
      </c>
      <c r="J763" s="571" t="s">
        <v>24001</v>
      </c>
      <c r="K763" s="571" t="s">
        <v>24001</v>
      </c>
      <c r="L763" s="571" t="s">
        <v>24001</v>
      </c>
      <c r="M763" s="572" t="s">
        <v>24001</v>
      </c>
      <c r="N763" s="572" t="s">
        <v>25896</v>
      </c>
      <c r="O763" s="572" t="s">
        <v>24001</v>
      </c>
      <c r="P763" s="572">
        <v>35632</v>
      </c>
      <c r="Q763" s="573">
        <v>39829</v>
      </c>
      <c r="R763" s="571" t="s">
        <v>28336</v>
      </c>
      <c r="S763" s="571" t="s">
        <v>24001</v>
      </c>
      <c r="T763" s="571" t="s">
        <v>24001</v>
      </c>
    </row>
    <row r="764" spans="1:20" ht="14.5" x14ac:dyDescent="0.35">
      <c r="A764" s="552">
        <v>1064</v>
      </c>
      <c r="B764" s="571" t="s">
        <v>21625</v>
      </c>
      <c r="C764" s="571" t="s">
        <v>21626</v>
      </c>
      <c r="D764" s="571" t="s">
        <v>34550</v>
      </c>
      <c r="E764" s="571" t="s">
        <v>21635</v>
      </c>
      <c r="F764" s="571" t="s">
        <v>14194</v>
      </c>
      <c r="G764" s="571" t="s">
        <v>34551</v>
      </c>
      <c r="H764" s="571" t="s">
        <v>26074</v>
      </c>
      <c r="I764" s="571" t="s">
        <v>21149</v>
      </c>
      <c r="J764" s="571" t="s">
        <v>24001</v>
      </c>
      <c r="K764" s="571" t="s">
        <v>154</v>
      </c>
      <c r="L764" s="571" t="s">
        <v>24001</v>
      </c>
      <c r="M764" s="572" t="s">
        <v>24001</v>
      </c>
      <c r="N764" s="572" t="s">
        <v>25896</v>
      </c>
      <c r="O764" s="572" t="s">
        <v>24001</v>
      </c>
      <c r="P764" s="572">
        <v>36182</v>
      </c>
      <c r="Q764" s="573">
        <v>45589</v>
      </c>
      <c r="R764" s="571" t="s">
        <v>28337</v>
      </c>
      <c r="S764" s="571" t="s">
        <v>28337</v>
      </c>
      <c r="T764" s="571" t="s">
        <v>24001</v>
      </c>
    </row>
    <row r="765" spans="1:20" ht="14.5" x14ac:dyDescent="0.35">
      <c r="A765" s="552">
        <v>1274</v>
      </c>
      <c r="B765" s="571" t="s">
        <v>22834</v>
      </c>
      <c r="C765" s="571" t="s">
        <v>22958</v>
      </c>
      <c r="D765" s="571" t="s">
        <v>23001</v>
      </c>
      <c r="E765" s="571" t="s">
        <v>34783</v>
      </c>
      <c r="F765" s="571" t="s">
        <v>22998</v>
      </c>
      <c r="G765" s="571" t="s">
        <v>22999</v>
      </c>
      <c r="H765" s="571" t="s">
        <v>23000</v>
      </c>
      <c r="I765" s="571" t="s">
        <v>22804</v>
      </c>
      <c r="J765" s="571" t="s">
        <v>24001</v>
      </c>
      <c r="K765" s="571" t="s">
        <v>24001</v>
      </c>
      <c r="L765" s="571" t="s">
        <v>24001</v>
      </c>
      <c r="M765" s="572" t="s">
        <v>24001</v>
      </c>
      <c r="N765" s="553" t="s">
        <v>62</v>
      </c>
      <c r="O765" s="572" t="s">
        <v>24001</v>
      </c>
      <c r="P765" s="572">
        <v>32933</v>
      </c>
      <c r="Q765" s="573">
        <v>37561</v>
      </c>
      <c r="R765" s="571" t="s">
        <v>28338</v>
      </c>
      <c r="S765" s="571" t="s">
        <v>24001</v>
      </c>
      <c r="T765" s="571" t="s">
        <v>24001</v>
      </c>
    </row>
    <row r="766" spans="1:20" ht="14.5" x14ac:dyDescent="0.35">
      <c r="A766" s="552">
        <v>493</v>
      </c>
      <c r="B766" s="571" t="s">
        <v>22163</v>
      </c>
      <c r="C766" s="571" t="s">
        <v>22251</v>
      </c>
      <c r="D766" s="571" t="s">
        <v>22313</v>
      </c>
      <c r="E766" s="571" t="s">
        <v>22310</v>
      </c>
      <c r="F766" s="571" t="s">
        <v>16484</v>
      </c>
      <c r="G766" s="571" t="s">
        <v>22311</v>
      </c>
      <c r="H766" s="571" t="s">
        <v>22312</v>
      </c>
      <c r="I766" s="571" t="s">
        <v>21149</v>
      </c>
      <c r="J766" s="571" t="s">
        <v>24001</v>
      </c>
      <c r="K766" s="571" t="s">
        <v>24001</v>
      </c>
      <c r="L766" s="571" t="s">
        <v>24001</v>
      </c>
      <c r="M766" s="572" t="s">
        <v>24001</v>
      </c>
      <c r="N766" s="572" t="s">
        <v>25896</v>
      </c>
      <c r="O766" s="572" t="s">
        <v>24001</v>
      </c>
      <c r="P766" s="572">
        <v>32933</v>
      </c>
      <c r="Q766" s="573">
        <v>37561</v>
      </c>
      <c r="R766" s="571" t="s">
        <v>27968</v>
      </c>
      <c r="S766" s="571" t="s">
        <v>24001</v>
      </c>
      <c r="T766" s="571" t="s">
        <v>34719</v>
      </c>
    </row>
    <row r="767" spans="1:20" ht="14.5" x14ac:dyDescent="0.35">
      <c r="A767" s="552">
        <v>494</v>
      </c>
      <c r="B767" s="571" t="s">
        <v>22163</v>
      </c>
      <c r="C767" s="571" t="s">
        <v>22251</v>
      </c>
      <c r="D767" s="571" t="s">
        <v>25434</v>
      </c>
      <c r="E767" s="571" t="s">
        <v>25435</v>
      </c>
      <c r="F767" s="571" t="s">
        <v>25436</v>
      </c>
      <c r="G767" s="571" t="s">
        <v>22311</v>
      </c>
      <c r="H767" s="571" t="s">
        <v>25437</v>
      </c>
      <c r="I767" s="571" t="s">
        <v>21149</v>
      </c>
      <c r="J767" s="571" t="s">
        <v>24001</v>
      </c>
      <c r="K767" s="571" t="s">
        <v>24001</v>
      </c>
      <c r="L767" s="571" t="s">
        <v>24001</v>
      </c>
      <c r="M767" s="572" t="s">
        <v>24001</v>
      </c>
      <c r="N767" s="572" t="s">
        <v>25896</v>
      </c>
      <c r="O767" s="572" t="s">
        <v>24001</v>
      </c>
      <c r="P767" s="572">
        <v>42928</v>
      </c>
      <c r="Q767" s="573">
        <v>43087</v>
      </c>
      <c r="R767" s="571" t="s">
        <v>27968</v>
      </c>
      <c r="S767" s="571" t="s">
        <v>27968</v>
      </c>
      <c r="T767" s="571" t="s">
        <v>24001</v>
      </c>
    </row>
    <row r="768" spans="1:20" ht="14.5" x14ac:dyDescent="0.35">
      <c r="A768" s="552">
        <v>495</v>
      </c>
      <c r="B768" s="571" t="s">
        <v>22163</v>
      </c>
      <c r="C768" s="571" t="s">
        <v>22251</v>
      </c>
      <c r="D768" s="571" t="s">
        <v>22315</v>
      </c>
      <c r="E768" s="571" t="s">
        <v>25438</v>
      </c>
      <c r="F768" s="571" t="s">
        <v>19242</v>
      </c>
      <c r="G768" s="571" t="s">
        <v>22311</v>
      </c>
      <c r="H768" s="571" t="s">
        <v>22314</v>
      </c>
      <c r="I768" s="571" t="s">
        <v>21149</v>
      </c>
      <c r="J768" s="571" t="s">
        <v>24001</v>
      </c>
      <c r="K768" s="571" t="s">
        <v>62</v>
      </c>
      <c r="L768" s="571" t="s">
        <v>24001</v>
      </c>
      <c r="M768" s="572" t="s">
        <v>24001</v>
      </c>
      <c r="N768" s="572" t="s">
        <v>25896</v>
      </c>
      <c r="O768" s="572" t="s">
        <v>24001</v>
      </c>
      <c r="P768" s="572">
        <v>39342</v>
      </c>
      <c r="Q768" s="573">
        <v>42955</v>
      </c>
      <c r="R768" s="571" t="s">
        <v>27968</v>
      </c>
      <c r="S768" s="571" t="s">
        <v>28339</v>
      </c>
      <c r="T768" s="571" t="s">
        <v>24001</v>
      </c>
    </row>
    <row r="769" spans="1:20" ht="14.5" x14ac:dyDescent="0.35">
      <c r="A769" s="552">
        <v>496</v>
      </c>
      <c r="B769" s="571" t="s">
        <v>22163</v>
      </c>
      <c r="C769" s="571" t="s">
        <v>22251</v>
      </c>
      <c r="D769" s="571" t="s">
        <v>22317</v>
      </c>
      <c r="E769" s="571" t="s">
        <v>22316</v>
      </c>
      <c r="F769" s="571" t="s">
        <v>16480</v>
      </c>
      <c r="G769" s="571" t="s">
        <v>22311</v>
      </c>
      <c r="H769" s="571" t="s">
        <v>21703</v>
      </c>
      <c r="I769" s="571" t="s">
        <v>21149</v>
      </c>
      <c r="J769" s="571" t="s">
        <v>24001</v>
      </c>
      <c r="K769" s="571" t="s">
        <v>24001</v>
      </c>
      <c r="L769" s="571" t="s">
        <v>24001</v>
      </c>
      <c r="M769" s="572" t="s">
        <v>24001</v>
      </c>
      <c r="N769" s="572" t="s">
        <v>25896</v>
      </c>
      <c r="O769" s="572" t="s">
        <v>24001</v>
      </c>
      <c r="P769" s="572">
        <v>32933</v>
      </c>
      <c r="Q769" s="573">
        <v>37561</v>
      </c>
      <c r="R769" s="571" t="s">
        <v>27895</v>
      </c>
      <c r="S769" s="571" t="s">
        <v>24001</v>
      </c>
      <c r="T769" s="571" t="s">
        <v>24001</v>
      </c>
    </row>
    <row r="770" spans="1:20" ht="14.5" x14ac:dyDescent="0.35">
      <c r="A770" s="552">
        <v>497</v>
      </c>
      <c r="B770" s="571" t="s">
        <v>22163</v>
      </c>
      <c r="C770" s="571" t="s">
        <v>22251</v>
      </c>
      <c r="D770" s="571" t="s">
        <v>34552</v>
      </c>
      <c r="E770" s="571" t="s">
        <v>24001</v>
      </c>
      <c r="F770" s="571" t="s">
        <v>34553</v>
      </c>
      <c r="G770" s="571" t="s">
        <v>22311</v>
      </c>
      <c r="H770" s="571" t="s">
        <v>55</v>
      </c>
      <c r="I770" s="571" t="s">
        <v>21149</v>
      </c>
      <c r="J770" s="571" t="s">
        <v>24001</v>
      </c>
      <c r="K770" s="571" t="s">
        <v>24001</v>
      </c>
      <c r="L770" s="571" t="s">
        <v>24001</v>
      </c>
      <c r="M770" s="572" t="s">
        <v>24001</v>
      </c>
      <c r="N770" s="572" t="s">
        <v>25896</v>
      </c>
      <c r="O770" s="572" t="s">
        <v>24001</v>
      </c>
      <c r="P770" s="572">
        <v>32933</v>
      </c>
      <c r="Q770" s="573">
        <v>45527</v>
      </c>
      <c r="R770" s="571" t="s">
        <v>24001</v>
      </c>
      <c r="S770" s="571" t="s">
        <v>24001</v>
      </c>
      <c r="T770" s="571" t="s">
        <v>24001</v>
      </c>
    </row>
    <row r="771" spans="1:20" ht="14.5" x14ac:dyDescent="0.35">
      <c r="A771" s="552">
        <v>498</v>
      </c>
      <c r="B771" s="571" t="s">
        <v>22163</v>
      </c>
      <c r="C771" s="571" t="s">
        <v>22251</v>
      </c>
      <c r="D771" s="571" t="s">
        <v>25439</v>
      </c>
      <c r="E771" s="571" t="s">
        <v>22318</v>
      </c>
      <c r="F771" s="571" t="s">
        <v>15469</v>
      </c>
      <c r="G771" s="571" t="s">
        <v>22319</v>
      </c>
      <c r="H771" s="571" t="s">
        <v>25440</v>
      </c>
      <c r="I771" s="571" t="s">
        <v>21149</v>
      </c>
      <c r="J771" s="571" t="s">
        <v>24001</v>
      </c>
      <c r="K771" s="571" t="s">
        <v>62</v>
      </c>
      <c r="L771" s="571" t="s">
        <v>24001</v>
      </c>
      <c r="M771" s="572" t="s">
        <v>26339</v>
      </c>
      <c r="N771" s="572" t="s">
        <v>25896</v>
      </c>
      <c r="O771" s="572" t="s">
        <v>24001</v>
      </c>
      <c r="P771" s="572">
        <v>35961</v>
      </c>
      <c r="Q771" s="573">
        <v>43154</v>
      </c>
      <c r="R771" s="571" t="s">
        <v>27898</v>
      </c>
      <c r="S771" s="571" t="s">
        <v>27898</v>
      </c>
      <c r="T771" s="571" t="s">
        <v>24001</v>
      </c>
    </row>
    <row r="772" spans="1:20" ht="14.5" x14ac:dyDescent="0.35">
      <c r="A772" s="552">
        <v>726</v>
      </c>
      <c r="B772" s="571" t="s">
        <v>21653</v>
      </c>
      <c r="C772" s="571" t="s">
        <v>21748</v>
      </c>
      <c r="D772" s="571" t="s">
        <v>21792</v>
      </c>
      <c r="E772" s="571" t="s">
        <v>21790</v>
      </c>
      <c r="F772" s="571" t="s">
        <v>17162</v>
      </c>
      <c r="G772" s="571" t="s">
        <v>21791</v>
      </c>
      <c r="H772" s="571" t="s">
        <v>20946</v>
      </c>
      <c r="I772" s="571" t="s">
        <v>21149</v>
      </c>
      <c r="J772" s="571" t="s">
        <v>24001</v>
      </c>
      <c r="K772" s="571" t="s">
        <v>24001</v>
      </c>
      <c r="L772" s="571" t="s">
        <v>24001</v>
      </c>
      <c r="M772" s="572" t="s">
        <v>25433</v>
      </c>
      <c r="N772" s="572" t="s">
        <v>25896</v>
      </c>
      <c r="O772" s="572" t="s">
        <v>24001</v>
      </c>
      <c r="P772" s="572">
        <v>38967</v>
      </c>
      <c r="Q772" s="573"/>
      <c r="R772" s="571" t="s">
        <v>27989</v>
      </c>
      <c r="S772" s="571" t="s">
        <v>24001</v>
      </c>
      <c r="T772" s="571" t="s">
        <v>24001</v>
      </c>
    </row>
    <row r="773" spans="1:20" ht="14.5" x14ac:dyDescent="0.35">
      <c r="A773" s="552">
        <v>1554</v>
      </c>
      <c r="B773" s="552" t="s">
        <v>23616</v>
      </c>
      <c r="C773" s="552" t="s">
        <v>28340</v>
      </c>
      <c r="D773" s="552" t="s">
        <v>23661</v>
      </c>
      <c r="E773" s="552" t="s">
        <v>34842</v>
      </c>
      <c r="F773" s="552" t="s">
        <v>13979</v>
      </c>
      <c r="G773" s="552" t="s">
        <v>23659</v>
      </c>
      <c r="H773" s="552" t="s">
        <v>23660</v>
      </c>
      <c r="I773" s="552" t="s">
        <v>23615</v>
      </c>
      <c r="J773" s="552" t="s">
        <v>24001</v>
      </c>
      <c r="K773" s="571" t="s">
        <v>24001</v>
      </c>
      <c r="L773" s="571" t="s">
        <v>24001</v>
      </c>
      <c r="M773" s="553" t="s">
        <v>24001</v>
      </c>
      <c r="N773" s="553" t="s">
        <v>26632</v>
      </c>
      <c r="O773" s="553" t="s">
        <v>24001</v>
      </c>
      <c r="P773" s="553">
        <v>35632</v>
      </c>
      <c r="Q773" s="554">
        <v>38639</v>
      </c>
      <c r="R773" s="552" t="s">
        <v>28232</v>
      </c>
      <c r="S773" s="552" t="s">
        <v>24001</v>
      </c>
      <c r="T773" s="552" t="s">
        <v>24001</v>
      </c>
    </row>
    <row r="774" spans="1:20" ht="14.5" x14ac:dyDescent="0.35">
      <c r="A774" s="552">
        <v>1555</v>
      </c>
      <c r="B774" s="552" t="s">
        <v>23616</v>
      </c>
      <c r="C774" s="552" t="s">
        <v>28340</v>
      </c>
      <c r="D774" s="552" t="s">
        <v>23663</v>
      </c>
      <c r="E774" s="552" t="s">
        <v>34843</v>
      </c>
      <c r="F774" s="552" t="s">
        <v>14376</v>
      </c>
      <c r="G774" s="552" t="s">
        <v>23659</v>
      </c>
      <c r="H774" s="552" t="s">
        <v>23662</v>
      </c>
      <c r="I774" s="552" t="s">
        <v>23615</v>
      </c>
      <c r="J774" s="552" t="s">
        <v>24001</v>
      </c>
      <c r="K774" s="571" t="s">
        <v>24001</v>
      </c>
      <c r="L774" s="571" t="s">
        <v>24001</v>
      </c>
      <c r="M774" s="553" t="s">
        <v>24001</v>
      </c>
      <c r="N774" s="553" t="s">
        <v>26632</v>
      </c>
      <c r="O774" s="553" t="s">
        <v>24001</v>
      </c>
      <c r="P774" s="553">
        <v>35632</v>
      </c>
      <c r="Q774" s="554">
        <v>37561</v>
      </c>
      <c r="R774" s="552" t="s">
        <v>28341</v>
      </c>
      <c r="S774" s="552" t="s">
        <v>24001</v>
      </c>
      <c r="T774" s="552" t="s">
        <v>24001</v>
      </c>
    </row>
    <row r="775" spans="1:20" ht="14.5" x14ac:dyDescent="0.35">
      <c r="A775" s="552">
        <v>1556</v>
      </c>
      <c r="B775" s="552" t="s">
        <v>23616</v>
      </c>
      <c r="C775" s="552" t="s">
        <v>28340</v>
      </c>
      <c r="D775" s="552" t="s">
        <v>23665</v>
      </c>
      <c r="E775" s="552" t="s">
        <v>23664</v>
      </c>
      <c r="F775" s="552" t="s">
        <v>13990</v>
      </c>
      <c r="G775" s="552" t="s">
        <v>23659</v>
      </c>
      <c r="H775" s="552" t="s">
        <v>20956</v>
      </c>
      <c r="I775" s="552" t="s">
        <v>23615</v>
      </c>
      <c r="J775" s="552" t="s">
        <v>24001</v>
      </c>
      <c r="K775" s="571" t="s">
        <v>24001</v>
      </c>
      <c r="L775" s="571" t="s">
        <v>24001</v>
      </c>
      <c r="M775" s="553" t="s">
        <v>24001</v>
      </c>
      <c r="N775" s="553" t="s">
        <v>26632</v>
      </c>
      <c r="O775" s="553" t="s">
        <v>24001</v>
      </c>
      <c r="P775" s="553">
        <v>35632</v>
      </c>
      <c r="Q775" s="554">
        <v>38646</v>
      </c>
      <c r="R775" s="552" t="s">
        <v>28342</v>
      </c>
      <c r="S775" s="552" t="s">
        <v>24001</v>
      </c>
      <c r="T775" s="552" t="s">
        <v>24001</v>
      </c>
    </row>
    <row r="776" spans="1:20" ht="14.5" x14ac:dyDescent="0.35">
      <c r="A776" s="552">
        <v>1557</v>
      </c>
      <c r="B776" s="552" t="s">
        <v>23616</v>
      </c>
      <c r="C776" s="552" t="s">
        <v>28340</v>
      </c>
      <c r="D776" s="552" t="s">
        <v>23666</v>
      </c>
      <c r="E776" s="552" t="s">
        <v>24001</v>
      </c>
      <c r="F776" s="552" t="s">
        <v>13744</v>
      </c>
      <c r="G776" s="552" t="s">
        <v>23659</v>
      </c>
      <c r="H776" s="552" t="s">
        <v>55</v>
      </c>
      <c r="I776" s="552" t="s">
        <v>23615</v>
      </c>
      <c r="J776" s="552" t="s">
        <v>24001</v>
      </c>
      <c r="K776" s="571" t="s">
        <v>24001</v>
      </c>
      <c r="L776" s="571" t="s">
        <v>24001</v>
      </c>
      <c r="M776" s="553" t="s">
        <v>24001</v>
      </c>
      <c r="N776" s="553" t="s">
        <v>26632</v>
      </c>
      <c r="O776" s="553" t="s">
        <v>24001</v>
      </c>
      <c r="P776" s="553">
        <v>32933</v>
      </c>
      <c r="Q776" s="554">
        <v>37561</v>
      </c>
      <c r="R776" s="552" t="s">
        <v>24001</v>
      </c>
      <c r="S776" s="552" t="s">
        <v>24001</v>
      </c>
      <c r="T776" s="552" t="s">
        <v>24001</v>
      </c>
    </row>
    <row r="777" spans="1:20" ht="14.5" x14ac:dyDescent="0.35">
      <c r="A777" s="552">
        <v>1558</v>
      </c>
      <c r="B777" s="552" t="s">
        <v>23616</v>
      </c>
      <c r="C777" s="552" t="s">
        <v>28340</v>
      </c>
      <c r="D777" s="552" t="s">
        <v>23668</v>
      </c>
      <c r="E777" s="552" t="s">
        <v>23667</v>
      </c>
      <c r="F777" s="552" t="s">
        <v>14011</v>
      </c>
      <c r="G777" s="552" t="s">
        <v>23659</v>
      </c>
      <c r="H777" s="552" t="s">
        <v>20707</v>
      </c>
      <c r="I777" s="552" t="s">
        <v>23615</v>
      </c>
      <c r="J777" s="552" t="s">
        <v>24001</v>
      </c>
      <c r="K777" s="571" t="s">
        <v>24001</v>
      </c>
      <c r="L777" s="571" t="s">
        <v>24001</v>
      </c>
      <c r="M777" s="553" t="s">
        <v>24001</v>
      </c>
      <c r="N777" s="553" t="s">
        <v>26632</v>
      </c>
      <c r="O777" s="553" t="s">
        <v>24001</v>
      </c>
      <c r="P777" s="553">
        <v>35632</v>
      </c>
      <c r="Q777" s="554">
        <v>37561</v>
      </c>
      <c r="R777" s="552" t="s">
        <v>28343</v>
      </c>
      <c r="S777" s="552" t="s">
        <v>24001</v>
      </c>
      <c r="T777" s="552" t="s">
        <v>24001</v>
      </c>
    </row>
    <row r="778" spans="1:20" ht="14.5" x14ac:dyDescent="0.35">
      <c r="A778" s="552">
        <v>727</v>
      </c>
      <c r="B778" s="571" t="s">
        <v>21653</v>
      </c>
      <c r="C778" s="571" t="s">
        <v>21748</v>
      </c>
      <c r="D778" s="571" t="s">
        <v>21796</v>
      </c>
      <c r="E778" s="571" t="s">
        <v>21793</v>
      </c>
      <c r="F778" s="571" t="s">
        <v>19723</v>
      </c>
      <c r="G778" s="571" t="s">
        <v>21794</v>
      </c>
      <c r="H778" s="571" t="s">
        <v>21795</v>
      </c>
      <c r="I778" s="571" t="s">
        <v>21149</v>
      </c>
      <c r="J778" s="571" t="s">
        <v>24001</v>
      </c>
      <c r="K778" s="571" t="s">
        <v>24001</v>
      </c>
      <c r="L778" s="571" t="s">
        <v>24001</v>
      </c>
      <c r="M778" s="572" t="s">
        <v>24001</v>
      </c>
      <c r="N778" s="572" t="s">
        <v>25896</v>
      </c>
      <c r="O778" s="572" t="s">
        <v>24001</v>
      </c>
      <c r="P778" s="572">
        <v>32933</v>
      </c>
      <c r="Q778" s="573">
        <v>37561</v>
      </c>
      <c r="R778" s="571" t="s">
        <v>27906</v>
      </c>
      <c r="S778" s="571" t="s">
        <v>24001</v>
      </c>
      <c r="T778" s="571" t="s">
        <v>24001</v>
      </c>
    </row>
    <row r="779" spans="1:20" ht="14.5" x14ac:dyDescent="0.35">
      <c r="A779" s="552">
        <v>728</v>
      </c>
      <c r="B779" s="571" t="s">
        <v>21653</v>
      </c>
      <c r="C779" s="571" t="s">
        <v>21748</v>
      </c>
      <c r="D779" s="571" t="s">
        <v>21799</v>
      </c>
      <c r="E779" s="571" t="s">
        <v>21797</v>
      </c>
      <c r="F779" s="571" t="s">
        <v>17059</v>
      </c>
      <c r="G779" s="571" t="s">
        <v>21794</v>
      </c>
      <c r="H779" s="571" t="s">
        <v>21798</v>
      </c>
      <c r="I779" s="571" t="s">
        <v>21149</v>
      </c>
      <c r="J779" s="571" t="s">
        <v>24001</v>
      </c>
      <c r="K779" s="571" t="s">
        <v>24001</v>
      </c>
      <c r="L779" s="571" t="s">
        <v>24001</v>
      </c>
      <c r="M779" s="572" t="s">
        <v>26124</v>
      </c>
      <c r="N779" s="572" t="s">
        <v>25896</v>
      </c>
      <c r="O779" s="572" t="s">
        <v>34710</v>
      </c>
      <c r="P779" s="572">
        <v>32933</v>
      </c>
      <c r="Q779" s="573">
        <v>37561</v>
      </c>
      <c r="R779" s="571" t="s">
        <v>27906</v>
      </c>
      <c r="S779" s="571" t="s">
        <v>24001</v>
      </c>
      <c r="T779" s="571" t="s">
        <v>34741</v>
      </c>
    </row>
    <row r="780" spans="1:20" ht="14.5" x14ac:dyDescent="0.35">
      <c r="A780" s="552">
        <v>729</v>
      </c>
      <c r="B780" s="571" t="s">
        <v>21653</v>
      </c>
      <c r="C780" s="571" t="s">
        <v>21748</v>
      </c>
      <c r="D780" s="571" t="s">
        <v>24376</v>
      </c>
      <c r="E780" s="571" t="s">
        <v>26125</v>
      </c>
      <c r="F780" s="571" t="s">
        <v>24377</v>
      </c>
      <c r="G780" s="571" t="s">
        <v>21794</v>
      </c>
      <c r="H780" s="571" t="s">
        <v>24378</v>
      </c>
      <c r="I780" s="571" t="s">
        <v>21149</v>
      </c>
      <c r="J780" s="571" t="s">
        <v>24001</v>
      </c>
      <c r="K780" s="571" t="s">
        <v>62</v>
      </c>
      <c r="L780" s="571" t="s">
        <v>531</v>
      </c>
      <c r="M780" s="572" t="s">
        <v>24001</v>
      </c>
      <c r="N780" s="572" t="s">
        <v>25896</v>
      </c>
      <c r="O780" s="572" t="s">
        <v>28344</v>
      </c>
      <c r="P780" s="572">
        <v>42535</v>
      </c>
      <c r="Q780" s="573"/>
      <c r="R780" s="571" t="s">
        <v>27906</v>
      </c>
      <c r="S780" s="571" t="s">
        <v>28345</v>
      </c>
      <c r="T780" s="571" t="s">
        <v>24001</v>
      </c>
    </row>
    <row r="781" spans="1:20" ht="14.5" x14ac:dyDescent="0.35">
      <c r="A781" s="552">
        <v>730</v>
      </c>
      <c r="B781" s="571" t="s">
        <v>21653</v>
      </c>
      <c r="C781" s="571" t="s">
        <v>21748</v>
      </c>
      <c r="D781" s="571" t="s">
        <v>26126</v>
      </c>
      <c r="E781" s="571" t="s">
        <v>26127</v>
      </c>
      <c r="F781" s="571" t="s">
        <v>26128</v>
      </c>
      <c r="G781" s="571" t="s">
        <v>21794</v>
      </c>
      <c r="H781" s="571" t="s">
        <v>26129</v>
      </c>
      <c r="I781" s="571" t="s">
        <v>21149</v>
      </c>
      <c r="J781" s="571" t="s">
        <v>24001</v>
      </c>
      <c r="K781" s="571" t="s">
        <v>24001</v>
      </c>
      <c r="L781" s="571" t="s">
        <v>531</v>
      </c>
      <c r="M781" s="572" t="s">
        <v>24001</v>
      </c>
      <c r="N781" s="572" t="s">
        <v>25896</v>
      </c>
      <c r="O781" s="572" t="s">
        <v>28034</v>
      </c>
      <c r="P781" s="572">
        <v>44540</v>
      </c>
      <c r="Q781" s="573"/>
      <c r="R781" s="571" t="s">
        <v>27906</v>
      </c>
      <c r="S781" s="571" t="s">
        <v>28346</v>
      </c>
      <c r="T781" s="571" t="s">
        <v>24001</v>
      </c>
    </row>
    <row r="782" spans="1:20" ht="14.5" x14ac:dyDescent="0.35">
      <c r="A782" s="552">
        <v>731</v>
      </c>
      <c r="B782" s="571" t="s">
        <v>21653</v>
      </c>
      <c r="C782" s="571" t="s">
        <v>21748</v>
      </c>
      <c r="D782" s="571" t="s">
        <v>26130</v>
      </c>
      <c r="E782" s="571" t="s">
        <v>21800</v>
      </c>
      <c r="F782" s="571" t="s">
        <v>17056</v>
      </c>
      <c r="G782" s="571" t="s">
        <v>21794</v>
      </c>
      <c r="H782" s="571" t="s">
        <v>26131</v>
      </c>
      <c r="I782" s="571" t="s">
        <v>21149</v>
      </c>
      <c r="J782" s="571" t="s">
        <v>24001</v>
      </c>
      <c r="K782" s="571" t="s">
        <v>62</v>
      </c>
      <c r="L782" s="571" t="s">
        <v>531</v>
      </c>
      <c r="M782" s="572" t="s">
        <v>24001</v>
      </c>
      <c r="N782" s="572" t="s">
        <v>25896</v>
      </c>
      <c r="O782" s="572" t="s">
        <v>34742</v>
      </c>
      <c r="P782" s="572">
        <v>32933</v>
      </c>
      <c r="Q782" s="573">
        <v>44005</v>
      </c>
      <c r="R782" s="571" t="s">
        <v>27906</v>
      </c>
      <c r="S782" s="571" t="s">
        <v>28089</v>
      </c>
      <c r="T782" s="571" t="s">
        <v>24001</v>
      </c>
    </row>
    <row r="783" spans="1:20" ht="14.5" x14ac:dyDescent="0.35">
      <c r="A783" s="552">
        <v>732</v>
      </c>
      <c r="B783" s="571" t="s">
        <v>21653</v>
      </c>
      <c r="C783" s="571" t="s">
        <v>21748</v>
      </c>
      <c r="D783" s="571" t="s">
        <v>21801</v>
      </c>
      <c r="E783" s="571" t="s">
        <v>25441</v>
      </c>
      <c r="F783" s="571" t="s">
        <v>8822</v>
      </c>
      <c r="G783" s="571" t="s">
        <v>21794</v>
      </c>
      <c r="H783" s="571" t="s">
        <v>55</v>
      </c>
      <c r="I783" s="571" t="s">
        <v>21149</v>
      </c>
      <c r="J783" s="571" t="s">
        <v>24001</v>
      </c>
      <c r="K783" s="571" t="s">
        <v>24001</v>
      </c>
      <c r="L783" s="571" t="s">
        <v>24001</v>
      </c>
      <c r="M783" s="572" t="s">
        <v>24001</v>
      </c>
      <c r="N783" s="572" t="s">
        <v>25896</v>
      </c>
      <c r="O783" s="572" t="s">
        <v>24001</v>
      </c>
      <c r="P783" s="572">
        <v>32933</v>
      </c>
      <c r="Q783" s="573">
        <v>41470</v>
      </c>
      <c r="R783" s="571" t="s">
        <v>24001</v>
      </c>
      <c r="S783" s="571" t="s">
        <v>24001</v>
      </c>
      <c r="T783" s="571" t="s">
        <v>24001</v>
      </c>
    </row>
    <row r="784" spans="1:20" ht="14.5" x14ac:dyDescent="0.35">
      <c r="A784" s="552">
        <v>1359</v>
      </c>
      <c r="B784" s="571" t="s">
        <v>22834</v>
      </c>
      <c r="C784" s="571" t="s">
        <v>23017</v>
      </c>
      <c r="D784" s="571" t="s">
        <v>34803</v>
      </c>
      <c r="E784" s="571" t="s">
        <v>34554</v>
      </c>
      <c r="F784" s="571" t="s">
        <v>34804</v>
      </c>
      <c r="G784" s="571" t="s">
        <v>23225</v>
      </c>
      <c r="H784" s="571" t="s">
        <v>34805</v>
      </c>
      <c r="I784" s="571" t="s">
        <v>22804</v>
      </c>
      <c r="J784" s="571" t="s">
        <v>24001</v>
      </c>
      <c r="K784" s="571" t="s">
        <v>24001</v>
      </c>
      <c r="L784" s="571" t="s">
        <v>24001</v>
      </c>
      <c r="M784" s="572" t="s">
        <v>24001</v>
      </c>
      <c r="N784" s="553" t="s">
        <v>62</v>
      </c>
      <c r="O784" s="572" t="s">
        <v>24001</v>
      </c>
      <c r="P784" s="572">
        <v>45938</v>
      </c>
      <c r="Q784" s="573">
        <v>45938</v>
      </c>
      <c r="R784" s="571" t="s">
        <v>34806</v>
      </c>
      <c r="S784" s="571" t="s">
        <v>24001</v>
      </c>
      <c r="T784" s="571" t="s">
        <v>24001</v>
      </c>
    </row>
    <row r="785" spans="1:20" ht="14.5" x14ac:dyDescent="0.35">
      <c r="A785" s="552">
        <v>1360</v>
      </c>
      <c r="B785" s="571" t="s">
        <v>22834</v>
      </c>
      <c r="C785" s="571" t="s">
        <v>23017</v>
      </c>
      <c r="D785" s="571" t="s">
        <v>23226</v>
      </c>
      <c r="E785" s="571" t="s">
        <v>23224</v>
      </c>
      <c r="F785" s="571" t="s">
        <v>10278</v>
      </c>
      <c r="G785" s="571" t="s">
        <v>23225</v>
      </c>
      <c r="H785" s="571" t="s">
        <v>7465</v>
      </c>
      <c r="I785" s="571" t="s">
        <v>22804</v>
      </c>
      <c r="J785" s="571" t="s">
        <v>24001</v>
      </c>
      <c r="K785" s="571" t="s">
        <v>24001</v>
      </c>
      <c r="L785" s="571" t="s">
        <v>24001</v>
      </c>
      <c r="M785" s="572" t="s">
        <v>24001</v>
      </c>
      <c r="N785" s="553" t="s">
        <v>62</v>
      </c>
      <c r="O785" s="572" t="s">
        <v>24001</v>
      </c>
      <c r="P785" s="572">
        <v>32933</v>
      </c>
      <c r="Q785" s="573">
        <v>39752</v>
      </c>
      <c r="R785" s="571" t="s">
        <v>28347</v>
      </c>
      <c r="S785" s="571" t="s">
        <v>24001</v>
      </c>
      <c r="T785" s="571" t="s">
        <v>24001</v>
      </c>
    </row>
    <row r="786" spans="1:20" ht="14.5" x14ac:dyDescent="0.35">
      <c r="A786" s="552">
        <v>1361</v>
      </c>
      <c r="B786" s="571" t="s">
        <v>22834</v>
      </c>
      <c r="C786" s="571" t="s">
        <v>23017</v>
      </c>
      <c r="D786" s="571" t="s">
        <v>23229</v>
      </c>
      <c r="E786" s="571" t="s">
        <v>23227</v>
      </c>
      <c r="F786" s="571" t="s">
        <v>10284</v>
      </c>
      <c r="G786" s="571" t="s">
        <v>23225</v>
      </c>
      <c r="H786" s="571" t="s">
        <v>23228</v>
      </c>
      <c r="I786" s="571" t="s">
        <v>22804</v>
      </c>
      <c r="J786" s="571" t="s">
        <v>24001</v>
      </c>
      <c r="K786" s="571" t="s">
        <v>50</v>
      </c>
      <c r="L786" s="571" t="s">
        <v>899</v>
      </c>
      <c r="M786" s="572" t="s">
        <v>24001</v>
      </c>
      <c r="N786" s="553" t="s">
        <v>62</v>
      </c>
      <c r="O786" s="572" t="s">
        <v>24001</v>
      </c>
      <c r="P786" s="572">
        <v>32933</v>
      </c>
      <c r="Q786" s="573">
        <v>39762</v>
      </c>
      <c r="R786" s="571" t="s">
        <v>28348</v>
      </c>
      <c r="S786" s="571" t="s">
        <v>24001</v>
      </c>
      <c r="T786" s="571" t="s">
        <v>24001</v>
      </c>
    </row>
    <row r="787" spans="1:20" ht="14.5" x14ac:dyDescent="0.35">
      <c r="A787" s="552">
        <v>1362</v>
      </c>
      <c r="B787" s="571" t="s">
        <v>22834</v>
      </c>
      <c r="C787" s="571" t="s">
        <v>23017</v>
      </c>
      <c r="D787" s="571" t="s">
        <v>23234</v>
      </c>
      <c r="E787" s="571" t="s">
        <v>23231</v>
      </c>
      <c r="F787" s="571" t="s">
        <v>23232</v>
      </c>
      <c r="G787" s="571" t="s">
        <v>23225</v>
      </c>
      <c r="H787" s="571" t="s">
        <v>23233</v>
      </c>
      <c r="I787" s="571" t="s">
        <v>22804</v>
      </c>
      <c r="J787" s="571" t="s">
        <v>24001</v>
      </c>
      <c r="K787" s="571" t="s">
        <v>24001</v>
      </c>
      <c r="L787" s="571" t="s">
        <v>24001</v>
      </c>
      <c r="M787" s="572" t="s">
        <v>24001</v>
      </c>
      <c r="N787" s="553" t="s">
        <v>62</v>
      </c>
      <c r="O787" s="572" t="s">
        <v>24001</v>
      </c>
      <c r="P787" s="572">
        <v>32933</v>
      </c>
      <c r="Q787" s="573">
        <v>39762</v>
      </c>
      <c r="R787" s="571" t="s">
        <v>28350</v>
      </c>
      <c r="S787" s="571" t="s">
        <v>24001</v>
      </c>
      <c r="T787" s="571" t="s">
        <v>24001</v>
      </c>
    </row>
    <row r="788" spans="1:20" ht="14.5" x14ac:dyDescent="0.35">
      <c r="A788" s="552">
        <v>1363</v>
      </c>
      <c r="B788" s="571" t="s">
        <v>22834</v>
      </c>
      <c r="C788" s="571" t="s">
        <v>23017</v>
      </c>
      <c r="D788" s="571" t="s">
        <v>34555</v>
      </c>
      <c r="E788" s="571" t="s">
        <v>34556</v>
      </c>
      <c r="F788" s="571" t="s">
        <v>34557</v>
      </c>
      <c r="G788" s="571" t="s">
        <v>23225</v>
      </c>
      <c r="H788" s="571" t="s">
        <v>16884</v>
      </c>
      <c r="I788" s="571" t="s">
        <v>22804</v>
      </c>
      <c r="J788" s="571" t="s">
        <v>24001</v>
      </c>
      <c r="K788" s="571" t="s">
        <v>24001</v>
      </c>
      <c r="L788" s="571" t="s">
        <v>24001</v>
      </c>
      <c r="M788" s="572" t="s">
        <v>24001</v>
      </c>
      <c r="N788" s="553" t="s">
        <v>62</v>
      </c>
      <c r="O788" s="572" t="s">
        <v>24001</v>
      </c>
      <c r="P788" s="572">
        <v>45468</v>
      </c>
      <c r="Q788" s="573">
        <v>45468</v>
      </c>
      <c r="R788" s="571" t="s">
        <v>28349</v>
      </c>
      <c r="S788" s="571" t="s">
        <v>24001</v>
      </c>
      <c r="T788" s="571" t="s">
        <v>24001</v>
      </c>
    </row>
    <row r="789" spans="1:20" ht="14.5" x14ac:dyDescent="0.35">
      <c r="A789" s="552">
        <v>1364</v>
      </c>
      <c r="B789" s="571" t="s">
        <v>22834</v>
      </c>
      <c r="C789" s="571" t="s">
        <v>23017</v>
      </c>
      <c r="D789" s="571" t="s">
        <v>23236</v>
      </c>
      <c r="E789" s="571" t="s">
        <v>34807</v>
      </c>
      <c r="F789" s="571" t="s">
        <v>10311</v>
      </c>
      <c r="G789" s="571" t="s">
        <v>23225</v>
      </c>
      <c r="H789" s="571" t="s">
        <v>23235</v>
      </c>
      <c r="I789" s="571" t="s">
        <v>22804</v>
      </c>
      <c r="J789" s="571" t="s">
        <v>24001</v>
      </c>
      <c r="K789" s="571" t="s">
        <v>50</v>
      </c>
      <c r="L789" s="571" t="s">
        <v>24001</v>
      </c>
      <c r="M789" s="572" t="s">
        <v>24001</v>
      </c>
      <c r="N789" s="553" t="s">
        <v>62</v>
      </c>
      <c r="O789" s="572" t="s">
        <v>24001</v>
      </c>
      <c r="P789" s="572">
        <v>32933</v>
      </c>
      <c r="Q789" s="573">
        <v>39762</v>
      </c>
      <c r="R789" s="571" t="s">
        <v>28349</v>
      </c>
      <c r="S789" s="571" t="s">
        <v>24001</v>
      </c>
      <c r="T789" s="571" t="s">
        <v>24001</v>
      </c>
    </row>
    <row r="790" spans="1:20" ht="14.5" x14ac:dyDescent="0.35">
      <c r="A790" s="552">
        <v>1365</v>
      </c>
      <c r="B790" s="571" t="s">
        <v>22834</v>
      </c>
      <c r="C790" s="571" t="s">
        <v>23017</v>
      </c>
      <c r="D790" s="571" t="s">
        <v>23238</v>
      </c>
      <c r="E790" s="571" t="s">
        <v>23237</v>
      </c>
      <c r="F790" s="571" t="s">
        <v>10317</v>
      </c>
      <c r="G790" s="571" t="s">
        <v>23225</v>
      </c>
      <c r="H790" s="571" t="s">
        <v>537</v>
      </c>
      <c r="I790" s="571" t="s">
        <v>22804</v>
      </c>
      <c r="J790" s="571" t="s">
        <v>24001</v>
      </c>
      <c r="K790" s="571" t="s">
        <v>24001</v>
      </c>
      <c r="L790" s="571" t="s">
        <v>24001</v>
      </c>
      <c r="M790" s="572" t="s">
        <v>24001</v>
      </c>
      <c r="N790" s="553" t="s">
        <v>62</v>
      </c>
      <c r="O790" s="572" t="s">
        <v>24001</v>
      </c>
      <c r="P790" s="572">
        <v>32933</v>
      </c>
      <c r="Q790" s="573">
        <v>39762</v>
      </c>
      <c r="R790" s="571" t="s">
        <v>28185</v>
      </c>
      <c r="S790" s="571" t="s">
        <v>24001</v>
      </c>
      <c r="T790" s="571" t="s">
        <v>24001</v>
      </c>
    </row>
    <row r="791" spans="1:20" ht="14.5" x14ac:dyDescent="0.35">
      <c r="A791" s="552">
        <v>1366</v>
      </c>
      <c r="B791" s="571" t="s">
        <v>22834</v>
      </c>
      <c r="C791" s="571" t="s">
        <v>23017</v>
      </c>
      <c r="D791" s="571" t="s">
        <v>23241</v>
      </c>
      <c r="E791" s="571" t="s">
        <v>23239</v>
      </c>
      <c r="F791" s="571" t="s">
        <v>10323</v>
      </c>
      <c r="G791" s="571" t="s">
        <v>23225</v>
      </c>
      <c r="H791" s="571" t="s">
        <v>23240</v>
      </c>
      <c r="I791" s="571" t="s">
        <v>22804</v>
      </c>
      <c r="J791" s="571" t="s">
        <v>24001</v>
      </c>
      <c r="K791" s="571" t="s">
        <v>24001</v>
      </c>
      <c r="L791" s="571" t="s">
        <v>24001</v>
      </c>
      <c r="M791" s="572" t="s">
        <v>24001</v>
      </c>
      <c r="N791" s="553" t="s">
        <v>62</v>
      </c>
      <c r="O791" s="572" t="s">
        <v>24001</v>
      </c>
      <c r="P791" s="572">
        <v>32933</v>
      </c>
      <c r="Q791" s="573">
        <v>39762</v>
      </c>
      <c r="R791" s="571" t="s">
        <v>28351</v>
      </c>
      <c r="S791" s="571" t="s">
        <v>24001</v>
      </c>
      <c r="T791" s="571" t="s">
        <v>24001</v>
      </c>
    </row>
    <row r="792" spans="1:20" ht="14.5" x14ac:dyDescent="0.35">
      <c r="A792" s="552">
        <v>264</v>
      </c>
      <c r="B792" s="552" t="s">
        <v>20877</v>
      </c>
      <c r="C792" s="552" t="s">
        <v>20926</v>
      </c>
      <c r="D792" s="552" t="s">
        <v>20957</v>
      </c>
      <c r="E792" s="552" t="s">
        <v>20954</v>
      </c>
      <c r="F792" s="552" t="s">
        <v>5516</v>
      </c>
      <c r="G792" s="552" t="s">
        <v>20955</v>
      </c>
      <c r="H792" s="552" t="s">
        <v>20956</v>
      </c>
      <c r="I792" s="552" t="s">
        <v>20243</v>
      </c>
      <c r="J792" s="552" t="s">
        <v>24001</v>
      </c>
      <c r="K792" s="571" t="s">
        <v>24001</v>
      </c>
      <c r="L792" s="571" t="s">
        <v>24001</v>
      </c>
      <c r="M792" s="570" t="s">
        <v>24001</v>
      </c>
      <c r="N792" s="552" t="s">
        <v>25856</v>
      </c>
      <c r="O792" s="553" t="s">
        <v>28275</v>
      </c>
      <c r="P792" s="553">
        <v>32933</v>
      </c>
      <c r="Q792" s="554">
        <v>41023</v>
      </c>
      <c r="R792" s="552" t="s">
        <v>28351</v>
      </c>
      <c r="S792" s="552" t="s">
        <v>24001</v>
      </c>
      <c r="T792" s="552" t="s">
        <v>24001</v>
      </c>
    </row>
    <row r="793" spans="1:20" ht="14.5" x14ac:dyDescent="0.35">
      <c r="A793" s="552">
        <v>1367</v>
      </c>
      <c r="B793" s="571" t="s">
        <v>22834</v>
      </c>
      <c r="C793" s="571" t="s">
        <v>23017</v>
      </c>
      <c r="D793" s="571" t="s">
        <v>23245</v>
      </c>
      <c r="E793" s="571" t="s">
        <v>23242</v>
      </c>
      <c r="F793" s="571" t="s">
        <v>10245</v>
      </c>
      <c r="G793" s="571" t="s">
        <v>23243</v>
      </c>
      <c r="H793" s="571" t="s">
        <v>23244</v>
      </c>
      <c r="I793" s="571" t="s">
        <v>22804</v>
      </c>
      <c r="J793" s="571" t="s">
        <v>24001</v>
      </c>
      <c r="K793" s="571" t="s">
        <v>50</v>
      </c>
      <c r="L793" s="571" t="s">
        <v>531</v>
      </c>
      <c r="M793" s="572" t="s">
        <v>24001</v>
      </c>
      <c r="N793" s="553" t="s">
        <v>62</v>
      </c>
      <c r="O793" s="572" t="s">
        <v>28352</v>
      </c>
      <c r="P793" s="572">
        <v>32933</v>
      </c>
      <c r="Q793" s="573">
        <v>39752</v>
      </c>
      <c r="R793" s="571" t="s">
        <v>28353</v>
      </c>
      <c r="S793" s="571" t="s">
        <v>24001</v>
      </c>
      <c r="T793" s="571" t="s">
        <v>24001</v>
      </c>
    </row>
    <row r="794" spans="1:20" ht="14.5" x14ac:dyDescent="0.35">
      <c r="A794" s="552">
        <v>1530</v>
      </c>
      <c r="B794" s="552" t="s">
        <v>23616</v>
      </c>
      <c r="C794" s="552" t="s">
        <v>28197</v>
      </c>
      <c r="D794" s="552" t="s">
        <v>34830</v>
      </c>
      <c r="E794" s="552" t="s">
        <v>24001</v>
      </c>
      <c r="F794" s="552" t="s">
        <v>23641</v>
      </c>
      <c r="G794" s="552" t="s">
        <v>34831</v>
      </c>
      <c r="H794" s="552" t="s">
        <v>55</v>
      </c>
      <c r="I794" s="552" t="s">
        <v>23615</v>
      </c>
      <c r="J794" s="552" t="s">
        <v>24001</v>
      </c>
      <c r="K794" s="571" t="s">
        <v>24001</v>
      </c>
      <c r="L794" s="571" t="s">
        <v>24001</v>
      </c>
      <c r="M794" s="553" t="s">
        <v>24001</v>
      </c>
      <c r="N794" s="553" t="s">
        <v>26632</v>
      </c>
      <c r="O794" s="553" t="s">
        <v>24001</v>
      </c>
      <c r="P794" s="553">
        <v>32933</v>
      </c>
      <c r="Q794" s="554">
        <v>45845</v>
      </c>
      <c r="R794" s="552" t="s">
        <v>24001</v>
      </c>
      <c r="S794" s="552" t="s">
        <v>24001</v>
      </c>
      <c r="T794" s="552" t="s">
        <v>24001</v>
      </c>
    </row>
    <row r="795" spans="1:20" ht="14.5" x14ac:dyDescent="0.35">
      <c r="A795" s="552">
        <v>1531</v>
      </c>
      <c r="B795" s="552" t="s">
        <v>23616</v>
      </c>
      <c r="C795" s="552" t="s">
        <v>28197</v>
      </c>
      <c r="D795" s="552" t="s">
        <v>23635</v>
      </c>
      <c r="E795" s="552" t="s">
        <v>23633</v>
      </c>
      <c r="F795" s="552" t="s">
        <v>14947</v>
      </c>
      <c r="G795" s="552" t="s">
        <v>23631</v>
      </c>
      <c r="H795" s="552" t="s">
        <v>23634</v>
      </c>
      <c r="I795" s="552" t="s">
        <v>23615</v>
      </c>
      <c r="J795" s="552" t="s">
        <v>24001</v>
      </c>
      <c r="K795" s="571" t="s">
        <v>24001</v>
      </c>
      <c r="L795" s="571" t="s">
        <v>24001</v>
      </c>
      <c r="M795" s="553" t="s">
        <v>24001</v>
      </c>
      <c r="N795" s="553" t="s">
        <v>26632</v>
      </c>
      <c r="O795" s="553" t="s">
        <v>24001</v>
      </c>
      <c r="P795" s="553">
        <v>35632</v>
      </c>
      <c r="Q795" s="554">
        <v>37561</v>
      </c>
      <c r="R795" s="552" t="s">
        <v>28360</v>
      </c>
      <c r="S795" s="552" t="s">
        <v>24001</v>
      </c>
      <c r="T795" s="552" t="s">
        <v>24001</v>
      </c>
    </row>
    <row r="796" spans="1:20" ht="14.5" x14ac:dyDescent="0.35">
      <c r="A796" s="552">
        <v>230</v>
      </c>
      <c r="B796" s="552" t="s">
        <v>20755</v>
      </c>
      <c r="C796" s="552" t="s">
        <v>20797</v>
      </c>
      <c r="D796" s="552" t="s">
        <v>20812</v>
      </c>
      <c r="E796" s="552" t="s">
        <v>20809</v>
      </c>
      <c r="F796" s="552" t="s">
        <v>5414</v>
      </c>
      <c r="G796" s="552" t="s">
        <v>20810</v>
      </c>
      <c r="H796" s="552" t="s">
        <v>20811</v>
      </c>
      <c r="I796" s="552" t="s">
        <v>20243</v>
      </c>
      <c r="J796" s="552" t="s">
        <v>24001</v>
      </c>
      <c r="K796" s="571" t="s">
        <v>24001</v>
      </c>
      <c r="L796" s="571" t="s">
        <v>24001</v>
      </c>
      <c r="M796" s="553" t="s">
        <v>24001</v>
      </c>
      <c r="N796" s="552" t="s">
        <v>25856</v>
      </c>
      <c r="O796" s="553" t="s">
        <v>24001</v>
      </c>
      <c r="P796" s="553">
        <v>32933</v>
      </c>
      <c r="Q796" s="554">
        <v>39709</v>
      </c>
      <c r="R796" s="552" t="s">
        <v>28373</v>
      </c>
      <c r="S796" s="552" t="s">
        <v>24001</v>
      </c>
      <c r="T796" s="552" t="s">
        <v>24001</v>
      </c>
    </row>
    <row r="797" spans="1:20" ht="14.5" x14ac:dyDescent="0.35">
      <c r="A797" s="552">
        <v>231</v>
      </c>
      <c r="B797" s="552" t="s">
        <v>20755</v>
      </c>
      <c r="C797" s="552" t="s">
        <v>20797</v>
      </c>
      <c r="D797" s="552" t="s">
        <v>20814</v>
      </c>
      <c r="E797" s="552" t="s">
        <v>24001</v>
      </c>
      <c r="F797" s="552" t="s">
        <v>20813</v>
      </c>
      <c r="G797" s="552" t="s">
        <v>20810</v>
      </c>
      <c r="H797" s="552" t="s">
        <v>55</v>
      </c>
      <c r="I797" s="552" t="s">
        <v>20243</v>
      </c>
      <c r="J797" s="552" t="s">
        <v>24001</v>
      </c>
      <c r="K797" s="571" t="s">
        <v>24001</v>
      </c>
      <c r="L797" s="571" t="s">
        <v>24001</v>
      </c>
      <c r="M797" s="553" t="s">
        <v>24001</v>
      </c>
      <c r="N797" s="552" t="s">
        <v>25856</v>
      </c>
      <c r="O797" s="553" t="s">
        <v>24001</v>
      </c>
      <c r="P797" s="553">
        <v>32933</v>
      </c>
      <c r="Q797" s="554">
        <v>37561</v>
      </c>
      <c r="R797" s="552" t="s">
        <v>24001</v>
      </c>
      <c r="S797" s="552" t="s">
        <v>24001</v>
      </c>
      <c r="T797" s="552" t="s">
        <v>24001</v>
      </c>
    </row>
    <row r="798" spans="1:20" ht="14.5" x14ac:dyDescent="0.35">
      <c r="A798" s="552">
        <v>889</v>
      </c>
      <c r="B798" s="571" t="s">
        <v>22163</v>
      </c>
      <c r="C798" s="571" t="s">
        <v>22753</v>
      </c>
      <c r="D798" s="571" t="s">
        <v>26588</v>
      </c>
      <c r="E798" s="571" t="s">
        <v>26589</v>
      </c>
      <c r="F798" s="571" t="s">
        <v>26590</v>
      </c>
      <c r="G798" s="571" t="s">
        <v>22757</v>
      </c>
      <c r="H798" s="571" t="s">
        <v>26591</v>
      </c>
      <c r="I798" s="571" t="s">
        <v>21149</v>
      </c>
      <c r="J798" s="571" t="s">
        <v>109</v>
      </c>
      <c r="K798" s="571" t="s">
        <v>24001</v>
      </c>
      <c r="L798" s="571" t="s">
        <v>24001</v>
      </c>
      <c r="M798" s="572" t="s">
        <v>26592</v>
      </c>
      <c r="N798" s="572" t="s">
        <v>25896</v>
      </c>
      <c r="O798" s="572" t="s">
        <v>24001</v>
      </c>
      <c r="P798" s="572">
        <v>32933</v>
      </c>
      <c r="Q798" s="573">
        <v>44012</v>
      </c>
      <c r="R798" s="571" t="s">
        <v>27910</v>
      </c>
      <c r="S798" s="571" t="s">
        <v>24001</v>
      </c>
      <c r="T798" s="571" t="s">
        <v>24001</v>
      </c>
    </row>
    <row r="799" spans="1:20" ht="14.5" x14ac:dyDescent="0.35">
      <c r="A799" s="552">
        <v>890</v>
      </c>
      <c r="B799" s="571" t="s">
        <v>22163</v>
      </c>
      <c r="C799" s="571" t="s">
        <v>22753</v>
      </c>
      <c r="D799" s="571" t="s">
        <v>22758</v>
      </c>
      <c r="E799" s="571" t="s">
        <v>26593</v>
      </c>
      <c r="F799" s="571" t="s">
        <v>1232</v>
      </c>
      <c r="G799" s="571" t="s">
        <v>22757</v>
      </c>
      <c r="H799" s="571" t="s">
        <v>14195</v>
      </c>
      <c r="I799" s="571" t="s">
        <v>21149</v>
      </c>
      <c r="J799" s="571" t="s">
        <v>109</v>
      </c>
      <c r="K799" s="571" t="s">
        <v>24001</v>
      </c>
      <c r="L799" s="571" t="s">
        <v>24001</v>
      </c>
      <c r="M799" s="572" t="s">
        <v>26594</v>
      </c>
      <c r="N799" s="572" t="s">
        <v>25896</v>
      </c>
      <c r="O799" s="572" t="s">
        <v>24001</v>
      </c>
      <c r="P799" s="572">
        <v>32933</v>
      </c>
      <c r="Q799" s="573">
        <v>37561</v>
      </c>
      <c r="R799" s="571" t="s">
        <v>27906</v>
      </c>
      <c r="S799" s="571" t="s">
        <v>24001</v>
      </c>
      <c r="T799" s="571" t="s">
        <v>24001</v>
      </c>
    </row>
    <row r="800" spans="1:20" ht="14.5" x14ac:dyDescent="0.35">
      <c r="A800" s="552">
        <v>891</v>
      </c>
      <c r="B800" s="571" t="s">
        <v>22163</v>
      </c>
      <c r="C800" s="571" t="s">
        <v>22753</v>
      </c>
      <c r="D800" s="571" t="s">
        <v>22760</v>
      </c>
      <c r="E800" s="571" t="s">
        <v>25442</v>
      </c>
      <c r="F800" s="571" t="s">
        <v>22759</v>
      </c>
      <c r="G800" s="571" t="s">
        <v>22757</v>
      </c>
      <c r="H800" s="571" t="s">
        <v>55</v>
      </c>
      <c r="I800" s="571" t="s">
        <v>21149</v>
      </c>
      <c r="J800" s="571" t="s">
        <v>109</v>
      </c>
      <c r="K800" s="571" t="s">
        <v>24001</v>
      </c>
      <c r="L800" s="571" t="s">
        <v>24001</v>
      </c>
      <c r="M800" s="572" t="s">
        <v>21240</v>
      </c>
      <c r="N800" s="572" t="s">
        <v>25896</v>
      </c>
      <c r="O800" s="572" t="s">
        <v>24001</v>
      </c>
      <c r="P800" s="572">
        <v>32933</v>
      </c>
      <c r="Q800" s="573">
        <v>41379</v>
      </c>
      <c r="R800" s="571" t="s">
        <v>24001</v>
      </c>
      <c r="S800" s="571" t="s">
        <v>24001</v>
      </c>
      <c r="T800" s="571" t="s">
        <v>24001</v>
      </c>
    </row>
    <row r="801" spans="1:20" ht="14.5" x14ac:dyDescent="0.35">
      <c r="A801" s="552">
        <v>1101</v>
      </c>
      <c r="B801" s="571" t="s">
        <v>21952</v>
      </c>
      <c r="C801" s="571" t="s">
        <v>21953</v>
      </c>
      <c r="D801" s="571" t="s">
        <v>25443</v>
      </c>
      <c r="E801" s="571" t="s">
        <v>21959</v>
      </c>
      <c r="F801" s="571" t="s">
        <v>16752</v>
      </c>
      <c r="G801" s="571" t="s">
        <v>25444</v>
      </c>
      <c r="H801" s="571" t="s">
        <v>21960</v>
      </c>
      <c r="I801" s="571" t="s">
        <v>21149</v>
      </c>
      <c r="J801" s="571" t="s">
        <v>24001</v>
      </c>
      <c r="K801" s="571" t="s">
        <v>62</v>
      </c>
      <c r="L801" s="571" t="s">
        <v>24001</v>
      </c>
      <c r="M801" s="572" t="s">
        <v>25445</v>
      </c>
      <c r="N801" s="572" t="s">
        <v>25896</v>
      </c>
      <c r="O801" s="572" t="s">
        <v>28374</v>
      </c>
      <c r="P801" s="572">
        <v>32933</v>
      </c>
      <c r="Q801" s="573">
        <v>42887</v>
      </c>
      <c r="R801" s="571" t="s">
        <v>28375</v>
      </c>
      <c r="S801" s="571" t="s">
        <v>24001</v>
      </c>
      <c r="T801" s="571" t="s">
        <v>24001</v>
      </c>
    </row>
    <row r="802" spans="1:20" ht="14.5" x14ac:dyDescent="0.35">
      <c r="A802" s="552">
        <v>1102</v>
      </c>
      <c r="B802" s="571" t="s">
        <v>21952</v>
      </c>
      <c r="C802" s="571" t="s">
        <v>21953</v>
      </c>
      <c r="D802" s="571" t="s">
        <v>25446</v>
      </c>
      <c r="E802" s="571" t="s">
        <v>25447</v>
      </c>
      <c r="F802" s="571" t="s">
        <v>25448</v>
      </c>
      <c r="G802" s="571" t="s">
        <v>25444</v>
      </c>
      <c r="H802" s="571" t="s">
        <v>25449</v>
      </c>
      <c r="I802" s="571" t="s">
        <v>21149</v>
      </c>
      <c r="J802" s="571" t="s">
        <v>24001</v>
      </c>
      <c r="K802" s="571" t="s">
        <v>62</v>
      </c>
      <c r="L802" s="571" t="s">
        <v>531</v>
      </c>
      <c r="M802" s="572" t="s">
        <v>25450</v>
      </c>
      <c r="N802" s="572" t="s">
        <v>25896</v>
      </c>
      <c r="O802" s="572" t="s">
        <v>28376</v>
      </c>
      <c r="P802" s="572">
        <v>42909</v>
      </c>
      <c r="Q802" s="573">
        <v>42909</v>
      </c>
      <c r="R802" s="571" t="s">
        <v>28375</v>
      </c>
      <c r="S802" s="571" t="s">
        <v>28375</v>
      </c>
      <c r="T802" s="571" t="s">
        <v>28377</v>
      </c>
    </row>
    <row r="803" spans="1:20" ht="14.5" x14ac:dyDescent="0.35">
      <c r="A803" s="552">
        <v>1103</v>
      </c>
      <c r="B803" s="571" t="s">
        <v>21952</v>
      </c>
      <c r="C803" s="571" t="s">
        <v>21953</v>
      </c>
      <c r="D803" s="571" t="s">
        <v>25451</v>
      </c>
      <c r="E803" s="571" t="s">
        <v>25452</v>
      </c>
      <c r="F803" s="571" t="s">
        <v>25453</v>
      </c>
      <c r="G803" s="571" t="s">
        <v>25444</v>
      </c>
      <c r="H803" s="571" t="s">
        <v>25454</v>
      </c>
      <c r="I803" s="571" t="s">
        <v>21149</v>
      </c>
      <c r="J803" s="571" t="s">
        <v>24001</v>
      </c>
      <c r="K803" s="571" t="s">
        <v>62</v>
      </c>
      <c r="L803" s="571" t="s">
        <v>24001</v>
      </c>
      <c r="M803" s="572" t="s">
        <v>25455</v>
      </c>
      <c r="N803" s="572" t="s">
        <v>25896</v>
      </c>
      <c r="O803" s="572" t="s">
        <v>24001</v>
      </c>
      <c r="P803" s="572">
        <v>42909</v>
      </c>
      <c r="Q803" s="573">
        <v>42909</v>
      </c>
      <c r="R803" s="571" t="s">
        <v>28375</v>
      </c>
      <c r="S803" s="571" t="s">
        <v>27964</v>
      </c>
      <c r="T803" s="571" t="s">
        <v>28377</v>
      </c>
    </row>
    <row r="804" spans="1:20" ht="14.5" x14ac:dyDescent="0.35">
      <c r="A804" s="552">
        <v>399</v>
      </c>
      <c r="B804" s="571" t="s">
        <v>21559</v>
      </c>
      <c r="C804" s="571" t="s">
        <v>21562</v>
      </c>
      <c r="D804" s="571" t="s">
        <v>21604</v>
      </c>
      <c r="E804" s="571" t="s">
        <v>21601</v>
      </c>
      <c r="F804" s="571" t="s">
        <v>17394</v>
      </c>
      <c r="G804" s="571" t="s">
        <v>21602</v>
      </c>
      <c r="H804" s="571" t="s">
        <v>21603</v>
      </c>
      <c r="I804" s="571" t="s">
        <v>21149</v>
      </c>
      <c r="J804" s="571" t="s">
        <v>24001</v>
      </c>
      <c r="K804" s="571" t="s">
        <v>50</v>
      </c>
      <c r="L804" s="571" t="s">
        <v>24001</v>
      </c>
      <c r="M804" s="572" t="s">
        <v>24001</v>
      </c>
      <c r="N804" s="572" t="s">
        <v>25896</v>
      </c>
      <c r="O804" s="572" t="s">
        <v>24001</v>
      </c>
      <c r="P804" s="572">
        <v>32933</v>
      </c>
      <c r="Q804" s="573">
        <v>37561</v>
      </c>
      <c r="R804" s="571" t="s">
        <v>27905</v>
      </c>
      <c r="S804" s="571" t="s">
        <v>24001</v>
      </c>
      <c r="T804" s="571" t="s">
        <v>24001</v>
      </c>
    </row>
    <row r="805" spans="1:20" ht="14.5" x14ac:dyDescent="0.35">
      <c r="A805" s="552">
        <v>1239</v>
      </c>
      <c r="B805" s="571" t="s">
        <v>22834</v>
      </c>
      <c r="C805" s="571" t="s">
        <v>22894</v>
      </c>
      <c r="D805" s="571" t="s">
        <v>22927</v>
      </c>
      <c r="E805" s="571" t="s">
        <v>22923</v>
      </c>
      <c r="F805" s="571" t="s">
        <v>22924</v>
      </c>
      <c r="G805" s="571" t="s">
        <v>22925</v>
      </c>
      <c r="H805" s="571" t="s">
        <v>22926</v>
      </c>
      <c r="I805" s="571" t="s">
        <v>22804</v>
      </c>
      <c r="J805" s="571" t="s">
        <v>24001</v>
      </c>
      <c r="K805" s="571" t="s">
        <v>24001</v>
      </c>
      <c r="L805" s="571" t="s">
        <v>24001</v>
      </c>
      <c r="M805" s="572" t="s">
        <v>22928</v>
      </c>
      <c r="N805" s="553" t="s">
        <v>62</v>
      </c>
      <c r="O805" s="572" t="s">
        <v>24001</v>
      </c>
      <c r="P805" s="572">
        <v>39755</v>
      </c>
      <c r="Q805" s="573"/>
      <c r="R805" s="571" t="s">
        <v>28378</v>
      </c>
      <c r="S805" s="571" t="s">
        <v>24001</v>
      </c>
      <c r="T805" s="571" t="s">
        <v>24001</v>
      </c>
    </row>
    <row r="806" spans="1:20" ht="14.5" x14ac:dyDescent="0.35">
      <c r="A806" s="552">
        <v>1240</v>
      </c>
      <c r="B806" s="571" t="s">
        <v>22834</v>
      </c>
      <c r="C806" s="571" t="s">
        <v>22894</v>
      </c>
      <c r="D806" s="571" t="s">
        <v>22929</v>
      </c>
      <c r="E806" s="571" t="s">
        <v>25456</v>
      </c>
      <c r="F806" s="571" t="s">
        <v>8042</v>
      </c>
      <c r="G806" s="571" t="s">
        <v>22925</v>
      </c>
      <c r="H806" s="571" t="s">
        <v>20294</v>
      </c>
      <c r="I806" s="571" t="s">
        <v>22804</v>
      </c>
      <c r="J806" s="571" t="s">
        <v>24001</v>
      </c>
      <c r="K806" s="571" t="s">
        <v>24001</v>
      </c>
      <c r="L806" s="571" t="s">
        <v>24001</v>
      </c>
      <c r="M806" s="572" t="s">
        <v>24001</v>
      </c>
      <c r="N806" s="553" t="s">
        <v>62</v>
      </c>
      <c r="O806" s="572" t="s">
        <v>24001</v>
      </c>
      <c r="P806" s="572">
        <v>32933</v>
      </c>
      <c r="Q806" s="573">
        <v>39762</v>
      </c>
      <c r="R806" s="571" t="s">
        <v>28379</v>
      </c>
      <c r="S806" s="571" t="s">
        <v>24001</v>
      </c>
      <c r="T806" s="571" t="s">
        <v>24001</v>
      </c>
    </row>
    <row r="807" spans="1:20" ht="14.5" x14ac:dyDescent="0.35">
      <c r="A807" s="552">
        <v>1241</v>
      </c>
      <c r="B807" s="571" t="s">
        <v>22834</v>
      </c>
      <c r="C807" s="571" t="s">
        <v>22894</v>
      </c>
      <c r="D807" s="571" t="s">
        <v>22932</v>
      </c>
      <c r="E807" s="571" t="s">
        <v>22930</v>
      </c>
      <c r="F807" s="571" t="s">
        <v>8451</v>
      </c>
      <c r="G807" s="571" t="s">
        <v>22925</v>
      </c>
      <c r="H807" s="571" t="s">
        <v>22931</v>
      </c>
      <c r="I807" s="571" t="s">
        <v>22804</v>
      </c>
      <c r="J807" s="571" t="s">
        <v>24001</v>
      </c>
      <c r="K807" s="571" t="s">
        <v>24001</v>
      </c>
      <c r="L807" s="571" t="s">
        <v>24001</v>
      </c>
      <c r="M807" s="572" t="s">
        <v>24001</v>
      </c>
      <c r="N807" s="553" t="s">
        <v>62</v>
      </c>
      <c r="O807" s="572" t="s">
        <v>24001</v>
      </c>
      <c r="P807" s="572">
        <v>32933</v>
      </c>
      <c r="Q807" s="573">
        <v>39486</v>
      </c>
      <c r="R807" s="571" t="s">
        <v>28379</v>
      </c>
      <c r="S807" s="571" t="s">
        <v>24001</v>
      </c>
      <c r="T807" s="571" t="s">
        <v>24001</v>
      </c>
    </row>
    <row r="808" spans="1:20" ht="14.5" x14ac:dyDescent="0.35">
      <c r="A808" s="552">
        <v>1242</v>
      </c>
      <c r="B808" s="571" t="s">
        <v>22834</v>
      </c>
      <c r="C808" s="571" t="s">
        <v>22894</v>
      </c>
      <c r="D808" s="571" t="s">
        <v>26613</v>
      </c>
      <c r="E808" s="571" t="s">
        <v>26614</v>
      </c>
      <c r="F808" s="571" t="s">
        <v>15328</v>
      </c>
      <c r="G808" s="571" t="s">
        <v>22925</v>
      </c>
      <c r="H808" s="571" t="s">
        <v>26615</v>
      </c>
      <c r="I808" s="571" t="s">
        <v>22804</v>
      </c>
      <c r="J808" s="571" t="s">
        <v>24001</v>
      </c>
      <c r="K808" s="571" t="s">
        <v>24001</v>
      </c>
      <c r="L808" s="571" t="s">
        <v>24001</v>
      </c>
      <c r="M808" s="572" t="s">
        <v>26616</v>
      </c>
      <c r="N808" s="553" t="s">
        <v>62</v>
      </c>
      <c r="O808" s="572" t="s">
        <v>24001</v>
      </c>
      <c r="P808" s="572">
        <v>39759</v>
      </c>
      <c r="Q808" s="573">
        <v>44364</v>
      </c>
      <c r="R808" s="571" t="s">
        <v>28380</v>
      </c>
      <c r="S808" s="571" t="s">
        <v>24001</v>
      </c>
      <c r="T808" s="571" t="s">
        <v>24001</v>
      </c>
    </row>
    <row r="809" spans="1:20" ht="14.5" x14ac:dyDescent="0.35">
      <c r="A809" s="552">
        <v>1243</v>
      </c>
      <c r="B809" s="571" t="s">
        <v>22834</v>
      </c>
      <c r="C809" s="571" t="s">
        <v>22894</v>
      </c>
      <c r="D809" s="571" t="s">
        <v>26617</v>
      </c>
      <c r="E809" s="571" t="s">
        <v>24001</v>
      </c>
      <c r="F809" s="571" t="s">
        <v>26618</v>
      </c>
      <c r="G809" s="571" t="s">
        <v>22925</v>
      </c>
      <c r="H809" s="571" t="s">
        <v>55</v>
      </c>
      <c r="I809" s="571" t="s">
        <v>22804</v>
      </c>
      <c r="J809" s="571" t="s">
        <v>24001</v>
      </c>
      <c r="K809" s="571" t="s">
        <v>24001</v>
      </c>
      <c r="L809" s="571" t="s">
        <v>24001</v>
      </c>
      <c r="M809" s="572" t="s">
        <v>24001</v>
      </c>
      <c r="N809" s="553" t="s">
        <v>62</v>
      </c>
      <c r="O809" s="572" t="s">
        <v>24001</v>
      </c>
      <c r="P809" s="572">
        <v>43949</v>
      </c>
      <c r="Q809" s="573"/>
      <c r="R809" s="571" t="s">
        <v>24001</v>
      </c>
      <c r="S809" s="571" t="s">
        <v>24001</v>
      </c>
      <c r="T809" s="571" t="s">
        <v>24001</v>
      </c>
    </row>
    <row r="810" spans="1:20" ht="14.5" x14ac:dyDescent="0.35">
      <c r="A810" s="552">
        <v>1244</v>
      </c>
      <c r="B810" s="571" t="s">
        <v>22834</v>
      </c>
      <c r="C810" s="571" t="s">
        <v>22894</v>
      </c>
      <c r="D810" s="571" t="s">
        <v>22935</v>
      </c>
      <c r="E810" s="571" t="s">
        <v>22933</v>
      </c>
      <c r="F810" s="571" t="s">
        <v>1742</v>
      </c>
      <c r="G810" s="571" t="s">
        <v>22925</v>
      </c>
      <c r="H810" s="571" t="s">
        <v>22934</v>
      </c>
      <c r="I810" s="571" t="s">
        <v>22804</v>
      </c>
      <c r="J810" s="571" t="s">
        <v>24001</v>
      </c>
      <c r="K810" s="571" t="s">
        <v>62</v>
      </c>
      <c r="L810" s="571" t="s">
        <v>24001</v>
      </c>
      <c r="M810" s="572" t="s">
        <v>24001</v>
      </c>
      <c r="N810" s="553" t="s">
        <v>62</v>
      </c>
      <c r="O810" s="572" t="s">
        <v>24001</v>
      </c>
      <c r="P810" s="572">
        <v>36710</v>
      </c>
      <c r="Q810" s="573">
        <v>39485</v>
      </c>
      <c r="R810" s="571" t="s">
        <v>28381</v>
      </c>
      <c r="S810" s="571" t="s">
        <v>24001</v>
      </c>
      <c r="T810" s="571" t="s">
        <v>24001</v>
      </c>
    </row>
    <row r="811" spans="1:20" ht="14.5" x14ac:dyDescent="0.35">
      <c r="A811" s="552">
        <v>172</v>
      </c>
      <c r="B811" s="552" t="s">
        <v>20628</v>
      </c>
      <c r="C811" s="552" t="s">
        <v>20642</v>
      </c>
      <c r="D811" s="552" t="s">
        <v>20646</v>
      </c>
      <c r="E811" s="552" t="s">
        <v>20643</v>
      </c>
      <c r="F811" s="552" t="s">
        <v>3116</v>
      </c>
      <c r="G811" s="552" t="s">
        <v>20644</v>
      </c>
      <c r="H811" s="552" t="s">
        <v>20645</v>
      </c>
      <c r="I811" s="552" t="s">
        <v>20243</v>
      </c>
      <c r="J811" s="552" t="s">
        <v>24001</v>
      </c>
      <c r="K811" s="552" t="s">
        <v>50</v>
      </c>
      <c r="L811" s="552" t="s">
        <v>899</v>
      </c>
      <c r="M811" s="553" t="s">
        <v>20647</v>
      </c>
      <c r="N811" s="552" t="s">
        <v>25856</v>
      </c>
      <c r="O811" s="553" t="s">
        <v>24001</v>
      </c>
      <c r="P811" s="553">
        <v>32933</v>
      </c>
      <c r="Q811" s="554">
        <v>37561</v>
      </c>
      <c r="R811" s="552" t="s">
        <v>28382</v>
      </c>
      <c r="S811" s="552" t="s">
        <v>24001</v>
      </c>
      <c r="T811" s="552" t="s">
        <v>24001</v>
      </c>
    </row>
    <row r="812" spans="1:20" ht="14.5" x14ac:dyDescent="0.35">
      <c r="A812" s="552">
        <v>173</v>
      </c>
      <c r="B812" s="552" t="s">
        <v>20628</v>
      </c>
      <c r="C812" s="552" t="s">
        <v>20642</v>
      </c>
      <c r="D812" s="552" t="s">
        <v>20648</v>
      </c>
      <c r="E812" s="552" t="s">
        <v>24001</v>
      </c>
      <c r="F812" s="552" t="s">
        <v>14197</v>
      </c>
      <c r="G812" s="552" t="s">
        <v>20644</v>
      </c>
      <c r="H812" s="552" t="s">
        <v>55</v>
      </c>
      <c r="I812" s="552" t="s">
        <v>20243</v>
      </c>
      <c r="J812" s="552" t="s">
        <v>24001</v>
      </c>
      <c r="K812" s="571" t="s">
        <v>24001</v>
      </c>
      <c r="L812" s="571" t="s">
        <v>24001</v>
      </c>
      <c r="M812" s="553" t="s">
        <v>24001</v>
      </c>
      <c r="N812" s="552" t="s">
        <v>25856</v>
      </c>
      <c r="O812" s="553" t="s">
        <v>24001</v>
      </c>
      <c r="P812" s="553">
        <v>32933</v>
      </c>
      <c r="Q812" s="554">
        <v>37561</v>
      </c>
      <c r="R812" s="552" t="s">
        <v>24001</v>
      </c>
      <c r="S812" s="552" t="s">
        <v>24001</v>
      </c>
      <c r="T812" s="552" t="s">
        <v>24001</v>
      </c>
    </row>
    <row r="813" spans="1:20" ht="14.5" x14ac:dyDescent="0.35">
      <c r="A813" s="552">
        <v>1006</v>
      </c>
      <c r="B813" s="571" t="s">
        <v>21301</v>
      </c>
      <c r="C813" s="571" t="s">
        <v>21342</v>
      </c>
      <c r="D813" s="571" t="s">
        <v>21359</v>
      </c>
      <c r="E813" s="571" t="s">
        <v>21357</v>
      </c>
      <c r="F813" s="571" t="s">
        <v>966</v>
      </c>
      <c r="G813" s="571" t="s">
        <v>21358</v>
      </c>
      <c r="H813" s="571" t="s">
        <v>20576</v>
      </c>
      <c r="I813" s="571" t="s">
        <v>21149</v>
      </c>
      <c r="J813" s="571" t="s">
        <v>24001</v>
      </c>
      <c r="K813" s="571" t="s">
        <v>154</v>
      </c>
      <c r="L813" s="571" t="s">
        <v>531</v>
      </c>
      <c r="M813" s="572" t="s">
        <v>24001</v>
      </c>
      <c r="N813" s="572" t="s">
        <v>25896</v>
      </c>
      <c r="O813" s="572" t="s">
        <v>24001</v>
      </c>
      <c r="P813" s="572">
        <v>32933</v>
      </c>
      <c r="Q813" s="573">
        <v>37561</v>
      </c>
      <c r="R813" s="571" t="s">
        <v>27989</v>
      </c>
      <c r="S813" s="571" t="s">
        <v>24001</v>
      </c>
      <c r="T813" s="571" t="s">
        <v>24001</v>
      </c>
    </row>
    <row r="814" spans="1:20" ht="14.5" x14ac:dyDescent="0.35">
      <c r="A814" s="552">
        <v>1007</v>
      </c>
      <c r="B814" s="571" t="s">
        <v>21301</v>
      </c>
      <c r="C814" s="571" t="s">
        <v>21342</v>
      </c>
      <c r="D814" s="571" t="s">
        <v>21362</v>
      </c>
      <c r="E814" s="571" t="s">
        <v>21360</v>
      </c>
      <c r="F814" s="571" t="s">
        <v>1018</v>
      </c>
      <c r="G814" s="571" t="s">
        <v>21358</v>
      </c>
      <c r="H814" s="571" t="s">
        <v>21361</v>
      </c>
      <c r="I814" s="571" t="s">
        <v>21149</v>
      </c>
      <c r="J814" s="571" t="s">
        <v>24001</v>
      </c>
      <c r="K814" s="571" t="s">
        <v>24001</v>
      </c>
      <c r="L814" s="571" t="s">
        <v>899</v>
      </c>
      <c r="M814" s="572" t="s">
        <v>24001</v>
      </c>
      <c r="N814" s="572" t="s">
        <v>25896</v>
      </c>
      <c r="O814" s="572" t="s">
        <v>24001</v>
      </c>
      <c r="P814" s="572">
        <v>32933</v>
      </c>
      <c r="Q814" s="573">
        <v>37561</v>
      </c>
      <c r="R814" s="571" t="s">
        <v>27884</v>
      </c>
      <c r="S814" s="571" t="s">
        <v>24001</v>
      </c>
      <c r="T814" s="571" t="s">
        <v>24001</v>
      </c>
    </row>
    <row r="815" spans="1:20" ht="14.5" x14ac:dyDescent="0.35">
      <c r="A815" s="552">
        <v>1008</v>
      </c>
      <c r="B815" s="571" t="s">
        <v>21301</v>
      </c>
      <c r="C815" s="571" t="s">
        <v>21342</v>
      </c>
      <c r="D815" s="571" t="s">
        <v>34558</v>
      </c>
      <c r="E815" s="571" t="s">
        <v>24001</v>
      </c>
      <c r="F815" s="571" t="s">
        <v>4688</v>
      </c>
      <c r="G815" s="571" t="s">
        <v>21358</v>
      </c>
      <c r="H815" s="571" t="s">
        <v>55</v>
      </c>
      <c r="I815" s="571" t="s">
        <v>21149</v>
      </c>
      <c r="J815" s="571" t="s">
        <v>24001</v>
      </c>
      <c r="K815" s="571" t="s">
        <v>24001</v>
      </c>
      <c r="L815" s="571" t="s">
        <v>24001</v>
      </c>
      <c r="M815" s="572" t="s">
        <v>24001</v>
      </c>
      <c r="N815" s="572" t="s">
        <v>25896</v>
      </c>
      <c r="O815" s="572" t="s">
        <v>24001</v>
      </c>
      <c r="P815" s="572">
        <v>32933</v>
      </c>
      <c r="Q815" s="573">
        <v>45527</v>
      </c>
      <c r="R815" s="571" t="s">
        <v>24001</v>
      </c>
      <c r="S815" s="571" t="s">
        <v>24001</v>
      </c>
      <c r="T815" s="571" t="s">
        <v>24001</v>
      </c>
    </row>
    <row r="816" spans="1:20" ht="14.5" x14ac:dyDescent="0.35">
      <c r="A816" s="552">
        <v>162</v>
      </c>
      <c r="B816" s="552" t="s">
        <v>20452</v>
      </c>
      <c r="C816" s="552" t="s">
        <v>20553</v>
      </c>
      <c r="D816" s="552" t="s">
        <v>24381</v>
      </c>
      <c r="E816" s="552" t="s">
        <v>25457</v>
      </c>
      <c r="F816" s="552" t="s">
        <v>12746</v>
      </c>
      <c r="G816" s="552" t="s">
        <v>20553</v>
      </c>
      <c r="H816" s="552" t="s">
        <v>55</v>
      </c>
      <c r="I816" s="552" t="s">
        <v>20243</v>
      </c>
      <c r="J816" s="552" t="s">
        <v>24001</v>
      </c>
      <c r="K816" s="571" t="s">
        <v>24001</v>
      </c>
      <c r="L816" s="571" t="s">
        <v>24001</v>
      </c>
      <c r="M816" s="553" t="s">
        <v>24001</v>
      </c>
      <c r="N816" s="552" t="s">
        <v>25856</v>
      </c>
      <c r="O816" s="553" t="s">
        <v>24001</v>
      </c>
      <c r="P816" s="553">
        <v>42381</v>
      </c>
      <c r="Q816" s="554"/>
      <c r="R816" s="552" t="s">
        <v>24001</v>
      </c>
      <c r="S816" s="552" t="s">
        <v>24001</v>
      </c>
      <c r="T816" s="552" t="s">
        <v>24001</v>
      </c>
    </row>
    <row r="817" spans="1:20" ht="14.5" x14ac:dyDescent="0.35">
      <c r="A817" s="552">
        <v>137</v>
      </c>
      <c r="B817" s="552" t="s">
        <v>20452</v>
      </c>
      <c r="C817" s="552" t="s">
        <v>20553</v>
      </c>
      <c r="D817" s="552" t="s">
        <v>25458</v>
      </c>
      <c r="E817" s="552" t="s">
        <v>20568</v>
      </c>
      <c r="F817" s="552" t="s">
        <v>8664</v>
      </c>
      <c r="G817" s="552" t="s">
        <v>25459</v>
      </c>
      <c r="H817" s="552" t="s">
        <v>20570</v>
      </c>
      <c r="I817" s="552" t="s">
        <v>20243</v>
      </c>
      <c r="J817" s="552" t="s">
        <v>24001</v>
      </c>
      <c r="K817" s="571" t="s">
        <v>24001</v>
      </c>
      <c r="L817" s="571" t="s">
        <v>24001</v>
      </c>
      <c r="M817" s="553" t="s">
        <v>25460</v>
      </c>
      <c r="N817" s="552" t="s">
        <v>25856</v>
      </c>
      <c r="O817" s="553" t="s">
        <v>24001</v>
      </c>
      <c r="P817" s="553">
        <v>43497</v>
      </c>
      <c r="Q817" s="554">
        <v>43503</v>
      </c>
      <c r="R817" s="552" t="s">
        <v>28383</v>
      </c>
      <c r="S817" s="552" t="s">
        <v>24001</v>
      </c>
      <c r="T817" s="552" t="s">
        <v>24001</v>
      </c>
    </row>
    <row r="818" spans="1:20" ht="14.5" x14ac:dyDescent="0.35">
      <c r="A818" s="552">
        <v>138</v>
      </c>
      <c r="B818" s="552" t="s">
        <v>20452</v>
      </c>
      <c r="C818" s="552" t="s">
        <v>20553</v>
      </c>
      <c r="D818" s="552" t="s">
        <v>25461</v>
      </c>
      <c r="E818" s="552" t="s">
        <v>20578</v>
      </c>
      <c r="F818" s="552" t="s">
        <v>2830</v>
      </c>
      <c r="G818" s="552" t="s">
        <v>25459</v>
      </c>
      <c r="H818" s="552" t="s">
        <v>20579</v>
      </c>
      <c r="I818" s="552" t="s">
        <v>20243</v>
      </c>
      <c r="J818" s="552" t="s">
        <v>24001</v>
      </c>
      <c r="K818" s="552" t="s">
        <v>50</v>
      </c>
      <c r="L818" s="552" t="s">
        <v>20270</v>
      </c>
      <c r="M818" s="553" t="s">
        <v>24001</v>
      </c>
      <c r="N818" s="552" t="s">
        <v>25856</v>
      </c>
      <c r="O818" s="553" t="s">
        <v>24001</v>
      </c>
      <c r="P818" s="553">
        <v>32933</v>
      </c>
      <c r="Q818" s="554">
        <v>43521</v>
      </c>
      <c r="R818" s="552" t="s">
        <v>28384</v>
      </c>
      <c r="S818" s="552" t="s">
        <v>24001</v>
      </c>
      <c r="T818" s="552" t="s">
        <v>24001</v>
      </c>
    </row>
    <row r="819" spans="1:20" ht="14.5" x14ac:dyDescent="0.35">
      <c r="A819" s="552">
        <v>139</v>
      </c>
      <c r="B819" s="552" t="s">
        <v>20452</v>
      </c>
      <c r="C819" s="552" t="s">
        <v>20553</v>
      </c>
      <c r="D819" s="552" t="s">
        <v>25462</v>
      </c>
      <c r="E819" s="552" t="s">
        <v>20582</v>
      </c>
      <c r="F819" s="552" t="s">
        <v>2580</v>
      </c>
      <c r="G819" s="552" t="s">
        <v>25459</v>
      </c>
      <c r="H819" s="552" t="s">
        <v>20583</v>
      </c>
      <c r="I819" s="552" t="s">
        <v>20243</v>
      </c>
      <c r="J819" s="552" t="s">
        <v>24001</v>
      </c>
      <c r="K819" s="571" t="s">
        <v>24001</v>
      </c>
      <c r="L819" s="571" t="s">
        <v>24001</v>
      </c>
      <c r="M819" s="553" t="s">
        <v>25463</v>
      </c>
      <c r="N819" s="552" t="s">
        <v>25856</v>
      </c>
      <c r="O819" s="553" t="s">
        <v>24001</v>
      </c>
      <c r="P819" s="553">
        <v>32933</v>
      </c>
      <c r="Q819" s="554">
        <v>43521</v>
      </c>
      <c r="R819" s="552" t="s">
        <v>28385</v>
      </c>
      <c r="S819" s="552" t="s">
        <v>24001</v>
      </c>
      <c r="T819" s="552" t="s">
        <v>24001</v>
      </c>
    </row>
    <row r="820" spans="1:20" ht="14.5" x14ac:dyDescent="0.35">
      <c r="A820" s="552">
        <v>140</v>
      </c>
      <c r="B820" s="552" t="s">
        <v>20452</v>
      </c>
      <c r="C820" s="552" t="s">
        <v>20553</v>
      </c>
      <c r="D820" s="552" t="s">
        <v>25464</v>
      </c>
      <c r="E820" s="552" t="s">
        <v>20580</v>
      </c>
      <c r="F820" s="552" t="s">
        <v>1354</v>
      </c>
      <c r="G820" s="552" t="s">
        <v>25465</v>
      </c>
      <c r="H820" s="552" t="s">
        <v>20581</v>
      </c>
      <c r="I820" s="552" t="s">
        <v>20243</v>
      </c>
      <c r="J820" s="552" t="s">
        <v>24001</v>
      </c>
      <c r="K820" s="571" t="s">
        <v>24001</v>
      </c>
      <c r="L820" s="571" t="s">
        <v>24001</v>
      </c>
      <c r="M820" s="553" t="s">
        <v>24001</v>
      </c>
      <c r="N820" s="552" t="s">
        <v>25856</v>
      </c>
      <c r="O820" s="553" t="s">
        <v>24001</v>
      </c>
      <c r="P820" s="553">
        <v>32933</v>
      </c>
      <c r="Q820" s="554">
        <v>43521</v>
      </c>
      <c r="R820" s="552" t="s">
        <v>28102</v>
      </c>
      <c r="S820" s="552" t="s">
        <v>24001</v>
      </c>
      <c r="T820" s="552" t="s">
        <v>24001</v>
      </c>
    </row>
    <row r="821" spans="1:20" ht="14.5" x14ac:dyDescent="0.35">
      <c r="A821" s="552">
        <v>141</v>
      </c>
      <c r="B821" s="552" t="s">
        <v>20452</v>
      </c>
      <c r="C821" s="552" t="s">
        <v>20553</v>
      </c>
      <c r="D821" s="552" t="s">
        <v>25466</v>
      </c>
      <c r="E821" s="552" t="s">
        <v>20584</v>
      </c>
      <c r="F821" s="552" t="s">
        <v>20585</v>
      </c>
      <c r="G821" s="552" t="s">
        <v>25465</v>
      </c>
      <c r="H821" s="552" t="s">
        <v>10335</v>
      </c>
      <c r="I821" s="552" t="s">
        <v>20243</v>
      </c>
      <c r="J821" s="552" t="s">
        <v>24001</v>
      </c>
      <c r="K821" s="571" t="s">
        <v>24001</v>
      </c>
      <c r="L821" s="571" t="s">
        <v>24001</v>
      </c>
      <c r="M821" s="553" t="s">
        <v>24001</v>
      </c>
      <c r="N821" s="552" t="s">
        <v>25856</v>
      </c>
      <c r="O821" s="553" t="s">
        <v>24001</v>
      </c>
      <c r="P821" s="553">
        <v>32933</v>
      </c>
      <c r="Q821" s="554">
        <v>43521</v>
      </c>
      <c r="R821" s="552" t="s">
        <v>28012</v>
      </c>
      <c r="S821" s="552" t="s">
        <v>24001</v>
      </c>
      <c r="T821" s="552" t="s">
        <v>24001</v>
      </c>
    </row>
    <row r="822" spans="1:20" ht="14.5" x14ac:dyDescent="0.35">
      <c r="A822" s="552">
        <v>142</v>
      </c>
      <c r="B822" s="552" t="s">
        <v>20452</v>
      </c>
      <c r="C822" s="552" t="s">
        <v>20553</v>
      </c>
      <c r="D822" s="552" t="s">
        <v>20573</v>
      </c>
      <c r="E822" s="552" t="s">
        <v>20571</v>
      </c>
      <c r="F822" s="552" t="s">
        <v>2793</v>
      </c>
      <c r="G822" s="552" t="s">
        <v>20569</v>
      </c>
      <c r="H822" s="552" t="s">
        <v>20572</v>
      </c>
      <c r="I822" s="552" t="s">
        <v>20243</v>
      </c>
      <c r="J822" s="552" t="s">
        <v>24001</v>
      </c>
      <c r="K822" s="571" t="s">
        <v>24001</v>
      </c>
      <c r="L822" s="571" t="s">
        <v>24001</v>
      </c>
      <c r="M822" s="553" t="s">
        <v>20574</v>
      </c>
      <c r="N822" s="552" t="s">
        <v>25856</v>
      </c>
      <c r="O822" s="553" t="s">
        <v>24001</v>
      </c>
      <c r="P822" s="553">
        <v>32933</v>
      </c>
      <c r="Q822" s="554">
        <v>37561</v>
      </c>
      <c r="R822" s="552" t="s">
        <v>28385</v>
      </c>
      <c r="S822" s="552" t="s">
        <v>24001</v>
      </c>
      <c r="T822" s="552" t="s">
        <v>24001</v>
      </c>
    </row>
    <row r="823" spans="1:20" ht="14.5" x14ac:dyDescent="0.35">
      <c r="A823" s="552">
        <v>143</v>
      </c>
      <c r="B823" s="552" t="s">
        <v>20452</v>
      </c>
      <c r="C823" s="552" t="s">
        <v>20553</v>
      </c>
      <c r="D823" s="552" t="s">
        <v>24382</v>
      </c>
      <c r="E823" s="552" t="s">
        <v>25467</v>
      </c>
      <c r="F823" s="552" t="s">
        <v>24383</v>
      </c>
      <c r="G823" s="552" t="s">
        <v>20569</v>
      </c>
      <c r="H823" s="552" t="s">
        <v>24384</v>
      </c>
      <c r="I823" s="552" t="s">
        <v>20243</v>
      </c>
      <c r="J823" s="552" t="s">
        <v>24001</v>
      </c>
      <c r="K823" s="571" t="s">
        <v>24001</v>
      </c>
      <c r="L823" s="571" t="s">
        <v>24001</v>
      </c>
      <c r="M823" s="553" t="s">
        <v>24001</v>
      </c>
      <c r="N823" s="552" t="s">
        <v>25856</v>
      </c>
      <c r="O823" s="553" t="s">
        <v>24001</v>
      </c>
      <c r="P823" s="553">
        <v>42496</v>
      </c>
      <c r="Q823" s="554">
        <v>43067</v>
      </c>
      <c r="R823" s="552" t="s">
        <v>28385</v>
      </c>
      <c r="S823" s="552" t="s">
        <v>24001</v>
      </c>
      <c r="T823" s="552" t="s">
        <v>24001</v>
      </c>
    </row>
    <row r="824" spans="1:20" ht="14.5" x14ac:dyDescent="0.35">
      <c r="A824" s="552">
        <v>144</v>
      </c>
      <c r="B824" s="552" t="s">
        <v>20452</v>
      </c>
      <c r="C824" s="552" t="s">
        <v>20553</v>
      </c>
      <c r="D824" s="552" t="s">
        <v>24385</v>
      </c>
      <c r="E824" s="552" t="s">
        <v>24386</v>
      </c>
      <c r="F824" s="552" t="s">
        <v>8834</v>
      </c>
      <c r="G824" s="552" t="s">
        <v>20569</v>
      </c>
      <c r="H824" s="552" t="s">
        <v>24387</v>
      </c>
      <c r="I824" s="552" t="s">
        <v>20243</v>
      </c>
      <c r="J824" s="552" t="s">
        <v>24001</v>
      </c>
      <c r="K824" s="571" t="s">
        <v>24001</v>
      </c>
      <c r="L824" s="571" t="s">
        <v>24001</v>
      </c>
      <c r="M824" s="553" t="s">
        <v>24001</v>
      </c>
      <c r="N824" s="552" t="s">
        <v>25856</v>
      </c>
      <c r="O824" s="553" t="s">
        <v>24001</v>
      </c>
      <c r="P824" s="553">
        <v>42390</v>
      </c>
      <c r="Q824" s="554"/>
      <c r="R824" s="552" t="s">
        <v>24001</v>
      </c>
      <c r="S824" s="552" t="s">
        <v>24001</v>
      </c>
      <c r="T824" s="552" t="s">
        <v>24001</v>
      </c>
    </row>
    <row r="825" spans="1:20" ht="14.5" x14ac:dyDescent="0.35">
      <c r="A825" s="552">
        <v>145</v>
      </c>
      <c r="B825" s="552" t="s">
        <v>20452</v>
      </c>
      <c r="C825" s="552" t="s">
        <v>20553</v>
      </c>
      <c r="D825" s="552" t="s">
        <v>20577</v>
      </c>
      <c r="E825" s="552" t="s">
        <v>20575</v>
      </c>
      <c r="F825" s="552" t="s">
        <v>2804</v>
      </c>
      <c r="G825" s="552" t="s">
        <v>20569</v>
      </c>
      <c r="H825" s="552" t="s">
        <v>20576</v>
      </c>
      <c r="I825" s="552" t="s">
        <v>20243</v>
      </c>
      <c r="J825" s="552" t="s">
        <v>24001</v>
      </c>
      <c r="K825" s="571" t="s">
        <v>24001</v>
      </c>
      <c r="L825" s="571" t="s">
        <v>24001</v>
      </c>
      <c r="M825" s="553" t="s">
        <v>25463</v>
      </c>
      <c r="N825" s="552" t="s">
        <v>25856</v>
      </c>
      <c r="O825" s="553" t="s">
        <v>24001</v>
      </c>
      <c r="P825" s="553">
        <v>32933</v>
      </c>
      <c r="Q825" s="554">
        <v>37561</v>
      </c>
      <c r="R825" s="552" t="s">
        <v>28386</v>
      </c>
      <c r="S825" s="552" t="s">
        <v>24001</v>
      </c>
      <c r="T825" s="552" t="s">
        <v>24001</v>
      </c>
    </row>
    <row r="826" spans="1:20" ht="14.5" x14ac:dyDescent="0.35">
      <c r="A826" s="552">
        <v>146</v>
      </c>
      <c r="B826" s="552" t="s">
        <v>20452</v>
      </c>
      <c r="C826" s="552" t="s">
        <v>20553</v>
      </c>
      <c r="D826" s="552" t="s">
        <v>20586</v>
      </c>
      <c r="E826" s="552" t="s">
        <v>24001</v>
      </c>
      <c r="F826" s="552" t="s">
        <v>8223</v>
      </c>
      <c r="G826" s="552" t="s">
        <v>20569</v>
      </c>
      <c r="H826" s="552" t="s">
        <v>55</v>
      </c>
      <c r="I826" s="552" t="s">
        <v>20243</v>
      </c>
      <c r="J826" s="552" t="s">
        <v>24001</v>
      </c>
      <c r="K826" s="571" t="s">
        <v>24001</v>
      </c>
      <c r="L826" s="571" t="s">
        <v>24001</v>
      </c>
      <c r="M826" s="553" t="s">
        <v>24001</v>
      </c>
      <c r="N826" s="552" t="s">
        <v>25856</v>
      </c>
      <c r="O826" s="553" t="s">
        <v>24001</v>
      </c>
      <c r="P826" s="553">
        <v>32933</v>
      </c>
      <c r="Q826" s="554">
        <v>37561</v>
      </c>
      <c r="R826" s="552" t="s">
        <v>24001</v>
      </c>
      <c r="S826" s="552" t="s">
        <v>24001</v>
      </c>
      <c r="T826" s="552" t="s">
        <v>24001</v>
      </c>
    </row>
    <row r="827" spans="1:20" ht="14.5" x14ac:dyDescent="0.35">
      <c r="A827" s="552">
        <v>18</v>
      </c>
      <c r="B827" s="552" t="s">
        <v>20405</v>
      </c>
      <c r="C827" s="552" t="s">
        <v>20406</v>
      </c>
      <c r="D827" s="552" t="s">
        <v>20410</v>
      </c>
      <c r="E827" s="552" t="s">
        <v>20407</v>
      </c>
      <c r="F827" s="552" t="s">
        <v>1986</v>
      </c>
      <c r="G827" s="552" t="s">
        <v>20408</v>
      </c>
      <c r="H827" s="552" t="s">
        <v>20409</v>
      </c>
      <c r="I827" s="552" t="s">
        <v>20243</v>
      </c>
      <c r="J827" s="552" t="s">
        <v>24001</v>
      </c>
      <c r="K827" s="552" t="s">
        <v>154</v>
      </c>
      <c r="L827" s="552" t="s">
        <v>899</v>
      </c>
      <c r="M827" s="553" t="s">
        <v>20411</v>
      </c>
      <c r="N827" s="552" t="s">
        <v>25856</v>
      </c>
      <c r="O827" s="553" t="s">
        <v>24001</v>
      </c>
      <c r="P827" s="553">
        <v>32933</v>
      </c>
      <c r="Q827" s="554">
        <v>37561</v>
      </c>
      <c r="R827" s="552" t="s">
        <v>28387</v>
      </c>
      <c r="S827" s="552" t="s">
        <v>24001</v>
      </c>
      <c r="T827" s="552" t="s">
        <v>28388</v>
      </c>
    </row>
    <row r="828" spans="1:20" ht="14.5" x14ac:dyDescent="0.35">
      <c r="A828" s="552">
        <v>19</v>
      </c>
      <c r="B828" s="552" t="s">
        <v>20405</v>
      </c>
      <c r="C828" s="552" t="s">
        <v>20406</v>
      </c>
      <c r="D828" s="552" t="s">
        <v>20414</v>
      </c>
      <c r="E828" s="552" t="s">
        <v>20412</v>
      </c>
      <c r="F828" s="552" t="s">
        <v>1995</v>
      </c>
      <c r="G828" s="552" t="s">
        <v>20408</v>
      </c>
      <c r="H828" s="552" t="s">
        <v>20413</v>
      </c>
      <c r="I828" s="552" t="s">
        <v>20243</v>
      </c>
      <c r="J828" s="552" t="s">
        <v>24001</v>
      </c>
      <c r="K828" s="552" t="s">
        <v>50</v>
      </c>
      <c r="L828" s="552" t="s">
        <v>20270</v>
      </c>
      <c r="M828" s="553" t="s">
        <v>24001</v>
      </c>
      <c r="N828" s="552" t="s">
        <v>25856</v>
      </c>
      <c r="O828" s="553" t="s">
        <v>24001</v>
      </c>
      <c r="P828" s="553">
        <v>32933</v>
      </c>
      <c r="Q828" s="554">
        <v>37561</v>
      </c>
      <c r="R828" s="552" t="s">
        <v>28389</v>
      </c>
      <c r="S828" s="552" t="s">
        <v>24001</v>
      </c>
      <c r="T828" s="552" t="s">
        <v>24001</v>
      </c>
    </row>
    <row r="829" spans="1:20" ht="14.5" x14ac:dyDescent="0.35">
      <c r="A829" s="552">
        <v>20</v>
      </c>
      <c r="B829" s="552" t="s">
        <v>20405</v>
      </c>
      <c r="C829" s="552" t="s">
        <v>20406</v>
      </c>
      <c r="D829" s="552" t="s">
        <v>20416</v>
      </c>
      <c r="E829" s="552" t="s">
        <v>24001</v>
      </c>
      <c r="F829" s="552" t="s">
        <v>20415</v>
      </c>
      <c r="G829" s="552" t="s">
        <v>20408</v>
      </c>
      <c r="H829" s="552" t="s">
        <v>55</v>
      </c>
      <c r="I829" s="552" t="s">
        <v>20243</v>
      </c>
      <c r="J829" s="552" t="s">
        <v>24001</v>
      </c>
      <c r="K829" s="571" t="s">
        <v>24001</v>
      </c>
      <c r="L829" s="571" t="s">
        <v>24001</v>
      </c>
      <c r="M829" s="553" t="s">
        <v>24001</v>
      </c>
      <c r="N829" s="552" t="s">
        <v>25856</v>
      </c>
      <c r="O829" s="553" t="s">
        <v>24001</v>
      </c>
      <c r="P829" s="553">
        <v>32933</v>
      </c>
      <c r="Q829" s="554">
        <v>37561</v>
      </c>
      <c r="R829" s="552" t="s">
        <v>24001</v>
      </c>
      <c r="S829" s="552" t="s">
        <v>24001</v>
      </c>
      <c r="T829" s="552" t="s">
        <v>24001</v>
      </c>
    </row>
    <row r="830" spans="1:20" ht="14.5" x14ac:dyDescent="0.35">
      <c r="A830" s="552">
        <v>939</v>
      </c>
      <c r="B830" s="571" t="s">
        <v>21164</v>
      </c>
      <c r="C830" s="571" t="s">
        <v>21170</v>
      </c>
      <c r="D830" s="571" t="s">
        <v>21224</v>
      </c>
      <c r="E830" s="571" t="s">
        <v>21221</v>
      </c>
      <c r="F830" s="571" t="s">
        <v>17145</v>
      </c>
      <c r="G830" s="571" t="s">
        <v>21222</v>
      </c>
      <c r="H830" s="571" t="s">
        <v>21223</v>
      </c>
      <c r="I830" s="571" t="s">
        <v>21149</v>
      </c>
      <c r="J830" s="571" t="s">
        <v>24001</v>
      </c>
      <c r="K830" s="571" t="s">
        <v>24001</v>
      </c>
      <c r="L830" s="571" t="s">
        <v>24001</v>
      </c>
      <c r="M830" s="572" t="s">
        <v>24001</v>
      </c>
      <c r="N830" s="572" t="s">
        <v>25896</v>
      </c>
      <c r="O830" s="572" t="s">
        <v>24001</v>
      </c>
      <c r="P830" s="572">
        <v>32933</v>
      </c>
      <c r="Q830" s="573">
        <v>37561</v>
      </c>
      <c r="R830" s="571" t="s">
        <v>27895</v>
      </c>
      <c r="S830" s="571" t="s">
        <v>24001</v>
      </c>
      <c r="T830" s="571" t="s">
        <v>24001</v>
      </c>
    </row>
    <row r="831" spans="1:20" ht="14.5" x14ac:dyDescent="0.35">
      <c r="A831" s="552">
        <v>444</v>
      </c>
      <c r="B831" s="571" t="s">
        <v>22163</v>
      </c>
      <c r="C831" s="571" t="s">
        <v>22183</v>
      </c>
      <c r="D831" s="571" t="s">
        <v>26309</v>
      </c>
      <c r="E831" s="571" t="s">
        <v>26310</v>
      </c>
      <c r="F831" s="571" t="s">
        <v>26311</v>
      </c>
      <c r="G831" s="571" t="s">
        <v>22217</v>
      </c>
      <c r="H831" s="571" t="s">
        <v>26312</v>
      </c>
      <c r="I831" s="571" t="s">
        <v>21149</v>
      </c>
      <c r="J831" s="571" t="s">
        <v>24001</v>
      </c>
      <c r="K831" s="571" t="s">
        <v>24001</v>
      </c>
      <c r="L831" s="571" t="s">
        <v>24001</v>
      </c>
      <c r="M831" s="572" t="s">
        <v>26313</v>
      </c>
      <c r="N831" s="572" t="s">
        <v>25896</v>
      </c>
      <c r="O831" s="572" t="s">
        <v>24001</v>
      </c>
      <c r="P831" s="572">
        <v>44014</v>
      </c>
      <c r="Q831" s="573"/>
      <c r="R831" s="571" t="s">
        <v>28108</v>
      </c>
      <c r="S831" s="571" t="s">
        <v>28108</v>
      </c>
      <c r="T831" s="571" t="s">
        <v>24001</v>
      </c>
    </row>
    <row r="832" spans="1:20" ht="14.5" x14ac:dyDescent="0.35">
      <c r="A832" s="552">
        <v>445</v>
      </c>
      <c r="B832" s="571" t="s">
        <v>22163</v>
      </c>
      <c r="C832" s="571" t="s">
        <v>22183</v>
      </c>
      <c r="D832" s="571" t="s">
        <v>22219</v>
      </c>
      <c r="E832" s="571" t="s">
        <v>22216</v>
      </c>
      <c r="F832" s="571" t="s">
        <v>19073</v>
      </c>
      <c r="G832" s="571" t="s">
        <v>22217</v>
      </c>
      <c r="H832" s="571" t="s">
        <v>22218</v>
      </c>
      <c r="I832" s="571" t="s">
        <v>21149</v>
      </c>
      <c r="J832" s="571" t="s">
        <v>24001</v>
      </c>
      <c r="K832" s="571" t="s">
        <v>24001</v>
      </c>
      <c r="L832" s="571" t="s">
        <v>24001</v>
      </c>
      <c r="M832" s="572" t="s">
        <v>24001</v>
      </c>
      <c r="N832" s="572" t="s">
        <v>25896</v>
      </c>
      <c r="O832" s="572" t="s">
        <v>24001</v>
      </c>
      <c r="P832" s="572">
        <v>32933</v>
      </c>
      <c r="Q832" s="573">
        <v>37561</v>
      </c>
      <c r="R832" s="571" t="s">
        <v>28390</v>
      </c>
      <c r="S832" s="571" t="s">
        <v>24001</v>
      </c>
      <c r="T832" s="571" t="s">
        <v>24001</v>
      </c>
    </row>
    <row r="833" spans="1:20" ht="14.5" x14ac:dyDescent="0.35">
      <c r="A833" s="552">
        <v>446</v>
      </c>
      <c r="B833" s="571" t="s">
        <v>22163</v>
      </c>
      <c r="C833" s="571" t="s">
        <v>22183</v>
      </c>
      <c r="D833" s="571" t="s">
        <v>25468</v>
      </c>
      <c r="E833" s="571" t="s">
        <v>25469</v>
      </c>
      <c r="F833" s="571" t="s">
        <v>25470</v>
      </c>
      <c r="G833" s="571" t="s">
        <v>22217</v>
      </c>
      <c r="H833" s="571" t="s">
        <v>25471</v>
      </c>
      <c r="I833" s="571" t="s">
        <v>21149</v>
      </c>
      <c r="J833" s="571" t="s">
        <v>24001</v>
      </c>
      <c r="K833" s="571" t="s">
        <v>24001</v>
      </c>
      <c r="L833" s="571" t="s">
        <v>24001</v>
      </c>
      <c r="M833" s="572" t="s">
        <v>24001</v>
      </c>
      <c r="N833" s="572" t="s">
        <v>25896</v>
      </c>
      <c r="O833" s="572" t="s">
        <v>24001</v>
      </c>
      <c r="P833" s="572">
        <v>42954</v>
      </c>
      <c r="Q833" s="573">
        <v>43087</v>
      </c>
      <c r="R833" s="571" t="s">
        <v>28390</v>
      </c>
      <c r="S833" s="571" t="s">
        <v>27884</v>
      </c>
      <c r="T833" s="571" t="s">
        <v>24001</v>
      </c>
    </row>
    <row r="834" spans="1:20" ht="14.5" x14ac:dyDescent="0.35">
      <c r="A834" s="552">
        <v>447</v>
      </c>
      <c r="B834" s="571" t="s">
        <v>22163</v>
      </c>
      <c r="C834" s="571" t="s">
        <v>22183</v>
      </c>
      <c r="D834" s="571" t="s">
        <v>25472</v>
      </c>
      <c r="E834" s="571" t="s">
        <v>25473</v>
      </c>
      <c r="F834" s="571" t="s">
        <v>25474</v>
      </c>
      <c r="G834" s="571" t="s">
        <v>22217</v>
      </c>
      <c r="H834" s="571" t="s">
        <v>25475</v>
      </c>
      <c r="I834" s="571" t="s">
        <v>21149</v>
      </c>
      <c r="J834" s="571" t="s">
        <v>24001</v>
      </c>
      <c r="K834" s="571" t="s">
        <v>24001</v>
      </c>
      <c r="L834" s="571" t="s">
        <v>24001</v>
      </c>
      <c r="M834" s="572" t="s">
        <v>24001</v>
      </c>
      <c r="N834" s="572" t="s">
        <v>25896</v>
      </c>
      <c r="O834" s="572" t="s">
        <v>24001</v>
      </c>
      <c r="P834" s="572">
        <v>42954</v>
      </c>
      <c r="Q834" s="573">
        <v>42955</v>
      </c>
      <c r="R834" s="571" t="s">
        <v>28390</v>
      </c>
      <c r="S834" s="571" t="s">
        <v>27884</v>
      </c>
      <c r="T834" s="571" t="s">
        <v>24001</v>
      </c>
    </row>
    <row r="835" spans="1:20" ht="14.5" x14ac:dyDescent="0.35">
      <c r="A835" s="552">
        <v>448</v>
      </c>
      <c r="B835" s="571" t="s">
        <v>22163</v>
      </c>
      <c r="C835" s="571" t="s">
        <v>22183</v>
      </c>
      <c r="D835" s="571" t="s">
        <v>26314</v>
      </c>
      <c r="E835" s="571" t="s">
        <v>22220</v>
      </c>
      <c r="F835" s="571" t="s">
        <v>19045</v>
      </c>
      <c r="G835" s="571" t="s">
        <v>22217</v>
      </c>
      <c r="H835" s="571" t="s">
        <v>26315</v>
      </c>
      <c r="I835" s="571" t="s">
        <v>21149</v>
      </c>
      <c r="J835" s="571" t="s">
        <v>24001</v>
      </c>
      <c r="K835" s="571" t="s">
        <v>24001</v>
      </c>
      <c r="L835" s="571" t="s">
        <v>24001</v>
      </c>
      <c r="M835" s="572" t="s">
        <v>24001</v>
      </c>
      <c r="N835" s="572" t="s">
        <v>25896</v>
      </c>
      <c r="O835" s="572" t="s">
        <v>24001</v>
      </c>
      <c r="P835" s="572">
        <v>32933</v>
      </c>
      <c r="Q835" s="573">
        <v>44326</v>
      </c>
      <c r="R835" s="571" t="s">
        <v>28391</v>
      </c>
      <c r="S835" s="571" t="s">
        <v>27994</v>
      </c>
      <c r="T835" s="571" t="s">
        <v>24001</v>
      </c>
    </row>
    <row r="836" spans="1:20" ht="14.5" x14ac:dyDescent="0.35">
      <c r="A836" s="552">
        <v>449</v>
      </c>
      <c r="B836" s="571" t="s">
        <v>22163</v>
      </c>
      <c r="C836" s="571" t="s">
        <v>22183</v>
      </c>
      <c r="D836" s="571" t="s">
        <v>22223</v>
      </c>
      <c r="E836" s="571" t="s">
        <v>22221</v>
      </c>
      <c r="F836" s="571" t="s">
        <v>10864</v>
      </c>
      <c r="G836" s="571" t="s">
        <v>22217</v>
      </c>
      <c r="H836" s="571" t="s">
        <v>22222</v>
      </c>
      <c r="I836" s="571" t="s">
        <v>21149</v>
      </c>
      <c r="J836" s="571" t="s">
        <v>24001</v>
      </c>
      <c r="K836" s="571" t="s">
        <v>24001</v>
      </c>
      <c r="L836" s="571" t="s">
        <v>24001</v>
      </c>
      <c r="M836" s="572" t="s">
        <v>24001</v>
      </c>
      <c r="N836" s="572" t="s">
        <v>25896</v>
      </c>
      <c r="O836" s="572" t="s">
        <v>24001</v>
      </c>
      <c r="P836" s="572">
        <v>32933</v>
      </c>
      <c r="Q836" s="573">
        <v>37561</v>
      </c>
      <c r="R836" s="571" t="s">
        <v>28287</v>
      </c>
      <c r="S836" s="571" t="s">
        <v>24001</v>
      </c>
      <c r="T836" s="571" t="s">
        <v>24001</v>
      </c>
    </row>
    <row r="837" spans="1:20" ht="14.5" x14ac:dyDescent="0.35">
      <c r="A837" s="552">
        <v>450</v>
      </c>
      <c r="B837" s="571" t="s">
        <v>22163</v>
      </c>
      <c r="C837" s="571" t="s">
        <v>22183</v>
      </c>
      <c r="D837" s="571" t="s">
        <v>24388</v>
      </c>
      <c r="E837" s="571" t="s">
        <v>25476</v>
      </c>
      <c r="F837" s="571" t="s">
        <v>17458</v>
      </c>
      <c r="G837" s="571" t="s">
        <v>22217</v>
      </c>
      <c r="H837" s="571" t="s">
        <v>55</v>
      </c>
      <c r="I837" s="571" t="s">
        <v>21149</v>
      </c>
      <c r="J837" s="571" t="s">
        <v>24001</v>
      </c>
      <c r="K837" s="571" t="s">
        <v>24001</v>
      </c>
      <c r="L837" s="571" t="s">
        <v>24001</v>
      </c>
      <c r="M837" s="572" t="s">
        <v>24001</v>
      </c>
      <c r="N837" s="572" t="s">
        <v>25896</v>
      </c>
      <c r="O837" s="572" t="s">
        <v>24001</v>
      </c>
      <c r="P837" s="572">
        <v>32933</v>
      </c>
      <c r="Q837" s="573">
        <v>42446</v>
      </c>
      <c r="R837" s="571" t="s">
        <v>24001</v>
      </c>
      <c r="S837" s="571" t="s">
        <v>24001</v>
      </c>
      <c r="T837" s="571" t="s">
        <v>24001</v>
      </c>
    </row>
    <row r="838" spans="1:20" ht="14.5" x14ac:dyDescent="0.35">
      <c r="A838" s="552">
        <v>451</v>
      </c>
      <c r="B838" s="571" t="s">
        <v>22163</v>
      </c>
      <c r="C838" s="571" t="s">
        <v>22183</v>
      </c>
      <c r="D838" s="571" t="s">
        <v>22226</v>
      </c>
      <c r="E838" s="571" t="s">
        <v>22224</v>
      </c>
      <c r="F838" s="571" t="s">
        <v>19081</v>
      </c>
      <c r="G838" s="571" t="s">
        <v>22217</v>
      </c>
      <c r="H838" s="571" t="s">
        <v>22225</v>
      </c>
      <c r="I838" s="571" t="s">
        <v>21149</v>
      </c>
      <c r="J838" s="571" t="s">
        <v>24001</v>
      </c>
      <c r="K838" s="571" t="s">
        <v>24001</v>
      </c>
      <c r="L838" s="571" t="s">
        <v>24001</v>
      </c>
      <c r="M838" s="572" t="s">
        <v>26316</v>
      </c>
      <c r="N838" s="572" t="s">
        <v>25896</v>
      </c>
      <c r="O838" s="572" t="s">
        <v>24001</v>
      </c>
      <c r="P838" s="572">
        <v>32933</v>
      </c>
      <c r="Q838" s="573">
        <v>37561</v>
      </c>
      <c r="R838" s="571" t="s">
        <v>27880</v>
      </c>
      <c r="S838" s="571" t="s">
        <v>24001</v>
      </c>
      <c r="T838" s="571" t="s">
        <v>24001</v>
      </c>
    </row>
    <row r="839" spans="1:20" ht="14.5" x14ac:dyDescent="0.35">
      <c r="A839" s="552">
        <v>452</v>
      </c>
      <c r="B839" s="571" t="s">
        <v>22163</v>
      </c>
      <c r="C839" s="571" t="s">
        <v>22183</v>
      </c>
      <c r="D839" s="571" t="s">
        <v>25477</v>
      </c>
      <c r="E839" s="571" t="s">
        <v>26317</v>
      </c>
      <c r="F839" s="571" t="s">
        <v>8002</v>
      </c>
      <c r="G839" s="571" t="s">
        <v>22217</v>
      </c>
      <c r="H839" s="571" t="s">
        <v>25478</v>
      </c>
      <c r="I839" s="571" t="s">
        <v>21149</v>
      </c>
      <c r="J839" s="571" t="s">
        <v>24001</v>
      </c>
      <c r="K839" s="571" t="s">
        <v>24001</v>
      </c>
      <c r="L839" s="571" t="s">
        <v>24001</v>
      </c>
      <c r="M839" s="572" t="s">
        <v>26318</v>
      </c>
      <c r="N839" s="572" t="s">
        <v>25896</v>
      </c>
      <c r="O839" s="572" t="s">
        <v>24001</v>
      </c>
      <c r="P839" s="572">
        <v>42486</v>
      </c>
      <c r="Q839" s="573">
        <v>42955</v>
      </c>
      <c r="R839" s="571" t="s">
        <v>28392</v>
      </c>
      <c r="S839" s="571" t="s">
        <v>28392</v>
      </c>
      <c r="T839" s="571" t="s">
        <v>24001</v>
      </c>
    </row>
    <row r="840" spans="1:20" ht="14.5" x14ac:dyDescent="0.35">
      <c r="A840" s="552">
        <v>453</v>
      </c>
      <c r="B840" s="571" t="s">
        <v>22163</v>
      </c>
      <c r="C840" s="571" t="s">
        <v>22183</v>
      </c>
      <c r="D840" s="571" t="s">
        <v>25479</v>
      </c>
      <c r="E840" s="571" t="s">
        <v>26319</v>
      </c>
      <c r="F840" s="571" t="s">
        <v>25480</v>
      </c>
      <c r="G840" s="571" t="s">
        <v>22217</v>
      </c>
      <c r="H840" s="571" t="s">
        <v>25481</v>
      </c>
      <c r="I840" s="571" t="s">
        <v>21149</v>
      </c>
      <c r="J840" s="571" t="s">
        <v>24001</v>
      </c>
      <c r="K840" s="571" t="s">
        <v>24001</v>
      </c>
      <c r="L840" s="571" t="s">
        <v>24001</v>
      </c>
      <c r="M840" s="572" t="s">
        <v>26320</v>
      </c>
      <c r="N840" s="572" t="s">
        <v>25896</v>
      </c>
      <c r="O840" s="572" t="s">
        <v>24001</v>
      </c>
      <c r="P840" s="572">
        <v>32933</v>
      </c>
      <c r="Q840" s="573">
        <v>42955</v>
      </c>
      <c r="R840" s="571" t="s">
        <v>27880</v>
      </c>
      <c r="S840" s="571" t="s">
        <v>28102</v>
      </c>
      <c r="T840" s="571" t="s">
        <v>24001</v>
      </c>
    </row>
    <row r="841" spans="1:20" ht="14.5" x14ac:dyDescent="0.35">
      <c r="A841" s="552">
        <v>359</v>
      </c>
      <c r="B841" s="571" t="s">
        <v>24389</v>
      </c>
      <c r="C841" s="571" t="s">
        <v>24389</v>
      </c>
      <c r="D841" s="571" t="s">
        <v>25482</v>
      </c>
      <c r="E841" s="571" t="s">
        <v>25483</v>
      </c>
      <c r="F841" s="571" t="s">
        <v>552</v>
      </c>
      <c r="G841" s="571" t="s">
        <v>20243</v>
      </c>
      <c r="H841" s="571" t="s">
        <v>55</v>
      </c>
      <c r="I841" s="571" t="s">
        <v>20243</v>
      </c>
      <c r="J841" s="571" t="s">
        <v>24001</v>
      </c>
      <c r="K841" s="571" t="s">
        <v>24001</v>
      </c>
      <c r="L841" s="571" t="s">
        <v>24001</v>
      </c>
      <c r="M841" s="572" t="s">
        <v>24001</v>
      </c>
      <c r="N841" s="552" t="s">
        <v>25856</v>
      </c>
      <c r="O841" s="572" t="s">
        <v>24001</v>
      </c>
      <c r="P841" s="572">
        <v>42381</v>
      </c>
      <c r="Q841" s="573">
        <v>43269</v>
      </c>
      <c r="R841" s="571" t="s">
        <v>24001</v>
      </c>
      <c r="S841" s="571" t="s">
        <v>24001</v>
      </c>
      <c r="T841" s="571" t="s">
        <v>24001</v>
      </c>
    </row>
    <row r="842" spans="1:20" ht="14.5" x14ac:dyDescent="0.35">
      <c r="A842" s="552">
        <v>499</v>
      </c>
      <c r="B842" s="571" t="s">
        <v>22163</v>
      </c>
      <c r="C842" s="571" t="s">
        <v>22251</v>
      </c>
      <c r="D842" s="571" t="s">
        <v>22323</v>
      </c>
      <c r="E842" s="571" t="s">
        <v>34559</v>
      </c>
      <c r="F842" s="571" t="s">
        <v>22320</v>
      </c>
      <c r="G842" s="571" t="s">
        <v>22321</v>
      </c>
      <c r="H842" s="571" t="s">
        <v>22322</v>
      </c>
      <c r="I842" s="571" t="s">
        <v>21149</v>
      </c>
      <c r="J842" s="571" t="s">
        <v>24001</v>
      </c>
      <c r="K842" s="571" t="s">
        <v>24001</v>
      </c>
      <c r="L842" s="571" t="s">
        <v>24001</v>
      </c>
      <c r="M842" s="572" t="s">
        <v>24001</v>
      </c>
      <c r="N842" s="572" t="s">
        <v>25896</v>
      </c>
      <c r="O842" s="572" t="s">
        <v>34720</v>
      </c>
      <c r="P842" s="572">
        <v>35912</v>
      </c>
      <c r="Q842" s="573">
        <v>45517</v>
      </c>
      <c r="R842" s="571" t="s">
        <v>27931</v>
      </c>
      <c r="S842" s="571" t="s">
        <v>24001</v>
      </c>
      <c r="T842" s="571" t="s">
        <v>34721</v>
      </c>
    </row>
    <row r="843" spans="1:20" ht="14.5" x14ac:dyDescent="0.35">
      <c r="A843" s="552">
        <v>500</v>
      </c>
      <c r="B843" s="571" t="s">
        <v>22163</v>
      </c>
      <c r="C843" s="571" t="s">
        <v>22251</v>
      </c>
      <c r="D843" s="571" t="s">
        <v>25484</v>
      </c>
      <c r="E843" s="571" t="s">
        <v>25485</v>
      </c>
      <c r="F843" s="571" t="s">
        <v>16537</v>
      </c>
      <c r="G843" s="571" t="s">
        <v>22321</v>
      </c>
      <c r="H843" s="571" t="s">
        <v>25486</v>
      </c>
      <c r="I843" s="571" t="s">
        <v>21149</v>
      </c>
      <c r="J843" s="571" t="s">
        <v>24001</v>
      </c>
      <c r="K843" s="571" t="s">
        <v>24001</v>
      </c>
      <c r="L843" s="571" t="s">
        <v>24001</v>
      </c>
      <c r="M843" s="572" t="s">
        <v>24001</v>
      </c>
      <c r="N843" s="572" t="s">
        <v>25896</v>
      </c>
      <c r="O843" s="572" t="s">
        <v>24001</v>
      </c>
      <c r="P843" s="572">
        <v>32933</v>
      </c>
      <c r="Q843" s="573">
        <v>43154</v>
      </c>
      <c r="R843" s="571" t="s">
        <v>27931</v>
      </c>
      <c r="S843" s="571" t="s">
        <v>27931</v>
      </c>
      <c r="T843" s="571" t="s">
        <v>24001</v>
      </c>
    </row>
    <row r="844" spans="1:20" ht="14.5" x14ac:dyDescent="0.35">
      <c r="A844" s="552">
        <v>501</v>
      </c>
      <c r="B844" s="571" t="s">
        <v>22163</v>
      </c>
      <c r="C844" s="571" t="s">
        <v>22251</v>
      </c>
      <c r="D844" s="571" t="s">
        <v>22326</v>
      </c>
      <c r="E844" s="571" t="s">
        <v>22324</v>
      </c>
      <c r="F844" s="571" t="s">
        <v>1180</v>
      </c>
      <c r="G844" s="571" t="s">
        <v>22321</v>
      </c>
      <c r="H844" s="571" t="s">
        <v>22325</v>
      </c>
      <c r="I844" s="571" t="s">
        <v>21149</v>
      </c>
      <c r="J844" s="571" t="s">
        <v>24001</v>
      </c>
      <c r="K844" s="571" t="s">
        <v>50</v>
      </c>
      <c r="L844" s="571" t="s">
        <v>531</v>
      </c>
      <c r="M844" s="572" t="s">
        <v>26340</v>
      </c>
      <c r="N844" s="572" t="s">
        <v>25896</v>
      </c>
      <c r="O844" s="572" t="s">
        <v>24001</v>
      </c>
      <c r="P844" s="572">
        <v>32933</v>
      </c>
      <c r="Q844" s="573">
        <v>40703</v>
      </c>
      <c r="R844" s="571" t="s">
        <v>27931</v>
      </c>
      <c r="S844" s="571" t="s">
        <v>28393</v>
      </c>
      <c r="T844" s="571" t="s">
        <v>24001</v>
      </c>
    </row>
    <row r="845" spans="1:20" ht="14.5" x14ac:dyDescent="0.35">
      <c r="A845" s="552">
        <v>502</v>
      </c>
      <c r="B845" s="571" t="s">
        <v>22163</v>
      </c>
      <c r="C845" s="571" t="s">
        <v>22251</v>
      </c>
      <c r="D845" s="571" t="s">
        <v>25487</v>
      </c>
      <c r="E845" s="571" t="s">
        <v>25488</v>
      </c>
      <c r="F845" s="571" t="s">
        <v>25489</v>
      </c>
      <c r="G845" s="571" t="s">
        <v>22321</v>
      </c>
      <c r="H845" s="571" t="s">
        <v>25490</v>
      </c>
      <c r="I845" s="571" t="s">
        <v>21149</v>
      </c>
      <c r="J845" s="571" t="s">
        <v>24001</v>
      </c>
      <c r="K845" s="571" t="s">
        <v>24001</v>
      </c>
      <c r="L845" s="571" t="s">
        <v>24001</v>
      </c>
      <c r="M845" s="572" t="s">
        <v>24001</v>
      </c>
      <c r="N845" s="572" t="s">
        <v>25896</v>
      </c>
      <c r="O845" s="572" t="s">
        <v>24001</v>
      </c>
      <c r="P845" s="572">
        <v>43154</v>
      </c>
      <c r="Q845" s="573"/>
      <c r="R845" s="571" t="s">
        <v>27931</v>
      </c>
      <c r="S845" s="571" t="s">
        <v>27964</v>
      </c>
      <c r="T845" s="571" t="s">
        <v>24001</v>
      </c>
    </row>
    <row r="846" spans="1:20" ht="14.5" x14ac:dyDescent="0.35">
      <c r="A846" s="552">
        <v>503</v>
      </c>
      <c r="B846" s="571" t="s">
        <v>22163</v>
      </c>
      <c r="C846" s="571" t="s">
        <v>22251</v>
      </c>
      <c r="D846" s="571" t="s">
        <v>25491</v>
      </c>
      <c r="E846" s="571" t="s">
        <v>25492</v>
      </c>
      <c r="F846" s="571" t="s">
        <v>22327</v>
      </c>
      <c r="G846" s="571" t="s">
        <v>22321</v>
      </c>
      <c r="H846" s="571" t="s">
        <v>25493</v>
      </c>
      <c r="I846" s="571" t="s">
        <v>21149</v>
      </c>
      <c r="J846" s="571" t="s">
        <v>24001</v>
      </c>
      <c r="K846" s="571" t="s">
        <v>24001</v>
      </c>
      <c r="L846" s="571" t="s">
        <v>24001</v>
      </c>
      <c r="M846" s="572" t="s">
        <v>24001</v>
      </c>
      <c r="N846" s="572" t="s">
        <v>25896</v>
      </c>
      <c r="O846" s="572" t="s">
        <v>24001</v>
      </c>
      <c r="P846" s="572">
        <v>39338</v>
      </c>
      <c r="Q846" s="573">
        <v>42978</v>
      </c>
      <c r="R846" s="571" t="s">
        <v>24001</v>
      </c>
      <c r="S846" s="571" t="s">
        <v>24001</v>
      </c>
      <c r="T846" s="571" t="s">
        <v>24001</v>
      </c>
    </row>
    <row r="847" spans="1:20" ht="14.5" x14ac:dyDescent="0.35">
      <c r="A847" s="552">
        <v>504</v>
      </c>
      <c r="B847" s="571" t="s">
        <v>22163</v>
      </c>
      <c r="C847" s="571" t="s">
        <v>22251</v>
      </c>
      <c r="D847" s="571" t="s">
        <v>22330</v>
      </c>
      <c r="E847" s="571" t="s">
        <v>22328</v>
      </c>
      <c r="F847" s="571" t="s">
        <v>16533</v>
      </c>
      <c r="G847" s="571" t="s">
        <v>22321</v>
      </c>
      <c r="H847" s="571" t="s">
        <v>22329</v>
      </c>
      <c r="I847" s="571" t="s">
        <v>21149</v>
      </c>
      <c r="J847" s="571" t="s">
        <v>24001</v>
      </c>
      <c r="K847" s="571" t="s">
        <v>24001</v>
      </c>
      <c r="L847" s="571" t="s">
        <v>24001</v>
      </c>
      <c r="M847" s="572" t="s">
        <v>26341</v>
      </c>
      <c r="N847" s="572" t="s">
        <v>25896</v>
      </c>
      <c r="O847" s="572" t="s">
        <v>24001</v>
      </c>
      <c r="P847" s="572">
        <v>32933</v>
      </c>
      <c r="Q847" s="573">
        <v>37561</v>
      </c>
      <c r="R847" s="571" t="s">
        <v>27895</v>
      </c>
      <c r="S847" s="571" t="s">
        <v>24001</v>
      </c>
      <c r="T847" s="571" t="s">
        <v>24001</v>
      </c>
    </row>
    <row r="848" spans="1:20" ht="14.5" x14ac:dyDescent="0.35">
      <c r="A848" s="552">
        <v>505</v>
      </c>
      <c r="B848" s="571" t="s">
        <v>22163</v>
      </c>
      <c r="C848" s="571" t="s">
        <v>22251</v>
      </c>
      <c r="D848" s="571" t="s">
        <v>22332</v>
      </c>
      <c r="E848" s="571" t="s">
        <v>25494</v>
      </c>
      <c r="F848" s="571" t="s">
        <v>22331</v>
      </c>
      <c r="G848" s="571" t="s">
        <v>22321</v>
      </c>
      <c r="H848" s="571" t="s">
        <v>55</v>
      </c>
      <c r="I848" s="571" t="s">
        <v>21149</v>
      </c>
      <c r="J848" s="571" t="s">
        <v>24001</v>
      </c>
      <c r="K848" s="571" t="s">
        <v>24001</v>
      </c>
      <c r="L848" s="571" t="s">
        <v>24001</v>
      </c>
      <c r="M848" s="572" t="s">
        <v>24001</v>
      </c>
      <c r="N848" s="572" t="s">
        <v>25896</v>
      </c>
      <c r="O848" s="572" t="s">
        <v>24001</v>
      </c>
      <c r="P848" s="572">
        <v>32933</v>
      </c>
      <c r="Q848" s="573">
        <v>39384</v>
      </c>
      <c r="R848" s="571" t="s">
        <v>24001</v>
      </c>
      <c r="S848" s="571" t="s">
        <v>24001</v>
      </c>
      <c r="T848" s="571" t="s">
        <v>24001</v>
      </c>
    </row>
    <row r="849" spans="1:20" ht="14.5" x14ac:dyDescent="0.35">
      <c r="A849" s="552">
        <v>5</v>
      </c>
      <c r="B849" s="552" t="s">
        <v>24390</v>
      </c>
      <c r="C849" s="552" t="s">
        <v>24390</v>
      </c>
      <c r="D849" s="552" t="s">
        <v>25495</v>
      </c>
      <c r="E849" s="552" t="s">
        <v>25496</v>
      </c>
      <c r="F849" s="552" t="s">
        <v>1757</v>
      </c>
      <c r="G849" s="552" t="s">
        <v>25497</v>
      </c>
      <c r="H849" s="552" t="s">
        <v>55</v>
      </c>
      <c r="I849" s="552" t="s">
        <v>20243</v>
      </c>
      <c r="J849" s="552" t="s">
        <v>24001</v>
      </c>
      <c r="K849" s="571" t="s">
        <v>24001</v>
      </c>
      <c r="L849" s="571" t="s">
        <v>24001</v>
      </c>
      <c r="M849" s="552" t="s">
        <v>24001</v>
      </c>
      <c r="N849" s="552" t="s">
        <v>25856</v>
      </c>
      <c r="O849" s="552" t="s">
        <v>24001</v>
      </c>
      <c r="P849" s="553">
        <v>42381</v>
      </c>
      <c r="Q849" s="554">
        <v>43269</v>
      </c>
      <c r="R849" s="552" t="s">
        <v>24001</v>
      </c>
      <c r="S849" s="552" t="s">
        <v>24001</v>
      </c>
      <c r="T849" s="552" t="s">
        <v>24001</v>
      </c>
    </row>
    <row r="850" spans="1:20" ht="14.5" x14ac:dyDescent="0.35">
      <c r="A850" s="552">
        <v>322</v>
      </c>
      <c r="B850" s="552" t="s">
        <v>21039</v>
      </c>
      <c r="C850" s="552" t="s">
        <v>21040</v>
      </c>
      <c r="D850" s="552" t="s">
        <v>21070</v>
      </c>
      <c r="E850" s="552" t="s">
        <v>21067</v>
      </c>
      <c r="F850" s="552" t="s">
        <v>4110</v>
      </c>
      <c r="G850" s="552" t="s">
        <v>21068</v>
      </c>
      <c r="H850" s="552" t="s">
        <v>21069</v>
      </c>
      <c r="I850" s="552" t="s">
        <v>20243</v>
      </c>
      <c r="J850" s="552" t="s">
        <v>24001</v>
      </c>
      <c r="K850" s="571" t="s">
        <v>24001</v>
      </c>
      <c r="L850" s="571" t="s">
        <v>24001</v>
      </c>
      <c r="M850" s="553" t="s">
        <v>20271</v>
      </c>
      <c r="N850" s="552" t="s">
        <v>25856</v>
      </c>
      <c r="O850" s="553" t="s">
        <v>24001</v>
      </c>
      <c r="P850" s="553">
        <v>32933</v>
      </c>
      <c r="Q850" s="554">
        <v>41023</v>
      </c>
      <c r="R850" s="552" t="s">
        <v>28394</v>
      </c>
      <c r="S850" s="552" t="s">
        <v>24001</v>
      </c>
      <c r="T850" s="552" t="s">
        <v>24001</v>
      </c>
    </row>
    <row r="851" spans="1:20" ht="14.5" x14ac:dyDescent="0.35">
      <c r="A851" s="552">
        <v>792</v>
      </c>
      <c r="B851" s="571" t="s">
        <v>21653</v>
      </c>
      <c r="C851" s="571" t="s">
        <v>26168</v>
      </c>
      <c r="D851" s="571" t="s">
        <v>26176</v>
      </c>
      <c r="E851" s="571" t="s">
        <v>26177</v>
      </c>
      <c r="F851" s="571" t="s">
        <v>26178</v>
      </c>
      <c r="G851" s="571" t="s">
        <v>26177</v>
      </c>
      <c r="H851" s="571" t="s">
        <v>55</v>
      </c>
      <c r="I851" s="571" t="s">
        <v>21149</v>
      </c>
      <c r="J851" s="571" t="s">
        <v>24001</v>
      </c>
      <c r="K851" s="571" t="s">
        <v>24001</v>
      </c>
      <c r="L851" s="571" t="s">
        <v>24001</v>
      </c>
      <c r="M851" s="572" t="s">
        <v>24001</v>
      </c>
      <c r="N851" s="572" t="s">
        <v>25896</v>
      </c>
      <c r="O851" s="572" t="s">
        <v>24001</v>
      </c>
      <c r="P851" s="572">
        <v>43864</v>
      </c>
      <c r="Q851" s="573"/>
      <c r="R851" s="571" t="s">
        <v>24001</v>
      </c>
      <c r="S851" s="571" t="s">
        <v>24001</v>
      </c>
      <c r="T851" s="571" t="s">
        <v>24001</v>
      </c>
    </row>
    <row r="852" spans="1:20" ht="14.5" x14ac:dyDescent="0.35">
      <c r="A852" s="552">
        <v>2</v>
      </c>
      <c r="B852" s="552" t="s">
        <v>20244</v>
      </c>
      <c r="C852" s="552" t="s">
        <v>20251</v>
      </c>
      <c r="D852" s="552" t="s">
        <v>24391</v>
      </c>
      <c r="E852" s="552" t="s">
        <v>24392</v>
      </c>
      <c r="F852" s="552" t="s">
        <v>19852</v>
      </c>
      <c r="G852" s="552" t="s">
        <v>24393</v>
      </c>
      <c r="H852" s="552" t="s">
        <v>23484</v>
      </c>
      <c r="I852" s="552" t="s">
        <v>20243</v>
      </c>
      <c r="J852" s="552" t="s">
        <v>24001</v>
      </c>
      <c r="K852" s="571" t="s">
        <v>24001</v>
      </c>
      <c r="L852" s="571" t="s">
        <v>24001</v>
      </c>
      <c r="M852" s="552" t="s">
        <v>24306</v>
      </c>
      <c r="N852" s="552" t="s">
        <v>25856</v>
      </c>
      <c r="O852" s="552" t="s">
        <v>24001</v>
      </c>
      <c r="P852" s="553">
        <v>42381</v>
      </c>
      <c r="Q852" s="554"/>
      <c r="R852" s="552" t="s">
        <v>28395</v>
      </c>
      <c r="S852" s="552" t="s">
        <v>24001</v>
      </c>
      <c r="T852" s="552" t="s">
        <v>24001</v>
      </c>
    </row>
    <row r="853" spans="1:20" ht="14.5" x14ac:dyDescent="0.35">
      <c r="A853" s="552">
        <v>247</v>
      </c>
      <c r="B853" s="552" t="s">
        <v>20877</v>
      </c>
      <c r="C853" s="552" t="s">
        <v>20884</v>
      </c>
      <c r="D853" s="552" t="s">
        <v>20918</v>
      </c>
      <c r="E853" s="552" t="s">
        <v>20915</v>
      </c>
      <c r="F853" s="552" t="s">
        <v>5185</v>
      </c>
      <c r="G853" s="552" t="s">
        <v>20916</v>
      </c>
      <c r="H853" s="552" t="s">
        <v>20917</v>
      </c>
      <c r="I853" s="552" t="s">
        <v>20243</v>
      </c>
      <c r="J853" s="552" t="s">
        <v>24001</v>
      </c>
      <c r="K853" s="552" t="s">
        <v>154</v>
      </c>
      <c r="L853" s="571" t="s">
        <v>24001</v>
      </c>
      <c r="M853" s="553" t="s">
        <v>24001</v>
      </c>
      <c r="N853" s="552" t="s">
        <v>25856</v>
      </c>
      <c r="O853" s="553" t="s">
        <v>28396</v>
      </c>
      <c r="P853" s="553">
        <v>32933</v>
      </c>
      <c r="Q853" s="554">
        <v>37561</v>
      </c>
      <c r="R853" s="552" t="s">
        <v>28397</v>
      </c>
      <c r="S853" s="552" t="s">
        <v>24001</v>
      </c>
      <c r="T853" s="552" t="s">
        <v>24001</v>
      </c>
    </row>
    <row r="854" spans="1:20" ht="14.5" x14ac:dyDescent="0.35">
      <c r="A854" s="552">
        <v>248</v>
      </c>
      <c r="B854" s="552" t="s">
        <v>20877</v>
      </c>
      <c r="C854" s="552" t="s">
        <v>20884</v>
      </c>
      <c r="D854" s="552" t="s">
        <v>20920</v>
      </c>
      <c r="E854" s="552" t="s">
        <v>24001</v>
      </c>
      <c r="F854" s="552" t="s">
        <v>20919</v>
      </c>
      <c r="G854" s="552" t="s">
        <v>20916</v>
      </c>
      <c r="H854" s="552" t="s">
        <v>55</v>
      </c>
      <c r="I854" s="552" t="s">
        <v>20243</v>
      </c>
      <c r="J854" s="552" t="s">
        <v>24001</v>
      </c>
      <c r="K854" s="571" t="s">
        <v>24001</v>
      </c>
      <c r="L854" s="571" t="s">
        <v>24001</v>
      </c>
      <c r="M854" s="553" t="s">
        <v>24001</v>
      </c>
      <c r="N854" s="552" t="s">
        <v>25856</v>
      </c>
      <c r="O854" s="553" t="s">
        <v>24001</v>
      </c>
      <c r="P854" s="553">
        <v>32933</v>
      </c>
      <c r="Q854" s="554">
        <v>37561</v>
      </c>
      <c r="R854" s="552" t="s">
        <v>24001</v>
      </c>
      <c r="S854" s="552" t="s">
        <v>24001</v>
      </c>
      <c r="T854" s="552" t="s">
        <v>24001</v>
      </c>
    </row>
    <row r="855" spans="1:20" ht="14.5" x14ac:dyDescent="0.35">
      <c r="A855" s="552">
        <v>834</v>
      </c>
      <c r="B855" s="571" t="s">
        <v>22163</v>
      </c>
      <c r="C855" s="571" t="s">
        <v>22649</v>
      </c>
      <c r="D855" s="571" t="s">
        <v>22660</v>
      </c>
      <c r="E855" s="571" t="s">
        <v>22658</v>
      </c>
      <c r="F855" s="571" t="s">
        <v>18523</v>
      </c>
      <c r="G855" s="571" t="s">
        <v>22659</v>
      </c>
      <c r="H855" s="571" t="s">
        <v>917</v>
      </c>
      <c r="I855" s="571" t="s">
        <v>21149</v>
      </c>
      <c r="J855" s="571" t="s">
        <v>24001</v>
      </c>
      <c r="K855" s="571" t="s">
        <v>24001</v>
      </c>
      <c r="L855" s="571" t="s">
        <v>24001</v>
      </c>
      <c r="M855" s="572" t="s">
        <v>25498</v>
      </c>
      <c r="N855" s="572" t="s">
        <v>25896</v>
      </c>
      <c r="O855" s="572" t="s">
        <v>28398</v>
      </c>
      <c r="P855" s="572">
        <v>32933</v>
      </c>
      <c r="Q855" s="573">
        <v>37561</v>
      </c>
      <c r="R855" s="571" t="s">
        <v>27895</v>
      </c>
      <c r="S855" s="571" t="s">
        <v>24001</v>
      </c>
      <c r="T855" s="571" t="s">
        <v>34745</v>
      </c>
    </row>
    <row r="856" spans="1:20" ht="14.5" x14ac:dyDescent="0.35">
      <c r="A856" s="552">
        <v>835</v>
      </c>
      <c r="B856" s="571" t="s">
        <v>22163</v>
      </c>
      <c r="C856" s="571" t="s">
        <v>22649</v>
      </c>
      <c r="D856" s="571" t="s">
        <v>22662</v>
      </c>
      <c r="E856" s="571" t="s">
        <v>25499</v>
      </c>
      <c r="F856" s="571" t="s">
        <v>19260</v>
      </c>
      <c r="G856" s="571" t="s">
        <v>22659</v>
      </c>
      <c r="H856" s="571" t="s">
        <v>22661</v>
      </c>
      <c r="I856" s="571" t="s">
        <v>21149</v>
      </c>
      <c r="J856" s="571" t="s">
        <v>24001</v>
      </c>
      <c r="K856" s="571" t="s">
        <v>62</v>
      </c>
      <c r="L856" s="571" t="s">
        <v>531</v>
      </c>
      <c r="M856" s="572" t="s">
        <v>25500</v>
      </c>
      <c r="N856" s="572" t="s">
        <v>25896</v>
      </c>
      <c r="O856" s="572" t="s">
        <v>28376</v>
      </c>
      <c r="P856" s="572">
        <v>39342</v>
      </c>
      <c r="Q856" s="573">
        <v>42955</v>
      </c>
      <c r="R856" s="571" t="s">
        <v>27895</v>
      </c>
      <c r="S856" s="571" t="s">
        <v>27895</v>
      </c>
      <c r="T856" s="571" t="s">
        <v>28399</v>
      </c>
    </row>
    <row r="857" spans="1:20" ht="14.5" x14ac:dyDescent="0.35">
      <c r="A857" s="552">
        <v>836</v>
      </c>
      <c r="B857" s="571" t="s">
        <v>22163</v>
      </c>
      <c r="C857" s="571" t="s">
        <v>22649</v>
      </c>
      <c r="D857" s="571" t="s">
        <v>25501</v>
      </c>
      <c r="E857" s="571" t="s">
        <v>25502</v>
      </c>
      <c r="F857" s="571" t="s">
        <v>25503</v>
      </c>
      <c r="G857" s="571" t="s">
        <v>22659</v>
      </c>
      <c r="H857" s="571" t="s">
        <v>25504</v>
      </c>
      <c r="I857" s="571" t="s">
        <v>21149</v>
      </c>
      <c r="J857" s="571" t="s">
        <v>24001</v>
      </c>
      <c r="K857" s="571" t="s">
        <v>24001</v>
      </c>
      <c r="L857" s="571" t="s">
        <v>24001</v>
      </c>
      <c r="M857" s="572" t="s">
        <v>25505</v>
      </c>
      <c r="N857" s="572" t="s">
        <v>25896</v>
      </c>
      <c r="O857" s="572" t="s">
        <v>24001</v>
      </c>
      <c r="P857" s="572">
        <v>42928</v>
      </c>
      <c r="Q857" s="573">
        <v>42955</v>
      </c>
      <c r="R857" s="571" t="s">
        <v>27895</v>
      </c>
      <c r="S857" s="571" t="s">
        <v>27994</v>
      </c>
      <c r="T857" s="571" t="s">
        <v>24001</v>
      </c>
    </row>
    <row r="858" spans="1:20" ht="14.5" x14ac:dyDescent="0.35">
      <c r="A858" s="552">
        <v>837</v>
      </c>
      <c r="B858" s="571" t="s">
        <v>22163</v>
      </c>
      <c r="C858" s="571" t="s">
        <v>22649</v>
      </c>
      <c r="D858" s="571" t="s">
        <v>25506</v>
      </c>
      <c r="E858" s="571" t="s">
        <v>25507</v>
      </c>
      <c r="F858" s="571" t="s">
        <v>25508</v>
      </c>
      <c r="G858" s="571" t="s">
        <v>22659</v>
      </c>
      <c r="H858" s="571" t="s">
        <v>25509</v>
      </c>
      <c r="I858" s="571" t="s">
        <v>21149</v>
      </c>
      <c r="J858" s="571" t="s">
        <v>24001</v>
      </c>
      <c r="K858" s="571" t="s">
        <v>24001</v>
      </c>
      <c r="L858" s="571" t="s">
        <v>24001</v>
      </c>
      <c r="M858" s="572" t="s">
        <v>24001</v>
      </c>
      <c r="N858" s="572" t="s">
        <v>25896</v>
      </c>
      <c r="O858" s="572" t="s">
        <v>24001</v>
      </c>
      <c r="P858" s="572">
        <v>42928</v>
      </c>
      <c r="Q858" s="573">
        <v>42955</v>
      </c>
      <c r="R858" s="571" t="s">
        <v>27895</v>
      </c>
      <c r="S858" s="571" t="s">
        <v>27964</v>
      </c>
      <c r="T858" s="571" t="s">
        <v>24001</v>
      </c>
    </row>
    <row r="859" spans="1:20" ht="14.5" x14ac:dyDescent="0.35">
      <c r="A859" s="552">
        <v>917</v>
      </c>
      <c r="B859" s="571" t="s">
        <v>21245</v>
      </c>
      <c r="C859" s="571" t="s">
        <v>21260</v>
      </c>
      <c r="D859" s="571" t="s">
        <v>25922</v>
      </c>
      <c r="E859" s="571" t="s">
        <v>25923</v>
      </c>
      <c r="F859" s="571" t="s">
        <v>5109</v>
      </c>
      <c r="G859" s="571" t="s">
        <v>25924</v>
      </c>
      <c r="H859" s="571" t="s">
        <v>25925</v>
      </c>
      <c r="I859" s="571" t="s">
        <v>21149</v>
      </c>
      <c r="J859" s="571" t="s">
        <v>109</v>
      </c>
      <c r="K859" s="571" t="s">
        <v>24001</v>
      </c>
      <c r="L859" s="571" t="s">
        <v>24001</v>
      </c>
      <c r="M859" s="572" t="s">
        <v>25926</v>
      </c>
      <c r="N859" s="572" t="s">
        <v>25896</v>
      </c>
      <c r="O859" s="572" t="s">
        <v>24001</v>
      </c>
      <c r="P859" s="572">
        <v>43910</v>
      </c>
      <c r="Q859" s="573">
        <v>43910</v>
      </c>
      <c r="R859" s="571" t="s">
        <v>27911</v>
      </c>
      <c r="S859" s="571" t="s">
        <v>24001</v>
      </c>
      <c r="T859" s="571" t="s">
        <v>24001</v>
      </c>
    </row>
    <row r="860" spans="1:20" ht="14.5" x14ac:dyDescent="0.35">
      <c r="A860" s="552">
        <v>506</v>
      </c>
      <c r="B860" s="571" t="s">
        <v>22163</v>
      </c>
      <c r="C860" s="571" t="s">
        <v>22251</v>
      </c>
      <c r="D860" s="571" t="s">
        <v>26342</v>
      </c>
      <c r="E860" s="571" t="s">
        <v>26343</v>
      </c>
      <c r="F860" s="571" t="s">
        <v>26344</v>
      </c>
      <c r="G860" s="571" t="s">
        <v>22251</v>
      </c>
      <c r="H860" s="571" t="s">
        <v>55</v>
      </c>
      <c r="I860" s="571" t="s">
        <v>21149</v>
      </c>
      <c r="J860" s="571" t="s">
        <v>24001</v>
      </c>
      <c r="K860" s="571" t="s">
        <v>24001</v>
      </c>
      <c r="L860" s="571" t="s">
        <v>24001</v>
      </c>
      <c r="M860" s="572" t="s">
        <v>24001</v>
      </c>
      <c r="N860" s="572" t="s">
        <v>25896</v>
      </c>
      <c r="O860" s="572" t="s">
        <v>24001</v>
      </c>
      <c r="P860" s="572">
        <v>44175</v>
      </c>
      <c r="Q860" s="573"/>
      <c r="R860" s="571" t="s">
        <v>24001</v>
      </c>
      <c r="S860" s="571" t="s">
        <v>24001</v>
      </c>
      <c r="T860" s="571" t="s">
        <v>24001</v>
      </c>
    </row>
    <row r="861" spans="1:20" ht="14.5" x14ac:dyDescent="0.35">
      <c r="A861" s="552">
        <v>507</v>
      </c>
      <c r="B861" s="571" t="s">
        <v>22163</v>
      </c>
      <c r="C861" s="571" t="s">
        <v>22251</v>
      </c>
      <c r="D861" s="571" t="s">
        <v>22335</v>
      </c>
      <c r="E861" s="571" t="s">
        <v>22333</v>
      </c>
      <c r="F861" s="571" t="s">
        <v>10266</v>
      </c>
      <c r="G861" s="571" t="s">
        <v>22334</v>
      </c>
      <c r="H861" s="571" t="s">
        <v>15312</v>
      </c>
      <c r="I861" s="571" t="s">
        <v>21149</v>
      </c>
      <c r="J861" s="571" t="s">
        <v>24001</v>
      </c>
      <c r="K861" s="571" t="s">
        <v>24001</v>
      </c>
      <c r="L861" s="571" t="s">
        <v>24001</v>
      </c>
      <c r="M861" s="572" t="s">
        <v>25510</v>
      </c>
      <c r="N861" s="572" t="s">
        <v>25896</v>
      </c>
      <c r="O861" s="572" t="s">
        <v>34722</v>
      </c>
      <c r="P861" s="572">
        <v>32933</v>
      </c>
      <c r="Q861" s="573">
        <v>37561</v>
      </c>
      <c r="R861" s="571" t="s">
        <v>27898</v>
      </c>
      <c r="S861" s="571" t="s">
        <v>24001</v>
      </c>
      <c r="T861" s="571" t="s">
        <v>24001</v>
      </c>
    </row>
    <row r="862" spans="1:20" ht="14.5" x14ac:dyDescent="0.35">
      <c r="A862" s="552">
        <v>508</v>
      </c>
      <c r="B862" s="571" t="s">
        <v>22163</v>
      </c>
      <c r="C862" s="571" t="s">
        <v>22251</v>
      </c>
      <c r="D862" s="571" t="s">
        <v>25511</v>
      </c>
      <c r="E862" s="571" t="s">
        <v>25512</v>
      </c>
      <c r="F862" s="571" t="s">
        <v>25513</v>
      </c>
      <c r="G862" s="571" t="s">
        <v>22334</v>
      </c>
      <c r="H862" s="571" t="s">
        <v>25514</v>
      </c>
      <c r="I862" s="571" t="s">
        <v>21149</v>
      </c>
      <c r="J862" s="571" t="s">
        <v>24001</v>
      </c>
      <c r="K862" s="571" t="s">
        <v>24001</v>
      </c>
      <c r="L862" s="571" t="s">
        <v>24001</v>
      </c>
      <c r="M862" s="572" t="s">
        <v>25515</v>
      </c>
      <c r="N862" s="572" t="s">
        <v>25896</v>
      </c>
      <c r="O862" s="572" t="s">
        <v>24001</v>
      </c>
      <c r="P862" s="572">
        <v>42954</v>
      </c>
      <c r="Q862" s="573">
        <v>42955</v>
      </c>
      <c r="R862" s="571" t="s">
        <v>27898</v>
      </c>
      <c r="S862" s="571" t="s">
        <v>27898</v>
      </c>
      <c r="T862" s="571" t="s">
        <v>24001</v>
      </c>
    </row>
    <row r="863" spans="1:20" ht="14.5" x14ac:dyDescent="0.35">
      <c r="A863" s="552">
        <v>509</v>
      </c>
      <c r="B863" s="571" t="s">
        <v>22163</v>
      </c>
      <c r="C863" s="571" t="s">
        <v>22251</v>
      </c>
      <c r="D863" s="571" t="s">
        <v>25516</v>
      </c>
      <c r="E863" s="571" t="s">
        <v>25517</v>
      </c>
      <c r="F863" s="571" t="s">
        <v>25518</v>
      </c>
      <c r="G863" s="571" t="s">
        <v>22334</v>
      </c>
      <c r="H863" s="571" t="s">
        <v>25519</v>
      </c>
      <c r="I863" s="571" t="s">
        <v>21149</v>
      </c>
      <c r="J863" s="571" t="s">
        <v>24001</v>
      </c>
      <c r="K863" s="571" t="s">
        <v>24001</v>
      </c>
      <c r="L863" s="571" t="s">
        <v>24001</v>
      </c>
      <c r="M863" s="572" t="s">
        <v>25515</v>
      </c>
      <c r="N863" s="572" t="s">
        <v>25896</v>
      </c>
      <c r="O863" s="572" t="s">
        <v>24001</v>
      </c>
      <c r="P863" s="572">
        <v>32933</v>
      </c>
      <c r="Q863" s="573">
        <v>42955</v>
      </c>
      <c r="R863" s="571" t="s">
        <v>27898</v>
      </c>
      <c r="S863" s="571" t="s">
        <v>27892</v>
      </c>
      <c r="T863" s="571" t="s">
        <v>24001</v>
      </c>
    </row>
    <row r="864" spans="1:20" ht="14.5" x14ac:dyDescent="0.35">
      <c r="A864" s="552">
        <v>510</v>
      </c>
      <c r="B864" s="571" t="s">
        <v>22163</v>
      </c>
      <c r="C864" s="571" t="s">
        <v>22251</v>
      </c>
      <c r="D864" s="571" t="s">
        <v>25520</v>
      </c>
      <c r="E864" s="571" t="s">
        <v>25521</v>
      </c>
      <c r="F864" s="571" t="s">
        <v>25522</v>
      </c>
      <c r="G864" s="571" t="s">
        <v>22334</v>
      </c>
      <c r="H864" s="571" t="s">
        <v>25523</v>
      </c>
      <c r="I864" s="571" t="s">
        <v>21149</v>
      </c>
      <c r="J864" s="571" t="s">
        <v>24001</v>
      </c>
      <c r="K864" s="571" t="s">
        <v>24001</v>
      </c>
      <c r="L864" s="571" t="s">
        <v>531</v>
      </c>
      <c r="M864" s="572" t="s">
        <v>25515</v>
      </c>
      <c r="N864" s="572" t="s">
        <v>25896</v>
      </c>
      <c r="O864" s="572" t="s">
        <v>28400</v>
      </c>
      <c r="P864" s="572">
        <v>42954</v>
      </c>
      <c r="Q864" s="573">
        <v>43087</v>
      </c>
      <c r="R864" s="571" t="s">
        <v>27898</v>
      </c>
      <c r="S864" s="571" t="s">
        <v>28401</v>
      </c>
      <c r="T864" s="571" t="s">
        <v>24001</v>
      </c>
    </row>
    <row r="865" spans="1:20" ht="14.5" x14ac:dyDescent="0.35">
      <c r="A865" s="552">
        <v>511</v>
      </c>
      <c r="B865" s="571" t="s">
        <v>22163</v>
      </c>
      <c r="C865" s="571" t="s">
        <v>22251</v>
      </c>
      <c r="D865" s="571" t="s">
        <v>25524</v>
      </c>
      <c r="E865" s="571" t="s">
        <v>25525</v>
      </c>
      <c r="F865" s="571" t="s">
        <v>25526</v>
      </c>
      <c r="G865" s="571" t="s">
        <v>22334</v>
      </c>
      <c r="H865" s="571" t="s">
        <v>25527</v>
      </c>
      <c r="I865" s="571" t="s">
        <v>21149</v>
      </c>
      <c r="J865" s="571" t="s">
        <v>24001</v>
      </c>
      <c r="K865" s="571" t="s">
        <v>24001</v>
      </c>
      <c r="L865" s="571" t="s">
        <v>24001</v>
      </c>
      <c r="M865" s="572" t="s">
        <v>25515</v>
      </c>
      <c r="N865" s="572" t="s">
        <v>25896</v>
      </c>
      <c r="O865" s="572" t="s">
        <v>24001</v>
      </c>
      <c r="P865" s="572">
        <v>42954</v>
      </c>
      <c r="Q865" s="573">
        <v>42955</v>
      </c>
      <c r="R865" s="571" t="s">
        <v>27898</v>
      </c>
      <c r="S865" s="571" t="s">
        <v>27884</v>
      </c>
      <c r="T865" s="571" t="s">
        <v>24001</v>
      </c>
    </row>
    <row r="866" spans="1:20" ht="14.5" x14ac:dyDescent="0.35">
      <c r="A866" s="552">
        <v>512</v>
      </c>
      <c r="B866" s="571" t="s">
        <v>22163</v>
      </c>
      <c r="C866" s="571" t="s">
        <v>22251</v>
      </c>
      <c r="D866" s="571" t="s">
        <v>22338</v>
      </c>
      <c r="E866" s="571" t="s">
        <v>22336</v>
      </c>
      <c r="F866" s="571" t="s">
        <v>19039</v>
      </c>
      <c r="G866" s="571" t="s">
        <v>22334</v>
      </c>
      <c r="H866" s="571" t="s">
        <v>22337</v>
      </c>
      <c r="I866" s="571" t="s">
        <v>21149</v>
      </c>
      <c r="J866" s="571" t="s">
        <v>24001</v>
      </c>
      <c r="K866" s="571" t="s">
        <v>24001</v>
      </c>
      <c r="L866" s="571" t="s">
        <v>24001</v>
      </c>
      <c r="M866" s="572" t="s">
        <v>24001</v>
      </c>
      <c r="N866" s="572" t="s">
        <v>25896</v>
      </c>
      <c r="O866" s="572" t="s">
        <v>24001</v>
      </c>
      <c r="P866" s="572">
        <v>32933</v>
      </c>
      <c r="Q866" s="573">
        <v>37561</v>
      </c>
      <c r="R866" s="571" t="s">
        <v>27910</v>
      </c>
      <c r="S866" s="571" t="s">
        <v>24001</v>
      </c>
      <c r="T866" s="571" t="s">
        <v>34710</v>
      </c>
    </row>
    <row r="867" spans="1:20" ht="14.5" x14ac:dyDescent="0.35">
      <c r="A867" s="552">
        <v>513</v>
      </c>
      <c r="B867" s="571" t="s">
        <v>22163</v>
      </c>
      <c r="C867" s="571" t="s">
        <v>22251</v>
      </c>
      <c r="D867" s="571" t="s">
        <v>22340</v>
      </c>
      <c r="E867" s="571" t="s">
        <v>22336</v>
      </c>
      <c r="F867" s="571" t="s">
        <v>3080</v>
      </c>
      <c r="G867" s="571" t="s">
        <v>22334</v>
      </c>
      <c r="H867" s="571" t="s">
        <v>22339</v>
      </c>
      <c r="I867" s="571" t="s">
        <v>21149</v>
      </c>
      <c r="J867" s="571" t="s">
        <v>24001</v>
      </c>
      <c r="K867" s="571" t="s">
        <v>154</v>
      </c>
      <c r="L867" s="571" t="s">
        <v>24001</v>
      </c>
      <c r="M867" s="572" t="s">
        <v>24001</v>
      </c>
      <c r="N867" s="572" t="s">
        <v>25896</v>
      </c>
      <c r="O867" s="572" t="s">
        <v>24001</v>
      </c>
      <c r="P867" s="572">
        <v>39339</v>
      </c>
      <c r="Q867" s="573"/>
      <c r="R867" s="571" t="s">
        <v>27910</v>
      </c>
      <c r="S867" s="571" t="s">
        <v>24001</v>
      </c>
      <c r="T867" s="571" t="s">
        <v>24001</v>
      </c>
    </row>
    <row r="868" spans="1:20" ht="14.5" x14ac:dyDescent="0.35">
      <c r="A868" s="552">
        <v>514</v>
      </c>
      <c r="B868" s="571" t="s">
        <v>22163</v>
      </c>
      <c r="C868" s="571" t="s">
        <v>22251</v>
      </c>
      <c r="D868" s="571" t="s">
        <v>22344</v>
      </c>
      <c r="E868" s="571" t="s">
        <v>22341</v>
      </c>
      <c r="F868" s="571" t="s">
        <v>22342</v>
      </c>
      <c r="G868" s="571" t="s">
        <v>22334</v>
      </c>
      <c r="H868" s="571" t="s">
        <v>22343</v>
      </c>
      <c r="I868" s="571" t="s">
        <v>21149</v>
      </c>
      <c r="J868" s="571" t="s">
        <v>24001</v>
      </c>
      <c r="K868" s="571" t="s">
        <v>62</v>
      </c>
      <c r="L868" s="571" t="s">
        <v>24001</v>
      </c>
      <c r="M868" s="572" t="s">
        <v>22345</v>
      </c>
      <c r="N868" s="572" t="s">
        <v>25896</v>
      </c>
      <c r="O868" s="572" t="s">
        <v>24001</v>
      </c>
      <c r="P868" s="572">
        <v>36783</v>
      </c>
      <c r="Q868" s="573">
        <v>37561</v>
      </c>
      <c r="R868" s="571" t="s">
        <v>27910</v>
      </c>
      <c r="S868" s="571" t="s">
        <v>27919</v>
      </c>
      <c r="T868" s="571" t="s">
        <v>28402</v>
      </c>
    </row>
    <row r="869" spans="1:20" ht="14.5" x14ac:dyDescent="0.35">
      <c r="A869" s="552">
        <v>515</v>
      </c>
      <c r="B869" s="571" t="s">
        <v>22163</v>
      </c>
      <c r="C869" s="571" t="s">
        <v>22251</v>
      </c>
      <c r="D869" s="571" t="s">
        <v>22348</v>
      </c>
      <c r="E869" s="571" t="s">
        <v>22346</v>
      </c>
      <c r="F869" s="571" t="s">
        <v>996</v>
      </c>
      <c r="G869" s="571" t="s">
        <v>22334</v>
      </c>
      <c r="H869" s="571" t="s">
        <v>22347</v>
      </c>
      <c r="I869" s="571" t="s">
        <v>21149</v>
      </c>
      <c r="J869" s="571" t="s">
        <v>24001</v>
      </c>
      <c r="K869" s="571" t="s">
        <v>24001</v>
      </c>
      <c r="L869" s="571" t="s">
        <v>24001</v>
      </c>
      <c r="M869" s="572" t="s">
        <v>24001</v>
      </c>
      <c r="N869" s="572" t="s">
        <v>25896</v>
      </c>
      <c r="O869" s="572" t="s">
        <v>24001</v>
      </c>
      <c r="P869" s="572">
        <v>35915</v>
      </c>
      <c r="Q869" s="573">
        <v>37561</v>
      </c>
      <c r="R869" s="571" t="s">
        <v>28403</v>
      </c>
      <c r="S869" s="571" t="s">
        <v>24001</v>
      </c>
      <c r="T869" s="571" t="s">
        <v>24001</v>
      </c>
    </row>
    <row r="870" spans="1:20" ht="14.5" x14ac:dyDescent="0.35">
      <c r="A870" s="552">
        <v>516</v>
      </c>
      <c r="B870" s="571" t="s">
        <v>22163</v>
      </c>
      <c r="C870" s="571" t="s">
        <v>22251</v>
      </c>
      <c r="D870" s="571" t="s">
        <v>34560</v>
      </c>
      <c r="E870" s="571" t="s">
        <v>24001</v>
      </c>
      <c r="F870" s="571" t="s">
        <v>34561</v>
      </c>
      <c r="G870" s="571" t="s">
        <v>22334</v>
      </c>
      <c r="H870" s="571" t="s">
        <v>55</v>
      </c>
      <c r="I870" s="571" t="s">
        <v>21149</v>
      </c>
      <c r="J870" s="571" t="s">
        <v>24001</v>
      </c>
      <c r="K870" s="571" t="s">
        <v>24001</v>
      </c>
      <c r="L870" s="571" t="s">
        <v>24001</v>
      </c>
      <c r="M870" s="572" t="s">
        <v>24001</v>
      </c>
      <c r="N870" s="572" t="s">
        <v>25896</v>
      </c>
      <c r="O870" s="572" t="s">
        <v>24001</v>
      </c>
      <c r="P870" s="572">
        <v>32933</v>
      </c>
      <c r="Q870" s="573">
        <v>45527</v>
      </c>
      <c r="R870" s="571" t="s">
        <v>24001</v>
      </c>
      <c r="S870" s="571" t="s">
        <v>24001</v>
      </c>
      <c r="T870" s="571" t="s">
        <v>24001</v>
      </c>
    </row>
    <row r="871" spans="1:20" ht="14.5" x14ac:dyDescent="0.35">
      <c r="A871" s="552">
        <v>1114</v>
      </c>
      <c r="B871" s="571" t="s">
        <v>21952</v>
      </c>
      <c r="C871" s="571" t="s">
        <v>25152</v>
      </c>
      <c r="D871" s="571" t="s">
        <v>22015</v>
      </c>
      <c r="E871" s="571" t="s">
        <v>22013</v>
      </c>
      <c r="F871" s="571" t="s">
        <v>17696</v>
      </c>
      <c r="G871" s="571" t="s">
        <v>22014</v>
      </c>
      <c r="H871" s="571" t="s">
        <v>16306</v>
      </c>
      <c r="I871" s="571" t="s">
        <v>21149</v>
      </c>
      <c r="J871" s="571" t="s">
        <v>24001</v>
      </c>
      <c r="K871" s="571" t="s">
        <v>24001</v>
      </c>
      <c r="L871" s="571" t="s">
        <v>24001</v>
      </c>
      <c r="M871" s="572" t="s">
        <v>24001</v>
      </c>
      <c r="N871" s="572" t="s">
        <v>25896</v>
      </c>
      <c r="O871" s="572" t="s">
        <v>24001</v>
      </c>
      <c r="P871" s="572">
        <v>32933</v>
      </c>
      <c r="Q871" s="573">
        <v>37561</v>
      </c>
      <c r="R871" s="571" t="s">
        <v>28009</v>
      </c>
      <c r="S871" s="571" t="s">
        <v>24001</v>
      </c>
      <c r="T871" s="571" t="s">
        <v>24001</v>
      </c>
    </row>
    <row r="872" spans="1:20" ht="14.5" x14ac:dyDescent="0.35">
      <c r="A872" s="552">
        <v>1368</v>
      </c>
      <c r="B872" s="571" t="s">
        <v>22834</v>
      </c>
      <c r="C872" s="571" t="s">
        <v>23017</v>
      </c>
      <c r="D872" s="571" t="s">
        <v>23247</v>
      </c>
      <c r="E872" s="571" t="s">
        <v>34808</v>
      </c>
      <c r="F872" s="571" t="s">
        <v>10878</v>
      </c>
      <c r="G872" s="571" t="s">
        <v>23246</v>
      </c>
      <c r="H872" s="571" t="s">
        <v>20728</v>
      </c>
      <c r="I872" s="571" t="s">
        <v>22804</v>
      </c>
      <c r="J872" s="571" t="s">
        <v>24001</v>
      </c>
      <c r="K872" s="571" t="s">
        <v>24001</v>
      </c>
      <c r="L872" s="571" t="s">
        <v>24001</v>
      </c>
      <c r="M872" s="572" t="s">
        <v>24001</v>
      </c>
      <c r="N872" s="553" t="s">
        <v>62</v>
      </c>
      <c r="O872" s="572" t="s">
        <v>24001</v>
      </c>
      <c r="P872" s="572">
        <v>32933</v>
      </c>
      <c r="Q872" s="573">
        <v>37561</v>
      </c>
      <c r="R872" s="571" t="s">
        <v>28404</v>
      </c>
      <c r="S872" s="571" t="s">
        <v>24001</v>
      </c>
      <c r="T872" s="571" t="s">
        <v>24001</v>
      </c>
    </row>
    <row r="873" spans="1:20" ht="14.5" x14ac:dyDescent="0.35">
      <c r="A873" s="552">
        <v>1369</v>
      </c>
      <c r="B873" s="571" t="s">
        <v>22834</v>
      </c>
      <c r="C873" s="571" t="s">
        <v>23017</v>
      </c>
      <c r="D873" s="571" t="s">
        <v>23249</v>
      </c>
      <c r="E873" s="571" t="s">
        <v>24001</v>
      </c>
      <c r="F873" s="571" t="s">
        <v>23248</v>
      </c>
      <c r="G873" s="571" t="s">
        <v>23246</v>
      </c>
      <c r="H873" s="571" t="s">
        <v>55</v>
      </c>
      <c r="I873" s="571" t="s">
        <v>22804</v>
      </c>
      <c r="J873" s="571" t="s">
        <v>24001</v>
      </c>
      <c r="K873" s="571" t="s">
        <v>24001</v>
      </c>
      <c r="L873" s="571" t="s">
        <v>24001</v>
      </c>
      <c r="M873" s="572" t="s">
        <v>24001</v>
      </c>
      <c r="N873" s="553" t="s">
        <v>62</v>
      </c>
      <c r="O873" s="572" t="s">
        <v>24001</v>
      </c>
      <c r="P873" s="572">
        <v>32933</v>
      </c>
      <c r="Q873" s="573">
        <v>37561</v>
      </c>
      <c r="R873" s="571" t="s">
        <v>24001</v>
      </c>
      <c r="S873" s="571" t="s">
        <v>24001</v>
      </c>
      <c r="T873" s="571" t="s">
        <v>24001</v>
      </c>
    </row>
    <row r="874" spans="1:20" ht="14.5" x14ac:dyDescent="0.35">
      <c r="A874" s="552">
        <v>1188</v>
      </c>
      <c r="B874" s="552" t="s">
        <v>22139</v>
      </c>
      <c r="C874" s="552" t="s">
        <v>22158</v>
      </c>
      <c r="D874" s="552" t="s">
        <v>22162</v>
      </c>
      <c r="E874" s="552" t="s">
        <v>22159</v>
      </c>
      <c r="F874" s="552" t="s">
        <v>17504</v>
      </c>
      <c r="G874" s="552" t="s">
        <v>22160</v>
      </c>
      <c r="H874" s="552" t="s">
        <v>22161</v>
      </c>
      <c r="I874" s="552" t="s">
        <v>21149</v>
      </c>
      <c r="J874" s="552" t="s">
        <v>24001</v>
      </c>
      <c r="K874" s="571" t="s">
        <v>24001</v>
      </c>
      <c r="L874" s="571" t="s">
        <v>24001</v>
      </c>
      <c r="M874" s="553" t="s">
        <v>24001</v>
      </c>
      <c r="N874" s="572" t="s">
        <v>25896</v>
      </c>
      <c r="O874" s="553" t="s">
        <v>24001</v>
      </c>
      <c r="P874" s="553">
        <v>32933</v>
      </c>
      <c r="Q874" s="554">
        <v>37561</v>
      </c>
      <c r="R874" s="552" t="s">
        <v>27985</v>
      </c>
      <c r="S874" s="552" t="s">
        <v>24001</v>
      </c>
      <c r="T874" s="552" t="s">
        <v>24001</v>
      </c>
    </row>
    <row r="875" spans="1:20" ht="14.5" x14ac:dyDescent="0.35">
      <c r="A875" s="552">
        <v>283</v>
      </c>
      <c r="B875" s="552" t="s">
        <v>20877</v>
      </c>
      <c r="C875" s="552" t="s">
        <v>20999</v>
      </c>
      <c r="D875" s="552" t="s">
        <v>21014</v>
      </c>
      <c r="E875" s="552" t="s">
        <v>21011</v>
      </c>
      <c r="F875" s="552" t="s">
        <v>5285</v>
      </c>
      <c r="G875" s="552" t="s">
        <v>21012</v>
      </c>
      <c r="H875" s="552" t="s">
        <v>21013</v>
      </c>
      <c r="I875" s="552" t="s">
        <v>20243</v>
      </c>
      <c r="J875" s="552" t="s">
        <v>24001</v>
      </c>
      <c r="K875" s="552" t="s">
        <v>62</v>
      </c>
      <c r="L875" s="571" t="s">
        <v>24001</v>
      </c>
      <c r="M875" s="553" t="s">
        <v>24001</v>
      </c>
      <c r="N875" s="552" t="s">
        <v>25856</v>
      </c>
      <c r="O875" s="553" t="s">
        <v>24001</v>
      </c>
      <c r="P875" s="553">
        <v>32933</v>
      </c>
      <c r="Q875" s="554">
        <v>37561</v>
      </c>
      <c r="R875" s="552" t="s">
        <v>28405</v>
      </c>
      <c r="S875" s="552" t="s">
        <v>24001</v>
      </c>
      <c r="T875" s="552" t="s">
        <v>24001</v>
      </c>
    </row>
    <row r="876" spans="1:20" ht="14.5" x14ac:dyDescent="0.35">
      <c r="A876" s="552">
        <v>284</v>
      </c>
      <c r="B876" s="552" t="s">
        <v>20877</v>
      </c>
      <c r="C876" s="552" t="s">
        <v>20999</v>
      </c>
      <c r="D876" s="552" t="s">
        <v>21017</v>
      </c>
      <c r="E876" s="552" t="s">
        <v>21015</v>
      </c>
      <c r="F876" s="552" t="s">
        <v>5281</v>
      </c>
      <c r="G876" s="552" t="s">
        <v>21012</v>
      </c>
      <c r="H876" s="552" t="s">
        <v>21016</v>
      </c>
      <c r="I876" s="552" t="s">
        <v>20243</v>
      </c>
      <c r="J876" s="552" t="s">
        <v>24001</v>
      </c>
      <c r="K876" s="552" t="s">
        <v>62</v>
      </c>
      <c r="L876" s="571" t="s">
        <v>24001</v>
      </c>
      <c r="M876" s="553" t="s">
        <v>24001</v>
      </c>
      <c r="N876" s="552" t="s">
        <v>25856</v>
      </c>
      <c r="O876" s="553" t="s">
        <v>24001</v>
      </c>
      <c r="P876" s="553">
        <v>32933</v>
      </c>
      <c r="Q876" s="554">
        <v>37561</v>
      </c>
      <c r="R876" s="552" t="s">
        <v>28406</v>
      </c>
      <c r="S876" s="552" t="s">
        <v>24001</v>
      </c>
      <c r="T876" s="552" t="s">
        <v>24001</v>
      </c>
    </row>
    <row r="877" spans="1:20" ht="14.5" x14ac:dyDescent="0.35">
      <c r="A877" s="552">
        <v>285</v>
      </c>
      <c r="B877" s="552" t="s">
        <v>20877</v>
      </c>
      <c r="C877" s="552" t="s">
        <v>20999</v>
      </c>
      <c r="D877" s="552" t="s">
        <v>21020</v>
      </c>
      <c r="E877" s="552" t="s">
        <v>21018</v>
      </c>
      <c r="F877" s="552" t="s">
        <v>5290</v>
      </c>
      <c r="G877" s="552" t="s">
        <v>21012</v>
      </c>
      <c r="H877" s="552" t="s">
        <v>21019</v>
      </c>
      <c r="I877" s="552" t="s">
        <v>20243</v>
      </c>
      <c r="J877" s="552" t="s">
        <v>24001</v>
      </c>
      <c r="K877" s="552" t="s">
        <v>62</v>
      </c>
      <c r="L877" s="571" t="s">
        <v>24001</v>
      </c>
      <c r="M877" s="553" t="s">
        <v>24001</v>
      </c>
      <c r="N877" s="552" t="s">
        <v>25856</v>
      </c>
      <c r="O877" s="553" t="s">
        <v>24001</v>
      </c>
      <c r="P877" s="553">
        <v>32933</v>
      </c>
      <c r="Q877" s="554">
        <v>37561</v>
      </c>
      <c r="R877" s="552" t="s">
        <v>28407</v>
      </c>
      <c r="S877" s="552" t="s">
        <v>24001</v>
      </c>
      <c r="T877" s="552" t="s">
        <v>24001</v>
      </c>
    </row>
    <row r="878" spans="1:20" ht="14.5" x14ac:dyDescent="0.35">
      <c r="A878" s="552">
        <v>286</v>
      </c>
      <c r="B878" s="552" t="s">
        <v>20877</v>
      </c>
      <c r="C878" s="552" t="s">
        <v>20999</v>
      </c>
      <c r="D878" s="552" t="s">
        <v>21024</v>
      </c>
      <c r="E878" s="552" t="s">
        <v>21021</v>
      </c>
      <c r="F878" s="552" t="s">
        <v>21022</v>
      </c>
      <c r="G878" s="552" t="s">
        <v>21012</v>
      </c>
      <c r="H878" s="552" t="s">
        <v>21023</v>
      </c>
      <c r="I878" s="552" t="s">
        <v>20243</v>
      </c>
      <c r="J878" s="552" t="s">
        <v>24001</v>
      </c>
      <c r="K878" s="571" t="s">
        <v>24001</v>
      </c>
      <c r="L878" s="571" t="s">
        <v>24001</v>
      </c>
      <c r="M878" s="553" t="s">
        <v>24001</v>
      </c>
      <c r="N878" s="552" t="s">
        <v>25856</v>
      </c>
      <c r="O878" s="553" t="s">
        <v>24001</v>
      </c>
      <c r="P878" s="553">
        <v>32933</v>
      </c>
      <c r="Q878" s="554">
        <v>37561</v>
      </c>
      <c r="R878" s="552" t="s">
        <v>28408</v>
      </c>
      <c r="S878" s="552" t="s">
        <v>24001</v>
      </c>
      <c r="T878" s="552" t="s">
        <v>24001</v>
      </c>
    </row>
    <row r="879" spans="1:20" ht="14.5" x14ac:dyDescent="0.35">
      <c r="A879" s="552">
        <v>287</v>
      </c>
      <c r="B879" s="552" t="s">
        <v>20877</v>
      </c>
      <c r="C879" s="552" t="s">
        <v>20999</v>
      </c>
      <c r="D879" s="552" t="s">
        <v>21026</v>
      </c>
      <c r="E879" s="552" t="s">
        <v>24001</v>
      </c>
      <c r="F879" s="552" t="s">
        <v>21025</v>
      </c>
      <c r="G879" s="552" t="s">
        <v>21012</v>
      </c>
      <c r="H879" s="552" t="s">
        <v>55</v>
      </c>
      <c r="I879" s="552" t="s">
        <v>20243</v>
      </c>
      <c r="J879" s="552" t="s">
        <v>24001</v>
      </c>
      <c r="K879" s="571" t="s">
        <v>24001</v>
      </c>
      <c r="L879" s="571" t="s">
        <v>24001</v>
      </c>
      <c r="M879" s="553" t="s">
        <v>24001</v>
      </c>
      <c r="N879" s="552" t="s">
        <v>25856</v>
      </c>
      <c r="O879" s="553" t="s">
        <v>24001</v>
      </c>
      <c r="P879" s="553">
        <v>32933</v>
      </c>
      <c r="Q879" s="554">
        <v>37561</v>
      </c>
      <c r="R879" s="552" t="s">
        <v>24001</v>
      </c>
      <c r="S879" s="552" t="s">
        <v>24001</v>
      </c>
      <c r="T879" s="552" t="s">
        <v>24001</v>
      </c>
    </row>
    <row r="880" spans="1:20" ht="14.5" x14ac:dyDescent="0.35">
      <c r="A880" s="552">
        <v>120</v>
      </c>
      <c r="B880" s="552" t="s">
        <v>20452</v>
      </c>
      <c r="C880" s="552" t="s">
        <v>20553</v>
      </c>
      <c r="D880" s="552" t="s">
        <v>24394</v>
      </c>
      <c r="E880" s="552" t="s">
        <v>24395</v>
      </c>
      <c r="F880" s="552" t="s">
        <v>10898</v>
      </c>
      <c r="G880" s="552" t="s">
        <v>24396</v>
      </c>
      <c r="H880" s="552" t="s">
        <v>24397</v>
      </c>
      <c r="I880" s="552" t="s">
        <v>20243</v>
      </c>
      <c r="J880" s="552" t="s">
        <v>24001</v>
      </c>
      <c r="K880" s="571" t="s">
        <v>24001</v>
      </c>
      <c r="L880" s="571" t="s">
        <v>24001</v>
      </c>
      <c r="M880" s="553" t="s">
        <v>24306</v>
      </c>
      <c r="N880" s="552" t="s">
        <v>25856</v>
      </c>
      <c r="O880" s="553" t="s">
        <v>24001</v>
      </c>
      <c r="P880" s="553">
        <v>42390</v>
      </c>
      <c r="Q880" s="554"/>
      <c r="R880" s="552" t="s">
        <v>24001</v>
      </c>
      <c r="S880" s="552" t="s">
        <v>24001</v>
      </c>
      <c r="T880" s="552" t="s">
        <v>24001</v>
      </c>
    </row>
    <row r="881" spans="1:20" ht="14.5" x14ac:dyDescent="0.35">
      <c r="A881" s="552">
        <v>1045</v>
      </c>
      <c r="B881" s="571" t="s">
        <v>21523</v>
      </c>
      <c r="C881" s="571" t="s">
        <v>21540</v>
      </c>
      <c r="D881" s="571" t="s">
        <v>25528</v>
      </c>
      <c r="E881" s="571" t="s">
        <v>21541</v>
      </c>
      <c r="F881" s="571" t="s">
        <v>2117</v>
      </c>
      <c r="G881" s="571" t="s">
        <v>21542</v>
      </c>
      <c r="H881" s="571" t="s">
        <v>25529</v>
      </c>
      <c r="I881" s="571" t="s">
        <v>21149</v>
      </c>
      <c r="J881" s="571" t="s">
        <v>24001</v>
      </c>
      <c r="K881" s="571" t="s">
        <v>24001</v>
      </c>
      <c r="L881" s="571" t="s">
        <v>24001</v>
      </c>
      <c r="M881" s="572" t="s">
        <v>21208</v>
      </c>
      <c r="N881" s="572" t="s">
        <v>25896</v>
      </c>
      <c r="O881" s="572" t="s">
        <v>24001</v>
      </c>
      <c r="P881" s="572">
        <v>35915</v>
      </c>
      <c r="Q881" s="573">
        <v>43158</v>
      </c>
      <c r="R881" s="571" t="s">
        <v>27897</v>
      </c>
      <c r="S881" s="571" t="s">
        <v>27897</v>
      </c>
      <c r="T881" s="571" t="s">
        <v>24001</v>
      </c>
    </row>
    <row r="882" spans="1:20" ht="14.5" x14ac:dyDescent="0.35">
      <c r="A882" s="552">
        <v>838</v>
      </c>
      <c r="B882" s="571" t="s">
        <v>22163</v>
      </c>
      <c r="C882" s="571" t="s">
        <v>22649</v>
      </c>
      <c r="D882" s="571" t="s">
        <v>22666</v>
      </c>
      <c r="E882" s="571" t="s">
        <v>22663</v>
      </c>
      <c r="F882" s="571" t="s">
        <v>18377</v>
      </c>
      <c r="G882" s="571" t="s">
        <v>22664</v>
      </c>
      <c r="H882" s="571" t="s">
        <v>22665</v>
      </c>
      <c r="I882" s="571" t="s">
        <v>21149</v>
      </c>
      <c r="J882" s="571" t="s">
        <v>24001</v>
      </c>
      <c r="K882" s="571" t="s">
        <v>24001</v>
      </c>
      <c r="L882" s="571" t="s">
        <v>24001</v>
      </c>
      <c r="M882" s="572" t="s">
        <v>26550</v>
      </c>
      <c r="N882" s="572" t="s">
        <v>25896</v>
      </c>
      <c r="O882" s="572" t="s">
        <v>24001</v>
      </c>
      <c r="P882" s="572">
        <v>32933</v>
      </c>
      <c r="Q882" s="573">
        <v>37561</v>
      </c>
      <c r="R882" s="571" t="s">
        <v>27895</v>
      </c>
      <c r="S882" s="571" t="s">
        <v>24001</v>
      </c>
      <c r="T882" s="571" t="s">
        <v>34746</v>
      </c>
    </row>
    <row r="883" spans="1:20" ht="14.5" x14ac:dyDescent="0.35">
      <c r="A883" s="552">
        <v>839</v>
      </c>
      <c r="B883" s="571" t="s">
        <v>22163</v>
      </c>
      <c r="C883" s="571" t="s">
        <v>22649</v>
      </c>
      <c r="D883" s="571" t="s">
        <v>25530</v>
      </c>
      <c r="E883" s="571" t="s">
        <v>25531</v>
      </c>
      <c r="F883" s="571" t="s">
        <v>25532</v>
      </c>
      <c r="G883" s="571" t="s">
        <v>22664</v>
      </c>
      <c r="H883" s="571" t="s">
        <v>25533</v>
      </c>
      <c r="I883" s="571" t="s">
        <v>21149</v>
      </c>
      <c r="J883" s="571" t="s">
        <v>24001</v>
      </c>
      <c r="K883" s="571" t="s">
        <v>24001</v>
      </c>
      <c r="L883" s="571" t="s">
        <v>24001</v>
      </c>
      <c r="M883" s="572" t="s">
        <v>26550</v>
      </c>
      <c r="N883" s="572" t="s">
        <v>25896</v>
      </c>
      <c r="O883" s="572" t="s">
        <v>24001</v>
      </c>
      <c r="P883" s="572">
        <v>42928</v>
      </c>
      <c r="Q883" s="573">
        <v>42955</v>
      </c>
      <c r="R883" s="571" t="s">
        <v>27895</v>
      </c>
      <c r="S883" s="571" t="s">
        <v>28102</v>
      </c>
      <c r="T883" s="571" t="s">
        <v>24001</v>
      </c>
    </row>
    <row r="884" spans="1:20" ht="14.5" x14ac:dyDescent="0.35">
      <c r="A884" s="552">
        <v>840</v>
      </c>
      <c r="B884" s="571" t="s">
        <v>22163</v>
      </c>
      <c r="C884" s="571" t="s">
        <v>22649</v>
      </c>
      <c r="D884" s="571" t="s">
        <v>22669</v>
      </c>
      <c r="E884" s="571" t="s">
        <v>25534</v>
      </c>
      <c r="F884" s="571" t="s">
        <v>22667</v>
      </c>
      <c r="G884" s="571" t="s">
        <v>22664</v>
      </c>
      <c r="H884" s="571" t="s">
        <v>22668</v>
      </c>
      <c r="I884" s="571" t="s">
        <v>21149</v>
      </c>
      <c r="J884" s="571" t="s">
        <v>24001</v>
      </c>
      <c r="K884" s="571" t="s">
        <v>62</v>
      </c>
      <c r="L884" s="571" t="s">
        <v>24001</v>
      </c>
      <c r="M884" s="572" t="s">
        <v>26550</v>
      </c>
      <c r="N884" s="572" t="s">
        <v>25896</v>
      </c>
      <c r="O884" s="572" t="s">
        <v>24001</v>
      </c>
      <c r="P884" s="572">
        <v>39342</v>
      </c>
      <c r="Q884" s="573">
        <v>42955</v>
      </c>
      <c r="R884" s="571" t="s">
        <v>27895</v>
      </c>
      <c r="S884" s="571" t="s">
        <v>27895</v>
      </c>
      <c r="T884" s="571" t="s">
        <v>24001</v>
      </c>
    </row>
    <row r="885" spans="1:20" ht="14.5" x14ac:dyDescent="0.35">
      <c r="A885" s="552">
        <v>841</v>
      </c>
      <c r="B885" s="571" t="s">
        <v>22163</v>
      </c>
      <c r="C885" s="571" t="s">
        <v>22649</v>
      </c>
      <c r="D885" s="571" t="s">
        <v>25535</v>
      </c>
      <c r="E885" s="571" t="s">
        <v>25536</v>
      </c>
      <c r="F885" s="571" t="s">
        <v>25537</v>
      </c>
      <c r="G885" s="571" t="s">
        <v>22664</v>
      </c>
      <c r="H885" s="571" t="s">
        <v>25538</v>
      </c>
      <c r="I885" s="571" t="s">
        <v>21149</v>
      </c>
      <c r="J885" s="571" t="s">
        <v>24001</v>
      </c>
      <c r="K885" s="571" t="s">
        <v>24001</v>
      </c>
      <c r="L885" s="571" t="s">
        <v>24001</v>
      </c>
      <c r="M885" s="572" t="s">
        <v>24001</v>
      </c>
      <c r="N885" s="572" t="s">
        <v>25896</v>
      </c>
      <c r="O885" s="572" t="s">
        <v>24001</v>
      </c>
      <c r="P885" s="572">
        <v>42928</v>
      </c>
      <c r="Q885" s="573">
        <v>42955</v>
      </c>
      <c r="R885" s="571" t="s">
        <v>27895</v>
      </c>
      <c r="S885" s="571" t="s">
        <v>28409</v>
      </c>
      <c r="T885" s="571" t="s">
        <v>24001</v>
      </c>
    </row>
    <row r="886" spans="1:20" ht="14.5" x14ac:dyDescent="0.35">
      <c r="A886" s="552">
        <v>400</v>
      </c>
      <c r="B886" s="571" t="s">
        <v>21559</v>
      </c>
      <c r="C886" s="571" t="s">
        <v>21562</v>
      </c>
      <c r="D886" s="571" t="s">
        <v>26068</v>
      </c>
      <c r="E886" s="571" t="s">
        <v>21605</v>
      </c>
      <c r="F886" s="571" t="s">
        <v>17287</v>
      </c>
      <c r="G886" s="571" t="s">
        <v>21606</v>
      </c>
      <c r="H886" s="571" t="s">
        <v>26069</v>
      </c>
      <c r="I886" s="571" t="s">
        <v>21149</v>
      </c>
      <c r="J886" s="571" t="s">
        <v>24001</v>
      </c>
      <c r="K886" s="571" t="s">
        <v>24001</v>
      </c>
      <c r="L886" s="571" t="s">
        <v>24001</v>
      </c>
      <c r="M886" s="572" t="s">
        <v>25142</v>
      </c>
      <c r="N886" s="572" t="s">
        <v>25896</v>
      </c>
      <c r="O886" s="572" t="s">
        <v>24001</v>
      </c>
      <c r="P886" s="572">
        <v>32933</v>
      </c>
      <c r="Q886" s="573">
        <v>44543</v>
      </c>
      <c r="R886" s="571" t="s">
        <v>28026</v>
      </c>
      <c r="S886" s="571" t="s">
        <v>27876</v>
      </c>
      <c r="T886" s="571" t="s">
        <v>24001</v>
      </c>
    </row>
    <row r="887" spans="1:20" ht="14.5" x14ac:dyDescent="0.35">
      <c r="A887" s="552">
        <v>208</v>
      </c>
      <c r="B887" s="552" t="s">
        <v>20628</v>
      </c>
      <c r="C887" s="552" t="s">
        <v>20749</v>
      </c>
      <c r="D887" s="552" t="s">
        <v>20752</v>
      </c>
      <c r="E887" s="552" t="s">
        <v>34562</v>
      </c>
      <c r="F887" s="552" t="s">
        <v>3509</v>
      </c>
      <c r="G887" s="552" t="s">
        <v>20750</v>
      </c>
      <c r="H887" s="552" t="s">
        <v>20751</v>
      </c>
      <c r="I887" s="552" t="s">
        <v>20243</v>
      </c>
      <c r="J887" s="552" t="s">
        <v>24001</v>
      </c>
      <c r="K887" s="552" t="s">
        <v>50</v>
      </c>
      <c r="L887" s="552" t="s">
        <v>3595</v>
      </c>
      <c r="M887" s="553" t="s">
        <v>34563</v>
      </c>
      <c r="N887" s="552" t="s">
        <v>25856</v>
      </c>
      <c r="O887" s="553" t="s">
        <v>28410</v>
      </c>
      <c r="P887" s="553">
        <v>32933</v>
      </c>
      <c r="Q887" s="554">
        <v>41240</v>
      </c>
      <c r="R887" s="552" t="s">
        <v>28411</v>
      </c>
      <c r="S887" s="552" t="s">
        <v>24001</v>
      </c>
      <c r="T887" s="552" t="s">
        <v>24001</v>
      </c>
    </row>
    <row r="888" spans="1:20" ht="14.5" x14ac:dyDescent="0.35">
      <c r="A888" s="552">
        <v>209</v>
      </c>
      <c r="B888" s="552" t="s">
        <v>20628</v>
      </c>
      <c r="C888" s="552" t="s">
        <v>20749</v>
      </c>
      <c r="D888" s="552" t="s">
        <v>20754</v>
      </c>
      <c r="E888" s="552" t="s">
        <v>24001</v>
      </c>
      <c r="F888" s="552" t="s">
        <v>20753</v>
      </c>
      <c r="G888" s="552" t="s">
        <v>20750</v>
      </c>
      <c r="H888" s="552" t="s">
        <v>55</v>
      </c>
      <c r="I888" s="552" t="s">
        <v>20243</v>
      </c>
      <c r="J888" s="552" t="s">
        <v>24001</v>
      </c>
      <c r="K888" s="571" t="s">
        <v>24001</v>
      </c>
      <c r="L888" s="571" t="s">
        <v>24001</v>
      </c>
      <c r="M888" s="553" t="s">
        <v>24001</v>
      </c>
      <c r="N888" s="552" t="s">
        <v>25856</v>
      </c>
      <c r="O888" s="553" t="s">
        <v>24001</v>
      </c>
      <c r="P888" s="553">
        <v>32933</v>
      </c>
      <c r="Q888" s="554">
        <v>37561</v>
      </c>
      <c r="R888" s="552" t="s">
        <v>24001</v>
      </c>
      <c r="S888" s="552" t="s">
        <v>24001</v>
      </c>
      <c r="T888" s="552" t="s">
        <v>24001</v>
      </c>
    </row>
    <row r="889" spans="1:20" ht="14.5" x14ac:dyDescent="0.35">
      <c r="A889" s="552">
        <v>850</v>
      </c>
      <c r="B889" s="571" t="s">
        <v>22163</v>
      </c>
      <c r="C889" s="571" t="s">
        <v>22684</v>
      </c>
      <c r="D889" s="571" t="s">
        <v>22690</v>
      </c>
      <c r="E889" s="571" t="s">
        <v>22688</v>
      </c>
      <c r="F889" s="571" t="s">
        <v>15696</v>
      </c>
      <c r="G889" s="571" t="s">
        <v>22689</v>
      </c>
      <c r="H889" s="571" t="s">
        <v>2953</v>
      </c>
      <c r="I889" s="571" t="s">
        <v>21149</v>
      </c>
      <c r="J889" s="571" t="s">
        <v>24001</v>
      </c>
      <c r="K889" s="571" t="s">
        <v>24001</v>
      </c>
      <c r="L889" s="571" t="s">
        <v>24001</v>
      </c>
      <c r="M889" s="572" t="s">
        <v>24001</v>
      </c>
      <c r="N889" s="572" t="s">
        <v>25896</v>
      </c>
      <c r="O889" s="572" t="s">
        <v>24001</v>
      </c>
      <c r="P889" s="572">
        <v>32933</v>
      </c>
      <c r="Q889" s="573">
        <v>37561</v>
      </c>
      <c r="R889" s="571" t="s">
        <v>28412</v>
      </c>
      <c r="S889" s="571" t="s">
        <v>24001</v>
      </c>
      <c r="T889" s="571" t="s">
        <v>24001</v>
      </c>
    </row>
    <row r="890" spans="1:20" ht="14.5" x14ac:dyDescent="0.35">
      <c r="A890" s="552">
        <v>851</v>
      </c>
      <c r="B890" s="571" t="s">
        <v>22163</v>
      </c>
      <c r="C890" s="571" t="s">
        <v>22684</v>
      </c>
      <c r="D890" s="571" t="s">
        <v>25539</v>
      </c>
      <c r="E890" s="571" t="s">
        <v>25540</v>
      </c>
      <c r="F890" s="571" t="s">
        <v>25541</v>
      </c>
      <c r="G890" s="571" t="s">
        <v>22689</v>
      </c>
      <c r="H890" s="571" t="s">
        <v>25542</v>
      </c>
      <c r="I890" s="571" t="s">
        <v>21149</v>
      </c>
      <c r="J890" s="571" t="s">
        <v>24001</v>
      </c>
      <c r="K890" s="571" t="s">
        <v>24001</v>
      </c>
      <c r="L890" s="571" t="s">
        <v>24001</v>
      </c>
      <c r="M890" s="572" t="s">
        <v>24001</v>
      </c>
      <c r="N890" s="572" t="s">
        <v>25896</v>
      </c>
      <c r="O890" s="572" t="s">
        <v>24001</v>
      </c>
      <c r="P890" s="572">
        <v>32933</v>
      </c>
      <c r="Q890" s="573">
        <v>43223</v>
      </c>
      <c r="R890" s="571" t="s">
        <v>28412</v>
      </c>
      <c r="S890" s="571" t="s">
        <v>27877</v>
      </c>
      <c r="T890" s="571" t="s">
        <v>24001</v>
      </c>
    </row>
    <row r="891" spans="1:20" ht="14.5" x14ac:dyDescent="0.35">
      <c r="A891" s="552">
        <v>852</v>
      </c>
      <c r="B891" s="571" t="s">
        <v>22163</v>
      </c>
      <c r="C891" s="571" t="s">
        <v>22684</v>
      </c>
      <c r="D891" s="571" t="s">
        <v>25543</v>
      </c>
      <c r="E891" s="571" t="s">
        <v>25544</v>
      </c>
      <c r="F891" s="571" t="s">
        <v>25545</v>
      </c>
      <c r="G891" s="571" t="s">
        <v>22689</v>
      </c>
      <c r="H891" s="571" t="s">
        <v>25546</v>
      </c>
      <c r="I891" s="571" t="s">
        <v>21149</v>
      </c>
      <c r="J891" s="571" t="s">
        <v>24001</v>
      </c>
      <c r="K891" s="571" t="s">
        <v>24001</v>
      </c>
      <c r="L891" s="571" t="s">
        <v>24001</v>
      </c>
      <c r="M891" s="572" t="s">
        <v>24001</v>
      </c>
      <c r="N891" s="572" t="s">
        <v>25896</v>
      </c>
      <c r="O891" s="572" t="s">
        <v>24001</v>
      </c>
      <c r="P891" s="572">
        <v>32933</v>
      </c>
      <c r="Q891" s="573">
        <v>43042</v>
      </c>
      <c r="R891" s="571" t="s">
        <v>28412</v>
      </c>
      <c r="S891" s="571" t="s">
        <v>28413</v>
      </c>
      <c r="T891" s="571" t="s">
        <v>24001</v>
      </c>
    </row>
    <row r="892" spans="1:20" ht="14.5" x14ac:dyDescent="0.35">
      <c r="A892" s="552">
        <v>853</v>
      </c>
      <c r="B892" s="571" t="s">
        <v>22163</v>
      </c>
      <c r="C892" s="571" t="s">
        <v>22684</v>
      </c>
      <c r="D892" s="571" t="s">
        <v>25547</v>
      </c>
      <c r="E892" s="571" t="s">
        <v>25548</v>
      </c>
      <c r="F892" s="571" t="s">
        <v>25549</v>
      </c>
      <c r="G892" s="571" t="s">
        <v>22689</v>
      </c>
      <c r="H892" s="571" t="s">
        <v>25550</v>
      </c>
      <c r="I892" s="571" t="s">
        <v>21149</v>
      </c>
      <c r="J892" s="571" t="s">
        <v>24001</v>
      </c>
      <c r="K892" s="571" t="s">
        <v>24001</v>
      </c>
      <c r="L892" s="571" t="s">
        <v>24001</v>
      </c>
      <c r="M892" s="574" t="s">
        <v>24001</v>
      </c>
      <c r="N892" s="572" t="s">
        <v>25896</v>
      </c>
      <c r="O892" s="572" t="s">
        <v>24001</v>
      </c>
      <c r="P892" s="572">
        <v>32933</v>
      </c>
      <c r="Q892" s="573">
        <v>43087</v>
      </c>
      <c r="R892" s="571" t="s">
        <v>28412</v>
      </c>
      <c r="S892" s="571" t="s">
        <v>28414</v>
      </c>
      <c r="T892" s="571" t="s">
        <v>24001</v>
      </c>
    </row>
    <row r="893" spans="1:20" ht="14.5" x14ac:dyDescent="0.35">
      <c r="A893" s="552">
        <v>232</v>
      </c>
      <c r="B893" s="552" t="s">
        <v>20755</v>
      </c>
      <c r="C893" s="552" t="s">
        <v>20797</v>
      </c>
      <c r="D893" s="552" t="s">
        <v>20819</v>
      </c>
      <c r="E893" s="552" t="s">
        <v>20815</v>
      </c>
      <c r="F893" s="552" t="s">
        <v>20816</v>
      </c>
      <c r="G893" s="552" t="s">
        <v>20817</v>
      </c>
      <c r="H893" s="552" t="s">
        <v>20818</v>
      </c>
      <c r="I893" s="552" t="s">
        <v>20243</v>
      </c>
      <c r="J893" s="552" t="s">
        <v>24001</v>
      </c>
      <c r="K893" s="552" t="s">
        <v>62</v>
      </c>
      <c r="L893" s="552" t="s">
        <v>899</v>
      </c>
      <c r="M893" s="553" t="s">
        <v>24001</v>
      </c>
      <c r="N893" s="552" t="s">
        <v>25856</v>
      </c>
      <c r="O893" s="553" t="s">
        <v>28415</v>
      </c>
      <c r="P893" s="553">
        <v>32933</v>
      </c>
      <c r="Q893" s="554">
        <v>37561</v>
      </c>
      <c r="R893" s="552" t="s">
        <v>27906</v>
      </c>
      <c r="S893" s="552" t="s">
        <v>24001</v>
      </c>
      <c r="T893" s="552" t="s">
        <v>24001</v>
      </c>
    </row>
    <row r="894" spans="1:20" ht="14.5" x14ac:dyDescent="0.35">
      <c r="A894" s="552">
        <v>233</v>
      </c>
      <c r="B894" s="552" t="s">
        <v>20755</v>
      </c>
      <c r="C894" s="552" t="s">
        <v>20797</v>
      </c>
      <c r="D894" s="552" t="s">
        <v>20820</v>
      </c>
      <c r="E894" s="552" t="s">
        <v>24001</v>
      </c>
      <c r="F894" s="552" t="s">
        <v>11011</v>
      </c>
      <c r="G894" s="552" t="s">
        <v>20817</v>
      </c>
      <c r="H894" s="552" t="s">
        <v>55</v>
      </c>
      <c r="I894" s="552" t="s">
        <v>20243</v>
      </c>
      <c r="J894" s="552" t="s">
        <v>24001</v>
      </c>
      <c r="K894" s="571" t="s">
        <v>24001</v>
      </c>
      <c r="L894" s="571" t="s">
        <v>24001</v>
      </c>
      <c r="M894" s="553" t="s">
        <v>24001</v>
      </c>
      <c r="N894" s="552" t="s">
        <v>25856</v>
      </c>
      <c r="O894" s="553" t="s">
        <v>24001</v>
      </c>
      <c r="P894" s="553">
        <v>32933</v>
      </c>
      <c r="Q894" s="554">
        <v>37561</v>
      </c>
      <c r="R894" s="552" t="s">
        <v>24001</v>
      </c>
      <c r="S894" s="552" t="s">
        <v>24001</v>
      </c>
      <c r="T894" s="552" t="s">
        <v>24001</v>
      </c>
    </row>
    <row r="895" spans="1:20" ht="14.5" x14ac:dyDescent="0.35">
      <c r="A895" s="552">
        <v>1432</v>
      </c>
      <c r="B895" s="552" t="s">
        <v>22834</v>
      </c>
      <c r="C895" s="552" t="s">
        <v>23318</v>
      </c>
      <c r="D895" s="552" t="s">
        <v>23404</v>
      </c>
      <c r="E895" s="552" t="s">
        <v>23400</v>
      </c>
      <c r="F895" s="552" t="s">
        <v>23401</v>
      </c>
      <c r="G895" s="552" t="s">
        <v>23402</v>
      </c>
      <c r="H895" s="552" t="s">
        <v>23403</v>
      </c>
      <c r="I895" s="552" t="s">
        <v>22804</v>
      </c>
      <c r="J895" s="552" t="s">
        <v>24001</v>
      </c>
      <c r="K895" s="571" t="s">
        <v>24001</v>
      </c>
      <c r="L895" s="571" t="s">
        <v>24001</v>
      </c>
      <c r="M895" s="553" t="s">
        <v>24001</v>
      </c>
      <c r="N895" s="553" t="s">
        <v>62</v>
      </c>
      <c r="O895" s="553" t="s">
        <v>24001</v>
      </c>
      <c r="P895" s="553">
        <v>32933</v>
      </c>
      <c r="Q895" s="554">
        <v>37561</v>
      </c>
      <c r="R895" s="552" t="s">
        <v>28416</v>
      </c>
      <c r="S895" s="552" t="s">
        <v>24001</v>
      </c>
      <c r="T895" s="552" t="s">
        <v>24001</v>
      </c>
    </row>
    <row r="896" spans="1:20" ht="14.5" x14ac:dyDescent="0.35">
      <c r="A896" s="552">
        <v>813</v>
      </c>
      <c r="B896" s="571" t="s">
        <v>22163</v>
      </c>
      <c r="C896" s="571" t="s">
        <v>22610</v>
      </c>
      <c r="D896" s="571" t="s">
        <v>22617</v>
      </c>
      <c r="E896" s="571" t="s">
        <v>22614</v>
      </c>
      <c r="F896" s="571" t="s">
        <v>18477</v>
      </c>
      <c r="G896" s="571" t="s">
        <v>22615</v>
      </c>
      <c r="H896" s="571" t="s">
        <v>22616</v>
      </c>
      <c r="I896" s="571" t="s">
        <v>21149</v>
      </c>
      <c r="J896" s="571" t="s">
        <v>24001</v>
      </c>
      <c r="K896" s="571" t="s">
        <v>24001</v>
      </c>
      <c r="L896" s="571" t="s">
        <v>24001</v>
      </c>
      <c r="M896" s="572" t="s">
        <v>24001</v>
      </c>
      <c r="N896" s="572" t="s">
        <v>25896</v>
      </c>
      <c r="O896" s="572" t="s">
        <v>24001</v>
      </c>
      <c r="P896" s="572">
        <v>32933</v>
      </c>
      <c r="Q896" s="573">
        <v>37561</v>
      </c>
      <c r="R896" s="571" t="s">
        <v>27909</v>
      </c>
      <c r="S896" s="571" t="s">
        <v>24001</v>
      </c>
      <c r="T896" s="571" t="s">
        <v>24001</v>
      </c>
    </row>
    <row r="897" spans="1:20" ht="14.5" x14ac:dyDescent="0.35">
      <c r="A897" s="552">
        <v>1469</v>
      </c>
      <c r="B897" s="552" t="s">
        <v>22834</v>
      </c>
      <c r="C897" s="552" t="s">
        <v>23480</v>
      </c>
      <c r="D897" s="552" t="s">
        <v>28417</v>
      </c>
      <c r="E897" s="552" t="s">
        <v>34816</v>
      </c>
      <c r="F897" s="552" t="s">
        <v>28418</v>
      </c>
      <c r="G897" s="552" t="s">
        <v>23487</v>
      </c>
      <c r="H897" s="552" t="s">
        <v>3212</v>
      </c>
      <c r="I897" s="552" t="s">
        <v>22804</v>
      </c>
      <c r="J897" s="552" t="s">
        <v>24001</v>
      </c>
      <c r="K897" s="571" t="s">
        <v>24001</v>
      </c>
      <c r="L897" s="571" t="s">
        <v>24001</v>
      </c>
      <c r="M897" s="552" t="s">
        <v>28419</v>
      </c>
      <c r="N897" s="553" t="s">
        <v>62</v>
      </c>
      <c r="O897" s="552" t="s">
        <v>24001</v>
      </c>
      <c r="P897" s="553">
        <v>36257</v>
      </c>
      <c r="Q897" s="554">
        <v>45288</v>
      </c>
      <c r="R897" s="552" t="s">
        <v>28420</v>
      </c>
      <c r="S897" s="552" t="s">
        <v>24001</v>
      </c>
      <c r="T897" s="552" t="s">
        <v>24001</v>
      </c>
    </row>
    <row r="898" spans="1:20" ht="14.5" x14ac:dyDescent="0.35">
      <c r="A898" s="552">
        <v>1470</v>
      </c>
      <c r="B898" s="552" t="s">
        <v>22834</v>
      </c>
      <c r="C898" s="552" t="s">
        <v>23480</v>
      </c>
      <c r="D898" s="552" t="s">
        <v>23489</v>
      </c>
      <c r="E898" s="552" t="s">
        <v>23486</v>
      </c>
      <c r="F898" s="552" t="s">
        <v>11519</v>
      </c>
      <c r="G898" s="552" t="s">
        <v>23487</v>
      </c>
      <c r="H898" s="552" t="s">
        <v>23488</v>
      </c>
      <c r="I898" s="552" t="s">
        <v>22804</v>
      </c>
      <c r="J898" s="552" t="s">
        <v>24001</v>
      </c>
      <c r="K898" s="552" t="s">
        <v>62</v>
      </c>
      <c r="L898" s="571" t="s">
        <v>24001</v>
      </c>
      <c r="M898" s="552" t="s">
        <v>28421</v>
      </c>
      <c r="N898" s="553" t="s">
        <v>62</v>
      </c>
      <c r="O898" s="552" t="s">
        <v>24001</v>
      </c>
      <c r="P898" s="553">
        <v>32933</v>
      </c>
      <c r="Q898" s="554">
        <v>37561</v>
      </c>
      <c r="R898" s="552" t="s">
        <v>28351</v>
      </c>
      <c r="S898" s="552" t="s">
        <v>24001</v>
      </c>
      <c r="T898" s="552" t="s">
        <v>24001</v>
      </c>
    </row>
    <row r="899" spans="1:20" ht="14.5" x14ac:dyDescent="0.35">
      <c r="A899" s="552">
        <v>1370</v>
      </c>
      <c r="B899" s="571" t="s">
        <v>22834</v>
      </c>
      <c r="C899" s="571" t="s">
        <v>23017</v>
      </c>
      <c r="D899" s="571" t="s">
        <v>23253</v>
      </c>
      <c r="E899" s="571" t="s">
        <v>23250</v>
      </c>
      <c r="F899" s="571" t="s">
        <v>10975</v>
      </c>
      <c r="G899" s="571" t="s">
        <v>23251</v>
      </c>
      <c r="H899" s="571" t="s">
        <v>23252</v>
      </c>
      <c r="I899" s="571" t="s">
        <v>22804</v>
      </c>
      <c r="J899" s="571" t="s">
        <v>24001</v>
      </c>
      <c r="K899" s="571" t="s">
        <v>24001</v>
      </c>
      <c r="L899" s="571" t="s">
        <v>24001</v>
      </c>
      <c r="M899" s="572" t="s">
        <v>24001</v>
      </c>
      <c r="N899" s="553" t="s">
        <v>62</v>
      </c>
      <c r="O899" s="572" t="s">
        <v>24001</v>
      </c>
      <c r="P899" s="572">
        <v>32933</v>
      </c>
      <c r="Q899" s="573">
        <v>37561</v>
      </c>
      <c r="R899" s="571" t="s">
        <v>28422</v>
      </c>
      <c r="S899" s="571" t="s">
        <v>24001</v>
      </c>
      <c r="T899" s="571" t="s">
        <v>24001</v>
      </c>
    </row>
    <row r="900" spans="1:20" ht="14.5" x14ac:dyDescent="0.35">
      <c r="A900" s="552">
        <v>1371</v>
      </c>
      <c r="B900" s="571" t="s">
        <v>22834</v>
      </c>
      <c r="C900" s="571" t="s">
        <v>23017</v>
      </c>
      <c r="D900" s="571" t="s">
        <v>23256</v>
      </c>
      <c r="E900" s="571" t="s">
        <v>23254</v>
      </c>
      <c r="F900" s="571" t="s">
        <v>10988</v>
      </c>
      <c r="G900" s="571" t="s">
        <v>23251</v>
      </c>
      <c r="H900" s="571" t="s">
        <v>23255</v>
      </c>
      <c r="I900" s="571" t="s">
        <v>22804</v>
      </c>
      <c r="J900" s="571" t="s">
        <v>24001</v>
      </c>
      <c r="K900" s="571" t="s">
        <v>24001</v>
      </c>
      <c r="L900" s="571" t="s">
        <v>24001</v>
      </c>
      <c r="M900" s="572" t="s">
        <v>24001</v>
      </c>
      <c r="N900" s="553" t="s">
        <v>62</v>
      </c>
      <c r="O900" s="572" t="s">
        <v>24001</v>
      </c>
      <c r="P900" s="572">
        <v>32933</v>
      </c>
      <c r="Q900" s="573">
        <v>37561</v>
      </c>
      <c r="R900" s="571" t="s">
        <v>28423</v>
      </c>
      <c r="S900" s="571" t="s">
        <v>24001</v>
      </c>
      <c r="T900" s="571" t="s">
        <v>24001</v>
      </c>
    </row>
    <row r="901" spans="1:20" ht="14.5" x14ac:dyDescent="0.35">
      <c r="A901" s="552">
        <v>1372</v>
      </c>
      <c r="B901" s="571" t="s">
        <v>22834</v>
      </c>
      <c r="C901" s="571" t="s">
        <v>23017</v>
      </c>
      <c r="D901" s="571" t="s">
        <v>23258</v>
      </c>
      <c r="E901" s="571" t="s">
        <v>23257</v>
      </c>
      <c r="F901" s="571" t="s">
        <v>10688</v>
      </c>
      <c r="G901" s="571" t="s">
        <v>23251</v>
      </c>
      <c r="H901" s="571" t="s">
        <v>22979</v>
      </c>
      <c r="I901" s="571" t="s">
        <v>22804</v>
      </c>
      <c r="J901" s="571" t="s">
        <v>24001</v>
      </c>
      <c r="K901" s="571" t="s">
        <v>24001</v>
      </c>
      <c r="L901" s="571" t="s">
        <v>24001</v>
      </c>
      <c r="M901" s="572" t="s">
        <v>24001</v>
      </c>
      <c r="N901" s="553" t="s">
        <v>62</v>
      </c>
      <c r="O901" s="572" t="s">
        <v>24001</v>
      </c>
      <c r="P901" s="572">
        <v>32933</v>
      </c>
      <c r="Q901" s="573">
        <v>37561</v>
      </c>
      <c r="R901" s="571" t="s">
        <v>28424</v>
      </c>
      <c r="S901" s="571" t="s">
        <v>24001</v>
      </c>
      <c r="T901" s="571" t="s">
        <v>24001</v>
      </c>
    </row>
    <row r="902" spans="1:20" ht="14.5" x14ac:dyDescent="0.35">
      <c r="A902" s="552">
        <v>1373</v>
      </c>
      <c r="B902" s="571" t="s">
        <v>22834</v>
      </c>
      <c r="C902" s="571" t="s">
        <v>23017</v>
      </c>
      <c r="D902" s="571" t="s">
        <v>23260</v>
      </c>
      <c r="E902" s="571" t="s">
        <v>23259</v>
      </c>
      <c r="F902" s="571" t="s">
        <v>10999</v>
      </c>
      <c r="G902" s="571" t="s">
        <v>23251</v>
      </c>
      <c r="H902" s="571" t="s">
        <v>16880</v>
      </c>
      <c r="I902" s="571" t="s">
        <v>22804</v>
      </c>
      <c r="J902" s="571" t="s">
        <v>24001</v>
      </c>
      <c r="K902" s="571" t="s">
        <v>24001</v>
      </c>
      <c r="L902" s="571" t="s">
        <v>24001</v>
      </c>
      <c r="M902" s="572" t="s">
        <v>24001</v>
      </c>
      <c r="N902" s="553" t="s">
        <v>62</v>
      </c>
      <c r="O902" s="572" t="s">
        <v>24001</v>
      </c>
      <c r="P902" s="572">
        <v>32933</v>
      </c>
      <c r="Q902" s="573">
        <v>37561</v>
      </c>
      <c r="R902" s="571" t="s">
        <v>28329</v>
      </c>
      <c r="S902" s="571" t="s">
        <v>24001</v>
      </c>
      <c r="T902" s="571" t="s">
        <v>24001</v>
      </c>
    </row>
    <row r="903" spans="1:20" ht="14.5" x14ac:dyDescent="0.35">
      <c r="A903" s="552">
        <v>1374</v>
      </c>
      <c r="B903" s="571" t="s">
        <v>22834</v>
      </c>
      <c r="C903" s="571" t="s">
        <v>23017</v>
      </c>
      <c r="D903" s="571" t="s">
        <v>23263</v>
      </c>
      <c r="E903" s="571" t="s">
        <v>23261</v>
      </c>
      <c r="F903" s="571" t="s">
        <v>11018</v>
      </c>
      <c r="G903" s="571" t="s">
        <v>23251</v>
      </c>
      <c r="H903" s="571" t="s">
        <v>23262</v>
      </c>
      <c r="I903" s="571" t="s">
        <v>22804</v>
      </c>
      <c r="J903" s="571" t="s">
        <v>24001</v>
      </c>
      <c r="K903" s="571" t="s">
        <v>24001</v>
      </c>
      <c r="L903" s="571" t="s">
        <v>24001</v>
      </c>
      <c r="M903" s="572" t="s">
        <v>24001</v>
      </c>
      <c r="N903" s="553" t="s">
        <v>62</v>
      </c>
      <c r="O903" s="572" t="s">
        <v>24001</v>
      </c>
      <c r="P903" s="572">
        <v>32933</v>
      </c>
      <c r="Q903" s="573">
        <v>37561</v>
      </c>
      <c r="R903" s="571" t="s">
        <v>28115</v>
      </c>
      <c r="S903" s="571" t="s">
        <v>24001</v>
      </c>
      <c r="T903" s="571" t="s">
        <v>24001</v>
      </c>
    </row>
    <row r="904" spans="1:20" ht="14.5" x14ac:dyDescent="0.35">
      <c r="A904" s="552">
        <v>1375</v>
      </c>
      <c r="B904" s="571" t="s">
        <v>22834</v>
      </c>
      <c r="C904" s="571" t="s">
        <v>23017</v>
      </c>
      <c r="D904" s="571" t="s">
        <v>23264</v>
      </c>
      <c r="E904" s="571" t="s">
        <v>24001</v>
      </c>
      <c r="F904" s="571" t="s">
        <v>10503</v>
      </c>
      <c r="G904" s="571" t="s">
        <v>23251</v>
      </c>
      <c r="H904" s="571" t="s">
        <v>55</v>
      </c>
      <c r="I904" s="571" t="s">
        <v>22804</v>
      </c>
      <c r="J904" s="571" t="s">
        <v>24001</v>
      </c>
      <c r="K904" s="571" t="s">
        <v>24001</v>
      </c>
      <c r="L904" s="571" t="s">
        <v>24001</v>
      </c>
      <c r="M904" s="572" t="s">
        <v>24001</v>
      </c>
      <c r="N904" s="553" t="s">
        <v>62</v>
      </c>
      <c r="O904" s="572" t="s">
        <v>24001</v>
      </c>
      <c r="P904" s="572">
        <v>32933</v>
      </c>
      <c r="Q904" s="573">
        <v>37561</v>
      </c>
      <c r="R904" s="571" t="s">
        <v>24001</v>
      </c>
      <c r="S904" s="571" t="s">
        <v>24001</v>
      </c>
      <c r="T904" s="571" t="s">
        <v>24001</v>
      </c>
    </row>
    <row r="905" spans="1:20" ht="14.5" x14ac:dyDescent="0.35">
      <c r="A905" s="552">
        <v>179</v>
      </c>
      <c r="B905" s="552" t="s">
        <v>20628</v>
      </c>
      <c r="C905" s="552" t="s">
        <v>20662</v>
      </c>
      <c r="D905" s="552" t="s">
        <v>20669</v>
      </c>
      <c r="E905" s="552" t="s">
        <v>20666</v>
      </c>
      <c r="F905" s="552" t="s">
        <v>13138</v>
      </c>
      <c r="G905" s="552" t="s">
        <v>20667</v>
      </c>
      <c r="H905" s="552" t="s">
        <v>20668</v>
      </c>
      <c r="I905" s="552" t="s">
        <v>20243</v>
      </c>
      <c r="J905" s="552" t="s">
        <v>24001</v>
      </c>
      <c r="K905" s="552" t="s">
        <v>154</v>
      </c>
      <c r="L905" s="571" t="s">
        <v>24001</v>
      </c>
      <c r="M905" s="553" t="s">
        <v>24001</v>
      </c>
      <c r="N905" s="552" t="s">
        <v>25856</v>
      </c>
      <c r="O905" s="553" t="s">
        <v>24001</v>
      </c>
      <c r="P905" s="553">
        <v>38660</v>
      </c>
      <c r="Q905" s="554">
        <v>41152</v>
      </c>
      <c r="R905" s="552" t="s">
        <v>28425</v>
      </c>
      <c r="S905" s="552" t="s">
        <v>24001</v>
      </c>
      <c r="T905" s="552" t="s">
        <v>24001</v>
      </c>
    </row>
    <row r="906" spans="1:20" ht="14.5" x14ac:dyDescent="0.35">
      <c r="A906" s="552">
        <v>180</v>
      </c>
      <c r="B906" s="552" t="s">
        <v>20628</v>
      </c>
      <c r="C906" s="552" t="s">
        <v>20662</v>
      </c>
      <c r="D906" s="552" t="s">
        <v>20672</v>
      </c>
      <c r="E906" s="552" t="s">
        <v>20670</v>
      </c>
      <c r="F906" s="552" t="s">
        <v>13202</v>
      </c>
      <c r="G906" s="552" t="s">
        <v>20667</v>
      </c>
      <c r="H906" s="552" t="s">
        <v>20671</v>
      </c>
      <c r="I906" s="552" t="s">
        <v>20243</v>
      </c>
      <c r="J906" s="552" t="s">
        <v>24001</v>
      </c>
      <c r="K906" s="571" t="s">
        <v>24001</v>
      </c>
      <c r="L906" s="571" t="s">
        <v>24001</v>
      </c>
      <c r="M906" s="553" t="s">
        <v>20673</v>
      </c>
      <c r="N906" s="552" t="s">
        <v>25856</v>
      </c>
      <c r="O906" s="553" t="s">
        <v>24001</v>
      </c>
      <c r="P906" s="553">
        <v>38660</v>
      </c>
      <c r="Q906" s="554">
        <v>41947</v>
      </c>
      <c r="R906" s="552" t="s">
        <v>28426</v>
      </c>
      <c r="S906" s="552" t="s">
        <v>24001</v>
      </c>
      <c r="T906" s="552" t="s">
        <v>24001</v>
      </c>
    </row>
    <row r="907" spans="1:20" ht="14.5" x14ac:dyDescent="0.35">
      <c r="A907" s="552">
        <v>181</v>
      </c>
      <c r="B907" s="552" t="s">
        <v>20628</v>
      </c>
      <c r="C907" s="552" t="s">
        <v>20662</v>
      </c>
      <c r="D907" s="552" t="s">
        <v>20676</v>
      </c>
      <c r="E907" s="552" t="s">
        <v>20674</v>
      </c>
      <c r="F907" s="552" t="s">
        <v>13225</v>
      </c>
      <c r="G907" s="552" t="s">
        <v>20667</v>
      </c>
      <c r="H907" s="552" t="s">
        <v>20675</v>
      </c>
      <c r="I907" s="552" t="s">
        <v>20243</v>
      </c>
      <c r="J907" s="552" t="s">
        <v>24001</v>
      </c>
      <c r="K907" s="571" t="s">
        <v>24001</v>
      </c>
      <c r="L907" s="571" t="s">
        <v>24001</v>
      </c>
      <c r="M907" s="553" t="s">
        <v>24001</v>
      </c>
      <c r="N907" s="552" t="s">
        <v>25856</v>
      </c>
      <c r="O907" s="553" t="s">
        <v>24001</v>
      </c>
      <c r="P907" s="553">
        <v>38660</v>
      </c>
      <c r="Q907" s="554">
        <v>41243</v>
      </c>
      <c r="R907" s="552" t="s">
        <v>28144</v>
      </c>
      <c r="S907" s="552" t="s">
        <v>24001</v>
      </c>
      <c r="T907" s="552" t="s">
        <v>24001</v>
      </c>
    </row>
    <row r="908" spans="1:20" ht="14.5" x14ac:dyDescent="0.35">
      <c r="A908" s="552">
        <v>182</v>
      </c>
      <c r="B908" s="552" t="s">
        <v>20628</v>
      </c>
      <c r="C908" s="552" t="s">
        <v>20662</v>
      </c>
      <c r="D908" s="552" t="s">
        <v>20678</v>
      </c>
      <c r="E908" s="552" t="s">
        <v>20677</v>
      </c>
      <c r="F908" s="552" t="s">
        <v>13181</v>
      </c>
      <c r="G908" s="552" t="s">
        <v>20667</v>
      </c>
      <c r="H908" s="552" t="s">
        <v>20353</v>
      </c>
      <c r="I908" s="552" t="s">
        <v>20243</v>
      </c>
      <c r="J908" s="552" t="s">
        <v>24001</v>
      </c>
      <c r="K908" s="571" t="s">
        <v>24001</v>
      </c>
      <c r="L908" s="571" t="s">
        <v>24001</v>
      </c>
      <c r="M908" s="553" t="s">
        <v>24001</v>
      </c>
      <c r="N908" s="552" t="s">
        <v>25856</v>
      </c>
      <c r="O908" s="553" t="s">
        <v>24001</v>
      </c>
      <c r="P908" s="553">
        <v>38660</v>
      </c>
      <c r="Q908" s="554">
        <v>41243</v>
      </c>
      <c r="R908" s="552" t="s">
        <v>28427</v>
      </c>
      <c r="S908" s="552" t="s">
        <v>24001</v>
      </c>
      <c r="T908" s="552" t="s">
        <v>24001</v>
      </c>
    </row>
    <row r="909" spans="1:20" ht="14.5" x14ac:dyDescent="0.35">
      <c r="A909" s="552">
        <v>183</v>
      </c>
      <c r="B909" s="552" t="s">
        <v>20628</v>
      </c>
      <c r="C909" s="552" t="s">
        <v>20662</v>
      </c>
      <c r="D909" s="552" t="s">
        <v>20680</v>
      </c>
      <c r="E909" s="552" t="s">
        <v>24001</v>
      </c>
      <c r="F909" s="552" t="s">
        <v>20679</v>
      </c>
      <c r="G909" s="552" t="s">
        <v>20667</v>
      </c>
      <c r="H909" s="552" t="s">
        <v>55</v>
      </c>
      <c r="I909" s="552" t="s">
        <v>20243</v>
      </c>
      <c r="J909" s="552" t="s">
        <v>24001</v>
      </c>
      <c r="K909" s="571" t="s">
        <v>24001</v>
      </c>
      <c r="L909" s="571" t="s">
        <v>24001</v>
      </c>
      <c r="M909" s="553" t="s">
        <v>24001</v>
      </c>
      <c r="N909" s="552" t="s">
        <v>25856</v>
      </c>
      <c r="O909" s="553" t="s">
        <v>24001</v>
      </c>
      <c r="P909" s="553">
        <v>32933</v>
      </c>
      <c r="Q909" s="554">
        <v>37561</v>
      </c>
      <c r="R909" s="552" t="s">
        <v>24001</v>
      </c>
      <c r="S909" s="552" t="s">
        <v>24001</v>
      </c>
      <c r="T909" s="552" t="s">
        <v>24001</v>
      </c>
    </row>
    <row r="910" spans="1:20" ht="14.5" x14ac:dyDescent="0.35">
      <c r="A910" s="552">
        <v>1042</v>
      </c>
      <c r="B910" s="571" t="s">
        <v>21523</v>
      </c>
      <c r="C910" s="571" t="s">
        <v>21529</v>
      </c>
      <c r="D910" s="571" t="s">
        <v>21534</v>
      </c>
      <c r="E910" s="571" t="s">
        <v>21530</v>
      </c>
      <c r="F910" s="571" t="s">
        <v>21531</v>
      </c>
      <c r="G910" s="571" t="s">
        <v>21532</v>
      </c>
      <c r="H910" s="571" t="s">
        <v>21533</v>
      </c>
      <c r="I910" s="571" t="s">
        <v>21149</v>
      </c>
      <c r="J910" s="571" t="s">
        <v>24001</v>
      </c>
      <c r="K910" s="571" t="s">
        <v>24001</v>
      </c>
      <c r="L910" s="571" t="s">
        <v>24001</v>
      </c>
      <c r="M910" s="572" t="s">
        <v>24001</v>
      </c>
      <c r="N910" s="572" t="s">
        <v>25896</v>
      </c>
      <c r="O910" s="572" t="s">
        <v>24001</v>
      </c>
      <c r="P910" s="572">
        <v>32933</v>
      </c>
      <c r="Q910" s="573">
        <v>37561</v>
      </c>
      <c r="R910" s="571" t="s">
        <v>28428</v>
      </c>
      <c r="S910" s="571" t="s">
        <v>24001</v>
      </c>
      <c r="T910" s="571" t="s">
        <v>24001</v>
      </c>
    </row>
    <row r="911" spans="1:20" ht="14.5" x14ac:dyDescent="0.35">
      <c r="A911" s="552">
        <v>901</v>
      </c>
      <c r="B911" s="571" t="s">
        <v>22163</v>
      </c>
      <c r="C911" s="571" t="s">
        <v>22773</v>
      </c>
      <c r="D911" s="571" t="s">
        <v>22780</v>
      </c>
      <c r="E911" s="571" t="s">
        <v>22778</v>
      </c>
      <c r="F911" s="571" t="s">
        <v>4405</v>
      </c>
      <c r="G911" s="571" t="s">
        <v>22779</v>
      </c>
      <c r="H911" s="571" t="s">
        <v>588</v>
      </c>
      <c r="I911" s="571" t="s">
        <v>21149</v>
      </c>
      <c r="J911" s="571" t="s">
        <v>24001</v>
      </c>
      <c r="K911" s="571" t="s">
        <v>24001</v>
      </c>
      <c r="L911" s="571" t="s">
        <v>24001</v>
      </c>
      <c r="M911" s="572" t="s">
        <v>26607</v>
      </c>
      <c r="N911" s="572" t="s">
        <v>25896</v>
      </c>
      <c r="O911" s="572" t="s">
        <v>24001</v>
      </c>
      <c r="P911" s="572">
        <v>32933</v>
      </c>
      <c r="Q911" s="573">
        <v>37561</v>
      </c>
      <c r="R911" s="571" t="s">
        <v>28272</v>
      </c>
      <c r="S911" s="571" t="s">
        <v>24001</v>
      </c>
      <c r="T911" s="571" t="s">
        <v>24001</v>
      </c>
    </row>
    <row r="912" spans="1:20" ht="14.5" x14ac:dyDescent="0.35">
      <c r="A912" s="552">
        <v>902</v>
      </c>
      <c r="B912" s="571" t="s">
        <v>22163</v>
      </c>
      <c r="C912" s="571" t="s">
        <v>22773</v>
      </c>
      <c r="D912" s="571" t="s">
        <v>22783</v>
      </c>
      <c r="E912" s="571" t="s">
        <v>22781</v>
      </c>
      <c r="F912" s="571" t="s">
        <v>4415</v>
      </c>
      <c r="G912" s="571" t="s">
        <v>22779</v>
      </c>
      <c r="H912" s="571" t="s">
        <v>22782</v>
      </c>
      <c r="I912" s="571" t="s">
        <v>21149</v>
      </c>
      <c r="J912" s="571" t="s">
        <v>24001</v>
      </c>
      <c r="K912" s="571" t="s">
        <v>24001</v>
      </c>
      <c r="L912" s="571" t="s">
        <v>24001</v>
      </c>
      <c r="M912" s="572" t="s">
        <v>25433</v>
      </c>
      <c r="N912" s="572" t="s">
        <v>25896</v>
      </c>
      <c r="O912" s="572" t="s">
        <v>24001</v>
      </c>
      <c r="P912" s="572">
        <v>32933</v>
      </c>
      <c r="Q912" s="573">
        <v>37561</v>
      </c>
      <c r="R912" s="571" t="s">
        <v>28071</v>
      </c>
      <c r="S912" s="571" t="s">
        <v>24001</v>
      </c>
      <c r="T912" s="571" t="s">
        <v>24001</v>
      </c>
    </row>
    <row r="913" spans="1:20" ht="14.5" x14ac:dyDescent="0.35">
      <c r="A913" s="552">
        <v>903</v>
      </c>
      <c r="B913" s="571" t="s">
        <v>22163</v>
      </c>
      <c r="C913" s="571" t="s">
        <v>22773</v>
      </c>
      <c r="D913" s="571" t="s">
        <v>26608</v>
      </c>
      <c r="E913" s="571" t="s">
        <v>22784</v>
      </c>
      <c r="F913" s="571" t="s">
        <v>4432</v>
      </c>
      <c r="G913" s="571" t="s">
        <v>22779</v>
      </c>
      <c r="H913" s="571" t="s">
        <v>26609</v>
      </c>
      <c r="I913" s="571" t="s">
        <v>21149</v>
      </c>
      <c r="J913" s="571" t="s">
        <v>24001</v>
      </c>
      <c r="K913" s="571" t="s">
        <v>24001</v>
      </c>
      <c r="L913" s="571" t="s">
        <v>24001</v>
      </c>
      <c r="M913" s="572" t="s">
        <v>24001</v>
      </c>
      <c r="N913" s="572" t="s">
        <v>25896</v>
      </c>
      <c r="O913" s="572" t="s">
        <v>24001</v>
      </c>
      <c r="P913" s="572">
        <v>32933</v>
      </c>
      <c r="Q913" s="573">
        <v>43910</v>
      </c>
      <c r="R913" s="571" t="s">
        <v>27938</v>
      </c>
      <c r="S913" s="571" t="s">
        <v>27938</v>
      </c>
      <c r="T913" s="571" t="s">
        <v>24001</v>
      </c>
    </row>
    <row r="914" spans="1:20" ht="14.5" x14ac:dyDescent="0.35">
      <c r="A914" s="552">
        <v>323</v>
      </c>
      <c r="B914" s="552" t="s">
        <v>21039</v>
      </c>
      <c r="C914" s="552" t="s">
        <v>21040</v>
      </c>
      <c r="D914" s="552" t="s">
        <v>21072</v>
      </c>
      <c r="E914" s="552" t="s">
        <v>24001</v>
      </c>
      <c r="F914" s="552" t="s">
        <v>12726</v>
      </c>
      <c r="G914" s="552" t="s">
        <v>21071</v>
      </c>
      <c r="H914" s="552" t="s">
        <v>55</v>
      </c>
      <c r="I914" s="552" t="s">
        <v>20243</v>
      </c>
      <c r="J914" s="552" t="s">
        <v>24001</v>
      </c>
      <c r="K914" s="571" t="s">
        <v>24001</v>
      </c>
      <c r="L914" s="571" t="s">
        <v>24001</v>
      </c>
      <c r="M914" s="553" t="s">
        <v>24001</v>
      </c>
      <c r="N914" s="552" t="s">
        <v>25856</v>
      </c>
      <c r="O914" s="553" t="s">
        <v>24001</v>
      </c>
      <c r="P914" s="553">
        <v>40997</v>
      </c>
      <c r="Q914" s="554">
        <v>40997</v>
      </c>
      <c r="R914" s="552" t="s">
        <v>24001</v>
      </c>
      <c r="S914" s="552" t="s">
        <v>24001</v>
      </c>
      <c r="T914" s="552" t="s">
        <v>24001</v>
      </c>
    </row>
    <row r="915" spans="1:20" ht="14.5" x14ac:dyDescent="0.35">
      <c r="A915" s="552">
        <v>324</v>
      </c>
      <c r="B915" s="552" t="s">
        <v>21039</v>
      </c>
      <c r="C915" s="552" t="s">
        <v>21040</v>
      </c>
      <c r="D915" s="552" t="s">
        <v>21075</v>
      </c>
      <c r="E915" s="552" t="s">
        <v>21073</v>
      </c>
      <c r="F915" s="552" t="s">
        <v>3951</v>
      </c>
      <c r="G915" s="552" t="s">
        <v>21074</v>
      </c>
      <c r="H915" s="552" t="s">
        <v>20900</v>
      </c>
      <c r="I915" s="552" t="s">
        <v>20243</v>
      </c>
      <c r="J915" s="552" t="s">
        <v>109</v>
      </c>
      <c r="K915" s="571" t="s">
        <v>24001</v>
      </c>
      <c r="L915" s="571" t="s">
        <v>24001</v>
      </c>
      <c r="M915" s="553" t="s">
        <v>24001</v>
      </c>
      <c r="N915" s="552" t="s">
        <v>25856</v>
      </c>
      <c r="O915" s="553" t="s">
        <v>24001</v>
      </c>
      <c r="P915" s="553">
        <v>32933</v>
      </c>
      <c r="Q915" s="554">
        <v>37561</v>
      </c>
      <c r="R915" s="552" t="s">
        <v>28429</v>
      </c>
      <c r="S915" s="552" t="s">
        <v>24001</v>
      </c>
      <c r="T915" s="552" t="s">
        <v>24001</v>
      </c>
    </row>
    <row r="916" spans="1:20" ht="14.5" x14ac:dyDescent="0.35">
      <c r="A916" s="552">
        <v>814</v>
      </c>
      <c r="B916" s="571" t="s">
        <v>22163</v>
      </c>
      <c r="C916" s="571" t="s">
        <v>22610</v>
      </c>
      <c r="D916" s="571" t="s">
        <v>22621</v>
      </c>
      <c r="E916" s="571" t="s">
        <v>22618</v>
      </c>
      <c r="F916" s="571" t="s">
        <v>22619</v>
      </c>
      <c r="G916" s="571" t="s">
        <v>22620</v>
      </c>
      <c r="H916" s="571" t="s">
        <v>22613</v>
      </c>
      <c r="I916" s="571" t="s">
        <v>21149</v>
      </c>
      <c r="J916" s="571" t="s">
        <v>24001</v>
      </c>
      <c r="K916" s="571" t="s">
        <v>50</v>
      </c>
      <c r="L916" s="571" t="s">
        <v>24001</v>
      </c>
      <c r="M916" s="572" t="s">
        <v>24001</v>
      </c>
      <c r="N916" s="572" t="s">
        <v>25896</v>
      </c>
      <c r="O916" s="572" t="s">
        <v>24001</v>
      </c>
      <c r="P916" s="572">
        <v>32933</v>
      </c>
      <c r="Q916" s="573">
        <v>37561</v>
      </c>
      <c r="R916" s="571" t="s">
        <v>27909</v>
      </c>
      <c r="S916" s="571" t="s">
        <v>24001</v>
      </c>
      <c r="T916" s="571" t="s">
        <v>24001</v>
      </c>
    </row>
    <row r="917" spans="1:20" ht="14.5" x14ac:dyDescent="0.35">
      <c r="A917" s="552">
        <v>815</v>
      </c>
      <c r="B917" s="571" t="s">
        <v>22163</v>
      </c>
      <c r="C917" s="571" t="s">
        <v>22610</v>
      </c>
      <c r="D917" s="571" t="s">
        <v>22624</v>
      </c>
      <c r="E917" s="571" t="s">
        <v>22622</v>
      </c>
      <c r="F917" s="571" t="s">
        <v>6357</v>
      </c>
      <c r="G917" s="571" t="s">
        <v>22620</v>
      </c>
      <c r="H917" s="571" t="s">
        <v>22623</v>
      </c>
      <c r="I917" s="571" t="s">
        <v>21149</v>
      </c>
      <c r="J917" s="571" t="s">
        <v>24001</v>
      </c>
      <c r="K917" s="571" t="s">
        <v>62</v>
      </c>
      <c r="L917" s="571" t="s">
        <v>24001</v>
      </c>
      <c r="M917" s="572" t="s">
        <v>24001</v>
      </c>
      <c r="N917" s="572" t="s">
        <v>25896</v>
      </c>
      <c r="O917" s="572" t="s">
        <v>24001</v>
      </c>
      <c r="P917" s="572">
        <v>35996</v>
      </c>
      <c r="Q917" s="573">
        <v>37561</v>
      </c>
      <c r="R917" s="571" t="s">
        <v>27895</v>
      </c>
      <c r="S917" s="571" t="s">
        <v>24001</v>
      </c>
      <c r="T917" s="571" t="s">
        <v>24001</v>
      </c>
    </row>
    <row r="918" spans="1:20" ht="14.5" x14ac:dyDescent="0.35">
      <c r="A918" s="552">
        <v>816</v>
      </c>
      <c r="B918" s="571" t="s">
        <v>22163</v>
      </c>
      <c r="C918" s="571" t="s">
        <v>22610</v>
      </c>
      <c r="D918" s="571" t="s">
        <v>26525</v>
      </c>
      <c r="E918" s="571" t="s">
        <v>22625</v>
      </c>
      <c r="F918" s="571" t="s">
        <v>22626</v>
      </c>
      <c r="G918" s="571" t="s">
        <v>22620</v>
      </c>
      <c r="H918" s="571" t="s">
        <v>26526</v>
      </c>
      <c r="I918" s="571" t="s">
        <v>21149</v>
      </c>
      <c r="J918" s="571" t="s">
        <v>24001</v>
      </c>
      <c r="K918" s="571" t="s">
        <v>24001</v>
      </c>
      <c r="L918" s="571" t="s">
        <v>24001</v>
      </c>
      <c r="M918" s="572" t="s">
        <v>24001</v>
      </c>
      <c r="N918" s="572" t="s">
        <v>25896</v>
      </c>
      <c r="O918" s="572" t="s">
        <v>24001</v>
      </c>
      <c r="P918" s="572">
        <v>36088</v>
      </c>
      <c r="Q918" s="573">
        <v>43927</v>
      </c>
      <c r="R918" s="571" t="s">
        <v>27895</v>
      </c>
      <c r="S918" s="571" t="s">
        <v>27895</v>
      </c>
      <c r="T918" s="571" t="s">
        <v>24001</v>
      </c>
    </row>
    <row r="919" spans="1:20" ht="14.5" x14ac:dyDescent="0.35">
      <c r="A919" s="552">
        <v>817</v>
      </c>
      <c r="B919" s="571" t="s">
        <v>22163</v>
      </c>
      <c r="C919" s="571" t="s">
        <v>22610</v>
      </c>
      <c r="D919" s="571" t="s">
        <v>34564</v>
      </c>
      <c r="E919" s="571" t="s">
        <v>24001</v>
      </c>
      <c r="F919" s="571" t="s">
        <v>3671</v>
      </c>
      <c r="G919" s="571" t="s">
        <v>22620</v>
      </c>
      <c r="H919" s="571" t="s">
        <v>55</v>
      </c>
      <c r="I919" s="571" t="s">
        <v>21149</v>
      </c>
      <c r="J919" s="571" t="s">
        <v>24001</v>
      </c>
      <c r="K919" s="571" t="s">
        <v>24001</v>
      </c>
      <c r="L919" s="571" t="s">
        <v>24001</v>
      </c>
      <c r="M919" s="572" t="s">
        <v>24001</v>
      </c>
      <c r="N919" s="572" t="s">
        <v>25896</v>
      </c>
      <c r="O919" s="572" t="s">
        <v>24001</v>
      </c>
      <c r="P919" s="572">
        <v>32933</v>
      </c>
      <c r="Q919" s="573">
        <v>45534</v>
      </c>
      <c r="R919" s="571" t="s">
        <v>24001</v>
      </c>
      <c r="S919" s="571" t="s">
        <v>24001</v>
      </c>
      <c r="T919" s="571" t="s">
        <v>24001</v>
      </c>
    </row>
    <row r="920" spans="1:20" ht="14.5" x14ac:dyDescent="0.35">
      <c r="A920" s="552">
        <v>185</v>
      </c>
      <c r="B920" s="552" t="s">
        <v>20628</v>
      </c>
      <c r="C920" s="552" t="s">
        <v>20683</v>
      </c>
      <c r="D920" s="552" t="s">
        <v>20688</v>
      </c>
      <c r="E920" s="552" t="s">
        <v>20684</v>
      </c>
      <c r="F920" s="552" t="s">
        <v>20685</v>
      </c>
      <c r="G920" s="552" t="s">
        <v>20686</v>
      </c>
      <c r="H920" s="552" t="s">
        <v>20687</v>
      </c>
      <c r="I920" s="552" t="s">
        <v>20243</v>
      </c>
      <c r="J920" s="552" t="s">
        <v>24001</v>
      </c>
      <c r="K920" s="552" t="s">
        <v>50</v>
      </c>
      <c r="L920" s="571" t="s">
        <v>24001</v>
      </c>
      <c r="M920" s="553" t="s">
        <v>24001</v>
      </c>
      <c r="N920" s="552" t="s">
        <v>25856</v>
      </c>
      <c r="O920" s="553" t="s">
        <v>24001</v>
      </c>
      <c r="P920" s="553">
        <v>32933</v>
      </c>
      <c r="Q920" s="554">
        <v>37561</v>
      </c>
      <c r="R920" s="552" t="s">
        <v>28430</v>
      </c>
      <c r="S920" s="552" t="s">
        <v>24001</v>
      </c>
      <c r="T920" s="552" t="s">
        <v>24001</v>
      </c>
    </row>
    <row r="921" spans="1:20" ht="14.5" x14ac:dyDescent="0.35">
      <c r="A921" s="552">
        <v>186</v>
      </c>
      <c r="B921" s="552" t="s">
        <v>20628</v>
      </c>
      <c r="C921" s="552" t="s">
        <v>20683</v>
      </c>
      <c r="D921" s="552" t="s">
        <v>20690</v>
      </c>
      <c r="E921" s="552" t="s">
        <v>24001</v>
      </c>
      <c r="F921" s="552" t="s">
        <v>20689</v>
      </c>
      <c r="G921" s="552" t="s">
        <v>20686</v>
      </c>
      <c r="H921" s="552" t="s">
        <v>55</v>
      </c>
      <c r="I921" s="552" t="s">
        <v>20243</v>
      </c>
      <c r="J921" s="552" t="s">
        <v>24001</v>
      </c>
      <c r="K921" s="571" t="s">
        <v>24001</v>
      </c>
      <c r="L921" s="571" t="s">
        <v>24001</v>
      </c>
      <c r="M921" s="553" t="s">
        <v>24001</v>
      </c>
      <c r="N921" s="552" t="s">
        <v>25856</v>
      </c>
      <c r="O921" s="553" t="s">
        <v>24001</v>
      </c>
      <c r="P921" s="553">
        <v>32933</v>
      </c>
      <c r="Q921" s="554">
        <v>37561</v>
      </c>
      <c r="R921" s="552" t="s">
        <v>24001</v>
      </c>
      <c r="S921" s="552" t="s">
        <v>24001</v>
      </c>
      <c r="T921" s="552" t="s">
        <v>24001</v>
      </c>
    </row>
    <row r="922" spans="1:20" ht="14.5" x14ac:dyDescent="0.35">
      <c r="A922" s="552">
        <v>23</v>
      </c>
      <c r="B922" s="552" t="s">
        <v>20264</v>
      </c>
      <c r="C922" s="552" t="s">
        <v>20272</v>
      </c>
      <c r="D922" s="552" t="s">
        <v>20276</v>
      </c>
      <c r="E922" s="552" t="s">
        <v>20273</v>
      </c>
      <c r="F922" s="552" t="s">
        <v>1858</v>
      </c>
      <c r="G922" s="552" t="s">
        <v>20274</v>
      </c>
      <c r="H922" s="552" t="s">
        <v>20275</v>
      </c>
      <c r="I922" s="552" t="s">
        <v>20243</v>
      </c>
      <c r="J922" s="552" t="s">
        <v>24001</v>
      </c>
      <c r="K922" s="552" t="s">
        <v>50</v>
      </c>
      <c r="L922" s="552" t="s">
        <v>531</v>
      </c>
      <c r="M922" s="553" t="s">
        <v>20277</v>
      </c>
      <c r="N922" s="552" t="s">
        <v>25856</v>
      </c>
      <c r="O922" s="553" t="s">
        <v>28431</v>
      </c>
      <c r="P922" s="553">
        <v>32933</v>
      </c>
      <c r="Q922" s="554">
        <v>37561</v>
      </c>
      <c r="R922" s="552" t="s">
        <v>28432</v>
      </c>
      <c r="S922" s="552" t="s">
        <v>24001</v>
      </c>
      <c r="T922" s="552" t="s">
        <v>28433</v>
      </c>
    </row>
    <row r="923" spans="1:20" ht="14.5" x14ac:dyDescent="0.35">
      <c r="A923" s="552">
        <v>517</v>
      </c>
      <c r="B923" s="571" t="s">
        <v>22163</v>
      </c>
      <c r="C923" s="571" t="s">
        <v>22251</v>
      </c>
      <c r="D923" s="571" t="s">
        <v>26345</v>
      </c>
      <c r="E923" s="571" t="s">
        <v>26346</v>
      </c>
      <c r="F923" s="571" t="s">
        <v>18619</v>
      </c>
      <c r="G923" s="571" t="s">
        <v>26347</v>
      </c>
      <c r="H923" s="571" t="s">
        <v>26348</v>
      </c>
      <c r="I923" s="571" t="s">
        <v>21149</v>
      </c>
      <c r="J923" s="571" t="s">
        <v>24001</v>
      </c>
      <c r="K923" s="571" t="s">
        <v>24001</v>
      </c>
      <c r="L923" s="571" t="s">
        <v>24001</v>
      </c>
      <c r="M923" s="572" t="s">
        <v>26349</v>
      </c>
      <c r="N923" s="572" t="s">
        <v>25896</v>
      </c>
      <c r="O923" s="572" t="s">
        <v>24001</v>
      </c>
      <c r="P923" s="572">
        <v>32933</v>
      </c>
      <c r="Q923" s="573">
        <v>44011</v>
      </c>
      <c r="R923" s="571" t="s">
        <v>27895</v>
      </c>
      <c r="S923" s="571" t="s">
        <v>24001</v>
      </c>
      <c r="T923" s="571" t="s">
        <v>24001</v>
      </c>
    </row>
    <row r="924" spans="1:20" ht="14.5" x14ac:dyDescent="0.35">
      <c r="A924" s="552">
        <v>1496</v>
      </c>
      <c r="B924" s="552" t="s">
        <v>22834</v>
      </c>
      <c r="C924" s="552" t="s">
        <v>23490</v>
      </c>
      <c r="D924" s="552" t="s">
        <v>23552</v>
      </c>
      <c r="E924" s="552" t="s">
        <v>34823</v>
      </c>
      <c r="F924" s="552" t="s">
        <v>11819</v>
      </c>
      <c r="G924" s="552" t="s">
        <v>23550</v>
      </c>
      <c r="H924" s="552" t="s">
        <v>23551</v>
      </c>
      <c r="I924" s="552" t="s">
        <v>22804</v>
      </c>
      <c r="J924" s="552" t="s">
        <v>24001</v>
      </c>
      <c r="K924" s="552" t="s">
        <v>62</v>
      </c>
      <c r="L924" s="571" t="s">
        <v>24001</v>
      </c>
      <c r="M924" s="552" t="s">
        <v>24001</v>
      </c>
      <c r="N924" s="553" t="s">
        <v>62</v>
      </c>
      <c r="O924" s="552" t="s">
        <v>24001</v>
      </c>
      <c r="P924" s="553">
        <v>32933</v>
      </c>
      <c r="Q924" s="554">
        <v>39752</v>
      </c>
      <c r="R924" s="552" t="s">
        <v>28434</v>
      </c>
      <c r="S924" s="552" t="s">
        <v>24001</v>
      </c>
      <c r="T924" s="552" t="s">
        <v>24001</v>
      </c>
    </row>
    <row r="925" spans="1:20" ht="14.5" x14ac:dyDescent="0.35">
      <c r="A925" s="552">
        <v>1559</v>
      </c>
      <c r="B925" s="552" t="s">
        <v>23616</v>
      </c>
      <c r="C925" s="552" t="s">
        <v>28340</v>
      </c>
      <c r="D925" s="552" t="s">
        <v>23671</v>
      </c>
      <c r="E925" s="552" t="s">
        <v>34844</v>
      </c>
      <c r="F925" s="552" t="s">
        <v>23669</v>
      </c>
      <c r="G925" s="552" t="s">
        <v>23670</v>
      </c>
      <c r="H925" s="552" t="s">
        <v>23357</v>
      </c>
      <c r="I925" s="552" t="s">
        <v>23615</v>
      </c>
      <c r="J925" s="552" t="s">
        <v>24001</v>
      </c>
      <c r="K925" s="571" t="s">
        <v>24001</v>
      </c>
      <c r="L925" s="571" t="s">
        <v>24001</v>
      </c>
      <c r="M925" s="553" t="s">
        <v>24001</v>
      </c>
      <c r="N925" s="553" t="s">
        <v>26632</v>
      </c>
      <c r="O925" s="553" t="s">
        <v>24001</v>
      </c>
      <c r="P925" s="553">
        <v>35632</v>
      </c>
      <c r="Q925" s="554">
        <v>37561</v>
      </c>
      <c r="R925" s="552" t="s">
        <v>28232</v>
      </c>
      <c r="S925" s="552" t="s">
        <v>24001</v>
      </c>
      <c r="T925" s="552" t="s">
        <v>24001</v>
      </c>
    </row>
    <row r="926" spans="1:20" ht="14.5" x14ac:dyDescent="0.35">
      <c r="A926" s="571">
        <v>1560</v>
      </c>
      <c r="B926" s="571" t="s">
        <v>23616</v>
      </c>
      <c r="C926" s="571" t="s">
        <v>28340</v>
      </c>
      <c r="D926" s="571" t="s">
        <v>23672</v>
      </c>
      <c r="E926" s="571" t="s">
        <v>24001</v>
      </c>
      <c r="F926" s="571" t="s">
        <v>3317</v>
      </c>
      <c r="G926" s="571" t="s">
        <v>23670</v>
      </c>
      <c r="H926" s="571" t="s">
        <v>55</v>
      </c>
      <c r="I926" s="571" t="s">
        <v>23615</v>
      </c>
      <c r="J926" s="571" t="s">
        <v>24001</v>
      </c>
      <c r="K926" s="571" t="s">
        <v>24001</v>
      </c>
      <c r="L926" s="571" t="s">
        <v>24001</v>
      </c>
      <c r="M926" s="572" t="s">
        <v>24001</v>
      </c>
      <c r="N926" s="553" t="s">
        <v>26632</v>
      </c>
      <c r="O926" s="572" t="s">
        <v>24001</v>
      </c>
      <c r="P926" s="572">
        <v>32933</v>
      </c>
      <c r="Q926" s="573">
        <v>37561</v>
      </c>
      <c r="R926" s="571" t="s">
        <v>24001</v>
      </c>
      <c r="S926" s="571" t="s">
        <v>24001</v>
      </c>
      <c r="T926" s="571" t="s">
        <v>24001</v>
      </c>
    </row>
    <row r="927" spans="1:20" ht="14.5" x14ac:dyDescent="0.35">
      <c r="A927" s="571">
        <v>1561</v>
      </c>
      <c r="B927" s="571" t="s">
        <v>23616</v>
      </c>
      <c r="C927" s="571" t="s">
        <v>28340</v>
      </c>
      <c r="D927" s="571" t="s">
        <v>25551</v>
      </c>
      <c r="E927" s="571" t="s">
        <v>34845</v>
      </c>
      <c r="F927" s="571" t="s">
        <v>11001</v>
      </c>
      <c r="G927" s="571" t="s">
        <v>23670</v>
      </c>
      <c r="H927" s="571" t="s">
        <v>25552</v>
      </c>
      <c r="I927" s="571" t="s">
        <v>23615</v>
      </c>
      <c r="J927" s="571" t="s">
        <v>24001</v>
      </c>
      <c r="K927" s="571" t="s">
        <v>24001</v>
      </c>
      <c r="L927" s="571" t="s">
        <v>24001</v>
      </c>
      <c r="M927" s="572" t="s">
        <v>24001</v>
      </c>
      <c r="N927" s="553" t="s">
        <v>26632</v>
      </c>
      <c r="O927" s="572" t="s">
        <v>24001</v>
      </c>
      <c r="P927" s="572">
        <v>40382</v>
      </c>
      <c r="Q927" s="573">
        <v>42902</v>
      </c>
      <c r="R927" s="571" t="s">
        <v>28435</v>
      </c>
      <c r="S927" s="571" t="s">
        <v>24001</v>
      </c>
      <c r="T927" s="571" t="s">
        <v>24001</v>
      </c>
    </row>
    <row r="928" spans="1:20" ht="14.5" x14ac:dyDescent="0.35">
      <c r="A928" s="571">
        <v>1562</v>
      </c>
      <c r="B928" s="571" t="s">
        <v>23616</v>
      </c>
      <c r="C928" s="571" t="s">
        <v>28340</v>
      </c>
      <c r="D928" s="571" t="s">
        <v>23676</v>
      </c>
      <c r="E928" s="571" t="s">
        <v>23673</v>
      </c>
      <c r="F928" s="571" t="s">
        <v>23674</v>
      </c>
      <c r="G928" s="571" t="s">
        <v>23670</v>
      </c>
      <c r="H928" s="571" t="s">
        <v>23675</v>
      </c>
      <c r="I928" s="571" t="s">
        <v>23615</v>
      </c>
      <c r="J928" s="571" t="s">
        <v>24001</v>
      </c>
      <c r="K928" s="571" t="s">
        <v>154</v>
      </c>
      <c r="L928" s="571" t="s">
        <v>24001</v>
      </c>
      <c r="M928" s="572" t="s">
        <v>24001</v>
      </c>
      <c r="N928" s="553" t="s">
        <v>26632</v>
      </c>
      <c r="O928" s="572" t="s">
        <v>24001</v>
      </c>
      <c r="P928" s="572">
        <v>35632</v>
      </c>
      <c r="Q928" s="573">
        <v>37561</v>
      </c>
      <c r="R928" s="571" t="s">
        <v>28118</v>
      </c>
      <c r="S928" s="571" t="s">
        <v>24001</v>
      </c>
      <c r="T928" s="571" t="s">
        <v>24001</v>
      </c>
    </row>
    <row r="929" spans="1:20" ht="14.5" x14ac:dyDescent="0.35">
      <c r="A929" s="552">
        <v>892</v>
      </c>
      <c r="B929" s="571" t="s">
        <v>22163</v>
      </c>
      <c r="C929" s="571" t="s">
        <v>22753</v>
      </c>
      <c r="D929" s="571" t="s">
        <v>26595</v>
      </c>
      <c r="E929" s="571" t="s">
        <v>22763</v>
      </c>
      <c r="F929" s="571" t="s">
        <v>3712</v>
      </c>
      <c r="G929" s="571" t="s">
        <v>22762</v>
      </c>
      <c r="H929" s="571" t="s">
        <v>22482</v>
      </c>
      <c r="I929" s="571" t="s">
        <v>21149</v>
      </c>
      <c r="J929" s="571" t="s">
        <v>24001</v>
      </c>
      <c r="K929" s="571" t="s">
        <v>24001</v>
      </c>
      <c r="L929" s="571" t="s">
        <v>24001</v>
      </c>
      <c r="M929" s="572" t="s">
        <v>24001</v>
      </c>
      <c r="N929" s="572" t="s">
        <v>25896</v>
      </c>
      <c r="O929" s="572" t="s">
        <v>24001</v>
      </c>
      <c r="P929" s="572">
        <v>35632</v>
      </c>
      <c r="Q929" s="573">
        <v>43927</v>
      </c>
      <c r="R929" s="571" t="s">
        <v>27895</v>
      </c>
      <c r="S929" s="571" t="s">
        <v>27895</v>
      </c>
      <c r="T929" s="571" t="s">
        <v>24001</v>
      </c>
    </row>
    <row r="930" spans="1:20" ht="14.5" x14ac:dyDescent="0.35">
      <c r="A930" s="552">
        <v>1115</v>
      </c>
      <c r="B930" s="571" t="s">
        <v>21952</v>
      </c>
      <c r="C930" s="571" t="s">
        <v>25152</v>
      </c>
      <c r="D930" s="571" t="s">
        <v>22018</v>
      </c>
      <c r="E930" s="571" t="s">
        <v>22016</v>
      </c>
      <c r="F930" s="571" t="s">
        <v>17313</v>
      </c>
      <c r="G930" s="571" t="s">
        <v>22017</v>
      </c>
      <c r="H930" s="571" t="s">
        <v>21049</v>
      </c>
      <c r="I930" s="571" t="s">
        <v>21149</v>
      </c>
      <c r="J930" s="571" t="s">
        <v>24001</v>
      </c>
      <c r="K930" s="571" t="s">
        <v>50</v>
      </c>
      <c r="L930" s="571" t="s">
        <v>3595</v>
      </c>
      <c r="M930" s="572" t="s">
        <v>24001</v>
      </c>
      <c r="N930" s="572" t="s">
        <v>25896</v>
      </c>
      <c r="O930" s="572" t="s">
        <v>24001</v>
      </c>
      <c r="P930" s="572">
        <v>32933</v>
      </c>
      <c r="Q930" s="573">
        <v>37561</v>
      </c>
      <c r="R930" s="571" t="s">
        <v>28027</v>
      </c>
      <c r="S930" s="571" t="s">
        <v>24001</v>
      </c>
      <c r="T930" s="571" t="s">
        <v>24001</v>
      </c>
    </row>
    <row r="931" spans="1:20" ht="14.5" x14ac:dyDescent="0.35">
      <c r="A931" s="552">
        <v>1116</v>
      </c>
      <c r="B931" s="571" t="s">
        <v>21952</v>
      </c>
      <c r="C931" s="571" t="s">
        <v>25152</v>
      </c>
      <c r="D931" s="571" t="s">
        <v>22021</v>
      </c>
      <c r="E931" s="571" t="s">
        <v>22019</v>
      </c>
      <c r="F931" s="571" t="s">
        <v>22020</v>
      </c>
      <c r="G931" s="571" t="s">
        <v>22017</v>
      </c>
      <c r="H931" s="571" t="s">
        <v>21334</v>
      </c>
      <c r="I931" s="571" t="s">
        <v>21149</v>
      </c>
      <c r="J931" s="571" t="s">
        <v>24001</v>
      </c>
      <c r="K931" s="571" t="s">
        <v>154</v>
      </c>
      <c r="L931" s="571" t="s">
        <v>899</v>
      </c>
      <c r="M931" s="572" t="s">
        <v>24001</v>
      </c>
      <c r="N931" s="572" t="s">
        <v>25896</v>
      </c>
      <c r="O931" s="572" t="s">
        <v>28376</v>
      </c>
      <c r="P931" s="572">
        <v>32933</v>
      </c>
      <c r="Q931" s="573">
        <v>37561</v>
      </c>
      <c r="R931" s="571" t="s">
        <v>28030</v>
      </c>
      <c r="S931" s="571" t="s">
        <v>24001</v>
      </c>
      <c r="T931" s="571" t="s">
        <v>24001</v>
      </c>
    </row>
    <row r="932" spans="1:20" ht="14.5" x14ac:dyDescent="0.35">
      <c r="A932" s="552">
        <v>1117</v>
      </c>
      <c r="B932" s="571" t="s">
        <v>21952</v>
      </c>
      <c r="C932" s="571" t="s">
        <v>25152</v>
      </c>
      <c r="D932" s="571" t="s">
        <v>26268</v>
      </c>
      <c r="E932" s="571" t="s">
        <v>22022</v>
      </c>
      <c r="F932" s="571" t="s">
        <v>17337</v>
      </c>
      <c r="G932" s="571" t="s">
        <v>22017</v>
      </c>
      <c r="H932" s="571" t="s">
        <v>25674</v>
      </c>
      <c r="I932" s="571" t="s">
        <v>21149</v>
      </c>
      <c r="J932" s="571" t="s">
        <v>24001</v>
      </c>
      <c r="K932" s="571" t="s">
        <v>62</v>
      </c>
      <c r="L932" s="571" t="s">
        <v>24001</v>
      </c>
      <c r="M932" s="572" t="s">
        <v>24001</v>
      </c>
      <c r="N932" s="572" t="s">
        <v>25896</v>
      </c>
      <c r="O932" s="572" t="s">
        <v>24001</v>
      </c>
      <c r="P932" s="572">
        <v>32933</v>
      </c>
      <c r="Q932" s="573">
        <v>44005</v>
      </c>
      <c r="R932" s="571" t="s">
        <v>27910</v>
      </c>
      <c r="S932" s="571" t="s">
        <v>27910</v>
      </c>
      <c r="T932" s="571" t="s">
        <v>24001</v>
      </c>
    </row>
    <row r="933" spans="1:20" ht="14.5" x14ac:dyDescent="0.35">
      <c r="A933" s="552">
        <v>1118</v>
      </c>
      <c r="B933" s="571" t="s">
        <v>21952</v>
      </c>
      <c r="C933" s="571" t="s">
        <v>25152</v>
      </c>
      <c r="D933" s="571" t="s">
        <v>25553</v>
      </c>
      <c r="E933" s="571" t="s">
        <v>22023</v>
      </c>
      <c r="F933" s="571" t="s">
        <v>25554</v>
      </c>
      <c r="G933" s="571" t="s">
        <v>22017</v>
      </c>
      <c r="H933" s="571" t="s">
        <v>25555</v>
      </c>
      <c r="I933" s="571" t="s">
        <v>21149</v>
      </c>
      <c r="J933" s="571" t="s">
        <v>24001</v>
      </c>
      <c r="K933" s="571" t="s">
        <v>62</v>
      </c>
      <c r="L933" s="571" t="s">
        <v>24001</v>
      </c>
      <c r="M933" s="572" t="s">
        <v>25142</v>
      </c>
      <c r="N933" s="572" t="s">
        <v>25896</v>
      </c>
      <c r="O933" s="572" t="s">
        <v>24001</v>
      </c>
      <c r="P933" s="572">
        <v>43062</v>
      </c>
      <c r="Q933" s="573">
        <v>43686</v>
      </c>
      <c r="R933" s="571" t="s">
        <v>27968</v>
      </c>
      <c r="S933" s="571" t="s">
        <v>27964</v>
      </c>
      <c r="T933" s="571" t="s">
        <v>24001</v>
      </c>
    </row>
    <row r="934" spans="1:20" ht="14.5" x14ac:dyDescent="0.35">
      <c r="A934" s="552">
        <v>1119</v>
      </c>
      <c r="B934" s="571" t="s">
        <v>21952</v>
      </c>
      <c r="C934" s="571" t="s">
        <v>25152</v>
      </c>
      <c r="D934" s="571" t="s">
        <v>22025</v>
      </c>
      <c r="E934" s="571" t="s">
        <v>22024</v>
      </c>
      <c r="F934" s="571" t="s">
        <v>16822</v>
      </c>
      <c r="G934" s="571" t="s">
        <v>22017</v>
      </c>
      <c r="H934" s="571" t="s">
        <v>5356</v>
      </c>
      <c r="I934" s="571" t="s">
        <v>21149</v>
      </c>
      <c r="J934" s="571" t="s">
        <v>24001</v>
      </c>
      <c r="K934" s="571" t="s">
        <v>24001</v>
      </c>
      <c r="L934" s="571" t="s">
        <v>24001</v>
      </c>
      <c r="M934" s="572" t="s">
        <v>24001</v>
      </c>
      <c r="N934" s="572" t="s">
        <v>25896</v>
      </c>
      <c r="O934" s="572" t="s">
        <v>24001</v>
      </c>
      <c r="P934" s="572">
        <v>32933</v>
      </c>
      <c r="Q934" s="573">
        <v>37561</v>
      </c>
      <c r="R934" s="571" t="s">
        <v>28225</v>
      </c>
      <c r="S934" s="571" t="s">
        <v>24001</v>
      </c>
      <c r="T934" s="571" t="s">
        <v>24001</v>
      </c>
    </row>
    <row r="935" spans="1:20" ht="14.5" x14ac:dyDescent="0.35">
      <c r="A935" s="552">
        <v>1120</v>
      </c>
      <c r="B935" s="571" t="s">
        <v>21952</v>
      </c>
      <c r="C935" s="571" t="s">
        <v>25152</v>
      </c>
      <c r="D935" s="571" t="s">
        <v>22027</v>
      </c>
      <c r="E935" s="571" t="s">
        <v>25556</v>
      </c>
      <c r="F935" s="571" t="s">
        <v>22026</v>
      </c>
      <c r="G935" s="571" t="s">
        <v>22017</v>
      </c>
      <c r="H935" s="571" t="s">
        <v>55</v>
      </c>
      <c r="I935" s="571" t="s">
        <v>21149</v>
      </c>
      <c r="J935" s="571" t="s">
        <v>24001</v>
      </c>
      <c r="K935" s="571" t="s">
        <v>24001</v>
      </c>
      <c r="L935" s="571" t="s">
        <v>24001</v>
      </c>
      <c r="M935" s="572" t="s">
        <v>24001</v>
      </c>
      <c r="N935" s="572" t="s">
        <v>25896</v>
      </c>
      <c r="O935" s="572" t="s">
        <v>24001</v>
      </c>
      <c r="P935" s="572">
        <v>32933</v>
      </c>
      <c r="Q935" s="573">
        <v>40427</v>
      </c>
      <c r="R935" s="571" t="s">
        <v>24001</v>
      </c>
      <c r="S935" s="571" t="s">
        <v>24001</v>
      </c>
      <c r="T935" s="571" t="s">
        <v>24001</v>
      </c>
    </row>
    <row r="936" spans="1:20" ht="14.5" x14ac:dyDescent="0.35">
      <c r="A936" s="552">
        <v>1121</v>
      </c>
      <c r="B936" s="571" t="s">
        <v>21952</v>
      </c>
      <c r="C936" s="571" t="s">
        <v>25152</v>
      </c>
      <c r="D936" s="571" t="s">
        <v>22030</v>
      </c>
      <c r="E936" s="571" t="s">
        <v>22028</v>
      </c>
      <c r="F936" s="571" t="s">
        <v>17306</v>
      </c>
      <c r="G936" s="571" t="s">
        <v>22017</v>
      </c>
      <c r="H936" s="571" t="s">
        <v>22029</v>
      </c>
      <c r="I936" s="571" t="s">
        <v>21149</v>
      </c>
      <c r="J936" s="571" t="s">
        <v>24001</v>
      </c>
      <c r="K936" s="571" t="s">
        <v>62</v>
      </c>
      <c r="L936" s="571" t="s">
        <v>24001</v>
      </c>
      <c r="M936" s="572" t="s">
        <v>24001</v>
      </c>
      <c r="N936" s="572" t="s">
        <v>25896</v>
      </c>
      <c r="O936" s="572" t="s">
        <v>24001</v>
      </c>
      <c r="P936" s="572">
        <v>32933</v>
      </c>
      <c r="Q936" s="573">
        <v>37561</v>
      </c>
      <c r="R936" s="571" t="s">
        <v>27968</v>
      </c>
      <c r="S936" s="571" t="s">
        <v>24001</v>
      </c>
      <c r="T936" s="571" t="s">
        <v>24001</v>
      </c>
    </row>
    <row r="937" spans="1:20" ht="14.5" x14ac:dyDescent="0.35">
      <c r="A937" s="552">
        <v>224</v>
      </c>
      <c r="B937" s="552" t="s">
        <v>20755</v>
      </c>
      <c r="C937" s="552" t="s">
        <v>20773</v>
      </c>
      <c r="D937" s="552" t="s">
        <v>20794</v>
      </c>
      <c r="E937" s="552" t="s">
        <v>20792</v>
      </c>
      <c r="F937" s="552" t="s">
        <v>4981</v>
      </c>
      <c r="G937" s="552" t="s">
        <v>20793</v>
      </c>
      <c r="H937" s="552" t="s">
        <v>588</v>
      </c>
      <c r="I937" s="552" t="s">
        <v>20243</v>
      </c>
      <c r="J937" s="552" t="s">
        <v>24001</v>
      </c>
      <c r="K937" s="552" t="s">
        <v>154</v>
      </c>
      <c r="L937" s="552" t="s">
        <v>531</v>
      </c>
      <c r="M937" s="553" t="s">
        <v>24001</v>
      </c>
      <c r="N937" s="552" t="s">
        <v>25856</v>
      </c>
      <c r="O937" s="553" t="s">
        <v>28436</v>
      </c>
      <c r="P937" s="553">
        <v>32933</v>
      </c>
      <c r="Q937" s="554">
        <v>37561</v>
      </c>
      <c r="R937" s="552" t="s">
        <v>28437</v>
      </c>
      <c r="S937" s="552" t="s">
        <v>24001</v>
      </c>
      <c r="T937" s="552" t="s">
        <v>24001</v>
      </c>
    </row>
    <row r="938" spans="1:20" ht="14.5" x14ac:dyDescent="0.35">
      <c r="A938" s="552">
        <v>225</v>
      </c>
      <c r="B938" s="552" t="s">
        <v>20755</v>
      </c>
      <c r="C938" s="552" t="s">
        <v>20773</v>
      </c>
      <c r="D938" s="552" t="s">
        <v>20796</v>
      </c>
      <c r="E938" s="552" t="s">
        <v>24001</v>
      </c>
      <c r="F938" s="552" t="s">
        <v>20795</v>
      </c>
      <c r="G938" s="552" t="s">
        <v>20793</v>
      </c>
      <c r="H938" s="552" t="s">
        <v>55</v>
      </c>
      <c r="I938" s="552" t="s">
        <v>20243</v>
      </c>
      <c r="J938" s="552" t="s">
        <v>24001</v>
      </c>
      <c r="K938" s="571" t="s">
        <v>24001</v>
      </c>
      <c r="L938" s="571" t="s">
        <v>24001</v>
      </c>
      <c r="M938" s="553" t="s">
        <v>24001</v>
      </c>
      <c r="N938" s="552" t="s">
        <v>25856</v>
      </c>
      <c r="O938" s="553" t="s">
        <v>24001</v>
      </c>
      <c r="P938" s="553">
        <v>32933</v>
      </c>
      <c r="Q938" s="554">
        <v>37561</v>
      </c>
      <c r="R938" s="552" t="s">
        <v>24001</v>
      </c>
      <c r="S938" s="552" t="s">
        <v>24001</v>
      </c>
      <c r="T938" s="552" t="s">
        <v>24001</v>
      </c>
    </row>
    <row r="939" spans="1:20" ht="14.5" x14ac:dyDescent="0.35">
      <c r="A939" s="552">
        <v>1122</v>
      </c>
      <c r="B939" s="571" t="s">
        <v>21952</v>
      </c>
      <c r="C939" s="571" t="s">
        <v>25152</v>
      </c>
      <c r="D939" s="571" t="s">
        <v>22034</v>
      </c>
      <c r="E939" s="571" t="s">
        <v>22031</v>
      </c>
      <c r="F939" s="571" t="s">
        <v>17310</v>
      </c>
      <c r="G939" s="571" t="s">
        <v>22032</v>
      </c>
      <c r="H939" s="571" t="s">
        <v>22033</v>
      </c>
      <c r="I939" s="571" t="s">
        <v>21149</v>
      </c>
      <c r="J939" s="571" t="s">
        <v>24001</v>
      </c>
      <c r="K939" s="571" t="s">
        <v>24001</v>
      </c>
      <c r="L939" s="571" t="s">
        <v>24001</v>
      </c>
      <c r="M939" s="572" t="s">
        <v>24001</v>
      </c>
      <c r="N939" s="572" t="s">
        <v>25896</v>
      </c>
      <c r="O939" s="572" t="s">
        <v>24001</v>
      </c>
      <c r="P939" s="572">
        <v>32933</v>
      </c>
      <c r="Q939" s="573">
        <v>37561</v>
      </c>
      <c r="R939" s="571" t="s">
        <v>27968</v>
      </c>
      <c r="S939" s="571" t="s">
        <v>24001</v>
      </c>
      <c r="T939" s="571" t="s">
        <v>24001</v>
      </c>
    </row>
    <row r="940" spans="1:20" ht="14.5" x14ac:dyDescent="0.35">
      <c r="A940" s="552">
        <v>1220</v>
      </c>
      <c r="B940" s="571" t="s">
        <v>22834</v>
      </c>
      <c r="C940" s="571" t="s">
        <v>22875</v>
      </c>
      <c r="D940" s="571" t="s">
        <v>28438</v>
      </c>
      <c r="E940" s="571" t="s">
        <v>34778</v>
      </c>
      <c r="F940" s="571" t="s">
        <v>17957</v>
      </c>
      <c r="G940" s="571" t="s">
        <v>22878</v>
      </c>
      <c r="H940" s="571" t="s">
        <v>28439</v>
      </c>
      <c r="I940" s="571" t="s">
        <v>22804</v>
      </c>
      <c r="J940" s="571" t="s">
        <v>24001</v>
      </c>
      <c r="K940" s="571" t="s">
        <v>24001</v>
      </c>
      <c r="L940" s="571" t="s">
        <v>24001</v>
      </c>
      <c r="M940" s="572" t="s">
        <v>24001</v>
      </c>
      <c r="N940" s="553" t="s">
        <v>62</v>
      </c>
      <c r="O940" s="572" t="s">
        <v>24001</v>
      </c>
      <c r="P940" s="572">
        <v>37678</v>
      </c>
      <c r="Q940" s="573">
        <v>45152</v>
      </c>
      <c r="R940" s="571" t="s">
        <v>28440</v>
      </c>
      <c r="S940" s="571" t="s">
        <v>24001</v>
      </c>
      <c r="T940" s="571" t="s">
        <v>24001</v>
      </c>
    </row>
    <row r="941" spans="1:20" ht="14.5" x14ac:dyDescent="0.35">
      <c r="A941" s="552">
        <v>1221</v>
      </c>
      <c r="B941" s="571" t="s">
        <v>22834</v>
      </c>
      <c r="C941" s="571" t="s">
        <v>22875</v>
      </c>
      <c r="D941" s="571" t="s">
        <v>22880</v>
      </c>
      <c r="E941" s="571" t="s">
        <v>22876</v>
      </c>
      <c r="F941" s="571" t="s">
        <v>22877</v>
      </c>
      <c r="G941" s="571" t="s">
        <v>22878</v>
      </c>
      <c r="H941" s="571" t="s">
        <v>22879</v>
      </c>
      <c r="I941" s="571" t="s">
        <v>22804</v>
      </c>
      <c r="J941" s="571" t="s">
        <v>24001</v>
      </c>
      <c r="K941" s="571" t="s">
        <v>62</v>
      </c>
      <c r="L941" s="571" t="s">
        <v>24001</v>
      </c>
      <c r="M941" s="572" t="s">
        <v>24001</v>
      </c>
      <c r="N941" s="553" t="s">
        <v>62</v>
      </c>
      <c r="O941" s="572" t="s">
        <v>28441</v>
      </c>
      <c r="P941" s="572">
        <v>32933</v>
      </c>
      <c r="Q941" s="573">
        <v>37561</v>
      </c>
      <c r="R941" s="571" t="s">
        <v>28442</v>
      </c>
      <c r="S941" s="571" t="s">
        <v>24001</v>
      </c>
      <c r="T941" s="571" t="s">
        <v>24001</v>
      </c>
    </row>
    <row r="942" spans="1:20" ht="14.5" x14ac:dyDescent="0.35">
      <c r="A942" s="552">
        <v>1222</v>
      </c>
      <c r="B942" s="571" t="s">
        <v>22834</v>
      </c>
      <c r="C942" s="571" t="s">
        <v>22875</v>
      </c>
      <c r="D942" s="571" t="s">
        <v>22884</v>
      </c>
      <c r="E942" s="571" t="s">
        <v>22881</v>
      </c>
      <c r="F942" s="571" t="s">
        <v>22882</v>
      </c>
      <c r="G942" s="571" t="s">
        <v>22878</v>
      </c>
      <c r="H942" s="571" t="s">
        <v>22883</v>
      </c>
      <c r="I942" s="571" t="s">
        <v>22804</v>
      </c>
      <c r="J942" s="571" t="s">
        <v>24001</v>
      </c>
      <c r="K942" s="571" t="s">
        <v>24001</v>
      </c>
      <c r="L942" s="571" t="s">
        <v>24001</v>
      </c>
      <c r="M942" s="572" t="s">
        <v>24001</v>
      </c>
      <c r="N942" s="553" t="s">
        <v>62</v>
      </c>
      <c r="O942" s="572" t="s">
        <v>24001</v>
      </c>
      <c r="P942" s="572">
        <v>32933</v>
      </c>
      <c r="Q942" s="573">
        <v>37561</v>
      </c>
      <c r="R942" s="571" t="s">
        <v>28443</v>
      </c>
      <c r="S942" s="571" t="s">
        <v>24001</v>
      </c>
      <c r="T942" s="571" t="s">
        <v>24001</v>
      </c>
    </row>
    <row r="943" spans="1:20" ht="14.5" x14ac:dyDescent="0.35">
      <c r="A943" s="552">
        <v>1223</v>
      </c>
      <c r="B943" s="571" t="s">
        <v>22834</v>
      </c>
      <c r="C943" s="571" t="s">
        <v>22875</v>
      </c>
      <c r="D943" s="571" t="s">
        <v>22886</v>
      </c>
      <c r="E943" s="571" t="s">
        <v>25557</v>
      </c>
      <c r="F943" s="571" t="s">
        <v>8468</v>
      </c>
      <c r="G943" s="571" t="s">
        <v>22878</v>
      </c>
      <c r="H943" s="571" t="s">
        <v>22885</v>
      </c>
      <c r="I943" s="571" t="s">
        <v>22804</v>
      </c>
      <c r="J943" s="571" t="s">
        <v>24001</v>
      </c>
      <c r="K943" s="571" t="s">
        <v>24001</v>
      </c>
      <c r="L943" s="571" t="s">
        <v>24001</v>
      </c>
      <c r="M943" s="572" t="s">
        <v>24001</v>
      </c>
      <c r="N943" s="553" t="s">
        <v>62</v>
      </c>
      <c r="O943" s="572" t="s">
        <v>24001</v>
      </c>
      <c r="P943" s="572">
        <v>32933</v>
      </c>
      <c r="Q943" s="573">
        <v>37561</v>
      </c>
      <c r="R943" s="571" t="s">
        <v>28444</v>
      </c>
      <c r="S943" s="571" t="s">
        <v>24001</v>
      </c>
      <c r="T943" s="571" t="s">
        <v>24001</v>
      </c>
    </row>
    <row r="944" spans="1:20" ht="14.5" x14ac:dyDescent="0.35">
      <c r="A944" s="552">
        <v>1224</v>
      </c>
      <c r="B944" s="571" t="s">
        <v>22834</v>
      </c>
      <c r="C944" s="571" t="s">
        <v>22875</v>
      </c>
      <c r="D944" s="571" t="s">
        <v>22887</v>
      </c>
      <c r="E944" s="571" t="s">
        <v>24001</v>
      </c>
      <c r="F944" s="571" t="s">
        <v>14415</v>
      </c>
      <c r="G944" s="571" t="s">
        <v>22878</v>
      </c>
      <c r="H944" s="571" t="s">
        <v>55</v>
      </c>
      <c r="I944" s="571" t="s">
        <v>22804</v>
      </c>
      <c r="J944" s="571" t="s">
        <v>24001</v>
      </c>
      <c r="K944" s="571" t="s">
        <v>24001</v>
      </c>
      <c r="L944" s="571" t="s">
        <v>24001</v>
      </c>
      <c r="M944" s="572" t="s">
        <v>24001</v>
      </c>
      <c r="N944" s="553" t="s">
        <v>62</v>
      </c>
      <c r="O944" s="572" t="s">
        <v>24001</v>
      </c>
      <c r="P944" s="572">
        <v>32933</v>
      </c>
      <c r="Q944" s="573">
        <v>37561</v>
      </c>
      <c r="R944" s="571" t="s">
        <v>24001</v>
      </c>
      <c r="S944" s="571" t="s">
        <v>24001</v>
      </c>
      <c r="T944" s="571" t="s">
        <v>24001</v>
      </c>
    </row>
    <row r="945" spans="1:20" ht="14.5" x14ac:dyDescent="0.35">
      <c r="A945" s="552">
        <v>1225</v>
      </c>
      <c r="B945" s="571" t="s">
        <v>22834</v>
      </c>
      <c r="C945" s="571" t="s">
        <v>22875</v>
      </c>
      <c r="D945" s="571" t="s">
        <v>22890</v>
      </c>
      <c r="E945" s="571" t="s">
        <v>22888</v>
      </c>
      <c r="F945" s="571" t="s">
        <v>2884</v>
      </c>
      <c r="G945" s="571" t="s">
        <v>22878</v>
      </c>
      <c r="H945" s="571" t="s">
        <v>22889</v>
      </c>
      <c r="I945" s="571" t="s">
        <v>22804</v>
      </c>
      <c r="J945" s="571" t="s">
        <v>24001</v>
      </c>
      <c r="K945" s="571" t="s">
        <v>24001</v>
      </c>
      <c r="L945" s="571" t="s">
        <v>24001</v>
      </c>
      <c r="M945" s="572" t="s">
        <v>24001</v>
      </c>
      <c r="N945" s="553" t="s">
        <v>62</v>
      </c>
      <c r="O945" s="572" t="s">
        <v>24001</v>
      </c>
      <c r="P945" s="572">
        <v>32933</v>
      </c>
      <c r="Q945" s="573">
        <v>37561</v>
      </c>
      <c r="R945" s="571" t="s">
        <v>28149</v>
      </c>
      <c r="S945" s="571" t="s">
        <v>24001</v>
      </c>
      <c r="T945" s="571" t="s">
        <v>24001</v>
      </c>
    </row>
    <row r="946" spans="1:20" ht="14.5" x14ac:dyDescent="0.35">
      <c r="A946" s="552">
        <v>518</v>
      </c>
      <c r="B946" s="571" t="s">
        <v>22163</v>
      </c>
      <c r="C946" s="571" t="s">
        <v>22251</v>
      </c>
      <c r="D946" s="571" t="s">
        <v>22353</v>
      </c>
      <c r="E946" s="571" t="s">
        <v>22349</v>
      </c>
      <c r="F946" s="571" t="s">
        <v>22350</v>
      </c>
      <c r="G946" s="571" t="s">
        <v>22351</v>
      </c>
      <c r="H946" s="571" t="s">
        <v>22352</v>
      </c>
      <c r="I946" s="571" t="s">
        <v>21149</v>
      </c>
      <c r="J946" s="571" t="s">
        <v>24001</v>
      </c>
      <c r="K946" s="571" t="s">
        <v>24001</v>
      </c>
      <c r="L946" s="571" t="s">
        <v>24001</v>
      </c>
      <c r="M946" s="572" t="s">
        <v>26350</v>
      </c>
      <c r="N946" s="572" t="s">
        <v>25896</v>
      </c>
      <c r="O946" s="572" t="s">
        <v>34723</v>
      </c>
      <c r="P946" s="572">
        <v>36383</v>
      </c>
      <c r="Q946" s="573">
        <v>40875</v>
      </c>
      <c r="R946" s="571" t="s">
        <v>27895</v>
      </c>
      <c r="S946" s="571" t="s">
        <v>24001</v>
      </c>
      <c r="T946" s="571" t="s">
        <v>24001</v>
      </c>
    </row>
    <row r="947" spans="1:20" ht="14.5" x14ac:dyDescent="0.35">
      <c r="A947" s="552">
        <v>519</v>
      </c>
      <c r="B947" s="571" t="s">
        <v>22163</v>
      </c>
      <c r="C947" s="571" t="s">
        <v>22251</v>
      </c>
      <c r="D947" s="571" t="s">
        <v>26351</v>
      </c>
      <c r="E947" s="571" t="s">
        <v>26352</v>
      </c>
      <c r="F947" s="571" t="s">
        <v>26353</v>
      </c>
      <c r="G947" s="571" t="s">
        <v>22351</v>
      </c>
      <c r="H947" s="571" t="s">
        <v>26354</v>
      </c>
      <c r="I947" s="571" t="s">
        <v>21149</v>
      </c>
      <c r="J947" s="571" t="s">
        <v>24001</v>
      </c>
      <c r="K947" s="571" t="s">
        <v>24001</v>
      </c>
      <c r="L947" s="571" t="s">
        <v>24001</v>
      </c>
      <c r="M947" s="572" t="s">
        <v>24001</v>
      </c>
      <c r="N947" s="572" t="s">
        <v>25896</v>
      </c>
      <c r="O947" s="572" t="s">
        <v>24001</v>
      </c>
      <c r="P947" s="572">
        <v>44011</v>
      </c>
      <c r="Q947" s="573"/>
      <c r="R947" s="571" t="s">
        <v>27895</v>
      </c>
      <c r="S947" s="571" t="s">
        <v>27964</v>
      </c>
      <c r="T947" s="571" t="s">
        <v>24001</v>
      </c>
    </row>
    <row r="948" spans="1:20" ht="14.5" x14ac:dyDescent="0.35">
      <c r="A948" s="552">
        <v>520</v>
      </c>
      <c r="B948" s="571" t="s">
        <v>22163</v>
      </c>
      <c r="C948" s="571" t="s">
        <v>22251</v>
      </c>
      <c r="D948" s="571" t="s">
        <v>25558</v>
      </c>
      <c r="E948" s="571" t="s">
        <v>26355</v>
      </c>
      <c r="F948" s="571" t="s">
        <v>25559</v>
      </c>
      <c r="G948" s="571" t="s">
        <v>22351</v>
      </c>
      <c r="H948" s="571" t="s">
        <v>25560</v>
      </c>
      <c r="I948" s="571" t="s">
        <v>21149</v>
      </c>
      <c r="J948" s="571" t="s">
        <v>24001</v>
      </c>
      <c r="K948" s="571" t="s">
        <v>24001</v>
      </c>
      <c r="L948" s="571" t="s">
        <v>24001</v>
      </c>
      <c r="M948" s="572" t="s">
        <v>24001</v>
      </c>
      <c r="N948" s="572" t="s">
        <v>25896</v>
      </c>
      <c r="O948" s="572" t="s">
        <v>24001</v>
      </c>
      <c r="P948" s="572">
        <v>43042</v>
      </c>
      <c r="Q948" s="573"/>
      <c r="R948" s="571" t="s">
        <v>27895</v>
      </c>
      <c r="S948" s="571" t="s">
        <v>27895</v>
      </c>
      <c r="T948" s="571" t="s">
        <v>24001</v>
      </c>
    </row>
    <row r="949" spans="1:20" ht="14.5" x14ac:dyDescent="0.35">
      <c r="A949" s="552">
        <v>521</v>
      </c>
      <c r="B949" s="571" t="s">
        <v>22163</v>
      </c>
      <c r="C949" s="571" t="s">
        <v>22251</v>
      </c>
      <c r="D949" s="571" t="s">
        <v>25561</v>
      </c>
      <c r="E949" s="571" t="s">
        <v>26356</v>
      </c>
      <c r="F949" s="571" t="s">
        <v>25562</v>
      </c>
      <c r="G949" s="571" t="s">
        <v>22351</v>
      </c>
      <c r="H949" s="571" t="s">
        <v>25563</v>
      </c>
      <c r="I949" s="571" t="s">
        <v>21149</v>
      </c>
      <c r="J949" s="571" t="s">
        <v>24001</v>
      </c>
      <c r="K949" s="571" t="s">
        <v>24001</v>
      </c>
      <c r="L949" s="571" t="s">
        <v>24001</v>
      </c>
      <c r="M949" s="572" t="s">
        <v>24001</v>
      </c>
      <c r="N949" s="572" t="s">
        <v>25896</v>
      </c>
      <c r="O949" s="572" t="s">
        <v>24001</v>
      </c>
      <c r="P949" s="572">
        <v>43042</v>
      </c>
      <c r="Q949" s="573"/>
      <c r="R949" s="571" t="s">
        <v>27895</v>
      </c>
      <c r="S949" s="571" t="s">
        <v>28445</v>
      </c>
      <c r="T949" s="571" t="s">
        <v>24001</v>
      </c>
    </row>
    <row r="950" spans="1:20" ht="14.5" x14ac:dyDescent="0.35">
      <c r="A950" s="552">
        <v>522</v>
      </c>
      <c r="B950" s="571" t="s">
        <v>22163</v>
      </c>
      <c r="C950" s="571" t="s">
        <v>22251</v>
      </c>
      <c r="D950" s="571" t="s">
        <v>26357</v>
      </c>
      <c r="E950" s="571" t="s">
        <v>26358</v>
      </c>
      <c r="F950" s="571" t="s">
        <v>26359</v>
      </c>
      <c r="G950" s="571" t="s">
        <v>22351</v>
      </c>
      <c r="H950" s="571" t="s">
        <v>26360</v>
      </c>
      <c r="I950" s="571" t="s">
        <v>21149</v>
      </c>
      <c r="J950" s="571" t="s">
        <v>24001</v>
      </c>
      <c r="K950" s="571" t="s">
        <v>24001</v>
      </c>
      <c r="L950" s="571" t="s">
        <v>24001</v>
      </c>
      <c r="M950" s="572" t="s">
        <v>24001</v>
      </c>
      <c r="N950" s="572" t="s">
        <v>25896</v>
      </c>
      <c r="O950" s="572" t="s">
        <v>24001</v>
      </c>
      <c r="P950" s="572">
        <v>44011</v>
      </c>
      <c r="Q950" s="573"/>
      <c r="R950" s="571" t="s">
        <v>27895</v>
      </c>
      <c r="S950" s="571" t="s">
        <v>28446</v>
      </c>
      <c r="T950" s="571" t="s">
        <v>24001</v>
      </c>
    </row>
    <row r="951" spans="1:20" ht="14.5" x14ac:dyDescent="0.35">
      <c r="A951" s="552">
        <v>523</v>
      </c>
      <c r="B951" s="571" t="s">
        <v>22163</v>
      </c>
      <c r="C951" s="571" t="s">
        <v>22251</v>
      </c>
      <c r="D951" s="571" t="s">
        <v>25564</v>
      </c>
      <c r="E951" s="571" t="s">
        <v>25565</v>
      </c>
      <c r="F951" s="571" t="s">
        <v>25566</v>
      </c>
      <c r="G951" s="571" t="s">
        <v>22351</v>
      </c>
      <c r="H951" s="571" t="s">
        <v>25567</v>
      </c>
      <c r="I951" s="571" t="s">
        <v>21149</v>
      </c>
      <c r="J951" s="571" t="s">
        <v>24001</v>
      </c>
      <c r="K951" s="571" t="s">
        <v>24001</v>
      </c>
      <c r="L951" s="571" t="s">
        <v>531</v>
      </c>
      <c r="M951" s="572" t="s">
        <v>24001</v>
      </c>
      <c r="N951" s="572" t="s">
        <v>25896</v>
      </c>
      <c r="O951" s="572" t="s">
        <v>28447</v>
      </c>
      <c r="P951" s="572">
        <v>43042</v>
      </c>
      <c r="Q951" s="573">
        <v>43087</v>
      </c>
      <c r="R951" s="571" t="s">
        <v>27895</v>
      </c>
      <c r="S951" s="571" t="s">
        <v>27964</v>
      </c>
      <c r="T951" s="571" t="s">
        <v>24001</v>
      </c>
    </row>
    <row r="952" spans="1:20" ht="14.5" x14ac:dyDescent="0.35">
      <c r="A952" s="552">
        <v>940</v>
      </c>
      <c r="B952" s="571" t="s">
        <v>21164</v>
      </c>
      <c r="C952" s="571" t="s">
        <v>21170</v>
      </c>
      <c r="D952" s="571" t="s">
        <v>21227</v>
      </c>
      <c r="E952" s="571" t="s">
        <v>25901</v>
      </c>
      <c r="F952" s="571" t="s">
        <v>16873</v>
      </c>
      <c r="G952" s="571" t="s">
        <v>21225</v>
      </c>
      <c r="H952" s="571" t="s">
        <v>21226</v>
      </c>
      <c r="I952" s="571" t="s">
        <v>21149</v>
      </c>
      <c r="J952" s="571" t="s">
        <v>24001</v>
      </c>
      <c r="K952" s="571" t="s">
        <v>24001</v>
      </c>
      <c r="L952" s="571" t="s">
        <v>24001</v>
      </c>
      <c r="M952" s="572" t="s">
        <v>21228</v>
      </c>
      <c r="N952" s="572" t="s">
        <v>25896</v>
      </c>
      <c r="O952" s="572" t="s">
        <v>24001</v>
      </c>
      <c r="P952" s="572">
        <v>32933</v>
      </c>
      <c r="Q952" s="573">
        <v>41564</v>
      </c>
      <c r="R952" s="571" t="s">
        <v>28251</v>
      </c>
      <c r="S952" s="571" t="s">
        <v>24001</v>
      </c>
      <c r="T952" s="571" t="s">
        <v>24001</v>
      </c>
    </row>
    <row r="953" spans="1:20" ht="14.5" x14ac:dyDescent="0.35">
      <c r="A953" s="552">
        <v>52</v>
      </c>
      <c r="B953" s="552" t="s">
        <v>20264</v>
      </c>
      <c r="C953" s="552" t="s">
        <v>20278</v>
      </c>
      <c r="D953" s="552" t="s">
        <v>20354</v>
      </c>
      <c r="E953" s="552" t="s">
        <v>20351</v>
      </c>
      <c r="F953" s="552" t="s">
        <v>1687</v>
      </c>
      <c r="G953" s="552" t="s">
        <v>20352</v>
      </c>
      <c r="H953" s="552" t="s">
        <v>20353</v>
      </c>
      <c r="I953" s="552" t="s">
        <v>20243</v>
      </c>
      <c r="J953" s="552" t="s">
        <v>24001</v>
      </c>
      <c r="K953" s="571" t="s">
        <v>24001</v>
      </c>
      <c r="L953" s="571" t="s">
        <v>24001</v>
      </c>
      <c r="M953" s="553" t="s">
        <v>24001</v>
      </c>
      <c r="N953" s="552" t="s">
        <v>25856</v>
      </c>
      <c r="O953" s="553" t="s">
        <v>24001</v>
      </c>
      <c r="P953" s="553">
        <v>32933</v>
      </c>
      <c r="Q953" s="554">
        <v>37561</v>
      </c>
      <c r="R953" s="552" t="s">
        <v>28448</v>
      </c>
      <c r="S953" s="552" t="s">
        <v>24001</v>
      </c>
      <c r="T953" s="552" t="s">
        <v>24001</v>
      </c>
    </row>
    <row r="954" spans="1:20" ht="14.5" x14ac:dyDescent="0.35">
      <c r="A954" s="552">
        <v>53</v>
      </c>
      <c r="B954" s="552" t="s">
        <v>20264</v>
      </c>
      <c r="C954" s="552" t="s">
        <v>20278</v>
      </c>
      <c r="D954" s="552" t="s">
        <v>20355</v>
      </c>
      <c r="E954" s="552" t="s">
        <v>24001</v>
      </c>
      <c r="F954" s="552" t="s">
        <v>3070</v>
      </c>
      <c r="G954" s="552" t="s">
        <v>20352</v>
      </c>
      <c r="H954" s="552" t="s">
        <v>55</v>
      </c>
      <c r="I954" s="552" t="s">
        <v>20243</v>
      </c>
      <c r="J954" s="552" t="s">
        <v>24001</v>
      </c>
      <c r="K954" s="571" t="s">
        <v>24001</v>
      </c>
      <c r="L954" s="571" t="s">
        <v>24001</v>
      </c>
      <c r="M954" s="553" t="s">
        <v>24001</v>
      </c>
      <c r="N954" s="552" t="s">
        <v>25856</v>
      </c>
      <c r="O954" s="553" t="s">
        <v>24001</v>
      </c>
      <c r="P954" s="553">
        <v>32933</v>
      </c>
      <c r="Q954" s="554">
        <v>37561</v>
      </c>
      <c r="R954" s="552" t="s">
        <v>24001</v>
      </c>
      <c r="S954" s="552" t="s">
        <v>24001</v>
      </c>
      <c r="T954" s="552" t="s">
        <v>24001</v>
      </c>
    </row>
    <row r="955" spans="1:20" ht="14.5" x14ac:dyDescent="0.35">
      <c r="A955" s="552">
        <v>54</v>
      </c>
      <c r="B955" s="552" t="s">
        <v>20264</v>
      </c>
      <c r="C955" s="552" t="s">
        <v>20278</v>
      </c>
      <c r="D955" s="552" t="s">
        <v>20358</v>
      </c>
      <c r="E955" s="552" t="s">
        <v>20356</v>
      </c>
      <c r="F955" s="552" t="s">
        <v>1690</v>
      </c>
      <c r="G955" s="552" t="s">
        <v>20352</v>
      </c>
      <c r="H955" s="552" t="s">
        <v>20357</v>
      </c>
      <c r="I955" s="552" t="s">
        <v>20243</v>
      </c>
      <c r="J955" s="552" t="s">
        <v>24001</v>
      </c>
      <c r="K955" s="571" t="s">
        <v>24001</v>
      </c>
      <c r="L955" s="571" t="s">
        <v>24001</v>
      </c>
      <c r="M955" s="553" t="s">
        <v>24001</v>
      </c>
      <c r="N955" s="552" t="s">
        <v>25856</v>
      </c>
      <c r="O955" s="553" t="s">
        <v>24001</v>
      </c>
      <c r="P955" s="553">
        <v>32933</v>
      </c>
      <c r="Q955" s="554">
        <v>37561</v>
      </c>
      <c r="R955" s="552" t="s">
        <v>28449</v>
      </c>
      <c r="S955" s="552" t="s">
        <v>24001</v>
      </c>
      <c r="T955" s="552" t="s">
        <v>24001</v>
      </c>
    </row>
    <row r="956" spans="1:20" ht="14.5" x14ac:dyDescent="0.35">
      <c r="A956" s="552">
        <v>1168</v>
      </c>
      <c r="B956" s="552" t="s">
        <v>22098</v>
      </c>
      <c r="C956" s="552" t="s">
        <v>22104</v>
      </c>
      <c r="D956" s="552" t="s">
        <v>22108</v>
      </c>
      <c r="E956" s="552" t="s">
        <v>26207</v>
      </c>
      <c r="F956" s="552" t="s">
        <v>22105</v>
      </c>
      <c r="G956" s="552" t="s">
        <v>22106</v>
      </c>
      <c r="H956" s="552" t="s">
        <v>22107</v>
      </c>
      <c r="I956" s="552" t="s">
        <v>21149</v>
      </c>
      <c r="J956" s="552" t="s">
        <v>24001</v>
      </c>
      <c r="K956" s="571" t="s">
        <v>24001</v>
      </c>
      <c r="L956" s="571" t="s">
        <v>24001</v>
      </c>
      <c r="M956" s="553" t="s">
        <v>26208</v>
      </c>
      <c r="N956" s="572" t="s">
        <v>25896</v>
      </c>
      <c r="O956" s="553" t="s">
        <v>24001</v>
      </c>
      <c r="P956" s="553">
        <v>32933</v>
      </c>
      <c r="Q956" s="554">
        <v>40326</v>
      </c>
      <c r="R956" s="552" t="s">
        <v>27895</v>
      </c>
      <c r="S956" s="552" t="s">
        <v>24001</v>
      </c>
      <c r="T956" s="552" t="s">
        <v>24001</v>
      </c>
    </row>
    <row r="957" spans="1:20" ht="14.5" x14ac:dyDescent="0.35">
      <c r="A957" s="552">
        <v>1169</v>
      </c>
      <c r="B957" s="552" t="s">
        <v>22098</v>
      </c>
      <c r="C957" s="552" t="s">
        <v>22104</v>
      </c>
      <c r="D957" s="552" t="s">
        <v>25568</v>
      </c>
      <c r="E957" s="552" t="s">
        <v>26209</v>
      </c>
      <c r="F957" s="552" t="s">
        <v>25569</v>
      </c>
      <c r="G957" s="552" t="s">
        <v>22106</v>
      </c>
      <c r="H957" s="552" t="s">
        <v>25570</v>
      </c>
      <c r="I957" s="552" t="s">
        <v>21149</v>
      </c>
      <c r="J957" s="552" t="s">
        <v>24001</v>
      </c>
      <c r="K957" s="571" t="s">
        <v>24001</v>
      </c>
      <c r="L957" s="571" t="s">
        <v>24001</v>
      </c>
      <c r="M957" s="553" t="s">
        <v>24001</v>
      </c>
      <c r="N957" s="572" t="s">
        <v>25896</v>
      </c>
      <c r="O957" s="553" t="s">
        <v>24001</v>
      </c>
      <c r="P957" s="553">
        <v>32933</v>
      </c>
      <c r="Q957" s="554">
        <v>43062</v>
      </c>
      <c r="R957" s="552" t="s">
        <v>27895</v>
      </c>
      <c r="S957" s="552" t="s">
        <v>27895</v>
      </c>
      <c r="T957" s="552" t="s">
        <v>24001</v>
      </c>
    </row>
    <row r="958" spans="1:20" ht="14.5" x14ac:dyDescent="0.35">
      <c r="A958" s="552">
        <v>1170</v>
      </c>
      <c r="B958" s="552" t="s">
        <v>22098</v>
      </c>
      <c r="C958" s="552" t="s">
        <v>22104</v>
      </c>
      <c r="D958" s="552" t="s">
        <v>25571</v>
      </c>
      <c r="E958" s="552" t="s">
        <v>26210</v>
      </c>
      <c r="F958" s="552" t="s">
        <v>25572</v>
      </c>
      <c r="G958" s="552" t="s">
        <v>22106</v>
      </c>
      <c r="H958" s="552" t="s">
        <v>25573</v>
      </c>
      <c r="I958" s="552" t="s">
        <v>21149</v>
      </c>
      <c r="J958" s="552" t="s">
        <v>24001</v>
      </c>
      <c r="K958" s="571" t="s">
        <v>24001</v>
      </c>
      <c r="L958" s="571" t="s">
        <v>24001</v>
      </c>
      <c r="M958" s="553" t="s">
        <v>24001</v>
      </c>
      <c r="N958" s="572" t="s">
        <v>25896</v>
      </c>
      <c r="O958" s="553" t="s">
        <v>24001</v>
      </c>
      <c r="P958" s="553">
        <v>32933</v>
      </c>
      <c r="Q958" s="554">
        <v>43062</v>
      </c>
      <c r="R958" s="552" t="s">
        <v>27895</v>
      </c>
      <c r="S958" s="552" t="s">
        <v>27884</v>
      </c>
      <c r="T958" s="552" t="s">
        <v>24001</v>
      </c>
    </row>
    <row r="959" spans="1:20" ht="14.5" x14ac:dyDescent="0.35">
      <c r="A959" s="552">
        <v>1171</v>
      </c>
      <c r="B959" s="552" t="s">
        <v>22098</v>
      </c>
      <c r="C959" s="552" t="s">
        <v>22104</v>
      </c>
      <c r="D959" s="552" t="s">
        <v>25574</v>
      </c>
      <c r="E959" s="552" t="s">
        <v>26211</v>
      </c>
      <c r="F959" s="552" t="s">
        <v>25575</v>
      </c>
      <c r="G959" s="552" t="s">
        <v>22106</v>
      </c>
      <c r="H959" s="552" t="s">
        <v>25576</v>
      </c>
      <c r="I959" s="552" t="s">
        <v>21149</v>
      </c>
      <c r="J959" s="552" t="s">
        <v>24001</v>
      </c>
      <c r="K959" s="571" t="s">
        <v>24001</v>
      </c>
      <c r="L959" s="571" t="s">
        <v>24001</v>
      </c>
      <c r="M959" s="553" t="s">
        <v>24001</v>
      </c>
      <c r="N959" s="572" t="s">
        <v>25896</v>
      </c>
      <c r="O959" s="553" t="s">
        <v>24001</v>
      </c>
      <c r="P959" s="553">
        <v>43062</v>
      </c>
      <c r="Q959" s="554">
        <v>43062</v>
      </c>
      <c r="R959" s="552" t="s">
        <v>27895</v>
      </c>
      <c r="S959" s="552" t="s">
        <v>28450</v>
      </c>
      <c r="T959" s="552" t="s">
        <v>24001</v>
      </c>
    </row>
    <row r="960" spans="1:20" ht="14.5" x14ac:dyDescent="0.35">
      <c r="A960" s="552">
        <v>1172</v>
      </c>
      <c r="B960" s="552" t="s">
        <v>22098</v>
      </c>
      <c r="C960" s="552" t="s">
        <v>22104</v>
      </c>
      <c r="D960" s="552" t="s">
        <v>25577</v>
      </c>
      <c r="E960" s="552" t="s">
        <v>22109</v>
      </c>
      <c r="F960" s="552" t="s">
        <v>14189</v>
      </c>
      <c r="G960" s="552" t="s">
        <v>22106</v>
      </c>
      <c r="H960" s="552" t="s">
        <v>25578</v>
      </c>
      <c r="I960" s="552" t="s">
        <v>21149</v>
      </c>
      <c r="J960" s="552" t="s">
        <v>24001</v>
      </c>
      <c r="K960" s="552" t="s">
        <v>62</v>
      </c>
      <c r="L960" s="571" t="s">
        <v>24001</v>
      </c>
      <c r="M960" s="553" t="s">
        <v>24001</v>
      </c>
      <c r="N960" s="572" t="s">
        <v>25896</v>
      </c>
      <c r="O960" s="553" t="s">
        <v>24001</v>
      </c>
      <c r="P960" s="553">
        <v>36182</v>
      </c>
      <c r="Q960" s="554">
        <v>43154</v>
      </c>
      <c r="R960" s="552" t="s">
        <v>27895</v>
      </c>
      <c r="S960" s="552" t="s">
        <v>27895</v>
      </c>
      <c r="T960" s="552" t="s">
        <v>24001</v>
      </c>
    </row>
    <row r="961" spans="1:20" ht="14.5" x14ac:dyDescent="0.35">
      <c r="A961" s="552">
        <v>1173</v>
      </c>
      <c r="B961" s="552" t="s">
        <v>22098</v>
      </c>
      <c r="C961" s="552" t="s">
        <v>22104</v>
      </c>
      <c r="D961" s="552" t="s">
        <v>34565</v>
      </c>
      <c r="E961" s="552" t="s">
        <v>24001</v>
      </c>
      <c r="F961" s="552" t="s">
        <v>6981</v>
      </c>
      <c r="G961" s="552" t="s">
        <v>22106</v>
      </c>
      <c r="H961" s="552" t="s">
        <v>55</v>
      </c>
      <c r="I961" s="552" t="s">
        <v>21149</v>
      </c>
      <c r="J961" s="552" t="s">
        <v>24001</v>
      </c>
      <c r="K961" s="571" t="s">
        <v>24001</v>
      </c>
      <c r="L961" s="571" t="s">
        <v>24001</v>
      </c>
      <c r="M961" s="553" t="s">
        <v>24001</v>
      </c>
      <c r="N961" s="572" t="s">
        <v>25896</v>
      </c>
      <c r="O961" s="553" t="s">
        <v>24001</v>
      </c>
      <c r="P961" s="553">
        <v>32933</v>
      </c>
      <c r="Q961" s="554">
        <v>45527</v>
      </c>
      <c r="R961" s="552" t="s">
        <v>24001</v>
      </c>
      <c r="S961" s="552" t="s">
        <v>24001</v>
      </c>
      <c r="T961" s="552" t="s">
        <v>24001</v>
      </c>
    </row>
    <row r="962" spans="1:20" ht="14.5" x14ac:dyDescent="0.35">
      <c r="A962" s="552">
        <v>1174</v>
      </c>
      <c r="B962" s="552" t="s">
        <v>22098</v>
      </c>
      <c r="C962" s="552" t="s">
        <v>22104</v>
      </c>
      <c r="D962" s="552" t="s">
        <v>22112</v>
      </c>
      <c r="E962" s="552" t="s">
        <v>22110</v>
      </c>
      <c r="F962" s="552" t="s">
        <v>18090</v>
      </c>
      <c r="G962" s="552" t="s">
        <v>22106</v>
      </c>
      <c r="H962" s="552" t="s">
        <v>22111</v>
      </c>
      <c r="I962" s="552" t="s">
        <v>21149</v>
      </c>
      <c r="J962" s="552" t="s">
        <v>24001</v>
      </c>
      <c r="K962" s="552" t="s">
        <v>50</v>
      </c>
      <c r="L962" s="571" t="s">
        <v>24001</v>
      </c>
      <c r="M962" s="553" t="s">
        <v>24001</v>
      </c>
      <c r="N962" s="572" t="s">
        <v>25896</v>
      </c>
      <c r="O962" s="553" t="s">
        <v>24001</v>
      </c>
      <c r="P962" s="553">
        <v>32933</v>
      </c>
      <c r="Q962" s="554">
        <v>37561</v>
      </c>
      <c r="R962" s="552" t="s">
        <v>27905</v>
      </c>
      <c r="S962" s="552" t="s">
        <v>24001</v>
      </c>
      <c r="T962" s="552" t="s">
        <v>24001</v>
      </c>
    </row>
    <row r="963" spans="1:20" ht="14.5" x14ac:dyDescent="0.35">
      <c r="A963" s="552">
        <v>1123</v>
      </c>
      <c r="B963" s="571" t="s">
        <v>21952</v>
      </c>
      <c r="C963" s="571" t="s">
        <v>25152</v>
      </c>
      <c r="D963" s="571" t="s">
        <v>22037</v>
      </c>
      <c r="E963" s="571" t="s">
        <v>26269</v>
      </c>
      <c r="F963" s="571" t="s">
        <v>25579</v>
      </c>
      <c r="G963" s="571" t="s">
        <v>22035</v>
      </c>
      <c r="H963" s="571" t="s">
        <v>22036</v>
      </c>
      <c r="I963" s="571" t="s">
        <v>21149</v>
      </c>
      <c r="J963" s="571" t="s">
        <v>24001</v>
      </c>
      <c r="K963" s="571" t="s">
        <v>24001</v>
      </c>
      <c r="L963" s="571" t="s">
        <v>24001</v>
      </c>
      <c r="M963" s="572" t="s">
        <v>26270</v>
      </c>
      <c r="N963" s="572" t="s">
        <v>25896</v>
      </c>
      <c r="O963" s="572" t="s">
        <v>24001</v>
      </c>
      <c r="P963" s="572">
        <v>42986</v>
      </c>
      <c r="Q963" s="573"/>
      <c r="R963" s="571" t="s">
        <v>27905</v>
      </c>
      <c r="S963" s="571" t="s">
        <v>24001</v>
      </c>
      <c r="T963" s="571" t="s">
        <v>24001</v>
      </c>
    </row>
    <row r="964" spans="1:20" ht="14.5" x14ac:dyDescent="0.35">
      <c r="A964" s="552">
        <v>1124</v>
      </c>
      <c r="B964" s="571" t="s">
        <v>21952</v>
      </c>
      <c r="C964" s="571" t="s">
        <v>25152</v>
      </c>
      <c r="D964" s="571" t="s">
        <v>25580</v>
      </c>
      <c r="E964" s="571" t="s">
        <v>25581</v>
      </c>
      <c r="F964" s="571" t="s">
        <v>25582</v>
      </c>
      <c r="G964" s="571" t="s">
        <v>22035</v>
      </c>
      <c r="H964" s="571" t="s">
        <v>25583</v>
      </c>
      <c r="I964" s="571" t="s">
        <v>21149</v>
      </c>
      <c r="J964" s="571" t="s">
        <v>24001</v>
      </c>
      <c r="K964" s="571" t="s">
        <v>24001</v>
      </c>
      <c r="L964" s="571" t="s">
        <v>24001</v>
      </c>
      <c r="M964" s="572" t="s">
        <v>24001</v>
      </c>
      <c r="N964" s="572" t="s">
        <v>25896</v>
      </c>
      <c r="O964" s="572" t="s">
        <v>24001</v>
      </c>
      <c r="P964" s="572">
        <v>42887</v>
      </c>
      <c r="Q964" s="573"/>
      <c r="R964" s="571" t="s">
        <v>27905</v>
      </c>
      <c r="S964" s="571" t="s">
        <v>27905</v>
      </c>
      <c r="T964" s="571" t="s">
        <v>24001</v>
      </c>
    </row>
    <row r="965" spans="1:20" ht="14.5" x14ac:dyDescent="0.35">
      <c r="A965" s="552">
        <v>1125</v>
      </c>
      <c r="B965" s="571" t="s">
        <v>21952</v>
      </c>
      <c r="C965" s="571" t="s">
        <v>25152</v>
      </c>
      <c r="D965" s="571" t="s">
        <v>25584</v>
      </c>
      <c r="E965" s="571" t="s">
        <v>25585</v>
      </c>
      <c r="F965" s="571" t="s">
        <v>25586</v>
      </c>
      <c r="G965" s="571" t="s">
        <v>22035</v>
      </c>
      <c r="H965" s="571" t="s">
        <v>25587</v>
      </c>
      <c r="I965" s="571" t="s">
        <v>21149</v>
      </c>
      <c r="J965" s="571" t="s">
        <v>24001</v>
      </c>
      <c r="K965" s="571" t="s">
        <v>24001</v>
      </c>
      <c r="L965" s="571" t="s">
        <v>24001</v>
      </c>
      <c r="M965" s="572" t="s">
        <v>24001</v>
      </c>
      <c r="N965" s="572" t="s">
        <v>25896</v>
      </c>
      <c r="O965" s="572" t="s">
        <v>24001</v>
      </c>
      <c r="P965" s="572">
        <v>42986</v>
      </c>
      <c r="Q965" s="573"/>
      <c r="R965" s="571" t="s">
        <v>27905</v>
      </c>
      <c r="S965" s="571" t="s">
        <v>28451</v>
      </c>
      <c r="T965" s="571" t="s">
        <v>24001</v>
      </c>
    </row>
    <row r="966" spans="1:20" ht="14.5" x14ac:dyDescent="0.35">
      <c r="A966" s="552">
        <v>1126</v>
      </c>
      <c r="B966" s="571" t="s">
        <v>21952</v>
      </c>
      <c r="C966" s="571" t="s">
        <v>25152</v>
      </c>
      <c r="D966" s="571" t="s">
        <v>25588</v>
      </c>
      <c r="E966" s="571" t="s">
        <v>22038</v>
      </c>
      <c r="F966" s="571" t="s">
        <v>16772</v>
      </c>
      <c r="G966" s="571" t="s">
        <v>22035</v>
      </c>
      <c r="H966" s="571" t="s">
        <v>25589</v>
      </c>
      <c r="I966" s="571" t="s">
        <v>21149</v>
      </c>
      <c r="J966" s="571" t="s">
        <v>24001</v>
      </c>
      <c r="K966" s="571" t="s">
        <v>62</v>
      </c>
      <c r="L966" s="571" t="s">
        <v>24001</v>
      </c>
      <c r="M966" s="572" t="s">
        <v>26271</v>
      </c>
      <c r="N966" s="572" t="s">
        <v>25896</v>
      </c>
      <c r="O966" s="572" t="s">
        <v>24001</v>
      </c>
      <c r="P966" s="572">
        <v>32933</v>
      </c>
      <c r="Q966" s="573">
        <v>42986</v>
      </c>
      <c r="R966" s="571" t="s">
        <v>28452</v>
      </c>
      <c r="S966" s="571" t="s">
        <v>24001</v>
      </c>
      <c r="T966" s="571" t="s">
        <v>24001</v>
      </c>
    </row>
    <row r="967" spans="1:20" ht="14.5" x14ac:dyDescent="0.35">
      <c r="A967" s="552">
        <v>1497</v>
      </c>
      <c r="B967" s="552" t="s">
        <v>22834</v>
      </c>
      <c r="C967" s="552" t="s">
        <v>23490</v>
      </c>
      <c r="D967" s="552" t="s">
        <v>23555</v>
      </c>
      <c r="E967" s="552" t="s">
        <v>25590</v>
      </c>
      <c r="F967" s="552" t="s">
        <v>14660</v>
      </c>
      <c r="G967" s="552" t="s">
        <v>23553</v>
      </c>
      <c r="H967" s="552" t="s">
        <v>23554</v>
      </c>
      <c r="I967" s="552" t="s">
        <v>22804</v>
      </c>
      <c r="J967" s="552" t="s">
        <v>24001</v>
      </c>
      <c r="K967" s="571" t="s">
        <v>24001</v>
      </c>
      <c r="L967" s="571" t="s">
        <v>24001</v>
      </c>
      <c r="M967" s="552" t="s">
        <v>23556</v>
      </c>
      <c r="N967" s="553" t="s">
        <v>62</v>
      </c>
      <c r="O967" s="552" t="s">
        <v>28453</v>
      </c>
      <c r="P967" s="553">
        <v>39762</v>
      </c>
      <c r="Q967" s="554">
        <v>39762</v>
      </c>
      <c r="R967" s="552" t="s">
        <v>28454</v>
      </c>
      <c r="S967" s="552" t="s">
        <v>24001</v>
      </c>
      <c r="T967" s="552" t="s">
        <v>24001</v>
      </c>
    </row>
    <row r="968" spans="1:20" ht="14.5" x14ac:dyDescent="0.35">
      <c r="A968" s="552">
        <v>1498</v>
      </c>
      <c r="B968" s="552" t="s">
        <v>22834</v>
      </c>
      <c r="C968" s="552" t="s">
        <v>23490</v>
      </c>
      <c r="D968" s="552" t="s">
        <v>23558</v>
      </c>
      <c r="E968" s="552" t="s">
        <v>24001</v>
      </c>
      <c r="F968" s="552" t="s">
        <v>23557</v>
      </c>
      <c r="G968" s="552" t="s">
        <v>23553</v>
      </c>
      <c r="H968" s="552" t="s">
        <v>55</v>
      </c>
      <c r="I968" s="552" t="s">
        <v>22804</v>
      </c>
      <c r="J968" s="552" t="s">
        <v>24001</v>
      </c>
      <c r="K968" s="571" t="s">
        <v>24001</v>
      </c>
      <c r="L968" s="571" t="s">
        <v>24001</v>
      </c>
      <c r="M968" s="552" t="s">
        <v>24001</v>
      </c>
      <c r="N968" s="553" t="s">
        <v>62</v>
      </c>
      <c r="O968" s="552" t="s">
        <v>24001</v>
      </c>
      <c r="P968" s="553">
        <v>32933</v>
      </c>
      <c r="Q968" s="554">
        <v>37561</v>
      </c>
      <c r="R968" s="552" t="s">
        <v>24001</v>
      </c>
      <c r="S968" s="552" t="s">
        <v>24001</v>
      </c>
      <c r="T968" s="552" t="s">
        <v>24001</v>
      </c>
    </row>
    <row r="969" spans="1:20" ht="14.5" x14ac:dyDescent="0.35">
      <c r="A969" s="552">
        <v>325</v>
      </c>
      <c r="B969" s="552" t="s">
        <v>21039</v>
      </c>
      <c r="C969" s="552" t="s">
        <v>21040</v>
      </c>
      <c r="D969" s="552" t="s">
        <v>21079</v>
      </c>
      <c r="E969" s="552" t="s">
        <v>21076</v>
      </c>
      <c r="F969" s="552" t="s">
        <v>4353</v>
      </c>
      <c r="G969" s="552" t="s">
        <v>21077</v>
      </c>
      <c r="H969" s="552" t="s">
        <v>21078</v>
      </c>
      <c r="I969" s="552" t="s">
        <v>20243</v>
      </c>
      <c r="J969" s="552" t="s">
        <v>24001</v>
      </c>
      <c r="K969" s="571" t="s">
        <v>24001</v>
      </c>
      <c r="L969" s="571" t="s">
        <v>24001</v>
      </c>
      <c r="M969" s="553" t="s">
        <v>24001</v>
      </c>
      <c r="N969" s="552" t="s">
        <v>25856</v>
      </c>
      <c r="O969" s="553" t="s">
        <v>24001</v>
      </c>
      <c r="P969" s="553">
        <v>32933</v>
      </c>
      <c r="Q969" s="554">
        <v>37561</v>
      </c>
      <c r="R969" s="552" t="s">
        <v>28455</v>
      </c>
      <c r="S969" s="552" t="s">
        <v>24001</v>
      </c>
      <c r="T969" s="552" t="s">
        <v>24001</v>
      </c>
    </row>
    <row r="970" spans="1:20" ht="14.5" x14ac:dyDescent="0.35">
      <c r="A970" s="552">
        <v>326</v>
      </c>
      <c r="B970" s="552" t="s">
        <v>21039</v>
      </c>
      <c r="C970" s="552" t="s">
        <v>21040</v>
      </c>
      <c r="D970" s="552" t="s">
        <v>21081</v>
      </c>
      <c r="E970" s="552" t="s">
        <v>21080</v>
      </c>
      <c r="F970" s="552" t="s">
        <v>4465</v>
      </c>
      <c r="G970" s="552" t="s">
        <v>21077</v>
      </c>
      <c r="H970" s="552" t="s">
        <v>3387</v>
      </c>
      <c r="I970" s="552" t="s">
        <v>20243</v>
      </c>
      <c r="J970" s="552" t="s">
        <v>24001</v>
      </c>
      <c r="K970" s="552" t="s">
        <v>50</v>
      </c>
      <c r="L970" s="552" t="s">
        <v>20270</v>
      </c>
      <c r="M970" s="553" t="s">
        <v>20271</v>
      </c>
      <c r="N970" s="552" t="s">
        <v>25856</v>
      </c>
      <c r="O970" s="553" t="s">
        <v>24001</v>
      </c>
      <c r="P970" s="553">
        <v>32933</v>
      </c>
      <c r="Q970" s="554">
        <v>37561</v>
      </c>
      <c r="R970" s="552" t="s">
        <v>28456</v>
      </c>
      <c r="S970" s="552" t="s">
        <v>24001</v>
      </c>
      <c r="T970" s="552" t="s">
        <v>24001</v>
      </c>
    </row>
    <row r="971" spans="1:20" ht="14.5" x14ac:dyDescent="0.35">
      <c r="A971" s="552">
        <v>327</v>
      </c>
      <c r="B971" s="552" t="s">
        <v>21039</v>
      </c>
      <c r="C971" s="552" t="s">
        <v>21040</v>
      </c>
      <c r="D971" s="552" t="s">
        <v>21084</v>
      </c>
      <c r="E971" s="552" t="s">
        <v>21082</v>
      </c>
      <c r="F971" s="552" t="s">
        <v>4360</v>
      </c>
      <c r="G971" s="552" t="s">
        <v>21077</v>
      </c>
      <c r="H971" s="552" t="s">
        <v>21083</v>
      </c>
      <c r="I971" s="552" t="s">
        <v>20243</v>
      </c>
      <c r="J971" s="552" t="s">
        <v>24001</v>
      </c>
      <c r="K971" s="552" t="s">
        <v>154</v>
      </c>
      <c r="L971" s="571" t="s">
        <v>24001</v>
      </c>
      <c r="M971" s="553" t="s">
        <v>24001</v>
      </c>
      <c r="N971" s="552" t="s">
        <v>25856</v>
      </c>
      <c r="O971" s="553" t="s">
        <v>24001</v>
      </c>
      <c r="P971" s="553">
        <v>32933</v>
      </c>
      <c r="Q971" s="554">
        <v>37561</v>
      </c>
      <c r="R971" s="552" t="s">
        <v>28324</v>
      </c>
      <c r="S971" s="552" t="s">
        <v>24001</v>
      </c>
      <c r="T971" s="552" t="s">
        <v>24001</v>
      </c>
    </row>
    <row r="972" spans="1:20" ht="14.5" x14ac:dyDescent="0.35">
      <c r="A972" s="552">
        <v>328</v>
      </c>
      <c r="B972" s="552" t="s">
        <v>21039</v>
      </c>
      <c r="C972" s="552" t="s">
        <v>21040</v>
      </c>
      <c r="D972" s="552" t="s">
        <v>21086</v>
      </c>
      <c r="E972" s="552" t="s">
        <v>21085</v>
      </c>
      <c r="F972" s="552" t="s">
        <v>4357</v>
      </c>
      <c r="G972" s="552" t="s">
        <v>21077</v>
      </c>
      <c r="H972" s="552" t="s">
        <v>21069</v>
      </c>
      <c r="I972" s="552" t="s">
        <v>20243</v>
      </c>
      <c r="J972" s="552" t="s">
        <v>24001</v>
      </c>
      <c r="K972" s="552" t="s">
        <v>154</v>
      </c>
      <c r="L972" s="552" t="s">
        <v>899</v>
      </c>
      <c r="M972" s="553" t="s">
        <v>24001</v>
      </c>
      <c r="N972" s="552" t="s">
        <v>25856</v>
      </c>
      <c r="O972" s="553" t="s">
        <v>24001</v>
      </c>
      <c r="P972" s="553">
        <v>32933</v>
      </c>
      <c r="Q972" s="554">
        <v>37561</v>
      </c>
      <c r="R972" s="552" t="s">
        <v>28457</v>
      </c>
      <c r="S972" s="552" t="s">
        <v>24001</v>
      </c>
      <c r="T972" s="552" t="s">
        <v>24001</v>
      </c>
    </row>
    <row r="973" spans="1:20" ht="14.5" x14ac:dyDescent="0.35">
      <c r="A973" s="552">
        <v>329</v>
      </c>
      <c r="B973" s="552" t="s">
        <v>21039</v>
      </c>
      <c r="C973" s="552" t="s">
        <v>21040</v>
      </c>
      <c r="D973" s="552" t="s">
        <v>21089</v>
      </c>
      <c r="E973" s="552" t="s">
        <v>21087</v>
      </c>
      <c r="F973" s="552" t="s">
        <v>4434</v>
      </c>
      <c r="G973" s="552" t="s">
        <v>21077</v>
      </c>
      <c r="H973" s="552" t="s">
        <v>21088</v>
      </c>
      <c r="I973" s="552" t="s">
        <v>20243</v>
      </c>
      <c r="J973" s="552" t="s">
        <v>24001</v>
      </c>
      <c r="K973" s="552" t="s">
        <v>50</v>
      </c>
      <c r="L973" s="552" t="s">
        <v>20270</v>
      </c>
      <c r="M973" s="553" t="s">
        <v>20271</v>
      </c>
      <c r="N973" s="552" t="s">
        <v>25856</v>
      </c>
      <c r="O973" s="553" t="s">
        <v>24001</v>
      </c>
      <c r="P973" s="553">
        <v>32933</v>
      </c>
      <c r="Q973" s="554">
        <v>37561</v>
      </c>
      <c r="R973" s="552" t="s">
        <v>27987</v>
      </c>
      <c r="S973" s="552" t="s">
        <v>24001</v>
      </c>
      <c r="T973" s="552" t="s">
        <v>24001</v>
      </c>
    </row>
    <row r="974" spans="1:20" ht="14.5" x14ac:dyDescent="0.35">
      <c r="A974" s="552">
        <v>330</v>
      </c>
      <c r="B974" s="552" t="s">
        <v>21039</v>
      </c>
      <c r="C974" s="552" t="s">
        <v>21040</v>
      </c>
      <c r="D974" s="552" t="s">
        <v>21091</v>
      </c>
      <c r="E974" s="552" t="s">
        <v>21090</v>
      </c>
      <c r="F974" s="552" t="s">
        <v>4344</v>
      </c>
      <c r="G974" s="552" t="s">
        <v>21077</v>
      </c>
      <c r="H974" s="552" t="s">
        <v>759</v>
      </c>
      <c r="I974" s="552" t="s">
        <v>20243</v>
      </c>
      <c r="J974" s="552" t="s">
        <v>24001</v>
      </c>
      <c r="K974" s="571" t="s">
        <v>24001</v>
      </c>
      <c r="L974" s="571" t="s">
        <v>24001</v>
      </c>
      <c r="M974" s="553" t="s">
        <v>24001</v>
      </c>
      <c r="N974" s="552" t="s">
        <v>25856</v>
      </c>
      <c r="O974" s="553" t="s">
        <v>24001</v>
      </c>
      <c r="P974" s="553">
        <v>32933</v>
      </c>
      <c r="Q974" s="554">
        <v>37561</v>
      </c>
      <c r="R974" s="552" t="s">
        <v>28063</v>
      </c>
      <c r="S974" s="552" t="s">
        <v>24001</v>
      </c>
      <c r="T974" s="552" t="s">
        <v>24001</v>
      </c>
    </row>
    <row r="975" spans="1:20" ht="14.5" x14ac:dyDescent="0.35">
      <c r="A975" s="552">
        <v>331</v>
      </c>
      <c r="B975" s="552" t="s">
        <v>21039</v>
      </c>
      <c r="C975" s="552" t="s">
        <v>21040</v>
      </c>
      <c r="D975" s="552" t="s">
        <v>21094</v>
      </c>
      <c r="E975" s="552" t="s">
        <v>21092</v>
      </c>
      <c r="F975" s="552" t="s">
        <v>21093</v>
      </c>
      <c r="G975" s="552" t="s">
        <v>21077</v>
      </c>
      <c r="H975" s="552" t="s">
        <v>20581</v>
      </c>
      <c r="I975" s="552" t="s">
        <v>20243</v>
      </c>
      <c r="J975" s="552" t="s">
        <v>24001</v>
      </c>
      <c r="K975" s="571" t="s">
        <v>24001</v>
      </c>
      <c r="L975" s="552" t="s">
        <v>20270</v>
      </c>
      <c r="M975" s="553" t="s">
        <v>21095</v>
      </c>
      <c r="N975" s="552" t="s">
        <v>25856</v>
      </c>
      <c r="O975" s="553" t="s">
        <v>28016</v>
      </c>
      <c r="P975" s="553">
        <v>39693</v>
      </c>
      <c r="Q975" s="554">
        <v>39703</v>
      </c>
      <c r="R975" s="552" t="s">
        <v>28458</v>
      </c>
      <c r="S975" s="552" t="s">
        <v>24001</v>
      </c>
      <c r="T975" s="552" t="s">
        <v>24001</v>
      </c>
    </row>
    <row r="976" spans="1:20" ht="14.5" x14ac:dyDescent="0.35">
      <c r="A976" s="552">
        <v>332</v>
      </c>
      <c r="B976" s="552" t="s">
        <v>21039</v>
      </c>
      <c r="C976" s="552" t="s">
        <v>21040</v>
      </c>
      <c r="D976" s="552" t="s">
        <v>21096</v>
      </c>
      <c r="E976" s="552" t="s">
        <v>24001</v>
      </c>
      <c r="F976" s="552" t="s">
        <v>19036</v>
      </c>
      <c r="G976" s="552" t="s">
        <v>21077</v>
      </c>
      <c r="H976" s="552" t="s">
        <v>55</v>
      </c>
      <c r="I976" s="552" t="s">
        <v>20243</v>
      </c>
      <c r="J976" s="552" t="s">
        <v>24001</v>
      </c>
      <c r="K976" s="571" t="s">
        <v>24001</v>
      </c>
      <c r="L976" s="571" t="s">
        <v>24001</v>
      </c>
      <c r="M976" s="553" t="s">
        <v>24001</v>
      </c>
      <c r="N976" s="552" t="s">
        <v>25856</v>
      </c>
      <c r="O976" s="553" t="s">
        <v>24001</v>
      </c>
      <c r="P976" s="553">
        <v>32933</v>
      </c>
      <c r="Q976" s="554">
        <v>37561</v>
      </c>
      <c r="R976" s="552" t="s">
        <v>24001</v>
      </c>
      <c r="S976" s="552" t="s">
        <v>24001</v>
      </c>
      <c r="T976" s="552" t="s">
        <v>24001</v>
      </c>
    </row>
    <row r="977" spans="1:20" ht="14.5" x14ac:dyDescent="0.35">
      <c r="A977" s="552">
        <v>95</v>
      </c>
      <c r="B977" s="552" t="s">
        <v>20259</v>
      </c>
      <c r="C977" s="552" t="s">
        <v>20260</v>
      </c>
      <c r="D977" s="552" t="s">
        <v>20263</v>
      </c>
      <c r="E977" s="552" t="s">
        <v>25591</v>
      </c>
      <c r="F977" s="552" t="s">
        <v>1874</v>
      </c>
      <c r="G977" s="552" t="s">
        <v>20261</v>
      </c>
      <c r="H977" s="552" t="s">
        <v>20262</v>
      </c>
      <c r="I977" s="552" t="s">
        <v>20243</v>
      </c>
      <c r="J977" s="552" t="s">
        <v>24001</v>
      </c>
      <c r="K977" s="571" t="s">
        <v>24001</v>
      </c>
      <c r="L977" s="571" t="s">
        <v>24001</v>
      </c>
      <c r="M977" s="553" t="s">
        <v>25592</v>
      </c>
      <c r="N977" s="552" t="s">
        <v>25856</v>
      </c>
      <c r="O977" s="553" t="s">
        <v>24001</v>
      </c>
      <c r="P977" s="553">
        <v>32933</v>
      </c>
      <c r="Q977" s="554">
        <v>37561</v>
      </c>
      <c r="R977" s="552" t="s">
        <v>28459</v>
      </c>
      <c r="S977" s="552" t="s">
        <v>24001</v>
      </c>
      <c r="T977" s="552" t="s">
        <v>24001</v>
      </c>
    </row>
    <row r="978" spans="1:20" ht="14.5" x14ac:dyDescent="0.35">
      <c r="A978" s="552">
        <v>1376</v>
      </c>
      <c r="B978" s="571" t="s">
        <v>22834</v>
      </c>
      <c r="C978" s="571" t="s">
        <v>23017</v>
      </c>
      <c r="D978" s="571" t="s">
        <v>23268</v>
      </c>
      <c r="E978" s="571" t="s">
        <v>23265</v>
      </c>
      <c r="F978" s="571" t="s">
        <v>23266</v>
      </c>
      <c r="G978" s="571" t="s">
        <v>23267</v>
      </c>
      <c r="H978" s="571" t="s">
        <v>22161</v>
      </c>
      <c r="I978" s="571" t="s">
        <v>22804</v>
      </c>
      <c r="J978" s="571" t="s">
        <v>24001</v>
      </c>
      <c r="K978" s="571" t="s">
        <v>62</v>
      </c>
      <c r="L978" s="571" t="s">
        <v>24001</v>
      </c>
      <c r="M978" s="572" t="s">
        <v>24001</v>
      </c>
      <c r="N978" s="553" t="s">
        <v>62</v>
      </c>
      <c r="O978" s="572" t="s">
        <v>24001</v>
      </c>
      <c r="P978" s="572">
        <v>32933</v>
      </c>
      <c r="Q978" s="573">
        <v>42158</v>
      </c>
      <c r="R978" s="571" t="s">
        <v>28460</v>
      </c>
      <c r="S978" s="571" t="s">
        <v>24001</v>
      </c>
      <c r="T978" s="571" t="s">
        <v>24001</v>
      </c>
    </row>
    <row r="979" spans="1:20" ht="14.5" x14ac:dyDescent="0.35">
      <c r="A979" s="552">
        <v>1377</v>
      </c>
      <c r="B979" s="571" t="s">
        <v>22834</v>
      </c>
      <c r="C979" s="571" t="s">
        <v>23017</v>
      </c>
      <c r="D979" s="571" t="s">
        <v>23270</v>
      </c>
      <c r="E979" s="571" t="s">
        <v>24001</v>
      </c>
      <c r="F979" s="571" t="s">
        <v>23269</v>
      </c>
      <c r="G979" s="571" t="s">
        <v>23267</v>
      </c>
      <c r="H979" s="571" t="s">
        <v>55</v>
      </c>
      <c r="I979" s="571" t="s">
        <v>22804</v>
      </c>
      <c r="J979" s="571" t="s">
        <v>24001</v>
      </c>
      <c r="K979" s="571" t="s">
        <v>24001</v>
      </c>
      <c r="L979" s="571" t="s">
        <v>24001</v>
      </c>
      <c r="M979" s="572" t="s">
        <v>24001</v>
      </c>
      <c r="N979" s="553" t="s">
        <v>62</v>
      </c>
      <c r="O979" s="572" t="s">
        <v>24001</v>
      </c>
      <c r="P979" s="572">
        <v>32933</v>
      </c>
      <c r="Q979" s="573">
        <v>37561</v>
      </c>
      <c r="R979" s="571" t="s">
        <v>24001</v>
      </c>
      <c r="S979" s="571" t="s">
        <v>24001</v>
      </c>
      <c r="T979" s="571" t="s">
        <v>24001</v>
      </c>
    </row>
    <row r="980" spans="1:20" ht="14.5" x14ac:dyDescent="0.35">
      <c r="A980" s="552">
        <v>733</v>
      </c>
      <c r="B980" s="571" t="s">
        <v>21653</v>
      </c>
      <c r="C980" s="571" t="s">
        <v>21748</v>
      </c>
      <c r="D980" s="571" t="s">
        <v>21804</v>
      </c>
      <c r="E980" s="571" t="s">
        <v>21802</v>
      </c>
      <c r="F980" s="571" t="s">
        <v>17033</v>
      </c>
      <c r="G980" s="571" t="s">
        <v>21803</v>
      </c>
      <c r="H980" s="571" t="s">
        <v>11964</v>
      </c>
      <c r="I980" s="571" t="s">
        <v>21149</v>
      </c>
      <c r="J980" s="571" t="s">
        <v>24001</v>
      </c>
      <c r="K980" s="571" t="s">
        <v>50</v>
      </c>
      <c r="L980" s="571" t="s">
        <v>3595</v>
      </c>
      <c r="M980" s="574" t="s">
        <v>24001</v>
      </c>
      <c r="N980" s="572" t="s">
        <v>25896</v>
      </c>
      <c r="O980" s="572" t="s">
        <v>28461</v>
      </c>
      <c r="P980" s="572">
        <v>32933</v>
      </c>
      <c r="Q980" s="573">
        <v>37561</v>
      </c>
      <c r="R980" s="571" t="s">
        <v>27900</v>
      </c>
      <c r="S980" s="571" t="s">
        <v>24001</v>
      </c>
      <c r="T980" s="571" t="s">
        <v>28022</v>
      </c>
    </row>
    <row r="981" spans="1:20" ht="14.5" x14ac:dyDescent="0.35">
      <c r="A981" s="552">
        <v>734</v>
      </c>
      <c r="B981" s="571" t="s">
        <v>21653</v>
      </c>
      <c r="C981" s="571" t="s">
        <v>21748</v>
      </c>
      <c r="D981" s="571" t="s">
        <v>21806</v>
      </c>
      <c r="E981" s="571" t="s">
        <v>21805</v>
      </c>
      <c r="F981" s="571" t="s">
        <v>9875</v>
      </c>
      <c r="G981" s="571" t="s">
        <v>21803</v>
      </c>
      <c r="H981" s="571" t="s">
        <v>7070</v>
      </c>
      <c r="I981" s="571" t="s">
        <v>21149</v>
      </c>
      <c r="J981" s="571" t="s">
        <v>24001</v>
      </c>
      <c r="K981" s="571" t="s">
        <v>24001</v>
      </c>
      <c r="L981" s="571" t="s">
        <v>24001</v>
      </c>
      <c r="M981" s="572" t="s">
        <v>24001</v>
      </c>
      <c r="N981" s="572" t="s">
        <v>25896</v>
      </c>
      <c r="O981" s="572" t="s">
        <v>24001</v>
      </c>
      <c r="P981" s="572">
        <v>32933</v>
      </c>
      <c r="Q981" s="573">
        <v>37561</v>
      </c>
      <c r="R981" s="571" t="s">
        <v>28102</v>
      </c>
      <c r="S981" s="571" t="s">
        <v>24001</v>
      </c>
      <c r="T981" s="571" t="s">
        <v>24001</v>
      </c>
    </row>
    <row r="982" spans="1:20" ht="14.5" x14ac:dyDescent="0.35">
      <c r="A982" s="552">
        <v>735</v>
      </c>
      <c r="B982" s="571" t="s">
        <v>21653</v>
      </c>
      <c r="C982" s="571" t="s">
        <v>21748</v>
      </c>
      <c r="D982" s="571" t="s">
        <v>26132</v>
      </c>
      <c r="E982" s="571" t="s">
        <v>21807</v>
      </c>
      <c r="F982" s="571" t="s">
        <v>17037</v>
      </c>
      <c r="G982" s="571" t="s">
        <v>21803</v>
      </c>
      <c r="H982" s="571" t="s">
        <v>26133</v>
      </c>
      <c r="I982" s="571" t="s">
        <v>21149</v>
      </c>
      <c r="J982" s="571" t="s">
        <v>24001</v>
      </c>
      <c r="K982" s="571" t="s">
        <v>62</v>
      </c>
      <c r="L982" s="571" t="s">
        <v>24001</v>
      </c>
      <c r="M982" s="572" t="s">
        <v>24001</v>
      </c>
      <c r="N982" s="572" t="s">
        <v>25896</v>
      </c>
      <c r="O982" s="572" t="s">
        <v>24001</v>
      </c>
      <c r="P982" s="572">
        <v>32933</v>
      </c>
      <c r="Q982" s="573">
        <v>44005</v>
      </c>
      <c r="R982" s="571" t="s">
        <v>27906</v>
      </c>
      <c r="S982" s="571" t="s">
        <v>28462</v>
      </c>
      <c r="T982" s="571" t="s">
        <v>24001</v>
      </c>
    </row>
    <row r="983" spans="1:20" ht="14.5" x14ac:dyDescent="0.35">
      <c r="A983" s="552">
        <v>910</v>
      </c>
      <c r="B983" s="571" t="s">
        <v>21245</v>
      </c>
      <c r="C983" s="571" t="s">
        <v>21254</v>
      </c>
      <c r="D983" s="571" t="s">
        <v>21259</v>
      </c>
      <c r="E983" s="571" t="s">
        <v>21255</v>
      </c>
      <c r="F983" s="571" t="s">
        <v>21256</v>
      </c>
      <c r="G983" s="571" t="s">
        <v>21257</v>
      </c>
      <c r="H983" s="571" t="s">
        <v>21258</v>
      </c>
      <c r="I983" s="571" t="s">
        <v>21149</v>
      </c>
      <c r="J983" s="571" t="s">
        <v>109</v>
      </c>
      <c r="K983" s="571" t="s">
        <v>24001</v>
      </c>
      <c r="L983" s="571" t="s">
        <v>24001</v>
      </c>
      <c r="M983" s="572" t="s">
        <v>25912</v>
      </c>
      <c r="N983" s="572" t="s">
        <v>25896</v>
      </c>
      <c r="O983" s="572" t="s">
        <v>24001</v>
      </c>
      <c r="P983" s="572">
        <v>41334</v>
      </c>
      <c r="Q983" s="573"/>
      <c r="R983" s="571" t="s">
        <v>27906</v>
      </c>
      <c r="S983" s="571" t="s">
        <v>24001</v>
      </c>
      <c r="T983" s="571" t="s">
        <v>24001</v>
      </c>
    </row>
    <row r="984" spans="1:20" ht="14.5" x14ac:dyDescent="0.35">
      <c r="A984" s="552">
        <v>414</v>
      </c>
      <c r="B984" s="571" t="s">
        <v>21471</v>
      </c>
      <c r="C984" s="571" t="s">
        <v>21489</v>
      </c>
      <c r="D984" s="571" t="s">
        <v>26055</v>
      </c>
      <c r="E984" s="571" t="s">
        <v>21515</v>
      </c>
      <c r="F984" s="571" t="s">
        <v>18468</v>
      </c>
      <c r="G984" s="571" t="s">
        <v>21516</v>
      </c>
      <c r="H984" s="571" t="s">
        <v>26056</v>
      </c>
      <c r="I984" s="571" t="s">
        <v>21149</v>
      </c>
      <c r="J984" s="571" t="s">
        <v>24001</v>
      </c>
      <c r="K984" s="571" t="s">
        <v>24001</v>
      </c>
      <c r="L984" s="571" t="s">
        <v>24001</v>
      </c>
      <c r="M984" s="572" t="s">
        <v>24001</v>
      </c>
      <c r="N984" s="572" t="s">
        <v>25896</v>
      </c>
      <c r="O984" s="572" t="s">
        <v>24001</v>
      </c>
      <c r="P984" s="572">
        <v>32933</v>
      </c>
      <c r="Q984" s="573">
        <v>44540</v>
      </c>
      <c r="R984" s="571" t="s">
        <v>27989</v>
      </c>
      <c r="S984" s="571" t="s">
        <v>28463</v>
      </c>
      <c r="T984" s="571" t="s">
        <v>24001</v>
      </c>
    </row>
    <row r="985" spans="1:20" ht="14.5" x14ac:dyDescent="0.35">
      <c r="A985" s="552">
        <v>193</v>
      </c>
      <c r="B985" s="552" t="s">
        <v>20628</v>
      </c>
      <c r="C985" s="552" t="s">
        <v>20683</v>
      </c>
      <c r="D985" s="552" t="s">
        <v>20712</v>
      </c>
      <c r="E985" s="552" t="s">
        <v>20709</v>
      </c>
      <c r="F985" s="552" t="s">
        <v>20219</v>
      </c>
      <c r="G985" s="552" t="s">
        <v>20710</v>
      </c>
      <c r="H985" s="552" t="s">
        <v>20711</v>
      </c>
      <c r="I985" s="552" t="s">
        <v>20243</v>
      </c>
      <c r="J985" s="552" t="s">
        <v>24001</v>
      </c>
      <c r="K985" s="552" t="s">
        <v>154</v>
      </c>
      <c r="L985" s="552" t="s">
        <v>899</v>
      </c>
      <c r="M985" s="553" t="s">
        <v>24001</v>
      </c>
      <c r="N985" s="552" t="s">
        <v>25856</v>
      </c>
      <c r="O985" s="553" t="s">
        <v>24001</v>
      </c>
      <c r="P985" s="553">
        <v>39342</v>
      </c>
      <c r="Q985" s="554">
        <v>40994</v>
      </c>
      <c r="R985" s="552" t="s">
        <v>28464</v>
      </c>
      <c r="S985" s="552" t="s">
        <v>24001</v>
      </c>
      <c r="T985" s="552" t="s">
        <v>24001</v>
      </c>
    </row>
    <row r="986" spans="1:20" ht="14.5" x14ac:dyDescent="0.35">
      <c r="A986" s="552">
        <v>194</v>
      </c>
      <c r="B986" s="552" t="s">
        <v>20628</v>
      </c>
      <c r="C986" s="552" t="s">
        <v>20683</v>
      </c>
      <c r="D986" s="552" t="s">
        <v>20715</v>
      </c>
      <c r="E986" s="552" t="s">
        <v>20713</v>
      </c>
      <c r="F986" s="552" t="s">
        <v>3446</v>
      </c>
      <c r="G986" s="552" t="s">
        <v>20710</v>
      </c>
      <c r="H986" s="552" t="s">
        <v>20714</v>
      </c>
      <c r="I986" s="552" t="s">
        <v>20243</v>
      </c>
      <c r="J986" s="552" t="s">
        <v>24001</v>
      </c>
      <c r="K986" s="571" t="s">
        <v>24001</v>
      </c>
      <c r="L986" s="571" t="s">
        <v>24001</v>
      </c>
      <c r="M986" s="553" t="s">
        <v>24001</v>
      </c>
      <c r="N986" s="552" t="s">
        <v>25856</v>
      </c>
      <c r="O986" s="553" t="s">
        <v>24001</v>
      </c>
      <c r="P986" s="553">
        <v>32933</v>
      </c>
      <c r="Q986" s="554">
        <v>37561</v>
      </c>
      <c r="R986" s="552" t="s">
        <v>28465</v>
      </c>
      <c r="S986" s="552" t="s">
        <v>24001</v>
      </c>
      <c r="T986" s="552" t="s">
        <v>24001</v>
      </c>
    </row>
    <row r="987" spans="1:20" ht="14.5" x14ac:dyDescent="0.35">
      <c r="A987" s="552">
        <v>195</v>
      </c>
      <c r="B987" s="552" t="s">
        <v>20628</v>
      </c>
      <c r="C987" s="552" t="s">
        <v>20683</v>
      </c>
      <c r="D987" s="552" t="s">
        <v>20718</v>
      </c>
      <c r="E987" s="552" t="s">
        <v>20716</v>
      </c>
      <c r="F987" s="552" t="s">
        <v>3438</v>
      </c>
      <c r="G987" s="552" t="s">
        <v>20710</v>
      </c>
      <c r="H987" s="552" t="s">
        <v>20717</v>
      </c>
      <c r="I987" s="552" t="s">
        <v>20243</v>
      </c>
      <c r="J987" s="552" t="s">
        <v>24001</v>
      </c>
      <c r="K987" s="552" t="s">
        <v>50</v>
      </c>
      <c r="L987" s="571" t="s">
        <v>24001</v>
      </c>
      <c r="M987" s="553" t="s">
        <v>24001</v>
      </c>
      <c r="N987" s="552" t="s">
        <v>25856</v>
      </c>
      <c r="O987" s="553" t="s">
        <v>24001</v>
      </c>
      <c r="P987" s="553">
        <v>32933</v>
      </c>
      <c r="Q987" s="554">
        <v>37561</v>
      </c>
      <c r="R987" s="552" t="s">
        <v>28466</v>
      </c>
      <c r="S987" s="552" t="s">
        <v>24001</v>
      </c>
      <c r="T987" s="552" t="s">
        <v>24001</v>
      </c>
    </row>
    <row r="988" spans="1:20" ht="14.5" x14ac:dyDescent="0.35">
      <c r="A988" s="552">
        <v>196</v>
      </c>
      <c r="B988" s="552" t="s">
        <v>20628</v>
      </c>
      <c r="C988" s="552" t="s">
        <v>20683</v>
      </c>
      <c r="D988" s="552" t="s">
        <v>20720</v>
      </c>
      <c r="E988" s="552" t="s">
        <v>20719</v>
      </c>
      <c r="F988" s="552" t="s">
        <v>12690</v>
      </c>
      <c r="G988" s="552" t="s">
        <v>20710</v>
      </c>
      <c r="H988" s="552" t="s">
        <v>7859</v>
      </c>
      <c r="I988" s="552" t="s">
        <v>20243</v>
      </c>
      <c r="J988" s="552" t="s">
        <v>24001</v>
      </c>
      <c r="K988" s="571" t="s">
        <v>24001</v>
      </c>
      <c r="L988" s="571" t="s">
        <v>24001</v>
      </c>
      <c r="M988" s="553" t="s">
        <v>24001</v>
      </c>
      <c r="N988" s="552" t="s">
        <v>25856</v>
      </c>
      <c r="O988" s="553" t="s">
        <v>24001</v>
      </c>
      <c r="P988" s="553">
        <v>40994</v>
      </c>
      <c r="Q988" s="554"/>
      <c r="R988" s="552" t="s">
        <v>28467</v>
      </c>
      <c r="S988" s="552" t="s">
        <v>24001</v>
      </c>
      <c r="T988" s="552" t="s">
        <v>24001</v>
      </c>
    </row>
    <row r="989" spans="1:20" ht="14.5" x14ac:dyDescent="0.35">
      <c r="A989" s="552">
        <v>197</v>
      </c>
      <c r="B989" s="552" t="s">
        <v>20628</v>
      </c>
      <c r="C989" s="552" t="s">
        <v>20683</v>
      </c>
      <c r="D989" s="552" t="s">
        <v>20721</v>
      </c>
      <c r="E989" s="552" t="s">
        <v>24001</v>
      </c>
      <c r="F989" s="552" t="s">
        <v>5887</v>
      </c>
      <c r="G989" s="552" t="s">
        <v>20710</v>
      </c>
      <c r="H989" s="552" t="s">
        <v>55</v>
      </c>
      <c r="I989" s="552" t="s">
        <v>20243</v>
      </c>
      <c r="J989" s="552" t="s">
        <v>24001</v>
      </c>
      <c r="K989" s="571" t="s">
        <v>24001</v>
      </c>
      <c r="L989" s="571" t="s">
        <v>24001</v>
      </c>
      <c r="M989" s="553" t="s">
        <v>24001</v>
      </c>
      <c r="N989" s="552" t="s">
        <v>25856</v>
      </c>
      <c r="O989" s="553" t="s">
        <v>24001</v>
      </c>
      <c r="P989" s="553">
        <v>32933</v>
      </c>
      <c r="Q989" s="554">
        <v>37561</v>
      </c>
      <c r="R989" s="552" t="s">
        <v>24001</v>
      </c>
      <c r="S989" s="552" t="s">
        <v>24001</v>
      </c>
      <c r="T989" s="552" t="s">
        <v>24001</v>
      </c>
    </row>
    <row r="990" spans="1:20" ht="14.5" x14ac:dyDescent="0.35">
      <c r="A990" s="552">
        <v>1104</v>
      </c>
      <c r="B990" s="571" t="s">
        <v>21952</v>
      </c>
      <c r="C990" s="571" t="s">
        <v>21953</v>
      </c>
      <c r="D990" s="571" t="s">
        <v>21992</v>
      </c>
      <c r="E990" s="571" t="s">
        <v>21988</v>
      </c>
      <c r="F990" s="571" t="s">
        <v>21989</v>
      </c>
      <c r="G990" s="571" t="s">
        <v>21990</v>
      </c>
      <c r="H990" s="571" t="s">
        <v>21991</v>
      </c>
      <c r="I990" s="571" t="s">
        <v>21149</v>
      </c>
      <c r="J990" s="571" t="s">
        <v>24001</v>
      </c>
      <c r="K990" s="571" t="s">
        <v>24001</v>
      </c>
      <c r="L990" s="571" t="s">
        <v>24001</v>
      </c>
      <c r="M990" s="572" t="s">
        <v>24001</v>
      </c>
      <c r="N990" s="572" t="s">
        <v>25896</v>
      </c>
      <c r="O990" s="572" t="s">
        <v>24001</v>
      </c>
      <c r="P990" s="572">
        <v>32933</v>
      </c>
      <c r="Q990" s="573">
        <v>37561</v>
      </c>
      <c r="R990" s="571" t="s">
        <v>28208</v>
      </c>
      <c r="S990" s="571" t="s">
        <v>24001</v>
      </c>
      <c r="T990" s="571" t="s">
        <v>24001</v>
      </c>
    </row>
    <row r="991" spans="1:20" ht="14.5" x14ac:dyDescent="0.35">
      <c r="A991" s="552">
        <v>957</v>
      </c>
      <c r="B991" s="571" t="s">
        <v>21301</v>
      </c>
      <c r="C991" s="571" t="s">
        <v>25393</v>
      </c>
      <c r="D991" s="571" t="s">
        <v>25943</v>
      </c>
      <c r="E991" s="571" t="s">
        <v>21447</v>
      </c>
      <c r="F991" s="571" t="s">
        <v>268</v>
      </c>
      <c r="G991" s="571" t="s">
        <v>21448</v>
      </c>
      <c r="H991" s="571" t="s">
        <v>25944</v>
      </c>
      <c r="I991" s="571" t="s">
        <v>21149</v>
      </c>
      <c r="J991" s="571" t="s">
        <v>24001</v>
      </c>
      <c r="K991" s="571" t="s">
        <v>24001</v>
      </c>
      <c r="L991" s="571" t="s">
        <v>24001</v>
      </c>
      <c r="M991" s="572" t="s">
        <v>25599</v>
      </c>
      <c r="N991" s="572" t="s">
        <v>25896</v>
      </c>
      <c r="O991" s="572" t="s">
        <v>24001</v>
      </c>
      <c r="P991" s="572">
        <v>32933</v>
      </c>
      <c r="Q991" s="573">
        <v>43927</v>
      </c>
      <c r="R991" s="571" t="s">
        <v>28030</v>
      </c>
      <c r="S991" s="571" t="s">
        <v>27884</v>
      </c>
      <c r="T991" s="571" t="s">
        <v>24001</v>
      </c>
    </row>
    <row r="992" spans="1:20" ht="14.5" x14ac:dyDescent="0.35">
      <c r="A992" s="552">
        <v>992</v>
      </c>
      <c r="B992" s="571" t="s">
        <v>21301</v>
      </c>
      <c r="C992" s="571" t="s">
        <v>21438</v>
      </c>
      <c r="D992" s="571" t="s">
        <v>25989</v>
      </c>
      <c r="E992" s="571" t="s">
        <v>21439</v>
      </c>
      <c r="F992" s="571" t="s">
        <v>852</v>
      </c>
      <c r="G992" s="571" t="s">
        <v>21440</v>
      </c>
      <c r="H992" s="571" t="s">
        <v>25990</v>
      </c>
      <c r="I992" s="571" t="s">
        <v>21149</v>
      </c>
      <c r="J992" s="571" t="s">
        <v>24001</v>
      </c>
      <c r="K992" s="571" t="s">
        <v>24001</v>
      </c>
      <c r="L992" s="571" t="s">
        <v>24001</v>
      </c>
      <c r="M992" s="572" t="s">
        <v>24001</v>
      </c>
      <c r="N992" s="572" t="s">
        <v>25896</v>
      </c>
      <c r="O992" s="572" t="s">
        <v>24001</v>
      </c>
      <c r="P992" s="572">
        <v>32933</v>
      </c>
      <c r="Q992" s="573">
        <v>44014</v>
      </c>
      <c r="R992" s="571" t="s">
        <v>27909</v>
      </c>
      <c r="S992" s="571" t="s">
        <v>27909</v>
      </c>
      <c r="T992" s="571" t="s">
        <v>24001</v>
      </c>
    </row>
    <row r="993" spans="1:20" ht="14.5" x14ac:dyDescent="0.35">
      <c r="A993" s="552">
        <v>1078</v>
      </c>
      <c r="B993" s="571" t="s">
        <v>21918</v>
      </c>
      <c r="C993" s="571" t="s">
        <v>21919</v>
      </c>
      <c r="D993" s="571" t="s">
        <v>26186</v>
      </c>
      <c r="E993" s="571" t="s">
        <v>21931</v>
      </c>
      <c r="F993" s="571" t="s">
        <v>21932</v>
      </c>
      <c r="G993" s="571" t="s">
        <v>21933</v>
      </c>
      <c r="H993" s="571" t="s">
        <v>26187</v>
      </c>
      <c r="I993" s="571" t="s">
        <v>21149</v>
      </c>
      <c r="J993" s="571" t="s">
        <v>24001</v>
      </c>
      <c r="K993" s="571" t="s">
        <v>24001</v>
      </c>
      <c r="L993" s="571" t="s">
        <v>24001</v>
      </c>
      <c r="M993" s="572" t="s">
        <v>24001</v>
      </c>
      <c r="N993" s="572" t="s">
        <v>25896</v>
      </c>
      <c r="O993" s="572" t="s">
        <v>24001</v>
      </c>
      <c r="P993" s="572">
        <v>32933</v>
      </c>
      <c r="Q993" s="573">
        <v>44540</v>
      </c>
      <c r="R993" s="571" t="s">
        <v>28468</v>
      </c>
      <c r="S993" s="571" t="s">
        <v>28468</v>
      </c>
      <c r="T993" s="571" t="s">
        <v>24001</v>
      </c>
    </row>
    <row r="994" spans="1:20" ht="14.5" x14ac:dyDescent="0.35">
      <c r="A994" s="552">
        <v>1245</v>
      </c>
      <c r="B994" s="571" t="s">
        <v>22834</v>
      </c>
      <c r="C994" s="571" t="s">
        <v>22894</v>
      </c>
      <c r="D994" s="571" t="s">
        <v>25593</v>
      </c>
      <c r="E994" s="571" t="s">
        <v>34779</v>
      </c>
      <c r="F994" s="571" t="s">
        <v>8508</v>
      </c>
      <c r="G994" s="571" t="s">
        <v>22839</v>
      </c>
      <c r="H994" s="571" t="s">
        <v>25594</v>
      </c>
      <c r="I994" s="571" t="s">
        <v>22804</v>
      </c>
      <c r="J994" s="571" t="s">
        <v>24001</v>
      </c>
      <c r="K994" s="571" t="s">
        <v>62</v>
      </c>
      <c r="L994" s="571" t="s">
        <v>24001</v>
      </c>
      <c r="M994" s="572" t="s">
        <v>25595</v>
      </c>
      <c r="N994" s="553" t="s">
        <v>62</v>
      </c>
      <c r="O994" s="572" t="s">
        <v>24001</v>
      </c>
      <c r="P994" s="572">
        <v>32933</v>
      </c>
      <c r="Q994" s="573">
        <v>42888</v>
      </c>
      <c r="R994" s="571" t="s">
        <v>28215</v>
      </c>
      <c r="S994" s="571" t="s">
        <v>24001</v>
      </c>
      <c r="T994" s="571" t="s">
        <v>24001</v>
      </c>
    </row>
    <row r="995" spans="1:20" ht="14.5" x14ac:dyDescent="0.35">
      <c r="A995" s="552">
        <v>1246</v>
      </c>
      <c r="B995" s="571" t="s">
        <v>22834</v>
      </c>
      <c r="C995" s="571" t="s">
        <v>22894</v>
      </c>
      <c r="D995" s="571" t="s">
        <v>22840</v>
      </c>
      <c r="E995" s="571" t="s">
        <v>24001</v>
      </c>
      <c r="F995" s="571" t="s">
        <v>6009</v>
      </c>
      <c r="G995" s="571" t="s">
        <v>22839</v>
      </c>
      <c r="H995" s="571" t="s">
        <v>55</v>
      </c>
      <c r="I995" s="571" t="s">
        <v>22804</v>
      </c>
      <c r="J995" s="571" t="s">
        <v>24001</v>
      </c>
      <c r="K995" s="571" t="s">
        <v>24001</v>
      </c>
      <c r="L995" s="571" t="s">
        <v>24001</v>
      </c>
      <c r="M995" s="572" t="s">
        <v>24001</v>
      </c>
      <c r="N995" s="553" t="s">
        <v>62</v>
      </c>
      <c r="O995" s="572" t="s">
        <v>24001</v>
      </c>
      <c r="P995" s="572">
        <v>32933</v>
      </c>
      <c r="Q995" s="573">
        <v>37561</v>
      </c>
      <c r="R995" s="571" t="s">
        <v>24001</v>
      </c>
      <c r="S995" s="571" t="s">
        <v>24001</v>
      </c>
      <c r="T995" s="571" t="s">
        <v>24001</v>
      </c>
    </row>
    <row r="996" spans="1:20" ht="14.5" x14ac:dyDescent="0.35">
      <c r="A996" s="552">
        <v>234</v>
      </c>
      <c r="B996" s="552" t="s">
        <v>20755</v>
      </c>
      <c r="C996" s="552" t="s">
        <v>20797</v>
      </c>
      <c r="D996" s="552" t="s">
        <v>20823</v>
      </c>
      <c r="E996" s="552" t="s">
        <v>20821</v>
      </c>
      <c r="F996" s="552" t="s">
        <v>5068</v>
      </c>
      <c r="G996" s="552" t="s">
        <v>20822</v>
      </c>
      <c r="H996" s="552" t="s">
        <v>1461</v>
      </c>
      <c r="I996" s="552" t="s">
        <v>20243</v>
      </c>
      <c r="J996" s="552" t="s">
        <v>24001</v>
      </c>
      <c r="K996" s="571" t="s">
        <v>24001</v>
      </c>
      <c r="L996" s="571" t="s">
        <v>24001</v>
      </c>
      <c r="M996" s="553" t="s">
        <v>24001</v>
      </c>
      <c r="N996" s="552" t="s">
        <v>25856</v>
      </c>
      <c r="O996" s="553" t="s">
        <v>24001</v>
      </c>
      <c r="P996" s="553">
        <v>32933</v>
      </c>
      <c r="Q996" s="554">
        <v>39377</v>
      </c>
      <c r="R996" s="552" t="s">
        <v>28467</v>
      </c>
      <c r="S996" s="552" t="s">
        <v>24001</v>
      </c>
      <c r="T996" s="552" t="s">
        <v>24001</v>
      </c>
    </row>
    <row r="997" spans="1:20" ht="14.5" x14ac:dyDescent="0.35">
      <c r="A997" s="552">
        <v>235</v>
      </c>
      <c r="B997" s="552" t="s">
        <v>20755</v>
      </c>
      <c r="C997" s="552" t="s">
        <v>20797</v>
      </c>
      <c r="D997" s="552" t="s">
        <v>20825</v>
      </c>
      <c r="E997" s="552" t="s">
        <v>24001</v>
      </c>
      <c r="F997" s="552" t="s">
        <v>20824</v>
      </c>
      <c r="G997" s="552" t="s">
        <v>20822</v>
      </c>
      <c r="H997" s="552" t="s">
        <v>55</v>
      </c>
      <c r="I997" s="552" t="s">
        <v>20243</v>
      </c>
      <c r="J997" s="552" t="s">
        <v>24001</v>
      </c>
      <c r="K997" s="571" t="s">
        <v>24001</v>
      </c>
      <c r="L997" s="571" t="s">
        <v>24001</v>
      </c>
      <c r="M997" s="553" t="s">
        <v>24001</v>
      </c>
      <c r="N997" s="552" t="s">
        <v>25856</v>
      </c>
      <c r="O997" s="553" t="s">
        <v>24001</v>
      </c>
      <c r="P997" s="553">
        <v>32933</v>
      </c>
      <c r="Q997" s="554">
        <v>37561</v>
      </c>
      <c r="R997" s="552" t="s">
        <v>24001</v>
      </c>
      <c r="S997" s="552" t="s">
        <v>24001</v>
      </c>
      <c r="T997" s="552" t="s">
        <v>24001</v>
      </c>
    </row>
    <row r="998" spans="1:20" ht="14.5" x14ac:dyDescent="0.35">
      <c r="A998" s="552">
        <v>147</v>
      </c>
      <c r="B998" s="552" t="s">
        <v>20452</v>
      </c>
      <c r="C998" s="552" t="s">
        <v>20553</v>
      </c>
      <c r="D998" s="552" t="s">
        <v>20589</v>
      </c>
      <c r="E998" s="552" t="s">
        <v>20587</v>
      </c>
      <c r="F998" s="552" t="s">
        <v>2477</v>
      </c>
      <c r="G998" s="552" t="s">
        <v>20588</v>
      </c>
      <c r="H998" s="552" t="s">
        <v>13081</v>
      </c>
      <c r="I998" s="552" t="s">
        <v>20243</v>
      </c>
      <c r="J998" s="552" t="s">
        <v>24001</v>
      </c>
      <c r="K998" s="552" t="s">
        <v>50</v>
      </c>
      <c r="L998" s="552" t="s">
        <v>20270</v>
      </c>
      <c r="M998" s="553" t="s">
        <v>24001</v>
      </c>
      <c r="N998" s="552" t="s">
        <v>25856</v>
      </c>
      <c r="O998" s="553" t="s">
        <v>24001</v>
      </c>
      <c r="P998" s="553">
        <v>32933</v>
      </c>
      <c r="Q998" s="554">
        <v>37561</v>
      </c>
      <c r="R998" s="552" t="s">
        <v>27968</v>
      </c>
      <c r="S998" s="552" t="s">
        <v>24001</v>
      </c>
      <c r="T998" s="552" t="s">
        <v>24001</v>
      </c>
    </row>
    <row r="999" spans="1:20" ht="14.5" x14ac:dyDescent="0.35">
      <c r="A999" s="552">
        <v>148</v>
      </c>
      <c r="B999" s="552" t="s">
        <v>20452</v>
      </c>
      <c r="C999" s="552" t="s">
        <v>20553</v>
      </c>
      <c r="D999" s="552" t="s">
        <v>20591</v>
      </c>
      <c r="E999" s="552" t="s">
        <v>24001</v>
      </c>
      <c r="F999" s="552" t="s">
        <v>20590</v>
      </c>
      <c r="G999" s="552" t="s">
        <v>20588</v>
      </c>
      <c r="H999" s="552" t="s">
        <v>55</v>
      </c>
      <c r="I999" s="552" t="s">
        <v>20243</v>
      </c>
      <c r="J999" s="552" t="s">
        <v>24001</v>
      </c>
      <c r="K999" s="571" t="s">
        <v>24001</v>
      </c>
      <c r="L999" s="571" t="s">
        <v>24001</v>
      </c>
      <c r="M999" s="553" t="s">
        <v>24001</v>
      </c>
      <c r="N999" s="552" t="s">
        <v>25856</v>
      </c>
      <c r="O999" s="553" t="s">
        <v>24001</v>
      </c>
      <c r="P999" s="553">
        <v>32933</v>
      </c>
      <c r="Q999" s="554">
        <v>37561</v>
      </c>
      <c r="R999" s="552" t="s">
        <v>24001</v>
      </c>
      <c r="S999" s="552" t="s">
        <v>24001</v>
      </c>
      <c r="T999" s="552" t="s">
        <v>24001</v>
      </c>
    </row>
    <row r="1000" spans="1:20" ht="14.5" x14ac:dyDescent="0.35">
      <c r="A1000" s="552">
        <v>774</v>
      </c>
      <c r="B1000" s="571" t="s">
        <v>21653</v>
      </c>
      <c r="C1000" s="571" t="s">
        <v>21849</v>
      </c>
      <c r="D1000" s="571" t="s">
        <v>26155</v>
      </c>
      <c r="E1000" s="571" t="s">
        <v>21868</v>
      </c>
      <c r="F1000" s="571" t="s">
        <v>21869</v>
      </c>
      <c r="G1000" s="571" t="s">
        <v>21870</v>
      </c>
      <c r="H1000" s="571" t="s">
        <v>26156</v>
      </c>
      <c r="I1000" s="571" t="s">
        <v>21149</v>
      </c>
      <c r="J1000" s="571" t="s">
        <v>24001</v>
      </c>
      <c r="K1000" s="571" t="s">
        <v>24001</v>
      </c>
      <c r="L1000" s="571" t="s">
        <v>24001</v>
      </c>
      <c r="M1000" s="572" t="s">
        <v>24001</v>
      </c>
      <c r="N1000" s="572" t="s">
        <v>25896</v>
      </c>
      <c r="O1000" s="572" t="s">
        <v>24001</v>
      </c>
      <c r="P1000" s="572">
        <v>32933</v>
      </c>
      <c r="Q1000" s="573">
        <v>44014</v>
      </c>
      <c r="R1000" s="571" t="s">
        <v>28462</v>
      </c>
      <c r="S1000" s="571" t="s">
        <v>28462</v>
      </c>
      <c r="T1000" s="571" t="s">
        <v>24001</v>
      </c>
    </row>
    <row r="1001" spans="1:20" ht="14.5" x14ac:dyDescent="0.35">
      <c r="A1001" s="552">
        <v>775</v>
      </c>
      <c r="B1001" s="571" t="s">
        <v>21653</v>
      </c>
      <c r="C1001" s="571" t="s">
        <v>21849</v>
      </c>
      <c r="D1001" s="571" t="s">
        <v>26157</v>
      </c>
      <c r="E1001" s="571" t="s">
        <v>21871</v>
      </c>
      <c r="F1001" s="571" t="s">
        <v>17453</v>
      </c>
      <c r="G1001" s="571" t="s">
        <v>21870</v>
      </c>
      <c r="H1001" s="571" t="s">
        <v>26158</v>
      </c>
      <c r="I1001" s="571" t="s">
        <v>21149</v>
      </c>
      <c r="J1001" s="571" t="s">
        <v>24001</v>
      </c>
      <c r="K1001" s="571" t="s">
        <v>24001</v>
      </c>
      <c r="L1001" s="571" t="s">
        <v>24001</v>
      </c>
      <c r="M1001" s="572" t="s">
        <v>24001</v>
      </c>
      <c r="N1001" s="572" t="s">
        <v>25896</v>
      </c>
      <c r="O1001" s="572" t="s">
        <v>24001</v>
      </c>
      <c r="P1001" s="572">
        <v>32933</v>
      </c>
      <c r="Q1001" s="573">
        <v>44014</v>
      </c>
      <c r="R1001" s="571" t="s">
        <v>27900</v>
      </c>
      <c r="S1001" s="571" t="s">
        <v>28469</v>
      </c>
      <c r="T1001" s="571" t="s">
        <v>24001</v>
      </c>
    </row>
    <row r="1002" spans="1:20" ht="14.5" x14ac:dyDescent="0.35">
      <c r="A1002" s="552">
        <v>1275</v>
      </c>
      <c r="B1002" s="571" t="s">
        <v>22834</v>
      </c>
      <c r="C1002" s="571" t="s">
        <v>22958</v>
      </c>
      <c r="D1002" s="571" t="s">
        <v>23005</v>
      </c>
      <c r="E1002" s="571" t="s">
        <v>34784</v>
      </c>
      <c r="F1002" s="571" t="s">
        <v>23002</v>
      </c>
      <c r="G1002" s="571" t="s">
        <v>23003</v>
      </c>
      <c r="H1002" s="571" t="s">
        <v>23004</v>
      </c>
      <c r="I1002" s="571" t="s">
        <v>22804</v>
      </c>
      <c r="J1002" s="571" t="s">
        <v>24001</v>
      </c>
      <c r="K1002" s="571" t="s">
        <v>62</v>
      </c>
      <c r="L1002" s="571" t="s">
        <v>899</v>
      </c>
      <c r="M1002" s="572" t="s">
        <v>24001</v>
      </c>
      <c r="N1002" s="553" t="s">
        <v>62</v>
      </c>
      <c r="O1002" s="572" t="s">
        <v>28079</v>
      </c>
      <c r="P1002" s="572">
        <v>32933</v>
      </c>
      <c r="Q1002" s="573">
        <v>37561</v>
      </c>
      <c r="R1002" s="571" t="s">
        <v>28231</v>
      </c>
      <c r="S1002" s="571" t="s">
        <v>24001</v>
      </c>
      <c r="T1002" s="571" t="s">
        <v>24001</v>
      </c>
    </row>
    <row r="1003" spans="1:20" ht="14.5" x14ac:dyDescent="0.35">
      <c r="A1003" s="552">
        <v>265</v>
      </c>
      <c r="B1003" s="552" t="s">
        <v>20877</v>
      </c>
      <c r="C1003" s="552" t="s">
        <v>20926</v>
      </c>
      <c r="D1003" s="552" t="s">
        <v>20961</v>
      </c>
      <c r="E1003" s="552" t="s">
        <v>20958</v>
      </c>
      <c r="F1003" s="552" t="s">
        <v>5319</v>
      </c>
      <c r="G1003" s="552" t="s">
        <v>20959</v>
      </c>
      <c r="H1003" s="552" t="s">
        <v>20960</v>
      </c>
      <c r="I1003" s="552" t="s">
        <v>20243</v>
      </c>
      <c r="J1003" s="552" t="s">
        <v>24001</v>
      </c>
      <c r="K1003" s="571" t="s">
        <v>24001</v>
      </c>
      <c r="L1003" s="571" t="s">
        <v>24001</v>
      </c>
      <c r="M1003" s="553" t="s">
        <v>24001</v>
      </c>
      <c r="N1003" s="552" t="s">
        <v>25856</v>
      </c>
      <c r="O1003" s="553" t="s">
        <v>24001</v>
      </c>
      <c r="P1003" s="553">
        <v>32933</v>
      </c>
      <c r="Q1003" s="554">
        <v>37561</v>
      </c>
      <c r="R1003" s="552" t="s">
        <v>27906</v>
      </c>
      <c r="S1003" s="552" t="s">
        <v>24001</v>
      </c>
      <c r="T1003" s="552" t="s">
        <v>24001</v>
      </c>
    </row>
    <row r="1004" spans="1:20" ht="14.5" x14ac:dyDescent="0.35">
      <c r="A1004" s="552">
        <v>266</v>
      </c>
      <c r="B1004" s="552" t="s">
        <v>20877</v>
      </c>
      <c r="C1004" s="552" t="s">
        <v>20926</v>
      </c>
      <c r="D1004" s="552" t="s">
        <v>20963</v>
      </c>
      <c r="E1004" s="552" t="s">
        <v>24001</v>
      </c>
      <c r="F1004" s="552" t="s">
        <v>20962</v>
      </c>
      <c r="G1004" s="552" t="s">
        <v>20959</v>
      </c>
      <c r="H1004" s="552" t="s">
        <v>55</v>
      </c>
      <c r="I1004" s="552" t="s">
        <v>20243</v>
      </c>
      <c r="J1004" s="552" t="s">
        <v>24001</v>
      </c>
      <c r="K1004" s="571" t="s">
        <v>24001</v>
      </c>
      <c r="L1004" s="571" t="s">
        <v>24001</v>
      </c>
      <c r="M1004" s="553" t="s">
        <v>24001</v>
      </c>
      <c r="N1004" s="552" t="s">
        <v>25856</v>
      </c>
      <c r="O1004" s="553" t="s">
        <v>24001</v>
      </c>
      <c r="P1004" s="553">
        <v>32933</v>
      </c>
      <c r="Q1004" s="554">
        <v>37561</v>
      </c>
      <c r="R1004" s="552" t="s">
        <v>24001</v>
      </c>
      <c r="S1004" s="552" t="s">
        <v>24001</v>
      </c>
      <c r="T1004" s="552" t="s">
        <v>24001</v>
      </c>
    </row>
    <row r="1005" spans="1:20" ht="14.5" x14ac:dyDescent="0.35">
      <c r="A1005" s="552">
        <v>759</v>
      </c>
      <c r="B1005" s="571" t="s">
        <v>22163</v>
      </c>
      <c r="C1005" s="571" t="s">
        <v>22569</v>
      </c>
      <c r="D1005" s="571" t="s">
        <v>22574</v>
      </c>
      <c r="E1005" s="571" t="s">
        <v>22570</v>
      </c>
      <c r="F1005" s="571" t="s">
        <v>22571</v>
      </c>
      <c r="G1005" s="571" t="s">
        <v>22572</v>
      </c>
      <c r="H1005" s="571" t="s">
        <v>22573</v>
      </c>
      <c r="I1005" s="571" t="s">
        <v>21149</v>
      </c>
      <c r="J1005" s="571" t="s">
        <v>24001</v>
      </c>
      <c r="K1005" s="571" t="s">
        <v>24001</v>
      </c>
      <c r="L1005" s="571" t="s">
        <v>24001</v>
      </c>
      <c r="M1005" s="572" t="s">
        <v>26491</v>
      </c>
      <c r="N1005" s="572" t="s">
        <v>25896</v>
      </c>
      <c r="O1005" s="572" t="s">
        <v>24001</v>
      </c>
      <c r="P1005" s="572">
        <v>32933</v>
      </c>
      <c r="Q1005" s="573">
        <v>37561</v>
      </c>
      <c r="R1005" s="571" t="s">
        <v>27898</v>
      </c>
      <c r="S1005" s="571" t="s">
        <v>24001</v>
      </c>
      <c r="T1005" s="571" t="s">
        <v>24001</v>
      </c>
    </row>
    <row r="1006" spans="1:20" ht="14.5" x14ac:dyDescent="0.35">
      <c r="A1006" s="552">
        <v>760</v>
      </c>
      <c r="B1006" s="571" t="s">
        <v>22163</v>
      </c>
      <c r="C1006" s="571" t="s">
        <v>22569</v>
      </c>
      <c r="D1006" s="571" t="s">
        <v>26492</v>
      </c>
      <c r="E1006" s="571" t="s">
        <v>26493</v>
      </c>
      <c r="F1006" s="571" t="s">
        <v>26494</v>
      </c>
      <c r="G1006" s="571" t="s">
        <v>22572</v>
      </c>
      <c r="H1006" s="571" t="s">
        <v>26495</v>
      </c>
      <c r="I1006" s="571" t="s">
        <v>21149</v>
      </c>
      <c r="J1006" s="571" t="s">
        <v>24001</v>
      </c>
      <c r="K1006" s="571" t="s">
        <v>24001</v>
      </c>
      <c r="L1006" s="571" t="s">
        <v>24001</v>
      </c>
      <c r="M1006" s="572" t="s">
        <v>26491</v>
      </c>
      <c r="N1006" s="572" t="s">
        <v>25896</v>
      </c>
      <c r="O1006" s="572" t="s">
        <v>24001</v>
      </c>
      <c r="P1006" s="572">
        <v>44012</v>
      </c>
      <c r="Q1006" s="573"/>
      <c r="R1006" s="571" t="s">
        <v>27898</v>
      </c>
      <c r="S1006" s="571" t="s">
        <v>27898</v>
      </c>
      <c r="T1006" s="571" t="s">
        <v>24001</v>
      </c>
    </row>
    <row r="1007" spans="1:20" ht="14.5" x14ac:dyDescent="0.35">
      <c r="A1007" s="552">
        <v>761</v>
      </c>
      <c r="B1007" s="571" t="s">
        <v>22163</v>
      </c>
      <c r="C1007" s="571" t="s">
        <v>22569</v>
      </c>
      <c r="D1007" s="571" t="s">
        <v>28470</v>
      </c>
      <c r="E1007" s="571" t="s">
        <v>26496</v>
      </c>
      <c r="F1007" s="571" t="s">
        <v>26497</v>
      </c>
      <c r="G1007" s="571" t="s">
        <v>22572</v>
      </c>
      <c r="H1007" s="571" t="s">
        <v>26498</v>
      </c>
      <c r="I1007" s="571" t="s">
        <v>21149</v>
      </c>
      <c r="J1007" s="571" t="s">
        <v>24001</v>
      </c>
      <c r="K1007" s="571" t="s">
        <v>24001</v>
      </c>
      <c r="L1007" s="571" t="s">
        <v>24001</v>
      </c>
      <c r="M1007" s="572" t="s">
        <v>26491</v>
      </c>
      <c r="N1007" s="572" t="s">
        <v>25896</v>
      </c>
      <c r="O1007" s="572" t="s">
        <v>24001</v>
      </c>
      <c r="P1007" s="572">
        <v>44012</v>
      </c>
      <c r="Q1007" s="573">
        <v>45387</v>
      </c>
      <c r="R1007" s="571" t="s">
        <v>27898</v>
      </c>
      <c r="S1007" s="571" t="s">
        <v>27884</v>
      </c>
      <c r="T1007" s="571" t="s">
        <v>24001</v>
      </c>
    </row>
    <row r="1008" spans="1:20" ht="14.5" x14ac:dyDescent="0.35">
      <c r="A1008" s="552">
        <v>804</v>
      </c>
      <c r="B1008" s="571" t="s">
        <v>22163</v>
      </c>
      <c r="C1008" s="571" t="s">
        <v>22590</v>
      </c>
      <c r="D1008" s="571" t="s">
        <v>25596</v>
      </c>
      <c r="E1008" s="571" t="s">
        <v>22591</v>
      </c>
      <c r="F1008" s="571" t="s">
        <v>22592</v>
      </c>
      <c r="G1008" s="571" t="s">
        <v>22593</v>
      </c>
      <c r="H1008" s="571" t="s">
        <v>25597</v>
      </c>
      <c r="I1008" s="571" t="s">
        <v>21149</v>
      </c>
      <c r="J1008" s="571" t="s">
        <v>24001</v>
      </c>
      <c r="K1008" s="571" t="s">
        <v>62</v>
      </c>
      <c r="L1008" s="571" t="s">
        <v>24001</v>
      </c>
      <c r="M1008" s="572" t="s">
        <v>24001</v>
      </c>
      <c r="N1008" s="572" t="s">
        <v>25896</v>
      </c>
      <c r="O1008" s="572" t="s">
        <v>24001</v>
      </c>
      <c r="P1008" s="572">
        <v>32933</v>
      </c>
      <c r="Q1008" s="573">
        <v>43087</v>
      </c>
      <c r="R1008" s="571" t="s">
        <v>27895</v>
      </c>
      <c r="S1008" s="571" t="s">
        <v>27895</v>
      </c>
      <c r="T1008" s="571" t="s">
        <v>24001</v>
      </c>
    </row>
    <row r="1009" spans="1:20" ht="14.5" x14ac:dyDescent="0.35">
      <c r="A1009" s="552">
        <v>1</v>
      </c>
      <c r="B1009" s="552" t="s">
        <v>20244</v>
      </c>
      <c r="C1009" s="552" t="s">
        <v>20245</v>
      </c>
      <c r="D1009" s="552" t="s">
        <v>20249</v>
      </c>
      <c r="E1009" s="552" t="s">
        <v>20246</v>
      </c>
      <c r="F1009" s="552" t="s">
        <v>1205</v>
      </c>
      <c r="G1009" s="552" t="s">
        <v>20247</v>
      </c>
      <c r="H1009" s="552" t="s">
        <v>20248</v>
      </c>
      <c r="I1009" s="552" t="s">
        <v>20243</v>
      </c>
      <c r="J1009" s="552" t="s">
        <v>24001</v>
      </c>
      <c r="K1009" s="552" t="s">
        <v>50</v>
      </c>
      <c r="L1009" s="571" t="s">
        <v>24001</v>
      </c>
      <c r="M1009" s="552" t="s">
        <v>20250</v>
      </c>
      <c r="N1009" s="552" t="s">
        <v>25856</v>
      </c>
      <c r="O1009" s="552" t="s">
        <v>24001</v>
      </c>
      <c r="P1009" s="553">
        <v>32933</v>
      </c>
      <c r="Q1009" s="554">
        <v>37561</v>
      </c>
      <c r="R1009" s="552" t="s">
        <v>28471</v>
      </c>
      <c r="S1009" s="552" t="s">
        <v>24001</v>
      </c>
      <c r="T1009" s="552" t="s">
        <v>24001</v>
      </c>
    </row>
    <row r="1010" spans="1:20" ht="14.5" x14ac:dyDescent="0.35">
      <c r="A1010" s="552">
        <v>356</v>
      </c>
      <c r="B1010" s="552" t="s">
        <v>20615</v>
      </c>
      <c r="C1010" s="552" t="s">
        <v>20616</v>
      </c>
      <c r="D1010" s="552" t="s">
        <v>20625</v>
      </c>
      <c r="E1010" s="552" t="s">
        <v>20622</v>
      </c>
      <c r="F1010" s="552" t="s">
        <v>4543</v>
      </c>
      <c r="G1010" s="552" t="s">
        <v>20623</v>
      </c>
      <c r="H1010" s="552" t="s">
        <v>20624</v>
      </c>
      <c r="I1010" s="552" t="s">
        <v>20243</v>
      </c>
      <c r="J1010" s="552" t="s">
        <v>109</v>
      </c>
      <c r="K1010" s="571" t="s">
        <v>24001</v>
      </c>
      <c r="L1010" s="571" t="s">
        <v>24001</v>
      </c>
      <c r="M1010" s="553" t="s">
        <v>24001</v>
      </c>
      <c r="N1010" s="552" t="s">
        <v>25856</v>
      </c>
      <c r="O1010" s="553" t="s">
        <v>24001</v>
      </c>
      <c r="P1010" s="553">
        <v>32933</v>
      </c>
      <c r="Q1010" s="554">
        <v>37561</v>
      </c>
      <c r="R1010" s="552" t="s">
        <v>27906</v>
      </c>
      <c r="S1010" s="552" t="s">
        <v>24001</v>
      </c>
      <c r="T1010" s="552" t="s">
        <v>24001</v>
      </c>
    </row>
    <row r="1011" spans="1:20" ht="14.5" x14ac:dyDescent="0.35">
      <c r="A1011" s="552">
        <v>357</v>
      </c>
      <c r="B1011" s="552" t="s">
        <v>20615</v>
      </c>
      <c r="C1011" s="552" t="s">
        <v>20616</v>
      </c>
      <c r="D1011" s="552" t="s">
        <v>20627</v>
      </c>
      <c r="E1011" s="552" t="s">
        <v>24001</v>
      </c>
      <c r="F1011" s="552" t="s">
        <v>20626</v>
      </c>
      <c r="G1011" s="552" t="s">
        <v>20623</v>
      </c>
      <c r="H1011" s="552" t="s">
        <v>55</v>
      </c>
      <c r="I1011" s="552" t="s">
        <v>20243</v>
      </c>
      <c r="J1011" s="552" t="s">
        <v>109</v>
      </c>
      <c r="K1011" s="571" t="s">
        <v>24001</v>
      </c>
      <c r="L1011" s="571" t="s">
        <v>24001</v>
      </c>
      <c r="M1011" s="553" t="s">
        <v>24001</v>
      </c>
      <c r="N1011" s="552" t="s">
        <v>25856</v>
      </c>
      <c r="O1011" s="553" t="s">
        <v>24001</v>
      </c>
      <c r="P1011" s="553">
        <v>32933</v>
      </c>
      <c r="Q1011" s="554">
        <v>37561</v>
      </c>
      <c r="R1011" s="552" t="s">
        <v>24001</v>
      </c>
      <c r="S1011" s="552" t="s">
        <v>24001</v>
      </c>
      <c r="T1011" s="552" t="s">
        <v>24001</v>
      </c>
    </row>
    <row r="1012" spans="1:20" ht="14.5" x14ac:dyDescent="0.35">
      <c r="A1012" s="552">
        <v>218</v>
      </c>
      <c r="B1012" s="552" t="s">
        <v>20755</v>
      </c>
      <c r="C1012" s="552" t="s">
        <v>20773</v>
      </c>
      <c r="D1012" s="552" t="s">
        <v>34696</v>
      </c>
      <c r="E1012" s="552" t="s">
        <v>24001</v>
      </c>
      <c r="F1012" s="552" t="s">
        <v>34697</v>
      </c>
      <c r="G1012" s="552" t="s">
        <v>20773</v>
      </c>
      <c r="H1012" s="552" t="s">
        <v>55</v>
      </c>
      <c r="I1012" s="552" t="s">
        <v>20243</v>
      </c>
      <c r="J1012" s="552" t="s">
        <v>24001</v>
      </c>
      <c r="K1012" s="571" t="s">
        <v>24001</v>
      </c>
      <c r="L1012" s="571" t="s">
        <v>24001</v>
      </c>
      <c r="M1012" s="553" t="s">
        <v>24001</v>
      </c>
      <c r="N1012" s="552" t="s">
        <v>25856</v>
      </c>
      <c r="O1012" s="553" t="s">
        <v>24001</v>
      </c>
      <c r="P1012" s="553">
        <v>46119</v>
      </c>
      <c r="Q1012" s="554"/>
      <c r="R1012" s="552" t="s">
        <v>24001</v>
      </c>
      <c r="S1012" s="552" t="s">
        <v>24001</v>
      </c>
      <c r="T1012" s="552" t="s">
        <v>24001</v>
      </c>
    </row>
    <row r="1013" spans="1:20" ht="14.5" x14ac:dyDescent="0.35">
      <c r="A1013" s="552">
        <v>311</v>
      </c>
      <c r="B1013" s="552" t="s">
        <v>20837</v>
      </c>
      <c r="C1013" s="552" t="s">
        <v>20861</v>
      </c>
      <c r="D1013" s="552" t="s">
        <v>20875</v>
      </c>
      <c r="E1013" s="552" t="s">
        <v>20872</v>
      </c>
      <c r="F1013" s="552" t="s">
        <v>4713</v>
      </c>
      <c r="G1013" s="552" t="s">
        <v>20873</v>
      </c>
      <c r="H1013" s="552" t="s">
        <v>20874</v>
      </c>
      <c r="I1013" s="552" t="s">
        <v>20243</v>
      </c>
      <c r="J1013" s="552" t="s">
        <v>109</v>
      </c>
      <c r="K1013" s="571" t="s">
        <v>24001</v>
      </c>
      <c r="L1013" s="571" t="s">
        <v>24001</v>
      </c>
      <c r="M1013" s="553" t="s">
        <v>24001</v>
      </c>
      <c r="N1013" s="552" t="s">
        <v>25856</v>
      </c>
      <c r="O1013" s="553" t="s">
        <v>24001</v>
      </c>
      <c r="P1013" s="553">
        <v>32933</v>
      </c>
      <c r="Q1013" s="554">
        <v>37561</v>
      </c>
      <c r="R1013" s="552" t="s">
        <v>27911</v>
      </c>
      <c r="S1013" s="552" t="s">
        <v>24001</v>
      </c>
      <c r="T1013" s="552" t="s">
        <v>24001</v>
      </c>
    </row>
    <row r="1014" spans="1:20" ht="14.5" x14ac:dyDescent="0.35">
      <c r="A1014" s="552">
        <v>312</v>
      </c>
      <c r="B1014" s="552" t="s">
        <v>20837</v>
      </c>
      <c r="C1014" s="552" t="s">
        <v>20861</v>
      </c>
      <c r="D1014" s="552" t="s">
        <v>20876</v>
      </c>
      <c r="E1014" s="552" t="s">
        <v>24001</v>
      </c>
      <c r="F1014" s="552" t="s">
        <v>9736</v>
      </c>
      <c r="G1014" s="552" t="s">
        <v>20873</v>
      </c>
      <c r="H1014" s="552" t="s">
        <v>55</v>
      </c>
      <c r="I1014" s="552" t="s">
        <v>20243</v>
      </c>
      <c r="J1014" s="552" t="s">
        <v>109</v>
      </c>
      <c r="K1014" s="571" t="s">
        <v>24001</v>
      </c>
      <c r="L1014" s="571" t="s">
        <v>24001</v>
      </c>
      <c r="M1014" s="553" t="s">
        <v>24001</v>
      </c>
      <c r="N1014" s="552" t="s">
        <v>25856</v>
      </c>
      <c r="O1014" s="553" t="s">
        <v>24001</v>
      </c>
      <c r="P1014" s="553">
        <v>32933</v>
      </c>
      <c r="Q1014" s="554">
        <v>37561</v>
      </c>
      <c r="R1014" s="552" t="s">
        <v>24001</v>
      </c>
      <c r="S1014" s="552" t="s">
        <v>24001</v>
      </c>
      <c r="T1014" s="552" t="s">
        <v>24001</v>
      </c>
    </row>
    <row r="1015" spans="1:20" ht="14.5" x14ac:dyDescent="0.35">
      <c r="A1015" s="552">
        <v>941</v>
      </c>
      <c r="B1015" s="571" t="s">
        <v>21164</v>
      </c>
      <c r="C1015" s="571" t="s">
        <v>21170</v>
      </c>
      <c r="D1015" s="571" t="s">
        <v>21231</v>
      </c>
      <c r="E1015" s="571" t="s">
        <v>21229</v>
      </c>
      <c r="F1015" s="571" t="s">
        <v>18391</v>
      </c>
      <c r="G1015" s="571" t="s">
        <v>21230</v>
      </c>
      <c r="H1015" s="571" t="s">
        <v>300</v>
      </c>
      <c r="I1015" s="571" t="s">
        <v>21149</v>
      </c>
      <c r="J1015" s="571" t="s">
        <v>24001</v>
      </c>
      <c r="K1015" s="571" t="s">
        <v>62</v>
      </c>
      <c r="L1015" s="571" t="s">
        <v>24001</v>
      </c>
      <c r="M1015" s="572" t="s">
        <v>24001</v>
      </c>
      <c r="N1015" s="572" t="s">
        <v>25896</v>
      </c>
      <c r="O1015" s="572" t="s">
        <v>24001</v>
      </c>
      <c r="P1015" s="572">
        <v>32933</v>
      </c>
      <c r="Q1015" s="573">
        <v>37561</v>
      </c>
      <c r="R1015" s="571" t="s">
        <v>28110</v>
      </c>
      <c r="S1015" s="571" t="s">
        <v>24001</v>
      </c>
      <c r="T1015" s="571" t="s">
        <v>24001</v>
      </c>
    </row>
    <row r="1016" spans="1:20" ht="14.5" x14ac:dyDescent="0.35">
      <c r="A1016" s="552">
        <v>1499</v>
      </c>
      <c r="B1016" s="552" t="s">
        <v>22834</v>
      </c>
      <c r="C1016" s="552" t="s">
        <v>23490</v>
      </c>
      <c r="D1016" s="552" t="s">
        <v>23562</v>
      </c>
      <c r="E1016" s="552" t="s">
        <v>23559</v>
      </c>
      <c r="F1016" s="552" t="s">
        <v>11861</v>
      </c>
      <c r="G1016" s="552" t="s">
        <v>23560</v>
      </c>
      <c r="H1016" s="552" t="s">
        <v>23561</v>
      </c>
      <c r="I1016" s="552" t="s">
        <v>22804</v>
      </c>
      <c r="J1016" s="552" t="s">
        <v>24001</v>
      </c>
      <c r="K1016" s="571" t="s">
        <v>24001</v>
      </c>
      <c r="L1016" s="571" t="s">
        <v>24001</v>
      </c>
      <c r="M1016" s="552" t="s">
        <v>24001</v>
      </c>
      <c r="N1016" s="553" t="s">
        <v>62</v>
      </c>
      <c r="O1016" s="552" t="s">
        <v>24001</v>
      </c>
      <c r="P1016" s="553">
        <v>32933</v>
      </c>
      <c r="Q1016" s="554">
        <v>37561</v>
      </c>
      <c r="R1016" s="552" t="s">
        <v>28472</v>
      </c>
      <c r="S1016" s="552" t="s">
        <v>24001</v>
      </c>
      <c r="T1016" s="552" t="s">
        <v>24001</v>
      </c>
    </row>
    <row r="1017" spans="1:20" ht="14.5" x14ac:dyDescent="0.35">
      <c r="A1017" s="552">
        <v>1500</v>
      </c>
      <c r="B1017" s="552" t="s">
        <v>22834</v>
      </c>
      <c r="C1017" s="552" t="s">
        <v>23490</v>
      </c>
      <c r="D1017" s="552" t="s">
        <v>23564</v>
      </c>
      <c r="E1017" s="552" t="s">
        <v>24001</v>
      </c>
      <c r="F1017" s="552" t="s">
        <v>23563</v>
      </c>
      <c r="G1017" s="552" t="s">
        <v>23560</v>
      </c>
      <c r="H1017" s="552" t="s">
        <v>55</v>
      </c>
      <c r="I1017" s="552" t="s">
        <v>22804</v>
      </c>
      <c r="J1017" s="552" t="s">
        <v>24001</v>
      </c>
      <c r="K1017" s="571" t="s">
        <v>24001</v>
      </c>
      <c r="L1017" s="571" t="s">
        <v>24001</v>
      </c>
      <c r="M1017" s="552" t="s">
        <v>24001</v>
      </c>
      <c r="N1017" s="553" t="s">
        <v>62</v>
      </c>
      <c r="O1017" s="552" t="s">
        <v>24001</v>
      </c>
      <c r="P1017" s="553">
        <v>32933</v>
      </c>
      <c r="Q1017" s="554">
        <v>37561</v>
      </c>
      <c r="R1017" s="552" t="s">
        <v>24001</v>
      </c>
      <c r="S1017" s="552" t="s">
        <v>24001</v>
      </c>
      <c r="T1017" s="552" t="s">
        <v>24001</v>
      </c>
    </row>
    <row r="1018" spans="1:20" ht="14.5" x14ac:dyDescent="0.35">
      <c r="A1018" s="552">
        <v>797</v>
      </c>
      <c r="B1018" s="571" t="s">
        <v>22163</v>
      </c>
      <c r="C1018" s="571" t="s">
        <v>22575</v>
      </c>
      <c r="D1018" s="571" t="s">
        <v>26508</v>
      </c>
      <c r="E1018" s="571" t="s">
        <v>25598</v>
      </c>
      <c r="F1018" s="571" t="s">
        <v>25601</v>
      </c>
      <c r="G1018" s="571" t="s">
        <v>22582</v>
      </c>
      <c r="H1018" s="571" t="s">
        <v>26509</v>
      </c>
      <c r="I1018" s="571" t="s">
        <v>21149</v>
      </c>
      <c r="J1018" s="571" t="s">
        <v>24001</v>
      </c>
      <c r="K1018" s="571" t="s">
        <v>24001</v>
      </c>
      <c r="L1018" s="571" t="s">
        <v>24001</v>
      </c>
      <c r="M1018" s="572" t="s">
        <v>28473</v>
      </c>
      <c r="N1018" s="572" t="s">
        <v>25896</v>
      </c>
      <c r="O1018" s="572" t="s">
        <v>24001</v>
      </c>
      <c r="P1018" s="572">
        <v>32933</v>
      </c>
      <c r="Q1018" s="573">
        <v>44543</v>
      </c>
      <c r="R1018" s="571" t="s">
        <v>27889</v>
      </c>
      <c r="S1018" s="571" t="s">
        <v>27889</v>
      </c>
      <c r="T1018" s="571" t="s">
        <v>24001</v>
      </c>
    </row>
    <row r="1019" spans="1:20" ht="14.5" x14ac:dyDescent="0.35">
      <c r="A1019" s="552">
        <v>798</v>
      </c>
      <c r="B1019" s="571" t="s">
        <v>22163</v>
      </c>
      <c r="C1019" s="571" t="s">
        <v>22575</v>
      </c>
      <c r="D1019" s="571" t="s">
        <v>22583</v>
      </c>
      <c r="E1019" s="571" t="s">
        <v>22581</v>
      </c>
      <c r="F1019" s="571" t="s">
        <v>17660</v>
      </c>
      <c r="G1019" s="571" t="s">
        <v>22582</v>
      </c>
      <c r="H1019" s="571" t="s">
        <v>7465</v>
      </c>
      <c r="I1019" s="571" t="s">
        <v>21149</v>
      </c>
      <c r="J1019" s="571" t="s">
        <v>24001</v>
      </c>
      <c r="K1019" s="571" t="s">
        <v>62</v>
      </c>
      <c r="L1019" s="571" t="s">
        <v>24001</v>
      </c>
      <c r="M1019" s="572" t="s">
        <v>24001</v>
      </c>
      <c r="N1019" s="572" t="s">
        <v>25896</v>
      </c>
      <c r="O1019" s="572" t="s">
        <v>24001</v>
      </c>
      <c r="P1019" s="572">
        <v>32933</v>
      </c>
      <c r="Q1019" s="573">
        <v>37561</v>
      </c>
      <c r="R1019" s="571" t="s">
        <v>28102</v>
      </c>
      <c r="S1019" s="571" t="s">
        <v>24001</v>
      </c>
      <c r="T1019" s="571" t="s">
        <v>24001</v>
      </c>
    </row>
    <row r="1020" spans="1:20" ht="14.5" x14ac:dyDescent="0.35">
      <c r="A1020" s="552">
        <v>799</v>
      </c>
      <c r="B1020" s="571" t="s">
        <v>22163</v>
      </c>
      <c r="C1020" s="571" t="s">
        <v>22575</v>
      </c>
      <c r="D1020" s="571" t="s">
        <v>22586</v>
      </c>
      <c r="E1020" s="571" t="s">
        <v>22584</v>
      </c>
      <c r="F1020" s="571" t="s">
        <v>14142</v>
      </c>
      <c r="G1020" s="571" t="s">
        <v>22582</v>
      </c>
      <c r="H1020" s="571" t="s">
        <v>22585</v>
      </c>
      <c r="I1020" s="571" t="s">
        <v>21149</v>
      </c>
      <c r="J1020" s="571" t="s">
        <v>24001</v>
      </c>
      <c r="K1020" s="571" t="s">
        <v>50</v>
      </c>
      <c r="L1020" s="571" t="s">
        <v>24001</v>
      </c>
      <c r="M1020" s="572" t="s">
        <v>24001</v>
      </c>
      <c r="N1020" s="572" t="s">
        <v>25896</v>
      </c>
      <c r="O1020" s="572" t="s">
        <v>24001</v>
      </c>
      <c r="P1020" s="572">
        <v>36182</v>
      </c>
      <c r="Q1020" s="573">
        <v>43816</v>
      </c>
      <c r="R1020" s="571" t="s">
        <v>27889</v>
      </c>
      <c r="S1020" s="571" t="s">
        <v>28033</v>
      </c>
      <c r="T1020" s="571" t="s">
        <v>24001</v>
      </c>
    </row>
    <row r="1021" spans="1:20" ht="14.5" x14ac:dyDescent="0.35">
      <c r="A1021" s="552">
        <v>800</v>
      </c>
      <c r="B1021" s="571" t="s">
        <v>22163</v>
      </c>
      <c r="C1021" s="571" t="s">
        <v>22575</v>
      </c>
      <c r="D1021" s="571" t="s">
        <v>25602</v>
      </c>
      <c r="E1021" s="571" t="s">
        <v>25600</v>
      </c>
      <c r="F1021" s="571" t="s">
        <v>25603</v>
      </c>
      <c r="G1021" s="571" t="s">
        <v>22582</v>
      </c>
      <c r="H1021" s="571" t="s">
        <v>25604</v>
      </c>
      <c r="I1021" s="571" t="s">
        <v>21149</v>
      </c>
      <c r="J1021" s="571" t="s">
        <v>24001</v>
      </c>
      <c r="K1021" s="571" t="s">
        <v>24001</v>
      </c>
      <c r="L1021" s="571" t="s">
        <v>24001</v>
      </c>
      <c r="M1021" s="572" t="s">
        <v>25605</v>
      </c>
      <c r="N1021" s="572" t="s">
        <v>25896</v>
      </c>
      <c r="O1021" s="572" t="s">
        <v>24001</v>
      </c>
      <c r="P1021" s="572">
        <v>32933</v>
      </c>
      <c r="Q1021" s="573">
        <v>43087</v>
      </c>
      <c r="R1021" s="571" t="s">
        <v>27895</v>
      </c>
      <c r="S1021" s="571" t="s">
        <v>27884</v>
      </c>
      <c r="T1021" s="571" t="s">
        <v>24001</v>
      </c>
    </row>
    <row r="1022" spans="1:20" ht="14.5" x14ac:dyDescent="0.35">
      <c r="A1022" s="552">
        <v>801</v>
      </c>
      <c r="B1022" s="571" t="s">
        <v>22163</v>
      </c>
      <c r="C1022" s="571" t="s">
        <v>22575</v>
      </c>
      <c r="D1022" s="571" t="s">
        <v>25606</v>
      </c>
      <c r="E1022" s="571" t="s">
        <v>22587</v>
      </c>
      <c r="F1022" s="571" t="s">
        <v>25607</v>
      </c>
      <c r="G1022" s="571" t="s">
        <v>22582</v>
      </c>
      <c r="H1022" s="571" t="s">
        <v>25608</v>
      </c>
      <c r="I1022" s="571" t="s">
        <v>21149</v>
      </c>
      <c r="J1022" s="571" t="s">
        <v>24001</v>
      </c>
      <c r="K1022" s="571" t="s">
        <v>24001</v>
      </c>
      <c r="L1022" s="571" t="s">
        <v>24001</v>
      </c>
      <c r="M1022" s="572" t="s">
        <v>24001</v>
      </c>
      <c r="N1022" s="572" t="s">
        <v>25896</v>
      </c>
      <c r="O1022" s="572" t="s">
        <v>24001</v>
      </c>
      <c r="P1022" s="572">
        <v>32933</v>
      </c>
      <c r="Q1022" s="573">
        <v>43161</v>
      </c>
      <c r="R1022" s="571" t="s">
        <v>27895</v>
      </c>
      <c r="S1022" s="571" t="s">
        <v>27895</v>
      </c>
      <c r="T1022" s="571" t="s">
        <v>24001</v>
      </c>
    </row>
    <row r="1023" spans="1:20" ht="14.5" x14ac:dyDescent="0.35">
      <c r="A1023" s="552">
        <v>802</v>
      </c>
      <c r="B1023" s="571" t="s">
        <v>22163</v>
      </c>
      <c r="C1023" s="571" t="s">
        <v>22575</v>
      </c>
      <c r="D1023" s="571" t="s">
        <v>22589</v>
      </c>
      <c r="E1023" s="571" t="s">
        <v>22588</v>
      </c>
      <c r="F1023" s="571" t="s">
        <v>17411</v>
      </c>
      <c r="G1023" s="571" t="s">
        <v>22582</v>
      </c>
      <c r="H1023" s="571" t="s">
        <v>22254</v>
      </c>
      <c r="I1023" s="571" t="s">
        <v>21149</v>
      </c>
      <c r="J1023" s="571" t="s">
        <v>24001</v>
      </c>
      <c r="K1023" s="571" t="s">
        <v>62</v>
      </c>
      <c r="L1023" s="571" t="s">
        <v>899</v>
      </c>
      <c r="M1023" s="572" t="s">
        <v>24001</v>
      </c>
      <c r="N1023" s="572" t="s">
        <v>25896</v>
      </c>
      <c r="O1023" s="572" t="s">
        <v>24001</v>
      </c>
      <c r="P1023" s="572">
        <v>32933</v>
      </c>
      <c r="Q1023" s="573">
        <v>37561</v>
      </c>
      <c r="R1023" s="571" t="s">
        <v>28102</v>
      </c>
      <c r="S1023" s="571" t="s">
        <v>24001</v>
      </c>
      <c r="T1023" s="571" t="s">
        <v>24001</v>
      </c>
    </row>
    <row r="1024" spans="1:20" ht="14.5" x14ac:dyDescent="0.35">
      <c r="A1024" s="552">
        <v>803</v>
      </c>
      <c r="B1024" s="571" t="s">
        <v>22163</v>
      </c>
      <c r="C1024" s="571" t="s">
        <v>22575</v>
      </c>
      <c r="D1024" s="571" t="s">
        <v>34566</v>
      </c>
      <c r="E1024" s="571" t="s">
        <v>24001</v>
      </c>
      <c r="F1024" s="571" t="s">
        <v>17425</v>
      </c>
      <c r="G1024" s="571" t="s">
        <v>22582</v>
      </c>
      <c r="H1024" s="571" t="s">
        <v>55</v>
      </c>
      <c r="I1024" s="571" t="s">
        <v>21149</v>
      </c>
      <c r="J1024" s="571" t="s">
        <v>24001</v>
      </c>
      <c r="K1024" s="571" t="s">
        <v>24001</v>
      </c>
      <c r="L1024" s="571" t="s">
        <v>24001</v>
      </c>
      <c r="M1024" s="572" t="s">
        <v>24001</v>
      </c>
      <c r="N1024" s="572" t="s">
        <v>25896</v>
      </c>
      <c r="O1024" s="572" t="s">
        <v>24001</v>
      </c>
      <c r="P1024" s="572">
        <v>32933</v>
      </c>
      <c r="Q1024" s="573">
        <v>45534</v>
      </c>
      <c r="R1024" s="571" t="s">
        <v>24001</v>
      </c>
      <c r="S1024" s="571" t="s">
        <v>24001</v>
      </c>
      <c r="T1024" s="571" t="s">
        <v>24001</v>
      </c>
    </row>
    <row r="1025" spans="1:20" ht="14.5" x14ac:dyDescent="0.35">
      <c r="A1025" s="552">
        <v>1009</v>
      </c>
      <c r="B1025" s="571" t="s">
        <v>21301</v>
      </c>
      <c r="C1025" s="571" t="s">
        <v>21342</v>
      </c>
      <c r="D1025" s="571" t="s">
        <v>21367</v>
      </c>
      <c r="E1025" s="571" t="s">
        <v>21363</v>
      </c>
      <c r="F1025" s="571" t="s">
        <v>21364</v>
      </c>
      <c r="G1025" s="571" t="s">
        <v>21365</v>
      </c>
      <c r="H1025" s="571" t="s">
        <v>21366</v>
      </c>
      <c r="I1025" s="571" t="s">
        <v>21149</v>
      </c>
      <c r="J1025" s="571" t="s">
        <v>24001</v>
      </c>
      <c r="K1025" s="571" t="s">
        <v>24001</v>
      </c>
      <c r="L1025" s="571" t="s">
        <v>24001</v>
      </c>
      <c r="M1025" s="572" t="s">
        <v>24001</v>
      </c>
      <c r="N1025" s="572" t="s">
        <v>25896</v>
      </c>
      <c r="O1025" s="572" t="s">
        <v>24001</v>
      </c>
      <c r="P1025" s="572">
        <v>32933</v>
      </c>
      <c r="Q1025" s="573">
        <v>37561</v>
      </c>
      <c r="R1025" s="571" t="s">
        <v>27964</v>
      </c>
      <c r="S1025" s="571" t="s">
        <v>24001</v>
      </c>
      <c r="T1025" s="571" t="s">
        <v>24001</v>
      </c>
    </row>
    <row r="1026" spans="1:20" ht="14.5" x14ac:dyDescent="0.35">
      <c r="A1026" s="552">
        <v>1010</v>
      </c>
      <c r="B1026" s="571" t="s">
        <v>21301</v>
      </c>
      <c r="C1026" s="571" t="s">
        <v>21342</v>
      </c>
      <c r="D1026" s="571" t="s">
        <v>26008</v>
      </c>
      <c r="E1026" s="571" t="s">
        <v>26009</v>
      </c>
      <c r="F1026" s="571" t="s">
        <v>26010</v>
      </c>
      <c r="G1026" s="571" t="s">
        <v>21365</v>
      </c>
      <c r="H1026" s="571" t="s">
        <v>26011</v>
      </c>
      <c r="I1026" s="571" t="s">
        <v>21149</v>
      </c>
      <c r="J1026" s="571" t="s">
        <v>24001</v>
      </c>
      <c r="K1026" s="571" t="s">
        <v>24001</v>
      </c>
      <c r="L1026" s="571" t="s">
        <v>24001</v>
      </c>
      <c r="M1026" s="572" t="s">
        <v>24001</v>
      </c>
      <c r="N1026" s="572" t="s">
        <v>25896</v>
      </c>
      <c r="O1026" s="572" t="s">
        <v>24001</v>
      </c>
      <c r="P1026" s="572">
        <v>43976</v>
      </c>
      <c r="Q1026" s="573"/>
      <c r="R1026" s="571" t="s">
        <v>24001</v>
      </c>
      <c r="S1026" s="571" t="s">
        <v>24001</v>
      </c>
      <c r="T1026" s="571" t="s">
        <v>24001</v>
      </c>
    </row>
    <row r="1027" spans="1:20" ht="14.5" x14ac:dyDescent="0.35">
      <c r="A1027" s="552">
        <v>1011</v>
      </c>
      <c r="B1027" s="571" t="s">
        <v>21301</v>
      </c>
      <c r="C1027" s="571" t="s">
        <v>21342</v>
      </c>
      <c r="D1027" s="571" t="s">
        <v>25609</v>
      </c>
      <c r="E1027" s="571" t="s">
        <v>25610</v>
      </c>
      <c r="F1027" s="571" t="s">
        <v>1078</v>
      </c>
      <c r="G1027" s="571" t="s">
        <v>21365</v>
      </c>
      <c r="H1027" s="571" t="s">
        <v>25611</v>
      </c>
      <c r="I1027" s="571" t="s">
        <v>21149</v>
      </c>
      <c r="J1027" s="571" t="s">
        <v>24001</v>
      </c>
      <c r="K1027" s="571" t="s">
        <v>24001</v>
      </c>
      <c r="L1027" s="571" t="s">
        <v>24001</v>
      </c>
      <c r="M1027" s="572" t="s">
        <v>26012</v>
      </c>
      <c r="N1027" s="572" t="s">
        <v>25896</v>
      </c>
      <c r="O1027" s="572" t="s">
        <v>24001</v>
      </c>
      <c r="P1027" s="572">
        <v>32933</v>
      </c>
      <c r="Q1027" s="573">
        <v>43224</v>
      </c>
      <c r="R1027" s="571" t="s">
        <v>27964</v>
      </c>
      <c r="S1027" s="571" t="s">
        <v>24001</v>
      </c>
      <c r="T1027" s="571" t="s">
        <v>24001</v>
      </c>
    </row>
    <row r="1028" spans="1:20" ht="14.5" x14ac:dyDescent="0.35">
      <c r="A1028" s="552">
        <v>1012</v>
      </c>
      <c r="B1028" s="571" t="s">
        <v>21301</v>
      </c>
      <c r="C1028" s="571" t="s">
        <v>21342</v>
      </c>
      <c r="D1028" s="571" t="s">
        <v>21370</v>
      </c>
      <c r="E1028" s="571" t="s">
        <v>21368</v>
      </c>
      <c r="F1028" s="571" t="s">
        <v>15642</v>
      </c>
      <c r="G1028" s="571" t="s">
        <v>21365</v>
      </c>
      <c r="H1028" s="571" t="s">
        <v>21369</v>
      </c>
      <c r="I1028" s="571" t="s">
        <v>21149</v>
      </c>
      <c r="J1028" s="571" t="s">
        <v>24001</v>
      </c>
      <c r="K1028" s="571" t="s">
        <v>24001</v>
      </c>
      <c r="L1028" s="571" t="s">
        <v>24001</v>
      </c>
      <c r="M1028" s="572" t="s">
        <v>24001</v>
      </c>
      <c r="N1028" s="572" t="s">
        <v>25896</v>
      </c>
      <c r="O1028" s="572" t="s">
        <v>24001</v>
      </c>
      <c r="P1028" s="572">
        <v>32933</v>
      </c>
      <c r="Q1028" s="573">
        <v>37561</v>
      </c>
      <c r="R1028" s="571" t="s">
        <v>27989</v>
      </c>
      <c r="S1028" s="571" t="s">
        <v>24001</v>
      </c>
      <c r="T1028" s="571" t="s">
        <v>24001</v>
      </c>
    </row>
    <row r="1029" spans="1:20" ht="14.5" x14ac:dyDescent="0.35">
      <c r="A1029" s="552">
        <v>1013</v>
      </c>
      <c r="B1029" s="571" t="s">
        <v>21301</v>
      </c>
      <c r="C1029" s="571" t="s">
        <v>21342</v>
      </c>
      <c r="D1029" s="571" t="s">
        <v>21372</v>
      </c>
      <c r="E1029" s="571" t="s">
        <v>21371</v>
      </c>
      <c r="F1029" s="571" t="s">
        <v>1047</v>
      </c>
      <c r="G1029" s="571" t="s">
        <v>21365</v>
      </c>
      <c r="H1029" s="571" t="s">
        <v>21340</v>
      </c>
      <c r="I1029" s="571" t="s">
        <v>21149</v>
      </c>
      <c r="J1029" s="571" t="s">
        <v>24001</v>
      </c>
      <c r="K1029" s="571" t="s">
        <v>24001</v>
      </c>
      <c r="L1029" s="571" t="s">
        <v>24001</v>
      </c>
      <c r="M1029" s="572" t="s">
        <v>25433</v>
      </c>
      <c r="N1029" s="572" t="s">
        <v>25896</v>
      </c>
      <c r="O1029" s="572" t="s">
        <v>24001</v>
      </c>
      <c r="P1029" s="572">
        <v>32933</v>
      </c>
      <c r="Q1029" s="573">
        <v>37561</v>
      </c>
      <c r="R1029" s="571" t="s">
        <v>27964</v>
      </c>
      <c r="S1029" s="571" t="s">
        <v>24001</v>
      </c>
      <c r="T1029" s="571" t="s">
        <v>24001</v>
      </c>
    </row>
    <row r="1030" spans="1:20" ht="14.5" x14ac:dyDescent="0.35">
      <c r="A1030" s="552">
        <v>1014</v>
      </c>
      <c r="B1030" s="571" t="s">
        <v>21301</v>
      </c>
      <c r="C1030" s="571" t="s">
        <v>21342</v>
      </c>
      <c r="D1030" s="571" t="s">
        <v>26013</v>
      </c>
      <c r="E1030" s="571" t="s">
        <v>26014</v>
      </c>
      <c r="F1030" s="571" t="s">
        <v>5064</v>
      </c>
      <c r="G1030" s="571" t="s">
        <v>21365</v>
      </c>
      <c r="H1030" s="571" t="s">
        <v>26015</v>
      </c>
      <c r="I1030" s="571" t="s">
        <v>21149</v>
      </c>
      <c r="J1030" s="571" t="s">
        <v>24001</v>
      </c>
      <c r="K1030" s="571" t="s">
        <v>24001</v>
      </c>
      <c r="L1030" s="571" t="s">
        <v>24001</v>
      </c>
      <c r="M1030" s="572" t="s">
        <v>24001</v>
      </c>
      <c r="N1030" s="572" t="s">
        <v>25896</v>
      </c>
      <c r="O1030" s="572" t="s">
        <v>24001</v>
      </c>
      <c r="P1030" s="572">
        <v>44344</v>
      </c>
      <c r="Q1030" s="573"/>
      <c r="R1030" s="571" t="s">
        <v>24001</v>
      </c>
      <c r="S1030" s="571" t="s">
        <v>24001</v>
      </c>
      <c r="T1030" s="571" t="s">
        <v>24001</v>
      </c>
    </row>
    <row r="1031" spans="1:20" ht="14.5" x14ac:dyDescent="0.35">
      <c r="A1031" s="552">
        <v>1015</v>
      </c>
      <c r="B1031" s="571" t="s">
        <v>21301</v>
      </c>
      <c r="C1031" s="571" t="s">
        <v>21342</v>
      </c>
      <c r="D1031" s="571" t="s">
        <v>26016</v>
      </c>
      <c r="E1031" s="571" t="s">
        <v>26017</v>
      </c>
      <c r="F1031" s="571" t="s">
        <v>9305</v>
      </c>
      <c r="G1031" s="571" t="s">
        <v>21365</v>
      </c>
      <c r="H1031" s="571" t="s">
        <v>26018</v>
      </c>
      <c r="I1031" s="571" t="s">
        <v>21149</v>
      </c>
      <c r="J1031" s="571" t="s">
        <v>24001</v>
      </c>
      <c r="K1031" s="571" t="s">
        <v>24001</v>
      </c>
      <c r="L1031" s="571" t="s">
        <v>24001</v>
      </c>
      <c r="M1031" s="572" t="s">
        <v>24001</v>
      </c>
      <c r="N1031" s="572" t="s">
        <v>25896</v>
      </c>
      <c r="O1031" s="572" t="s">
        <v>24001</v>
      </c>
      <c r="P1031" s="572">
        <v>43976</v>
      </c>
      <c r="Q1031" s="573">
        <v>43976</v>
      </c>
      <c r="R1031" s="571" t="s">
        <v>24001</v>
      </c>
      <c r="S1031" s="571" t="s">
        <v>24001</v>
      </c>
      <c r="T1031" s="571" t="s">
        <v>24001</v>
      </c>
    </row>
    <row r="1032" spans="1:20" ht="14.5" x14ac:dyDescent="0.35">
      <c r="A1032" s="552">
        <v>1016</v>
      </c>
      <c r="B1032" s="571" t="s">
        <v>21301</v>
      </c>
      <c r="C1032" s="571" t="s">
        <v>21342</v>
      </c>
      <c r="D1032" s="571" t="s">
        <v>21373</v>
      </c>
      <c r="E1032" s="571" t="s">
        <v>25612</v>
      </c>
      <c r="F1032" s="571" t="s">
        <v>13939</v>
      </c>
      <c r="G1032" s="571" t="s">
        <v>21365</v>
      </c>
      <c r="H1032" s="571" t="s">
        <v>55</v>
      </c>
      <c r="I1032" s="571" t="s">
        <v>21149</v>
      </c>
      <c r="J1032" s="571" t="s">
        <v>24001</v>
      </c>
      <c r="K1032" s="571" t="s">
        <v>24001</v>
      </c>
      <c r="L1032" s="571" t="s">
        <v>24001</v>
      </c>
      <c r="M1032" s="572" t="s">
        <v>24001</v>
      </c>
      <c r="N1032" s="572" t="s">
        <v>25896</v>
      </c>
      <c r="O1032" s="572" t="s">
        <v>24001</v>
      </c>
      <c r="P1032" s="572">
        <v>32933</v>
      </c>
      <c r="Q1032" s="573">
        <v>40427</v>
      </c>
      <c r="R1032" s="571" t="s">
        <v>24001</v>
      </c>
      <c r="S1032" s="571" t="s">
        <v>24001</v>
      </c>
      <c r="T1032" s="571" t="s">
        <v>24001</v>
      </c>
    </row>
    <row r="1033" spans="1:20" ht="14.5" x14ac:dyDescent="0.35">
      <c r="A1033" s="552">
        <v>1017</v>
      </c>
      <c r="B1033" s="571" t="s">
        <v>21301</v>
      </c>
      <c r="C1033" s="571" t="s">
        <v>21342</v>
      </c>
      <c r="D1033" s="571" t="s">
        <v>21376</v>
      </c>
      <c r="E1033" s="571" t="s">
        <v>21374</v>
      </c>
      <c r="F1033" s="571" t="s">
        <v>15639</v>
      </c>
      <c r="G1033" s="571" t="s">
        <v>21365</v>
      </c>
      <c r="H1033" s="571" t="s">
        <v>21375</v>
      </c>
      <c r="I1033" s="571" t="s">
        <v>21149</v>
      </c>
      <c r="J1033" s="571" t="s">
        <v>24001</v>
      </c>
      <c r="K1033" s="571" t="s">
        <v>24001</v>
      </c>
      <c r="L1033" s="571" t="s">
        <v>24001</v>
      </c>
      <c r="M1033" s="572" t="s">
        <v>25433</v>
      </c>
      <c r="N1033" s="572" t="s">
        <v>25896</v>
      </c>
      <c r="O1033" s="572" t="s">
        <v>24001</v>
      </c>
      <c r="P1033" s="572">
        <v>32933</v>
      </c>
      <c r="Q1033" s="573">
        <v>37561</v>
      </c>
      <c r="R1033" s="571" t="s">
        <v>28030</v>
      </c>
      <c r="S1033" s="571" t="s">
        <v>24001</v>
      </c>
      <c r="T1033" s="571" t="s">
        <v>24001</v>
      </c>
    </row>
    <row r="1034" spans="1:20" ht="14.5" x14ac:dyDescent="0.35">
      <c r="A1034" s="552">
        <v>1018</v>
      </c>
      <c r="B1034" s="571" t="s">
        <v>21301</v>
      </c>
      <c r="C1034" s="571" t="s">
        <v>21342</v>
      </c>
      <c r="D1034" s="571" t="s">
        <v>21378</v>
      </c>
      <c r="E1034" s="571" t="s">
        <v>21377</v>
      </c>
      <c r="F1034" s="571" t="s">
        <v>15668</v>
      </c>
      <c r="G1034" s="571" t="s">
        <v>21365</v>
      </c>
      <c r="H1034" s="571" t="s">
        <v>1007</v>
      </c>
      <c r="I1034" s="571" t="s">
        <v>21149</v>
      </c>
      <c r="J1034" s="571" t="s">
        <v>24001</v>
      </c>
      <c r="K1034" s="571" t="s">
        <v>24001</v>
      </c>
      <c r="L1034" s="571" t="s">
        <v>24001</v>
      </c>
      <c r="M1034" s="572" t="s">
        <v>24001</v>
      </c>
      <c r="N1034" s="572" t="s">
        <v>25896</v>
      </c>
      <c r="O1034" s="572" t="s">
        <v>24001</v>
      </c>
      <c r="P1034" s="572">
        <v>32933</v>
      </c>
      <c r="Q1034" s="573">
        <v>37561</v>
      </c>
      <c r="R1034" s="571" t="s">
        <v>28474</v>
      </c>
      <c r="S1034" s="571" t="s">
        <v>24001</v>
      </c>
      <c r="T1034" s="571" t="s">
        <v>24001</v>
      </c>
    </row>
    <row r="1035" spans="1:20" ht="14.5" x14ac:dyDescent="0.35">
      <c r="A1035" s="552">
        <v>1019</v>
      </c>
      <c r="B1035" s="571" t="s">
        <v>21301</v>
      </c>
      <c r="C1035" s="571" t="s">
        <v>21342</v>
      </c>
      <c r="D1035" s="571" t="s">
        <v>21382</v>
      </c>
      <c r="E1035" s="571" t="s">
        <v>21379</v>
      </c>
      <c r="F1035" s="571" t="s">
        <v>1265</v>
      </c>
      <c r="G1035" s="571" t="s">
        <v>21380</v>
      </c>
      <c r="H1035" s="571" t="s">
        <v>21381</v>
      </c>
      <c r="I1035" s="571" t="s">
        <v>21149</v>
      </c>
      <c r="J1035" s="571" t="s">
        <v>24001</v>
      </c>
      <c r="K1035" s="571" t="s">
        <v>24001</v>
      </c>
      <c r="L1035" s="571" t="s">
        <v>24001</v>
      </c>
      <c r="M1035" s="572" t="s">
        <v>26019</v>
      </c>
      <c r="N1035" s="572" t="s">
        <v>25896</v>
      </c>
      <c r="O1035" s="572" t="s">
        <v>24001</v>
      </c>
      <c r="P1035" s="572">
        <v>32933</v>
      </c>
      <c r="Q1035" s="573">
        <v>37561</v>
      </c>
      <c r="R1035" s="571" t="s">
        <v>28474</v>
      </c>
      <c r="S1035" s="571" t="s">
        <v>24001</v>
      </c>
      <c r="T1035" s="571" t="s">
        <v>24001</v>
      </c>
    </row>
    <row r="1036" spans="1:20" ht="14.5" x14ac:dyDescent="0.35">
      <c r="A1036" s="552">
        <v>164</v>
      </c>
      <c r="B1036" s="552" t="s">
        <v>20452</v>
      </c>
      <c r="C1036" s="552" t="s">
        <v>24341</v>
      </c>
      <c r="D1036" s="552" t="s">
        <v>24398</v>
      </c>
      <c r="E1036" s="552" t="s">
        <v>24399</v>
      </c>
      <c r="F1036" s="552" t="s">
        <v>24400</v>
      </c>
      <c r="G1036" s="552" t="s">
        <v>24401</v>
      </c>
      <c r="H1036" s="552" t="s">
        <v>24402</v>
      </c>
      <c r="I1036" s="552" t="s">
        <v>20243</v>
      </c>
      <c r="J1036" s="552" t="s">
        <v>24001</v>
      </c>
      <c r="K1036" s="571" t="s">
        <v>24001</v>
      </c>
      <c r="L1036" s="571" t="s">
        <v>24001</v>
      </c>
      <c r="M1036" s="553" t="s">
        <v>24306</v>
      </c>
      <c r="N1036" s="552" t="s">
        <v>25856</v>
      </c>
      <c r="O1036" s="553" t="s">
        <v>24001</v>
      </c>
      <c r="P1036" s="553">
        <v>42390</v>
      </c>
      <c r="Q1036" s="554"/>
      <c r="R1036" s="552" t="s">
        <v>28475</v>
      </c>
      <c r="S1036" s="552" t="s">
        <v>24001</v>
      </c>
      <c r="T1036" s="552" t="s">
        <v>24001</v>
      </c>
    </row>
    <row r="1037" spans="1:20" ht="14.5" x14ac:dyDescent="0.35">
      <c r="A1037" s="552">
        <v>367</v>
      </c>
      <c r="B1037" s="571" t="s">
        <v>21559</v>
      </c>
      <c r="C1037" s="571" t="s">
        <v>21560</v>
      </c>
      <c r="D1037" s="571" t="s">
        <v>25613</v>
      </c>
      <c r="E1037" s="571" t="s">
        <v>25614</v>
      </c>
      <c r="F1037" s="571" t="s">
        <v>17876</v>
      </c>
      <c r="G1037" s="571" t="s">
        <v>21561</v>
      </c>
      <c r="H1037" s="571" t="s">
        <v>25615</v>
      </c>
      <c r="I1037" s="571" t="s">
        <v>21149</v>
      </c>
      <c r="J1037" s="571" t="s">
        <v>24001</v>
      </c>
      <c r="K1037" s="571" t="s">
        <v>50</v>
      </c>
      <c r="L1037" s="571" t="s">
        <v>24001</v>
      </c>
      <c r="M1037" s="572" t="s">
        <v>26064</v>
      </c>
      <c r="N1037" s="572" t="s">
        <v>25896</v>
      </c>
      <c r="O1037" s="572" t="s">
        <v>24001</v>
      </c>
      <c r="P1037" s="572">
        <v>32933</v>
      </c>
      <c r="Q1037" s="573">
        <v>43686</v>
      </c>
      <c r="R1037" s="571" t="s">
        <v>27906</v>
      </c>
      <c r="S1037" s="571" t="s">
        <v>28098</v>
      </c>
      <c r="T1037" s="571" t="s">
        <v>24001</v>
      </c>
    </row>
    <row r="1038" spans="1:20" ht="14.5" x14ac:dyDescent="0.35">
      <c r="A1038" s="552">
        <v>37</v>
      </c>
      <c r="B1038" s="552" t="s">
        <v>20264</v>
      </c>
      <c r="C1038" s="552" t="s">
        <v>20278</v>
      </c>
      <c r="D1038" s="552" t="s">
        <v>20315</v>
      </c>
      <c r="E1038" s="552" t="s">
        <v>20312</v>
      </c>
      <c r="F1038" s="552" t="s">
        <v>1580</v>
      </c>
      <c r="G1038" s="552" t="s">
        <v>20313</v>
      </c>
      <c r="H1038" s="552" t="s">
        <v>20314</v>
      </c>
      <c r="I1038" s="552" t="s">
        <v>20243</v>
      </c>
      <c r="J1038" s="552" t="s">
        <v>24001</v>
      </c>
      <c r="K1038" s="571" t="s">
        <v>24001</v>
      </c>
      <c r="L1038" s="552" t="s">
        <v>531</v>
      </c>
      <c r="M1038" s="553" t="s">
        <v>20316</v>
      </c>
      <c r="N1038" s="552" t="s">
        <v>25856</v>
      </c>
      <c r="O1038" s="553" t="s">
        <v>28476</v>
      </c>
      <c r="P1038" s="553">
        <v>32933</v>
      </c>
      <c r="Q1038" s="554">
        <v>41022</v>
      </c>
      <c r="R1038" s="552" t="s">
        <v>27954</v>
      </c>
      <c r="S1038" s="552" t="s">
        <v>24001</v>
      </c>
      <c r="T1038" s="552" t="s">
        <v>24001</v>
      </c>
    </row>
    <row r="1039" spans="1:20" ht="14.5" x14ac:dyDescent="0.35">
      <c r="A1039" s="552">
        <v>552</v>
      </c>
      <c r="B1039" s="571" t="s">
        <v>22163</v>
      </c>
      <c r="C1039" s="571" t="s">
        <v>22393</v>
      </c>
      <c r="D1039" s="571" t="s">
        <v>22397</v>
      </c>
      <c r="E1039" s="571" t="s">
        <v>22394</v>
      </c>
      <c r="F1039" s="571" t="s">
        <v>1429</v>
      </c>
      <c r="G1039" s="571" t="s">
        <v>22395</v>
      </c>
      <c r="H1039" s="571" t="s">
        <v>22396</v>
      </c>
      <c r="I1039" s="571" t="s">
        <v>21149</v>
      </c>
      <c r="J1039" s="571" t="s">
        <v>24001</v>
      </c>
      <c r="K1039" s="571" t="s">
        <v>24001</v>
      </c>
      <c r="L1039" s="571" t="s">
        <v>24001</v>
      </c>
      <c r="M1039" s="572" t="s">
        <v>26373</v>
      </c>
      <c r="N1039" s="572" t="s">
        <v>25896</v>
      </c>
      <c r="O1039" s="572" t="s">
        <v>24001</v>
      </c>
      <c r="P1039" s="572">
        <v>36614</v>
      </c>
      <c r="Q1039" s="573">
        <v>37561</v>
      </c>
      <c r="R1039" s="571" t="s">
        <v>28477</v>
      </c>
      <c r="S1039" s="571" t="s">
        <v>24001</v>
      </c>
      <c r="T1039" s="571" t="s">
        <v>24001</v>
      </c>
    </row>
    <row r="1040" spans="1:20" ht="14.5" x14ac:dyDescent="0.35">
      <c r="A1040" s="552">
        <v>553</v>
      </c>
      <c r="B1040" s="571" t="s">
        <v>22163</v>
      </c>
      <c r="C1040" s="571" t="s">
        <v>22393</v>
      </c>
      <c r="D1040" s="571" t="s">
        <v>25616</v>
      </c>
      <c r="E1040" s="571" t="s">
        <v>25617</v>
      </c>
      <c r="F1040" s="571" t="s">
        <v>25618</v>
      </c>
      <c r="G1040" s="571" t="s">
        <v>22395</v>
      </c>
      <c r="H1040" s="571" t="s">
        <v>25619</v>
      </c>
      <c r="I1040" s="571" t="s">
        <v>21149</v>
      </c>
      <c r="J1040" s="571" t="s">
        <v>24001</v>
      </c>
      <c r="K1040" s="571" t="s">
        <v>24001</v>
      </c>
      <c r="L1040" s="571" t="s">
        <v>24001</v>
      </c>
      <c r="M1040" s="572" t="s">
        <v>26373</v>
      </c>
      <c r="N1040" s="572" t="s">
        <v>25896</v>
      </c>
      <c r="O1040" s="572" t="s">
        <v>24001</v>
      </c>
      <c r="P1040" s="572">
        <v>43042</v>
      </c>
      <c r="Q1040" s="573">
        <v>43087</v>
      </c>
      <c r="R1040" s="571" t="s">
        <v>28477</v>
      </c>
      <c r="S1040" s="571" t="s">
        <v>28477</v>
      </c>
      <c r="T1040" s="571" t="s">
        <v>24001</v>
      </c>
    </row>
    <row r="1041" spans="1:20" ht="14.5" x14ac:dyDescent="0.35">
      <c r="A1041" s="552">
        <v>554</v>
      </c>
      <c r="B1041" s="571" t="s">
        <v>22163</v>
      </c>
      <c r="C1041" s="571" t="s">
        <v>22393</v>
      </c>
      <c r="D1041" s="571" t="s">
        <v>25620</v>
      </c>
      <c r="E1041" s="571" t="s">
        <v>25621</v>
      </c>
      <c r="F1041" s="571" t="s">
        <v>25622</v>
      </c>
      <c r="G1041" s="571" t="s">
        <v>22395</v>
      </c>
      <c r="H1041" s="571" t="s">
        <v>25623</v>
      </c>
      <c r="I1041" s="571" t="s">
        <v>21149</v>
      </c>
      <c r="J1041" s="571" t="s">
        <v>24001</v>
      </c>
      <c r="K1041" s="571" t="s">
        <v>24001</v>
      </c>
      <c r="L1041" s="571" t="s">
        <v>24001</v>
      </c>
      <c r="M1041" s="572" t="s">
        <v>26374</v>
      </c>
      <c r="N1041" s="572" t="s">
        <v>25896</v>
      </c>
      <c r="O1041" s="572" t="s">
        <v>24001</v>
      </c>
      <c r="P1041" s="572">
        <v>43042</v>
      </c>
      <c r="Q1041" s="573">
        <v>43087</v>
      </c>
      <c r="R1041" s="571" t="s">
        <v>28477</v>
      </c>
      <c r="S1041" s="571" t="s">
        <v>28478</v>
      </c>
      <c r="T1041" s="571" t="s">
        <v>24001</v>
      </c>
    </row>
    <row r="1042" spans="1:20" ht="14.5" x14ac:dyDescent="0.35">
      <c r="A1042" s="552">
        <v>555</v>
      </c>
      <c r="B1042" s="571" t="s">
        <v>22163</v>
      </c>
      <c r="C1042" s="571" t="s">
        <v>22393</v>
      </c>
      <c r="D1042" s="571" t="s">
        <v>22400</v>
      </c>
      <c r="E1042" s="571" t="s">
        <v>22398</v>
      </c>
      <c r="F1042" s="571" t="s">
        <v>19124</v>
      </c>
      <c r="G1042" s="571" t="s">
        <v>22395</v>
      </c>
      <c r="H1042" s="571" t="s">
        <v>22399</v>
      </c>
      <c r="I1042" s="571" t="s">
        <v>21149</v>
      </c>
      <c r="J1042" s="571" t="s">
        <v>24001</v>
      </c>
      <c r="K1042" s="571" t="s">
        <v>24001</v>
      </c>
      <c r="L1042" s="571" t="s">
        <v>24001</v>
      </c>
      <c r="M1042" s="572" t="s">
        <v>24001</v>
      </c>
      <c r="N1042" s="572" t="s">
        <v>25896</v>
      </c>
      <c r="O1042" s="572" t="s">
        <v>24001</v>
      </c>
      <c r="P1042" s="572">
        <v>32933</v>
      </c>
      <c r="Q1042" s="573">
        <v>37561</v>
      </c>
      <c r="R1042" s="571" t="s">
        <v>27876</v>
      </c>
      <c r="S1042" s="571" t="s">
        <v>24001</v>
      </c>
      <c r="T1042" s="571" t="s">
        <v>24001</v>
      </c>
    </row>
    <row r="1043" spans="1:20" ht="14.5" x14ac:dyDescent="0.35">
      <c r="A1043" s="552">
        <v>556</v>
      </c>
      <c r="B1043" s="571" t="s">
        <v>22163</v>
      </c>
      <c r="C1043" s="571" t="s">
        <v>22393</v>
      </c>
      <c r="D1043" s="571" t="s">
        <v>24403</v>
      </c>
      <c r="E1043" s="571" t="s">
        <v>25624</v>
      </c>
      <c r="F1043" s="571" t="s">
        <v>9386</v>
      </c>
      <c r="G1043" s="571" t="s">
        <v>22395</v>
      </c>
      <c r="H1043" s="571" t="s">
        <v>55</v>
      </c>
      <c r="I1043" s="571" t="s">
        <v>21149</v>
      </c>
      <c r="J1043" s="571" t="s">
        <v>24001</v>
      </c>
      <c r="K1043" s="571" t="s">
        <v>24001</v>
      </c>
      <c r="L1043" s="571" t="s">
        <v>24001</v>
      </c>
      <c r="M1043" s="572" t="s">
        <v>24001</v>
      </c>
      <c r="N1043" s="572" t="s">
        <v>25896</v>
      </c>
      <c r="O1043" s="572" t="s">
        <v>24001</v>
      </c>
      <c r="P1043" s="572">
        <v>32933</v>
      </c>
      <c r="Q1043" s="573">
        <v>42446</v>
      </c>
      <c r="R1043" s="571" t="s">
        <v>24001</v>
      </c>
      <c r="S1043" s="571" t="s">
        <v>24001</v>
      </c>
      <c r="T1043" s="571" t="s">
        <v>24001</v>
      </c>
    </row>
    <row r="1044" spans="1:20" ht="14.5" x14ac:dyDescent="0.35">
      <c r="A1044" s="552">
        <v>557</v>
      </c>
      <c r="B1044" s="571" t="s">
        <v>22163</v>
      </c>
      <c r="C1044" s="571" t="s">
        <v>22393</v>
      </c>
      <c r="D1044" s="571" t="s">
        <v>22402</v>
      </c>
      <c r="E1044" s="571" t="s">
        <v>22401</v>
      </c>
      <c r="F1044" s="571" t="s">
        <v>26375</v>
      </c>
      <c r="G1044" s="571" t="s">
        <v>22395</v>
      </c>
      <c r="H1044" s="571" t="s">
        <v>22210</v>
      </c>
      <c r="I1044" s="571" t="s">
        <v>21149</v>
      </c>
      <c r="J1044" s="571" t="s">
        <v>24001</v>
      </c>
      <c r="K1044" s="571" t="s">
        <v>24001</v>
      </c>
      <c r="L1044" s="571" t="s">
        <v>24001</v>
      </c>
      <c r="M1044" s="572" t="s">
        <v>24001</v>
      </c>
      <c r="N1044" s="572" t="s">
        <v>25896</v>
      </c>
      <c r="O1044" s="572" t="s">
        <v>24001</v>
      </c>
      <c r="P1044" s="572">
        <v>44012</v>
      </c>
      <c r="Q1044" s="573">
        <v>44019</v>
      </c>
      <c r="R1044" s="571" t="s">
        <v>27989</v>
      </c>
      <c r="S1044" s="571" t="s">
        <v>24001</v>
      </c>
      <c r="T1044" s="571" t="s">
        <v>24001</v>
      </c>
    </row>
    <row r="1045" spans="1:20" ht="14.5" x14ac:dyDescent="0.35">
      <c r="A1045" s="552">
        <v>558</v>
      </c>
      <c r="B1045" s="571" t="s">
        <v>22163</v>
      </c>
      <c r="C1045" s="571" t="s">
        <v>22393</v>
      </c>
      <c r="D1045" s="571" t="s">
        <v>26376</v>
      </c>
      <c r="E1045" s="571" t="s">
        <v>26377</v>
      </c>
      <c r="F1045" s="571" t="s">
        <v>26378</v>
      </c>
      <c r="G1045" s="571" t="s">
        <v>22395</v>
      </c>
      <c r="H1045" s="571" t="s">
        <v>26379</v>
      </c>
      <c r="I1045" s="571" t="s">
        <v>21149</v>
      </c>
      <c r="J1045" s="571" t="s">
        <v>24001</v>
      </c>
      <c r="K1045" s="571" t="s">
        <v>24001</v>
      </c>
      <c r="L1045" s="571" t="s">
        <v>24001</v>
      </c>
      <c r="M1045" s="572" t="s">
        <v>26380</v>
      </c>
      <c r="N1045" s="572" t="s">
        <v>25896</v>
      </c>
      <c r="O1045" s="572" t="s">
        <v>24001</v>
      </c>
      <c r="P1045" s="572">
        <v>44012</v>
      </c>
      <c r="Q1045" s="573">
        <v>44019</v>
      </c>
      <c r="R1045" s="571" t="s">
        <v>27989</v>
      </c>
      <c r="S1045" s="571" t="s">
        <v>27989</v>
      </c>
      <c r="T1045" s="571" t="s">
        <v>24001</v>
      </c>
    </row>
    <row r="1046" spans="1:20" ht="14.5" x14ac:dyDescent="0.35">
      <c r="A1046" s="552">
        <v>559</v>
      </c>
      <c r="B1046" s="571" t="s">
        <v>22163</v>
      </c>
      <c r="C1046" s="571" t="s">
        <v>22393</v>
      </c>
      <c r="D1046" s="571" t="s">
        <v>26381</v>
      </c>
      <c r="E1046" s="571" t="s">
        <v>22401</v>
      </c>
      <c r="F1046" s="571" t="s">
        <v>1216</v>
      </c>
      <c r="G1046" s="571" t="s">
        <v>22395</v>
      </c>
      <c r="H1046" s="571" t="s">
        <v>26382</v>
      </c>
      <c r="I1046" s="571" t="s">
        <v>21149</v>
      </c>
      <c r="J1046" s="571" t="s">
        <v>24001</v>
      </c>
      <c r="K1046" s="571" t="s">
        <v>24001</v>
      </c>
      <c r="L1046" s="571" t="s">
        <v>24001</v>
      </c>
      <c r="M1046" s="572" t="s">
        <v>24001</v>
      </c>
      <c r="N1046" s="572" t="s">
        <v>25896</v>
      </c>
      <c r="O1046" s="572" t="s">
        <v>24001</v>
      </c>
      <c r="P1046" s="572">
        <v>32933</v>
      </c>
      <c r="Q1046" s="573">
        <v>44019</v>
      </c>
      <c r="R1046" s="571" t="s">
        <v>27989</v>
      </c>
      <c r="S1046" s="571" t="s">
        <v>24001</v>
      </c>
      <c r="T1046" s="571" t="s">
        <v>24001</v>
      </c>
    </row>
    <row r="1047" spans="1:20" ht="14.5" x14ac:dyDescent="0.35">
      <c r="A1047" s="552">
        <v>1127</v>
      </c>
      <c r="B1047" s="571" t="s">
        <v>21952</v>
      </c>
      <c r="C1047" s="571" t="s">
        <v>25152</v>
      </c>
      <c r="D1047" s="571" t="s">
        <v>25625</v>
      </c>
      <c r="E1047" s="571" t="s">
        <v>22007</v>
      </c>
      <c r="F1047" s="571" t="s">
        <v>18171</v>
      </c>
      <c r="G1047" s="571" t="s">
        <v>25626</v>
      </c>
      <c r="H1047" s="571" t="s">
        <v>22008</v>
      </c>
      <c r="I1047" s="571" t="s">
        <v>21149</v>
      </c>
      <c r="J1047" s="571" t="s">
        <v>24001</v>
      </c>
      <c r="K1047" s="571" t="s">
        <v>24001</v>
      </c>
      <c r="L1047" s="571" t="s">
        <v>24001</v>
      </c>
      <c r="M1047" s="572" t="s">
        <v>26272</v>
      </c>
      <c r="N1047" s="572" t="s">
        <v>25896</v>
      </c>
      <c r="O1047" s="572" t="s">
        <v>24001</v>
      </c>
      <c r="P1047" s="572">
        <v>32933</v>
      </c>
      <c r="Q1047" s="573">
        <v>42887</v>
      </c>
      <c r="R1047" s="571" t="s">
        <v>28479</v>
      </c>
      <c r="S1047" s="571" t="s">
        <v>24001</v>
      </c>
      <c r="T1047" s="571" t="s">
        <v>24001</v>
      </c>
    </row>
    <row r="1048" spans="1:20" ht="14.5" x14ac:dyDescent="0.35">
      <c r="A1048" s="552">
        <v>1128</v>
      </c>
      <c r="B1048" s="571" t="s">
        <v>21952</v>
      </c>
      <c r="C1048" s="571" t="s">
        <v>25152</v>
      </c>
      <c r="D1048" s="571" t="s">
        <v>25627</v>
      </c>
      <c r="E1048" s="571" t="s">
        <v>22009</v>
      </c>
      <c r="F1048" s="571" t="s">
        <v>18174</v>
      </c>
      <c r="G1048" s="571" t="s">
        <v>25626</v>
      </c>
      <c r="H1048" s="571" t="s">
        <v>525</v>
      </c>
      <c r="I1048" s="571" t="s">
        <v>21149</v>
      </c>
      <c r="J1048" s="571" t="s">
        <v>24001</v>
      </c>
      <c r="K1048" s="571" t="s">
        <v>50</v>
      </c>
      <c r="L1048" s="571" t="s">
        <v>24001</v>
      </c>
      <c r="M1048" s="572" t="s">
        <v>24001</v>
      </c>
      <c r="N1048" s="572" t="s">
        <v>25896</v>
      </c>
      <c r="O1048" s="572" t="s">
        <v>24001</v>
      </c>
      <c r="P1048" s="572">
        <v>32933</v>
      </c>
      <c r="Q1048" s="573">
        <v>42887</v>
      </c>
      <c r="R1048" s="571" t="s">
        <v>27890</v>
      </c>
      <c r="S1048" s="571" t="s">
        <v>24001</v>
      </c>
      <c r="T1048" s="571" t="s">
        <v>24001</v>
      </c>
    </row>
    <row r="1049" spans="1:20" ht="14.5" x14ac:dyDescent="0.35">
      <c r="A1049" s="552">
        <v>885</v>
      </c>
      <c r="B1049" s="571" t="s">
        <v>22163</v>
      </c>
      <c r="C1049" s="571" t="s">
        <v>22749</v>
      </c>
      <c r="D1049" s="571" t="s">
        <v>26583</v>
      </c>
      <c r="E1049" s="571" t="s">
        <v>22750</v>
      </c>
      <c r="F1049" s="571" t="s">
        <v>22751</v>
      </c>
      <c r="G1049" s="571" t="s">
        <v>22752</v>
      </c>
      <c r="H1049" s="571" t="s">
        <v>26584</v>
      </c>
      <c r="I1049" s="571" t="s">
        <v>21149</v>
      </c>
      <c r="J1049" s="571" t="s">
        <v>109</v>
      </c>
      <c r="K1049" s="571" t="s">
        <v>24001</v>
      </c>
      <c r="L1049" s="571" t="s">
        <v>24001</v>
      </c>
      <c r="M1049" s="572" t="s">
        <v>24001</v>
      </c>
      <c r="N1049" s="572" t="s">
        <v>25896</v>
      </c>
      <c r="O1049" s="572" t="s">
        <v>24001</v>
      </c>
      <c r="P1049" s="572">
        <v>35912</v>
      </c>
      <c r="Q1049" s="573">
        <v>43927</v>
      </c>
      <c r="R1049" s="571" t="s">
        <v>27906</v>
      </c>
      <c r="S1049" s="571" t="s">
        <v>27906</v>
      </c>
      <c r="T1049" s="571" t="s">
        <v>24001</v>
      </c>
    </row>
    <row r="1050" spans="1:20" ht="14.5" x14ac:dyDescent="0.35">
      <c r="A1050" s="552">
        <v>1192</v>
      </c>
      <c r="B1050" s="552" t="s">
        <v>22163</v>
      </c>
      <c r="C1050" s="552" t="s">
        <v>24404</v>
      </c>
      <c r="D1050" s="552" t="s">
        <v>24405</v>
      </c>
      <c r="E1050" s="552" t="s">
        <v>25628</v>
      </c>
      <c r="F1050" s="552" t="s">
        <v>16686</v>
      </c>
      <c r="G1050" s="552" t="s">
        <v>22163</v>
      </c>
      <c r="H1050" s="552" t="s">
        <v>55</v>
      </c>
      <c r="I1050" s="552" t="s">
        <v>21149</v>
      </c>
      <c r="J1050" s="552" t="s">
        <v>24001</v>
      </c>
      <c r="K1050" s="571" t="s">
        <v>24001</v>
      </c>
      <c r="L1050" s="571" t="s">
        <v>24001</v>
      </c>
      <c r="M1050" s="553" t="s">
        <v>24001</v>
      </c>
      <c r="N1050" s="572" t="s">
        <v>25896</v>
      </c>
      <c r="O1050" s="553" t="s">
        <v>24001</v>
      </c>
      <c r="P1050" s="553">
        <v>42381</v>
      </c>
      <c r="Q1050" s="554"/>
      <c r="R1050" s="552" t="s">
        <v>24001</v>
      </c>
      <c r="S1050" s="552" t="s">
        <v>24001</v>
      </c>
      <c r="T1050" s="552" t="s">
        <v>24001</v>
      </c>
    </row>
    <row r="1051" spans="1:20" ht="14.5" x14ac:dyDescent="0.35">
      <c r="A1051" s="552">
        <v>918</v>
      </c>
      <c r="B1051" s="571" t="s">
        <v>21245</v>
      </c>
      <c r="C1051" s="571" t="s">
        <v>21260</v>
      </c>
      <c r="D1051" s="571" t="s">
        <v>21272</v>
      </c>
      <c r="E1051" s="571" t="s">
        <v>21270</v>
      </c>
      <c r="F1051" s="571" t="s">
        <v>796</v>
      </c>
      <c r="G1051" s="571" t="s">
        <v>21271</v>
      </c>
      <c r="H1051" s="571" t="s">
        <v>17278</v>
      </c>
      <c r="I1051" s="571" t="s">
        <v>21149</v>
      </c>
      <c r="J1051" s="571" t="s">
        <v>109</v>
      </c>
      <c r="K1051" s="571" t="s">
        <v>24001</v>
      </c>
      <c r="L1051" s="571" t="s">
        <v>24001</v>
      </c>
      <c r="M1051" s="572" t="s">
        <v>24001</v>
      </c>
      <c r="N1051" s="572" t="s">
        <v>25896</v>
      </c>
      <c r="O1051" s="572" t="s">
        <v>24001</v>
      </c>
      <c r="P1051" s="572">
        <v>32933</v>
      </c>
      <c r="Q1051" s="573">
        <v>37561</v>
      </c>
      <c r="R1051" s="571" t="s">
        <v>27911</v>
      </c>
      <c r="S1051" s="571" t="s">
        <v>24001</v>
      </c>
      <c r="T1051" s="571" t="s">
        <v>24001</v>
      </c>
    </row>
    <row r="1052" spans="1:20" ht="14.5" x14ac:dyDescent="0.35">
      <c r="A1052" s="552">
        <v>675</v>
      </c>
      <c r="B1052" s="571" t="s">
        <v>21653</v>
      </c>
      <c r="C1052" s="571" t="s">
        <v>21743</v>
      </c>
      <c r="D1052" s="571" t="s">
        <v>21747</v>
      </c>
      <c r="E1052" s="571" t="s">
        <v>21744</v>
      </c>
      <c r="F1052" s="571" t="s">
        <v>58</v>
      </c>
      <c r="G1052" s="571" t="s">
        <v>21745</v>
      </c>
      <c r="H1052" s="571" t="s">
        <v>21746</v>
      </c>
      <c r="I1052" s="571" t="s">
        <v>21149</v>
      </c>
      <c r="J1052" s="571" t="s">
        <v>24001</v>
      </c>
      <c r="K1052" s="571" t="s">
        <v>50</v>
      </c>
      <c r="L1052" s="571" t="s">
        <v>3595</v>
      </c>
      <c r="M1052" s="572" t="s">
        <v>24001</v>
      </c>
      <c r="N1052" s="572" t="s">
        <v>25896</v>
      </c>
      <c r="O1052" s="572" t="s">
        <v>28480</v>
      </c>
      <c r="P1052" s="572">
        <v>32933</v>
      </c>
      <c r="Q1052" s="573">
        <v>37561</v>
      </c>
      <c r="R1052" s="571" t="s">
        <v>28088</v>
      </c>
      <c r="S1052" s="571" t="s">
        <v>24001</v>
      </c>
      <c r="T1052" s="571" t="s">
        <v>24001</v>
      </c>
    </row>
    <row r="1053" spans="1:20" ht="14.5" x14ac:dyDescent="0.35">
      <c r="A1053" s="552">
        <v>958</v>
      </c>
      <c r="B1053" s="571" t="s">
        <v>21301</v>
      </c>
      <c r="C1053" s="571" t="s">
        <v>25393</v>
      </c>
      <c r="D1053" s="571" t="s">
        <v>25945</v>
      </c>
      <c r="E1053" s="571" t="s">
        <v>21449</v>
      </c>
      <c r="F1053" s="571" t="s">
        <v>388</v>
      </c>
      <c r="G1053" s="571" t="s">
        <v>21450</v>
      </c>
      <c r="H1053" s="571" t="s">
        <v>25946</v>
      </c>
      <c r="I1053" s="571" t="s">
        <v>21149</v>
      </c>
      <c r="J1053" s="571" t="s">
        <v>24001</v>
      </c>
      <c r="K1053" s="571" t="s">
        <v>24001</v>
      </c>
      <c r="L1053" s="571" t="s">
        <v>24001</v>
      </c>
      <c r="M1053" s="572" t="s">
        <v>24001</v>
      </c>
      <c r="N1053" s="572" t="s">
        <v>25896</v>
      </c>
      <c r="O1053" s="572" t="s">
        <v>24001</v>
      </c>
      <c r="P1053" s="572">
        <v>32933</v>
      </c>
      <c r="Q1053" s="573">
        <v>43927</v>
      </c>
      <c r="R1053" s="571" t="s">
        <v>28027</v>
      </c>
      <c r="S1053" s="571" t="s">
        <v>27884</v>
      </c>
      <c r="T1053" s="571" t="s">
        <v>24001</v>
      </c>
    </row>
    <row r="1054" spans="1:20" ht="14.5" x14ac:dyDescent="0.35">
      <c r="A1054" s="552">
        <v>1020</v>
      </c>
      <c r="B1054" s="571" t="s">
        <v>21301</v>
      </c>
      <c r="C1054" s="571" t="s">
        <v>21342</v>
      </c>
      <c r="D1054" s="571" t="s">
        <v>26020</v>
      </c>
      <c r="E1054" s="571" t="s">
        <v>21433</v>
      </c>
      <c r="F1054" s="571" t="s">
        <v>846</v>
      </c>
      <c r="G1054" s="571" t="s">
        <v>21434</v>
      </c>
      <c r="H1054" s="571" t="s">
        <v>26021</v>
      </c>
      <c r="I1054" s="571" t="s">
        <v>21149</v>
      </c>
      <c r="J1054" s="571" t="s">
        <v>24001</v>
      </c>
      <c r="K1054" s="571" t="s">
        <v>24001</v>
      </c>
      <c r="L1054" s="571" t="s">
        <v>24001</v>
      </c>
      <c r="M1054" s="572" t="s">
        <v>26022</v>
      </c>
      <c r="N1054" s="572" t="s">
        <v>25896</v>
      </c>
      <c r="O1054" s="572" t="s">
        <v>24001</v>
      </c>
      <c r="P1054" s="572">
        <v>32933</v>
      </c>
      <c r="Q1054" s="573">
        <v>44007</v>
      </c>
      <c r="R1054" s="571" t="s">
        <v>28481</v>
      </c>
      <c r="S1054" s="571" t="s">
        <v>28481</v>
      </c>
      <c r="T1054" s="571" t="s">
        <v>24001</v>
      </c>
    </row>
    <row r="1055" spans="1:20" ht="14.5" x14ac:dyDescent="0.35">
      <c r="A1055" s="552">
        <v>1021</v>
      </c>
      <c r="B1055" s="571" t="s">
        <v>21301</v>
      </c>
      <c r="C1055" s="571" t="s">
        <v>21342</v>
      </c>
      <c r="D1055" s="571" t="s">
        <v>21437</v>
      </c>
      <c r="E1055" s="571" t="s">
        <v>21435</v>
      </c>
      <c r="F1055" s="571" t="s">
        <v>15645</v>
      </c>
      <c r="G1055" s="571" t="s">
        <v>21434</v>
      </c>
      <c r="H1055" s="571" t="s">
        <v>21436</v>
      </c>
      <c r="I1055" s="571" t="s">
        <v>21149</v>
      </c>
      <c r="J1055" s="571" t="s">
        <v>24001</v>
      </c>
      <c r="K1055" s="571" t="s">
        <v>24001</v>
      </c>
      <c r="L1055" s="571" t="s">
        <v>24001</v>
      </c>
      <c r="M1055" s="572" t="s">
        <v>26023</v>
      </c>
      <c r="N1055" s="572" t="s">
        <v>25896</v>
      </c>
      <c r="O1055" s="572" t="s">
        <v>24001</v>
      </c>
      <c r="P1055" s="572">
        <v>32933</v>
      </c>
      <c r="Q1055" s="573">
        <v>37561</v>
      </c>
      <c r="R1055" s="571" t="s">
        <v>27989</v>
      </c>
      <c r="S1055" s="571" t="s">
        <v>24001</v>
      </c>
      <c r="T1055" s="571" t="s">
        <v>24001</v>
      </c>
    </row>
    <row r="1056" spans="1:20" ht="14.5" x14ac:dyDescent="0.35">
      <c r="A1056" s="552">
        <v>462</v>
      </c>
      <c r="B1056" s="571" t="s">
        <v>21471</v>
      </c>
      <c r="C1056" s="571" t="s">
        <v>21517</v>
      </c>
      <c r="D1056" s="571" t="s">
        <v>21522</v>
      </c>
      <c r="E1056" s="571" t="s">
        <v>21518</v>
      </c>
      <c r="F1056" s="571" t="s">
        <v>21519</v>
      </c>
      <c r="G1056" s="571" t="s">
        <v>21520</v>
      </c>
      <c r="H1056" s="571" t="s">
        <v>21521</v>
      </c>
      <c r="I1056" s="571" t="s">
        <v>21149</v>
      </c>
      <c r="J1056" s="571" t="s">
        <v>24001</v>
      </c>
      <c r="K1056" s="571" t="s">
        <v>24001</v>
      </c>
      <c r="L1056" s="571" t="s">
        <v>24001</v>
      </c>
      <c r="M1056" s="572" t="s">
        <v>24001</v>
      </c>
      <c r="N1056" s="572" t="s">
        <v>25896</v>
      </c>
      <c r="O1056" s="572" t="s">
        <v>24001</v>
      </c>
      <c r="P1056" s="572">
        <v>32933</v>
      </c>
      <c r="Q1056" s="573">
        <v>37561</v>
      </c>
      <c r="R1056" s="571" t="s">
        <v>28101</v>
      </c>
      <c r="S1056" s="571" t="s">
        <v>24001</v>
      </c>
      <c r="T1056" s="571" t="s">
        <v>24001</v>
      </c>
    </row>
    <row r="1057" spans="1:20" ht="14.5" x14ac:dyDescent="0.35">
      <c r="A1057" s="552">
        <v>1532</v>
      </c>
      <c r="B1057" s="552" t="s">
        <v>23616</v>
      </c>
      <c r="C1057" s="552" t="s">
        <v>28197</v>
      </c>
      <c r="D1057" s="552" t="s">
        <v>34598</v>
      </c>
      <c r="E1057" s="552" t="s">
        <v>23630</v>
      </c>
      <c r="F1057" s="552" t="s">
        <v>14907</v>
      </c>
      <c r="G1057" s="552" t="s">
        <v>34599</v>
      </c>
      <c r="H1057" s="552" t="s">
        <v>8687</v>
      </c>
      <c r="I1057" s="552" t="s">
        <v>23615</v>
      </c>
      <c r="J1057" s="552" t="s">
        <v>24001</v>
      </c>
      <c r="K1057" s="571" t="s">
        <v>24001</v>
      </c>
      <c r="L1057" s="571" t="s">
        <v>24001</v>
      </c>
      <c r="M1057" s="553" t="s">
        <v>24001</v>
      </c>
      <c r="N1057" s="553" t="s">
        <v>26632</v>
      </c>
      <c r="O1057" s="553" t="s">
        <v>24001</v>
      </c>
      <c r="P1057" s="553">
        <v>35632</v>
      </c>
      <c r="Q1057" s="554">
        <v>45845</v>
      </c>
      <c r="R1057" s="552" t="s">
        <v>27915</v>
      </c>
      <c r="S1057" s="552" t="s">
        <v>24001</v>
      </c>
      <c r="T1057" s="552" t="s">
        <v>24001</v>
      </c>
    </row>
    <row r="1058" spans="1:20" ht="14.5" x14ac:dyDescent="0.35">
      <c r="A1058" s="552">
        <v>634</v>
      </c>
      <c r="B1058" s="571" t="s">
        <v>21653</v>
      </c>
      <c r="C1058" s="571" t="s">
        <v>21684</v>
      </c>
      <c r="D1058" s="571" t="s">
        <v>21711</v>
      </c>
      <c r="E1058" s="571" t="s">
        <v>21709</v>
      </c>
      <c r="F1058" s="571" t="s">
        <v>17011</v>
      </c>
      <c r="G1058" s="571" t="s">
        <v>21710</v>
      </c>
      <c r="H1058" s="571" t="s">
        <v>300</v>
      </c>
      <c r="I1058" s="571" t="s">
        <v>21149</v>
      </c>
      <c r="J1058" s="571" t="s">
        <v>24001</v>
      </c>
      <c r="K1058" s="571" t="s">
        <v>24001</v>
      </c>
      <c r="L1058" s="571" t="s">
        <v>24001</v>
      </c>
      <c r="M1058" s="572" t="s">
        <v>24001</v>
      </c>
      <c r="N1058" s="572" t="s">
        <v>25896</v>
      </c>
      <c r="O1058" s="572" t="s">
        <v>24001</v>
      </c>
      <c r="P1058" s="572">
        <v>32933</v>
      </c>
      <c r="Q1058" s="573">
        <v>41603</v>
      </c>
      <c r="R1058" s="571" t="s">
        <v>27968</v>
      </c>
      <c r="S1058" s="571" t="s">
        <v>24001</v>
      </c>
      <c r="T1058" s="571" t="s">
        <v>24001</v>
      </c>
    </row>
    <row r="1059" spans="1:20" ht="14.5" x14ac:dyDescent="0.35">
      <c r="A1059" s="552">
        <v>1533</v>
      </c>
      <c r="B1059" s="552" t="s">
        <v>23616</v>
      </c>
      <c r="C1059" s="552" t="s">
        <v>28197</v>
      </c>
      <c r="D1059" s="552" t="s">
        <v>34605</v>
      </c>
      <c r="E1059" s="552" t="s">
        <v>34832</v>
      </c>
      <c r="F1059" s="552" t="s">
        <v>14366</v>
      </c>
      <c r="G1059" s="552" t="s">
        <v>34606</v>
      </c>
      <c r="H1059" s="552" t="s">
        <v>20956</v>
      </c>
      <c r="I1059" s="552" t="s">
        <v>23615</v>
      </c>
      <c r="J1059" s="552" t="s">
        <v>24001</v>
      </c>
      <c r="K1059" s="571" t="s">
        <v>24001</v>
      </c>
      <c r="L1059" s="571" t="s">
        <v>24001</v>
      </c>
      <c r="M1059" s="553" t="s">
        <v>24001</v>
      </c>
      <c r="N1059" s="553" t="s">
        <v>26632</v>
      </c>
      <c r="O1059" s="553" t="s">
        <v>24001</v>
      </c>
      <c r="P1059" s="553">
        <v>32933</v>
      </c>
      <c r="Q1059" s="554">
        <v>45845</v>
      </c>
      <c r="R1059" s="552" t="s">
        <v>28361</v>
      </c>
      <c r="S1059" s="552" t="s">
        <v>24001</v>
      </c>
      <c r="T1059" s="552" t="s">
        <v>24001</v>
      </c>
    </row>
    <row r="1060" spans="1:20" ht="14.5" x14ac:dyDescent="0.35">
      <c r="A1060" s="552">
        <v>82</v>
      </c>
      <c r="B1060" s="552" t="s">
        <v>20405</v>
      </c>
      <c r="C1060" s="552" t="s">
        <v>20422</v>
      </c>
      <c r="D1060" s="552" t="s">
        <v>24406</v>
      </c>
      <c r="E1060" s="552" t="s">
        <v>24407</v>
      </c>
      <c r="F1060" s="552" t="s">
        <v>1943</v>
      </c>
      <c r="G1060" s="552" t="s">
        <v>20437</v>
      </c>
      <c r="H1060" s="552" t="s">
        <v>24408</v>
      </c>
      <c r="I1060" s="552" t="s">
        <v>20243</v>
      </c>
      <c r="J1060" s="552" t="s">
        <v>24001</v>
      </c>
      <c r="K1060" s="552" t="s">
        <v>50</v>
      </c>
      <c r="L1060" s="571" t="s">
        <v>24001</v>
      </c>
      <c r="M1060" s="553" t="s">
        <v>24409</v>
      </c>
      <c r="N1060" s="552" t="s">
        <v>25856</v>
      </c>
      <c r="O1060" s="553" t="s">
        <v>28482</v>
      </c>
      <c r="P1060" s="553">
        <v>32933</v>
      </c>
      <c r="Q1060" s="554">
        <v>41236</v>
      </c>
      <c r="R1060" s="552" t="s">
        <v>28391</v>
      </c>
      <c r="S1060" s="552" t="s">
        <v>24001</v>
      </c>
      <c r="T1060" s="552" t="s">
        <v>28483</v>
      </c>
    </row>
    <row r="1061" spans="1:20" ht="14.5" x14ac:dyDescent="0.35">
      <c r="A1061" s="552">
        <v>83</v>
      </c>
      <c r="B1061" s="552" t="s">
        <v>20405</v>
      </c>
      <c r="C1061" s="552" t="s">
        <v>20422</v>
      </c>
      <c r="D1061" s="552" t="s">
        <v>20439</v>
      </c>
      <c r="E1061" s="552" t="s">
        <v>20436</v>
      </c>
      <c r="F1061" s="552" t="s">
        <v>19578</v>
      </c>
      <c r="G1061" s="552" t="s">
        <v>20437</v>
      </c>
      <c r="H1061" s="552" t="s">
        <v>20438</v>
      </c>
      <c r="I1061" s="552" t="s">
        <v>20243</v>
      </c>
      <c r="J1061" s="552" t="s">
        <v>24001</v>
      </c>
      <c r="K1061" s="552" t="s">
        <v>50</v>
      </c>
      <c r="L1061" s="552" t="s">
        <v>531</v>
      </c>
      <c r="M1061" s="553" t="s">
        <v>20440</v>
      </c>
      <c r="N1061" s="552" t="s">
        <v>25856</v>
      </c>
      <c r="O1061" s="553" t="s">
        <v>24001</v>
      </c>
      <c r="P1061" s="553">
        <v>39349</v>
      </c>
      <c r="Q1061" s="554"/>
      <c r="R1061" s="552" t="s">
        <v>24001</v>
      </c>
      <c r="S1061" s="552" t="s">
        <v>24001</v>
      </c>
      <c r="T1061" s="552" t="s">
        <v>34670</v>
      </c>
    </row>
    <row r="1062" spans="1:20" ht="14.5" x14ac:dyDescent="0.35">
      <c r="A1062" s="552">
        <v>84</v>
      </c>
      <c r="B1062" s="552" t="s">
        <v>20405</v>
      </c>
      <c r="C1062" s="552" t="s">
        <v>20422</v>
      </c>
      <c r="D1062" s="552" t="s">
        <v>20443</v>
      </c>
      <c r="E1062" s="552" t="s">
        <v>20441</v>
      </c>
      <c r="F1062" s="552" t="s">
        <v>19546</v>
      </c>
      <c r="G1062" s="552" t="s">
        <v>20437</v>
      </c>
      <c r="H1062" s="552" t="s">
        <v>20442</v>
      </c>
      <c r="I1062" s="552" t="s">
        <v>20243</v>
      </c>
      <c r="J1062" s="552" t="s">
        <v>24001</v>
      </c>
      <c r="K1062" s="552" t="s">
        <v>50</v>
      </c>
      <c r="L1062" s="552" t="s">
        <v>20270</v>
      </c>
      <c r="M1062" s="553" t="s">
        <v>20444</v>
      </c>
      <c r="N1062" s="552" t="s">
        <v>25856</v>
      </c>
      <c r="O1062" s="553" t="s">
        <v>24001</v>
      </c>
      <c r="P1062" s="553">
        <v>39349</v>
      </c>
      <c r="Q1062" s="554"/>
      <c r="R1062" s="552" t="s">
        <v>24001</v>
      </c>
      <c r="S1062" s="552" t="s">
        <v>24001</v>
      </c>
      <c r="T1062" s="552" t="s">
        <v>34671</v>
      </c>
    </row>
    <row r="1063" spans="1:20" ht="14.5" x14ac:dyDescent="0.35">
      <c r="A1063" s="552">
        <v>85</v>
      </c>
      <c r="B1063" s="552" t="s">
        <v>20405</v>
      </c>
      <c r="C1063" s="552" t="s">
        <v>20422</v>
      </c>
      <c r="D1063" s="552" t="s">
        <v>20448</v>
      </c>
      <c r="E1063" s="552" t="s">
        <v>20445</v>
      </c>
      <c r="F1063" s="552" t="s">
        <v>20446</v>
      </c>
      <c r="G1063" s="552" t="s">
        <v>20437</v>
      </c>
      <c r="H1063" s="552" t="s">
        <v>20447</v>
      </c>
      <c r="I1063" s="552" t="s">
        <v>20243</v>
      </c>
      <c r="J1063" s="552" t="s">
        <v>24001</v>
      </c>
      <c r="K1063" s="552" t="s">
        <v>50</v>
      </c>
      <c r="L1063" s="552" t="s">
        <v>20270</v>
      </c>
      <c r="M1063" s="553" t="s">
        <v>24001</v>
      </c>
      <c r="N1063" s="552" t="s">
        <v>25856</v>
      </c>
      <c r="O1063" s="553" t="s">
        <v>24001</v>
      </c>
      <c r="P1063" s="553">
        <v>32933</v>
      </c>
      <c r="Q1063" s="554">
        <v>37561</v>
      </c>
      <c r="R1063" s="552" t="s">
        <v>28484</v>
      </c>
      <c r="S1063" s="552" t="s">
        <v>24001</v>
      </c>
      <c r="T1063" s="552" t="s">
        <v>24001</v>
      </c>
    </row>
    <row r="1064" spans="1:20" ht="14.5" x14ac:dyDescent="0.35">
      <c r="A1064" s="552">
        <v>86</v>
      </c>
      <c r="B1064" s="552" t="s">
        <v>20405</v>
      </c>
      <c r="C1064" s="552" t="s">
        <v>20422</v>
      </c>
      <c r="D1064" s="552" t="s">
        <v>20450</v>
      </c>
      <c r="E1064" s="552" t="s">
        <v>20449</v>
      </c>
      <c r="F1064" s="552" t="s">
        <v>1940</v>
      </c>
      <c r="G1064" s="552" t="s">
        <v>20437</v>
      </c>
      <c r="H1064" s="552" t="s">
        <v>1246</v>
      </c>
      <c r="I1064" s="552" t="s">
        <v>20243</v>
      </c>
      <c r="J1064" s="552" t="s">
        <v>24001</v>
      </c>
      <c r="K1064" s="552" t="s">
        <v>50</v>
      </c>
      <c r="L1064" s="552" t="s">
        <v>531</v>
      </c>
      <c r="M1064" s="553" t="s">
        <v>24001</v>
      </c>
      <c r="N1064" s="552" t="s">
        <v>25856</v>
      </c>
      <c r="O1064" s="553" t="s">
        <v>28485</v>
      </c>
      <c r="P1064" s="553">
        <v>32933</v>
      </c>
      <c r="Q1064" s="554">
        <v>37561</v>
      </c>
      <c r="R1064" s="552" t="s">
        <v>28486</v>
      </c>
      <c r="S1064" s="552" t="s">
        <v>24001</v>
      </c>
      <c r="T1064" s="552" t="s">
        <v>24001</v>
      </c>
    </row>
    <row r="1065" spans="1:20" ht="14.5" x14ac:dyDescent="0.35">
      <c r="A1065" s="552">
        <v>87</v>
      </c>
      <c r="B1065" s="552" t="s">
        <v>20405</v>
      </c>
      <c r="C1065" s="552" t="s">
        <v>20422</v>
      </c>
      <c r="D1065" s="552" t="s">
        <v>24410</v>
      </c>
      <c r="E1065" s="552" t="s">
        <v>24411</v>
      </c>
      <c r="F1065" s="552" t="s">
        <v>1889</v>
      </c>
      <c r="G1065" s="552" t="s">
        <v>20437</v>
      </c>
      <c r="H1065" s="552" t="s">
        <v>22989</v>
      </c>
      <c r="I1065" s="552" t="s">
        <v>20243</v>
      </c>
      <c r="J1065" s="552" t="s">
        <v>24001</v>
      </c>
      <c r="K1065" s="571" t="s">
        <v>24001</v>
      </c>
      <c r="L1065" s="571" t="s">
        <v>24001</v>
      </c>
      <c r="M1065" s="553" t="s">
        <v>24306</v>
      </c>
      <c r="N1065" s="552" t="s">
        <v>25856</v>
      </c>
      <c r="O1065" s="553" t="s">
        <v>24001</v>
      </c>
      <c r="P1065" s="553">
        <v>32933</v>
      </c>
      <c r="Q1065" s="554">
        <v>42381</v>
      </c>
      <c r="R1065" s="552" t="s">
        <v>28299</v>
      </c>
      <c r="S1065" s="552" t="s">
        <v>24001</v>
      </c>
      <c r="T1065" s="552" t="s">
        <v>24001</v>
      </c>
    </row>
    <row r="1066" spans="1:20" ht="14.5" x14ac:dyDescent="0.35">
      <c r="A1066" s="552">
        <v>88</v>
      </c>
      <c r="B1066" s="552" t="s">
        <v>20405</v>
      </c>
      <c r="C1066" s="552" t="s">
        <v>20422</v>
      </c>
      <c r="D1066" s="552" t="s">
        <v>25862</v>
      </c>
      <c r="E1066" s="552" t="s">
        <v>25863</v>
      </c>
      <c r="F1066" s="552" t="s">
        <v>25864</v>
      </c>
      <c r="G1066" s="552" t="s">
        <v>20437</v>
      </c>
      <c r="H1066" s="552" t="s">
        <v>25865</v>
      </c>
      <c r="I1066" s="552" t="s">
        <v>20243</v>
      </c>
      <c r="J1066" s="552" t="s">
        <v>24001</v>
      </c>
      <c r="K1066" s="571" t="s">
        <v>24001</v>
      </c>
      <c r="L1066" s="552" t="s">
        <v>20270</v>
      </c>
      <c r="M1066" s="553" t="s">
        <v>25866</v>
      </c>
      <c r="N1066" s="552" t="s">
        <v>25856</v>
      </c>
      <c r="O1066" s="553" t="s">
        <v>28487</v>
      </c>
      <c r="P1066" s="553">
        <v>32933</v>
      </c>
      <c r="Q1066" s="554">
        <v>44112</v>
      </c>
      <c r="R1066" s="552" t="s">
        <v>28455</v>
      </c>
      <c r="S1066" s="552" t="s">
        <v>24001</v>
      </c>
      <c r="T1066" s="552" t="s">
        <v>28488</v>
      </c>
    </row>
    <row r="1067" spans="1:20" ht="14.5" x14ac:dyDescent="0.35">
      <c r="A1067" s="552">
        <v>89</v>
      </c>
      <c r="B1067" s="552" t="s">
        <v>20405</v>
      </c>
      <c r="C1067" s="552" t="s">
        <v>20422</v>
      </c>
      <c r="D1067" s="552" t="s">
        <v>25629</v>
      </c>
      <c r="E1067" s="552" t="s">
        <v>25630</v>
      </c>
      <c r="F1067" s="552" t="s">
        <v>25631</v>
      </c>
      <c r="G1067" s="552" t="s">
        <v>20437</v>
      </c>
      <c r="H1067" s="552" t="s">
        <v>25632</v>
      </c>
      <c r="I1067" s="552" t="s">
        <v>20243</v>
      </c>
      <c r="J1067" s="552" t="s">
        <v>24001</v>
      </c>
      <c r="K1067" s="571" t="s">
        <v>24001</v>
      </c>
      <c r="L1067" s="552" t="s">
        <v>20270</v>
      </c>
      <c r="M1067" s="553" t="s">
        <v>25867</v>
      </c>
      <c r="N1067" s="552" t="s">
        <v>25856</v>
      </c>
      <c r="O1067" s="553" t="s">
        <v>28016</v>
      </c>
      <c r="P1067" s="553">
        <v>43227</v>
      </c>
      <c r="Q1067" s="554"/>
      <c r="R1067" s="552" t="s">
        <v>28489</v>
      </c>
      <c r="S1067" s="552" t="s">
        <v>24001</v>
      </c>
      <c r="T1067" s="552" t="s">
        <v>28490</v>
      </c>
    </row>
    <row r="1068" spans="1:20" ht="14.5" x14ac:dyDescent="0.35">
      <c r="A1068" s="552">
        <v>90</v>
      </c>
      <c r="B1068" s="552" t="s">
        <v>20405</v>
      </c>
      <c r="C1068" s="552" t="s">
        <v>20422</v>
      </c>
      <c r="D1068" s="552" t="s">
        <v>20451</v>
      </c>
      <c r="E1068" s="552" t="s">
        <v>24001</v>
      </c>
      <c r="F1068" s="552" t="s">
        <v>8640</v>
      </c>
      <c r="G1068" s="552" t="s">
        <v>20437</v>
      </c>
      <c r="H1068" s="552" t="s">
        <v>55</v>
      </c>
      <c r="I1068" s="552" t="s">
        <v>20243</v>
      </c>
      <c r="J1068" s="552" t="s">
        <v>24001</v>
      </c>
      <c r="K1068" s="571" t="s">
        <v>24001</v>
      </c>
      <c r="L1068" s="571" t="s">
        <v>24001</v>
      </c>
      <c r="M1068" s="553" t="s">
        <v>24001</v>
      </c>
      <c r="N1068" s="552" t="s">
        <v>25856</v>
      </c>
      <c r="O1068" s="553" t="s">
        <v>24001</v>
      </c>
      <c r="P1068" s="553">
        <v>32933</v>
      </c>
      <c r="Q1068" s="554">
        <v>37561</v>
      </c>
      <c r="R1068" s="552" t="s">
        <v>24001</v>
      </c>
      <c r="S1068" s="552" t="s">
        <v>24001</v>
      </c>
      <c r="T1068" s="552" t="s">
        <v>24001</v>
      </c>
    </row>
    <row r="1069" spans="1:20" ht="14.5" x14ac:dyDescent="0.35">
      <c r="A1069" s="552">
        <v>94</v>
      </c>
      <c r="B1069" s="552" t="s">
        <v>20405</v>
      </c>
      <c r="C1069" s="552" t="s">
        <v>20422</v>
      </c>
      <c r="D1069" s="552" t="s">
        <v>24412</v>
      </c>
      <c r="E1069" s="552" t="s">
        <v>25633</v>
      </c>
      <c r="F1069" s="552" t="s">
        <v>24413</v>
      </c>
      <c r="G1069" s="552" t="s">
        <v>20422</v>
      </c>
      <c r="H1069" s="552" t="s">
        <v>55</v>
      </c>
      <c r="I1069" s="552" t="s">
        <v>20243</v>
      </c>
      <c r="J1069" s="552" t="s">
        <v>24001</v>
      </c>
      <c r="K1069" s="571" t="s">
        <v>24001</v>
      </c>
      <c r="L1069" s="571" t="s">
        <v>24001</v>
      </c>
      <c r="M1069" s="553" t="s">
        <v>24001</v>
      </c>
      <c r="N1069" s="552" t="s">
        <v>25856</v>
      </c>
      <c r="O1069" s="553" t="s">
        <v>24001</v>
      </c>
      <c r="P1069" s="553">
        <v>42381</v>
      </c>
      <c r="Q1069" s="554"/>
      <c r="R1069" s="552" t="s">
        <v>24001</v>
      </c>
      <c r="S1069" s="552" t="s">
        <v>24001</v>
      </c>
      <c r="T1069" s="552" t="s">
        <v>24001</v>
      </c>
    </row>
    <row r="1070" spans="1:20" ht="14.5" x14ac:dyDescent="0.35">
      <c r="A1070" s="552">
        <v>96</v>
      </c>
      <c r="B1070" s="552" t="s">
        <v>20452</v>
      </c>
      <c r="C1070" s="552" t="s">
        <v>20501</v>
      </c>
      <c r="D1070" s="552" t="s">
        <v>20505</v>
      </c>
      <c r="E1070" s="552" t="s">
        <v>20502</v>
      </c>
      <c r="F1070" s="552" t="s">
        <v>20503</v>
      </c>
      <c r="G1070" s="552" t="s">
        <v>20504</v>
      </c>
      <c r="H1070" s="552" t="s">
        <v>300</v>
      </c>
      <c r="I1070" s="552" t="s">
        <v>20243</v>
      </c>
      <c r="J1070" s="552" t="s">
        <v>24001</v>
      </c>
      <c r="K1070" s="552" t="s">
        <v>50</v>
      </c>
      <c r="L1070" s="552" t="s">
        <v>899</v>
      </c>
      <c r="M1070" s="553" t="s">
        <v>24001</v>
      </c>
      <c r="N1070" s="552" t="s">
        <v>25856</v>
      </c>
      <c r="O1070" s="553" t="s">
        <v>28491</v>
      </c>
      <c r="P1070" s="553">
        <v>36578</v>
      </c>
      <c r="Q1070" s="554">
        <v>37561</v>
      </c>
      <c r="R1070" s="552" t="s">
        <v>28492</v>
      </c>
      <c r="S1070" s="552" t="s">
        <v>24001</v>
      </c>
      <c r="T1070" s="552" t="s">
        <v>28493</v>
      </c>
    </row>
    <row r="1071" spans="1:20" ht="14.5" x14ac:dyDescent="0.35">
      <c r="A1071" s="552">
        <v>97</v>
      </c>
      <c r="B1071" s="552" t="s">
        <v>20452</v>
      </c>
      <c r="C1071" s="552" t="s">
        <v>20501</v>
      </c>
      <c r="D1071" s="552" t="s">
        <v>20510</v>
      </c>
      <c r="E1071" s="552" t="s">
        <v>20507</v>
      </c>
      <c r="F1071" s="552" t="s">
        <v>20508</v>
      </c>
      <c r="G1071" s="552" t="s">
        <v>20504</v>
      </c>
      <c r="H1071" s="552" t="s">
        <v>20509</v>
      </c>
      <c r="I1071" s="552" t="s">
        <v>20243</v>
      </c>
      <c r="J1071" s="552" t="s">
        <v>24001</v>
      </c>
      <c r="K1071" s="552" t="s">
        <v>50</v>
      </c>
      <c r="L1071" s="571" t="s">
        <v>24001</v>
      </c>
      <c r="M1071" s="553" t="s">
        <v>24001</v>
      </c>
      <c r="N1071" s="552" t="s">
        <v>25856</v>
      </c>
      <c r="O1071" s="553" t="s">
        <v>24001</v>
      </c>
      <c r="P1071" s="553">
        <v>36606</v>
      </c>
      <c r="Q1071" s="554">
        <v>37561</v>
      </c>
      <c r="R1071" s="552" t="s">
        <v>28208</v>
      </c>
      <c r="S1071" s="552" t="s">
        <v>24001</v>
      </c>
      <c r="T1071" s="552" t="s">
        <v>24001</v>
      </c>
    </row>
    <row r="1072" spans="1:20" ht="14.5" x14ac:dyDescent="0.35">
      <c r="A1072" s="552">
        <v>98</v>
      </c>
      <c r="B1072" s="552" t="s">
        <v>20452</v>
      </c>
      <c r="C1072" s="552" t="s">
        <v>20501</v>
      </c>
      <c r="D1072" s="552" t="s">
        <v>34672</v>
      </c>
      <c r="E1072" s="552" t="s">
        <v>34673</v>
      </c>
      <c r="F1072" s="552" t="s">
        <v>34674</v>
      </c>
      <c r="G1072" s="552" t="s">
        <v>20504</v>
      </c>
      <c r="H1072" s="552" t="s">
        <v>34675</v>
      </c>
      <c r="I1072" s="552" t="s">
        <v>20243</v>
      </c>
      <c r="J1072" s="552" t="s">
        <v>24001</v>
      </c>
      <c r="K1072" s="552" t="s">
        <v>62</v>
      </c>
      <c r="L1072" s="571" t="s">
        <v>24001</v>
      </c>
      <c r="M1072" s="553" t="s">
        <v>34676</v>
      </c>
      <c r="N1072" s="552" t="s">
        <v>25856</v>
      </c>
      <c r="O1072" s="553" t="s">
        <v>24001</v>
      </c>
      <c r="P1072" s="553">
        <v>46125</v>
      </c>
      <c r="Q1072" s="554"/>
      <c r="R1072" s="552" t="s">
        <v>34677</v>
      </c>
      <c r="S1072" s="552" t="s">
        <v>24001</v>
      </c>
      <c r="T1072" s="552" t="s">
        <v>34678</v>
      </c>
    </row>
    <row r="1073" spans="1:20" ht="14.5" x14ac:dyDescent="0.35">
      <c r="A1073" s="552">
        <v>99</v>
      </c>
      <c r="B1073" s="552" t="s">
        <v>20452</v>
      </c>
      <c r="C1073" s="552" t="s">
        <v>20501</v>
      </c>
      <c r="D1073" s="552" t="s">
        <v>20512</v>
      </c>
      <c r="E1073" s="552" t="s">
        <v>24001</v>
      </c>
      <c r="F1073" s="552" t="s">
        <v>20511</v>
      </c>
      <c r="G1073" s="552" t="s">
        <v>20504</v>
      </c>
      <c r="H1073" s="552" t="s">
        <v>55</v>
      </c>
      <c r="I1073" s="552" t="s">
        <v>20243</v>
      </c>
      <c r="J1073" s="552" t="s">
        <v>24001</v>
      </c>
      <c r="K1073" s="571" t="s">
        <v>24001</v>
      </c>
      <c r="L1073" s="571" t="s">
        <v>24001</v>
      </c>
      <c r="M1073" s="553" t="s">
        <v>24001</v>
      </c>
      <c r="N1073" s="552" t="s">
        <v>25856</v>
      </c>
      <c r="O1073" s="553" t="s">
        <v>24001</v>
      </c>
      <c r="P1073" s="553">
        <v>32933</v>
      </c>
      <c r="Q1073" s="554">
        <v>37561</v>
      </c>
      <c r="R1073" s="552" t="s">
        <v>24001</v>
      </c>
      <c r="S1073" s="552" t="s">
        <v>24001</v>
      </c>
      <c r="T1073" s="552" t="s">
        <v>24001</v>
      </c>
    </row>
    <row r="1074" spans="1:20" ht="14.5" x14ac:dyDescent="0.35">
      <c r="A1074" s="552">
        <v>859</v>
      </c>
      <c r="B1074" s="571" t="s">
        <v>22163</v>
      </c>
      <c r="C1074" s="571" t="s">
        <v>22691</v>
      </c>
      <c r="D1074" s="571" t="s">
        <v>22704</v>
      </c>
      <c r="E1074" s="571" t="s">
        <v>22702</v>
      </c>
      <c r="F1074" s="571" t="s">
        <v>17843</v>
      </c>
      <c r="G1074" s="571" t="s">
        <v>22703</v>
      </c>
      <c r="H1074" s="571" t="s">
        <v>21527</v>
      </c>
      <c r="I1074" s="571" t="s">
        <v>21149</v>
      </c>
      <c r="J1074" s="571" t="s">
        <v>24001</v>
      </c>
      <c r="K1074" s="571" t="s">
        <v>24001</v>
      </c>
      <c r="L1074" s="571" t="s">
        <v>24001</v>
      </c>
      <c r="M1074" s="572" t="s">
        <v>24001</v>
      </c>
      <c r="N1074" s="572" t="s">
        <v>25896</v>
      </c>
      <c r="O1074" s="572" t="s">
        <v>24001</v>
      </c>
      <c r="P1074" s="572">
        <v>32933</v>
      </c>
      <c r="Q1074" s="573">
        <v>37561</v>
      </c>
      <c r="R1074" s="571" t="s">
        <v>28494</v>
      </c>
      <c r="S1074" s="571" t="s">
        <v>24001</v>
      </c>
      <c r="T1074" s="571" t="s">
        <v>24001</v>
      </c>
    </row>
    <row r="1075" spans="1:20" ht="14.5" x14ac:dyDescent="0.35">
      <c r="A1075" s="552">
        <v>860</v>
      </c>
      <c r="B1075" s="571" t="s">
        <v>22163</v>
      </c>
      <c r="C1075" s="571" t="s">
        <v>22691</v>
      </c>
      <c r="D1075" s="571" t="s">
        <v>22706</v>
      </c>
      <c r="E1075" s="571" t="s">
        <v>22705</v>
      </c>
      <c r="F1075" s="571" t="s">
        <v>7731</v>
      </c>
      <c r="G1075" s="571" t="s">
        <v>22703</v>
      </c>
      <c r="H1075" s="571" t="s">
        <v>5975</v>
      </c>
      <c r="I1075" s="571" t="s">
        <v>21149</v>
      </c>
      <c r="J1075" s="571" t="s">
        <v>24001</v>
      </c>
      <c r="K1075" s="571" t="s">
        <v>24001</v>
      </c>
      <c r="L1075" s="571" t="s">
        <v>24001</v>
      </c>
      <c r="M1075" s="572" t="s">
        <v>24001</v>
      </c>
      <c r="N1075" s="572" t="s">
        <v>25896</v>
      </c>
      <c r="O1075" s="572" t="s">
        <v>24001</v>
      </c>
      <c r="P1075" s="572">
        <v>35915</v>
      </c>
      <c r="Q1075" s="573">
        <v>37561</v>
      </c>
      <c r="R1075" s="571" t="s">
        <v>27897</v>
      </c>
      <c r="S1075" s="571" t="s">
        <v>24001</v>
      </c>
      <c r="T1075" s="571" t="s">
        <v>24001</v>
      </c>
    </row>
    <row r="1076" spans="1:20" ht="14.5" x14ac:dyDescent="0.35">
      <c r="A1076" s="552">
        <v>861</v>
      </c>
      <c r="B1076" s="571" t="s">
        <v>22163</v>
      </c>
      <c r="C1076" s="571" t="s">
        <v>22691</v>
      </c>
      <c r="D1076" s="571" t="s">
        <v>25634</v>
      </c>
      <c r="E1076" s="571" t="s">
        <v>25635</v>
      </c>
      <c r="F1076" s="571" t="s">
        <v>25636</v>
      </c>
      <c r="G1076" s="571" t="s">
        <v>22703</v>
      </c>
      <c r="H1076" s="571" t="s">
        <v>25637</v>
      </c>
      <c r="I1076" s="571" t="s">
        <v>21149</v>
      </c>
      <c r="J1076" s="571" t="s">
        <v>24001</v>
      </c>
      <c r="K1076" s="571" t="s">
        <v>24001</v>
      </c>
      <c r="L1076" s="571" t="s">
        <v>24001</v>
      </c>
      <c r="M1076" s="572" t="s">
        <v>24001</v>
      </c>
      <c r="N1076" s="572" t="s">
        <v>25896</v>
      </c>
      <c r="O1076" s="572" t="s">
        <v>24001</v>
      </c>
      <c r="P1076" s="572">
        <v>43182</v>
      </c>
      <c r="Q1076" s="573"/>
      <c r="R1076" s="571" t="s">
        <v>27897</v>
      </c>
      <c r="S1076" s="571" t="s">
        <v>27884</v>
      </c>
      <c r="T1076" s="571" t="s">
        <v>24001</v>
      </c>
    </row>
    <row r="1077" spans="1:20" ht="14.5" x14ac:dyDescent="0.35">
      <c r="A1077" s="552">
        <v>862</v>
      </c>
      <c r="B1077" s="571" t="s">
        <v>22163</v>
      </c>
      <c r="C1077" s="571" t="s">
        <v>22691</v>
      </c>
      <c r="D1077" s="571" t="s">
        <v>25638</v>
      </c>
      <c r="E1077" s="571" t="s">
        <v>25639</v>
      </c>
      <c r="F1077" s="571" t="s">
        <v>17637</v>
      </c>
      <c r="G1077" s="571" t="s">
        <v>22703</v>
      </c>
      <c r="H1077" s="571" t="s">
        <v>25640</v>
      </c>
      <c r="I1077" s="571" t="s">
        <v>21149</v>
      </c>
      <c r="J1077" s="571" t="s">
        <v>24001</v>
      </c>
      <c r="K1077" s="571" t="s">
        <v>24001</v>
      </c>
      <c r="L1077" s="571" t="s">
        <v>24001</v>
      </c>
      <c r="M1077" s="572" t="s">
        <v>26558</v>
      </c>
      <c r="N1077" s="572" t="s">
        <v>25896</v>
      </c>
      <c r="O1077" s="572" t="s">
        <v>24001</v>
      </c>
      <c r="P1077" s="572">
        <v>32933</v>
      </c>
      <c r="Q1077" s="573">
        <v>43182</v>
      </c>
      <c r="R1077" s="571" t="s">
        <v>27897</v>
      </c>
      <c r="S1077" s="571" t="s">
        <v>27897</v>
      </c>
      <c r="T1077" s="571" t="s">
        <v>24001</v>
      </c>
    </row>
    <row r="1078" spans="1:20" ht="14.5" x14ac:dyDescent="0.35">
      <c r="A1078" s="552">
        <v>863</v>
      </c>
      <c r="B1078" s="571" t="s">
        <v>22163</v>
      </c>
      <c r="C1078" s="571" t="s">
        <v>22691</v>
      </c>
      <c r="D1078" s="571" t="s">
        <v>22708</v>
      </c>
      <c r="E1078" s="571" t="s">
        <v>26559</v>
      </c>
      <c r="F1078" s="571" t="s">
        <v>22707</v>
      </c>
      <c r="G1078" s="571" t="s">
        <v>22703</v>
      </c>
      <c r="H1078" s="571" t="s">
        <v>55</v>
      </c>
      <c r="I1078" s="571" t="s">
        <v>21149</v>
      </c>
      <c r="J1078" s="571" t="s">
        <v>24001</v>
      </c>
      <c r="K1078" s="571" t="s">
        <v>24001</v>
      </c>
      <c r="L1078" s="571" t="s">
        <v>24001</v>
      </c>
      <c r="M1078" s="572" t="s">
        <v>24001</v>
      </c>
      <c r="N1078" s="572" t="s">
        <v>25896</v>
      </c>
      <c r="O1078" s="572" t="s">
        <v>24001</v>
      </c>
      <c r="P1078" s="572">
        <v>38285</v>
      </c>
      <c r="Q1078" s="573">
        <v>38285</v>
      </c>
      <c r="R1078" s="571" t="s">
        <v>24001</v>
      </c>
      <c r="S1078" s="571" t="s">
        <v>24001</v>
      </c>
      <c r="T1078" s="571" t="s">
        <v>24001</v>
      </c>
    </row>
    <row r="1079" spans="1:20" ht="14.5" x14ac:dyDescent="0.35">
      <c r="A1079" s="552">
        <v>149</v>
      </c>
      <c r="B1079" s="552" t="s">
        <v>20452</v>
      </c>
      <c r="C1079" s="552" t="s">
        <v>20553</v>
      </c>
      <c r="D1079" s="552" t="s">
        <v>25878</v>
      </c>
      <c r="E1079" s="552" t="s">
        <v>25879</v>
      </c>
      <c r="F1079" s="552" t="s">
        <v>20592</v>
      </c>
      <c r="G1079" s="552" t="s">
        <v>20593</v>
      </c>
      <c r="H1079" s="552" t="s">
        <v>25880</v>
      </c>
      <c r="I1079" s="552" t="s">
        <v>20243</v>
      </c>
      <c r="J1079" s="552" t="s">
        <v>24001</v>
      </c>
      <c r="K1079" s="552" t="s">
        <v>50</v>
      </c>
      <c r="L1079" s="552" t="s">
        <v>899</v>
      </c>
      <c r="M1079" s="553" t="s">
        <v>24001</v>
      </c>
      <c r="N1079" s="552" t="s">
        <v>25856</v>
      </c>
      <c r="O1079" s="553" t="s">
        <v>28495</v>
      </c>
      <c r="P1079" s="553">
        <v>32933</v>
      </c>
      <c r="Q1079" s="554">
        <v>43896</v>
      </c>
      <c r="R1079" s="552" t="s">
        <v>28251</v>
      </c>
      <c r="S1079" s="552" t="s">
        <v>28496</v>
      </c>
      <c r="T1079" s="552" t="s">
        <v>28495</v>
      </c>
    </row>
    <row r="1080" spans="1:20" ht="14.5" x14ac:dyDescent="0.35">
      <c r="A1080" s="552">
        <v>150</v>
      </c>
      <c r="B1080" s="552" t="s">
        <v>20452</v>
      </c>
      <c r="C1080" s="552" t="s">
        <v>20553</v>
      </c>
      <c r="D1080" s="552" t="s">
        <v>20596</v>
      </c>
      <c r="E1080" s="552" t="s">
        <v>25641</v>
      </c>
      <c r="F1080" s="552" t="s">
        <v>20594</v>
      </c>
      <c r="G1080" s="552" t="s">
        <v>20593</v>
      </c>
      <c r="H1080" s="552" t="s">
        <v>20595</v>
      </c>
      <c r="I1080" s="552" t="s">
        <v>20243</v>
      </c>
      <c r="J1080" s="552" t="s">
        <v>24001</v>
      </c>
      <c r="K1080" s="552" t="s">
        <v>62</v>
      </c>
      <c r="L1080" s="571" t="s">
        <v>24001</v>
      </c>
      <c r="M1080" s="553" t="s">
        <v>20597</v>
      </c>
      <c r="N1080" s="552" t="s">
        <v>25856</v>
      </c>
      <c r="O1080" s="553" t="s">
        <v>28497</v>
      </c>
      <c r="P1080" s="553">
        <v>32933</v>
      </c>
      <c r="Q1080" s="554">
        <v>43196</v>
      </c>
      <c r="R1080" s="552" t="s">
        <v>28251</v>
      </c>
      <c r="S1080" s="552" t="s">
        <v>28455</v>
      </c>
      <c r="T1080" s="552" t="s">
        <v>24001</v>
      </c>
    </row>
    <row r="1081" spans="1:20" ht="14.5" x14ac:dyDescent="0.35">
      <c r="A1081" s="552">
        <v>151</v>
      </c>
      <c r="B1081" s="552" t="s">
        <v>20452</v>
      </c>
      <c r="C1081" s="552" t="s">
        <v>20553</v>
      </c>
      <c r="D1081" s="552" t="s">
        <v>20599</v>
      </c>
      <c r="E1081" s="552" t="s">
        <v>24001</v>
      </c>
      <c r="F1081" s="552" t="s">
        <v>20598</v>
      </c>
      <c r="G1081" s="552" t="s">
        <v>20593</v>
      </c>
      <c r="H1081" s="552" t="s">
        <v>55</v>
      </c>
      <c r="I1081" s="552" t="s">
        <v>20243</v>
      </c>
      <c r="J1081" s="552" t="s">
        <v>24001</v>
      </c>
      <c r="K1081" s="571" t="s">
        <v>24001</v>
      </c>
      <c r="L1081" s="571" t="s">
        <v>24001</v>
      </c>
      <c r="M1081" s="553" t="s">
        <v>24001</v>
      </c>
      <c r="N1081" s="552" t="s">
        <v>25856</v>
      </c>
      <c r="O1081" s="553" t="s">
        <v>24001</v>
      </c>
      <c r="P1081" s="553">
        <v>32933</v>
      </c>
      <c r="Q1081" s="554">
        <v>37561</v>
      </c>
      <c r="R1081" s="552" t="s">
        <v>24001</v>
      </c>
      <c r="S1081" s="552" t="s">
        <v>24001</v>
      </c>
      <c r="T1081" s="552" t="s">
        <v>24001</v>
      </c>
    </row>
    <row r="1082" spans="1:20" ht="14.5" x14ac:dyDescent="0.35">
      <c r="A1082" s="552">
        <v>152</v>
      </c>
      <c r="B1082" s="552" t="s">
        <v>20452</v>
      </c>
      <c r="C1082" s="552" t="s">
        <v>20553</v>
      </c>
      <c r="D1082" s="552" t="s">
        <v>20602</v>
      </c>
      <c r="E1082" s="552" t="s">
        <v>20600</v>
      </c>
      <c r="F1082" s="552" t="s">
        <v>2489</v>
      </c>
      <c r="G1082" s="552" t="s">
        <v>20593</v>
      </c>
      <c r="H1082" s="552" t="s">
        <v>20601</v>
      </c>
      <c r="I1082" s="552" t="s">
        <v>20243</v>
      </c>
      <c r="J1082" s="552" t="s">
        <v>24001</v>
      </c>
      <c r="K1082" s="552" t="s">
        <v>154</v>
      </c>
      <c r="L1082" s="552" t="s">
        <v>899</v>
      </c>
      <c r="M1082" s="553" t="s">
        <v>25881</v>
      </c>
      <c r="N1082" s="552" t="s">
        <v>25856</v>
      </c>
      <c r="O1082" s="553" t="s">
        <v>24001</v>
      </c>
      <c r="P1082" s="553">
        <v>32933</v>
      </c>
      <c r="Q1082" s="554">
        <v>40991</v>
      </c>
      <c r="R1082" s="552" t="s">
        <v>28498</v>
      </c>
      <c r="S1082" s="552" t="s">
        <v>24001</v>
      </c>
      <c r="T1082" s="552" t="s">
        <v>28499</v>
      </c>
    </row>
    <row r="1083" spans="1:20" ht="14.5" x14ac:dyDescent="0.35">
      <c r="A1083" s="552">
        <v>842</v>
      </c>
      <c r="B1083" s="571" t="s">
        <v>22163</v>
      </c>
      <c r="C1083" s="571" t="s">
        <v>22649</v>
      </c>
      <c r="D1083" s="571" t="s">
        <v>25642</v>
      </c>
      <c r="E1083" s="571" t="s">
        <v>22670</v>
      </c>
      <c r="F1083" s="571" t="s">
        <v>18437</v>
      </c>
      <c r="G1083" s="571" t="s">
        <v>22671</v>
      </c>
      <c r="H1083" s="571" t="s">
        <v>25643</v>
      </c>
      <c r="I1083" s="571" t="s">
        <v>21149</v>
      </c>
      <c r="J1083" s="571" t="s">
        <v>24001</v>
      </c>
      <c r="K1083" s="571" t="s">
        <v>62</v>
      </c>
      <c r="L1083" s="571" t="s">
        <v>24001</v>
      </c>
      <c r="M1083" s="572" t="s">
        <v>26551</v>
      </c>
      <c r="N1083" s="572" t="s">
        <v>25896</v>
      </c>
      <c r="O1083" s="572" t="s">
        <v>24001</v>
      </c>
      <c r="P1083" s="572">
        <v>32933</v>
      </c>
      <c r="Q1083" s="573">
        <v>42955</v>
      </c>
      <c r="R1083" s="571" t="s">
        <v>28500</v>
      </c>
      <c r="S1083" s="571" t="s">
        <v>28500</v>
      </c>
      <c r="T1083" s="571" t="s">
        <v>24001</v>
      </c>
    </row>
    <row r="1084" spans="1:20" ht="14.5" x14ac:dyDescent="0.35">
      <c r="A1084" s="552">
        <v>843</v>
      </c>
      <c r="B1084" s="571" t="s">
        <v>22163</v>
      </c>
      <c r="C1084" s="571" t="s">
        <v>22649</v>
      </c>
      <c r="D1084" s="571" t="s">
        <v>22674</v>
      </c>
      <c r="E1084" s="571" t="s">
        <v>22672</v>
      </c>
      <c r="F1084" s="571" t="s">
        <v>18568</v>
      </c>
      <c r="G1084" s="571" t="s">
        <v>22671</v>
      </c>
      <c r="H1084" s="571" t="s">
        <v>22673</v>
      </c>
      <c r="I1084" s="571" t="s">
        <v>21149</v>
      </c>
      <c r="J1084" s="571" t="s">
        <v>24001</v>
      </c>
      <c r="K1084" s="571" t="s">
        <v>24001</v>
      </c>
      <c r="L1084" s="571" t="s">
        <v>24001</v>
      </c>
      <c r="M1084" s="572" t="s">
        <v>24001</v>
      </c>
      <c r="N1084" s="572" t="s">
        <v>25896</v>
      </c>
      <c r="O1084" s="572" t="s">
        <v>24001</v>
      </c>
      <c r="P1084" s="572">
        <v>32933</v>
      </c>
      <c r="Q1084" s="573">
        <v>37561</v>
      </c>
      <c r="R1084" s="571" t="s">
        <v>27898</v>
      </c>
      <c r="S1084" s="571" t="s">
        <v>24001</v>
      </c>
      <c r="T1084" s="571" t="s">
        <v>24001</v>
      </c>
    </row>
    <row r="1085" spans="1:20" ht="14.5" x14ac:dyDescent="0.35">
      <c r="A1085" s="552">
        <v>844</v>
      </c>
      <c r="B1085" s="571" t="s">
        <v>22163</v>
      </c>
      <c r="C1085" s="571" t="s">
        <v>22649</v>
      </c>
      <c r="D1085" s="571" t="s">
        <v>22678</v>
      </c>
      <c r="E1085" s="571" t="s">
        <v>22675</v>
      </c>
      <c r="F1085" s="571" t="s">
        <v>22676</v>
      </c>
      <c r="G1085" s="571" t="s">
        <v>22671</v>
      </c>
      <c r="H1085" s="571" t="s">
        <v>22677</v>
      </c>
      <c r="I1085" s="571" t="s">
        <v>21149</v>
      </c>
      <c r="J1085" s="571" t="s">
        <v>24001</v>
      </c>
      <c r="K1085" s="571" t="s">
        <v>154</v>
      </c>
      <c r="L1085" s="571" t="s">
        <v>24001</v>
      </c>
      <c r="M1085" s="572" t="s">
        <v>24001</v>
      </c>
      <c r="N1085" s="572" t="s">
        <v>25896</v>
      </c>
      <c r="O1085" s="572" t="s">
        <v>24001</v>
      </c>
      <c r="P1085" s="572">
        <v>32933</v>
      </c>
      <c r="Q1085" s="573">
        <v>37561</v>
      </c>
      <c r="R1085" s="571" t="s">
        <v>28110</v>
      </c>
      <c r="S1085" s="571" t="s">
        <v>24001</v>
      </c>
      <c r="T1085" s="571" t="s">
        <v>24001</v>
      </c>
    </row>
    <row r="1086" spans="1:20" ht="14.5" x14ac:dyDescent="0.35">
      <c r="A1086" s="552">
        <v>845</v>
      </c>
      <c r="B1086" s="571" t="s">
        <v>22163</v>
      </c>
      <c r="C1086" s="571" t="s">
        <v>22649</v>
      </c>
      <c r="D1086" s="571" t="s">
        <v>25644</v>
      </c>
      <c r="E1086" s="571" t="s">
        <v>22679</v>
      </c>
      <c r="F1086" s="571" t="s">
        <v>22680</v>
      </c>
      <c r="G1086" s="571" t="s">
        <v>22671</v>
      </c>
      <c r="H1086" s="571" t="s">
        <v>25645</v>
      </c>
      <c r="I1086" s="571" t="s">
        <v>21149</v>
      </c>
      <c r="J1086" s="571" t="s">
        <v>24001</v>
      </c>
      <c r="K1086" s="571" t="s">
        <v>24001</v>
      </c>
      <c r="L1086" s="571" t="s">
        <v>24001</v>
      </c>
      <c r="M1086" s="572" t="s">
        <v>24001</v>
      </c>
      <c r="N1086" s="572" t="s">
        <v>25896</v>
      </c>
      <c r="O1086" s="572" t="s">
        <v>24001</v>
      </c>
      <c r="P1086" s="572">
        <v>32933</v>
      </c>
      <c r="Q1086" s="573">
        <v>42955</v>
      </c>
      <c r="R1086" s="571" t="s">
        <v>28501</v>
      </c>
      <c r="S1086" s="571" t="s">
        <v>27884</v>
      </c>
      <c r="T1086" s="571" t="s">
        <v>24001</v>
      </c>
    </row>
    <row r="1087" spans="1:20" ht="14.5" x14ac:dyDescent="0.35">
      <c r="A1087" s="552">
        <v>846</v>
      </c>
      <c r="B1087" s="571" t="s">
        <v>22163</v>
      </c>
      <c r="C1087" s="571" t="s">
        <v>22649</v>
      </c>
      <c r="D1087" s="571" t="s">
        <v>22683</v>
      </c>
      <c r="E1087" s="571" t="s">
        <v>22681</v>
      </c>
      <c r="F1087" s="571" t="s">
        <v>22682</v>
      </c>
      <c r="G1087" s="571" t="s">
        <v>22671</v>
      </c>
      <c r="H1087" s="571" t="s">
        <v>8173</v>
      </c>
      <c r="I1087" s="571" t="s">
        <v>21149</v>
      </c>
      <c r="J1087" s="571" t="s">
        <v>24001</v>
      </c>
      <c r="K1087" s="571" t="s">
        <v>24001</v>
      </c>
      <c r="L1087" s="571" t="s">
        <v>24001</v>
      </c>
      <c r="M1087" s="572" t="s">
        <v>24001</v>
      </c>
      <c r="N1087" s="572" t="s">
        <v>25896</v>
      </c>
      <c r="O1087" s="572" t="s">
        <v>24001</v>
      </c>
      <c r="P1087" s="572">
        <v>32933</v>
      </c>
      <c r="Q1087" s="573">
        <v>37561</v>
      </c>
      <c r="R1087" s="571" t="s">
        <v>28088</v>
      </c>
      <c r="S1087" s="571" t="s">
        <v>24001</v>
      </c>
      <c r="T1087" s="571" t="s">
        <v>24001</v>
      </c>
    </row>
    <row r="1088" spans="1:20" ht="14.5" x14ac:dyDescent="0.35">
      <c r="A1088" s="552">
        <v>847</v>
      </c>
      <c r="B1088" s="571" t="s">
        <v>22163</v>
      </c>
      <c r="C1088" s="571" t="s">
        <v>22649</v>
      </c>
      <c r="D1088" s="571" t="s">
        <v>34567</v>
      </c>
      <c r="E1088" s="571" t="s">
        <v>24001</v>
      </c>
      <c r="F1088" s="571" t="s">
        <v>2357</v>
      </c>
      <c r="G1088" s="571" t="s">
        <v>22671</v>
      </c>
      <c r="H1088" s="571" t="s">
        <v>55</v>
      </c>
      <c r="I1088" s="571" t="s">
        <v>21149</v>
      </c>
      <c r="J1088" s="571" t="s">
        <v>24001</v>
      </c>
      <c r="K1088" s="571" t="s">
        <v>24001</v>
      </c>
      <c r="L1088" s="571" t="s">
        <v>24001</v>
      </c>
      <c r="M1088" s="572" t="s">
        <v>24001</v>
      </c>
      <c r="N1088" s="572" t="s">
        <v>25896</v>
      </c>
      <c r="O1088" s="572" t="s">
        <v>24001</v>
      </c>
      <c r="P1088" s="572">
        <v>32933</v>
      </c>
      <c r="Q1088" s="573">
        <v>45527</v>
      </c>
      <c r="R1088" s="571" t="s">
        <v>24001</v>
      </c>
      <c r="S1088" s="571" t="s">
        <v>24001</v>
      </c>
      <c r="T1088" s="571" t="s">
        <v>24001</v>
      </c>
    </row>
    <row r="1089" spans="1:20" ht="14.5" x14ac:dyDescent="0.35">
      <c r="A1089" s="552">
        <v>848</v>
      </c>
      <c r="B1089" s="571" t="s">
        <v>22163</v>
      </c>
      <c r="C1089" s="571" t="s">
        <v>22649</v>
      </c>
      <c r="D1089" s="571" t="s">
        <v>25646</v>
      </c>
      <c r="E1089" s="571" t="s">
        <v>25647</v>
      </c>
      <c r="F1089" s="571" t="s">
        <v>8856</v>
      </c>
      <c r="G1089" s="571" t="s">
        <v>22649</v>
      </c>
      <c r="H1089" s="571" t="s">
        <v>55</v>
      </c>
      <c r="I1089" s="571" t="s">
        <v>21149</v>
      </c>
      <c r="J1089" s="571" t="s">
        <v>24001</v>
      </c>
      <c r="K1089" s="571" t="s">
        <v>24001</v>
      </c>
      <c r="L1089" s="571" t="s">
        <v>24001</v>
      </c>
      <c r="M1089" s="572" t="s">
        <v>24001</v>
      </c>
      <c r="N1089" s="572" t="s">
        <v>25896</v>
      </c>
      <c r="O1089" s="572" t="s">
        <v>24001</v>
      </c>
      <c r="P1089" s="572">
        <v>43005</v>
      </c>
      <c r="Q1089" s="573"/>
      <c r="R1089" s="571" t="s">
        <v>28502</v>
      </c>
      <c r="S1089" s="571" t="s">
        <v>24001</v>
      </c>
      <c r="T1089" s="571" t="s">
        <v>24001</v>
      </c>
    </row>
    <row r="1090" spans="1:20" ht="14.5" x14ac:dyDescent="0.35">
      <c r="A1090" s="552">
        <v>1129</v>
      </c>
      <c r="B1090" s="571" t="s">
        <v>21952</v>
      </c>
      <c r="C1090" s="571" t="s">
        <v>25152</v>
      </c>
      <c r="D1090" s="571" t="s">
        <v>22043</v>
      </c>
      <c r="E1090" s="571" t="s">
        <v>22041</v>
      </c>
      <c r="F1090" s="571" t="s">
        <v>18018</v>
      </c>
      <c r="G1090" s="571" t="s">
        <v>22042</v>
      </c>
      <c r="H1090" s="571" t="s">
        <v>652</v>
      </c>
      <c r="I1090" s="571" t="s">
        <v>21149</v>
      </c>
      <c r="J1090" s="571" t="s">
        <v>24001</v>
      </c>
      <c r="K1090" s="571" t="s">
        <v>50</v>
      </c>
      <c r="L1090" s="571" t="s">
        <v>3595</v>
      </c>
      <c r="M1090" s="572" t="s">
        <v>24001</v>
      </c>
      <c r="N1090" s="572" t="s">
        <v>25896</v>
      </c>
      <c r="O1090" s="572" t="s">
        <v>34767</v>
      </c>
      <c r="P1090" s="572">
        <v>32933</v>
      </c>
      <c r="Q1090" s="573">
        <v>37561</v>
      </c>
      <c r="R1090" s="571" t="s">
        <v>28503</v>
      </c>
      <c r="S1090" s="571" t="s">
        <v>24001</v>
      </c>
      <c r="T1090" s="571" t="s">
        <v>24001</v>
      </c>
    </row>
    <row r="1091" spans="1:20" ht="14.5" x14ac:dyDescent="0.35">
      <c r="A1091" s="552">
        <v>1130</v>
      </c>
      <c r="B1091" s="571" t="s">
        <v>21952</v>
      </c>
      <c r="C1091" s="571" t="s">
        <v>25152</v>
      </c>
      <c r="D1091" s="571" t="s">
        <v>25648</v>
      </c>
      <c r="E1091" s="571" t="s">
        <v>22044</v>
      </c>
      <c r="F1091" s="571" t="s">
        <v>17679</v>
      </c>
      <c r="G1091" s="571" t="s">
        <v>22042</v>
      </c>
      <c r="H1091" s="571" t="s">
        <v>25649</v>
      </c>
      <c r="I1091" s="571" t="s">
        <v>21149</v>
      </c>
      <c r="J1091" s="571" t="s">
        <v>24001</v>
      </c>
      <c r="K1091" s="571" t="s">
        <v>50</v>
      </c>
      <c r="L1091" s="571" t="s">
        <v>24001</v>
      </c>
      <c r="M1091" s="572" t="s">
        <v>26273</v>
      </c>
      <c r="N1091" s="572" t="s">
        <v>25896</v>
      </c>
      <c r="O1091" s="572" t="s">
        <v>24001</v>
      </c>
      <c r="P1091" s="572">
        <v>36656</v>
      </c>
      <c r="Q1091" s="573">
        <v>43816</v>
      </c>
      <c r="R1091" s="571" t="s">
        <v>28208</v>
      </c>
      <c r="S1091" s="571" t="s">
        <v>28208</v>
      </c>
      <c r="T1091" s="571" t="s">
        <v>24001</v>
      </c>
    </row>
    <row r="1092" spans="1:20" ht="14.5" x14ac:dyDescent="0.35">
      <c r="A1092" s="552">
        <v>1041</v>
      </c>
      <c r="B1092" s="571" t="s">
        <v>21462</v>
      </c>
      <c r="C1092" s="571" t="s">
        <v>21463</v>
      </c>
      <c r="D1092" s="571" t="s">
        <v>26038</v>
      </c>
      <c r="E1092" s="571" t="s">
        <v>21464</v>
      </c>
      <c r="F1092" s="571" t="s">
        <v>15540</v>
      </c>
      <c r="G1092" s="571" t="s">
        <v>21465</v>
      </c>
      <c r="H1092" s="571" t="s">
        <v>26039</v>
      </c>
      <c r="I1092" s="571" t="s">
        <v>21149</v>
      </c>
      <c r="J1092" s="571" t="s">
        <v>24001</v>
      </c>
      <c r="K1092" s="571" t="s">
        <v>24001</v>
      </c>
      <c r="L1092" s="571" t="s">
        <v>24001</v>
      </c>
      <c r="M1092" s="572" t="s">
        <v>24001</v>
      </c>
      <c r="N1092" s="572" t="s">
        <v>25896</v>
      </c>
      <c r="O1092" s="572" t="s">
        <v>24001</v>
      </c>
      <c r="P1092" s="572">
        <v>32933</v>
      </c>
      <c r="Q1092" s="573">
        <v>44014</v>
      </c>
      <c r="R1092" s="571" t="s">
        <v>28504</v>
      </c>
      <c r="S1092" s="571" t="s">
        <v>27884</v>
      </c>
      <c r="T1092" s="571" t="s">
        <v>24001</v>
      </c>
    </row>
    <row r="1093" spans="1:20" ht="14.5" x14ac:dyDescent="0.35">
      <c r="A1093" s="552">
        <v>1046</v>
      </c>
      <c r="B1093" s="571" t="s">
        <v>21523</v>
      </c>
      <c r="C1093" s="571" t="s">
        <v>21540</v>
      </c>
      <c r="D1093" s="571" t="s">
        <v>34763</v>
      </c>
      <c r="E1093" s="571" t="s">
        <v>24001</v>
      </c>
      <c r="F1093" s="571" t="s">
        <v>34764</v>
      </c>
      <c r="G1093" s="571" t="s">
        <v>21540</v>
      </c>
      <c r="H1093" s="571" t="s">
        <v>55</v>
      </c>
      <c r="I1093" s="571" t="s">
        <v>21149</v>
      </c>
      <c r="J1093" s="571" t="s">
        <v>24001</v>
      </c>
      <c r="K1093" s="571" t="s">
        <v>24001</v>
      </c>
      <c r="L1093" s="571" t="s">
        <v>24001</v>
      </c>
      <c r="M1093" s="572" t="s">
        <v>24001</v>
      </c>
      <c r="N1093" s="572" t="s">
        <v>25896</v>
      </c>
      <c r="O1093" s="572" t="s">
        <v>24001</v>
      </c>
      <c r="P1093" s="572">
        <v>46119</v>
      </c>
      <c r="Q1093" s="573"/>
      <c r="R1093" s="571" t="s">
        <v>24001</v>
      </c>
      <c r="S1093" s="571" t="s">
        <v>24001</v>
      </c>
      <c r="T1093" s="571" t="s">
        <v>24001</v>
      </c>
    </row>
    <row r="1094" spans="1:20" ht="14.5" x14ac:dyDescent="0.35">
      <c r="A1094" s="552">
        <v>1047</v>
      </c>
      <c r="B1094" s="571" t="s">
        <v>21523</v>
      </c>
      <c r="C1094" s="571" t="s">
        <v>21540</v>
      </c>
      <c r="D1094" s="571" t="s">
        <v>21546</v>
      </c>
      <c r="E1094" s="571" t="s">
        <v>21543</v>
      </c>
      <c r="F1094" s="571" t="s">
        <v>15578</v>
      </c>
      <c r="G1094" s="571" t="s">
        <v>21544</v>
      </c>
      <c r="H1094" s="571" t="s">
        <v>21545</v>
      </c>
      <c r="I1094" s="571" t="s">
        <v>21149</v>
      </c>
      <c r="J1094" s="571" t="s">
        <v>24001</v>
      </c>
      <c r="K1094" s="571" t="s">
        <v>24001</v>
      </c>
      <c r="L1094" s="571" t="s">
        <v>24001</v>
      </c>
      <c r="M1094" s="572" t="s">
        <v>24001</v>
      </c>
      <c r="N1094" s="572" t="s">
        <v>25896</v>
      </c>
      <c r="O1094" s="572" t="s">
        <v>24001</v>
      </c>
      <c r="P1094" s="572">
        <v>32933</v>
      </c>
      <c r="Q1094" s="573">
        <v>37561</v>
      </c>
      <c r="R1094" s="571" t="s">
        <v>27906</v>
      </c>
      <c r="S1094" s="571" t="s">
        <v>24001</v>
      </c>
      <c r="T1094" s="571" t="s">
        <v>24001</v>
      </c>
    </row>
    <row r="1095" spans="1:20" ht="14.5" x14ac:dyDescent="0.35">
      <c r="A1095" s="552">
        <v>1048</v>
      </c>
      <c r="B1095" s="571" t="s">
        <v>21523</v>
      </c>
      <c r="C1095" s="571" t="s">
        <v>21540</v>
      </c>
      <c r="D1095" s="571" t="s">
        <v>21549</v>
      </c>
      <c r="E1095" s="571" t="s">
        <v>21547</v>
      </c>
      <c r="F1095" s="571" t="s">
        <v>15674</v>
      </c>
      <c r="G1095" s="571" t="s">
        <v>21544</v>
      </c>
      <c r="H1095" s="571" t="s">
        <v>21548</v>
      </c>
      <c r="I1095" s="571" t="s">
        <v>21149</v>
      </c>
      <c r="J1095" s="571" t="s">
        <v>24001</v>
      </c>
      <c r="K1095" s="571" t="s">
        <v>24001</v>
      </c>
      <c r="L1095" s="571" t="s">
        <v>24001</v>
      </c>
      <c r="M1095" s="572" t="s">
        <v>24001</v>
      </c>
      <c r="N1095" s="572" t="s">
        <v>25896</v>
      </c>
      <c r="O1095" s="572" t="s">
        <v>24001</v>
      </c>
      <c r="P1095" s="572">
        <v>32933</v>
      </c>
      <c r="Q1095" s="573">
        <v>37561</v>
      </c>
      <c r="R1095" s="571" t="s">
        <v>27897</v>
      </c>
      <c r="S1095" s="571" t="s">
        <v>24001</v>
      </c>
      <c r="T1095" s="571" t="s">
        <v>24001</v>
      </c>
    </row>
    <row r="1096" spans="1:20" ht="14.5" x14ac:dyDescent="0.35">
      <c r="A1096" s="552">
        <v>1049</v>
      </c>
      <c r="B1096" s="571" t="s">
        <v>21523</v>
      </c>
      <c r="C1096" s="571" t="s">
        <v>21540</v>
      </c>
      <c r="D1096" s="571" t="s">
        <v>34568</v>
      </c>
      <c r="E1096" s="571" t="s">
        <v>24001</v>
      </c>
      <c r="F1096" s="571" t="s">
        <v>34569</v>
      </c>
      <c r="G1096" s="571" t="s">
        <v>21544</v>
      </c>
      <c r="H1096" s="571" t="s">
        <v>55</v>
      </c>
      <c r="I1096" s="571" t="s">
        <v>21149</v>
      </c>
      <c r="J1096" s="571" t="s">
        <v>24001</v>
      </c>
      <c r="K1096" s="571" t="s">
        <v>24001</v>
      </c>
      <c r="L1096" s="571" t="s">
        <v>24001</v>
      </c>
      <c r="M1096" s="572" t="s">
        <v>24001</v>
      </c>
      <c r="N1096" s="572" t="s">
        <v>25896</v>
      </c>
      <c r="O1096" s="572" t="s">
        <v>24001</v>
      </c>
      <c r="P1096" s="572">
        <v>32933</v>
      </c>
      <c r="Q1096" s="573">
        <v>45534</v>
      </c>
      <c r="R1096" s="571" t="s">
        <v>24001</v>
      </c>
      <c r="S1096" s="571" t="s">
        <v>24001</v>
      </c>
      <c r="T1096" s="571" t="s">
        <v>24001</v>
      </c>
    </row>
    <row r="1097" spans="1:20" ht="14.5" x14ac:dyDescent="0.35">
      <c r="A1097" s="552">
        <v>1050</v>
      </c>
      <c r="B1097" s="571" t="s">
        <v>21523</v>
      </c>
      <c r="C1097" s="571" t="s">
        <v>21540</v>
      </c>
      <c r="D1097" s="571" t="s">
        <v>21553</v>
      </c>
      <c r="E1097" s="571" t="s">
        <v>21550</v>
      </c>
      <c r="F1097" s="571" t="s">
        <v>21551</v>
      </c>
      <c r="G1097" s="571" t="s">
        <v>21544</v>
      </c>
      <c r="H1097" s="571" t="s">
        <v>21552</v>
      </c>
      <c r="I1097" s="571" t="s">
        <v>21149</v>
      </c>
      <c r="J1097" s="571" t="s">
        <v>24001</v>
      </c>
      <c r="K1097" s="571" t="s">
        <v>24001</v>
      </c>
      <c r="L1097" s="571" t="s">
        <v>24001</v>
      </c>
      <c r="M1097" s="572" t="s">
        <v>24001</v>
      </c>
      <c r="N1097" s="572" t="s">
        <v>25896</v>
      </c>
      <c r="O1097" s="572" t="s">
        <v>24001</v>
      </c>
      <c r="P1097" s="572">
        <v>32933</v>
      </c>
      <c r="Q1097" s="573">
        <v>37561</v>
      </c>
      <c r="R1097" s="571" t="s">
        <v>28505</v>
      </c>
      <c r="S1097" s="571" t="s">
        <v>24001</v>
      </c>
      <c r="T1097" s="571" t="s">
        <v>24001</v>
      </c>
    </row>
    <row r="1098" spans="1:20" ht="14.5" x14ac:dyDescent="0.35">
      <c r="A1098" s="552">
        <v>1051</v>
      </c>
      <c r="B1098" s="571" t="s">
        <v>21523</v>
      </c>
      <c r="C1098" s="571" t="s">
        <v>21540</v>
      </c>
      <c r="D1098" s="571" t="s">
        <v>26060</v>
      </c>
      <c r="E1098" s="571" t="s">
        <v>26061</v>
      </c>
      <c r="F1098" s="571" t="s">
        <v>15492</v>
      </c>
      <c r="G1098" s="571" t="s">
        <v>21544</v>
      </c>
      <c r="H1098" s="571" t="s">
        <v>26062</v>
      </c>
      <c r="I1098" s="571" t="s">
        <v>21149</v>
      </c>
      <c r="J1098" s="571" t="s">
        <v>24001</v>
      </c>
      <c r="K1098" s="571" t="s">
        <v>24001</v>
      </c>
      <c r="L1098" s="571" t="s">
        <v>24001</v>
      </c>
      <c r="M1098" s="572" t="s">
        <v>24001</v>
      </c>
      <c r="N1098" s="572" t="s">
        <v>25896</v>
      </c>
      <c r="O1098" s="572" t="s">
        <v>24001</v>
      </c>
      <c r="P1098" s="572">
        <v>32933</v>
      </c>
      <c r="Q1098" s="573">
        <v>44540</v>
      </c>
      <c r="R1098" s="571" t="s">
        <v>27989</v>
      </c>
      <c r="S1098" s="571" t="s">
        <v>24001</v>
      </c>
      <c r="T1098" s="571" t="s">
        <v>24001</v>
      </c>
    </row>
    <row r="1099" spans="1:20" ht="14.5" x14ac:dyDescent="0.35">
      <c r="A1099" s="552">
        <v>736</v>
      </c>
      <c r="B1099" s="571" t="s">
        <v>21653</v>
      </c>
      <c r="C1099" s="571" t="s">
        <v>21748</v>
      </c>
      <c r="D1099" s="571" t="s">
        <v>21811</v>
      </c>
      <c r="E1099" s="571" t="s">
        <v>21808</v>
      </c>
      <c r="F1099" s="571" t="s">
        <v>19894</v>
      </c>
      <c r="G1099" s="571" t="s">
        <v>21809</v>
      </c>
      <c r="H1099" s="571" t="s">
        <v>21810</v>
      </c>
      <c r="I1099" s="571" t="s">
        <v>21149</v>
      </c>
      <c r="J1099" s="571" t="s">
        <v>24001</v>
      </c>
      <c r="K1099" s="571" t="s">
        <v>24001</v>
      </c>
      <c r="L1099" s="571" t="s">
        <v>24001</v>
      </c>
      <c r="M1099" s="572" t="s">
        <v>24001</v>
      </c>
      <c r="N1099" s="572" t="s">
        <v>25896</v>
      </c>
      <c r="O1099" s="572" t="s">
        <v>24001</v>
      </c>
      <c r="P1099" s="572">
        <v>32933</v>
      </c>
      <c r="Q1099" s="573">
        <v>39828</v>
      </c>
      <c r="R1099" s="571" t="s">
        <v>28506</v>
      </c>
      <c r="S1099" s="571" t="s">
        <v>24001</v>
      </c>
      <c r="T1099" s="571" t="s">
        <v>24001</v>
      </c>
    </row>
    <row r="1100" spans="1:20" ht="14.5" x14ac:dyDescent="0.35">
      <c r="A1100" s="552">
        <v>737</v>
      </c>
      <c r="B1100" s="571" t="s">
        <v>21653</v>
      </c>
      <c r="C1100" s="571" t="s">
        <v>21748</v>
      </c>
      <c r="D1100" s="571" t="s">
        <v>21814</v>
      </c>
      <c r="E1100" s="571" t="s">
        <v>21812</v>
      </c>
      <c r="F1100" s="571" t="s">
        <v>984</v>
      </c>
      <c r="G1100" s="571" t="s">
        <v>21809</v>
      </c>
      <c r="H1100" s="571" t="s">
        <v>21813</v>
      </c>
      <c r="I1100" s="571" t="s">
        <v>21149</v>
      </c>
      <c r="J1100" s="571" t="s">
        <v>24001</v>
      </c>
      <c r="K1100" s="571" t="s">
        <v>24001</v>
      </c>
      <c r="L1100" s="571" t="s">
        <v>24001</v>
      </c>
      <c r="M1100" s="572" t="s">
        <v>24001</v>
      </c>
      <c r="N1100" s="572" t="s">
        <v>25896</v>
      </c>
      <c r="O1100" s="572" t="s">
        <v>24001</v>
      </c>
      <c r="P1100" s="572">
        <v>32933</v>
      </c>
      <c r="Q1100" s="573">
        <v>37561</v>
      </c>
      <c r="R1100" s="571" t="s">
        <v>27906</v>
      </c>
      <c r="S1100" s="571" t="s">
        <v>24001</v>
      </c>
      <c r="T1100" s="571" t="s">
        <v>24001</v>
      </c>
    </row>
    <row r="1101" spans="1:20" ht="14.5" x14ac:dyDescent="0.35">
      <c r="A1101" s="552">
        <v>1079</v>
      </c>
      <c r="B1101" s="571" t="s">
        <v>21918</v>
      </c>
      <c r="C1101" s="571" t="s">
        <v>21919</v>
      </c>
      <c r="D1101" s="571" t="s">
        <v>21937</v>
      </c>
      <c r="E1101" s="571" t="s">
        <v>21934</v>
      </c>
      <c r="F1101" s="571" t="s">
        <v>169</v>
      </c>
      <c r="G1101" s="571" t="s">
        <v>21935</v>
      </c>
      <c r="H1101" s="571" t="s">
        <v>21936</v>
      </c>
      <c r="I1101" s="571" t="s">
        <v>21149</v>
      </c>
      <c r="J1101" s="571" t="s">
        <v>24001</v>
      </c>
      <c r="K1101" s="571" t="s">
        <v>24001</v>
      </c>
      <c r="L1101" s="571" t="s">
        <v>24001</v>
      </c>
      <c r="M1101" s="572" t="s">
        <v>24001</v>
      </c>
      <c r="N1101" s="572" t="s">
        <v>25896</v>
      </c>
      <c r="O1101" s="572" t="s">
        <v>24001</v>
      </c>
      <c r="P1101" s="572">
        <v>32933</v>
      </c>
      <c r="Q1101" s="573">
        <v>37561</v>
      </c>
      <c r="R1101" s="571" t="s">
        <v>28027</v>
      </c>
      <c r="S1101" s="571" t="s">
        <v>24001</v>
      </c>
      <c r="T1101" s="571" t="s">
        <v>24001</v>
      </c>
    </row>
    <row r="1102" spans="1:20" ht="14.5" x14ac:dyDescent="0.35">
      <c r="A1102" s="552">
        <v>1080</v>
      </c>
      <c r="B1102" s="571" t="s">
        <v>21918</v>
      </c>
      <c r="C1102" s="571" t="s">
        <v>21919</v>
      </c>
      <c r="D1102" s="571" t="s">
        <v>26188</v>
      </c>
      <c r="E1102" s="571" t="s">
        <v>21938</v>
      </c>
      <c r="F1102" s="571" t="s">
        <v>21939</v>
      </c>
      <c r="G1102" s="571" t="s">
        <v>21935</v>
      </c>
      <c r="H1102" s="571" t="s">
        <v>25674</v>
      </c>
      <c r="I1102" s="571" t="s">
        <v>21149</v>
      </c>
      <c r="J1102" s="571" t="s">
        <v>24001</v>
      </c>
      <c r="K1102" s="571" t="s">
        <v>24001</v>
      </c>
      <c r="L1102" s="571" t="s">
        <v>24001</v>
      </c>
      <c r="M1102" s="572" t="s">
        <v>24001</v>
      </c>
      <c r="N1102" s="572" t="s">
        <v>25896</v>
      </c>
      <c r="O1102" s="572" t="s">
        <v>24001</v>
      </c>
      <c r="P1102" s="572">
        <v>35921</v>
      </c>
      <c r="Q1102" s="573">
        <v>44540</v>
      </c>
      <c r="R1102" s="571" t="s">
        <v>28507</v>
      </c>
      <c r="S1102" s="571" t="s">
        <v>28507</v>
      </c>
      <c r="T1102" s="571" t="s">
        <v>24001</v>
      </c>
    </row>
    <row r="1103" spans="1:20" ht="14.5" x14ac:dyDescent="0.35">
      <c r="A1103" s="552">
        <v>1081</v>
      </c>
      <c r="B1103" s="571" t="s">
        <v>21918</v>
      </c>
      <c r="C1103" s="571" t="s">
        <v>21919</v>
      </c>
      <c r="D1103" s="571" t="s">
        <v>21942</v>
      </c>
      <c r="E1103" s="571" t="s">
        <v>21940</v>
      </c>
      <c r="F1103" s="571" t="s">
        <v>222</v>
      </c>
      <c r="G1103" s="571" t="s">
        <v>21935</v>
      </c>
      <c r="H1103" s="571" t="s">
        <v>21941</v>
      </c>
      <c r="I1103" s="571" t="s">
        <v>21149</v>
      </c>
      <c r="J1103" s="571" t="s">
        <v>24001</v>
      </c>
      <c r="K1103" s="571" t="s">
        <v>62</v>
      </c>
      <c r="L1103" s="571" t="s">
        <v>24001</v>
      </c>
      <c r="M1103" s="572" t="s">
        <v>24001</v>
      </c>
      <c r="N1103" s="572" t="s">
        <v>25896</v>
      </c>
      <c r="O1103" s="572" t="s">
        <v>24001</v>
      </c>
      <c r="P1103" s="572">
        <v>32933</v>
      </c>
      <c r="Q1103" s="573">
        <v>37561</v>
      </c>
      <c r="R1103" s="571" t="s">
        <v>27968</v>
      </c>
      <c r="S1103" s="571" t="s">
        <v>24001</v>
      </c>
      <c r="T1103" s="571" t="s">
        <v>24001</v>
      </c>
    </row>
    <row r="1104" spans="1:20" ht="14.5" x14ac:dyDescent="0.35">
      <c r="A1104" s="552">
        <v>1082</v>
      </c>
      <c r="B1104" s="571" t="s">
        <v>21918</v>
      </c>
      <c r="C1104" s="571" t="s">
        <v>21919</v>
      </c>
      <c r="D1104" s="571" t="s">
        <v>24414</v>
      </c>
      <c r="E1104" s="571" t="s">
        <v>25650</v>
      </c>
      <c r="F1104" s="571" t="s">
        <v>24415</v>
      </c>
      <c r="G1104" s="571" t="s">
        <v>21935</v>
      </c>
      <c r="H1104" s="571" t="s">
        <v>55</v>
      </c>
      <c r="I1104" s="571" t="s">
        <v>21149</v>
      </c>
      <c r="J1104" s="571" t="s">
        <v>24001</v>
      </c>
      <c r="K1104" s="571" t="s">
        <v>24001</v>
      </c>
      <c r="L1104" s="571" t="s">
        <v>24001</v>
      </c>
      <c r="M1104" s="572" t="s">
        <v>24001</v>
      </c>
      <c r="N1104" s="572" t="s">
        <v>25896</v>
      </c>
      <c r="O1104" s="572" t="s">
        <v>24001</v>
      </c>
      <c r="P1104" s="572">
        <v>32933</v>
      </c>
      <c r="Q1104" s="573">
        <v>42446</v>
      </c>
      <c r="R1104" s="571" t="s">
        <v>24001</v>
      </c>
      <c r="S1104" s="571" t="s">
        <v>24001</v>
      </c>
      <c r="T1104" s="571" t="s">
        <v>24001</v>
      </c>
    </row>
    <row r="1105" spans="1:20" ht="14.5" x14ac:dyDescent="0.35">
      <c r="A1105" s="552">
        <v>49</v>
      </c>
      <c r="B1105" s="552" t="s">
        <v>20264</v>
      </c>
      <c r="C1105" s="552" t="s">
        <v>20278</v>
      </c>
      <c r="D1105" s="552" t="s">
        <v>20344</v>
      </c>
      <c r="E1105" s="552" t="s">
        <v>20341</v>
      </c>
      <c r="F1105" s="552" t="s">
        <v>1538</v>
      </c>
      <c r="G1105" s="552" t="s">
        <v>20342</v>
      </c>
      <c r="H1105" s="552" t="s">
        <v>20343</v>
      </c>
      <c r="I1105" s="552" t="s">
        <v>20243</v>
      </c>
      <c r="J1105" s="552" t="s">
        <v>24001</v>
      </c>
      <c r="K1105" s="552" t="s">
        <v>50</v>
      </c>
      <c r="L1105" s="552" t="s">
        <v>899</v>
      </c>
      <c r="M1105" s="553" t="s">
        <v>24001</v>
      </c>
      <c r="N1105" s="552" t="s">
        <v>25856</v>
      </c>
      <c r="O1105" s="553" t="s">
        <v>28508</v>
      </c>
      <c r="P1105" s="553">
        <v>32933</v>
      </c>
      <c r="Q1105" s="554">
        <v>37561</v>
      </c>
      <c r="R1105" s="552" t="s">
        <v>28287</v>
      </c>
      <c r="S1105" s="552" t="s">
        <v>24001</v>
      </c>
      <c r="T1105" s="552" t="s">
        <v>24001</v>
      </c>
    </row>
    <row r="1106" spans="1:20" ht="14.5" x14ac:dyDescent="0.35">
      <c r="A1106" s="552">
        <v>50</v>
      </c>
      <c r="B1106" s="552" t="s">
        <v>20264</v>
      </c>
      <c r="C1106" s="552" t="s">
        <v>20278</v>
      </c>
      <c r="D1106" s="552" t="s">
        <v>20346</v>
      </c>
      <c r="E1106" s="552" t="s">
        <v>24001</v>
      </c>
      <c r="F1106" s="552" t="s">
        <v>20345</v>
      </c>
      <c r="G1106" s="552" t="s">
        <v>20342</v>
      </c>
      <c r="H1106" s="552" t="s">
        <v>55</v>
      </c>
      <c r="I1106" s="552" t="s">
        <v>20243</v>
      </c>
      <c r="J1106" s="552" t="s">
        <v>24001</v>
      </c>
      <c r="K1106" s="571" t="s">
        <v>24001</v>
      </c>
      <c r="L1106" s="571" t="s">
        <v>24001</v>
      </c>
      <c r="M1106" s="553" t="s">
        <v>24001</v>
      </c>
      <c r="N1106" s="552" t="s">
        <v>25856</v>
      </c>
      <c r="O1106" s="553" t="s">
        <v>24001</v>
      </c>
      <c r="P1106" s="553">
        <v>32933</v>
      </c>
      <c r="Q1106" s="554">
        <v>37561</v>
      </c>
      <c r="R1106" s="552" t="s">
        <v>24001</v>
      </c>
      <c r="S1106" s="552" t="s">
        <v>24001</v>
      </c>
      <c r="T1106" s="552" t="s">
        <v>24001</v>
      </c>
    </row>
    <row r="1107" spans="1:20" ht="14.5" x14ac:dyDescent="0.35">
      <c r="A1107" s="552">
        <v>51</v>
      </c>
      <c r="B1107" s="552" t="s">
        <v>20264</v>
      </c>
      <c r="C1107" s="552" t="s">
        <v>20278</v>
      </c>
      <c r="D1107" s="552" t="s">
        <v>20350</v>
      </c>
      <c r="E1107" s="552" t="s">
        <v>20347</v>
      </c>
      <c r="F1107" s="552" t="s">
        <v>20348</v>
      </c>
      <c r="G1107" s="552" t="s">
        <v>20342</v>
      </c>
      <c r="H1107" s="552" t="s">
        <v>20349</v>
      </c>
      <c r="I1107" s="552" t="s">
        <v>20243</v>
      </c>
      <c r="J1107" s="552" t="s">
        <v>24001</v>
      </c>
      <c r="K1107" s="552" t="s">
        <v>50</v>
      </c>
      <c r="L1107" s="571" t="s">
        <v>24001</v>
      </c>
      <c r="M1107" s="553" t="s">
        <v>24001</v>
      </c>
      <c r="N1107" s="552" t="s">
        <v>25856</v>
      </c>
      <c r="O1107" s="553" t="s">
        <v>24001</v>
      </c>
      <c r="P1107" s="553">
        <v>36600</v>
      </c>
      <c r="Q1107" s="554">
        <v>37561</v>
      </c>
      <c r="R1107" s="552" t="s">
        <v>28509</v>
      </c>
      <c r="S1107" s="552" t="s">
        <v>24001</v>
      </c>
      <c r="T1107" s="552" t="s">
        <v>24001</v>
      </c>
    </row>
    <row r="1108" spans="1:20" ht="14.5" x14ac:dyDescent="0.35">
      <c r="A1108" s="552">
        <v>7</v>
      </c>
      <c r="B1108" s="552" t="s">
        <v>20452</v>
      </c>
      <c r="C1108" s="552" t="s">
        <v>20453</v>
      </c>
      <c r="D1108" s="552" t="s">
        <v>20458</v>
      </c>
      <c r="E1108" s="552" t="s">
        <v>20454</v>
      </c>
      <c r="F1108" s="552" t="s">
        <v>20455</v>
      </c>
      <c r="G1108" s="552" t="s">
        <v>20456</v>
      </c>
      <c r="H1108" s="552" t="s">
        <v>20457</v>
      </c>
      <c r="I1108" s="552" t="s">
        <v>20243</v>
      </c>
      <c r="J1108" s="552" t="s">
        <v>24001</v>
      </c>
      <c r="K1108" s="571" t="s">
        <v>24001</v>
      </c>
      <c r="L1108" s="571" t="s">
        <v>24001</v>
      </c>
      <c r="M1108" s="553" t="s">
        <v>24416</v>
      </c>
      <c r="N1108" s="552" t="s">
        <v>25856</v>
      </c>
      <c r="O1108" s="553" t="s">
        <v>24001</v>
      </c>
      <c r="P1108" s="553">
        <v>32933</v>
      </c>
      <c r="Q1108" s="554">
        <v>37561</v>
      </c>
      <c r="R1108" s="552" t="s">
        <v>28510</v>
      </c>
      <c r="S1108" s="552" t="s">
        <v>24001</v>
      </c>
      <c r="T1108" s="552" t="s">
        <v>24001</v>
      </c>
    </row>
    <row r="1109" spans="1:20" ht="14.5" x14ac:dyDescent="0.35">
      <c r="A1109" s="552">
        <v>8</v>
      </c>
      <c r="B1109" s="552" t="s">
        <v>20452</v>
      </c>
      <c r="C1109" s="552" t="s">
        <v>20453</v>
      </c>
      <c r="D1109" s="552" t="s">
        <v>20460</v>
      </c>
      <c r="E1109" s="552" t="s">
        <v>24001</v>
      </c>
      <c r="F1109" s="552" t="s">
        <v>20459</v>
      </c>
      <c r="G1109" s="552" t="s">
        <v>20456</v>
      </c>
      <c r="H1109" s="552" t="s">
        <v>55</v>
      </c>
      <c r="I1109" s="552" t="s">
        <v>20243</v>
      </c>
      <c r="J1109" s="552" t="s">
        <v>24001</v>
      </c>
      <c r="K1109" s="571" t="s">
        <v>24001</v>
      </c>
      <c r="L1109" s="571" t="s">
        <v>24001</v>
      </c>
      <c r="M1109" s="553" t="s">
        <v>24001</v>
      </c>
      <c r="N1109" s="552" t="s">
        <v>25856</v>
      </c>
      <c r="O1109" s="553" t="s">
        <v>24001</v>
      </c>
      <c r="P1109" s="553">
        <v>32933</v>
      </c>
      <c r="Q1109" s="554">
        <v>37561</v>
      </c>
      <c r="R1109" s="552" t="s">
        <v>24001</v>
      </c>
      <c r="S1109" s="552" t="s">
        <v>24001</v>
      </c>
      <c r="T1109" s="552" t="s">
        <v>24001</v>
      </c>
    </row>
    <row r="1110" spans="1:20" ht="14.5" x14ac:dyDescent="0.35">
      <c r="A1110" s="552">
        <v>9</v>
      </c>
      <c r="B1110" s="552" t="s">
        <v>20452</v>
      </c>
      <c r="C1110" s="552" t="s">
        <v>20453</v>
      </c>
      <c r="D1110" s="552" t="s">
        <v>24417</v>
      </c>
      <c r="E1110" s="552" t="s">
        <v>24418</v>
      </c>
      <c r="F1110" s="552" t="s">
        <v>24419</v>
      </c>
      <c r="G1110" s="552" t="s">
        <v>20456</v>
      </c>
      <c r="H1110" s="552" t="s">
        <v>24420</v>
      </c>
      <c r="I1110" s="552" t="s">
        <v>20243</v>
      </c>
      <c r="J1110" s="552" t="s">
        <v>24001</v>
      </c>
      <c r="K1110" s="571" t="s">
        <v>24001</v>
      </c>
      <c r="L1110" s="571" t="s">
        <v>24001</v>
      </c>
      <c r="M1110" s="553" t="s">
        <v>24306</v>
      </c>
      <c r="N1110" s="552" t="s">
        <v>25856</v>
      </c>
      <c r="O1110" s="553" t="s">
        <v>24001</v>
      </c>
      <c r="P1110" s="553">
        <v>42390</v>
      </c>
      <c r="Q1110" s="554"/>
      <c r="R1110" s="552" t="s">
        <v>28511</v>
      </c>
      <c r="S1110" s="552" t="s">
        <v>24001</v>
      </c>
      <c r="T1110" s="552" t="s">
        <v>24001</v>
      </c>
    </row>
    <row r="1111" spans="1:20" ht="14.5" x14ac:dyDescent="0.35">
      <c r="A1111" s="552">
        <v>919</v>
      </c>
      <c r="B1111" s="571" t="s">
        <v>21245</v>
      </c>
      <c r="C1111" s="571" t="s">
        <v>21260</v>
      </c>
      <c r="D1111" s="571" t="s">
        <v>21269</v>
      </c>
      <c r="E1111" s="571" t="s">
        <v>25651</v>
      </c>
      <c r="F1111" s="571" t="s">
        <v>15450</v>
      </c>
      <c r="G1111" s="571" t="s">
        <v>21260</v>
      </c>
      <c r="H1111" s="571" t="s">
        <v>55</v>
      </c>
      <c r="I1111" s="571" t="s">
        <v>21149</v>
      </c>
      <c r="J1111" s="571" t="s">
        <v>24001</v>
      </c>
      <c r="K1111" s="571" t="s">
        <v>24001</v>
      </c>
      <c r="L1111" s="571" t="s">
        <v>24001</v>
      </c>
      <c r="M1111" s="572" t="s">
        <v>24001</v>
      </c>
      <c r="N1111" s="572" t="s">
        <v>25896</v>
      </c>
      <c r="O1111" s="572" t="s">
        <v>24001</v>
      </c>
      <c r="P1111" s="572">
        <v>41404</v>
      </c>
      <c r="Q1111" s="573"/>
      <c r="R1111" s="571" t="s">
        <v>24001</v>
      </c>
      <c r="S1111" s="571" t="s">
        <v>24001</v>
      </c>
      <c r="T1111" s="571" t="s">
        <v>24001</v>
      </c>
    </row>
    <row r="1112" spans="1:20" ht="14.5" x14ac:dyDescent="0.35">
      <c r="A1112" s="552">
        <v>920</v>
      </c>
      <c r="B1112" s="571" t="s">
        <v>21245</v>
      </c>
      <c r="C1112" s="571" t="s">
        <v>21260</v>
      </c>
      <c r="D1112" s="571" t="s">
        <v>21276</v>
      </c>
      <c r="E1112" s="571" t="s">
        <v>21273</v>
      </c>
      <c r="F1112" s="571" t="s">
        <v>1097</v>
      </c>
      <c r="G1112" s="571" t="s">
        <v>21274</v>
      </c>
      <c r="H1112" s="571" t="s">
        <v>21275</v>
      </c>
      <c r="I1112" s="571" t="s">
        <v>21149</v>
      </c>
      <c r="J1112" s="571" t="s">
        <v>109</v>
      </c>
      <c r="K1112" s="571" t="s">
        <v>24001</v>
      </c>
      <c r="L1112" s="571" t="s">
        <v>24001</v>
      </c>
      <c r="M1112" s="572" t="s">
        <v>25927</v>
      </c>
      <c r="N1112" s="572" t="s">
        <v>25896</v>
      </c>
      <c r="O1112" s="572" t="s">
        <v>24001</v>
      </c>
      <c r="P1112" s="572">
        <v>32933</v>
      </c>
      <c r="Q1112" s="573">
        <v>37561</v>
      </c>
      <c r="R1112" s="571" t="s">
        <v>27911</v>
      </c>
      <c r="S1112" s="571" t="s">
        <v>24001</v>
      </c>
      <c r="T1112" s="571" t="s">
        <v>24001</v>
      </c>
    </row>
    <row r="1113" spans="1:20" ht="14.5" x14ac:dyDescent="0.35">
      <c r="A1113" s="552">
        <v>524</v>
      </c>
      <c r="B1113" s="571" t="s">
        <v>22163</v>
      </c>
      <c r="C1113" s="571" t="s">
        <v>22251</v>
      </c>
      <c r="D1113" s="571" t="s">
        <v>25652</v>
      </c>
      <c r="E1113" s="571" t="s">
        <v>22354</v>
      </c>
      <c r="F1113" s="571" t="s">
        <v>22355</v>
      </c>
      <c r="G1113" s="571" t="s">
        <v>22356</v>
      </c>
      <c r="H1113" s="571" t="s">
        <v>25653</v>
      </c>
      <c r="I1113" s="571" t="s">
        <v>21149</v>
      </c>
      <c r="J1113" s="571" t="s">
        <v>24001</v>
      </c>
      <c r="K1113" s="571" t="s">
        <v>62</v>
      </c>
      <c r="L1113" s="571" t="s">
        <v>24001</v>
      </c>
      <c r="M1113" s="572" t="s">
        <v>24001</v>
      </c>
      <c r="N1113" s="572" t="s">
        <v>25896</v>
      </c>
      <c r="O1113" s="572" t="s">
        <v>24001</v>
      </c>
      <c r="P1113" s="572">
        <v>36213</v>
      </c>
      <c r="Q1113" s="573">
        <v>43158</v>
      </c>
      <c r="R1113" s="571" t="s">
        <v>27910</v>
      </c>
      <c r="S1113" s="571" t="s">
        <v>27910</v>
      </c>
      <c r="T1113" s="571" t="s">
        <v>24001</v>
      </c>
    </row>
    <row r="1114" spans="1:20" ht="14.5" x14ac:dyDescent="0.35">
      <c r="A1114" s="552">
        <v>525</v>
      </c>
      <c r="B1114" s="571" t="s">
        <v>22163</v>
      </c>
      <c r="C1114" s="571" t="s">
        <v>22251</v>
      </c>
      <c r="D1114" s="571" t="s">
        <v>25654</v>
      </c>
      <c r="E1114" s="571" t="s">
        <v>22357</v>
      </c>
      <c r="F1114" s="571" t="s">
        <v>22358</v>
      </c>
      <c r="G1114" s="571" t="s">
        <v>22356</v>
      </c>
      <c r="H1114" s="571" t="s">
        <v>25655</v>
      </c>
      <c r="I1114" s="571" t="s">
        <v>21149</v>
      </c>
      <c r="J1114" s="571" t="s">
        <v>24001</v>
      </c>
      <c r="K1114" s="571" t="s">
        <v>24001</v>
      </c>
      <c r="L1114" s="571" t="s">
        <v>24001</v>
      </c>
      <c r="M1114" s="572" t="s">
        <v>24001</v>
      </c>
      <c r="N1114" s="572" t="s">
        <v>25896</v>
      </c>
      <c r="O1114" s="572" t="s">
        <v>24001</v>
      </c>
      <c r="P1114" s="572">
        <v>36614</v>
      </c>
      <c r="Q1114" s="573">
        <v>43158</v>
      </c>
      <c r="R1114" s="571" t="s">
        <v>28027</v>
      </c>
      <c r="S1114" s="571" t="s">
        <v>27895</v>
      </c>
      <c r="T1114" s="571" t="s">
        <v>24001</v>
      </c>
    </row>
    <row r="1115" spans="1:20" ht="14.5" x14ac:dyDescent="0.35">
      <c r="A1115" s="552">
        <v>272</v>
      </c>
      <c r="B1115" s="552" t="s">
        <v>20877</v>
      </c>
      <c r="C1115" s="552" t="s">
        <v>20978</v>
      </c>
      <c r="D1115" s="552" t="s">
        <v>20980</v>
      </c>
      <c r="E1115" s="552" t="s">
        <v>24001</v>
      </c>
      <c r="F1115" s="552" t="s">
        <v>3942</v>
      </c>
      <c r="G1115" s="552" t="s">
        <v>20979</v>
      </c>
      <c r="H1115" s="552" t="s">
        <v>55</v>
      </c>
      <c r="I1115" s="552" t="s">
        <v>20243</v>
      </c>
      <c r="J1115" s="552" t="s">
        <v>24001</v>
      </c>
      <c r="K1115" s="571" t="s">
        <v>24001</v>
      </c>
      <c r="L1115" s="571" t="s">
        <v>24001</v>
      </c>
      <c r="M1115" s="553" t="s">
        <v>24001</v>
      </c>
      <c r="N1115" s="552" t="s">
        <v>25856</v>
      </c>
      <c r="O1115" s="553" t="s">
        <v>24001</v>
      </c>
      <c r="P1115" s="553">
        <v>32933</v>
      </c>
      <c r="Q1115" s="554">
        <v>37561</v>
      </c>
      <c r="R1115" s="552" t="s">
        <v>24001</v>
      </c>
      <c r="S1115" s="552" t="s">
        <v>24001</v>
      </c>
      <c r="T1115" s="552" t="s">
        <v>24001</v>
      </c>
    </row>
    <row r="1116" spans="1:20" ht="14.5" x14ac:dyDescent="0.35">
      <c r="A1116" s="552">
        <v>273</v>
      </c>
      <c r="B1116" s="552" t="s">
        <v>20877</v>
      </c>
      <c r="C1116" s="552" t="s">
        <v>20978</v>
      </c>
      <c r="D1116" s="552" t="s">
        <v>20984</v>
      </c>
      <c r="E1116" s="552" t="s">
        <v>20981</v>
      </c>
      <c r="F1116" s="552" t="s">
        <v>5718</v>
      </c>
      <c r="G1116" s="552" t="s">
        <v>20982</v>
      </c>
      <c r="H1116" s="552" t="s">
        <v>20983</v>
      </c>
      <c r="I1116" s="552" t="s">
        <v>20243</v>
      </c>
      <c r="J1116" s="552" t="s">
        <v>24001</v>
      </c>
      <c r="K1116" s="571" t="s">
        <v>24001</v>
      </c>
      <c r="L1116" s="571" t="s">
        <v>24001</v>
      </c>
      <c r="M1116" s="553" t="s">
        <v>24001</v>
      </c>
      <c r="N1116" s="552" t="s">
        <v>25856</v>
      </c>
      <c r="O1116" s="553" t="s">
        <v>24001</v>
      </c>
      <c r="P1116" s="553">
        <v>32933</v>
      </c>
      <c r="Q1116" s="554">
        <v>39377</v>
      </c>
      <c r="R1116" s="552" t="s">
        <v>28512</v>
      </c>
      <c r="S1116" s="552" t="s">
        <v>24001</v>
      </c>
      <c r="T1116" s="552" t="s">
        <v>24001</v>
      </c>
    </row>
    <row r="1117" spans="1:20" ht="14.5" x14ac:dyDescent="0.35">
      <c r="A1117" s="552">
        <v>977</v>
      </c>
      <c r="B1117" s="571" t="s">
        <v>21301</v>
      </c>
      <c r="C1117" s="571" t="s">
        <v>21302</v>
      </c>
      <c r="D1117" s="571" t="s">
        <v>21322</v>
      </c>
      <c r="E1117" s="571" t="s">
        <v>21320</v>
      </c>
      <c r="F1117" s="571" t="s">
        <v>15557</v>
      </c>
      <c r="G1117" s="571" t="s">
        <v>21321</v>
      </c>
      <c r="H1117" s="571" t="s">
        <v>17384</v>
      </c>
      <c r="I1117" s="571" t="s">
        <v>21149</v>
      </c>
      <c r="J1117" s="571" t="s">
        <v>24001</v>
      </c>
      <c r="K1117" s="571" t="s">
        <v>50</v>
      </c>
      <c r="L1117" s="571" t="s">
        <v>899</v>
      </c>
      <c r="M1117" s="572" t="s">
        <v>21323</v>
      </c>
      <c r="N1117" s="572" t="s">
        <v>25896</v>
      </c>
      <c r="O1117" s="572" t="s">
        <v>24001</v>
      </c>
      <c r="P1117" s="572">
        <v>32933</v>
      </c>
      <c r="Q1117" s="573">
        <v>39870</v>
      </c>
      <c r="R1117" s="571" t="s">
        <v>28513</v>
      </c>
      <c r="S1117" s="571" t="s">
        <v>24001</v>
      </c>
      <c r="T1117" s="571" t="s">
        <v>24001</v>
      </c>
    </row>
    <row r="1118" spans="1:20" ht="14.5" x14ac:dyDescent="0.35">
      <c r="A1118" s="552">
        <v>978</v>
      </c>
      <c r="B1118" s="571" t="s">
        <v>21301</v>
      </c>
      <c r="C1118" s="571" t="s">
        <v>21302</v>
      </c>
      <c r="D1118" s="571" t="s">
        <v>21325</v>
      </c>
      <c r="E1118" s="571" t="s">
        <v>25971</v>
      </c>
      <c r="F1118" s="571" t="s">
        <v>15561</v>
      </c>
      <c r="G1118" s="571" t="s">
        <v>21321</v>
      </c>
      <c r="H1118" s="571" t="s">
        <v>21324</v>
      </c>
      <c r="I1118" s="571" t="s">
        <v>21149</v>
      </c>
      <c r="J1118" s="571" t="s">
        <v>24001</v>
      </c>
      <c r="K1118" s="571" t="s">
        <v>154</v>
      </c>
      <c r="L1118" s="571" t="s">
        <v>24001</v>
      </c>
      <c r="M1118" s="572" t="s">
        <v>24001</v>
      </c>
      <c r="N1118" s="572" t="s">
        <v>25896</v>
      </c>
      <c r="O1118" s="572" t="s">
        <v>24001</v>
      </c>
      <c r="P1118" s="572">
        <v>32933</v>
      </c>
      <c r="Q1118" s="573">
        <v>39840</v>
      </c>
      <c r="R1118" s="571" t="s">
        <v>28514</v>
      </c>
      <c r="S1118" s="571" t="s">
        <v>24001</v>
      </c>
      <c r="T1118" s="571" t="s">
        <v>24001</v>
      </c>
    </row>
    <row r="1119" spans="1:20" ht="14.5" x14ac:dyDescent="0.35">
      <c r="A1119" s="552">
        <v>526</v>
      </c>
      <c r="B1119" s="571" t="s">
        <v>22163</v>
      </c>
      <c r="C1119" s="571" t="s">
        <v>22251</v>
      </c>
      <c r="D1119" s="571" t="s">
        <v>22361</v>
      </c>
      <c r="E1119" s="571" t="s">
        <v>22359</v>
      </c>
      <c r="F1119" s="571" t="s">
        <v>14816</v>
      </c>
      <c r="G1119" s="571" t="s">
        <v>22360</v>
      </c>
      <c r="H1119" s="571" t="s">
        <v>21162</v>
      </c>
      <c r="I1119" s="571" t="s">
        <v>21149</v>
      </c>
      <c r="J1119" s="571" t="s">
        <v>24001</v>
      </c>
      <c r="K1119" s="571" t="s">
        <v>24001</v>
      </c>
      <c r="L1119" s="571" t="s">
        <v>24001</v>
      </c>
      <c r="M1119" s="572" t="s">
        <v>24001</v>
      </c>
      <c r="N1119" s="572" t="s">
        <v>25896</v>
      </c>
      <c r="O1119" s="572" t="s">
        <v>24001</v>
      </c>
      <c r="P1119" s="572">
        <v>35915</v>
      </c>
      <c r="Q1119" s="573">
        <v>37561</v>
      </c>
      <c r="R1119" s="571" t="s">
        <v>28027</v>
      </c>
      <c r="S1119" s="571" t="s">
        <v>24001</v>
      </c>
      <c r="T1119" s="571" t="s">
        <v>24001</v>
      </c>
    </row>
    <row r="1120" spans="1:20" ht="14.5" x14ac:dyDescent="0.35">
      <c r="A1120" s="552">
        <v>527</v>
      </c>
      <c r="B1120" s="571" t="s">
        <v>22163</v>
      </c>
      <c r="C1120" s="571" t="s">
        <v>22251</v>
      </c>
      <c r="D1120" s="571" t="s">
        <v>25656</v>
      </c>
      <c r="E1120" s="571" t="s">
        <v>25657</v>
      </c>
      <c r="F1120" s="571" t="s">
        <v>25658</v>
      </c>
      <c r="G1120" s="571" t="s">
        <v>22360</v>
      </c>
      <c r="H1120" s="571" t="s">
        <v>25659</v>
      </c>
      <c r="I1120" s="571" t="s">
        <v>21149</v>
      </c>
      <c r="J1120" s="571" t="s">
        <v>24001</v>
      </c>
      <c r="K1120" s="571" t="s">
        <v>24001</v>
      </c>
      <c r="L1120" s="571" t="s">
        <v>24001</v>
      </c>
      <c r="M1120" s="572" t="s">
        <v>24001</v>
      </c>
      <c r="N1120" s="572" t="s">
        <v>25896</v>
      </c>
      <c r="O1120" s="572" t="s">
        <v>24001</v>
      </c>
      <c r="P1120" s="572">
        <v>42954</v>
      </c>
      <c r="Q1120" s="573">
        <v>43087</v>
      </c>
      <c r="R1120" s="571" t="s">
        <v>28027</v>
      </c>
      <c r="S1120" s="571" t="s">
        <v>27962</v>
      </c>
      <c r="T1120" s="571" t="s">
        <v>24001</v>
      </c>
    </row>
    <row r="1121" spans="1:20" ht="14.5" x14ac:dyDescent="0.35">
      <c r="A1121" s="552">
        <v>528</v>
      </c>
      <c r="B1121" s="571" t="s">
        <v>22163</v>
      </c>
      <c r="C1121" s="571" t="s">
        <v>22251</v>
      </c>
      <c r="D1121" s="571" t="s">
        <v>25660</v>
      </c>
      <c r="E1121" s="571" t="s">
        <v>25661</v>
      </c>
      <c r="F1121" s="571" t="s">
        <v>16522</v>
      </c>
      <c r="G1121" s="571" t="s">
        <v>22360</v>
      </c>
      <c r="H1121" s="571" t="s">
        <v>25276</v>
      </c>
      <c r="I1121" s="571" t="s">
        <v>21149</v>
      </c>
      <c r="J1121" s="571" t="s">
        <v>24001</v>
      </c>
      <c r="K1121" s="571" t="s">
        <v>24001</v>
      </c>
      <c r="L1121" s="571" t="s">
        <v>24001</v>
      </c>
      <c r="M1121" s="572" t="s">
        <v>24001</v>
      </c>
      <c r="N1121" s="572" t="s">
        <v>25896</v>
      </c>
      <c r="O1121" s="572" t="s">
        <v>24001</v>
      </c>
      <c r="P1121" s="572">
        <v>32933</v>
      </c>
      <c r="Q1121" s="573">
        <v>42955</v>
      </c>
      <c r="R1121" s="571" t="s">
        <v>28027</v>
      </c>
      <c r="S1121" s="571" t="s">
        <v>28027</v>
      </c>
      <c r="T1121" s="571" t="s">
        <v>24001</v>
      </c>
    </row>
    <row r="1122" spans="1:20" ht="14.5" x14ac:dyDescent="0.35">
      <c r="A1122" s="552">
        <v>529</v>
      </c>
      <c r="B1122" s="571" t="s">
        <v>22163</v>
      </c>
      <c r="C1122" s="571" t="s">
        <v>22251</v>
      </c>
      <c r="D1122" s="571" t="s">
        <v>22364</v>
      </c>
      <c r="E1122" s="571" t="s">
        <v>22362</v>
      </c>
      <c r="F1122" s="571" t="s">
        <v>16518</v>
      </c>
      <c r="G1122" s="571" t="s">
        <v>22360</v>
      </c>
      <c r="H1122" s="571" t="s">
        <v>22363</v>
      </c>
      <c r="I1122" s="571" t="s">
        <v>21149</v>
      </c>
      <c r="J1122" s="571" t="s">
        <v>24001</v>
      </c>
      <c r="K1122" s="571" t="s">
        <v>24001</v>
      </c>
      <c r="L1122" s="571" t="s">
        <v>24001</v>
      </c>
      <c r="M1122" s="572" t="s">
        <v>24001</v>
      </c>
      <c r="N1122" s="572" t="s">
        <v>25896</v>
      </c>
      <c r="O1122" s="572" t="s">
        <v>24001</v>
      </c>
      <c r="P1122" s="572">
        <v>32933</v>
      </c>
      <c r="Q1122" s="573">
        <v>39834</v>
      </c>
      <c r="R1122" s="571" t="s">
        <v>27895</v>
      </c>
      <c r="S1122" s="571" t="s">
        <v>24001</v>
      </c>
      <c r="T1122" s="571" t="s">
        <v>24001</v>
      </c>
    </row>
    <row r="1123" spans="1:20" ht="14.5" x14ac:dyDescent="0.35">
      <c r="A1123" s="552">
        <v>530</v>
      </c>
      <c r="B1123" s="571" t="s">
        <v>22163</v>
      </c>
      <c r="C1123" s="571" t="s">
        <v>22251</v>
      </c>
      <c r="D1123" s="571" t="s">
        <v>25662</v>
      </c>
      <c r="E1123" s="571" t="s">
        <v>25663</v>
      </c>
      <c r="F1123" s="571" t="s">
        <v>25664</v>
      </c>
      <c r="G1123" s="571" t="s">
        <v>22360</v>
      </c>
      <c r="H1123" s="571" t="s">
        <v>25665</v>
      </c>
      <c r="I1123" s="571" t="s">
        <v>21149</v>
      </c>
      <c r="J1123" s="571" t="s">
        <v>24001</v>
      </c>
      <c r="K1123" s="571" t="s">
        <v>24001</v>
      </c>
      <c r="L1123" s="571" t="s">
        <v>24001</v>
      </c>
      <c r="M1123" s="572" t="s">
        <v>24001</v>
      </c>
      <c r="N1123" s="572" t="s">
        <v>25896</v>
      </c>
      <c r="O1123" s="572" t="s">
        <v>24001</v>
      </c>
      <c r="P1123" s="572">
        <v>42954</v>
      </c>
      <c r="Q1123" s="573">
        <v>43087</v>
      </c>
      <c r="R1123" s="571" t="s">
        <v>27895</v>
      </c>
      <c r="S1123" s="571" t="s">
        <v>28515</v>
      </c>
      <c r="T1123" s="571" t="s">
        <v>24001</v>
      </c>
    </row>
    <row r="1124" spans="1:20" ht="14.5" x14ac:dyDescent="0.35">
      <c r="A1124" s="552">
        <v>531</v>
      </c>
      <c r="B1124" s="571" t="s">
        <v>22163</v>
      </c>
      <c r="C1124" s="571" t="s">
        <v>22251</v>
      </c>
      <c r="D1124" s="571" t="s">
        <v>25666</v>
      </c>
      <c r="E1124" s="571" t="s">
        <v>25667</v>
      </c>
      <c r="F1124" s="571" t="s">
        <v>25668</v>
      </c>
      <c r="G1124" s="571" t="s">
        <v>22360</v>
      </c>
      <c r="H1124" s="571" t="s">
        <v>25669</v>
      </c>
      <c r="I1124" s="571" t="s">
        <v>21149</v>
      </c>
      <c r="J1124" s="571" t="s">
        <v>24001</v>
      </c>
      <c r="K1124" s="571" t="s">
        <v>24001</v>
      </c>
      <c r="L1124" s="571" t="s">
        <v>24001</v>
      </c>
      <c r="M1124" s="572" t="s">
        <v>24001</v>
      </c>
      <c r="N1124" s="572" t="s">
        <v>25896</v>
      </c>
      <c r="O1124" s="572" t="s">
        <v>24001</v>
      </c>
      <c r="P1124" s="572">
        <v>42954</v>
      </c>
      <c r="Q1124" s="573">
        <v>42955</v>
      </c>
      <c r="R1124" s="571" t="s">
        <v>27895</v>
      </c>
      <c r="S1124" s="571" t="s">
        <v>27895</v>
      </c>
      <c r="T1124" s="571" t="s">
        <v>24001</v>
      </c>
    </row>
    <row r="1125" spans="1:20" ht="14.5" x14ac:dyDescent="0.35">
      <c r="A1125" s="552">
        <v>532</v>
      </c>
      <c r="B1125" s="571" t="s">
        <v>22163</v>
      </c>
      <c r="C1125" s="571" t="s">
        <v>22251</v>
      </c>
      <c r="D1125" s="571" t="s">
        <v>24421</v>
      </c>
      <c r="E1125" s="571" t="s">
        <v>25670</v>
      </c>
      <c r="F1125" s="571" t="s">
        <v>17657</v>
      </c>
      <c r="G1125" s="571" t="s">
        <v>22360</v>
      </c>
      <c r="H1125" s="571" t="s">
        <v>55</v>
      </c>
      <c r="I1125" s="571" t="s">
        <v>21149</v>
      </c>
      <c r="J1125" s="571" t="s">
        <v>24001</v>
      </c>
      <c r="K1125" s="571" t="s">
        <v>24001</v>
      </c>
      <c r="L1125" s="571" t="s">
        <v>24001</v>
      </c>
      <c r="M1125" s="572" t="s">
        <v>24001</v>
      </c>
      <c r="N1125" s="572" t="s">
        <v>25896</v>
      </c>
      <c r="O1125" s="572" t="s">
        <v>24001</v>
      </c>
      <c r="P1125" s="572">
        <v>32933</v>
      </c>
      <c r="Q1125" s="573">
        <v>42446</v>
      </c>
      <c r="R1125" s="571" t="s">
        <v>24001</v>
      </c>
      <c r="S1125" s="571" t="s">
        <v>24001</v>
      </c>
      <c r="T1125" s="571" t="s">
        <v>24001</v>
      </c>
    </row>
    <row r="1126" spans="1:20" ht="14.5" x14ac:dyDescent="0.35">
      <c r="A1126" s="552">
        <v>274</v>
      </c>
      <c r="B1126" s="552" t="s">
        <v>20877</v>
      </c>
      <c r="C1126" s="552" t="s">
        <v>20985</v>
      </c>
      <c r="D1126" s="552" t="s">
        <v>20989</v>
      </c>
      <c r="E1126" s="552" t="s">
        <v>20986</v>
      </c>
      <c r="F1126" s="552" t="s">
        <v>20987</v>
      </c>
      <c r="G1126" s="552" t="s">
        <v>20988</v>
      </c>
      <c r="H1126" s="552" t="s">
        <v>3132</v>
      </c>
      <c r="I1126" s="552" t="s">
        <v>20243</v>
      </c>
      <c r="J1126" s="552" t="s">
        <v>24001</v>
      </c>
      <c r="K1126" s="552" t="s">
        <v>62</v>
      </c>
      <c r="L1126" s="571" t="s">
        <v>24001</v>
      </c>
      <c r="M1126" s="553" t="s">
        <v>24001</v>
      </c>
      <c r="N1126" s="552" t="s">
        <v>25856</v>
      </c>
      <c r="O1126" s="553" t="s">
        <v>24001</v>
      </c>
      <c r="P1126" s="553">
        <v>32933</v>
      </c>
      <c r="Q1126" s="554">
        <v>41421</v>
      </c>
      <c r="R1126" s="552" t="s">
        <v>27911</v>
      </c>
      <c r="S1126" s="552" t="s">
        <v>24001</v>
      </c>
      <c r="T1126" s="552" t="s">
        <v>28516</v>
      </c>
    </row>
    <row r="1127" spans="1:20" ht="14.5" x14ac:dyDescent="0.35">
      <c r="A1127" s="552">
        <v>275</v>
      </c>
      <c r="B1127" s="552" t="s">
        <v>20877</v>
      </c>
      <c r="C1127" s="552" t="s">
        <v>20985</v>
      </c>
      <c r="D1127" s="552" t="s">
        <v>20990</v>
      </c>
      <c r="E1127" s="552" t="s">
        <v>24001</v>
      </c>
      <c r="F1127" s="552" t="s">
        <v>886</v>
      </c>
      <c r="G1127" s="552" t="s">
        <v>20988</v>
      </c>
      <c r="H1127" s="552" t="s">
        <v>55</v>
      </c>
      <c r="I1127" s="552" t="s">
        <v>20243</v>
      </c>
      <c r="J1127" s="552" t="s">
        <v>24001</v>
      </c>
      <c r="K1127" s="571" t="s">
        <v>24001</v>
      </c>
      <c r="L1127" s="571" t="s">
        <v>24001</v>
      </c>
      <c r="M1127" s="553" t="s">
        <v>24001</v>
      </c>
      <c r="N1127" s="552" t="s">
        <v>25856</v>
      </c>
      <c r="O1127" s="553" t="s">
        <v>24001</v>
      </c>
      <c r="P1127" s="553">
        <v>32933</v>
      </c>
      <c r="Q1127" s="554">
        <v>37561</v>
      </c>
      <c r="R1127" s="552" t="s">
        <v>24001</v>
      </c>
      <c r="S1127" s="552" t="s">
        <v>24001</v>
      </c>
      <c r="T1127" s="552" t="s">
        <v>24001</v>
      </c>
    </row>
    <row r="1128" spans="1:20" ht="14.5" x14ac:dyDescent="0.35">
      <c r="A1128" s="552">
        <v>55</v>
      </c>
      <c r="B1128" s="552" t="s">
        <v>20264</v>
      </c>
      <c r="C1128" s="552" t="s">
        <v>20278</v>
      </c>
      <c r="D1128" s="552" t="s">
        <v>20362</v>
      </c>
      <c r="E1128" s="552" t="s">
        <v>20359</v>
      </c>
      <c r="F1128" s="552" t="s">
        <v>1666</v>
      </c>
      <c r="G1128" s="552" t="s">
        <v>20360</v>
      </c>
      <c r="H1128" s="552" t="s">
        <v>20361</v>
      </c>
      <c r="I1128" s="552" t="s">
        <v>20243</v>
      </c>
      <c r="J1128" s="552" t="s">
        <v>24001</v>
      </c>
      <c r="K1128" s="571" t="s">
        <v>24001</v>
      </c>
      <c r="L1128" s="571" t="s">
        <v>24001</v>
      </c>
      <c r="M1128" s="553" t="s">
        <v>24001</v>
      </c>
      <c r="N1128" s="552" t="s">
        <v>25856</v>
      </c>
      <c r="O1128" s="553" t="s">
        <v>24001</v>
      </c>
      <c r="P1128" s="553">
        <v>32933</v>
      </c>
      <c r="Q1128" s="554">
        <v>37561</v>
      </c>
      <c r="R1128" s="552" t="s">
        <v>28517</v>
      </c>
      <c r="S1128" s="552" t="s">
        <v>24001</v>
      </c>
      <c r="T1128" s="552" t="s">
        <v>24001</v>
      </c>
    </row>
    <row r="1129" spans="1:20" ht="14.5" x14ac:dyDescent="0.35">
      <c r="A1129" s="552">
        <v>56</v>
      </c>
      <c r="B1129" s="552" t="s">
        <v>20264</v>
      </c>
      <c r="C1129" s="552" t="s">
        <v>20278</v>
      </c>
      <c r="D1129" s="552" t="s">
        <v>20365</v>
      </c>
      <c r="E1129" s="552" t="s">
        <v>20363</v>
      </c>
      <c r="F1129" s="552" t="s">
        <v>1659</v>
      </c>
      <c r="G1129" s="552" t="s">
        <v>20360</v>
      </c>
      <c r="H1129" s="552" t="s">
        <v>20364</v>
      </c>
      <c r="I1129" s="552" t="s">
        <v>20243</v>
      </c>
      <c r="J1129" s="552" t="s">
        <v>24001</v>
      </c>
      <c r="K1129" s="571" t="s">
        <v>24001</v>
      </c>
      <c r="L1129" s="571" t="s">
        <v>24001</v>
      </c>
      <c r="M1129" s="553" t="s">
        <v>24001</v>
      </c>
      <c r="N1129" s="552" t="s">
        <v>25856</v>
      </c>
      <c r="O1129" s="553" t="s">
        <v>24001</v>
      </c>
      <c r="P1129" s="553">
        <v>32933</v>
      </c>
      <c r="Q1129" s="554">
        <v>38212</v>
      </c>
      <c r="R1129" s="552" t="s">
        <v>28322</v>
      </c>
      <c r="S1129" s="552" t="s">
        <v>24001</v>
      </c>
      <c r="T1129" s="552" t="s">
        <v>24001</v>
      </c>
    </row>
    <row r="1130" spans="1:20" ht="14.5" x14ac:dyDescent="0.35">
      <c r="A1130" s="552">
        <v>57</v>
      </c>
      <c r="B1130" s="552" t="s">
        <v>20264</v>
      </c>
      <c r="C1130" s="552" t="s">
        <v>20278</v>
      </c>
      <c r="D1130" s="552" t="s">
        <v>20367</v>
      </c>
      <c r="E1130" s="552" t="s">
        <v>24001</v>
      </c>
      <c r="F1130" s="552" t="s">
        <v>20366</v>
      </c>
      <c r="G1130" s="552" t="s">
        <v>20360</v>
      </c>
      <c r="H1130" s="552" t="s">
        <v>55</v>
      </c>
      <c r="I1130" s="552" t="s">
        <v>20243</v>
      </c>
      <c r="J1130" s="552" t="s">
        <v>24001</v>
      </c>
      <c r="K1130" s="571" t="s">
        <v>24001</v>
      </c>
      <c r="L1130" s="571" t="s">
        <v>24001</v>
      </c>
      <c r="M1130" s="553" t="s">
        <v>24001</v>
      </c>
      <c r="N1130" s="552" t="s">
        <v>25856</v>
      </c>
      <c r="O1130" s="553" t="s">
        <v>24001</v>
      </c>
      <c r="P1130" s="553">
        <v>32933</v>
      </c>
      <c r="Q1130" s="554">
        <v>37561</v>
      </c>
      <c r="R1130" s="552" t="s">
        <v>24001</v>
      </c>
      <c r="S1130" s="552" t="s">
        <v>24001</v>
      </c>
      <c r="T1130" s="552" t="s">
        <v>24001</v>
      </c>
    </row>
    <row r="1131" spans="1:20" ht="14.5" x14ac:dyDescent="0.35">
      <c r="A1131" s="552">
        <v>58</v>
      </c>
      <c r="B1131" s="552" t="s">
        <v>20264</v>
      </c>
      <c r="C1131" s="552" t="s">
        <v>20278</v>
      </c>
      <c r="D1131" s="552" t="s">
        <v>20370</v>
      </c>
      <c r="E1131" s="552" t="s">
        <v>20368</v>
      </c>
      <c r="F1131" s="552" t="s">
        <v>1647</v>
      </c>
      <c r="G1131" s="552" t="s">
        <v>20360</v>
      </c>
      <c r="H1131" s="552" t="s">
        <v>20369</v>
      </c>
      <c r="I1131" s="552" t="s">
        <v>20243</v>
      </c>
      <c r="J1131" s="552" t="s">
        <v>24001</v>
      </c>
      <c r="K1131" s="571" t="s">
        <v>24001</v>
      </c>
      <c r="L1131" s="571" t="s">
        <v>24001</v>
      </c>
      <c r="M1131" s="553" t="s">
        <v>24001</v>
      </c>
      <c r="N1131" s="552" t="s">
        <v>25856</v>
      </c>
      <c r="O1131" s="553" t="s">
        <v>24001</v>
      </c>
      <c r="P1131" s="553">
        <v>32933</v>
      </c>
      <c r="Q1131" s="554">
        <v>37561</v>
      </c>
      <c r="R1131" s="552" t="s">
        <v>28518</v>
      </c>
      <c r="S1131" s="552" t="s">
        <v>24001</v>
      </c>
      <c r="T1131" s="552" t="s">
        <v>24001</v>
      </c>
    </row>
    <row r="1132" spans="1:20" ht="14.5" x14ac:dyDescent="0.35">
      <c r="A1132" s="552">
        <v>368</v>
      </c>
      <c r="B1132" s="571" t="s">
        <v>21471</v>
      </c>
      <c r="C1132" s="571" t="s">
        <v>21472</v>
      </c>
      <c r="D1132" s="571" t="s">
        <v>21475</v>
      </c>
      <c r="E1132" s="571" t="s">
        <v>21473</v>
      </c>
      <c r="F1132" s="571" t="s">
        <v>18000</v>
      </c>
      <c r="G1132" s="571" t="s">
        <v>21474</v>
      </c>
      <c r="H1132" s="571" t="s">
        <v>20333</v>
      </c>
      <c r="I1132" s="571" t="s">
        <v>21149</v>
      </c>
      <c r="J1132" s="571" t="s">
        <v>24001</v>
      </c>
      <c r="K1132" s="571" t="s">
        <v>24001</v>
      </c>
      <c r="L1132" s="571" t="s">
        <v>24001</v>
      </c>
      <c r="M1132" s="572" t="s">
        <v>24001</v>
      </c>
      <c r="N1132" s="572" t="s">
        <v>25896</v>
      </c>
      <c r="O1132" s="572" t="s">
        <v>24001</v>
      </c>
      <c r="P1132" s="572">
        <v>32933</v>
      </c>
      <c r="Q1132" s="573">
        <v>37561</v>
      </c>
      <c r="R1132" s="571" t="s">
        <v>27876</v>
      </c>
      <c r="S1132" s="571" t="s">
        <v>24001</v>
      </c>
      <c r="T1132" s="571" t="s">
        <v>24001</v>
      </c>
    </row>
    <row r="1133" spans="1:20" ht="14.5" x14ac:dyDescent="0.35">
      <c r="A1133" s="552">
        <v>369</v>
      </c>
      <c r="B1133" s="571" t="s">
        <v>21471</v>
      </c>
      <c r="C1133" s="571" t="s">
        <v>21472</v>
      </c>
      <c r="D1133" s="571" t="s">
        <v>21477</v>
      </c>
      <c r="E1133" s="571" t="s">
        <v>21476</v>
      </c>
      <c r="F1133" s="571" t="s">
        <v>17645</v>
      </c>
      <c r="G1133" s="571" t="s">
        <v>21474</v>
      </c>
      <c r="H1133" s="571" t="s">
        <v>558</v>
      </c>
      <c r="I1133" s="571" t="s">
        <v>21149</v>
      </c>
      <c r="J1133" s="571" t="s">
        <v>24001</v>
      </c>
      <c r="K1133" s="571" t="s">
        <v>24001</v>
      </c>
      <c r="L1133" s="571" t="s">
        <v>24001</v>
      </c>
      <c r="M1133" s="572" t="s">
        <v>24001</v>
      </c>
      <c r="N1133" s="572" t="s">
        <v>25896</v>
      </c>
      <c r="O1133" s="572" t="s">
        <v>24001</v>
      </c>
      <c r="P1133" s="572">
        <v>32933</v>
      </c>
      <c r="Q1133" s="573">
        <v>37561</v>
      </c>
      <c r="R1133" s="571" t="s">
        <v>27876</v>
      </c>
      <c r="S1133" s="571" t="s">
        <v>24001</v>
      </c>
      <c r="T1133" s="571" t="s">
        <v>24001</v>
      </c>
    </row>
    <row r="1134" spans="1:20" ht="14.5" x14ac:dyDescent="0.35">
      <c r="A1134" s="552">
        <v>370</v>
      </c>
      <c r="B1134" s="571" t="s">
        <v>21471</v>
      </c>
      <c r="C1134" s="571" t="s">
        <v>21472</v>
      </c>
      <c r="D1134" s="571" t="s">
        <v>34570</v>
      </c>
      <c r="E1134" s="571" t="s">
        <v>24001</v>
      </c>
      <c r="F1134" s="571" t="s">
        <v>11077</v>
      </c>
      <c r="G1134" s="571" t="s">
        <v>21474</v>
      </c>
      <c r="H1134" s="571" t="s">
        <v>55</v>
      </c>
      <c r="I1134" s="571" t="s">
        <v>21149</v>
      </c>
      <c r="J1134" s="571" t="s">
        <v>24001</v>
      </c>
      <c r="K1134" s="571" t="s">
        <v>24001</v>
      </c>
      <c r="L1134" s="571" t="s">
        <v>24001</v>
      </c>
      <c r="M1134" s="572" t="s">
        <v>24001</v>
      </c>
      <c r="N1134" s="572" t="s">
        <v>25896</v>
      </c>
      <c r="O1134" s="572" t="s">
        <v>24001</v>
      </c>
      <c r="P1134" s="572">
        <v>32933</v>
      </c>
      <c r="Q1134" s="573">
        <v>45527</v>
      </c>
      <c r="R1134" s="571" t="s">
        <v>24001</v>
      </c>
      <c r="S1134" s="571" t="s">
        <v>24001</v>
      </c>
      <c r="T1134" s="571" t="s">
        <v>24001</v>
      </c>
    </row>
    <row r="1135" spans="1:20" ht="14.5" x14ac:dyDescent="0.35">
      <c r="A1135" s="552">
        <v>1131</v>
      </c>
      <c r="B1135" s="571" t="s">
        <v>21952</v>
      </c>
      <c r="C1135" s="571" t="s">
        <v>25152</v>
      </c>
      <c r="D1135" s="571" t="s">
        <v>22047</v>
      </c>
      <c r="E1135" s="571" t="s">
        <v>22045</v>
      </c>
      <c r="F1135" s="571" t="s">
        <v>18188</v>
      </c>
      <c r="G1135" s="571" t="s">
        <v>22046</v>
      </c>
      <c r="H1135" s="571" t="s">
        <v>15020</v>
      </c>
      <c r="I1135" s="571" t="s">
        <v>21149</v>
      </c>
      <c r="J1135" s="571" t="s">
        <v>24001</v>
      </c>
      <c r="K1135" s="571" t="s">
        <v>24001</v>
      </c>
      <c r="L1135" s="571" t="s">
        <v>24001</v>
      </c>
      <c r="M1135" s="572" t="s">
        <v>26274</v>
      </c>
      <c r="N1135" s="572" t="s">
        <v>25896</v>
      </c>
      <c r="O1135" s="572" t="s">
        <v>34768</v>
      </c>
      <c r="P1135" s="572">
        <v>32933</v>
      </c>
      <c r="Q1135" s="573">
        <v>37561</v>
      </c>
      <c r="R1135" s="571" t="s">
        <v>27899</v>
      </c>
      <c r="S1135" s="571" t="s">
        <v>24001</v>
      </c>
      <c r="T1135" s="571" t="s">
        <v>24001</v>
      </c>
    </row>
    <row r="1136" spans="1:20" ht="14.5" x14ac:dyDescent="0.35">
      <c r="A1136" s="552">
        <v>1132</v>
      </c>
      <c r="B1136" s="571" t="s">
        <v>21952</v>
      </c>
      <c r="C1136" s="571" t="s">
        <v>25152</v>
      </c>
      <c r="D1136" s="571" t="s">
        <v>25671</v>
      </c>
      <c r="E1136" s="571" t="s">
        <v>25672</v>
      </c>
      <c r="F1136" s="571" t="s">
        <v>25673</v>
      </c>
      <c r="G1136" s="571" t="s">
        <v>22046</v>
      </c>
      <c r="H1136" s="571" t="s">
        <v>25674</v>
      </c>
      <c r="I1136" s="571" t="s">
        <v>21149</v>
      </c>
      <c r="J1136" s="571" t="s">
        <v>24001</v>
      </c>
      <c r="K1136" s="571" t="s">
        <v>24001</v>
      </c>
      <c r="L1136" s="571" t="s">
        <v>24001</v>
      </c>
      <c r="M1136" s="572" t="s">
        <v>24001</v>
      </c>
      <c r="N1136" s="572" t="s">
        <v>25896</v>
      </c>
      <c r="O1136" s="572" t="s">
        <v>24001</v>
      </c>
      <c r="P1136" s="572">
        <v>32933</v>
      </c>
      <c r="Q1136" s="573">
        <v>42955</v>
      </c>
      <c r="R1136" s="571" t="s">
        <v>27899</v>
      </c>
      <c r="S1136" s="571" t="s">
        <v>27899</v>
      </c>
      <c r="T1136" s="571" t="s">
        <v>24001</v>
      </c>
    </row>
    <row r="1137" spans="1:20" ht="14.5" x14ac:dyDescent="0.35">
      <c r="A1137" s="552">
        <v>1133</v>
      </c>
      <c r="B1137" s="571" t="s">
        <v>21952</v>
      </c>
      <c r="C1137" s="571" t="s">
        <v>25152</v>
      </c>
      <c r="D1137" s="571" t="s">
        <v>25675</v>
      </c>
      <c r="E1137" s="571" t="s">
        <v>25676</v>
      </c>
      <c r="F1137" s="571" t="s">
        <v>18192</v>
      </c>
      <c r="G1137" s="571" t="s">
        <v>22046</v>
      </c>
      <c r="H1137" s="571" t="s">
        <v>25677</v>
      </c>
      <c r="I1137" s="571" t="s">
        <v>21149</v>
      </c>
      <c r="J1137" s="571" t="s">
        <v>24001</v>
      </c>
      <c r="K1137" s="571" t="s">
        <v>24001</v>
      </c>
      <c r="L1137" s="571" t="s">
        <v>24001</v>
      </c>
      <c r="M1137" s="572" t="s">
        <v>25678</v>
      </c>
      <c r="N1137" s="572" t="s">
        <v>25896</v>
      </c>
      <c r="O1137" s="572" t="s">
        <v>24001</v>
      </c>
      <c r="P1137" s="572">
        <v>32933</v>
      </c>
      <c r="Q1137" s="573">
        <v>42955</v>
      </c>
      <c r="R1137" s="571" t="s">
        <v>27899</v>
      </c>
      <c r="S1137" s="571" t="s">
        <v>28110</v>
      </c>
      <c r="T1137" s="571" t="s">
        <v>24001</v>
      </c>
    </row>
    <row r="1138" spans="1:20" ht="14.5" x14ac:dyDescent="0.35">
      <c r="A1138" s="552">
        <v>1134</v>
      </c>
      <c r="B1138" s="571" t="s">
        <v>21952</v>
      </c>
      <c r="C1138" s="571" t="s">
        <v>25152</v>
      </c>
      <c r="D1138" s="571" t="s">
        <v>25679</v>
      </c>
      <c r="E1138" s="571" t="s">
        <v>25680</v>
      </c>
      <c r="F1138" s="571" t="s">
        <v>25681</v>
      </c>
      <c r="G1138" s="571" t="s">
        <v>22046</v>
      </c>
      <c r="H1138" s="571" t="s">
        <v>25682</v>
      </c>
      <c r="I1138" s="571" t="s">
        <v>21149</v>
      </c>
      <c r="J1138" s="571" t="s">
        <v>24001</v>
      </c>
      <c r="K1138" s="571" t="s">
        <v>24001</v>
      </c>
      <c r="L1138" s="571" t="s">
        <v>24001</v>
      </c>
      <c r="M1138" s="572" t="s">
        <v>26274</v>
      </c>
      <c r="N1138" s="572" t="s">
        <v>25896</v>
      </c>
      <c r="O1138" s="572" t="s">
        <v>24001</v>
      </c>
      <c r="P1138" s="572">
        <v>42954</v>
      </c>
      <c r="Q1138" s="573">
        <v>43087</v>
      </c>
      <c r="R1138" s="571" t="s">
        <v>27899</v>
      </c>
      <c r="S1138" s="571" t="s">
        <v>28519</v>
      </c>
      <c r="T1138" s="571" t="s">
        <v>24001</v>
      </c>
    </row>
    <row r="1139" spans="1:20" ht="14.5" x14ac:dyDescent="0.35">
      <c r="A1139" s="552">
        <v>1135</v>
      </c>
      <c r="B1139" s="571" t="s">
        <v>21952</v>
      </c>
      <c r="C1139" s="571" t="s">
        <v>25152</v>
      </c>
      <c r="D1139" s="571" t="s">
        <v>26275</v>
      </c>
      <c r="E1139" s="571" t="s">
        <v>26276</v>
      </c>
      <c r="F1139" s="571" t="s">
        <v>18023</v>
      </c>
      <c r="G1139" s="571" t="s">
        <v>22046</v>
      </c>
      <c r="H1139" s="571" t="s">
        <v>26277</v>
      </c>
      <c r="I1139" s="571" t="s">
        <v>21149</v>
      </c>
      <c r="J1139" s="571" t="s">
        <v>24001</v>
      </c>
      <c r="K1139" s="571" t="s">
        <v>24001</v>
      </c>
      <c r="L1139" s="571" t="s">
        <v>24001</v>
      </c>
      <c r="M1139" s="572" t="s">
        <v>26274</v>
      </c>
      <c r="N1139" s="572" t="s">
        <v>25896</v>
      </c>
      <c r="O1139" s="572" t="s">
        <v>24001</v>
      </c>
      <c r="P1139" s="572">
        <v>32933</v>
      </c>
      <c r="Q1139" s="573">
        <v>44011</v>
      </c>
      <c r="R1139" s="571" t="s">
        <v>24001</v>
      </c>
      <c r="S1139" s="571" t="s">
        <v>24001</v>
      </c>
      <c r="T1139" s="571" t="s">
        <v>24001</v>
      </c>
    </row>
    <row r="1140" spans="1:20" ht="14.5" x14ac:dyDescent="0.35">
      <c r="A1140" s="552">
        <v>1136</v>
      </c>
      <c r="B1140" s="571" t="s">
        <v>21952</v>
      </c>
      <c r="C1140" s="571" t="s">
        <v>25152</v>
      </c>
      <c r="D1140" s="571" t="s">
        <v>25683</v>
      </c>
      <c r="E1140" s="571" t="s">
        <v>25684</v>
      </c>
      <c r="F1140" s="571" t="s">
        <v>25685</v>
      </c>
      <c r="G1140" s="571" t="s">
        <v>22046</v>
      </c>
      <c r="H1140" s="571" t="s">
        <v>25686</v>
      </c>
      <c r="I1140" s="571" t="s">
        <v>21149</v>
      </c>
      <c r="J1140" s="571" t="s">
        <v>24001</v>
      </c>
      <c r="K1140" s="571" t="s">
        <v>24001</v>
      </c>
      <c r="L1140" s="571" t="s">
        <v>899</v>
      </c>
      <c r="M1140" s="572" t="s">
        <v>24001</v>
      </c>
      <c r="N1140" s="572" t="s">
        <v>25896</v>
      </c>
      <c r="O1140" s="572" t="s">
        <v>28520</v>
      </c>
      <c r="P1140" s="572">
        <v>42954</v>
      </c>
      <c r="Q1140" s="573">
        <v>43087</v>
      </c>
      <c r="R1140" s="571" t="s">
        <v>27899</v>
      </c>
      <c r="S1140" s="571" t="s">
        <v>28521</v>
      </c>
      <c r="T1140" s="571" t="s">
        <v>24001</v>
      </c>
    </row>
    <row r="1141" spans="1:20" ht="14.5" x14ac:dyDescent="0.35">
      <c r="A1141" s="552">
        <v>1137</v>
      </c>
      <c r="B1141" s="571" t="s">
        <v>21952</v>
      </c>
      <c r="C1141" s="571" t="s">
        <v>25152</v>
      </c>
      <c r="D1141" s="571" t="s">
        <v>25687</v>
      </c>
      <c r="E1141" s="571" t="s">
        <v>25688</v>
      </c>
      <c r="F1141" s="571" t="s">
        <v>25689</v>
      </c>
      <c r="G1141" s="571" t="s">
        <v>22046</v>
      </c>
      <c r="H1141" s="571" t="s">
        <v>25690</v>
      </c>
      <c r="I1141" s="571" t="s">
        <v>21149</v>
      </c>
      <c r="J1141" s="571" t="s">
        <v>24001</v>
      </c>
      <c r="K1141" s="571" t="s">
        <v>24001</v>
      </c>
      <c r="L1141" s="571" t="s">
        <v>24001</v>
      </c>
      <c r="M1141" s="572" t="s">
        <v>26274</v>
      </c>
      <c r="N1141" s="572" t="s">
        <v>25896</v>
      </c>
      <c r="O1141" s="572" t="s">
        <v>24001</v>
      </c>
      <c r="P1141" s="572">
        <v>42954</v>
      </c>
      <c r="Q1141" s="573">
        <v>43087</v>
      </c>
      <c r="R1141" s="571" t="s">
        <v>27899</v>
      </c>
      <c r="S1141" s="571" t="s">
        <v>27884</v>
      </c>
      <c r="T1141" s="571" t="s">
        <v>24001</v>
      </c>
    </row>
    <row r="1142" spans="1:20" ht="14.5" x14ac:dyDescent="0.35">
      <c r="A1142" s="552">
        <v>1138</v>
      </c>
      <c r="B1142" s="571" t="s">
        <v>21952</v>
      </c>
      <c r="C1142" s="571" t="s">
        <v>25152</v>
      </c>
      <c r="D1142" s="571" t="s">
        <v>26278</v>
      </c>
      <c r="E1142" s="571" t="s">
        <v>22048</v>
      </c>
      <c r="F1142" s="571" t="s">
        <v>7165</v>
      </c>
      <c r="G1142" s="571" t="s">
        <v>22046</v>
      </c>
      <c r="H1142" s="571" t="s">
        <v>26279</v>
      </c>
      <c r="I1142" s="571" t="s">
        <v>21149</v>
      </c>
      <c r="J1142" s="571" t="s">
        <v>24001</v>
      </c>
      <c r="K1142" s="571" t="s">
        <v>24001</v>
      </c>
      <c r="L1142" s="571" t="s">
        <v>24001</v>
      </c>
      <c r="M1142" s="572" t="s">
        <v>24001</v>
      </c>
      <c r="N1142" s="572" t="s">
        <v>25896</v>
      </c>
      <c r="O1142" s="572" t="s">
        <v>24001</v>
      </c>
      <c r="P1142" s="572">
        <v>35996</v>
      </c>
      <c r="Q1142" s="573">
        <v>44326</v>
      </c>
      <c r="R1142" s="571" t="s">
        <v>28225</v>
      </c>
      <c r="S1142" s="571" t="s">
        <v>28225</v>
      </c>
      <c r="T1142" s="571" t="s">
        <v>24001</v>
      </c>
    </row>
    <row r="1143" spans="1:20" ht="14.5" x14ac:dyDescent="0.35">
      <c r="A1143" s="552">
        <v>1139</v>
      </c>
      <c r="B1143" s="571" t="s">
        <v>21952</v>
      </c>
      <c r="C1143" s="571" t="s">
        <v>25152</v>
      </c>
      <c r="D1143" s="571" t="s">
        <v>24422</v>
      </c>
      <c r="E1143" s="571" t="s">
        <v>25691</v>
      </c>
      <c r="F1143" s="571" t="s">
        <v>24423</v>
      </c>
      <c r="G1143" s="571" t="s">
        <v>22046</v>
      </c>
      <c r="H1143" s="571" t="s">
        <v>55</v>
      </c>
      <c r="I1143" s="571" t="s">
        <v>21149</v>
      </c>
      <c r="J1143" s="571" t="s">
        <v>24001</v>
      </c>
      <c r="K1143" s="571" t="s">
        <v>24001</v>
      </c>
      <c r="L1143" s="571" t="s">
        <v>24001</v>
      </c>
      <c r="M1143" s="572" t="s">
        <v>24001</v>
      </c>
      <c r="N1143" s="572" t="s">
        <v>25896</v>
      </c>
      <c r="O1143" s="572" t="s">
        <v>24001</v>
      </c>
      <c r="P1143" s="572">
        <v>32933</v>
      </c>
      <c r="Q1143" s="573">
        <v>42376</v>
      </c>
      <c r="R1143" s="571" t="s">
        <v>24001</v>
      </c>
      <c r="S1143" s="571" t="s">
        <v>24001</v>
      </c>
      <c r="T1143" s="571" t="s">
        <v>24001</v>
      </c>
    </row>
    <row r="1144" spans="1:20" ht="14.5" x14ac:dyDescent="0.35">
      <c r="A1144" s="571">
        <v>1563</v>
      </c>
      <c r="B1144" s="571" t="s">
        <v>23616</v>
      </c>
      <c r="C1144" s="571" t="s">
        <v>28340</v>
      </c>
      <c r="D1144" s="571" t="s">
        <v>23679</v>
      </c>
      <c r="E1144" s="571" t="s">
        <v>34846</v>
      </c>
      <c r="F1144" s="571" t="s">
        <v>2898</v>
      </c>
      <c r="G1144" s="571" t="s">
        <v>23677</v>
      </c>
      <c r="H1144" s="571" t="s">
        <v>23678</v>
      </c>
      <c r="I1144" s="571" t="s">
        <v>23615</v>
      </c>
      <c r="J1144" s="571" t="s">
        <v>24001</v>
      </c>
      <c r="K1144" s="571" t="s">
        <v>24001</v>
      </c>
      <c r="L1144" s="571" t="s">
        <v>24001</v>
      </c>
      <c r="M1144" s="572" t="s">
        <v>24001</v>
      </c>
      <c r="N1144" s="553" t="s">
        <v>26632</v>
      </c>
      <c r="O1144" s="572" t="s">
        <v>24001</v>
      </c>
      <c r="P1144" s="572">
        <v>35632</v>
      </c>
      <c r="Q1144" s="573">
        <v>40381</v>
      </c>
      <c r="R1144" s="571" t="s">
        <v>28522</v>
      </c>
      <c r="S1144" s="571" t="s">
        <v>24001</v>
      </c>
      <c r="T1144" s="571" t="s">
        <v>24001</v>
      </c>
    </row>
    <row r="1145" spans="1:20" ht="14.5" x14ac:dyDescent="0.35">
      <c r="A1145" s="552">
        <v>533</v>
      </c>
      <c r="B1145" s="571" t="s">
        <v>22163</v>
      </c>
      <c r="C1145" s="571" t="s">
        <v>22251</v>
      </c>
      <c r="D1145" s="571" t="s">
        <v>22367</v>
      </c>
      <c r="E1145" s="571" t="s">
        <v>22365</v>
      </c>
      <c r="F1145" s="571" t="s">
        <v>18607</v>
      </c>
      <c r="G1145" s="571" t="s">
        <v>22366</v>
      </c>
      <c r="H1145" s="571" t="s">
        <v>5599</v>
      </c>
      <c r="I1145" s="571" t="s">
        <v>21149</v>
      </c>
      <c r="J1145" s="571" t="s">
        <v>24001</v>
      </c>
      <c r="K1145" s="571" t="s">
        <v>62</v>
      </c>
      <c r="L1145" s="571" t="s">
        <v>24001</v>
      </c>
      <c r="M1145" s="572" t="s">
        <v>24001</v>
      </c>
      <c r="N1145" s="572" t="s">
        <v>25896</v>
      </c>
      <c r="O1145" s="572" t="s">
        <v>24001</v>
      </c>
      <c r="P1145" s="572">
        <v>32933</v>
      </c>
      <c r="Q1145" s="573">
        <v>37561</v>
      </c>
      <c r="R1145" s="571" t="s">
        <v>27876</v>
      </c>
      <c r="S1145" s="571" t="s">
        <v>24001</v>
      </c>
      <c r="T1145" s="571" t="s">
        <v>24001</v>
      </c>
    </row>
    <row r="1146" spans="1:20" ht="14.5" x14ac:dyDescent="0.35">
      <c r="A1146" s="552">
        <v>371</v>
      </c>
      <c r="B1146" s="571" t="s">
        <v>21471</v>
      </c>
      <c r="C1146" s="571" t="s">
        <v>21472</v>
      </c>
      <c r="D1146" s="571" t="s">
        <v>21481</v>
      </c>
      <c r="E1146" s="571" t="s">
        <v>21478</v>
      </c>
      <c r="F1146" s="571" t="s">
        <v>18256</v>
      </c>
      <c r="G1146" s="571" t="s">
        <v>21479</v>
      </c>
      <c r="H1146" s="571" t="s">
        <v>21480</v>
      </c>
      <c r="I1146" s="571" t="s">
        <v>21149</v>
      </c>
      <c r="J1146" s="571" t="s">
        <v>24001</v>
      </c>
      <c r="K1146" s="571" t="s">
        <v>62</v>
      </c>
      <c r="L1146" s="571" t="s">
        <v>24001</v>
      </c>
      <c r="M1146" s="572" t="s">
        <v>24001</v>
      </c>
      <c r="N1146" s="572" t="s">
        <v>25896</v>
      </c>
      <c r="O1146" s="572" t="s">
        <v>24001</v>
      </c>
      <c r="P1146" s="572">
        <v>32933</v>
      </c>
      <c r="Q1146" s="573">
        <v>37561</v>
      </c>
      <c r="R1146" s="571" t="s">
        <v>27900</v>
      </c>
      <c r="S1146" s="571" t="s">
        <v>24001</v>
      </c>
      <c r="T1146" s="571" t="s">
        <v>24001</v>
      </c>
    </row>
    <row r="1147" spans="1:20" ht="14.5" x14ac:dyDescent="0.35">
      <c r="A1147" s="552">
        <v>635</v>
      </c>
      <c r="B1147" s="571" t="s">
        <v>21653</v>
      </c>
      <c r="C1147" s="571" t="s">
        <v>21684</v>
      </c>
      <c r="D1147" s="571" t="s">
        <v>21716</v>
      </c>
      <c r="E1147" s="571" t="s">
        <v>21712</v>
      </c>
      <c r="F1147" s="571" t="s">
        <v>21713</v>
      </c>
      <c r="G1147" s="571" t="s">
        <v>21714</v>
      </c>
      <c r="H1147" s="571" t="s">
        <v>21715</v>
      </c>
      <c r="I1147" s="571" t="s">
        <v>21149</v>
      </c>
      <c r="J1147" s="571" t="s">
        <v>24001</v>
      </c>
      <c r="K1147" s="571" t="s">
        <v>24001</v>
      </c>
      <c r="L1147" s="571" t="s">
        <v>24001</v>
      </c>
      <c r="M1147" s="572" t="s">
        <v>24001</v>
      </c>
      <c r="N1147" s="572" t="s">
        <v>25896</v>
      </c>
      <c r="O1147" s="572" t="s">
        <v>24001</v>
      </c>
      <c r="P1147" s="572">
        <v>40060</v>
      </c>
      <c r="Q1147" s="573">
        <v>41603</v>
      </c>
      <c r="R1147" s="571" t="s">
        <v>28523</v>
      </c>
      <c r="S1147" s="571" t="s">
        <v>24001</v>
      </c>
      <c r="T1147" s="571" t="s">
        <v>24001</v>
      </c>
    </row>
    <row r="1148" spans="1:20" ht="14.5" x14ac:dyDescent="0.35">
      <c r="A1148" s="552">
        <v>636</v>
      </c>
      <c r="B1148" s="571" t="s">
        <v>21653</v>
      </c>
      <c r="C1148" s="571" t="s">
        <v>21684</v>
      </c>
      <c r="D1148" s="571" t="s">
        <v>21719</v>
      </c>
      <c r="E1148" s="571" t="s">
        <v>21717</v>
      </c>
      <c r="F1148" s="571" t="s">
        <v>21718</v>
      </c>
      <c r="G1148" s="571" t="s">
        <v>21714</v>
      </c>
      <c r="H1148" s="571" t="s">
        <v>19312</v>
      </c>
      <c r="I1148" s="571" t="s">
        <v>21149</v>
      </c>
      <c r="J1148" s="571" t="s">
        <v>24001</v>
      </c>
      <c r="K1148" s="571" t="s">
        <v>62</v>
      </c>
      <c r="L1148" s="571" t="s">
        <v>24001</v>
      </c>
      <c r="M1148" s="572" t="s">
        <v>24001</v>
      </c>
      <c r="N1148" s="572" t="s">
        <v>25896</v>
      </c>
      <c r="O1148" s="572" t="s">
        <v>24001</v>
      </c>
      <c r="P1148" s="572">
        <v>32933</v>
      </c>
      <c r="Q1148" s="573">
        <v>37561</v>
      </c>
      <c r="R1148" s="571" t="s">
        <v>27989</v>
      </c>
      <c r="S1148" s="571" t="s">
        <v>24001</v>
      </c>
      <c r="T1148" s="571" t="s">
        <v>24001</v>
      </c>
    </row>
    <row r="1149" spans="1:20" ht="14.5" x14ac:dyDescent="0.35">
      <c r="A1149" s="552">
        <v>637</v>
      </c>
      <c r="B1149" s="571" t="s">
        <v>21653</v>
      </c>
      <c r="C1149" s="571" t="s">
        <v>21684</v>
      </c>
      <c r="D1149" s="571" t="s">
        <v>26104</v>
      </c>
      <c r="E1149" s="571" t="s">
        <v>21720</v>
      </c>
      <c r="F1149" s="571" t="s">
        <v>16958</v>
      </c>
      <c r="G1149" s="571" t="s">
        <v>21714</v>
      </c>
      <c r="H1149" s="571" t="s">
        <v>26105</v>
      </c>
      <c r="I1149" s="571" t="s">
        <v>21149</v>
      </c>
      <c r="J1149" s="571" t="s">
        <v>24001</v>
      </c>
      <c r="K1149" s="571" t="s">
        <v>24001</v>
      </c>
      <c r="L1149" s="571" t="s">
        <v>899</v>
      </c>
      <c r="M1149" s="572" t="s">
        <v>24001</v>
      </c>
      <c r="N1149" s="572" t="s">
        <v>25896</v>
      </c>
      <c r="O1149" s="572" t="s">
        <v>34731</v>
      </c>
      <c r="P1149" s="572">
        <v>32933</v>
      </c>
      <c r="Q1149" s="573">
        <v>44014</v>
      </c>
      <c r="R1149" s="571" t="s">
        <v>27906</v>
      </c>
      <c r="S1149" s="571" t="s">
        <v>27906</v>
      </c>
      <c r="T1149" s="571" t="s">
        <v>24001</v>
      </c>
    </row>
    <row r="1150" spans="1:20" ht="14.5" x14ac:dyDescent="0.35">
      <c r="A1150" s="552">
        <v>1175</v>
      </c>
      <c r="B1150" s="552" t="s">
        <v>22113</v>
      </c>
      <c r="C1150" s="552" t="s">
        <v>22114</v>
      </c>
      <c r="D1150" s="552" t="s">
        <v>22118</v>
      </c>
      <c r="E1150" s="552" t="s">
        <v>22115</v>
      </c>
      <c r="F1150" s="552" t="s">
        <v>18052</v>
      </c>
      <c r="G1150" s="552" t="s">
        <v>22116</v>
      </c>
      <c r="H1150" s="552" t="s">
        <v>22117</v>
      </c>
      <c r="I1150" s="552" t="s">
        <v>21149</v>
      </c>
      <c r="J1150" s="552" t="s">
        <v>24001</v>
      </c>
      <c r="K1150" s="571" t="s">
        <v>24001</v>
      </c>
      <c r="L1150" s="571" t="s">
        <v>24001</v>
      </c>
      <c r="M1150" s="553" t="s">
        <v>24001</v>
      </c>
      <c r="N1150" s="572" t="s">
        <v>25896</v>
      </c>
      <c r="O1150" s="553" t="s">
        <v>24001</v>
      </c>
      <c r="P1150" s="553">
        <v>32933</v>
      </c>
      <c r="Q1150" s="554">
        <v>37561</v>
      </c>
      <c r="R1150" s="552" t="s">
        <v>27895</v>
      </c>
      <c r="S1150" s="552" t="s">
        <v>24001</v>
      </c>
      <c r="T1150" s="552" t="s">
        <v>24001</v>
      </c>
    </row>
    <row r="1151" spans="1:20" ht="14.5" x14ac:dyDescent="0.35">
      <c r="A1151" s="552">
        <v>1176</v>
      </c>
      <c r="B1151" s="552" t="s">
        <v>22113</v>
      </c>
      <c r="C1151" s="552" t="s">
        <v>22114</v>
      </c>
      <c r="D1151" s="552" t="s">
        <v>26212</v>
      </c>
      <c r="E1151" s="552" t="s">
        <v>26213</v>
      </c>
      <c r="F1151" s="552" t="s">
        <v>26214</v>
      </c>
      <c r="G1151" s="552" t="s">
        <v>22116</v>
      </c>
      <c r="H1151" s="552" t="s">
        <v>26215</v>
      </c>
      <c r="I1151" s="552" t="s">
        <v>21149</v>
      </c>
      <c r="J1151" s="552" t="s">
        <v>24001</v>
      </c>
      <c r="K1151" s="571" t="s">
        <v>24001</v>
      </c>
      <c r="L1151" s="571" t="s">
        <v>24001</v>
      </c>
      <c r="M1151" s="553" t="s">
        <v>24001</v>
      </c>
      <c r="N1151" s="572" t="s">
        <v>25896</v>
      </c>
      <c r="O1151" s="553" t="s">
        <v>24001</v>
      </c>
      <c r="P1151" s="553">
        <v>32933</v>
      </c>
      <c r="Q1151" s="554">
        <v>44012</v>
      </c>
      <c r="R1151" s="552" t="s">
        <v>27895</v>
      </c>
      <c r="S1151" s="552" t="s">
        <v>28102</v>
      </c>
      <c r="T1151" s="552" t="s">
        <v>24001</v>
      </c>
    </row>
    <row r="1152" spans="1:20" ht="14.5" x14ac:dyDescent="0.35">
      <c r="A1152" s="552">
        <v>1177</v>
      </c>
      <c r="B1152" s="552" t="s">
        <v>22113</v>
      </c>
      <c r="C1152" s="552" t="s">
        <v>22114</v>
      </c>
      <c r="D1152" s="552" t="s">
        <v>26216</v>
      </c>
      <c r="E1152" s="552" t="s">
        <v>26217</v>
      </c>
      <c r="F1152" s="552" t="s">
        <v>26218</v>
      </c>
      <c r="G1152" s="552" t="s">
        <v>22116</v>
      </c>
      <c r="H1152" s="552" t="s">
        <v>26219</v>
      </c>
      <c r="I1152" s="552" t="s">
        <v>21149</v>
      </c>
      <c r="J1152" s="552" t="s">
        <v>24001</v>
      </c>
      <c r="K1152" s="571" t="s">
        <v>24001</v>
      </c>
      <c r="L1152" s="571" t="s">
        <v>24001</v>
      </c>
      <c r="M1152" s="553" t="s">
        <v>24001</v>
      </c>
      <c r="N1152" s="572" t="s">
        <v>25896</v>
      </c>
      <c r="O1152" s="553" t="s">
        <v>24001</v>
      </c>
      <c r="P1152" s="553">
        <v>44012</v>
      </c>
      <c r="Q1152" s="554"/>
      <c r="R1152" s="552" t="s">
        <v>27895</v>
      </c>
      <c r="S1152" s="552" t="s">
        <v>27895</v>
      </c>
      <c r="T1152" s="552" t="s">
        <v>24001</v>
      </c>
    </row>
    <row r="1153" spans="1:20" ht="14.5" x14ac:dyDescent="0.35">
      <c r="A1153" s="552">
        <v>951</v>
      </c>
      <c r="B1153" s="571" t="s">
        <v>21451</v>
      </c>
      <c r="C1153" s="571" t="s">
        <v>21452</v>
      </c>
      <c r="D1153" s="571" t="s">
        <v>26035</v>
      </c>
      <c r="E1153" s="571" t="s">
        <v>21453</v>
      </c>
      <c r="F1153" s="571" t="s">
        <v>194</v>
      </c>
      <c r="G1153" s="571" t="s">
        <v>21454</v>
      </c>
      <c r="H1153" s="571" t="s">
        <v>26036</v>
      </c>
      <c r="I1153" s="571" t="s">
        <v>21149</v>
      </c>
      <c r="J1153" s="571" t="s">
        <v>24001</v>
      </c>
      <c r="K1153" s="571" t="s">
        <v>62</v>
      </c>
      <c r="L1153" s="571" t="s">
        <v>24001</v>
      </c>
      <c r="M1153" s="572" t="s">
        <v>24001</v>
      </c>
      <c r="N1153" s="572" t="s">
        <v>25896</v>
      </c>
      <c r="O1153" s="572" t="s">
        <v>24001</v>
      </c>
      <c r="P1153" s="572">
        <v>32933</v>
      </c>
      <c r="Q1153" s="573">
        <v>44005</v>
      </c>
      <c r="R1153" s="571" t="s">
        <v>27906</v>
      </c>
      <c r="S1153" s="571" t="s">
        <v>28287</v>
      </c>
      <c r="T1153" s="571" t="s">
        <v>24001</v>
      </c>
    </row>
    <row r="1154" spans="1:20" ht="14.5" x14ac:dyDescent="0.35">
      <c r="A1154" s="552">
        <v>952</v>
      </c>
      <c r="B1154" s="571" t="s">
        <v>21451</v>
      </c>
      <c r="C1154" s="571" t="s">
        <v>21452</v>
      </c>
      <c r="D1154" s="571" t="s">
        <v>21456</v>
      </c>
      <c r="E1154" s="571" t="s">
        <v>25692</v>
      </c>
      <c r="F1154" s="571" t="s">
        <v>2983</v>
      </c>
      <c r="G1154" s="571" t="s">
        <v>21455</v>
      </c>
      <c r="H1154" s="571" t="s">
        <v>55</v>
      </c>
      <c r="I1154" s="571" t="s">
        <v>21149</v>
      </c>
      <c r="J1154" s="571" t="s">
        <v>24001</v>
      </c>
      <c r="K1154" s="571" t="s">
        <v>24001</v>
      </c>
      <c r="L1154" s="571" t="s">
        <v>24001</v>
      </c>
      <c r="M1154" s="572" t="s">
        <v>24001</v>
      </c>
      <c r="N1154" s="572" t="s">
        <v>25896</v>
      </c>
      <c r="O1154" s="572" t="s">
        <v>24001</v>
      </c>
      <c r="P1154" s="572">
        <v>41443</v>
      </c>
      <c r="Q1154" s="573">
        <v>41443</v>
      </c>
      <c r="R1154" s="571" t="s">
        <v>24001</v>
      </c>
      <c r="S1154" s="571" t="s">
        <v>24001</v>
      </c>
      <c r="T1154" s="571" t="s">
        <v>24001</v>
      </c>
    </row>
    <row r="1155" spans="1:20" ht="14.5" x14ac:dyDescent="0.35">
      <c r="A1155" s="552">
        <v>1433</v>
      </c>
      <c r="B1155" s="552" t="s">
        <v>22834</v>
      </c>
      <c r="C1155" s="552" t="s">
        <v>23318</v>
      </c>
      <c r="D1155" s="552" t="s">
        <v>23407</v>
      </c>
      <c r="E1155" s="552" t="s">
        <v>23405</v>
      </c>
      <c r="F1155" s="552" t="s">
        <v>8746</v>
      </c>
      <c r="G1155" s="552" t="s">
        <v>23406</v>
      </c>
      <c r="H1155" s="552" t="s">
        <v>12428</v>
      </c>
      <c r="I1155" s="552" t="s">
        <v>22804</v>
      </c>
      <c r="J1155" s="552" t="s">
        <v>24001</v>
      </c>
      <c r="K1155" s="571" t="s">
        <v>24001</v>
      </c>
      <c r="L1155" s="571" t="s">
        <v>24001</v>
      </c>
      <c r="M1155" s="553" t="s">
        <v>23408</v>
      </c>
      <c r="N1155" s="553" t="s">
        <v>62</v>
      </c>
      <c r="O1155" s="553" t="s">
        <v>24001</v>
      </c>
      <c r="P1155" s="553">
        <v>32933</v>
      </c>
      <c r="Q1155" s="554">
        <v>37561</v>
      </c>
      <c r="R1155" s="552" t="s">
        <v>28296</v>
      </c>
      <c r="S1155" s="552" t="s">
        <v>24001</v>
      </c>
      <c r="T1155" s="552" t="s">
        <v>24001</v>
      </c>
    </row>
    <row r="1156" spans="1:20" ht="14.5" x14ac:dyDescent="0.35">
      <c r="A1156" s="552">
        <v>1434</v>
      </c>
      <c r="B1156" s="552" t="s">
        <v>22834</v>
      </c>
      <c r="C1156" s="552" t="s">
        <v>23318</v>
      </c>
      <c r="D1156" s="552" t="s">
        <v>23410</v>
      </c>
      <c r="E1156" s="552" t="s">
        <v>25693</v>
      </c>
      <c r="F1156" s="552" t="s">
        <v>8843</v>
      </c>
      <c r="G1156" s="552" t="s">
        <v>23406</v>
      </c>
      <c r="H1156" s="552" t="s">
        <v>4915</v>
      </c>
      <c r="I1156" s="552" t="s">
        <v>22804</v>
      </c>
      <c r="J1156" s="552" t="s">
        <v>24001</v>
      </c>
      <c r="K1156" s="571" t="s">
        <v>24001</v>
      </c>
      <c r="L1156" s="571" t="s">
        <v>24001</v>
      </c>
      <c r="M1156" s="553" t="s">
        <v>24001</v>
      </c>
      <c r="N1156" s="553" t="s">
        <v>62</v>
      </c>
      <c r="O1156" s="553" t="s">
        <v>24001</v>
      </c>
      <c r="P1156" s="553">
        <v>32933</v>
      </c>
      <c r="Q1156" s="554">
        <v>37561</v>
      </c>
      <c r="R1156" s="552" t="s">
        <v>28185</v>
      </c>
      <c r="S1156" s="552" t="s">
        <v>24001</v>
      </c>
      <c r="T1156" s="552" t="s">
        <v>24001</v>
      </c>
    </row>
    <row r="1157" spans="1:20" ht="14.5" x14ac:dyDescent="0.35">
      <c r="A1157" s="552">
        <v>1435</v>
      </c>
      <c r="B1157" s="552" t="s">
        <v>22834</v>
      </c>
      <c r="C1157" s="552" t="s">
        <v>23318</v>
      </c>
      <c r="D1157" s="552" t="s">
        <v>25694</v>
      </c>
      <c r="E1157" s="552" t="s">
        <v>23409</v>
      </c>
      <c r="F1157" s="552" t="s">
        <v>25695</v>
      </c>
      <c r="G1157" s="552" t="s">
        <v>23406</v>
      </c>
      <c r="H1157" s="552" t="s">
        <v>25696</v>
      </c>
      <c r="I1157" s="552" t="s">
        <v>22804</v>
      </c>
      <c r="J1157" s="552" t="s">
        <v>24001</v>
      </c>
      <c r="K1157" s="571" t="s">
        <v>24001</v>
      </c>
      <c r="L1157" s="571" t="s">
        <v>24001</v>
      </c>
      <c r="M1157" s="553" t="s">
        <v>24001</v>
      </c>
      <c r="N1157" s="553" t="s">
        <v>62</v>
      </c>
      <c r="O1157" s="553" t="s">
        <v>24001</v>
      </c>
      <c r="P1157" s="553">
        <v>42887</v>
      </c>
      <c r="Q1157" s="554"/>
      <c r="R1157" s="552" t="s">
        <v>28524</v>
      </c>
      <c r="S1157" s="552" t="s">
        <v>24001</v>
      </c>
      <c r="T1157" s="552" t="s">
        <v>24001</v>
      </c>
    </row>
    <row r="1158" spans="1:20" ht="14.5" x14ac:dyDescent="0.35">
      <c r="A1158" s="552">
        <v>1436</v>
      </c>
      <c r="B1158" s="552" t="s">
        <v>22834</v>
      </c>
      <c r="C1158" s="552" t="s">
        <v>23318</v>
      </c>
      <c r="D1158" s="552" t="s">
        <v>23413</v>
      </c>
      <c r="E1158" s="552" t="s">
        <v>23411</v>
      </c>
      <c r="F1158" s="552" t="s">
        <v>8898</v>
      </c>
      <c r="G1158" s="552" t="s">
        <v>23406</v>
      </c>
      <c r="H1158" s="552" t="s">
        <v>23412</v>
      </c>
      <c r="I1158" s="552" t="s">
        <v>22804</v>
      </c>
      <c r="J1158" s="552" t="s">
        <v>24001</v>
      </c>
      <c r="K1158" s="571" t="s">
        <v>24001</v>
      </c>
      <c r="L1158" s="571" t="s">
        <v>24001</v>
      </c>
      <c r="M1158" s="553" t="s">
        <v>24001</v>
      </c>
      <c r="N1158" s="553" t="s">
        <v>62</v>
      </c>
      <c r="O1158" s="553" t="s">
        <v>24001</v>
      </c>
      <c r="P1158" s="553">
        <v>32933</v>
      </c>
      <c r="Q1158" s="554">
        <v>37561</v>
      </c>
      <c r="R1158" s="552" t="s">
        <v>28525</v>
      </c>
      <c r="S1158" s="552" t="s">
        <v>24001</v>
      </c>
      <c r="T1158" s="552" t="s">
        <v>24001</v>
      </c>
    </row>
    <row r="1159" spans="1:20" ht="14.5" x14ac:dyDescent="0.35">
      <c r="A1159" s="552">
        <v>1437</v>
      </c>
      <c r="B1159" s="552" t="s">
        <v>22834</v>
      </c>
      <c r="C1159" s="552" t="s">
        <v>23318</v>
      </c>
      <c r="D1159" s="552" t="s">
        <v>23414</v>
      </c>
      <c r="E1159" s="552" t="s">
        <v>24001</v>
      </c>
      <c r="F1159" s="552" t="s">
        <v>19092</v>
      </c>
      <c r="G1159" s="552" t="s">
        <v>23406</v>
      </c>
      <c r="H1159" s="552" t="s">
        <v>55</v>
      </c>
      <c r="I1159" s="552" t="s">
        <v>22804</v>
      </c>
      <c r="J1159" s="552" t="s">
        <v>24001</v>
      </c>
      <c r="K1159" s="571" t="s">
        <v>24001</v>
      </c>
      <c r="L1159" s="571" t="s">
        <v>24001</v>
      </c>
      <c r="M1159" s="553" t="s">
        <v>24001</v>
      </c>
      <c r="N1159" s="553" t="s">
        <v>62</v>
      </c>
      <c r="O1159" s="553" t="s">
        <v>24001</v>
      </c>
      <c r="P1159" s="553">
        <v>32933</v>
      </c>
      <c r="Q1159" s="554">
        <v>37561</v>
      </c>
      <c r="R1159" s="552" t="s">
        <v>24001</v>
      </c>
      <c r="S1159" s="552" t="s">
        <v>24001</v>
      </c>
      <c r="T1159" s="552" t="s">
        <v>24001</v>
      </c>
    </row>
    <row r="1160" spans="1:20" ht="14.5" x14ac:dyDescent="0.35">
      <c r="A1160" s="552">
        <v>1438</v>
      </c>
      <c r="B1160" s="552" t="s">
        <v>22834</v>
      </c>
      <c r="C1160" s="552" t="s">
        <v>23318</v>
      </c>
      <c r="D1160" s="552" t="s">
        <v>23417</v>
      </c>
      <c r="E1160" s="552" t="s">
        <v>23415</v>
      </c>
      <c r="F1160" s="552" t="s">
        <v>8927</v>
      </c>
      <c r="G1160" s="552" t="s">
        <v>23406</v>
      </c>
      <c r="H1160" s="552" t="s">
        <v>23416</v>
      </c>
      <c r="I1160" s="552" t="s">
        <v>22804</v>
      </c>
      <c r="J1160" s="552" t="s">
        <v>24001</v>
      </c>
      <c r="K1160" s="571" t="s">
        <v>24001</v>
      </c>
      <c r="L1160" s="571" t="s">
        <v>24001</v>
      </c>
      <c r="M1160" s="553" t="s">
        <v>24001</v>
      </c>
      <c r="N1160" s="553" t="s">
        <v>62</v>
      </c>
      <c r="O1160" s="553" t="s">
        <v>24001</v>
      </c>
      <c r="P1160" s="553">
        <v>32933</v>
      </c>
      <c r="Q1160" s="554">
        <v>37561</v>
      </c>
      <c r="R1160" s="552" t="s">
        <v>28142</v>
      </c>
      <c r="S1160" s="552" t="s">
        <v>24001</v>
      </c>
      <c r="T1160" s="552" t="s">
        <v>24001</v>
      </c>
    </row>
    <row r="1161" spans="1:20" ht="14.5" x14ac:dyDescent="0.35">
      <c r="A1161" s="552">
        <v>953</v>
      </c>
      <c r="B1161" s="571" t="s">
        <v>21451</v>
      </c>
      <c r="C1161" s="571" t="s">
        <v>21452</v>
      </c>
      <c r="D1161" s="571" t="s">
        <v>21459</v>
      </c>
      <c r="E1161" s="571" t="s">
        <v>21457</v>
      </c>
      <c r="F1161" s="571" t="s">
        <v>209</v>
      </c>
      <c r="G1161" s="571" t="s">
        <v>21458</v>
      </c>
      <c r="H1161" s="571" t="s">
        <v>20636</v>
      </c>
      <c r="I1161" s="571" t="s">
        <v>21149</v>
      </c>
      <c r="J1161" s="571" t="s">
        <v>24001</v>
      </c>
      <c r="K1161" s="571" t="s">
        <v>24001</v>
      </c>
      <c r="L1161" s="571" t="s">
        <v>24001</v>
      </c>
      <c r="M1161" s="572" t="s">
        <v>24001</v>
      </c>
      <c r="N1161" s="572" t="s">
        <v>25896</v>
      </c>
      <c r="O1161" s="572" t="s">
        <v>24001</v>
      </c>
      <c r="P1161" s="572">
        <v>32933</v>
      </c>
      <c r="Q1161" s="573">
        <v>37561</v>
      </c>
      <c r="R1161" s="571" t="s">
        <v>28526</v>
      </c>
      <c r="S1161" s="571" t="s">
        <v>24001</v>
      </c>
      <c r="T1161" s="571" t="s">
        <v>24001</v>
      </c>
    </row>
    <row r="1162" spans="1:20" ht="14.5" x14ac:dyDescent="0.35">
      <c r="A1162" s="552">
        <v>1140</v>
      </c>
      <c r="B1162" s="571" t="s">
        <v>21952</v>
      </c>
      <c r="C1162" s="571" t="s">
        <v>25152</v>
      </c>
      <c r="D1162" s="571" t="s">
        <v>22052</v>
      </c>
      <c r="E1162" s="571" t="s">
        <v>22049</v>
      </c>
      <c r="F1162" s="571" t="s">
        <v>17098</v>
      </c>
      <c r="G1162" s="571" t="s">
        <v>22050</v>
      </c>
      <c r="H1162" s="571" t="s">
        <v>22051</v>
      </c>
      <c r="I1162" s="571" t="s">
        <v>21149</v>
      </c>
      <c r="J1162" s="571" t="s">
        <v>24001</v>
      </c>
      <c r="K1162" s="571" t="s">
        <v>154</v>
      </c>
      <c r="L1162" s="571" t="s">
        <v>899</v>
      </c>
      <c r="M1162" s="572" t="s">
        <v>24001</v>
      </c>
      <c r="N1162" s="572" t="s">
        <v>25896</v>
      </c>
      <c r="O1162" s="572" t="s">
        <v>24001</v>
      </c>
      <c r="P1162" s="572">
        <v>32933</v>
      </c>
      <c r="Q1162" s="573">
        <v>37561</v>
      </c>
      <c r="R1162" s="571" t="s">
        <v>28527</v>
      </c>
      <c r="S1162" s="571" t="s">
        <v>24001</v>
      </c>
      <c r="T1162" s="571" t="s">
        <v>24001</v>
      </c>
    </row>
    <row r="1163" spans="1:20" ht="14.5" x14ac:dyDescent="0.35">
      <c r="A1163" s="552">
        <v>1141</v>
      </c>
      <c r="B1163" s="571" t="s">
        <v>21952</v>
      </c>
      <c r="C1163" s="571" t="s">
        <v>25152</v>
      </c>
      <c r="D1163" s="571" t="s">
        <v>22056</v>
      </c>
      <c r="E1163" s="571" t="s">
        <v>22053</v>
      </c>
      <c r="F1163" s="571" t="s">
        <v>22054</v>
      </c>
      <c r="G1163" s="571" t="s">
        <v>22050</v>
      </c>
      <c r="H1163" s="571" t="s">
        <v>22055</v>
      </c>
      <c r="I1163" s="571" t="s">
        <v>21149</v>
      </c>
      <c r="J1163" s="571" t="s">
        <v>24001</v>
      </c>
      <c r="K1163" s="571" t="s">
        <v>154</v>
      </c>
      <c r="L1163" s="571" t="s">
        <v>899</v>
      </c>
      <c r="M1163" s="572" t="s">
        <v>24001</v>
      </c>
      <c r="N1163" s="572" t="s">
        <v>25896</v>
      </c>
      <c r="O1163" s="572" t="s">
        <v>24001</v>
      </c>
      <c r="P1163" s="572">
        <v>39339</v>
      </c>
      <c r="Q1163" s="573"/>
      <c r="R1163" s="571" t="s">
        <v>28528</v>
      </c>
      <c r="S1163" s="571" t="s">
        <v>28529</v>
      </c>
      <c r="T1163" s="571" t="s">
        <v>24001</v>
      </c>
    </row>
    <row r="1164" spans="1:20" ht="14.5" x14ac:dyDescent="0.35">
      <c r="A1164" s="552">
        <v>1142</v>
      </c>
      <c r="B1164" s="571" t="s">
        <v>21952</v>
      </c>
      <c r="C1164" s="571" t="s">
        <v>25152</v>
      </c>
      <c r="D1164" s="571" t="s">
        <v>34571</v>
      </c>
      <c r="E1164" s="571" t="s">
        <v>24001</v>
      </c>
      <c r="F1164" s="571" t="s">
        <v>34572</v>
      </c>
      <c r="G1164" s="571" t="s">
        <v>22050</v>
      </c>
      <c r="H1164" s="571" t="s">
        <v>55</v>
      </c>
      <c r="I1164" s="571" t="s">
        <v>21149</v>
      </c>
      <c r="J1164" s="571" t="s">
        <v>24001</v>
      </c>
      <c r="K1164" s="571" t="s">
        <v>24001</v>
      </c>
      <c r="L1164" s="571" t="s">
        <v>24001</v>
      </c>
      <c r="M1164" s="572" t="s">
        <v>24001</v>
      </c>
      <c r="N1164" s="572" t="s">
        <v>25896</v>
      </c>
      <c r="O1164" s="572" t="s">
        <v>24001</v>
      </c>
      <c r="P1164" s="572">
        <v>32933</v>
      </c>
      <c r="Q1164" s="573">
        <v>45527</v>
      </c>
      <c r="R1164" s="571" t="s">
        <v>24001</v>
      </c>
      <c r="S1164" s="571" t="s">
        <v>24001</v>
      </c>
      <c r="T1164" s="571" t="s">
        <v>24001</v>
      </c>
    </row>
    <row r="1165" spans="1:20" ht="14.5" x14ac:dyDescent="0.35">
      <c r="A1165" s="552">
        <v>645</v>
      </c>
      <c r="B1165" s="571" t="s">
        <v>22163</v>
      </c>
      <c r="C1165" s="571" t="s">
        <v>22469</v>
      </c>
      <c r="D1165" s="571" t="s">
        <v>22472</v>
      </c>
      <c r="E1165" s="571" t="s">
        <v>22470</v>
      </c>
      <c r="F1165" s="571" t="s">
        <v>17257</v>
      </c>
      <c r="G1165" s="571" t="s">
        <v>22471</v>
      </c>
      <c r="H1165" s="571" t="s">
        <v>22249</v>
      </c>
      <c r="I1165" s="571" t="s">
        <v>21149</v>
      </c>
      <c r="J1165" s="571" t="s">
        <v>24001</v>
      </c>
      <c r="K1165" s="571" t="s">
        <v>24001</v>
      </c>
      <c r="L1165" s="571" t="s">
        <v>24001</v>
      </c>
      <c r="M1165" s="572" t="s">
        <v>24001</v>
      </c>
      <c r="N1165" s="572" t="s">
        <v>25896</v>
      </c>
      <c r="O1165" s="572" t="s">
        <v>24001</v>
      </c>
      <c r="P1165" s="572">
        <v>32933</v>
      </c>
      <c r="Q1165" s="573">
        <v>37561</v>
      </c>
      <c r="R1165" s="571" t="s">
        <v>28530</v>
      </c>
      <c r="S1165" s="571" t="s">
        <v>24001</v>
      </c>
      <c r="T1165" s="571" t="s">
        <v>24001</v>
      </c>
    </row>
    <row r="1166" spans="1:20" ht="14.5" x14ac:dyDescent="0.35">
      <c r="A1166" s="552">
        <v>646</v>
      </c>
      <c r="B1166" s="571" t="s">
        <v>22163</v>
      </c>
      <c r="C1166" s="571" t="s">
        <v>22469</v>
      </c>
      <c r="D1166" s="571" t="s">
        <v>28531</v>
      </c>
      <c r="E1166" s="571" t="s">
        <v>28532</v>
      </c>
      <c r="F1166" s="571" t="s">
        <v>28533</v>
      </c>
      <c r="G1166" s="571" t="s">
        <v>22471</v>
      </c>
      <c r="H1166" s="571" t="s">
        <v>55</v>
      </c>
      <c r="I1166" s="571" t="s">
        <v>21149</v>
      </c>
      <c r="J1166" s="571" t="s">
        <v>24001</v>
      </c>
      <c r="K1166" s="571" t="s">
        <v>24001</v>
      </c>
      <c r="L1166" s="571" t="s">
        <v>24001</v>
      </c>
      <c r="M1166" s="572" t="s">
        <v>24001</v>
      </c>
      <c r="N1166" s="572" t="s">
        <v>25896</v>
      </c>
      <c r="O1166" s="572" t="s">
        <v>24001</v>
      </c>
      <c r="P1166" s="572">
        <v>32933</v>
      </c>
      <c r="Q1166" s="573">
        <v>44994</v>
      </c>
      <c r="R1166" s="571" t="s">
        <v>24001</v>
      </c>
      <c r="S1166" s="571" t="s">
        <v>24001</v>
      </c>
      <c r="T1166" s="571" t="s">
        <v>24001</v>
      </c>
    </row>
    <row r="1167" spans="1:20" ht="14.5" x14ac:dyDescent="0.35">
      <c r="A1167" s="552">
        <v>647</v>
      </c>
      <c r="B1167" s="571" t="s">
        <v>22163</v>
      </c>
      <c r="C1167" s="571" t="s">
        <v>22469</v>
      </c>
      <c r="D1167" s="571" t="s">
        <v>22475</v>
      </c>
      <c r="E1167" s="571" t="s">
        <v>22473</v>
      </c>
      <c r="F1167" s="571" t="s">
        <v>17252</v>
      </c>
      <c r="G1167" s="571" t="s">
        <v>22471</v>
      </c>
      <c r="H1167" s="571" t="s">
        <v>22474</v>
      </c>
      <c r="I1167" s="571" t="s">
        <v>21149</v>
      </c>
      <c r="J1167" s="571" t="s">
        <v>24001</v>
      </c>
      <c r="K1167" s="571" t="s">
        <v>24001</v>
      </c>
      <c r="L1167" s="571" t="s">
        <v>24001</v>
      </c>
      <c r="M1167" s="572" t="s">
        <v>25697</v>
      </c>
      <c r="N1167" s="572" t="s">
        <v>25896</v>
      </c>
      <c r="O1167" s="572" t="s">
        <v>24001</v>
      </c>
      <c r="P1167" s="572">
        <v>32933</v>
      </c>
      <c r="Q1167" s="573">
        <v>37561</v>
      </c>
      <c r="R1167" s="571" t="s">
        <v>27898</v>
      </c>
      <c r="S1167" s="571" t="s">
        <v>24001</v>
      </c>
      <c r="T1167" s="571" t="s">
        <v>24001</v>
      </c>
    </row>
    <row r="1168" spans="1:20" ht="14.5" x14ac:dyDescent="0.35">
      <c r="A1168" s="552">
        <v>648</v>
      </c>
      <c r="B1168" s="571" t="s">
        <v>22163</v>
      </c>
      <c r="C1168" s="571" t="s">
        <v>22469</v>
      </c>
      <c r="D1168" s="571" t="s">
        <v>25698</v>
      </c>
      <c r="E1168" s="571" t="s">
        <v>25699</v>
      </c>
      <c r="F1168" s="571" t="s">
        <v>25700</v>
      </c>
      <c r="G1168" s="571" t="s">
        <v>22471</v>
      </c>
      <c r="H1168" s="571" t="s">
        <v>25701</v>
      </c>
      <c r="I1168" s="571" t="s">
        <v>21149</v>
      </c>
      <c r="J1168" s="571" t="s">
        <v>24001</v>
      </c>
      <c r="K1168" s="571" t="s">
        <v>24001</v>
      </c>
      <c r="L1168" s="571" t="s">
        <v>24001</v>
      </c>
      <c r="M1168" s="572" t="s">
        <v>24001</v>
      </c>
      <c r="N1168" s="572" t="s">
        <v>25896</v>
      </c>
      <c r="O1168" s="572" t="s">
        <v>24001</v>
      </c>
      <c r="P1168" s="572">
        <v>43042</v>
      </c>
      <c r="Q1168" s="573">
        <v>43087</v>
      </c>
      <c r="R1168" s="571" t="s">
        <v>27898</v>
      </c>
      <c r="S1168" s="571" t="s">
        <v>28093</v>
      </c>
      <c r="T1168" s="571" t="s">
        <v>24001</v>
      </c>
    </row>
    <row r="1169" spans="1:20" ht="14.5" x14ac:dyDescent="0.35">
      <c r="A1169" s="552">
        <v>649</v>
      </c>
      <c r="B1169" s="571" t="s">
        <v>22163</v>
      </c>
      <c r="C1169" s="571" t="s">
        <v>22469</v>
      </c>
      <c r="D1169" s="571" t="s">
        <v>25702</v>
      </c>
      <c r="E1169" s="571" t="s">
        <v>25703</v>
      </c>
      <c r="F1169" s="571" t="s">
        <v>25704</v>
      </c>
      <c r="G1169" s="571" t="s">
        <v>22471</v>
      </c>
      <c r="H1169" s="571" t="s">
        <v>25705</v>
      </c>
      <c r="I1169" s="571" t="s">
        <v>21149</v>
      </c>
      <c r="J1169" s="571" t="s">
        <v>24001</v>
      </c>
      <c r="K1169" s="571" t="s">
        <v>24001</v>
      </c>
      <c r="L1169" s="571" t="s">
        <v>24001</v>
      </c>
      <c r="M1169" s="572" t="s">
        <v>24001</v>
      </c>
      <c r="N1169" s="572" t="s">
        <v>25896</v>
      </c>
      <c r="O1169" s="572" t="s">
        <v>24001</v>
      </c>
      <c r="P1169" s="572">
        <v>43042</v>
      </c>
      <c r="Q1169" s="573">
        <v>43087</v>
      </c>
      <c r="R1169" s="571" t="s">
        <v>27898</v>
      </c>
      <c r="S1169" s="571" t="s">
        <v>27898</v>
      </c>
      <c r="T1169" s="571" t="s">
        <v>24001</v>
      </c>
    </row>
    <row r="1170" spans="1:20" ht="14.5" x14ac:dyDescent="0.35">
      <c r="A1170" s="552">
        <v>650</v>
      </c>
      <c r="B1170" s="571" t="s">
        <v>22163</v>
      </c>
      <c r="C1170" s="571" t="s">
        <v>22469</v>
      </c>
      <c r="D1170" s="571" t="s">
        <v>22478</v>
      </c>
      <c r="E1170" s="571" t="s">
        <v>22476</v>
      </c>
      <c r="F1170" s="571" t="s">
        <v>17120</v>
      </c>
      <c r="G1170" s="571" t="s">
        <v>22471</v>
      </c>
      <c r="H1170" s="571" t="s">
        <v>22477</v>
      </c>
      <c r="I1170" s="571" t="s">
        <v>21149</v>
      </c>
      <c r="J1170" s="571" t="s">
        <v>24001</v>
      </c>
      <c r="K1170" s="571" t="s">
        <v>24001</v>
      </c>
      <c r="L1170" s="571" t="s">
        <v>24001</v>
      </c>
      <c r="M1170" s="572" t="s">
        <v>24001</v>
      </c>
      <c r="N1170" s="572" t="s">
        <v>25896</v>
      </c>
      <c r="O1170" s="572" t="s">
        <v>24001</v>
      </c>
      <c r="P1170" s="572">
        <v>32933</v>
      </c>
      <c r="Q1170" s="573">
        <v>37561</v>
      </c>
      <c r="R1170" s="571" t="s">
        <v>27898</v>
      </c>
      <c r="S1170" s="571" t="s">
        <v>24001</v>
      </c>
      <c r="T1170" s="571" t="s">
        <v>34710</v>
      </c>
    </row>
    <row r="1171" spans="1:20" ht="14.5" x14ac:dyDescent="0.35">
      <c r="A1171" s="552">
        <v>651</v>
      </c>
      <c r="B1171" s="571" t="s">
        <v>22163</v>
      </c>
      <c r="C1171" s="571" t="s">
        <v>22469</v>
      </c>
      <c r="D1171" s="571" t="s">
        <v>22481</v>
      </c>
      <c r="E1171" s="571" t="s">
        <v>26427</v>
      </c>
      <c r="F1171" s="571" t="s">
        <v>22479</v>
      </c>
      <c r="G1171" s="571" t="s">
        <v>22471</v>
      </c>
      <c r="H1171" s="571" t="s">
        <v>22480</v>
      </c>
      <c r="I1171" s="571" t="s">
        <v>21149</v>
      </c>
      <c r="J1171" s="571" t="s">
        <v>24001</v>
      </c>
      <c r="K1171" s="571" t="s">
        <v>62</v>
      </c>
      <c r="L1171" s="571" t="s">
        <v>24001</v>
      </c>
      <c r="M1171" s="572" t="s">
        <v>25706</v>
      </c>
      <c r="N1171" s="572" t="s">
        <v>25896</v>
      </c>
      <c r="O1171" s="572" t="s">
        <v>24001</v>
      </c>
      <c r="P1171" s="572">
        <v>32933</v>
      </c>
      <c r="Q1171" s="573">
        <v>39342</v>
      </c>
      <c r="R1171" s="571" t="s">
        <v>27898</v>
      </c>
      <c r="S1171" s="571" t="s">
        <v>27931</v>
      </c>
      <c r="T1171" s="571" t="s">
        <v>24001</v>
      </c>
    </row>
    <row r="1172" spans="1:20" ht="14.5" x14ac:dyDescent="0.35">
      <c r="A1172" s="552">
        <v>652</v>
      </c>
      <c r="B1172" s="571" t="s">
        <v>22163</v>
      </c>
      <c r="C1172" s="571" t="s">
        <v>22469</v>
      </c>
      <c r="D1172" s="571" t="s">
        <v>22483</v>
      </c>
      <c r="E1172" s="571" t="s">
        <v>25707</v>
      </c>
      <c r="F1172" s="571" t="s">
        <v>3708</v>
      </c>
      <c r="G1172" s="571" t="s">
        <v>22471</v>
      </c>
      <c r="H1172" s="571" t="s">
        <v>22482</v>
      </c>
      <c r="I1172" s="571" t="s">
        <v>21149</v>
      </c>
      <c r="J1172" s="571" t="s">
        <v>24001</v>
      </c>
      <c r="K1172" s="571" t="s">
        <v>50</v>
      </c>
      <c r="L1172" s="571" t="s">
        <v>24001</v>
      </c>
      <c r="M1172" s="572" t="s">
        <v>25708</v>
      </c>
      <c r="N1172" s="572" t="s">
        <v>25896</v>
      </c>
      <c r="O1172" s="572" t="s">
        <v>24001</v>
      </c>
      <c r="P1172" s="572">
        <v>32933</v>
      </c>
      <c r="Q1172" s="573">
        <v>37561</v>
      </c>
      <c r="R1172" s="571" t="s">
        <v>27898</v>
      </c>
      <c r="S1172" s="571" t="s">
        <v>27898</v>
      </c>
      <c r="T1172" s="571" t="s">
        <v>28534</v>
      </c>
    </row>
    <row r="1173" spans="1:20" ht="14.5" x14ac:dyDescent="0.35">
      <c r="A1173" s="552">
        <v>869</v>
      </c>
      <c r="B1173" s="571" t="s">
        <v>22163</v>
      </c>
      <c r="C1173" s="571" t="s">
        <v>22712</v>
      </c>
      <c r="D1173" s="571" t="s">
        <v>25709</v>
      </c>
      <c r="E1173" s="571" t="s">
        <v>22717</v>
      </c>
      <c r="F1173" s="571" t="s">
        <v>22718</v>
      </c>
      <c r="G1173" s="571" t="s">
        <v>25710</v>
      </c>
      <c r="H1173" s="571" t="s">
        <v>22719</v>
      </c>
      <c r="I1173" s="571" t="s">
        <v>21149</v>
      </c>
      <c r="J1173" s="571" t="s">
        <v>24001</v>
      </c>
      <c r="K1173" s="571" t="s">
        <v>50</v>
      </c>
      <c r="L1173" s="571" t="s">
        <v>24001</v>
      </c>
      <c r="M1173" s="572" t="s">
        <v>24001</v>
      </c>
      <c r="N1173" s="572" t="s">
        <v>25896</v>
      </c>
      <c r="O1173" s="572" t="s">
        <v>24001</v>
      </c>
      <c r="P1173" s="572">
        <v>32933</v>
      </c>
      <c r="Q1173" s="573">
        <v>43686</v>
      </c>
      <c r="R1173" s="571" t="s">
        <v>28535</v>
      </c>
      <c r="S1173" s="571" t="s">
        <v>24001</v>
      </c>
      <c r="T1173" s="571" t="s">
        <v>24001</v>
      </c>
    </row>
    <row r="1174" spans="1:20" ht="14.5" x14ac:dyDescent="0.35">
      <c r="A1174" s="552">
        <v>870</v>
      </c>
      <c r="B1174" s="571" t="s">
        <v>22163</v>
      </c>
      <c r="C1174" s="571" t="s">
        <v>22712</v>
      </c>
      <c r="D1174" s="571" t="s">
        <v>26566</v>
      </c>
      <c r="E1174" s="571" t="s">
        <v>22720</v>
      </c>
      <c r="F1174" s="571" t="s">
        <v>18990</v>
      </c>
      <c r="G1174" s="571" t="s">
        <v>25710</v>
      </c>
      <c r="H1174" s="571" t="s">
        <v>26567</v>
      </c>
      <c r="I1174" s="571" t="s">
        <v>21149</v>
      </c>
      <c r="J1174" s="571" t="s">
        <v>24001</v>
      </c>
      <c r="K1174" s="571" t="s">
        <v>24001</v>
      </c>
      <c r="L1174" s="571" t="s">
        <v>24001</v>
      </c>
      <c r="M1174" s="572" t="s">
        <v>26568</v>
      </c>
      <c r="N1174" s="572" t="s">
        <v>25896</v>
      </c>
      <c r="O1174" s="572" t="s">
        <v>24001</v>
      </c>
      <c r="P1174" s="572">
        <v>32933</v>
      </c>
      <c r="Q1174" s="573">
        <v>43942</v>
      </c>
      <c r="R1174" s="571" t="s">
        <v>28059</v>
      </c>
      <c r="S1174" s="571" t="s">
        <v>27964</v>
      </c>
      <c r="T1174" s="571" t="s">
        <v>24001</v>
      </c>
    </row>
    <row r="1175" spans="1:20" ht="14.5" x14ac:dyDescent="0.35">
      <c r="A1175" s="552">
        <v>871</v>
      </c>
      <c r="B1175" s="571" t="s">
        <v>22163</v>
      </c>
      <c r="C1175" s="571" t="s">
        <v>22712</v>
      </c>
      <c r="D1175" s="571" t="s">
        <v>34573</v>
      </c>
      <c r="E1175" s="571" t="s">
        <v>34574</v>
      </c>
      <c r="F1175" s="571" t="s">
        <v>34575</v>
      </c>
      <c r="G1175" s="571" t="s">
        <v>25710</v>
      </c>
      <c r="H1175" s="571" t="s">
        <v>55</v>
      </c>
      <c r="I1175" s="571" t="s">
        <v>21149</v>
      </c>
      <c r="J1175" s="571" t="s">
        <v>24001</v>
      </c>
      <c r="K1175" s="571" t="s">
        <v>24001</v>
      </c>
      <c r="L1175" s="571" t="s">
        <v>24001</v>
      </c>
      <c r="M1175" s="572" t="s">
        <v>24001</v>
      </c>
      <c r="N1175" s="572" t="s">
        <v>25896</v>
      </c>
      <c r="O1175" s="572" t="s">
        <v>24001</v>
      </c>
      <c r="P1175" s="572">
        <v>45545</v>
      </c>
      <c r="Q1175" s="573">
        <v>45545</v>
      </c>
      <c r="R1175" s="571" t="s">
        <v>28339</v>
      </c>
      <c r="S1175" s="571" t="s">
        <v>24001</v>
      </c>
      <c r="T1175" s="571" t="s">
        <v>24001</v>
      </c>
    </row>
    <row r="1176" spans="1:20" ht="14.5" x14ac:dyDescent="0.35">
      <c r="A1176" s="552">
        <v>1065</v>
      </c>
      <c r="B1176" s="571" t="s">
        <v>21625</v>
      </c>
      <c r="C1176" s="571" t="s">
        <v>21626</v>
      </c>
      <c r="D1176" s="571" t="s">
        <v>26075</v>
      </c>
      <c r="E1176" s="571" t="s">
        <v>26076</v>
      </c>
      <c r="F1176" s="571" t="s">
        <v>183</v>
      </c>
      <c r="G1176" s="571" t="s">
        <v>21636</v>
      </c>
      <c r="H1176" s="571" t="s">
        <v>26077</v>
      </c>
      <c r="I1176" s="571" t="s">
        <v>21149</v>
      </c>
      <c r="J1176" s="571" t="s">
        <v>24001</v>
      </c>
      <c r="K1176" s="571" t="s">
        <v>24001</v>
      </c>
      <c r="L1176" s="571" t="s">
        <v>24001</v>
      </c>
      <c r="M1176" s="572" t="s">
        <v>26078</v>
      </c>
      <c r="N1176" s="572" t="s">
        <v>25896</v>
      </c>
      <c r="O1176" s="572" t="s">
        <v>24001</v>
      </c>
      <c r="P1176" s="572">
        <v>32933</v>
      </c>
      <c r="Q1176" s="573">
        <v>44014</v>
      </c>
      <c r="R1176" s="571" t="s">
        <v>28536</v>
      </c>
      <c r="S1176" s="571" t="s">
        <v>28536</v>
      </c>
      <c r="T1176" s="571" t="s">
        <v>24001</v>
      </c>
    </row>
    <row r="1177" spans="1:20" ht="14.5" x14ac:dyDescent="0.35">
      <c r="A1177" s="552">
        <v>1066</v>
      </c>
      <c r="B1177" s="571" t="s">
        <v>21625</v>
      </c>
      <c r="C1177" s="571" t="s">
        <v>21626</v>
      </c>
      <c r="D1177" s="571" t="s">
        <v>21640</v>
      </c>
      <c r="E1177" s="571" t="s">
        <v>21637</v>
      </c>
      <c r="F1177" s="571" t="s">
        <v>330</v>
      </c>
      <c r="G1177" s="571" t="s">
        <v>21638</v>
      </c>
      <c r="H1177" s="571" t="s">
        <v>21639</v>
      </c>
      <c r="I1177" s="571" t="s">
        <v>21149</v>
      </c>
      <c r="J1177" s="571" t="s">
        <v>24001</v>
      </c>
      <c r="K1177" s="571" t="s">
        <v>24001</v>
      </c>
      <c r="L1177" s="571" t="s">
        <v>24001</v>
      </c>
      <c r="M1177" s="572" t="s">
        <v>24001</v>
      </c>
      <c r="N1177" s="572" t="s">
        <v>25896</v>
      </c>
      <c r="O1177" s="572" t="s">
        <v>24001</v>
      </c>
      <c r="P1177" s="572">
        <v>32933</v>
      </c>
      <c r="Q1177" s="573">
        <v>37561</v>
      </c>
      <c r="R1177" s="571" t="s">
        <v>28028</v>
      </c>
      <c r="S1177" s="571" t="s">
        <v>24001</v>
      </c>
      <c r="T1177" s="571" t="s">
        <v>24001</v>
      </c>
    </row>
    <row r="1178" spans="1:20" ht="14.5" x14ac:dyDescent="0.35">
      <c r="A1178" s="552">
        <v>113</v>
      </c>
      <c r="B1178" s="552" t="s">
        <v>20452</v>
      </c>
      <c r="C1178" s="552" t="s">
        <v>20518</v>
      </c>
      <c r="D1178" s="552" t="s">
        <v>24424</v>
      </c>
      <c r="E1178" s="552" t="s">
        <v>25711</v>
      </c>
      <c r="F1178" s="552" t="s">
        <v>2197</v>
      </c>
      <c r="G1178" s="552" t="s">
        <v>24425</v>
      </c>
      <c r="H1178" s="552" t="s">
        <v>55</v>
      </c>
      <c r="I1178" s="552" t="s">
        <v>20243</v>
      </c>
      <c r="J1178" s="552" t="s">
        <v>24001</v>
      </c>
      <c r="K1178" s="571" t="s">
        <v>24001</v>
      </c>
      <c r="L1178" s="571" t="s">
        <v>24001</v>
      </c>
      <c r="M1178" s="553" t="s">
        <v>24001</v>
      </c>
      <c r="N1178" s="552" t="s">
        <v>25856</v>
      </c>
      <c r="O1178" s="553" t="s">
        <v>24001</v>
      </c>
      <c r="P1178" s="553">
        <v>42381</v>
      </c>
      <c r="Q1178" s="554"/>
      <c r="R1178" s="552" t="s">
        <v>24001</v>
      </c>
      <c r="S1178" s="552" t="s">
        <v>24001</v>
      </c>
      <c r="T1178" s="552" t="s">
        <v>24001</v>
      </c>
    </row>
    <row r="1179" spans="1:20" ht="14.5" x14ac:dyDescent="0.35">
      <c r="A1179" s="552">
        <v>114</v>
      </c>
      <c r="B1179" s="552" t="s">
        <v>20452</v>
      </c>
      <c r="C1179" s="552" t="s">
        <v>20518</v>
      </c>
      <c r="D1179" s="552" t="s">
        <v>20547</v>
      </c>
      <c r="E1179" s="552" t="s">
        <v>20543</v>
      </c>
      <c r="F1179" s="552" t="s">
        <v>20544</v>
      </c>
      <c r="G1179" s="552" t="s">
        <v>20545</v>
      </c>
      <c r="H1179" s="552" t="s">
        <v>20546</v>
      </c>
      <c r="I1179" s="552" t="s">
        <v>20243</v>
      </c>
      <c r="J1179" s="552" t="s">
        <v>24001</v>
      </c>
      <c r="K1179" s="571" t="s">
        <v>24001</v>
      </c>
      <c r="L1179" s="552" t="s">
        <v>20270</v>
      </c>
      <c r="M1179" s="553" t="s">
        <v>20271</v>
      </c>
      <c r="N1179" s="552" t="s">
        <v>25856</v>
      </c>
      <c r="O1179" s="553" t="s">
        <v>24001</v>
      </c>
      <c r="P1179" s="553">
        <v>32933</v>
      </c>
      <c r="Q1179" s="554">
        <v>41032</v>
      </c>
      <c r="R1179" s="552" t="s">
        <v>27987</v>
      </c>
      <c r="S1179" s="552" t="s">
        <v>24001</v>
      </c>
      <c r="T1179" s="552" t="s">
        <v>24001</v>
      </c>
    </row>
    <row r="1180" spans="1:20" ht="14.5" x14ac:dyDescent="0.35">
      <c r="A1180" s="552">
        <v>115</v>
      </c>
      <c r="B1180" s="552" t="s">
        <v>20452</v>
      </c>
      <c r="C1180" s="552" t="s">
        <v>20518</v>
      </c>
      <c r="D1180" s="552" t="s">
        <v>20549</v>
      </c>
      <c r="E1180" s="552" t="s">
        <v>24001</v>
      </c>
      <c r="F1180" s="552" t="s">
        <v>20548</v>
      </c>
      <c r="G1180" s="552" t="s">
        <v>20545</v>
      </c>
      <c r="H1180" s="552" t="s">
        <v>55</v>
      </c>
      <c r="I1180" s="552" t="s">
        <v>20243</v>
      </c>
      <c r="J1180" s="552" t="s">
        <v>24001</v>
      </c>
      <c r="K1180" s="571" t="s">
        <v>24001</v>
      </c>
      <c r="L1180" s="571" t="s">
        <v>24001</v>
      </c>
      <c r="M1180" s="553" t="s">
        <v>24001</v>
      </c>
      <c r="N1180" s="552" t="s">
        <v>25856</v>
      </c>
      <c r="O1180" s="553" t="s">
        <v>24001</v>
      </c>
      <c r="P1180" s="553">
        <v>32933</v>
      </c>
      <c r="Q1180" s="554">
        <v>37561</v>
      </c>
      <c r="R1180" s="552" t="s">
        <v>24001</v>
      </c>
      <c r="S1180" s="552" t="s">
        <v>24001</v>
      </c>
      <c r="T1180" s="552" t="s">
        <v>24001</v>
      </c>
    </row>
    <row r="1181" spans="1:20" ht="14.5" x14ac:dyDescent="0.35">
      <c r="A1181" s="552">
        <v>116</v>
      </c>
      <c r="B1181" s="552" t="s">
        <v>20452</v>
      </c>
      <c r="C1181" s="552" t="s">
        <v>20518</v>
      </c>
      <c r="D1181" s="552" t="s">
        <v>20552</v>
      </c>
      <c r="E1181" s="552" t="s">
        <v>20550</v>
      </c>
      <c r="F1181" s="552" t="s">
        <v>2246</v>
      </c>
      <c r="G1181" s="552" t="s">
        <v>20545</v>
      </c>
      <c r="H1181" s="552" t="s">
        <v>20551</v>
      </c>
      <c r="I1181" s="552" t="s">
        <v>20243</v>
      </c>
      <c r="J1181" s="552" t="s">
        <v>24001</v>
      </c>
      <c r="K1181" s="552" t="s">
        <v>50</v>
      </c>
      <c r="L1181" s="552" t="s">
        <v>899</v>
      </c>
      <c r="M1181" s="553" t="s">
        <v>24001</v>
      </c>
      <c r="N1181" s="552" t="s">
        <v>25856</v>
      </c>
      <c r="O1181" s="553" t="s">
        <v>28537</v>
      </c>
      <c r="P1181" s="553">
        <v>32933</v>
      </c>
      <c r="Q1181" s="554">
        <v>37561</v>
      </c>
      <c r="R1181" s="552" t="s">
        <v>28208</v>
      </c>
      <c r="S1181" s="552" t="s">
        <v>24001</v>
      </c>
      <c r="T1181" s="552" t="s">
        <v>24001</v>
      </c>
    </row>
    <row r="1182" spans="1:20" ht="14.5" x14ac:dyDescent="0.35">
      <c r="A1182" s="552">
        <v>1378</v>
      </c>
      <c r="B1182" s="571" t="s">
        <v>22834</v>
      </c>
      <c r="C1182" s="571" t="s">
        <v>23017</v>
      </c>
      <c r="D1182" s="571" t="s">
        <v>23277</v>
      </c>
      <c r="E1182" s="571" t="s">
        <v>23275</v>
      </c>
      <c r="F1182" s="571" t="s">
        <v>11044</v>
      </c>
      <c r="G1182" s="571" t="s">
        <v>23273</v>
      </c>
      <c r="H1182" s="571" t="s">
        <v>23276</v>
      </c>
      <c r="I1182" s="571" t="s">
        <v>22804</v>
      </c>
      <c r="J1182" s="571" t="s">
        <v>24001</v>
      </c>
      <c r="K1182" s="571" t="s">
        <v>24001</v>
      </c>
      <c r="L1182" s="571" t="s">
        <v>24001</v>
      </c>
      <c r="M1182" s="572" t="s">
        <v>24001</v>
      </c>
      <c r="N1182" s="553" t="s">
        <v>62</v>
      </c>
      <c r="O1182" s="572" t="s">
        <v>24001</v>
      </c>
      <c r="P1182" s="572">
        <v>32933</v>
      </c>
      <c r="Q1182" s="573">
        <v>44326</v>
      </c>
      <c r="R1182" s="571" t="s">
        <v>28538</v>
      </c>
      <c r="S1182" s="571" t="s">
        <v>24001</v>
      </c>
      <c r="T1182" s="571" t="s">
        <v>24001</v>
      </c>
    </row>
    <row r="1183" spans="1:20" ht="14.5" x14ac:dyDescent="0.35">
      <c r="A1183" s="552">
        <v>1379</v>
      </c>
      <c r="B1183" s="571" t="s">
        <v>22834</v>
      </c>
      <c r="C1183" s="571" t="s">
        <v>23017</v>
      </c>
      <c r="D1183" s="571" t="s">
        <v>23278</v>
      </c>
      <c r="E1183" s="571" t="s">
        <v>24001</v>
      </c>
      <c r="F1183" s="571" t="s">
        <v>17867</v>
      </c>
      <c r="G1183" s="571" t="s">
        <v>23273</v>
      </c>
      <c r="H1183" s="571" t="s">
        <v>55</v>
      </c>
      <c r="I1183" s="571" t="s">
        <v>22804</v>
      </c>
      <c r="J1183" s="571" t="s">
        <v>24001</v>
      </c>
      <c r="K1183" s="571" t="s">
        <v>24001</v>
      </c>
      <c r="L1183" s="571" t="s">
        <v>24001</v>
      </c>
      <c r="M1183" s="572" t="s">
        <v>24001</v>
      </c>
      <c r="N1183" s="553" t="s">
        <v>62</v>
      </c>
      <c r="O1183" s="572" t="s">
        <v>24001</v>
      </c>
      <c r="P1183" s="572">
        <v>32933</v>
      </c>
      <c r="Q1183" s="573">
        <v>37561</v>
      </c>
      <c r="R1183" s="571" t="s">
        <v>24001</v>
      </c>
      <c r="S1183" s="571" t="s">
        <v>24001</v>
      </c>
      <c r="T1183" s="571" t="s">
        <v>24001</v>
      </c>
    </row>
    <row r="1184" spans="1:20" ht="14.5" x14ac:dyDescent="0.35">
      <c r="A1184" s="552">
        <v>1022</v>
      </c>
      <c r="B1184" s="571" t="s">
        <v>21301</v>
      </c>
      <c r="C1184" s="571" t="s">
        <v>21342</v>
      </c>
      <c r="D1184" s="571" t="s">
        <v>21386</v>
      </c>
      <c r="E1184" s="571" t="s">
        <v>21383</v>
      </c>
      <c r="F1184" s="571" t="s">
        <v>924</v>
      </c>
      <c r="G1184" s="571" t="s">
        <v>21384</v>
      </c>
      <c r="H1184" s="571" t="s">
        <v>21385</v>
      </c>
      <c r="I1184" s="571" t="s">
        <v>21149</v>
      </c>
      <c r="J1184" s="571" t="s">
        <v>24001</v>
      </c>
      <c r="K1184" s="571" t="s">
        <v>24001</v>
      </c>
      <c r="L1184" s="571" t="s">
        <v>24001</v>
      </c>
      <c r="M1184" s="574" t="s">
        <v>24001</v>
      </c>
      <c r="N1184" s="572" t="s">
        <v>25896</v>
      </c>
      <c r="O1184" s="572" t="s">
        <v>24001</v>
      </c>
      <c r="P1184" s="572">
        <v>32933</v>
      </c>
      <c r="Q1184" s="573">
        <v>37561</v>
      </c>
      <c r="R1184" s="571" t="s">
        <v>27911</v>
      </c>
      <c r="S1184" s="571" t="s">
        <v>24001</v>
      </c>
      <c r="T1184" s="571" t="s">
        <v>24001</v>
      </c>
    </row>
    <row r="1185" spans="1:20" ht="14.5" x14ac:dyDescent="0.35">
      <c r="A1185" s="552">
        <v>1023</v>
      </c>
      <c r="B1185" s="571" t="s">
        <v>21301</v>
      </c>
      <c r="C1185" s="571" t="s">
        <v>21342</v>
      </c>
      <c r="D1185" s="571" t="s">
        <v>21388</v>
      </c>
      <c r="E1185" s="571" t="s">
        <v>21387</v>
      </c>
      <c r="F1185" s="571" t="s">
        <v>18794</v>
      </c>
      <c r="G1185" s="571" t="s">
        <v>21384</v>
      </c>
      <c r="H1185" s="571" t="s">
        <v>588</v>
      </c>
      <c r="I1185" s="571" t="s">
        <v>21149</v>
      </c>
      <c r="J1185" s="571" t="s">
        <v>24001</v>
      </c>
      <c r="K1185" s="571" t="s">
        <v>24001</v>
      </c>
      <c r="L1185" s="571" t="s">
        <v>24001</v>
      </c>
      <c r="M1185" s="572" t="s">
        <v>24001</v>
      </c>
      <c r="N1185" s="572" t="s">
        <v>25896</v>
      </c>
      <c r="O1185" s="572" t="s">
        <v>24001</v>
      </c>
      <c r="P1185" s="572">
        <v>32933</v>
      </c>
      <c r="Q1185" s="573">
        <v>37561</v>
      </c>
      <c r="R1185" s="571" t="s">
        <v>27938</v>
      </c>
      <c r="S1185" s="571" t="s">
        <v>24001</v>
      </c>
      <c r="T1185" s="571" t="s">
        <v>24001</v>
      </c>
    </row>
    <row r="1186" spans="1:20" ht="14.5" x14ac:dyDescent="0.35">
      <c r="A1186" s="552">
        <v>1024</v>
      </c>
      <c r="B1186" s="571" t="s">
        <v>21301</v>
      </c>
      <c r="C1186" s="571" t="s">
        <v>21342</v>
      </c>
      <c r="D1186" s="571" t="s">
        <v>21391</v>
      </c>
      <c r="E1186" s="571" t="s">
        <v>21389</v>
      </c>
      <c r="F1186" s="571" t="s">
        <v>876</v>
      </c>
      <c r="G1186" s="571" t="s">
        <v>21384</v>
      </c>
      <c r="H1186" s="571" t="s">
        <v>21390</v>
      </c>
      <c r="I1186" s="571" t="s">
        <v>21149</v>
      </c>
      <c r="J1186" s="571" t="s">
        <v>24001</v>
      </c>
      <c r="K1186" s="571" t="s">
        <v>24001</v>
      </c>
      <c r="L1186" s="571" t="s">
        <v>24001</v>
      </c>
      <c r="M1186" s="572" t="s">
        <v>26019</v>
      </c>
      <c r="N1186" s="572" t="s">
        <v>25896</v>
      </c>
      <c r="O1186" s="572" t="s">
        <v>24001</v>
      </c>
      <c r="P1186" s="572">
        <v>32933</v>
      </c>
      <c r="Q1186" s="573">
        <v>41379</v>
      </c>
      <c r="R1186" s="571" t="s">
        <v>28539</v>
      </c>
      <c r="S1186" s="571" t="s">
        <v>24001</v>
      </c>
      <c r="T1186" s="571" t="s">
        <v>24001</v>
      </c>
    </row>
    <row r="1187" spans="1:20" ht="14.5" x14ac:dyDescent="0.35">
      <c r="A1187" s="552">
        <v>1025</v>
      </c>
      <c r="B1187" s="571" t="s">
        <v>21301</v>
      </c>
      <c r="C1187" s="571" t="s">
        <v>21342</v>
      </c>
      <c r="D1187" s="571" t="s">
        <v>34760</v>
      </c>
      <c r="E1187" s="571" t="s">
        <v>24001</v>
      </c>
      <c r="F1187" s="571" t="s">
        <v>34761</v>
      </c>
      <c r="G1187" s="571" t="s">
        <v>21342</v>
      </c>
      <c r="H1187" s="571" t="s">
        <v>55</v>
      </c>
      <c r="I1187" s="571" t="s">
        <v>21149</v>
      </c>
      <c r="J1187" s="571" t="s">
        <v>24001</v>
      </c>
      <c r="K1187" s="571" t="s">
        <v>24001</v>
      </c>
      <c r="L1187" s="571" t="s">
        <v>24001</v>
      </c>
      <c r="M1187" s="572" t="s">
        <v>24001</v>
      </c>
      <c r="N1187" s="572" t="s">
        <v>25896</v>
      </c>
      <c r="O1187" s="572" t="s">
        <v>24001</v>
      </c>
      <c r="P1187" s="572">
        <v>46119</v>
      </c>
      <c r="Q1187" s="573"/>
      <c r="R1187" s="571" t="s">
        <v>24001</v>
      </c>
      <c r="S1187" s="571" t="s">
        <v>24001</v>
      </c>
      <c r="T1187" s="571" t="s">
        <v>24001</v>
      </c>
    </row>
    <row r="1188" spans="1:20" ht="14.5" x14ac:dyDescent="0.35">
      <c r="A1188" s="552">
        <v>121</v>
      </c>
      <c r="B1188" s="552" t="s">
        <v>20452</v>
      </c>
      <c r="C1188" s="552" t="s">
        <v>20553</v>
      </c>
      <c r="D1188" s="552" t="s">
        <v>24426</v>
      </c>
      <c r="E1188" s="552" t="s">
        <v>24427</v>
      </c>
      <c r="F1188" s="552" t="s">
        <v>19854</v>
      </c>
      <c r="G1188" s="552" t="s">
        <v>24428</v>
      </c>
      <c r="H1188" s="552" t="s">
        <v>24429</v>
      </c>
      <c r="I1188" s="552" t="s">
        <v>20243</v>
      </c>
      <c r="J1188" s="552" t="s">
        <v>24001</v>
      </c>
      <c r="K1188" s="571" t="s">
        <v>24001</v>
      </c>
      <c r="L1188" s="571" t="s">
        <v>24001</v>
      </c>
      <c r="M1188" s="553" t="s">
        <v>24306</v>
      </c>
      <c r="N1188" s="552" t="s">
        <v>25856</v>
      </c>
      <c r="O1188" s="553" t="s">
        <v>24001</v>
      </c>
      <c r="P1188" s="553">
        <v>42381</v>
      </c>
      <c r="Q1188" s="554"/>
      <c r="R1188" s="552" t="s">
        <v>28540</v>
      </c>
      <c r="S1188" s="552" t="s">
        <v>24001</v>
      </c>
      <c r="T1188" s="552" t="s">
        <v>24001</v>
      </c>
    </row>
    <row r="1189" spans="1:20" ht="14.5" x14ac:dyDescent="0.35">
      <c r="A1189" s="552">
        <v>122</v>
      </c>
      <c r="B1189" s="552" t="s">
        <v>20452</v>
      </c>
      <c r="C1189" s="552" t="s">
        <v>20553</v>
      </c>
      <c r="D1189" s="552" t="s">
        <v>24430</v>
      </c>
      <c r="E1189" s="552" t="s">
        <v>24427</v>
      </c>
      <c r="F1189" s="552" t="s">
        <v>20032</v>
      </c>
      <c r="G1189" s="552" t="s">
        <v>24428</v>
      </c>
      <c r="H1189" s="552" t="s">
        <v>24431</v>
      </c>
      <c r="I1189" s="552" t="s">
        <v>20243</v>
      </c>
      <c r="J1189" s="552" t="s">
        <v>24001</v>
      </c>
      <c r="K1189" s="571" t="s">
        <v>24001</v>
      </c>
      <c r="L1189" s="571" t="s">
        <v>24001</v>
      </c>
      <c r="M1189" s="553" t="s">
        <v>24306</v>
      </c>
      <c r="N1189" s="552" t="s">
        <v>25856</v>
      </c>
      <c r="O1189" s="553" t="s">
        <v>24001</v>
      </c>
      <c r="P1189" s="553">
        <v>42381</v>
      </c>
      <c r="Q1189" s="554"/>
      <c r="R1189" s="552" t="s">
        <v>28540</v>
      </c>
      <c r="S1189" s="552" t="s">
        <v>24001</v>
      </c>
      <c r="T1189" s="552" t="s">
        <v>24001</v>
      </c>
    </row>
    <row r="1190" spans="1:20" ht="14.5" x14ac:dyDescent="0.35">
      <c r="A1190" s="552">
        <v>123</v>
      </c>
      <c r="B1190" s="552" t="s">
        <v>20452</v>
      </c>
      <c r="C1190" s="552" t="s">
        <v>20553</v>
      </c>
      <c r="D1190" s="552" t="s">
        <v>24432</v>
      </c>
      <c r="E1190" s="552" t="s">
        <v>24427</v>
      </c>
      <c r="F1190" s="552" t="s">
        <v>6243</v>
      </c>
      <c r="G1190" s="552" t="s">
        <v>24428</v>
      </c>
      <c r="H1190" s="552" t="s">
        <v>24433</v>
      </c>
      <c r="I1190" s="552" t="s">
        <v>20243</v>
      </c>
      <c r="J1190" s="552" t="s">
        <v>24001</v>
      </c>
      <c r="K1190" s="571" t="s">
        <v>24001</v>
      </c>
      <c r="L1190" s="571" t="s">
        <v>24001</v>
      </c>
      <c r="M1190" s="553" t="s">
        <v>24306</v>
      </c>
      <c r="N1190" s="552" t="s">
        <v>25856</v>
      </c>
      <c r="O1190" s="553" t="s">
        <v>24001</v>
      </c>
      <c r="P1190" s="553">
        <v>42381</v>
      </c>
      <c r="Q1190" s="554"/>
      <c r="R1190" s="552" t="s">
        <v>28320</v>
      </c>
      <c r="S1190" s="552" t="s">
        <v>24001</v>
      </c>
      <c r="T1190" s="552" t="s">
        <v>24001</v>
      </c>
    </row>
    <row r="1191" spans="1:20" ht="14.5" x14ac:dyDescent="0.35">
      <c r="A1191" s="552">
        <v>124</v>
      </c>
      <c r="B1191" s="552" t="s">
        <v>20452</v>
      </c>
      <c r="C1191" s="552" t="s">
        <v>20553</v>
      </c>
      <c r="D1191" s="552" t="s">
        <v>24434</v>
      </c>
      <c r="E1191" s="552" t="s">
        <v>24427</v>
      </c>
      <c r="F1191" s="552" t="s">
        <v>6235</v>
      </c>
      <c r="G1191" s="552" t="s">
        <v>24428</v>
      </c>
      <c r="H1191" s="552" t="s">
        <v>55</v>
      </c>
      <c r="I1191" s="552" t="s">
        <v>20243</v>
      </c>
      <c r="J1191" s="552" t="s">
        <v>24001</v>
      </c>
      <c r="K1191" s="571" t="s">
        <v>24001</v>
      </c>
      <c r="L1191" s="571" t="s">
        <v>24001</v>
      </c>
      <c r="M1191" s="553" t="s">
        <v>24306</v>
      </c>
      <c r="N1191" s="552" t="s">
        <v>25856</v>
      </c>
      <c r="O1191" s="553" t="s">
        <v>24001</v>
      </c>
      <c r="P1191" s="553">
        <v>42381</v>
      </c>
      <c r="Q1191" s="554"/>
      <c r="R1191" s="552" t="s">
        <v>24001</v>
      </c>
      <c r="S1191" s="552" t="s">
        <v>24001</v>
      </c>
      <c r="T1191" s="552" t="s">
        <v>24001</v>
      </c>
    </row>
    <row r="1192" spans="1:20" ht="14.5" x14ac:dyDescent="0.35">
      <c r="A1192" s="552">
        <v>909</v>
      </c>
      <c r="B1192" s="571" t="s">
        <v>21245</v>
      </c>
      <c r="C1192" s="571" t="s">
        <v>21246</v>
      </c>
      <c r="D1192" s="571" t="s">
        <v>24435</v>
      </c>
      <c r="E1192" s="571" t="s">
        <v>34576</v>
      </c>
      <c r="F1192" s="571" t="s">
        <v>16075</v>
      </c>
      <c r="G1192" s="571" t="s">
        <v>24436</v>
      </c>
      <c r="H1192" s="571" t="s">
        <v>24437</v>
      </c>
      <c r="I1192" s="571" t="s">
        <v>21149</v>
      </c>
      <c r="J1192" s="571" t="s">
        <v>24001</v>
      </c>
      <c r="K1192" s="571" t="s">
        <v>24001</v>
      </c>
      <c r="L1192" s="571" t="s">
        <v>24001</v>
      </c>
      <c r="M1192" s="572" t="s">
        <v>24438</v>
      </c>
      <c r="N1192" s="572" t="s">
        <v>25896</v>
      </c>
      <c r="O1192" s="572" t="s">
        <v>24001</v>
      </c>
      <c r="P1192" s="572">
        <v>42387</v>
      </c>
      <c r="Q1192" s="573"/>
      <c r="R1192" s="571" t="s">
        <v>24001</v>
      </c>
      <c r="S1192" s="571" t="s">
        <v>24001</v>
      </c>
      <c r="T1192" s="571" t="s">
        <v>24001</v>
      </c>
    </row>
    <row r="1193" spans="1:20" ht="14.5" x14ac:dyDescent="0.35">
      <c r="A1193" s="552">
        <v>6</v>
      </c>
      <c r="B1193" s="552" t="s">
        <v>24390</v>
      </c>
      <c r="C1193" s="552" t="s">
        <v>24390</v>
      </c>
      <c r="D1193" s="552" t="s">
        <v>24439</v>
      </c>
      <c r="E1193" s="552" t="s">
        <v>24440</v>
      </c>
      <c r="F1193" s="552" t="s">
        <v>16081</v>
      </c>
      <c r="G1193" s="552" t="s">
        <v>24441</v>
      </c>
      <c r="H1193" s="552" t="s">
        <v>24442</v>
      </c>
      <c r="I1193" s="552" t="s">
        <v>20243</v>
      </c>
      <c r="J1193" s="552" t="s">
        <v>24001</v>
      </c>
      <c r="K1193" s="571" t="s">
        <v>24001</v>
      </c>
      <c r="L1193" s="571" t="s">
        <v>24001</v>
      </c>
      <c r="M1193" s="553" t="s">
        <v>24306</v>
      </c>
      <c r="N1193" s="552" t="s">
        <v>25856</v>
      </c>
      <c r="O1193" s="553" t="s">
        <v>24001</v>
      </c>
      <c r="P1193" s="553">
        <v>42387</v>
      </c>
      <c r="Q1193" s="554"/>
      <c r="R1193" s="552" t="s">
        <v>28316</v>
      </c>
      <c r="S1193" s="552" t="s">
        <v>24001</v>
      </c>
      <c r="T1193" s="552" t="s">
        <v>24001</v>
      </c>
    </row>
    <row r="1194" spans="1:20" ht="14.5" x14ac:dyDescent="0.35">
      <c r="A1194" s="552">
        <v>153</v>
      </c>
      <c r="B1194" s="552" t="s">
        <v>20452</v>
      </c>
      <c r="C1194" s="552" t="s">
        <v>20553</v>
      </c>
      <c r="D1194" s="552" t="s">
        <v>24443</v>
      </c>
      <c r="E1194" s="552" t="s">
        <v>24444</v>
      </c>
      <c r="F1194" s="552" t="s">
        <v>16097</v>
      </c>
      <c r="G1194" s="552" t="s">
        <v>24445</v>
      </c>
      <c r="H1194" s="552" t="s">
        <v>24446</v>
      </c>
      <c r="I1194" s="552" t="s">
        <v>20243</v>
      </c>
      <c r="J1194" s="552" t="s">
        <v>24001</v>
      </c>
      <c r="K1194" s="571" t="s">
        <v>24001</v>
      </c>
      <c r="L1194" s="571" t="s">
        <v>24001</v>
      </c>
      <c r="M1194" s="553" t="s">
        <v>24306</v>
      </c>
      <c r="N1194" s="552" t="s">
        <v>25856</v>
      </c>
      <c r="O1194" s="553" t="s">
        <v>24001</v>
      </c>
      <c r="P1194" s="553">
        <v>42387</v>
      </c>
      <c r="Q1194" s="554"/>
      <c r="R1194" s="552" t="s">
        <v>24001</v>
      </c>
      <c r="S1194" s="552" t="s">
        <v>24001</v>
      </c>
      <c r="T1194" s="552" t="s">
        <v>24001</v>
      </c>
    </row>
    <row r="1195" spans="1:20" ht="14.5" x14ac:dyDescent="0.35">
      <c r="A1195" s="552">
        <v>154</v>
      </c>
      <c r="B1195" s="552" t="s">
        <v>20452</v>
      </c>
      <c r="C1195" s="552" t="s">
        <v>20553</v>
      </c>
      <c r="D1195" s="552" t="s">
        <v>24447</v>
      </c>
      <c r="E1195" s="552" t="s">
        <v>24444</v>
      </c>
      <c r="F1195" s="552" t="s">
        <v>16100</v>
      </c>
      <c r="G1195" s="552" t="s">
        <v>24445</v>
      </c>
      <c r="H1195" s="552" t="s">
        <v>24448</v>
      </c>
      <c r="I1195" s="552" t="s">
        <v>20243</v>
      </c>
      <c r="J1195" s="552" t="s">
        <v>24001</v>
      </c>
      <c r="K1195" s="571" t="s">
        <v>24001</v>
      </c>
      <c r="L1195" s="571" t="s">
        <v>24001</v>
      </c>
      <c r="M1195" s="553" t="s">
        <v>24306</v>
      </c>
      <c r="N1195" s="552" t="s">
        <v>25856</v>
      </c>
      <c r="O1195" s="553" t="s">
        <v>24001</v>
      </c>
      <c r="P1195" s="553">
        <v>42387</v>
      </c>
      <c r="Q1195" s="554"/>
      <c r="R1195" s="552" t="s">
        <v>24001</v>
      </c>
      <c r="S1195" s="552" t="s">
        <v>24001</v>
      </c>
      <c r="T1195" s="552" t="s">
        <v>24001</v>
      </c>
    </row>
    <row r="1196" spans="1:20" ht="14.5" x14ac:dyDescent="0.35">
      <c r="A1196" s="552">
        <v>155</v>
      </c>
      <c r="B1196" s="552" t="s">
        <v>20452</v>
      </c>
      <c r="C1196" s="552" t="s">
        <v>20553</v>
      </c>
      <c r="D1196" s="552" t="s">
        <v>24449</v>
      </c>
      <c r="E1196" s="552" t="s">
        <v>24444</v>
      </c>
      <c r="F1196" s="552" t="s">
        <v>16102</v>
      </c>
      <c r="G1196" s="552" t="s">
        <v>24445</v>
      </c>
      <c r="H1196" s="552" t="s">
        <v>24450</v>
      </c>
      <c r="I1196" s="552" t="s">
        <v>20243</v>
      </c>
      <c r="J1196" s="552" t="s">
        <v>24001</v>
      </c>
      <c r="K1196" s="571" t="s">
        <v>24001</v>
      </c>
      <c r="L1196" s="571" t="s">
        <v>24001</v>
      </c>
      <c r="M1196" s="553" t="s">
        <v>24306</v>
      </c>
      <c r="N1196" s="552" t="s">
        <v>25856</v>
      </c>
      <c r="O1196" s="553" t="s">
        <v>24001</v>
      </c>
      <c r="P1196" s="553">
        <v>42387</v>
      </c>
      <c r="Q1196" s="554"/>
      <c r="R1196" s="552" t="s">
        <v>24001</v>
      </c>
      <c r="S1196" s="552" t="s">
        <v>24001</v>
      </c>
      <c r="T1196" s="552" t="s">
        <v>24001</v>
      </c>
    </row>
    <row r="1197" spans="1:20" ht="14.5" x14ac:dyDescent="0.35">
      <c r="A1197" s="552">
        <v>156</v>
      </c>
      <c r="B1197" s="552" t="s">
        <v>20452</v>
      </c>
      <c r="C1197" s="552" t="s">
        <v>20553</v>
      </c>
      <c r="D1197" s="552" t="s">
        <v>24451</v>
      </c>
      <c r="E1197" s="552" t="s">
        <v>24444</v>
      </c>
      <c r="F1197" s="552" t="s">
        <v>16461</v>
      </c>
      <c r="G1197" s="552" t="s">
        <v>24445</v>
      </c>
      <c r="H1197" s="552" t="s">
        <v>55</v>
      </c>
      <c r="I1197" s="552" t="s">
        <v>20243</v>
      </c>
      <c r="J1197" s="552" t="s">
        <v>24001</v>
      </c>
      <c r="K1197" s="571" t="s">
        <v>24001</v>
      </c>
      <c r="L1197" s="571" t="s">
        <v>24001</v>
      </c>
      <c r="M1197" s="553" t="s">
        <v>24306</v>
      </c>
      <c r="N1197" s="552" t="s">
        <v>25856</v>
      </c>
      <c r="O1197" s="553" t="s">
        <v>24001</v>
      </c>
      <c r="P1197" s="553">
        <v>42387</v>
      </c>
      <c r="Q1197" s="554"/>
      <c r="R1197" s="552" t="s">
        <v>24001</v>
      </c>
      <c r="S1197" s="552" t="s">
        <v>24001</v>
      </c>
      <c r="T1197" s="552" t="s">
        <v>24001</v>
      </c>
    </row>
    <row r="1198" spans="1:20" ht="14.5" x14ac:dyDescent="0.35">
      <c r="A1198" s="552">
        <v>1143</v>
      </c>
      <c r="B1198" s="571" t="s">
        <v>21952</v>
      </c>
      <c r="C1198" s="571" t="s">
        <v>25152</v>
      </c>
      <c r="D1198" s="571" t="s">
        <v>25712</v>
      </c>
      <c r="E1198" s="571" t="s">
        <v>22061</v>
      </c>
      <c r="F1198" s="571" t="s">
        <v>22062</v>
      </c>
      <c r="G1198" s="571" t="s">
        <v>25713</v>
      </c>
      <c r="H1198" s="571" t="s">
        <v>21554</v>
      </c>
      <c r="I1198" s="571" t="s">
        <v>21149</v>
      </c>
      <c r="J1198" s="571" t="s">
        <v>24001</v>
      </c>
      <c r="K1198" s="571" t="s">
        <v>24001</v>
      </c>
      <c r="L1198" s="571" t="s">
        <v>24001</v>
      </c>
      <c r="M1198" s="572" t="s">
        <v>26280</v>
      </c>
      <c r="N1198" s="572" t="s">
        <v>25896</v>
      </c>
      <c r="O1198" s="572" t="s">
        <v>24001</v>
      </c>
      <c r="P1198" s="572">
        <v>32933</v>
      </c>
      <c r="Q1198" s="573">
        <v>42887</v>
      </c>
      <c r="R1198" s="571" t="s">
        <v>28541</v>
      </c>
      <c r="S1198" s="571" t="s">
        <v>24001</v>
      </c>
      <c r="T1198" s="571" t="s">
        <v>24001</v>
      </c>
    </row>
    <row r="1199" spans="1:20" ht="14.5" x14ac:dyDescent="0.35">
      <c r="A1199" s="552">
        <v>1145</v>
      </c>
      <c r="B1199" s="571" t="s">
        <v>21952</v>
      </c>
      <c r="C1199" s="571" t="s">
        <v>25152</v>
      </c>
      <c r="D1199" s="571" t="s">
        <v>22060</v>
      </c>
      <c r="E1199" s="571" t="s">
        <v>22057</v>
      </c>
      <c r="F1199" s="571" t="s">
        <v>17813</v>
      </c>
      <c r="G1199" s="571" t="s">
        <v>22058</v>
      </c>
      <c r="H1199" s="571" t="s">
        <v>22059</v>
      </c>
      <c r="I1199" s="571" t="s">
        <v>21149</v>
      </c>
      <c r="J1199" s="571" t="s">
        <v>24001</v>
      </c>
      <c r="K1199" s="571" t="s">
        <v>24001</v>
      </c>
      <c r="L1199" s="571" t="s">
        <v>24001</v>
      </c>
      <c r="M1199" s="572" t="s">
        <v>24001</v>
      </c>
      <c r="N1199" s="572" t="s">
        <v>25896</v>
      </c>
      <c r="O1199" s="572" t="s">
        <v>24001</v>
      </c>
      <c r="P1199" s="572">
        <v>32933</v>
      </c>
      <c r="Q1199" s="573">
        <v>37561</v>
      </c>
      <c r="R1199" s="571" t="s">
        <v>27905</v>
      </c>
      <c r="S1199" s="571" t="s">
        <v>24001</v>
      </c>
      <c r="T1199" s="571" t="s">
        <v>24001</v>
      </c>
    </row>
    <row r="1200" spans="1:20" ht="14.5" x14ac:dyDescent="0.35">
      <c r="A1200" s="552">
        <v>1144</v>
      </c>
      <c r="B1200" s="571" t="s">
        <v>21952</v>
      </c>
      <c r="C1200" s="571" t="s">
        <v>25152</v>
      </c>
      <c r="D1200" s="571" t="s">
        <v>25714</v>
      </c>
      <c r="E1200" s="571" t="s">
        <v>25715</v>
      </c>
      <c r="F1200" s="571" t="s">
        <v>25716</v>
      </c>
      <c r="G1200" s="571" t="s">
        <v>22058</v>
      </c>
      <c r="H1200" s="571" t="s">
        <v>22059</v>
      </c>
      <c r="I1200" s="571" t="s">
        <v>21149</v>
      </c>
      <c r="J1200" s="571" t="s">
        <v>24001</v>
      </c>
      <c r="K1200" s="571" t="s">
        <v>24001</v>
      </c>
      <c r="L1200" s="571" t="s">
        <v>24001</v>
      </c>
      <c r="M1200" s="572" t="s">
        <v>24001</v>
      </c>
      <c r="N1200" s="572" t="s">
        <v>25896</v>
      </c>
      <c r="O1200" s="572" t="s">
        <v>24001</v>
      </c>
      <c r="P1200" s="572">
        <v>32933</v>
      </c>
      <c r="Q1200" s="573"/>
      <c r="R1200" s="571" t="s">
        <v>27905</v>
      </c>
      <c r="S1200" s="571" t="s">
        <v>28542</v>
      </c>
      <c r="T1200" s="571" t="s">
        <v>24001</v>
      </c>
    </row>
    <row r="1201" spans="1:20" ht="14.5" x14ac:dyDescent="0.35">
      <c r="A1201" s="552">
        <v>1146</v>
      </c>
      <c r="B1201" s="571" t="s">
        <v>21952</v>
      </c>
      <c r="C1201" s="571" t="s">
        <v>25152</v>
      </c>
      <c r="D1201" s="571" t="s">
        <v>25717</v>
      </c>
      <c r="E1201" s="571" t="s">
        <v>25718</v>
      </c>
      <c r="F1201" s="571" t="s">
        <v>25719</v>
      </c>
      <c r="G1201" s="571" t="s">
        <v>22058</v>
      </c>
      <c r="H1201" s="571" t="s">
        <v>25720</v>
      </c>
      <c r="I1201" s="571" t="s">
        <v>21149</v>
      </c>
      <c r="J1201" s="571" t="s">
        <v>24001</v>
      </c>
      <c r="K1201" s="571" t="s">
        <v>24001</v>
      </c>
      <c r="L1201" s="571" t="s">
        <v>24001</v>
      </c>
      <c r="M1201" s="572" t="s">
        <v>24001</v>
      </c>
      <c r="N1201" s="572" t="s">
        <v>25896</v>
      </c>
      <c r="O1201" s="572" t="s">
        <v>24001</v>
      </c>
      <c r="P1201" s="572">
        <v>42954</v>
      </c>
      <c r="Q1201" s="573">
        <v>42955</v>
      </c>
      <c r="R1201" s="571" t="s">
        <v>27905</v>
      </c>
      <c r="S1201" s="571" t="s">
        <v>27905</v>
      </c>
      <c r="T1201" s="571" t="s">
        <v>24001</v>
      </c>
    </row>
    <row r="1202" spans="1:20" ht="14.5" x14ac:dyDescent="0.35">
      <c r="A1202" s="552">
        <v>38</v>
      </c>
      <c r="B1202" s="552" t="s">
        <v>20264</v>
      </c>
      <c r="C1202" s="552" t="s">
        <v>20278</v>
      </c>
      <c r="D1202" s="552" t="s">
        <v>20321</v>
      </c>
      <c r="E1202" s="552" t="s">
        <v>20317</v>
      </c>
      <c r="F1202" s="552" t="s">
        <v>20318</v>
      </c>
      <c r="G1202" s="552" t="s">
        <v>20319</v>
      </c>
      <c r="H1202" s="552" t="s">
        <v>20320</v>
      </c>
      <c r="I1202" s="552" t="s">
        <v>20243</v>
      </c>
      <c r="J1202" s="552" t="s">
        <v>24001</v>
      </c>
      <c r="K1202" s="571" t="s">
        <v>24001</v>
      </c>
      <c r="L1202" s="571" t="s">
        <v>24001</v>
      </c>
      <c r="M1202" s="553" t="s">
        <v>24001</v>
      </c>
      <c r="N1202" s="552" t="s">
        <v>25856</v>
      </c>
      <c r="O1202" s="553" t="s">
        <v>24001</v>
      </c>
      <c r="P1202" s="553">
        <v>32933</v>
      </c>
      <c r="Q1202" s="554">
        <v>37561</v>
      </c>
      <c r="R1202" s="552" t="s">
        <v>28543</v>
      </c>
      <c r="S1202" s="552" t="s">
        <v>24001</v>
      </c>
      <c r="T1202" s="552" t="s">
        <v>24001</v>
      </c>
    </row>
    <row r="1203" spans="1:20" ht="14.5" x14ac:dyDescent="0.35">
      <c r="A1203" s="552">
        <v>39</v>
      </c>
      <c r="B1203" s="552" t="s">
        <v>20264</v>
      </c>
      <c r="C1203" s="552" t="s">
        <v>20278</v>
      </c>
      <c r="D1203" s="552" t="s">
        <v>20322</v>
      </c>
      <c r="E1203" s="552" t="s">
        <v>24001</v>
      </c>
      <c r="F1203" s="552" t="s">
        <v>16779</v>
      </c>
      <c r="G1203" s="552" t="s">
        <v>20319</v>
      </c>
      <c r="H1203" s="552" t="s">
        <v>55</v>
      </c>
      <c r="I1203" s="552" t="s">
        <v>20243</v>
      </c>
      <c r="J1203" s="552" t="s">
        <v>24001</v>
      </c>
      <c r="K1203" s="571" t="s">
        <v>24001</v>
      </c>
      <c r="L1203" s="571" t="s">
        <v>24001</v>
      </c>
      <c r="M1203" s="553" t="s">
        <v>24001</v>
      </c>
      <c r="N1203" s="552" t="s">
        <v>25856</v>
      </c>
      <c r="O1203" s="553" t="s">
        <v>24001</v>
      </c>
      <c r="P1203" s="553">
        <v>32933</v>
      </c>
      <c r="Q1203" s="554">
        <v>37561</v>
      </c>
      <c r="R1203" s="552" t="s">
        <v>24001</v>
      </c>
      <c r="S1203" s="552" t="s">
        <v>24001</v>
      </c>
      <c r="T1203" s="552" t="s">
        <v>24001</v>
      </c>
    </row>
    <row r="1204" spans="1:20" ht="14.5" x14ac:dyDescent="0.35">
      <c r="A1204" s="552">
        <v>1501</v>
      </c>
      <c r="B1204" s="552" t="s">
        <v>22834</v>
      </c>
      <c r="C1204" s="552" t="s">
        <v>23490</v>
      </c>
      <c r="D1204" s="552" t="s">
        <v>23573</v>
      </c>
      <c r="E1204" s="552" t="s">
        <v>23571</v>
      </c>
      <c r="F1204" s="552" t="s">
        <v>11877</v>
      </c>
      <c r="G1204" s="552" t="s">
        <v>23572</v>
      </c>
      <c r="H1204" s="552" t="s">
        <v>300</v>
      </c>
      <c r="I1204" s="552" t="s">
        <v>22804</v>
      </c>
      <c r="J1204" s="552" t="s">
        <v>24001</v>
      </c>
      <c r="K1204" s="571" t="s">
        <v>24001</v>
      </c>
      <c r="L1204" s="571" t="s">
        <v>24001</v>
      </c>
      <c r="M1204" s="552" t="s">
        <v>24001</v>
      </c>
      <c r="N1204" s="553" t="s">
        <v>62</v>
      </c>
      <c r="O1204" s="552" t="s">
        <v>24001</v>
      </c>
      <c r="P1204" s="553">
        <v>32933</v>
      </c>
      <c r="Q1204" s="554">
        <v>37561</v>
      </c>
      <c r="R1204" s="552" t="s">
        <v>27954</v>
      </c>
      <c r="S1204" s="552" t="s">
        <v>24001</v>
      </c>
      <c r="T1204" s="552" t="s">
        <v>24001</v>
      </c>
    </row>
    <row r="1205" spans="1:20" ht="14.5" x14ac:dyDescent="0.35">
      <c r="A1205" s="552">
        <v>1502</v>
      </c>
      <c r="B1205" s="552" t="s">
        <v>22834</v>
      </c>
      <c r="C1205" s="552" t="s">
        <v>23490</v>
      </c>
      <c r="D1205" s="552" t="s">
        <v>23576</v>
      </c>
      <c r="E1205" s="552" t="s">
        <v>23574</v>
      </c>
      <c r="F1205" s="552" t="s">
        <v>11888</v>
      </c>
      <c r="G1205" s="552" t="s">
        <v>23572</v>
      </c>
      <c r="H1205" s="552" t="s">
        <v>23575</v>
      </c>
      <c r="I1205" s="552" t="s">
        <v>22804</v>
      </c>
      <c r="J1205" s="552" t="s">
        <v>24001</v>
      </c>
      <c r="K1205" s="571" t="s">
        <v>24001</v>
      </c>
      <c r="L1205" s="571" t="s">
        <v>24001</v>
      </c>
      <c r="M1205" s="552" t="s">
        <v>24001</v>
      </c>
      <c r="N1205" s="553" t="s">
        <v>62</v>
      </c>
      <c r="O1205" s="552" t="s">
        <v>24001</v>
      </c>
      <c r="P1205" s="553">
        <v>32933</v>
      </c>
      <c r="Q1205" s="554">
        <v>37561</v>
      </c>
      <c r="R1205" s="552" t="s">
        <v>27904</v>
      </c>
      <c r="S1205" s="552" t="s">
        <v>24001</v>
      </c>
      <c r="T1205" s="552" t="s">
        <v>24001</v>
      </c>
    </row>
    <row r="1206" spans="1:20" ht="14.5" x14ac:dyDescent="0.35">
      <c r="A1206" s="552">
        <v>1503</v>
      </c>
      <c r="B1206" s="552" t="s">
        <v>22834</v>
      </c>
      <c r="C1206" s="552" t="s">
        <v>23490</v>
      </c>
      <c r="D1206" s="552" t="s">
        <v>23577</v>
      </c>
      <c r="E1206" s="552" t="s">
        <v>24001</v>
      </c>
      <c r="F1206" s="552" t="s">
        <v>1183</v>
      </c>
      <c r="G1206" s="552" t="s">
        <v>23572</v>
      </c>
      <c r="H1206" s="552" t="s">
        <v>55</v>
      </c>
      <c r="I1206" s="552" t="s">
        <v>22804</v>
      </c>
      <c r="J1206" s="552" t="s">
        <v>24001</v>
      </c>
      <c r="K1206" s="571" t="s">
        <v>24001</v>
      </c>
      <c r="L1206" s="571" t="s">
        <v>24001</v>
      </c>
      <c r="M1206" s="552" t="s">
        <v>24001</v>
      </c>
      <c r="N1206" s="553" t="s">
        <v>62</v>
      </c>
      <c r="O1206" s="552" t="s">
        <v>24001</v>
      </c>
      <c r="P1206" s="553">
        <v>32933</v>
      </c>
      <c r="Q1206" s="554">
        <v>37561</v>
      </c>
      <c r="R1206" s="552" t="s">
        <v>24001</v>
      </c>
      <c r="S1206" s="552" t="s">
        <v>24001</v>
      </c>
      <c r="T1206" s="552" t="s">
        <v>24001</v>
      </c>
    </row>
    <row r="1207" spans="1:20" ht="14.5" x14ac:dyDescent="0.35">
      <c r="A1207" s="552">
        <v>1380</v>
      </c>
      <c r="B1207" s="571" t="s">
        <v>22834</v>
      </c>
      <c r="C1207" s="571" t="s">
        <v>23017</v>
      </c>
      <c r="D1207" s="571" t="s">
        <v>23282</v>
      </c>
      <c r="E1207" s="571" t="s">
        <v>23279</v>
      </c>
      <c r="F1207" s="571" t="s">
        <v>10852</v>
      </c>
      <c r="G1207" s="571" t="s">
        <v>23280</v>
      </c>
      <c r="H1207" s="571" t="s">
        <v>23281</v>
      </c>
      <c r="I1207" s="571" t="s">
        <v>22804</v>
      </c>
      <c r="J1207" s="571" t="s">
        <v>24001</v>
      </c>
      <c r="K1207" s="571" t="s">
        <v>62</v>
      </c>
      <c r="L1207" s="571" t="s">
        <v>24001</v>
      </c>
      <c r="M1207" s="572" t="s">
        <v>24001</v>
      </c>
      <c r="N1207" s="553" t="s">
        <v>62</v>
      </c>
      <c r="O1207" s="572" t="s">
        <v>24001</v>
      </c>
      <c r="P1207" s="572">
        <v>33490</v>
      </c>
      <c r="Q1207" s="573">
        <v>37561</v>
      </c>
      <c r="R1207" s="571" t="s">
        <v>28544</v>
      </c>
      <c r="S1207" s="571" t="s">
        <v>24001</v>
      </c>
      <c r="T1207" s="571" t="s">
        <v>24001</v>
      </c>
    </row>
    <row r="1208" spans="1:20" ht="14.5" x14ac:dyDescent="0.35">
      <c r="A1208" s="552">
        <v>1381</v>
      </c>
      <c r="B1208" s="571" t="s">
        <v>22834</v>
      </c>
      <c r="C1208" s="571" t="s">
        <v>23017</v>
      </c>
      <c r="D1208" s="571" t="s">
        <v>23285</v>
      </c>
      <c r="E1208" s="571" t="s">
        <v>23283</v>
      </c>
      <c r="F1208" s="571" t="s">
        <v>10492</v>
      </c>
      <c r="G1208" s="571" t="s">
        <v>23280</v>
      </c>
      <c r="H1208" s="571" t="s">
        <v>23284</v>
      </c>
      <c r="I1208" s="571" t="s">
        <v>22804</v>
      </c>
      <c r="J1208" s="571" t="s">
        <v>24001</v>
      </c>
      <c r="K1208" s="571" t="s">
        <v>24001</v>
      </c>
      <c r="L1208" s="571" t="s">
        <v>24001</v>
      </c>
      <c r="M1208" s="572" t="s">
        <v>24001</v>
      </c>
      <c r="N1208" s="553" t="s">
        <v>62</v>
      </c>
      <c r="O1208" s="572" t="s">
        <v>24001</v>
      </c>
      <c r="P1208" s="572">
        <v>33490</v>
      </c>
      <c r="Q1208" s="573">
        <v>37561</v>
      </c>
      <c r="R1208" s="571" t="s">
        <v>28266</v>
      </c>
      <c r="S1208" s="571" t="s">
        <v>24001</v>
      </c>
      <c r="T1208" s="571" t="s">
        <v>24001</v>
      </c>
    </row>
    <row r="1209" spans="1:20" ht="14.5" x14ac:dyDescent="0.35">
      <c r="A1209" s="552">
        <v>1382</v>
      </c>
      <c r="B1209" s="571" t="s">
        <v>22834</v>
      </c>
      <c r="C1209" s="571" t="s">
        <v>23017</v>
      </c>
      <c r="D1209" s="571" t="s">
        <v>23288</v>
      </c>
      <c r="E1209" s="571" t="s">
        <v>23286</v>
      </c>
      <c r="F1209" s="571" t="s">
        <v>7889</v>
      </c>
      <c r="G1209" s="571" t="s">
        <v>23280</v>
      </c>
      <c r="H1209" s="571" t="s">
        <v>23287</v>
      </c>
      <c r="I1209" s="571" t="s">
        <v>22804</v>
      </c>
      <c r="J1209" s="571" t="s">
        <v>24001</v>
      </c>
      <c r="K1209" s="571" t="s">
        <v>62</v>
      </c>
      <c r="L1209" s="571" t="s">
        <v>24001</v>
      </c>
      <c r="M1209" s="572" t="s">
        <v>24001</v>
      </c>
      <c r="N1209" s="553" t="s">
        <v>62</v>
      </c>
      <c r="O1209" s="572" t="s">
        <v>24001</v>
      </c>
      <c r="P1209" s="572">
        <v>35706</v>
      </c>
      <c r="Q1209" s="573">
        <v>37561</v>
      </c>
      <c r="R1209" s="571" t="s">
        <v>28545</v>
      </c>
      <c r="S1209" s="571" t="s">
        <v>24001</v>
      </c>
      <c r="T1209" s="571" t="s">
        <v>24001</v>
      </c>
    </row>
    <row r="1210" spans="1:20" ht="14.5" x14ac:dyDescent="0.35">
      <c r="A1210" s="552">
        <v>1383</v>
      </c>
      <c r="B1210" s="571" t="s">
        <v>22834</v>
      </c>
      <c r="C1210" s="571" t="s">
        <v>23017</v>
      </c>
      <c r="D1210" s="571" t="s">
        <v>23291</v>
      </c>
      <c r="E1210" s="571" t="s">
        <v>23289</v>
      </c>
      <c r="F1210" s="571" t="s">
        <v>11840</v>
      </c>
      <c r="G1210" s="571" t="s">
        <v>23280</v>
      </c>
      <c r="H1210" s="571" t="s">
        <v>23290</v>
      </c>
      <c r="I1210" s="571" t="s">
        <v>22804</v>
      </c>
      <c r="J1210" s="571" t="s">
        <v>24001</v>
      </c>
      <c r="K1210" s="571" t="s">
        <v>154</v>
      </c>
      <c r="L1210" s="571" t="s">
        <v>899</v>
      </c>
      <c r="M1210" s="572" t="s">
        <v>24001</v>
      </c>
      <c r="N1210" s="553" t="s">
        <v>62</v>
      </c>
      <c r="O1210" s="572" t="s">
        <v>34809</v>
      </c>
      <c r="P1210" s="572">
        <v>33490</v>
      </c>
      <c r="Q1210" s="573">
        <v>37561</v>
      </c>
      <c r="R1210" s="571" t="s">
        <v>28546</v>
      </c>
      <c r="S1210" s="571" t="s">
        <v>24001</v>
      </c>
      <c r="T1210" s="571" t="s">
        <v>24001</v>
      </c>
    </row>
    <row r="1211" spans="1:20" ht="14.5" x14ac:dyDescent="0.35">
      <c r="A1211" s="552">
        <v>1384</v>
      </c>
      <c r="B1211" s="571" t="s">
        <v>22834</v>
      </c>
      <c r="C1211" s="571" t="s">
        <v>23017</v>
      </c>
      <c r="D1211" s="571" t="s">
        <v>23293</v>
      </c>
      <c r="E1211" s="571" t="s">
        <v>24001</v>
      </c>
      <c r="F1211" s="571" t="s">
        <v>23292</v>
      </c>
      <c r="G1211" s="571" t="s">
        <v>23280</v>
      </c>
      <c r="H1211" s="571" t="s">
        <v>55</v>
      </c>
      <c r="I1211" s="571" t="s">
        <v>22804</v>
      </c>
      <c r="J1211" s="571" t="s">
        <v>24001</v>
      </c>
      <c r="K1211" s="571" t="s">
        <v>24001</v>
      </c>
      <c r="L1211" s="571" t="s">
        <v>24001</v>
      </c>
      <c r="M1211" s="572" t="s">
        <v>24001</v>
      </c>
      <c r="N1211" s="553" t="s">
        <v>62</v>
      </c>
      <c r="O1211" s="572" t="s">
        <v>24001</v>
      </c>
      <c r="P1211" s="572">
        <v>36733</v>
      </c>
      <c r="Q1211" s="573">
        <v>37561</v>
      </c>
      <c r="R1211" s="571" t="s">
        <v>24001</v>
      </c>
      <c r="S1211" s="571" t="s">
        <v>24001</v>
      </c>
      <c r="T1211" s="571" t="s">
        <v>24001</v>
      </c>
    </row>
    <row r="1212" spans="1:20" ht="14.5" x14ac:dyDescent="0.35">
      <c r="A1212" s="552">
        <v>91</v>
      </c>
      <c r="B1212" s="552" t="s">
        <v>20452</v>
      </c>
      <c r="C1212" s="552" t="s">
        <v>20494</v>
      </c>
      <c r="D1212" s="552" t="s">
        <v>24452</v>
      </c>
      <c r="E1212" s="552" t="s">
        <v>25721</v>
      </c>
      <c r="F1212" s="552" t="s">
        <v>11263</v>
      </c>
      <c r="G1212" s="552" t="s">
        <v>20494</v>
      </c>
      <c r="H1212" s="552" t="s">
        <v>55</v>
      </c>
      <c r="I1212" s="552" t="s">
        <v>20243</v>
      </c>
      <c r="J1212" s="552" t="s">
        <v>24001</v>
      </c>
      <c r="K1212" s="571" t="s">
        <v>24001</v>
      </c>
      <c r="L1212" s="571" t="s">
        <v>24001</v>
      </c>
      <c r="M1212" s="553" t="s">
        <v>24001</v>
      </c>
      <c r="N1212" s="552" t="s">
        <v>25856</v>
      </c>
      <c r="O1212" s="553" t="s">
        <v>24001</v>
      </c>
      <c r="P1212" s="553">
        <v>42381</v>
      </c>
      <c r="Q1212" s="554"/>
      <c r="R1212" s="552" t="s">
        <v>24001</v>
      </c>
      <c r="S1212" s="552" t="s">
        <v>24001</v>
      </c>
      <c r="T1212" s="552" t="s">
        <v>24001</v>
      </c>
    </row>
    <row r="1213" spans="1:20" ht="14.5" x14ac:dyDescent="0.35">
      <c r="A1213" s="552">
        <v>92</v>
      </c>
      <c r="B1213" s="552" t="s">
        <v>20452</v>
      </c>
      <c r="C1213" s="552" t="s">
        <v>20494</v>
      </c>
      <c r="D1213" s="552" t="s">
        <v>20498</v>
      </c>
      <c r="E1213" s="552" t="s">
        <v>20495</v>
      </c>
      <c r="F1213" s="552" t="s">
        <v>2051</v>
      </c>
      <c r="G1213" s="552" t="s">
        <v>20496</v>
      </c>
      <c r="H1213" s="552" t="s">
        <v>20497</v>
      </c>
      <c r="I1213" s="552" t="s">
        <v>20243</v>
      </c>
      <c r="J1213" s="552" t="s">
        <v>24001</v>
      </c>
      <c r="K1213" s="571" t="s">
        <v>24001</v>
      </c>
      <c r="L1213" s="571" t="s">
        <v>24001</v>
      </c>
      <c r="M1213" s="553" t="s">
        <v>20499</v>
      </c>
      <c r="N1213" s="552" t="s">
        <v>25856</v>
      </c>
      <c r="O1213" s="553" t="s">
        <v>24001</v>
      </c>
      <c r="P1213" s="553">
        <v>32933</v>
      </c>
      <c r="Q1213" s="554">
        <v>37561</v>
      </c>
      <c r="R1213" s="552" t="s">
        <v>28547</v>
      </c>
      <c r="S1213" s="552" t="s">
        <v>24001</v>
      </c>
      <c r="T1213" s="552" t="s">
        <v>24001</v>
      </c>
    </row>
    <row r="1214" spans="1:20" ht="14.5" x14ac:dyDescent="0.35">
      <c r="A1214" s="552">
        <v>93</v>
      </c>
      <c r="B1214" s="552" t="s">
        <v>20452</v>
      </c>
      <c r="C1214" s="552" t="s">
        <v>20494</v>
      </c>
      <c r="D1214" s="552" t="s">
        <v>20500</v>
      </c>
      <c r="E1214" s="552" t="s">
        <v>24001</v>
      </c>
      <c r="F1214" s="552" t="s">
        <v>10060</v>
      </c>
      <c r="G1214" s="552" t="s">
        <v>20496</v>
      </c>
      <c r="H1214" s="552" t="s">
        <v>55</v>
      </c>
      <c r="I1214" s="552" t="s">
        <v>20243</v>
      </c>
      <c r="J1214" s="552" t="s">
        <v>24001</v>
      </c>
      <c r="K1214" s="571" t="s">
        <v>24001</v>
      </c>
      <c r="L1214" s="571" t="s">
        <v>24001</v>
      </c>
      <c r="M1214" s="553" t="s">
        <v>24001</v>
      </c>
      <c r="N1214" s="552" t="s">
        <v>25856</v>
      </c>
      <c r="O1214" s="553" t="s">
        <v>24001</v>
      </c>
      <c r="P1214" s="553">
        <v>32933</v>
      </c>
      <c r="Q1214" s="554">
        <v>37561</v>
      </c>
      <c r="R1214" s="552" t="s">
        <v>24001</v>
      </c>
      <c r="S1214" s="552" t="s">
        <v>24001</v>
      </c>
      <c r="T1214" s="552" t="s">
        <v>24001</v>
      </c>
    </row>
    <row r="1215" spans="1:20" ht="14.5" x14ac:dyDescent="0.35">
      <c r="A1215" s="552">
        <v>333</v>
      </c>
      <c r="B1215" s="552" t="s">
        <v>21039</v>
      </c>
      <c r="C1215" s="552" t="s">
        <v>21040</v>
      </c>
      <c r="D1215" s="552" t="s">
        <v>21100</v>
      </c>
      <c r="E1215" s="552" t="s">
        <v>21097</v>
      </c>
      <c r="F1215" s="552" t="s">
        <v>4276</v>
      </c>
      <c r="G1215" s="552" t="s">
        <v>21098</v>
      </c>
      <c r="H1215" s="552" t="s">
        <v>21099</v>
      </c>
      <c r="I1215" s="552" t="s">
        <v>20243</v>
      </c>
      <c r="J1215" s="552" t="s">
        <v>24001</v>
      </c>
      <c r="K1215" s="571" t="s">
        <v>24001</v>
      </c>
      <c r="L1215" s="571" t="s">
        <v>24001</v>
      </c>
      <c r="M1215" s="553" t="s">
        <v>24001</v>
      </c>
      <c r="N1215" s="552" t="s">
        <v>25856</v>
      </c>
      <c r="O1215" s="553" t="s">
        <v>24001</v>
      </c>
      <c r="P1215" s="553">
        <v>32933</v>
      </c>
      <c r="Q1215" s="554">
        <v>37561</v>
      </c>
      <c r="R1215" s="552" t="s">
        <v>28548</v>
      </c>
      <c r="S1215" s="552" t="s">
        <v>24001</v>
      </c>
      <c r="T1215" s="552" t="s">
        <v>24001</v>
      </c>
    </row>
    <row r="1216" spans="1:20" ht="14.5" x14ac:dyDescent="0.35">
      <c r="A1216" s="552">
        <v>334</v>
      </c>
      <c r="B1216" s="552" t="s">
        <v>21039</v>
      </c>
      <c r="C1216" s="552" t="s">
        <v>21040</v>
      </c>
      <c r="D1216" s="552" t="s">
        <v>21104</v>
      </c>
      <c r="E1216" s="552" t="s">
        <v>21101</v>
      </c>
      <c r="F1216" s="552" t="s">
        <v>21102</v>
      </c>
      <c r="G1216" s="552" t="s">
        <v>21098</v>
      </c>
      <c r="H1216" s="552" t="s">
        <v>21103</v>
      </c>
      <c r="I1216" s="552" t="s">
        <v>20243</v>
      </c>
      <c r="J1216" s="552" t="s">
        <v>24001</v>
      </c>
      <c r="K1216" s="571" t="s">
        <v>24001</v>
      </c>
      <c r="L1216" s="552" t="s">
        <v>20270</v>
      </c>
      <c r="M1216" s="553" t="s">
        <v>21105</v>
      </c>
      <c r="N1216" s="552" t="s">
        <v>25856</v>
      </c>
      <c r="O1216" s="553" t="s">
        <v>28016</v>
      </c>
      <c r="P1216" s="553">
        <v>41087</v>
      </c>
      <c r="Q1216" s="554"/>
      <c r="R1216" s="552" t="s">
        <v>28549</v>
      </c>
      <c r="S1216" s="552" t="s">
        <v>24001</v>
      </c>
      <c r="T1216" s="552" t="s">
        <v>24001</v>
      </c>
    </row>
    <row r="1217" spans="1:20" ht="14.5" x14ac:dyDescent="0.35">
      <c r="A1217" s="552">
        <v>335</v>
      </c>
      <c r="B1217" s="552" t="s">
        <v>21039</v>
      </c>
      <c r="C1217" s="552" t="s">
        <v>21040</v>
      </c>
      <c r="D1217" s="552" t="s">
        <v>21106</v>
      </c>
      <c r="E1217" s="552" t="s">
        <v>25722</v>
      </c>
      <c r="F1217" s="552" t="s">
        <v>4291</v>
      </c>
      <c r="G1217" s="552" t="s">
        <v>21098</v>
      </c>
      <c r="H1217" s="552" t="s">
        <v>300</v>
      </c>
      <c r="I1217" s="552" t="s">
        <v>20243</v>
      </c>
      <c r="J1217" s="552" t="s">
        <v>24001</v>
      </c>
      <c r="K1217" s="552" t="s">
        <v>154</v>
      </c>
      <c r="L1217" s="552" t="s">
        <v>899</v>
      </c>
      <c r="M1217" s="553" t="s">
        <v>21107</v>
      </c>
      <c r="N1217" s="552" t="s">
        <v>25856</v>
      </c>
      <c r="O1217" s="553" t="s">
        <v>24001</v>
      </c>
      <c r="P1217" s="553">
        <v>32933</v>
      </c>
      <c r="Q1217" s="554">
        <v>37561</v>
      </c>
      <c r="R1217" s="552" t="s">
        <v>28237</v>
      </c>
      <c r="S1217" s="552" t="s">
        <v>24001</v>
      </c>
      <c r="T1217" s="552" t="s">
        <v>24001</v>
      </c>
    </row>
    <row r="1218" spans="1:20" ht="14.5" x14ac:dyDescent="0.35">
      <c r="A1218" s="552">
        <v>336</v>
      </c>
      <c r="B1218" s="552" t="s">
        <v>21039</v>
      </c>
      <c r="C1218" s="552" t="s">
        <v>21040</v>
      </c>
      <c r="D1218" s="552" t="s">
        <v>21110</v>
      </c>
      <c r="E1218" s="552" t="s">
        <v>21108</v>
      </c>
      <c r="F1218" s="552" t="s">
        <v>4313</v>
      </c>
      <c r="G1218" s="552" t="s">
        <v>21098</v>
      </c>
      <c r="H1218" s="552" t="s">
        <v>21109</v>
      </c>
      <c r="I1218" s="552" t="s">
        <v>20243</v>
      </c>
      <c r="J1218" s="552" t="s">
        <v>24001</v>
      </c>
      <c r="K1218" s="571" t="s">
        <v>24001</v>
      </c>
      <c r="L1218" s="571" t="s">
        <v>24001</v>
      </c>
      <c r="M1218" s="553" t="s">
        <v>24001</v>
      </c>
      <c r="N1218" s="552" t="s">
        <v>25856</v>
      </c>
      <c r="O1218" s="553" t="s">
        <v>24001</v>
      </c>
      <c r="P1218" s="553">
        <v>32933</v>
      </c>
      <c r="Q1218" s="554">
        <v>37561</v>
      </c>
      <c r="R1218" s="552" t="s">
        <v>28550</v>
      </c>
      <c r="S1218" s="552" t="s">
        <v>24001</v>
      </c>
      <c r="T1218" s="552" t="s">
        <v>24001</v>
      </c>
    </row>
    <row r="1219" spans="1:20" ht="14.5" x14ac:dyDescent="0.35">
      <c r="A1219" s="552">
        <v>337</v>
      </c>
      <c r="B1219" s="552" t="s">
        <v>21039</v>
      </c>
      <c r="C1219" s="552" t="s">
        <v>21040</v>
      </c>
      <c r="D1219" s="552" t="s">
        <v>21113</v>
      </c>
      <c r="E1219" s="552" t="s">
        <v>21111</v>
      </c>
      <c r="F1219" s="552" t="s">
        <v>4180</v>
      </c>
      <c r="G1219" s="552" t="s">
        <v>21098</v>
      </c>
      <c r="H1219" s="552" t="s">
        <v>21112</v>
      </c>
      <c r="I1219" s="552" t="s">
        <v>20243</v>
      </c>
      <c r="J1219" s="552" t="s">
        <v>24001</v>
      </c>
      <c r="K1219" s="571" t="s">
        <v>24001</v>
      </c>
      <c r="L1219" s="571" t="s">
        <v>24001</v>
      </c>
      <c r="M1219" s="553" t="s">
        <v>24001</v>
      </c>
      <c r="N1219" s="552" t="s">
        <v>25856</v>
      </c>
      <c r="O1219" s="553" t="s">
        <v>24001</v>
      </c>
      <c r="P1219" s="553">
        <v>32933</v>
      </c>
      <c r="Q1219" s="554">
        <v>37561</v>
      </c>
      <c r="R1219" s="552" t="s">
        <v>28550</v>
      </c>
      <c r="S1219" s="552" t="s">
        <v>24001</v>
      </c>
      <c r="T1219" s="552" t="s">
        <v>24001</v>
      </c>
    </row>
    <row r="1220" spans="1:20" ht="14.5" x14ac:dyDescent="0.35">
      <c r="A1220" s="552">
        <v>338</v>
      </c>
      <c r="B1220" s="552" t="s">
        <v>21039</v>
      </c>
      <c r="C1220" s="552" t="s">
        <v>21040</v>
      </c>
      <c r="D1220" s="552" t="s">
        <v>25892</v>
      </c>
      <c r="E1220" s="552" t="s">
        <v>25893</v>
      </c>
      <c r="F1220" s="552" t="s">
        <v>4187</v>
      </c>
      <c r="G1220" s="552" t="s">
        <v>21098</v>
      </c>
      <c r="H1220" s="552" t="s">
        <v>25894</v>
      </c>
      <c r="I1220" s="552" t="s">
        <v>20243</v>
      </c>
      <c r="J1220" s="552" t="s">
        <v>24001</v>
      </c>
      <c r="K1220" s="552" t="s">
        <v>50</v>
      </c>
      <c r="L1220" s="552" t="s">
        <v>899</v>
      </c>
      <c r="M1220" s="553" t="s">
        <v>25895</v>
      </c>
      <c r="N1220" s="552" t="s">
        <v>25856</v>
      </c>
      <c r="O1220" s="553" t="s">
        <v>28551</v>
      </c>
      <c r="P1220" s="553">
        <v>32933</v>
      </c>
      <c r="Q1220" s="554">
        <v>43973</v>
      </c>
      <c r="R1220" s="552" t="s">
        <v>28552</v>
      </c>
      <c r="S1220" s="552" t="s">
        <v>24001</v>
      </c>
      <c r="T1220" s="552" t="s">
        <v>24001</v>
      </c>
    </row>
    <row r="1221" spans="1:20" ht="14.5" x14ac:dyDescent="0.35">
      <c r="A1221" s="552">
        <v>339</v>
      </c>
      <c r="B1221" s="552" t="s">
        <v>21039</v>
      </c>
      <c r="C1221" s="552" t="s">
        <v>21040</v>
      </c>
      <c r="D1221" s="552" t="s">
        <v>24453</v>
      </c>
      <c r="E1221" s="552" t="s">
        <v>24454</v>
      </c>
      <c r="F1221" s="552" t="s">
        <v>4220</v>
      </c>
      <c r="G1221" s="552" t="s">
        <v>21098</v>
      </c>
      <c r="H1221" s="552" t="s">
        <v>24455</v>
      </c>
      <c r="I1221" s="552" t="s">
        <v>20243</v>
      </c>
      <c r="J1221" s="552" t="s">
        <v>24001</v>
      </c>
      <c r="K1221" s="571" t="s">
        <v>24001</v>
      </c>
      <c r="L1221" s="552" t="s">
        <v>531</v>
      </c>
      <c r="M1221" s="553" t="s">
        <v>24306</v>
      </c>
      <c r="N1221" s="552" t="s">
        <v>25856</v>
      </c>
      <c r="O1221" s="553" t="s">
        <v>28476</v>
      </c>
      <c r="P1221" s="553">
        <v>32933</v>
      </c>
      <c r="Q1221" s="554">
        <v>42381</v>
      </c>
      <c r="R1221" s="552" t="s">
        <v>28553</v>
      </c>
      <c r="S1221" s="552" t="s">
        <v>24001</v>
      </c>
      <c r="T1221" s="552" t="s">
        <v>24001</v>
      </c>
    </row>
    <row r="1222" spans="1:20" ht="14.5" x14ac:dyDescent="0.35">
      <c r="A1222" s="552">
        <v>340</v>
      </c>
      <c r="B1222" s="552" t="s">
        <v>21039</v>
      </c>
      <c r="C1222" s="552" t="s">
        <v>21040</v>
      </c>
      <c r="D1222" s="552" t="s">
        <v>21115</v>
      </c>
      <c r="E1222" s="552" t="s">
        <v>21114</v>
      </c>
      <c r="F1222" s="552" t="s">
        <v>4234</v>
      </c>
      <c r="G1222" s="552" t="s">
        <v>21098</v>
      </c>
      <c r="H1222" s="552" t="s">
        <v>20694</v>
      </c>
      <c r="I1222" s="552" t="s">
        <v>20243</v>
      </c>
      <c r="J1222" s="552" t="s">
        <v>24001</v>
      </c>
      <c r="K1222" s="552" t="s">
        <v>50</v>
      </c>
      <c r="L1222" s="552" t="s">
        <v>20270</v>
      </c>
      <c r="M1222" s="553" t="s">
        <v>20271</v>
      </c>
      <c r="N1222" s="552" t="s">
        <v>25856</v>
      </c>
      <c r="O1222" s="553" t="s">
        <v>24001</v>
      </c>
      <c r="P1222" s="553">
        <v>32933</v>
      </c>
      <c r="Q1222" s="554">
        <v>37561</v>
      </c>
      <c r="R1222" s="552" t="s">
        <v>28554</v>
      </c>
      <c r="S1222" s="552" t="s">
        <v>24001</v>
      </c>
      <c r="T1222" s="552" t="s">
        <v>24001</v>
      </c>
    </row>
    <row r="1223" spans="1:20" ht="14.5" x14ac:dyDescent="0.35">
      <c r="A1223" s="552">
        <v>341</v>
      </c>
      <c r="B1223" s="552" t="s">
        <v>21039</v>
      </c>
      <c r="C1223" s="552" t="s">
        <v>21040</v>
      </c>
      <c r="D1223" s="552" t="s">
        <v>21118</v>
      </c>
      <c r="E1223" s="552" t="s">
        <v>21116</v>
      </c>
      <c r="F1223" s="552" t="s">
        <v>4194</v>
      </c>
      <c r="G1223" s="552" t="s">
        <v>21098</v>
      </c>
      <c r="H1223" s="552" t="s">
        <v>21117</v>
      </c>
      <c r="I1223" s="552" t="s">
        <v>20243</v>
      </c>
      <c r="J1223" s="552" t="s">
        <v>24001</v>
      </c>
      <c r="K1223" s="571" t="s">
        <v>24001</v>
      </c>
      <c r="L1223" s="571" t="s">
        <v>24001</v>
      </c>
      <c r="M1223" s="553" t="s">
        <v>24001</v>
      </c>
      <c r="N1223" s="552" t="s">
        <v>25856</v>
      </c>
      <c r="O1223" s="553" t="s">
        <v>24001</v>
      </c>
      <c r="P1223" s="553">
        <v>32933</v>
      </c>
      <c r="Q1223" s="554">
        <v>37561</v>
      </c>
      <c r="R1223" s="552" t="s">
        <v>28552</v>
      </c>
      <c r="S1223" s="552" t="s">
        <v>24001</v>
      </c>
      <c r="T1223" s="552" t="s">
        <v>24001</v>
      </c>
    </row>
    <row r="1224" spans="1:20" ht="14.5" x14ac:dyDescent="0.35">
      <c r="A1224" s="552">
        <v>342</v>
      </c>
      <c r="B1224" s="552" t="s">
        <v>21039</v>
      </c>
      <c r="C1224" s="552" t="s">
        <v>21040</v>
      </c>
      <c r="D1224" s="552" t="s">
        <v>24456</v>
      </c>
      <c r="E1224" s="552" t="s">
        <v>24457</v>
      </c>
      <c r="F1224" s="552" t="s">
        <v>4216</v>
      </c>
      <c r="G1224" s="552" t="s">
        <v>21098</v>
      </c>
      <c r="H1224" s="552" t="s">
        <v>21162</v>
      </c>
      <c r="I1224" s="552" t="s">
        <v>20243</v>
      </c>
      <c r="J1224" s="552" t="s">
        <v>24001</v>
      </c>
      <c r="K1224" s="571" t="s">
        <v>24001</v>
      </c>
      <c r="L1224" s="571" t="s">
        <v>24001</v>
      </c>
      <c r="M1224" s="553" t="s">
        <v>24306</v>
      </c>
      <c r="N1224" s="552" t="s">
        <v>25856</v>
      </c>
      <c r="O1224" s="553" t="s">
        <v>24001</v>
      </c>
      <c r="P1224" s="553">
        <v>32933</v>
      </c>
      <c r="Q1224" s="554">
        <v>42381</v>
      </c>
      <c r="R1224" s="552" t="s">
        <v>28555</v>
      </c>
      <c r="S1224" s="552" t="s">
        <v>24001</v>
      </c>
      <c r="T1224" s="552" t="s">
        <v>24001</v>
      </c>
    </row>
    <row r="1225" spans="1:20" ht="14.5" x14ac:dyDescent="0.35">
      <c r="A1225" s="552">
        <v>343</v>
      </c>
      <c r="B1225" s="552" t="s">
        <v>21039</v>
      </c>
      <c r="C1225" s="552" t="s">
        <v>21040</v>
      </c>
      <c r="D1225" s="552" t="s">
        <v>21120</v>
      </c>
      <c r="E1225" s="552" t="s">
        <v>21119</v>
      </c>
      <c r="F1225" s="552" t="s">
        <v>4224</v>
      </c>
      <c r="G1225" s="552" t="s">
        <v>21098</v>
      </c>
      <c r="H1225" s="552" t="s">
        <v>652</v>
      </c>
      <c r="I1225" s="552" t="s">
        <v>20243</v>
      </c>
      <c r="J1225" s="552" t="s">
        <v>24001</v>
      </c>
      <c r="K1225" s="571" t="s">
        <v>24001</v>
      </c>
      <c r="L1225" s="571" t="s">
        <v>24001</v>
      </c>
      <c r="M1225" s="553" t="s">
        <v>20271</v>
      </c>
      <c r="N1225" s="552" t="s">
        <v>25856</v>
      </c>
      <c r="O1225" s="553" t="s">
        <v>24001</v>
      </c>
      <c r="P1225" s="553">
        <v>32933</v>
      </c>
      <c r="Q1225" s="554">
        <v>41023</v>
      </c>
      <c r="R1225" s="552" t="s">
        <v>28556</v>
      </c>
      <c r="S1225" s="552" t="s">
        <v>24001</v>
      </c>
      <c r="T1225" s="552" t="s">
        <v>24001</v>
      </c>
    </row>
    <row r="1226" spans="1:20" ht="14.5" x14ac:dyDescent="0.35">
      <c r="A1226" s="552">
        <v>344</v>
      </c>
      <c r="B1226" s="552" t="s">
        <v>21039</v>
      </c>
      <c r="C1226" s="552" t="s">
        <v>21040</v>
      </c>
      <c r="D1226" s="552" t="s">
        <v>21123</v>
      </c>
      <c r="E1226" s="552" t="s">
        <v>21121</v>
      </c>
      <c r="F1226" s="552" t="s">
        <v>4283</v>
      </c>
      <c r="G1226" s="552" t="s">
        <v>21098</v>
      </c>
      <c r="H1226" s="552" t="s">
        <v>21122</v>
      </c>
      <c r="I1226" s="552" t="s">
        <v>20243</v>
      </c>
      <c r="J1226" s="552" t="s">
        <v>24001</v>
      </c>
      <c r="K1226" s="552" t="s">
        <v>50</v>
      </c>
      <c r="L1226" s="552" t="s">
        <v>531</v>
      </c>
      <c r="M1226" s="553" t="s">
        <v>24001</v>
      </c>
      <c r="N1226" s="552" t="s">
        <v>25856</v>
      </c>
      <c r="O1226" s="553" t="s">
        <v>27980</v>
      </c>
      <c r="P1226" s="553">
        <v>32933</v>
      </c>
      <c r="Q1226" s="554">
        <v>37561</v>
      </c>
      <c r="R1226" s="552" t="s">
        <v>28557</v>
      </c>
      <c r="S1226" s="552" t="s">
        <v>24001</v>
      </c>
      <c r="T1226" s="552" t="s">
        <v>24001</v>
      </c>
    </row>
    <row r="1227" spans="1:20" ht="14.5" x14ac:dyDescent="0.35">
      <c r="A1227" s="552">
        <v>345</v>
      </c>
      <c r="B1227" s="552" t="s">
        <v>21039</v>
      </c>
      <c r="C1227" s="552" t="s">
        <v>21040</v>
      </c>
      <c r="D1227" s="552" t="s">
        <v>21125</v>
      </c>
      <c r="E1227" s="552" t="s">
        <v>24001</v>
      </c>
      <c r="F1227" s="552" t="s">
        <v>21124</v>
      </c>
      <c r="G1227" s="552" t="s">
        <v>21098</v>
      </c>
      <c r="H1227" s="552" t="s">
        <v>55</v>
      </c>
      <c r="I1227" s="552" t="s">
        <v>20243</v>
      </c>
      <c r="J1227" s="552" t="s">
        <v>24001</v>
      </c>
      <c r="K1227" s="571" t="s">
        <v>24001</v>
      </c>
      <c r="L1227" s="571" t="s">
        <v>24001</v>
      </c>
      <c r="M1227" s="553" t="s">
        <v>24001</v>
      </c>
      <c r="N1227" s="552" t="s">
        <v>25856</v>
      </c>
      <c r="O1227" s="553" t="s">
        <v>24001</v>
      </c>
      <c r="P1227" s="553">
        <v>32933</v>
      </c>
      <c r="Q1227" s="554">
        <v>37561</v>
      </c>
      <c r="R1227" s="552" t="s">
        <v>24001</v>
      </c>
      <c r="S1227" s="552" t="s">
        <v>24001</v>
      </c>
      <c r="T1227" s="552" t="s">
        <v>24001</v>
      </c>
    </row>
    <row r="1228" spans="1:20" ht="14.5" x14ac:dyDescent="0.35">
      <c r="A1228" s="552">
        <v>1504</v>
      </c>
      <c r="B1228" s="552" t="s">
        <v>22834</v>
      </c>
      <c r="C1228" s="552" t="s">
        <v>23490</v>
      </c>
      <c r="D1228" s="552" t="s">
        <v>23580</v>
      </c>
      <c r="E1228" s="552" t="s">
        <v>23578</v>
      </c>
      <c r="F1228" s="552" t="s">
        <v>11899</v>
      </c>
      <c r="G1228" s="552" t="s">
        <v>23579</v>
      </c>
      <c r="H1228" s="552" t="s">
        <v>6451</v>
      </c>
      <c r="I1228" s="552" t="s">
        <v>22804</v>
      </c>
      <c r="J1228" s="552" t="s">
        <v>24001</v>
      </c>
      <c r="K1228" s="571" t="s">
        <v>24001</v>
      </c>
      <c r="L1228" s="571" t="s">
        <v>24001</v>
      </c>
      <c r="M1228" s="552" t="s">
        <v>24001</v>
      </c>
      <c r="N1228" s="553" t="s">
        <v>62</v>
      </c>
      <c r="O1228" s="552" t="s">
        <v>24001</v>
      </c>
      <c r="P1228" s="553">
        <v>32933</v>
      </c>
      <c r="Q1228" s="554">
        <v>37561</v>
      </c>
      <c r="R1228" s="552" t="s">
        <v>28558</v>
      </c>
      <c r="S1228" s="552" t="s">
        <v>24001</v>
      </c>
      <c r="T1228" s="552" t="s">
        <v>24001</v>
      </c>
    </row>
    <row r="1229" spans="1:20" ht="14.5" x14ac:dyDescent="0.35">
      <c r="A1229" s="552">
        <v>1505</v>
      </c>
      <c r="B1229" s="552" t="s">
        <v>22834</v>
      </c>
      <c r="C1229" s="552" t="s">
        <v>23490</v>
      </c>
      <c r="D1229" s="552" t="s">
        <v>23582</v>
      </c>
      <c r="E1229" s="552" t="s">
        <v>34577</v>
      </c>
      <c r="F1229" s="552" t="s">
        <v>17068</v>
      </c>
      <c r="G1229" s="552" t="s">
        <v>23579</v>
      </c>
      <c r="H1229" s="552" t="s">
        <v>23581</v>
      </c>
      <c r="I1229" s="552" t="s">
        <v>22804</v>
      </c>
      <c r="J1229" s="552" t="s">
        <v>24001</v>
      </c>
      <c r="K1229" s="571" t="s">
        <v>24001</v>
      </c>
      <c r="L1229" s="571" t="s">
        <v>24001</v>
      </c>
      <c r="M1229" s="552" t="s">
        <v>24001</v>
      </c>
      <c r="N1229" s="553" t="s">
        <v>62</v>
      </c>
      <c r="O1229" s="552" t="s">
        <v>24001</v>
      </c>
      <c r="P1229" s="553">
        <v>39762</v>
      </c>
      <c r="Q1229" s="554"/>
      <c r="R1229" s="552" t="s">
        <v>28472</v>
      </c>
      <c r="S1229" s="552" t="s">
        <v>24001</v>
      </c>
      <c r="T1229" s="552" t="s">
        <v>24001</v>
      </c>
    </row>
    <row r="1230" spans="1:20" ht="14.5" x14ac:dyDescent="0.35">
      <c r="A1230" s="552">
        <v>1506</v>
      </c>
      <c r="B1230" s="571" t="s">
        <v>22834</v>
      </c>
      <c r="C1230" s="571" t="s">
        <v>23490</v>
      </c>
      <c r="D1230" s="571" t="s">
        <v>23583</v>
      </c>
      <c r="E1230" s="571" t="s">
        <v>25723</v>
      </c>
      <c r="F1230" s="571" t="s">
        <v>11902</v>
      </c>
      <c r="G1230" s="571" t="s">
        <v>23579</v>
      </c>
      <c r="H1230" s="571" t="s">
        <v>22168</v>
      </c>
      <c r="I1230" s="571" t="s">
        <v>22804</v>
      </c>
      <c r="J1230" s="571" t="s">
        <v>24001</v>
      </c>
      <c r="K1230" s="571" t="s">
        <v>62</v>
      </c>
      <c r="L1230" s="571" t="s">
        <v>24001</v>
      </c>
      <c r="M1230" s="571" t="s">
        <v>24001</v>
      </c>
      <c r="N1230" s="553" t="s">
        <v>62</v>
      </c>
      <c r="O1230" s="571" t="s">
        <v>24001</v>
      </c>
      <c r="P1230" s="572">
        <v>32933</v>
      </c>
      <c r="Q1230" s="573">
        <v>37561</v>
      </c>
      <c r="R1230" s="571" t="s">
        <v>28335</v>
      </c>
      <c r="S1230" s="571" t="s">
        <v>24001</v>
      </c>
      <c r="T1230" s="571" t="s">
        <v>24001</v>
      </c>
    </row>
    <row r="1231" spans="1:20" ht="14.5" x14ac:dyDescent="0.35">
      <c r="A1231" s="552">
        <v>1507</v>
      </c>
      <c r="B1231" s="571" t="s">
        <v>22834</v>
      </c>
      <c r="C1231" s="571" t="s">
        <v>23490</v>
      </c>
      <c r="D1231" s="571" t="s">
        <v>23586</v>
      </c>
      <c r="E1231" s="571" t="s">
        <v>23584</v>
      </c>
      <c r="F1231" s="571" t="s">
        <v>11932</v>
      </c>
      <c r="G1231" s="571" t="s">
        <v>23579</v>
      </c>
      <c r="H1231" s="571" t="s">
        <v>23585</v>
      </c>
      <c r="I1231" s="571" t="s">
        <v>22804</v>
      </c>
      <c r="J1231" s="571" t="s">
        <v>24001</v>
      </c>
      <c r="K1231" s="571" t="s">
        <v>24001</v>
      </c>
      <c r="L1231" s="571" t="s">
        <v>24001</v>
      </c>
      <c r="M1231" s="572" t="s">
        <v>24001</v>
      </c>
      <c r="N1231" s="553" t="s">
        <v>62</v>
      </c>
      <c r="O1231" s="572" t="s">
        <v>24001</v>
      </c>
      <c r="P1231" s="572">
        <v>32933</v>
      </c>
      <c r="Q1231" s="573">
        <v>37561</v>
      </c>
      <c r="R1231" s="571" t="s">
        <v>28559</v>
      </c>
      <c r="S1231" s="571" t="s">
        <v>24001</v>
      </c>
      <c r="T1231" s="571" t="s">
        <v>24001</v>
      </c>
    </row>
    <row r="1232" spans="1:20" ht="14.5" x14ac:dyDescent="0.35">
      <c r="A1232" s="552">
        <v>1508</v>
      </c>
      <c r="B1232" s="571" t="s">
        <v>22834</v>
      </c>
      <c r="C1232" s="571" t="s">
        <v>23490</v>
      </c>
      <c r="D1232" s="571" t="s">
        <v>23589</v>
      </c>
      <c r="E1232" s="571" t="s">
        <v>34824</v>
      </c>
      <c r="F1232" s="571" t="s">
        <v>23587</v>
      </c>
      <c r="G1232" s="571" t="s">
        <v>23579</v>
      </c>
      <c r="H1232" s="571" t="s">
        <v>23588</v>
      </c>
      <c r="I1232" s="571" t="s">
        <v>22804</v>
      </c>
      <c r="J1232" s="571" t="s">
        <v>24001</v>
      </c>
      <c r="K1232" s="571" t="s">
        <v>24001</v>
      </c>
      <c r="L1232" s="571" t="s">
        <v>24001</v>
      </c>
      <c r="M1232" s="572" t="s">
        <v>24001</v>
      </c>
      <c r="N1232" s="553" t="s">
        <v>62</v>
      </c>
      <c r="O1232" s="572" t="s">
        <v>24001</v>
      </c>
      <c r="P1232" s="572">
        <v>39762</v>
      </c>
      <c r="Q1232" s="573"/>
      <c r="R1232" s="571" t="s">
        <v>28560</v>
      </c>
      <c r="S1232" s="571" t="s">
        <v>24001</v>
      </c>
      <c r="T1232" s="571" t="s">
        <v>24001</v>
      </c>
    </row>
    <row r="1233" spans="1:20" ht="14.5" x14ac:dyDescent="0.35">
      <c r="A1233" s="552">
        <v>1509</v>
      </c>
      <c r="B1233" s="571" t="s">
        <v>22834</v>
      </c>
      <c r="C1233" s="571" t="s">
        <v>23490</v>
      </c>
      <c r="D1233" s="571" t="s">
        <v>23590</v>
      </c>
      <c r="E1233" s="571" t="s">
        <v>34825</v>
      </c>
      <c r="F1233" s="571" t="s">
        <v>11920</v>
      </c>
      <c r="G1233" s="571" t="s">
        <v>23579</v>
      </c>
      <c r="H1233" s="571" t="s">
        <v>13086</v>
      </c>
      <c r="I1233" s="571" t="s">
        <v>22804</v>
      </c>
      <c r="J1233" s="571" t="s">
        <v>24001</v>
      </c>
      <c r="K1233" s="571" t="s">
        <v>24001</v>
      </c>
      <c r="L1233" s="571" t="s">
        <v>24001</v>
      </c>
      <c r="M1233" s="572" t="s">
        <v>24001</v>
      </c>
      <c r="N1233" s="553" t="s">
        <v>62</v>
      </c>
      <c r="O1233" s="572" t="s">
        <v>24001</v>
      </c>
      <c r="P1233" s="572">
        <v>32933</v>
      </c>
      <c r="Q1233" s="573">
        <v>37561</v>
      </c>
      <c r="R1233" s="571" t="s">
        <v>28024</v>
      </c>
      <c r="S1233" s="571" t="s">
        <v>24001</v>
      </c>
      <c r="T1233" s="571" t="s">
        <v>24001</v>
      </c>
    </row>
    <row r="1234" spans="1:20" ht="14.5" x14ac:dyDescent="0.35">
      <c r="A1234" s="552">
        <v>1510</v>
      </c>
      <c r="B1234" s="571" t="s">
        <v>22834</v>
      </c>
      <c r="C1234" s="571" t="s">
        <v>23490</v>
      </c>
      <c r="D1234" s="571" t="s">
        <v>23592</v>
      </c>
      <c r="E1234" s="571" t="s">
        <v>24001</v>
      </c>
      <c r="F1234" s="571" t="s">
        <v>23591</v>
      </c>
      <c r="G1234" s="571" t="s">
        <v>23579</v>
      </c>
      <c r="H1234" s="571" t="s">
        <v>55</v>
      </c>
      <c r="I1234" s="571" t="s">
        <v>22804</v>
      </c>
      <c r="J1234" s="571" t="s">
        <v>24001</v>
      </c>
      <c r="K1234" s="571" t="s">
        <v>24001</v>
      </c>
      <c r="L1234" s="571" t="s">
        <v>24001</v>
      </c>
      <c r="M1234" s="572" t="s">
        <v>24001</v>
      </c>
      <c r="N1234" s="553" t="s">
        <v>62</v>
      </c>
      <c r="O1234" s="572" t="s">
        <v>24001</v>
      </c>
      <c r="P1234" s="572">
        <v>32933</v>
      </c>
      <c r="Q1234" s="573">
        <v>37561</v>
      </c>
      <c r="R1234" s="571" t="s">
        <v>24001</v>
      </c>
      <c r="S1234" s="571" t="s">
        <v>24001</v>
      </c>
      <c r="T1234" s="571" t="s">
        <v>24001</v>
      </c>
    </row>
    <row r="1235" spans="1:20" ht="14.5" x14ac:dyDescent="0.35">
      <c r="A1235" s="552">
        <v>1511</v>
      </c>
      <c r="B1235" s="571" t="s">
        <v>22834</v>
      </c>
      <c r="C1235" s="571" t="s">
        <v>23490</v>
      </c>
      <c r="D1235" s="571" t="s">
        <v>23595</v>
      </c>
      <c r="E1235" s="571" t="s">
        <v>23593</v>
      </c>
      <c r="F1235" s="571" t="s">
        <v>23594</v>
      </c>
      <c r="G1235" s="571" t="s">
        <v>23579</v>
      </c>
      <c r="H1235" s="571" t="s">
        <v>22212</v>
      </c>
      <c r="I1235" s="571" t="s">
        <v>22804</v>
      </c>
      <c r="J1235" s="571" t="s">
        <v>24001</v>
      </c>
      <c r="K1235" s="571" t="s">
        <v>24001</v>
      </c>
      <c r="L1235" s="571" t="s">
        <v>24001</v>
      </c>
      <c r="M1235" s="572" t="s">
        <v>24001</v>
      </c>
      <c r="N1235" s="553" t="s">
        <v>62</v>
      </c>
      <c r="O1235" s="572" t="s">
        <v>24001</v>
      </c>
      <c r="P1235" s="572">
        <v>32933</v>
      </c>
      <c r="Q1235" s="573">
        <v>37561</v>
      </c>
      <c r="R1235" s="571" t="s">
        <v>28434</v>
      </c>
      <c r="S1235" s="571" t="s">
        <v>24001</v>
      </c>
      <c r="T1235" s="571" t="s">
        <v>24001</v>
      </c>
    </row>
    <row r="1236" spans="1:20" ht="14.5" x14ac:dyDescent="0.35">
      <c r="A1236" s="552">
        <v>1549</v>
      </c>
      <c r="B1236" s="552" t="s">
        <v>23616</v>
      </c>
      <c r="C1236" s="552" t="s">
        <v>23642</v>
      </c>
      <c r="D1236" s="552" t="s">
        <v>23682</v>
      </c>
      <c r="E1236" s="552" t="s">
        <v>34838</v>
      </c>
      <c r="F1236" s="552" t="s">
        <v>2918</v>
      </c>
      <c r="G1236" s="552" t="s">
        <v>23680</v>
      </c>
      <c r="H1236" s="552" t="s">
        <v>23681</v>
      </c>
      <c r="I1236" s="552" t="s">
        <v>23615</v>
      </c>
      <c r="J1236" s="552" t="s">
        <v>24001</v>
      </c>
      <c r="K1236" s="552" t="s">
        <v>62</v>
      </c>
      <c r="L1236" s="571" t="s">
        <v>24001</v>
      </c>
      <c r="M1236" s="553" t="s">
        <v>24001</v>
      </c>
      <c r="N1236" s="553" t="s">
        <v>26632</v>
      </c>
      <c r="O1236" s="553" t="s">
        <v>24001</v>
      </c>
      <c r="P1236" s="553">
        <v>35632</v>
      </c>
      <c r="Q1236" s="554">
        <v>38646</v>
      </c>
      <c r="R1236" s="552" t="s">
        <v>28343</v>
      </c>
      <c r="S1236" s="552" t="s">
        <v>24001</v>
      </c>
      <c r="T1236" s="552" t="s">
        <v>24001</v>
      </c>
    </row>
    <row r="1237" spans="1:20" ht="14.5" x14ac:dyDescent="0.35">
      <c r="A1237" s="552">
        <v>1550</v>
      </c>
      <c r="B1237" s="552" t="s">
        <v>23616</v>
      </c>
      <c r="C1237" s="552" t="s">
        <v>23642</v>
      </c>
      <c r="D1237" s="552" t="s">
        <v>23684</v>
      </c>
      <c r="E1237" s="552" t="s">
        <v>34839</v>
      </c>
      <c r="F1237" s="552" t="s">
        <v>3022</v>
      </c>
      <c r="G1237" s="552" t="s">
        <v>23680</v>
      </c>
      <c r="H1237" s="552" t="s">
        <v>23683</v>
      </c>
      <c r="I1237" s="552" t="s">
        <v>23615</v>
      </c>
      <c r="J1237" s="552" t="s">
        <v>24001</v>
      </c>
      <c r="K1237" s="552" t="s">
        <v>154</v>
      </c>
      <c r="L1237" s="571" t="s">
        <v>24001</v>
      </c>
      <c r="M1237" s="553" t="s">
        <v>24001</v>
      </c>
      <c r="N1237" s="553" t="s">
        <v>26632</v>
      </c>
      <c r="O1237" s="553" t="s">
        <v>24001</v>
      </c>
      <c r="P1237" s="553">
        <v>35632</v>
      </c>
      <c r="Q1237" s="554">
        <v>41319</v>
      </c>
      <c r="R1237" s="552" t="s">
        <v>28561</v>
      </c>
      <c r="S1237" s="552" t="s">
        <v>24001</v>
      </c>
      <c r="T1237" s="552" t="s">
        <v>24001</v>
      </c>
    </row>
    <row r="1238" spans="1:20" ht="14.5" x14ac:dyDescent="0.35">
      <c r="A1238" s="552">
        <v>1551</v>
      </c>
      <c r="B1238" s="552" t="s">
        <v>23616</v>
      </c>
      <c r="C1238" s="552" t="s">
        <v>23642</v>
      </c>
      <c r="D1238" s="552" t="s">
        <v>23687</v>
      </c>
      <c r="E1238" s="552" t="s">
        <v>34840</v>
      </c>
      <c r="F1238" s="552" t="s">
        <v>23685</v>
      </c>
      <c r="G1238" s="552" t="s">
        <v>23680</v>
      </c>
      <c r="H1238" s="552" t="s">
        <v>23686</v>
      </c>
      <c r="I1238" s="552" t="s">
        <v>23615</v>
      </c>
      <c r="J1238" s="552" t="s">
        <v>24001</v>
      </c>
      <c r="K1238" s="552" t="s">
        <v>154</v>
      </c>
      <c r="L1238" s="571" t="s">
        <v>24001</v>
      </c>
      <c r="M1238" s="553" t="s">
        <v>24001</v>
      </c>
      <c r="N1238" s="553" t="s">
        <v>26632</v>
      </c>
      <c r="O1238" s="553" t="s">
        <v>24001</v>
      </c>
      <c r="P1238" s="553">
        <v>35632</v>
      </c>
      <c r="Q1238" s="554">
        <v>37561</v>
      </c>
      <c r="R1238" s="552" t="s">
        <v>28562</v>
      </c>
      <c r="S1238" s="552" t="s">
        <v>24001</v>
      </c>
      <c r="T1238" s="552" t="s">
        <v>24001</v>
      </c>
    </row>
    <row r="1239" spans="1:20" ht="14.5" x14ac:dyDescent="0.35">
      <c r="A1239" s="552">
        <v>1552</v>
      </c>
      <c r="B1239" s="552" t="s">
        <v>23616</v>
      </c>
      <c r="C1239" s="552" t="s">
        <v>23642</v>
      </c>
      <c r="D1239" s="552" t="s">
        <v>23689</v>
      </c>
      <c r="E1239" s="552" t="s">
        <v>24001</v>
      </c>
      <c r="F1239" s="552" t="s">
        <v>23688</v>
      </c>
      <c r="G1239" s="552" t="s">
        <v>23680</v>
      </c>
      <c r="H1239" s="552" t="s">
        <v>55</v>
      </c>
      <c r="I1239" s="552" t="s">
        <v>23615</v>
      </c>
      <c r="J1239" s="552" t="s">
        <v>24001</v>
      </c>
      <c r="K1239" s="571" t="s">
        <v>24001</v>
      </c>
      <c r="L1239" s="571" t="s">
        <v>24001</v>
      </c>
      <c r="M1239" s="553" t="s">
        <v>24001</v>
      </c>
      <c r="N1239" s="553" t="s">
        <v>26632</v>
      </c>
      <c r="O1239" s="553" t="s">
        <v>24001</v>
      </c>
      <c r="P1239" s="553">
        <v>32933</v>
      </c>
      <c r="Q1239" s="554">
        <v>37561</v>
      </c>
      <c r="R1239" s="552" t="s">
        <v>24001</v>
      </c>
      <c r="S1239" s="552" t="s">
        <v>24001</v>
      </c>
      <c r="T1239" s="552" t="s">
        <v>24001</v>
      </c>
    </row>
    <row r="1240" spans="1:20" ht="14.5" x14ac:dyDescent="0.35">
      <c r="A1240" s="552">
        <v>267</v>
      </c>
      <c r="B1240" s="552" t="s">
        <v>20877</v>
      </c>
      <c r="C1240" s="552" t="s">
        <v>20926</v>
      </c>
      <c r="D1240" s="552" t="s">
        <v>20967</v>
      </c>
      <c r="E1240" s="552" t="s">
        <v>20964</v>
      </c>
      <c r="F1240" s="552" t="s">
        <v>5340</v>
      </c>
      <c r="G1240" s="552" t="s">
        <v>20965</v>
      </c>
      <c r="H1240" s="552" t="s">
        <v>20966</v>
      </c>
      <c r="I1240" s="552" t="s">
        <v>20243</v>
      </c>
      <c r="J1240" s="552" t="s">
        <v>24001</v>
      </c>
      <c r="K1240" s="552" t="s">
        <v>62</v>
      </c>
      <c r="L1240" s="571" t="s">
        <v>24001</v>
      </c>
      <c r="M1240" s="553" t="s">
        <v>24001</v>
      </c>
      <c r="N1240" s="552" t="s">
        <v>25856</v>
      </c>
      <c r="O1240" s="553" t="s">
        <v>24001</v>
      </c>
      <c r="P1240" s="553">
        <v>32933</v>
      </c>
      <c r="Q1240" s="554">
        <v>37561</v>
      </c>
      <c r="R1240" s="552" t="s">
        <v>28563</v>
      </c>
      <c r="S1240" s="552" t="s">
        <v>24001</v>
      </c>
      <c r="T1240" s="552" t="s">
        <v>24001</v>
      </c>
    </row>
    <row r="1241" spans="1:20" ht="14.5" x14ac:dyDescent="0.35">
      <c r="A1241" s="552">
        <v>268</v>
      </c>
      <c r="B1241" s="552" t="s">
        <v>20877</v>
      </c>
      <c r="C1241" s="552" t="s">
        <v>20926</v>
      </c>
      <c r="D1241" s="552" t="s">
        <v>20969</v>
      </c>
      <c r="E1241" s="552" t="s">
        <v>24001</v>
      </c>
      <c r="F1241" s="552" t="s">
        <v>20968</v>
      </c>
      <c r="G1241" s="552" t="s">
        <v>20965</v>
      </c>
      <c r="H1241" s="552" t="s">
        <v>55</v>
      </c>
      <c r="I1241" s="552" t="s">
        <v>20243</v>
      </c>
      <c r="J1241" s="552" t="s">
        <v>24001</v>
      </c>
      <c r="K1241" s="571" t="s">
        <v>24001</v>
      </c>
      <c r="L1241" s="571" t="s">
        <v>24001</v>
      </c>
      <c r="M1241" s="553" t="s">
        <v>24001</v>
      </c>
      <c r="N1241" s="552" t="s">
        <v>25856</v>
      </c>
      <c r="O1241" s="553" t="s">
        <v>24001</v>
      </c>
      <c r="P1241" s="553">
        <v>32933</v>
      </c>
      <c r="Q1241" s="554">
        <v>37561</v>
      </c>
      <c r="R1241" s="552" t="s">
        <v>24001</v>
      </c>
      <c r="S1241" s="552" t="s">
        <v>24001</v>
      </c>
      <c r="T1241" s="552" t="s">
        <v>24001</v>
      </c>
    </row>
    <row r="1242" spans="1:20" ht="14.5" x14ac:dyDescent="0.35">
      <c r="A1242" s="552">
        <v>1147</v>
      </c>
      <c r="B1242" s="571" t="s">
        <v>21952</v>
      </c>
      <c r="C1242" s="571" t="s">
        <v>25152</v>
      </c>
      <c r="D1242" s="571" t="s">
        <v>22040</v>
      </c>
      <c r="E1242" s="571" t="s">
        <v>25724</v>
      </c>
      <c r="F1242" s="571" t="s">
        <v>22039</v>
      </c>
      <c r="G1242" s="571" t="s">
        <v>21993</v>
      </c>
      <c r="H1242" s="571" t="s">
        <v>55</v>
      </c>
      <c r="I1242" s="571" t="s">
        <v>21149</v>
      </c>
      <c r="J1242" s="571" t="s">
        <v>24001</v>
      </c>
      <c r="K1242" s="571" t="s">
        <v>24001</v>
      </c>
      <c r="L1242" s="571" t="s">
        <v>24001</v>
      </c>
      <c r="M1242" s="572" t="s">
        <v>24001</v>
      </c>
      <c r="N1242" s="572" t="s">
        <v>25896</v>
      </c>
      <c r="O1242" s="572" t="s">
        <v>24001</v>
      </c>
      <c r="P1242" s="572">
        <v>41816</v>
      </c>
      <c r="Q1242" s="573">
        <v>38799</v>
      </c>
      <c r="R1242" s="571" t="s">
        <v>24001</v>
      </c>
      <c r="S1242" s="571" t="s">
        <v>24001</v>
      </c>
      <c r="T1242" s="571" t="s">
        <v>24001</v>
      </c>
    </row>
    <row r="1243" spans="1:20" ht="14.5" x14ac:dyDescent="0.35">
      <c r="A1243" s="552">
        <v>1148</v>
      </c>
      <c r="B1243" s="571" t="s">
        <v>21952</v>
      </c>
      <c r="C1243" s="571" t="s">
        <v>25152</v>
      </c>
      <c r="D1243" s="571" t="s">
        <v>26281</v>
      </c>
      <c r="E1243" s="571" t="s">
        <v>26282</v>
      </c>
      <c r="F1243" s="571" t="s">
        <v>26283</v>
      </c>
      <c r="G1243" s="571" t="s">
        <v>22064</v>
      </c>
      <c r="H1243" s="571" t="s">
        <v>26284</v>
      </c>
      <c r="I1243" s="571" t="s">
        <v>21149</v>
      </c>
      <c r="J1243" s="571" t="s">
        <v>109</v>
      </c>
      <c r="K1243" s="571" t="s">
        <v>24001</v>
      </c>
      <c r="L1243" s="571" t="s">
        <v>24001</v>
      </c>
      <c r="M1243" s="572" t="s">
        <v>26285</v>
      </c>
      <c r="N1243" s="572" t="s">
        <v>25896</v>
      </c>
      <c r="O1243" s="572" t="s">
        <v>24001</v>
      </c>
      <c r="P1243" s="572">
        <v>44351</v>
      </c>
      <c r="Q1243" s="573"/>
      <c r="R1243" s="571" t="s">
        <v>27900</v>
      </c>
      <c r="S1243" s="571" t="s">
        <v>24001</v>
      </c>
      <c r="T1243" s="571" t="s">
        <v>24001</v>
      </c>
    </row>
    <row r="1244" spans="1:20" ht="14.5" x14ac:dyDescent="0.35">
      <c r="A1244" s="552">
        <v>1149</v>
      </c>
      <c r="B1244" s="552" t="s">
        <v>21952</v>
      </c>
      <c r="C1244" s="552" t="s">
        <v>25152</v>
      </c>
      <c r="D1244" s="552" t="s">
        <v>22066</v>
      </c>
      <c r="E1244" s="552" t="s">
        <v>22063</v>
      </c>
      <c r="F1244" s="552" t="s">
        <v>8921</v>
      </c>
      <c r="G1244" s="552" t="s">
        <v>22064</v>
      </c>
      <c r="H1244" s="552" t="s">
        <v>22065</v>
      </c>
      <c r="I1244" s="552" t="s">
        <v>21149</v>
      </c>
      <c r="J1244" s="552" t="s">
        <v>109</v>
      </c>
      <c r="K1244" s="571" t="s">
        <v>24001</v>
      </c>
      <c r="L1244" s="571" t="s">
        <v>24001</v>
      </c>
      <c r="M1244" s="553" t="s">
        <v>24001</v>
      </c>
      <c r="N1244" s="572" t="s">
        <v>25896</v>
      </c>
      <c r="O1244" s="553" t="s">
        <v>24001</v>
      </c>
      <c r="P1244" s="553">
        <v>41340</v>
      </c>
      <c r="Q1244" s="554">
        <v>41340</v>
      </c>
      <c r="R1244" s="552" t="s">
        <v>28564</v>
      </c>
      <c r="S1244" s="552" t="s">
        <v>24001</v>
      </c>
      <c r="T1244" s="552" t="s">
        <v>24001</v>
      </c>
    </row>
    <row r="1245" spans="1:20" ht="14.5" x14ac:dyDescent="0.35">
      <c r="A1245" s="552">
        <v>1150</v>
      </c>
      <c r="B1245" s="552" t="s">
        <v>21952</v>
      </c>
      <c r="C1245" s="552" t="s">
        <v>25152</v>
      </c>
      <c r="D1245" s="552" t="s">
        <v>22069</v>
      </c>
      <c r="E1245" s="552" t="s">
        <v>22067</v>
      </c>
      <c r="F1245" s="552" t="s">
        <v>18134</v>
      </c>
      <c r="G1245" s="552" t="s">
        <v>22068</v>
      </c>
      <c r="H1245" s="552" t="s">
        <v>4566</v>
      </c>
      <c r="I1245" s="552" t="s">
        <v>21149</v>
      </c>
      <c r="J1245" s="552" t="s">
        <v>24001</v>
      </c>
      <c r="K1245" s="571" t="s">
        <v>24001</v>
      </c>
      <c r="L1245" s="571" t="s">
        <v>24001</v>
      </c>
      <c r="M1245" s="553" t="s">
        <v>24001</v>
      </c>
      <c r="N1245" s="572" t="s">
        <v>25896</v>
      </c>
      <c r="O1245" s="553" t="s">
        <v>24001</v>
      </c>
      <c r="P1245" s="553">
        <v>32933</v>
      </c>
      <c r="Q1245" s="554">
        <v>40227</v>
      </c>
      <c r="R1245" s="552" t="s">
        <v>28528</v>
      </c>
      <c r="S1245" s="552" t="s">
        <v>24001</v>
      </c>
      <c r="T1245" s="552" t="s">
        <v>24001</v>
      </c>
    </row>
    <row r="1246" spans="1:20" ht="14.5" x14ac:dyDescent="0.35">
      <c r="A1246" s="552">
        <v>655</v>
      </c>
      <c r="B1246" s="571" t="s">
        <v>22163</v>
      </c>
      <c r="C1246" s="571" t="s">
        <v>22502</v>
      </c>
      <c r="D1246" s="571" t="s">
        <v>22507</v>
      </c>
      <c r="E1246" s="571" t="s">
        <v>22505</v>
      </c>
      <c r="F1246" s="571" t="s">
        <v>20150</v>
      </c>
      <c r="G1246" s="571" t="s">
        <v>22506</v>
      </c>
      <c r="H1246" s="571" t="s">
        <v>17278</v>
      </c>
      <c r="I1246" s="571" t="s">
        <v>21149</v>
      </c>
      <c r="J1246" s="571" t="s">
        <v>24001</v>
      </c>
      <c r="K1246" s="571" t="s">
        <v>24001</v>
      </c>
      <c r="L1246" s="571" t="s">
        <v>24001</v>
      </c>
      <c r="M1246" s="572" t="s">
        <v>24001</v>
      </c>
      <c r="N1246" s="572" t="s">
        <v>25896</v>
      </c>
      <c r="O1246" s="572" t="s">
        <v>24001</v>
      </c>
      <c r="P1246" s="572">
        <v>32933</v>
      </c>
      <c r="Q1246" s="573">
        <v>41402</v>
      </c>
      <c r="R1246" s="571" t="s">
        <v>27905</v>
      </c>
      <c r="S1246" s="571" t="s">
        <v>24001</v>
      </c>
      <c r="T1246" s="571" t="s">
        <v>24001</v>
      </c>
    </row>
    <row r="1247" spans="1:20" ht="14.5" x14ac:dyDescent="0.35">
      <c r="A1247" s="552">
        <v>656</v>
      </c>
      <c r="B1247" s="571" t="s">
        <v>22163</v>
      </c>
      <c r="C1247" s="571" t="s">
        <v>22502</v>
      </c>
      <c r="D1247" s="571" t="s">
        <v>26428</v>
      </c>
      <c r="E1247" s="571" t="s">
        <v>26429</v>
      </c>
      <c r="F1247" s="571" t="s">
        <v>17206</v>
      </c>
      <c r="G1247" s="571" t="s">
        <v>22506</v>
      </c>
      <c r="H1247" s="571" t="s">
        <v>21587</v>
      </c>
      <c r="I1247" s="571" t="s">
        <v>21149</v>
      </c>
      <c r="J1247" s="571" t="s">
        <v>24001</v>
      </c>
      <c r="K1247" s="571" t="s">
        <v>24001</v>
      </c>
      <c r="L1247" s="571" t="s">
        <v>24001</v>
      </c>
      <c r="M1247" s="572" t="s">
        <v>26430</v>
      </c>
      <c r="N1247" s="572" t="s">
        <v>25896</v>
      </c>
      <c r="O1247" s="572" t="s">
        <v>34732</v>
      </c>
      <c r="P1247" s="572">
        <v>32933</v>
      </c>
      <c r="Q1247" s="573">
        <v>43819</v>
      </c>
      <c r="R1247" s="571" t="s">
        <v>28565</v>
      </c>
      <c r="S1247" s="571" t="s">
        <v>24001</v>
      </c>
      <c r="T1247" s="571" t="s">
        <v>34710</v>
      </c>
    </row>
    <row r="1248" spans="1:20" ht="14.5" x14ac:dyDescent="0.35">
      <c r="A1248" s="552">
        <v>657</v>
      </c>
      <c r="B1248" s="571" t="s">
        <v>22163</v>
      </c>
      <c r="C1248" s="571" t="s">
        <v>22502</v>
      </c>
      <c r="D1248" s="571" t="s">
        <v>25725</v>
      </c>
      <c r="E1248" s="571" t="s">
        <v>26431</v>
      </c>
      <c r="F1248" s="571" t="s">
        <v>19021</v>
      </c>
      <c r="G1248" s="571" t="s">
        <v>22506</v>
      </c>
      <c r="H1248" s="571" t="s">
        <v>25726</v>
      </c>
      <c r="I1248" s="571" t="s">
        <v>21149</v>
      </c>
      <c r="J1248" s="571" t="s">
        <v>24001</v>
      </c>
      <c r="K1248" s="571" t="s">
        <v>62</v>
      </c>
      <c r="L1248" s="571" t="s">
        <v>531</v>
      </c>
      <c r="M1248" s="572" t="s">
        <v>23891</v>
      </c>
      <c r="N1248" s="572" t="s">
        <v>25896</v>
      </c>
      <c r="O1248" s="572" t="s">
        <v>28566</v>
      </c>
      <c r="P1248" s="572">
        <v>36731</v>
      </c>
      <c r="Q1248" s="573">
        <v>43686</v>
      </c>
      <c r="R1248" s="571" t="s">
        <v>28565</v>
      </c>
      <c r="S1248" s="571" t="s">
        <v>28567</v>
      </c>
      <c r="T1248" s="571" t="s">
        <v>28568</v>
      </c>
    </row>
    <row r="1249" spans="1:20" ht="14.5" x14ac:dyDescent="0.35">
      <c r="A1249" s="552">
        <v>658</v>
      </c>
      <c r="B1249" s="571" t="s">
        <v>22163</v>
      </c>
      <c r="C1249" s="571" t="s">
        <v>22502</v>
      </c>
      <c r="D1249" s="571" t="s">
        <v>25727</v>
      </c>
      <c r="E1249" s="571" t="s">
        <v>25728</v>
      </c>
      <c r="F1249" s="571" t="s">
        <v>22509</v>
      </c>
      <c r="G1249" s="571" t="s">
        <v>22506</v>
      </c>
      <c r="H1249" s="571" t="s">
        <v>25729</v>
      </c>
      <c r="I1249" s="571" t="s">
        <v>21149</v>
      </c>
      <c r="J1249" s="571" t="s">
        <v>24001</v>
      </c>
      <c r="K1249" s="571" t="s">
        <v>50</v>
      </c>
      <c r="L1249" s="571" t="s">
        <v>531</v>
      </c>
      <c r="M1249" s="572" t="s">
        <v>26432</v>
      </c>
      <c r="N1249" s="572" t="s">
        <v>25896</v>
      </c>
      <c r="O1249" s="572" t="s">
        <v>28569</v>
      </c>
      <c r="P1249" s="572">
        <v>32933</v>
      </c>
      <c r="Q1249" s="573">
        <v>43686</v>
      </c>
      <c r="R1249" s="571" t="s">
        <v>28565</v>
      </c>
      <c r="S1249" s="571" t="s">
        <v>28565</v>
      </c>
      <c r="T1249" s="571" t="s">
        <v>28570</v>
      </c>
    </row>
    <row r="1250" spans="1:20" ht="14.5" x14ac:dyDescent="0.35">
      <c r="A1250" s="552">
        <v>659</v>
      </c>
      <c r="B1250" s="571" t="s">
        <v>22163</v>
      </c>
      <c r="C1250" s="571" t="s">
        <v>22502</v>
      </c>
      <c r="D1250" s="571" t="s">
        <v>22512</v>
      </c>
      <c r="E1250" s="571" t="s">
        <v>22510</v>
      </c>
      <c r="F1250" s="571" t="s">
        <v>22511</v>
      </c>
      <c r="G1250" s="571" t="s">
        <v>22506</v>
      </c>
      <c r="H1250" s="571" t="s">
        <v>652</v>
      </c>
      <c r="I1250" s="571" t="s">
        <v>21149</v>
      </c>
      <c r="J1250" s="571" t="s">
        <v>24001</v>
      </c>
      <c r="K1250" s="571" t="s">
        <v>24001</v>
      </c>
      <c r="L1250" s="571" t="s">
        <v>24001</v>
      </c>
      <c r="M1250" s="572" t="s">
        <v>24001</v>
      </c>
      <c r="N1250" s="572" t="s">
        <v>25896</v>
      </c>
      <c r="O1250" s="572" t="s">
        <v>24001</v>
      </c>
      <c r="P1250" s="572">
        <v>32933</v>
      </c>
      <c r="Q1250" s="573">
        <v>41402</v>
      </c>
      <c r="R1250" s="571" t="s">
        <v>27964</v>
      </c>
      <c r="S1250" s="571" t="s">
        <v>24001</v>
      </c>
      <c r="T1250" s="571" t="s">
        <v>24001</v>
      </c>
    </row>
    <row r="1251" spans="1:20" ht="14.5" x14ac:dyDescent="0.35">
      <c r="A1251" s="552">
        <v>660</v>
      </c>
      <c r="B1251" s="571" t="s">
        <v>22163</v>
      </c>
      <c r="C1251" s="571" t="s">
        <v>22502</v>
      </c>
      <c r="D1251" s="571" t="s">
        <v>34578</v>
      </c>
      <c r="E1251" s="571" t="s">
        <v>24001</v>
      </c>
      <c r="F1251" s="571" t="s">
        <v>3981</v>
      </c>
      <c r="G1251" s="571" t="s">
        <v>22506</v>
      </c>
      <c r="H1251" s="571" t="s">
        <v>55</v>
      </c>
      <c r="I1251" s="571" t="s">
        <v>21149</v>
      </c>
      <c r="J1251" s="571" t="s">
        <v>24001</v>
      </c>
      <c r="K1251" s="571" t="s">
        <v>24001</v>
      </c>
      <c r="L1251" s="571" t="s">
        <v>24001</v>
      </c>
      <c r="M1251" s="572" t="s">
        <v>24001</v>
      </c>
      <c r="N1251" s="572" t="s">
        <v>25896</v>
      </c>
      <c r="O1251" s="572" t="s">
        <v>24001</v>
      </c>
      <c r="P1251" s="572">
        <v>32933</v>
      </c>
      <c r="Q1251" s="573">
        <v>45534</v>
      </c>
      <c r="R1251" s="571" t="s">
        <v>24001</v>
      </c>
      <c r="S1251" s="571" t="s">
        <v>24001</v>
      </c>
      <c r="T1251" s="571" t="s">
        <v>24001</v>
      </c>
    </row>
    <row r="1252" spans="1:20" ht="14.5" x14ac:dyDescent="0.35">
      <c r="A1252" s="552">
        <v>1026</v>
      </c>
      <c r="B1252" s="571" t="s">
        <v>21301</v>
      </c>
      <c r="C1252" s="571" t="s">
        <v>21342</v>
      </c>
      <c r="D1252" s="571" t="s">
        <v>21395</v>
      </c>
      <c r="E1252" s="571" t="s">
        <v>21392</v>
      </c>
      <c r="F1252" s="571" t="s">
        <v>893</v>
      </c>
      <c r="G1252" s="571" t="s">
        <v>21393</v>
      </c>
      <c r="H1252" s="571" t="s">
        <v>21394</v>
      </c>
      <c r="I1252" s="571" t="s">
        <v>21149</v>
      </c>
      <c r="J1252" s="571" t="s">
        <v>24001</v>
      </c>
      <c r="K1252" s="571" t="s">
        <v>24001</v>
      </c>
      <c r="L1252" s="571" t="s">
        <v>24001</v>
      </c>
      <c r="M1252" s="572" t="s">
        <v>24001</v>
      </c>
      <c r="N1252" s="572" t="s">
        <v>25896</v>
      </c>
      <c r="O1252" s="572" t="s">
        <v>24001</v>
      </c>
      <c r="P1252" s="572">
        <v>32933</v>
      </c>
      <c r="Q1252" s="573">
        <v>40337</v>
      </c>
      <c r="R1252" s="571" t="s">
        <v>28428</v>
      </c>
      <c r="S1252" s="571" t="s">
        <v>24001</v>
      </c>
      <c r="T1252" s="571" t="s">
        <v>24001</v>
      </c>
    </row>
    <row r="1253" spans="1:20" ht="14.5" x14ac:dyDescent="0.35">
      <c r="A1253" s="552">
        <v>1027</v>
      </c>
      <c r="B1253" s="571" t="s">
        <v>21301</v>
      </c>
      <c r="C1253" s="571" t="s">
        <v>21342</v>
      </c>
      <c r="D1253" s="571" t="s">
        <v>26024</v>
      </c>
      <c r="E1253" s="571" t="s">
        <v>26025</v>
      </c>
      <c r="F1253" s="571" t="s">
        <v>12150</v>
      </c>
      <c r="G1253" s="571" t="s">
        <v>21393</v>
      </c>
      <c r="H1253" s="571" t="s">
        <v>20717</v>
      </c>
      <c r="I1253" s="571" t="s">
        <v>21149</v>
      </c>
      <c r="J1253" s="571" t="s">
        <v>24001</v>
      </c>
      <c r="K1253" s="571" t="s">
        <v>24001</v>
      </c>
      <c r="L1253" s="571" t="s">
        <v>24001</v>
      </c>
      <c r="M1253" s="572" t="s">
        <v>26026</v>
      </c>
      <c r="N1253" s="572" t="s">
        <v>25896</v>
      </c>
      <c r="O1253" s="572" t="s">
        <v>24001</v>
      </c>
      <c r="P1253" s="572">
        <v>43937</v>
      </c>
      <c r="Q1253" s="573"/>
      <c r="R1253" s="571" t="s">
        <v>28571</v>
      </c>
      <c r="S1253" s="571" t="s">
        <v>24001</v>
      </c>
      <c r="T1253" s="571" t="s">
        <v>24001</v>
      </c>
    </row>
    <row r="1254" spans="1:20" ht="14.5" x14ac:dyDescent="0.35">
      <c r="A1254" s="552">
        <v>1028</v>
      </c>
      <c r="B1254" s="571" t="s">
        <v>21301</v>
      </c>
      <c r="C1254" s="571" t="s">
        <v>21342</v>
      </c>
      <c r="D1254" s="571" t="s">
        <v>21398</v>
      </c>
      <c r="E1254" s="571" t="s">
        <v>21396</v>
      </c>
      <c r="F1254" s="571" t="s">
        <v>896</v>
      </c>
      <c r="G1254" s="571" t="s">
        <v>21393</v>
      </c>
      <c r="H1254" s="571" t="s">
        <v>21397</v>
      </c>
      <c r="I1254" s="571" t="s">
        <v>21149</v>
      </c>
      <c r="J1254" s="571" t="s">
        <v>24001</v>
      </c>
      <c r="K1254" s="571" t="s">
        <v>24001</v>
      </c>
      <c r="L1254" s="571" t="s">
        <v>24001</v>
      </c>
      <c r="M1254" s="572" t="s">
        <v>24001</v>
      </c>
      <c r="N1254" s="572" t="s">
        <v>25896</v>
      </c>
      <c r="O1254" s="572" t="s">
        <v>24001</v>
      </c>
      <c r="P1254" s="572">
        <v>32933</v>
      </c>
      <c r="Q1254" s="573">
        <v>37561</v>
      </c>
      <c r="R1254" s="571" t="s">
        <v>28572</v>
      </c>
      <c r="S1254" s="571" t="s">
        <v>24001</v>
      </c>
      <c r="T1254" s="571" t="s">
        <v>24001</v>
      </c>
    </row>
    <row r="1255" spans="1:20" ht="14.5" x14ac:dyDescent="0.35">
      <c r="A1255" s="552">
        <v>1029</v>
      </c>
      <c r="B1255" s="571" t="s">
        <v>21301</v>
      </c>
      <c r="C1255" s="571" t="s">
        <v>21342</v>
      </c>
      <c r="D1255" s="571" t="s">
        <v>21401</v>
      </c>
      <c r="E1255" s="571" t="s">
        <v>21399</v>
      </c>
      <c r="F1255" s="571" t="s">
        <v>15635</v>
      </c>
      <c r="G1255" s="571" t="s">
        <v>21393</v>
      </c>
      <c r="H1255" s="571" t="s">
        <v>21400</v>
      </c>
      <c r="I1255" s="571" t="s">
        <v>21149</v>
      </c>
      <c r="J1255" s="571" t="s">
        <v>24001</v>
      </c>
      <c r="K1255" s="571" t="s">
        <v>24001</v>
      </c>
      <c r="L1255" s="571" t="s">
        <v>24001</v>
      </c>
      <c r="M1255" s="572" t="s">
        <v>24001</v>
      </c>
      <c r="N1255" s="572" t="s">
        <v>25896</v>
      </c>
      <c r="O1255" s="572" t="s">
        <v>24001</v>
      </c>
      <c r="P1255" s="572">
        <v>32933</v>
      </c>
      <c r="Q1255" s="573">
        <v>37561</v>
      </c>
      <c r="R1255" s="571" t="s">
        <v>28573</v>
      </c>
      <c r="S1255" s="571" t="s">
        <v>24001</v>
      </c>
      <c r="T1255" s="571" t="s">
        <v>24001</v>
      </c>
    </row>
    <row r="1256" spans="1:20" ht="14.5" x14ac:dyDescent="0.35">
      <c r="A1256" s="552">
        <v>1030</v>
      </c>
      <c r="B1256" s="571" t="s">
        <v>21301</v>
      </c>
      <c r="C1256" s="571" t="s">
        <v>21342</v>
      </c>
      <c r="D1256" s="571" t="s">
        <v>21403</v>
      </c>
      <c r="E1256" s="571" t="s">
        <v>21402</v>
      </c>
      <c r="F1256" s="571" t="s">
        <v>15618</v>
      </c>
      <c r="G1256" s="571" t="s">
        <v>21393</v>
      </c>
      <c r="H1256" s="571" t="s">
        <v>952</v>
      </c>
      <c r="I1256" s="571" t="s">
        <v>21149</v>
      </c>
      <c r="J1256" s="571" t="s">
        <v>24001</v>
      </c>
      <c r="K1256" s="571" t="s">
        <v>24001</v>
      </c>
      <c r="L1256" s="571" t="s">
        <v>24001</v>
      </c>
      <c r="M1256" s="572" t="s">
        <v>34762</v>
      </c>
      <c r="N1256" s="572" t="s">
        <v>25896</v>
      </c>
      <c r="O1256" s="572" t="s">
        <v>28574</v>
      </c>
      <c r="P1256" s="572">
        <v>32933</v>
      </c>
      <c r="Q1256" s="573">
        <v>37561</v>
      </c>
      <c r="R1256" s="571" t="s">
        <v>27987</v>
      </c>
      <c r="S1256" s="571" t="s">
        <v>24001</v>
      </c>
      <c r="T1256" s="571" t="s">
        <v>24001</v>
      </c>
    </row>
    <row r="1257" spans="1:20" ht="14.5" x14ac:dyDescent="0.35">
      <c r="A1257" s="552">
        <v>1031</v>
      </c>
      <c r="B1257" s="571" t="s">
        <v>21301</v>
      </c>
      <c r="C1257" s="571" t="s">
        <v>21342</v>
      </c>
      <c r="D1257" s="571" t="s">
        <v>26027</v>
      </c>
      <c r="E1257" s="571" t="s">
        <v>21404</v>
      </c>
      <c r="F1257" s="571" t="s">
        <v>9850</v>
      </c>
      <c r="G1257" s="571" t="s">
        <v>21393</v>
      </c>
      <c r="H1257" s="571" t="s">
        <v>26028</v>
      </c>
      <c r="I1257" s="571" t="s">
        <v>21149</v>
      </c>
      <c r="J1257" s="571" t="s">
        <v>24001</v>
      </c>
      <c r="K1257" s="571" t="s">
        <v>24001</v>
      </c>
      <c r="L1257" s="571" t="s">
        <v>24001</v>
      </c>
      <c r="M1257" s="572" t="s">
        <v>26029</v>
      </c>
      <c r="N1257" s="572" t="s">
        <v>25896</v>
      </c>
      <c r="O1257" s="572" t="s">
        <v>24001</v>
      </c>
      <c r="P1257" s="572">
        <v>43937</v>
      </c>
      <c r="Q1257" s="573"/>
      <c r="R1257" s="571" t="s">
        <v>28278</v>
      </c>
      <c r="S1257" s="571" t="s">
        <v>24001</v>
      </c>
      <c r="T1257" s="571" t="s">
        <v>24001</v>
      </c>
    </row>
    <row r="1258" spans="1:20" ht="14.5" x14ac:dyDescent="0.35">
      <c r="A1258" s="552">
        <v>1032</v>
      </c>
      <c r="B1258" s="571" t="s">
        <v>21301</v>
      </c>
      <c r="C1258" s="571" t="s">
        <v>21342</v>
      </c>
      <c r="D1258" s="571" t="s">
        <v>21406</v>
      </c>
      <c r="E1258" s="571" t="s">
        <v>21405</v>
      </c>
      <c r="F1258" s="571" t="s">
        <v>18661</v>
      </c>
      <c r="G1258" s="571" t="s">
        <v>21393</v>
      </c>
      <c r="H1258" s="571" t="s">
        <v>12321</v>
      </c>
      <c r="I1258" s="571" t="s">
        <v>21149</v>
      </c>
      <c r="J1258" s="571" t="s">
        <v>24001</v>
      </c>
      <c r="K1258" s="571" t="s">
        <v>24001</v>
      </c>
      <c r="L1258" s="571" t="s">
        <v>899</v>
      </c>
      <c r="M1258" s="572" t="s">
        <v>24001</v>
      </c>
      <c r="N1258" s="572" t="s">
        <v>25896</v>
      </c>
      <c r="O1258" s="572" t="s">
        <v>24001</v>
      </c>
      <c r="P1258" s="572">
        <v>32933</v>
      </c>
      <c r="Q1258" s="573">
        <v>37561</v>
      </c>
      <c r="R1258" s="571" t="s">
        <v>27987</v>
      </c>
      <c r="S1258" s="571" t="s">
        <v>24001</v>
      </c>
      <c r="T1258" s="571" t="s">
        <v>24001</v>
      </c>
    </row>
    <row r="1259" spans="1:20" ht="14.5" x14ac:dyDescent="0.35">
      <c r="A1259" s="552">
        <v>1033</v>
      </c>
      <c r="B1259" s="571" t="s">
        <v>21301</v>
      </c>
      <c r="C1259" s="571" t="s">
        <v>21342</v>
      </c>
      <c r="D1259" s="571" t="s">
        <v>26030</v>
      </c>
      <c r="E1259" s="571" t="s">
        <v>26031</v>
      </c>
      <c r="F1259" s="571" t="s">
        <v>920</v>
      </c>
      <c r="G1259" s="571" t="s">
        <v>21393</v>
      </c>
      <c r="H1259" s="571" t="s">
        <v>12550</v>
      </c>
      <c r="I1259" s="571" t="s">
        <v>21149</v>
      </c>
      <c r="J1259" s="571" t="s">
        <v>24001</v>
      </c>
      <c r="K1259" s="571" t="s">
        <v>24001</v>
      </c>
      <c r="L1259" s="571" t="s">
        <v>899</v>
      </c>
      <c r="M1259" s="572" t="s">
        <v>26032</v>
      </c>
      <c r="N1259" s="572" t="s">
        <v>25896</v>
      </c>
      <c r="O1259" s="572" t="s">
        <v>28575</v>
      </c>
      <c r="P1259" s="572">
        <v>32933</v>
      </c>
      <c r="Q1259" s="573">
        <v>43919</v>
      </c>
      <c r="R1259" s="571" t="s">
        <v>28576</v>
      </c>
      <c r="S1259" s="571" t="s">
        <v>24001</v>
      </c>
      <c r="T1259" s="571" t="s">
        <v>24001</v>
      </c>
    </row>
    <row r="1260" spans="1:20" ht="14.5" x14ac:dyDescent="0.35">
      <c r="A1260" s="552">
        <v>168</v>
      </c>
      <c r="B1260" s="552" t="s">
        <v>20628</v>
      </c>
      <c r="C1260" s="552" t="s">
        <v>20629</v>
      </c>
      <c r="D1260" s="552" t="s">
        <v>20633</v>
      </c>
      <c r="E1260" s="552" t="s">
        <v>20630</v>
      </c>
      <c r="F1260" s="552" t="s">
        <v>3014</v>
      </c>
      <c r="G1260" s="552" t="s">
        <v>20631</v>
      </c>
      <c r="H1260" s="552" t="s">
        <v>20632</v>
      </c>
      <c r="I1260" s="552" t="s">
        <v>20243</v>
      </c>
      <c r="J1260" s="552" t="s">
        <v>24001</v>
      </c>
      <c r="K1260" s="571" t="s">
        <v>24001</v>
      </c>
      <c r="L1260" s="571" t="s">
        <v>24001</v>
      </c>
      <c r="M1260" s="553" t="s">
        <v>20634</v>
      </c>
      <c r="N1260" s="552" t="s">
        <v>25856</v>
      </c>
      <c r="O1260" s="553" t="s">
        <v>24001</v>
      </c>
      <c r="P1260" s="553">
        <v>32933</v>
      </c>
      <c r="Q1260" s="554">
        <v>41316</v>
      </c>
      <c r="R1260" s="552" t="s">
        <v>28577</v>
      </c>
      <c r="S1260" s="552" t="s">
        <v>24001</v>
      </c>
      <c r="T1260" s="552" t="s">
        <v>24001</v>
      </c>
    </row>
    <row r="1261" spans="1:20" ht="14.5" x14ac:dyDescent="0.35">
      <c r="A1261" s="552">
        <v>169</v>
      </c>
      <c r="B1261" s="552" t="s">
        <v>20628</v>
      </c>
      <c r="C1261" s="552" t="s">
        <v>20629</v>
      </c>
      <c r="D1261" s="552" t="s">
        <v>20637</v>
      </c>
      <c r="E1261" s="552" t="s">
        <v>20635</v>
      </c>
      <c r="F1261" s="552" t="s">
        <v>3007</v>
      </c>
      <c r="G1261" s="552" t="s">
        <v>20631</v>
      </c>
      <c r="H1261" s="552" t="s">
        <v>20636</v>
      </c>
      <c r="I1261" s="552" t="s">
        <v>20243</v>
      </c>
      <c r="J1261" s="552" t="s">
        <v>24001</v>
      </c>
      <c r="K1261" s="552" t="s">
        <v>62</v>
      </c>
      <c r="L1261" s="552" t="s">
        <v>899</v>
      </c>
      <c r="M1261" s="553" t="s">
        <v>24001</v>
      </c>
      <c r="N1261" s="552" t="s">
        <v>25856</v>
      </c>
      <c r="O1261" s="553" t="s">
        <v>24001</v>
      </c>
      <c r="P1261" s="553">
        <v>32933</v>
      </c>
      <c r="Q1261" s="554">
        <v>37561</v>
      </c>
      <c r="R1261" s="552" t="s">
        <v>28578</v>
      </c>
      <c r="S1261" s="552" t="s">
        <v>24001</v>
      </c>
      <c r="T1261" s="552" t="s">
        <v>24001</v>
      </c>
    </row>
    <row r="1262" spans="1:20" ht="14.5" x14ac:dyDescent="0.35">
      <c r="A1262" s="552">
        <v>170</v>
      </c>
      <c r="B1262" s="552" t="s">
        <v>20628</v>
      </c>
      <c r="C1262" s="552" t="s">
        <v>20629</v>
      </c>
      <c r="D1262" s="552" t="s">
        <v>20640</v>
      </c>
      <c r="E1262" s="552" t="s">
        <v>20638</v>
      </c>
      <c r="F1262" s="552" t="s">
        <v>3011</v>
      </c>
      <c r="G1262" s="552" t="s">
        <v>20631</v>
      </c>
      <c r="H1262" s="552" t="s">
        <v>20639</v>
      </c>
      <c r="I1262" s="552" t="s">
        <v>20243</v>
      </c>
      <c r="J1262" s="552" t="s">
        <v>24001</v>
      </c>
      <c r="K1262" s="552" t="s">
        <v>62</v>
      </c>
      <c r="L1262" s="571" t="s">
        <v>24001</v>
      </c>
      <c r="M1262" s="553" t="s">
        <v>24001</v>
      </c>
      <c r="N1262" s="552" t="s">
        <v>25856</v>
      </c>
      <c r="O1262" s="553" t="s">
        <v>24001</v>
      </c>
      <c r="P1262" s="553">
        <v>32933</v>
      </c>
      <c r="Q1262" s="554">
        <v>37561</v>
      </c>
      <c r="R1262" s="552" t="s">
        <v>28579</v>
      </c>
      <c r="S1262" s="552" t="s">
        <v>24001</v>
      </c>
      <c r="T1262" s="552" t="s">
        <v>24001</v>
      </c>
    </row>
    <row r="1263" spans="1:20" ht="14.5" x14ac:dyDescent="0.35">
      <c r="A1263" s="552">
        <v>171</v>
      </c>
      <c r="B1263" s="552" t="s">
        <v>20628</v>
      </c>
      <c r="C1263" s="552" t="s">
        <v>20629</v>
      </c>
      <c r="D1263" s="552" t="s">
        <v>20641</v>
      </c>
      <c r="E1263" s="552" t="s">
        <v>24001</v>
      </c>
      <c r="F1263" s="552" t="s">
        <v>11132</v>
      </c>
      <c r="G1263" s="552" t="s">
        <v>20631</v>
      </c>
      <c r="H1263" s="552" t="s">
        <v>55</v>
      </c>
      <c r="I1263" s="552" t="s">
        <v>20243</v>
      </c>
      <c r="J1263" s="552" t="s">
        <v>24001</v>
      </c>
      <c r="K1263" s="571" t="s">
        <v>24001</v>
      </c>
      <c r="L1263" s="571" t="s">
        <v>24001</v>
      </c>
      <c r="M1263" s="553" t="s">
        <v>24001</v>
      </c>
      <c r="N1263" s="552" t="s">
        <v>25856</v>
      </c>
      <c r="O1263" s="553" t="s">
        <v>24001</v>
      </c>
      <c r="P1263" s="553">
        <v>32933</v>
      </c>
      <c r="Q1263" s="554">
        <v>37561</v>
      </c>
      <c r="R1263" s="552" t="s">
        <v>24001</v>
      </c>
      <c r="S1263" s="552" t="s">
        <v>24001</v>
      </c>
      <c r="T1263" s="552" t="s">
        <v>24001</v>
      </c>
    </row>
    <row r="1264" spans="1:20" ht="14.5" x14ac:dyDescent="0.35">
      <c r="A1264" s="552">
        <v>1083</v>
      </c>
      <c r="B1264" s="571" t="s">
        <v>21918</v>
      </c>
      <c r="C1264" s="571" t="s">
        <v>21919</v>
      </c>
      <c r="D1264" s="571" t="s">
        <v>26189</v>
      </c>
      <c r="E1264" s="571" t="s">
        <v>26190</v>
      </c>
      <c r="F1264" s="571" t="s">
        <v>26191</v>
      </c>
      <c r="G1264" s="571" t="s">
        <v>21943</v>
      </c>
      <c r="H1264" s="571" t="s">
        <v>26192</v>
      </c>
      <c r="I1264" s="571" t="s">
        <v>21149</v>
      </c>
      <c r="J1264" s="571" t="s">
        <v>24001</v>
      </c>
      <c r="K1264" s="571" t="s">
        <v>24001</v>
      </c>
      <c r="L1264" s="571" t="s">
        <v>24001</v>
      </c>
      <c r="M1264" s="572" t="s">
        <v>26193</v>
      </c>
      <c r="N1264" s="572" t="s">
        <v>25896</v>
      </c>
      <c r="O1264" s="572" t="s">
        <v>24001</v>
      </c>
      <c r="P1264" s="572">
        <v>44326</v>
      </c>
      <c r="Q1264" s="573"/>
      <c r="R1264" s="571" t="s">
        <v>28580</v>
      </c>
      <c r="S1264" s="571" t="s">
        <v>28580</v>
      </c>
      <c r="T1264" s="571" t="s">
        <v>24001</v>
      </c>
    </row>
    <row r="1265" spans="1:20" ht="14.5" x14ac:dyDescent="0.35">
      <c r="A1265" s="552">
        <v>534</v>
      </c>
      <c r="B1265" s="571" t="s">
        <v>22163</v>
      </c>
      <c r="C1265" s="571" t="s">
        <v>22251</v>
      </c>
      <c r="D1265" s="571" t="s">
        <v>22370</v>
      </c>
      <c r="E1265" s="571" t="s">
        <v>22368</v>
      </c>
      <c r="F1265" s="571" t="s">
        <v>16618</v>
      </c>
      <c r="G1265" s="571" t="s">
        <v>22369</v>
      </c>
      <c r="H1265" s="571" t="s">
        <v>17384</v>
      </c>
      <c r="I1265" s="571" t="s">
        <v>21149</v>
      </c>
      <c r="J1265" s="571" t="s">
        <v>24001</v>
      </c>
      <c r="K1265" s="571" t="s">
        <v>24001</v>
      </c>
      <c r="L1265" s="571" t="s">
        <v>24001</v>
      </c>
      <c r="M1265" s="572" t="s">
        <v>24001</v>
      </c>
      <c r="N1265" s="572" t="s">
        <v>25896</v>
      </c>
      <c r="O1265" s="572" t="s">
        <v>24001</v>
      </c>
      <c r="P1265" s="572">
        <v>32933</v>
      </c>
      <c r="Q1265" s="573">
        <v>40886</v>
      </c>
      <c r="R1265" s="571" t="s">
        <v>27910</v>
      </c>
      <c r="S1265" s="571" t="s">
        <v>24001</v>
      </c>
      <c r="T1265" s="571" t="s">
        <v>24001</v>
      </c>
    </row>
    <row r="1266" spans="1:20" ht="14.5" x14ac:dyDescent="0.35">
      <c r="A1266" s="552">
        <v>535</v>
      </c>
      <c r="B1266" s="571" t="s">
        <v>22163</v>
      </c>
      <c r="C1266" s="571" t="s">
        <v>22251</v>
      </c>
      <c r="D1266" s="571" t="s">
        <v>22373</v>
      </c>
      <c r="E1266" s="571" t="s">
        <v>22371</v>
      </c>
      <c r="F1266" s="571" t="s">
        <v>16487</v>
      </c>
      <c r="G1266" s="571" t="s">
        <v>22369</v>
      </c>
      <c r="H1266" s="571" t="s">
        <v>22372</v>
      </c>
      <c r="I1266" s="571" t="s">
        <v>21149</v>
      </c>
      <c r="J1266" s="571" t="s">
        <v>24001</v>
      </c>
      <c r="K1266" s="571" t="s">
        <v>24001</v>
      </c>
      <c r="L1266" s="571" t="s">
        <v>24001</v>
      </c>
      <c r="M1266" s="572" t="s">
        <v>24001</v>
      </c>
      <c r="N1266" s="572" t="s">
        <v>25896</v>
      </c>
      <c r="O1266" s="572" t="s">
        <v>24001</v>
      </c>
      <c r="P1266" s="572">
        <v>32933</v>
      </c>
      <c r="Q1266" s="573">
        <v>40886</v>
      </c>
      <c r="R1266" s="571" t="s">
        <v>27969</v>
      </c>
      <c r="S1266" s="571" t="s">
        <v>24001</v>
      </c>
      <c r="T1266" s="571" t="s">
        <v>24001</v>
      </c>
    </row>
    <row r="1267" spans="1:20" ht="14.5" x14ac:dyDescent="0.35">
      <c r="A1267" s="552">
        <v>536</v>
      </c>
      <c r="B1267" s="571" t="s">
        <v>22163</v>
      </c>
      <c r="C1267" s="571" t="s">
        <v>22251</v>
      </c>
      <c r="D1267" s="571" t="s">
        <v>22375</v>
      </c>
      <c r="E1267" s="571" t="s">
        <v>22374</v>
      </c>
      <c r="F1267" s="571" t="s">
        <v>16491</v>
      </c>
      <c r="G1267" s="571" t="s">
        <v>22369</v>
      </c>
      <c r="H1267" s="571" t="s">
        <v>751</v>
      </c>
      <c r="I1267" s="571" t="s">
        <v>21149</v>
      </c>
      <c r="J1267" s="571" t="s">
        <v>24001</v>
      </c>
      <c r="K1267" s="571" t="s">
        <v>24001</v>
      </c>
      <c r="L1267" s="571" t="s">
        <v>24001</v>
      </c>
      <c r="M1267" s="572" t="s">
        <v>24001</v>
      </c>
      <c r="N1267" s="572" t="s">
        <v>25896</v>
      </c>
      <c r="O1267" s="572" t="s">
        <v>24001</v>
      </c>
      <c r="P1267" s="572">
        <v>32933</v>
      </c>
      <c r="Q1267" s="573">
        <v>40886</v>
      </c>
      <c r="R1267" s="571" t="s">
        <v>27905</v>
      </c>
      <c r="S1267" s="571" t="s">
        <v>24001</v>
      </c>
      <c r="T1267" s="571" t="s">
        <v>24001</v>
      </c>
    </row>
    <row r="1268" spans="1:20" ht="14.5" x14ac:dyDescent="0.35">
      <c r="A1268" s="552">
        <v>537</v>
      </c>
      <c r="B1268" s="571" t="s">
        <v>22163</v>
      </c>
      <c r="C1268" s="571" t="s">
        <v>22251</v>
      </c>
      <c r="D1268" s="571" t="s">
        <v>22378</v>
      </c>
      <c r="E1268" s="571" t="s">
        <v>22376</v>
      </c>
      <c r="F1268" s="571" t="s">
        <v>22377</v>
      </c>
      <c r="G1268" s="571" t="s">
        <v>22369</v>
      </c>
      <c r="H1268" s="571" t="s">
        <v>20528</v>
      </c>
      <c r="I1268" s="571" t="s">
        <v>21149</v>
      </c>
      <c r="J1268" s="571" t="s">
        <v>24001</v>
      </c>
      <c r="K1268" s="571" t="s">
        <v>24001</v>
      </c>
      <c r="L1268" s="571" t="s">
        <v>24001</v>
      </c>
      <c r="M1268" s="572" t="s">
        <v>24001</v>
      </c>
      <c r="N1268" s="572" t="s">
        <v>25896</v>
      </c>
      <c r="O1268" s="572" t="s">
        <v>24001</v>
      </c>
      <c r="P1268" s="572">
        <v>32933</v>
      </c>
      <c r="Q1268" s="573">
        <v>40886</v>
      </c>
      <c r="R1268" s="571" t="s">
        <v>27910</v>
      </c>
      <c r="S1268" s="571" t="s">
        <v>24001</v>
      </c>
      <c r="T1268" s="571" t="s">
        <v>24001</v>
      </c>
    </row>
    <row r="1269" spans="1:20" ht="14.5" x14ac:dyDescent="0.35">
      <c r="A1269" s="552">
        <v>538</v>
      </c>
      <c r="B1269" s="571" t="s">
        <v>22163</v>
      </c>
      <c r="C1269" s="571" t="s">
        <v>22251</v>
      </c>
      <c r="D1269" s="571" t="s">
        <v>26361</v>
      </c>
      <c r="E1269" s="571" t="s">
        <v>26362</v>
      </c>
      <c r="F1269" s="571" t="s">
        <v>26363</v>
      </c>
      <c r="G1269" s="571" t="s">
        <v>22369</v>
      </c>
      <c r="H1269" s="571" t="s">
        <v>26364</v>
      </c>
      <c r="I1269" s="571" t="s">
        <v>21149</v>
      </c>
      <c r="J1269" s="571" t="s">
        <v>24001</v>
      </c>
      <c r="K1269" s="571" t="s">
        <v>24001</v>
      </c>
      <c r="L1269" s="571" t="s">
        <v>24001</v>
      </c>
      <c r="M1269" s="572" t="s">
        <v>26365</v>
      </c>
      <c r="N1269" s="572" t="s">
        <v>25896</v>
      </c>
      <c r="O1269" s="572" t="s">
        <v>24001</v>
      </c>
      <c r="P1269" s="572">
        <v>44012</v>
      </c>
      <c r="Q1269" s="573"/>
      <c r="R1269" s="571" t="s">
        <v>27910</v>
      </c>
      <c r="S1269" s="571" t="s">
        <v>28581</v>
      </c>
      <c r="T1269" s="571" t="s">
        <v>24001</v>
      </c>
    </row>
    <row r="1270" spans="1:20" ht="14.5" x14ac:dyDescent="0.35">
      <c r="A1270" s="552">
        <v>539</v>
      </c>
      <c r="B1270" s="571" t="s">
        <v>22163</v>
      </c>
      <c r="C1270" s="571" t="s">
        <v>22251</v>
      </c>
      <c r="D1270" s="571" t="s">
        <v>26366</v>
      </c>
      <c r="E1270" s="571" t="s">
        <v>26367</v>
      </c>
      <c r="F1270" s="571" t="s">
        <v>26368</v>
      </c>
      <c r="G1270" s="571" t="s">
        <v>22369</v>
      </c>
      <c r="H1270" s="571" t="s">
        <v>26369</v>
      </c>
      <c r="I1270" s="571" t="s">
        <v>21149</v>
      </c>
      <c r="J1270" s="571" t="s">
        <v>24001</v>
      </c>
      <c r="K1270" s="571" t="s">
        <v>24001</v>
      </c>
      <c r="L1270" s="571" t="s">
        <v>24001</v>
      </c>
      <c r="M1270" s="572" t="s">
        <v>26365</v>
      </c>
      <c r="N1270" s="572" t="s">
        <v>25896</v>
      </c>
      <c r="O1270" s="572" t="s">
        <v>24001</v>
      </c>
      <c r="P1270" s="572">
        <v>44012</v>
      </c>
      <c r="Q1270" s="573">
        <v>44012</v>
      </c>
      <c r="R1270" s="571" t="s">
        <v>27910</v>
      </c>
      <c r="S1270" s="571" t="s">
        <v>28582</v>
      </c>
      <c r="T1270" s="571" t="s">
        <v>24001</v>
      </c>
    </row>
    <row r="1271" spans="1:20" ht="14.5" x14ac:dyDescent="0.35">
      <c r="A1271" s="552">
        <v>540</v>
      </c>
      <c r="B1271" s="571" t="s">
        <v>22163</v>
      </c>
      <c r="C1271" s="571" t="s">
        <v>22251</v>
      </c>
      <c r="D1271" s="571" t="s">
        <v>26370</v>
      </c>
      <c r="E1271" s="571" t="s">
        <v>26371</v>
      </c>
      <c r="F1271" s="571" t="s">
        <v>26372</v>
      </c>
      <c r="G1271" s="571" t="s">
        <v>22369</v>
      </c>
      <c r="H1271" s="571" t="s">
        <v>20535</v>
      </c>
      <c r="I1271" s="571" t="s">
        <v>21149</v>
      </c>
      <c r="J1271" s="571" t="s">
        <v>24001</v>
      </c>
      <c r="K1271" s="571" t="s">
        <v>24001</v>
      </c>
      <c r="L1271" s="571" t="s">
        <v>24001</v>
      </c>
      <c r="M1271" s="572" t="s">
        <v>26365</v>
      </c>
      <c r="N1271" s="572" t="s">
        <v>25896</v>
      </c>
      <c r="O1271" s="572" t="s">
        <v>24001</v>
      </c>
      <c r="P1271" s="572">
        <v>44012</v>
      </c>
      <c r="Q1271" s="573"/>
      <c r="R1271" s="571" t="s">
        <v>27910</v>
      </c>
      <c r="S1271" s="571" t="s">
        <v>27910</v>
      </c>
      <c r="T1271" s="571" t="s">
        <v>24001</v>
      </c>
    </row>
    <row r="1272" spans="1:20" ht="14.5" x14ac:dyDescent="0.35">
      <c r="A1272" s="552">
        <v>541</v>
      </c>
      <c r="B1272" s="571" t="s">
        <v>22163</v>
      </c>
      <c r="C1272" s="571" t="s">
        <v>22251</v>
      </c>
      <c r="D1272" s="571" t="s">
        <v>22381</v>
      </c>
      <c r="E1272" s="571" t="s">
        <v>22379</v>
      </c>
      <c r="F1272" s="571" t="s">
        <v>16495</v>
      </c>
      <c r="G1272" s="571" t="s">
        <v>22369</v>
      </c>
      <c r="H1272" s="571" t="s">
        <v>22380</v>
      </c>
      <c r="I1272" s="571" t="s">
        <v>21149</v>
      </c>
      <c r="J1272" s="571" t="s">
        <v>24001</v>
      </c>
      <c r="K1272" s="571" t="s">
        <v>24001</v>
      </c>
      <c r="L1272" s="571" t="s">
        <v>24001</v>
      </c>
      <c r="M1272" s="572" t="s">
        <v>25730</v>
      </c>
      <c r="N1272" s="572" t="s">
        <v>25896</v>
      </c>
      <c r="O1272" s="572" t="s">
        <v>24001</v>
      </c>
      <c r="P1272" s="572">
        <v>32933</v>
      </c>
      <c r="Q1272" s="573">
        <v>40886</v>
      </c>
      <c r="R1272" s="571" t="s">
        <v>27968</v>
      </c>
      <c r="S1272" s="571" t="s">
        <v>24001</v>
      </c>
      <c r="T1272" s="571" t="s">
        <v>24001</v>
      </c>
    </row>
    <row r="1273" spans="1:20" ht="14.5" x14ac:dyDescent="0.35">
      <c r="A1273" s="552">
        <v>542</v>
      </c>
      <c r="B1273" s="571" t="s">
        <v>22163</v>
      </c>
      <c r="C1273" s="571" t="s">
        <v>22251</v>
      </c>
      <c r="D1273" s="571" t="s">
        <v>25731</v>
      </c>
      <c r="E1273" s="571" t="s">
        <v>25732</v>
      </c>
      <c r="F1273" s="571" t="s">
        <v>25733</v>
      </c>
      <c r="G1273" s="571" t="s">
        <v>22369</v>
      </c>
      <c r="H1273" s="571" t="s">
        <v>25734</v>
      </c>
      <c r="I1273" s="571" t="s">
        <v>21149</v>
      </c>
      <c r="J1273" s="571" t="s">
        <v>24001</v>
      </c>
      <c r="K1273" s="571" t="s">
        <v>24001</v>
      </c>
      <c r="L1273" s="571" t="s">
        <v>24001</v>
      </c>
      <c r="M1273" s="572" t="s">
        <v>24001</v>
      </c>
      <c r="N1273" s="572" t="s">
        <v>25896</v>
      </c>
      <c r="O1273" s="572" t="s">
        <v>24001</v>
      </c>
      <c r="P1273" s="572">
        <v>42954</v>
      </c>
      <c r="Q1273" s="573">
        <v>43087</v>
      </c>
      <c r="R1273" s="571" t="s">
        <v>27968</v>
      </c>
      <c r="S1273" s="571" t="s">
        <v>27964</v>
      </c>
      <c r="T1273" s="571" t="s">
        <v>24001</v>
      </c>
    </row>
    <row r="1274" spans="1:20" ht="14.5" x14ac:dyDescent="0.35">
      <c r="A1274" s="552">
        <v>543</v>
      </c>
      <c r="B1274" s="571" t="s">
        <v>22163</v>
      </c>
      <c r="C1274" s="571" t="s">
        <v>22251</v>
      </c>
      <c r="D1274" s="571" t="s">
        <v>25735</v>
      </c>
      <c r="E1274" s="571" t="s">
        <v>25736</v>
      </c>
      <c r="F1274" s="571" t="s">
        <v>25737</v>
      </c>
      <c r="G1274" s="571" t="s">
        <v>22369</v>
      </c>
      <c r="H1274" s="571" t="s">
        <v>25738</v>
      </c>
      <c r="I1274" s="571" t="s">
        <v>21149</v>
      </c>
      <c r="J1274" s="571" t="s">
        <v>24001</v>
      </c>
      <c r="K1274" s="571" t="s">
        <v>24001</v>
      </c>
      <c r="L1274" s="571" t="s">
        <v>24001</v>
      </c>
      <c r="M1274" s="572" t="s">
        <v>24001</v>
      </c>
      <c r="N1274" s="572" t="s">
        <v>25896</v>
      </c>
      <c r="O1274" s="572" t="s">
        <v>24001</v>
      </c>
      <c r="P1274" s="572">
        <v>42954</v>
      </c>
      <c r="Q1274" s="573">
        <v>43087</v>
      </c>
      <c r="R1274" s="571" t="s">
        <v>27968</v>
      </c>
      <c r="S1274" s="571" t="s">
        <v>27968</v>
      </c>
      <c r="T1274" s="571" t="s">
        <v>24001</v>
      </c>
    </row>
    <row r="1275" spans="1:20" ht="14.5" x14ac:dyDescent="0.35">
      <c r="A1275" s="552">
        <v>1034</v>
      </c>
      <c r="B1275" s="571" t="s">
        <v>21301</v>
      </c>
      <c r="C1275" s="571" t="s">
        <v>21342</v>
      </c>
      <c r="D1275" s="571" t="s">
        <v>26033</v>
      </c>
      <c r="E1275" s="571" t="s">
        <v>21407</v>
      </c>
      <c r="F1275" s="571" t="s">
        <v>21408</v>
      </c>
      <c r="G1275" s="571" t="s">
        <v>21409</v>
      </c>
      <c r="H1275" s="571" t="s">
        <v>26034</v>
      </c>
      <c r="I1275" s="571" t="s">
        <v>21149</v>
      </c>
      <c r="J1275" s="571" t="s">
        <v>24001</v>
      </c>
      <c r="K1275" s="571" t="s">
        <v>24001</v>
      </c>
      <c r="L1275" s="571" t="s">
        <v>24001</v>
      </c>
      <c r="M1275" s="572" t="s">
        <v>24001</v>
      </c>
      <c r="N1275" s="572" t="s">
        <v>25896</v>
      </c>
      <c r="O1275" s="572" t="s">
        <v>24001</v>
      </c>
      <c r="P1275" s="572">
        <v>32933</v>
      </c>
      <c r="Q1275" s="573">
        <v>44014</v>
      </c>
      <c r="R1275" s="571" t="s">
        <v>27876</v>
      </c>
      <c r="S1275" s="571" t="s">
        <v>27884</v>
      </c>
      <c r="T1275" s="571" t="s">
        <v>24001</v>
      </c>
    </row>
    <row r="1276" spans="1:20" ht="14.5" x14ac:dyDescent="0.35">
      <c r="A1276" s="552">
        <v>1035</v>
      </c>
      <c r="B1276" s="571" t="s">
        <v>21301</v>
      </c>
      <c r="C1276" s="571" t="s">
        <v>21342</v>
      </c>
      <c r="D1276" s="571" t="s">
        <v>21416</v>
      </c>
      <c r="E1276" s="571" t="s">
        <v>21413</v>
      </c>
      <c r="F1276" s="571" t="s">
        <v>21414</v>
      </c>
      <c r="G1276" s="571" t="s">
        <v>21409</v>
      </c>
      <c r="H1276" s="571" t="s">
        <v>21415</v>
      </c>
      <c r="I1276" s="571" t="s">
        <v>21149</v>
      </c>
      <c r="J1276" s="571" t="s">
        <v>24001</v>
      </c>
      <c r="K1276" s="571" t="s">
        <v>24001</v>
      </c>
      <c r="L1276" s="571" t="s">
        <v>24001</v>
      </c>
      <c r="M1276" s="572" t="s">
        <v>24001</v>
      </c>
      <c r="N1276" s="572" t="s">
        <v>25896</v>
      </c>
      <c r="O1276" s="572" t="s">
        <v>24001</v>
      </c>
      <c r="P1276" s="572">
        <v>36658</v>
      </c>
      <c r="Q1276" s="573">
        <v>37561</v>
      </c>
      <c r="R1276" s="571" t="s">
        <v>28572</v>
      </c>
      <c r="S1276" s="571" t="s">
        <v>24001</v>
      </c>
      <c r="T1276" s="571" t="s">
        <v>24001</v>
      </c>
    </row>
    <row r="1277" spans="1:20" ht="14.5" x14ac:dyDescent="0.35">
      <c r="A1277" s="552">
        <v>1036</v>
      </c>
      <c r="B1277" s="571" t="s">
        <v>21301</v>
      </c>
      <c r="C1277" s="571" t="s">
        <v>21342</v>
      </c>
      <c r="D1277" s="571" t="s">
        <v>21422</v>
      </c>
      <c r="E1277" s="571" t="s">
        <v>21420</v>
      </c>
      <c r="F1277" s="571" t="s">
        <v>865</v>
      </c>
      <c r="G1277" s="571" t="s">
        <v>21409</v>
      </c>
      <c r="H1277" s="571" t="s">
        <v>21421</v>
      </c>
      <c r="I1277" s="571" t="s">
        <v>21149</v>
      </c>
      <c r="J1277" s="571" t="s">
        <v>24001</v>
      </c>
      <c r="K1277" s="571" t="s">
        <v>24001</v>
      </c>
      <c r="L1277" s="571" t="s">
        <v>24001</v>
      </c>
      <c r="M1277" s="572" t="s">
        <v>24001</v>
      </c>
      <c r="N1277" s="572" t="s">
        <v>25896</v>
      </c>
      <c r="O1277" s="572" t="s">
        <v>24001</v>
      </c>
      <c r="P1277" s="572">
        <v>32933</v>
      </c>
      <c r="Q1277" s="573">
        <v>37561</v>
      </c>
      <c r="R1277" s="571" t="s">
        <v>27884</v>
      </c>
      <c r="S1277" s="571" t="s">
        <v>24001</v>
      </c>
      <c r="T1277" s="571" t="s">
        <v>24001</v>
      </c>
    </row>
    <row r="1278" spans="1:20" ht="14.5" x14ac:dyDescent="0.35">
      <c r="A1278" s="552">
        <v>1037</v>
      </c>
      <c r="B1278" s="571" t="s">
        <v>21301</v>
      </c>
      <c r="C1278" s="571" t="s">
        <v>21342</v>
      </c>
      <c r="D1278" s="571" t="s">
        <v>21426</v>
      </c>
      <c r="E1278" s="571" t="s">
        <v>21424</v>
      </c>
      <c r="F1278" s="571" t="s">
        <v>869</v>
      </c>
      <c r="G1278" s="571" t="s">
        <v>21409</v>
      </c>
      <c r="H1278" s="571" t="s">
        <v>21425</v>
      </c>
      <c r="I1278" s="571" t="s">
        <v>21149</v>
      </c>
      <c r="J1278" s="571" t="s">
        <v>24001</v>
      </c>
      <c r="K1278" s="571" t="s">
        <v>24001</v>
      </c>
      <c r="L1278" s="571" t="s">
        <v>24001</v>
      </c>
      <c r="M1278" s="572" t="s">
        <v>24001</v>
      </c>
      <c r="N1278" s="572" t="s">
        <v>25896</v>
      </c>
      <c r="O1278" s="572" t="s">
        <v>24001</v>
      </c>
      <c r="P1278" s="572">
        <v>32933</v>
      </c>
      <c r="Q1278" s="573">
        <v>37561</v>
      </c>
      <c r="R1278" s="571" t="s">
        <v>28583</v>
      </c>
      <c r="S1278" s="571" t="s">
        <v>24001</v>
      </c>
      <c r="T1278" s="571" t="s">
        <v>24001</v>
      </c>
    </row>
    <row r="1279" spans="1:20" ht="14.5" x14ac:dyDescent="0.35">
      <c r="A1279" s="552">
        <v>1038</v>
      </c>
      <c r="B1279" s="571" t="s">
        <v>21301</v>
      </c>
      <c r="C1279" s="571" t="s">
        <v>21342</v>
      </c>
      <c r="D1279" s="571" t="s">
        <v>21428</v>
      </c>
      <c r="E1279" s="571" t="s">
        <v>25739</v>
      </c>
      <c r="F1279" s="571" t="s">
        <v>21427</v>
      </c>
      <c r="G1279" s="571" t="s">
        <v>21409</v>
      </c>
      <c r="H1279" s="571" t="s">
        <v>55</v>
      </c>
      <c r="I1279" s="571" t="s">
        <v>21149</v>
      </c>
      <c r="J1279" s="571" t="s">
        <v>24001</v>
      </c>
      <c r="K1279" s="571" t="s">
        <v>24001</v>
      </c>
      <c r="L1279" s="571" t="s">
        <v>24001</v>
      </c>
      <c r="M1279" s="572" t="s">
        <v>24001</v>
      </c>
      <c r="N1279" s="572" t="s">
        <v>25896</v>
      </c>
      <c r="O1279" s="572" t="s">
        <v>24001</v>
      </c>
      <c r="P1279" s="572">
        <v>32933</v>
      </c>
      <c r="Q1279" s="573">
        <v>40427</v>
      </c>
      <c r="R1279" s="571" t="s">
        <v>24001</v>
      </c>
      <c r="S1279" s="571" t="s">
        <v>24001</v>
      </c>
      <c r="T1279" s="571" t="s">
        <v>24001</v>
      </c>
    </row>
    <row r="1280" spans="1:20" ht="14.5" x14ac:dyDescent="0.35">
      <c r="A1280" s="552">
        <v>544</v>
      </c>
      <c r="B1280" s="571" t="s">
        <v>22163</v>
      </c>
      <c r="C1280" s="571" t="s">
        <v>22251</v>
      </c>
      <c r="D1280" s="571" t="s">
        <v>22384</v>
      </c>
      <c r="E1280" s="571" t="s">
        <v>22382</v>
      </c>
      <c r="F1280" s="571" t="s">
        <v>16649</v>
      </c>
      <c r="G1280" s="571" t="s">
        <v>22383</v>
      </c>
      <c r="H1280" s="571" t="s">
        <v>21882</v>
      </c>
      <c r="I1280" s="571" t="s">
        <v>21149</v>
      </c>
      <c r="J1280" s="571" t="s">
        <v>24001</v>
      </c>
      <c r="K1280" s="571" t="s">
        <v>24001</v>
      </c>
      <c r="L1280" s="571" t="s">
        <v>24001</v>
      </c>
      <c r="M1280" s="572" t="s">
        <v>24001</v>
      </c>
      <c r="N1280" s="572" t="s">
        <v>25896</v>
      </c>
      <c r="O1280" s="572" t="s">
        <v>24001</v>
      </c>
      <c r="P1280" s="572">
        <v>32933</v>
      </c>
      <c r="Q1280" s="573">
        <v>39834</v>
      </c>
      <c r="R1280" s="571" t="s">
        <v>27968</v>
      </c>
      <c r="S1280" s="571" t="s">
        <v>24001</v>
      </c>
      <c r="T1280" s="571" t="s">
        <v>24001</v>
      </c>
    </row>
    <row r="1281" spans="1:20" ht="14.5" x14ac:dyDescent="0.35">
      <c r="A1281" s="552">
        <v>1191</v>
      </c>
      <c r="B1281" s="552" t="s">
        <v>22163</v>
      </c>
      <c r="C1281" s="552" t="s">
        <v>22797</v>
      </c>
      <c r="D1281" s="552" t="s">
        <v>22802</v>
      </c>
      <c r="E1281" s="552" t="s">
        <v>22798</v>
      </c>
      <c r="F1281" s="552" t="s">
        <v>22799</v>
      </c>
      <c r="G1281" s="552" t="s">
        <v>22800</v>
      </c>
      <c r="H1281" s="552" t="s">
        <v>22801</v>
      </c>
      <c r="I1281" s="552" t="s">
        <v>21149</v>
      </c>
      <c r="J1281" s="552" t="s">
        <v>109</v>
      </c>
      <c r="K1281" s="571" t="s">
        <v>24001</v>
      </c>
      <c r="L1281" s="571" t="s">
        <v>24001</v>
      </c>
      <c r="M1281" s="553" t="s">
        <v>26612</v>
      </c>
      <c r="N1281" s="572" t="s">
        <v>25896</v>
      </c>
      <c r="O1281" s="553" t="s">
        <v>24001</v>
      </c>
      <c r="P1281" s="553">
        <v>36658</v>
      </c>
      <c r="Q1281" s="554">
        <v>41379</v>
      </c>
      <c r="R1281" s="552" t="s">
        <v>27906</v>
      </c>
      <c r="S1281" s="552" t="s">
        <v>24001</v>
      </c>
      <c r="T1281" s="552" t="s">
        <v>24001</v>
      </c>
    </row>
    <row r="1282" spans="1:20" ht="14.5" x14ac:dyDescent="0.35">
      <c r="A1282" s="552">
        <v>1276</v>
      </c>
      <c r="B1282" s="571" t="s">
        <v>22834</v>
      </c>
      <c r="C1282" s="571" t="s">
        <v>22958</v>
      </c>
      <c r="D1282" s="571" t="s">
        <v>23009</v>
      </c>
      <c r="E1282" s="571" t="s">
        <v>23006</v>
      </c>
      <c r="F1282" s="571" t="s">
        <v>8738</v>
      </c>
      <c r="G1282" s="571" t="s">
        <v>23007</v>
      </c>
      <c r="H1282" s="571" t="s">
        <v>23008</v>
      </c>
      <c r="I1282" s="571" t="s">
        <v>22804</v>
      </c>
      <c r="J1282" s="571" t="s">
        <v>24001</v>
      </c>
      <c r="K1282" s="571" t="s">
        <v>24001</v>
      </c>
      <c r="L1282" s="571" t="s">
        <v>24001</v>
      </c>
      <c r="M1282" s="572" t="s">
        <v>24001</v>
      </c>
      <c r="N1282" s="553" t="s">
        <v>62</v>
      </c>
      <c r="O1282" s="572" t="s">
        <v>24001</v>
      </c>
      <c r="P1282" s="572">
        <v>32933</v>
      </c>
      <c r="Q1282" s="573">
        <v>37561</v>
      </c>
      <c r="R1282" s="571" t="s">
        <v>28351</v>
      </c>
      <c r="S1282" s="571" t="s">
        <v>24001</v>
      </c>
      <c r="T1282" s="571" t="s">
        <v>24001</v>
      </c>
    </row>
    <row r="1283" spans="1:20" ht="14.5" x14ac:dyDescent="0.35">
      <c r="A1283" s="552">
        <v>1277</v>
      </c>
      <c r="B1283" s="571" t="s">
        <v>22834</v>
      </c>
      <c r="C1283" s="571" t="s">
        <v>22958</v>
      </c>
      <c r="D1283" s="571" t="s">
        <v>23012</v>
      </c>
      <c r="E1283" s="571" t="s">
        <v>25740</v>
      </c>
      <c r="F1283" s="571" t="s">
        <v>23010</v>
      </c>
      <c r="G1283" s="571" t="s">
        <v>23007</v>
      </c>
      <c r="H1283" s="571" t="s">
        <v>23011</v>
      </c>
      <c r="I1283" s="571" t="s">
        <v>22804</v>
      </c>
      <c r="J1283" s="571" t="s">
        <v>24001</v>
      </c>
      <c r="K1283" s="571" t="s">
        <v>24001</v>
      </c>
      <c r="L1283" s="571" t="s">
        <v>24001</v>
      </c>
      <c r="M1283" s="572" t="s">
        <v>24001</v>
      </c>
      <c r="N1283" s="553" t="s">
        <v>62</v>
      </c>
      <c r="O1283" s="572" t="s">
        <v>24001</v>
      </c>
      <c r="P1283" s="572">
        <v>32933</v>
      </c>
      <c r="Q1283" s="573">
        <v>37561</v>
      </c>
      <c r="R1283" s="571" t="s">
        <v>28213</v>
      </c>
      <c r="S1283" s="571" t="s">
        <v>24001</v>
      </c>
      <c r="T1283" s="571" t="s">
        <v>24001</v>
      </c>
    </row>
    <row r="1284" spans="1:20" ht="14.5" x14ac:dyDescent="0.35">
      <c r="A1284" s="552">
        <v>1278</v>
      </c>
      <c r="B1284" s="571" t="s">
        <v>22834</v>
      </c>
      <c r="C1284" s="571" t="s">
        <v>22958</v>
      </c>
      <c r="D1284" s="571" t="s">
        <v>23014</v>
      </c>
      <c r="E1284" s="571" t="s">
        <v>25741</v>
      </c>
      <c r="F1284" s="571" t="s">
        <v>14763</v>
      </c>
      <c r="G1284" s="571" t="s">
        <v>23007</v>
      </c>
      <c r="H1284" s="571" t="s">
        <v>23013</v>
      </c>
      <c r="I1284" s="571" t="s">
        <v>22804</v>
      </c>
      <c r="J1284" s="571" t="s">
        <v>24001</v>
      </c>
      <c r="K1284" s="571" t="s">
        <v>24001</v>
      </c>
      <c r="L1284" s="571" t="s">
        <v>24001</v>
      </c>
      <c r="M1284" s="572" t="s">
        <v>24001</v>
      </c>
      <c r="N1284" s="553" t="s">
        <v>62</v>
      </c>
      <c r="O1284" s="572" t="s">
        <v>24001</v>
      </c>
      <c r="P1284" s="572">
        <v>35718</v>
      </c>
      <c r="Q1284" s="573">
        <v>37561</v>
      </c>
      <c r="R1284" s="571" t="s">
        <v>28584</v>
      </c>
      <c r="S1284" s="571" t="s">
        <v>24001</v>
      </c>
      <c r="T1284" s="571" t="s">
        <v>24001</v>
      </c>
    </row>
    <row r="1285" spans="1:20" ht="14.5" x14ac:dyDescent="0.35">
      <c r="A1285" s="552">
        <v>1279</v>
      </c>
      <c r="B1285" s="571" t="s">
        <v>22834</v>
      </c>
      <c r="C1285" s="571" t="s">
        <v>22958</v>
      </c>
      <c r="D1285" s="571" t="s">
        <v>23016</v>
      </c>
      <c r="E1285" s="571" t="s">
        <v>24001</v>
      </c>
      <c r="F1285" s="571" t="s">
        <v>23015</v>
      </c>
      <c r="G1285" s="571" t="s">
        <v>23007</v>
      </c>
      <c r="H1285" s="571" t="s">
        <v>55</v>
      </c>
      <c r="I1285" s="571" t="s">
        <v>22804</v>
      </c>
      <c r="J1285" s="571" t="s">
        <v>24001</v>
      </c>
      <c r="K1285" s="571" t="s">
        <v>24001</v>
      </c>
      <c r="L1285" s="571" t="s">
        <v>24001</v>
      </c>
      <c r="M1285" s="572" t="s">
        <v>24001</v>
      </c>
      <c r="N1285" s="553" t="s">
        <v>62</v>
      </c>
      <c r="O1285" s="572" t="s">
        <v>24001</v>
      </c>
      <c r="P1285" s="572">
        <v>32933</v>
      </c>
      <c r="Q1285" s="573">
        <v>37561</v>
      </c>
      <c r="R1285" s="571" t="s">
        <v>24001</v>
      </c>
      <c r="S1285" s="571" t="s">
        <v>24001</v>
      </c>
      <c r="T1285" s="571" t="s">
        <v>24001</v>
      </c>
    </row>
    <row r="1286" spans="1:20" ht="14.5" x14ac:dyDescent="0.35">
      <c r="A1286" s="552">
        <v>606</v>
      </c>
      <c r="B1286" s="571" t="s">
        <v>22163</v>
      </c>
      <c r="C1286" s="571" t="s">
        <v>22403</v>
      </c>
      <c r="D1286" s="571" t="s">
        <v>22460</v>
      </c>
      <c r="E1286" s="571" t="s">
        <v>22456</v>
      </c>
      <c r="F1286" s="571" t="s">
        <v>22457</v>
      </c>
      <c r="G1286" s="571" t="s">
        <v>22458</v>
      </c>
      <c r="H1286" s="571" t="s">
        <v>22459</v>
      </c>
      <c r="I1286" s="571" t="s">
        <v>21149</v>
      </c>
      <c r="J1286" s="571" t="s">
        <v>24001</v>
      </c>
      <c r="K1286" s="571" t="s">
        <v>24001</v>
      </c>
      <c r="L1286" s="571" t="s">
        <v>24001</v>
      </c>
      <c r="M1286" s="572" t="s">
        <v>24001</v>
      </c>
      <c r="N1286" s="572" t="s">
        <v>25896</v>
      </c>
      <c r="O1286" s="572" t="s">
        <v>24001</v>
      </c>
      <c r="P1286" s="572">
        <v>32933</v>
      </c>
      <c r="Q1286" s="573">
        <v>37561</v>
      </c>
      <c r="R1286" s="571" t="s">
        <v>28102</v>
      </c>
      <c r="S1286" s="571" t="s">
        <v>24001</v>
      </c>
      <c r="T1286" s="571" t="s">
        <v>24001</v>
      </c>
    </row>
    <row r="1287" spans="1:20" ht="14.5" x14ac:dyDescent="0.35">
      <c r="A1287" s="552">
        <v>607</v>
      </c>
      <c r="B1287" s="571" t="s">
        <v>22163</v>
      </c>
      <c r="C1287" s="571" t="s">
        <v>22403</v>
      </c>
      <c r="D1287" s="571" t="s">
        <v>26402</v>
      </c>
      <c r="E1287" s="571" t="s">
        <v>26403</v>
      </c>
      <c r="F1287" s="571" t="s">
        <v>18910</v>
      </c>
      <c r="G1287" s="571" t="s">
        <v>22458</v>
      </c>
      <c r="H1287" s="571" t="s">
        <v>22594</v>
      </c>
      <c r="I1287" s="571" t="s">
        <v>21149</v>
      </c>
      <c r="J1287" s="571" t="s">
        <v>24001</v>
      </c>
      <c r="K1287" s="571" t="s">
        <v>24001</v>
      </c>
      <c r="L1287" s="571" t="s">
        <v>24001</v>
      </c>
      <c r="M1287" s="572" t="s">
        <v>26019</v>
      </c>
      <c r="N1287" s="572" t="s">
        <v>25896</v>
      </c>
      <c r="O1287" s="572" t="s">
        <v>24001</v>
      </c>
      <c r="P1287" s="572">
        <v>32933</v>
      </c>
      <c r="Q1287" s="573">
        <v>44012</v>
      </c>
      <c r="R1287" s="571" t="s">
        <v>27895</v>
      </c>
      <c r="S1287" s="571" t="s">
        <v>24001</v>
      </c>
      <c r="T1287" s="571" t="s">
        <v>24001</v>
      </c>
    </row>
    <row r="1288" spans="1:20" ht="14.5" x14ac:dyDescent="0.35">
      <c r="A1288" s="552">
        <v>942</v>
      </c>
      <c r="B1288" s="571" t="s">
        <v>21164</v>
      </c>
      <c r="C1288" s="571" t="s">
        <v>21170</v>
      </c>
      <c r="D1288" s="571" t="s">
        <v>25902</v>
      </c>
      <c r="E1288" s="571" t="s">
        <v>25903</v>
      </c>
      <c r="F1288" s="571" t="s">
        <v>17130</v>
      </c>
      <c r="G1288" s="571" t="s">
        <v>25904</v>
      </c>
      <c r="H1288" s="571" t="s">
        <v>25905</v>
      </c>
      <c r="I1288" s="571" t="s">
        <v>21149</v>
      </c>
      <c r="J1288" s="571" t="s">
        <v>24001</v>
      </c>
      <c r="K1288" s="571" t="s">
        <v>24001</v>
      </c>
      <c r="L1288" s="571" t="s">
        <v>24001</v>
      </c>
      <c r="M1288" s="572" t="s">
        <v>25906</v>
      </c>
      <c r="N1288" s="572" t="s">
        <v>25896</v>
      </c>
      <c r="O1288" s="572" t="s">
        <v>24001</v>
      </c>
      <c r="P1288" s="572">
        <v>32933</v>
      </c>
      <c r="Q1288" s="573">
        <v>43944</v>
      </c>
      <c r="R1288" s="571" t="s">
        <v>28585</v>
      </c>
      <c r="S1288" s="571" t="s">
        <v>28586</v>
      </c>
      <c r="T1288" s="571" t="s">
        <v>24001</v>
      </c>
    </row>
    <row r="1289" spans="1:20" ht="14.5" x14ac:dyDescent="0.35">
      <c r="A1289" s="552">
        <v>1067</v>
      </c>
      <c r="B1289" s="571" t="s">
        <v>21625</v>
      </c>
      <c r="C1289" s="571" t="s">
        <v>21626</v>
      </c>
      <c r="D1289" s="571" t="s">
        <v>21643</v>
      </c>
      <c r="E1289" s="571" t="s">
        <v>25742</v>
      </c>
      <c r="F1289" s="571" t="s">
        <v>12278</v>
      </c>
      <c r="G1289" s="571" t="s">
        <v>21626</v>
      </c>
      <c r="H1289" s="571" t="s">
        <v>55</v>
      </c>
      <c r="I1289" s="571" t="s">
        <v>21149</v>
      </c>
      <c r="J1289" s="571" t="s">
        <v>24001</v>
      </c>
      <c r="K1289" s="571" t="s">
        <v>24001</v>
      </c>
      <c r="L1289" s="571" t="s">
        <v>24001</v>
      </c>
      <c r="M1289" s="572" t="s">
        <v>24001</v>
      </c>
      <c r="N1289" s="572" t="s">
        <v>25896</v>
      </c>
      <c r="O1289" s="572" t="s">
        <v>24001</v>
      </c>
      <c r="P1289" s="572">
        <v>41816</v>
      </c>
      <c r="Q1289" s="573">
        <v>37578</v>
      </c>
      <c r="R1289" s="571" t="s">
        <v>24001</v>
      </c>
      <c r="S1289" s="571" t="s">
        <v>24001</v>
      </c>
      <c r="T1289" s="571" t="s">
        <v>24001</v>
      </c>
    </row>
    <row r="1290" spans="1:20" ht="14.5" x14ac:dyDescent="0.35">
      <c r="A1290" s="552">
        <v>1439</v>
      </c>
      <c r="B1290" s="552" t="s">
        <v>22834</v>
      </c>
      <c r="C1290" s="552" t="s">
        <v>23318</v>
      </c>
      <c r="D1290" s="552" t="s">
        <v>24458</v>
      </c>
      <c r="E1290" s="552" t="s">
        <v>24459</v>
      </c>
      <c r="F1290" s="552" t="s">
        <v>8779</v>
      </c>
      <c r="G1290" s="552" t="s">
        <v>24460</v>
      </c>
      <c r="H1290" s="552" t="s">
        <v>24461</v>
      </c>
      <c r="I1290" s="552" t="s">
        <v>22804</v>
      </c>
      <c r="J1290" s="552" t="s">
        <v>24001</v>
      </c>
      <c r="K1290" s="571" t="s">
        <v>24001</v>
      </c>
      <c r="L1290" s="571" t="s">
        <v>24001</v>
      </c>
      <c r="M1290" s="553" t="s">
        <v>24306</v>
      </c>
      <c r="N1290" s="553" t="s">
        <v>62</v>
      </c>
      <c r="O1290" s="553" t="s">
        <v>24001</v>
      </c>
      <c r="P1290" s="553">
        <v>32933</v>
      </c>
      <c r="Q1290" s="554">
        <v>42381</v>
      </c>
      <c r="R1290" s="552" t="s">
        <v>28064</v>
      </c>
      <c r="S1290" s="552" t="s">
        <v>24001</v>
      </c>
      <c r="T1290" s="552" t="s">
        <v>24001</v>
      </c>
    </row>
    <row r="1291" spans="1:20" ht="14.5" x14ac:dyDescent="0.35">
      <c r="A1291" s="552">
        <v>1534</v>
      </c>
      <c r="B1291" s="552" t="s">
        <v>23616</v>
      </c>
      <c r="C1291" s="552" t="s">
        <v>28197</v>
      </c>
      <c r="D1291" s="552" t="s">
        <v>34602</v>
      </c>
      <c r="E1291" s="552" t="s">
        <v>24379</v>
      </c>
      <c r="F1291" s="552" t="s">
        <v>14919</v>
      </c>
      <c r="G1291" s="552" t="s">
        <v>34603</v>
      </c>
      <c r="H1291" s="552" t="s">
        <v>24380</v>
      </c>
      <c r="I1291" s="552" t="s">
        <v>23615</v>
      </c>
      <c r="J1291" s="552" t="s">
        <v>109</v>
      </c>
      <c r="K1291" s="571" t="s">
        <v>24001</v>
      </c>
      <c r="L1291" s="571" t="s">
        <v>24001</v>
      </c>
      <c r="M1291" s="553" t="s">
        <v>24001</v>
      </c>
      <c r="N1291" s="553" t="s">
        <v>26632</v>
      </c>
      <c r="O1291" s="553" t="s">
        <v>24001</v>
      </c>
      <c r="P1291" s="553">
        <v>32933</v>
      </c>
      <c r="Q1291" s="554">
        <v>45845</v>
      </c>
      <c r="R1291" s="552" t="s">
        <v>28357</v>
      </c>
      <c r="S1291" s="552" t="s">
        <v>24001</v>
      </c>
      <c r="T1291" s="552" t="s">
        <v>24001</v>
      </c>
    </row>
    <row r="1292" spans="1:20" ht="14.5" x14ac:dyDescent="0.35">
      <c r="A1292" s="552">
        <v>1535</v>
      </c>
      <c r="B1292" s="552" t="s">
        <v>23616</v>
      </c>
      <c r="C1292" s="552" t="s">
        <v>28197</v>
      </c>
      <c r="D1292" s="552" t="s">
        <v>34607</v>
      </c>
      <c r="E1292" s="552" t="s">
        <v>23636</v>
      </c>
      <c r="F1292" s="552" t="s">
        <v>23637</v>
      </c>
      <c r="G1292" s="552" t="s">
        <v>34603</v>
      </c>
      <c r="H1292" s="552" t="s">
        <v>23638</v>
      </c>
      <c r="I1292" s="552" t="s">
        <v>23615</v>
      </c>
      <c r="J1292" s="552" t="s">
        <v>24001</v>
      </c>
      <c r="K1292" s="552" t="s">
        <v>154</v>
      </c>
      <c r="L1292" s="552" t="s">
        <v>899</v>
      </c>
      <c r="M1292" s="553" t="s">
        <v>24001</v>
      </c>
      <c r="N1292" s="553" t="s">
        <v>26632</v>
      </c>
      <c r="O1292" s="553" t="s">
        <v>24001</v>
      </c>
      <c r="P1292" s="553">
        <v>35632</v>
      </c>
      <c r="Q1292" s="554">
        <v>45845</v>
      </c>
      <c r="R1292" s="552" t="s">
        <v>28362</v>
      </c>
      <c r="S1292" s="552" t="s">
        <v>24001</v>
      </c>
      <c r="T1292" s="552" t="s">
        <v>24001</v>
      </c>
    </row>
    <row r="1293" spans="1:20" ht="14.5" x14ac:dyDescent="0.35">
      <c r="A1293" s="552">
        <v>1536</v>
      </c>
      <c r="B1293" s="552" t="s">
        <v>23616</v>
      </c>
      <c r="C1293" s="552" t="s">
        <v>28197</v>
      </c>
      <c r="D1293" s="552" t="s">
        <v>34608</v>
      </c>
      <c r="E1293" s="552" t="s">
        <v>28363</v>
      </c>
      <c r="F1293" s="552" t="s">
        <v>28364</v>
      </c>
      <c r="G1293" s="552" t="s">
        <v>34603</v>
      </c>
      <c r="H1293" s="552" t="s">
        <v>28365</v>
      </c>
      <c r="I1293" s="552" t="s">
        <v>23615</v>
      </c>
      <c r="J1293" s="552" t="s">
        <v>24001</v>
      </c>
      <c r="K1293" s="552" t="s">
        <v>154</v>
      </c>
      <c r="L1293" s="552" t="s">
        <v>899</v>
      </c>
      <c r="M1293" s="553" t="s">
        <v>24001</v>
      </c>
      <c r="N1293" s="553" t="s">
        <v>26632</v>
      </c>
      <c r="O1293" s="553" t="s">
        <v>24001</v>
      </c>
      <c r="P1293" s="553">
        <v>45110</v>
      </c>
      <c r="Q1293" s="554">
        <v>45845</v>
      </c>
      <c r="R1293" s="552" t="s">
        <v>28362</v>
      </c>
      <c r="S1293" s="552" t="s">
        <v>28366</v>
      </c>
      <c r="T1293" s="552" t="s">
        <v>24001</v>
      </c>
    </row>
    <row r="1294" spans="1:20" ht="14.5" x14ac:dyDescent="0.35">
      <c r="A1294" s="552">
        <v>1537</v>
      </c>
      <c r="B1294" s="552" t="s">
        <v>23616</v>
      </c>
      <c r="C1294" s="552" t="s">
        <v>28197</v>
      </c>
      <c r="D1294" s="552" t="s">
        <v>34609</v>
      </c>
      <c r="E1294" s="552" t="s">
        <v>34833</v>
      </c>
      <c r="F1294" s="552" t="s">
        <v>28367</v>
      </c>
      <c r="G1294" s="552" t="s">
        <v>34603</v>
      </c>
      <c r="H1294" s="552" t="s">
        <v>28368</v>
      </c>
      <c r="I1294" s="552" t="s">
        <v>23615</v>
      </c>
      <c r="J1294" s="552" t="s">
        <v>24001</v>
      </c>
      <c r="K1294" s="552" t="s">
        <v>154</v>
      </c>
      <c r="L1294" s="552" t="s">
        <v>899</v>
      </c>
      <c r="M1294" s="553" t="s">
        <v>24001</v>
      </c>
      <c r="N1294" s="553" t="s">
        <v>26632</v>
      </c>
      <c r="O1294" s="553" t="s">
        <v>24001</v>
      </c>
      <c r="P1294" s="553">
        <v>45110</v>
      </c>
      <c r="Q1294" s="554">
        <v>45845</v>
      </c>
      <c r="R1294" s="552" t="s">
        <v>28362</v>
      </c>
      <c r="S1294" s="552" t="s">
        <v>24001</v>
      </c>
      <c r="T1294" s="552" t="s">
        <v>24001</v>
      </c>
    </row>
    <row r="1295" spans="1:20" ht="14.5" x14ac:dyDescent="0.35">
      <c r="A1295" s="552">
        <v>372</v>
      </c>
      <c r="B1295" s="571" t="s">
        <v>21149</v>
      </c>
      <c r="C1295" s="571" t="s">
        <v>24320</v>
      </c>
      <c r="D1295" s="571" t="s">
        <v>25743</v>
      </c>
      <c r="E1295" s="571" t="s">
        <v>25744</v>
      </c>
      <c r="F1295" s="571" t="s">
        <v>8294</v>
      </c>
      <c r="G1295" s="571" t="s">
        <v>25745</v>
      </c>
      <c r="H1295" s="571" t="s">
        <v>55</v>
      </c>
      <c r="I1295" s="571" t="s">
        <v>21149</v>
      </c>
      <c r="J1295" s="571" t="s">
        <v>24001</v>
      </c>
      <c r="K1295" s="571" t="s">
        <v>24001</v>
      </c>
      <c r="L1295" s="571" t="s">
        <v>24001</v>
      </c>
      <c r="M1295" s="572" t="s">
        <v>24001</v>
      </c>
      <c r="N1295" s="572" t="s">
        <v>25896</v>
      </c>
      <c r="O1295" s="572" t="s">
        <v>24001</v>
      </c>
      <c r="P1295" s="572">
        <v>43005</v>
      </c>
      <c r="Q1295" s="573">
        <v>43005</v>
      </c>
      <c r="R1295" s="571" t="s">
        <v>24001</v>
      </c>
      <c r="S1295" s="571" t="s">
        <v>24001</v>
      </c>
      <c r="T1295" s="571" t="s">
        <v>24001</v>
      </c>
    </row>
    <row r="1296" spans="1:20" ht="14.5" x14ac:dyDescent="0.35">
      <c r="A1296" s="552">
        <v>346</v>
      </c>
      <c r="B1296" s="552" t="s">
        <v>21039</v>
      </c>
      <c r="C1296" s="552" t="s">
        <v>21040</v>
      </c>
      <c r="D1296" s="552" t="s">
        <v>21129</v>
      </c>
      <c r="E1296" s="552" t="s">
        <v>21126</v>
      </c>
      <c r="F1296" s="552" t="s">
        <v>3826</v>
      </c>
      <c r="G1296" s="552" t="s">
        <v>21127</v>
      </c>
      <c r="H1296" s="552" t="s">
        <v>21128</v>
      </c>
      <c r="I1296" s="552" t="s">
        <v>20243</v>
      </c>
      <c r="J1296" s="552" t="s">
        <v>24001</v>
      </c>
      <c r="K1296" s="571" t="s">
        <v>24001</v>
      </c>
      <c r="L1296" s="571" t="s">
        <v>24001</v>
      </c>
      <c r="M1296" s="553" t="s">
        <v>24001</v>
      </c>
      <c r="N1296" s="552" t="s">
        <v>25856</v>
      </c>
      <c r="O1296" s="553" t="s">
        <v>24001</v>
      </c>
      <c r="P1296" s="553">
        <v>32933</v>
      </c>
      <c r="Q1296" s="554">
        <v>37561</v>
      </c>
      <c r="R1296" s="552" t="s">
        <v>28554</v>
      </c>
      <c r="S1296" s="552" t="s">
        <v>24001</v>
      </c>
      <c r="T1296" s="552" t="s">
        <v>24001</v>
      </c>
    </row>
    <row r="1297" spans="1:20" ht="14.5" x14ac:dyDescent="0.35">
      <c r="A1297" s="552">
        <v>347</v>
      </c>
      <c r="B1297" s="552" t="s">
        <v>21039</v>
      </c>
      <c r="C1297" s="552" t="s">
        <v>21040</v>
      </c>
      <c r="D1297" s="552" t="s">
        <v>21133</v>
      </c>
      <c r="E1297" s="552" t="s">
        <v>21130</v>
      </c>
      <c r="F1297" s="552" t="s">
        <v>21131</v>
      </c>
      <c r="G1297" s="552" t="s">
        <v>21127</v>
      </c>
      <c r="H1297" s="552" t="s">
        <v>21132</v>
      </c>
      <c r="I1297" s="552" t="s">
        <v>20243</v>
      </c>
      <c r="J1297" s="552" t="s">
        <v>24001</v>
      </c>
      <c r="K1297" s="552" t="s">
        <v>62</v>
      </c>
      <c r="L1297" s="571" t="s">
        <v>24001</v>
      </c>
      <c r="M1297" s="553" t="s">
        <v>24001</v>
      </c>
      <c r="N1297" s="552" t="s">
        <v>25856</v>
      </c>
      <c r="O1297" s="553" t="s">
        <v>24001</v>
      </c>
      <c r="P1297" s="553">
        <v>36088</v>
      </c>
      <c r="Q1297" s="554">
        <v>37561</v>
      </c>
      <c r="R1297" s="552" t="s">
        <v>28064</v>
      </c>
      <c r="S1297" s="552" t="s">
        <v>24001</v>
      </c>
      <c r="T1297" s="552" t="s">
        <v>24001</v>
      </c>
    </row>
    <row r="1298" spans="1:20" ht="14.5" x14ac:dyDescent="0.35">
      <c r="A1298" s="552">
        <v>348</v>
      </c>
      <c r="B1298" s="552" t="s">
        <v>21039</v>
      </c>
      <c r="C1298" s="552" t="s">
        <v>21040</v>
      </c>
      <c r="D1298" s="552" t="s">
        <v>21136</v>
      </c>
      <c r="E1298" s="552" t="s">
        <v>21134</v>
      </c>
      <c r="F1298" s="552" t="s">
        <v>3945</v>
      </c>
      <c r="G1298" s="552" t="s">
        <v>21127</v>
      </c>
      <c r="H1298" s="552" t="s">
        <v>21135</v>
      </c>
      <c r="I1298" s="552" t="s">
        <v>20243</v>
      </c>
      <c r="J1298" s="552" t="s">
        <v>109</v>
      </c>
      <c r="K1298" s="571" t="s">
        <v>24001</v>
      </c>
      <c r="L1298" s="571" t="s">
        <v>24001</v>
      </c>
      <c r="M1298" s="553" t="s">
        <v>24001</v>
      </c>
      <c r="N1298" s="552" t="s">
        <v>25856</v>
      </c>
      <c r="O1298" s="553" t="s">
        <v>24001</v>
      </c>
      <c r="P1298" s="553">
        <v>32933</v>
      </c>
      <c r="Q1298" s="554">
        <v>37561</v>
      </c>
      <c r="R1298" s="552" t="s">
        <v>28587</v>
      </c>
      <c r="S1298" s="552" t="s">
        <v>24001</v>
      </c>
      <c r="T1298" s="552" t="s">
        <v>24001</v>
      </c>
    </row>
    <row r="1299" spans="1:20" ht="14.5" x14ac:dyDescent="0.35">
      <c r="A1299" s="552">
        <v>349</v>
      </c>
      <c r="B1299" s="552" t="s">
        <v>21039</v>
      </c>
      <c r="C1299" s="552" t="s">
        <v>21040</v>
      </c>
      <c r="D1299" s="552" t="s">
        <v>21139</v>
      </c>
      <c r="E1299" s="552" t="s">
        <v>21137</v>
      </c>
      <c r="F1299" s="552" t="s">
        <v>3924</v>
      </c>
      <c r="G1299" s="552" t="s">
        <v>21127</v>
      </c>
      <c r="H1299" s="552" t="s">
        <v>21138</v>
      </c>
      <c r="I1299" s="552" t="s">
        <v>20243</v>
      </c>
      <c r="J1299" s="552" t="s">
        <v>109</v>
      </c>
      <c r="K1299" s="571" t="s">
        <v>24001</v>
      </c>
      <c r="L1299" s="571" t="s">
        <v>24001</v>
      </c>
      <c r="M1299" s="553" t="s">
        <v>21140</v>
      </c>
      <c r="N1299" s="552" t="s">
        <v>25856</v>
      </c>
      <c r="O1299" s="553" t="s">
        <v>24001</v>
      </c>
      <c r="P1299" s="553">
        <v>32933</v>
      </c>
      <c r="Q1299" s="554">
        <v>37561</v>
      </c>
      <c r="R1299" s="552" t="s">
        <v>27906</v>
      </c>
      <c r="S1299" s="552" t="s">
        <v>24001</v>
      </c>
      <c r="T1299" s="552" t="s">
        <v>24001</v>
      </c>
    </row>
    <row r="1300" spans="1:20" ht="14.5" x14ac:dyDescent="0.35">
      <c r="A1300" s="552">
        <v>350</v>
      </c>
      <c r="B1300" s="552" t="s">
        <v>21039</v>
      </c>
      <c r="C1300" s="552" t="s">
        <v>21040</v>
      </c>
      <c r="D1300" s="552" t="s">
        <v>21141</v>
      </c>
      <c r="E1300" s="552" t="s">
        <v>24001</v>
      </c>
      <c r="F1300" s="552" t="s">
        <v>12852</v>
      </c>
      <c r="G1300" s="552" t="s">
        <v>21127</v>
      </c>
      <c r="H1300" s="552" t="s">
        <v>55</v>
      </c>
      <c r="I1300" s="552" t="s">
        <v>20243</v>
      </c>
      <c r="J1300" s="552" t="s">
        <v>24001</v>
      </c>
      <c r="K1300" s="571" t="s">
        <v>24001</v>
      </c>
      <c r="L1300" s="571" t="s">
        <v>24001</v>
      </c>
      <c r="M1300" s="553" t="s">
        <v>24001</v>
      </c>
      <c r="N1300" s="552" t="s">
        <v>25856</v>
      </c>
      <c r="O1300" s="553" t="s">
        <v>24001</v>
      </c>
      <c r="P1300" s="553">
        <v>32933</v>
      </c>
      <c r="Q1300" s="554">
        <v>37561</v>
      </c>
      <c r="R1300" s="552" t="s">
        <v>24001</v>
      </c>
      <c r="S1300" s="552" t="s">
        <v>24001</v>
      </c>
      <c r="T1300" s="552" t="s">
        <v>24001</v>
      </c>
    </row>
    <row r="1301" spans="1:20" ht="14.5" x14ac:dyDescent="0.35">
      <c r="A1301" s="552">
        <v>351</v>
      </c>
      <c r="B1301" s="552" t="s">
        <v>21039</v>
      </c>
      <c r="C1301" s="552" t="s">
        <v>21040</v>
      </c>
      <c r="D1301" s="552" t="s">
        <v>21144</v>
      </c>
      <c r="E1301" s="552" t="s">
        <v>21142</v>
      </c>
      <c r="F1301" s="552" t="s">
        <v>3877</v>
      </c>
      <c r="G1301" s="552" t="s">
        <v>21127</v>
      </c>
      <c r="H1301" s="552" t="s">
        <v>21143</v>
      </c>
      <c r="I1301" s="552" t="s">
        <v>20243</v>
      </c>
      <c r="J1301" s="552" t="s">
        <v>24001</v>
      </c>
      <c r="K1301" s="552" t="s">
        <v>50</v>
      </c>
      <c r="L1301" s="571" t="s">
        <v>24001</v>
      </c>
      <c r="M1301" s="553" t="s">
        <v>21145</v>
      </c>
      <c r="N1301" s="552" t="s">
        <v>25856</v>
      </c>
      <c r="O1301" s="553" t="s">
        <v>24001</v>
      </c>
      <c r="P1301" s="553">
        <v>32933</v>
      </c>
      <c r="Q1301" s="554">
        <v>37561</v>
      </c>
      <c r="R1301" s="552" t="s">
        <v>28588</v>
      </c>
      <c r="S1301" s="552" t="s">
        <v>24001</v>
      </c>
      <c r="T1301" s="552" t="s">
        <v>24001</v>
      </c>
    </row>
    <row r="1302" spans="1:20" ht="14.5" x14ac:dyDescent="0.35">
      <c r="A1302" s="552">
        <v>352</v>
      </c>
      <c r="B1302" s="552" t="s">
        <v>21039</v>
      </c>
      <c r="C1302" s="552" t="s">
        <v>21040</v>
      </c>
      <c r="D1302" s="552" t="s">
        <v>21148</v>
      </c>
      <c r="E1302" s="552" t="s">
        <v>21146</v>
      </c>
      <c r="F1302" s="552" t="s">
        <v>3849</v>
      </c>
      <c r="G1302" s="552" t="s">
        <v>21127</v>
      </c>
      <c r="H1302" s="552" t="s">
        <v>21147</v>
      </c>
      <c r="I1302" s="552" t="s">
        <v>20243</v>
      </c>
      <c r="J1302" s="552" t="s">
        <v>24001</v>
      </c>
      <c r="K1302" s="571" t="s">
        <v>24001</v>
      </c>
      <c r="L1302" s="571" t="s">
        <v>24001</v>
      </c>
      <c r="M1302" s="553" t="s">
        <v>24001</v>
      </c>
      <c r="N1302" s="552" t="s">
        <v>25856</v>
      </c>
      <c r="O1302" s="553" t="s">
        <v>24001</v>
      </c>
      <c r="P1302" s="553">
        <v>32933</v>
      </c>
      <c r="Q1302" s="554">
        <v>37561</v>
      </c>
      <c r="R1302" s="552" t="s">
        <v>28589</v>
      </c>
      <c r="S1302" s="552" t="s">
        <v>24001</v>
      </c>
      <c r="T1302" s="552" t="s">
        <v>24001</v>
      </c>
    </row>
    <row r="1303" spans="1:20" ht="14.5" x14ac:dyDescent="0.35">
      <c r="A1303" s="552">
        <v>1538</v>
      </c>
      <c r="B1303" s="552" t="s">
        <v>23616</v>
      </c>
      <c r="C1303" s="552" t="s">
        <v>28197</v>
      </c>
      <c r="D1303" s="552" t="s">
        <v>34600</v>
      </c>
      <c r="E1303" s="552" t="s">
        <v>34834</v>
      </c>
      <c r="F1303" s="552" t="s">
        <v>28354</v>
      </c>
      <c r="G1303" s="552" t="s">
        <v>34601</v>
      </c>
      <c r="H1303" s="552" t="s">
        <v>28355</v>
      </c>
      <c r="I1303" s="552" t="s">
        <v>23615</v>
      </c>
      <c r="J1303" s="552" t="s">
        <v>24001</v>
      </c>
      <c r="K1303" s="571" t="s">
        <v>24001</v>
      </c>
      <c r="L1303" s="571" t="s">
        <v>24001</v>
      </c>
      <c r="M1303" s="553" t="s">
        <v>24001</v>
      </c>
      <c r="N1303" s="553" t="s">
        <v>26632</v>
      </c>
      <c r="O1303" s="553" t="s">
        <v>24001</v>
      </c>
      <c r="P1303" s="553">
        <v>45343</v>
      </c>
      <c r="Q1303" s="554">
        <v>45845</v>
      </c>
      <c r="R1303" s="552" t="s">
        <v>28356</v>
      </c>
      <c r="S1303" s="552" t="s">
        <v>24001</v>
      </c>
      <c r="T1303" s="552" t="s">
        <v>24001</v>
      </c>
    </row>
    <row r="1304" spans="1:20" ht="14.5" x14ac:dyDescent="0.35">
      <c r="A1304" s="552">
        <v>1539</v>
      </c>
      <c r="B1304" s="552" t="s">
        <v>23616</v>
      </c>
      <c r="C1304" s="552" t="s">
        <v>28197</v>
      </c>
      <c r="D1304" s="552" t="s">
        <v>34604</v>
      </c>
      <c r="E1304" s="552" t="s">
        <v>28358</v>
      </c>
      <c r="F1304" s="552" t="s">
        <v>28359</v>
      </c>
      <c r="G1304" s="552" t="s">
        <v>34601</v>
      </c>
      <c r="H1304" s="552" t="s">
        <v>23632</v>
      </c>
      <c r="I1304" s="552" t="s">
        <v>23615</v>
      </c>
      <c r="J1304" s="552" t="s">
        <v>24001</v>
      </c>
      <c r="K1304" s="571" t="s">
        <v>24001</v>
      </c>
      <c r="L1304" s="571" t="s">
        <v>24001</v>
      </c>
      <c r="M1304" s="553" t="s">
        <v>24001</v>
      </c>
      <c r="N1304" s="553" t="s">
        <v>26632</v>
      </c>
      <c r="O1304" s="553" t="s">
        <v>24001</v>
      </c>
      <c r="P1304" s="553">
        <v>45343</v>
      </c>
      <c r="Q1304" s="554">
        <v>45845</v>
      </c>
      <c r="R1304" s="552" t="s">
        <v>28342</v>
      </c>
      <c r="S1304" s="552" t="s">
        <v>24001</v>
      </c>
      <c r="T1304" s="552" t="s">
        <v>24001</v>
      </c>
    </row>
    <row r="1305" spans="1:20" ht="14.5" x14ac:dyDescent="0.35">
      <c r="A1305" s="552">
        <v>1540</v>
      </c>
      <c r="B1305" s="552" t="s">
        <v>23616</v>
      </c>
      <c r="C1305" s="552" t="s">
        <v>28197</v>
      </c>
      <c r="D1305" s="552" t="s">
        <v>34612</v>
      </c>
      <c r="E1305" s="552" t="s">
        <v>28369</v>
      </c>
      <c r="F1305" s="552" t="s">
        <v>28370</v>
      </c>
      <c r="G1305" s="552" t="s">
        <v>34601</v>
      </c>
      <c r="H1305" s="552" t="s">
        <v>28371</v>
      </c>
      <c r="I1305" s="552" t="s">
        <v>23615</v>
      </c>
      <c r="J1305" s="552" t="s">
        <v>24001</v>
      </c>
      <c r="K1305" s="571" t="s">
        <v>24001</v>
      </c>
      <c r="L1305" s="571" t="s">
        <v>24001</v>
      </c>
      <c r="M1305" s="553" t="s">
        <v>24001</v>
      </c>
      <c r="N1305" s="553" t="s">
        <v>26632</v>
      </c>
      <c r="O1305" s="553" t="s">
        <v>24001</v>
      </c>
      <c r="P1305" s="553">
        <v>45343</v>
      </c>
      <c r="Q1305" s="554">
        <v>45845</v>
      </c>
      <c r="R1305" s="552" t="s">
        <v>28372</v>
      </c>
      <c r="S1305" s="552" t="s">
        <v>24001</v>
      </c>
      <c r="T1305" s="552" t="s">
        <v>24001</v>
      </c>
    </row>
    <row r="1306" spans="1:20" ht="14.5" x14ac:dyDescent="0.35">
      <c r="A1306" s="552">
        <v>621</v>
      </c>
      <c r="B1306" s="571" t="s">
        <v>21653</v>
      </c>
      <c r="C1306" s="571" t="s">
        <v>21674</v>
      </c>
      <c r="D1306" s="571" t="s">
        <v>21683</v>
      </c>
      <c r="E1306" s="571" t="s">
        <v>21681</v>
      </c>
      <c r="F1306" s="571" t="s">
        <v>17030</v>
      </c>
      <c r="G1306" s="571" t="s">
        <v>21682</v>
      </c>
      <c r="H1306" s="571" t="s">
        <v>21162</v>
      </c>
      <c r="I1306" s="571" t="s">
        <v>21149</v>
      </c>
      <c r="J1306" s="571" t="s">
        <v>24001</v>
      </c>
      <c r="K1306" s="571" t="s">
        <v>24001</v>
      </c>
      <c r="L1306" s="571" t="s">
        <v>24001</v>
      </c>
      <c r="M1306" s="572" t="s">
        <v>24001</v>
      </c>
      <c r="N1306" s="572" t="s">
        <v>25896</v>
      </c>
      <c r="O1306" s="572" t="s">
        <v>24001</v>
      </c>
      <c r="P1306" s="572">
        <v>32933</v>
      </c>
      <c r="Q1306" s="573">
        <v>37561</v>
      </c>
      <c r="R1306" s="571" t="s">
        <v>28590</v>
      </c>
      <c r="S1306" s="571" t="s">
        <v>24001</v>
      </c>
      <c r="T1306" s="571" t="s">
        <v>24001</v>
      </c>
    </row>
    <row r="1307" spans="1:20" ht="14.5" x14ac:dyDescent="0.35">
      <c r="A1307" s="552">
        <v>1193</v>
      </c>
      <c r="B1307" s="552" t="s">
        <v>24462</v>
      </c>
      <c r="C1307" s="552" t="s">
        <v>24462</v>
      </c>
      <c r="D1307" s="552" t="s">
        <v>25746</v>
      </c>
      <c r="E1307" s="552" t="s">
        <v>25747</v>
      </c>
      <c r="F1307" s="552" t="s">
        <v>24463</v>
      </c>
      <c r="G1307" s="552" t="s">
        <v>22804</v>
      </c>
      <c r="H1307" s="552" t="s">
        <v>55</v>
      </c>
      <c r="I1307" s="552" t="s">
        <v>22804</v>
      </c>
      <c r="J1307" s="552" t="s">
        <v>24001</v>
      </c>
      <c r="K1307" s="571" t="s">
        <v>24001</v>
      </c>
      <c r="L1307" s="571" t="s">
        <v>24001</v>
      </c>
      <c r="M1307" s="553" t="s">
        <v>24001</v>
      </c>
      <c r="N1307" s="553" t="s">
        <v>62</v>
      </c>
      <c r="O1307" s="553" t="s">
        <v>24001</v>
      </c>
      <c r="P1307" s="553">
        <v>42381</v>
      </c>
      <c r="Q1307" s="554">
        <v>43269</v>
      </c>
      <c r="R1307" s="552" t="s">
        <v>24001</v>
      </c>
      <c r="S1307" s="552" t="s">
        <v>24001</v>
      </c>
      <c r="T1307" s="552" t="s">
        <v>24001</v>
      </c>
    </row>
    <row r="1308" spans="1:20" ht="14.5" x14ac:dyDescent="0.35">
      <c r="A1308" s="552">
        <v>806</v>
      </c>
      <c r="B1308" s="571" t="s">
        <v>22163</v>
      </c>
      <c r="C1308" s="571" t="s">
        <v>22601</v>
      </c>
      <c r="D1308" s="571" t="s">
        <v>22605</v>
      </c>
      <c r="E1308" s="571" t="s">
        <v>22602</v>
      </c>
      <c r="F1308" s="571" t="s">
        <v>18490</v>
      </c>
      <c r="G1308" s="571" t="s">
        <v>22603</v>
      </c>
      <c r="H1308" s="571" t="s">
        <v>22604</v>
      </c>
      <c r="I1308" s="571" t="s">
        <v>21149</v>
      </c>
      <c r="J1308" s="571" t="s">
        <v>24001</v>
      </c>
      <c r="K1308" s="571" t="s">
        <v>24001</v>
      </c>
      <c r="L1308" s="571" t="s">
        <v>24001</v>
      </c>
      <c r="M1308" s="572" t="s">
        <v>24001</v>
      </c>
      <c r="N1308" s="572" t="s">
        <v>25896</v>
      </c>
      <c r="O1308" s="572" t="s">
        <v>24001</v>
      </c>
      <c r="P1308" s="572">
        <v>32933</v>
      </c>
      <c r="Q1308" s="573">
        <v>37561</v>
      </c>
      <c r="R1308" s="571" t="s">
        <v>28088</v>
      </c>
      <c r="S1308" s="571" t="s">
        <v>24001</v>
      </c>
      <c r="T1308" s="571" t="s">
        <v>24001</v>
      </c>
    </row>
    <row r="1309" spans="1:20" ht="14.5" x14ac:dyDescent="0.35">
      <c r="A1309" s="552">
        <v>807</v>
      </c>
      <c r="B1309" s="571" t="s">
        <v>22163</v>
      </c>
      <c r="C1309" s="571" t="s">
        <v>22601</v>
      </c>
      <c r="D1309" s="571" t="s">
        <v>26511</v>
      </c>
      <c r="E1309" s="571" t="s">
        <v>26512</v>
      </c>
      <c r="F1309" s="571" t="s">
        <v>26513</v>
      </c>
      <c r="G1309" s="571" t="s">
        <v>22603</v>
      </c>
      <c r="H1309" s="571" t="s">
        <v>26514</v>
      </c>
      <c r="I1309" s="571" t="s">
        <v>21149</v>
      </c>
      <c r="J1309" s="571" t="s">
        <v>24001</v>
      </c>
      <c r="K1309" s="571" t="s">
        <v>24001</v>
      </c>
      <c r="L1309" s="571" t="s">
        <v>24001</v>
      </c>
      <c r="M1309" s="572" t="s">
        <v>24001</v>
      </c>
      <c r="N1309" s="572" t="s">
        <v>25896</v>
      </c>
      <c r="O1309" s="572" t="s">
        <v>24001</v>
      </c>
      <c r="P1309" s="572">
        <v>43976</v>
      </c>
      <c r="Q1309" s="573"/>
      <c r="R1309" s="571" t="s">
        <v>28088</v>
      </c>
      <c r="S1309" s="571" t="s">
        <v>28100</v>
      </c>
      <c r="T1309" s="571" t="s">
        <v>24001</v>
      </c>
    </row>
    <row r="1310" spans="1:20" ht="14.5" x14ac:dyDescent="0.35">
      <c r="A1310" s="552">
        <v>808</v>
      </c>
      <c r="B1310" s="571" t="s">
        <v>22163</v>
      </c>
      <c r="C1310" s="571" t="s">
        <v>22601</v>
      </c>
      <c r="D1310" s="571" t="s">
        <v>26515</v>
      </c>
      <c r="E1310" s="571" t="s">
        <v>26516</v>
      </c>
      <c r="F1310" s="571" t="s">
        <v>26517</v>
      </c>
      <c r="G1310" s="571" t="s">
        <v>22603</v>
      </c>
      <c r="H1310" s="571" t="s">
        <v>26518</v>
      </c>
      <c r="I1310" s="571" t="s">
        <v>21149</v>
      </c>
      <c r="J1310" s="571" t="s">
        <v>24001</v>
      </c>
      <c r="K1310" s="571" t="s">
        <v>24001</v>
      </c>
      <c r="L1310" s="571" t="s">
        <v>24001</v>
      </c>
      <c r="M1310" s="572" t="s">
        <v>24001</v>
      </c>
      <c r="N1310" s="572" t="s">
        <v>25896</v>
      </c>
      <c r="O1310" s="572" t="s">
        <v>24001</v>
      </c>
      <c r="P1310" s="572">
        <v>43976</v>
      </c>
      <c r="Q1310" s="573">
        <v>43976</v>
      </c>
      <c r="R1310" s="571" t="s">
        <v>28088</v>
      </c>
      <c r="S1310" s="571" t="s">
        <v>27883</v>
      </c>
      <c r="T1310" s="571" t="s">
        <v>24001</v>
      </c>
    </row>
    <row r="1311" spans="1:20" ht="14.5" x14ac:dyDescent="0.35">
      <c r="A1311" s="552">
        <v>809</v>
      </c>
      <c r="B1311" s="571" t="s">
        <v>22163</v>
      </c>
      <c r="C1311" s="571" t="s">
        <v>22601</v>
      </c>
      <c r="D1311" s="571" t="s">
        <v>26519</v>
      </c>
      <c r="E1311" s="571" t="s">
        <v>22606</v>
      </c>
      <c r="F1311" s="571" t="s">
        <v>22607</v>
      </c>
      <c r="G1311" s="571" t="s">
        <v>22603</v>
      </c>
      <c r="H1311" s="571" t="s">
        <v>26520</v>
      </c>
      <c r="I1311" s="571" t="s">
        <v>21149</v>
      </c>
      <c r="J1311" s="571" t="s">
        <v>24001</v>
      </c>
      <c r="K1311" s="571" t="s">
        <v>24001</v>
      </c>
      <c r="L1311" s="571" t="s">
        <v>24001</v>
      </c>
      <c r="M1311" s="572" t="s">
        <v>24001</v>
      </c>
      <c r="N1311" s="572" t="s">
        <v>25896</v>
      </c>
      <c r="O1311" s="572" t="s">
        <v>24001</v>
      </c>
      <c r="P1311" s="572">
        <v>35912</v>
      </c>
      <c r="Q1311" s="573">
        <v>43927</v>
      </c>
      <c r="R1311" s="571" t="s">
        <v>27895</v>
      </c>
      <c r="S1311" s="571" t="s">
        <v>27895</v>
      </c>
      <c r="T1311" s="571" t="s">
        <v>24001</v>
      </c>
    </row>
    <row r="1312" spans="1:20" ht="14.5" x14ac:dyDescent="0.35">
      <c r="A1312" s="552">
        <v>810</v>
      </c>
      <c r="B1312" s="571" t="s">
        <v>22163</v>
      </c>
      <c r="C1312" s="571" t="s">
        <v>22601</v>
      </c>
      <c r="D1312" s="571" t="s">
        <v>26521</v>
      </c>
      <c r="E1312" s="571" t="s">
        <v>22608</v>
      </c>
      <c r="F1312" s="571" t="s">
        <v>22609</v>
      </c>
      <c r="G1312" s="571" t="s">
        <v>22603</v>
      </c>
      <c r="H1312" s="571" t="s">
        <v>26522</v>
      </c>
      <c r="I1312" s="571" t="s">
        <v>21149</v>
      </c>
      <c r="J1312" s="571" t="s">
        <v>24001</v>
      </c>
      <c r="K1312" s="571" t="s">
        <v>24001</v>
      </c>
      <c r="L1312" s="571" t="s">
        <v>24001</v>
      </c>
      <c r="M1312" s="572" t="s">
        <v>24001</v>
      </c>
      <c r="N1312" s="572" t="s">
        <v>25896</v>
      </c>
      <c r="O1312" s="572" t="s">
        <v>24001</v>
      </c>
      <c r="P1312" s="572">
        <v>36615</v>
      </c>
      <c r="Q1312" s="573">
        <v>43927</v>
      </c>
      <c r="R1312" s="571" t="s">
        <v>27895</v>
      </c>
      <c r="S1312" s="571" t="s">
        <v>27895</v>
      </c>
      <c r="T1312" s="571" t="s">
        <v>24001</v>
      </c>
    </row>
    <row r="1313" spans="1:20" ht="14.5" x14ac:dyDescent="0.35">
      <c r="A1313" s="552">
        <v>811</v>
      </c>
      <c r="B1313" s="571" t="s">
        <v>22163</v>
      </c>
      <c r="C1313" s="571" t="s">
        <v>22601</v>
      </c>
      <c r="D1313" s="571" t="s">
        <v>24464</v>
      </c>
      <c r="E1313" s="571" t="s">
        <v>25748</v>
      </c>
      <c r="F1313" s="571" t="s">
        <v>24465</v>
      </c>
      <c r="G1313" s="571" t="s">
        <v>22603</v>
      </c>
      <c r="H1313" s="571" t="s">
        <v>55</v>
      </c>
      <c r="I1313" s="571" t="s">
        <v>21149</v>
      </c>
      <c r="J1313" s="571" t="s">
        <v>24001</v>
      </c>
      <c r="K1313" s="571" t="s">
        <v>24001</v>
      </c>
      <c r="L1313" s="571" t="s">
        <v>24001</v>
      </c>
      <c r="M1313" s="572" t="s">
        <v>24001</v>
      </c>
      <c r="N1313" s="572" t="s">
        <v>25896</v>
      </c>
      <c r="O1313" s="572" t="s">
        <v>24001</v>
      </c>
      <c r="P1313" s="572">
        <v>32933</v>
      </c>
      <c r="Q1313" s="573">
        <v>42446</v>
      </c>
      <c r="R1313" s="571" t="s">
        <v>24001</v>
      </c>
      <c r="S1313" s="571" t="s">
        <v>24001</v>
      </c>
      <c r="T1313" s="571" t="s">
        <v>24001</v>
      </c>
    </row>
    <row r="1314" spans="1:20" ht="14.5" x14ac:dyDescent="0.35">
      <c r="A1314" s="552">
        <v>1247</v>
      </c>
      <c r="B1314" s="571" t="s">
        <v>22834</v>
      </c>
      <c r="C1314" s="571" t="s">
        <v>22894</v>
      </c>
      <c r="D1314" s="571" t="s">
        <v>22938</v>
      </c>
      <c r="E1314" s="571" t="s">
        <v>22936</v>
      </c>
      <c r="F1314" s="571" t="s">
        <v>22937</v>
      </c>
      <c r="G1314" s="571" t="s">
        <v>22841</v>
      </c>
      <c r="H1314" s="571" t="s">
        <v>18648</v>
      </c>
      <c r="I1314" s="571" t="s">
        <v>22804</v>
      </c>
      <c r="J1314" s="571" t="s">
        <v>24001</v>
      </c>
      <c r="K1314" s="571" t="s">
        <v>24001</v>
      </c>
      <c r="L1314" s="571" t="s">
        <v>24001</v>
      </c>
      <c r="M1314" s="572" t="s">
        <v>24001</v>
      </c>
      <c r="N1314" s="553" t="s">
        <v>62</v>
      </c>
      <c r="O1314" s="572" t="s">
        <v>24001</v>
      </c>
      <c r="P1314" s="572">
        <v>41722</v>
      </c>
      <c r="Q1314" s="573">
        <v>41723</v>
      </c>
      <c r="R1314" s="571" t="s">
        <v>28591</v>
      </c>
      <c r="S1314" s="571" t="s">
        <v>24001</v>
      </c>
      <c r="T1314" s="571" t="s">
        <v>24001</v>
      </c>
    </row>
    <row r="1315" spans="1:20" ht="14.5" x14ac:dyDescent="0.35">
      <c r="A1315" s="552">
        <v>1248</v>
      </c>
      <c r="B1315" s="571" t="s">
        <v>22834</v>
      </c>
      <c r="C1315" s="571" t="s">
        <v>22894</v>
      </c>
      <c r="D1315" s="571" t="s">
        <v>22940</v>
      </c>
      <c r="E1315" s="571" t="s">
        <v>25749</v>
      </c>
      <c r="F1315" s="571" t="s">
        <v>8939</v>
      </c>
      <c r="G1315" s="571" t="s">
        <v>22841</v>
      </c>
      <c r="H1315" s="571" t="s">
        <v>22939</v>
      </c>
      <c r="I1315" s="571" t="s">
        <v>22804</v>
      </c>
      <c r="J1315" s="571" t="s">
        <v>24001</v>
      </c>
      <c r="K1315" s="571" t="s">
        <v>24001</v>
      </c>
      <c r="L1315" s="571" t="s">
        <v>24001</v>
      </c>
      <c r="M1315" s="572" t="s">
        <v>24001</v>
      </c>
      <c r="N1315" s="553" t="s">
        <v>62</v>
      </c>
      <c r="O1315" s="572" t="s">
        <v>24001</v>
      </c>
      <c r="P1315" s="572">
        <v>41722</v>
      </c>
      <c r="Q1315" s="573"/>
      <c r="R1315" s="571" t="s">
        <v>28591</v>
      </c>
      <c r="S1315" s="571" t="s">
        <v>24001</v>
      </c>
      <c r="T1315" s="571" t="s">
        <v>24001</v>
      </c>
    </row>
    <row r="1316" spans="1:20" ht="14.5" x14ac:dyDescent="0.35">
      <c r="A1316" s="552">
        <v>1249</v>
      </c>
      <c r="B1316" s="571" t="s">
        <v>22834</v>
      </c>
      <c r="C1316" s="571" t="s">
        <v>22894</v>
      </c>
      <c r="D1316" s="571" t="s">
        <v>22943</v>
      </c>
      <c r="E1316" s="571" t="s">
        <v>22941</v>
      </c>
      <c r="F1316" s="571" t="s">
        <v>8945</v>
      </c>
      <c r="G1316" s="571" t="s">
        <v>22841</v>
      </c>
      <c r="H1316" s="571" t="s">
        <v>22942</v>
      </c>
      <c r="I1316" s="571" t="s">
        <v>22804</v>
      </c>
      <c r="J1316" s="571" t="s">
        <v>24001</v>
      </c>
      <c r="K1316" s="571" t="s">
        <v>24001</v>
      </c>
      <c r="L1316" s="571" t="s">
        <v>24001</v>
      </c>
      <c r="M1316" s="572" t="s">
        <v>24001</v>
      </c>
      <c r="N1316" s="553" t="s">
        <v>62</v>
      </c>
      <c r="O1316" s="572" t="s">
        <v>24001</v>
      </c>
      <c r="P1316" s="572">
        <v>41722</v>
      </c>
      <c r="Q1316" s="573">
        <v>41723</v>
      </c>
      <c r="R1316" s="571" t="s">
        <v>28360</v>
      </c>
      <c r="S1316" s="571" t="s">
        <v>24001</v>
      </c>
      <c r="T1316" s="571" t="s">
        <v>24001</v>
      </c>
    </row>
    <row r="1317" spans="1:20" ht="14.5" x14ac:dyDescent="0.35">
      <c r="A1317" s="552">
        <v>1250</v>
      </c>
      <c r="B1317" s="571" t="s">
        <v>22834</v>
      </c>
      <c r="C1317" s="571" t="s">
        <v>22894</v>
      </c>
      <c r="D1317" s="571" t="s">
        <v>22842</v>
      </c>
      <c r="E1317" s="571" t="s">
        <v>24001</v>
      </c>
      <c r="F1317" s="571" t="s">
        <v>16665</v>
      </c>
      <c r="G1317" s="571" t="s">
        <v>22841</v>
      </c>
      <c r="H1317" s="571" t="s">
        <v>55</v>
      </c>
      <c r="I1317" s="571" t="s">
        <v>22804</v>
      </c>
      <c r="J1317" s="571" t="s">
        <v>24001</v>
      </c>
      <c r="K1317" s="571" t="s">
        <v>24001</v>
      </c>
      <c r="L1317" s="571" t="s">
        <v>24001</v>
      </c>
      <c r="M1317" s="572" t="s">
        <v>24001</v>
      </c>
      <c r="N1317" s="553" t="s">
        <v>62</v>
      </c>
      <c r="O1317" s="572" t="s">
        <v>24001</v>
      </c>
      <c r="P1317" s="572">
        <v>32933</v>
      </c>
      <c r="Q1317" s="573">
        <v>37561</v>
      </c>
      <c r="R1317" s="571" t="s">
        <v>24001</v>
      </c>
      <c r="S1317" s="571" t="s">
        <v>24001</v>
      </c>
      <c r="T1317" s="571" t="s">
        <v>24001</v>
      </c>
    </row>
    <row r="1318" spans="1:20" ht="14.5" x14ac:dyDescent="0.35">
      <c r="A1318" s="552">
        <v>358</v>
      </c>
      <c r="B1318" s="571" t="s">
        <v>21039</v>
      </c>
      <c r="C1318" s="571" t="s">
        <v>24466</v>
      </c>
      <c r="D1318" s="571" t="s">
        <v>24467</v>
      </c>
      <c r="E1318" s="571" t="s">
        <v>25750</v>
      </c>
      <c r="F1318" s="571" t="s">
        <v>16589</v>
      </c>
      <c r="G1318" s="571" t="s">
        <v>21039</v>
      </c>
      <c r="H1318" s="571" t="s">
        <v>55</v>
      </c>
      <c r="I1318" s="571" t="s">
        <v>20243</v>
      </c>
      <c r="J1318" s="571" t="s">
        <v>24001</v>
      </c>
      <c r="K1318" s="571" t="s">
        <v>24001</v>
      </c>
      <c r="L1318" s="571" t="s">
        <v>24001</v>
      </c>
      <c r="M1318" s="572" t="s">
        <v>24001</v>
      </c>
      <c r="N1318" s="552" t="s">
        <v>25856</v>
      </c>
      <c r="O1318" s="572" t="s">
        <v>24001</v>
      </c>
      <c r="P1318" s="572">
        <v>42381</v>
      </c>
      <c r="Q1318" s="573"/>
      <c r="R1318" s="571" t="s">
        <v>24001</v>
      </c>
      <c r="S1318" s="571" t="s">
        <v>24001</v>
      </c>
      <c r="T1318" s="571" t="s">
        <v>24001</v>
      </c>
    </row>
    <row r="1319" spans="1:20" ht="14.5" x14ac:dyDescent="0.35">
      <c r="A1319" s="552">
        <v>653</v>
      </c>
      <c r="B1319" s="571" t="s">
        <v>21653</v>
      </c>
      <c r="C1319" s="571" t="s">
        <v>21734</v>
      </c>
      <c r="D1319" s="571" t="s">
        <v>21737</v>
      </c>
      <c r="E1319" s="571" t="s">
        <v>21735</v>
      </c>
      <c r="F1319" s="571" t="s">
        <v>18224</v>
      </c>
      <c r="G1319" s="571" t="s">
        <v>21736</v>
      </c>
      <c r="H1319" s="571" t="s">
        <v>300</v>
      </c>
      <c r="I1319" s="571" t="s">
        <v>21149</v>
      </c>
      <c r="J1319" s="571" t="s">
        <v>24001</v>
      </c>
      <c r="K1319" s="571" t="s">
        <v>50</v>
      </c>
      <c r="L1319" s="571" t="s">
        <v>531</v>
      </c>
      <c r="M1319" s="572" t="s">
        <v>24001</v>
      </c>
      <c r="N1319" s="572" t="s">
        <v>25896</v>
      </c>
      <c r="O1319" s="572" t="s">
        <v>24001</v>
      </c>
      <c r="P1319" s="572">
        <v>32933</v>
      </c>
      <c r="Q1319" s="573">
        <v>39828</v>
      </c>
      <c r="R1319" s="571" t="s">
        <v>27905</v>
      </c>
      <c r="S1319" s="571" t="s">
        <v>24001</v>
      </c>
      <c r="T1319" s="571" t="s">
        <v>28022</v>
      </c>
    </row>
    <row r="1320" spans="1:20" ht="14.5" x14ac:dyDescent="0.35">
      <c r="A1320" s="552">
        <v>174</v>
      </c>
      <c r="B1320" s="552" t="s">
        <v>20628</v>
      </c>
      <c r="C1320" s="552" t="s">
        <v>20649</v>
      </c>
      <c r="D1320" s="552" t="s">
        <v>20653</v>
      </c>
      <c r="E1320" s="552" t="s">
        <v>20650</v>
      </c>
      <c r="F1320" s="552" t="s">
        <v>2556</v>
      </c>
      <c r="G1320" s="552" t="s">
        <v>20651</v>
      </c>
      <c r="H1320" s="552" t="s">
        <v>20652</v>
      </c>
      <c r="I1320" s="552" t="s">
        <v>20243</v>
      </c>
      <c r="J1320" s="552" t="s">
        <v>24001</v>
      </c>
      <c r="K1320" s="552" t="s">
        <v>62</v>
      </c>
      <c r="L1320" s="571" t="s">
        <v>24001</v>
      </c>
      <c r="M1320" s="553" t="s">
        <v>24001</v>
      </c>
      <c r="N1320" s="552" t="s">
        <v>25856</v>
      </c>
      <c r="O1320" s="553" t="s">
        <v>24001</v>
      </c>
      <c r="P1320" s="553">
        <v>32933</v>
      </c>
      <c r="Q1320" s="554">
        <v>37561</v>
      </c>
      <c r="R1320" s="552" t="s">
        <v>28592</v>
      </c>
      <c r="S1320" s="552" t="s">
        <v>24001</v>
      </c>
      <c r="T1320" s="552" t="s">
        <v>24001</v>
      </c>
    </row>
    <row r="1321" spans="1:20" ht="14.5" x14ac:dyDescent="0.35">
      <c r="A1321" s="552">
        <v>175</v>
      </c>
      <c r="B1321" s="552" t="s">
        <v>20628</v>
      </c>
      <c r="C1321" s="552" t="s">
        <v>20649</v>
      </c>
      <c r="D1321" s="552" t="s">
        <v>20655</v>
      </c>
      <c r="E1321" s="552" t="s">
        <v>24001</v>
      </c>
      <c r="F1321" s="552" t="s">
        <v>20654</v>
      </c>
      <c r="G1321" s="552" t="s">
        <v>20651</v>
      </c>
      <c r="H1321" s="552" t="s">
        <v>55</v>
      </c>
      <c r="I1321" s="552" t="s">
        <v>20243</v>
      </c>
      <c r="J1321" s="552" t="s">
        <v>24001</v>
      </c>
      <c r="K1321" s="571" t="s">
        <v>24001</v>
      </c>
      <c r="L1321" s="571" t="s">
        <v>24001</v>
      </c>
      <c r="M1321" s="553" t="s">
        <v>24001</v>
      </c>
      <c r="N1321" s="552" t="s">
        <v>25856</v>
      </c>
      <c r="O1321" s="553" t="s">
        <v>24001</v>
      </c>
      <c r="P1321" s="553">
        <v>32933</v>
      </c>
      <c r="Q1321" s="554">
        <v>37561</v>
      </c>
      <c r="R1321" s="552" t="s">
        <v>24001</v>
      </c>
      <c r="S1321" s="552" t="s">
        <v>24001</v>
      </c>
      <c r="T1321" s="552" t="s">
        <v>24001</v>
      </c>
    </row>
    <row r="1322" spans="1:20" ht="14.5" x14ac:dyDescent="0.35">
      <c r="A1322" s="552">
        <v>40</v>
      </c>
      <c r="B1322" s="552" t="s">
        <v>20264</v>
      </c>
      <c r="C1322" s="552" t="s">
        <v>20278</v>
      </c>
      <c r="D1322" s="552" t="s">
        <v>20326</v>
      </c>
      <c r="E1322" s="552" t="s">
        <v>20323</v>
      </c>
      <c r="F1322" s="552" t="s">
        <v>1444</v>
      </c>
      <c r="G1322" s="552" t="s">
        <v>20324</v>
      </c>
      <c r="H1322" s="552" t="s">
        <v>20325</v>
      </c>
      <c r="I1322" s="552" t="s">
        <v>20243</v>
      </c>
      <c r="J1322" s="552" t="s">
        <v>24001</v>
      </c>
      <c r="K1322" s="571" t="s">
        <v>24001</v>
      </c>
      <c r="L1322" s="552" t="s">
        <v>531</v>
      </c>
      <c r="M1322" s="553" t="s">
        <v>20271</v>
      </c>
      <c r="N1322" s="552" t="s">
        <v>25856</v>
      </c>
      <c r="O1322" s="553" t="s">
        <v>24001</v>
      </c>
      <c r="P1322" s="553">
        <v>32933</v>
      </c>
      <c r="Q1322" s="554">
        <v>41236</v>
      </c>
      <c r="R1322" s="552" t="s">
        <v>28593</v>
      </c>
      <c r="S1322" s="552" t="s">
        <v>24001</v>
      </c>
      <c r="T1322" s="552" t="s">
        <v>24001</v>
      </c>
    </row>
    <row r="1323" spans="1:20" ht="14.5" x14ac:dyDescent="0.35">
      <c r="A1323" s="552">
        <v>41</v>
      </c>
      <c r="B1323" s="552" t="s">
        <v>20264</v>
      </c>
      <c r="C1323" s="552" t="s">
        <v>20278</v>
      </c>
      <c r="D1323" s="552" t="s">
        <v>24468</v>
      </c>
      <c r="E1323" s="552" t="s">
        <v>24469</v>
      </c>
      <c r="F1323" s="552" t="s">
        <v>20015</v>
      </c>
      <c r="G1323" s="552" t="s">
        <v>20324</v>
      </c>
      <c r="H1323" s="552" t="s">
        <v>24470</v>
      </c>
      <c r="I1323" s="552" t="s">
        <v>20243</v>
      </c>
      <c r="J1323" s="552" t="s">
        <v>24001</v>
      </c>
      <c r="K1323" s="571" t="s">
        <v>24001</v>
      </c>
      <c r="L1323" s="571" t="s">
        <v>24001</v>
      </c>
      <c r="M1323" s="553" t="s">
        <v>24306</v>
      </c>
      <c r="N1323" s="552" t="s">
        <v>25856</v>
      </c>
      <c r="O1323" s="553" t="s">
        <v>24001</v>
      </c>
      <c r="P1323" s="553">
        <v>42381</v>
      </c>
      <c r="Q1323" s="554"/>
      <c r="R1323" s="552" t="s">
        <v>28594</v>
      </c>
      <c r="S1323" s="552" t="s">
        <v>24001</v>
      </c>
      <c r="T1323" s="552" t="s">
        <v>24001</v>
      </c>
    </row>
    <row r="1324" spans="1:20" ht="14.5" x14ac:dyDescent="0.35">
      <c r="A1324" s="552">
        <v>1471</v>
      </c>
      <c r="B1324" s="552" t="s">
        <v>22834</v>
      </c>
      <c r="C1324" s="552" t="s">
        <v>24471</v>
      </c>
      <c r="D1324" s="552" t="s">
        <v>24472</v>
      </c>
      <c r="E1324" s="552" t="s">
        <v>25751</v>
      </c>
      <c r="F1324" s="552" t="s">
        <v>13894</v>
      </c>
      <c r="G1324" s="552" t="s">
        <v>24473</v>
      </c>
      <c r="H1324" s="552" t="s">
        <v>55</v>
      </c>
      <c r="I1324" s="552" t="s">
        <v>22804</v>
      </c>
      <c r="J1324" s="552" t="s">
        <v>24001</v>
      </c>
      <c r="K1324" s="571" t="s">
        <v>24001</v>
      </c>
      <c r="L1324" s="571" t="s">
        <v>24001</v>
      </c>
      <c r="M1324" s="552" t="s">
        <v>24001</v>
      </c>
      <c r="N1324" s="553" t="s">
        <v>62</v>
      </c>
      <c r="O1324" s="552" t="s">
        <v>24001</v>
      </c>
      <c r="P1324" s="553">
        <v>42381</v>
      </c>
      <c r="Q1324" s="554"/>
      <c r="R1324" s="552" t="s">
        <v>24001</v>
      </c>
      <c r="S1324" s="552" t="s">
        <v>24001</v>
      </c>
      <c r="T1324" s="552" t="s">
        <v>24001</v>
      </c>
    </row>
    <row r="1325" spans="1:20" ht="14.5" x14ac:dyDescent="0.35">
      <c r="A1325" s="552">
        <v>1385</v>
      </c>
      <c r="B1325" s="571" t="s">
        <v>22834</v>
      </c>
      <c r="C1325" s="571" t="s">
        <v>23017</v>
      </c>
      <c r="D1325" s="571" t="s">
        <v>24474</v>
      </c>
      <c r="E1325" s="571" t="s">
        <v>25752</v>
      </c>
      <c r="F1325" s="571" t="s">
        <v>371</v>
      </c>
      <c r="G1325" s="571" t="s">
        <v>23017</v>
      </c>
      <c r="H1325" s="571" t="s">
        <v>55</v>
      </c>
      <c r="I1325" s="571" t="s">
        <v>22804</v>
      </c>
      <c r="J1325" s="571" t="s">
        <v>24001</v>
      </c>
      <c r="K1325" s="571" t="s">
        <v>24001</v>
      </c>
      <c r="L1325" s="571" t="s">
        <v>24001</v>
      </c>
      <c r="M1325" s="572" t="s">
        <v>24001</v>
      </c>
      <c r="N1325" s="553" t="s">
        <v>62</v>
      </c>
      <c r="O1325" s="572" t="s">
        <v>24001</v>
      </c>
      <c r="P1325" s="572">
        <v>33385</v>
      </c>
      <c r="Q1325" s="573">
        <v>42381</v>
      </c>
      <c r="R1325" s="571" t="s">
        <v>24001</v>
      </c>
      <c r="S1325" s="571" t="s">
        <v>24001</v>
      </c>
      <c r="T1325" s="571" t="s">
        <v>24001</v>
      </c>
    </row>
    <row r="1326" spans="1:20" ht="14.5" x14ac:dyDescent="0.35">
      <c r="A1326" s="552">
        <v>198</v>
      </c>
      <c r="B1326" s="552" t="s">
        <v>20628</v>
      </c>
      <c r="C1326" s="552" t="s">
        <v>20683</v>
      </c>
      <c r="D1326" s="552" t="s">
        <v>20726</v>
      </c>
      <c r="E1326" s="552" t="s">
        <v>20722</v>
      </c>
      <c r="F1326" s="552" t="s">
        <v>20723</v>
      </c>
      <c r="G1326" s="552" t="s">
        <v>20724</v>
      </c>
      <c r="H1326" s="552" t="s">
        <v>20725</v>
      </c>
      <c r="I1326" s="552" t="s">
        <v>20243</v>
      </c>
      <c r="J1326" s="552" t="s">
        <v>24001</v>
      </c>
      <c r="K1326" s="571" t="s">
        <v>24001</v>
      </c>
      <c r="L1326" s="571" t="s">
        <v>24001</v>
      </c>
      <c r="M1326" s="553" t="s">
        <v>24001</v>
      </c>
      <c r="N1326" s="552" t="s">
        <v>25856</v>
      </c>
      <c r="O1326" s="553" t="s">
        <v>24001</v>
      </c>
      <c r="P1326" s="553">
        <v>35957</v>
      </c>
      <c r="Q1326" s="554">
        <v>37561</v>
      </c>
      <c r="R1326" s="552" t="s">
        <v>28322</v>
      </c>
      <c r="S1326" s="552" t="s">
        <v>24001</v>
      </c>
      <c r="T1326" s="552" t="s">
        <v>24001</v>
      </c>
    </row>
    <row r="1327" spans="1:20" ht="14.5" x14ac:dyDescent="0.35">
      <c r="A1327" s="552">
        <v>199</v>
      </c>
      <c r="B1327" s="552" t="s">
        <v>20628</v>
      </c>
      <c r="C1327" s="552" t="s">
        <v>20683</v>
      </c>
      <c r="D1327" s="552" t="s">
        <v>20729</v>
      </c>
      <c r="E1327" s="552" t="s">
        <v>20727</v>
      </c>
      <c r="F1327" s="552" t="s">
        <v>3314</v>
      </c>
      <c r="G1327" s="552" t="s">
        <v>20724</v>
      </c>
      <c r="H1327" s="552" t="s">
        <v>20728</v>
      </c>
      <c r="I1327" s="552" t="s">
        <v>20243</v>
      </c>
      <c r="J1327" s="552" t="s">
        <v>24001</v>
      </c>
      <c r="K1327" s="571" t="s">
        <v>24001</v>
      </c>
      <c r="L1327" s="571" t="s">
        <v>24001</v>
      </c>
      <c r="M1327" s="553" t="s">
        <v>24001</v>
      </c>
      <c r="N1327" s="552" t="s">
        <v>25856</v>
      </c>
      <c r="O1327" s="553" t="s">
        <v>24001</v>
      </c>
      <c r="P1327" s="553">
        <v>32933</v>
      </c>
      <c r="Q1327" s="554">
        <v>37561</v>
      </c>
      <c r="R1327" s="552" t="s">
        <v>28595</v>
      </c>
      <c r="S1327" s="552" t="s">
        <v>24001</v>
      </c>
      <c r="T1327" s="552" t="s">
        <v>24001</v>
      </c>
    </row>
    <row r="1328" spans="1:20" ht="14.5" x14ac:dyDescent="0.35">
      <c r="A1328" s="552">
        <v>200</v>
      </c>
      <c r="B1328" s="552" t="s">
        <v>20628</v>
      </c>
      <c r="C1328" s="552" t="s">
        <v>20683</v>
      </c>
      <c r="D1328" s="552" t="s">
        <v>20730</v>
      </c>
      <c r="E1328" s="552" t="s">
        <v>24001</v>
      </c>
      <c r="F1328" s="552" t="s">
        <v>4034</v>
      </c>
      <c r="G1328" s="552" t="s">
        <v>20724</v>
      </c>
      <c r="H1328" s="552" t="s">
        <v>55</v>
      </c>
      <c r="I1328" s="552" t="s">
        <v>20243</v>
      </c>
      <c r="J1328" s="552" t="s">
        <v>24001</v>
      </c>
      <c r="K1328" s="571" t="s">
        <v>24001</v>
      </c>
      <c r="L1328" s="571" t="s">
        <v>24001</v>
      </c>
      <c r="M1328" s="553" t="s">
        <v>24001</v>
      </c>
      <c r="N1328" s="552" t="s">
        <v>25856</v>
      </c>
      <c r="O1328" s="553" t="s">
        <v>24001</v>
      </c>
      <c r="P1328" s="553">
        <v>32933</v>
      </c>
      <c r="Q1328" s="554">
        <v>37561</v>
      </c>
      <c r="R1328" s="552" t="s">
        <v>24001</v>
      </c>
      <c r="S1328" s="552" t="s">
        <v>24001</v>
      </c>
      <c r="T1328" s="552" t="s">
        <v>24001</v>
      </c>
    </row>
    <row r="1329" spans="1:20" ht="14.5" x14ac:dyDescent="0.35">
      <c r="A1329" s="552">
        <v>1162</v>
      </c>
      <c r="B1329" s="552" t="s">
        <v>22072</v>
      </c>
      <c r="C1329" s="552" t="s">
        <v>22073</v>
      </c>
      <c r="D1329" s="552" t="s">
        <v>26206</v>
      </c>
      <c r="E1329" s="552" t="s">
        <v>22096</v>
      </c>
      <c r="F1329" s="552" t="s">
        <v>17559</v>
      </c>
      <c r="G1329" s="552" t="s">
        <v>22097</v>
      </c>
      <c r="H1329" s="552" t="s">
        <v>25276</v>
      </c>
      <c r="I1329" s="552" t="s">
        <v>21149</v>
      </c>
      <c r="J1329" s="552" t="s">
        <v>24001</v>
      </c>
      <c r="K1329" s="571" t="s">
        <v>24001</v>
      </c>
      <c r="L1329" s="571" t="s">
        <v>24001</v>
      </c>
      <c r="M1329" s="553" t="s">
        <v>24001</v>
      </c>
      <c r="N1329" s="572" t="s">
        <v>25896</v>
      </c>
      <c r="O1329" s="553" t="s">
        <v>24001</v>
      </c>
      <c r="P1329" s="553">
        <v>32933</v>
      </c>
      <c r="Q1329" s="554">
        <v>44540</v>
      </c>
      <c r="R1329" s="552" t="s">
        <v>28596</v>
      </c>
      <c r="S1329" s="552" t="s">
        <v>28596</v>
      </c>
      <c r="T1329" s="552" t="s">
        <v>24001</v>
      </c>
    </row>
    <row r="1330" spans="1:20" ht="14.5" x14ac:dyDescent="0.35">
      <c r="A1330" s="552">
        <v>608</v>
      </c>
      <c r="B1330" s="571" t="s">
        <v>22163</v>
      </c>
      <c r="C1330" s="571" t="s">
        <v>22403</v>
      </c>
      <c r="D1330" s="571" t="s">
        <v>22464</v>
      </c>
      <c r="E1330" s="571" t="s">
        <v>22461</v>
      </c>
      <c r="F1330" s="571" t="s">
        <v>17745</v>
      </c>
      <c r="G1330" s="571" t="s">
        <v>22462</v>
      </c>
      <c r="H1330" s="571" t="s">
        <v>22463</v>
      </c>
      <c r="I1330" s="571" t="s">
        <v>21149</v>
      </c>
      <c r="J1330" s="571" t="s">
        <v>24001</v>
      </c>
      <c r="K1330" s="571" t="s">
        <v>24001</v>
      </c>
      <c r="L1330" s="571" t="s">
        <v>24001</v>
      </c>
      <c r="M1330" s="572" t="s">
        <v>24001</v>
      </c>
      <c r="N1330" s="572" t="s">
        <v>25896</v>
      </c>
      <c r="O1330" s="572" t="s">
        <v>24001</v>
      </c>
      <c r="P1330" s="572">
        <v>43879</v>
      </c>
      <c r="Q1330" s="573"/>
      <c r="R1330" s="571" t="s">
        <v>27898</v>
      </c>
      <c r="S1330" s="571" t="s">
        <v>24001</v>
      </c>
      <c r="T1330" s="571" t="s">
        <v>24001</v>
      </c>
    </row>
    <row r="1331" spans="1:20" ht="14.5" x14ac:dyDescent="0.35">
      <c r="A1331" s="552">
        <v>609</v>
      </c>
      <c r="B1331" s="571" t="s">
        <v>22163</v>
      </c>
      <c r="C1331" s="571" t="s">
        <v>22403</v>
      </c>
      <c r="D1331" s="571" t="s">
        <v>25754</v>
      </c>
      <c r="E1331" s="571" t="s">
        <v>25755</v>
      </c>
      <c r="F1331" s="571" t="s">
        <v>25756</v>
      </c>
      <c r="G1331" s="571" t="s">
        <v>22462</v>
      </c>
      <c r="H1331" s="571" t="s">
        <v>25757</v>
      </c>
      <c r="I1331" s="571" t="s">
        <v>21149</v>
      </c>
      <c r="J1331" s="571" t="s">
        <v>24001</v>
      </c>
      <c r="K1331" s="571" t="s">
        <v>24001</v>
      </c>
      <c r="L1331" s="571" t="s">
        <v>24001</v>
      </c>
      <c r="M1331" s="572" t="s">
        <v>24001</v>
      </c>
      <c r="N1331" s="572" t="s">
        <v>25896</v>
      </c>
      <c r="O1331" s="572" t="s">
        <v>24001</v>
      </c>
      <c r="P1331" s="572">
        <v>32933</v>
      </c>
      <c r="Q1331" s="573">
        <v>42955</v>
      </c>
      <c r="R1331" s="571" t="s">
        <v>27898</v>
      </c>
      <c r="S1331" s="571" t="s">
        <v>27898</v>
      </c>
      <c r="T1331" s="571" t="s">
        <v>24001</v>
      </c>
    </row>
    <row r="1332" spans="1:20" ht="14.5" x14ac:dyDescent="0.35">
      <c r="A1332" s="552">
        <v>610</v>
      </c>
      <c r="B1332" s="571" t="s">
        <v>22163</v>
      </c>
      <c r="C1332" s="571" t="s">
        <v>22403</v>
      </c>
      <c r="D1332" s="571" t="s">
        <v>25759</v>
      </c>
      <c r="E1332" s="571" t="s">
        <v>25760</v>
      </c>
      <c r="F1332" s="571" t="s">
        <v>25761</v>
      </c>
      <c r="G1332" s="571" t="s">
        <v>22462</v>
      </c>
      <c r="H1332" s="571" t="s">
        <v>25762</v>
      </c>
      <c r="I1332" s="571" t="s">
        <v>21149</v>
      </c>
      <c r="J1332" s="571" t="s">
        <v>24001</v>
      </c>
      <c r="K1332" s="571" t="s">
        <v>24001</v>
      </c>
      <c r="L1332" s="571" t="s">
        <v>24001</v>
      </c>
      <c r="M1332" s="572" t="s">
        <v>24001</v>
      </c>
      <c r="N1332" s="572" t="s">
        <v>25896</v>
      </c>
      <c r="O1332" s="572" t="s">
        <v>24001</v>
      </c>
      <c r="P1332" s="572">
        <v>42954</v>
      </c>
      <c r="Q1332" s="573">
        <v>43087</v>
      </c>
      <c r="R1332" s="571" t="s">
        <v>27898</v>
      </c>
      <c r="S1332" s="571" t="s">
        <v>27884</v>
      </c>
      <c r="T1332" s="571" t="s">
        <v>24001</v>
      </c>
    </row>
    <row r="1333" spans="1:20" ht="14.5" x14ac:dyDescent="0.35">
      <c r="A1333" s="552">
        <v>611</v>
      </c>
      <c r="B1333" s="571" t="s">
        <v>22163</v>
      </c>
      <c r="C1333" s="571" t="s">
        <v>22403</v>
      </c>
      <c r="D1333" s="571" t="s">
        <v>26404</v>
      </c>
      <c r="E1333" s="571" t="s">
        <v>26405</v>
      </c>
      <c r="F1333" s="571" t="s">
        <v>26406</v>
      </c>
      <c r="G1333" s="571" t="s">
        <v>22462</v>
      </c>
      <c r="H1333" s="571" t="s">
        <v>20304</v>
      </c>
      <c r="I1333" s="571" t="s">
        <v>21149</v>
      </c>
      <c r="J1333" s="571" t="s">
        <v>24001</v>
      </c>
      <c r="K1333" s="571" t="s">
        <v>24001</v>
      </c>
      <c r="L1333" s="571" t="s">
        <v>24001</v>
      </c>
      <c r="M1333" s="572" t="s">
        <v>26407</v>
      </c>
      <c r="N1333" s="572" t="s">
        <v>25896</v>
      </c>
      <c r="O1333" s="572" t="s">
        <v>24001</v>
      </c>
      <c r="P1333" s="572">
        <v>43879</v>
      </c>
      <c r="Q1333" s="573"/>
      <c r="R1333" s="571" t="s">
        <v>27877</v>
      </c>
      <c r="S1333" s="571" t="s">
        <v>24001</v>
      </c>
      <c r="T1333" s="571" t="s">
        <v>24001</v>
      </c>
    </row>
    <row r="1334" spans="1:20" ht="14.5" x14ac:dyDescent="0.35">
      <c r="A1334" s="552">
        <v>612</v>
      </c>
      <c r="B1334" s="571" t="s">
        <v>22163</v>
      </c>
      <c r="C1334" s="571" t="s">
        <v>22403</v>
      </c>
      <c r="D1334" s="571" t="s">
        <v>26408</v>
      </c>
      <c r="E1334" s="571" t="s">
        <v>26409</v>
      </c>
      <c r="F1334" s="571" t="s">
        <v>25753</v>
      </c>
      <c r="G1334" s="571" t="s">
        <v>22462</v>
      </c>
      <c r="H1334" s="571" t="s">
        <v>26410</v>
      </c>
      <c r="I1334" s="571" t="s">
        <v>21149</v>
      </c>
      <c r="J1334" s="571" t="s">
        <v>24001</v>
      </c>
      <c r="K1334" s="571" t="s">
        <v>24001</v>
      </c>
      <c r="L1334" s="571" t="s">
        <v>24001</v>
      </c>
      <c r="M1334" s="572" t="s">
        <v>24001</v>
      </c>
      <c r="N1334" s="572" t="s">
        <v>25896</v>
      </c>
      <c r="O1334" s="572" t="s">
        <v>24001</v>
      </c>
      <c r="P1334" s="572">
        <v>42954</v>
      </c>
      <c r="Q1334" s="573">
        <v>43879</v>
      </c>
      <c r="R1334" s="571" t="s">
        <v>27877</v>
      </c>
      <c r="S1334" s="571" t="s">
        <v>27884</v>
      </c>
      <c r="T1334" s="571" t="s">
        <v>24001</v>
      </c>
    </row>
    <row r="1335" spans="1:20" ht="14.5" x14ac:dyDescent="0.35">
      <c r="A1335" s="552">
        <v>613</v>
      </c>
      <c r="B1335" s="571" t="s">
        <v>22163</v>
      </c>
      <c r="C1335" s="571" t="s">
        <v>22403</v>
      </c>
      <c r="D1335" s="571" t="s">
        <v>26411</v>
      </c>
      <c r="E1335" s="571" t="s">
        <v>26412</v>
      </c>
      <c r="F1335" s="571" t="s">
        <v>25758</v>
      </c>
      <c r="G1335" s="571" t="s">
        <v>22462</v>
      </c>
      <c r="H1335" s="571" t="s">
        <v>26413</v>
      </c>
      <c r="I1335" s="571" t="s">
        <v>21149</v>
      </c>
      <c r="J1335" s="571" t="s">
        <v>24001</v>
      </c>
      <c r="K1335" s="571" t="s">
        <v>24001</v>
      </c>
      <c r="L1335" s="571" t="s">
        <v>24001</v>
      </c>
      <c r="M1335" s="572" t="s">
        <v>26414</v>
      </c>
      <c r="N1335" s="572" t="s">
        <v>25896</v>
      </c>
      <c r="O1335" s="572" t="s">
        <v>24001</v>
      </c>
      <c r="P1335" s="572">
        <v>42954</v>
      </c>
      <c r="Q1335" s="573">
        <v>43879</v>
      </c>
      <c r="R1335" s="571" t="s">
        <v>27877</v>
      </c>
      <c r="S1335" s="571" t="s">
        <v>27884</v>
      </c>
      <c r="T1335" s="571" t="s">
        <v>24001</v>
      </c>
    </row>
    <row r="1336" spans="1:20" ht="14.5" x14ac:dyDescent="0.35">
      <c r="A1336" s="552">
        <v>614</v>
      </c>
      <c r="B1336" s="571" t="s">
        <v>22163</v>
      </c>
      <c r="C1336" s="571" t="s">
        <v>22403</v>
      </c>
      <c r="D1336" s="571" t="s">
        <v>34579</v>
      </c>
      <c r="E1336" s="571" t="s">
        <v>24001</v>
      </c>
      <c r="F1336" s="571" t="s">
        <v>34580</v>
      </c>
      <c r="G1336" s="571" t="s">
        <v>22462</v>
      </c>
      <c r="H1336" s="571" t="s">
        <v>55</v>
      </c>
      <c r="I1336" s="571" t="s">
        <v>21149</v>
      </c>
      <c r="J1336" s="571" t="s">
        <v>24001</v>
      </c>
      <c r="K1336" s="571" t="s">
        <v>24001</v>
      </c>
      <c r="L1336" s="571" t="s">
        <v>24001</v>
      </c>
      <c r="M1336" s="572" t="s">
        <v>24001</v>
      </c>
      <c r="N1336" s="572" t="s">
        <v>25896</v>
      </c>
      <c r="O1336" s="572" t="s">
        <v>24001</v>
      </c>
      <c r="P1336" s="572">
        <v>32933</v>
      </c>
      <c r="Q1336" s="573">
        <v>45534</v>
      </c>
      <c r="R1336" s="571" t="s">
        <v>24001</v>
      </c>
      <c r="S1336" s="571" t="s">
        <v>24001</v>
      </c>
      <c r="T1336" s="571" t="s">
        <v>24001</v>
      </c>
    </row>
    <row r="1337" spans="1:20" ht="14.5" x14ac:dyDescent="0.35">
      <c r="A1337" s="552">
        <v>1512</v>
      </c>
      <c r="B1337" s="571" t="s">
        <v>22834</v>
      </c>
      <c r="C1337" s="571" t="s">
        <v>23490</v>
      </c>
      <c r="D1337" s="571" t="s">
        <v>23600</v>
      </c>
      <c r="E1337" s="571" t="s">
        <v>23596</v>
      </c>
      <c r="F1337" s="571" t="s">
        <v>23597</v>
      </c>
      <c r="G1337" s="571" t="s">
        <v>23598</v>
      </c>
      <c r="H1337" s="571" t="s">
        <v>23599</v>
      </c>
      <c r="I1337" s="571" t="s">
        <v>22804</v>
      </c>
      <c r="J1337" s="571" t="s">
        <v>24001</v>
      </c>
      <c r="K1337" s="571" t="s">
        <v>24001</v>
      </c>
      <c r="L1337" s="571" t="s">
        <v>24001</v>
      </c>
      <c r="M1337" s="572" t="s">
        <v>24001</v>
      </c>
      <c r="N1337" s="553" t="s">
        <v>62</v>
      </c>
      <c r="O1337" s="572" t="s">
        <v>24001</v>
      </c>
      <c r="P1337" s="572">
        <v>32933</v>
      </c>
      <c r="Q1337" s="573">
        <v>37561</v>
      </c>
      <c r="R1337" s="571" t="s">
        <v>28185</v>
      </c>
      <c r="S1337" s="571" t="s">
        <v>24001</v>
      </c>
      <c r="T1337" s="571" t="s">
        <v>24001</v>
      </c>
    </row>
    <row r="1338" spans="1:20" ht="14.5" x14ac:dyDescent="0.35">
      <c r="A1338" s="552">
        <v>1513</v>
      </c>
      <c r="B1338" s="571" t="s">
        <v>22834</v>
      </c>
      <c r="C1338" s="571" t="s">
        <v>23490</v>
      </c>
      <c r="D1338" s="571" t="s">
        <v>23603</v>
      </c>
      <c r="E1338" s="571" t="s">
        <v>23601</v>
      </c>
      <c r="F1338" s="571" t="s">
        <v>12051</v>
      </c>
      <c r="G1338" s="571" t="s">
        <v>23598</v>
      </c>
      <c r="H1338" s="571" t="s">
        <v>23602</v>
      </c>
      <c r="I1338" s="571" t="s">
        <v>22804</v>
      </c>
      <c r="J1338" s="571" t="s">
        <v>24001</v>
      </c>
      <c r="K1338" s="571" t="s">
        <v>24001</v>
      </c>
      <c r="L1338" s="571" t="s">
        <v>24001</v>
      </c>
      <c r="M1338" s="572" t="s">
        <v>24001</v>
      </c>
      <c r="N1338" s="553" t="s">
        <v>62</v>
      </c>
      <c r="O1338" s="572" t="s">
        <v>24001</v>
      </c>
      <c r="P1338" s="572">
        <v>32933</v>
      </c>
      <c r="Q1338" s="573">
        <v>37561</v>
      </c>
      <c r="R1338" s="571" t="s">
        <v>27999</v>
      </c>
      <c r="S1338" s="571" t="s">
        <v>24001</v>
      </c>
      <c r="T1338" s="571" t="s">
        <v>24001</v>
      </c>
    </row>
    <row r="1339" spans="1:20" ht="14.5" x14ac:dyDescent="0.35">
      <c r="A1339" s="552">
        <v>1514</v>
      </c>
      <c r="B1339" s="552" t="s">
        <v>22834</v>
      </c>
      <c r="C1339" s="552" t="s">
        <v>23490</v>
      </c>
      <c r="D1339" s="552" t="s">
        <v>23605</v>
      </c>
      <c r="E1339" s="552" t="s">
        <v>24001</v>
      </c>
      <c r="F1339" s="552" t="s">
        <v>23604</v>
      </c>
      <c r="G1339" s="552" t="s">
        <v>23598</v>
      </c>
      <c r="H1339" s="552" t="s">
        <v>55</v>
      </c>
      <c r="I1339" s="552" t="s">
        <v>22804</v>
      </c>
      <c r="J1339" s="552" t="s">
        <v>24001</v>
      </c>
      <c r="K1339" s="571" t="s">
        <v>24001</v>
      </c>
      <c r="L1339" s="571" t="s">
        <v>24001</v>
      </c>
      <c r="M1339" s="553" t="s">
        <v>24001</v>
      </c>
      <c r="N1339" s="553" t="s">
        <v>62</v>
      </c>
      <c r="O1339" s="553" t="s">
        <v>24001</v>
      </c>
      <c r="P1339" s="553">
        <v>32933</v>
      </c>
      <c r="Q1339" s="554">
        <v>37561</v>
      </c>
      <c r="R1339" s="552" t="s">
        <v>24001</v>
      </c>
      <c r="S1339" s="552" t="s">
        <v>24001</v>
      </c>
      <c r="T1339" s="552" t="s">
        <v>24001</v>
      </c>
    </row>
    <row r="1340" spans="1:20" ht="14.5" x14ac:dyDescent="0.35">
      <c r="A1340" s="552">
        <v>125</v>
      </c>
      <c r="B1340" s="552" t="s">
        <v>20452</v>
      </c>
      <c r="C1340" s="552" t="s">
        <v>20553</v>
      </c>
      <c r="D1340" s="552" t="s">
        <v>24475</v>
      </c>
      <c r="E1340" s="552" t="s">
        <v>24427</v>
      </c>
      <c r="F1340" s="552" t="s">
        <v>20139</v>
      </c>
      <c r="G1340" s="552" t="s">
        <v>24476</v>
      </c>
      <c r="H1340" s="552" t="s">
        <v>14397</v>
      </c>
      <c r="I1340" s="552" t="s">
        <v>20243</v>
      </c>
      <c r="J1340" s="552" t="s">
        <v>24001</v>
      </c>
      <c r="K1340" s="571" t="s">
        <v>24001</v>
      </c>
      <c r="L1340" s="571" t="s">
        <v>24001</v>
      </c>
      <c r="M1340" s="553" t="s">
        <v>24306</v>
      </c>
      <c r="N1340" s="552" t="s">
        <v>25856</v>
      </c>
      <c r="O1340" s="553" t="s">
        <v>24001</v>
      </c>
      <c r="P1340" s="553">
        <v>42381</v>
      </c>
      <c r="Q1340" s="554"/>
      <c r="R1340" s="552" t="s">
        <v>28597</v>
      </c>
      <c r="S1340" s="552" t="s">
        <v>24001</v>
      </c>
      <c r="T1340" s="552" t="s">
        <v>24001</v>
      </c>
    </row>
    <row r="1341" spans="1:20" ht="14.5" x14ac:dyDescent="0.35">
      <c r="A1341" s="552">
        <v>126</v>
      </c>
      <c r="B1341" s="552" t="s">
        <v>20452</v>
      </c>
      <c r="C1341" s="552" t="s">
        <v>20553</v>
      </c>
      <c r="D1341" s="552" t="s">
        <v>24477</v>
      </c>
      <c r="E1341" s="552" t="s">
        <v>24427</v>
      </c>
      <c r="F1341" s="552" t="s">
        <v>20142</v>
      </c>
      <c r="G1341" s="552" t="s">
        <v>24476</v>
      </c>
      <c r="H1341" s="552" t="s">
        <v>24478</v>
      </c>
      <c r="I1341" s="552" t="s">
        <v>20243</v>
      </c>
      <c r="J1341" s="552" t="s">
        <v>24001</v>
      </c>
      <c r="K1341" s="571" t="s">
        <v>24001</v>
      </c>
      <c r="L1341" s="571" t="s">
        <v>24001</v>
      </c>
      <c r="M1341" s="553" t="s">
        <v>24306</v>
      </c>
      <c r="N1341" s="552" t="s">
        <v>25856</v>
      </c>
      <c r="O1341" s="553" t="s">
        <v>24001</v>
      </c>
      <c r="P1341" s="553">
        <v>42381</v>
      </c>
      <c r="Q1341" s="554"/>
      <c r="R1341" s="552" t="s">
        <v>28598</v>
      </c>
      <c r="S1341" s="552" t="s">
        <v>24001</v>
      </c>
      <c r="T1341" s="552" t="s">
        <v>24001</v>
      </c>
    </row>
    <row r="1342" spans="1:20" ht="14.5" x14ac:dyDescent="0.35">
      <c r="A1342" s="552">
        <v>127</v>
      </c>
      <c r="B1342" s="552" t="s">
        <v>20452</v>
      </c>
      <c r="C1342" s="552" t="s">
        <v>20553</v>
      </c>
      <c r="D1342" s="552" t="s">
        <v>24479</v>
      </c>
      <c r="E1342" s="552" t="s">
        <v>24427</v>
      </c>
      <c r="F1342" s="552" t="s">
        <v>20154</v>
      </c>
      <c r="G1342" s="552" t="s">
        <v>24476</v>
      </c>
      <c r="H1342" s="552" t="s">
        <v>652</v>
      </c>
      <c r="I1342" s="552" t="s">
        <v>20243</v>
      </c>
      <c r="J1342" s="552" t="s">
        <v>24001</v>
      </c>
      <c r="K1342" s="571" t="s">
        <v>24001</v>
      </c>
      <c r="L1342" s="571" t="s">
        <v>24001</v>
      </c>
      <c r="M1342" s="553" t="s">
        <v>24306</v>
      </c>
      <c r="N1342" s="552" t="s">
        <v>25856</v>
      </c>
      <c r="O1342" s="553" t="s">
        <v>24001</v>
      </c>
      <c r="P1342" s="553">
        <v>42381</v>
      </c>
      <c r="Q1342" s="554">
        <v>42381</v>
      </c>
      <c r="R1342" s="552" t="s">
        <v>28599</v>
      </c>
      <c r="S1342" s="552" t="s">
        <v>24001</v>
      </c>
      <c r="T1342" s="552" t="s">
        <v>24001</v>
      </c>
    </row>
    <row r="1343" spans="1:20" ht="14.5" x14ac:dyDescent="0.35">
      <c r="A1343" s="552">
        <v>128</v>
      </c>
      <c r="B1343" s="552" t="s">
        <v>20452</v>
      </c>
      <c r="C1343" s="552" t="s">
        <v>20553</v>
      </c>
      <c r="D1343" s="552" t="s">
        <v>24480</v>
      </c>
      <c r="E1343" s="552" t="s">
        <v>24427</v>
      </c>
      <c r="F1343" s="552" t="s">
        <v>16084</v>
      </c>
      <c r="G1343" s="552" t="s">
        <v>24476</v>
      </c>
      <c r="H1343" s="552" t="s">
        <v>24481</v>
      </c>
      <c r="I1343" s="552" t="s">
        <v>20243</v>
      </c>
      <c r="J1343" s="552" t="s">
        <v>24001</v>
      </c>
      <c r="K1343" s="571" t="s">
        <v>24001</v>
      </c>
      <c r="L1343" s="571" t="s">
        <v>24001</v>
      </c>
      <c r="M1343" s="553" t="s">
        <v>24306</v>
      </c>
      <c r="N1343" s="552" t="s">
        <v>25856</v>
      </c>
      <c r="O1343" s="553" t="s">
        <v>24001</v>
      </c>
      <c r="P1343" s="553">
        <v>42381</v>
      </c>
      <c r="Q1343" s="554">
        <v>42381</v>
      </c>
      <c r="R1343" s="552" t="s">
        <v>28600</v>
      </c>
      <c r="S1343" s="552" t="s">
        <v>24001</v>
      </c>
      <c r="T1343" s="552" t="s">
        <v>24001</v>
      </c>
    </row>
    <row r="1344" spans="1:20" ht="14.5" x14ac:dyDescent="0.35">
      <c r="A1344" s="552">
        <v>129</v>
      </c>
      <c r="B1344" s="552" t="s">
        <v>20452</v>
      </c>
      <c r="C1344" s="552" t="s">
        <v>20553</v>
      </c>
      <c r="D1344" s="552" t="s">
        <v>24482</v>
      </c>
      <c r="E1344" s="552" t="s">
        <v>24427</v>
      </c>
      <c r="F1344" s="552" t="s">
        <v>16114</v>
      </c>
      <c r="G1344" s="552" t="s">
        <v>24476</v>
      </c>
      <c r="H1344" s="552" t="s">
        <v>55</v>
      </c>
      <c r="I1344" s="552" t="s">
        <v>20243</v>
      </c>
      <c r="J1344" s="552" t="s">
        <v>24001</v>
      </c>
      <c r="K1344" s="571" t="s">
        <v>24001</v>
      </c>
      <c r="L1344" s="571" t="s">
        <v>24001</v>
      </c>
      <c r="M1344" s="553" t="s">
        <v>24306</v>
      </c>
      <c r="N1344" s="552" t="s">
        <v>25856</v>
      </c>
      <c r="O1344" s="553" t="s">
        <v>24001</v>
      </c>
      <c r="P1344" s="553">
        <v>42381</v>
      </c>
      <c r="Q1344" s="554"/>
      <c r="R1344" s="552" t="s">
        <v>24001</v>
      </c>
      <c r="S1344" s="552" t="s">
        <v>24001</v>
      </c>
      <c r="T1344" s="552" t="s">
        <v>24001</v>
      </c>
    </row>
    <row r="1345" spans="1:20" ht="14.5" x14ac:dyDescent="0.35">
      <c r="A1345" s="552">
        <v>793</v>
      </c>
      <c r="B1345" s="571" t="s">
        <v>21653</v>
      </c>
      <c r="C1345" s="571" t="s">
        <v>26168</v>
      </c>
      <c r="D1345" s="571" t="s">
        <v>26179</v>
      </c>
      <c r="E1345" s="571" t="s">
        <v>26180</v>
      </c>
      <c r="F1345" s="571" t="s">
        <v>18810</v>
      </c>
      <c r="G1345" s="571" t="s">
        <v>26180</v>
      </c>
      <c r="H1345" s="571" t="s">
        <v>55</v>
      </c>
      <c r="I1345" s="571" t="s">
        <v>21149</v>
      </c>
      <c r="J1345" s="571" t="s">
        <v>24001</v>
      </c>
      <c r="K1345" s="571" t="s">
        <v>24001</v>
      </c>
      <c r="L1345" s="571" t="s">
        <v>24001</v>
      </c>
      <c r="M1345" s="572" t="s">
        <v>24001</v>
      </c>
      <c r="N1345" s="572" t="s">
        <v>25896</v>
      </c>
      <c r="O1345" s="572" t="s">
        <v>24001</v>
      </c>
      <c r="P1345" s="572">
        <v>43864</v>
      </c>
      <c r="Q1345" s="573"/>
      <c r="R1345" s="571" t="s">
        <v>24001</v>
      </c>
      <c r="S1345" s="571" t="s">
        <v>24001</v>
      </c>
      <c r="T1345" s="571" t="s">
        <v>24001</v>
      </c>
    </row>
    <row r="1346" spans="1:20" ht="14.5" x14ac:dyDescent="0.35">
      <c r="A1346" s="552">
        <v>615</v>
      </c>
      <c r="B1346" s="571" t="s">
        <v>22163</v>
      </c>
      <c r="C1346" s="571" t="s">
        <v>22403</v>
      </c>
      <c r="D1346" s="571" t="s">
        <v>22468</v>
      </c>
      <c r="E1346" s="571" t="s">
        <v>22465</v>
      </c>
      <c r="F1346" s="571" t="s">
        <v>22466</v>
      </c>
      <c r="G1346" s="571" t="s">
        <v>22467</v>
      </c>
      <c r="H1346" s="571" t="s">
        <v>15312</v>
      </c>
      <c r="I1346" s="571" t="s">
        <v>21149</v>
      </c>
      <c r="J1346" s="571" t="s">
        <v>24001</v>
      </c>
      <c r="K1346" s="571" t="s">
        <v>24001</v>
      </c>
      <c r="L1346" s="571" t="s">
        <v>24001</v>
      </c>
      <c r="M1346" s="572" t="s">
        <v>26415</v>
      </c>
      <c r="N1346" s="572" t="s">
        <v>25896</v>
      </c>
      <c r="O1346" s="572" t="s">
        <v>24001</v>
      </c>
      <c r="P1346" s="572">
        <v>32933</v>
      </c>
      <c r="Q1346" s="573">
        <v>37561</v>
      </c>
      <c r="R1346" s="571" t="s">
        <v>27905</v>
      </c>
      <c r="S1346" s="571" t="s">
        <v>24001</v>
      </c>
      <c r="T1346" s="571" t="s">
        <v>24001</v>
      </c>
    </row>
    <row r="1347" spans="1:20" ht="14.5" x14ac:dyDescent="0.35">
      <c r="A1347" s="552">
        <v>616</v>
      </c>
      <c r="B1347" s="571" t="s">
        <v>22163</v>
      </c>
      <c r="C1347" s="571" t="s">
        <v>22403</v>
      </c>
      <c r="D1347" s="571" t="s">
        <v>26416</v>
      </c>
      <c r="E1347" s="571" t="s">
        <v>26417</v>
      </c>
      <c r="F1347" s="571" t="s">
        <v>26418</v>
      </c>
      <c r="G1347" s="571" t="s">
        <v>22467</v>
      </c>
      <c r="H1347" s="571" t="s">
        <v>25514</v>
      </c>
      <c r="I1347" s="571" t="s">
        <v>21149</v>
      </c>
      <c r="J1347" s="571" t="s">
        <v>24001</v>
      </c>
      <c r="K1347" s="571" t="s">
        <v>24001</v>
      </c>
      <c r="L1347" s="571" t="s">
        <v>24001</v>
      </c>
      <c r="M1347" s="572" t="s">
        <v>26415</v>
      </c>
      <c r="N1347" s="572" t="s">
        <v>25896</v>
      </c>
      <c r="O1347" s="572" t="s">
        <v>24001</v>
      </c>
      <c r="P1347" s="572">
        <v>32933</v>
      </c>
      <c r="Q1347" s="573">
        <v>44012</v>
      </c>
      <c r="R1347" s="571" t="s">
        <v>27905</v>
      </c>
      <c r="S1347" s="571" t="s">
        <v>27905</v>
      </c>
      <c r="T1347" s="571" t="s">
        <v>24001</v>
      </c>
    </row>
    <row r="1348" spans="1:20" ht="14.5" x14ac:dyDescent="0.35">
      <c r="A1348" s="552">
        <v>617</v>
      </c>
      <c r="B1348" s="571" t="s">
        <v>22163</v>
      </c>
      <c r="C1348" s="571" t="s">
        <v>22403</v>
      </c>
      <c r="D1348" s="571" t="s">
        <v>26419</v>
      </c>
      <c r="E1348" s="571" t="s">
        <v>26420</v>
      </c>
      <c r="F1348" s="571" t="s">
        <v>26421</v>
      </c>
      <c r="G1348" s="571" t="s">
        <v>22467</v>
      </c>
      <c r="H1348" s="571" t="s">
        <v>26422</v>
      </c>
      <c r="I1348" s="571" t="s">
        <v>21149</v>
      </c>
      <c r="J1348" s="571" t="s">
        <v>24001</v>
      </c>
      <c r="K1348" s="571" t="s">
        <v>24001</v>
      </c>
      <c r="L1348" s="571" t="s">
        <v>24001</v>
      </c>
      <c r="M1348" s="572" t="s">
        <v>26415</v>
      </c>
      <c r="N1348" s="572" t="s">
        <v>25896</v>
      </c>
      <c r="O1348" s="572" t="s">
        <v>24001</v>
      </c>
      <c r="P1348" s="572">
        <v>32933</v>
      </c>
      <c r="Q1348" s="573">
        <v>44012</v>
      </c>
      <c r="R1348" s="571" t="s">
        <v>27905</v>
      </c>
      <c r="S1348" s="571" t="s">
        <v>28028</v>
      </c>
      <c r="T1348" s="571" t="s">
        <v>24001</v>
      </c>
    </row>
    <row r="1349" spans="1:20" ht="14.5" x14ac:dyDescent="0.35">
      <c r="A1349" s="552">
        <v>618</v>
      </c>
      <c r="B1349" s="571" t="s">
        <v>22163</v>
      </c>
      <c r="C1349" s="571" t="s">
        <v>22403</v>
      </c>
      <c r="D1349" s="571" t="s">
        <v>26423</v>
      </c>
      <c r="E1349" s="571" t="s">
        <v>26424</v>
      </c>
      <c r="F1349" s="571" t="s">
        <v>26425</v>
      </c>
      <c r="G1349" s="571" t="s">
        <v>22467</v>
      </c>
      <c r="H1349" s="571" t="s">
        <v>26426</v>
      </c>
      <c r="I1349" s="571" t="s">
        <v>21149</v>
      </c>
      <c r="J1349" s="571" t="s">
        <v>24001</v>
      </c>
      <c r="K1349" s="571" t="s">
        <v>24001</v>
      </c>
      <c r="L1349" s="571" t="s">
        <v>24001</v>
      </c>
      <c r="M1349" s="572" t="s">
        <v>26415</v>
      </c>
      <c r="N1349" s="572" t="s">
        <v>25896</v>
      </c>
      <c r="O1349" s="572" t="s">
        <v>24001</v>
      </c>
      <c r="P1349" s="572">
        <v>44012</v>
      </c>
      <c r="Q1349" s="573">
        <v>44012</v>
      </c>
      <c r="R1349" s="571" t="s">
        <v>27905</v>
      </c>
      <c r="S1349" s="571" t="s">
        <v>28601</v>
      </c>
      <c r="T1349" s="571" t="s">
        <v>24001</v>
      </c>
    </row>
    <row r="1350" spans="1:20" ht="14.5" x14ac:dyDescent="0.35">
      <c r="A1350" s="552">
        <v>62</v>
      </c>
      <c r="B1350" s="552" t="s">
        <v>20264</v>
      </c>
      <c r="C1350" s="552" t="s">
        <v>20278</v>
      </c>
      <c r="D1350" s="552" t="s">
        <v>20378</v>
      </c>
      <c r="E1350" s="552" t="s">
        <v>20376</v>
      </c>
      <c r="F1350" s="552" t="s">
        <v>1897</v>
      </c>
      <c r="G1350" s="552" t="s">
        <v>20375</v>
      </c>
      <c r="H1350" s="552" t="s">
        <v>20377</v>
      </c>
      <c r="I1350" s="552" t="s">
        <v>20243</v>
      </c>
      <c r="J1350" s="552" t="s">
        <v>24001</v>
      </c>
      <c r="K1350" s="571" t="s">
        <v>24001</v>
      </c>
      <c r="L1350" s="571" t="s">
        <v>24001</v>
      </c>
      <c r="M1350" s="553" t="s">
        <v>24001</v>
      </c>
      <c r="N1350" s="552" t="s">
        <v>25856</v>
      </c>
      <c r="O1350" s="553" t="s">
        <v>24001</v>
      </c>
      <c r="P1350" s="553">
        <v>32933</v>
      </c>
      <c r="Q1350" s="554">
        <v>37561</v>
      </c>
      <c r="R1350" s="552" t="s">
        <v>27987</v>
      </c>
      <c r="S1350" s="552" t="s">
        <v>24001</v>
      </c>
      <c r="T1350" s="552" t="s">
        <v>24001</v>
      </c>
    </row>
    <row r="1351" spans="1:20" ht="14.5" x14ac:dyDescent="0.35">
      <c r="A1351" s="552">
        <v>63</v>
      </c>
      <c r="B1351" s="552" t="s">
        <v>20264</v>
      </c>
      <c r="C1351" s="552" t="s">
        <v>20278</v>
      </c>
      <c r="D1351" s="552" t="s">
        <v>20381</v>
      </c>
      <c r="E1351" s="552" t="s">
        <v>20379</v>
      </c>
      <c r="F1351" s="552" t="s">
        <v>1723</v>
      </c>
      <c r="G1351" s="552" t="s">
        <v>20375</v>
      </c>
      <c r="H1351" s="552" t="s">
        <v>20380</v>
      </c>
      <c r="I1351" s="552" t="s">
        <v>20243</v>
      </c>
      <c r="J1351" s="552" t="s">
        <v>24001</v>
      </c>
      <c r="K1351" s="571" t="s">
        <v>24001</v>
      </c>
      <c r="L1351" s="571" t="s">
        <v>24001</v>
      </c>
      <c r="M1351" s="553" t="s">
        <v>24001</v>
      </c>
      <c r="N1351" s="552" t="s">
        <v>25856</v>
      </c>
      <c r="O1351" s="553" t="s">
        <v>24001</v>
      </c>
      <c r="P1351" s="553">
        <v>32933</v>
      </c>
      <c r="Q1351" s="554">
        <v>37561</v>
      </c>
      <c r="R1351" s="552" t="s">
        <v>28602</v>
      </c>
      <c r="S1351" s="552" t="s">
        <v>24001</v>
      </c>
      <c r="T1351" s="552" t="s">
        <v>24001</v>
      </c>
    </row>
    <row r="1352" spans="1:20" ht="14.5" x14ac:dyDescent="0.35">
      <c r="A1352" s="552">
        <v>64</v>
      </c>
      <c r="B1352" s="552" t="s">
        <v>20264</v>
      </c>
      <c r="C1352" s="552" t="s">
        <v>20278</v>
      </c>
      <c r="D1352" s="552" t="s">
        <v>25858</v>
      </c>
      <c r="E1352" s="552" t="s">
        <v>20374</v>
      </c>
      <c r="F1352" s="552" t="s">
        <v>1761</v>
      </c>
      <c r="G1352" s="552" t="s">
        <v>20375</v>
      </c>
      <c r="H1352" s="552" t="s">
        <v>25859</v>
      </c>
      <c r="I1352" s="552" t="s">
        <v>20243</v>
      </c>
      <c r="J1352" s="552" t="s">
        <v>24001</v>
      </c>
      <c r="K1352" s="552" t="s">
        <v>50</v>
      </c>
      <c r="L1352" s="552" t="s">
        <v>531</v>
      </c>
      <c r="M1352" s="553" t="s">
        <v>24001</v>
      </c>
      <c r="N1352" s="552" t="s">
        <v>25856</v>
      </c>
      <c r="O1352" s="553" t="s">
        <v>28603</v>
      </c>
      <c r="P1352" s="553">
        <v>32933</v>
      </c>
      <c r="Q1352" s="554">
        <v>45665</v>
      </c>
      <c r="R1352" s="552" t="s">
        <v>28065</v>
      </c>
      <c r="S1352" s="552" t="s">
        <v>28602</v>
      </c>
      <c r="T1352" s="552" t="s">
        <v>28604</v>
      </c>
    </row>
    <row r="1353" spans="1:20" ht="14.5" x14ac:dyDescent="0.35">
      <c r="A1353" s="552">
        <v>65</v>
      </c>
      <c r="B1353" s="552" t="s">
        <v>20264</v>
      </c>
      <c r="C1353" s="552" t="s">
        <v>20278</v>
      </c>
      <c r="D1353" s="552" t="s">
        <v>25860</v>
      </c>
      <c r="E1353" s="552" t="s">
        <v>20382</v>
      </c>
      <c r="F1353" s="552" t="s">
        <v>13177</v>
      </c>
      <c r="G1353" s="552" t="s">
        <v>20375</v>
      </c>
      <c r="H1353" s="552" t="s">
        <v>24384</v>
      </c>
      <c r="I1353" s="552" t="s">
        <v>20243</v>
      </c>
      <c r="J1353" s="552" t="s">
        <v>24001</v>
      </c>
      <c r="K1353" s="571" t="s">
        <v>24001</v>
      </c>
      <c r="L1353" s="571" t="s">
        <v>24001</v>
      </c>
      <c r="M1353" s="553" t="s">
        <v>25861</v>
      </c>
      <c r="N1353" s="552" t="s">
        <v>25856</v>
      </c>
      <c r="O1353" s="553" t="s">
        <v>24001</v>
      </c>
      <c r="P1353" s="553">
        <v>38659</v>
      </c>
      <c r="Q1353" s="554">
        <v>43963</v>
      </c>
      <c r="R1353" s="552" t="s">
        <v>28065</v>
      </c>
      <c r="S1353" s="552" t="s">
        <v>28065</v>
      </c>
      <c r="T1353" s="552" t="s">
        <v>24001</v>
      </c>
    </row>
    <row r="1354" spans="1:20" ht="14.5" x14ac:dyDescent="0.35">
      <c r="A1354" s="552">
        <v>66</v>
      </c>
      <c r="B1354" s="552" t="s">
        <v>20264</v>
      </c>
      <c r="C1354" s="552" t="s">
        <v>20278</v>
      </c>
      <c r="D1354" s="552" t="s">
        <v>20385</v>
      </c>
      <c r="E1354" s="552" t="s">
        <v>20383</v>
      </c>
      <c r="F1354" s="552" t="s">
        <v>18846</v>
      </c>
      <c r="G1354" s="552" t="s">
        <v>20375</v>
      </c>
      <c r="H1354" s="552" t="s">
        <v>20384</v>
      </c>
      <c r="I1354" s="552" t="s">
        <v>20243</v>
      </c>
      <c r="J1354" s="552" t="s">
        <v>24001</v>
      </c>
      <c r="K1354" s="571" t="s">
        <v>24001</v>
      </c>
      <c r="L1354" s="571" t="s">
        <v>24001</v>
      </c>
      <c r="M1354" s="553" t="s">
        <v>24001</v>
      </c>
      <c r="N1354" s="552" t="s">
        <v>25856</v>
      </c>
      <c r="O1354" s="553" t="s">
        <v>24001</v>
      </c>
      <c r="P1354" s="553">
        <v>32933</v>
      </c>
      <c r="Q1354" s="554">
        <v>37561</v>
      </c>
      <c r="R1354" s="552" t="s">
        <v>28605</v>
      </c>
      <c r="S1354" s="552" t="s">
        <v>24001</v>
      </c>
      <c r="T1354" s="552" t="s">
        <v>24001</v>
      </c>
    </row>
    <row r="1355" spans="1:20" ht="14.5" x14ac:dyDescent="0.35">
      <c r="A1355" s="552">
        <v>67</v>
      </c>
      <c r="B1355" s="552" t="s">
        <v>20264</v>
      </c>
      <c r="C1355" s="552" t="s">
        <v>20278</v>
      </c>
      <c r="D1355" s="552" t="s">
        <v>20388</v>
      </c>
      <c r="E1355" s="552" t="s">
        <v>20386</v>
      </c>
      <c r="F1355" s="552" t="s">
        <v>1804</v>
      </c>
      <c r="G1355" s="552" t="s">
        <v>20375</v>
      </c>
      <c r="H1355" s="552" t="s">
        <v>20387</v>
      </c>
      <c r="I1355" s="552" t="s">
        <v>20243</v>
      </c>
      <c r="J1355" s="552" t="s">
        <v>24001</v>
      </c>
      <c r="K1355" s="571" t="s">
        <v>24001</v>
      </c>
      <c r="L1355" s="571" t="s">
        <v>24001</v>
      </c>
      <c r="M1355" s="553" t="s">
        <v>24001</v>
      </c>
      <c r="N1355" s="552" t="s">
        <v>25856</v>
      </c>
      <c r="O1355" s="553" t="s">
        <v>24001</v>
      </c>
      <c r="P1355" s="553">
        <v>32933</v>
      </c>
      <c r="Q1355" s="554">
        <v>37561</v>
      </c>
      <c r="R1355" s="552" t="s">
        <v>28059</v>
      </c>
      <c r="S1355" s="552" t="s">
        <v>24001</v>
      </c>
      <c r="T1355" s="552" t="s">
        <v>24001</v>
      </c>
    </row>
    <row r="1356" spans="1:20" ht="14.5" x14ac:dyDescent="0.35">
      <c r="A1356" s="552">
        <v>68</v>
      </c>
      <c r="B1356" s="552" t="s">
        <v>20264</v>
      </c>
      <c r="C1356" s="552" t="s">
        <v>20278</v>
      </c>
      <c r="D1356" s="552" t="s">
        <v>20392</v>
      </c>
      <c r="E1356" s="552" t="s">
        <v>20389</v>
      </c>
      <c r="F1356" s="552" t="s">
        <v>20390</v>
      </c>
      <c r="G1356" s="552" t="s">
        <v>20375</v>
      </c>
      <c r="H1356" s="552" t="s">
        <v>20391</v>
      </c>
      <c r="I1356" s="552" t="s">
        <v>20243</v>
      </c>
      <c r="J1356" s="552" t="s">
        <v>24001</v>
      </c>
      <c r="K1356" s="571" t="s">
        <v>24001</v>
      </c>
      <c r="L1356" s="571" t="s">
        <v>24001</v>
      </c>
      <c r="M1356" s="553" t="s">
        <v>24001</v>
      </c>
      <c r="N1356" s="552" t="s">
        <v>25856</v>
      </c>
      <c r="O1356" s="553" t="s">
        <v>24001</v>
      </c>
      <c r="P1356" s="553">
        <v>32933</v>
      </c>
      <c r="Q1356" s="554">
        <v>37561</v>
      </c>
      <c r="R1356" s="552" t="s">
        <v>27956</v>
      </c>
      <c r="S1356" s="552" t="s">
        <v>24001</v>
      </c>
      <c r="T1356" s="552" t="s">
        <v>24001</v>
      </c>
    </row>
    <row r="1357" spans="1:20" ht="14.5" x14ac:dyDescent="0.35">
      <c r="A1357" s="552">
        <v>69</v>
      </c>
      <c r="B1357" s="552" t="s">
        <v>20264</v>
      </c>
      <c r="C1357" s="552" t="s">
        <v>20278</v>
      </c>
      <c r="D1357" s="552" t="s">
        <v>20396</v>
      </c>
      <c r="E1357" s="552" t="s">
        <v>20393</v>
      </c>
      <c r="F1357" s="552" t="s">
        <v>20394</v>
      </c>
      <c r="G1357" s="552" t="s">
        <v>20375</v>
      </c>
      <c r="H1357" s="552" t="s">
        <v>20395</v>
      </c>
      <c r="I1357" s="552" t="s">
        <v>20243</v>
      </c>
      <c r="J1357" s="552" t="s">
        <v>24001</v>
      </c>
      <c r="K1357" s="571" t="s">
        <v>24001</v>
      </c>
      <c r="L1357" s="571" t="s">
        <v>24001</v>
      </c>
      <c r="M1357" s="553" t="s">
        <v>24001</v>
      </c>
      <c r="N1357" s="552" t="s">
        <v>25856</v>
      </c>
      <c r="O1357" s="553" t="s">
        <v>24001</v>
      </c>
      <c r="P1357" s="553">
        <v>32933</v>
      </c>
      <c r="Q1357" s="554">
        <v>37561</v>
      </c>
      <c r="R1357" s="552" t="s">
        <v>28606</v>
      </c>
      <c r="S1357" s="552" t="s">
        <v>24001</v>
      </c>
      <c r="T1357" s="552" t="s">
        <v>24001</v>
      </c>
    </row>
    <row r="1358" spans="1:20" ht="14.5" x14ac:dyDescent="0.35">
      <c r="A1358" s="552">
        <v>70</v>
      </c>
      <c r="B1358" s="552" t="s">
        <v>20264</v>
      </c>
      <c r="C1358" s="552" t="s">
        <v>20278</v>
      </c>
      <c r="D1358" s="552" t="s">
        <v>20398</v>
      </c>
      <c r="E1358" s="552" t="s">
        <v>20397</v>
      </c>
      <c r="F1358" s="552" t="s">
        <v>1800</v>
      </c>
      <c r="G1358" s="552" t="s">
        <v>20375</v>
      </c>
      <c r="H1358" s="552" t="s">
        <v>5956</v>
      </c>
      <c r="I1358" s="552" t="s">
        <v>20243</v>
      </c>
      <c r="J1358" s="552" t="s">
        <v>24001</v>
      </c>
      <c r="K1358" s="552" t="s">
        <v>154</v>
      </c>
      <c r="L1358" s="552" t="s">
        <v>531</v>
      </c>
      <c r="M1358" s="553" t="s">
        <v>24001</v>
      </c>
      <c r="N1358" s="552" t="s">
        <v>25856</v>
      </c>
      <c r="O1358" s="553" t="s">
        <v>24001</v>
      </c>
      <c r="P1358" s="553">
        <v>32933</v>
      </c>
      <c r="Q1358" s="554">
        <v>37561</v>
      </c>
      <c r="R1358" s="552" t="s">
        <v>28607</v>
      </c>
      <c r="S1358" s="552" t="s">
        <v>24001</v>
      </c>
      <c r="T1358" s="552" t="s">
        <v>24001</v>
      </c>
    </row>
    <row r="1359" spans="1:20" ht="14.5" x14ac:dyDescent="0.35">
      <c r="A1359" s="552">
        <v>71</v>
      </c>
      <c r="B1359" s="552" t="s">
        <v>20264</v>
      </c>
      <c r="C1359" s="552" t="s">
        <v>20278</v>
      </c>
      <c r="D1359" s="552" t="s">
        <v>20400</v>
      </c>
      <c r="E1359" s="552" t="s">
        <v>24001</v>
      </c>
      <c r="F1359" s="552" t="s">
        <v>20399</v>
      </c>
      <c r="G1359" s="552" t="s">
        <v>20375</v>
      </c>
      <c r="H1359" s="552" t="s">
        <v>55</v>
      </c>
      <c r="I1359" s="552" t="s">
        <v>20243</v>
      </c>
      <c r="J1359" s="552" t="s">
        <v>24001</v>
      </c>
      <c r="K1359" s="571" t="s">
        <v>24001</v>
      </c>
      <c r="L1359" s="571" t="s">
        <v>24001</v>
      </c>
      <c r="M1359" s="553" t="s">
        <v>24001</v>
      </c>
      <c r="N1359" s="552" t="s">
        <v>25856</v>
      </c>
      <c r="O1359" s="553" t="s">
        <v>24001</v>
      </c>
      <c r="P1359" s="553">
        <v>32933</v>
      </c>
      <c r="Q1359" s="554">
        <v>37561</v>
      </c>
      <c r="R1359" s="552" t="s">
        <v>24001</v>
      </c>
      <c r="S1359" s="552" t="s">
        <v>24001</v>
      </c>
      <c r="T1359" s="552" t="s">
        <v>24001</v>
      </c>
    </row>
    <row r="1360" spans="1:20" ht="14.5" x14ac:dyDescent="0.35">
      <c r="A1360" s="552">
        <v>72</v>
      </c>
      <c r="B1360" s="552" t="s">
        <v>20264</v>
      </c>
      <c r="C1360" s="552" t="s">
        <v>20278</v>
      </c>
      <c r="D1360" s="552" t="s">
        <v>20404</v>
      </c>
      <c r="E1360" s="552" t="s">
        <v>20401</v>
      </c>
      <c r="F1360" s="552" t="s">
        <v>20402</v>
      </c>
      <c r="G1360" s="552" t="s">
        <v>20375</v>
      </c>
      <c r="H1360" s="552" t="s">
        <v>20403</v>
      </c>
      <c r="I1360" s="552" t="s">
        <v>20243</v>
      </c>
      <c r="J1360" s="552" t="s">
        <v>24001</v>
      </c>
      <c r="K1360" s="552" t="s">
        <v>62</v>
      </c>
      <c r="L1360" s="571" t="s">
        <v>24001</v>
      </c>
      <c r="M1360" s="553" t="s">
        <v>24001</v>
      </c>
      <c r="N1360" s="552" t="s">
        <v>25856</v>
      </c>
      <c r="O1360" s="553" t="s">
        <v>24001</v>
      </c>
      <c r="P1360" s="553">
        <v>36327</v>
      </c>
      <c r="Q1360" s="554">
        <v>37561</v>
      </c>
      <c r="R1360" s="552" t="s">
        <v>28608</v>
      </c>
      <c r="S1360" s="552" t="s">
        <v>24001</v>
      </c>
      <c r="T1360" s="552" t="s">
        <v>24001</v>
      </c>
    </row>
    <row r="1361" spans="1:20" ht="14.5" x14ac:dyDescent="0.35">
      <c r="A1361" s="552">
        <v>943</v>
      </c>
      <c r="B1361" s="571" t="s">
        <v>21164</v>
      </c>
      <c r="C1361" s="571" t="s">
        <v>21170</v>
      </c>
      <c r="D1361" s="571" t="s">
        <v>25763</v>
      </c>
      <c r="E1361" s="571" t="s">
        <v>21175</v>
      </c>
      <c r="F1361" s="571" t="s">
        <v>805</v>
      </c>
      <c r="G1361" s="571" t="s">
        <v>25764</v>
      </c>
      <c r="H1361" s="571" t="s">
        <v>21176</v>
      </c>
      <c r="I1361" s="571" t="s">
        <v>21149</v>
      </c>
      <c r="J1361" s="571" t="s">
        <v>24001</v>
      </c>
      <c r="K1361" s="571" t="s">
        <v>24001</v>
      </c>
      <c r="L1361" s="571" t="s">
        <v>24001</v>
      </c>
      <c r="M1361" s="572" t="s">
        <v>25907</v>
      </c>
      <c r="N1361" s="572" t="s">
        <v>25896</v>
      </c>
      <c r="O1361" s="572" t="s">
        <v>24001</v>
      </c>
      <c r="P1361" s="572">
        <v>32933</v>
      </c>
      <c r="Q1361" s="573">
        <v>43685</v>
      </c>
      <c r="R1361" s="571" t="s">
        <v>27906</v>
      </c>
      <c r="S1361" s="571" t="s">
        <v>24001</v>
      </c>
      <c r="T1361" s="571" t="s">
        <v>24001</v>
      </c>
    </row>
    <row r="1362" spans="1:20" ht="14.5" x14ac:dyDescent="0.35">
      <c r="A1362" s="552">
        <v>944</v>
      </c>
      <c r="B1362" s="571" t="s">
        <v>21164</v>
      </c>
      <c r="C1362" s="571" t="s">
        <v>21170</v>
      </c>
      <c r="D1362" s="571" t="s">
        <v>25765</v>
      </c>
      <c r="E1362" s="571" t="s">
        <v>21178</v>
      </c>
      <c r="F1362" s="571" t="s">
        <v>17173</v>
      </c>
      <c r="G1362" s="571" t="s">
        <v>25764</v>
      </c>
      <c r="H1362" s="571" t="s">
        <v>21179</v>
      </c>
      <c r="I1362" s="571" t="s">
        <v>21149</v>
      </c>
      <c r="J1362" s="571" t="s">
        <v>24001</v>
      </c>
      <c r="K1362" s="571" t="s">
        <v>24001</v>
      </c>
      <c r="L1362" s="571" t="s">
        <v>24001</v>
      </c>
      <c r="M1362" s="572" t="s">
        <v>24001</v>
      </c>
      <c r="N1362" s="572" t="s">
        <v>25896</v>
      </c>
      <c r="O1362" s="572" t="s">
        <v>24001</v>
      </c>
      <c r="P1362" s="572">
        <v>32933</v>
      </c>
      <c r="Q1362" s="573">
        <v>43685</v>
      </c>
      <c r="R1362" s="571" t="s">
        <v>27906</v>
      </c>
      <c r="S1362" s="571" t="s">
        <v>24001</v>
      </c>
      <c r="T1362" s="571" t="s">
        <v>24001</v>
      </c>
    </row>
    <row r="1363" spans="1:20" ht="14.5" x14ac:dyDescent="0.35">
      <c r="A1363" s="552">
        <v>945</v>
      </c>
      <c r="B1363" s="571" t="s">
        <v>21164</v>
      </c>
      <c r="C1363" s="571" t="s">
        <v>21170</v>
      </c>
      <c r="D1363" s="571" t="s">
        <v>25766</v>
      </c>
      <c r="E1363" s="571" t="s">
        <v>21180</v>
      </c>
      <c r="F1363" s="571" t="s">
        <v>21181</v>
      </c>
      <c r="G1363" s="571" t="s">
        <v>25764</v>
      </c>
      <c r="H1363" s="571" t="s">
        <v>21182</v>
      </c>
      <c r="I1363" s="571" t="s">
        <v>21149</v>
      </c>
      <c r="J1363" s="571" t="s">
        <v>24001</v>
      </c>
      <c r="K1363" s="571" t="s">
        <v>62</v>
      </c>
      <c r="L1363" s="571" t="s">
        <v>24001</v>
      </c>
      <c r="M1363" s="572" t="s">
        <v>24001</v>
      </c>
      <c r="N1363" s="572" t="s">
        <v>25896</v>
      </c>
      <c r="O1363" s="572" t="s">
        <v>24001</v>
      </c>
      <c r="P1363" s="572">
        <v>36088</v>
      </c>
      <c r="Q1363" s="573">
        <v>43816</v>
      </c>
      <c r="R1363" s="571" t="s">
        <v>27895</v>
      </c>
      <c r="S1363" s="571" t="s">
        <v>24001</v>
      </c>
      <c r="T1363" s="571" t="s">
        <v>24001</v>
      </c>
    </row>
    <row r="1364" spans="1:20" ht="14.5" x14ac:dyDescent="0.35">
      <c r="A1364" s="552">
        <v>1084</v>
      </c>
      <c r="B1364" s="571" t="s">
        <v>21918</v>
      </c>
      <c r="C1364" s="571" t="s">
        <v>21919</v>
      </c>
      <c r="D1364" s="571" t="s">
        <v>21946</v>
      </c>
      <c r="E1364" s="571" t="s">
        <v>21944</v>
      </c>
      <c r="F1364" s="571" t="s">
        <v>1304</v>
      </c>
      <c r="G1364" s="571" t="s">
        <v>21945</v>
      </c>
      <c r="H1364" s="571" t="s">
        <v>4829</v>
      </c>
      <c r="I1364" s="571" t="s">
        <v>21149</v>
      </c>
      <c r="J1364" s="571" t="s">
        <v>109</v>
      </c>
      <c r="K1364" s="571" t="s">
        <v>24001</v>
      </c>
      <c r="L1364" s="571" t="s">
        <v>24001</v>
      </c>
      <c r="M1364" s="572" t="s">
        <v>26194</v>
      </c>
      <c r="N1364" s="572" t="s">
        <v>25896</v>
      </c>
      <c r="O1364" s="572" t="s">
        <v>24001</v>
      </c>
      <c r="P1364" s="572">
        <v>32933</v>
      </c>
      <c r="Q1364" s="573">
        <v>40865</v>
      </c>
      <c r="R1364" s="571" t="s">
        <v>28462</v>
      </c>
      <c r="S1364" s="571" t="s">
        <v>24001</v>
      </c>
      <c r="T1364" s="571" t="s">
        <v>24001</v>
      </c>
    </row>
    <row r="1365" spans="1:20" ht="14.5" x14ac:dyDescent="0.35">
      <c r="A1365" s="552">
        <v>1194</v>
      </c>
      <c r="B1365" s="552" t="s">
        <v>22834</v>
      </c>
      <c r="C1365" s="552" t="s">
        <v>24483</v>
      </c>
      <c r="D1365" s="552" t="s">
        <v>24484</v>
      </c>
      <c r="E1365" s="552" t="s">
        <v>25767</v>
      </c>
      <c r="F1365" s="552" t="s">
        <v>10891</v>
      </c>
      <c r="G1365" s="552" t="s">
        <v>22834</v>
      </c>
      <c r="H1365" s="552" t="s">
        <v>55</v>
      </c>
      <c r="I1365" s="552" t="s">
        <v>22804</v>
      </c>
      <c r="J1365" s="552" t="s">
        <v>24001</v>
      </c>
      <c r="K1365" s="571" t="s">
        <v>24001</v>
      </c>
      <c r="L1365" s="571" t="s">
        <v>24001</v>
      </c>
      <c r="M1365" s="553" t="s">
        <v>24338</v>
      </c>
      <c r="N1365" s="553" t="s">
        <v>62</v>
      </c>
      <c r="O1365" s="553" t="s">
        <v>24001</v>
      </c>
      <c r="P1365" s="553">
        <v>42381</v>
      </c>
      <c r="Q1365" s="554">
        <v>42635</v>
      </c>
      <c r="R1365" s="552" t="s">
        <v>24001</v>
      </c>
      <c r="S1365" s="552" t="s">
        <v>24001</v>
      </c>
      <c r="T1365" s="552" t="s">
        <v>24001</v>
      </c>
    </row>
    <row r="1366" spans="1:20" ht="14.5" x14ac:dyDescent="0.35">
      <c r="A1366" s="552">
        <v>893</v>
      </c>
      <c r="B1366" s="571" t="s">
        <v>22163</v>
      </c>
      <c r="C1366" s="571" t="s">
        <v>22753</v>
      </c>
      <c r="D1366" s="571" t="s">
        <v>22768</v>
      </c>
      <c r="E1366" s="571" t="s">
        <v>22764</v>
      </c>
      <c r="F1366" s="571" t="s">
        <v>22765</v>
      </c>
      <c r="G1366" s="571" t="s">
        <v>22766</v>
      </c>
      <c r="H1366" s="571" t="s">
        <v>22767</v>
      </c>
      <c r="I1366" s="571" t="s">
        <v>21149</v>
      </c>
      <c r="J1366" s="571" t="s">
        <v>24001</v>
      </c>
      <c r="K1366" s="571" t="s">
        <v>62</v>
      </c>
      <c r="L1366" s="571" t="s">
        <v>24001</v>
      </c>
      <c r="M1366" s="572" t="s">
        <v>24001</v>
      </c>
      <c r="N1366" s="572" t="s">
        <v>25896</v>
      </c>
      <c r="O1366" s="572" t="s">
        <v>24001</v>
      </c>
      <c r="P1366" s="572">
        <v>32933</v>
      </c>
      <c r="Q1366" s="573">
        <v>37561</v>
      </c>
      <c r="R1366" s="571" t="s">
        <v>27895</v>
      </c>
      <c r="S1366" s="571" t="s">
        <v>24001</v>
      </c>
      <c r="T1366" s="571" t="s">
        <v>24001</v>
      </c>
    </row>
    <row r="1367" spans="1:20" ht="14.5" x14ac:dyDescent="0.35">
      <c r="A1367" s="552">
        <v>894</v>
      </c>
      <c r="B1367" s="571" t="s">
        <v>22163</v>
      </c>
      <c r="C1367" s="571" t="s">
        <v>22753</v>
      </c>
      <c r="D1367" s="571" t="s">
        <v>25768</v>
      </c>
      <c r="E1367" s="571" t="s">
        <v>25769</v>
      </c>
      <c r="F1367" s="571" t="s">
        <v>25770</v>
      </c>
      <c r="G1367" s="571" t="s">
        <v>22766</v>
      </c>
      <c r="H1367" s="571" t="s">
        <v>25771</v>
      </c>
      <c r="I1367" s="571" t="s">
        <v>21149</v>
      </c>
      <c r="J1367" s="571" t="s">
        <v>24001</v>
      </c>
      <c r="K1367" s="571" t="s">
        <v>62</v>
      </c>
      <c r="L1367" s="571" t="s">
        <v>24001</v>
      </c>
      <c r="M1367" s="572" t="s">
        <v>24001</v>
      </c>
      <c r="N1367" s="572" t="s">
        <v>25896</v>
      </c>
      <c r="O1367" s="572" t="s">
        <v>24001</v>
      </c>
      <c r="P1367" s="572">
        <v>42916</v>
      </c>
      <c r="Q1367" s="573">
        <v>43087</v>
      </c>
      <c r="R1367" s="571" t="s">
        <v>28609</v>
      </c>
      <c r="S1367" s="571" t="s">
        <v>28609</v>
      </c>
      <c r="T1367" s="571" t="s">
        <v>34750</v>
      </c>
    </row>
    <row r="1368" spans="1:20" ht="14.5" x14ac:dyDescent="0.35">
      <c r="A1368" s="552">
        <v>895</v>
      </c>
      <c r="B1368" s="571" t="s">
        <v>22163</v>
      </c>
      <c r="C1368" s="571" t="s">
        <v>22753</v>
      </c>
      <c r="D1368" s="571" t="s">
        <v>25772</v>
      </c>
      <c r="E1368" s="571" t="s">
        <v>26596</v>
      </c>
      <c r="F1368" s="571" t="s">
        <v>25773</v>
      </c>
      <c r="G1368" s="571" t="s">
        <v>22766</v>
      </c>
      <c r="H1368" s="571" t="s">
        <v>25774</v>
      </c>
      <c r="I1368" s="571" t="s">
        <v>21149</v>
      </c>
      <c r="J1368" s="571" t="s">
        <v>24001</v>
      </c>
      <c r="K1368" s="571" t="s">
        <v>62</v>
      </c>
      <c r="L1368" s="571" t="s">
        <v>531</v>
      </c>
      <c r="M1368" s="572" t="s">
        <v>24001</v>
      </c>
      <c r="N1368" s="572" t="s">
        <v>25896</v>
      </c>
      <c r="O1368" s="572" t="s">
        <v>28610</v>
      </c>
      <c r="P1368" s="572">
        <v>42916</v>
      </c>
      <c r="Q1368" s="573">
        <v>43087</v>
      </c>
      <c r="R1368" s="571" t="s">
        <v>27964</v>
      </c>
      <c r="S1368" s="571" t="s">
        <v>24001</v>
      </c>
      <c r="T1368" s="571" t="s">
        <v>34751</v>
      </c>
    </row>
    <row r="1369" spans="1:20" ht="14.5" x14ac:dyDescent="0.35">
      <c r="A1369" s="552">
        <v>896</v>
      </c>
      <c r="B1369" s="571" t="s">
        <v>22163</v>
      </c>
      <c r="C1369" s="571" t="s">
        <v>22753</v>
      </c>
      <c r="D1369" s="571" t="s">
        <v>22770</v>
      </c>
      <c r="E1369" s="571" t="s">
        <v>22769</v>
      </c>
      <c r="F1369" s="571" t="s">
        <v>15714</v>
      </c>
      <c r="G1369" s="571" t="s">
        <v>22766</v>
      </c>
      <c r="H1369" s="571" t="s">
        <v>22168</v>
      </c>
      <c r="I1369" s="571" t="s">
        <v>21149</v>
      </c>
      <c r="J1369" s="571" t="s">
        <v>24001</v>
      </c>
      <c r="K1369" s="571" t="s">
        <v>154</v>
      </c>
      <c r="L1369" s="571" t="s">
        <v>899</v>
      </c>
      <c r="M1369" s="572" t="s">
        <v>24001</v>
      </c>
      <c r="N1369" s="572" t="s">
        <v>25896</v>
      </c>
      <c r="O1369" s="572" t="s">
        <v>28376</v>
      </c>
      <c r="P1369" s="572">
        <v>32933</v>
      </c>
      <c r="Q1369" s="573">
        <v>37561</v>
      </c>
      <c r="R1369" s="571" t="s">
        <v>28018</v>
      </c>
      <c r="S1369" s="571" t="s">
        <v>24001</v>
      </c>
      <c r="T1369" s="571" t="s">
        <v>24001</v>
      </c>
    </row>
    <row r="1370" spans="1:20" ht="14.5" x14ac:dyDescent="0.35">
      <c r="A1370" s="552">
        <v>784</v>
      </c>
      <c r="B1370" s="571" t="s">
        <v>21653</v>
      </c>
      <c r="C1370" s="571" t="s">
        <v>21903</v>
      </c>
      <c r="D1370" s="571" t="s">
        <v>26166</v>
      </c>
      <c r="E1370" s="571" t="s">
        <v>21904</v>
      </c>
      <c r="F1370" s="571" t="s">
        <v>1250</v>
      </c>
      <c r="G1370" s="571" t="s">
        <v>21905</v>
      </c>
      <c r="H1370" s="571" t="s">
        <v>26167</v>
      </c>
      <c r="I1370" s="571" t="s">
        <v>21149</v>
      </c>
      <c r="J1370" s="571" t="s">
        <v>24001</v>
      </c>
      <c r="K1370" s="571" t="s">
        <v>154</v>
      </c>
      <c r="L1370" s="571" t="s">
        <v>24001</v>
      </c>
      <c r="M1370" s="572" t="s">
        <v>24001</v>
      </c>
      <c r="N1370" s="572" t="s">
        <v>25896</v>
      </c>
      <c r="O1370" s="572" t="s">
        <v>24001</v>
      </c>
      <c r="P1370" s="572">
        <v>32933</v>
      </c>
      <c r="Q1370" s="573">
        <v>43984</v>
      </c>
      <c r="R1370" s="571" t="s">
        <v>28611</v>
      </c>
      <c r="S1370" s="571" t="s">
        <v>27964</v>
      </c>
      <c r="T1370" s="571" t="s">
        <v>24001</v>
      </c>
    </row>
    <row r="1371" spans="1:20" ht="14.5" x14ac:dyDescent="0.35">
      <c r="A1371" s="552">
        <v>785</v>
      </c>
      <c r="B1371" s="571" t="s">
        <v>21653</v>
      </c>
      <c r="C1371" s="571" t="s">
        <v>21903</v>
      </c>
      <c r="D1371" s="571" t="s">
        <v>21909</v>
      </c>
      <c r="E1371" s="571" t="s">
        <v>21907</v>
      </c>
      <c r="F1371" s="571" t="s">
        <v>958</v>
      </c>
      <c r="G1371" s="571" t="s">
        <v>21905</v>
      </c>
      <c r="H1371" s="571" t="s">
        <v>21908</v>
      </c>
      <c r="I1371" s="571" t="s">
        <v>21149</v>
      </c>
      <c r="J1371" s="571" t="s">
        <v>24001</v>
      </c>
      <c r="K1371" s="571" t="s">
        <v>24001</v>
      </c>
      <c r="L1371" s="571" t="s">
        <v>24001</v>
      </c>
      <c r="M1371" s="572" t="s">
        <v>25433</v>
      </c>
      <c r="N1371" s="572" t="s">
        <v>25896</v>
      </c>
      <c r="O1371" s="572" t="s">
        <v>24001</v>
      </c>
      <c r="P1371" s="572">
        <v>32933</v>
      </c>
      <c r="Q1371" s="573">
        <v>37561</v>
      </c>
      <c r="R1371" s="571" t="s">
        <v>28612</v>
      </c>
      <c r="S1371" s="571" t="s">
        <v>24001</v>
      </c>
      <c r="T1371" s="571" t="s">
        <v>24001</v>
      </c>
    </row>
    <row r="1372" spans="1:20" ht="14.5" x14ac:dyDescent="0.35">
      <c r="A1372" s="552">
        <v>786</v>
      </c>
      <c r="B1372" s="571" t="s">
        <v>21653</v>
      </c>
      <c r="C1372" s="571" t="s">
        <v>21903</v>
      </c>
      <c r="D1372" s="571" t="s">
        <v>21912</v>
      </c>
      <c r="E1372" s="571" t="s">
        <v>21910</v>
      </c>
      <c r="F1372" s="571" t="s">
        <v>1220</v>
      </c>
      <c r="G1372" s="571" t="s">
        <v>21905</v>
      </c>
      <c r="H1372" s="571" t="s">
        <v>21911</v>
      </c>
      <c r="I1372" s="571" t="s">
        <v>21149</v>
      </c>
      <c r="J1372" s="571" t="s">
        <v>24001</v>
      </c>
      <c r="K1372" s="571" t="s">
        <v>24001</v>
      </c>
      <c r="L1372" s="571" t="s">
        <v>24001</v>
      </c>
      <c r="M1372" s="572" t="s">
        <v>24001</v>
      </c>
      <c r="N1372" s="572" t="s">
        <v>25896</v>
      </c>
      <c r="O1372" s="572" t="s">
        <v>24001</v>
      </c>
      <c r="P1372" s="572">
        <v>32933</v>
      </c>
      <c r="Q1372" s="573">
        <v>39843</v>
      </c>
      <c r="R1372" s="571" t="s">
        <v>28613</v>
      </c>
      <c r="S1372" s="571" t="s">
        <v>24001</v>
      </c>
      <c r="T1372" s="571" t="s">
        <v>24001</v>
      </c>
    </row>
    <row r="1373" spans="1:20" ht="14.5" x14ac:dyDescent="0.35">
      <c r="A1373" s="552">
        <v>787</v>
      </c>
      <c r="B1373" s="571" t="s">
        <v>21653</v>
      </c>
      <c r="C1373" s="571" t="s">
        <v>21903</v>
      </c>
      <c r="D1373" s="571" t="s">
        <v>21915</v>
      </c>
      <c r="E1373" s="571" t="s">
        <v>21913</v>
      </c>
      <c r="F1373" s="571" t="s">
        <v>17094</v>
      </c>
      <c r="G1373" s="571" t="s">
        <v>21905</v>
      </c>
      <c r="H1373" s="571" t="s">
        <v>21914</v>
      </c>
      <c r="I1373" s="571" t="s">
        <v>21149</v>
      </c>
      <c r="J1373" s="571" t="s">
        <v>24001</v>
      </c>
      <c r="K1373" s="571" t="s">
        <v>24001</v>
      </c>
      <c r="L1373" s="571" t="s">
        <v>24001</v>
      </c>
      <c r="M1373" s="572" t="s">
        <v>24001</v>
      </c>
      <c r="N1373" s="572" t="s">
        <v>25896</v>
      </c>
      <c r="O1373" s="572" t="s">
        <v>24001</v>
      </c>
      <c r="P1373" s="572">
        <v>32933</v>
      </c>
      <c r="Q1373" s="573">
        <v>37561</v>
      </c>
      <c r="R1373" s="571" t="s">
        <v>27906</v>
      </c>
      <c r="S1373" s="571" t="s">
        <v>24001</v>
      </c>
      <c r="T1373" s="571" t="s">
        <v>24001</v>
      </c>
    </row>
    <row r="1374" spans="1:20" ht="14.5" x14ac:dyDescent="0.35">
      <c r="A1374" s="552">
        <v>788</v>
      </c>
      <c r="B1374" s="571" t="s">
        <v>21653</v>
      </c>
      <c r="C1374" s="571" t="s">
        <v>21903</v>
      </c>
      <c r="D1374" s="571" t="s">
        <v>21917</v>
      </c>
      <c r="E1374" s="571" t="s">
        <v>25775</v>
      </c>
      <c r="F1374" s="571" t="s">
        <v>1070</v>
      </c>
      <c r="G1374" s="571" t="s">
        <v>21905</v>
      </c>
      <c r="H1374" s="571" t="s">
        <v>21916</v>
      </c>
      <c r="I1374" s="571" t="s">
        <v>21149</v>
      </c>
      <c r="J1374" s="571" t="s">
        <v>24001</v>
      </c>
      <c r="K1374" s="571" t="s">
        <v>24001</v>
      </c>
      <c r="L1374" s="571" t="s">
        <v>24001</v>
      </c>
      <c r="M1374" s="572" t="s">
        <v>24001</v>
      </c>
      <c r="N1374" s="572" t="s">
        <v>25896</v>
      </c>
      <c r="O1374" s="572" t="s">
        <v>24001</v>
      </c>
      <c r="P1374" s="572">
        <v>32933</v>
      </c>
      <c r="Q1374" s="573">
        <v>37561</v>
      </c>
      <c r="R1374" s="571" t="s">
        <v>28082</v>
      </c>
      <c r="S1374" s="571" t="s">
        <v>24001</v>
      </c>
      <c r="T1374" s="571" t="s">
        <v>24001</v>
      </c>
    </row>
    <row r="1375" spans="1:20" ht="14.5" x14ac:dyDescent="0.35">
      <c r="A1375" s="552">
        <v>789</v>
      </c>
      <c r="B1375" s="571" t="s">
        <v>21653</v>
      </c>
      <c r="C1375" s="571" t="s">
        <v>21903</v>
      </c>
      <c r="D1375" s="571" t="s">
        <v>34581</v>
      </c>
      <c r="E1375" s="571" t="s">
        <v>24001</v>
      </c>
      <c r="F1375" s="571" t="s">
        <v>34582</v>
      </c>
      <c r="G1375" s="571" t="s">
        <v>21905</v>
      </c>
      <c r="H1375" s="571" t="s">
        <v>55</v>
      </c>
      <c r="I1375" s="571" t="s">
        <v>21149</v>
      </c>
      <c r="J1375" s="571" t="s">
        <v>24001</v>
      </c>
      <c r="K1375" s="571" t="s">
        <v>24001</v>
      </c>
      <c r="L1375" s="571" t="s">
        <v>24001</v>
      </c>
      <c r="M1375" s="572" t="s">
        <v>24001</v>
      </c>
      <c r="N1375" s="572" t="s">
        <v>25896</v>
      </c>
      <c r="O1375" s="572" t="s">
        <v>24001</v>
      </c>
      <c r="P1375" s="572">
        <v>32933</v>
      </c>
      <c r="Q1375" s="573">
        <v>45527</v>
      </c>
      <c r="R1375" s="571" t="s">
        <v>24001</v>
      </c>
      <c r="S1375" s="571" t="s">
        <v>24001</v>
      </c>
      <c r="T1375" s="571" t="s">
        <v>24001</v>
      </c>
    </row>
    <row r="1376" spans="1:20" ht="14.5" x14ac:dyDescent="0.35">
      <c r="A1376" s="552">
        <v>756</v>
      </c>
      <c r="B1376" s="571" t="s">
        <v>21653</v>
      </c>
      <c r="C1376" s="571" t="s">
        <v>21849</v>
      </c>
      <c r="D1376" s="571" t="s">
        <v>21854</v>
      </c>
      <c r="E1376" s="571" t="s">
        <v>21850</v>
      </c>
      <c r="F1376" s="571" t="s">
        <v>21851</v>
      </c>
      <c r="G1376" s="571" t="s">
        <v>21852</v>
      </c>
      <c r="H1376" s="571" t="s">
        <v>21853</v>
      </c>
      <c r="I1376" s="571" t="s">
        <v>21149</v>
      </c>
      <c r="J1376" s="571" t="s">
        <v>24001</v>
      </c>
      <c r="K1376" s="571" t="s">
        <v>24001</v>
      </c>
      <c r="L1376" s="571" t="s">
        <v>24001</v>
      </c>
      <c r="M1376" s="572" t="s">
        <v>26019</v>
      </c>
      <c r="N1376" s="572" t="s">
        <v>25896</v>
      </c>
      <c r="O1376" s="572" t="s">
        <v>24001</v>
      </c>
      <c r="P1376" s="572">
        <v>32933</v>
      </c>
      <c r="Q1376" s="573">
        <v>41379</v>
      </c>
      <c r="R1376" s="571" t="s">
        <v>28614</v>
      </c>
      <c r="S1376" s="571" t="s">
        <v>24001</v>
      </c>
      <c r="T1376" s="571" t="s">
        <v>24001</v>
      </c>
    </row>
    <row r="1377" spans="1:20" ht="14.5" x14ac:dyDescent="0.35">
      <c r="A1377" s="552">
        <v>776</v>
      </c>
      <c r="B1377" s="571" t="s">
        <v>21653</v>
      </c>
      <c r="C1377" s="571" t="s">
        <v>21849</v>
      </c>
      <c r="D1377" s="571" t="s">
        <v>25776</v>
      </c>
      <c r="E1377" s="571" t="s">
        <v>21872</v>
      </c>
      <c r="F1377" s="571" t="s">
        <v>1112</v>
      </c>
      <c r="G1377" s="571" t="s">
        <v>21852</v>
      </c>
      <c r="H1377" s="571" t="s">
        <v>25777</v>
      </c>
      <c r="I1377" s="571" t="s">
        <v>21149</v>
      </c>
      <c r="J1377" s="571" t="s">
        <v>24001</v>
      </c>
      <c r="K1377" s="571" t="s">
        <v>62</v>
      </c>
      <c r="L1377" s="571" t="s">
        <v>24001</v>
      </c>
      <c r="M1377" s="572" t="s">
        <v>25778</v>
      </c>
      <c r="N1377" s="572" t="s">
        <v>25896</v>
      </c>
      <c r="O1377" s="572" t="s">
        <v>24001</v>
      </c>
      <c r="P1377" s="572">
        <v>32933</v>
      </c>
      <c r="Q1377" s="573">
        <v>43816</v>
      </c>
      <c r="R1377" s="571" t="s">
        <v>27911</v>
      </c>
      <c r="S1377" s="571" t="s">
        <v>28615</v>
      </c>
      <c r="T1377" s="571" t="s">
        <v>24001</v>
      </c>
    </row>
    <row r="1378" spans="1:20" ht="14.5" x14ac:dyDescent="0.35">
      <c r="A1378" s="552">
        <v>777</v>
      </c>
      <c r="B1378" s="571" t="s">
        <v>21653</v>
      </c>
      <c r="C1378" s="571" t="s">
        <v>21849</v>
      </c>
      <c r="D1378" s="571" t="s">
        <v>21875</v>
      </c>
      <c r="E1378" s="571" t="s">
        <v>21873</v>
      </c>
      <c r="F1378" s="571" t="s">
        <v>1106</v>
      </c>
      <c r="G1378" s="571" t="s">
        <v>21852</v>
      </c>
      <c r="H1378" s="571" t="s">
        <v>21874</v>
      </c>
      <c r="I1378" s="571" t="s">
        <v>21149</v>
      </c>
      <c r="J1378" s="571" t="s">
        <v>24001</v>
      </c>
      <c r="K1378" s="571" t="s">
        <v>24001</v>
      </c>
      <c r="L1378" s="571" t="s">
        <v>24001</v>
      </c>
      <c r="M1378" s="572" t="s">
        <v>24001</v>
      </c>
      <c r="N1378" s="572" t="s">
        <v>25896</v>
      </c>
      <c r="O1378" s="572" t="s">
        <v>24001</v>
      </c>
      <c r="P1378" s="572">
        <v>32933</v>
      </c>
      <c r="Q1378" s="573">
        <v>37561</v>
      </c>
      <c r="R1378" s="571" t="s">
        <v>28616</v>
      </c>
      <c r="S1378" s="571" t="s">
        <v>24001</v>
      </c>
      <c r="T1378" s="571" t="s">
        <v>24001</v>
      </c>
    </row>
    <row r="1379" spans="1:20" ht="14.5" x14ac:dyDescent="0.35">
      <c r="A1379" s="552">
        <v>757</v>
      </c>
      <c r="B1379" s="571" t="s">
        <v>21653</v>
      </c>
      <c r="C1379" s="571" t="s">
        <v>21849</v>
      </c>
      <c r="D1379" s="571" t="s">
        <v>34583</v>
      </c>
      <c r="E1379" s="571" t="s">
        <v>24001</v>
      </c>
      <c r="F1379" s="571" t="s">
        <v>34584</v>
      </c>
      <c r="G1379" s="571" t="s">
        <v>21852</v>
      </c>
      <c r="H1379" s="571" t="s">
        <v>55</v>
      </c>
      <c r="I1379" s="571" t="s">
        <v>21149</v>
      </c>
      <c r="J1379" s="571" t="s">
        <v>24001</v>
      </c>
      <c r="K1379" s="571" t="s">
        <v>24001</v>
      </c>
      <c r="L1379" s="571" t="s">
        <v>24001</v>
      </c>
      <c r="M1379" s="572" t="s">
        <v>24001</v>
      </c>
      <c r="N1379" s="572" t="s">
        <v>25896</v>
      </c>
      <c r="O1379" s="572" t="s">
        <v>24001</v>
      </c>
      <c r="P1379" s="572">
        <v>32933</v>
      </c>
      <c r="Q1379" s="573">
        <v>45527</v>
      </c>
      <c r="R1379" s="571" t="s">
        <v>24001</v>
      </c>
      <c r="S1379" s="571" t="s">
        <v>24001</v>
      </c>
      <c r="T1379" s="571" t="s">
        <v>24001</v>
      </c>
    </row>
    <row r="1380" spans="1:20" ht="14.5" x14ac:dyDescent="0.35">
      <c r="A1380" s="552">
        <v>778</v>
      </c>
      <c r="B1380" s="571" t="s">
        <v>21653</v>
      </c>
      <c r="C1380" s="571" t="s">
        <v>21849</v>
      </c>
      <c r="D1380" s="571" t="s">
        <v>21877</v>
      </c>
      <c r="E1380" s="571" t="s">
        <v>21876</v>
      </c>
      <c r="F1380" s="571" t="s">
        <v>15476</v>
      </c>
      <c r="G1380" s="571" t="s">
        <v>21852</v>
      </c>
      <c r="H1380" s="571" t="s">
        <v>537</v>
      </c>
      <c r="I1380" s="571" t="s">
        <v>21149</v>
      </c>
      <c r="J1380" s="571" t="s">
        <v>24001</v>
      </c>
      <c r="K1380" s="571" t="s">
        <v>24001</v>
      </c>
      <c r="L1380" s="571" t="s">
        <v>24001</v>
      </c>
      <c r="M1380" s="572" t="s">
        <v>24001</v>
      </c>
      <c r="N1380" s="572" t="s">
        <v>25896</v>
      </c>
      <c r="O1380" s="572" t="s">
        <v>24001</v>
      </c>
      <c r="P1380" s="572">
        <v>32933</v>
      </c>
      <c r="Q1380" s="573">
        <v>37561</v>
      </c>
      <c r="R1380" s="571" t="s">
        <v>27938</v>
      </c>
      <c r="S1380" s="571" t="s">
        <v>24001</v>
      </c>
      <c r="T1380" s="571" t="s">
        <v>24001</v>
      </c>
    </row>
    <row r="1381" spans="1:20" ht="14.5" x14ac:dyDescent="0.35">
      <c r="A1381" s="552">
        <v>779</v>
      </c>
      <c r="B1381" s="571" t="s">
        <v>21653</v>
      </c>
      <c r="C1381" s="571" t="s">
        <v>21849</v>
      </c>
      <c r="D1381" s="571" t="s">
        <v>21879</v>
      </c>
      <c r="E1381" s="571" t="s">
        <v>21878</v>
      </c>
      <c r="F1381" s="571" t="s">
        <v>19751</v>
      </c>
      <c r="G1381" s="571" t="s">
        <v>21852</v>
      </c>
      <c r="H1381" s="571" t="s">
        <v>1007</v>
      </c>
      <c r="I1381" s="571" t="s">
        <v>21149</v>
      </c>
      <c r="J1381" s="571" t="s">
        <v>24001</v>
      </c>
      <c r="K1381" s="571" t="s">
        <v>24001</v>
      </c>
      <c r="L1381" s="571" t="s">
        <v>24001</v>
      </c>
      <c r="M1381" s="572" t="s">
        <v>26159</v>
      </c>
      <c r="N1381" s="572" t="s">
        <v>25896</v>
      </c>
      <c r="O1381" s="572" t="s">
        <v>24001</v>
      </c>
      <c r="P1381" s="572">
        <v>32933</v>
      </c>
      <c r="Q1381" s="573">
        <v>37561</v>
      </c>
      <c r="R1381" s="571" t="s">
        <v>27938</v>
      </c>
      <c r="S1381" s="571" t="s">
        <v>24001</v>
      </c>
      <c r="T1381" s="571" t="s">
        <v>24001</v>
      </c>
    </row>
    <row r="1382" spans="1:20" ht="14.5" x14ac:dyDescent="0.35">
      <c r="A1382" s="552">
        <v>780</v>
      </c>
      <c r="B1382" s="571" t="s">
        <v>21653</v>
      </c>
      <c r="C1382" s="571" t="s">
        <v>21849</v>
      </c>
      <c r="D1382" s="571" t="s">
        <v>26160</v>
      </c>
      <c r="E1382" s="571" t="s">
        <v>21880</v>
      </c>
      <c r="F1382" s="571" t="s">
        <v>17439</v>
      </c>
      <c r="G1382" s="571" t="s">
        <v>21881</v>
      </c>
      <c r="H1382" s="571" t="s">
        <v>26161</v>
      </c>
      <c r="I1382" s="571" t="s">
        <v>21149</v>
      </c>
      <c r="J1382" s="571" t="s">
        <v>24001</v>
      </c>
      <c r="K1382" s="571" t="s">
        <v>50</v>
      </c>
      <c r="L1382" s="571" t="s">
        <v>899</v>
      </c>
      <c r="M1382" s="572" t="s">
        <v>24001</v>
      </c>
      <c r="N1382" s="572" t="s">
        <v>25896</v>
      </c>
      <c r="O1382" s="572" t="s">
        <v>34585</v>
      </c>
      <c r="P1382" s="572">
        <v>32933</v>
      </c>
      <c r="Q1382" s="573">
        <v>43984</v>
      </c>
      <c r="R1382" s="571" t="s">
        <v>28036</v>
      </c>
      <c r="S1382" s="571" t="s">
        <v>27989</v>
      </c>
      <c r="T1382" s="571" t="s">
        <v>24001</v>
      </c>
    </row>
    <row r="1383" spans="1:20" ht="14.5" x14ac:dyDescent="0.35">
      <c r="A1383" s="552">
        <v>781</v>
      </c>
      <c r="B1383" s="571" t="s">
        <v>21653</v>
      </c>
      <c r="C1383" s="571" t="s">
        <v>21849</v>
      </c>
      <c r="D1383" s="571" t="s">
        <v>26162</v>
      </c>
      <c r="E1383" s="571" t="s">
        <v>21883</v>
      </c>
      <c r="F1383" s="571" t="s">
        <v>21884</v>
      </c>
      <c r="G1383" s="571" t="s">
        <v>21881</v>
      </c>
      <c r="H1383" s="571" t="s">
        <v>26163</v>
      </c>
      <c r="I1383" s="571" t="s">
        <v>21149</v>
      </c>
      <c r="J1383" s="571" t="s">
        <v>24001</v>
      </c>
      <c r="K1383" s="571" t="s">
        <v>50</v>
      </c>
      <c r="L1383" s="571" t="s">
        <v>899</v>
      </c>
      <c r="M1383" s="572" t="s">
        <v>24001</v>
      </c>
      <c r="N1383" s="572" t="s">
        <v>25896</v>
      </c>
      <c r="O1383" s="572" t="s">
        <v>28020</v>
      </c>
      <c r="P1383" s="572">
        <v>32933</v>
      </c>
      <c r="Q1383" s="573">
        <v>43984</v>
      </c>
      <c r="R1383" s="571" t="s">
        <v>28028</v>
      </c>
      <c r="S1383" s="571" t="s">
        <v>28028</v>
      </c>
      <c r="T1383" s="571" t="s">
        <v>24001</v>
      </c>
    </row>
    <row r="1384" spans="1:20" ht="14.5" x14ac:dyDescent="0.35">
      <c r="A1384" s="552">
        <v>758</v>
      </c>
      <c r="B1384" s="571" t="s">
        <v>21653</v>
      </c>
      <c r="C1384" s="571" t="s">
        <v>21849</v>
      </c>
      <c r="D1384" s="571" t="s">
        <v>26139</v>
      </c>
      <c r="E1384" s="571" t="s">
        <v>26140</v>
      </c>
      <c r="F1384" s="571" t="s">
        <v>26141</v>
      </c>
      <c r="G1384" s="571" t="s">
        <v>21881</v>
      </c>
      <c r="H1384" s="571" t="s">
        <v>55</v>
      </c>
      <c r="I1384" s="571" t="s">
        <v>21149</v>
      </c>
      <c r="J1384" s="571" t="s">
        <v>24001</v>
      </c>
      <c r="K1384" s="571" t="s">
        <v>24001</v>
      </c>
      <c r="L1384" s="571" t="s">
        <v>24001</v>
      </c>
      <c r="M1384" s="572" t="s">
        <v>24001</v>
      </c>
      <c r="N1384" s="572" t="s">
        <v>25896</v>
      </c>
      <c r="O1384" s="572" t="s">
        <v>24001</v>
      </c>
      <c r="P1384" s="572">
        <v>44533</v>
      </c>
      <c r="Q1384" s="573"/>
      <c r="R1384" s="571" t="s">
        <v>24001</v>
      </c>
      <c r="S1384" s="571" t="s">
        <v>24001</v>
      </c>
      <c r="T1384" s="571" t="s">
        <v>24001</v>
      </c>
    </row>
    <row r="1385" spans="1:20" ht="14.5" x14ac:dyDescent="0.35">
      <c r="A1385" s="552">
        <v>130</v>
      </c>
      <c r="B1385" s="552" t="s">
        <v>20452</v>
      </c>
      <c r="C1385" s="552" t="s">
        <v>20553</v>
      </c>
      <c r="D1385" s="552" t="s">
        <v>24485</v>
      </c>
      <c r="E1385" s="552" t="s">
        <v>24486</v>
      </c>
      <c r="F1385" s="552" t="s">
        <v>11619</v>
      </c>
      <c r="G1385" s="552" t="s">
        <v>24487</v>
      </c>
      <c r="H1385" s="552" t="s">
        <v>55</v>
      </c>
      <c r="I1385" s="552" t="s">
        <v>20243</v>
      </c>
      <c r="J1385" s="552" t="s">
        <v>24001</v>
      </c>
      <c r="K1385" s="571" t="s">
        <v>24001</v>
      </c>
      <c r="L1385" s="571" t="s">
        <v>24001</v>
      </c>
      <c r="M1385" s="553" t="s">
        <v>24306</v>
      </c>
      <c r="N1385" s="552" t="s">
        <v>25856</v>
      </c>
      <c r="O1385" s="553" t="s">
        <v>24001</v>
      </c>
      <c r="P1385" s="553">
        <v>42390</v>
      </c>
      <c r="Q1385" s="554"/>
      <c r="R1385" s="552" t="s">
        <v>24001</v>
      </c>
      <c r="S1385" s="552" t="s">
        <v>24001</v>
      </c>
      <c r="T1385" s="552" t="s">
        <v>24001</v>
      </c>
    </row>
    <row r="1386" spans="1:20" ht="14.5" x14ac:dyDescent="0.35">
      <c r="A1386" s="552">
        <v>131</v>
      </c>
      <c r="B1386" s="552" t="s">
        <v>20452</v>
      </c>
      <c r="C1386" s="552" t="s">
        <v>20553</v>
      </c>
      <c r="D1386" s="552" t="s">
        <v>24488</v>
      </c>
      <c r="E1386" s="552" t="s">
        <v>24395</v>
      </c>
      <c r="F1386" s="552" t="s">
        <v>14859</v>
      </c>
      <c r="G1386" s="552" t="s">
        <v>24489</v>
      </c>
      <c r="H1386" s="552" t="s">
        <v>24490</v>
      </c>
      <c r="I1386" s="552" t="s">
        <v>20243</v>
      </c>
      <c r="J1386" s="552" t="s">
        <v>24001</v>
      </c>
      <c r="K1386" s="571" t="s">
        <v>24001</v>
      </c>
      <c r="L1386" s="571" t="s">
        <v>24001</v>
      </c>
      <c r="M1386" s="553" t="s">
        <v>24306</v>
      </c>
      <c r="N1386" s="552" t="s">
        <v>25856</v>
      </c>
      <c r="O1386" s="553" t="s">
        <v>24001</v>
      </c>
      <c r="P1386" s="553">
        <v>42390</v>
      </c>
      <c r="Q1386" s="554"/>
      <c r="R1386" s="552" t="s">
        <v>28617</v>
      </c>
      <c r="S1386" s="552" t="s">
        <v>24001</v>
      </c>
      <c r="T1386" s="552" t="s">
        <v>24001</v>
      </c>
    </row>
    <row r="1387" spans="1:20" ht="14.5" x14ac:dyDescent="0.35">
      <c r="A1387" s="552">
        <v>132</v>
      </c>
      <c r="B1387" s="552" t="s">
        <v>20452</v>
      </c>
      <c r="C1387" s="552" t="s">
        <v>20553</v>
      </c>
      <c r="D1387" s="552" t="s">
        <v>24491</v>
      </c>
      <c r="E1387" s="552" t="s">
        <v>24486</v>
      </c>
      <c r="F1387" s="552" t="s">
        <v>24492</v>
      </c>
      <c r="G1387" s="552" t="s">
        <v>24489</v>
      </c>
      <c r="H1387" s="552" t="s">
        <v>55</v>
      </c>
      <c r="I1387" s="552" t="s">
        <v>20243</v>
      </c>
      <c r="J1387" s="552" t="s">
        <v>24001</v>
      </c>
      <c r="K1387" s="571" t="s">
        <v>24001</v>
      </c>
      <c r="L1387" s="571" t="s">
        <v>24001</v>
      </c>
      <c r="M1387" s="553" t="s">
        <v>24306</v>
      </c>
      <c r="N1387" s="552" t="s">
        <v>25856</v>
      </c>
      <c r="O1387" s="553" t="s">
        <v>24001</v>
      </c>
      <c r="P1387" s="553">
        <v>42390</v>
      </c>
      <c r="Q1387" s="554"/>
      <c r="R1387" s="552" t="s">
        <v>24001</v>
      </c>
      <c r="S1387" s="552" t="s">
        <v>24001</v>
      </c>
      <c r="T1387" s="552" t="s">
        <v>24001</v>
      </c>
    </row>
    <row r="1388" spans="1:20" ht="14.5" x14ac:dyDescent="0.35">
      <c r="A1388" s="552">
        <v>133</v>
      </c>
      <c r="B1388" s="552" t="s">
        <v>20452</v>
      </c>
      <c r="C1388" s="552" t="s">
        <v>20553</v>
      </c>
      <c r="D1388" s="552" t="s">
        <v>25875</v>
      </c>
      <c r="E1388" s="552" t="s">
        <v>25876</v>
      </c>
      <c r="F1388" s="552" t="s">
        <v>772</v>
      </c>
      <c r="G1388" s="552" t="s">
        <v>24489</v>
      </c>
      <c r="H1388" s="552" t="s">
        <v>25877</v>
      </c>
      <c r="I1388" s="552" t="s">
        <v>20243</v>
      </c>
      <c r="J1388" s="552" t="s">
        <v>24001</v>
      </c>
      <c r="K1388" s="571" t="s">
        <v>24001</v>
      </c>
      <c r="L1388" s="571" t="s">
        <v>24001</v>
      </c>
      <c r="M1388" s="553" t="s">
        <v>24306</v>
      </c>
      <c r="N1388" s="552" t="s">
        <v>25856</v>
      </c>
      <c r="O1388" s="553" t="s">
        <v>24001</v>
      </c>
      <c r="P1388" s="553">
        <v>43867</v>
      </c>
      <c r="Q1388" s="554"/>
      <c r="R1388" s="552" t="s">
        <v>28618</v>
      </c>
      <c r="S1388" s="552" t="s">
        <v>24001</v>
      </c>
      <c r="T1388" s="552" t="s">
        <v>24001</v>
      </c>
    </row>
    <row r="1389" spans="1:20" ht="14.5" x14ac:dyDescent="0.35">
      <c r="A1389" s="552">
        <v>946</v>
      </c>
      <c r="B1389" s="571" t="s">
        <v>21164</v>
      </c>
      <c r="C1389" s="571" t="s">
        <v>21170</v>
      </c>
      <c r="D1389" s="571" t="s">
        <v>21235</v>
      </c>
      <c r="E1389" s="571" t="s">
        <v>21232</v>
      </c>
      <c r="F1389" s="571" t="s">
        <v>17469</v>
      </c>
      <c r="G1389" s="571" t="s">
        <v>21233</v>
      </c>
      <c r="H1389" s="571" t="s">
        <v>21234</v>
      </c>
      <c r="I1389" s="571" t="s">
        <v>21149</v>
      </c>
      <c r="J1389" s="571" t="s">
        <v>24001</v>
      </c>
      <c r="K1389" s="571" t="s">
        <v>154</v>
      </c>
      <c r="L1389" s="571" t="s">
        <v>24001</v>
      </c>
      <c r="M1389" s="572" t="s">
        <v>24001</v>
      </c>
      <c r="N1389" s="572" t="s">
        <v>25896</v>
      </c>
      <c r="O1389" s="572" t="s">
        <v>24001</v>
      </c>
      <c r="P1389" s="572">
        <v>32933</v>
      </c>
      <c r="Q1389" s="573">
        <v>37561</v>
      </c>
      <c r="R1389" s="571" t="s">
        <v>27968</v>
      </c>
      <c r="S1389" s="571" t="s">
        <v>24001</v>
      </c>
      <c r="T1389" s="571" t="s">
        <v>24001</v>
      </c>
    </row>
    <row r="1390" spans="1:20" ht="14.5" x14ac:dyDescent="0.35">
      <c r="A1390" s="552">
        <v>753</v>
      </c>
      <c r="B1390" s="571" t="s">
        <v>21653</v>
      </c>
      <c r="C1390" s="571" t="s">
        <v>21839</v>
      </c>
      <c r="D1390" s="571" t="s">
        <v>21848</v>
      </c>
      <c r="E1390" s="571" t="s">
        <v>21844</v>
      </c>
      <c r="F1390" s="571" t="s">
        <v>21845</v>
      </c>
      <c r="G1390" s="571" t="s">
        <v>21846</v>
      </c>
      <c r="H1390" s="571" t="s">
        <v>21847</v>
      </c>
      <c r="I1390" s="571" t="s">
        <v>21149</v>
      </c>
      <c r="J1390" s="571" t="s">
        <v>24001</v>
      </c>
      <c r="K1390" s="571" t="s">
        <v>24001</v>
      </c>
      <c r="L1390" s="571" t="s">
        <v>24001</v>
      </c>
      <c r="M1390" s="572" t="s">
        <v>24001</v>
      </c>
      <c r="N1390" s="572" t="s">
        <v>25896</v>
      </c>
      <c r="O1390" s="572" t="s">
        <v>24001</v>
      </c>
      <c r="P1390" s="572">
        <v>32933</v>
      </c>
      <c r="Q1390" s="573">
        <v>37561</v>
      </c>
      <c r="R1390" s="571" t="s">
        <v>28098</v>
      </c>
      <c r="S1390" s="571" t="s">
        <v>24001</v>
      </c>
      <c r="T1390" s="571" t="s">
        <v>24001</v>
      </c>
    </row>
    <row r="1391" spans="1:20" ht="14.5" x14ac:dyDescent="0.35">
      <c r="A1391" s="552">
        <v>454</v>
      </c>
      <c r="B1391" s="571" t="s">
        <v>22163</v>
      </c>
      <c r="C1391" s="571" t="s">
        <v>22183</v>
      </c>
      <c r="D1391" s="571" t="s">
        <v>22230</v>
      </c>
      <c r="E1391" s="571" t="s">
        <v>22227</v>
      </c>
      <c r="F1391" s="571" t="s">
        <v>19052</v>
      </c>
      <c r="G1391" s="571" t="s">
        <v>22228</v>
      </c>
      <c r="H1391" s="571" t="s">
        <v>22229</v>
      </c>
      <c r="I1391" s="571" t="s">
        <v>21149</v>
      </c>
      <c r="J1391" s="571" t="s">
        <v>24001</v>
      </c>
      <c r="K1391" s="571" t="s">
        <v>24001</v>
      </c>
      <c r="L1391" s="571" t="s">
        <v>24001</v>
      </c>
      <c r="M1391" s="572" t="s">
        <v>24001</v>
      </c>
      <c r="N1391" s="572" t="s">
        <v>25896</v>
      </c>
      <c r="O1391" s="572" t="s">
        <v>34717</v>
      </c>
      <c r="P1391" s="572">
        <v>32933</v>
      </c>
      <c r="Q1391" s="573">
        <v>37561</v>
      </c>
      <c r="R1391" s="571" t="s">
        <v>28047</v>
      </c>
      <c r="S1391" s="571" t="s">
        <v>24001</v>
      </c>
      <c r="T1391" s="571" t="s">
        <v>34717</v>
      </c>
    </row>
    <row r="1392" spans="1:20" ht="14.5" x14ac:dyDescent="0.35">
      <c r="A1392" s="552">
        <v>455</v>
      </c>
      <c r="B1392" s="571" t="s">
        <v>22163</v>
      </c>
      <c r="C1392" s="571" t="s">
        <v>22183</v>
      </c>
      <c r="D1392" s="571" t="s">
        <v>22232</v>
      </c>
      <c r="E1392" s="571" t="s">
        <v>25779</v>
      </c>
      <c r="F1392" s="571" t="s">
        <v>3214</v>
      </c>
      <c r="G1392" s="571" t="s">
        <v>22228</v>
      </c>
      <c r="H1392" s="571" t="s">
        <v>22231</v>
      </c>
      <c r="I1392" s="571" t="s">
        <v>21149</v>
      </c>
      <c r="J1392" s="571" t="s">
        <v>24001</v>
      </c>
      <c r="K1392" s="571" t="s">
        <v>62</v>
      </c>
      <c r="L1392" s="571" t="s">
        <v>531</v>
      </c>
      <c r="M1392" s="572" t="s">
        <v>26321</v>
      </c>
      <c r="N1392" s="572" t="s">
        <v>25896</v>
      </c>
      <c r="O1392" s="572" t="s">
        <v>28619</v>
      </c>
      <c r="P1392" s="572">
        <v>36782</v>
      </c>
      <c r="Q1392" s="573">
        <v>43087</v>
      </c>
      <c r="R1392" s="571" t="s">
        <v>28047</v>
      </c>
      <c r="S1392" s="571" t="s">
        <v>28620</v>
      </c>
      <c r="T1392" s="571" t="s">
        <v>24001</v>
      </c>
    </row>
    <row r="1393" spans="1:20" ht="14.5" x14ac:dyDescent="0.35">
      <c r="A1393" s="552">
        <v>456</v>
      </c>
      <c r="B1393" s="571" t="s">
        <v>22163</v>
      </c>
      <c r="C1393" s="571" t="s">
        <v>22183</v>
      </c>
      <c r="D1393" s="571" t="s">
        <v>22234</v>
      </c>
      <c r="E1393" s="571" t="s">
        <v>25780</v>
      </c>
      <c r="F1393" s="571" t="s">
        <v>3240</v>
      </c>
      <c r="G1393" s="571" t="s">
        <v>22228</v>
      </c>
      <c r="H1393" s="571" t="s">
        <v>22233</v>
      </c>
      <c r="I1393" s="571" t="s">
        <v>21149</v>
      </c>
      <c r="J1393" s="571" t="s">
        <v>24001</v>
      </c>
      <c r="K1393" s="571" t="s">
        <v>50</v>
      </c>
      <c r="L1393" s="571" t="s">
        <v>531</v>
      </c>
      <c r="M1393" s="572" t="s">
        <v>22235</v>
      </c>
      <c r="N1393" s="572" t="s">
        <v>25896</v>
      </c>
      <c r="O1393" s="572" t="s">
        <v>24001</v>
      </c>
      <c r="P1393" s="572">
        <v>36782</v>
      </c>
      <c r="Q1393" s="573">
        <v>43087</v>
      </c>
      <c r="R1393" s="571" t="s">
        <v>28047</v>
      </c>
      <c r="S1393" s="571" t="s">
        <v>28621</v>
      </c>
      <c r="T1393" s="571" t="s">
        <v>22235</v>
      </c>
    </row>
    <row r="1394" spans="1:20" ht="14.5" x14ac:dyDescent="0.35">
      <c r="A1394" s="552">
        <v>457</v>
      </c>
      <c r="B1394" s="571" t="s">
        <v>22163</v>
      </c>
      <c r="C1394" s="571" t="s">
        <v>22183</v>
      </c>
      <c r="D1394" s="571" t="s">
        <v>22238</v>
      </c>
      <c r="E1394" s="571" t="s">
        <v>25781</v>
      </c>
      <c r="F1394" s="571" t="s">
        <v>22236</v>
      </c>
      <c r="G1394" s="571" t="s">
        <v>22228</v>
      </c>
      <c r="H1394" s="571" t="s">
        <v>22237</v>
      </c>
      <c r="I1394" s="571" t="s">
        <v>21149</v>
      </c>
      <c r="J1394" s="571" t="s">
        <v>24001</v>
      </c>
      <c r="K1394" s="571" t="s">
        <v>50</v>
      </c>
      <c r="L1394" s="571" t="s">
        <v>531</v>
      </c>
      <c r="M1394" s="572" t="s">
        <v>22239</v>
      </c>
      <c r="N1394" s="572" t="s">
        <v>25896</v>
      </c>
      <c r="O1394" s="572" t="s">
        <v>24001</v>
      </c>
      <c r="P1394" s="572">
        <v>36782</v>
      </c>
      <c r="Q1394" s="573">
        <v>43087</v>
      </c>
      <c r="R1394" s="571" t="s">
        <v>28047</v>
      </c>
      <c r="S1394" s="571" t="s">
        <v>28622</v>
      </c>
      <c r="T1394" s="571" t="s">
        <v>28623</v>
      </c>
    </row>
    <row r="1395" spans="1:20" ht="14.5" x14ac:dyDescent="0.35">
      <c r="A1395" s="552">
        <v>458</v>
      </c>
      <c r="B1395" s="571" t="s">
        <v>22163</v>
      </c>
      <c r="C1395" s="571" t="s">
        <v>22183</v>
      </c>
      <c r="D1395" s="571" t="s">
        <v>22242</v>
      </c>
      <c r="E1395" s="571" t="s">
        <v>25782</v>
      </c>
      <c r="F1395" s="571" t="s">
        <v>22240</v>
      </c>
      <c r="G1395" s="571" t="s">
        <v>22228</v>
      </c>
      <c r="H1395" s="571" t="s">
        <v>22241</v>
      </c>
      <c r="I1395" s="571" t="s">
        <v>21149</v>
      </c>
      <c r="J1395" s="571" t="s">
        <v>24001</v>
      </c>
      <c r="K1395" s="571" t="s">
        <v>62</v>
      </c>
      <c r="L1395" s="571" t="s">
        <v>24001</v>
      </c>
      <c r="M1395" s="572" t="s">
        <v>26322</v>
      </c>
      <c r="N1395" s="572" t="s">
        <v>25896</v>
      </c>
      <c r="O1395" s="572" t="s">
        <v>24001</v>
      </c>
      <c r="P1395" s="572">
        <v>39342</v>
      </c>
      <c r="Q1395" s="573">
        <v>39342</v>
      </c>
      <c r="R1395" s="571" t="s">
        <v>28047</v>
      </c>
      <c r="S1395" s="571" t="s">
        <v>28624</v>
      </c>
      <c r="T1395" s="571" t="s">
        <v>24001</v>
      </c>
    </row>
    <row r="1396" spans="1:20" ht="14.5" x14ac:dyDescent="0.35">
      <c r="A1396" s="552">
        <v>459</v>
      </c>
      <c r="B1396" s="571" t="s">
        <v>22163</v>
      </c>
      <c r="C1396" s="571" t="s">
        <v>22183</v>
      </c>
      <c r="D1396" s="571" t="s">
        <v>22246</v>
      </c>
      <c r="E1396" s="571" t="s">
        <v>22243</v>
      </c>
      <c r="F1396" s="571" t="s">
        <v>22244</v>
      </c>
      <c r="G1396" s="571" t="s">
        <v>22228</v>
      </c>
      <c r="H1396" s="571" t="s">
        <v>22245</v>
      </c>
      <c r="I1396" s="571" t="s">
        <v>21149</v>
      </c>
      <c r="J1396" s="571" t="s">
        <v>24001</v>
      </c>
      <c r="K1396" s="571" t="s">
        <v>50</v>
      </c>
      <c r="L1396" s="571" t="s">
        <v>531</v>
      </c>
      <c r="M1396" s="572" t="s">
        <v>24001</v>
      </c>
      <c r="N1396" s="572" t="s">
        <v>25896</v>
      </c>
      <c r="O1396" s="572" t="s">
        <v>24001</v>
      </c>
      <c r="P1396" s="572">
        <v>32933</v>
      </c>
      <c r="Q1396" s="573">
        <v>37561</v>
      </c>
      <c r="R1396" s="571" t="s">
        <v>28625</v>
      </c>
      <c r="S1396" s="571" t="s">
        <v>24001</v>
      </c>
      <c r="T1396" s="571" t="s">
        <v>24001</v>
      </c>
    </row>
    <row r="1397" spans="1:20" ht="14.5" x14ac:dyDescent="0.35">
      <c r="A1397" s="552">
        <v>460</v>
      </c>
      <c r="B1397" s="571" t="s">
        <v>22163</v>
      </c>
      <c r="C1397" s="571" t="s">
        <v>22183</v>
      </c>
      <c r="D1397" s="571" t="s">
        <v>22250</v>
      </c>
      <c r="E1397" s="571" t="s">
        <v>22247</v>
      </c>
      <c r="F1397" s="571" t="s">
        <v>22248</v>
      </c>
      <c r="G1397" s="571" t="s">
        <v>22228</v>
      </c>
      <c r="H1397" s="571" t="s">
        <v>22249</v>
      </c>
      <c r="I1397" s="571" t="s">
        <v>21149</v>
      </c>
      <c r="J1397" s="571" t="s">
        <v>24001</v>
      </c>
      <c r="K1397" s="571" t="s">
        <v>62</v>
      </c>
      <c r="L1397" s="571" t="s">
        <v>24001</v>
      </c>
      <c r="M1397" s="572" t="s">
        <v>24001</v>
      </c>
      <c r="N1397" s="572" t="s">
        <v>25896</v>
      </c>
      <c r="O1397" s="572" t="s">
        <v>24001</v>
      </c>
      <c r="P1397" s="572">
        <v>32933</v>
      </c>
      <c r="Q1397" s="573">
        <v>37561</v>
      </c>
      <c r="R1397" s="571" t="s">
        <v>28626</v>
      </c>
      <c r="S1397" s="571" t="s">
        <v>24001</v>
      </c>
      <c r="T1397" s="571" t="s">
        <v>24001</v>
      </c>
    </row>
    <row r="1398" spans="1:20" ht="14.5" x14ac:dyDescent="0.35">
      <c r="A1398" s="552">
        <v>461</v>
      </c>
      <c r="B1398" s="571" t="s">
        <v>22163</v>
      </c>
      <c r="C1398" s="571" t="s">
        <v>22183</v>
      </c>
      <c r="D1398" s="571" t="s">
        <v>34586</v>
      </c>
      <c r="E1398" s="571" t="s">
        <v>34587</v>
      </c>
      <c r="F1398" s="571" t="s">
        <v>17465</v>
      </c>
      <c r="G1398" s="571" t="s">
        <v>22228</v>
      </c>
      <c r="H1398" s="571" t="s">
        <v>55</v>
      </c>
      <c r="I1398" s="571" t="s">
        <v>21149</v>
      </c>
      <c r="J1398" s="571" t="s">
        <v>24001</v>
      </c>
      <c r="K1398" s="571" t="s">
        <v>24001</v>
      </c>
      <c r="L1398" s="571" t="s">
        <v>24001</v>
      </c>
      <c r="M1398" s="572" t="s">
        <v>24001</v>
      </c>
      <c r="N1398" s="572" t="s">
        <v>25896</v>
      </c>
      <c r="O1398" s="572" t="s">
        <v>24001</v>
      </c>
      <c r="P1398" s="572">
        <v>32933</v>
      </c>
      <c r="Q1398" s="573">
        <v>45527</v>
      </c>
      <c r="R1398" s="571" t="s">
        <v>24001</v>
      </c>
      <c r="S1398" s="571" t="s">
        <v>24001</v>
      </c>
      <c r="T1398" s="571" t="s">
        <v>24001</v>
      </c>
    </row>
    <row r="1399" spans="1:20" ht="14.5" x14ac:dyDescent="0.35">
      <c r="A1399" s="552">
        <v>696</v>
      </c>
      <c r="B1399" s="571" t="s">
        <v>22163</v>
      </c>
      <c r="C1399" s="571" t="s">
        <v>22513</v>
      </c>
      <c r="D1399" s="571" t="s">
        <v>22545</v>
      </c>
      <c r="E1399" s="571" t="s">
        <v>22542</v>
      </c>
      <c r="F1399" s="571" t="s">
        <v>15979</v>
      </c>
      <c r="G1399" s="571" t="s">
        <v>22543</v>
      </c>
      <c r="H1399" s="571" t="s">
        <v>22544</v>
      </c>
      <c r="I1399" s="571" t="s">
        <v>21149</v>
      </c>
      <c r="J1399" s="571" t="s">
        <v>24001</v>
      </c>
      <c r="K1399" s="571" t="s">
        <v>24001</v>
      </c>
      <c r="L1399" s="571" t="s">
        <v>24001</v>
      </c>
      <c r="M1399" s="572" t="s">
        <v>22546</v>
      </c>
      <c r="N1399" s="572" t="s">
        <v>25896</v>
      </c>
      <c r="O1399" s="572" t="s">
        <v>24001</v>
      </c>
      <c r="P1399" s="572">
        <v>32933</v>
      </c>
      <c r="Q1399" s="573">
        <v>39835</v>
      </c>
      <c r="R1399" s="571" t="s">
        <v>27890</v>
      </c>
      <c r="S1399" s="571" t="s">
        <v>24001</v>
      </c>
      <c r="T1399" s="571" t="s">
        <v>34734</v>
      </c>
    </row>
    <row r="1400" spans="1:20" ht="14.5" x14ac:dyDescent="0.35">
      <c r="A1400" s="552">
        <v>697</v>
      </c>
      <c r="B1400" s="571" t="s">
        <v>22163</v>
      </c>
      <c r="C1400" s="571" t="s">
        <v>22513</v>
      </c>
      <c r="D1400" s="571" t="s">
        <v>22548</v>
      </c>
      <c r="E1400" s="571" t="s">
        <v>22542</v>
      </c>
      <c r="F1400" s="571" t="s">
        <v>19550</v>
      </c>
      <c r="G1400" s="571" t="s">
        <v>22543</v>
      </c>
      <c r="H1400" s="571" t="s">
        <v>22547</v>
      </c>
      <c r="I1400" s="571" t="s">
        <v>21149</v>
      </c>
      <c r="J1400" s="571" t="s">
        <v>24001</v>
      </c>
      <c r="K1400" s="571" t="s">
        <v>50</v>
      </c>
      <c r="L1400" s="571" t="s">
        <v>24001</v>
      </c>
      <c r="M1400" s="572" t="s">
        <v>24001</v>
      </c>
      <c r="N1400" s="572" t="s">
        <v>25896</v>
      </c>
      <c r="O1400" s="572" t="s">
        <v>24001</v>
      </c>
      <c r="P1400" s="572">
        <v>39339</v>
      </c>
      <c r="Q1400" s="573"/>
      <c r="R1400" s="571" t="s">
        <v>24001</v>
      </c>
      <c r="S1400" s="571" t="s">
        <v>24001</v>
      </c>
      <c r="T1400" s="571" t="s">
        <v>24001</v>
      </c>
    </row>
    <row r="1401" spans="1:20" ht="14.5" x14ac:dyDescent="0.35">
      <c r="A1401" s="552">
        <v>698</v>
      </c>
      <c r="B1401" s="571" t="s">
        <v>22163</v>
      </c>
      <c r="C1401" s="571" t="s">
        <v>22513</v>
      </c>
      <c r="D1401" s="571" t="s">
        <v>24493</v>
      </c>
      <c r="E1401" s="571" t="s">
        <v>25783</v>
      </c>
      <c r="F1401" s="571" t="s">
        <v>7819</v>
      </c>
      <c r="G1401" s="571" t="s">
        <v>22543</v>
      </c>
      <c r="H1401" s="571" t="s">
        <v>55</v>
      </c>
      <c r="I1401" s="571" t="s">
        <v>21149</v>
      </c>
      <c r="J1401" s="571" t="s">
        <v>24001</v>
      </c>
      <c r="K1401" s="571" t="s">
        <v>24001</v>
      </c>
      <c r="L1401" s="571" t="s">
        <v>24001</v>
      </c>
      <c r="M1401" s="572" t="s">
        <v>24001</v>
      </c>
      <c r="N1401" s="572" t="s">
        <v>25896</v>
      </c>
      <c r="O1401" s="572" t="s">
        <v>24001</v>
      </c>
      <c r="P1401" s="572">
        <v>32933</v>
      </c>
      <c r="Q1401" s="573">
        <v>42446</v>
      </c>
      <c r="R1401" s="571" t="s">
        <v>24001</v>
      </c>
      <c r="S1401" s="571" t="s">
        <v>24001</v>
      </c>
      <c r="T1401" s="571" t="s">
        <v>24001</v>
      </c>
    </row>
    <row r="1402" spans="1:20" ht="14.5" x14ac:dyDescent="0.35">
      <c r="A1402" s="552">
        <v>699</v>
      </c>
      <c r="B1402" s="571" t="s">
        <v>22163</v>
      </c>
      <c r="C1402" s="571" t="s">
        <v>22513</v>
      </c>
      <c r="D1402" s="571" t="s">
        <v>22550</v>
      </c>
      <c r="E1402" s="571" t="s">
        <v>22549</v>
      </c>
      <c r="F1402" s="571" t="s">
        <v>15992</v>
      </c>
      <c r="G1402" s="571" t="s">
        <v>22543</v>
      </c>
      <c r="H1402" s="571" t="s">
        <v>4566</v>
      </c>
      <c r="I1402" s="571" t="s">
        <v>21149</v>
      </c>
      <c r="J1402" s="571" t="s">
        <v>24001</v>
      </c>
      <c r="K1402" s="571" t="s">
        <v>24001</v>
      </c>
      <c r="L1402" s="571" t="s">
        <v>24001</v>
      </c>
      <c r="M1402" s="572" t="s">
        <v>26480</v>
      </c>
      <c r="N1402" s="572" t="s">
        <v>25896</v>
      </c>
      <c r="O1402" s="572" t="s">
        <v>24001</v>
      </c>
      <c r="P1402" s="572">
        <v>32933</v>
      </c>
      <c r="Q1402" s="573">
        <v>37561</v>
      </c>
      <c r="R1402" s="571" t="s">
        <v>27895</v>
      </c>
      <c r="S1402" s="571" t="s">
        <v>24001</v>
      </c>
      <c r="T1402" s="571" t="s">
        <v>34735</v>
      </c>
    </row>
    <row r="1403" spans="1:20" ht="14.5" x14ac:dyDescent="0.35">
      <c r="A1403" s="552">
        <v>700</v>
      </c>
      <c r="B1403" s="571" t="s">
        <v>22163</v>
      </c>
      <c r="C1403" s="571" t="s">
        <v>22513</v>
      </c>
      <c r="D1403" s="571" t="s">
        <v>25784</v>
      </c>
      <c r="E1403" s="571" t="s">
        <v>25785</v>
      </c>
      <c r="F1403" s="571" t="s">
        <v>25786</v>
      </c>
      <c r="G1403" s="571" t="s">
        <v>22543</v>
      </c>
      <c r="H1403" s="571" t="s">
        <v>25787</v>
      </c>
      <c r="I1403" s="571" t="s">
        <v>21149</v>
      </c>
      <c r="J1403" s="571" t="s">
        <v>24001</v>
      </c>
      <c r="K1403" s="571" t="s">
        <v>24001</v>
      </c>
      <c r="L1403" s="571" t="s">
        <v>24001</v>
      </c>
      <c r="M1403" s="572" t="s">
        <v>24001</v>
      </c>
      <c r="N1403" s="572" t="s">
        <v>25896</v>
      </c>
      <c r="O1403" s="572" t="s">
        <v>24001</v>
      </c>
      <c r="P1403" s="572">
        <v>32933</v>
      </c>
      <c r="Q1403" s="573">
        <v>43087</v>
      </c>
      <c r="R1403" s="571" t="s">
        <v>27895</v>
      </c>
      <c r="S1403" s="571" t="s">
        <v>27884</v>
      </c>
      <c r="T1403" s="571" t="s">
        <v>24001</v>
      </c>
    </row>
    <row r="1404" spans="1:20" ht="14.5" x14ac:dyDescent="0.35">
      <c r="A1404" s="552">
        <v>701</v>
      </c>
      <c r="B1404" s="571" t="s">
        <v>22163</v>
      </c>
      <c r="C1404" s="571" t="s">
        <v>22513</v>
      </c>
      <c r="D1404" s="571" t="s">
        <v>25788</v>
      </c>
      <c r="E1404" s="571" t="s">
        <v>26481</v>
      </c>
      <c r="F1404" s="571" t="s">
        <v>25789</v>
      </c>
      <c r="G1404" s="571" t="s">
        <v>22543</v>
      </c>
      <c r="H1404" s="571" t="s">
        <v>25790</v>
      </c>
      <c r="I1404" s="571" t="s">
        <v>21149</v>
      </c>
      <c r="J1404" s="571" t="s">
        <v>24001</v>
      </c>
      <c r="K1404" s="571" t="s">
        <v>24001</v>
      </c>
      <c r="L1404" s="571" t="s">
        <v>24001</v>
      </c>
      <c r="M1404" s="572" t="s">
        <v>25791</v>
      </c>
      <c r="N1404" s="572" t="s">
        <v>25896</v>
      </c>
      <c r="O1404" s="572" t="s">
        <v>24001</v>
      </c>
      <c r="P1404" s="572">
        <v>32933</v>
      </c>
      <c r="Q1404" s="573">
        <v>43087</v>
      </c>
      <c r="R1404" s="571" t="s">
        <v>27895</v>
      </c>
      <c r="S1404" s="571" t="s">
        <v>28627</v>
      </c>
      <c r="T1404" s="571" t="s">
        <v>24001</v>
      </c>
    </row>
    <row r="1405" spans="1:20" ht="14.5" x14ac:dyDescent="0.35">
      <c r="A1405" s="552">
        <v>702</v>
      </c>
      <c r="B1405" s="571" t="s">
        <v>22163</v>
      </c>
      <c r="C1405" s="571" t="s">
        <v>22513</v>
      </c>
      <c r="D1405" s="571" t="s">
        <v>25792</v>
      </c>
      <c r="E1405" s="571" t="s">
        <v>26482</v>
      </c>
      <c r="F1405" s="571" t="s">
        <v>25793</v>
      </c>
      <c r="G1405" s="571" t="s">
        <v>22543</v>
      </c>
      <c r="H1405" s="571" t="s">
        <v>25794</v>
      </c>
      <c r="I1405" s="571" t="s">
        <v>21149</v>
      </c>
      <c r="J1405" s="571" t="s">
        <v>24001</v>
      </c>
      <c r="K1405" s="571" t="s">
        <v>24001</v>
      </c>
      <c r="L1405" s="571" t="s">
        <v>24001</v>
      </c>
      <c r="M1405" s="572" t="s">
        <v>24001</v>
      </c>
      <c r="N1405" s="572" t="s">
        <v>25896</v>
      </c>
      <c r="O1405" s="572" t="s">
        <v>24001</v>
      </c>
      <c r="P1405" s="572">
        <v>32933</v>
      </c>
      <c r="Q1405" s="573">
        <v>42955</v>
      </c>
      <c r="R1405" s="571" t="s">
        <v>27895</v>
      </c>
      <c r="S1405" s="571" t="s">
        <v>28089</v>
      </c>
      <c r="T1405" s="571" t="s">
        <v>24001</v>
      </c>
    </row>
    <row r="1406" spans="1:20" ht="14.5" x14ac:dyDescent="0.35">
      <c r="A1406" s="552">
        <v>703</v>
      </c>
      <c r="B1406" s="571" t="s">
        <v>22163</v>
      </c>
      <c r="C1406" s="571" t="s">
        <v>22513</v>
      </c>
      <c r="D1406" s="571" t="s">
        <v>22553</v>
      </c>
      <c r="E1406" s="571" t="s">
        <v>26483</v>
      </c>
      <c r="F1406" s="571" t="s">
        <v>22551</v>
      </c>
      <c r="G1406" s="571" t="s">
        <v>22543</v>
      </c>
      <c r="H1406" s="571" t="s">
        <v>22552</v>
      </c>
      <c r="I1406" s="571" t="s">
        <v>21149</v>
      </c>
      <c r="J1406" s="571" t="s">
        <v>24001</v>
      </c>
      <c r="K1406" s="571" t="s">
        <v>50</v>
      </c>
      <c r="L1406" s="571" t="s">
        <v>24001</v>
      </c>
      <c r="M1406" s="572" t="s">
        <v>24001</v>
      </c>
      <c r="N1406" s="572" t="s">
        <v>25896</v>
      </c>
      <c r="O1406" s="572" t="s">
        <v>24001</v>
      </c>
      <c r="P1406" s="572">
        <v>32933</v>
      </c>
      <c r="Q1406" s="573">
        <v>43087</v>
      </c>
      <c r="R1406" s="571" t="s">
        <v>27895</v>
      </c>
      <c r="S1406" s="571" t="s">
        <v>28089</v>
      </c>
      <c r="T1406" s="571" t="s">
        <v>24001</v>
      </c>
    </row>
    <row r="1407" spans="1:20" ht="14.5" x14ac:dyDescent="0.35">
      <c r="A1407" s="552">
        <v>1085</v>
      </c>
      <c r="B1407" s="571" t="s">
        <v>21918</v>
      </c>
      <c r="C1407" s="571" t="s">
        <v>21919</v>
      </c>
      <c r="D1407" s="571" t="s">
        <v>21951</v>
      </c>
      <c r="E1407" s="571" t="s">
        <v>21947</v>
      </c>
      <c r="F1407" s="571" t="s">
        <v>21948</v>
      </c>
      <c r="G1407" s="571" t="s">
        <v>21949</v>
      </c>
      <c r="H1407" s="571" t="s">
        <v>21950</v>
      </c>
      <c r="I1407" s="571" t="s">
        <v>21149</v>
      </c>
      <c r="J1407" s="571" t="s">
        <v>109</v>
      </c>
      <c r="K1407" s="571" t="s">
        <v>24001</v>
      </c>
      <c r="L1407" s="571" t="s">
        <v>24001</v>
      </c>
      <c r="M1407" s="572" t="s">
        <v>26195</v>
      </c>
      <c r="N1407" s="572" t="s">
        <v>25896</v>
      </c>
      <c r="O1407" s="572" t="s">
        <v>24001</v>
      </c>
      <c r="P1407" s="572">
        <v>32933</v>
      </c>
      <c r="Q1407" s="573">
        <v>40434</v>
      </c>
      <c r="R1407" s="571" t="s">
        <v>27906</v>
      </c>
      <c r="S1407" s="571" t="s">
        <v>24001</v>
      </c>
      <c r="T1407" s="571" t="s">
        <v>24001</v>
      </c>
    </row>
    <row r="1408" spans="1:20" ht="14.5" x14ac:dyDescent="0.35">
      <c r="A1408" s="552">
        <v>373</v>
      </c>
      <c r="B1408" s="571" t="s">
        <v>21149</v>
      </c>
      <c r="C1408" s="571" t="s">
        <v>24320</v>
      </c>
      <c r="D1408" s="571" t="s">
        <v>34588</v>
      </c>
      <c r="E1408" s="571" t="s">
        <v>34589</v>
      </c>
      <c r="F1408" s="571" t="s">
        <v>34590</v>
      </c>
      <c r="G1408" s="571" t="s">
        <v>22098</v>
      </c>
      <c r="H1408" s="571" t="s">
        <v>55</v>
      </c>
      <c r="I1408" s="571" t="s">
        <v>21149</v>
      </c>
      <c r="J1408" s="571" t="s">
        <v>24001</v>
      </c>
      <c r="K1408" s="571" t="s">
        <v>24001</v>
      </c>
      <c r="L1408" s="571" t="s">
        <v>24001</v>
      </c>
      <c r="M1408" s="572" t="s">
        <v>34591</v>
      </c>
      <c r="N1408" s="572" t="s">
        <v>25896</v>
      </c>
      <c r="O1408" s="572" t="s">
        <v>24001</v>
      </c>
      <c r="P1408" s="572">
        <v>45426</v>
      </c>
      <c r="Q1408" s="573"/>
      <c r="R1408" s="571" t="s">
        <v>24001</v>
      </c>
      <c r="S1408" s="571" t="s">
        <v>24001</v>
      </c>
      <c r="T1408" s="571" t="s">
        <v>24001</v>
      </c>
    </row>
    <row r="1409" spans="1:20" ht="14.5" x14ac:dyDescent="0.35">
      <c r="A1409" s="552">
        <v>1251</v>
      </c>
      <c r="B1409" s="571" t="s">
        <v>22834</v>
      </c>
      <c r="C1409" s="571" t="s">
        <v>22894</v>
      </c>
      <c r="D1409" s="571" t="s">
        <v>22946</v>
      </c>
      <c r="E1409" s="571" t="s">
        <v>22944</v>
      </c>
      <c r="F1409" s="571" t="s">
        <v>7778</v>
      </c>
      <c r="G1409" s="571" t="s">
        <v>22945</v>
      </c>
      <c r="H1409" s="571" t="s">
        <v>21410</v>
      </c>
      <c r="I1409" s="571" t="s">
        <v>22804</v>
      </c>
      <c r="J1409" s="571" t="s">
        <v>24001</v>
      </c>
      <c r="K1409" s="571" t="s">
        <v>24001</v>
      </c>
      <c r="L1409" s="571" t="s">
        <v>24001</v>
      </c>
      <c r="M1409" s="572" t="s">
        <v>24001</v>
      </c>
      <c r="N1409" s="553" t="s">
        <v>62</v>
      </c>
      <c r="O1409" s="572" t="s">
        <v>24001</v>
      </c>
      <c r="P1409" s="572">
        <v>34418</v>
      </c>
      <c r="Q1409" s="573">
        <v>37561</v>
      </c>
      <c r="R1409" s="571" t="s">
        <v>28628</v>
      </c>
      <c r="S1409" s="571" t="s">
        <v>24001</v>
      </c>
      <c r="T1409" s="571" t="s">
        <v>24001</v>
      </c>
    </row>
    <row r="1410" spans="1:20" ht="14.5" x14ac:dyDescent="0.35">
      <c r="A1410" s="552">
        <v>1252</v>
      </c>
      <c r="B1410" s="571" t="s">
        <v>22834</v>
      </c>
      <c r="C1410" s="571" t="s">
        <v>22894</v>
      </c>
      <c r="D1410" s="571" t="s">
        <v>22948</v>
      </c>
      <c r="E1410" s="571" t="s">
        <v>22947</v>
      </c>
      <c r="F1410" s="571" t="s">
        <v>8046</v>
      </c>
      <c r="G1410" s="571" t="s">
        <v>22945</v>
      </c>
      <c r="H1410" s="571" t="s">
        <v>13529</v>
      </c>
      <c r="I1410" s="571" t="s">
        <v>22804</v>
      </c>
      <c r="J1410" s="571" t="s">
        <v>24001</v>
      </c>
      <c r="K1410" s="571" t="s">
        <v>24001</v>
      </c>
      <c r="L1410" s="571" t="s">
        <v>24001</v>
      </c>
      <c r="M1410" s="572" t="s">
        <v>24001</v>
      </c>
      <c r="N1410" s="553" t="s">
        <v>62</v>
      </c>
      <c r="O1410" s="572" t="s">
        <v>24001</v>
      </c>
      <c r="P1410" s="572">
        <v>34418</v>
      </c>
      <c r="Q1410" s="573">
        <v>37561</v>
      </c>
      <c r="R1410" s="571" t="s">
        <v>28381</v>
      </c>
      <c r="S1410" s="571" t="s">
        <v>24001</v>
      </c>
      <c r="T1410" s="571" t="s">
        <v>24001</v>
      </c>
    </row>
    <row r="1411" spans="1:20" ht="14.5" x14ac:dyDescent="0.35">
      <c r="A1411" s="552">
        <v>1253</v>
      </c>
      <c r="B1411" s="571" t="s">
        <v>22834</v>
      </c>
      <c r="C1411" s="571" t="s">
        <v>22894</v>
      </c>
      <c r="D1411" s="571" t="s">
        <v>22950</v>
      </c>
      <c r="E1411" s="571" t="s">
        <v>22949</v>
      </c>
      <c r="F1411" s="571" t="s">
        <v>8054</v>
      </c>
      <c r="G1411" s="571" t="s">
        <v>22945</v>
      </c>
      <c r="H1411" s="571" t="s">
        <v>12477</v>
      </c>
      <c r="I1411" s="571" t="s">
        <v>22804</v>
      </c>
      <c r="J1411" s="571" t="s">
        <v>24001</v>
      </c>
      <c r="K1411" s="571" t="s">
        <v>24001</v>
      </c>
      <c r="L1411" s="571" t="s">
        <v>24001</v>
      </c>
      <c r="M1411" s="572" t="s">
        <v>24001</v>
      </c>
      <c r="N1411" s="553" t="s">
        <v>62</v>
      </c>
      <c r="O1411" s="572" t="s">
        <v>24001</v>
      </c>
      <c r="P1411" s="572">
        <v>34418</v>
      </c>
      <c r="Q1411" s="573">
        <v>37561</v>
      </c>
      <c r="R1411" s="571" t="s">
        <v>28145</v>
      </c>
      <c r="S1411" s="571" t="s">
        <v>24001</v>
      </c>
      <c r="T1411" s="571" t="s">
        <v>24001</v>
      </c>
    </row>
    <row r="1412" spans="1:20" ht="14.5" x14ac:dyDescent="0.35">
      <c r="A1412" s="552">
        <v>1254</v>
      </c>
      <c r="B1412" s="571" t="s">
        <v>22834</v>
      </c>
      <c r="C1412" s="571" t="s">
        <v>22894</v>
      </c>
      <c r="D1412" s="571" t="s">
        <v>22952</v>
      </c>
      <c r="E1412" s="571" t="s">
        <v>22951</v>
      </c>
      <c r="F1412" s="571" t="s">
        <v>8096</v>
      </c>
      <c r="G1412" s="571" t="s">
        <v>22945</v>
      </c>
      <c r="H1412" s="571" t="s">
        <v>17494</v>
      </c>
      <c r="I1412" s="571" t="s">
        <v>22804</v>
      </c>
      <c r="J1412" s="571" t="s">
        <v>24001</v>
      </c>
      <c r="K1412" s="571" t="s">
        <v>24001</v>
      </c>
      <c r="L1412" s="571" t="s">
        <v>24001</v>
      </c>
      <c r="M1412" s="572" t="s">
        <v>24001</v>
      </c>
      <c r="N1412" s="553" t="s">
        <v>62</v>
      </c>
      <c r="O1412" s="572" t="s">
        <v>24001</v>
      </c>
      <c r="P1412" s="572">
        <v>34418</v>
      </c>
      <c r="Q1412" s="573">
        <v>37561</v>
      </c>
      <c r="R1412" s="571" t="s">
        <v>28629</v>
      </c>
      <c r="S1412" s="571" t="s">
        <v>24001</v>
      </c>
      <c r="T1412" s="571" t="s">
        <v>24001</v>
      </c>
    </row>
    <row r="1413" spans="1:20" ht="14.5" x14ac:dyDescent="0.35">
      <c r="A1413" s="552">
        <v>1255</v>
      </c>
      <c r="B1413" s="571" t="s">
        <v>22834</v>
      </c>
      <c r="C1413" s="571" t="s">
        <v>22894</v>
      </c>
      <c r="D1413" s="571" t="s">
        <v>22954</v>
      </c>
      <c r="E1413" s="571" t="s">
        <v>24001</v>
      </c>
      <c r="F1413" s="571" t="s">
        <v>22953</v>
      </c>
      <c r="G1413" s="571" t="s">
        <v>22945</v>
      </c>
      <c r="H1413" s="571" t="s">
        <v>55</v>
      </c>
      <c r="I1413" s="571" t="s">
        <v>22804</v>
      </c>
      <c r="J1413" s="571" t="s">
        <v>24001</v>
      </c>
      <c r="K1413" s="571" t="s">
        <v>24001</v>
      </c>
      <c r="L1413" s="571" t="s">
        <v>24001</v>
      </c>
      <c r="M1413" s="572" t="s">
        <v>24001</v>
      </c>
      <c r="N1413" s="553" t="s">
        <v>62</v>
      </c>
      <c r="O1413" s="572" t="s">
        <v>24001</v>
      </c>
      <c r="P1413" s="572">
        <v>35961</v>
      </c>
      <c r="Q1413" s="573">
        <v>37561</v>
      </c>
      <c r="R1413" s="571" t="s">
        <v>24001</v>
      </c>
      <c r="S1413" s="571" t="s">
        <v>24001</v>
      </c>
      <c r="T1413" s="571" t="s">
        <v>24001</v>
      </c>
    </row>
    <row r="1414" spans="1:20" ht="14.5" x14ac:dyDescent="0.35">
      <c r="A1414" s="552">
        <v>1256</v>
      </c>
      <c r="B1414" s="571" t="s">
        <v>22834</v>
      </c>
      <c r="C1414" s="571" t="s">
        <v>22894</v>
      </c>
      <c r="D1414" s="571" t="s">
        <v>28630</v>
      </c>
      <c r="E1414" s="571" t="s">
        <v>28631</v>
      </c>
      <c r="F1414" s="571" t="s">
        <v>28632</v>
      </c>
      <c r="G1414" s="571" t="s">
        <v>22945</v>
      </c>
      <c r="H1414" s="571" t="s">
        <v>28633</v>
      </c>
      <c r="I1414" s="571" t="s">
        <v>22804</v>
      </c>
      <c r="J1414" s="571" t="s">
        <v>24001</v>
      </c>
      <c r="K1414" s="571" t="s">
        <v>24001</v>
      </c>
      <c r="L1414" s="571" t="s">
        <v>24001</v>
      </c>
      <c r="M1414" s="572" t="s">
        <v>24001</v>
      </c>
      <c r="N1414" s="553" t="s">
        <v>62</v>
      </c>
      <c r="O1414" s="572" t="s">
        <v>24001</v>
      </c>
      <c r="P1414" s="572">
        <v>42888</v>
      </c>
      <c r="Q1414" s="573">
        <v>45152</v>
      </c>
      <c r="R1414" s="571" t="s">
        <v>28284</v>
      </c>
      <c r="S1414" s="571" t="s">
        <v>24001</v>
      </c>
      <c r="T1414" s="571" t="s">
        <v>24001</v>
      </c>
    </row>
    <row r="1415" spans="1:20" ht="14.5" x14ac:dyDescent="0.35">
      <c r="A1415" s="552">
        <v>1257</v>
      </c>
      <c r="B1415" s="571" t="s">
        <v>22834</v>
      </c>
      <c r="C1415" s="571" t="s">
        <v>22894</v>
      </c>
      <c r="D1415" s="571" t="s">
        <v>22957</v>
      </c>
      <c r="E1415" s="571" t="s">
        <v>22955</v>
      </c>
      <c r="F1415" s="571" t="s">
        <v>8209</v>
      </c>
      <c r="G1415" s="571" t="s">
        <v>22945</v>
      </c>
      <c r="H1415" s="571" t="s">
        <v>22956</v>
      </c>
      <c r="I1415" s="571" t="s">
        <v>22804</v>
      </c>
      <c r="J1415" s="571" t="s">
        <v>24001</v>
      </c>
      <c r="K1415" s="571" t="s">
        <v>24001</v>
      </c>
      <c r="L1415" s="571" t="s">
        <v>24001</v>
      </c>
      <c r="M1415" s="572" t="s">
        <v>24001</v>
      </c>
      <c r="N1415" s="553" t="s">
        <v>62</v>
      </c>
      <c r="O1415" s="572" t="s">
        <v>24001</v>
      </c>
      <c r="P1415" s="572">
        <v>32933</v>
      </c>
      <c r="Q1415" s="573">
        <v>37561</v>
      </c>
      <c r="R1415" s="571" t="s">
        <v>28634</v>
      </c>
      <c r="S1415" s="571" t="s">
        <v>24001</v>
      </c>
      <c r="T1415" s="571" t="s">
        <v>24001</v>
      </c>
    </row>
    <row r="1416" spans="1:20" ht="14.5" x14ac:dyDescent="0.35">
      <c r="A1416" s="552">
        <v>829</v>
      </c>
      <c r="B1416" s="571" t="s">
        <v>22163</v>
      </c>
      <c r="C1416" s="571" t="s">
        <v>22641</v>
      </c>
      <c r="D1416" s="571" t="s">
        <v>26545</v>
      </c>
      <c r="E1416" s="571" t="s">
        <v>22647</v>
      </c>
      <c r="F1416" s="571" t="s">
        <v>26546</v>
      </c>
      <c r="G1416" s="571" t="s">
        <v>22648</v>
      </c>
      <c r="H1416" s="571" t="s">
        <v>26547</v>
      </c>
      <c r="I1416" s="571" t="s">
        <v>21149</v>
      </c>
      <c r="J1416" s="571" t="s">
        <v>24001</v>
      </c>
      <c r="K1416" s="571" t="s">
        <v>24001</v>
      </c>
      <c r="L1416" s="571" t="s">
        <v>24001</v>
      </c>
      <c r="M1416" s="572" t="s">
        <v>24001</v>
      </c>
      <c r="N1416" s="572" t="s">
        <v>25896</v>
      </c>
      <c r="O1416" s="572" t="s">
        <v>24001</v>
      </c>
      <c r="P1416" s="572">
        <v>43980</v>
      </c>
      <c r="Q1416" s="573"/>
      <c r="R1416" s="571" t="s">
        <v>28110</v>
      </c>
      <c r="S1416" s="571" t="s">
        <v>28110</v>
      </c>
      <c r="T1416" s="571" t="s">
        <v>24001</v>
      </c>
    </row>
    <row r="1417" spans="1:20" ht="14.5" x14ac:dyDescent="0.35">
      <c r="A1417" s="552">
        <v>906</v>
      </c>
      <c r="B1417" s="571" t="s">
        <v>21150</v>
      </c>
      <c r="C1417" s="571" t="s">
        <v>21151</v>
      </c>
      <c r="D1417" s="571" t="s">
        <v>25795</v>
      </c>
      <c r="E1417" s="571" t="s">
        <v>21152</v>
      </c>
      <c r="F1417" s="571" t="s">
        <v>21153</v>
      </c>
      <c r="G1417" s="571" t="s">
        <v>21154</v>
      </c>
      <c r="H1417" s="571" t="s">
        <v>25796</v>
      </c>
      <c r="I1417" s="571" t="s">
        <v>21149</v>
      </c>
      <c r="J1417" s="571" t="s">
        <v>109</v>
      </c>
      <c r="K1417" s="571" t="s">
        <v>24001</v>
      </c>
      <c r="L1417" s="571" t="s">
        <v>24001</v>
      </c>
      <c r="M1417" s="572" t="s">
        <v>24001</v>
      </c>
      <c r="N1417" s="572" t="s">
        <v>25896</v>
      </c>
      <c r="O1417" s="572" t="s">
        <v>24001</v>
      </c>
      <c r="P1417" s="572">
        <v>32933</v>
      </c>
      <c r="Q1417" s="573">
        <v>43760</v>
      </c>
      <c r="R1417" s="571" t="s">
        <v>27911</v>
      </c>
      <c r="S1417" s="571" t="s">
        <v>28635</v>
      </c>
      <c r="T1417" s="571" t="s">
        <v>24001</v>
      </c>
    </row>
    <row r="1418" spans="1:20" ht="14.5" x14ac:dyDescent="0.35">
      <c r="A1418" s="552">
        <v>878</v>
      </c>
      <c r="B1418" s="571" t="s">
        <v>22163</v>
      </c>
      <c r="C1418" s="571" t="s">
        <v>22729</v>
      </c>
      <c r="D1418" s="571" t="s">
        <v>26576</v>
      </c>
      <c r="E1418" s="571" t="s">
        <v>22731</v>
      </c>
      <c r="F1418" s="571" t="s">
        <v>18849</v>
      </c>
      <c r="G1418" s="571" t="s">
        <v>22730</v>
      </c>
      <c r="H1418" s="571" t="s">
        <v>26577</v>
      </c>
      <c r="I1418" s="571" t="s">
        <v>21149</v>
      </c>
      <c r="J1418" s="571" t="s">
        <v>109</v>
      </c>
      <c r="K1418" s="571" t="s">
        <v>24001</v>
      </c>
      <c r="L1418" s="571" t="s">
        <v>24001</v>
      </c>
      <c r="M1418" s="572" t="s">
        <v>24001</v>
      </c>
      <c r="N1418" s="572" t="s">
        <v>25896</v>
      </c>
      <c r="O1418" s="572" t="s">
        <v>24001</v>
      </c>
      <c r="P1418" s="572">
        <v>35915</v>
      </c>
      <c r="Q1418" s="573">
        <v>43927</v>
      </c>
      <c r="R1418" s="571" t="s">
        <v>27911</v>
      </c>
      <c r="S1418" s="571" t="s">
        <v>27911</v>
      </c>
      <c r="T1418" s="571" t="s">
        <v>24001</v>
      </c>
    </row>
    <row r="1419" spans="1:20" ht="14.5" x14ac:dyDescent="0.35">
      <c r="A1419" s="552">
        <v>545</v>
      </c>
      <c r="B1419" s="571" t="s">
        <v>22163</v>
      </c>
      <c r="C1419" s="571" t="s">
        <v>22251</v>
      </c>
      <c r="D1419" s="571" t="s">
        <v>22387</v>
      </c>
      <c r="E1419" s="571" t="s">
        <v>22385</v>
      </c>
      <c r="F1419" s="571" t="s">
        <v>18641</v>
      </c>
      <c r="G1419" s="571" t="s">
        <v>22386</v>
      </c>
      <c r="H1419" s="571" t="s">
        <v>11691</v>
      </c>
      <c r="I1419" s="571" t="s">
        <v>21149</v>
      </c>
      <c r="J1419" s="571" t="s">
        <v>24001</v>
      </c>
      <c r="K1419" s="571" t="s">
        <v>24001</v>
      </c>
      <c r="L1419" s="571" t="s">
        <v>24001</v>
      </c>
      <c r="M1419" s="572" t="s">
        <v>24001</v>
      </c>
      <c r="N1419" s="572" t="s">
        <v>25896</v>
      </c>
      <c r="O1419" s="572" t="s">
        <v>24001</v>
      </c>
      <c r="P1419" s="572">
        <v>32933</v>
      </c>
      <c r="Q1419" s="573">
        <v>40886</v>
      </c>
      <c r="R1419" s="571" t="s">
        <v>27905</v>
      </c>
      <c r="S1419" s="571" t="s">
        <v>24001</v>
      </c>
      <c r="T1419" s="571" t="s">
        <v>24001</v>
      </c>
    </row>
    <row r="1420" spans="1:20" ht="14.5" x14ac:dyDescent="0.35">
      <c r="A1420" s="552">
        <v>1043</v>
      </c>
      <c r="B1420" s="571" t="s">
        <v>21523</v>
      </c>
      <c r="C1420" s="571" t="s">
        <v>21529</v>
      </c>
      <c r="D1420" s="571" t="s">
        <v>21539</v>
      </c>
      <c r="E1420" s="571" t="s">
        <v>21535</v>
      </c>
      <c r="F1420" s="571" t="s">
        <v>21536</v>
      </c>
      <c r="G1420" s="571" t="s">
        <v>21537</v>
      </c>
      <c r="H1420" s="571" t="s">
        <v>21538</v>
      </c>
      <c r="I1420" s="571" t="s">
        <v>21149</v>
      </c>
      <c r="J1420" s="571" t="s">
        <v>24001</v>
      </c>
      <c r="K1420" s="571" t="s">
        <v>24001</v>
      </c>
      <c r="L1420" s="571" t="s">
        <v>24001</v>
      </c>
      <c r="M1420" s="572" t="s">
        <v>26019</v>
      </c>
      <c r="N1420" s="572" t="s">
        <v>25896</v>
      </c>
      <c r="O1420" s="572" t="s">
        <v>24001</v>
      </c>
      <c r="P1420" s="572">
        <v>32933</v>
      </c>
      <c r="Q1420" s="573">
        <v>41379</v>
      </c>
      <c r="R1420" s="571" t="s">
        <v>28636</v>
      </c>
      <c r="S1420" s="571" t="s">
        <v>24001</v>
      </c>
      <c r="T1420" s="571" t="s">
        <v>24001</v>
      </c>
    </row>
    <row r="1421" spans="1:20" ht="14.5" x14ac:dyDescent="0.35">
      <c r="A1421" s="552">
        <v>1044</v>
      </c>
      <c r="B1421" s="571" t="s">
        <v>21523</v>
      </c>
      <c r="C1421" s="571" t="s">
        <v>21529</v>
      </c>
      <c r="D1421" s="571" t="s">
        <v>26057</v>
      </c>
      <c r="E1421" s="571" t="s">
        <v>26058</v>
      </c>
      <c r="F1421" s="571" t="s">
        <v>15505</v>
      </c>
      <c r="G1421" s="571" t="s">
        <v>21537</v>
      </c>
      <c r="H1421" s="571" t="s">
        <v>21587</v>
      </c>
      <c r="I1421" s="571" t="s">
        <v>21149</v>
      </c>
      <c r="J1421" s="571" t="s">
        <v>24001</v>
      </c>
      <c r="K1421" s="571" t="s">
        <v>24001</v>
      </c>
      <c r="L1421" s="571" t="s">
        <v>24001</v>
      </c>
      <c r="M1421" s="572" t="s">
        <v>26059</v>
      </c>
      <c r="N1421" s="572" t="s">
        <v>25896</v>
      </c>
      <c r="O1421" s="572" t="s">
        <v>24001</v>
      </c>
      <c r="P1421" s="572">
        <v>32933</v>
      </c>
      <c r="Q1421" s="573">
        <v>44012</v>
      </c>
      <c r="R1421" s="571" t="s">
        <v>28026</v>
      </c>
      <c r="S1421" s="571" t="s">
        <v>24001</v>
      </c>
      <c r="T1421" s="571" t="s">
        <v>24001</v>
      </c>
    </row>
    <row r="1422" spans="1:20" ht="14.5" x14ac:dyDescent="0.35">
      <c r="A1422" s="552">
        <v>296</v>
      </c>
      <c r="B1422" s="552" t="s">
        <v>20837</v>
      </c>
      <c r="C1422" s="552" t="s">
        <v>20838</v>
      </c>
      <c r="D1422" s="552" t="s">
        <v>20843</v>
      </c>
      <c r="E1422" s="552" t="s">
        <v>20839</v>
      </c>
      <c r="F1422" s="552" t="s">
        <v>20840</v>
      </c>
      <c r="G1422" s="552" t="s">
        <v>20841</v>
      </c>
      <c r="H1422" s="552" t="s">
        <v>20842</v>
      </c>
      <c r="I1422" s="552" t="s">
        <v>20243</v>
      </c>
      <c r="J1422" s="552" t="s">
        <v>109</v>
      </c>
      <c r="K1422" s="571" t="s">
        <v>24001</v>
      </c>
      <c r="L1422" s="571" t="s">
        <v>24001</v>
      </c>
      <c r="M1422" s="553" t="s">
        <v>24001</v>
      </c>
      <c r="N1422" s="552" t="s">
        <v>25856</v>
      </c>
      <c r="O1422" s="553" t="s">
        <v>24001</v>
      </c>
      <c r="P1422" s="553">
        <v>32933</v>
      </c>
      <c r="Q1422" s="554">
        <v>37561</v>
      </c>
      <c r="R1422" s="552" t="s">
        <v>27911</v>
      </c>
      <c r="S1422" s="552" t="s">
        <v>24001</v>
      </c>
      <c r="T1422" s="552" t="s">
        <v>24001</v>
      </c>
    </row>
    <row r="1423" spans="1:20" ht="14.5" x14ac:dyDescent="0.35">
      <c r="A1423" s="552">
        <v>297</v>
      </c>
      <c r="B1423" s="552" t="s">
        <v>20837</v>
      </c>
      <c r="C1423" s="552" t="s">
        <v>20838</v>
      </c>
      <c r="D1423" s="552" t="s">
        <v>20844</v>
      </c>
      <c r="E1423" s="552" t="s">
        <v>24001</v>
      </c>
      <c r="F1423" s="552" t="s">
        <v>12058</v>
      </c>
      <c r="G1423" s="552" t="s">
        <v>20841</v>
      </c>
      <c r="H1423" s="552" t="s">
        <v>55</v>
      </c>
      <c r="I1423" s="552" t="s">
        <v>20243</v>
      </c>
      <c r="J1423" s="552" t="s">
        <v>109</v>
      </c>
      <c r="K1423" s="571" t="s">
        <v>24001</v>
      </c>
      <c r="L1423" s="571" t="s">
        <v>24001</v>
      </c>
      <c r="M1423" s="553" t="s">
        <v>24001</v>
      </c>
      <c r="N1423" s="552" t="s">
        <v>25856</v>
      </c>
      <c r="O1423" s="553" t="s">
        <v>24001</v>
      </c>
      <c r="P1423" s="553">
        <v>32933</v>
      </c>
      <c r="Q1423" s="554">
        <v>37561</v>
      </c>
      <c r="R1423" s="552" t="s">
        <v>24001</v>
      </c>
      <c r="S1423" s="552" t="s">
        <v>24001</v>
      </c>
      <c r="T1423" s="552" t="s">
        <v>24001</v>
      </c>
    </row>
    <row r="1424" spans="1:20" ht="14.5" x14ac:dyDescent="0.35">
      <c r="A1424" s="552">
        <v>1515</v>
      </c>
      <c r="B1424" s="552" t="s">
        <v>22834</v>
      </c>
      <c r="C1424" s="552" t="s">
        <v>23490</v>
      </c>
      <c r="D1424" s="552" t="s">
        <v>26629</v>
      </c>
      <c r="E1424" s="552" t="s">
        <v>23565</v>
      </c>
      <c r="F1424" s="552" t="s">
        <v>12142</v>
      </c>
      <c r="G1424" s="552" t="s">
        <v>23606</v>
      </c>
      <c r="H1424" s="552" t="s">
        <v>23566</v>
      </c>
      <c r="I1424" s="552" t="s">
        <v>22804</v>
      </c>
      <c r="J1424" s="552" t="s">
        <v>24001</v>
      </c>
      <c r="K1424" s="571" t="s">
        <v>24001</v>
      </c>
      <c r="L1424" s="571" t="s">
        <v>24001</v>
      </c>
      <c r="M1424" s="553" t="s">
        <v>24001</v>
      </c>
      <c r="N1424" s="553" t="s">
        <v>62</v>
      </c>
      <c r="O1424" s="553" t="s">
        <v>24001</v>
      </c>
      <c r="P1424" s="553">
        <v>33491</v>
      </c>
      <c r="Q1424" s="554">
        <v>44215</v>
      </c>
      <c r="R1424" s="552" t="s">
        <v>28637</v>
      </c>
      <c r="S1424" s="552" t="s">
        <v>24001</v>
      </c>
      <c r="T1424" s="552" t="s">
        <v>24001</v>
      </c>
    </row>
    <row r="1425" spans="1:20" ht="14.5" x14ac:dyDescent="0.35">
      <c r="A1425" s="552">
        <v>1516</v>
      </c>
      <c r="B1425" s="552" t="s">
        <v>22834</v>
      </c>
      <c r="C1425" s="552" t="s">
        <v>23490</v>
      </c>
      <c r="D1425" s="552" t="s">
        <v>34592</v>
      </c>
      <c r="E1425" s="552" t="s">
        <v>34593</v>
      </c>
      <c r="F1425" s="552" t="s">
        <v>12192</v>
      </c>
      <c r="G1425" s="552" t="s">
        <v>23606</v>
      </c>
      <c r="H1425" s="552" t="s">
        <v>20694</v>
      </c>
      <c r="I1425" s="552" t="s">
        <v>22804</v>
      </c>
      <c r="J1425" s="552" t="s">
        <v>24001</v>
      </c>
      <c r="K1425" s="571" t="s">
        <v>24001</v>
      </c>
      <c r="L1425" s="571" t="s">
        <v>24001</v>
      </c>
      <c r="M1425" s="553" t="s">
        <v>24001</v>
      </c>
      <c r="N1425" s="553" t="s">
        <v>62</v>
      </c>
      <c r="O1425" s="553" t="s">
        <v>24001</v>
      </c>
      <c r="P1425" s="553">
        <v>33491</v>
      </c>
      <c r="Q1425" s="554">
        <v>45509</v>
      </c>
      <c r="R1425" s="552" t="s">
        <v>28064</v>
      </c>
      <c r="S1425" s="552" t="s">
        <v>24001</v>
      </c>
      <c r="T1425" s="552" t="s">
        <v>24001</v>
      </c>
    </row>
    <row r="1426" spans="1:20" ht="14.5" x14ac:dyDescent="0.35">
      <c r="A1426" s="552">
        <v>1517</v>
      </c>
      <c r="B1426" s="552" t="s">
        <v>22834</v>
      </c>
      <c r="C1426" s="552" t="s">
        <v>23490</v>
      </c>
      <c r="D1426" s="552" t="s">
        <v>26630</v>
      </c>
      <c r="E1426" s="552" t="s">
        <v>34826</v>
      </c>
      <c r="F1426" s="552" t="s">
        <v>23567</v>
      </c>
      <c r="G1426" s="552" t="s">
        <v>23606</v>
      </c>
      <c r="H1426" s="552" t="s">
        <v>23568</v>
      </c>
      <c r="I1426" s="552" t="s">
        <v>22804</v>
      </c>
      <c r="J1426" s="552" t="s">
        <v>24001</v>
      </c>
      <c r="K1426" s="571" t="s">
        <v>24001</v>
      </c>
      <c r="L1426" s="571" t="s">
        <v>24001</v>
      </c>
      <c r="M1426" s="553" t="s">
        <v>24001</v>
      </c>
      <c r="N1426" s="553" t="s">
        <v>62</v>
      </c>
      <c r="O1426" s="553" t="s">
        <v>24001</v>
      </c>
      <c r="P1426" s="553">
        <v>33491</v>
      </c>
      <c r="Q1426" s="554">
        <v>44215</v>
      </c>
      <c r="R1426" s="552" t="s">
        <v>28638</v>
      </c>
      <c r="S1426" s="552" t="s">
        <v>24001</v>
      </c>
      <c r="T1426" s="552" t="s">
        <v>24001</v>
      </c>
    </row>
    <row r="1427" spans="1:20" ht="14.5" x14ac:dyDescent="0.35">
      <c r="A1427" s="552">
        <v>1518</v>
      </c>
      <c r="B1427" s="552" t="s">
        <v>22834</v>
      </c>
      <c r="C1427" s="552" t="s">
        <v>23490</v>
      </c>
      <c r="D1427" s="552" t="s">
        <v>26631</v>
      </c>
      <c r="E1427" s="552" t="s">
        <v>23569</v>
      </c>
      <c r="F1427" s="552" t="s">
        <v>12010</v>
      </c>
      <c r="G1427" s="552" t="s">
        <v>23606</v>
      </c>
      <c r="H1427" s="552" t="s">
        <v>23011</v>
      </c>
      <c r="I1427" s="552" t="s">
        <v>22804</v>
      </c>
      <c r="J1427" s="552" t="s">
        <v>24001</v>
      </c>
      <c r="K1427" s="571" t="s">
        <v>24001</v>
      </c>
      <c r="L1427" s="571" t="s">
        <v>24001</v>
      </c>
      <c r="M1427" s="553" t="s">
        <v>24001</v>
      </c>
      <c r="N1427" s="553" t="s">
        <v>62</v>
      </c>
      <c r="O1427" s="553" t="s">
        <v>24001</v>
      </c>
      <c r="P1427" s="553">
        <v>33490</v>
      </c>
      <c r="Q1427" s="554">
        <v>44215</v>
      </c>
      <c r="R1427" s="552" t="s">
        <v>28025</v>
      </c>
      <c r="S1427" s="552" t="s">
        <v>24001</v>
      </c>
      <c r="T1427" s="552" t="s">
        <v>24001</v>
      </c>
    </row>
    <row r="1428" spans="1:20" ht="14.5" x14ac:dyDescent="0.35">
      <c r="A1428" s="552">
        <v>1519</v>
      </c>
      <c r="B1428" s="552" t="s">
        <v>22834</v>
      </c>
      <c r="C1428" s="552" t="s">
        <v>23490</v>
      </c>
      <c r="D1428" s="552" t="s">
        <v>23607</v>
      </c>
      <c r="E1428" s="552" t="s">
        <v>24001</v>
      </c>
      <c r="F1428" s="552" t="s">
        <v>2508</v>
      </c>
      <c r="G1428" s="552" t="s">
        <v>23606</v>
      </c>
      <c r="H1428" s="552" t="s">
        <v>55</v>
      </c>
      <c r="I1428" s="552" t="s">
        <v>22804</v>
      </c>
      <c r="J1428" s="552" t="s">
        <v>24001</v>
      </c>
      <c r="K1428" s="571" t="s">
        <v>24001</v>
      </c>
      <c r="L1428" s="571" t="s">
        <v>24001</v>
      </c>
      <c r="M1428" s="553" t="s">
        <v>24001</v>
      </c>
      <c r="N1428" s="553" t="s">
        <v>62</v>
      </c>
      <c r="O1428" s="553" t="s">
        <v>24001</v>
      </c>
      <c r="P1428" s="553">
        <v>32933</v>
      </c>
      <c r="Q1428" s="554">
        <v>37561</v>
      </c>
      <c r="R1428" s="552" t="s">
        <v>24001</v>
      </c>
      <c r="S1428" s="552" t="s">
        <v>24001</v>
      </c>
      <c r="T1428" s="552" t="s">
        <v>24001</v>
      </c>
    </row>
    <row r="1429" spans="1:20" ht="14.5" x14ac:dyDescent="0.35">
      <c r="A1429" s="552">
        <v>1520</v>
      </c>
      <c r="B1429" s="552" t="s">
        <v>22834</v>
      </c>
      <c r="C1429" s="552" t="s">
        <v>23490</v>
      </c>
      <c r="D1429" s="552" t="s">
        <v>34827</v>
      </c>
      <c r="E1429" s="552" t="s">
        <v>23570</v>
      </c>
      <c r="F1429" s="552" t="s">
        <v>12695</v>
      </c>
      <c r="G1429" s="552" t="s">
        <v>23606</v>
      </c>
      <c r="H1429" s="552" t="s">
        <v>13423</v>
      </c>
      <c r="I1429" s="552" t="s">
        <v>22804</v>
      </c>
      <c r="J1429" s="552" t="s">
        <v>24001</v>
      </c>
      <c r="K1429" s="571" t="s">
        <v>24001</v>
      </c>
      <c r="L1429" s="571" t="s">
        <v>24001</v>
      </c>
      <c r="M1429" s="553" t="s">
        <v>24001</v>
      </c>
      <c r="N1429" s="553" t="s">
        <v>62</v>
      </c>
      <c r="O1429" s="553" t="s">
        <v>24001</v>
      </c>
      <c r="P1429" s="553">
        <v>33490</v>
      </c>
      <c r="Q1429" s="554">
        <v>46051</v>
      </c>
      <c r="R1429" s="552" t="s">
        <v>28639</v>
      </c>
      <c r="S1429" s="552" t="s">
        <v>24001</v>
      </c>
      <c r="T1429" s="552" t="s">
        <v>24001</v>
      </c>
    </row>
    <row r="1430" spans="1:20" ht="14.5" x14ac:dyDescent="0.35">
      <c r="A1430" s="552">
        <v>1521</v>
      </c>
      <c r="B1430" s="552" t="s">
        <v>22834</v>
      </c>
      <c r="C1430" s="552" t="s">
        <v>23490</v>
      </c>
      <c r="D1430" s="552" t="s">
        <v>23610</v>
      </c>
      <c r="E1430" s="552" t="s">
        <v>23608</v>
      </c>
      <c r="F1430" s="552" t="s">
        <v>12131</v>
      </c>
      <c r="G1430" s="552" t="s">
        <v>23606</v>
      </c>
      <c r="H1430" s="552" t="s">
        <v>23609</v>
      </c>
      <c r="I1430" s="552" t="s">
        <v>22804</v>
      </c>
      <c r="J1430" s="552" t="s">
        <v>24001</v>
      </c>
      <c r="K1430" s="571" t="s">
        <v>24001</v>
      </c>
      <c r="L1430" s="571" t="s">
        <v>24001</v>
      </c>
      <c r="M1430" s="553" t="s">
        <v>24001</v>
      </c>
      <c r="N1430" s="553" t="s">
        <v>62</v>
      </c>
      <c r="O1430" s="553" t="s">
        <v>24001</v>
      </c>
      <c r="P1430" s="553">
        <v>32933</v>
      </c>
      <c r="Q1430" s="554">
        <v>37561</v>
      </c>
      <c r="R1430" s="552" t="s">
        <v>27945</v>
      </c>
      <c r="S1430" s="552" t="s">
        <v>24001</v>
      </c>
      <c r="T1430" s="552" t="s">
        <v>24001</v>
      </c>
    </row>
    <row r="1431" spans="1:20" ht="14.5" x14ac:dyDescent="0.35">
      <c r="A1431" s="552">
        <v>954</v>
      </c>
      <c r="B1431" s="571" t="s">
        <v>21451</v>
      </c>
      <c r="C1431" s="571" t="s">
        <v>21452</v>
      </c>
      <c r="D1431" s="571" t="s">
        <v>26037</v>
      </c>
      <c r="E1431" s="571" t="s">
        <v>21460</v>
      </c>
      <c r="F1431" s="571" t="s">
        <v>204</v>
      </c>
      <c r="G1431" s="571" t="s">
        <v>21461</v>
      </c>
      <c r="H1431" s="571" t="s">
        <v>25276</v>
      </c>
      <c r="I1431" s="571" t="s">
        <v>21149</v>
      </c>
      <c r="J1431" s="571" t="s">
        <v>24001</v>
      </c>
      <c r="K1431" s="571" t="s">
        <v>24001</v>
      </c>
      <c r="L1431" s="571" t="s">
        <v>24001</v>
      </c>
      <c r="M1431" s="572" t="s">
        <v>24001</v>
      </c>
      <c r="N1431" s="572" t="s">
        <v>25896</v>
      </c>
      <c r="O1431" s="572" t="s">
        <v>24001</v>
      </c>
      <c r="P1431" s="572">
        <v>32933</v>
      </c>
      <c r="Q1431" s="573">
        <v>44540</v>
      </c>
      <c r="R1431" s="571" t="s">
        <v>28085</v>
      </c>
      <c r="S1431" s="571" t="s">
        <v>28085</v>
      </c>
      <c r="T1431" s="571" t="s">
        <v>24001</v>
      </c>
    </row>
    <row r="1432" spans="1:20" ht="14.5" x14ac:dyDescent="0.35">
      <c r="A1432" s="552">
        <v>3</v>
      </c>
      <c r="B1432" s="552" t="s">
        <v>20244</v>
      </c>
      <c r="C1432" s="552" t="s">
        <v>20251</v>
      </c>
      <c r="D1432" s="552" t="s">
        <v>20255</v>
      </c>
      <c r="E1432" s="552" t="s">
        <v>20252</v>
      </c>
      <c r="F1432" s="552" t="s">
        <v>1372</v>
      </c>
      <c r="G1432" s="552" t="s">
        <v>20253</v>
      </c>
      <c r="H1432" s="552" t="s">
        <v>20254</v>
      </c>
      <c r="I1432" s="552" t="s">
        <v>20243</v>
      </c>
      <c r="J1432" s="552" t="s">
        <v>24001</v>
      </c>
      <c r="K1432" s="571" t="s">
        <v>24001</v>
      </c>
      <c r="L1432" s="571" t="s">
        <v>24001</v>
      </c>
      <c r="M1432" s="552" t="s">
        <v>24001</v>
      </c>
      <c r="N1432" s="552" t="s">
        <v>25856</v>
      </c>
      <c r="O1432" s="552" t="s">
        <v>34662</v>
      </c>
      <c r="P1432" s="553">
        <v>32933</v>
      </c>
      <c r="Q1432" s="554">
        <v>37561</v>
      </c>
      <c r="R1432" s="552" t="s">
        <v>28225</v>
      </c>
      <c r="S1432" s="552" t="s">
        <v>24001</v>
      </c>
      <c r="T1432" s="552" t="s">
        <v>34663</v>
      </c>
    </row>
    <row r="1433" spans="1:20" ht="14.5" x14ac:dyDescent="0.35">
      <c r="A1433" s="552">
        <v>4</v>
      </c>
      <c r="B1433" s="552" t="s">
        <v>20244</v>
      </c>
      <c r="C1433" s="552" t="s">
        <v>20251</v>
      </c>
      <c r="D1433" s="552" t="s">
        <v>20258</v>
      </c>
      <c r="E1433" s="552" t="s">
        <v>25797</v>
      </c>
      <c r="F1433" s="552" t="s">
        <v>20256</v>
      </c>
      <c r="G1433" s="552" t="s">
        <v>20253</v>
      </c>
      <c r="H1433" s="552" t="s">
        <v>20257</v>
      </c>
      <c r="I1433" s="552" t="s">
        <v>20243</v>
      </c>
      <c r="J1433" s="552" t="s">
        <v>24001</v>
      </c>
      <c r="K1433" s="552" t="s">
        <v>50</v>
      </c>
      <c r="L1433" s="552" t="s">
        <v>531</v>
      </c>
      <c r="M1433" s="552" t="s">
        <v>24001</v>
      </c>
      <c r="N1433" s="552" t="s">
        <v>25856</v>
      </c>
      <c r="O1433" s="552" t="s">
        <v>24001</v>
      </c>
      <c r="P1433" s="553">
        <v>42188</v>
      </c>
      <c r="Q1433" s="554">
        <v>43066</v>
      </c>
      <c r="R1433" s="552" t="s">
        <v>28640</v>
      </c>
      <c r="S1433" s="552" t="s">
        <v>24001</v>
      </c>
      <c r="T1433" s="552" t="s">
        <v>27922</v>
      </c>
    </row>
    <row r="1434" spans="1:20" ht="14.5" x14ac:dyDescent="0.35">
      <c r="A1434" s="552">
        <v>184</v>
      </c>
      <c r="B1434" s="552" t="s">
        <v>20628</v>
      </c>
      <c r="C1434" s="552" t="s">
        <v>20662</v>
      </c>
      <c r="D1434" s="552" t="s">
        <v>20682</v>
      </c>
      <c r="E1434" s="552" t="s">
        <v>24001</v>
      </c>
      <c r="F1434" s="552" t="s">
        <v>993</v>
      </c>
      <c r="G1434" s="552" t="s">
        <v>20681</v>
      </c>
      <c r="H1434" s="552" t="s">
        <v>55</v>
      </c>
      <c r="I1434" s="552" t="s">
        <v>20243</v>
      </c>
      <c r="J1434" s="552" t="s">
        <v>24001</v>
      </c>
      <c r="K1434" s="571" t="s">
        <v>24001</v>
      </c>
      <c r="L1434" s="571" t="s">
        <v>24001</v>
      </c>
      <c r="M1434" s="553" t="s">
        <v>24001</v>
      </c>
      <c r="N1434" s="552" t="s">
        <v>25856</v>
      </c>
      <c r="O1434" s="553" t="s">
        <v>24001</v>
      </c>
      <c r="P1434" s="553">
        <v>32933</v>
      </c>
      <c r="Q1434" s="554">
        <v>37561</v>
      </c>
      <c r="R1434" s="552" t="s">
        <v>24001</v>
      </c>
      <c r="S1434" s="552" t="s">
        <v>24001</v>
      </c>
      <c r="T1434" s="552" t="s">
        <v>24001</v>
      </c>
    </row>
    <row r="1435" spans="1:20" ht="14.5" x14ac:dyDescent="0.35">
      <c r="A1435" s="552">
        <v>947</v>
      </c>
      <c r="B1435" s="571" t="s">
        <v>21164</v>
      </c>
      <c r="C1435" s="571" t="s">
        <v>21170</v>
      </c>
      <c r="D1435" s="571" t="s">
        <v>21239</v>
      </c>
      <c r="E1435" s="571" t="s">
        <v>21236</v>
      </c>
      <c r="F1435" s="571" t="s">
        <v>21237</v>
      </c>
      <c r="G1435" s="571" t="s">
        <v>21238</v>
      </c>
      <c r="H1435" s="571" t="s">
        <v>8537</v>
      </c>
      <c r="I1435" s="571" t="s">
        <v>21149</v>
      </c>
      <c r="J1435" s="571" t="s">
        <v>109</v>
      </c>
      <c r="K1435" s="571" t="s">
        <v>24001</v>
      </c>
      <c r="L1435" s="571" t="s">
        <v>24001</v>
      </c>
      <c r="M1435" s="572" t="s">
        <v>25900</v>
      </c>
      <c r="N1435" s="572" t="s">
        <v>25896</v>
      </c>
      <c r="O1435" s="572" t="s">
        <v>24001</v>
      </c>
      <c r="P1435" s="572">
        <v>32933</v>
      </c>
      <c r="Q1435" s="573">
        <v>37561</v>
      </c>
      <c r="R1435" s="571" t="s">
        <v>28641</v>
      </c>
      <c r="S1435" s="571" t="s">
        <v>24001</v>
      </c>
      <c r="T1435" s="571" t="s">
        <v>24001</v>
      </c>
    </row>
    <row r="1436" spans="1:20" ht="14.5" x14ac:dyDescent="0.35">
      <c r="A1436" s="552">
        <v>948</v>
      </c>
      <c r="B1436" s="571" t="s">
        <v>21164</v>
      </c>
      <c r="C1436" s="571" t="s">
        <v>21170</v>
      </c>
      <c r="D1436" s="571" t="s">
        <v>21244</v>
      </c>
      <c r="E1436" s="571" t="s">
        <v>21241</v>
      </c>
      <c r="F1436" s="571" t="s">
        <v>21242</v>
      </c>
      <c r="G1436" s="571" t="s">
        <v>21238</v>
      </c>
      <c r="H1436" s="571" t="s">
        <v>21243</v>
      </c>
      <c r="I1436" s="571" t="s">
        <v>21149</v>
      </c>
      <c r="J1436" s="571" t="s">
        <v>24001</v>
      </c>
      <c r="K1436" s="571" t="s">
        <v>24001</v>
      </c>
      <c r="L1436" s="571" t="s">
        <v>24001</v>
      </c>
      <c r="M1436" s="572" t="s">
        <v>24001</v>
      </c>
      <c r="N1436" s="572" t="s">
        <v>25896</v>
      </c>
      <c r="O1436" s="572" t="s">
        <v>24001</v>
      </c>
      <c r="P1436" s="572">
        <v>32933</v>
      </c>
      <c r="Q1436" s="573">
        <v>37561</v>
      </c>
      <c r="R1436" s="571" t="s">
        <v>28255</v>
      </c>
      <c r="S1436" s="571" t="s">
        <v>24001</v>
      </c>
      <c r="T1436" s="571" t="s">
        <v>24001</v>
      </c>
    </row>
    <row r="1437" spans="1:20" ht="14.5" x14ac:dyDescent="0.35">
      <c r="A1437" s="571">
        <v>1564</v>
      </c>
      <c r="B1437" s="571" t="s">
        <v>23616</v>
      </c>
      <c r="C1437" s="571" t="s">
        <v>23692</v>
      </c>
      <c r="D1437" s="571" t="s">
        <v>23695</v>
      </c>
      <c r="E1437" s="571" t="s">
        <v>25798</v>
      </c>
      <c r="F1437" s="571" t="s">
        <v>23694</v>
      </c>
      <c r="G1437" s="571" t="s">
        <v>23693</v>
      </c>
      <c r="H1437" s="571" t="s">
        <v>55</v>
      </c>
      <c r="I1437" s="571" t="s">
        <v>23615</v>
      </c>
      <c r="J1437" s="571" t="s">
        <v>24001</v>
      </c>
      <c r="K1437" s="571" t="s">
        <v>24001</v>
      </c>
      <c r="L1437" s="571" t="s">
        <v>24001</v>
      </c>
      <c r="M1437" s="572" t="s">
        <v>24001</v>
      </c>
      <c r="N1437" s="553" t="s">
        <v>26632</v>
      </c>
      <c r="O1437" s="572" t="s">
        <v>24001</v>
      </c>
      <c r="P1437" s="572">
        <v>41113</v>
      </c>
      <c r="Q1437" s="573"/>
      <c r="R1437" s="571" t="s">
        <v>24001</v>
      </c>
      <c r="S1437" s="571" t="s">
        <v>24001</v>
      </c>
      <c r="T1437" s="571" t="s">
        <v>24001</v>
      </c>
    </row>
    <row r="1438" spans="1:20" ht="14.5" x14ac:dyDescent="0.35">
      <c r="A1438" s="552">
        <v>897</v>
      </c>
      <c r="B1438" s="571" t="s">
        <v>22163</v>
      </c>
      <c r="C1438" s="571" t="s">
        <v>22753</v>
      </c>
      <c r="D1438" s="571" t="s">
        <v>26597</v>
      </c>
      <c r="E1438" s="571" t="s">
        <v>22771</v>
      </c>
      <c r="F1438" s="571" t="s">
        <v>26598</v>
      </c>
      <c r="G1438" s="571" t="s">
        <v>22772</v>
      </c>
      <c r="H1438" s="571" t="s">
        <v>26599</v>
      </c>
      <c r="I1438" s="571" t="s">
        <v>21149</v>
      </c>
      <c r="J1438" s="571" t="s">
        <v>24001</v>
      </c>
      <c r="K1438" s="571" t="s">
        <v>24001</v>
      </c>
      <c r="L1438" s="571" t="s">
        <v>24001</v>
      </c>
      <c r="M1438" s="572" t="s">
        <v>24001</v>
      </c>
      <c r="N1438" s="572" t="s">
        <v>25896</v>
      </c>
      <c r="O1438" s="572" t="s">
        <v>24001</v>
      </c>
      <c r="P1438" s="572">
        <v>32933</v>
      </c>
      <c r="Q1438" s="573">
        <v>43983</v>
      </c>
      <c r="R1438" s="571" t="s">
        <v>28642</v>
      </c>
      <c r="S1438" s="571" t="s">
        <v>27910</v>
      </c>
      <c r="T1438" s="571" t="s">
        <v>24001</v>
      </c>
    </row>
    <row r="1439" spans="1:20" ht="14.5" x14ac:dyDescent="0.35">
      <c r="A1439" s="552">
        <v>176</v>
      </c>
      <c r="B1439" s="552" t="s">
        <v>20628</v>
      </c>
      <c r="C1439" s="552" t="s">
        <v>20649</v>
      </c>
      <c r="D1439" s="552" t="s">
        <v>20659</v>
      </c>
      <c r="E1439" s="552" t="s">
        <v>20656</v>
      </c>
      <c r="F1439" s="552" t="s">
        <v>3333</v>
      </c>
      <c r="G1439" s="552" t="s">
        <v>20657</v>
      </c>
      <c r="H1439" s="552" t="s">
        <v>20658</v>
      </c>
      <c r="I1439" s="552" t="s">
        <v>20243</v>
      </c>
      <c r="J1439" s="552" t="s">
        <v>24001</v>
      </c>
      <c r="K1439" s="552" t="s">
        <v>62</v>
      </c>
      <c r="L1439" s="571" t="s">
        <v>24001</v>
      </c>
      <c r="M1439" s="553" t="s">
        <v>20660</v>
      </c>
      <c r="N1439" s="552" t="s">
        <v>25856</v>
      </c>
      <c r="O1439" s="553" t="s">
        <v>24001</v>
      </c>
      <c r="P1439" s="553">
        <v>32933</v>
      </c>
      <c r="Q1439" s="554">
        <v>37561</v>
      </c>
      <c r="R1439" s="552" t="s">
        <v>28643</v>
      </c>
      <c r="S1439" s="552" t="s">
        <v>24001</v>
      </c>
      <c r="T1439" s="552" t="s">
        <v>24001</v>
      </c>
    </row>
    <row r="1440" spans="1:20" ht="14.5" x14ac:dyDescent="0.35">
      <c r="A1440" s="552">
        <v>177</v>
      </c>
      <c r="B1440" s="552" t="s">
        <v>20628</v>
      </c>
      <c r="C1440" s="552" t="s">
        <v>20649</v>
      </c>
      <c r="D1440" s="552" t="s">
        <v>20661</v>
      </c>
      <c r="E1440" s="552" t="s">
        <v>24001</v>
      </c>
      <c r="F1440" s="552" t="s">
        <v>1393</v>
      </c>
      <c r="G1440" s="552" t="s">
        <v>20657</v>
      </c>
      <c r="H1440" s="552" t="s">
        <v>55</v>
      </c>
      <c r="I1440" s="552" t="s">
        <v>20243</v>
      </c>
      <c r="J1440" s="552" t="s">
        <v>24001</v>
      </c>
      <c r="K1440" s="571" t="s">
        <v>24001</v>
      </c>
      <c r="L1440" s="571" t="s">
        <v>24001</v>
      </c>
      <c r="M1440" s="553" t="s">
        <v>24001</v>
      </c>
      <c r="N1440" s="552" t="s">
        <v>25856</v>
      </c>
      <c r="O1440" s="553" t="s">
        <v>24001</v>
      </c>
      <c r="P1440" s="553">
        <v>32933</v>
      </c>
      <c r="Q1440" s="554">
        <v>37561</v>
      </c>
      <c r="R1440" s="552" t="s">
        <v>24001</v>
      </c>
      <c r="S1440" s="552" t="s">
        <v>24001</v>
      </c>
      <c r="T1440" s="552" t="s">
        <v>24001</v>
      </c>
    </row>
    <row r="1441" spans="1:20" ht="14.5" x14ac:dyDescent="0.35">
      <c r="A1441" s="552">
        <v>288</v>
      </c>
      <c r="B1441" s="552" t="s">
        <v>20877</v>
      </c>
      <c r="C1441" s="552" t="s">
        <v>20999</v>
      </c>
      <c r="D1441" s="552" t="s">
        <v>21030</v>
      </c>
      <c r="E1441" s="552" t="s">
        <v>21027</v>
      </c>
      <c r="F1441" s="552" t="s">
        <v>5306</v>
      </c>
      <c r="G1441" s="552" t="s">
        <v>21028</v>
      </c>
      <c r="H1441" s="552" t="s">
        <v>21029</v>
      </c>
      <c r="I1441" s="552" t="s">
        <v>20243</v>
      </c>
      <c r="J1441" s="552" t="s">
        <v>24001</v>
      </c>
      <c r="K1441" s="552" t="s">
        <v>62</v>
      </c>
      <c r="L1441" s="571" t="s">
        <v>24001</v>
      </c>
      <c r="M1441" s="553" t="s">
        <v>24001</v>
      </c>
      <c r="N1441" s="552" t="s">
        <v>25856</v>
      </c>
      <c r="O1441" s="553" t="s">
        <v>24001</v>
      </c>
      <c r="P1441" s="553">
        <v>32933</v>
      </c>
      <c r="Q1441" s="554">
        <v>37561</v>
      </c>
      <c r="R1441" s="552" t="s">
        <v>28644</v>
      </c>
      <c r="S1441" s="552" t="s">
        <v>24001</v>
      </c>
      <c r="T1441" s="552" t="s">
        <v>24001</v>
      </c>
    </row>
    <row r="1442" spans="1:20" ht="14.5" x14ac:dyDescent="0.35">
      <c r="A1442" s="552">
        <v>289</v>
      </c>
      <c r="B1442" s="552" t="s">
        <v>20877</v>
      </c>
      <c r="C1442" s="552" t="s">
        <v>20999</v>
      </c>
      <c r="D1442" s="552" t="s">
        <v>21032</v>
      </c>
      <c r="E1442" s="552" t="s">
        <v>24001</v>
      </c>
      <c r="F1442" s="552" t="s">
        <v>21031</v>
      </c>
      <c r="G1442" s="552" t="s">
        <v>21028</v>
      </c>
      <c r="H1442" s="552" t="s">
        <v>55</v>
      </c>
      <c r="I1442" s="552" t="s">
        <v>20243</v>
      </c>
      <c r="J1442" s="552" t="s">
        <v>24001</v>
      </c>
      <c r="K1442" s="571" t="s">
        <v>24001</v>
      </c>
      <c r="L1442" s="571" t="s">
        <v>24001</v>
      </c>
      <c r="M1442" s="553" t="s">
        <v>24001</v>
      </c>
      <c r="N1442" s="552" t="s">
        <v>25856</v>
      </c>
      <c r="O1442" s="553" t="s">
        <v>24001</v>
      </c>
      <c r="P1442" s="553">
        <v>32933</v>
      </c>
      <c r="Q1442" s="554">
        <v>37561</v>
      </c>
      <c r="R1442" s="552" t="s">
        <v>24001</v>
      </c>
      <c r="S1442" s="552" t="s">
        <v>24001</v>
      </c>
      <c r="T1442" s="552" t="s">
        <v>24001</v>
      </c>
    </row>
    <row r="1443" spans="1:20" ht="14.5" x14ac:dyDescent="0.35">
      <c r="A1443" s="552">
        <v>949</v>
      </c>
      <c r="B1443" s="571" t="s">
        <v>21164</v>
      </c>
      <c r="C1443" s="571" t="s">
        <v>21170</v>
      </c>
      <c r="D1443" s="571" t="s">
        <v>25908</v>
      </c>
      <c r="E1443" s="571" t="s">
        <v>25909</v>
      </c>
      <c r="F1443" s="571" t="s">
        <v>25910</v>
      </c>
      <c r="G1443" s="571" t="s">
        <v>25911</v>
      </c>
      <c r="H1443" s="571" t="s">
        <v>55</v>
      </c>
      <c r="I1443" s="571" t="s">
        <v>21149</v>
      </c>
      <c r="J1443" s="571" t="s">
        <v>24001</v>
      </c>
      <c r="K1443" s="571" t="s">
        <v>24001</v>
      </c>
      <c r="L1443" s="571" t="s">
        <v>24001</v>
      </c>
      <c r="M1443" s="572" t="s">
        <v>24001</v>
      </c>
      <c r="N1443" s="572" t="s">
        <v>25896</v>
      </c>
      <c r="O1443" s="572" t="s">
        <v>24001</v>
      </c>
      <c r="P1443" s="572">
        <v>43864</v>
      </c>
      <c r="Q1443" s="573"/>
      <c r="R1443" s="571" t="s">
        <v>24001</v>
      </c>
      <c r="S1443" s="571" t="s">
        <v>24001</v>
      </c>
      <c r="T1443" s="571" t="s">
        <v>24001</v>
      </c>
    </row>
    <row r="1444" spans="1:20" ht="14.5" x14ac:dyDescent="0.35">
      <c r="A1444" s="552">
        <v>979</v>
      </c>
      <c r="B1444" s="571" t="s">
        <v>21301</v>
      </c>
      <c r="C1444" s="571" t="s">
        <v>21302</v>
      </c>
      <c r="D1444" s="571" t="s">
        <v>25972</v>
      </c>
      <c r="E1444" s="571" t="s">
        <v>21326</v>
      </c>
      <c r="F1444" s="571" t="s">
        <v>980</v>
      </c>
      <c r="G1444" s="571" t="s">
        <v>21327</v>
      </c>
      <c r="H1444" s="571" t="s">
        <v>25973</v>
      </c>
      <c r="I1444" s="571" t="s">
        <v>21149</v>
      </c>
      <c r="J1444" s="571" t="s">
        <v>24001</v>
      </c>
      <c r="K1444" s="571" t="s">
        <v>154</v>
      </c>
      <c r="L1444" s="571" t="s">
        <v>899</v>
      </c>
      <c r="M1444" s="572" t="s">
        <v>25974</v>
      </c>
      <c r="N1444" s="572" t="s">
        <v>25896</v>
      </c>
      <c r="O1444" s="572" t="s">
        <v>34754</v>
      </c>
      <c r="P1444" s="572">
        <v>32933</v>
      </c>
      <c r="Q1444" s="573">
        <v>43927</v>
      </c>
      <c r="R1444" s="571" t="s">
        <v>28645</v>
      </c>
      <c r="S1444" s="571" t="s">
        <v>28645</v>
      </c>
      <c r="T1444" s="571" t="s">
        <v>34755</v>
      </c>
    </row>
    <row r="1445" spans="1:20" ht="14.5" x14ac:dyDescent="0.35">
      <c r="A1445" s="552">
        <v>980</v>
      </c>
      <c r="B1445" s="571" t="s">
        <v>21301</v>
      </c>
      <c r="C1445" s="571" t="s">
        <v>21302</v>
      </c>
      <c r="D1445" s="571" t="s">
        <v>25975</v>
      </c>
      <c r="E1445" s="571" t="s">
        <v>25976</v>
      </c>
      <c r="F1445" s="571" t="s">
        <v>25977</v>
      </c>
      <c r="G1445" s="571" t="s">
        <v>21327</v>
      </c>
      <c r="H1445" s="571" t="s">
        <v>25978</v>
      </c>
      <c r="I1445" s="571" t="s">
        <v>21149</v>
      </c>
      <c r="J1445" s="571" t="s">
        <v>24001</v>
      </c>
      <c r="K1445" s="571" t="s">
        <v>24001</v>
      </c>
      <c r="L1445" s="571" t="s">
        <v>24001</v>
      </c>
      <c r="M1445" s="572" t="s">
        <v>24001</v>
      </c>
      <c r="N1445" s="572" t="s">
        <v>25896</v>
      </c>
      <c r="O1445" s="572" t="s">
        <v>24001</v>
      </c>
      <c r="P1445" s="572">
        <v>43976</v>
      </c>
      <c r="Q1445" s="573">
        <v>43976</v>
      </c>
      <c r="R1445" s="571" t="s">
        <v>24001</v>
      </c>
      <c r="S1445" s="571" t="s">
        <v>24001</v>
      </c>
      <c r="T1445" s="571" t="s">
        <v>24001</v>
      </c>
    </row>
    <row r="1446" spans="1:20" ht="14.5" x14ac:dyDescent="0.35">
      <c r="A1446" s="552">
        <v>981</v>
      </c>
      <c r="B1446" s="571" t="s">
        <v>21301</v>
      </c>
      <c r="C1446" s="571" t="s">
        <v>21302</v>
      </c>
      <c r="D1446" s="571" t="s">
        <v>25799</v>
      </c>
      <c r="E1446" s="571" t="s">
        <v>21307</v>
      </c>
      <c r="F1446" s="571" t="s">
        <v>21308</v>
      </c>
      <c r="G1446" s="571" t="s">
        <v>21327</v>
      </c>
      <c r="H1446" s="571" t="s">
        <v>22719</v>
      </c>
      <c r="I1446" s="571" t="s">
        <v>21149</v>
      </c>
      <c r="J1446" s="571" t="s">
        <v>24001</v>
      </c>
      <c r="K1446" s="571" t="s">
        <v>50</v>
      </c>
      <c r="L1446" s="571" t="s">
        <v>899</v>
      </c>
      <c r="M1446" s="572" t="s">
        <v>25979</v>
      </c>
      <c r="N1446" s="572" t="s">
        <v>25896</v>
      </c>
      <c r="O1446" s="572" t="s">
        <v>24001</v>
      </c>
      <c r="P1446" s="572">
        <v>39339</v>
      </c>
      <c r="Q1446" s="573">
        <v>43686</v>
      </c>
      <c r="R1446" s="571" t="s">
        <v>24001</v>
      </c>
      <c r="S1446" s="571" t="s">
        <v>24001</v>
      </c>
      <c r="T1446" s="571" t="s">
        <v>24001</v>
      </c>
    </row>
    <row r="1447" spans="1:20" ht="14.5" x14ac:dyDescent="0.35">
      <c r="A1447" s="552">
        <v>982</v>
      </c>
      <c r="B1447" s="571" t="s">
        <v>21301</v>
      </c>
      <c r="C1447" s="571" t="s">
        <v>21302</v>
      </c>
      <c r="D1447" s="571" t="s">
        <v>25980</v>
      </c>
      <c r="E1447" s="571" t="s">
        <v>21303</v>
      </c>
      <c r="F1447" s="571" t="s">
        <v>25981</v>
      </c>
      <c r="G1447" s="571" t="s">
        <v>21327</v>
      </c>
      <c r="H1447" s="571" t="s">
        <v>21330</v>
      </c>
      <c r="I1447" s="571" t="s">
        <v>21149</v>
      </c>
      <c r="J1447" s="571" t="s">
        <v>24001</v>
      </c>
      <c r="K1447" s="571" t="s">
        <v>24001</v>
      </c>
      <c r="L1447" s="571" t="s">
        <v>24001</v>
      </c>
      <c r="M1447" s="572" t="s">
        <v>24001</v>
      </c>
      <c r="N1447" s="572" t="s">
        <v>25896</v>
      </c>
      <c r="O1447" s="572" t="s">
        <v>34756</v>
      </c>
      <c r="P1447" s="572">
        <v>42972</v>
      </c>
      <c r="Q1447" s="573">
        <v>42978</v>
      </c>
      <c r="R1447" s="571" t="s">
        <v>27968</v>
      </c>
      <c r="S1447" s="571" t="s">
        <v>24001</v>
      </c>
      <c r="T1447" s="571" t="s">
        <v>34757</v>
      </c>
    </row>
    <row r="1448" spans="1:20" ht="14.5" x14ac:dyDescent="0.35">
      <c r="A1448" s="552">
        <v>983</v>
      </c>
      <c r="B1448" s="571" t="s">
        <v>21301</v>
      </c>
      <c r="C1448" s="571" t="s">
        <v>21302</v>
      </c>
      <c r="D1448" s="571" t="s">
        <v>25800</v>
      </c>
      <c r="E1448" s="571" t="s">
        <v>21303</v>
      </c>
      <c r="F1448" s="571" t="s">
        <v>21329</v>
      </c>
      <c r="G1448" s="571" t="s">
        <v>21327</v>
      </c>
      <c r="H1448" s="571" t="s">
        <v>21305</v>
      </c>
      <c r="I1448" s="571" t="s">
        <v>21149</v>
      </c>
      <c r="J1448" s="571" t="s">
        <v>24001</v>
      </c>
      <c r="K1448" s="571" t="s">
        <v>154</v>
      </c>
      <c r="L1448" s="571" t="s">
        <v>899</v>
      </c>
      <c r="M1448" s="572" t="s">
        <v>24001</v>
      </c>
      <c r="N1448" s="572" t="s">
        <v>25896</v>
      </c>
      <c r="O1448" s="572" t="s">
        <v>24001</v>
      </c>
      <c r="P1448" s="572">
        <v>40630</v>
      </c>
      <c r="Q1448" s="573">
        <v>42978</v>
      </c>
      <c r="R1448" s="571" t="s">
        <v>27968</v>
      </c>
      <c r="S1448" s="571" t="s">
        <v>27968</v>
      </c>
      <c r="T1448" s="571" t="s">
        <v>24001</v>
      </c>
    </row>
    <row r="1449" spans="1:20" ht="14.5" x14ac:dyDescent="0.35">
      <c r="A1449" s="552">
        <v>984</v>
      </c>
      <c r="B1449" s="571" t="s">
        <v>21301</v>
      </c>
      <c r="C1449" s="571" t="s">
        <v>21302</v>
      </c>
      <c r="D1449" s="571" t="s">
        <v>25801</v>
      </c>
      <c r="E1449" s="571" t="s">
        <v>25802</v>
      </c>
      <c r="F1449" s="571" t="s">
        <v>25803</v>
      </c>
      <c r="G1449" s="571" t="s">
        <v>21327</v>
      </c>
      <c r="H1449" s="571" t="s">
        <v>25804</v>
      </c>
      <c r="I1449" s="571" t="s">
        <v>21149</v>
      </c>
      <c r="J1449" s="571" t="s">
        <v>24001</v>
      </c>
      <c r="K1449" s="571" t="s">
        <v>24001</v>
      </c>
      <c r="L1449" s="571" t="s">
        <v>899</v>
      </c>
      <c r="M1449" s="572" t="s">
        <v>25982</v>
      </c>
      <c r="N1449" s="572" t="s">
        <v>25896</v>
      </c>
      <c r="O1449" s="572" t="s">
        <v>24001</v>
      </c>
      <c r="P1449" s="572">
        <v>42972</v>
      </c>
      <c r="Q1449" s="573">
        <v>43686</v>
      </c>
      <c r="R1449" s="571" t="s">
        <v>27968</v>
      </c>
      <c r="S1449" s="571" t="s">
        <v>28646</v>
      </c>
      <c r="T1449" s="571" t="s">
        <v>24001</v>
      </c>
    </row>
    <row r="1450" spans="1:20" ht="14.5" x14ac:dyDescent="0.35">
      <c r="A1450" s="552">
        <v>985</v>
      </c>
      <c r="B1450" s="571" t="s">
        <v>21301</v>
      </c>
      <c r="C1450" s="571" t="s">
        <v>21302</v>
      </c>
      <c r="D1450" s="571" t="s">
        <v>21332</v>
      </c>
      <c r="E1450" s="571" t="s">
        <v>21309</v>
      </c>
      <c r="F1450" s="571" t="s">
        <v>12986</v>
      </c>
      <c r="G1450" s="571" t="s">
        <v>21327</v>
      </c>
      <c r="H1450" s="571" t="s">
        <v>21331</v>
      </c>
      <c r="I1450" s="571" t="s">
        <v>21149</v>
      </c>
      <c r="J1450" s="571" t="s">
        <v>24001</v>
      </c>
      <c r="K1450" s="571" t="s">
        <v>50</v>
      </c>
      <c r="L1450" s="571" t="s">
        <v>24001</v>
      </c>
      <c r="M1450" s="572" t="s">
        <v>24001</v>
      </c>
      <c r="N1450" s="572" t="s">
        <v>25896</v>
      </c>
      <c r="O1450" s="572" t="s">
        <v>24001</v>
      </c>
      <c r="P1450" s="572">
        <v>39339</v>
      </c>
      <c r="Q1450" s="573">
        <v>43686</v>
      </c>
      <c r="R1450" s="571" t="s">
        <v>27989</v>
      </c>
      <c r="S1450" s="571" t="s">
        <v>24001</v>
      </c>
      <c r="T1450" s="571" t="s">
        <v>24001</v>
      </c>
    </row>
    <row r="1451" spans="1:20" ht="14.5" x14ac:dyDescent="0.35">
      <c r="A1451" s="552">
        <v>986</v>
      </c>
      <c r="B1451" s="571" t="s">
        <v>21301</v>
      </c>
      <c r="C1451" s="571" t="s">
        <v>21302</v>
      </c>
      <c r="D1451" s="571" t="s">
        <v>21335</v>
      </c>
      <c r="E1451" s="571" t="s">
        <v>21333</v>
      </c>
      <c r="F1451" s="571" t="s">
        <v>15550</v>
      </c>
      <c r="G1451" s="571" t="s">
        <v>21327</v>
      </c>
      <c r="H1451" s="571" t="s">
        <v>21334</v>
      </c>
      <c r="I1451" s="571" t="s">
        <v>21149</v>
      </c>
      <c r="J1451" s="571" t="s">
        <v>24001</v>
      </c>
      <c r="K1451" s="571" t="s">
        <v>154</v>
      </c>
      <c r="L1451" s="571" t="s">
        <v>531</v>
      </c>
      <c r="M1451" s="572" t="s">
        <v>21336</v>
      </c>
      <c r="N1451" s="572" t="s">
        <v>25896</v>
      </c>
      <c r="O1451" s="572" t="s">
        <v>24001</v>
      </c>
      <c r="P1451" s="572">
        <v>32933</v>
      </c>
      <c r="Q1451" s="573">
        <v>39840</v>
      </c>
      <c r="R1451" s="571" t="s">
        <v>28514</v>
      </c>
      <c r="S1451" s="571" t="s">
        <v>24001</v>
      </c>
      <c r="T1451" s="571" t="s">
        <v>24001</v>
      </c>
    </row>
    <row r="1452" spans="1:20" ht="14.5" x14ac:dyDescent="0.35">
      <c r="A1452" s="552">
        <v>987</v>
      </c>
      <c r="B1452" s="571" t="s">
        <v>21301</v>
      </c>
      <c r="C1452" s="571" t="s">
        <v>21302</v>
      </c>
      <c r="D1452" s="571" t="s">
        <v>25983</v>
      </c>
      <c r="E1452" s="571" t="s">
        <v>21318</v>
      </c>
      <c r="F1452" s="571" t="s">
        <v>21319</v>
      </c>
      <c r="G1452" s="571" t="s">
        <v>21327</v>
      </c>
      <c r="H1452" s="571" t="s">
        <v>25984</v>
      </c>
      <c r="I1452" s="571" t="s">
        <v>21149</v>
      </c>
      <c r="J1452" s="571" t="s">
        <v>24001</v>
      </c>
      <c r="K1452" s="571" t="s">
        <v>154</v>
      </c>
      <c r="L1452" s="571" t="s">
        <v>899</v>
      </c>
      <c r="M1452" s="572" t="s">
        <v>25985</v>
      </c>
      <c r="N1452" s="572" t="s">
        <v>25896</v>
      </c>
      <c r="O1452" s="572" t="s">
        <v>24001</v>
      </c>
      <c r="P1452" s="572">
        <v>32933</v>
      </c>
      <c r="Q1452" s="573">
        <v>43919</v>
      </c>
      <c r="R1452" s="571" t="s">
        <v>27884</v>
      </c>
      <c r="S1452" s="571" t="s">
        <v>24001</v>
      </c>
      <c r="T1452" s="571" t="s">
        <v>24001</v>
      </c>
    </row>
    <row r="1453" spans="1:20" ht="14.5" x14ac:dyDescent="0.35">
      <c r="A1453" s="552">
        <v>988</v>
      </c>
      <c r="B1453" s="571" t="s">
        <v>21301</v>
      </c>
      <c r="C1453" s="571" t="s">
        <v>21302</v>
      </c>
      <c r="D1453" s="571" t="s">
        <v>21339</v>
      </c>
      <c r="E1453" s="571" t="s">
        <v>21337</v>
      </c>
      <c r="F1453" s="571" t="s">
        <v>15600</v>
      </c>
      <c r="G1453" s="571" t="s">
        <v>21327</v>
      </c>
      <c r="H1453" s="571" t="s">
        <v>21338</v>
      </c>
      <c r="I1453" s="571" t="s">
        <v>21149</v>
      </c>
      <c r="J1453" s="571" t="s">
        <v>24001</v>
      </c>
      <c r="K1453" s="571" t="s">
        <v>24001</v>
      </c>
      <c r="L1453" s="571" t="s">
        <v>899</v>
      </c>
      <c r="M1453" s="572" t="s">
        <v>28647</v>
      </c>
      <c r="N1453" s="572" t="s">
        <v>25896</v>
      </c>
      <c r="O1453" s="572" t="s">
        <v>28648</v>
      </c>
      <c r="P1453" s="572">
        <v>32933</v>
      </c>
      <c r="Q1453" s="573">
        <v>39840</v>
      </c>
      <c r="R1453" s="571" t="s">
        <v>28305</v>
      </c>
      <c r="S1453" s="571" t="s">
        <v>24001</v>
      </c>
      <c r="T1453" s="571" t="s">
        <v>24001</v>
      </c>
    </row>
    <row r="1454" spans="1:20" ht="14.5" x14ac:dyDescent="0.35">
      <c r="A1454" s="552">
        <v>989</v>
      </c>
      <c r="B1454" s="571" t="s">
        <v>21301</v>
      </c>
      <c r="C1454" s="571" t="s">
        <v>21302</v>
      </c>
      <c r="D1454" s="571" t="s">
        <v>25986</v>
      </c>
      <c r="E1454" s="571" t="s">
        <v>25987</v>
      </c>
      <c r="F1454" s="571" t="s">
        <v>17358</v>
      </c>
      <c r="G1454" s="571" t="s">
        <v>21327</v>
      </c>
      <c r="H1454" s="571" t="s">
        <v>25988</v>
      </c>
      <c r="I1454" s="571" t="s">
        <v>21149</v>
      </c>
      <c r="J1454" s="571" t="s">
        <v>24001</v>
      </c>
      <c r="K1454" s="571" t="s">
        <v>24001</v>
      </c>
      <c r="L1454" s="571" t="s">
        <v>24001</v>
      </c>
      <c r="M1454" s="572" t="s">
        <v>24001</v>
      </c>
      <c r="N1454" s="572" t="s">
        <v>25896</v>
      </c>
      <c r="O1454" s="572" t="s">
        <v>24001</v>
      </c>
      <c r="P1454" s="572">
        <v>44344</v>
      </c>
      <c r="Q1454" s="573"/>
      <c r="R1454" s="571" t="s">
        <v>24001</v>
      </c>
      <c r="S1454" s="571" t="s">
        <v>24001</v>
      </c>
      <c r="T1454" s="571" t="s">
        <v>24001</v>
      </c>
    </row>
    <row r="1455" spans="1:20" ht="14.5" x14ac:dyDescent="0.35">
      <c r="A1455" s="552">
        <v>990</v>
      </c>
      <c r="B1455" s="571" t="s">
        <v>21301</v>
      </c>
      <c r="C1455" s="571" t="s">
        <v>21302</v>
      </c>
      <c r="D1455" s="571" t="s">
        <v>21341</v>
      </c>
      <c r="E1455" s="571" t="s">
        <v>21306</v>
      </c>
      <c r="F1455" s="571" t="s">
        <v>12679</v>
      </c>
      <c r="G1455" s="571" t="s">
        <v>21327</v>
      </c>
      <c r="H1455" s="571" t="s">
        <v>21340</v>
      </c>
      <c r="I1455" s="571" t="s">
        <v>21149</v>
      </c>
      <c r="J1455" s="571" t="s">
        <v>24001</v>
      </c>
      <c r="K1455" s="571" t="s">
        <v>154</v>
      </c>
      <c r="L1455" s="571" t="s">
        <v>899</v>
      </c>
      <c r="M1455" s="572" t="s">
        <v>24001</v>
      </c>
      <c r="N1455" s="572" t="s">
        <v>25896</v>
      </c>
      <c r="O1455" s="572" t="s">
        <v>24001</v>
      </c>
      <c r="P1455" s="572">
        <v>40630</v>
      </c>
      <c r="Q1455" s="573"/>
      <c r="R1455" s="571" t="s">
        <v>28645</v>
      </c>
      <c r="S1455" s="571" t="s">
        <v>24001</v>
      </c>
      <c r="T1455" s="571" t="s">
        <v>24001</v>
      </c>
    </row>
    <row r="1456" spans="1:20" ht="14.5" x14ac:dyDescent="0.35">
      <c r="A1456" s="552">
        <v>991</v>
      </c>
      <c r="B1456" s="571" t="s">
        <v>21301</v>
      </c>
      <c r="C1456" s="571" t="s">
        <v>21302</v>
      </c>
      <c r="D1456" s="571" t="s">
        <v>34758</v>
      </c>
      <c r="E1456" s="571" t="s">
        <v>24001</v>
      </c>
      <c r="F1456" s="571" t="s">
        <v>34759</v>
      </c>
      <c r="G1456" s="571" t="s">
        <v>21327</v>
      </c>
      <c r="H1456" s="571" t="s">
        <v>55</v>
      </c>
      <c r="I1456" s="571" t="s">
        <v>21149</v>
      </c>
      <c r="J1456" s="571" t="s">
        <v>24001</v>
      </c>
      <c r="K1456" s="571" t="s">
        <v>24001</v>
      </c>
      <c r="L1456" s="571" t="s">
        <v>24001</v>
      </c>
      <c r="M1456" s="572" t="s">
        <v>24001</v>
      </c>
      <c r="N1456" s="572" t="s">
        <v>25896</v>
      </c>
      <c r="O1456" s="572" t="s">
        <v>24001</v>
      </c>
      <c r="P1456" s="572">
        <v>46119</v>
      </c>
      <c r="Q1456" s="573"/>
      <c r="R1456" s="571" t="s">
        <v>24001</v>
      </c>
      <c r="S1456" s="571" t="s">
        <v>24001</v>
      </c>
      <c r="T1456" s="571" t="s">
        <v>24001</v>
      </c>
    </row>
    <row r="1457" spans="1:20" ht="14.5" x14ac:dyDescent="0.35">
      <c r="A1457" s="552">
        <v>782</v>
      </c>
      <c r="B1457" s="571" t="s">
        <v>21653</v>
      </c>
      <c r="C1457" s="571" t="s">
        <v>21849</v>
      </c>
      <c r="D1457" s="571" t="s">
        <v>26164</v>
      </c>
      <c r="E1457" s="571" t="s">
        <v>21885</v>
      </c>
      <c r="F1457" s="571" t="s">
        <v>15483</v>
      </c>
      <c r="G1457" s="571" t="s">
        <v>21886</v>
      </c>
      <c r="H1457" s="571" t="s">
        <v>26165</v>
      </c>
      <c r="I1457" s="571" t="s">
        <v>21149</v>
      </c>
      <c r="J1457" s="571" t="s">
        <v>24001</v>
      </c>
      <c r="K1457" s="571" t="s">
        <v>24001</v>
      </c>
      <c r="L1457" s="571" t="s">
        <v>24001</v>
      </c>
      <c r="M1457" s="572" t="s">
        <v>24001</v>
      </c>
      <c r="N1457" s="572" t="s">
        <v>25896</v>
      </c>
      <c r="O1457" s="572" t="s">
        <v>24001</v>
      </c>
      <c r="P1457" s="572">
        <v>32933</v>
      </c>
      <c r="Q1457" s="573">
        <v>44014</v>
      </c>
      <c r="R1457" s="571" t="s">
        <v>28317</v>
      </c>
      <c r="S1457" s="571" t="s">
        <v>28085</v>
      </c>
      <c r="T1457" s="571" t="s">
        <v>24001</v>
      </c>
    </row>
    <row r="1458" spans="1:20" ht="14.5" x14ac:dyDescent="0.35">
      <c r="A1458" s="552">
        <v>1039</v>
      </c>
      <c r="B1458" s="571" t="s">
        <v>21301</v>
      </c>
      <c r="C1458" s="571" t="s">
        <v>21342</v>
      </c>
      <c r="D1458" s="571" t="s">
        <v>21432</v>
      </c>
      <c r="E1458" s="571" t="s">
        <v>21430</v>
      </c>
      <c r="F1458" s="571" t="s">
        <v>1086</v>
      </c>
      <c r="G1458" s="571" t="s">
        <v>21431</v>
      </c>
      <c r="H1458" s="571" t="s">
        <v>171</v>
      </c>
      <c r="I1458" s="571" t="s">
        <v>21149</v>
      </c>
      <c r="J1458" s="571" t="s">
        <v>24001</v>
      </c>
      <c r="K1458" s="571" t="s">
        <v>24001</v>
      </c>
      <c r="L1458" s="571" t="s">
        <v>24001</v>
      </c>
      <c r="M1458" s="572" t="s">
        <v>24001</v>
      </c>
      <c r="N1458" s="572" t="s">
        <v>25896</v>
      </c>
      <c r="O1458" s="572" t="s">
        <v>24001</v>
      </c>
      <c r="P1458" s="572">
        <v>32933</v>
      </c>
      <c r="Q1458" s="573">
        <v>37561</v>
      </c>
      <c r="R1458" s="571" t="s">
        <v>27989</v>
      </c>
      <c r="S1458" s="571" t="s">
        <v>24001</v>
      </c>
      <c r="T1458" s="571" t="s">
        <v>24001</v>
      </c>
    </row>
    <row r="1459" spans="1:20" ht="14.5" x14ac:dyDescent="0.35">
      <c r="A1459" s="552">
        <v>638</v>
      </c>
      <c r="B1459" s="571" t="s">
        <v>21653</v>
      </c>
      <c r="C1459" s="571" t="s">
        <v>21684</v>
      </c>
      <c r="D1459" s="571" t="s">
        <v>25805</v>
      </c>
      <c r="E1459" s="571" t="s">
        <v>25806</v>
      </c>
      <c r="F1459" s="571" t="s">
        <v>16979</v>
      </c>
      <c r="G1459" s="571" t="s">
        <v>21721</v>
      </c>
      <c r="H1459" s="571" t="s">
        <v>25807</v>
      </c>
      <c r="I1459" s="571" t="s">
        <v>21149</v>
      </c>
      <c r="J1459" s="571" t="s">
        <v>24001</v>
      </c>
      <c r="K1459" s="571" t="s">
        <v>154</v>
      </c>
      <c r="L1459" s="571" t="s">
        <v>899</v>
      </c>
      <c r="M1459" s="572" t="s">
        <v>26106</v>
      </c>
      <c r="N1459" s="572" t="s">
        <v>25896</v>
      </c>
      <c r="O1459" s="572" t="s">
        <v>27923</v>
      </c>
      <c r="P1459" s="572">
        <v>32933</v>
      </c>
      <c r="Q1459" s="573">
        <v>43686</v>
      </c>
      <c r="R1459" s="571" t="s">
        <v>27989</v>
      </c>
      <c r="S1459" s="571" t="s">
        <v>24001</v>
      </c>
      <c r="T1459" s="571" t="s">
        <v>24001</v>
      </c>
    </row>
    <row r="1460" spans="1:20" ht="14.5" x14ac:dyDescent="0.35">
      <c r="A1460" s="552">
        <v>374</v>
      </c>
      <c r="B1460" s="571" t="s">
        <v>21471</v>
      </c>
      <c r="C1460" s="571" t="s">
        <v>21472</v>
      </c>
      <c r="D1460" s="571" t="s">
        <v>26042</v>
      </c>
      <c r="E1460" s="571" t="s">
        <v>21482</v>
      </c>
      <c r="F1460" s="571" t="s">
        <v>21483</v>
      </c>
      <c r="G1460" s="571" t="s">
        <v>21484</v>
      </c>
      <c r="H1460" s="571" t="s">
        <v>26043</v>
      </c>
      <c r="I1460" s="571" t="s">
        <v>21149</v>
      </c>
      <c r="J1460" s="571" t="s">
        <v>24001</v>
      </c>
      <c r="K1460" s="571" t="s">
        <v>24001</v>
      </c>
      <c r="L1460" s="571" t="s">
        <v>24001</v>
      </c>
      <c r="M1460" s="572" t="s">
        <v>26044</v>
      </c>
      <c r="N1460" s="572" t="s">
        <v>25896</v>
      </c>
      <c r="O1460" s="572" t="s">
        <v>24001</v>
      </c>
      <c r="P1460" s="572">
        <v>36354</v>
      </c>
      <c r="Q1460" s="573">
        <v>44007</v>
      </c>
      <c r="R1460" s="571" t="s">
        <v>28296</v>
      </c>
      <c r="S1460" s="571" t="s">
        <v>28296</v>
      </c>
      <c r="T1460" s="571" t="s">
        <v>24001</v>
      </c>
    </row>
    <row r="1461" spans="1:20" ht="14.5" x14ac:dyDescent="0.35">
      <c r="A1461" s="552">
        <v>375</v>
      </c>
      <c r="B1461" s="571" t="s">
        <v>21471</v>
      </c>
      <c r="C1461" s="571" t="s">
        <v>21472</v>
      </c>
      <c r="D1461" s="571" t="s">
        <v>34594</v>
      </c>
      <c r="E1461" s="571" t="s">
        <v>24001</v>
      </c>
      <c r="F1461" s="571" t="s">
        <v>18888</v>
      </c>
      <c r="G1461" s="571" t="s">
        <v>21484</v>
      </c>
      <c r="H1461" s="571" t="s">
        <v>55</v>
      </c>
      <c r="I1461" s="571" t="s">
        <v>21149</v>
      </c>
      <c r="J1461" s="571" t="s">
        <v>24001</v>
      </c>
      <c r="K1461" s="571" t="s">
        <v>24001</v>
      </c>
      <c r="L1461" s="571" t="s">
        <v>24001</v>
      </c>
      <c r="M1461" s="572" t="s">
        <v>24001</v>
      </c>
      <c r="N1461" s="572" t="s">
        <v>25896</v>
      </c>
      <c r="O1461" s="572" t="s">
        <v>24001</v>
      </c>
      <c r="P1461" s="572">
        <v>32933</v>
      </c>
      <c r="Q1461" s="573">
        <v>45527</v>
      </c>
      <c r="R1461" s="571" t="s">
        <v>24001</v>
      </c>
      <c r="S1461" s="571" t="s">
        <v>24001</v>
      </c>
      <c r="T1461" s="571" t="s">
        <v>24001</v>
      </c>
    </row>
    <row r="1462" spans="1:20" ht="14.5" x14ac:dyDescent="0.35">
      <c r="A1462" s="552">
        <v>376</v>
      </c>
      <c r="B1462" s="571" t="s">
        <v>21471</v>
      </c>
      <c r="C1462" s="571" t="s">
        <v>21472</v>
      </c>
      <c r="D1462" s="571" t="s">
        <v>21488</v>
      </c>
      <c r="E1462" s="571" t="s">
        <v>21485</v>
      </c>
      <c r="F1462" s="571" t="s">
        <v>21486</v>
      </c>
      <c r="G1462" s="571" t="s">
        <v>21484</v>
      </c>
      <c r="H1462" s="571" t="s">
        <v>21487</v>
      </c>
      <c r="I1462" s="571" t="s">
        <v>21149</v>
      </c>
      <c r="J1462" s="571" t="s">
        <v>24001</v>
      </c>
      <c r="K1462" s="571" t="s">
        <v>24001</v>
      </c>
      <c r="L1462" s="571" t="s">
        <v>24001</v>
      </c>
      <c r="M1462" s="572" t="s">
        <v>24001</v>
      </c>
      <c r="N1462" s="572" t="s">
        <v>25896</v>
      </c>
      <c r="O1462" s="572" t="s">
        <v>24001</v>
      </c>
      <c r="P1462" s="572">
        <v>32933</v>
      </c>
      <c r="Q1462" s="573">
        <v>37561</v>
      </c>
      <c r="R1462" s="571" t="s">
        <v>28649</v>
      </c>
      <c r="S1462" s="571" t="s">
        <v>24001</v>
      </c>
      <c r="T1462" s="571" t="s">
        <v>24001</v>
      </c>
    </row>
    <row r="1463" spans="1:20" ht="14.5" x14ac:dyDescent="0.35">
      <c r="A1463" s="552">
        <v>10</v>
      </c>
      <c r="B1463" s="552" t="s">
        <v>20264</v>
      </c>
      <c r="C1463" s="552" t="s">
        <v>20265</v>
      </c>
      <c r="D1463" s="552" t="s">
        <v>20269</v>
      </c>
      <c r="E1463" s="552" t="s">
        <v>20266</v>
      </c>
      <c r="F1463" s="552" t="s">
        <v>1849</v>
      </c>
      <c r="G1463" s="552" t="s">
        <v>20267</v>
      </c>
      <c r="H1463" s="552" t="s">
        <v>20268</v>
      </c>
      <c r="I1463" s="552" t="s">
        <v>20243</v>
      </c>
      <c r="J1463" s="552" t="s">
        <v>24001</v>
      </c>
      <c r="K1463" s="571" t="s">
        <v>24001</v>
      </c>
      <c r="L1463" s="552" t="s">
        <v>20270</v>
      </c>
      <c r="M1463" s="553" t="s">
        <v>20271</v>
      </c>
      <c r="N1463" s="552" t="s">
        <v>25856</v>
      </c>
      <c r="O1463" s="553" t="s">
        <v>24001</v>
      </c>
      <c r="P1463" s="553">
        <v>32933</v>
      </c>
      <c r="Q1463" s="554">
        <v>41033</v>
      </c>
      <c r="R1463" s="552" t="s">
        <v>28650</v>
      </c>
      <c r="S1463" s="552" t="s">
        <v>24001</v>
      </c>
      <c r="T1463" s="552" t="s">
        <v>24001</v>
      </c>
    </row>
    <row r="1464" spans="1:20" ht="14.5" x14ac:dyDescent="0.35">
      <c r="A1464" s="552">
        <v>165</v>
      </c>
      <c r="B1464" s="552" t="s">
        <v>20452</v>
      </c>
      <c r="C1464" s="552" t="s">
        <v>24341</v>
      </c>
      <c r="D1464" s="552" t="s">
        <v>24494</v>
      </c>
      <c r="E1464" s="552" t="s">
        <v>24495</v>
      </c>
      <c r="F1464" s="552" t="s">
        <v>24496</v>
      </c>
      <c r="G1464" s="552" t="s">
        <v>24497</v>
      </c>
      <c r="H1464" s="552" t="s">
        <v>24498</v>
      </c>
      <c r="I1464" s="552" t="s">
        <v>20243</v>
      </c>
      <c r="J1464" s="552" t="s">
        <v>24001</v>
      </c>
      <c r="K1464" s="571" t="s">
        <v>24001</v>
      </c>
      <c r="L1464" s="571" t="s">
        <v>24001</v>
      </c>
      <c r="M1464" s="553" t="s">
        <v>24306</v>
      </c>
      <c r="N1464" s="552" t="s">
        <v>25856</v>
      </c>
      <c r="O1464" s="553" t="s">
        <v>24001</v>
      </c>
      <c r="P1464" s="553">
        <v>42390</v>
      </c>
      <c r="Q1464" s="554"/>
      <c r="R1464" s="552" t="s">
        <v>28651</v>
      </c>
      <c r="S1464" s="552" t="s">
        <v>24001</v>
      </c>
      <c r="T1464" s="552" t="s">
        <v>24001</v>
      </c>
    </row>
    <row r="1465" spans="1:20" ht="14.5" x14ac:dyDescent="0.35">
      <c r="A1465" s="552">
        <v>166</v>
      </c>
      <c r="B1465" s="552" t="s">
        <v>20452</v>
      </c>
      <c r="C1465" s="552" t="s">
        <v>24341</v>
      </c>
      <c r="D1465" s="552" t="s">
        <v>24499</v>
      </c>
      <c r="E1465" s="552" t="s">
        <v>24495</v>
      </c>
      <c r="F1465" s="552" t="s">
        <v>15047</v>
      </c>
      <c r="G1465" s="552" t="s">
        <v>24497</v>
      </c>
      <c r="H1465" s="552" t="s">
        <v>55</v>
      </c>
      <c r="I1465" s="552" t="s">
        <v>20243</v>
      </c>
      <c r="J1465" s="552" t="s">
        <v>24001</v>
      </c>
      <c r="K1465" s="571" t="s">
        <v>24001</v>
      </c>
      <c r="L1465" s="571" t="s">
        <v>24001</v>
      </c>
      <c r="M1465" s="553" t="s">
        <v>24306</v>
      </c>
      <c r="N1465" s="552" t="s">
        <v>25856</v>
      </c>
      <c r="O1465" s="553" t="s">
        <v>24001</v>
      </c>
      <c r="P1465" s="553">
        <v>42390</v>
      </c>
      <c r="Q1465" s="554"/>
      <c r="R1465" s="552" t="s">
        <v>24001</v>
      </c>
      <c r="S1465" s="552" t="s">
        <v>24001</v>
      </c>
      <c r="T1465" s="552" t="s">
        <v>24001</v>
      </c>
    </row>
    <row r="1466" spans="1:20" ht="14.5" x14ac:dyDescent="0.35">
      <c r="A1466" s="552">
        <v>157</v>
      </c>
      <c r="B1466" s="552" t="s">
        <v>20452</v>
      </c>
      <c r="C1466" s="552" t="s">
        <v>20553</v>
      </c>
      <c r="D1466" s="552" t="s">
        <v>20606</v>
      </c>
      <c r="E1466" s="552" t="s">
        <v>20603</v>
      </c>
      <c r="F1466" s="552" t="s">
        <v>2811</v>
      </c>
      <c r="G1466" s="552" t="s">
        <v>20604</v>
      </c>
      <c r="H1466" s="552" t="s">
        <v>20605</v>
      </c>
      <c r="I1466" s="552" t="s">
        <v>20243</v>
      </c>
      <c r="J1466" s="552" t="s">
        <v>24001</v>
      </c>
      <c r="K1466" s="552" t="s">
        <v>50</v>
      </c>
      <c r="L1466" s="571" t="s">
        <v>24001</v>
      </c>
      <c r="M1466" s="553" t="s">
        <v>24001</v>
      </c>
      <c r="N1466" s="552" t="s">
        <v>25856</v>
      </c>
      <c r="O1466" s="553" t="s">
        <v>24001</v>
      </c>
      <c r="P1466" s="553">
        <v>32933</v>
      </c>
      <c r="Q1466" s="554">
        <v>37561</v>
      </c>
      <c r="R1466" s="552" t="s">
        <v>28012</v>
      </c>
      <c r="S1466" s="552" t="s">
        <v>24001</v>
      </c>
      <c r="T1466" s="552" t="s">
        <v>24001</v>
      </c>
    </row>
    <row r="1467" spans="1:20" ht="14.5" x14ac:dyDescent="0.35">
      <c r="A1467" s="552">
        <v>158</v>
      </c>
      <c r="B1467" s="552" t="s">
        <v>20452</v>
      </c>
      <c r="C1467" s="552" t="s">
        <v>20553</v>
      </c>
      <c r="D1467" s="552" t="s">
        <v>20608</v>
      </c>
      <c r="E1467" s="552" t="s">
        <v>24001</v>
      </c>
      <c r="F1467" s="552" t="s">
        <v>20607</v>
      </c>
      <c r="G1467" s="552" t="s">
        <v>20604</v>
      </c>
      <c r="H1467" s="552" t="s">
        <v>55</v>
      </c>
      <c r="I1467" s="552" t="s">
        <v>20243</v>
      </c>
      <c r="J1467" s="552" t="s">
        <v>24001</v>
      </c>
      <c r="K1467" s="571" t="s">
        <v>24001</v>
      </c>
      <c r="L1467" s="571" t="s">
        <v>24001</v>
      </c>
      <c r="M1467" s="553" t="s">
        <v>24001</v>
      </c>
      <c r="N1467" s="552" t="s">
        <v>25856</v>
      </c>
      <c r="O1467" s="553" t="s">
        <v>24001</v>
      </c>
      <c r="P1467" s="553">
        <v>32933</v>
      </c>
      <c r="Q1467" s="554">
        <v>37561</v>
      </c>
      <c r="R1467" s="552" t="s">
        <v>24001</v>
      </c>
      <c r="S1467" s="552" t="s">
        <v>24001</v>
      </c>
      <c r="T1467" s="552" t="s">
        <v>24001</v>
      </c>
    </row>
    <row r="1468" spans="1:20" ht="14.5" x14ac:dyDescent="0.35">
      <c r="A1468" s="552">
        <v>1386</v>
      </c>
      <c r="B1468" s="571" t="s">
        <v>22834</v>
      </c>
      <c r="C1468" s="571" t="s">
        <v>23017</v>
      </c>
      <c r="D1468" s="571" t="s">
        <v>23296</v>
      </c>
      <c r="E1468" s="571" t="s">
        <v>23294</v>
      </c>
      <c r="F1468" s="571" t="s">
        <v>11239</v>
      </c>
      <c r="G1468" s="571" t="s">
        <v>23295</v>
      </c>
      <c r="H1468" s="571" t="s">
        <v>23252</v>
      </c>
      <c r="I1468" s="571" t="s">
        <v>22804</v>
      </c>
      <c r="J1468" s="571" t="s">
        <v>24001</v>
      </c>
      <c r="K1468" s="571" t="s">
        <v>50</v>
      </c>
      <c r="L1468" s="571" t="s">
        <v>531</v>
      </c>
      <c r="M1468" s="572" t="s">
        <v>24001</v>
      </c>
      <c r="N1468" s="553" t="s">
        <v>62</v>
      </c>
      <c r="O1468" s="572" t="s">
        <v>24001</v>
      </c>
      <c r="P1468" s="572">
        <v>32933</v>
      </c>
      <c r="Q1468" s="573">
        <v>37561</v>
      </c>
      <c r="R1468" s="571" t="s">
        <v>27945</v>
      </c>
      <c r="S1468" s="571" t="s">
        <v>24001</v>
      </c>
      <c r="T1468" s="571" t="s">
        <v>24001</v>
      </c>
    </row>
    <row r="1469" spans="1:20" ht="14.5" x14ac:dyDescent="0.35">
      <c r="A1469" s="552">
        <v>1387</v>
      </c>
      <c r="B1469" s="571" t="s">
        <v>22834</v>
      </c>
      <c r="C1469" s="571" t="s">
        <v>23017</v>
      </c>
      <c r="D1469" s="571" t="s">
        <v>23300</v>
      </c>
      <c r="E1469" s="571" t="s">
        <v>23297</v>
      </c>
      <c r="F1469" s="571" t="s">
        <v>23298</v>
      </c>
      <c r="G1469" s="571" t="s">
        <v>23295</v>
      </c>
      <c r="H1469" s="571" t="s">
        <v>23299</v>
      </c>
      <c r="I1469" s="571" t="s">
        <v>22804</v>
      </c>
      <c r="J1469" s="571" t="s">
        <v>24001</v>
      </c>
      <c r="K1469" s="571" t="s">
        <v>24001</v>
      </c>
      <c r="L1469" s="571" t="s">
        <v>24001</v>
      </c>
      <c r="M1469" s="572" t="s">
        <v>24001</v>
      </c>
      <c r="N1469" s="553" t="s">
        <v>62</v>
      </c>
      <c r="O1469" s="572" t="s">
        <v>24001</v>
      </c>
      <c r="P1469" s="572">
        <v>32933</v>
      </c>
      <c r="Q1469" s="573">
        <v>37561</v>
      </c>
      <c r="R1469" s="571" t="s">
        <v>28524</v>
      </c>
      <c r="S1469" s="571" t="s">
        <v>24001</v>
      </c>
      <c r="T1469" s="571" t="s">
        <v>24001</v>
      </c>
    </row>
    <row r="1470" spans="1:20" ht="14.5" x14ac:dyDescent="0.35">
      <c r="A1470" s="552">
        <v>1388</v>
      </c>
      <c r="B1470" s="571" t="s">
        <v>22834</v>
      </c>
      <c r="C1470" s="571" t="s">
        <v>23017</v>
      </c>
      <c r="D1470" s="571" t="s">
        <v>23304</v>
      </c>
      <c r="E1470" s="571" t="s">
        <v>23301</v>
      </c>
      <c r="F1470" s="571" t="s">
        <v>23302</v>
      </c>
      <c r="G1470" s="571" t="s">
        <v>23295</v>
      </c>
      <c r="H1470" s="571" t="s">
        <v>23303</v>
      </c>
      <c r="I1470" s="571" t="s">
        <v>22804</v>
      </c>
      <c r="J1470" s="571" t="s">
        <v>24001</v>
      </c>
      <c r="K1470" s="571" t="s">
        <v>24001</v>
      </c>
      <c r="L1470" s="571" t="s">
        <v>24001</v>
      </c>
      <c r="M1470" s="572" t="s">
        <v>24001</v>
      </c>
      <c r="N1470" s="553" t="s">
        <v>62</v>
      </c>
      <c r="O1470" s="572" t="s">
        <v>24001</v>
      </c>
      <c r="P1470" s="572">
        <v>32933</v>
      </c>
      <c r="Q1470" s="573">
        <v>37561</v>
      </c>
      <c r="R1470" s="571" t="s">
        <v>27933</v>
      </c>
      <c r="S1470" s="571" t="s">
        <v>24001</v>
      </c>
      <c r="T1470" s="571" t="s">
        <v>24001</v>
      </c>
    </row>
    <row r="1471" spans="1:20" ht="14.5" x14ac:dyDescent="0.35">
      <c r="A1471" s="552">
        <v>1389</v>
      </c>
      <c r="B1471" s="571" t="s">
        <v>22834</v>
      </c>
      <c r="C1471" s="571" t="s">
        <v>23017</v>
      </c>
      <c r="D1471" s="571" t="s">
        <v>23308</v>
      </c>
      <c r="E1471" s="571" t="s">
        <v>23305</v>
      </c>
      <c r="F1471" s="571" t="s">
        <v>23306</v>
      </c>
      <c r="G1471" s="571" t="s">
        <v>23295</v>
      </c>
      <c r="H1471" s="571" t="s">
        <v>23307</v>
      </c>
      <c r="I1471" s="571" t="s">
        <v>22804</v>
      </c>
      <c r="J1471" s="571" t="s">
        <v>24001</v>
      </c>
      <c r="K1471" s="571" t="s">
        <v>24001</v>
      </c>
      <c r="L1471" s="571" t="s">
        <v>24001</v>
      </c>
      <c r="M1471" s="572" t="s">
        <v>24001</v>
      </c>
      <c r="N1471" s="553" t="s">
        <v>62</v>
      </c>
      <c r="O1471" s="572" t="s">
        <v>24001</v>
      </c>
      <c r="P1471" s="572">
        <v>32933</v>
      </c>
      <c r="Q1471" s="573">
        <v>37561</v>
      </c>
      <c r="R1471" s="571" t="s">
        <v>27945</v>
      </c>
      <c r="S1471" s="571" t="s">
        <v>24001</v>
      </c>
      <c r="T1471" s="571" t="s">
        <v>24001</v>
      </c>
    </row>
    <row r="1472" spans="1:20" ht="14.5" x14ac:dyDescent="0.35">
      <c r="A1472" s="552">
        <v>1390</v>
      </c>
      <c r="B1472" s="571" t="s">
        <v>22834</v>
      </c>
      <c r="C1472" s="571" t="s">
        <v>23017</v>
      </c>
      <c r="D1472" s="571" t="s">
        <v>23311</v>
      </c>
      <c r="E1472" s="571" t="s">
        <v>23309</v>
      </c>
      <c r="F1472" s="571" t="s">
        <v>23310</v>
      </c>
      <c r="G1472" s="571" t="s">
        <v>23295</v>
      </c>
      <c r="H1472" s="571" t="s">
        <v>985</v>
      </c>
      <c r="I1472" s="571" t="s">
        <v>22804</v>
      </c>
      <c r="J1472" s="571" t="s">
        <v>24001</v>
      </c>
      <c r="K1472" s="571" t="s">
        <v>24001</v>
      </c>
      <c r="L1472" s="571" t="s">
        <v>24001</v>
      </c>
      <c r="M1472" s="572" t="s">
        <v>24001</v>
      </c>
      <c r="N1472" s="553" t="s">
        <v>62</v>
      </c>
      <c r="O1472" s="572" t="s">
        <v>24001</v>
      </c>
      <c r="P1472" s="572">
        <v>32933</v>
      </c>
      <c r="Q1472" s="573">
        <v>37561</v>
      </c>
      <c r="R1472" s="571" t="s">
        <v>28652</v>
      </c>
      <c r="S1472" s="571" t="s">
        <v>24001</v>
      </c>
      <c r="T1472" s="571" t="s">
        <v>24001</v>
      </c>
    </row>
    <row r="1473" spans="1:20" ht="14.5" x14ac:dyDescent="0.35">
      <c r="A1473" s="552">
        <v>1391</v>
      </c>
      <c r="B1473" s="571" t="s">
        <v>22834</v>
      </c>
      <c r="C1473" s="571" t="s">
        <v>23017</v>
      </c>
      <c r="D1473" s="571" t="s">
        <v>23314</v>
      </c>
      <c r="E1473" s="571" t="s">
        <v>23312</v>
      </c>
      <c r="F1473" s="571" t="s">
        <v>11280</v>
      </c>
      <c r="G1473" s="571" t="s">
        <v>23295</v>
      </c>
      <c r="H1473" s="571" t="s">
        <v>23313</v>
      </c>
      <c r="I1473" s="571" t="s">
        <v>22804</v>
      </c>
      <c r="J1473" s="571" t="s">
        <v>24001</v>
      </c>
      <c r="K1473" s="571" t="s">
        <v>24001</v>
      </c>
      <c r="L1473" s="571" t="s">
        <v>24001</v>
      </c>
      <c r="M1473" s="572" t="s">
        <v>23315</v>
      </c>
      <c r="N1473" s="553" t="s">
        <v>62</v>
      </c>
      <c r="O1473" s="572" t="s">
        <v>24001</v>
      </c>
      <c r="P1473" s="572">
        <v>32933</v>
      </c>
      <c r="Q1473" s="573">
        <v>37561</v>
      </c>
      <c r="R1473" s="571" t="s">
        <v>27915</v>
      </c>
      <c r="S1473" s="571" t="s">
        <v>24001</v>
      </c>
      <c r="T1473" s="571" t="s">
        <v>24001</v>
      </c>
    </row>
    <row r="1474" spans="1:20" ht="14.5" x14ac:dyDescent="0.35">
      <c r="A1474" s="552">
        <v>1392</v>
      </c>
      <c r="B1474" s="571" t="s">
        <v>22834</v>
      </c>
      <c r="C1474" s="571" t="s">
        <v>23017</v>
      </c>
      <c r="D1474" s="571" t="s">
        <v>23317</v>
      </c>
      <c r="E1474" s="571" t="s">
        <v>24001</v>
      </c>
      <c r="F1474" s="571" t="s">
        <v>23316</v>
      </c>
      <c r="G1474" s="571" t="s">
        <v>23295</v>
      </c>
      <c r="H1474" s="571" t="s">
        <v>55</v>
      </c>
      <c r="I1474" s="571" t="s">
        <v>22804</v>
      </c>
      <c r="J1474" s="571" t="s">
        <v>24001</v>
      </c>
      <c r="K1474" s="571" t="s">
        <v>24001</v>
      </c>
      <c r="L1474" s="571" t="s">
        <v>24001</v>
      </c>
      <c r="M1474" s="572" t="s">
        <v>24001</v>
      </c>
      <c r="N1474" s="553" t="s">
        <v>62</v>
      </c>
      <c r="O1474" s="572" t="s">
        <v>24001</v>
      </c>
      <c r="P1474" s="572">
        <v>32933</v>
      </c>
      <c r="Q1474" s="573">
        <v>37561</v>
      </c>
      <c r="R1474" s="571" t="s">
        <v>24001</v>
      </c>
      <c r="S1474" s="571" t="s">
        <v>24001</v>
      </c>
      <c r="T1474" s="571" t="s">
        <v>24001</v>
      </c>
    </row>
    <row r="1475" spans="1:20" ht="14.5" x14ac:dyDescent="0.35">
      <c r="A1475" s="552">
        <v>1185</v>
      </c>
      <c r="B1475" s="552" t="s">
        <v>22139</v>
      </c>
      <c r="C1475" s="552" t="s">
        <v>22144</v>
      </c>
      <c r="D1475" s="552" t="s">
        <v>22153</v>
      </c>
      <c r="E1475" s="552" t="s">
        <v>22150</v>
      </c>
      <c r="F1475" s="552" t="s">
        <v>17486</v>
      </c>
      <c r="G1475" s="552" t="s">
        <v>22151</v>
      </c>
      <c r="H1475" s="552" t="s">
        <v>22152</v>
      </c>
      <c r="I1475" s="552" t="s">
        <v>21149</v>
      </c>
      <c r="J1475" s="552" t="s">
        <v>24001</v>
      </c>
      <c r="K1475" s="571" t="s">
        <v>24001</v>
      </c>
      <c r="L1475" s="571" t="s">
        <v>24001</v>
      </c>
      <c r="M1475" s="553" t="s">
        <v>24001</v>
      </c>
      <c r="N1475" s="572" t="s">
        <v>25896</v>
      </c>
      <c r="O1475" s="553" t="s">
        <v>24001</v>
      </c>
      <c r="P1475" s="553">
        <v>32933</v>
      </c>
      <c r="Q1475" s="554">
        <v>39870</v>
      </c>
      <c r="R1475" s="552" t="s">
        <v>27931</v>
      </c>
      <c r="S1475" s="552" t="s">
        <v>24001</v>
      </c>
      <c r="T1475" s="552" t="s">
        <v>24001</v>
      </c>
    </row>
    <row r="1476" spans="1:20" ht="14.5" x14ac:dyDescent="0.35">
      <c r="A1476" s="552">
        <v>1186</v>
      </c>
      <c r="B1476" s="552" t="s">
        <v>22139</v>
      </c>
      <c r="C1476" s="552" t="s">
        <v>22144</v>
      </c>
      <c r="D1476" s="552" t="s">
        <v>26226</v>
      </c>
      <c r="E1476" s="552" t="s">
        <v>22154</v>
      </c>
      <c r="F1476" s="552" t="s">
        <v>22155</v>
      </c>
      <c r="G1476" s="552" t="s">
        <v>22151</v>
      </c>
      <c r="H1476" s="552" t="s">
        <v>26227</v>
      </c>
      <c r="I1476" s="552" t="s">
        <v>21149</v>
      </c>
      <c r="J1476" s="552" t="s">
        <v>24001</v>
      </c>
      <c r="K1476" s="571" t="s">
        <v>24001</v>
      </c>
      <c r="L1476" s="571" t="s">
        <v>24001</v>
      </c>
      <c r="M1476" s="553" t="s">
        <v>24001</v>
      </c>
      <c r="N1476" s="572" t="s">
        <v>25896</v>
      </c>
      <c r="O1476" s="553" t="s">
        <v>24001</v>
      </c>
      <c r="P1476" s="553">
        <v>32933</v>
      </c>
      <c r="Q1476" s="554">
        <v>44544</v>
      </c>
      <c r="R1476" s="552" t="s">
        <v>27898</v>
      </c>
      <c r="S1476" s="552" t="s">
        <v>24001</v>
      </c>
      <c r="T1476" s="552" t="s">
        <v>24001</v>
      </c>
    </row>
    <row r="1477" spans="1:20" ht="14.5" x14ac:dyDescent="0.35">
      <c r="A1477" s="552">
        <v>1187</v>
      </c>
      <c r="B1477" s="552" t="s">
        <v>22139</v>
      </c>
      <c r="C1477" s="552" t="s">
        <v>22144</v>
      </c>
      <c r="D1477" s="552" t="s">
        <v>22157</v>
      </c>
      <c r="E1477" s="552" t="s">
        <v>25808</v>
      </c>
      <c r="F1477" s="552" t="s">
        <v>22156</v>
      </c>
      <c r="G1477" s="552" t="s">
        <v>22151</v>
      </c>
      <c r="H1477" s="552" t="s">
        <v>55</v>
      </c>
      <c r="I1477" s="552" t="s">
        <v>21149</v>
      </c>
      <c r="J1477" s="552" t="s">
        <v>24001</v>
      </c>
      <c r="K1477" s="571" t="s">
        <v>24001</v>
      </c>
      <c r="L1477" s="571" t="s">
        <v>24001</v>
      </c>
      <c r="M1477" s="553" t="s">
        <v>24001</v>
      </c>
      <c r="N1477" s="572" t="s">
        <v>25896</v>
      </c>
      <c r="O1477" s="553" t="s">
        <v>24001</v>
      </c>
      <c r="P1477" s="553">
        <v>38512</v>
      </c>
      <c r="Q1477" s="554"/>
      <c r="R1477" s="552" t="s">
        <v>24001</v>
      </c>
      <c r="S1477" s="552" t="s">
        <v>24001</v>
      </c>
      <c r="T1477" s="552" t="s">
        <v>24001</v>
      </c>
    </row>
    <row r="1478" spans="1:20" ht="14.5" x14ac:dyDescent="0.35">
      <c r="A1478" s="552">
        <v>1068</v>
      </c>
      <c r="B1478" s="571" t="s">
        <v>21625</v>
      </c>
      <c r="C1478" s="571" t="s">
        <v>21626</v>
      </c>
      <c r="D1478" s="571" t="s">
        <v>21646</v>
      </c>
      <c r="E1478" s="571" t="s">
        <v>24358</v>
      </c>
      <c r="F1478" s="571" t="s">
        <v>12574</v>
      </c>
      <c r="G1478" s="571" t="s">
        <v>21644</v>
      </c>
      <c r="H1478" s="571" t="s">
        <v>21645</v>
      </c>
      <c r="I1478" s="571" t="s">
        <v>21149</v>
      </c>
      <c r="J1478" s="571" t="s">
        <v>109</v>
      </c>
      <c r="K1478" s="571" t="s">
        <v>24001</v>
      </c>
      <c r="L1478" s="571" t="s">
        <v>24001</v>
      </c>
      <c r="M1478" s="572" t="s">
        <v>25926</v>
      </c>
      <c r="N1478" s="572" t="s">
        <v>25896</v>
      </c>
      <c r="O1478" s="572" t="s">
        <v>24001</v>
      </c>
      <c r="P1478" s="572">
        <v>36657</v>
      </c>
      <c r="Q1478" s="573">
        <v>39828</v>
      </c>
      <c r="R1478" s="571" t="s">
        <v>28653</v>
      </c>
      <c r="S1478" s="571" t="s">
        <v>24001</v>
      </c>
      <c r="T1478" s="571" t="s">
        <v>24001</v>
      </c>
    </row>
    <row r="1479" spans="1:20" ht="14.5" x14ac:dyDescent="0.35">
      <c r="A1479" s="552">
        <v>1069</v>
      </c>
      <c r="B1479" s="571" t="s">
        <v>21625</v>
      </c>
      <c r="C1479" s="571" t="s">
        <v>21626</v>
      </c>
      <c r="D1479" s="571" t="s">
        <v>21649</v>
      </c>
      <c r="E1479" s="571" t="s">
        <v>21647</v>
      </c>
      <c r="F1479" s="571" t="s">
        <v>291</v>
      </c>
      <c r="G1479" s="571" t="s">
        <v>21644</v>
      </c>
      <c r="H1479" s="571" t="s">
        <v>21648</v>
      </c>
      <c r="I1479" s="571" t="s">
        <v>21149</v>
      </c>
      <c r="J1479" s="571" t="s">
        <v>24001</v>
      </c>
      <c r="K1479" s="571" t="s">
        <v>24001</v>
      </c>
      <c r="L1479" s="571" t="s">
        <v>24001</v>
      </c>
      <c r="M1479" s="572" t="s">
        <v>24001</v>
      </c>
      <c r="N1479" s="572" t="s">
        <v>25896</v>
      </c>
      <c r="O1479" s="572" t="s">
        <v>24001</v>
      </c>
      <c r="P1479" s="572">
        <v>32933</v>
      </c>
      <c r="Q1479" s="573">
        <v>39828</v>
      </c>
      <c r="R1479" s="571" t="s">
        <v>27910</v>
      </c>
      <c r="S1479" s="571" t="s">
        <v>24001</v>
      </c>
      <c r="T1479" s="571" t="s">
        <v>24001</v>
      </c>
    </row>
    <row r="1480" spans="1:20" ht="14.5" x14ac:dyDescent="0.35">
      <c r="A1480" s="552">
        <v>1151</v>
      </c>
      <c r="B1480" s="552" t="s">
        <v>21952</v>
      </c>
      <c r="C1480" s="552" t="s">
        <v>25152</v>
      </c>
      <c r="D1480" s="552" t="s">
        <v>26286</v>
      </c>
      <c r="E1480" s="552" t="s">
        <v>22070</v>
      </c>
      <c r="F1480" s="552" t="s">
        <v>17894</v>
      </c>
      <c r="G1480" s="552" t="s">
        <v>22071</v>
      </c>
      <c r="H1480" s="552" t="s">
        <v>26287</v>
      </c>
      <c r="I1480" s="552" t="s">
        <v>21149</v>
      </c>
      <c r="J1480" s="552" t="s">
        <v>24001</v>
      </c>
      <c r="K1480" s="571" t="s">
        <v>24001</v>
      </c>
      <c r="L1480" s="571" t="s">
        <v>24001</v>
      </c>
      <c r="M1480" s="553" t="s">
        <v>24001</v>
      </c>
      <c r="N1480" s="572" t="s">
        <v>25896</v>
      </c>
      <c r="O1480" s="553" t="s">
        <v>24001</v>
      </c>
      <c r="P1480" s="553">
        <v>32933</v>
      </c>
      <c r="Q1480" s="554">
        <v>44544</v>
      </c>
      <c r="R1480" s="552" t="s">
        <v>28654</v>
      </c>
      <c r="S1480" s="552" t="s">
        <v>28654</v>
      </c>
      <c r="T1480" s="552" t="s">
        <v>24001</v>
      </c>
    </row>
    <row r="1481" spans="1:20" ht="14.5" x14ac:dyDescent="0.35">
      <c r="A1481" s="552">
        <v>73</v>
      </c>
      <c r="B1481" s="552" t="s">
        <v>20452</v>
      </c>
      <c r="C1481" s="552" t="s">
        <v>20485</v>
      </c>
      <c r="D1481" s="552" t="s">
        <v>20488</v>
      </c>
      <c r="E1481" s="552" t="s">
        <v>24001</v>
      </c>
      <c r="F1481" s="552" t="s">
        <v>20486</v>
      </c>
      <c r="G1481" s="552" t="s">
        <v>20487</v>
      </c>
      <c r="H1481" s="552" t="s">
        <v>55</v>
      </c>
      <c r="I1481" s="552" t="s">
        <v>20243</v>
      </c>
      <c r="J1481" s="552" t="s">
        <v>24001</v>
      </c>
      <c r="K1481" s="571" t="s">
        <v>24001</v>
      </c>
      <c r="L1481" s="571" t="s">
        <v>24001</v>
      </c>
      <c r="M1481" s="553" t="s">
        <v>24001</v>
      </c>
      <c r="N1481" s="552" t="s">
        <v>25856</v>
      </c>
      <c r="O1481" s="553" t="s">
        <v>24001</v>
      </c>
      <c r="P1481" s="553">
        <v>32933</v>
      </c>
      <c r="Q1481" s="554">
        <v>37561</v>
      </c>
      <c r="R1481" s="552" t="s">
        <v>24001</v>
      </c>
      <c r="S1481" s="552" t="s">
        <v>24001</v>
      </c>
      <c r="T1481" s="552" t="s">
        <v>24001</v>
      </c>
    </row>
    <row r="1482" spans="1:20" ht="14.5" x14ac:dyDescent="0.35">
      <c r="A1482" s="552">
        <v>74</v>
      </c>
      <c r="B1482" s="552" t="s">
        <v>20452</v>
      </c>
      <c r="C1482" s="552" t="s">
        <v>20485</v>
      </c>
      <c r="D1482" s="552" t="s">
        <v>20492</v>
      </c>
      <c r="E1482" s="552" t="s">
        <v>20489</v>
      </c>
      <c r="F1482" s="552" t="s">
        <v>20490</v>
      </c>
      <c r="G1482" s="552" t="s">
        <v>20487</v>
      </c>
      <c r="H1482" s="552" t="s">
        <v>20491</v>
      </c>
      <c r="I1482" s="552" t="s">
        <v>20243</v>
      </c>
      <c r="J1482" s="552" t="s">
        <v>24001</v>
      </c>
      <c r="K1482" s="552" t="s">
        <v>62</v>
      </c>
      <c r="L1482" s="571" t="s">
        <v>24001</v>
      </c>
      <c r="M1482" s="553" t="s">
        <v>20493</v>
      </c>
      <c r="N1482" s="552" t="s">
        <v>25856</v>
      </c>
      <c r="O1482" s="553" t="s">
        <v>24001</v>
      </c>
      <c r="P1482" s="553">
        <v>32933</v>
      </c>
      <c r="Q1482" s="554">
        <v>37561</v>
      </c>
      <c r="R1482" s="552" t="s">
        <v>28208</v>
      </c>
      <c r="S1482" s="552" t="s">
        <v>24001</v>
      </c>
      <c r="T1482" s="552" t="s">
        <v>24001</v>
      </c>
    </row>
    <row r="1483" spans="1:20" ht="14.5" x14ac:dyDescent="0.35">
      <c r="A1483" s="552">
        <v>738</v>
      </c>
      <c r="B1483" s="571" t="s">
        <v>21653</v>
      </c>
      <c r="C1483" s="571" t="s">
        <v>21748</v>
      </c>
      <c r="D1483" s="571" t="s">
        <v>21820</v>
      </c>
      <c r="E1483" s="571" t="s">
        <v>21818</v>
      </c>
      <c r="F1483" s="571" t="s">
        <v>9854</v>
      </c>
      <c r="G1483" s="571" t="s">
        <v>21819</v>
      </c>
      <c r="H1483" s="571" t="s">
        <v>4025</v>
      </c>
      <c r="I1483" s="571" t="s">
        <v>21149</v>
      </c>
      <c r="J1483" s="571" t="s">
        <v>24001</v>
      </c>
      <c r="K1483" s="571" t="s">
        <v>62</v>
      </c>
      <c r="L1483" s="571" t="s">
        <v>24001</v>
      </c>
      <c r="M1483" s="572" t="s">
        <v>24001</v>
      </c>
      <c r="N1483" s="572" t="s">
        <v>25896</v>
      </c>
      <c r="O1483" s="572" t="s">
        <v>24001</v>
      </c>
      <c r="P1483" s="572">
        <v>32933</v>
      </c>
      <c r="Q1483" s="573">
        <v>39828</v>
      </c>
      <c r="R1483" s="571" t="s">
        <v>28098</v>
      </c>
      <c r="S1483" s="571" t="s">
        <v>24001</v>
      </c>
      <c r="T1483" s="571" t="s">
        <v>24001</v>
      </c>
    </row>
    <row r="1484" spans="1:20" ht="14.5" x14ac:dyDescent="0.35">
      <c r="A1484" s="552">
        <v>739</v>
      </c>
      <c r="B1484" s="571" t="s">
        <v>21653</v>
      </c>
      <c r="C1484" s="571" t="s">
        <v>21748</v>
      </c>
      <c r="D1484" s="571" t="s">
        <v>21822</v>
      </c>
      <c r="E1484" s="571" t="s">
        <v>21821</v>
      </c>
      <c r="F1484" s="571" t="s">
        <v>6191</v>
      </c>
      <c r="G1484" s="571" t="s">
        <v>21819</v>
      </c>
      <c r="H1484" s="571" t="s">
        <v>20333</v>
      </c>
      <c r="I1484" s="571" t="s">
        <v>21149</v>
      </c>
      <c r="J1484" s="571" t="s">
        <v>24001</v>
      </c>
      <c r="K1484" s="571" t="s">
        <v>24001</v>
      </c>
      <c r="L1484" s="571" t="s">
        <v>24001</v>
      </c>
      <c r="M1484" s="572" t="s">
        <v>24001</v>
      </c>
      <c r="N1484" s="572" t="s">
        <v>25896</v>
      </c>
      <c r="O1484" s="572" t="s">
        <v>24001</v>
      </c>
      <c r="P1484" s="572">
        <v>36658</v>
      </c>
      <c r="Q1484" s="573">
        <v>37561</v>
      </c>
      <c r="R1484" s="571" t="s">
        <v>27989</v>
      </c>
      <c r="S1484" s="571" t="s">
        <v>24001</v>
      </c>
      <c r="T1484" s="571" t="s">
        <v>24001</v>
      </c>
    </row>
    <row r="1485" spans="1:20" ht="14.5" x14ac:dyDescent="0.35">
      <c r="A1485" s="552">
        <v>740</v>
      </c>
      <c r="B1485" s="571" t="s">
        <v>21653</v>
      </c>
      <c r="C1485" s="571" t="s">
        <v>21748</v>
      </c>
      <c r="D1485" s="571" t="s">
        <v>21825</v>
      </c>
      <c r="E1485" s="571" t="s">
        <v>21823</v>
      </c>
      <c r="F1485" s="571" t="s">
        <v>17065</v>
      </c>
      <c r="G1485" s="571" t="s">
        <v>21819</v>
      </c>
      <c r="H1485" s="571" t="s">
        <v>21824</v>
      </c>
      <c r="I1485" s="571" t="s">
        <v>21149</v>
      </c>
      <c r="J1485" s="571" t="s">
        <v>24001</v>
      </c>
      <c r="K1485" s="571" t="s">
        <v>62</v>
      </c>
      <c r="L1485" s="571" t="s">
        <v>24001</v>
      </c>
      <c r="M1485" s="572" t="s">
        <v>24001</v>
      </c>
      <c r="N1485" s="572" t="s">
        <v>25896</v>
      </c>
      <c r="O1485" s="572" t="s">
        <v>24001</v>
      </c>
      <c r="P1485" s="572">
        <v>32933</v>
      </c>
      <c r="Q1485" s="573">
        <v>37561</v>
      </c>
      <c r="R1485" s="571" t="s">
        <v>27911</v>
      </c>
      <c r="S1485" s="571" t="s">
        <v>24001</v>
      </c>
      <c r="T1485" s="571" t="s">
        <v>24001</v>
      </c>
    </row>
    <row r="1486" spans="1:20" ht="14.5" x14ac:dyDescent="0.35">
      <c r="A1486" s="552">
        <v>741</v>
      </c>
      <c r="B1486" s="571" t="s">
        <v>21653</v>
      </c>
      <c r="C1486" s="571" t="s">
        <v>21748</v>
      </c>
      <c r="D1486" s="571" t="s">
        <v>21828</v>
      </c>
      <c r="E1486" s="571" t="s">
        <v>21826</v>
      </c>
      <c r="F1486" s="571" t="s">
        <v>16901</v>
      </c>
      <c r="G1486" s="571" t="s">
        <v>21819</v>
      </c>
      <c r="H1486" s="571" t="s">
        <v>21827</v>
      </c>
      <c r="I1486" s="571" t="s">
        <v>21149</v>
      </c>
      <c r="J1486" s="571" t="s">
        <v>24001</v>
      </c>
      <c r="K1486" s="571" t="s">
        <v>24001</v>
      </c>
      <c r="L1486" s="571" t="s">
        <v>531</v>
      </c>
      <c r="M1486" s="572" t="s">
        <v>24001</v>
      </c>
      <c r="N1486" s="572" t="s">
        <v>25896</v>
      </c>
      <c r="O1486" s="572" t="s">
        <v>28034</v>
      </c>
      <c r="P1486" s="572">
        <v>32933</v>
      </c>
      <c r="Q1486" s="573">
        <v>37561</v>
      </c>
      <c r="R1486" s="571" t="s">
        <v>28655</v>
      </c>
      <c r="S1486" s="571" t="s">
        <v>24001</v>
      </c>
      <c r="T1486" s="571" t="s">
        <v>24001</v>
      </c>
    </row>
    <row r="1487" spans="1:20" ht="14.5" x14ac:dyDescent="0.35">
      <c r="A1487" s="552">
        <v>742</v>
      </c>
      <c r="B1487" s="571" t="s">
        <v>21653</v>
      </c>
      <c r="C1487" s="571" t="s">
        <v>21748</v>
      </c>
      <c r="D1487" s="571" t="s">
        <v>25809</v>
      </c>
      <c r="E1487" s="571" t="s">
        <v>24001</v>
      </c>
      <c r="F1487" s="571" t="s">
        <v>25810</v>
      </c>
      <c r="G1487" s="571" t="s">
        <v>21819</v>
      </c>
      <c r="H1487" s="571" t="s">
        <v>55</v>
      </c>
      <c r="I1487" s="571" t="s">
        <v>21149</v>
      </c>
      <c r="J1487" s="571" t="s">
        <v>24001</v>
      </c>
      <c r="K1487" s="571" t="s">
        <v>24001</v>
      </c>
      <c r="L1487" s="571" t="s">
        <v>24001</v>
      </c>
      <c r="M1487" s="572" t="s">
        <v>24001</v>
      </c>
      <c r="N1487" s="572" t="s">
        <v>25896</v>
      </c>
      <c r="O1487" s="572" t="s">
        <v>24001</v>
      </c>
      <c r="P1487" s="572">
        <v>32933</v>
      </c>
      <c r="Q1487" s="573">
        <v>43570</v>
      </c>
      <c r="R1487" s="571" t="s">
        <v>24001</v>
      </c>
      <c r="S1487" s="571" t="s">
        <v>24001</v>
      </c>
      <c r="T1487" s="571" t="s">
        <v>24001</v>
      </c>
    </row>
    <row r="1488" spans="1:20" ht="14.5" x14ac:dyDescent="0.35">
      <c r="A1488" s="552">
        <v>743</v>
      </c>
      <c r="B1488" s="571" t="s">
        <v>21653</v>
      </c>
      <c r="C1488" s="571" t="s">
        <v>21748</v>
      </c>
      <c r="D1488" s="571" t="s">
        <v>21831</v>
      </c>
      <c r="E1488" s="571" t="s">
        <v>21829</v>
      </c>
      <c r="F1488" s="571" t="s">
        <v>17248</v>
      </c>
      <c r="G1488" s="571" t="s">
        <v>21819</v>
      </c>
      <c r="H1488" s="571" t="s">
        <v>21830</v>
      </c>
      <c r="I1488" s="571" t="s">
        <v>21149</v>
      </c>
      <c r="J1488" s="571" t="s">
        <v>24001</v>
      </c>
      <c r="K1488" s="571" t="s">
        <v>24001</v>
      </c>
      <c r="L1488" s="571" t="s">
        <v>24001</v>
      </c>
      <c r="M1488" s="572" t="s">
        <v>24001</v>
      </c>
      <c r="N1488" s="572" t="s">
        <v>25896</v>
      </c>
      <c r="O1488" s="572" t="s">
        <v>24001</v>
      </c>
      <c r="P1488" s="572">
        <v>32933</v>
      </c>
      <c r="Q1488" s="573">
        <v>37561</v>
      </c>
      <c r="R1488" s="571" t="s">
        <v>28656</v>
      </c>
      <c r="S1488" s="571" t="s">
        <v>24001</v>
      </c>
      <c r="T1488" s="571" t="s">
        <v>24001</v>
      </c>
    </row>
    <row r="1489" spans="1:20" ht="14.5" x14ac:dyDescent="0.35">
      <c r="A1489" s="552">
        <v>744</v>
      </c>
      <c r="B1489" s="571" t="s">
        <v>21653</v>
      </c>
      <c r="C1489" s="571" t="s">
        <v>21748</v>
      </c>
      <c r="D1489" s="571" t="s">
        <v>21835</v>
      </c>
      <c r="E1489" s="571" t="s">
        <v>21832</v>
      </c>
      <c r="F1489" s="571" t="s">
        <v>21833</v>
      </c>
      <c r="G1489" s="571" t="s">
        <v>21819</v>
      </c>
      <c r="H1489" s="571" t="s">
        <v>21834</v>
      </c>
      <c r="I1489" s="571" t="s">
        <v>21149</v>
      </c>
      <c r="J1489" s="571" t="s">
        <v>24001</v>
      </c>
      <c r="K1489" s="571" t="s">
        <v>24001</v>
      </c>
      <c r="L1489" s="571" t="s">
        <v>24001</v>
      </c>
      <c r="M1489" s="572" t="s">
        <v>25433</v>
      </c>
      <c r="N1489" s="572" t="s">
        <v>25896</v>
      </c>
      <c r="O1489" s="572" t="s">
        <v>24001</v>
      </c>
      <c r="P1489" s="572">
        <v>32933</v>
      </c>
      <c r="Q1489" s="573">
        <v>37561</v>
      </c>
      <c r="R1489" s="571" t="s">
        <v>27906</v>
      </c>
      <c r="S1489" s="571" t="s">
        <v>24001</v>
      </c>
      <c r="T1489" s="571" t="s">
        <v>24001</v>
      </c>
    </row>
    <row r="1490" spans="1:20" ht="14.5" x14ac:dyDescent="0.35">
      <c r="A1490" s="552">
        <v>879</v>
      </c>
      <c r="B1490" s="571" t="s">
        <v>22163</v>
      </c>
      <c r="C1490" s="571" t="s">
        <v>22732</v>
      </c>
      <c r="D1490" s="571" t="s">
        <v>26578</v>
      </c>
      <c r="E1490" s="571" t="s">
        <v>22733</v>
      </c>
      <c r="F1490" s="571" t="s">
        <v>3365</v>
      </c>
      <c r="G1490" s="571" t="s">
        <v>22734</v>
      </c>
      <c r="H1490" s="571" t="s">
        <v>26579</v>
      </c>
      <c r="I1490" s="571" t="s">
        <v>21149</v>
      </c>
      <c r="J1490" s="571" t="s">
        <v>109</v>
      </c>
      <c r="K1490" s="571" t="s">
        <v>24001</v>
      </c>
      <c r="L1490" s="571" t="s">
        <v>24001</v>
      </c>
      <c r="M1490" s="572" t="s">
        <v>24001</v>
      </c>
      <c r="N1490" s="572" t="s">
        <v>25896</v>
      </c>
      <c r="O1490" s="572" t="s">
        <v>24001</v>
      </c>
      <c r="P1490" s="572">
        <v>35915</v>
      </c>
      <c r="Q1490" s="573">
        <v>43927</v>
      </c>
      <c r="R1490" s="571" t="s">
        <v>27911</v>
      </c>
      <c r="S1490" s="571" t="s">
        <v>27911</v>
      </c>
      <c r="T1490" s="571" t="s">
        <v>24001</v>
      </c>
    </row>
    <row r="1491" spans="1:20" ht="14.5" x14ac:dyDescent="0.35">
      <c r="A1491" s="552">
        <v>880</v>
      </c>
      <c r="B1491" s="571" t="s">
        <v>22163</v>
      </c>
      <c r="C1491" s="571" t="s">
        <v>22732</v>
      </c>
      <c r="D1491" s="571" t="s">
        <v>22737</v>
      </c>
      <c r="E1491" s="571" t="s">
        <v>22735</v>
      </c>
      <c r="F1491" s="571" t="s">
        <v>1310</v>
      </c>
      <c r="G1491" s="571" t="s">
        <v>22734</v>
      </c>
      <c r="H1491" s="571" t="s">
        <v>22736</v>
      </c>
      <c r="I1491" s="571" t="s">
        <v>21149</v>
      </c>
      <c r="J1491" s="571" t="s">
        <v>109</v>
      </c>
      <c r="K1491" s="571" t="s">
        <v>24001</v>
      </c>
      <c r="L1491" s="571" t="s">
        <v>24001</v>
      </c>
      <c r="M1491" s="572" t="s">
        <v>26580</v>
      </c>
      <c r="N1491" s="572" t="s">
        <v>25896</v>
      </c>
      <c r="O1491" s="572" t="s">
        <v>24001</v>
      </c>
      <c r="P1491" s="572">
        <v>32933</v>
      </c>
      <c r="Q1491" s="573">
        <v>41379</v>
      </c>
      <c r="R1491" s="571" t="s">
        <v>28657</v>
      </c>
      <c r="S1491" s="571" t="s">
        <v>24001</v>
      </c>
      <c r="T1491" s="571" t="s">
        <v>24001</v>
      </c>
    </row>
    <row r="1492" spans="1:20" ht="14.5" x14ac:dyDescent="0.35">
      <c r="A1492" s="552">
        <v>377</v>
      </c>
      <c r="B1492" s="571" t="s">
        <v>21653</v>
      </c>
      <c r="C1492" s="571" t="s">
        <v>21654</v>
      </c>
      <c r="D1492" s="571" t="s">
        <v>21658</v>
      </c>
      <c r="E1492" s="571" t="s">
        <v>21655</v>
      </c>
      <c r="F1492" s="571" t="s">
        <v>71</v>
      </c>
      <c r="G1492" s="571" t="s">
        <v>21656</v>
      </c>
      <c r="H1492" s="571" t="s">
        <v>21657</v>
      </c>
      <c r="I1492" s="571" t="s">
        <v>21149</v>
      </c>
      <c r="J1492" s="571" t="s">
        <v>24001</v>
      </c>
      <c r="K1492" s="571" t="s">
        <v>62</v>
      </c>
      <c r="L1492" s="571" t="s">
        <v>24001</v>
      </c>
      <c r="M1492" s="572" t="s">
        <v>24001</v>
      </c>
      <c r="N1492" s="572" t="s">
        <v>25896</v>
      </c>
      <c r="O1492" s="572" t="s">
        <v>24001</v>
      </c>
      <c r="P1492" s="572">
        <v>32933</v>
      </c>
      <c r="Q1492" s="573">
        <v>37561</v>
      </c>
      <c r="R1492" s="571" t="s">
        <v>27968</v>
      </c>
      <c r="S1492" s="571" t="s">
        <v>24001</v>
      </c>
      <c r="T1492" s="571" t="s">
        <v>24001</v>
      </c>
    </row>
    <row r="1493" spans="1:20" ht="14.5" x14ac:dyDescent="0.35">
      <c r="A1493" s="552">
        <v>378</v>
      </c>
      <c r="B1493" s="571" t="s">
        <v>21653</v>
      </c>
      <c r="C1493" s="571" t="s">
        <v>21654</v>
      </c>
      <c r="D1493" s="571" t="s">
        <v>24500</v>
      </c>
      <c r="E1493" s="571" t="s">
        <v>25811</v>
      </c>
      <c r="F1493" s="571" t="s">
        <v>16298</v>
      </c>
      <c r="G1493" s="571" t="s">
        <v>21656</v>
      </c>
      <c r="H1493" s="571" t="s">
        <v>55</v>
      </c>
      <c r="I1493" s="571" t="s">
        <v>21149</v>
      </c>
      <c r="J1493" s="571" t="s">
        <v>24001</v>
      </c>
      <c r="K1493" s="571" t="s">
        <v>24001</v>
      </c>
      <c r="L1493" s="571" t="s">
        <v>24001</v>
      </c>
      <c r="M1493" s="572" t="s">
        <v>24001</v>
      </c>
      <c r="N1493" s="572" t="s">
        <v>25896</v>
      </c>
      <c r="O1493" s="572" t="s">
        <v>24001</v>
      </c>
      <c r="P1493" s="572">
        <v>32933</v>
      </c>
      <c r="Q1493" s="573">
        <v>42376</v>
      </c>
      <c r="R1493" s="571" t="s">
        <v>24001</v>
      </c>
      <c r="S1493" s="571" t="s">
        <v>24001</v>
      </c>
      <c r="T1493" s="571" t="s">
        <v>24001</v>
      </c>
    </row>
    <row r="1494" spans="1:20" ht="14.5" x14ac:dyDescent="0.35">
      <c r="A1494" s="552">
        <v>379</v>
      </c>
      <c r="B1494" s="571" t="s">
        <v>21653</v>
      </c>
      <c r="C1494" s="571" t="s">
        <v>21654</v>
      </c>
      <c r="D1494" s="571" t="s">
        <v>26087</v>
      </c>
      <c r="E1494" s="571" t="s">
        <v>21659</v>
      </c>
      <c r="F1494" s="571" t="s">
        <v>21660</v>
      </c>
      <c r="G1494" s="571" t="s">
        <v>21656</v>
      </c>
      <c r="H1494" s="571" t="s">
        <v>26088</v>
      </c>
      <c r="I1494" s="571" t="s">
        <v>21149</v>
      </c>
      <c r="J1494" s="571" t="s">
        <v>24001</v>
      </c>
      <c r="K1494" s="571" t="s">
        <v>62</v>
      </c>
      <c r="L1494" s="571" t="s">
        <v>24001</v>
      </c>
      <c r="M1494" s="572" t="s">
        <v>24001</v>
      </c>
      <c r="N1494" s="572" t="s">
        <v>25896</v>
      </c>
      <c r="O1494" s="572" t="s">
        <v>24001</v>
      </c>
      <c r="P1494" s="572">
        <v>35996</v>
      </c>
      <c r="Q1494" s="573">
        <v>44005</v>
      </c>
      <c r="R1494" s="571" t="s">
        <v>27895</v>
      </c>
      <c r="S1494" s="571" t="s">
        <v>24001</v>
      </c>
      <c r="T1494" s="571" t="s">
        <v>24001</v>
      </c>
    </row>
    <row r="1495" spans="1:20" ht="14.5" x14ac:dyDescent="0.35">
      <c r="A1495" s="552">
        <v>380</v>
      </c>
      <c r="B1495" s="571" t="s">
        <v>21653</v>
      </c>
      <c r="C1495" s="571" t="s">
        <v>21654</v>
      </c>
      <c r="D1495" s="571" t="s">
        <v>21663</v>
      </c>
      <c r="E1495" s="571" t="s">
        <v>21661</v>
      </c>
      <c r="F1495" s="571" t="s">
        <v>16791</v>
      </c>
      <c r="G1495" s="571" t="s">
        <v>21656</v>
      </c>
      <c r="H1495" s="571" t="s">
        <v>21662</v>
      </c>
      <c r="I1495" s="571" t="s">
        <v>21149</v>
      </c>
      <c r="J1495" s="571" t="s">
        <v>24001</v>
      </c>
      <c r="K1495" s="571" t="s">
        <v>24001</v>
      </c>
      <c r="L1495" s="571" t="s">
        <v>24001</v>
      </c>
      <c r="M1495" s="572" t="s">
        <v>24001</v>
      </c>
      <c r="N1495" s="572" t="s">
        <v>25896</v>
      </c>
      <c r="O1495" s="572" t="s">
        <v>24001</v>
      </c>
      <c r="P1495" s="572">
        <v>32933</v>
      </c>
      <c r="Q1495" s="573">
        <v>37561</v>
      </c>
      <c r="R1495" s="571" t="s">
        <v>27968</v>
      </c>
      <c r="S1495" s="571" t="s">
        <v>24001</v>
      </c>
      <c r="T1495" s="571" t="s">
        <v>24001</v>
      </c>
    </row>
    <row r="1496" spans="1:20" ht="14.5" x14ac:dyDescent="0.35">
      <c r="A1496" s="552">
        <v>269</v>
      </c>
      <c r="B1496" s="552" t="s">
        <v>20877</v>
      </c>
      <c r="C1496" s="552" t="s">
        <v>20926</v>
      </c>
      <c r="D1496" s="552" t="s">
        <v>20974</v>
      </c>
      <c r="E1496" s="552" t="s">
        <v>20970</v>
      </c>
      <c r="F1496" s="552" t="s">
        <v>20971</v>
      </c>
      <c r="G1496" s="552" t="s">
        <v>20972</v>
      </c>
      <c r="H1496" s="552" t="s">
        <v>20973</v>
      </c>
      <c r="I1496" s="552" t="s">
        <v>20243</v>
      </c>
      <c r="J1496" s="552" t="s">
        <v>24001</v>
      </c>
      <c r="K1496" s="571" t="s">
        <v>24001</v>
      </c>
      <c r="L1496" s="571" t="s">
        <v>24001</v>
      </c>
      <c r="M1496" s="553" t="s">
        <v>24001</v>
      </c>
      <c r="N1496" s="552" t="s">
        <v>25856</v>
      </c>
      <c r="O1496" s="553" t="s">
        <v>24001</v>
      </c>
      <c r="P1496" s="553">
        <v>39377</v>
      </c>
      <c r="Q1496" s="554"/>
      <c r="R1496" s="552" t="s">
        <v>28658</v>
      </c>
      <c r="S1496" s="552" t="s">
        <v>24001</v>
      </c>
      <c r="T1496" s="552" t="s">
        <v>24001</v>
      </c>
    </row>
    <row r="1497" spans="1:20" ht="14.5" x14ac:dyDescent="0.35">
      <c r="A1497" s="552">
        <v>270</v>
      </c>
      <c r="B1497" s="552" t="s">
        <v>20877</v>
      </c>
      <c r="C1497" s="552" t="s">
        <v>20926</v>
      </c>
      <c r="D1497" s="552" t="s">
        <v>20975</v>
      </c>
      <c r="E1497" s="552" t="s">
        <v>24001</v>
      </c>
      <c r="F1497" s="552" t="s">
        <v>11682</v>
      </c>
      <c r="G1497" s="552" t="s">
        <v>20972</v>
      </c>
      <c r="H1497" s="552" t="s">
        <v>55</v>
      </c>
      <c r="I1497" s="552" t="s">
        <v>20243</v>
      </c>
      <c r="J1497" s="552" t="s">
        <v>24001</v>
      </c>
      <c r="K1497" s="571" t="s">
        <v>24001</v>
      </c>
      <c r="L1497" s="571" t="s">
        <v>24001</v>
      </c>
      <c r="M1497" s="553" t="s">
        <v>24001</v>
      </c>
      <c r="N1497" s="552" t="s">
        <v>25856</v>
      </c>
      <c r="O1497" s="553" t="s">
        <v>24001</v>
      </c>
      <c r="P1497" s="553">
        <v>32933</v>
      </c>
      <c r="Q1497" s="554">
        <v>37561</v>
      </c>
      <c r="R1497" s="552" t="s">
        <v>24001</v>
      </c>
      <c r="S1497" s="552" t="s">
        <v>24001</v>
      </c>
      <c r="T1497" s="552" t="s">
        <v>24001</v>
      </c>
    </row>
    <row r="1498" spans="1:20" ht="14.5" x14ac:dyDescent="0.35">
      <c r="A1498" s="552">
        <v>271</v>
      </c>
      <c r="B1498" s="552" t="s">
        <v>20877</v>
      </c>
      <c r="C1498" s="552" t="s">
        <v>20926</v>
      </c>
      <c r="D1498" s="552" t="s">
        <v>20977</v>
      </c>
      <c r="E1498" s="552" t="s">
        <v>20976</v>
      </c>
      <c r="F1498" s="552" t="s">
        <v>19602</v>
      </c>
      <c r="G1498" s="552" t="s">
        <v>20972</v>
      </c>
      <c r="H1498" s="552" t="s">
        <v>11686</v>
      </c>
      <c r="I1498" s="552" t="s">
        <v>20243</v>
      </c>
      <c r="J1498" s="552" t="s">
        <v>24001</v>
      </c>
      <c r="K1498" s="571" t="s">
        <v>24001</v>
      </c>
      <c r="L1498" s="571" t="s">
        <v>24001</v>
      </c>
      <c r="M1498" s="553" t="s">
        <v>24001</v>
      </c>
      <c r="N1498" s="552" t="s">
        <v>25856</v>
      </c>
      <c r="O1498" s="553" t="s">
        <v>24001</v>
      </c>
      <c r="P1498" s="553">
        <v>39377</v>
      </c>
      <c r="Q1498" s="554"/>
      <c r="R1498" s="552" t="s">
        <v>28659</v>
      </c>
      <c r="S1498" s="552" t="s">
        <v>24001</v>
      </c>
      <c r="T1498" s="552" t="s">
        <v>24001</v>
      </c>
    </row>
    <row r="1499" spans="1:20" ht="14.5" x14ac:dyDescent="0.35">
      <c r="A1499" s="552">
        <v>1440</v>
      </c>
      <c r="B1499" s="552" t="s">
        <v>22834</v>
      </c>
      <c r="C1499" s="552" t="s">
        <v>23318</v>
      </c>
      <c r="D1499" s="552" t="s">
        <v>27768</v>
      </c>
      <c r="E1499" s="552" t="s">
        <v>27765</v>
      </c>
      <c r="F1499" s="552" t="s">
        <v>27766</v>
      </c>
      <c r="G1499" s="552" t="s">
        <v>23419</v>
      </c>
      <c r="H1499" s="552" t="s">
        <v>27767</v>
      </c>
      <c r="I1499" s="552" t="s">
        <v>22804</v>
      </c>
      <c r="J1499" s="552" t="s">
        <v>24001</v>
      </c>
      <c r="K1499" s="571" t="s">
        <v>24001</v>
      </c>
      <c r="L1499" s="571" t="s">
        <v>24001</v>
      </c>
      <c r="M1499" s="553" t="s">
        <v>27769</v>
      </c>
      <c r="N1499" s="553" t="s">
        <v>62</v>
      </c>
      <c r="O1499" s="553" t="s">
        <v>24001</v>
      </c>
      <c r="P1499" s="553">
        <v>44620</v>
      </c>
      <c r="Q1499" s="554">
        <v>44644</v>
      </c>
      <c r="R1499" s="552" t="s">
        <v>28660</v>
      </c>
      <c r="S1499" s="552" t="s">
        <v>24001</v>
      </c>
      <c r="T1499" s="552" t="s">
        <v>24001</v>
      </c>
    </row>
    <row r="1500" spans="1:20" ht="14.5" x14ac:dyDescent="0.35">
      <c r="A1500" s="552">
        <v>1441</v>
      </c>
      <c r="B1500" s="552" t="s">
        <v>22834</v>
      </c>
      <c r="C1500" s="552" t="s">
        <v>23318</v>
      </c>
      <c r="D1500" s="552" t="s">
        <v>23420</v>
      </c>
      <c r="E1500" s="552" t="s">
        <v>23418</v>
      </c>
      <c r="F1500" s="552" t="s">
        <v>8058</v>
      </c>
      <c r="G1500" s="552" t="s">
        <v>23419</v>
      </c>
      <c r="H1500" s="552" t="s">
        <v>2996</v>
      </c>
      <c r="I1500" s="552" t="s">
        <v>22804</v>
      </c>
      <c r="J1500" s="552" t="s">
        <v>24001</v>
      </c>
      <c r="K1500" s="571" t="s">
        <v>24001</v>
      </c>
      <c r="L1500" s="571" t="s">
        <v>24001</v>
      </c>
      <c r="M1500" s="553" t="s">
        <v>24001</v>
      </c>
      <c r="N1500" s="553" t="s">
        <v>62</v>
      </c>
      <c r="O1500" s="553" t="s">
        <v>24001</v>
      </c>
      <c r="P1500" s="553">
        <v>35706</v>
      </c>
      <c r="Q1500" s="554">
        <v>37561</v>
      </c>
      <c r="R1500" s="552" t="s">
        <v>28661</v>
      </c>
      <c r="S1500" s="552" t="s">
        <v>24001</v>
      </c>
      <c r="T1500" s="552" t="s">
        <v>24001</v>
      </c>
    </row>
    <row r="1501" spans="1:20" ht="14.5" x14ac:dyDescent="0.35">
      <c r="A1501" s="552">
        <v>1442</v>
      </c>
      <c r="B1501" s="552" t="s">
        <v>22834</v>
      </c>
      <c r="C1501" s="552" t="s">
        <v>23318</v>
      </c>
      <c r="D1501" s="552" t="s">
        <v>27773</v>
      </c>
      <c r="E1501" s="552" t="s">
        <v>27770</v>
      </c>
      <c r="F1501" s="552" t="s">
        <v>27771</v>
      </c>
      <c r="G1501" s="552" t="s">
        <v>23419</v>
      </c>
      <c r="H1501" s="552" t="s">
        <v>27772</v>
      </c>
      <c r="I1501" s="552" t="s">
        <v>22804</v>
      </c>
      <c r="J1501" s="552" t="s">
        <v>24001</v>
      </c>
      <c r="K1501" s="571" t="s">
        <v>24001</v>
      </c>
      <c r="L1501" s="571" t="s">
        <v>24001</v>
      </c>
      <c r="M1501" s="553" t="s">
        <v>27774</v>
      </c>
      <c r="N1501" s="553" t="s">
        <v>62</v>
      </c>
      <c r="O1501" s="553" t="s">
        <v>24001</v>
      </c>
      <c r="P1501" s="553">
        <v>44620</v>
      </c>
      <c r="Q1501" s="554">
        <v>44620</v>
      </c>
      <c r="R1501" s="552" t="s">
        <v>28660</v>
      </c>
      <c r="S1501" s="552" t="s">
        <v>24001</v>
      </c>
      <c r="T1501" s="552" t="s">
        <v>24001</v>
      </c>
    </row>
    <row r="1502" spans="1:20" ht="14.5" x14ac:dyDescent="0.35">
      <c r="A1502" s="552">
        <v>1443</v>
      </c>
      <c r="B1502" s="552" t="s">
        <v>22834</v>
      </c>
      <c r="C1502" s="552" t="s">
        <v>23318</v>
      </c>
      <c r="D1502" s="552" t="s">
        <v>23424</v>
      </c>
      <c r="E1502" s="552" t="s">
        <v>23421</v>
      </c>
      <c r="F1502" s="552" t="s">
        <v>23422</v>
      </c>
      <c r="G1502" s="552" t="s">
        <v>23419</v>
      </c>
      <c r="H1502" s="552" t="s">
        <v>23423</v>
      </c>
      <c r="I1502" s="552" t="s">
        <v>22804</v>
      </c>
      <c r="J1502" s="552" t="s">
        <v>24001</v>
      </c>
      <c r="K1502" s="571" t="s">
        <v>24001</v>
      </c>
      <c r="L1502" s="571" t="s">
        <v>24001</v>
      </c>
      <c r="M1502" s="553" t="s">
        <v>24001</v>
      </c>
      <c r="N1502" s="553" t="s">
        <v>62</v>
      </c>
      <c r="O1502" s="553" t="s">
        <v>24001</v>
      </c>
      <c r="P1502" s="553">
        <v>35706</v>
      </c>
      <c r="Q1502" s="554">
        <v>37561</v>
      </c>
      <c r="R1502" s="552" t="s">
        <v>28282</v>
      </c>
      <c r="S1502" s="552" t="s">
        <v>24001</v>
      </c>
      <c r="T1502" s="552" t="s">
        <v>24001</v>
      </c>
    </row>
    <row r="1503" spans="1:20" ht="14.5" x14ac:dyDescent="0.35">
      <c r="A1503" s="552">
        <v>1444</v>
      </c>
      <c r="B1503" s="552" t="s">
        <v>22834</v>
      </c>
      <c r="C1503" s="552" t="s">
        <v>23318</v>
      </c>
      <c r="D1503" s="552" t="s">
        <v>23428</v>
      </c>
      <c r="E1503" s="552" t="s">
        <v>23425</v>
      </c>
      <c r="F1503" s="552" t="s">
        <v>23426</v>
      </c>
      <c r="G1503" s="552" t="s">
        <v>23419</v>
      </c>
      <c r="H1503" s="552" t="s">
        <v>23427</v>
      </c>
      <c r="I1503" s="552" t="s">
        <v>22804</v>
      </c>
      <c r="J1503" s="552" t="s">
        <v>24001</v>
      </c>
      <c r="K1503" s="571" t="s">
        <v>24001</v>
      </c>
      <c r="L1503" s="571" t="s">
        <v>24001</v>
      </c>
      <c r="M1503" s="553" t="s">
        <v>24001</v>
      </c>
      <c r="N1503" s="553" t="s">
        <v>62</v>
      </c>
      <c r="O1503" s="553" t="s">
        <v>24001</v>
      </c>
      <c r="P1503" s="553">
        <v>32933</v>
      </c>
      <c r="Q1503" s="554">
        <v>37561</v>
      </c>
      <c r="R1503" s="552" t="s">
        <v>28662</v>
      </c>
      <c r="S1503" s="552" t="s">
        <v>24001</v>
      </c>
      <c r="T1503" s="552" t="s">
        <v>24001</v>
      </c>
    </row>
    <row r="1504" spans="1:20" ht="14.5" x14ac:dyDescent="0.35">
      <c r="A1504" s="552">
        <v>1445</v>
      </c>
      <c r="B1504" s="552" t="s">
        <v>22834</v>
      </c>
      <c r="C1504" s="552" t="s">
        <v>23318</v>
      </c>
      <c r="D1504" s="552" t="s">
        <v>27776</v>
      </c>
      <c r="E1504" s="552" t="s">
        <v>34595</v>
      </c>
      <c r="F1504" s="552" t="s">
        <v>23429</v>
      </c>
      <c r="G1504" s="552" t="s">
        <v>23419</v>
      </c>
      <c r="H1504" s="552" t="s">
        <v>27775</v>
      </c>
      <c r="I1504" s="552" t="s">
        <v>22804</v>
      </c>
      <c r="J1504" s="552" t="s">
        <v>24001</v>
      </c>
      <c r="K1504" s="571" t="s">
        <v>24001</v>
      </c>
      <c r="L1504" s="571" t="s">
        <v>24001</v>
      </c>
      <c r="M1504" s="553" t="s">
        <v>24001</v>
      </c>
      <c r="N1504" s="553" t="s">
        <v>62</v>
      </c>
      <c r="O1504" s="553" t="s">
        <v>24001</v>
      </c>
      <c r="P1504" s="553">
        <v>32933</v>
      </c>
      <c r="Q1504" s="554">
        <v>44620</v>
      </c>
      <c r="R1504" s="552" t="s">
        <v>28232</v>
      </c>
      <c r="S1504" s="552" t="s">
        <v>24001</v>
      </c>
      <c r="T1504" s="552" t="s">
        <v>24001</v>
      </c>
    </row>
    <row r="1505" spans="1:20" ht="14.5" x14ac:dyDescent="0.35">
      <c r="A1505" s="552">
        <v>1446</v>
      </c>
      <c r="B1505" s="552" t="s">
        <v>22834</v>
      </c>
      <c r="C1505" s="552" t="s">
        <v>23318</v>
      </c>
      <c r="D1505" s="552" t="s">
        <v>27778</v>
      </c>
      <c r="E1505" s="552" t="s">
        <v>25812</v>
      </c>
      <c r="F1505" s="552" t="s">
        <v>27777</v>
      </c>
      <c r="G1505" s="552" t="s">
        <v>23419</v>
      </c>
      <c r="H1505" s="552" t="s">
        <v>20671</v>
      </c>
      <c r="I1505" s="552" t="s">
        <v>22804</v>
      </c>
      <c r="J1505" s="552" t="s">
        <v>24001</v>
      </c>
      <c r="K1505" s="571" t="s">
        <v>24001</v>
      </c>
      <c r="L1505" s="571" t="s">
        <v>24001</v>
      </c>
      <c r="M1505" s="553" t="s">
        <v>27779</v>
      </c>
      <c r="N1505" s="553" t="s">
        <v>62</v>
      </c>
      <c r="O1505" s="553" t="s">
        <v>24001</v>
      </c>
      <c r="P1505" s="553">
        <v>44620</v>
      </c>
      <c r="Q1505" s="554"/>
      <c r="R1505" s="552" t="s">
        <v>28660</v>
      </c>
      <c r="S1505" s="552" t="s">
        <v>24001</v>
      </c>
      <c r="T1505" s="552" t="s">
        <v>24001</v>
      </c>
    </row>
    <row r="1506" spans="1:20" ht="14.5" x14ac:dyDescent="0.35">
      <c r="A1506" s="552">
        <v>1447</v>
      </c>
      <c r="B1506" s="552" t="s">
        <v>22834</v>
      </c>
      <c r="C1506" s="552" t="s">
        <v>23318</v>
      </c>
      <c r="D1506" s="552" t="s">
        <v>23430</v>
      </c>
      <c r="E1506" s="552" t="s">
        <v>24001</v>
      </c>
      <c r="F1506" s="552" t="s">
        <v>15654</v>
      </c>
      <c r="G1506" s="552" t="s">
        <v>23419</v>
      </c>
      <c r="H1506" s="552" t="s">
        <v>55</v>
      </c>
      <c r="I1506" s="552" t="s">
        <v>22804</v>
      </c>
      <c r="J1506" s="552" t="s">
        <v>24001</v>
      </c>
      <c r="K1506" s="571" t="s">
        <v>24001</v>
      </c>
      <c r="L1506" s="571" t="s">
        <v>24001</v>
      </c>
      <c r="M1506" s="553" t="s">
        <v>24001</v>
      </c>
      <c r="N1506" s="553" t="s">
        <v>62</v>
      </c>
      <c r="O1506" s="553" t="s">
        <v>24001</v>
      </c>
      <c r="P1506" s="553">
        <v>32933</v>
      </c>
      <c r="Q1506" s="554">
        <v>37561</v>
      </c>
      <c r="R1506" s="552" t="s">
        <v>24001</v>
      </c>
      <c r="S1506" s="552" t="s">
        <v>24001</v>
      </c>
      <c r="T1506" s="552" t="s">
        <v>24001</v>
      </c>
    </row>
    <row r="1507" spans="1:20" ht="14.5" x14ac:dyDescent="0.35">
      <c r="A1507" s="552">
        <v>1448</v>
      </c>
      <c r="B1507" s="552" t="s">
        <v>22834</v>
      </c>
      <c r="C1507" s="552" t="s">
        <v>23318</v>
      </c>
      <c r="D1507" s="552" t="s">
        <v>23433</v>
      </c>
      <c r="E1507" s="552" t="s">
        <v>23431</v>
      </c>
      <c r="F1507" s="552" t="s">
        <v>9314</v>
      </c>
      <c r="G1507" s="552" t="s">
        <v>23419</v>
      </c>
      <c r="H1507" s="552" t="s">
        <v>23432</v>
      </c>
      <c r="I1507" s="552" t="s">
        <v>22804</v>
      </c>
      <c r="J1507" s="552" t="s">
        <v>24001</v>
      </c>
      <c r="K1507" s="571" t="s">
        <v>24001</v>
      </c>
      <c r="L1507" s="571" t="s">
        <v>24001</v>
      </c>
      <c r="M1507" s="553" t="s">
        <v>24001</v>
      </c>
      <c r="N1507" s="553" t="s">
        <v>62</v>
      </c>
      <c r="O1507" s="553" t="s">
        <v>24001</v>
      </c>
      <c r="P1507" s="553">
        <v>32933</v>
      </c>
      <c r="Q1507" s="554">
        <v>37561</v>
      </c>
      <c r="R1507" s="552" t="s">
        <v>28663</v>
      </c>
      <c r="S1507" s="552" t="s">
        <v>24001</v>
      </c>
      <c r="T1507" s="552" t="s">
        <v>24001</v>
      </c>
    </row>
    <row r="1508" spans="1:20" ht="14.5" x14ac:dyDescent="0.35">
      <c r="A1508" s="552">
        <v>1449</v>
      </c>
      <c r="B1508" s="552" t="s">
        <v>22834</v>
      </c>
      <c r="C1508" s="552" t="s">
        <v>23318</v>
      </c>
      <c r="D1508" s="552" t="s">
        <v>27783</v>
      </c>
      <c r="E1508" s="552" t="s">
        <v>27780</v>
      </c>
      <c r="F1508" s="552" t="s">
        <v>27781</v>
      </c>
      <c r="G1508" s="552" t="s">
        <v>23419</v>
      </c>
      <c r="H1508" s="552" t="s">
        <v>27782</v>
      </c>
      <c r="I1508" s="552" t="s">
        <v>22804</v>
      </c>
      <c r="J1508" s="552" t="s">
        <v>24001</v>
      </c>
      <c r="K1508" s="571" t="s">
        <v>24001</v>
      </c>
      <c r="L1508" s="571" t="s">
        <v>24001</v>
      </c>
      <c r="M1508" s="553" t="s">
        <v>27784</v>
      </c>
      <c r="N1508" s="553" t="s">
        <v>62</v>
      </c>
      <c r="O1508" s="553" t="s">
        <v>24001</v>
      </c>
      <c r="P1508" s="553">
        <v>44620</v>
      </c>
      <c r="Q1508" s="554">
        <v>44620</v>
      </c>
      <c r="R1508" s="552" t="s">
        <v>28660</v>
      </c>
      <c r="S1508" s="552" t="s">
        <v>24001</v>
      </c>
      <c r="T1508" s="552" t="s">
        <v>24001</v>
      </c>
    </row>
    <row r="1509" spans="1:20" ht="14.5" x14ac:dyDescent="0.35">
      <c r="A1509" s="552">
        <v>1163</v>
      </c>
      <c r="B1509" s="552" t="s">
        <v>22098</v>
      </c>
      <c r="C1509" s="552" t="s">
        <v>22099</v>
      </c>
      <c r="D1509" s="552" t="s">
        <v>25813</v>
      </c>
      <c r="E1509" s="552" t="s">
        <v>22100</v>
      </c>
      <c r="F1509" s="552" t="s">
        <v>18094</v>
      </c>
      <c r="G1509" s="552" t="s">
        <v>22101</v>
      </c>
      <c r="H1509" s="552" t="s">
        <v>25814</v>
      </c>
      <c r="I1509" s="552" t="s">
        <v>21149</v>
      </c>
      <c r="J1509" s="552" t="s">
        <v>24001</v>
      </c>
      <c r="K1509" s="571" t="s">
        <v>24001</v>
      </c>
      <c r="L1509" s="571" t="s">
        <v>24001</v>
      </c>
      <c r="M1509" s="553" t="s">
        <v>25815</v>
      </c>
      <c r="N1509" s="572" t="s">
        <v>25896</v>
      </c>
      <c r="O1509" s="553" t="s">
        <v>24001</v>
      </c>
      <c r="P1509" s="553">
        <v>32933</v>
      </c>
      <c r="Q1509" s="554">
        <v>43812</v>
      </c>
      <c r="R1509" s="552" t="s">
        <v>27899</v>
      </c>
      <c r="S1509" s="552" t="s">
        <v>27910</v>
      </c>
      <c r="T1509" s="552" t="s">
        <v>24001</v>
      </c>
    </row>
    <row r="1510" spans="1:20" ht="14.5" x14ac:dyDescent="0.35">
      <c r="A1510" s="552">
        <v>1164</v>
      </c>
      <c r="B1510" s="552" t="s">
        <v>22098</v>
      </c>
      <c r="C1510" s="552" t="s">
        <v>22099</v>
      </c>
      <c r="D1510" s="552" t="s">
        <v>25816</v>
      </c>
      <c r="E1510" s="552" t="s">
        <v>22102</v>
      </c>
      <c r="F1510" s="552" t="s">
        <v>18108</v>
      </c>
      <c r="G1510" s="552" t="s">
        <v>22101</v>
      </c>
      <c r="H1510" s="552" t="s">
        <v>25817</v>
      </c>
      <c r="I1510" s="552" t="s">
        <v>21149</v>
      </c>
      <c r="J1510" s="552" t="s">
        <v>24001</v>
      </c>
      <c r="K1510" s="552" t="s">
        <v>62</v>
      </c>
      <c r="L1510" s="571" t="s">
        <v>24001</v>
      </c>
      <c r="M1510" s="553" t="s">
        <v>21495</v>
      </c>
      <c r="N1510" s="572" t="s">
        <v>25896</v>
      </c>
      <c r="O1510" s="553" t="s">
        <v>24001</v>
      </c>
      <c r="P1510" s="553">
        <v>32933</v>
      </c>
      <c r="Q1510" s="554">
        <v>43812</v>
      </c>
      <c r="R1510" s="552" t="s">
        <v>28664</v>
      </c>
      <c r="S1510" s="552" t="s">
        <v>28664</v>
      </c>
      <c r="T1510" s="552" t="s">
        <v>24001</v>
      </c>
    </row>
    <row r="1511" spans="1:20" ht="14.5" x14ac:dyDescent="0.35">
      <c r="A1511" s="552">
        <v>1165</v>
      </c>
      <c r="B1511" s="552" t="s">
        <v>22098</v>
      </c>
      <c r="C1511" s="552" t="s">
        <v>22099</v>
      </c>
      <c r="D1511" s="552" t="s">
        <v>25818</v>
      </c>
      <c r="E1511" s="552" t="s">
        <v>22103</v>
      </c>
      <c r="F1511" s="552" t="s">
        <v>18501</v>
      </c>
      <c r="G1511" s="552" t="s">
        <v>22101</v>
      </c>
      <c r="H1511" s="552" t="s">
        <v>25276</v>
      </c>
      <c r="I1511" s="552" t="s">
        <v>21149</v>
      </c>
      <c r="J1511" s="552" t="s">
        <v>24001</v>
      </c>
      <c r="K1511" s="552" t="s">
        <v>50</v>
      </c>
      <c r="L1511" s="571" t="s">
        <v>24001</v>
      </c>
      <c r="M1511" s="553" t="s">
        <v>21208</v>
      </c>
      <c r="N1511" s="572" t="s">
        <v>25896</v>
      </c>
      <c r="O1511" s="553" t="s">
        <v>24001</v>
      </c>
      <c r="P1511" s="553">
        <v>36656</v>
      </c>
      <c r="Q1511" s="554">
        <v>43158</v>
      </c>
      <c r="R1511" s="552" t="s">
        <v>28085</v>
      </c>
      <c r="S1511" s="552" t="s">
        <v>28085</v>
      </c>
      <c r="T1511" s="552" t="s">
        <v>24001</v>
      </c>
    </row>
    <row r="1512" spans="1:20" ht="14.5" x14ac:dyDescent="0.35">
      <c r="A1512" s="552">
        <v>1166</v>
      </c>
      <c r="B1512" s="552" t="s">
        <v>22098</v>
      </c>
      <c r="C1512" s="552" t="s">
        <v>22099</v>
      </c>
      <c r="D1512" s="552" t="s">
        <v>24501</v>
      </c>
      <c r="E1512" s="552" t="s">
        <v>25819</v>
      </c>
      <c r="F1512" s="552" t="s">
        <v>24502</v>
      </c>
      <c r="G1512" s="552" t="s">
        <v>22101</v>
      </c>
      <c r="H1512" s="552" t="s">
        <v>55</v>
      </c>
      <c r="I1512" s="552" t="s">
        <v>21149</v>
      </c>
      <c r="J1512" s="552" t="s">
        <v>24001</v>
      </c>
      <c r="K1512" s="571" t="s">
        <v>24001</v>
      </c>
      <c r="L1512" s="571" t="s">
        <v>24001</v>
      </c>
      <c r="M1512" s="553" t="s">
        <v>24001</v>
      </c>
      <c r="N1512" s="572" t="s">
        <v>25896</v>
      </c>
      <c r="O1512" s="553" t="s">
        <v>24001</v>
      </c>
      <c r="P1512" s="553">
        <v>32933</v>
      </c>
      <c r="Q1512" s="554">
        <v>42376</v>
      </c>
      <c r="R1512" s="552" t="s">
        <v>24001</v>
      </c>
      <c r="S1512" s="552" t="s">
        <v>24001</v>
      </c>
      <c r="T1512" s="552" t="s">
        <v>24001</v>
      </c>
    </row>
    <row r="1513" spans="1:20" ht="14.5" x14ac:dyDescent="0.35">
      <c r="A1513" s="552">
        <v>1167</v>
      </c>
      <c r="B1513" s="552" t="s">
        <v>22098</v>
      </c>
      <c r="C1513" s="552" t="s">
        <v>22099</v>
      </c>
      <c r="D1513" s="552" t="s">
        <v>24503</v>
      </c>
      <c r="E1513" s="552" t="s">
        <v>25819</v>
      </c>
      <c r="F1513" s="552" t="s">
        <v>24504</v>
      </c>
      <c r="G1513" s="552" t="s">
        <v>22099</v>
      </c>
      <c r="H1513" s="552" t="s">
        <v>55</v>
      </c>
      <c r="I1513" s="552" t="s">
        <v>21149</v>
      </c>
      <c r="J1513" s="552" t="s">
        <v>24001</v>
      </c>
      <c r="K1513" s="571" t="s">
        <v>24001</v>
      </c>
      <c r="L1513" s="571" t="s">
        <v>24001</v>
      </c>
      <c r="M1513" s="553" t="s">
        <v>24001</v>
      </c>
      <c r="N1513" s="572" t="s">
        <v>25896</v>
      </c>
      <c r="O1513" s="553" t="s">
        <v>24001</v>
      </c>
      <c r="P1513" s="553">
        <v>42374</v>
      </c>
      <c r="Q1513" s="554"/>
      <c r="R1513" s="552" t="s">
        <v>24001</v>
      </c>
      <c r="S1513" s="552" t="s">
        <v>24001</v>
      </c>
      <c r="T1513" s="552" t="s">
        <v>24001</v>
      </c>
    </row>
    <row r="1514" spans="1:20" ht="14.5" x14ac:dyDescent="0.35">
      <c r="A1514" s="552">
        <v>1226</v>
      </c>
      <c r="B1514" s="571" t="s">
        <v>22834</v>
      </c>
      <c r="C1514" s="571" t="s">
        <v>22875</v>
      </c>
      <c r="D1514" s="571" t="s">
        <v>22893</v>
      </c>
      <c r="E1514" s="571" t="s">
        <v>25820</v>
      </c>
      <c r="F1514" s="571" t="s">
        <v>8591</v>
      </c>
      <c r="G1514" s="571" t="s">
        <v>22891</v>
      </c>
      <c r="H1514" s="571" t="s">
        <v>22892</v>
      </c>
      <c r="I1514" s="571" t="s">
        <v>22804</v>
      </c>
      <c r="J1514" s="571" t="s">
        <v>24001</v>
      </c>
      <c r="K1514" s="571" t="s">
        <v>24001</v>
      </c>
      <c r="L1514" s="571" t="s">
        <v>24001</v>
      </c>
      <c r="M1514" s="572" t="s">
        <v>24001</v>
      </c>
      <c r="N1514" s="553" t="s">
        <v>62</v>
      </c>
      <c r="O1514" s="572" t="s">
        <v>24001</v>
      </c>
      <c r="P1514" s="572">
        <v>34418</v>
      </c>
      <c r="Q1514" s="573">
        <v>41722</v>
      </c>
      <c r="R1514" s="571" t="s">
        <v>28665</v>
      </c>
      <c r="S1514" s="571" t="s">
        <v>24001</v>
      </c>
      <c r="T1514" s="571" t="s">
        <v>24001</v>
      </c>
    </row>
    <row r="1515" spans="1:20" ht="14.5" x14ac:dyDescent="0.35">
      <c r="A1515" s="552">
        <v>360</v>
      </c>
      <c r="B1515" s="571" t="s">
        <v>24389</v>
      </c>
      <c r="C1515" s="571" t="s">
        <v>24389</v>
      </c>
      <c r="D1515" s="571" t="s">
        <v>24505</v>
      </c>
      <c r="E1515" s="571" t="s">
        <v>24001</v>
      </c>
      <c r="F1515" s="571" t="s">
        <v>24506</v>
      </c>
      <c r="G1515" s="571" t="s">
        <v>24507</v>
      </c>
      <c r="H1515" s="571" t="s">
        <v>55</v>
      </c>
      <c r="I1515" s="571" t="s">
        <v>20243</v>
      </c>
      <c r="J1515" s="571" t="s">
        <v>24001</v>
      </c>
      <c r="K1515" s="571" t="s">
        <v>24001</v>
      </c>
      <c r="L1515" s="571" t="s">
        <v>24001</v>
      </c>
      <c r="M1515" s="572" t="s">
        <v>24508</v>
      </c>
      <c r="N1515" s="552" t="s">
        <v>25856</v>
      </c>
      <c r="O1515" s="572" t="s">
        <v>24001</v>
      </c>
      <c r="P1515" s="572">
        <v>42391</v>
      </c>
      <c r="Q1515" s="573"/>
      <c r="R1515" s="571" t="s">
        <v>24001</v>
      </c>
      <c r="S1515" s="571" t="s">
        <v>24001</v>
      </c>
      <c r="T1515" s="571" t="s">
        <v>24001</v>
      </c>
    </row>
    <row r="1516" spans="1:20" ht="14.5" x14ac:dyDescent="0.35">
      <c r="A1516" s="552">
        <v>1553</v>
      </c>
      <c r="B1516" s="552" t="s">
        <v>23616</v>
      </c>
      <c r="C1516" s="552" t="s">
        <v>23642</v>
      </c>
      <c r="D1516" s="552" t="s">
        <v>26633</v>
      </c>
      <c r="E1516" s="552" t="s">
        <v>34841</v>
      </c>
      <c r="F1516" s="552" t="s">
        <v>23690</v>
      </c>
      <c r="G1516" s="552" t="s">
        <v>23691</v>
      </c>
      <c r="H1516" s="552" t="s">
        <v>985</v>
      </c>
      <c r="I1516" s="552" t="s">
        <v>23615</v>
      </c>
      <c r="J1516" s="552" t="s">
        <v>24001</v>
      </c>
      <c r="K1516" s="552" t="s">
        <v>62</v>
      </c>
      <c r="L1516" s="571" t="s">
        <v>24001</v>
      </c>
      <c r="M1516" s="553" t="s">
        <v>24001</v>
      </c>
      <c r="N1516" s="553" t="s">
        <v>26632</v>
      </c>
      <c r="O1516" s="553" t="s">
        <v>24001</v>
      </c>
      <c r="P1516" s="553">
        <v>35738</v>
      </c>
      <c r="Q1516" s="554">
        <v>44215</v>
      </c>
      <c r="R1516" s="552" t="s">
        <v>28522</v>
      </c>
      <c r="S1516" s="552" t="s">
        <v>24001</v>
      </c>
      <c r="T1516" s="552" t="s">
        <v>24001</v>
      </c>
    </row>
    <row r="1517" spans="1:20" ht="14.5" x14ac:dyDescent="0.35">
      <c r="A1517" s="552">
        <v>639</v>
      </c>
      <c r="B1517" s="571" t="s">
        <v>21653</v>
      </c>
      <c r="C1517" s="571" t="s">
        <v>21684</v>
      </c>
      <c r="D1517" s="571" t="s">
        <v>21725</v>
      </c>
      <c r="E1517" s="571" t="s">
        <v>21722</v>
      </c>
      <c r="F1517" s="571" t="s">
        <v>21723</v>
      </c>
      <c r="G1517" s="571" t="s">
        <v>21724</v>
      </c>
      <c r="H1517" s="571" t="s">
        <v>20457</v>
      </c>
      <c r="I1517" s="571" t="s">
        <v>21149</v>
      </c>
      <c r="J1517" s="571" t="s">
        <v>24001</v>
      </c>
      <c r="K1517" s="571" t="s">
        <v>24001</v>
      </c>
      <c r="L1517" s="571" t="s">
        <v>24001</v>
      </c>
      <c r="M1517" s="572" t="s">
        <v>26107</v>
      </c>
      <c r="N1517" s="572" t="s">
        <v>25896</v>
      </c>
      <c r="O1517" s="572" t="s">
        <v>24001</v>
      </c>
      <c r="P1517" s="572">
        <v>41946</v>
      </c>
      <c r="Q1517" s="573">
        <v>41946</v>
      </c>
      <c r="R1517" s="571" t="s">
        <v>28666</v>
      </c>
      <c r="S1517" s="571" t="s">
        <v>24001</v>
      </c>
      <c r="T1517" s="571" t="s">
        <v>24001</v>
      </c>
    </row>
    <row r="1518" spans="1:20" ht="14.5" x14ac:dyDescent="0.35">
      <c r="A1518" s="552">
        <v>640</v>
      </c>
      <c r="B1518" s="571" t="s">
        <v>21653</v>
      </c>
      <c r="C1518" s="571" t="s">
        <v>21684</v>
      </c>
      <c r="D1518" s="571" t="s">
        <v>21729</v>
      </c>
      <c r="E1518" s="571" t="s">
        <v>21726</v>
      </c>
      <c r="F1518" s="571" t="s">
        <v>21727</v>
      </c>
      <c r="G1518" s="571" t="s">
        <v>21724</v>
      </c>
      <c r="H1518" s="571" t="s">
        <v>21728</v>
      </c>
      <c r="I1518" s="571" t="s">
        <v>21149</v>
      </c>
      <c r="J1518" s="571" t="s">
        <v>24001</v>
      </c>
      <c r="K1518" s="571" t="s">
        <v>24001</v>
      </c>
      <c r="L1518" s="571" t="s">
        <v>24001</v>
      </c>
      <c r="M1518" s="572" t="s">
        <v>21730</v>
      </c>
      <c r="N1518" s="572" t="s">
        <v>25896</v>
      </c>
      <c r="O1518" s="572" t="s">
        <v>24001</v>
      </c>
      <c r="P1518" s="572">
        <v>36384</v>
      </c>
      <c r="Q1518" s="573">
        <v>37561</v>
      </c>
      <c r="R1518" s="571" t="s">
        <v>28026</v>
      </c>
      <c r="S1518" s="571" t="s">
        <v>24001</v>
      </c>
      <c r="T1518" s="571" t="s">
        <v>24001</v>
      </c>
    </row>
    <row r="1519" spans="1:20" ht="14.5" x14ac:dyDescent="0.35">
      <c r="A1519" s="552">
        <v>641</v>
      </c>
      <c r="B1519" s="571" t="s">
        <v>21653</v>
      </c>
      <c r="C1519" s="571" t="s">
        <v>21684</v>
      </c>
      <c r="D1519" s="571" t="s">
        <v>25821</v>
      </c>
      <c r="E1519" s="571" t="s">
        <v>25822</v>
      </c>
      <c r="F1519" s="571" t="s">
        <v>16950</v>
      </c>
      <c r="G1519" s="571" t="s">
        <v>21724</v>
      </c>
      <c r="H1519" s="571" t="s">
        <v>25823</v>
      </c>
      <c r="I1519" s="571" t="s">
        <v>21149</v>
      </c>
      <c r="J1519" s="571" t="s">
        <v>24001</v>
      </c>
      <c r="K1519" s="571" t="s">
        <v>24001</v>
      </c>
      <c r="L1519" s="571" t="s">
        <v>24001</v>
      </c>
      <c r="M1519" s="572" t="s">
        <v>24001</v>
      </c>
      <c r="N1519" s="572" t="s">
        <v>25896</v>
      </c>
      <c r="O1519" s="572" t="s">
        <v>24001</v>
      </c>
      <c r="P1519" s="572">
        <v>32933</v>
      </c>
      <c r="Q1519" s="573">
        <v>42885</v>
      </c>
      <c r="R1519" s="571" t="s">
        <v>28026</v>
      </c>
      <c r="S1519" s="571" t="s">
        <v>24001</v>
      </c>
      <c r="T1519" s="571" t="s">
        <v>24001</v>
      </c>
    </row>
    <row r="1520" spans="1:20" ht="14.5" x14ac:dyDescent="0.35">
      <c r="A1520" s="552">
        <v>642</v>
      </c>
      <c r="B1520" s="571" t="s">
        <v>21653</v>
      </c>
      <c r="C1520" s="571" t="s">
        <v>21684</v>
      </c>
      <c r="D1520" s="571" t="s">
        <v>25824</v>
      </c>
      <c r="E1520" s="571" t="s">
        <v>25825</v>
      </c>
      <c r="F1520" s="571" t="s">
        <v>25826</v>
      </c>
      <c r="G1520" s="571" t="s">
        <v>21724</v>
      </c>
      <c r="H1520" s="571" t="s">
        <v>25827</v>
      </c>
      <c r="I1520" s="571" t="s">
        <v>21149</v>
      </c>
      <c r="J1520" s="571" t="s">
        <v>24001</v>
      </c>
      <c r="K1520" s="571" t="s">
        <v>24001</v>
      </c>
      <c r="L1520" s="571" t="s">
        <v>24001</v>
      </c>
      <c r="M1520" s="572" t="s">
        <v>26108</v>
      </c>
      <c r="N1520" s="572" t="s">
        <v>25896</v>
      </c>
      <c r="O1520" s="572" t="s">
        <v>24001</v>
      </c>
      <c r="P1520" s="572">
        <v>32933</v>
      </c>
      <c r="Q1520" s="573">
        <v>42885</v>
      </c>
      <c r="R1520" s="571" t="s">
        <v>28667</v>
      </c>
      <c r="S1520" s="571" t="s">
        <v>28667</v>
      </c>
      <c r="T1520" s="571" t="s">
        <v>24001</v>
      </c>
    </row>
    <row r="1521" spans="1:20" ht="14.5" x14ac:dyDescent="0.35">
      <c r="A1521" s="552">
        <v>643</v>
      </c>
      <c r="B1521" s="571" t="s">
        <v>21653</v>
      </c>
      <c r="C1521" s="571" t="s">
        <v>21684</v>
      </c>
      <c r="D1521" s="571" t="s">
        <v>34596</v>
      </c>
      <c r="E1521" s="571" t="s">
        <v>24001</v>
      </c>
      <c r="F1521" s="571" t="s">
        <v>10561</v>
      </c>
      <c r="G1521" s="571" t="s">
        <v>21724</v>
      </c>
      <c r="H1521" s="571" t="s">
        <v>55</v>
      </c>
      <c r="I1521" s="571" t="s">
        <v>21149</v>
      </c>
      <c r="J1521" s="571" t="s">
        <v>24001</v>
      </c>
      <c r="K1521" s="571" t="s">
        <v>24001</v>
      </c>
      <c r="L1521" s="571" t="s">
        <v>24001</v>
      </c>
      <c r="M1521" s="572" t="s">
        <v>24001</v>
      </c>
      <c r="N1521" s="572" t="s">
        <v>25896</v>
      </c>
      <c r="O1521" s="572" t="s">
        <v>24001</v>
      </c>
      <c r="P1521" s="572">
        <v>32933</v>
      </c>
      <c r="Q1521" s="573">
        <v>45527</v>
      </c>
      <c r="R1521" s="571" t="s">
        <v>24001</v>
      </c>
      <c r="S1521" s="571" t="s">
        <v>24001</v>
      </c>
      <c r="T1521" s="571" t="s">
        <v>24001</v>
      </c>
    </row>
    <row r="1522" spans="1:20" ht="14.5" x14ac:dyDescent="0.35">
      <c r="A1522" s="552">
        <v>644</v>
      </c>
      <c r="B1522" s="571" t="s">
        <v>21653</v>
      </c>
      <c r="C1522" s="571" t="s">
        <v>21684</v>
      </c>
      <c r="D1522" s="571" t="s">
        <v>21733</v>
      </c>
      <c r="E1522" s="571" t="s">
        <v>21731</v>
      </c>
      <c r="F1522" s="571" t="s">
        <v>21732</v>
      </c>
      <c r="G1522" s="571" t="s">
        <v>21724</v>
      </c>
      <c r="H1522" s="571" t="s">
        <v>8077</v>
      </c>
      <c r="I1522" s="571" t="s">
        <v>21149</v>
      </c>
      <c r="J1522" s="571" t="s">
        <v>24001</v>
      </c>
      <c r="K1522" s="571" t="s">
        <v>24001</v>
      </c>
      <c r="L1522" s="571" t="s">
        <v>24001</v>
      </c>
      <c r="M1522" s="572" t="s">
        <v>24001</v>
      </c>
      <c r="N1522" s="572" t="s">
        <v>25896</v>
      </c>
      <c r="O1522" s="572" t="s">
        <v>24001</v>
      </c>
      <c r="P1522" s="572">
        <v>32933</v>
      </c>
      <c r="Q1522" s="573">
        <v>37561</v>
      </c>
      <c r="R1522" s="571" t="s">
        <v>27909</v>
      </c>
      <c r="S1522" s="571" t="s">
        <v>24001</v>
      </c>
      <c r="T1522" s="571" t="s">
        <v>24001</v>
      </c>
    </row>
    <row r="1523" spans="1:20" ht="14.5" x14ac:dyDescent="0.35">
      <c r="A1523" s="552">
        <v>1450</v>
      </c>
      <c r="B1523" s="552" t="s">
        <v>22834</v>
      </c>
      <c r="C1523" s="552" t="s">
        <v>23434</v>
      </c>
      <c r="D1523" s="552" t="s">
        <v>24509</v>
      </c>
      <c r="E1523" s="552" t="s">
        <v>25828</v>
      </c>
      <c r="F1523" s="552" t="s">
        <v>24510</v>
      </c>
      <c r="G1523" s="552" t="s">
        <v>23434</v>
      </c>
      <c r="H1523" s="552" t="s">
        <v>55</v>
      </c>
      <c r="I1523" s="552" t="s">
        <v>22804</v>
      </c>
      <c r="J1523" s="552" t="s">
        <v>24001</v>
      </c>
      <c r="K1523" s="571" t="s">
        <v>24001</v>
      </c>
      <c r="L1523" s="571" t="s">
        <v>24001</v>
      </c>
      <c r="M1523" s="553" t="s">
        <v>24001</v>
      </c>
      <c r="N1523" s="553" t="s">
        <v>62</v>
      </c>
      <c r="O1523" s="553" t="s">
        <v>24001</v>
      </c>
      <c r="P1523" s="553">
        <v>42374</v>
      </c>
      <c r="Q1523" s="554"/>
      <c r="R1523" s="552" t="s">
        <v>24001</v>
      </c>
      <c r="S1523" s="552" t="s">
        <v>24001</v>
      </c>
      <c r="T1523" s="552" t="s">
        <v>24001</v>
      </c>
    </row>
    <row r="1524" spans="1:20" ht="14.5" x14ac:dyDescent="0.35">
      <c r="A1524" s="552">
        <v>1451</v>
      </c>
      <c r="B1524" s="552" t="s">
        <v>22834</v>
      </c>
      <c r="C1524" s="552" t="s">
        <v>23434</v>
      </c>
      <c r="D1524" s="552" t="s">
        <v>23439</v>
      </c>
      <c r="E1524" s="552" t="s">
        <v>23435</v>
      </c>
      <c r="F1524" s="552" t="s">
        <v>23436</v>
      </c>
      <c r="G1524" s="552" t="s">
        <v>23437</v>
      </c>
      <c r="H1524" s="552" t="s">
        <v>23438</v>
      </c>
      <c r="I1524" s="552" t="s">
        <v>22804</v>
      </c>
      <c r="J1524" s="552" t="s">
        <v>24001</v>
      </c>
      <c r="K1524" s="552" t="s">
        <v>62</v>
      </c>
      <c r="L1524" s="571" t="s">
        <v>24001</v>
      </c>
      <c r="M1524" s="553" t="s">
        <v>24001</v>
      </c>
      <c r="N1524" s="553" t="s">
        <v>62</v>
      </c>
      <c r="O1524" s="553" t="s">
        <v>24001</v>
      </c>
      <c r="P1524" s="553">
        <v>35853</v>
      </c>
      <c r="Q1524" s="554">
        <v>37561</v>
      </c>
      <c r="R1524" s="552" t="s">
        <v>27894</v>
      </c>
      <c r="S1524" s="552" t="s">
        <v>24001</v>
      </c>
      <c r="T1524" s="552" t="s">
        <v>24001</v>
      </c>
    </row>
    <row r="1525" spans="1:20" ht="14.5" x14ac:dyDescent="0.35">
      <c r="A1525" s="552">
        <v>1452</v>
      </c>
      <c r="B1525" s="552" t="s">
        <v>22834</v>
      </c>
      <c r="C1525" s="552" t="s">
        <v>23434</v>
      </c>
      <c r="D1525" s="552" t="s">
        <v>23442</v>
      </c>
      <c r="E1525" s="552" t="s">
        <v>34815</v>
      </c>
      <c r="F1525" s="552" t="s">
        <v>23440</v>
      </c>
      <c r="G1525" s="552" t="s">
        <v>23437</v>
      </c>
      <c r="H1525" s="552" t="s">
        <v>23441</v>
      </c>
      <c r="I1525" s="552" t="s">
        <v>22804</v>
      </c>
      <c r="J1525" s="552" t="s">
        <v>24001</v>
      </c>
      <c r="K1525" s="571" t="s">
        <v>24001</v>
      </c>
      <c r="L1525" s="571" t="s">
        <v>24001</v>
      </c>
      <c r="M1525" s="553" t="s">
        <v>24001</v>
      </c>
      <c r="N1525" s="553" t="s">
        <v>62</v>
      </c>
      <c r="O1525" s="553" t="s">
        <v>24001</v>
      </c>
      <c r="P1525" s="553">
        <v>32933</v>
      </c>
      <c r="Q1525" s="554">
        <v>37561</v>
      </c>
      <c r="R1525" s="552" t="s">
        <v>28663</v>
      </c>
      <c r="S1525" s="552" t="s">
        <v>24001</v>
      </c>
      <c r="T1525" s="552" t="s">
        <v>24001</v>
      </c>
    </row>
    <row r="1526" spans="1:20" ht="14.5" x14ac:dyDescent="0.35">
      <c r="A1526" s="552">
        <v>1453</v>
      </c>
      <c r="B1526" s="552" t="s">
        <v>22834</v>
      </c>
      <c r="C1526" s="552" t="s">
        <v>23434</v>
      </c>
      <c r="D1526" s="552" t="s">
        <v>23445</v>
      </c>
      <c r="E1526" s="552" t="s">
        <v>23443</v>
      </c>
      <c r="F1526" s="552" t="s">
        <v>23444</v>
      </c>
      <c r="G1526" s="552" t="s">
        <v>23437</v>
      </c>
      <c r="H1526" s="552" t="s">
        <v>20576</v>
      </c>
      <c r="I1526" s="552" t="s">
        <v>22804</v>
      </c>
      <c r="J1526" s="552" t="s">
        <v>24001</v>
      </c>
      <c r="K1526" s="571" t="s">
        <v>24001</v>
      </c>
      <c r="L1526" s="571" t="s">
        <v>24001</v>
      </c>
      <c r="M1526" s="553" t="s">
        <v>24001</v>
      </c>
      <c r="N1526" s="553" t="s">
        <v>62</v>
      </c>
      <c r="O1526" s="553" t="s">
        <v>24001</v>
      </c>
      <c r="P1526" s="553">
        <v>32933</v>
      </c>
      <c r="Q1526" s="554">
        <v>37561</v>
      </c>
      <c r="R1526" s="552" t="s">
        <v>28084</v>
      </c>
      <c r="S1526" s="552" t="s">
        <v>24001</v>
      </c>
      <c r="T1526" s="552" t="s">
        <v>24001</v>
      </c>
    </row>
    <row r="1527" spans="1:20" ht="14.5" x14ac:dyDescent="0.35">
      <c r="A1527" s="552">
        <v>1454</v>
      </c>
      <c r="B1527" s="552" t="s">
        <v>22834</v>
      </c>
      <c r="C1527" s="552" t="s">
        <v>23434</v>
      </c>
      <c r="D1527" s="552" t="s">
        <v>23449</v>
      </c>
      <c r="E1527" s="552" t="s">
        <v>23446</v>
      </c>
      <c r="F1527" s="552" t="s">
        <v>23447</v>
      </c>
      <c r="G1527" s="552" t="s">
        <v>23437</v>
      </c>
      <c r="H1527" s="552" t="s">
        <v>23448</v>
      </c>
      <c r="I1527" s="552" t="s">
        <v>22804</v>
      </c>
      <c r="J1527" s="552" t="s">
        <v>24001</v>
      </c>
      <c r="K1527" s="571" t="s">
        <v>24001</v>
      </c>
      <c r="L1527" s="571" t="s">
        <v>24001</v>
      </c>
      <c r="M1527" s="553" t="s">
        <v>24001</v>
      </c>
      <c r="N1527" s="553" t="s">
        <v>62</v>
      </c>
      <c r="O1527" s="553" t="s">
        <v>24001</v>
      </c>
      <c r="P1527" s="553">
        <v>32933</v>
      </c>
      <c r="Q1527" s="554">
        <v>37561</v>
      </c>
      <c r="R1527" s="552" t="s">
        <v>28663</v>
      </c>
      <c r="S1527" s="552" t="s">
        <v>24001</v>
      </c>
      <c r="T1527" s="552" t="s">
        <v>24001</v>
      </c>
    </row>
    <row r="1528" spans="1:20" ht="14.5" x14ac:dyDescent="0.35">
      <c r="A1528" s="552">
        <v>1455</v>
      </c>
      <c r="B1528" s="552" t="s">
        <v>22834</v>
      </c>
      <c r="C1528" s="552" t="s">
        <v>23434</v>
      </c>
      <c r="D1528" s="552" t="s">
        <v>23451</v>
      </c>
      <c r="E1528" s="552" t="s">
        <v>23450</v>
      </c>
      <c r="F1528" s="552" t="s">
        <v>9409</v>
      </c>
      <c r="G1528" s="552" t="s">
        <v>23437</v>
      </c>
      <c r="H1528" s="552" t="s">
        <v>20694</v>
      </c>
      <c r="I1528" s="552" t="s">
        <v>22804</v>
      </c>
      <c r="J1528" s="552" t="s">
        <v>24001</v>
      </c>
      <c r="K1528" s="571" t="s">
        <v>24001</v>
      </c>
      <c r="L1528" s="571" t="s">
        <v>24001</v>
      </c>
      <c r="M1528" s="553" t="s">
        <v>24001</v>
      </c>
      <c r="N1528" s="553" t="s">
        <v>62</v>
      </c>
      <c r="O1528" s="553" t="s">
        <v>24001</v>
      </c>
      <c r="P1528" s="553">
        <v>32933</v>
      </c>
      <c r="Q1528" s="554">
        <v>37561</v>
      </c>
      <c r="R1528" s="552" t="s">
        <v>27901</v>
      </c>
      <c r="S1528" s="552" t="s">
        <v>24001</v>
      </c>
      <c r="T1528" s="552" t="s">
        <v>24001</v>
      </c>
    </row>
    <row r="1529" spans="1:20" ht="14.5" x14ac:dyDescent="0.35">
      <c r="A1529" s="552">
        <v>1456</v>
      </c>
      <c r="B1529" s="552" t="s">
        <v>22834</v>
      </c>
      <c r="C1529" s="552" t="s">
        <v>23434</v>
      </c>
      <c r="D1529" s="552" t="s">
        <v>23454</v>
      </c>
      <c r="E1529" s="552" t="s">
        <v>23452</v>
      </c>
      <c r="F1529" s="552" t="s">
        <v>9507</v>
      </c>
      <c r="G1529" s="552" t="s">
        <v>23437</v>
      </c>
      <c r="H1529" s="552" t="s">
        <v>23453</v>
      </c>
      <c r="I1529" s="552" t="s">
        <v>22804</v>
      </c>
      <c r="J1529" s="552" t="s">
        <v>24001</v>
      </c>
      <c r="K1529" s="552" t="s">
        <v>154</v>
      </c>
      <c r="L1529" s="571" t="s">
        <v>24001</v>
      </c>
      <c r="M1529" s="553" t="s">
        <v>24001</v>
      </c>
      <c r="N1529" s="553" t="s">
        <v>62</v>
      </c>
      <c r="O1529" s="553" t="s">
        <v>24001</v>
      </c>
      <c r="P1529" s="553">
        <v>32933</v>
      </c>
      <c r="Q1529" s="554">
        <v>37561</v>
      </c>
      <c r="R1529" s="552" t="s">
        <v>28668</v>
      </c>
      <c r="S1529" s="552" t="s">
        <v>24001</v>
      </c>
      <c r="T1529" s="552" t="s">
        <v>24001</v>
      </c>
    </row>
    <row r="1530" spans="1:20" ht="14.5" x14ac:dyDescent="0.35">
      <c r="A1530" s="552">
        <v>1457</v>
      </c>
      <c r="B1530" s="552" t="s">
        <v>22834</v>
      </c>
      <c r="C1530" s="552" t="s">
        <v>23434</v>
      </c>
      <c r="D1530" s="552" t="s">
        <v>23455</v>
      </c>
      <c r="E1530" s="552" t="s">
        <v>25829</v>
      </c>
      <c r="F1530" s="552" t="s">
        <v>18194</v>
      </c>
      <c r="G1530" s="552" t="s">
        <v>23437</v>
      </c>
      <c r="H1530" s="552" t="s">
        <v>55</v>
      </c>
      <c r="I1530" s="552" t="s">
        <v>22804</v>
      </c>
      <c r="J1530" s="552" t="s">
        <v>24001</v>
      </c>
      <c r="K1530" s="571" t="s">
        <v>24001</v>
      </c>
      <c r="L1530" s="571" t="s">
        <v>24001</v>
      </c>
      <c r="M1530" s="553" t="s">
        <v>24001</v>
      </c>
      <c r="N1530" s="553" t="s">
        <v>62</v>
      </c>
      <c r="O1530" s="553" t="s">
        <v>24001</v>
      </c>
      <c r="P1530" s="553">
        <v>32933</v>
      </c>
      <c r="Q1530" s="554">
        <v>37561</v>
      </c>
      <c r="R1530" s="552" t="s">
        <v>24001</v>
      </c>
      <c r="S1530" s="552" t="s">
        <v>24001</v>
      </c>
      <c r="T1530" s="552" t="s">
        <v>24001</v>
      </c>
    </row>
    <row r="1531" spans="1:20" ht="14.5" x14ac:dyDescent="0.35">
      <c r="A1531" s="552">
        <v>1458</v>
      </c>
      <c r="B1531" s="552" t="s">
        <v>22834</v>
      </c>
      <c r="C1531" s="552" t="s">
        <v>23434</v>
      </c>
      <c r="D1531" s="552" t="s">
        <v>23457</v>
      </c>
      <c r="E1531" s="552" t="s">
        <v>23456</v>
      </c>
      <c r="F1531" s="552" t="s">
        <v>9458</v>
      </c>
      <c r="G1531" s="552" t="s">
        <v>23437</v>
      </c>
      <c r="H1531" s="552" t="s">
        <v>16302</v>
      </c>
      <c r="I1531" s="552" t="s">
        <v>22804</v>
      </c>
      <c r="J1531" s="552" t="s">
        <v>24001</v>
      </c>
      <c r="K1531" s="571" t="s">
        <v>24001</v>
      </c>
      <c r="L1531" s="571" t="s">
        <v>24001</v>
      </c>
      <c r="M1531" s="553" t="s">
        <v>24001</v>
      </c>
      <c r="N1531" s="553" t="s">
        <v>62</v>
      </c>
      <c r="O1531" s="553" t="s">
        <v>24001</v>
      </c>
      <c r="P1531" s="553">
        <v>32933</v>
      </c>
      <c r="Q1531" s="554">
        <v>37561</v>
      </c>
      <c r="R1531" s="552" t="s">
        <v>28669</v>
      </c>
      <c r="S1531" s="552" t="s">
        <v>24001</v>
      </c>
      <c r="T1531" s="552" t="s">
        <v>24001</v>
      </c>
    </row>
    <row r="1532" spans="1:20" ht="14.5" x14ac:dyDescent="0.35">
      <c r="A1532" s="552">
        <v>1459</v>
      </c>
      <c r="B1532" s="552" t="s">
        <v>22834</v>
      </c>
      <c r="C1532" s="552" t="s">
        <v>23434</v>
      </c>
      <c r="D1532" s="552" t="s">
        <v>23460</v>
      </c>
      <c r="E1532" s="552" t="s">
        <v>23458</v>
      </c>
      <c r="F1532" s="552" t="s">
        <v>23459</v>
      </c>
      <c r="G1532" s="552" t="s">
        <v>23437</v>
      </c>
      <c r="H1532" s="552" t="s">
        <v>21554</v>
      </c>
      <c r="I1532" s="552" t="s">
        <v>22804</v>
      </c>
      <c r="J1532" s="552" t="s">
        <v>24001</v>
      </c>
      <c r="K1532" s="552" t="s">
        <v>62</v>
      </c>
      <c r="L1532" s="571" t="s">
        <v>24001</v>
      </c>
      <c r="M1532" s="553" t="s">
        <v>24001</v>
      </c>
      <c r="N1532" s="553" t="s">
        <v>62</v>
      </c>
      <c r="O1532" s="553" t="s">
        <v>24001</v>
      </c>
      <c r="P1532" s="553">
        <v>32933</v>
      </c>
      <c r="Q1532" s="554">
        <v>37561</v>
      </c>
      <c r="R1532" s="552" t="s">
        <v>27915</v>
      </c>
      <c r="S1532" s="552" t="s">
        <v>24001</v>
      </c>
      <c r="T1532" s="552" t="s">
        <v>24001</v>
      </c>
    </row>
    <row r="1533" spans="1:20" ht="14.5" x14ac:dyDescent="0.35">
      <c r="A1533" s="552">
        <v>1522</v>
      </c>
      <c r="B1533" s="552" t="s">
        <v>22834</v>
      </c>
      <c r="C1533" s="552" t="s">
        <v>23490</v>
      </c>
      <c r="D1533" s="552" t="s">
        <v>23614</v>
      </c>
      <c r="E1533" s="552" t="s">
        <v>23611</v>
      </c>
      <c r="F1533" s="552" t="s">
        <v>12177</v>
      </c>
      <c r="G1533" s="552" t="s">
        <v>23612</v>
      </c>
      <c r="H1533" s="552" t="s">
        <v>23613</v>
      </c>
      <c r="I1533" s="552" t="s">
        <v>22804</v>
      </c>
      <c r="J1533" s="552" t="s">
        <v>24001</v>
      </c>
      <c r="K1533" s="552" t="s">
        <v>62</v>
      </c>
      <c r="L1533" s="571" t="s">
        <v>24001</v>
      </c>
      <c r="M1533" s="553" t="s">
        <v>24001</v>
      </c>
      <c r="N1533" s="553" t="s">
        <v>62</v>
      </c>
      <c r="O1533" s="553" t="s">
        <v>24001</v>
      </c>
      <c r="P1533" s="553">
        <v>32933</v>
      </c>
      <c r="Q1533" s="554">
        <v>37561</v>
      </c>
      <c r="R1533" s="552" t="s">
        <v>28064</v>
      </c>
      <c r="S1533" s="552" t="s">
        <v>24001</v>
      </c>
      <c r="T1533" s="552" t="s">
        <v>24001</v>
      </c>
    </row>
    <row r="1534" spans="1:20" ht="14.5" x14ac:dyDescent="0.35">
      <c r="A1534" s="552">
        <v>201</v>
      </c>
      <c r="B1534" s="552" t="s">
        <v>20628</v>
      </c>
      <c r="C1534" s="552" t="s">
        <v>20683</v>
      </c>
      <c r="D1534" s="552" t="s">
        <v>20734</v>
      </c>
      <c r="E1534" s="552" t="s">
        <v>20731</v>
      </c>
      <c r="F1534" s="552" t="s">
        <v>3783</v>
      </c>
      <c r="G1534" s="552" t="s">
        <v>20732</v>
      </c>
      <c r="H1534" s="552" t="s">
        <v>20733</v>
      </c>
      <c r="I1534" s="552" t="s">
        <v>20243</v>
      </c>
      <c r="J1534" s="552" t="s">
        <v>24001</v>
      </c>
      <c r="K1534" s="571" t="s">
        <v>24001</v>
      </c>
      <c r="L1534" s="571" t="s">
        <v>24001</v>
      </c>
      <c r="M1534" s="553" t="s">
        <v>24001</v>
      </c>
      <c r="N1534" s="552" t="s">
        <v>25856</v>
      </c>
      <c r="O1534" s="553" t="s">
        <v>24001</v>
      </c>
      <c r="P1534" s="553">
        <v>32933</v>
      </c>
      <c r="Q1534" s="554">
        <v>37561</v>
      </c>
      <c r="R1534" s="552" t="s">
        <v>28670</v>
      </c>
      <c r="S1534" s="552" t="s">
        <v>24001</v>
      </c>
      <c r="T1534" s="552" t="s">
        <v>24001</v>
      </c>
    </row>
    <row r="1535" spans="1:20" ht="14.5" x14ac:dyDescent="0.35">
      <c r="A1535" s="552">
        <v>202</v>
      </c>
      <c r="B1535" s="552" t="s">
        <v>20628</v>
      </c>
      <c r="C1535" s="552" t="s">
        <v>20683</v>
      </c>
      <c r="D1535" s="552" t="s">
        <v>20738</v>
      </c>
      <c r="E1535" s="552" t="s">
        <v>20735</v>
      </c>
      <c r="F1535" s="552" t="s">
        <v>20736</v>
      </c>
      <c r="G1535" s="552" t="s">
        <v>20732</v>
      </c>
      <c r="H1535" s="552" t="s">
        <v>20737</v>
      </c>
      <c r="I1535" s="552" t="s">
        <v>20243</v>
      </c>
      <c r="J1535" s="552" t="s">
        <v>24001</v>
      </c>
      <c r="K1535" s="571" t="s">
        <v>24001</v>
      </c>
      <c r="L1535" s="571" t="s">
        <v>24001</v>
      </c>
      <c r="M1535" s="553" t="s">
        <v>24001</v>
      </c>
      <c r="N1535" s="552" t="s">
        <v>25856</v>
      </c>
      <c r="O1535" s="553" t="s">
        <v>24001</v>
      </c>
      <c r="P1535" s="553">
        <v>32933</v>
      </c>
      <c r="Q1535" s="554">
        <v>37561</v>
      </c>
      <c r="R1535" s="552" t="s">
        <v>28671</v>
      </c>
      <c r="S1535" s="552" t="s">
        <v>24001</v>
      </c>
      <c r="T1535" s="552" t="s">
        <v>24001</v>
      </c>
    </row>
    <row r="1536" spans="1:20" ht="14.5" x14ac:dyDescent="0.35">
      <c r="A1536" s="552">
        <v>203</v>
      </c>
      <c r="B1536" s="552" t="s">
        <v>20628</v>
      </c>
      <c r="C1536" s="552" t="s">
        <v>20683</v>
      </c>
      <c r="D1536" s="552" t="s">
        <v>20741</v>
      </c>
      <c r="E1536" s="552" t="s">
        <v>20739</v>
      </c>
      <c r="F1536" s="552" t="s">
        <v>3768</v>
      </c>
      <c r="G1536" s="552" t="s">
        <v>20732</v>
      </c>
      <c r="H1536" s="552" t="s">
        <v>20740</v>
      </c>
      <c r="I1536" s="552" t="s">
        <v>20243</v>
      </c>
      <c r="J1536" s="552" t="s">
        <v>24001</v>
      </c>
      <c r="K1536" s="571" t="s">
        <v>24001</v>
      </c>
      <c r="L1536" s="571" t="s">
        <v>24001</v>
      </c>
      <c r="M1536" s="553" t="s">
        <v>24001</v>
      </c>
      <c r="N1536" s="552" t="s">
        <v>25856</v>
      </c>
      <c r="O1536" s="553" t="s">
        <v>24001</v>
      </c>
      <c r="P1536" s="553">
        <v>32933</v>
      </c>
      <c r="Q1536" s="554">
        <v>37561</v>
      </c>
      <c r="R1536" s="552" t="s">
        <v>28670</v>
      </c>
      <c r="S1536" s="552" t="s">
        <v>24001</v>
      </c>
      <c r="T1536" s="552" t="s">
        <v>24001</v>
      </c>
    </row>
    <row r="1537" spans="1:20" ht="14.5" x14ac:dyDescent="0.35">
      <c r="A1537" s="552">
        <v>204</v>
      </c>
      <c r="B1537" s="552" t="s">
        <v>20628</v>
      </c>
      <c r="C1537" s="552" t="s">
        <v>20683</v>
      </c>
      <c r="D1537" s="552" t="s">
        <v>20744</v>
      </c>
      <c r="E1537" s="552" t="s">
        <v>20742</v>
      </c>
      <c r="F1537" s="552" t="s">
        <v>3745</v>
      </c>
      <c r="G1537" s="552" t="s">
        <v>20732</v>
      </c>
      <c r="H1537" s="552" t="s">
        <v>20743</v>
      </c>
      <c r="I1537" s="552" t="s">
        <v>20243</v>
      </c>
      <c r="J1537" s="552" t="s">
        <v>24001</v>
      </c>
      <c r="K1537" s="571" t="s">
        <v>24001</v>
      </c>
      <c r="L1537" s="571" t="s">
        <v>24001</v>
      </c>
      <c r="M1537" s="553" t="s">
        <v>24001</v>
      </c>
      <c r="N1537" s="552" t="s">
        <v>25856</v>
      </c>
      <c r="O1537" s="553" t="s">
        <v>24001</v>
      </c>
      <c r="P1537" s="553">
        <v>32933</v>
      </c>
      <c r="Q1537" s="554">
        <v>37561</v>
      </c>
      <c r="R1537" s="552" t="s">
        <v>28322</v>
      </c>
      <c r="S1537" s="552" t="s">
        <v>24001</v>
      </c>
      <c r="T1537" s="552" t="s">
        <v>24001</v>
      </c>
    </row>
    <row r="1538" spans="1:20" ht="14.5" x14ac:dyDescent="0.35">
      <c r="A1538" s="552">
        <v>205</v>
      </c>
      <c r="B1538" s="552" t="s">
        <v>20628</v>
      </c>
      <c r="C1538" s="552" t="s">
        <v>20683</v>
      </c>
      <c r="D1538" s="552" t="s">
        <v>20745</v>
      </c>
      <c r="E1538" s="552" t="s">
        <v>24001</v>
      </c>
      <c r="F1538" s="552" t="s">
        <v>15534</v>
      </c>
      <c r="G1538" s="552" t="s">
        <v>20732</v>
      </c>
      <c r="H1538" s="552" t="s">
        <v>55</v>
      </c>
      <c r="I1538" s="552" t="s">
        <v>20243</v>
      </c>
      <c r="J1538" s="552" t="s">
        <v>24001</v>
      </c>
      <c r="K1538" s="571" t="s">
        <v>24001</v>
      </c>
      <c r="L1538" s="571" t="s">
        <v>24001</v>
      </c>
      <c r="M1538" s="553" t="s">
        <v>24001</v>
      </c>
      <c r="N1538" s="552" t="s">
        <v>25856</v>
      </c>
      <c r="O1538" s="553" t="s">
        <v>24001</v>
      </c>
      <c r="P1538" s="553">
        <v>36861</v>
      </c>
      <c r="Q1538" s="554">
        <v>37561</v>
      </c>
      <c r="R1538" s="552" t="s">
        <v>24001</v>
      </c>
      <c r="S1538" s="552" t="s">
        <v>24001</v>
      </c>
      <c r="T1538" s="552" t="s">
        <v>24001</v>
      </c>
    </row>
    <row r="1539" spans="1:20" ht="14.5" x14ac:dyDescent="0.35">
      <c r="A1539" s="552">
        <v>206</v>
      </c>
      <c r="B1539" s="552" t="s">
        <v>20628</v>
      </c>
      <c r="C1539" s="552" t="s">
        <v>20683</v>
      </c>
      <c r="D1539" s="552" t="s">
        <v>20748</v>
      </c>
      <c r="E1539" s="552" t="s">
        <v>20746</v>
      </c>
      <c r="F1539" s="552" t="s">
        <v>3749</v>
      </c>
      <c r="G1539" s="552" t="s">
        <v>20732</v>
      </c>
      <c r="H1539" s="552" t="s">
        <v>20747</v>
      </c>
      <c r="I1539" s="552" t="s">
        <v>20243</v>
      </c>
      <c r="J1539" s="552" t="s">
        <v>24001</v>
      </c>
      <c r="K1539" s="571" t="s">
        <v>24001</v>
      </c>
      <c r="L1539" s="571" t="s">
        <v>24001</v>
      </c>
      <c r="M1539" s="553" t="s">
        <v>24001</v>
      </c>
      <c r="N1539" s="552" t="s">
        <v>25856</v>
      </c>
      <c r="O1539" s="553" t="s">
        <v>24001</v>
      </c>
      <c r="P1539" s="553">
        <v>32933</v>
      </c>
      <c r="Q1539" s="554">
        <v>37561</v>
      </c>
      <c r="R1539" s="552" t="s">
        <v>28672</v>
      </c>
      <c r="S1539" s="552" t="s">
        <v>24001</v>
      </c>
      <c r="T1539" s="552" t="s">
        <v>24001</v>
      </c>
    </row>
    <row r="1540" spans="1:20" ht="14.5" x14ac:dyDescent="0.35">
      <c r="A1540" s="552">
        <v>207</v>
      </c>
      <c r="B1540" s="552" t="s">
        <v>20628</v>
      </c>
      <c r="C1540" s="552" t="s">
        <v>20683</v>
      </c>
      <c r="D1540" s="552" t="s">
        <v>24511</v>
      </c>
      <c r="E1540" s="552" t="s">
        <v>24512</v>
      </c>
      <c r="F1540" s="552" t="s">
        <v>14472</v>
      </c>
      <c r="G1540" s="552" t="s">
        <v>20683</v>
      </c>
      <c r="H1540" s="552" t="s">
        <v>55</v>
      </c>
      <c r="I1540" s="552" t="s">
        <v>20243</v>
      </c>
      <c r="J1540" s="552" t="s">
        <v>24001</v>
      </c>
      <c r="K1540" s="571" t="s">
        <v>24001</v>
      </c>
      <c r="L1540" s="571" t="s">
        <v>24001</v>
      </c>
      <c r="M1540" s="553" t="s">
        <v>24001</v>
      </c>
      <c r="N1540" s="552" t="s">
        <v>25856</v>
      </c>
      <c r="O1540" s="553" t="s">
        <v>24001</v>
      </c>
      <c r="P1540" s="553">
        <v>33385</v>
      </c>
      <c r="Q1540" s="554">
        <v>42374</v>
      </c>
      <c r="R1540" s="552" t="s">
        <v>24001</v>
      </c>
      <c r="S1540" s="552" t="s">
        <v>24001</v>
      </c>
      <c r="T1540" s="552" t="s">
        <v>24001</v>
      </c>
    </row>
    <row r="1541" spans="1:20" ht="14.5" x14ac:dyDescent="0.35">
      <c r="A1541" s="552">
        <v>14</v>
      </c>
      <c r="B1541" s="552" t="s">
        <v>20452</v>
      </c>
      <c r="C1541" s="552" t="s">
        <v>20461</v>
      </c>
      <c r="D1541" s="552" t="s">
        <v>24513</v>
      </c>
      <c r="E1541" s="552" t="s">
        <v>24514</v>
      </c>
      <c r="F1541" s="552" t="s">
        <v>24515</v>
      </c>
      <c r="G1541" s="552" t="s">
        <v>20461</v>
      </c>
      <c r="H1541" s="552" t="s">
        <v>55</v>
      </c>
      <c r="I1541" s="552" t="s">
        <v>20243</v>
      </c>
      <c r="J1541" s="552" t="s">
        <v>24001</v>
      </c>
      <c r="K1541" s="571" t="s">
        <v>24001</v>
      </c>
      <c r="L1541" s="571" t="s">
        <v>24001</v>
      </c>
      <c r="M1541" s="553" t="s">
        <v>24001</v>
      </c>
      <c r="N1541" s="552" t="s">
        <v>25856</v>
      </c>
      <c r="O1541" s="553" t="s">
        <v>24001</v>
      </c>
      <c r="P1541" s="553">
        <v>42374</v>
      </c>
      <c r="Q1541" s="554"/>
      <c r="R1541" s="552" t="s">
        <v>24001</v>
      </c>
      <c r="S1541" s="552" t="s">
        <v>24001</v>
      </c>
      <c r="T1541" s="552" t="s">
        <v>24001</v>
      </c>
    </row>
    <row r="1542" spans="1:20" ht="14.5" x14ac:dyDescent="0.35">
      <c r="A1542" s="552">
        <v>15</v>
      </c>
      <c r="B1542" s="552" t="s">
        <v>20452</v>
      </c>
      <c r="C1542" s="552" t="s">
        <v>20461</v>
      </c>
      <c r="D1542" s="552" t="s">
        <v>20469</v>
      </c>
      <c r="E1542" s="552" t="s">
        <v>24001</v>
      </c>
      <c r="F1542" s="552" t="s">
        <v>14252</v>
      </c>
      <c r="G1542" s="552" t="s">
        <v>20468</v>
      </c>
      <c r="H1542" s="552" t="s">
        <v>55</v>
      </c>
      <c r="I1542" s="552" t="s">
        <v>20243</v>
      </c>
      <c r="J1542" s="552" t="s">
        <v>24001</v>
      </c>
      <c r="K1542" s="571" t="s">
        <v>24001</v>
      </c>
      <c r="L1542" s="571" t="s">
        <v>24001</v>
      </c>
      <c r="M1542" s="553" t="s">
        <v>24001</v>
      </c>
      <c r="N1542" s="552" t="s">
        <v>25856</v>
      </c>
      <c r="O1542" s="553" t="s">
        <v>24001</v>
      </c>
      <c r="P1542" s="553">
        <v>32933</v>
      </c>
      <c r="Q1542" s="554">
        <v>37561</v>
      </c>
      <c r="R1542" s="552" t="s">
        <v>24001</v>
      </c>
      <c r="S1542" s="552" t="s">
        <v>24001</v>
      </c>
      <c r="T1542" s="552" t="s">
        <v>24001</v>
      </c>
    </row>
    <row r="1543" spans="1:20" ht="14.5" x14ac:dyDescent="0.35">
      <c r="A1543" s="552">
        <v>16</v>
      </c>
      <c r="B1543" s="552" t="s">
        <v>20452</v>
      </c>
      <c r="C1543" s="552" t="s">
        <v>20461</v>
      </c>
      <c r="D1543" s="552" t="s">
        <v>20472</v>
      </c>
      <c r="E1543" s="552" t="s">
        <v>20470</v>
      </c>
      <c r="F1543" s="552" t="s">
        <v>2229</v>
      </c>
      <c r="G1543" s="552" t="s">
        <v>20468</v>
      </c>
      <c r="H1543" s="552" t="s">
        <v>20471</v>
      </c>
      <c r="I1543" s="552" t="s">
        <v>20243</v>
      </c>
      <c r="J1543" s="552" t="s">
        <v>24001</v>
      </c>
      <c r="K1543" s="552" t="s">
        <v>62</v>
      </c>
      <c r="L1543" s="571" t="s">
        <v>24001</v>
      </c>
      <c r="M1543" s="553" t="s">
        <v>24001</v>
      </c>
      <c r="N1543" s="552" t="s">
        <v>25856</v>
      </c>
      <c r="O1543" s="553" t="s">
        <v>24001</v>
      </c>
      <c r="P1543" s="553">
        <v>32933</v>
      </c>
      <c r="Q1543" s="554">
        <v>37561</v>
      </c>
      <c r="R1543" s="552" t="s">
        <v>28210</v>
      </c>
      <c r="S1543" s="552" t="s">
        <v>24001</v>
      </c>
      <c r="T1543" s="552" t="s">
        <v>24001</v>
      </c>
    </row>
    <row r="1544" spans="1:20" ht="14.5" x14ac:dyDescent="0.35">
      <c r="A1544" s="552">
        <v>216</v>
      </c>
      <c r="B1544" s="552" t="s">
        <v>20755</v>
      </c>
      <c r="C1544" s="552" t="s">
        <v>20762</v>
      </c>
      <c r="D1544" s="552" t="s">
        <v>20769</v>
      </c>
      <c r="E1544" s="552" t="s">
        <v>24001</v>
      </c>
      <c r="F1544" s="552" t="s">
        <v>5857</v>
      </c>
      <c r="G1544" s="552" t="s">
        <v>20768</v>
      </c>
      <c r="H1544" s="552" t="s">
        <v>55</v>
      </c>
      <c r="I1544" s="552" t="s">
        <v>20243</v>
      </c>
      <c r="J1544" s="552" t="s">
        <v>109</v>
      </c>
      <c r="K1544" s="571" t="s">
        <v>24001</v>
      </c>
      <c r="L1544" s="571" t="s">
        <v>24001</v>
      </c>
      <c r="M1544" s="553" t="s">
        <v>24001</v>
      </c>
      <c r="N1544" s="552" t="s">
        <v>25856</v>
      </c>
      <c r="O1544" s="553" t="s">
        <v>24001</v>
      </c>
      <c r="P1544" s="553">
        <v>32933</v>
      </c>
      <c r="Q1544" s="554">
        <v>37561</v>
      </c>
      <c r="R1544" s="552" t="s">
        <v>24001</v>
      </c>
      <c r="S1544" s="552" t="s">
        <v>24001</v>
      </c>
      <c r="T1544" s="552" t="s">
        <v>24001</v>
      </c>
    </row>
    <row r="1545" spans="1:20" ht="14.5" x14ac:dyDescent="0.35">
      <c r="A1545" s="552">
        <v>217</v>
      </c>
      <c r="B1545" s="552" t="s">
        <v>20755</v>
      </c>
      <c r="C1545" s="552" t="s">
        <v>20762</v>
      </c>
      <c r="D1545" s="552" t="s">
        <v>20772</v>
      </c>
      <c r="E1545" s="552" t="s">
        <v>20770</v>
      </c>
      <c r="F1545" s="552" t="s">
        <v>4879</v>
      </c>
      <c r="G1545" s="552" t="s">
        <v>20768</v>
      </c>
      <c r="H1545" s="552" t="s">
        <v>20771</v>
      </c>
      <c r="I1545" s="552" t="s">
        <v>20243</v>
      </c>
      <c r="J1545" s="552" t="s">
        <v>109</v>
      </c>
      <c r="K1545" s="571" t="s">
        <v>24001</v>
      </c>
      <c r="L1545" s="571" t="s">
        <v>24001</v>
      </c>
      <c r="M1545" s="553" t="s">
        <v>24001</v>
      </c>
      <c r="N1545" s="552" t="s">
        <v>25856</v>
      </c>
      <c r="O1545" s="553" t="s">
        <v>24001</v>
      </c>
      <c r="P1545" s="553">
        <v>32933</v>
      </c>
      <c r="Q1545" s="554">
        <v>37561</v>
      </c>
      <c r="R1545" s="552" t="s">
        <v>27906</v>
      </c>
      <c r="S1545" s="552" t="s">
        <v>24001</v>
      </c>
      <c r="T1545" s="552" t="s">
        <v>24001</v>
      </c>
    </row>
    <row r="1546" spans="1:20" ht="14.5" x14ac:dyDescent="0.35">
      <c r="A1546" s="552">
        <v>159</v>
      </c>
      <c r="B1546" s="552" t="s">
        <v>20452</v>
      </c>
      <c r="C1546" s="552" t="s">
        <v>20553</v>
      </c>
      <c r="D1546" s="552" t="s">
        <v>20611</v>
      </c>
      <c r="E1546" s="552" t="s">
        <v>20609</v>
      </c>
      <c r="F1546" s="552" t="s">
        <v>2712</v>
      </c>
      <c r="G1546" s="552" t="s">
        <v>20610</v>
      </c>
      <c r="H1546" s="552" t="s">
        <v>18322</v>
      </c>
      <c r="I1546" s="552" t="s">
        <v>20243</v>
      </c>
      <c r="J1546" s="552" t="s">
        <v>24001</v>
      </c>
      <c r="K1546" s="571" t="s">
        <v>24001</v>
      </c>
      <c r="L1546" s="571" t="s">
        <v>24001</v>
      </c>
      <c r="M1546" s="553" t="s">
        <v>25463</v>
      </c>
      <c r="N1546" s="552" t="s">
        <v>25856</v>
      </c>
      <c r="O1546" s="553" t="s">
        <v>24001</v>
      </c>
      <c r="P1546" s="553">
        <v>32933</v>
      </c>
      <c r="Q1546" s="554">
        <v>37561</v>
      </c>
      <c r="R1546" s="552" t="s">
        <v>28673</v>
      </c>
      <c r="S1546" s="552" t="s">
        <v>24001</v>
      </c>
      <c r="T1546" s="552" t="s">
        <v>24001</v>
      </c>
    </row>
    <row r="1547" spans="1:20" ht="14.5" x14ac:dyDescent="0.35">
      <c r="A1547" s="552">
        <v>160</v>
      </c>
      <c r="B1547" s="552" t="s">
        <v>20452</v>
      </c>
      <c r="C1547" s="552" t="s">
        <v>20553</v>
      </c>
      <c r="D1547" s="552" t="s">
        <v>20612</v>
      </c>
      <c r="E1547" s="552" t="s">
        <v>24001</v>
      </c>
      <c r="F1547" s="552" t="s">
        <v>16316</v>
      </c>
      <c r="G1547" s="552" t="s">
        <v>20610</v>
      </c>
      <c r="H1547" s="552" t="s">
        <v>55</v>
      </c>
      <c r="I1547" s="552" t="s">
        <v>20243</v>
      </c>
      <c r="J1547" s="552" t="s">
        <v>24001</v>
      </c>
      <c r="K1547" s="571" t="s">
        <v>24001</v>
      </c>
      <c r="L1547" s="571" t="s">
        <v>24001</v>
      </c>
      <c r="M1547" s="553" t="s">
        <v>24001</v>
      </c>
      <c r="N1547" s="552" t="s">
        <v>25856</v>
      </c>
      <c r="O1547" s="553" t="s">
        <v>24001</v>
      </c>
      <c r="P1547" s="553">
        <v>32933</v>
      </c>
      <c r="Q1547" s="554">
        <v>37561</v>
      </c>
      <c r="R1547" s="552" t="s">
        <v>24001</v>
      </c>
      <c r="S1547" s="552" t="s">
        <v>24001</v>
      </c>
      <c r="T1547" s="552" t="s">
        <v>24001</v>
      </c>
    </row>
    <row r="1548" spans="1:20" ht="14.5" x14ac:dyDescent="0.35">
      <c r="A1548" s="552">
        <v>1523</v>
      </c>
      <c r="B1548" s="552" t="s">
        <v>22834</v>
      </c>
      <c r="C1548" s="552" t="s">
        <v>24516</v>
      </c>
      <c r="D1548" s="552" t="s">
        <v>24517</v>
      </c>
      <c r="E1548" s="552" t="s">
        <v>24518</v>
      </c>
      <c r="F1548" s="552" t="s">
        <v>19906</v>
      </c>
      <c r="G1548" s="552" t="s">
        <v>24519</v>
      </c>
      <c r="H1548" s="552" t="s">
        <v>24437</v>
      </c>
      <c r="I1548" s="552" t="s">
        <v>22804</v>
      </c>
      <c r="J1548" s="552" t="s">
        <v>24001</v>
      </c>
      <c r="K1548" s="571" t="s">
        <v>24001</v>
      </c>
      <c r="L1548" s="571" t="s">
        <v>24001</v>
      </c>
      <c r="M1548" s="553" t="s">
        <v>24306</v>
      </c>
      <c r="N1548" s="553" t="s">
        <v>62</v>
      </c>
      <c r="O1548" s="553" t="s">
        <v>24001</v>
      </c>
      <c r="P1548" s="553">
        <v>42381</v>
      </c>
      <c r="Q1548" s="554"/>
      <c r="R1548" s="552" t="s">
        <v>28674</v>
      </c>
      <c r="S1548" s="552" t="s">
        <v>24001</v>
      </c>
      <c r="T1548" s="552" t="s">
        <v>24001</v>
      </c>
    </row>
    <row r="1549" spans="1:20" ht="14.5" x14ac:dyDescent="0.35">
      <c r="A1549" s="552">
        <v>768</v>
      </c>
      <c r="B1549" s="571" t="s">
        <v>21653</v>
      </c>
      <c r="C1549" s="571" t="s">
        <v>21849</v>
      </c>
      <c r="D1549" s="571" t="s">
        <v>21902</v>
      </c>
      <c r="E1549" s="571" t="s">
        <v>21899</v>
      </c>
      <c r="F1549" s="571" t="s">
        <v>17737</v>
      </c>
      <c r="G1549" s="571" t="s">
        <v>21900</v>
      </c>
      <c r="H1549" s="571" t="s">
        <v>21901</v>
      </c>
      <c r="I1549" s="571" t="s">
        <v>21149</v>
      </c>
      <c r="J1549" s="571" t="s">
        <v>24001</v>
      </c>
      <c r="K1549" s="571" t="s">
        <v>24001</v>
      </c>
      <c r="L1549" s="571" t="s">
        <v>24001</v>
      </c>
      <c r="M1549" s="572" t="s">
        <v>24001</v>
      </c>
      <c r="N1549" s="572" t="s">
        <v>25896</v>
      </c>
      <c r="O1549" s="572" t="s">
        <v>24001</v>
      </c>
      <c r="P1549" s="572">
        <v>36656</v>
      </c>
      <c r="Q1549" s="573">
        <v>39870</v>
      </c>
      <c r="R1549" s="571" t="s">
        <v>28675</v>
      </c>
      <c r="S1549" s="571" t="s">
        <v>24001</v>
      </c>
      <c r="T1549" s="571" t="s">
        <v>24001</v>
      </c>
    </row>
    <row r="1550" spans="1:20" ht="14.5" x14ac:dyDescent="0.35">
      <c r="A1550" s="552">
        <v>745</v>
      </c>
      <c r="B1550" s="571" t="s">
        <v>21653</v>
      </c>
      <c r="C1550" s="571" t="s">
        <v>21748</v>
      </c>
      <c r="D1550" s="571" t="s">
        <v>26134</v>
      </c>
      <c r="E1550" s="571" t="s">
        <v>21838</v>
      </c>
      <c r="F1550" s="571" t="s">
        <v>18056</v>
      </c>
      <c r="G1550" s="571" t="s">
        <v>26135</v>
      </c>
      <c r="H1550" s="571" t="s">
        <v>20457</v>
      </c>
      <c r="I1550" s="571" t="s">
        <v>21149</v>
      </c>
      <c r="J1550" s="571" t="s">
        <v>24001</v>
      </c>
      <c r="K1550" s="571" t="s">
        <v>62</v>
      </c>
      <c r="L1550" s="571" t="s">
        <v>899</v>
      </c>
      <c r="M1550" s="572" t="s">
        <v>24001</v>
      </c>
      <c r="N1550" s="572" t="s">
        <v>25896</v>
      </c>
      <c r="O1550" s="572" t="s">
        <v>28034</v>
      </c>
      <c r="P1550" s="572">
        <v>32933</v>
      </c>
      <c r="Q1550" s="573">
        <v>43994</v>
      </c>
      <c r="R1550" s="571" t="s">
        <v>28676</v>
      </c>
      <c r="S1550" s="571" t="s">
        <v>24001</v>
      </c>
      <c r="T1550" s="571" t="s">
        <v>24001</v>
      </c>
    </row>
    <row r="1551" spans="1:20" ht="14.5" x14ac:dyDescent="0.35">
      <c r="A1551" s="552">
        <v>1105</v>
      </c>
      <c r="B1551" s="571" t="s">
        <v>21952</v>
      </c>
      <c r="C1551" s="571" t="s">
        <v>21953</v>
      </c>
      <c r="D1551" s="571" t="s">
        <v>26255</v>
      </c>
      <c r="E1551" s="571" t="s">
        <v>21977</v>
      </c>
      <c r="F1551" s="571" t="s">
        <v>21978</v>
      </c>
      <c r="G1551" s="571" t="s">
        <v>26256</v>
      </c>
      <c r="H1551" s="571" t="s">
        <v>25830</v>
      </c>
      <c r="I1551" s="571" t="s">
        <v>21149</v>
      </c>
      <c r="J1551" s="571" t="s">
        <v>24001</v>
      </c>
      <c r="K1551" s="571" t="s">
        <v>154</v>
      </c>
      <c r="L1551" s="571" t="s">
        <v>24001</v>
      </c>
      <c r="M1551" s="572" t="s">
        <v>26257</v>
      </c>
      <c r="N1551" s="572" t="s">
        <v>25896</v>
      </c>
      <c r="O1551" s="572" t="s">
        <v>24001</v>
      </c>
      <c r="P1551" s="572">
        <v>32933</v>
      </c>
      <c r="Q1551" s="573">
        <v>43879</v>
      </c>
      <c r="R1551" s="571" t="s">
        <v>27904</v>
      </c>
      <c r="S1551" s="571" t="s">
        <v>27964</v>
      </c>
      <c r="T1551" s="571" t="s">
        <v>24001</v>
      </c>
    </row>
    <row r="1552" spans="1:20" ht="14.5" x14ac:dyDescent="0.35">
      <c r="A1552" s="552">
        <v>1070</v>
      </c>
      <c r="B1552" s="571" t="s">
        <v>21625</v>
      </c>
      <c r="C1552" s="571" t="s">
        <v>21626</v>
      </c>
      <c r="D1552" s="571" t="s">
        <v>26079</v>
      </c>
      <c r="E1552" s="571" t="s">
        <v>21641</v>
      </c>
      <c r="F1552" s="571" t="s">
        <v>336</v>
      </c>
      <c r="G1552" s="571" t="s">
        <v>25831</v>
      </c>
      <c r="H1552" s="571" t="s">
        <v>26080</v>
      </c>
      <c r="I1552" s="571" t="s">
        <v>21149</v>
      </c>
      <c r="J1552" s="571" t="s">
        <v>24001</v>
      </c>
      <c r="K1552" s="571" t="s">
        <v>24001</v>
      </c>
      <c r="L1552" s="571" t="s">
        <v>24001</v>
      </c>
      <c r="M1552" s="572" t="s">
        <v>24001</v>
      </c>
      <c r="N1552" s="572" t="s">
        <v>25896</v>
      </c>
      <c r="O1552" s="572" t="s">
        <v>24001</v>
      </c>
      <c r="P1552" s="572">
        <v>32933</v>
      </c>
      <c r="Q1552" s="573">
        <v>44014</v>
      </c>
      <c r="R1552" s="571" t="s">
        <v>28043</v>
      </c>
      <c r="S1552" s="571" t="s">
        <v>28050</v>
      </c>
      <c r="T1552" s="571" t="s">
        <v>24001</v>
      </c>
    </row>
    <row r="1553" spans="1:20" ht="14.5" x14ac:dyDescent="0.35">
      <c r="A1553" s="552">
        <v>1071</v>
      </c>
      <c r="B1553" s="571" t="s">
        <v>21625</v>
      </c>
      <c r="C1553" s="571" t="s">
        <v>21626</v>
      </c>
      <c r="D1553" s="571" t="s">
        <v>26081</v>
      </c>
      <c r="E1553" s="571" t="s">
        <v>21642</v>
      </c>
      <c r="F1553" s="571" t="s">
        <v>3636</v>
      </c>
      <c r="G1553" s="571" t="s">
        <v>25831</v>
      </c>
      <c r="H1553" s="571" t="s">
        <v>26082</v>
      </c>
      <c r="I1553" s="571" t="s">
        <v>21149</v>
      </c>
      <c r="J1553" s="571" t="s">
        <v>24001</v>
      </c>
      <c r="K1553" s="571" t="s">
        <v>62</v>
      </c>
      <c r="L1553" s="571" t="s">
        <v>24001</v>
      </c>
      <c r="M1553" s="572" t="s">
        <v>26083</v>
      </c>
      <c r="N1553" s="572" t="s">
        <v>25896</v>
      </c>
      <c r="O1553" s="572" t="s">
        <v>24001</v>
      </c>
      <c r="P1553" s="572">
        <v>32933</v>
      </c>
      <c r="Q1553" s="573">
        <v>44012</v>
      </c>
      <c r="R1553" s="571" t="s">
        <v>27989</v>
      </c>
      <c r="S1553" s="571" t="s">
        <v>24001</v>
      </c>
      <c r="T1553" s="571" t="s">
        <v>24001</v>
      </c>
    </row>
    <row r="1554" spans="1:20" ht="14.5" x14ac:dyDescent="0.35">
      <c r="A1554" s="552">
        <v>290</v>
      </c>
      <c r="B1554" s="552" t="s">
        <v>20877</v>
      </c>
      <c r="C1554" s="552" t="s">
        <v>20999</v>
      </c>
      <c r="D1554" s="552" t="s">
        <v>25889</v>
      </c>
      <c r="E1554" s="552" t="s">
        <v>25890</v>
      </c>
      <c r="F1554" s="552" t="s">
        <v>25891</v>
      </c>
      <c r="G1554" s="552" t="s">
        <v>20999</v>
      </c>
      <c r="H1554" s="552" t="s">
        <v>55</v>
      </c>
      <c r="I1554" s="552" t="s">
        <v>20243</v>
      </c>
      <c r="J1554" s="552" t="s">
        <v>24001</v>
      </c>
      <c r="K1554" s="571" t="s">
        <v>24001</v>
      </c>
      <c r="L1554" s="571" t="s">
        <v>24001</v>
      </c>
      <c r="M1554" s="553" t="s">
        <v>24001</v>
      </c>
      <c r="N1554" s="552" t="s">
        <v>25856</v>
      </c>
      <c r="O1554" s="553" t="s">
        <v>24001</v>
      </c>
      <c r="P1554" s="553">
        <v>44449</v>
      </c>
      <c r="Q1554" s="554"/>
      <c r="R1554" s="552" t="s">
        <v>24001</v>
      </c>
      <c r="S1554" s="552" t="s">
        <v>24001</v>
      </c>
      <c r="T1554" s="552" t="s">
        <v>24001</v>
      </c>
    </row>
    <row r="1555" spans="1:20" ht="14.5" x14ac:dyDescent="0.35">
      <c r="A1555" s="552">
        <v>291</v>
      </c>
      <c r="B1555" s="552" t="s">
        <v>20877</v>
      </c>
      <c r="C1555" s="552" t="s">
        <v>20999</v>
      </c>
      <c r="D1555" s="552" t="s">
        <v>21036</v>
      </c>
      <c r="E1555" s="552" t="s">
        <v>21033</v>
      </c>
      <c r="F1555" s="552" t="s">
        <v>5252</v>
      </c>
      <c r="G1555" s="552" t="s">
        <v>21034</v>
      </c>
      <c r="H1555" s="552" t="s">
        <v>21035</v>
      </c>
      <c r="I1555" s="552" t="s">
        <v>20243</v>
      </c>
      <c r="J1555" s="552" t="s">
        <v>24001</v>
      </c>
      <c r="K1555" s="552" t="s">
        <v>62</v>
      </c>
      <c r="L1555" s="571" t="s">
        <v>24001</v>
      </c>
      <c r="M1555" s="553" t="s">
        <v>24001</v>
      </c>
      <c r="N1555" s="552" t="s">
        <v>25856</v>
      </c>
      <c r="O1555" s="553" t="s">
        <v>24001</v>
      </c>
      <c r="P1555" s="553">
        <v>32933</v>
      </c>
      <c r="Q1555" s="554">
        <v>37561</v>
      </c>
      <c r="R1555" s="552" t="s">
        <v>28677</v>
      </c>
      <c r="S1555" s="552" t="s">
        <v>24001</v>
      </c>
      <c r="T1555" s="552" t="s">
        <v>24001</v>
      </c>
    </row>
    <row r="1556" spans="1:20" ht="14.5" x14ac:dyDescent="0.35">
      <c r="A1556" s="552">
        <v>292</v>
      </c>
      <c r="B1556" s="552" t="s">
        <v>20877</v>
      </c>
      <c r="C1556" s="552" t="s">
        <v>20999</v>
      </c>
      <c r="D1556" s="552" t="s">
        <v>21038</v>
      </c>
      <c r="E1556" s="552" t="s">
        <v>24001</v>
      </c>
      <c r="F1556" s="552" t="s">
        <v>21037</v>
      </c>
      <c r="G1556" s="552" t="s">
        <v>21034</v>
      </c>
      <c r="H1556" s="552" t="s">
        <v>55</v>
      </c>
      <c r="I1556" s="552" t="s">
        <v>20243</v>
      </c>
      <c r="J1556" s="552" t="s">
        <v>24001</v>
      </c>
      <c r="K1556" s="571" t="s">
        <v>24001</v>
      </c>
      <c r="L1556" s="571" t="s">
        <v>24001</v>
      </c>
      <c r="M1556" s="553" t="s">
        <v>24001</v>
      </c>
      <c r="N1556" s="552" t="s">
        <v>25856</v>
      </c>
      <c r="O1556" s="553" t="s">
        <v>24001</v>
      </c>
      <c r="P1556" s="553">
        <v>32933</v>
      </c>
      <c r="Q1556" s="554">
        <v>37561</v>
      </c>
      <c r="R1556" s="552" t="s">
        <v>24001</v>
      </c>
      <c r="S1556" s="552" t="s">
        <v>24001</v>
      </c>
      <c r="T1556" s="552" t="s">
        <v>24001</v>
      </c>
    </row>
    <row r="1557" spans="1:20" ht="14.5" x14ac:dyDescent="0.35">
      <c r="A1557" s="552">
        <v>881</v>
      </c>
      <c r="B1557" s="571" t="s">
        <v>22163</v>
      </c>
      <c r="C1557" s="571" t="s">
        <v>22732</v>
      </c>
      <c r="D1557" s="571" t="s">
        <v>22742</v>
      </c>
      <c r="E1557" s="571" t="s">
        <v>22738</v>
      </c>
      <c r="F1557" s="571" t="s">
        <v>22739</v>
      </c>
      <c r="G1557" s="571" t="s">
        <v>22740</v>
      </c>
      <c r="H1557" s="571" t="s">
        <v>22741</v>
      </c>
      <c r="I1557" s="571" t="s">
        <v>21149</v>
      </c>
      <c r="J1557" s="571" t="s">
        <v>24001</v>
      </c>
      <c r="K1557" s="571" t="s">
        <v>62</v>
      </c>
      <c r="L1557" s="571" t="s">
        <v>24001</v>
      </c>
      <c r="M1557" s="572" t="s">
        <v>25832</v>
      </c>
      <c r="N1557" s="572" t="s">
        <v>25896</v>
      </c>
      <c r="O1557" s="572" t="s">
        <v>34748</v>
      </c>
      <c r="P1557" s="572">
        <v>35921</v>
      </c>
      <c r="Q1557" s="573">
        <v>37561</v>
      </c>
      <c r="R1557" s="571" t="s">
        <v>27895</v>
      </c>
      <c r="S1557" s="571" t="s">
        <v>24001</v>
      </c>
      <c r="T1557" s="571" t="s">
        <v>24001</v>
      </c>
    </row>
    <row r="1558" spans="1:20" ht="14.5" x14ac:dyDescent="0.35">
      <c r="A1558" s="552">
        <v>882</v>
      </c>
      <c r="B1558" s="571" t="s">
        <v>22163</v>
      </c>
      <c r="C1558" s="571" t="s">
        <v>22732</v>
      </c>
      <c r="D1558" s="571" t="s">
        <v>22744</v>
      </c>
      <c r="E1558" s="571" t="s">
        <v>27764</v>
      </c>
      <c r="F1558" s="571" t="s">
        <v>19420</v>
      </c>
      <c r="G1558" s="571" t="s">
        <v>22740</v>
      </c>
      <c r="H1558" s="571" t="s">
        <v>22743</v>
      </c>
      <c r="I1558" s="571" t="s">
        <v>21149</v>
      </c>
      <c r="J1558" s="571" t="s">
        <v>24001</v>
      </c>
      <c r="K1558" s="571" t="s">
        <v>62</v>
      </c>
      <c r="L1558" s="571" t="s">
        <v>531</v>
      </c>
      <c r="M1558" s="572" t="s">
        <v>25832</v>
      </c>
      <c r="N1558" s="572" t="s">
        <v>25896</v>
      </c>
      <c r="O1558" s="572" t="s">
        <v>28678</v>
      </c>
      <c r="P1558" s="572">
        <v>42188</v>
      </c>
      <c r="Q1558" s="573">
        <v>43087</v>
      </c>
      <c r="R1558" s="571" t="s">
        <v>27895</v>
      </c>
      <c r="S1558" s="571" t="s">
        <v>28679</v>
      </c>
      <c r="T1558" s="571" t="s">
        <v>34749</v>
      </c>
    </row>
    <row r="1559" spans="1:20" ht="14.5" x14ac:dyDescent="0.35">
      <c r="A1559" s="552">
        <v>883</v>
      </c>
      <c r="B1559" s="571" t="s">
        <v>22163</v>
      </c>
      <c r="C1559" s="571" t="s">
        <v>22732</v>
      </c>
      <c r="D1559" s="571" t="s">
        <v>24520</v>
      </c>
      <c r="E1559" s="571" t="s">
        <v>25833</v>
      </c>
      <c r="F1559" s="571" t="s">
        <v>24521</v>
      </c>
      <c r="G1559" s="571" t="s">
        <v>22740</v>
      </c>
      <c r="H1559" s="571" t="s">
        <v>55</v>
      </c>
      <c r="I1559" s="571" t="s">
        <v>21149</v>
      </c>
      <c r="J1559" s="571" t="s">
        <v>24001</v>
      </c>
      <c r="K1559" s="571" t="s">
        <v>24001</v>
      </c>
      <c r="L1559" s="571" t="s">
        <v>24001</v>
      </c>
      <c r="M1559" s="572" t="s">
        <v>24001</v>
      </c>
      <c r="N1559" s="572" t="s">
        <v>25896</v>
      </c>
      <c r="O1559" s="572" t="s">
        <v>24001</v>
      </c>
      <c r="P1559" s="572">
        <v>32933</v>
      </c>
      <c r="Q1559" s="573">
        <v>42446</v>
      </c>
      <c r="R1559" s="571" t="s">
        <v>24001</v>
      </c>
      <c r="S1559" s="571" t="s">
        <v>24001</v>
      </c>
      <c r="T1559" s="571" t="s">
        <v>24001</v>
      </c>
    </row>
    <row r="1560" spans="1:20" ht="14.5" x14ac:dyDescent="0.35">
      <c r="A1560" s="552">
        <v>873</v>
      </c>
      <c r="B1560" s="571" t="s">
        <v>22163</v>
      </c>
      <c r="C1560" s="571" t="s">
        <v>26569</v>
      </c>
      <c r="D1560" s="571" t="s">
        <v>22728</v>
      </c>
      <c r="E1560" s="571" t="s">
        <v>22725</v>
      </c>
      <c r="F1560" s="571" t="s">
        <v>22726</v>
      </c>
      <c r="G1560" s="571" t="s">
        <v>22727</v>
      </c>
      <c r="H1560" s="571" t="s">
        <v>60</v>
      </c>
      <c r="I1560" s="571" t="s">
        <v>21149</v>
      </c>
      <c r="J1560" s="571" t="s">
        <v>24001</v>
      </c>
      <c r="K1560" s="571" t="s">
        <v>24001</v>
      </c>
      <c r="L1560" s="571" t="s">
        <v>24001</v>
      </c>
      <c r="M1560" s="572" t="s">
        <v>25834</v>
      </c>
      <c r="N1560" s="572" t="s">
        <v>25896</v>
      </c>
      <c r="O1560" s="572" t="s">
        <v>24001</v>
      </c>
      <c r="P1560" s="572">
        <v>32933</v>
      </c>
      <c r="Q1560" s="573">
        <v>37561</v>
      </c>
      <c r="R1560" s="571" t="s">
        <v>27895</v>
      </c>
      <c r="S1560" s="571" t="s">
        <v>24001</v>
      </c>
      <c r="T1560" s="571" t="s">
        <v>24001</v>
      </c>
    </row>
    <row r="1561" spans="1:20" ht="14.5" x14ac:dyDescent="0.35">
      <c r="A1561" s="552">
        <v>874</v>
      </c>
      <c r="B1561" s="571" t="s">
        <v>22163</v>
      </c>
      <c r="C1561" s="571" t="s">
        <v>26569</v>
      </c>
      <c r="D1561" s="571" t="s">
        <v>25835</v>
      </c>
      <c r="E1561" s="571" t="s">
        <v>25836</v>
      </c>
      <c r="F1561" s="571" t="s">
        <v>25837</v>
      </c>
      <c r="G1561" s="571" t="s">
        <v>22727</v>
      </c>
      <c r="H1561" s="571" t="s">
        <v>25838</v>
      </c>
      <c r="I1561" s="571" t="s">
        <v>21149</v>
      </c>
      <c r="J1561" s="571" t="s">
        <v>24001</v>
      </c>
      <c r="K1561" s="571" t="s">
        <v>24001</v>
      </c>
      <c r="L1561" s="571" t="s">
        <v>24001</v>
      </c>
      <c r="M1561" s="572" t="s">
        <v>25834</v>
      </c>
      <c r="N1561" s="572" t="s">
        <v>25896</v>
      </c>
      <c r="O1561" s="572" t="s">
        <v>24001</v>
      </c>
      <c r="P1561" s="572">
        <v>42947</v>
      </c>
      <c r="Q1561" s="573">
        <v>43087</v>
      </c>
      <c r="R1561" s="571" t="s">
        <v>27895</v>
      </c>
      <c r="S1561" s="571" t="s">
        <v>28102</v>
      </c>
      <c r="T1561" s="571" t="s">
        <v>24001</v>
      </c>
    </row>
    <row r="1562" spans="1:20" ht="14.5" x14ac:dyDescent="0.35">
      <c r="A1562" s="552">
        <v>875</v>
      </c>
      <c r="B1562" s="571" t="s">
        <v>22163</v>
      </c>
      <c r="C1562" s="571" t="s">
        <v>26569</v>
      </c>
      <c r="D1562" s="571" t="s">
        <v>25839</v>
      </c>
      <c r="E1562" s="571" t="s">
        <v>26570</v>
      </c>
      <c r="F1562" s="571" t="s">
        <v>25840</v>
      </c>
      <c r="G1562" s="571" t="s">
        <v>22727</v>
      </c>
      <c r="H1562" s="571" t="s">
        <v>25841</v>
      </c>
      <c r="I1562" s="571" t="s">
        <v>21149</v>
      </c>
      <c r="J1562" s="571" t="s">
        <v>24001</v>
      </c>
      <c r="K1562" s="571" t="s">
        <v>24001</v>
      </c>
      <c r="L1562" s="571" t="s">
        <v>24001</v>
      </c>
      <c r="M1562" s="572" t="s">
        <v>25834</v>
      </c>
      <c r="N1562" s="572" t="s">
        <v>25896</v>
      </c>
      <c r="O1562" s="572" t="s">
        <v>24001</v>
      </c>
      <c r="P1562" s="572">
        <v>42947</v>
      </c>
      <c r="Q1562" s="573">
        <v>43087</v>
      </c>
      <c r="R1562" s="571" t="s">
        <v>27895</v>
      </c>
      <c r="S1562" s="571" t="s">
        <v>28093</v>
      </c>
      <c r="T1562" s="571" t="s">
        <v>24001</v>
      </c>
    </row>
    <row r="1563" spans="1:20" ht="14.5" x14ac:dyDescent="0.35">
      <c r="A1563" s="552">
        <v>876</v>
      </c>
      <c r="B1563" s="571" t="s">
        <v>22163</v>
      </c>
      <c r="C1563" s="571" t="s">
        <v>26569</v>
      </c>
      <c r="D1563" s="571" t="s">
        <v>34747</v>
      </c>
      <c r="E1563" s="571" t="s">
        <v>24001</v>
      </c>
      <c r="F1563" s="571" t="s">
        <v>18957</v>
      </c>
      <c r="G1563" s="571" t="s">
        <v>22727</v>
      </c>
      <c r="H1563" s="571" t="s">
        <v>55</v>
      </c>
      <c r="I1563" s="571" t="s">
        <v>21149</v>
      </c>
      <c r="J1563" s="571" t="s">
        <v>24001</v>
      </c>
      <c r="K1563" s="571" t="s">
        <v>24001</v>
      </c>
      <c r="L1563" s="571" t="s">
        <v>24001</v>
      </c>
      <c r="M1563" s="572" t="s">
        <v>24001</v>
      </c>
      <c r="N1563" s="572" t="s">
        <v>25896</v>
      </c>
      <c r="O1563" s="572" t="s">
        <v>24001</v>
      </c>
      <c r="P1563" s="572">
        <v>32933</v>
      </c>
      <c r="Q1563" s="573">
        <v>45845</v>
      </c>
      <c r="R1563" s="571" t="s">
        <v>24001</v>
      </c>
      <c r="S1563" s="571" t="s">
        <v>24001</v>
      </c>
      <c r="T1563" s="571" t="s">
        <v>24001</v>
      </c>
    </row>
    <row r="1564" spans="1:20" ht="14.5" x14ac:dyDescent="0.35">
      <c r="A1564" s="552">
        <v>21</v>
      </c>
      <c r="B1564" s="552" t="s">
        <v>20452</v>
      </c>
      <c r="C1564" s="552" t="s">
        <v>24353</v>
      </c>
      <c r="D1564" s="552" t="s">
        <v>24522</v>
      </c>
      <c r="E1564" s="552" t="s">
        <v>24523</v>
      </c>
      <c r="F1564" s="552" t="s">
        <v>24524</v>
      </c>
      <c r="G1564" s="552" t="s">
        <v>24525</v>
      </c>
      <c r="H1564" s="552" t="s">
        <v>55</v>
      </c>
      <c r="I1564" s="552" t="s">
        <v>20243</v>
      </c>
      <c r="J1564" s="552" t="s">
        <v>24001</v>
      </c>
      <c r="K1564" s="571" t="s">
        <v>24001</v>
      </c>
      <c r="L1564" s="571" t="s">
        <v>24001</v>
      </c>
      <c r="M1564" s="553" t="s">
        <v>24526</v>
      </c>
      <c r="N1564" s="552" t="s">
        <v>25856</v>
      </c>
      <c r="O1564" s="553" t="s">
        <v>24001</v>
      </c>
      <c r="P1564" s="553">
        <v>42374</v>
      </c>
      <c r="Q1564" s="554"/>
      <c r="R1564" s="552" t="s">
        <v>24001</v>
      </c>
      <c r="S1564" s="552" t="s">
        <v>24001</v>
      </c>
      <c r="T1564" s="552" t="s">
        <v>24001</v>
      </c>
    </row>
    <row r="1565" spans="1:20" ht="14.5" x14ac:dyDescent="0.35">
      <c r="A1565" s="552">
        <v>22</v>
      </c>
      <c r="B1565" s="552" t="s">
        <v>20452</v>
      </c>
      <c r="C1565" s="552" t="s">
        <v>24353</v>
      </c>
      <c r="D1565" s="552" t="s">
        <v>24527</v>
      </c>
      <c r="E1565" s="552" t="s">
        <v>24528</v>
      </c>
      <c r="F1565" s="552" t="s">
        <v>19740</v>
      </c>
      <c r="G1565" s="552" t="s">
        <v>24525</v>
      </c>
      <c r="H1565" s="552" t="s">
        <v>3481</v>
      </c>
      <c r="I1565" s="552" t="s">
        <v>20243</v>
      </c>
      <c r="J1565" s="552" t="s">
        <v>24001</v>
      </c>
      <c r="K1565" s="571" t="s">
        <v>24001</v>
      </c>
      <c r="L1565" s="571" t="s">
        <v>24001</v>
      </c>
      <c r="M1565" s="553" t="s">
        <v>24526</v>
      </c>
      <c r="N1565" s="552" t="s">
        <v>25856</v>
      </c>
      <c r="O1565" s="553" t="s">
        <v>24001</v>
      </c>
      <c r="P1565" s="553">
        <v>42374</v>
      </c>
      <c r="Q1565" s="554"/>
      <c r="R1565" s="552" t="s">
        <v>24001</v>
      </c>
      <c r="S1565" s="552" t="s">
        <v>24001</v>
      </c>
      <c r="T1565" s="552" t="s">
        <v>24001</v>
      </c>
    </row>
  </sheetData>
  <sheetProtection algorithmName="SHA-512" hashValue="ZRLdvxTqkWJPiP0bsh8tXSQW65YL8v1MF+ta7FI8SosdbzV/OIqXBHA6EZzOwLgv6uL5rFCJPFCqtmGbCRYiiw==" saltValue="RU06VCtjMUVrYDIeD8ujdQ==" spinCount="100000" sheet="1" objects="1" scenarios="1"/>
  <autoFilter ref="A1:T1566" xr:uid="{00000000-0001-0000-0C00-000000000000}"/>
  <sortState xmlns:xlrd2="http://schemas.microsoft.com/office/spreadsheetml/2017/richdata2" ref="A2:T1565">
    <sortCondition ref="D2:D1565"/>
  </sortState>
  <pageMargins left="0.7" right="0.7" top="0.75" bottom="0.75" header="0.3" footer="0.3"/>
  <headerFooter>
    <oddHeader>&amp;C&amp;"Arial"&amp;12&amp;KA80000 OFFICIAL&amp;1#_x000D_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dimension ref="A1:V394"/>
  <sheetViews>
    <sheetView topLeftCell="A26" workbookViewId="0">
      <selection activeCell="I50" sqref="I50"/>
    </sheetView>
  </sheetViews>
  <sheetFormatPr defaultRowHeight="12.5" x14ac:dyDescent="0.25"/>
  <cols>
    <col min="1" max="1" width="34.54296875" bestFit="1" customWidth="1"/>
    <col min="2" max="2" width="12.54296875" customWidth="1"/>
    <col min="3" max="3" width="34.54296875" bestFit="1" customWidth="1"/>
    <col min="4" max="4" width="11.453125" bestFit="1" customWidth="1"/>
    <col min="5" max="5" width="11.54296875" customWidth="1"/>
    <col min="7" max="7" width="9.54296875" customWidth="1"/>
    <col min="8" max="8" width="15.453125" bestFit="1" customWidth="1"/>
    <col min="9" max="9" width="15" customWidth="1"/>
    <col min="14" max="14" width="12.26953125" customWidth="1"/>
    <col min="18" max="18" width="26.453125" bestFit="1" customWidth="1"/>
  </cols>
  <sheetData>
    <row r="1" spans="1:22" ht="13" x14ac:dyDescent="0.3">
      <c r="C1" s="11" t="s">
        <v>23793</v>
      </c>
      <c r="G1" s="11" t="s">
        <v>23990</v>
      </c>
    </row>
    <row r="2" spans="1:22" ht="13" x14ac:dyDescent="0.3">
      <c r="A2" s="11" t="s">
        <v>20227</v>
      </c>
      <c r="C2" s="12" t="s">
        <v>23786</v>
      </c>
      <c r="E2" s="11" t="s">
        <v>20223</v>
      </c>
      <c r="G2" s="234" t="s">
        <v>34597</v>
      </c>
      <c r="I2" s="11" t="s">
        <v>25842</v>
      </c>
    </row>
    <row r="3" spans="1:22" ht="15" thickBot="1" x14ac:dyDescent="0.4">
      <c r="A3" s="12" t="s">
        <v>23745</v>
      </c>
      <c r="C3" s="12" t="s">
        <v>23787</v>
      </c>
      <c r="E3" s="12" t="s">
        <v>20224</v>
      </c>
      <c r="G3" s="12" t="s">
        <v>23991</v>
      </c>
      <c r="I3" s="223">
        <v>24764</v>
      </c>
    </row>
    <row r="4" spans="1:22" ht="16.5" thickBot="1" x14ac:dyDescent="0.3">
      <c r="A4" s="12" t="s">
        <v>23746</v>
      </c>
      <c r="C4" s="12" t="s">
        <v>23788</v>
      </c>
      <c r="E4" s="12" t="s">
        <v>20225</v>
      </c>
      <c r="G4" s="12" t="s">
        <v>23992</v>
      </c>
      <c r="Q4" s="224"/>
      <c r="R4" s="225" t="s">
        <v>27791</v>
      </c>
      <c r="S4" s="226" t="s">
        <v>27792</v>
      </c>
      <c r="V4" s="234" t="s">
        <v>34194</v>
      </c>
    </row>
    <row r="5" spans="1:22" ht="16.5" thickBot="1" x14ac:dyDescent="0.3">
      <c r="A5" s="12"/>
      <c r="C5" s="12" t="s">
        <v>23747</v>
      </c>
      <c r="G5" s="12" t="s">
        <v>27588</v>
      </c>
      <c r="Q5" s="227" t="s">
        <v>27793</v>
      </c>
      <c r="R5" s="228" t="s">
        <v>23940</v>
      </c>
      <c r="S5" s="229">
        <v>5.54</v>
      </c>
      <c r="V5" s="234">
        <v>8</v>
      </c>
    </row>
    <row r="6" spans="1:22" ht="16.5" thickBot="1" x14ac:dyDescent="0.3">
      <c r="A6" s="12"/>
      <c r="C6" s="12" t="s">
        <v>23789</v>
      </c>
      <c r="Q6" s="227" t="s">
        <v>27794</v>
      </c>
      <c r="R6" s="228" t="s">
        <v>23942</v>
      </c>
      <c r="S6" s="229">
        <v>5.54</v>
      </c>
      <c r="V6" s="234">
        <v>7.5</v>
      </c>
    </row>
    <row r="7" spans="1:22" ht="16.5" thickBot="1" x14ac:dyDescent="0.35">
      <c r="A7" s="12"/>
      <c r="C7" s="12" t="s">
        <v>23790</v>
      </c>
      <c r="E7" s="11" t="s">
        <v>23810</v>
      </c>
      <c r="Q7" s="227" t="s">
        <v>27795</v>
      </c>
      <c r="R7" s="228" t="s">
        <v>23878</v>
      </c>
      <c r="S7" s="229">
        <v>6.58</v>
      </c>
      <c r="V7" s="234">
        <v>7</v>
      </c>
    </row>
    <row r="8" spans="1:22" ht="16.5" thickBot="1" x14ac:dyDescent="0.3">
      <c r="A8" s="12"/>
      <c r="C8" s="12" t="s">
        <v>23791</v>
      </c>
      <c r="E8" s="12" t="s">
        <v>20224</v>
      </c>
      <c r="Q8" s="227" t="s">
        <v>27796</v>
      </c>
      <c r="R8" s="228" t="s">
        <v>23947</v>
      </c>
      <c r="S8" s="229">
        <v>5.33</v>
      </c>
      <c r="V8" s="234">
        <v>6.5</v>
      </c>
    </row>
    <row r="9" spans="1:22" ht="16.5" thickBot="1" x14ac:dyDescent="0.35">
      <c r="C9" s="12" t="s">
        <v>23792</v>
      </c>
      <c r="E9" s="12" t="s">
        <v>20225</v>
      </c>
      <c r="I9" s="236" t="s">
        <v>24535</v>
      </c>
      <c r="L9" s="236" t="s">
        <v>27868</v>
      </c>
      <c r="N9" t="s">
        <v>34226</v>
      </c>
      <c r="O9" t="s">
        <v>13</v>
      </c>
      <c r="Q9" s="227" t="s">
        <v>27797</v>
      </c>
      <c r="R9" s="228" t="s">
        <v>23880</v>
      </c>
      <c r="S9" s="229">
        <v>5.66</v>
      </c>
      <c r="V9" s="234">
        <v>6</v>
      </c>
    </row>
    <row r="10" spans="1:22" ht="16.5" thickBot="1" x14ac:dyDescent="0.3">
      <c r="C10" s="12" t="s">
        <v>23748</v>
      </c>
      <c r="I10" s="234"/>
      <c r="L10" s="234" t="s">
        <v>20224</v>
      </c>
      <c r="N10" t="s">
        <v>20224</v>
      </c>
      <c r="O10" t="s">
        <v>20224</v>
      </c>
      <c r="Q10" s="227" t="s">
        <v>27798</v>
      </c>
      <c r="R10" s="228" t="s">
        <v>23909</v>
      </c>
      <c r="S10" s="229">
        <v>5.83</v>
      </c>
    </row>
    <row r="11" spans="1:22" ht="16.5" thickBot="1" x14ac:dyDescent="0.3">
      <c r="E11" s="12" t="s">
        <v>23719</v>
      </c>
      <c r="F11" s="101" t="s">
        <v>23720</v>
      </c>
      <c r="G11" s="12" t="s">
        <v>23721</v>
      </c>
      <c r="I11" s="234">
        <v>0.35</v>
      </c>
      <c r="L11" s="234" t="s">
        <v>20225</v>
      </c>
      <c r="Q11" s="227" t="s">
        <v>27799</v>
      </c>
      <c r="R11" s="228" t="s">
        <v>23859</v>
      </c>
      <c r="S11" s="229">
        <v>5.99</v>
      </c>
    </row>
    <row r="12" spans="1:22" ht="16.5" thickBot="1" x14ac:dyDescent="0.35">
      <c r="A12" s="206"/>
      <c r="B12" s="206"/>
      <c r="C12" s="206"/>
      <c r="E12" s="78">
        <v>1</v>
      </c>
      <c r="F12" s="101"/>
      <c r="G12" s="12"/>
      <c r="I12" s="234">
        <v>0.23</v>
      </c>
      <c r="Q12" s="227" t="s">
        <v>27800</v>
      </c>
      <c r="R12" s="228" t="s">
        <v>23938</v>
      </c>
      <c r="S12" s="229">
        <v>6.07</v>
      </c>
    </row>
    <row r="13" spans="1:22" ht="16.5" thickBot="1" x14ac:dyDescent="0.3">
      <c r="A13" s="207"/>
      <c r="B13" s="207"/>
      <c r="C13" s="207"/>
      <c r="E13" s="78">
        <v>0.8</v>
      </c>
      <c r="F13" s="79">
        <v>1</v>
      </c>
      <c r="G13" s="78">
        <v>0.5</v>
      </c>
      <c r="I13" s="234">
        <v>0.11</v>
      </c>
      <c r="Q13" s="227" t="s">
        <v>27801</v>
      </c>
      <c r="R13" s="228" t="s">
        <v>23863</v>
      </c>
      <c r="S13" s="229">
        <v>6.07</v>
      </c>
    </row>
    <row r="14" spans="1:22" ht="16.5" thickBot="1" x14ac:dyDescent="0.3">
      <c r="A14" s="207"/>
      <c r="B14" s="207"/>
      <c r="C14" s="207"/>
      <c r="E14" s="103">
        <v>0.6</v>
      </c>
      <c r="F14" s="79">
        <v>0.5</v>
      </c>
      <c r="G14" s="78">
        <v>0.3</v>
      </c>
      <c r="I14" s="235">
        <v>6.5000000000000002E-2</v>
      </c>
      <c r="Q14" s="227" t="s">
        <v>27802</v>
      </c>
      <c r="R14" s="228" t="s">
        <v>23891</v>
      </c>
      <c r="S14" s="229">
        <v>6.52</v>
      </c>
    </row>
    <row r="15" spans="1:22" ht="16.5" thickBot="1" x14ac:dyDescent="0.3">
      <c r="A15" s="207"/>
      <c r="B15" s="207"/>
      <c r="C15" s="207"/>
      <c r="E15" s="104"/>
      <c r="F15" s="97"/>
      <c r="G15" s="78">
        <v>0.2</v>
      </c>
      <c r="L15" s="234" t="s">
        <v>27785</v>
      </c>
      <c r="Q15" s="227" t="s">
        <v>27803</v>
      </c>
      <c r="R15" s="228" t="s">
        <v>20233</v>
      </c>
      <c r="S15" s="229">
        <v>6.33</v>
      </c>
    </row>
    <row r="16" spans="1:22" ht="16.5" thickBot="1" x14ac:dyDescent="0.3">
      <c r="A16" s="207"/>
      <c r="B16" s="207"/>
      <c r="C16" s="207"/>
      <c r="F16" s="97" t="s">
        <v>20226</v>
      </c>
      <c r="G16" s="97"/>
      <c r="L16" s="234">
        <v>1.05</v>
      </c>
      <c r="Q16" s="227" t="s">
        <v>27804</v>
      </c>
      <c r="R16" s="228" t="s">
        <v>23915</v>
      </c>
      <c r="S16" s="229">
        <v>6.29</v>
      </c>
    </row>
    <row r="17" spans="1:19" ht="16.5" thickBot="1" x14ac:dyDescent="0.3">
      <c r="A17" s="207"/>
      <c r="B17" s="207"/>
      <c r="C17" s="207"/>
      <c r="L17" s="234">
        <v>1.1000000000000001</v>
      </c>
      <c r="Q17" s="227" t="s">
        <v>27805</v>
      </c>
      <c r="R17" s="228" t="s">
        <v>23913</v>
      </c>
      <c r="S17" s="229">
        <v>5.76</v>
      </c>
    </row>
    <row r="18" spans="1:19" ht="16.5" thickBot="1" x14ac:dyDescent="0.35">
      <c r="A18" s="207"/>
      <c r="B18" s="207"/>
      <c r="C18" s="207"/>
      <c r="E18" s="3" t="s">
        <v>23819</v>
      </c>
      <c r="L18" s="234">
        <v>1.1499999999999999</v>
      </c>
      <c r="Q18" s="227" t="s">
        <v>27806</v>
      </c>
      <c r="R18" s="228" t="s">
        <v>23917</v>
      </c>
      <c r="S18" s="229">
        <v>5.85</v>
      </c>
    </row>
    <row r="19" spans="1:19" ht="16.5" thickBot="1" x14ac:dyDescent="0.35">
      <c r="A19" s="207"/>
      <c r="B19" s="207"/>
      <c r="C19" s="207"/>
      <c r="E19" s="237" t="s">
        <v>23815</v>
      </c>
      <c r="H19" s="11" t="s">
        <v>24538</v>
      </c>
      <c r="L19" s="234">
        <v>1.2</v>
      </c>
      <c r="Q19" s="227" t="s">
        <v>27807</v>
      </c>
      <c r="R19" s="228" t="s">
        <v>23899</v>
      </c>
      <c r="S19" s="229">
        <v>6.2</v>
      </c>
    </row>
    <row r="20" spans="1:19" ht="16.5" thickBot="1" x14ac:dyDescent="0.3">
      <c r="A20" s="207"/>
      <c r="B20" s="207"/>
      <c r="C20" s="207"/>
      <c r="E20" s="237" t="s">
        <v>34192</v>
      </c>
      <c r="H20" s="12" t="s">
        <v>24537</v>
      </c>
      <c r="I20" s="12" t="s">
        <v>24537</v>
      </c>
      <c r="Q20" s="227" t="s">
        <v>27808</v>
      </c>
      <c r="R20" s="228" t="s">
        <v>23959</v>
      </c>
      <c r="S20" s="230">
        <v>6.2</v>
      </c>
    </row>
    <row r="21" spans="1:19" ht="16.5" thickBot="1" x14ac:dyDescent="0.3">
      <c r="A21" s="207"/>
      <c r="B21" s="207"/>
      <c r="C21" s="207"/>
      <c r="E21" s="237" t="s">
        <v>23816</v>
      </c>
      <c r="H21" s="12" t="s">
        <v>24539</v>
      </c>
      <c r="I21" s="12" t="s">
        <v>24539</v>
      </c>
      <c r="Q21" s="227" t="s">
        <v>27809</v>
      </c>
      <c r="R21" s="228" t="s">
        <v>23857</v>
      </c>
      <c r="S21" s="230">
        <v>5.77</v>
      </c>
    </row>
    <row r="22" spans="1:19" ht="16.5" thickBot="1" x14ac:dyDescent="0.3">
      <c r="A22" s="207"/>
      <c r="B22" s="207"/>
      <c r="C22" s="207"/>
      <c r="E22" s="240" t="s">
        <v>23817</v>
      </c>
      <c r="H22" s="12" t="s">
        <v>24540</v>
      </c>
      <c r="I22" s="12" t="s">
        <v>24541</v>
      </c>
      <c r="Q22" s="227" t="s">
        <v>27810</v>
      </c>
      <c r="R22" s="228" t="s">
        <v>23887</v>
      </c>
      <c r="S22" s="230">
        <v>5.18</v>
      </c>
    </row>
    <row r="23" spans="1:19" ht="16.5" thickBot="1" x14ac:dyDescent="0.3">
      <c r="A23" s="207"/>
      <c r="B23" s="207"/>
      <c r="C23" s="207"/>
      <c r="E23" s="237" t="s">
        <v>23818</v>
      </c>
      <c r="Q23" s="227" t="s">
        <v>27811</v>
      </c>
      <c r="R23" s="228" t="s">
        <v>20230</v>
      </c>
      <c r="S23" s="230">
        <v>5.18</v>
      </c>
    </row>
    <row r="24" spans="1:19" ht="16.5" thickBot="1" x14ac:dyDescent="0.3">
      <c r="A24" s="207"/>
      <c r="B24" s="207"/>
      <c r="C24" s="207"/>
      <c r="Q24" s="227" t="s">
        <v>27812</v>
      </c>
      <c r="R24" s="228" t="s">
        <v>20234</v>
      </c>
      <c r="S24" s="230">
        <v>5.18</v>
      </c>
    </row>
    <row r="25" spans="1:19" ht="16.5" thickBot="1" x14ac:dyDescent="0.3">
      <c r="A25" s="207"/>
      <c r="B25" s="207"/>
      <c r="C25" s="207"/>
      <c r="E25" s="204" t="s">
        <v>23825</v>
      </c>
      <c r="Q25" s="227" t="s">
        <v>27813</v>
      </c>
      <c r="R25" s="228" t="s">
        <v>23907</v>
      </c>
      <c r="S25" s="230">
        <v>5.18</v>
      </c>
    </row>
    <row r="26" spans="1:19" ht="16.5" thickBot="1" x14ac:dyDescent="0.3">
      <c r="A26" s="207"/>
      <c r="B26" s="207"/>
      <c r="C26" s="207"/>
      <c r="E26" s="204" t="s">
        <v>23826</v>
      </c>
      <c r="Q26" s="227" t="s">
        <v>27814</v>
      </c>
      <c r="R26" s="228" t="s">
        <v>27815</v>
      </c>
      <c r="S26" s="230">
        <v>6.07</v>
      </c>
    </row>
    <row r="27" spans="1:19" ht="16.5" thickBot="1" x14ac:dyDescent="0.3">
      <c r="A27" s="207"/>
      <c r="B27" s="207"/>
      <c r="C27" s="207"/>
      <c r="E27" s="204" t="s">
        <v>23827</v>
      </c>
      <c r="Q27" s="227" t="s">
        <v>27816</v>
      </c>
      <c r="R27" s="228" t="s">
        <v>27817</v>
      </c>
      <c r="S27" s="230">
        <v>6.29</v>
      </c>
    </row>
    <row r="28" spans="1:19" ht="16.5" thickBot="1" x14ac:dyDescent="0.3">
      <c r="A28" s="207"/>
      <c r="B28" s="207"/>
      <c r="C28" s="207"/>
      <c r="E28" s="204" t="s">
        <v>23828</v>
      </c>
      <c r="Q28" s="227" t="s">
        <v>27818</v>
      </c>
      <c r="R28" s="228" t="s">
        <v>27819</v>
      </c>
      <c r="S28" s="230">
        <v>6.29</v>
      </c>
    </row>
    <row r="29" spans="1:19" ht="16.5" thickBot="1" x14ac:dyDescent="0.3">
      <c r="A29" s="207"/>
      <c r="B29" s="207"/>
      <c r="C29" s="207"/>
      <c r="Q29" s="227" t="s">
        <v>27820</v>
      </c>
      <c r="R29" s="228" t="s">
        <v>27821</v>
      </c>
      <c r="S29" s="230">
        <v>6.18</v>
      </c>
    </row>
    <row r="30" spans="1:19" ht="16.5" thickBot="1" x14ac:dyDescent="0.3">
      <c r="A30" s="207"/>
      <c r="B30" s="207"/>
      <c r="C30" s="207"/>
      <c r="Q30" s="227" t="s">
        <v>27822</v>
      </c>
      <c r="R30" s="228" t="s">
        <v>27823</v>
      </c>
      <c r="S30" s="230">
        <v>6.18</v>
      </c>
    </row>
    <row r="31" spans="1:19" ht="16.5" thickBot="1" x14ac:dyDescent="0.3">
      <c r="A31" s="81" t="s">
        <v>23833</v>
      </c>
      <c r="B31" s="81" t="s">
        <v>23834</v>
      </c>
      <c r="C31" s="81" t="s">
        <v>23835</v>
      </c>
      <c r="D31" s="81" t="s">
        <v>23836</v>
      </c>
      <c r="E31" s="81" t="s">
        <v>23837</v>
      </c>
      <c r="F31" s="81" t="s">
        <v>20228</v>
      </c>
      <c r="G31" s="81" t="s">
        <v>23838</v>
      </c>
      <c r="H31" s="81" t="s">
        <v>23839</v>
      </c>
      <c r="I31" s="81" t="s">
        <v>20229</v>
      </c>
      <c r="J31" s="81" t="s">
        <v>23840</v>
      </c>
      <c r="K31" s="81" t="s">
        <v>23841</v>
      </c>
      <c r="L31" s="81" t="s">
        <v>23842</v>
      </c>
      <c r="M31" s="81" t="s">
        <v>23843</v>
      </c>
      <c r="N31" s="81" t="s">
        <v>23844</v>
      </c>
      <c r="Q31" s="227" t="s">
        <v>27824</v>
      </c>
      <c r="R31" s="228" t="s">
        <v>27825</v>
      </c>
      <c r="S31" s="230">
        <v>6.18</v>
      </c>
    </row>
    <row r="32" spans="1:19" ht="16.5" thickBot="1" x14ac:dyDescent="0.3">
      <c r="A32" s="81">
        <v>1</v>
      </c>
      <c r="B32" s="81" t="s">
        <v>23845</v>
      </c>
      <c r="C32" s="81" t="s">
        <v>23846</v>
      </c>
      <c r="D32" s="81">
        <v>1084866</v>
      </c>
      <c r="E32" s="81">
        <v>1077028</v>
      </c>
      <c r="F32" s="81">
        <v>99</v>
      </c>
      <c r="G32" s="81">
        <v>1781</v>
      </c>
      <c r="H32" s="81">
        <v>710</v>
      </c>
      <c r="I32" s="81">
        <v>0</v>
      </c>
      <c r="J32" s="81">
        <v>0</v>
      </c>
      <c r="K32" s="81">
        <v>34</v>
      </c>
      <c r="L32" s="81">
        <v>14</v>
      </c>
      <c r="M32" s="81">
        <v>2</v>
      </c>
      <c r="N32" s="81">
        <v>0</v>
      </c>
      <c r="Q32" s="227" t="s">
        <v>27826</v>
      </c>
      <c r="R32" s="228" t="s">
        <v>23919</v>
      </c>
      <c r="S32" s="230">
        <v>6.18</v>
      </c>
    </row>
    <row r="33" spans="1:19" ht="16.5" thickBot="1" x14ac:dyDescent="0.3">
      <c r="A33" s="81">
        <v>2</v>
      </c>
      <c r="B33" s="81" t="s">
        <v>23847</v>
      </c>
      <c r="C33" s="81" t="s">
        <v>23848</v>
      </c>
      <c r="D33" s="81">
        <v>2684298</v>
      </c>
      <c r="E33" s="81">
        <v>2646867</v>
      </c>
      <c r="F33" s="81">
        <v>99</v>
      </c>
      <c r="G33" s="81">
        <v>44931</v>
      </c>
      <c r="H33" s="81">
        <v>44931</v>
      </c>
      <c r="I33" s="81">
        <v>2</v>
      </c>
      <c r="J33" s="81">
        <v>2</v>
      </c>
      <c r="K33" s="81">
        <v>31</v>
      </c>
      <c r="L33" s="81">
        <v>35</v>
      </c>
      <c r="M33" s="81">
        <v>2</v>
      </c>
      <c r="N33" s="81">
        <v>0</v>
      </c>
      <c r="Q33" s="227" t="s">
        <v>27827</v>
      </c>
      <c r="R33" s="228" t="s">
        <v>23883</v>
      </c>
      <c r="S33" s="230">
        <v>6.18</v>
      </c>
    </row>
    <row r="34" spans="1:19" ht="16.5" thickBot="1" x14ac:dyDescent="0.3">
      <c r="A34" s="81">
        <v>3</v>
      </c>
      <c r="B34" s="81" t="s">
        <v>23849</v>
      </c>
      <c r="C34" s="81" t="s">
        <v>23850</v>
      </c>
      <c r="D34" s="81">
        <v>378835</v>
      </c>
      <c r="E34" s="81">
        <v>378758</v>
      </c>
      <c r="F34" s="81">
        <v>100</v>
      </c>
      <c r="G34" s="81">
        <v>150</v>
      </c>
      <c r="H34" s="81">
        <v>150</v>
      </c>
      <c r="I34" s="81">
        <v>0</v>
      </c>
      <c r="J34" s="81">
        <v>0</v>
      </c>
      <c r="K34" s="81">
        <v>17</v>
      </c>
      <c r="L34" s="81">
        <v>15</v>
      </c>
      <c r="M34" s="81">
        <v>0</v>
      </c>
      <c r="N34" s="81">
        <v>0</v>
      </c>
      <c r="Q34" s="227" t="s">
        <v>27828</v>
      </c>
      <c r="R34" s="228" t="s">
        <v>23849</v>
      </c>
      <c r="S34" s="230">
        <v>6.18</v>
      </c>
    </row>
    <row r="35" spans="1:19" ht="16.5" thickBot="1" x14ac:dyDescent="0.3">
      <c r="A35" s="81">
        <v>4</v>
      </c>
      <c r="B35" s="81" t="s">
        <v>23851</v>
      </c>
      <c r="C35" s="81" t="s">
        <v>23852</v>
      </c>
      <c r="D35" s="81">
        <v>499674</v>
      </c>
      <c r="E35" s="81">
        <v>499674</v>
      </c>
      <c r="F35" s="81">
        <v>100</v>
      </c>
      <c r="G35" s="81">
        <v>0</v>
      </c>
      <c r="H35" s="81">
        <v>0</v>
      </c>
      <c r="I35" s="81">
        <v>0</v>
      </c>
      <c r="J35" s="81">
        <v>0</v>
      </c>
      <c r="K35" s="81">
        <v>7</v>
      </c>
      <c r="L35" s="81">
        <v>2</v>
      </c>
      <c r="M35" s="81">
        <v>0</v>
      </c>
      <c r="N35" s="81">
        <v>0</v>
      </c>
      <c r="Q35" s="227" t="s">
        <v>27829</v>
      </c>
      <c r="R35" s="228" t="s">
        <v>20232</v>
      </c>
      <c r="S35" s="230">
        <v>6.18</v>
      </c>
    </row>
    <row r="36" spans="1:19" ht="16.5" thickBot="1" x14ac:dyDescent="0.3">
      <c r="A36" s="81">
        <v>5</v>
      </c>
      <c r="B36" s="81" t="s">
        <v>20232</v>
      </c>
      <c r="C36" s="81" t="s">
        <v>23853</v>
      </c>
      <c r="D36" s="81">
        <v>277906</v>
      </c>
      <c r="E36" s="81">
        <v>277906</v>
      </c>
      <c r="F36" s="81">
        <v>100</v>
      </c>
      <c r="G36" s="81">
        <v>71151</v>
      </c>
      <c r="H36" s="81">
        <v>71151</v>
      </c>
      <c r="I36" s="81">
        <v>26</v>
      </c>
      <c r="J36" s="81">
        <v>26</v>
      </c>
      <c r="K36" s="81">
        <v>18</v>
      </c>
      <c r="L36" s="81">
        <v>13</v>
      </c>
      <c r="M36" s="81">
        <v>0</v>
      </c>
      <c r="N36" s="81">
        <v>0</v>
      </c>
      <c r="Q36" s="227" t="s">
        <v>27830</v>
      </c>
      <c r="R36" s="228" t="s">
        <v>23876</v>
      </c>
      <c r="S36" s="230">
        <v>6.18</v>
      </c>
    </row>
    <row r="37" spans="1:19" ht="16.5" thickBot="1" x14ac:dyDescent="0.3">
      <c r="A37" s="81">
        <v>6</v>
      </c>
      <c r="B37" s="81" t="s">
        <v>23854</v>
      </c>
      <c r="C37" s="81" t="s">
        <v>23855</v>
      </c>
      <c r="D37" s="81">
        <v>962066</v>
      </c>
      <c r="E37" s="81">
        <v>957367</v>
      </c>
      <c r="F37" s="81">
        <v>100</v>
      </c>
      <c r="G37" s="81">
        <v>3473</v>
      </c>
      <c r="H37" s="81">
        <v>3461</v>
      </c>
      <c r="I37" s="81">
        <v>0</v>
      </c>
      <c r="J37" s="81">
        <v>0</v>
      </c>
      <c r="K37" s="81">
        <v>29</v>
      </c>
      <c r="L37" s="81">
        <v>14</v>
      </c>
      <c r="M37" s="81">
        <v>0</v>
      </c>
      <c r="N37" s="81">
        <v>0</v>
      </c>
      <c r="Q37" s="227" t="s">
        <v>27831</v>
      </c>
      <c r="R37" s="228" t="s">
        <v>23921</v>
      </c>
      <c r="S37" s="230">
        <v>6.18</v>
      </c>
    </row>
    <row r="38" spans="1:19" ht="16.5" thickBot="1" x14ac:dyDescent="0.3">
      <c r="A38" s="81">
        <v>7</v>
      </c>
      <c r="B38" s="81" t="s">
        <v>23786</v>
      </c>
      <c r="C38" s="81" t="s">
        <v>23856</v>
      </c>
      <c r="D38" s="81">
        <v>2418789</v>
      </c>
      <c r="E38" s="81">
        <v>2418715</v>
      </c>
      <c r="F38" s="81">
        <v>100</v>
      </c>
      <c r="G38" s="81">
        <v>133227</v>
      </c>
      <c r="H38" s="81">
        <v>133227</v>
      </c>
      <c r="I38" s="81">
        <v>6</v>
      </c>
      <c r="J38" s="81">
        <v>6</v>
      </c>
      <c r="K38" s="81">
        <v>20</v>
      </c>
      <c r="L38" s="81">
        <v>27</v>
      </c>
      <c r="M38" s="81">
        <v>1</v>
      </c>
      <c r="N38" s="81">
        <v>0</v>
      </c>
      <c r="Q38" s="227" t="s">
        <v>27832</v>
      </c>
      <c r="R38" s="228" t="s">
        <v>23885</v>
      </c>
      <c r="S38" s="230">
        <v>6.18</v>
      </c>
    </row>
    <row r="39" spans="1:19" ht="16.5" thickBot="1" x14ac:dyDescent="0.3">
      <c r="A39" s="81">
        <v>8</v>
      </c>
      <c r="B39" s="81" t="s">
        <v>23857</v>
      </c>
      <c r="C39" s="81" t="s">
        <v>23858</v>
      </c>
      <c r="D39" s="81">
        <v>447209</v>
      </c>
      <c r="E39" s="81">
        <v>63931</v>
      </c>
      <c r="F39" s="81">
        <v>14</v>
      </c>
      <c r="G39" s="81">
        <v>40869</v>
      </c>
      <c r="H39" s="81">
        <v>27527</v>
      </c>
      <c r="I39" s="81">
        <v>43</v>
      </c>
      <c r="J39" s="81">
        <v>9</v>
      </c>
      <c r="K39" s="81">
        <v>155</v>
      </c>
      <c r="L39" s="81">
        <v>140</v>
      </c>
      <c r="M39" s="81">
        <v>6</v>
      </c>
      <c r="N39" s="81">
        <v>2</v>
      </c>
      <c r="Q39" s="227" t="s">
        <v>27833</v>
      </c>
      <c r="R39" s="228" t="s">
        <v>23845</v>
      </c>
      <c r="S39" s="230">
        <v>6.18</v>
      </c>
    </row>
    <row r="40" spans="1:19" ht="16.5" thickBot="1" x14ac:dyDescent="0.3">
      <c r="A40" s="81">
        <v>9</v>
      </c>
      <c r="B40" s="81" t="s">
        <v>23859</v>
      </c>
      <c r="C40" s="81" t="s">
        <v>23860</v>
      </c>
      <c r="D40" s="81">
        <v>1028759</v>
      </c>
      <c r="E40" s="81">
        <v>106330</v>
      </c>
      <c r="F40" s="81">
        <v>10</v>
      </c>
      <c r="G40" s="81">
        <v>3599</v>
      </c>
      <c r="H40" s="81">
        <v>3064</v>
      </c>
      <c r="I40" s="81">
        <v>3</v>
      </c>
      <c r="J40" s="81">
        <v>0</v>
      </c>
      <c r="K40" s="81">
        <v>55</v>
      </c>
      <c r="L40" s="81">
        <v>113</v>
      </c>
      <c r="M40" s="81">
        <v>0</v>
      </c>
      <c r="N40" s="81">
        <v>0</v>
      </c>
      <c r="Q40" s="227" t="s">
        <v>27834</v>
      </c>
      <c r="R40" s="228" t="s">
        <v>23893</v>
      </c>
      <c r="S40" s="230">
        <v>6.18</v>
      </c>
    </row>
    <row r="41" spans="1:19" ht="16.5" thickBot="1" x14ac:dyDescent="0.3">
      <c r="A41" s="81">
        <v>10</v>
      </c>
      <c r="B41" s="81" t="s">
        <v>23861</v>
      </c>
      <c r="C41" s="81" t="s">
        <v>23862</v>
      </c>
      <c r="D41" s="81">
        <v>720984</v>
      </c>
      <c r="E41" s="81">
        <v>720849</v>
      </c>
      <c r="F41" s="81">
        <v>100</v>
      </c>
      <c r="G41" s="81">
        <v>341439</v>
      </c>
      <c r="H41" s="81">
        <v>341304</v>
      </c>
      <c r="I41" s="81">
        <v>47</v>
      </c>
      <c r="J41" s="81">
        <v>47</v>
      </c>
      <c r="K41" s="81">
        <v>9</v>
      </c>
      <c r="L41" s="81">
        <v>2</v>
      </c>
      <c r="M41" s="81">
        <v>0</v>
      </c>
      <c r="N41" s="81">
        <v>0</v>
      </c>
      <c r="Q41" s="227" t="s">
        <v>27835</v>
      </c>
      <c r="R41" s="228" t="s">
        <v>20240</v>
      </c>
      <c r="S41" s="230">
        <v>6.18</v>
      </c>
    </row>
    <row r="42" spans="1:19" ht="16.5" thickBot="1" x14ac:dyDescent="0.3">
      <c r="A42" s="81">
        <v>11</v>
      </c>
      <c r="B42" s="81" t="s">
        <v>23863</v>
      </c>
      <c r="C42" s="81" t="s">
        <v>23864</v>
      </c>
      <c r="D42" s="81">
        <v>957067</v>
      </c>
      <c r="E42" s="81">
        <v>886122</v>
      </c>
      <c r="F42" s="81">
        <v>93</v>
      </c>
      <c r="G42" s="81">
        <v>100070</v>
      </c>
      <c r="H42" s="81">
        <v>100070</v>
      </c>
      <c r="I42" s="81">
        <v>11</v>
      </c>
      <c r="J42" s="81">
        <v>10</v>
      </c>
      <c r="K42" s="81">
        <v>33</v>
      </c>
      <c r="L42" s="81">
        <v>69</v>
      </c>
      <c r="M42" s="81">
        <v>0</v>
      </c>
      <c r="N42" s="81">
        <v>0</v>
      </c>
      <c r="Q42" s="227" t="s">
        <v>27836</v>
      </c>
      <c r="R42" s="228" t="s">
        <v>23933</v>
      </c>
      <c r="S42" s="230">
        <v>6.18</v>
      </c>
    </row>
    <row r="43" spans="1:19" ht="16.5" thickBot="1" x14ac:dyDescent="0.3">
      <c r="A43" s="81">
        <v>12</v>
      </c>
      <c r="B43" s="81" t="s">
        <v>23865</v>
      </c>
      <c r="C43" s="81" t="s">
        <v>23866</v>
      </c>
      <c r="D43" s="81">
        <v>1443234</v>
      </c>
      <c r="E43" s="81">
        <v>1418168</v>
      </c>
      <c r="F43" s="81">
        <v>98</v>
      </c>
      <c r="G43" s="81">
        <v>12239</v>
      </c>
      <c r="H43" s="81">
        <v>12115</v>
      </c>
      <c r="I43" s="81">
        <v>1</v>
      </c>
      <c r="J43" s="81">
        <v>1</v>
      </c>
      <c r="K43" s="81">
        <v>13</v>
      </c>
      <c r="L43" s="81">
        <v>5</v>
      </c>
      <c r="M43" s="81">
        <v>0</v>
      </c>
      <c r="N43" s="81">
        <v>0</v>
      </c>
      <c r="Q43" s="227" t="s">
        <v>27837</v>
      </c>
      <c r="R43" s="228" t="s">
        <v>23964</v>
      </c>
      <c r="S43" s="230">
        <v>6.18</v>
      </c>
    </row>
    <row r="44" spans="1:19" ht="16.5" thickBot="1" x14ac:dyDescent="0.3">
      <c r="A44" s="81">
        <v>13</v>
      </c>
      <c r="B44" s="81" t="s">
        <v>23867</v>
      </c>
      <c r="C44" s="81" t="s">
        <v>23868</v>
      </c>
      <c r="D44" s="81">
        <v>1733014</v>
      </c>
      <c r="E44" s="81">
        <v>1707830</v>
      </c>
      <c r="F44" s="81">
        <v>99</v>
      </c>
      <c r="G44" s="81">
        <v>809044</v>
      </c>
      <c r="H44" s="81">
        <v>787687</v>
      </c>
      <c r="I44" s="81">
        <v>46</v>
      </c>
      <c r="J44" s="81">
        <v>47</v>
      </c>
      <c r="K44" s="81">
        <v>51</v>
      </c>
      <c r="L44" s="81">
        <v>17</v>
      </c>
      <c r="M44" s="81">
        <v>2</v>
      </c>
      <c r="N44" s="81">
        <v>1</v>
      </c>
      <c r="Q44" s="227" t="s">
        <v>27838</v>
      </c>
      <c r="R44" s="228" t="s">
        <v>23889</v>
      </c>
      <c r="S44" s="230">
        <v>6.18</v>
      </c>
    </row>
    <row r="45" spans="1:19" ht="16.5" thickBot="1" x14ac:dyDescent="0.3">
      <c r="A45" s="81">
        <v>14</v>
      </c>
      <c r="B45" s="81" t="s">
        <v>23869</v>
      </c>
      <c r="C45" s="81" t="s">
        <v>23870</v>
      </c>
      <c r="D45" s="81">
        <v>700908</v>
      </c>
      <c r="E45" s="81">
        <v>700251</v>
      </c>
      <c r="F45" s="81">
        <v>100</v>
      </c>
      <c r="G45" s="81">
        <v>0</v>
      </c>
      <c r="H45" s="81">
        <v>0</v>
      </c>
      <c r="I45" s="81">
        <v>0</v>
      </c>
      <c r="J45" s="81">
        <v>0</v>
      </c>
      <c r="K45" s="81">
        <v>35</v>
      </c>
      <c r="L45" s="81">
        <v>7</v>
      </c>
      <c r="M45" s="81">
        <v>1</v>
      </c>
      <c r="N45" s="81">
        <v>0</v>
      </c>
      <c r="Q45" s="227" t="s">
        <v>27839</v>
      </c>
      <c r="R45" s="228" t="s">
        <v>23861</v>
      </c>
      <c r="S45" s="230">
        <v>6.18</v>
      </c>
    </row>
    <row r="46" spans="1:19" ht="16.5" thickBot="1" x14ac:dyDescent="0.3">
      <c r="A46" s="81">
        <v>15</v>
      </c>
      <c r="B46" s="81" t="s">
        <v>20235</v>
      </c>
      <c r="C46" s="81" t="s">
        <v>23871</v>
      </c>
      <c r="D46" s="81">
        <v>703347</v>
      </c>
      <c r="E46" s="81">
        <v>702423</v>
      </c>
      <c r="F46" s="81">
        <v>100</v>
      </c>
      <c r="G46" s="81">
        <v>611</v>
      </c>
      <c r="H46" s="81">
        <v>611</v>
      </c>
      <c r="I46" s="81">
        <v>0</v>
      </c>
      <c r="J46" s="81">
        <v>0</v>
      </c>
      <c r="K46" s="81">
        <v>5</v>
      </c>
      <c r="L46" s="81">
        <v>9</v>
      </c>
      <c r="M46" s="81">
        <v>1</v>
      </c>
      <c r="N46" s="81">
        <v>0</v>
      </c>
      <c r="Q46" s="227" t="s">
        <v>27840</v>
      </c>
      <c r="R46" s="228" t="s">
        <v>23923</v>
      </c>
      <c r="S46" s="230">
        <v>6.18</v>
      </c>
    </row>
    <row r="47" spans="1:19" ht="16.5" thickBot="1" x14ac:dyDescent="0.3">
      <c r="A47" s="81">
        <v>16</v>
      </c>
      <c r="B47" s="81" t="s">
        <v>23872</v>
      </c>
      <c r="C47" s="81" t="s">
        <v>23873</v>
      </c>
      <c r="D47" s="81">
        <v>244909</v>
      </c>
      <c r="E47" s="81">
        <v>244449</v>
      </c>
      <c r="F47" s="81">
        <v>100</v>
      </c>
      <c r="G47" s="81">
        <v>0</v>
      </c>
      <c r="H47" s="81">
        <v>0</v>
      </c>
      <c r="I47" s="81">
        <v>0</v>
      </c>
      <c r="J47" s="81">
        <v>0</v>
      </c>
      <c r="K47" s="81">
        <v>3</v>
      </c>
      <c r="L47" s="81">
        <v>2</v>
      </c>
      <c r="M47" s="81">
        <v>1</v>
      </c>
      <c r="N47" s="81">
        <v>0</v>
      </c>
      <c r="Q47" s="227" t="s">
        <v>27841</v>
      </c>
      <c r="R47" s="228" t="s">
        <v>20231</v>
      </c>
      <c r="S47" s="230">
        <v>6.18</v>
      </c>
    </row>
    <row r="48" spans="1:19" ht="16.5" thickBot="1" x14ac:dyDescent="0.3">
      <c r="A48" s="81">
        <v>17</v>
      </c>
      <c r="B48" s="81" t="s">
        <v>23874</v>
      </c>
      <c r="C48" s="81" t="s">
        <v>23875</v>
      </c>
      <c r="D48" s="81">
        <v>4850759</v>
      </c>
      <c r="E48" s="81">
        <v>3908210</v>
      </c>
      <c r="F48" s="81">
        <v>81</v>
      </c>
      <c r="G48" s="81">
        <v>3486411</v>
      </c>
      <c r="H48" s="81">
        <v>2563535</v>
      </c>
      <c r="I48" s="81">
        <v>66</v>
      </c>
      <c r="J48" s="81">
        <v>72</v>
      </c>
      <c r="K48" s="81">
        <v>30</v>
      </c>
      <c r="L48" s="81">
        <v>14</v>
      </c>
      <c r="M48" s="81">
        <v>3</v>
      </c>
      <c r="N48" s="81">
        <v>0</v>
      </c>
      <c r="Q48" s="227" t="s">
        <v>27842</v>
      </c>
      <c r="R48" s="228" t="s">
        <v>23786</v>
      </c>
      <c r="S48" s="230">
        <v>6.18</v>
      </c>
    </row>
    <row r="49" spans="1:19" ht="16.5" thickBot="1" x14ac:dyDescent="0.3">
      <c r="A49" s="81">
        <v>18</v>
      </c>
      <c r="B49" s="81" t="s">
        <v>23876</v>
      </c>
      <c r="C49" s="81" t="s">
        <v>23877</v>
      </c>
      <c r="D49" s="81">
        <v>527229</v>
      </c>
      <c r="E49" s="81">
        <v>527229</v>
      </c>
      <c r="F49" s="81">
        <v>100</v>
      </c>
      <c r="G49" s="81">
        <v>176666</v>
      </c>
      <c r="H49" s="81">
        <v>176666</v>
      </c>
      <c r="I49" s="81">
        <v>34</v>
      </c>
      <c r="J49" s="81">
        <v>34</v>
      </c>
      <c r="K49" s="81">
        <v>23</v>
      </c>
      <c r="L49" s="81">
        <v>17</v>
      </c>
      <c r="M49" s="81">
        <v>0</v>
      </c>
      <c r="N49" s="81">
        <v>0</v>
      </c>
      <c r="Q49" s="227" t="s">
        <v>27843</v>
      </c>
      <c r="R49" s="228" t="s">
        <v>23927</v>
      </c>
      <c r="S49" s="230">
        <v>6.18</v>
      </c>
    </row>
    <row r="50" spans="1:19" ht="16.5" thickBot="1" x14ac:dyDescent="0.3">
      <c r="A50" s="81">
        <v>19</v>
      </c>
      <c r="B50" s="81" t="s">
        <v>23878</v>
      </c>
      <c r="C50" s="81" t="s">
        <v>23879</v>
      </c>
      <c r="D50" s="81">
        <v>1168058</v>
      </c>
      <c r="E50" s="81">
        <v>338248</v>
      </c>
      <c r="F50" s="81">
        <v>29</v>
      </c>
      <c r="G50" s="81">
        <v>156528</v>
      </c>
      <c r="H50" s="81">
        <v>149029</v>
      </c>
      <c r="I50" s="81">
        <v>44</v>
      </c>
      <c r="J50" s="81">
        <v>13</v>
      </c>
      <c r="K50" s="81">
        <v>102</v>
      </c>
      <c r="L50" s="81">
        <v>155</v>
      </c>
      <c r="M50" s="81">
        <v>7</v>
      </c>
      <c r="N50" s="81">
        <v>0</v>
      </c>
      <c r="Q50" s="227" t="s">
        <v>27844</v>
      </c>
      <c r="R50" s="228" t="s">
        <v>23911</v>
      </c>
      <c r="S50" s="230">
        <v>6.18</v>
      </c>
    </row>
    <row r="51" spans="1:19" ht="16.5" thickBot="1" x14ac:dyDescent="0.3">
      <c r="A51" s="81">
        <v>20</v>
      </c>
      <c r="B51" s="81" t="s">
        <v>23880</v>
      </c>
      <c r="C51" s="81" t="s">
        <v>23881</v>
      </c>
      <c r="D51" s="81">
        <v>2308973</v>
      </c>
      <c r="E51" s="81">
        <v>877417</v>
      </c>
      <c r="F51" s="81">
        <v>38</v>
      </c>
      <c r="G51" s="81">
        <v>484344</v>
      </c>
      <c r="H51" s="81">
        <v>473079</v>
      </c>
      <c r="I51" s="81">
        <v>54</v>
      </c>
      <c r="J51" s="81">
        <v>21</v>
      </c>
      <c r="K51" s="81">
        <v>85</v>
      </c>
      <c r="L51" s="81">
        <v>114</v>
      </c>
      <c r="M51" s="81">
        <v>4</v>
      </c>
      <c r="N51" s="81">
        <v>0</v>
      </c>
      <c r="Q51" s="227" t="s">
        <v>27845</v>
      </c>
      <c r="R51" s="228" t="s">
        <v>23847</v>
      </c>
      <c r="S51" s="230">
        <v>6.18</v>
      </c>
    </row>
    <row r="52" spans="1:19" ht="16.5" thickBot="1" x14ac:dyDescent="0.3">
      <c r="A52" s="81">
        <v>21</v>
      </c>
      <c r="B52" s="81" t="s">
        <v>20233</v>
      </c>
      <c r="C52" s="81" t="s">
        <v>23882</v>
      </c>
      <c r="D52" s="81">
        <v>370051</v>
      </c>
      <c r="E52" s="81">
        <v>45372</v>
      </c>
      <c r="F52" s="81">
        <v>12</v>
      </c>
      <c r="G52" s="81">
        <v>17732</v>
      </c>
      <c r="H52" s="81">
        <v>10865</v>
      </c>
      <c r="I52" s="81">
        <v>24</v>
      </c>
      <c r="J52" s="81">
        <v>5</v>
      </c>
      <c r="K52" s="81">
        <v>117</v>
      </c>
      <c r="L52" s="81">
        <v>268</v>
      </c>
      <c r="M52" s="81">
        <v>9</v>
      </c>
      <c r="N52" s="81">
        <v>1</v>
      </c>
      <c r="Q52" s="227" t="s">
        <v>27846</v>
      </c>
      <c r="R52" s="228" t="s">
        <v>23851</v>
      </c>
      <c r="S52" s="230">
        <v>5.89</v>
      </c>
    </row>
    <row r="53" spans="1:19" ht="16.5" thickBot="1" x14ac:dyDescent="0.3">
      <c r="A53" s="81">
        <v>22</v>
      </c>
      <c r="B53" s="81" t="s">
        <v>23883</v>
      </c>
      <c r="C53" s="81" t="s">
        <v>23884</v>
      </c>
      <c r="D53" s="81">
        <v>2039398</v>
      </c>
      <c r="E53" s="81">
        <v>1271089</v>
      </c>
      <c r="F53" s="81">
        <v>62</v>
      </c>
      <c r="G53" s="81">
        <v>547873</v>
      </c>
      <c r="H53" s="81">
        <v>30615</v>
      </c>
      <c r="I53" s="81">
        <v>2</v>
      </c>
      <c r="J53" s="81">
        <v>27</v>
      </c>
      <c r="K53" s="81">
        <v>39</v>
      </c>
      <c r="L53" s="81">
        <v>33</v>
      </c>
      <c r="M53" s="81">
        <v>2</v>
      </c>
      <c r="N53" s="81">
        <v>0</v>
      </c>
      <c r="Q53" s="227" t="s">
        <v>27847</v>
      </c>
      <c r="R53" s="228" t="s">
        <v>20235</v>
      </c>
      <c r="S53" s="230">
        <v>5.89</v>
      </c>
    </row>
    <row r="54" spans="1:19" ht="16.5" thickBot="1" x14ac:dyDescent="0.3">
      <c r="A54" s="81">
        <v>23</v>
      </c>
      <c r="B54" s="81" t="s">
        <v>23885</v>
      </c>
      <c r="C54" s="81" t="s">
        <v>23886</v>
      </c>
      <c r="D54" s="81">
        <v>1548719</v>
      </c>
      <c r="E54" s="81">
        <v>1544049</v>
      </c>
      <c r="F54" s="81">
        <v>100</v>
      </c>
      <c r="G54" s="81">
        <v>112402</v>
      </c>
      <c r="H54" s="81">
        <v>111078</v>
      </c>
      <c r="I54" s="81">
        <v>7</v>
      </c>
      <c r="J54" s="81">
        <v>7</v>
      </c>
      <c r="K54" s="81">
        <v>26</v>
      </c>
      <c r="L54" s="81">
        <v>47</v>
      </c>
      <c r="M54" s="81">
        <v>0</v>
      </c>
      <c r="N54" s="81">
        <v>0</v>
      </c>
      <c r="Q54" s="227" t="s">
        <v>27848</v>
      </c>
      <c r="R54" s="228" t="s">
        <v>23904</v>
      </c>
      <c r="S54" s="230">
        <v>5.89</v>
      </c>
    </row>
    <row r="55" spans="1:19" ht="16.5" thickBot="1" x14ac:dyDescent="0.3">
      <c r="A55" s="81">
        <v>24</v>
      </c>
      <c r="B55" s="81" t="s">
        <v>23887</v>
      </c>
      <c r="C55" s="81" t="s">
        <v>23888</v>
      </c>
      <c r="D55" s="81">
        <v>156897</v>
      </c>
      <c r="E55" s="81">
        <v>15190</v>
      </c>
      <c r="F55" s="81">
        <v>10</v>
      </c>
      <c r="G55" s="81">
        <v>9520</v>
      </c>
      <c r="H55" s="81">
        <v>8988</v>
      </c>
      <c r="I55" s="81">
        <v>59</v>
      </c>
      <c r="J55" s="81">
        <v>6</v>
      </c>
      <c r="K55" s="81">
        <v>77</v>
      </c>
      <c r="L55" s="81">
        <v>248</v>
      </c>
      <c r="M55" s="81">
        <v>2</v>
      </c>
      <c r="N55" s="81">
        <v>0</v>
      </c>
      <c r="Q55" s="227" t="s">
        <v>27849</v>
      </c>
      <c r="R55" s="228" t="s">
        <v>23957</v>
      </c>
      <c r="S55" s="230">
        <v>5.89</v>
      </c>
    </row>
    <row r="56" spans="1:19" ht="16.5" thickBot="1" x14ac:dyDescent="0.3">
      <c r="A56" s="81">
        <v>25</v>
      </c>
      <c r="B56" s="81" t="s">
        <v>23889</v>
      </c>
      <c r="C56" s="81" t="s">
        <v>23890</v>
      </c>
      <c r="D56" s="81">
        <v>44938</v>
      </c>
      <c r="E56" s="81">
        <v>44240</v>
      </c>
      <c r="F56" s="81">
        <v>98</v>
      </c>
      <c r="G56" s="81">
        <v>44453</v>
      </c>
      <c r="H56" s="81">
        <v>43800</v>
      </c>
      <c r="I56" s="81">
        <v>99</v>
      </c>
      <c r="J56" s="81">
        <v>99</v>
      </c>
      <c r="K56" s="81">
        <v>17</v>
      </c>
      <c r="L56" s="81">
        <v>8</v>
      </c>
      <c r="M56" s="81">
        <v>0</v>
      </c>
      <c r="N56" s="81">
        <v>0</v>
      </c>
      <c r="Q56" s="227" t="s">
        <v>27850</v>
      </c>
      <c r="R56" s="228" t="s">
        <v>23945</v>
      </c>
      <c r="S56" s="230">
        <v>5.89</v>
      </c>
    </row>
    <row r="57" spans="1:19" ht="16.5" thickBot="1" x14ac:dyDescent="0.3">
      <c r="A57" s="81">
        <v>26</v>
      </c>
      <c r="B57" s="81" t="s">
        <v>23891</v>
      </c>
      <c r="C57" s="81" t="s">
        <v>23892</v>
      </c>
      <c r="D57" s="81">
        <v>441503</v>
      </c>
      <c r="E57" s="81">
        <v>228982</v>
      </c>
      <c r="F57" s="81">
        <v>52</v>
      </c>
      <c r="G57" s="81">
        <v>148124</v>
      </c>
      <c r="H57" s="81">
        <v>142541</v>
      </c>
      <c r="I57" s="81">
        <v>62</v>
      </c>
      <c r="J57" s="81">
        <v>34</v>
      </c>
      <c r="K57" s="81">
        <v>98</v>
      </c>
      <c r="L57" s="81">
        <v>199</v>
      </c>
      <c r="M57" s="81">
        <v>15</v>
      </c>
      <c r="N57" s="81">
        <v>0</v>
      </c>
      <c r="Q57" s="227" t="s">
        <v>27851</v>
      </c>
      <c r="R57" s="228" t="s">
        <v>23872</v>
      </c>
      <c r="S57" s="230">
        <v>5.89</v>
      </c>
    </row>
    <row r="58" spans="1:19" ht="16.5" thickBot="1" x14ac:dyDescent="0.3">
      <c r="A58" s="81">
        <v>27</v>
      </c>
      <c r="B58" s="81" t="s">
        <v>23893</v>
      </c>
      <c r="C58" s="81" t="s">
        <v>23894</v>
      </c>
      <c r="D58" s="81">
        <v>1914420</v>
      </c>
      <c r="E58" s="81">
        <v>1887190</v>
      </c>
      <c r="F58" s="81">
        <v>99</v>
      </c>
      <c r="G58" s="81">
        <v>131853</v>
      </c>
      <c r="H58" s="81">
        <v>131027</v>
      </c>
      <c r="I58" s="81">
        <v>7</v>
      </c>
      <c r="J58" s="81">
        <v>7</v>
      </c>
      <c r="K58" s="81">
        <v>19</v>
      </c>
      <c r="L58" s="81">
        <v>17</v>
      </c>
      <c r="M58" s="81">
        <v>0</v>
      </c>
      <c r="N58" s="81">
        <v>0</v>
      </c>
      <c r="Q58" s="227" t="s">
        <v>27852</v>
      </c>
      <c r="R58" s="228" t="s">
        <v>23869</v>
      </c>
      <c r="S58" s="230">
        <v>5.89</v>
      </c>
    </row>
    <row r="59" spans="1:19" ht="16.5" thickBot="1" x14ac:dyDescent="0.3">
      <c r="A59" s="81">
        <v>28</v>
      </c>
      <c r="B59" s="81" t="s">
        <v>23895</v>
      </c>
      <c r="C59" s="81" t="s">
        <v>23896</v>
      </c>
      <c r="D59" s="81">
        <v>4394517</v>
      </c>
      <c r="E59" s="81">
        <v>4394517</v>
      </c>
      <c r="F59" s="81">
        <v>100</v>
      </c>
      <c r="G59" s="81">
        <v>2839061</v>
      </c>
      <c r="H59" s="81">
        <v>2839061</v>
      </c>
      <c r="I59" s="81">
        <v>65</v>
      </c>
      <c r="J59" s="81">
        <v>65</v>
      </c>
      <c r="K59" s="81">
        <v>27</v>
      </c>
      <c r="L59" s="81">
        <v>14</v>
      </c>
      <c r="M59" s="81">
        <v>0</v>
      </c>
      <c r="N59" s="81">
        <v>0</v>
      </c>
      <c r="Q59" s="227" t="s">
        <v>27853</v>
      </c>
      <c r="R59" s="228" t="s">
        <v>23867</v>
      </c>
      <c r="S59" s="230">
        <v>5.89</v>
      </c>
    </row>
    <row r="60" spans="1:19" ht="16.5" thickBot="1" x14ac:dyDescent="0.3">
      <c r="A60" s="81">
        <v>29</v>
      </c>
      <c r="B60" s="81" t="s">
        <v>23897</v>
      </c>
      <c r="C60" s="81" t="s">
        <v>23898</v>
      </c>
      <c r="D60" s="81">
        <v>220391</v>
      </c>
      <c r="E60" s="81">
        <v>220391</v>
      </c>
      <c r="F60" s="81">
        <v>100</v>
      </c>
      <c r="G60" s="81">
        <v>186551</v>
      </c>
      <c r="H60" s="81">
        <v>186551</v>
      </c>
      <c r="I60" s="81">
        <v>85</v>
      </c>
      <c r="J60" s="81">
        <v>85</v>
      </c>
      <c r="K60" s="81">
        <v>11</v>
      </c>
      <c r="L60" s="81">
        <v>11</v>
      </c>
      <c r="M60" s="81">
        <v>1</v>
      </c>
      <c r="N60" s="81">
        <v>1</v>
      </c>
      <c r="Q60" s="227" t="s">
        <v>27854</v>
      </c>
      <c r="R60" s="228" t="s">
        <v>23897</v>
      </c>
      <c r="S60" s="230">
        <v>5.89</v>
      </c>
    </row>
    <row r="61" spans="1:19" ht="16.5" thickBot="1" x14ac:dyDescent="0.3">
      <c r="A61" s="81">
        <v>30</v>
      </c>
      <c r="B61" s="81" t="s">
        <v>23899</v>
      </c>
      <c r="C61" s="81" t="s">
        <v>23900</v>
      </c>
      <c r="D61" s="81">
        <v>971197</v>
      </c>
      <c r="E61" s="81">
        <v>455499</v>
      </c>
      <c r="F61" s="81">
        <v>47</v>
      </c>
      <c r="G61" s="81">
        <v>382933</v>
      </c>
      <c r="H61" s="81">
        <v>379639</v>
      </c>
      <c r="I61" s="81">
        <v>83</v>
      </c>
      <c r="J61" s="81">
        <v>39</v>
      </c>
      <c r="K61" s="81">
        <v>66</v>
      </c>
      <c r="L61" s="81">
        <v>126</v>
      </c>
      <c r="M61" s="81">
        <v>0</v>
      </c>
      <c r="N61" s="81">
        <v>0</v>
      </c>
      <c r="Q61" s="227" t="s">
        <v>27855</v>
      </c>
      <c r="R61" s="228" t="s">
        <v>23951</v>
      </c>
      <c r="S61" s="230">
        <v>5.89</v>
      </c>
    </row>
    <row r="62" spans="1:19" ht="16.5" thickBot="1" x14ac:dyDescent="0.3">
      <c r="A62" s="81">
        <v>31</v>
      </c>
      <c r="B62" s="81" t="s">
        <v>20230</v>
      </c>
      <c r="C62" s="81" t="s">
        <v>23901</v>
      </c>
      <c r="D62" s="81">
        <v>733612</v>
      </c>
      <c r="E62" s="81">
        <v>93770</v>
      </c>
      <c r="F62" s="81">
        <v>13</v>
      </c>
      <c r="G62" s="81">
        <v>30430</v>
      </c>
      <c r="H62" s="81">
        <v>28477</v>
      </c>
      <c r="I62" s="81">
        <v>30</v>
      </c>
      <c r="J62" s="81">
        <v>4</v>
      </c>
      <c r="K62" s="81">
        <v>103</v>
      </c>
      <c r="L62" s="81">
        <v>193</v>
      </c>
      <c r="M62" s="81">
        <v>3</v>
      </c>
      <c r="N62" s="81">
        <v>1</v>
      </c>
      <c r="Q62" s="227" t="s">
        <v>27856</v>
      </c>
      <c r="R62" s="228" t="s">
        <v>23931</v>
      </c>
      <c r="S62" s="230">
        <v>5.89</v>
      </c>
    </row>
    <row r="63" spans="1:19" ht="16.5" thickBot="1" x14ac:dyDescent="0.3">
      <c r="A63" s="81">
        <v>32</v>
      </c>
      <c r="B63" s="81" t="s">
        <v>23902</v>
      </c>
      <c r="C63" s="81" t="s">
        <v>23903</v>
      </c>
      <c r="D63" s="81">
        <v>694824</v>
      </c>
      <c r="E63" s="81">
        <v>694217</v>
      </c>
      <c r="F63" s="81">
        <v>100</v>
      </c>
      <c r="G63" s="81">
        <v>23215</v>
      </c>
      <c r="H63" s="81">
        <v>23159</v>
      </c>
      <c r="I63" s="81">
        <v>3</v>
      </c>
      <c r="J63" s="81">
        <v>3</v>
      </c>
      <c r="K63" s="81">
        <v>15</v>
      </c>
      <c r="L63" s="81">
        <v>11</v>
      </c>
      <c r="M63" s="81">
        <v>1</v>
      </c>
      <c r="N63" s="81">
        <v>0</v>
      </c>
      <c r="Q63" s="227" t="s">
        <v>27857</v>
      </c>
      <c r="R63" s="228" t="s">
        <v>23865</v>
      </c>
      <c r="S63" s="230">
        <v>5.89</v>
      </c>
    </row>
    <row r="64" spans="1:19" ht="16.5" thickBot="1" x14ac:dyDescent="0.3">
      <c r="A64" s="81">
        <v>33</v>
      </c>
      <c r="B64" s="81" t="s">
        <v>23904</v>
      </c>
      <c r="C64" s="81" t="s">
        <v>23905</v>
      </c>
      <c r="D64" s="81">
        <v>1903072</v>
      </c>
      <c r="E64" s="81">
        <v>1902465</v>
      </c>
      <c r="F64" s="81">
        <v>100</v>
      </c>
      <c r="G64" s="81">
        <v>620622</v>
      </c>
      <c r="H64" s="81">
        <v>620417</v>
      </c>
      <c r="I64" s="81">
        <v>33</v>
      </c>
      <c r="J64" s="81">
        <v>33</v>
      </c>
      <c r="K64" s="81">
        <v>40</v>
      </c>
      <c r="L64" s="81">
        <v>29</v>
      </c>
      <c r="M64" s="81">
        <v>0</v>
      </c>
      <c r="N64" s="81">
        <v>0</v>
      </c>
      <c r="Q64" s="227" t="s">
        <v>27858</v>
      </c>
      <c r="R64" s="228" t="s">
        <v>20238</v>
      </c>
      <c r="S64" s="230">
        <v>5.89</v>
      </c>
    </row>
    <row r="65" spans="1:19" ht="16.5" thickBot="1" x14ac:dyDescent="0.3">
      <c r="A65" s="81">
        <v>34</v>
      </c>
      <c r="B65" s="81" t="s">
        <v>20238</v>
      </c>
      <c r="C65" s="81" t="s">
        <v>23906</v>
      </c>
      <c r="D65" s="81">
        <v>7566358</v>
      </c>
      <c r="E65" s="81">
        <v>7475907</v>
      </c>
      <c r="F65" s="81">
        <v>99</v>
      </c>
      <c r="G65" s="81">
        <v>2862665</v>
      </c>
      <c r="H65" s="81">
        <v>2855248</v>
      </c>
      <c r="I65" s="81">
        <v>38</v>
      </c>
      <c r="J65" s="81">
        <v>38</v>
      </c>
      <c r="K65" s="81">
        <v>22</v>
      </c>
      <c r="L65" s="81">
        <v>22</v>
      </c>
      <c r="M65" s="81">
        <v>0</v>
      </c>
      <c r="N65" s="81">
        <v>0</v>
      </c>
      <c r="Q65" s="227" t="s">
        <v>27859</v>
      </c>
      <c r="R65" s="228" t="s">
        <v>23895</v>
      </c>
      <c r="S65" s="230">
        <v>5.89</v>
      </c>
    </row>
    <row r="66" spans="1:19" ht="16.5" thickBot="1" x14ac:dyDescent="0.3">
      <c r="A66" s="81">
        <v>35</v>
      </c>
      <c r="B66" s="81" t="s">
        <v>23907</v>
      </c>
      <c r="C66" s="81" t="s">
        <v>23908</v>
      </c>
      <c r="D66" s="81">
        <v>84645</v>
      </c>
      <c r="E66" s="81">
        <v>3819</v>
      </c>
      <c r="F66" s="81">
        <v>5</v>
      </c>
      <c r="G66" s="81">
        <v>2522</v>
      </c>
      <c r="H66" s="81">
        <v>2445</v>
      </c>
      <c r="I66" s="81">
        <v>64</v>
      </c>
      <c r="J66" s="81">
        <v>3</v>
      </c>
      <c r="K66" s="81">
        <v>61</v>
      </c>
      <c r="L66" s="81">
        <v>147</v>
      </c>
      <c r="M66" s="81">
        <v>2</v>
      </c>
      <c r="N66" s="81">
        <v>0</v>
      </c>
      <c r="Q66" s="227" t="s">
        <v>27860</v>
      </c>
      <c r="R66" s="228" t="s">
        <v>23949</v>
      </c>
      <c r="S66" s="230">
        <v>5.89</v>
      </c>
    </row>
    <row r="67" spans="1:19" ht="16.5" thickBot="1" x14ac:dyDescent="0.3">
      <c r="A67" s="81">
        <v>36</v>
      </c>
      <c r="B67" s="81" t="s">
        <v>23909</v>
      </c>
      <c r="C67" s="81" t="s">
        <v>23910</v>
      </c>
      <c r="D67" s="81">
        <v>299880</v>
      </c>
      <c r="E67" s="81">
        <v>46342</v>
      </c>
      <c r="F67" s="81">
        <v>15</v>
      </c>
      <c r="G67" s="81">
        <v>15988</v>
      </c>
      <c r="H67" s="81">
        <v>12706</v>
      </c>
      <c r="I67" s="81">
        <v>27</v>
      </c>
      <c r="J67" s="81">
        <v>5</v>
      </c>
      <c r="K67" s="81">
        <v>129</v>
      </c>
      <c r="L67" s="81">
        <v>270</v>
      </c>
      <c r="M67" s="81">
        <v>4</v>
      </c>
      <c r="N67" s="81">
        <v>0</v>
      </c>
      <c r="Q67" s="227" t="s">
        <v>27861</v>
      </c>
      <c r="R67" s="228" t="s">
        <v>20239</v>
      </c>
      <c r="S67" s="230">
        <v>5.89</v>
      </c>
    </row>
    <row r="68" spans="1:19" ht="16.5" thickBot="1" x14ac:dyDescent="0.3">
      <c r="A68" s="81">
        <v>37</v>
      </c>
      <c r="B68" s="81" t="s">
        <v>23911</v>
      </c>
      <c r="C68" s="81" t="s">
        <v>23912</v>
      </c>
      <c r="D68" s="81">
        <v>2901401</v>
      </c>
      <c r="E68" s="81">
        <v>2890331</v>
      </c>
      <c r="F68" s="81">
        <v>100</v>
      </c>
      <c r="G68" s="81">
        <v>24233</v>
      </c>
      <c r="H68" s="81">
        <v>24222</v>
      </c>
      <c r="I68" s="81">
        <v>1</v>
      </c>
      <c r="J68" s="81">
        <v>1</v>
      </c>
      <c r="K68" s="81">
        <v>46</v>
      </c>
      <c r="L68" s="81">
        <v>31</v>
      </c>
      <c r="M68" s="81">
        <v>5</v>
      </c>
      <c r="N68" s="81">
        <v>1</v>
      </c>
      <c r="Q68" s="227" t="s">
        <v>27862</v>
      </c>
      <c r="R68" s="228" t="s">
        <v>23874</v>
      </c>
      <c r="S68" s="230">
        <v>5.89</v>
      </c>
    </row>
    <row r="69" spans="1:19" ht="16.5" thickBot="1" x14ac:dyDescent="0.3">
      <c r="A69" s="81">
        <v>38</v>
      </c>
      <c r="B69" s="81" t="s">
        <v>23913</v>
      </c>
      <c r="C69" s="81" t="s">
        <v>23914</v>
      </c>
      <c r="D69" s="81">
        <v>248947</v>
      </c>
      <c r="E69" s="81">
        <v>35644</v>
      </c>
      <c r="F69" s="81">
        <v>14</v>
      </c>
      <c r="G69" s="81">
        <v>41632</v>
      </c>
      <c r="H69" s="81">
        <v>12559</v>
      </c>
      <c r="I69" s="81">
        <v>35</v>
      </c>
      <c r="J69" s="81">
        <v>17</v>
      </c>
      <c r="K69" s="81">
        <v>133</v>
      </c>
      <c r="L69" s="81">
        <v>77</v>
      </c>
      <c r="M69" s="81">
        <v>1</v>
      </c>
      <c r="N69" s="81">
        <v>1</v>
      </c>
      <c r="Q69" s="227" t="s">
        <v>27863</v>
      </c>
      <c r="R69" s="228" t="s">
        <v>23955</v>
      </c>
      <c r="S69" s="230">
        <v>5.89</v>
      </c>
    </row>
    <row r="70" spans="1:19" ht="16.5" thickBot="1" x14ac:dyDescent="0.3">
      <c r="A70" s="81">
        <v>39</v>
      </c>
      <c r="B70" s="81" t="s">
        <v>23915</v>
      </c>
      <c r="C70" s="81" t="s">
        <v>23916</v>
      </c>
      <c r="D70" s="81">
        <v>2115785</v>
      </c>
      <c r="E70" s="81">
        <v>444401</v>
      </c>
      <c r="F70" s="81">
        <v>21</v>
      </c>
      <c r="G70" s="81">
        <v>89002</v>
      </c>
      <c r="H70" s="81">
        <v>76180</v>
      </c>
      <c r="I70" s="81">
        <v>17</v>
      </c>
      <c r="J70" s="81">
        <v>4</v>
      </c>
      <c r="K70" s="81">
        <v>101</v>
      </c>
      <c r="L70" s="81">
        <v>136</v>
      </c>
      <c r="M70" s="81">
        <v>9</v>
      </c>
      <c r="N70" s="81">
        <v>2</v>
      </c>
      <c r="Q70" s="227" t="s">
        <v>27864</v>
      </c>
      <c r="R70" s="228" t="s">
        <v>20237</v>
      </c>
      <c r="S70" s="230">
        <v>5.89</v>
      </c>
    </row>
    <row r="71" spans="1:19" ht="16.5" thickBot="1" x14ac:dyDescent="0.3">
      <c r="A71" s="81">
        <v>40</v>
      </c>
      <c r="B71" s="81" t="s">
        <v>23917</v>
      </c>
      <c r="C71" s="81" t="s">
        <v>23918</v>
      </c>
      <c r="D71" s="81">
        <v>165895</v>
      </c>
      <c r="E71" s="81">
        <v>92808</v>
      </c>
      <c r="F71" s="81">
        <v>56</v>
      </c>
      <c r="G71" s="81">
        <v>34664</v>
      </c>
      <c r="H71" s="81">
        <v>32028</v>
      </c>
      <c r="I71" s="81">
        <v>35</v>
      </c>
      <c r="J71" s="81">
        <v>21</v>
      </c>
      <c r="K71" s="81">
        <v>76</v>
      </c>
      <c r="L71" s="81">
        <v>59</v>
      </c>
      <c r="M71" s="81">
        <v>8</v>
      </c>
      <c r="N71" s="81">
        <v>2</v>
      </c>
      <c r="Q71" s="227" t="s">
        <v>27865</v>
      </c>
      <c r="R71" s="228" t="s">
        <v>23929</v>
      </c>
      <c r="S71" s="230">
        <v>5.89</v>
      </c>
    </row>
    <row r="72" spans="1:19" ht="16.5" thickBot="1" x14ac:dyDescent="0.3">
      <c r="A72" s="81">
        <v>41</v>
      </c>
      <c r="B72" s="81" t="s">
        <v>23919</v>
      </c>
      <c r="C72" s="81" t="s">
        <v>23920</v>
      </c>
      <c r="D72" s="81">
        <v>1083683</v>
      </c>
      <c r="E72" s="81">
        <v>1050684</v>
      </c>
      <c r="F72" s="81">
        <v>97</v>
      </c>
      <c r="G72" s="81">
        <v>105171</v>
      </c>
      <c r="H72" s="81">
        <v>86146</v>
      </c>
      <c r="I72" s="81">
        <v>8</v>
      </c>
      <c r="J72" s="81">
        <v>10</v>
      </c>
      <c r="K72" s="81">
        <v>59</v>
      </c>
      <c r="L72" s="81">
        <v>40</v>
      </c>
      <c r="M72" s="81">
        <v>4</v>
      </c>
      <c r="N72" s="81">
        <v>0</v>
      </c>
      <c r="Q72" s="227" t="s">
        <v>27866</v>
      </c>
      <c r="R72" s="228" t="s">
        <v>23902</v>
      </c>
      <c r="S72" s="230">
        <v>5.89</v>
      </c>
    </row>
    <row r="73" spans="1:19" ht="16.5" thickBot="1" x14ac:dyDescent="0.3">
      <c r="A73" s="81">
        <v>42</v>
      </c>
      <c r="B73" s="81" t="s">
        <v>23921</v>
      </c>
      <c r="C73" s="81" t="s">
        <v>23922</v>
      </c>
      <c r="D73" s="81">
        <v>1839172</v>
      </c>
      <c r="E73" s="81">
        <v>1834448</v>
      </c>
      <c r="F73" s="81">
        <v>100</v>
      </c>
      <c r="G73" s="81">
        <v>174914</v>
      </c>
      <c r="H73" s="81">
        <v>174914</v>
      </c>
      <c r="I73" s="81">
        <v>10</v>
      </c>
      <c r="J73" s="81">
        <v>10</v>
      </c>
      <c r="K73" s="81">
        <v>44</v>
      </c>
      <c r="L73" s="81">
        <v>58</v>
      </c>
      <c r="M73" s="81">
        <v>1</v>
      </c>
      <c r="N73" s="81">
        <v>0</v>
      </c>
      <c r="Q73" s="231" t="s">
        <v>27867</v>
      </c>
      <c r="R73" s="232" t="s">
        <v>23961</v>
      </c>
      <c r="S73" s="233">
        <v>5.89</v>
      </c>
    </row>
    <row r="74" spans="1:19" ht="13" thickTop="1" x14ac:dyDescent="0.25">
      <c r="A74" s="81">
        <v>43</v>
      </c>
      <c r="B74" s="81" t="s">
        <v>23923</v>
      </c>
      <c r="C74" s="81" t="s">
        <v>23924</v>
      </c>
      <c r="D74" s="81">
        <v>4096389</v>
      </c>
      <c r="E74" s="81">
        <v>4095513</v>
      </c>
      <c r="F74" s="81">
        <v>100</v>
      </c>
      <c r="G74" s="81">
        <v>2774824</v>
      </c>
      <c r="H74" s="81">
        <v>2773580</v>
      </c>
      <c r="I74" s="81">
        <v>68</v>
      </c>
      <c r="J74" s="81">
        <v>68</v>
      </c>
      <c r="K74" s="81">
        <v>31</v>
      </c>
      <c r="L74" s="81">
        <v>20</v>
      </c>
      <c r="M74" s="81">
        <v>0</v>
      </c>
      <c r="N74" s="81">
        <v>0</v>
      </c>
    </row>
    <row r="75" spans="1:19" x14ac:dyDescent="0.25">
      <c r="A75" s="81">
        <v>44</v>
      </c>
      <c r="B75" s="81" t="s">
        <v>23925</v>
      </c>
      <c r="C75" s="81" t="s">
        <v>23926</v>
      </c>
      <c r="D75" s="81">
        <v>1737276</v>
      </c>
      <c r="E75" s="81">
        <v>1685213</v>
      </c>
      <c r="F75" s="81">
        <v>97</v>
      </c>
      <c r="G75" s="81">
        <v>15222</v>
      </c>
      <c r="H75" s="81">
        <v>14990</v>
      </c>
      <c r="I75" s="81">
        <v>1</v>
      </c>
      <c r="J75" s="81">
        <v>1</v>
      </c>
      <c r="K75" s="81">
        <v>35</v>
      </c>
      <c r="L75" s="81">
        <v>60</v>
      </c>
      <c r="M75" s="81">
        <v>0</v>
      </c>
      <c r="N75" s="81">
        <v>0</v>
      </c>
    </row>
    <row r="76" spans="1:19" x14ac:dyDescent="0.25">
      <c r="A76" s="81">
        <v>45</v>
      </c>
      <c r="B76" s="81" t="s">
        <v>23927</v>
      </c>
      <c r="C76" s="81" t="s">
        <v>23928</v>
      </c>
      <c r="D76" s="81">
        <v>2592777</v>
      </c>
      <c r="E76" s="81">
        <v>2575667</v>
      </c>
      <c r="F76" s="81">
        <v>99</v>
      </c>
      <c r="G76" s="81">
        <v>73077</v>
      </c>
      <c r="H76" s="81">
        <v>72943</v>
      </c>
      <c r="I76" s="81">
        <v>3</v>
      </c>
      <c r="J76" s="81">
        <v>3</v>
      </c>
      <c r="K76" s="81">
        <v>28</v>
      </c>
      <c r="L76" s="81">
        <v>43</v>
      </c>
      <c r="M76" s="81">
        <v>2</v>
      </c>
      <c r="N76" s="81">
        <v>0</v>
      </c>
    </row>
    <row r="77" spans="1:19" x14ac:dyDescent="0.25">
      <c r="A77" s="81">
        <v>46</v>
      </c>
      <c r="B77" s="81" t="s">
        <v>23929</v>
      </c>
      <c r="C77" s="81" t="s">
        <v>23930</v>
      </c>
      <c r="D77" s="81">
        <v>158452</v>
      </c>
      <c r="E77" s="81">
        <v>158452</v>
      </c>
      <c r="F77" s="81">
        <v>100</v>
      </c>
      <c r="G77" s="81">
        <v>0</v>
      </c>
      <c r="H77" s="81">
        <v>0</v>
      </c>
      <c r="I77" s="81">
        <v>0</v>
      </c>
      <c r="J77" s="81">
        <v>0</v>
      </c>
      <c r="K77" s="81">
        <v>9</v>
      </c>
      <c r="L77" s="81">
        <v>5</v>
      </c>
      <c r="M77" s="81">
        <v>1</v>
      </c>
      <c r="N77" s="81">
        <v>0</v>
      </c>
    </row>
    <row r="78" spans="1:19" x14ac:dyDescent="0.25">
      <c r="A78" s="81">
        <v>47</v>
      </c>
      <c r="B78" s="81" t="s">
        <v>23931</v>
      </c>
      <c r="C78" s="81" t="s">
        <v>23932</v>
      </c>
      <c r="D78" s="81">
        <v>906293</v>
      </c>
      <c r="E78" s="81">
        <v>906283</v>
      </c>
      <c r="F78" s="81">
        <v>100</v>
      </c>
      <c r="G78" s="81">
        <v>0</v>
      </c>
      <c r="H78" s="81">
        <v>0</v>
      </c>
      <c r="I78" s="81">
        <v>0</v>
      </c>
      <c r="J78" s="81">
        <v>0</v>
      </c>
      <c r="K78" s="81">
        <v>10</v>
      </c>
      <c r="L78" s="81">
        <v>1</v>
      </c>
      <c r="M78" s="81">
        <v>0</v>
      </c>
      <c r="N78" s="81">
        <v>0</v>
      </c>
    </row>
    <row r="79" spans="1:19" x14ac:dyDescent="0.25">
      <c r="A79" s="81">
        <v>48</v>
      </c>
      <c r="B79" s="81" t="s">
        <v>23933</v>
      </c>
      <c r="C79" s="81" t="s">
        <v>23934</v>
      </c>
      <c r="D79" s="81">
        <v>1403536</v>
      </c>
      <c r="E79" s="81">
        <v>1375681</v>
      </c>
      <c r="F79" s="81">
        <v>98</v>
      </c>
      <c r="G79" s="81">
        <v>0</v>
      </c>
      <c r="H79" s="81">
        <v>0</v>
      </c>
      <c r="I79" s="81">
        <v>0</v>
      </c>
      <c r="J79" s="81">
        <v>0</v>
      </c>
      <c r="K79" s="81">
        <v>41</v>
      </c>
      <c r="L79" s="81">
        <v>11</v>
      </c>
      <c r="M79" s="81">
        <v>1</v>
      </c>
      <c r="N79" s="81">
        <v>0</v>
      </c>
    </row>
    <row r="80" spans="1:19" x14ac:dyDescent="0.25">
      <c r="A80" s="81">
        <v>49</v>
      </c>
      <c r="B80" s="81" t="s">
        <v>20239</v>
      </c>
      <c r="C80" s="81" t="s">
        <v>23935</v>
      </c>
      <c r="D80" s="81">
        <v>1835913</v>
      </c>
      <c r="E80" s="81">
        <v>1833089</v>
      </c>
      <c r="F80" s="81">
        <v>100</v>
      </c>
      <c r="G80" s="81">
        <v>1718310</v>
      </c>
      <c r="H80" s="81">
        <v>1718282</v>
      </c>
      <c r="I80" s="81">
        <v>94</v>
      </c>
      <c r="J80" s="81">
        <v>94</v>
      </c>
      <c r="K80" s="81">
        <v>19</v>
      </c>
      <c r="L80" s="81">
        <v>9</v>
      </c>
      <c r="M80" s="81">
        <v>0</v>
      </c>
      <c r="N80" s="81">
        <v>0</v>
      </c>
    </row>
    <row r="81" spans="1:14" x14ac:dyDescent="0.25">
      <c r="A81" s="81">
        <v>50</v>
      </c>
      <c r="B81" s="81" t="s">
        <v>23936</v>
      </c>
      <c r="C81" s="81" t="s">
        <v>23937</v>
      </c>
      <c r="D81" s="81">
        <v>1214067</v>
      </c>
      <c r="E81" s="81">
        <v>1179139</v>
      </c>
      <c r="F81" s="81">
        <v>97</v>
      </c>
      <c r="G81" s="81">
        <v>396930</v>
      </c>
      <c r="H81" s="81">
        <v>394341</v>
      </c>
      <c r="I81" s="81">
        <v>33</v>
      </c>
      <c r="J81" s="81">
        <v>33</v>
      </c>
      <c r="K81" s="81">
        <v>52</v>
      </c>
      <c r="L81" s="81">
        <v>33</v>
      </c>
      <c r="M81" s="81">
        <v>2</v>
      </c>
      <c r="N81" s="81">
        <v>1</v>
      </c>
    </row>
    <row r="82" spans="1:14" x14ac:dyDescent="0.25">
      <c r="A82" s="81">
        <v>51</v>
      </c>
      <c r="B82" s="81" t="s">
        <v>23938</v>
      </c>
      <c r="C82" s="81" t="s">
        <v>23939</v>
      </c>
      <c r="D82" s="81">
        <v>724854</v>
      </c>
      <c r="E82" s="81">
        <v>540906</v>
      </c>
      <c r="F82" s="81">
        <v>75</v>
      </c>
      <c r="G82" s="81">
        <v>26705</v>
      </c>
      <c r="H82" s="81">
        <v>25971</v>
      </c>
      <c r="I82" s="81">
        <v>5</v>
      </c>
      <c r="J82" s="81">
        <v>4</v>
      </c>
      <c r="K82" s="81">
        <v>45</v>
      </c>
      <c r="L82" s="81">
        <v>110</v>
      </c>
      <c r="M82" s="81">
        <v>1</v>
      </c>
      <c r="N82" s="81">
        <v>0</v>
      </c>
    </row>
    <row r="83" spans="1:14" x14ac:dyDescent="0.25">
      <c r="A83" s="81">
        <v>52</v>
      </c>
      <c r="B83" s="81" t="s">
        <v>23940</v>
      </c>
      <c r="C83" s="81" t="s">
        <v>23941</v>
      </c>
      <c r="D83" s="81">
        <v>437411</v>
      </c>
      <c r="E83" s="81">
        <v>80192</v>
      </c>
      <c r="F83" s="81">
        <v>18</v>
      </c>
      <c r="G83" s="81">
        <v>30026</v>
      </c>
      <c r="H83" s="81">
        <v>28041</v>
      </c>
      <c r="I83" s="81">
        <v>35</v>
      </c>
      <c r="J83" s="81">
        <v>7</v>
      </c>
      <c r="K83" s="81">
        <v>74</v>
      </c>
      <c r="L83" s="81">
        <v>79</v>
      </c>
      <c r="M83" s="81">
        <v>4</v>
      </c>
      <c r="N83" s="81">
        <v>0</v>
      </c>
    </row>
    <row r="84" spans="1:14" x14ac:dyDescent="0.25">
      <c r="A84" s="81">
        <v>53</v>
      </c>
      <c r="B84" s="81" t="s">
        <v>23942</v>
      </c>
      <c r="C84" s="81" t="s">
        <v>23943</v>
      </c>
      <c r="D84" s="81">
        <v>1089794</v>
      </c>
      <c r="E84" s="81">
        <v>87402</v>
      </c>
      <c r="F84" s="81">
        <v>8</v>
      </c>
      <c r="G84" s="81">
        <v>5173</v>
      </c>
      <c r="H84" s="81">
        <v>4732</v>
      </c>
      <c r="I84" s="81">
        <v>5</v>
      </c>
      <c r="J84" s="81">
        <v>0</v>
      </c>
      <c r="K84" s="81">
        <v>125</v>
      </c>
      <c r="L84" s="81">
        <v>103</v>
      </c>
      <c r="M84" s="81">
        <v>5</v>
      </c>
      <c r="N84" s="81">
        <v>0</v>
      </c>
    </row>
    <row r="85" spans="1:14" x14ac:dyDescent="0.25">
      <c r="A85" s="81">
        <v>54</v>
      </c>
      <c r="B85" s="81" t="s">
        <v>20237</v>
      </c>
      <c r="C85" s="81" t="s">
        <v>23944</v>
      </c>
      <c r="D85" s="81">
        <v>5975602</v>
      </c>
      <c r="E85" s="81">
        <v>5560049</v>
      </c>
      <c r="F85" s="81">
        <v>93</v>
      </c>
      <c r="G85" s="81">
        <v>1253751</v>
      </c>
      <c r="H85" s="81">
        <v>944915</v>
      </c>
      <c r="I85" s="81">
        <v>17</v>
      </c>
      <c r="J85" s="81">
        <v>21</v>
      </c>
      <c r="K85" s="81">
        <v>35</v>
      </c>
      <c r="L85" s="81">
        <v>17</v>
      </c>
      <c r="M85" s="81">
        <v>5</v>
      </c>
      <c r="N85" s="81">
        <v>1</v>
      </c>
    </row>
    <row r="86" spans="1:14" x14ac:dyDescent="0.25">
      <c r="A86" s="81">
        <v>55</v>
      </c>
      <c r="B86" s="81" t="s">
        <v>23945</v>
      </c>
      <c r="C86" s="81" t="s">
        <v>23946</v>
      </c>
      <c r="D86" s="81">
        <v>2273271</v>
      </c>
      <c r="E86" s="81">
        <v>2267672</v>
      </c>
      <c r="F86" s="81">
        <v>100</v>
      </c>
      <c r="G86" s="81">
        <v>195187</v>
      </c>
      <c r="H86" s="81">
        <v>195187</v>
      </c>
      <c r="I86" s="81">
        <v>9</v>
      </c>
      <c r="J86" s="81">
        <v>9</v>
      </c>
      <c r="K86" s="81">
        <v>57</v>
      </c>
      <c r="L86" s="81">
        <v>20</v>
      </c>
      <c r="M86" s="81">
        <v>2</v>
      </c>
      <c r="N86" s="81">
        <v>1</v>
      </c>
    </row>
    <row r="87" spans="1:14" x14ac:dyDescent="0.25">
      <c r="A87" s="81">
        <v>56</v>
      </c>
      <c r="B87" s="81" t="s">
        <v>23947</v>
      </c>
      <c r="C87" s="81" t="s">
        <v>23948</v>
      </c>
      <c r="D87" s="81">
        <v>1091663</v>
      </c>
      <c r="E87" s="81">
        <v>607704</v>
      </c>
      <c r="F87" s="81">
        <v>56</v>
      </c>
      <c r="G87" s="81">
        <v>210726</v>
      </c>
      <c r="H87" s="81">
        <v>191707</v>
      </c>
      <c r="I87" s="81">
        <v>32</v>
      </c>
      <c r="J87" s="81">
        <v>19</v>
      </c>
      <c r="K87" s="81">
        <v>95</v>
      </c>
      <c r="L87" s="81">
        <v>85</v>
      </c>
      <c r="M87" s="81">
        <v>7</v>
      </c>
      <c r="N87" s="81">
        <v>0</v>
      </c>
    </row>
    <row r="88" spans="1:14" x14ac:dyDescent="0.25">
      <c r="A88" s="81">
        <v>57</v>
      </c>
      <c r="B88" s="81" t="s">
        <v>23949</v>
      </c>
      <c r="C88" s="81" t="s">
        <v>23950</v>
      </c>
      <c r="D88" s="81">
        <v>3659394</v>
      </c>
      <c r="E88" s="81">
        <v>3659018</v>
      </c>
      <c r="F88" s="81">
        <v>100</v>
      </c>
      <c r="G88" s="81">
        <v>1626061</v>
      </c>
      <c r="H88" s="81">
        <v>1625976</v>
      </c>
      <c r="I88" s="81">
        <v>44</v>
      </c>
      <c r="J88" s="81">
        <v>44</v>
      </c>
      <c r="K88" s="81">
        <v>18</v>
      </c>
      <c r="L88" s="81">
        <v>12</v>
      </c>
      <c r="M88" s="81">
        <v>0</v>
      </c>
      <c r="N88" s="81">
        <v>0</v>
      </c>
    </row>
    <row r="89" spans="1:14" x14ac:dyDescent="0.25">
      <c r="A89" s="81">
        <v>58</v>
      </c>
      <c r="B89" s="81" t="s">
        <v>23951</v>
      </c>
      <c r="C89" s="81" t="s">
        <v>23952</v>
      </c>
      <c r="D89" s="81">
        <v>1016954</v>
      </c>
      <c r="E89" s="81">
        <v>1016673</v>
      </c>
      <c r="F89" s="81">
        <v>100</v>
      </c>
      <c r="G89" s="81">
        <v>3739</v>
      </c>
      <c r="H89" s="81">
        <v>3739</v>
      </c>
      <c r="I89" s="81">
        <v>0</v>
      </c>
      <c r="J89" s="81">
        <v>0</v>
      </c>
      <c r="K89" s="81">
        <v>15</v>
      </c>
      <c r="L89" s="81">
        <v>7</v>
      </c>
      <c r="M89" s="81">
        <v>0</v>
      </c>
      <c r="N89" s="81">
        <v>0</v>
      </c>
    </row>
    <row r="90" spans="1:14" x14ac:dyDescent="0.25">
      <c r="A90" s="81">
        <v>59</v>
      </c>
      <c r="B90" s="81" t="s">
        <v>20234</v>
      </c>
      <c r="C90" s="81" t="s">
        <v>23953</v>
      </c>
      <c r="D90" s="81">
        <v>708022</v>
      </c>
      <c r="E90" s="81">
        <v>136133</v>
      </c>
      <c r="F90" s="81">
        <v>19</v>
      </c>
      <c r="G90" s="81">
        <v>87241</v>
      </c>
      <c r="H90" s="81">
        <v>85185</v>
      </c>
      <c r="I90" s="81">
        <v>63</v>
      </c>
      <c r="J90" s="81">
        <v>12</v>
      </c>
      <c r="K90" s="81">
        <v>78</v>
      </c>
      <c r="L90" s="81">
        <v>92</v>
      </c>
      <c r="M90" s="81">
        <v>4</v>
      </c>
      <c r="N90" s="81">
        <v>1</v>
      </c>
    </row>
    <row r="91" spans="1:14" x14ac:dyDescent="0.25">
      <c r="A91" s="81">
        <v>60</v>
      </c>
      <c r="B91" s="81" t="s">
        <v>20240</v>
      </c>
      <c r="C91" s="81" t="s">
        <v>23954</v>
      </c>
      <c r="D91" s="81">
        <v>1432928</v>
      </c>
      <c r="E91" s="81">
        <v>866662</v>
      </c>
      <c r="F91" s="81">
        <v>60</v>
      </c>
      <c r="G91" s="81">
        <v>566375</v>
      </c>
      <c r="H91" s="81">
        <v>7739</v>
      </c>
      <c r="I91" s="81">
        <v>1</v>
      </c>
      <c r="J91" s="81">
        <v>40</v>
      </c>
      <c r="K91" s="81">
        <v>13</v>
      </c>
      <c r="L91" s="81">
        <v>11</v>
      </c>
      <c r="M91" s="81">
        <v>3</v>
      </c>
      <c r="N91" s="81">
        <v>0</v>
      </c>
    </row>
    <row r="92" spans="1:14" x14ac:dyDescent="0.25">
      <c r="A92" s="81">
        <v>61</v>
      </c>
      <c r="B92" s="81" t="s">
        <v>23955</v>
      </c>
      <c r="C92" s="81" t="s">
        <v>23956</v>
      </c>
      <c r="D92" s="81">
        <v>1030410</v>
      </c>
      <c r="E92" s="81">
        <v>1019312</v>
      </c>
      <c r="F92" s="81">
        <v>99</v>
      </c>
      <c r="G92" s="81">
        <v>4034</v>
      </c>
      <c r="H92" s="81">
        <v>3039</v>
      </c>
      <c r="I92" s="81">
        <v>0</v>
      </c>
      <c r="J92" s="81">
        <v>0</v>
      </c>
      <c r="K92" s="81">
        <v>12</v>
      </c>
      <c r="L92" s="81">
        <v>7</v>
      </c>
      <c r="M92" s="81">
        <v>2</v>
      </c>
      <c r="N92" s="81">
        <v>0</v>
      </c>
    </row>
    <row r="93" spans="1:14" x14ac:dyDescent="0.25">
      <c r="A93" s="81">
        <v>62</v>
      </c>
      <c r="B93" s="81" t="s">
        <v>23957</v>
      </c>
      <c r="C93" s="81" t="s">
        <v>23958</v>
      </c>
      <c r="D93" s="81">
        <v>424118</v>
      </c>
      <c r="E93" s="81">
        <v>424118</v>
      </c>
      <c r="F93" s="81">
        <v>100</v>
      </c>
      <c r="G93" s="81">
        <v>313161</v>
      </c>
      <c r="H93" s="81">
        <v>313161</v>
      </c>
      <c r="I93" s="81">
        <v>74</v>
      </c>
      <c r="J93" s="81">
        <v>74</v>
      </c>
      <c r="K93" s="81">
        <v>22</v>
      </c>
      <c r="L93" s="81">
        <v>15</v>
      </c>
      <c r="M93" s="81">
        <v>0</v>
      </c>
      <c r="N93" s="81">
        <v>0</v>
      </c>
    </row>
    <row r="94" spans="1:14" x14ac:dyDescent="0.25">
      <c r="A94" s="81">
        <v>63</v>
      </c>
      <c r="B94" s="81" t="s">
        <v>23959</v>
      </c>
      <c r="C94" s="81" t="s">
        <v>23960</v>
      </c>
      <c r="D94" s="81">
        <v>133582</v>
      </c>
      <c r="E94" s="81">
        <v>5398</v>
      </c>
      <c r="F94" s="81">
        <v>4</v>
      </c>
      <c r="G94" s="81">
        <v>642</v>
      </c>
      <c r="H94" s="81">
        <v>567</v>
      </c>
      <c r="I94" s="81">
        <v>11</v>
      </c>
      <c r="J94" s="81">
        <v>0</v>
      </c>
      <c r="K94" s="81">
        <v>54</v>
      </c>
      <c r="L94" s="81">
        <v>97</v>
      </c>
      <c r="M94" s="81">
        <v>1</v>
      </c>
      <c r="N94" s="81">
        <v>0</v>
      </c>
    </row>
    <row r="95" spans="1:14" x14ac:dyDescent="0.25">
      <c r="A95" s="81">
        <v>64</v>
      </c>
      <c r="B95" s="81" t="s">
        <v>23961</v>
      </c>
      <c r="C95" s="81" t="s">
        <v>23962</v>
      </c>
      <c r="D95" s="81">
        <v>1505586</v>
      </c>
      <c r="E95" s="81">
        <v>1502112</v>
      </c>
      <c r="F95" s="81">
        <v>100</v>
      </c>
      <c r="G95" s="81">
        <v>559288</v>
      </c>
      <c r="H95" s="81">
        <v>556579</v>
      </c>
      <c r="I95" s="81">
        <v>37</v>
      </c>
      <c r="J95" s="81">
        <v>37</v>
      </c>
      <c r="K95" s="81">
        <v>28</v>
      </c>
      <c r="L95" s="81">
        <v>29</v>
      </c>
      <c r="M95" s="81">
        <v>1</v>
      </c>
      <c r="N95" s="81">
        <v>0</v>
      </c>
    </row>
    <row r="96" spans="1:14" x14ac:dyDescent="0.25">
      <c r="A96" s="81">
        <v>65</v>
      </c>
      <c r="B96" s="81" t="s">
        <v>20231</v>
      </c>
      <c r="C96" s="81" t="s">
        <v>23963</v>
      </c>
      <c r="D96" s="81">
        <v>1143542</v>
      </c>
      <c r="E96" s="81">
        <v>1121856</v>
      </c>
      <c r="F96" s="81">
        <v>98</v>
      </c>
      <c r="G96" s="81">
        <v>890863</v>
      </c>
      <c r="H96" s="81">
        <v>881880</v>
      </c>
      <c r="I96" s="81">
        <v>79</v>
      </c>
      <c r="J96" s="81">
        <v>78</v>
      </c>
      <c r="K96" s="81">
        <v>35</v>
      </c>
      <c r="L96" s="81">
        <v>17</v>
      </c>
      <c r="M96" s="81">
        <v>0</v>
      </c>
      <c r="N96" s="81">
        <v>0</v>
      </c>
    </row>
    <row r="97" spans="1:14" x14ac:dyDescent="0.25">
      <c r="A97" s="81">
        <v>66</v>
      </c>
      <c r="B97" s="81" t="s">
        <v>23964</v>
      </c>
      <c r="C97" s="81" t="s">
        <v>23965</v>
      </c>
      <c r="D97" s="81">
        <v>4807599</v>
      </c>
      <c r="E97" s="81">
        <v>4756215</v>
      </c>
      <c r="F97" s="81">
        <v>99</v>
      </c>
      <c r="G97" s="81">
        <v>2638590</v>
      </c>
      <c r="H97" s="81">
        <v>2629542</v>
      </c>
      <c r="I97" s="81">
        <v>55</v>
      </c>
      <c r="J97" s="81">
        <v>55</v>
      </c>
      <c r="K97" s="81">
        <v>43</v>
      </c>
      <c r="L97" s="81">
        <v>46</v>
      </c>
      <c r="M97" s="81">
        <v>0</v>
      </c>
      <c r="N97" s="81">
        <v>0</v>
      </c>
    </row>
    <row r="98" spans="1:14" x14ac:dyDescent="0.25">
      <c r="A98" s="208"/>
      <c r="B98" s="208"/>
      <c r="C98" s="208"/>
    </row>
    <row r="99" spans="1:14" x14ac:dyDescent="0.25">
      <c r="A99" s="81"/>
      <c r="B99" s="81"/>
      <c r="C99" s="81"/>
    </row>
    <row r="100" spans="1:14" x14ac:dyDescent="0.25">
      <c r="A100" s="81"/>
      <c r="B100" s="81"/>
      <c r="C100" s="81"/>
    </row>
    <row r="101" spans="1:14" x14ac:dyDescent="0.25">
      <c r="A101" s="81"/>
      <c r="B101" s="81"/>
      <c r="C101" s="81"/>
    </row>
    <row r="102" spans="1:14" x14ac:dyDescent="0.25">
      <c r="A102" s="81"/>
      <c r="B102" s="81"/>
      <c r="C102" s="81"/>
    </row>
    <row r="103" spans="1:14" x14ac:dyDescent="0.25">
      <c r="A103" s="81"/>
      <c r="B103" s="81"/>
      <c r="C103" s="81"/>
    </row>
    <row r="104" spans="1:14" x14ac:dyDescent="0.25">
      <c r="A104" s="81"/>
      <c r="B104" s="81"/>
      <c r="C104" s="81"/>
    </row>
    <row r="105" spans="1:14" x14ac:dyDescent="0.25">
      <c r="A105" s="81"/>
      <c r="B105" s="81"/>
      <c r="C105" s="81"/>
    </row>
    <row r="106" spans="1:14" x14ac:dyDescent="0.25">
      <c r="A106" s="81"/>
      <c r="B106" s="81"/>
      <c r="C106" s="81"/>
    </row>
    <row r="107" spans="1:14" x14ac:dyDescent="0.25">
      <c r="A107" s="81"/>
      <c r="B107" s="81"/>
      <c r="C107" s="81"/>
    </row>
    <row r="108" spans="1:14" x14ac:dyDescent="0.25">
      <c r="A108" s="81"/>
      <c r="B108" s="81"/>
      <c r="C108" s="81"/>
    </row>
    <row r="109" spans="1:14" x14ac:dyDescent="0.25">
      <c r="A109" s="81"/>
      <c r="B109" s="81"/>
      <c r="C109" s="81"/>
    </row>
    <row r="110" spans="1:14" x14ac:dyDescent="0.25">
      <c r="A110" s="81"/>
      <c r="B110" s="81"/>
      <c r="C110" s="81"/>
    </row>
    <row r="111" spans="1:14" x14ac:dyDescent="0.25">
      <c r="A111" s="81"/>
      <c r="B111" s="81"/>
      <c r="C111" s="81"/>
    </row>
    <row r="112" spans="1:14" x14ac:dyDescent="0.25">
      <c r="A112" s="81"/>
      <c r="B112" s="81"/>
      <c r="C112" s="81"/>
    </row>
    <row r="113" spans="1:3" x14ac:dyDescent="0.25">
      <c r="A113" s="81"/>
      <c r="B113" s="81"/>
      <c r="C113" s="81"/>
    </row>
    <row r="114" spans="1:3" x14ac:dyDescent="0.25">
      <c r="A114" s="81"/>
      <c r="B114" s="81"/>
      <c r="C114" s="81"/>
    </row>
    <row r="115" spans="1:3" x14ac:dyDescent="0.25">
      <c r="A115" s="81"/>
      <c r="B115" s="81"/>
      <c r="C115" s="81"/>
    </row>
    <row r="116" spans="1:3" x14ac:dyDescent="0.25">
      <c r="A116" s="81"/>
      <c r="B116" s="81"/>
      <c r="C116" s="81"/>
    </row>
    <row r="117" spans="1:3" x14ac:dyDescent="0.25">
      <c r="A117" s="81"/>
      <c r="B117" s="81"/>
      <c r="C117" s="81"/>
    </row>
    <row r="118" spans="1:3" x14ac:dyDescent="0.25">
      <c r="A118" s="81"/>
      <c r="B118" s="81"/>
      <c r="C118" s="81"/>
    </row>
    <row r="119" spans="1:3" x14ac:dyDescent="0.25">
      <c r="A119" s="81"/>
      <c r="B119" s="81"/>
      <c r="C119" s="81"/>
    </row>
    <row r="120" spans="1:3" x14ac:dyDescent="0.25">
      <c r="A120" s="81"/>
      <c r="B120" s="81"/>
      <c r="C120" s="81"/>
    </row>
    <row r="121" spans="1:3" x14ac:dyDescent="0.25">
      <c r="A121" s="81"/>
      <c r="B121" s="81"/>
      <c r="C121" s="81"/>
    </row>
    <row r="122" spans="1:3" x14ac:dyDescent="0.25">
      <c r="A122" s="81"/>
      <c r="B122" s="81"/>
      <c r="C122" s="81"/>
    </row>
    <row r="123" spans="1:3" x14ac:dyDescent="0.25">
      <c r="A123" s="81"/>
      <c r="B123" s="81"/>
      <c r="C123" s="81"/>
    </row>
    <row r="124" spans="1:3" x14ac:dyDescent="0.25">
      <c r="A124" s="81"/>
      <c r="B124" s="81"/>
      <c r="C124" s="81"/>
    </row>
    <row r="125" spans="1:3" x14ac:dyDescent="0.25">
      <c r="A125" s="81"/>
      <c r="B125" s="81"/>
      <c r="C125" s="81"/>
    </row>
    <row r="126" spans="1:3" x14ac:dyDescent="0.25">
      <c r="A126" s="81"/>
      <c r="B126" s="81"/>
      <c r="C126" s="81"/>
    </row>
    <row r="127" spans="1:3" x14ac:dyDescent="0.25">
      <c r="A127" s="81"/>
      <c r="B127" s="81"/>
      <c r="C127" s="81"/>
    </row>
    <row r="128" spans="1:3" x14ac:dyDescent="0.25">
      <c r="A128" s="81"/>
      <c r="B128" s="81"/>
      <c r="C128" s="81"/>
    </row>
    <row r="129" spans="1:3" x14ac:dyDescent="0.25">
      <c r="A129" s="81"/>
      <c r="B129" s="81"/>
      <c r="C129" s="81"/>
    </row>
    <row r="130" spans="1:3" x14ac:dyDescent="0.25">
      <c r="A130" s="81"/>
      <c r="B130" s="81"/>
      <c r="C130" s="81"/>
    </row>
    <row r="131" spans="1:3" x14ac:dyDescent="0.25">
      <c r="A131" s="81"/>
      <c r="B131" s="81"/>
      <c r="C131" s="81"/>
    </row>
    <row r="132" spans="1:3" x14ac:dyDescent="0.25">
      <c r="A132" s="81"/>
      <c r="B132" s="81"/>
      <c r="C132" s="81"/>
    </row>
    <row r="133" spans="1:3" x14ac:dyDescent="0.25">
      <c r="A133" s="81"/>
      <c r="B133" s="81"/>
      <c r="C133" s="81"/>
    </row>
    <row r="134" spans="1:3" x14ac:dyDescent="0.25">
      <c r="A134" s="81"/>
      <c r="B134" s="81"/>
      <c r="C134" s="81"/>
    </row>
    <row r="135" spans="1:3" x14ac:dyDescent="0.25">
      <c r="A135" s="81"/>
      <c r="B135" s="81"/>
      <c r="C135" s="81"/>
    </row>
    <row r="136" spans="1:3" x14ac:dyDescent="0.25">
      <c r="A136" s="81"/>
      <c r="B136" s="81"/>
      <c r="C136" s="81"/>
    </row>
    <row r="137" spans="1:3" x14ac:dyDescent="0.25">
      <c r="A137" s="81"/>
      <c r="B137" s="81"/>
      <c r="C137" s="81"/>
    </row>
    <row r="138" spans="1:3" x14ac:dyDescent="0.25">
      <c r="A138" s="81"/>
      <c r="B138" s="81"/>
      <c r="C138" s="81"/>
    </row>
    <row r="139" spans="1:3" x14ac:dyDescent="0.25">
      <c r="A139" s="81"/>
      <c r="B139" s="81"/>
      <c r="C139" s="81"/>
    </row>
    <row r="140" spans="1:3" x14ac:dyDescent="0.25">
      <c r="A140" s="81"/>
      <c r="B140" s="81"/>
      <c r="C140" s="81"/>
    </row>
    <row r="141" spans="1:3" x14ac:dyDescent="0.25">
      <c r="A141" s="81"/>
      <c r="B141" s="81"/>
      <c r="C141" s="81"/>
    </row>
    <row r="142" spans="1:3" x14ac:dyDescent="0.25">
      <c r="A142" s="81"/>
      <c r="B142" s="81"/>
      <c r="C142" s="81"/>
    </row>
    <row r="143" spans="1:3" x14ac:dyDescent="0.25">
      <c r="A143" s="81"/>
      <c r="B143" s="81"/>
      <c r="C143" s="81"/>
    </row>
    <row r="144" spans="1:3" x14ac:dyDescent="0.25">
      <c r="A144" s="81"/>
      <c r="B144" s="81"/>
      <c r="C144" s="81"/>
    </row>
    <row r="145" spans="1:3" x14ac:dyDescent="0.25">
      <c r="A145" s="81"/>
      <c r="B145" s="81"/>
      <c r="C145" s="81"/>
    </row>
    <row r="146" spans="1:3" x14ac:dyDescent="0.25">
      <c r="A146" s="81"/>
      <c r="B146" s="81"/>
      <c r="C146" s="81"/>
    </row>
    <row r="147" spans="1:3" x14ac:dyDescent="0.25">
      <c r="A147" s="81"/>
      <c r="B147" s="81"/>
      <c r="C147" s="81"/>
    </row>
    <row r="148" spans="1:3" x14ac:dyDescent="0.25">
      <c r="A148" s="81"/>
      <c r="B148" s="81"/>
      <c r="C148" s="81"/>
    </row>
    <row r="149" spans="1:3" x14ac:dyDescent="0.25">
      <c r="A149" s="81"/>
      <c r="B149" s="81"/>
      <c r="C149" s="81"/>
    </row>
    <row r="150" spans="1:3" x14ac:dyDescent="0.25">
      <c r="A150" s="81"/>
      <c r="B150" s="81"/>
      <c r="C150" s="81"/>
    </row>
    <row r="151" spans="1:3" x14ac:dyDescent="0.25">
      <c r="A151" s="81"/>
      <c r="B151" s="81"/>
      <c r="C151" s="81"/>
    </row>
    <row r="152" spans="1:3" x14ac:dyDescent="0.25">
      <c r="A152" s="81"/>
      <c r="B152" s="81"/>
      <c r="C152" s="81"/>
    </row>
    <row r="153" spans="1:3" x14ac:dyDescent="0.25">
      <c r="A153" s="81"/>
      <c r="B153" s="81"/>
      <c r="C153" s="81"/>
    </row>
    <row r="154" spans="1:3" x14ac:dyDescent="0.25">
      <c r="A154" s="81"/>
      <c r="B154" s="81"/>
      <c r="C154" s="81"/>
    </row>
    <row r="155" spans="1:3" x14ac:dyDescent="0.25">
      <c r="A155" s="81"/>
      <c r="B155" s="81"/>
      <c r="C155" s="81"/>
    </row>
    <row r="156" spans="1:3" x14ac:dyDescent="0.25">
      <c r="A156" s="81"/>
      <c r="B156" s="81"/>
      <c r="C156" s="81"/>
    </row>
    <row r="157" spans="1:3" x14ac:dyDescent="0.25">
      <c r="A157" s="81"/>
      <c r="B157" s="81"/>
      <c r="C157" s="81"/>
    </row>
    <row r="158" spans="1:3" x14ac:dyDescent="0.25">
      <c r="A158" s="81"/>
      <c r="B158" s="81"/>
      <c r="C158" s="81"/>
    </row>
    <row r="159" spans="1:3" x14ac:dyDescent="0.25">
      <c r="A159" s="81"/>
      <c r="B159" s="81"/>
      <c r="C159" s="81"/>
    </row>
    <row r="160" spans="1:3" x14ac:dyDescent="0.25">
      <c r="A160" s="81"/>
      <c r="B160" s="81"/>
      <c r="C160" s="81"/>
    </row>
    <row r="161" spans="1:3" x14ac:dyDescent="0.25">
      <c r="A161" s="81"/>
      <c r="B161" s="81"/>
      <c r="C161" s="81"/>
    </row>
    <row r="162" spans="1:3" x14ac:dyDescent="0.25">
      <c r="A162" s="81"/>
      <c r="B162" s="81"/>
      <c r="C162" s="81"/>
    </row>
    <row r="163" spans="1:3" x14ac:dyDescent="0.25">
      <c r="A163" s="81"/>
      <c r="B163" s="81"/>
      <c r="C163" s="81"/>
    </row>
    <row r="164" spans="1:3" x14ac:dyDescent="0.25">
      <c r="A164" s="81"/>
      <c r="B164" s="81"/>
      <c r="C164" s="81"/>
    </row>
    <row r="165" spans="1:3" x14ac:dyDescent="0.25">
      <c r="A165" s="81"/>
      <c r="B165" s="81"/>
      <c r="C165" s="81"/>
    </row>
    <row r="166" spans="1:3" x14ac:dyDescent="0.25">
      <c r="A166" s="81"/>
      <c r="B166" s="81"/>
      <c r="C166" s="81"/>
    </row>
    <row r="167" spans="1:3" x14ac:dyDescent="0.25">
      <c r="A167" s="81"/>
      <c r="B167" s="81"/>
      <c r="C167" s="81"/>
    </row>
    <row r="168" spans="1:3" x14ac:dyDescent="0.25">
      <c r="A168" s="81"/>
      <c r="B168" s="81"/>
      <c r="C168" s="81"/>
    </row>
    <row r="169" spans="1:3" x14ac:dyDescent="0.25">
      <c r="A169" s="81"/>
      <c r="B169" s="81"/>
      <c r="C169" s="81"/>
    </row>
    <row r="170" spans="1:3" x14ac:dyDescent="0.25">
      <c r="A170" s="81"/>
      <c r="B170" s="81"/>
      <c r="C170" s="81"/>
    </row>
    <row r="171" spans="1:3" x14ac:dyDescent="0.25">
      <c r="A171" s="81"/>
      <c r="B171" s="81"/>
      <c r="C171" s="81"/>
    </row>
    <row r="172" spans="1:3" x14ac:dyDescent="0.25">
      <c r="A172" s="81"/>
      <c r="B172" s="81"/>
      <c r="C172" s="81"/>
    </row>
    <row r="173" spans="1:3" x14ac:dyDescent="0.25">
      <c r="A173" s="81"/>
      <c r="B173" s="81"/>
      <c r="C173" s="81"/>
    </row>
    <row r="174" spans="1:3" x14ac:dyDescent="0.25">
      <c r="A174" s="81"/>
      <c r="B174" s="81"/>
      <c r="C174" s="81"/>
    </row>
    <row r="175" spans="1:3" x14ac:dyDescent="0.25">
      <c r="A175" s="81"/>
      <c r="B175" s="81"/>
      <c r="C175" s="81"/>
    </row>
    <row r="176" spans="1:3" x14ac:dyDescent="0.25">
      <c r="A176" s="81"/>
      <c r="B176" s="81"/>
      <c r="C176" s="81"/>
    </row>
    <row r="177" spans="1:3" x14ac:dyDescent="0.25">
      <c r="A177" s="81"/>
      <c r="B177" s="81"/>
      <c r="C177" s="81"/>
    </row>
    <row r="178" spans="1:3" x14ac:dyDescent="0.25">
      <c r="A178" s="81"/>
      <c r="B178" s="81"/>
      <c r="C178" s="81"/>
    </row>
    <row r="179" spans="1:3" x14ac:dyDescent="0.25">
      <c r="A179" s="81"/>
      <c r="B179" s="81"/>
      <c r="C179" s="81"/>
    </row>
    <row r="180" spans="1:3" x14ac:dyDescent="0.25">
      <c r="A180" s="81"/>
      <c r="B180" s="81"/>
      <c r="C180" s="81"/>
    </row>
    <row r="181" spans="1:3" x14ac:dyDescent="0.25">
      <c r="A181" s="81"/>
      <c r="B181" s="81"/>
      <c r="C181" s="81"/>
    </row>
    <row r="182" spans="1:3" x14ac:dyDescent="0.25">
      <c r="A182" s="81"/>
      <c r="B182" s="81"/>
      <c r="C182" s="81"/>
    </row>
    <row r="183" spans="1:3" x14ac:dyDescent="0.25">
      <c r="A183" s="81"/>
      <c r="B183" s="81"/>
      <c r="C183" s="81"/>
    </row>
    <row r="184" spans="1:3" x14ac:dyDescent="0.25">
      <c r="A184" s="81"/>
      <c r="B184" s="81"/>
      <c r="C184" s="81"/>
    </row>
    <row r="185" spans="1:3" x14ac:dyDescent="0.25">
      <c r="A185" s="81"/>
      <c r="B185" s="81"/>
      <c r="C185" s="81"/>
    </row>
    <row r="186" spans="1:3" x14ac:dyDescent="0.25">
      <c r="A186" s="81"/>
      <c r="B186" s="81"/>
      <c r="C186" s="81"/>
    </row>
    <row r="187" spans="1:3" x14ac:dyDescent="0.25">
      <c r="A187" s="81"/>
      <c r="B187" s="81"/>
      <c r="C187" s="81"/>
    </row>
    <row r="188" spans="1:3" x14ac:dyDescent="0.25">
      <c r="A188" s="81"/>
      <c r="B188" s="81"/>
      <c r="C188" s="81"/>
    </row>
    <row r="189" spans="1:3" x14ac:dyDescent="0.25">
      <c r="A189" s="81"/>
      <c r="B189" s="81"/>
      <c r="C189" s="81"/>
    </row>
    <row r="190" spans="1:3" x14ac:dyDescent="0.25">
      <c r="A190" s="81"/>
      <c r="B190" s="81"/>
      <c r="C190" s="81"/>
    </row>
    <row r="191" spans="1:3" x14ac:dyDescent="0.25">
      <c r="A191" s="81"/>
      <c r="B191" s="81"/>
      <c r="C191" s="81"/>
    </row>
    <row r="192" spans="1:3" x14ac:dyDescent="0.25">
      <c r="A192" s="81"/>
      <c r="B192" s="81"/>
      <c r="C192" s="81"/>
    </row>
    <row r="193" spans="1:3" x14ac:dyDescent="0.25">
      <c r="A193" s="81"/>
      <c r="B193" s="81"/>
      <c r="C193" s="81"/>
    </row>
    <row r="194" spans="1:3" x14ac:dyDescent="0.25">
      <c r="A194" s="81"/>
      <c r="B194" s="81"/>
      <c r="C194" s="81"/>
    </row>
    <row r="195" spans="1:3" x14ac:dyDescent="0.25">
      <c r="A195" s="81"/>
      <c r="B195" s="81"/>
      <c r="C195" s="81"/>
    </row>
    <row r="196" spans="1:3" x14ac:dyDescent="0.25">
      <c r="A196" s="81"/>
      <c r="B196" s="81"/>
      <c r="C196" s="81"/>
    </row>
    <row r="197" spans="1:3" x14ac:dyDescent="0.25">
      <c r="A197" s="81"/>
      <c r="B197" s="81"/>
      <c r="C197" s="81"/>
    </row>
    <row r="198" spans="1:3" x14ac:dyDescent="0.25">
      <c r="A198" s="81"/>
      <c r="B198" s="81"/>
      <c r="C198" s="81"/>
    </row>
    <row r="199" spans="1:3" x14ac:dyDescent="0.25">
      <c r="A199" s="81"/>
      <c r="B199" s="81"/>
      <c r="C199" s="81"/>
    </row>
    <row r="200" spans="1:3" x14ac:dyDescent="0.25">
      <c r="A200" s="81"/>
      <c r="B200" s="81"/>
      <c r="C200" s="81"/>
    </row>
    <row r="201" spans="1:3" x14ac:dyDescent="0.25">
      <c r="A201" s="81"/>
      <c r="B201" s="81"/>
      <c r="C201" s="81"/>
    </row>
    <row r="202" spans="1:3" x14ac:dyDescent="0.25">
      <c r="A202" s="81"/>
      <c r="B202" s="81"/>
      <c r="C202" s="81"/>
    </row>
    <row r="203" spans="1:3" x14ac:dyDescent="0.25">
      <c r="A203" s="81"/>
      <c r="B203" s="81"/>
      <c r="C203" s="81"/>
    </row>
    <row r="204" spans="1:3" x14ac:dyDescent="0.25">
      <c r="A204" s="81"/>
      <c r="B204" s="81"/>
      <c r="C204" s="81"/>
    </row>
    <row r="205" spans="1:3" x14ac:dyDescent="0.25">
      <c r="A205" s="81"/>
      <c r="B205" s="81"/>
      <c r="C205" s="81"/>
    </row>
    <row r="206" spans="1:3" x14ac:dyDescent="0.25">
      <c r="A206" s="81"/>
      <c r="B206" s="81"/>
      <c r="C206" s="81"/>
    </row>
    <row r="207" spans="1:3" x14ac:dyDescent="0.25">
      <c r="A207" s="81"/>
      <c r="B207" s="81"/>
      <c r="C207" s="81"/>
    </row>
    <row r="208" spans="1:3" x14ac:dyDescent="0.25">
      <c r="A208" s="81"/>
      <c r="B208" s="81"/>
      <c r="C208" s="81"/>
    </row>
    <row r="209" spans="1:3" x14ac:dyDescent="0.25">
      <c r="A209" s="81"/>
      <c r="B209" s="81"/>
      <c r="C209" s="81"/>
    </row>
    <row r="210" spans="1:3" x14ac:dyDescent="0.25">
      <c r="A210" s="81"/>
      <c r="B210" s="81"/>
      <c r="C210" s="81"/>
    </row>
    <row r="211" spans="1:3" x14ac:dyDescent="0.25">
      <c r="A211" s="81"/>
      <c r="B211" s="81"/>
      <c r="C211" s="81"/>
    </row>
    <row r="212" spans="1:3" x14ac:dyDescent="0.25">
      <c r="A212" s="81"/>
      <c r="B212" s="81"/>
      <c r="C212" s="81"/>
    </row>
    <row r="213" spans="1:3" x14ac:dyDescent="0.25">
      <c r="A213" s="81"/>
      <c r="B213" s="81"/>
      <c r="C213" s="81"/>
    </row>
    <row r="214" spans="1:3" x14ac:dyDescent="0.25">
      <c r="A214" s="81"/>
      <c r="B214" s="81"/>
      <c r="C214" s="81"/>
    </row>
    <row r="215" spans="1:3" x14ac:dyDescent="0.25">
      <c r="A215" s="81"/>
      <c r="B215" s="81"/>
      <c r="C215" s="81"/>
    </row>
    <row r="216" spans="1:3" x14ac:dyDescent="0.25">
      <c r="A216" s="81"/>
      <c r="B216" s="81"/>
      <c r="C216" s="81"/>
    </row>
    <row r="217" spans="1:3" x14ac:dyDescent="0.25">
      <c r="A217" s="81"/>
      <c r="B217" s="81"/>
      <c r="C217" s="81"/>
    </row>
    <row r="218" spans="1:3" x14ac:dyDescent="0.25">
      <c r="A218" s="81"/>
      <c r="B218" s="81"/>
      <c r="C218" s="81"/>
    </row>
    <row r="219" spans="1:3" x14ac:dyDescent="0.25">
      <c r="A219" s="81"/>
      <c r="B219" s="81"/>
      <c r="C219" s="81"/>
    </row>
    <row r="220" spans="1:3" x14ac:dyDescent="0.25">
      <c r="A220" s="81"/>
      <c r="B220" s="81"/>
      <c r="C220" s="81"/>
    </row>
    <row r="221" spans="1:3" x14ac:dyDescent="0.25">
      <c r="A221" s="81"/>
      <c r="B221" s="81"/>
      <c r="C221" s="81"/>
    </row>
    <row r="222" spans="1:3" x14ac:dyDescent="0.25">
      <c r="A222" s="81"/>
      <c r="B222" s="81"/>
      <c r="C222" s="81"/>
    </row>
    <row r="223" spans="1:3" x14ac:dyDescent="0.25">
      <c r="A223" s="81"/>
      <c r="B223" s="81"/>
      <c r="C223" s="81"/>
    </row>
    <row r="224" spans="1:3" x14ac:dyDescent="0.25">
      <c r="A224" s="81"/>
      <c r="B224" s="81"/>
      <c r="C224" s="81"/>
    </row>
    <row r="225" spans="1:3" x14ac:dyDescent="0.25">
      <c r="A225" s="81"/>
      <c r="B225" s="81"/>
      <c r="C225" s="81"/>
    </row>
    <row r="226" spans="1:3" x14ac:dyDescent="0.25">
      <c r="A226" s="81"/>
      <c r="B226" s="81"/>
      <c r="C226" s="81"/>
    </row>
    <row r="227" spans="1:3" x14ac:dyDescent="0.25">
      <c r="A227" s="81"/>
      <c r="B227" s="81"/>
      <c r="C227" s="81"/>
    </row>
    <row r="228" spans="1:3" x14ac:dyDescent="0.25">
      <c r="A228" s="81"/>
      <c r="B228" s="81"/>
      <c r="C228" s="81"/>
    </row>
    <row r="229" spans="1:3" x14ac:dyDescent="0.25">
      <c r="A229" s="81"/>
      <c r="B229" s="81"/>
      <c r="C229" s="81"/>
    </row>
    <row r="230" spans="1:3" x14ac:dyDescent="0.25">
      <c r="A230" s="81"/>
      <c r="B230" s="81"/>
      <c r="C230" s="81"/>
    </row>
    <row r="231" spans="1:3" x14ac:dyDescent="0.25">
      <c r="A231" s="81"/>
      <c r="B231" s="81"/>
      <c r="C231" s="81"/>
    </row>
    <row r="232" spans="1:3" x14ac:dyDescent="0.25">
      <c r="A232" s="81"/>
      <c r="B232" s="81"/>
      <c r="C232" s="81"/>
    </row>
    <row r="233" spans="1:3" x14ac:dyDescent="0.25">
      <c r="A233" s="81"/>
      <c r="B233" s="81"/>
      <c r="C233" s="81"/>
    </row>
    <row r="234" spans="1:3" x14ac:dyDescent="0.25">
      <c r="A234" s="81"/>
      <c r="B234" s="81"/>
      <c r="C234" s="81"/>
    </row>
    <row r="235" spans="1:3" x14ac:dyDescent="0.25">
      <c r="A235" s="81"/>
      <c r="B235" s="81"/>
      <c r="C235" s="81"/>
    </row>
    <row r="236" spans="1:3" x14ac:dyDescent="0.25">
      <c r="A236" s="81"/>
      <c r="B236" s="81"/>
      <c r="C236" s="81"/>
    </row>
    <row r="237" spans="1:3" x14ac:dyDescent="0.25">
      <c r="A237" s="81"/>
      <c r="B237" s="81"/>
      <c r="C237" s="81"/>
    </row>
    <row r="238" spans="1:3" x14ac:dyDescent="0.25">
      <c r="A238" s="81"/>
      <c r="B238" s="81"/>
      <c r="C238" s="81"/>
    </row>
    <row r="239" spans="1:3" x14ac:dyDescent="0.25">
      <c r="A239" s="81"/>
      <c r="B239" s="81"/>
      <c r="C239" s="81"/>
    </row>
    <row r="240" spans="1:3" x14ac:dyDescent="0.25">
      <c r="A240" s="81"/>
      <c r="B240" s="81"/>
      <c r="C240" s="81"/>
    </row>
    <row r="241" spans="1:3" x14ac:dyDescent="0.25">
      <c r="A241" s="81"/>
      <c r="B241" s="81"/>
      <c r="C241" s="81"/>
    </row>
    <row r="242" spans="1:3" x14ac:dyDescent="0.25">
      <c r="A242" s="81"/>
      <c r="B242" s="81"/>
      <c r="C242" s="81"/>
    </row>
    <row r="243" spans="1:3" x14ac:dyDescent="0.25">
      <c r="A243" s="81"/>
      <c r="B243" s="81"/>
      <c r="C243" s="81"/>
    </row>
    <row r="244" spans="1:3" x14ac:dyDescent="0.25">
      <c r="A244" s="81"/>
      <c r="B244" s="81"/>
      <c r="C244" s="81"/>
    </row>
    <row r="245" spans="1:3" x14ac:dyDescent="0.25">
      <c r="A245" s="81"/>
      <c r="B245" s="81"/>
      <c r="C245" s="81"/>
    </row>
    <row r="246" spans="1:3" x14ac:dyDescent="0.25">
      <c r="A246" s="81"/>
      <c r="B246" s="81"/>
      <c r="C246" s="81"/>
    </row>
    <row r="247" spans="1:3" x14ac:dyDescent="0.25">
      <c r="A247" s="81"/>
      <c r="B247" s="81"/>
      <c r="C247" s="81"/>
    </row>
    <row r="248" spans="1:3" x14ac:dyDescent="0.25">
      <c r="A248" s="81"/>
      <c r="B248" s="81"/>
      <c r="C248" s="81"/>
    </row>
    <row r="249" spans="1:3" x14ac:dyDescent="0.25">
      <c r="A249" s="81"/>
      <c r="B249" s="81"/>
      <c r="C249" s="81"/>
    </row>
    <row r="250" spans="1:3" x14ac:dyDescent="0.25">
      <c r="A250" s="81"/>
      <c r="B250" s="81"/>
      <c r="C250" s="81"/>
    </row>
    <row r="251" spans="1:3" x14ac:dyDescent="0.25">
      <c r="A251" s="81"/>
      <c r="B251" s="81"/>
      <c r="C251" s="81"/>
    </row>
    <row r="252" spans="1:3" x14ac:dyDescent="0.25">
      <c r="A252" s="81"/>
      <c r="B252" s="81"/>
      <c r="C252" s="81"/>
    </row>
    <row r="253" spans="1:3" x14ac:dyDescent="0.25">
      <c r="A253" s="81"/>
      <c r="B253" s="81"/>
      <c r="C253" s="81"/>
    </row>
    <row r="254" spans="1:3" x14ac:dyDescent="0.25">
      <c r="A254" s="81"/>
      <c r="B254" s="81"/>
      <c r="C254" s="81"/>
    </row>
    <row r="255" spans="1:3" x14ac:dyDescent="0.25">
      <c r="A255" s="81"/>
      <c r="B255" s="81"/>
      <c r="C255" s="81"/>
    </row>
    <row r="256" spans="1:3" x14ac:dyDescent="0.25">
      <c r="A256" s="81"/>
      <c r="B256" s="81"/>
      <c r="C256" s="81"/>
    </row>
    <row r="257" spans="1:3" x14ac:dyDescent="0.25">
      <c r="A257" s="81"/>
      <c r="B257" s="81"/>
      <c r="C257" s="81"/>
    </row>
    <row r="258" spans="1:3" x14ac:dyDescent="0.25">
      <c r="A258" s="81"/>
      <c r="B258" s="81"/>
      <c r="C258" s="81"/>
    </row>
    <row r="259" spans="1:3" x14ac:dyDescent="0.25">
      <c r="A259" s="81"/>
      <c r="B259" s="81"/>
      <c r="C259" s="81"/>
    </row>
    <row r="260" spans="1:3" x14ac:dyDescent="0.25">
      <c r="A260" s="81"/>
      <c r="B260" s="81"/>
      <c r="C260" s="81"/>
    </row>
    <row r="261" spans="1:3" x14ac:dyDescent="0.25">
      <c r="A261" s="81"/>
      <c r="B261" s="81"/>
      <c r="C261" s="81"/>
    </row>
    <row r="262" spans="1:3" x14ac:dyDescent="0.25">
      <c r="A262" s="81"/>
      <c r="B262" s="81"/>
      <c r="C262" s="81"/>
    </row>
    <row r="263" spans="1:3" x14ac:dyDescent="0.25">
      <c r="A263" s="81"/>
      <c r="B263" s="81"/>
      <c r="C263" s="81"/>
    </row>
    <row r="264" spans="1:3" x14ac:dyDescent="0.25">
      <c r="A264" s="81"/>
      <c r="B264" s="81"/>
      <c r="C264" s="81"/>
    </row>
    <row r="265" spans="1:3" x14ac:dyDescent="0.25">
      <c r="A265" s="81"/>
      <c r="B265" s="81"/>
      <c r="C265" s="81"/>
    </row>
    <row r="266" spans="1:3" x14ac:dyDescent="0.25">
      <c r="A266" s="81"/>
      <c r="B266" s="81"/>
      <c r="C266" s="81"/>
    </row>
    <row r="267" spans="1:3" x14ac:dyDescent="0.25">
      <c r="A267" s="81"/>
      <c r="B267" s="81"/>
      <c r="C267" s="81"/>
    </row>
    <row r="268" spans="1:3" x14ac:dyDescent="0.25">
      <c r="A268" s="81"/>
      <c r="B268" s="81"/>
      <c r="C268" s="81"/>
    </row>
    <row r="269" spans="1:3" x14ac:dyDescent="0.25">
      <c r="A269" s="81"/>
      <c r="B269" s="81"/>
      <c r="C269" s="81"/>
    </row>
    <row r="270" spans="1:3" x14ac:dyDescent="0.25">
      <c r="A270" s="81"/>
      <c r="B270" s="81"/>
      <c r="C270" s="81"/>
    </row>
    <row r="271" spans="1:3" x14ac:dyDescent="0.25">
      <c r="A271" s="81"/>
      <c r="B271" s="81"/>
      <c r="C271" s="81"/>
    </row>
    <row r="272" spans="1:3" x14ac:dyDescent="0.25">
      <c r="A272" s="81"/>
      <c r="B272" s="81"/>
      <c r="C272" s="81"/>
    </row>
    <row r="273" spans="1:3" x14ac:dyDescent="0.25">
      <c r="A273" s="81"/>
      <c r="B273" s="81"/>
      <c r="C273" s="81"/>
    </row>
    <row r="274" spans="1:3" x14ac:dyDescent="0.25">
      <c r="A274" s="81"/>
      <c r="B274" s="81"/>
      <c r="C274" s="81"/>
    </row>
    <row r="275" spans="1:3" x14ac:dyDescent="0.25">
      <c r="A275" s="81"/>
      <c r="B275" s="81"/>
      <c r="C275" s="81"/>
    </row>
    <row r="276" spans="1:3" x14ac:dyDescent="0.25">
      <c r="A276" s="81"/>
      <c r="B276" s="81"/>
      <c r="C276" s="81"/>
    </row>
    <row r="277" spans="1:3" x14ac:dyDescent="0.25">
      <c r="A277" s="81"/>
      <c r="B277" s="81"/>
      <c r="C277" s="81"/>
    </row>
    <row r="278" spans="1:3" x14ac:dyDescent="0.25">
      <c r="A278" s="81"/>
      <c r="B278" s="81"/>
      <c r="C278" s="81"/>
    </row>
    <row r="279" spans="1:3" x14ac:dyDescent="0.25">
      <c r="A279" s="81"/>
      <c r="B279" s="81"/>
      <c r="C279" s="81"/>
    </row>
    <row r="280" spans="1:3" x14ac:dyDescent="0.25">
      <c r="A280" s="81"/>
      <c r="B280" s="81"/>
      <c r="C280" s="81"/>
    </row>
    <row r="281" spans="1:3" x14ac:dyDescent="0.25">
      <c r="A281" s="81"/>
      <c r="B281" s="81"/>
      <c r="C281" s="81"/>
    </row>
    <row r="282" spans="1:3" x14ac:dyDescent="0.25">
      <c r="A282" s="81"/>
      <c r="B282" s="81"/>
      <c r="C282" s="81"/>
    </row>
    <row r="283" spans="1:3" x14ac:dyDescent="0.25">
      <c r="A283" s="81"/>
      <c r="B283" s="81"/>
      <c r="C283" s="81"/>
    </row>
    <row r="284" spans="1:3" x14ac:dyDescent="0.25">
      <c r="A284" s="81"/>
      <c r="B284" s="81"/>
      <c r="C284" s="81"/>
    </row>
    <row r="285" spans="1:3" x14ac:dyDescent="0.25">
      <c r="A285" s="81"/>
      <c r="B285" s="81"/>
      <c r="C285" s="81"/>
    </row>
    <row r="286" spans="1:3" x14ac:dyDescent="0.25">
      <c r="A286" s="81"/>
      <c r="B286" s="81"/>
      <c r="C286" s="81"/>
    </row>
    <row r="287" spans="1:3" x14ac:dyDescent="0.25">
      <c r="A287" s="81"/>
      <c r="B287" s="81"/>
      <c r="C287" s="81"/>
    </row>
    <row r="288" spans="1:3" x14ac:dyDescent="0.25">
      <c r="A288" s="81"/>
      <c r="B288" s="81"/>
      <c r="C288" s="81"/>
    </row>
    <row r="289" spans="1:3" x14ac:dyDescent="0.25">
      <c r="A289" s="81"/>
      <c r="B289" s="81"/>
      <c r="C289" s="81"/>
    </row>
    <row r="290" spans="1:3" x14ac:dyDescent="0.25">
      <c r="A290" s="81"/>
      <c r="B290" s="81"/>
      <c r="C290" s="81"/>
    </row>
    <row r="291" spans="1:3" x14ac:dyDescent="0.25">
      <c r="A291" s="81"/>
      <c r="B291" s="81"/>
      <c r="C291" s="81"/>
    </row>
    <row r="292" spans="1:3" x14ac:dyDescent="0.25">
      <c r="A292" s="81"/>
      <c r="B292" s="81"/>
      <c r="C292" s="81"/>
    </row>
    <row r="293" spans="1:3" x14ac:dyDescent="0.25">
      <c r="A293" s="81"/>
      <c r="B293" s="81"/>
      <c r="C293" s="81"/>
    </row>
    <row r="294" spans="1:3" x14ac:dyDescent="0.25">
      <c r="A294" s="81"/>
      <c r="B294" s="81"/>
      <c r="C294" s="81"/>
    </row>
    <row r="295" spans="1:3" x14ac:dyDescent="0.25">
      <c r="A295" s="81"/>
      <c r="B295" s="81"/>
      <c r="C295" s="81"/>
    </row>
    <row r="296" spans="1:3" x14ac:dyDescent="0.25">
      <c r="A296" s="81"/>
      <c r="B296" s="81"/>
      <c r="C296" s="81"/>
    </row>
    <row r="297" spans="1:3" x14ac:dyDescent="0.25">
      <c r="A297" s="81"/>
      <c r="B297" s="81"/>
      <c r="C297" s="81"/>
    </row>
    <row r="298" spans="1:3" x14ac:dyDescent="0.25">
      <c r="A298" s="81"/>
      <c r="B298" s="81"/>
      <c r="C298" s="81"/>
    </row>
    <row r="299" spans="1:3" x14ac:dyDescent="0.25">
      <c r="A299" s="81"/>
      <c r="B299" s="81"/>
      <c r="C299" s="81"/>
    </row>
    <row r="300" spans="1:3" x14ac:dyDescent="0.25">
      <c r="A300" s="81"/>
      <c r="B300" s="81"/>
      <c r="C300" s="81"/>
    </row>
    <row r="301" spans="1:3" x14ac:dyDescent="0.25">
      <c r="A301" s="81"/>
      <c r="B301" s="81"/>
      <c r="C301" s="81"/>
    </row>
    <row r="302" spans="1:3" x14ac:dyDescent="0.25">
      <c r="A302" s="81"/>
      <c r="B302" s="81"/>
      <c r="C302" s="81"/>
    </row>
    <row r="303" spans="1:3" x14ac:dyDescent="0.25">
      <c r="A303" s="81"/>
      <c r="B303" s="81"/>
      <c r="C303" s="81"/>
    </row>
    <row r="304" spans="1:3" x14ac:dyDescent="0.25">
      <c r="A304" s="81"/>
      <c r="B304" s="81"/>
      <c r="C304" s="81"/>
    </row>
    <row r="305" spans="1:3" x14ac:dyDescent="0.25">
      <c r="A305" s="81"/>
      <c r="B305" s="81"/>
      <c r="C305" s="81"/>
    </row>
    <row r="306" spans="1:3" x14ac:dyDescent="0.25">
      <c r="A306" s="81"/>
      <c r="B306" s="81"/>
      <c r="C306" s="81"/>
    </row>
    <row r="307" spans="1:3" x14ac:dyDescent="0.25">
      <c r="A307" s="81"/>
      <c r="B307" s="81"/>
      <c r="C307" s="81"/>
    </row>
    <row r="308" spans="1:3" x14ac:dyDescent="0.25">
      <c r="A308" s="81"/>
      <c r="B308" s="81"/>
      <c r="C308" s="81"/>
    </row>
    <row r="309" spans="1:3" x14ac:dyDescent="0.25">
      <c r="A309" s="81"/>
      <c r="B309" s="81"/>
      <c r="C309" s="81"/>
    </row>
    <row r="310" spans="1:3" x14ac:dyDescent="0.25">
      <c r="A310" s="81"/>
      <c r="B310" s="81"/>
      <c r="C310" s="81"/>
    </row>
    <row r="311" spans="1:3" x14ac:dyDescent="0.25">
      <c r="A311" s="81"/>
      <c r="B311" s="81"/>
      <c r="C311" s="81"/>
    </row>
    <row r="312" spans="1:3" x14ac:dyDescent="0.25">
      <c r="A312" s="81"/>
      <c r="B312" s="81"/>
      <c r="C312" s="81"/>
    </row>
    <row r="313" spans="1:3" x14ac:dyDescent="0.25">
      <c r="A313" s="81"/>
      <c r="B313" s="81"/>
      <c r="C313" s="81"/>
    </row>
    <row r="314" spans="1:3" x14ac:dyDescent="0.25">
      <c r="A314" s="81"/>
      <c r="B314" s="81"/>
      <c r="C314" s="81"/>
    </row>
    <row r="315" spans="1:3" x14ac:dyDescent="0.25">
      <c r="A315" s="81"/>
      <c r="B315" s="81"/>
      <c r="C315" s="81"/>
    </row>
    <row r="316" spans="1:3" x14ac:dyDescent="0.25">
      <c r="A316" s="81"/>
      <c r="B316" s="81"/>
      <c r="C316" s="81"/>
    </row>
    <row r="317" spans="1:3" x14ac:dyDescent="0.25">
      <c r="A317" s="81"/>
      <c r="B317" s="81"/>
      <c r="C317" s="81"/>
    </row>
    <row r="318" spans="1:3" x14ac:dyDescent="0.25">
      <c r="A318" s="81"/>
      <c r="B318" s="81"/>
      <c r="C318" s="81"/>
    </row>
    <row r="319" spans="1:3" x14ac:dyDescent="0.25">
      <c r="A319" s="81"/>
      <c r="B319" s="81"/>
      <c r="C319" s="81"/>
    </row>
    <row r="320" spans="1:3" x14ac:dyDescent="0.25">
      <c r="A320" s="81"/>
      <c r="B320" s="81"/>
      <c r="C320" s="81"/>
    </row>
    <row r="321" spans="1:3" x14ac:dyDescent="0.25">
      <c r="A321" s="81"/>
      <c r="B321" s="81"/>
      <c r="C321" s="81"/>
    </row>
    <row r="322" spans="1:3" x14ac:dyDescent="0.25">
      <c r="A322" s="81"/>
      <c r="B322" s="81"/>
      <c r="C322" s="81"/>
    </row>
    <row r="323" spans="1:3" x14ac:dyDescent="0.25">
      <c r="A323" s="81"/>
      <c r="B323" s="81"/>
      <c r="C323" s="81"/>
    </row>
    <row r="324" spans="1:3" x14ac:dyDescent="0.25">
      <c r="A324" s="81"/>
      <c r="B324" s="81"/>
      <c r="C324" s="81"/>
    </row>
    <row r="325" spans="1:3" x14ac:dyDescent="0.25">
      <c r="A325" s="81"/>
      <c r="B325" s="81"/>
      <c r="C325" s="81"/>
    </row>
    <row r="326" spans="1:3" x14ac:dyDescent="0.25">
      <c r="A326" s="81"/>
      <c r="B326" s="81"/>
      <c r="C326" s="81"/>
    </row>
    <row r="327" spans="1:3" x14ac:dyDescent="0.25">
      <c r="A327" s="81"/>
      <c r="B327" s="81"/>
      <c r="C327" s="81"/>
    </row>
    <row r="328" spans="1:3" x14ac:dyDescent="0.25">
      <c r="A328" s="81"/>
      <c r="B328" s="81"/>
      <c r="C328" s="81"/>
    </row>
    <row r="329" spans="1:3" x14ac:dyDescent="0.25">
      <c r="A329" s="81"/>
      <c r="B329" s="81"/>
      <c r="C329" s="81"/>
    </row>
    <row r="330" spans="1:3" x14ac:dyDescent="0.25">
      <c r="A330" s="81"/>
      <c r="B330" s="81"/>
      <c r="C330" s="81"/>
    </row>
    <row r="331" spans="1:3" x14ac:dyDescent="0.25">
      <c r="A331" s="81"/>
      <c r="B331" s="81"/>
      <c r="C331" s="81"/>
    </row>
    <row r="332" spans="1:3" x14ac:dyDescent="0.25">
      <c r="A332" s="81"/>
      <c r="B332" s="81"/>
      <c r="C332" s="81"/>
    </row>
    <row r="333" spans="1:3" x14ac:dyDescent="0.25">
      <c r="A333" s="81"/>
      <c r="B333" s="81"/>
      <c r="C333" s="81"/>
    </row>
    <row r="334" spans="1:3" x14ac:dyDescent="0.25">
      <c r="A334" s="81"/>
      <c r="B334" s="81"/>
      <c r="C334" s="81"/>
    </row>
    <row r="335" spans="1:3" x14ac:dyDescent="0.25">
      <c r="A335" s="81"/>
      <c r="B335" s="81"/>
      <c r="C335" s="81"/>
    </row>
    <row r="336" spans="1:3" x14ac:dyDescent="0.25">
      <c r="A336" s="81"/>
      <c r="B336" s="81"/>
      <c r="C336" s="81"/>
    </row>
    <row r="337" spans="1:3" x14ac:dyDescent="0.25">
      <c r="A337" s="81"/>
      <c r="B337" s="81"/>
      <c r="C337" s="81"/>
    </row>
    <row r="338" spans="1:3" x14ac:dyDescent="0.25">
      <c r="A338" s="81"/>
      <c r="B338" s="81"/>
      <c r="C338" s="81"/>
    </row>
    <row r="339" spans="1:3" x14ac:dyDescent="0.25">
      <c r="A339" s="81"/>
      <c r="B339" s="81"/>
      <c r="C339" s="81"/>
    </row>
    <row r="340" spans="1:3" x14ac:dyDescent="0.25">
      <c r="A340" s="81"/>
      <c r="B340" s="81"/>
      <c r="C340" s="81"/>
    </row>
    <row r="341" spans="1:3" x14ac:dyDescent="0.25">
      <c r="A341" s="81"/>
      <c r="B341" s="81"/>
      <c r="C341" s="81"/>
    </row>
    <row r="342" spans="1:3" x14ac:dyDescent="0.25">
      <c r="A342" s="81"/>
      <c r="B342" s="81"/>
      <c r="C342" s="81"/>
    </row>
    <row r="343" spans="1:3" x14ac:dyDescent="0.25">
      <c r="A343" s="81"/>
      <c r="B343" s="81"/>
      <c r="C343" s="81"/>
    </row>
    <row r="344" spans="1:3" x14ac:dyDescent="0.25">
      <c r="A344" s="81"/>
      <c r="B344" s="81"/>
      <c r="C344" s="81"/>
    </row>
    <row r="345" spans="1:3" x14ac:dyDescent="0.25">
      <c r="A345" s="81"/>
      <c r="B345" s="81"/>
      <c r="C345" s="81"/>
    </row>
    <row r="346" spans="1:3" x14ac:dyDescent="0.25">
      <c r="A346" s="81"/>
      <c r="B346" s="81"/>
      <c r="C346" s="81"/>
    </row>
    <row r="347" spans="1:3" x14ac:dyDescent="0.25">
      <c r="A347" s="81"/>
      <c r="B347" s="81"/>
      <c r="C347" s="81"/>
    </row>
    <row r="348" spans="1:3" x14ac:dyDescent="0.25">
      <c r="A348" s="81"/>
      <c r="B348" s="81"/>
      <c r="C348" s="81"/>
    </row>
    <row r="349" spans="1:3" x14ac:dyDescent="0.25">
      <c r="A349" s="81"/>
      <c r="B349" s="81"/>
      <c r="C349" s="81"/>
    </row>
    <row r="350" spans="1:3" x14ac:dyDescent="0.25">
      <c r="A350" s="81"/>
      <c r="B350" s="81"/>
      <c r="C350" s="81"/>
    </row>
    <row r="351" spans="1:3" x14ac:dyDescent="0.25">
      <c r="A351" s="81"/>
      <c r="B351" s="81"/>
      <c r="C351" s="81"/>
    </row>
    <row r="352" spans="1:3" x14ac:dyDescent="0.25">
      <c r="A352" s="81"/>
      <c r="B352" s="81"/>
      <c r="C352" s="81"/>
    </row>
    <row r="353" spans="1:3" x14ac:dyDescent="0.25">
      <c r="A353" s="81"/>
      <c r="B353" s="81"/>
      <c r="C353" s="81"/>
    </row>
    <row r="354" spans="1:3" x14ac:dyDescent="0.25">
      <c r="A354" s="81"/>
      <c r="B354" s="81"/>
      <c r="C354" s="81"/>
    </row>
    <row r="355" spans="1:3" x14ac:dyDescent="0.25">
      <c r="A355" s="81"/>
      <c r="B355" s="81"/>
      <c r="C355" s="81"/>
    </row>
    <row r="356" spans="1:3" x14ac:dyDescent="0.25">
      <c r="A356" s="81"/>
      <c r="B356" s="81"/>
      <c r="C356" s="81"/>
    </row>
    <row r="357" spans="1:3" x14ac:dyDescent="0.25">
      <c r="A357" s="81"/>
      <c r="B357" s="81"/>
      <c r="C357" s="81"/>
    </row>
    <row r="358" spans="1:3" x14ac:dyDescent="0.25">
      <c r="A358" s="81"/>
      <c r="B358" s="81"/>
      <c r="C358" s="81"/>
    </row>
    <row r="359" spans="1:3" x14ac:dyDescent="0.25">
      <c r="A359" s="81"/>
      <c r="B359" s="81"/>
      <c r="C359" s="81"/>
    </row>
    <row r="360" spans="1:3" x14ac:dyDescent="0.25">
      <c r="A360" s="81"/>
      <c r="B360" s="81"/>
      <c r="C360" s="81"/>
    </row>
    <row r="361" spans="1:3" x14ac:dyDescent="0.25">
      <c r="A361" s="81"/>
      <c r="B361" s="81"/>
      <c r="C361" s="81"/>
    </row>
    <row r="362" spans="1:3" x14ac:dyDescent="0.25">
      <c r="A362" s="81"/>
      <c r="B362" s="81"/>
      <c r="C362" s="81"/>
    </row>
    <row r="363" spans="1:3" x14ac:dyDescent="0.25">
      <c r="A363" s="81"/>
      <c r="B363" s="81"/>
      <c r="C363" s="81"/>
    </row>
    <row r="364" spans="1:3" x14ac:dyDescent="0.25">
      <c r="A364" s="81"/>
      <c r="B364" s="81"/>
      <c r="C364" s="81"/>
    </row>
    <row r="365" spans="1:3" x14ac:dyDescent="0.25">
      <c r="A365" s="81"/>
      <c r="B365" s="81"/>
      <c r="C365" s="81"/>
    </row>
    <row r="366" spans="1:3" x14ac:dyDescent="0.25">
      <c r="A366" s="81"/>
      <c r="B366" s="81"/>
      <c r="C366" s="81"/>
    </row>
    <row r="367" spans="1:3" x14ac:dyDescent="0.25">
      <c r="A367" s="81"/>
      <c r="B367" s="81"/>
      <c r="C367" s="81"/>
    </row>
    <row r="368" spans="1:3" x14ac:dyDescent="0.25">
      <c r="A368" s="81"/>
      <c r="B368" s="81"/>
      <c r="C368" s="81"/>
    </row>
    <row r="369" spans="1:3" x14ac:dyDescent="0.25">
      <c r="A369" s="81"/>
      <c r="B369" s="81"/>
      <c r="C369" s="81"/>
    </row>
    <row r="370" spans="1:3" x14ac:dyDescent="0.25">
      <c r="A370" s="81"/>
      <c r="B370" s="81"/>
      <c r="C370" s="81"/>
    </row>
    <row r="371" spans="1:3" x14ac:dyDescent="0.25">
      <c r="A371" s="81"/>
      <c r="B371" s="81"/>
      <c r="C371" s="81"/>
    </row>
    <row r="372" spans="1:3" x14ac:dyDescent="0.25">
      <c r="A372" s="81"/>
      <c r="B372" s="81"/>
      <c r="C372" s="81"/>
    </row>
    <row r="373" spans="1:3" x14ac:dyDescent="0.25">
      <c r="A373" s="81"/>
      <c r="B373" s="81"/>
      <c r="C373" s="81"/>
    </row>
    <row r="374" spans="1:3" x14ac:dyDescent="0.25">
      <c r="A374" s="81"/>
      <c r="B374" s="81"/>
      <c r="C374" s="81"/>
    </row>
    <row r="375" spans="1:3" x14ac:dyDescent="0.25">
      <c r="A375" s="81"/>
      <c r="B375" s="81"/>
      <c r="C375" s="81"/>
    </row>
    <row r="376" spans="1:3" x14ac:dyDescent="0.25">
      <c r="A376" s="81"/>
      <c r="B376" s="81"/>
      <c r="C376" s="81"/>
    </row>
    <row r="377" spans="1:3" x14ac:dyDescent="0.25">
      <c r="A377" s="81"/>
      <c r="B377" s="81"/>
      <c r="C377" s="81"/>
    </row>
    <row r="378" spans="1:3" x14ac:dyDescent="0.25">
      <c r="A378" s="81"/>
      <c r="B378" s="81"/>
      <c r="C378" s="81"/>
    </row>
    <row r="379" spans="1:3" x14ac:dyDescent="0.25">
      <c r="A379" s="81"/>
      <c r="B379" s="81"/>
      <c r="C379" s="81"/>
    </row>
    <row r="380" spans="1:3" x14ac:dyDescent="0.25">
      <c r="A380" s="81"/>
      <c r="B380" s="81"/>
      <c r="C380" s="81"/>
    </row>
    <row r="381" spans="1:3" x14ac:dyDescent="0.25">
      <c r="A381" s="81"/>
      <c r="B381" s="81"/>
      <c r="C381" s="81"/>
    </row>
    <row r="382" spans="1:3" x14ac:dyDescent="0.25">
      <c r="A382" s="81"/>
      <c r="B382" s="81"/>
      <c r="C382" s="81"/>
    </row>
    <row r="383" spans="1:3" x14ac:dyDescent="0.25">
      <c r="A383" s="81"/>
      <c r="B383" s="81"/>
      <c r="C383" s="81"/>
    </row>
    <row r="384" spans="1:3" x14ac:dyDescent="0.25">
      <c r="A384" s="81"/>
      <c r="B384" s="81"/>
      <c r="C384" s="81"/>
    </row>
    <row r="385" spans="1:3" x14ac:dyDescent="0.25">
      <c r="A385" s="81"/>
      <c r="B385" s="81"/>
      <c r="C385" s="81"/>
    </row>
    <row r="386" spans="1:3" x14ac:dyDescent="0.25">
      <c r="A386" s="81"/>
      <c r="B386" s="81"/>
      <c r="C386" s="81"/>
    </row>
    <row r="387" spans="1:3" x14ac:dyDescent="0.25">
      <c r="A387" s="81"/>
      <c r="B387" s="81"/>
      <c r="C387" s="81"/>
    </row>
    <row r="388" spans="1:3" x14ac:dyDescent="0.25">
      <c r="A388" s="81"/>
      <c r="B388" s="81"/>
      <c r="C388" s="81"/>
    </row>
    <row r="389" spans="1:3" x14ac:dyDescent="0.25">
      <c r="A389" s="81"/>
      <c r="B389" s="81"/>
      <c r="C389" s="81"/>
    </row>
    <row r="390" spans="1:3" x14ac:dyDescent="0.25">
      <c r="A390" s="81"/>
      <c r="B390" s="81"/>
      <c r="C390" s="81"/>
    </row>
    <row r="391" spans="1:3" x14ac:dyDescent="0.25">
      <c r="A391" s="81"/>
      <c r="B391" s="81"/>
      <c r="C391" s="81"/>
    </row>
    <row r="392" spans="1:3" x14ac:dyDescent="0.25">
      <c r="A392" s="81"/>
      <c r="B392" s="81"/>
      <c r="C392" s="81"/>
    </row>
    <row r="393" spans="1:3" x14ac:dyDescent="0.25">
      <c r="A393" s="81"/>
      <c r="B393" s="81"/>
      <c r="C393" s="81"/>
    </row>
    <row r="394" spans="1:3" x14ac:dyDescent="0.25">
      <c r="A394" s="81"/>
      <c r="B394" s="81"/>
      <c r="C394" s="81"/>
    </row>
  </sheetData>
  <pageMargins left="0.7" right="0.7" top="0.75" bottom="0.75" header="0.3" footer="0.3"/>
  <pageSetup paperSize="9" orientation="portrait" horizontalDpi="300" verticalDpi="300" r:id="rId1"/>
  <headerFooter>
    <oddHeader>&amp;C&amp;"Arial"&amp;12&amp;KA80000 OFFICIAL&amp;1#_x000D_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457"/>
  <sheetViews>
    <sheetView view="pageBreakPreview" topLeftCell="B1" zoomScaleNormal="90" zoomScaleSheetLayoutView="100" workbookViewId="0">
      <selection activeCell="S5" sqref="S5"/>
    </sheetView>
  </sheetViews>
  <sheetFormatPr defaultColWidth="9.1796875" defaultRowHeight="14.5" x14ac:dyDescent="0.35"/>
  <cols>
    <col min="1" max="1" width="9.54296875" style="149" hidden="1" customWidth="1"/>
    <col min="2" max="2" width="28.26953125" style="146" customWidth="1"/>
    <col min="3" max="3" width="28.453125" style="282" hidden="1" customWidth="1"/>
    <col min="4" max="4" width="27.54296875" style="146" customWidth="1"/>
    <col min="5" max="5" width="4.7265625" style="155" customWidth="1"/>
    <col min="6" max="6" width="5.7265625" style="155" hidden="1" customWidth="1"/>
    <col min="7" max="7" width="7" style="146" customWidth="1"/>
    <col min="8" max="8" width="3.54296875" style="155" hidden="1" customWidth="1"/>
    <col min="9" max="9" width="9.54296875" style="146" customWidth="1"/>
    <col min="10" max="10" width="2.7265625" style="155" hidden="1" customWidth="1"/>
    <col min="11" max="11" width="8.81640625" style="146" customWidth="1"/>
    <col min="12" max="12" width="5.453125" style="155" hidden="1" customWidth="1"/>
    <col min="13" max="13" width="7.26953125" style="155" customWidth="1"/>
    <col min="14" max="14" width="7.81640625" style="146" hidden="1" customWidth="1"/>
    <col min="15" max="15" width="8.54296875" style="156" hidden="1" customWidth="1"/>
    <col min="16" max="16" width="8.54296875" style="151" hidden="1" customWidth="1"/>
    <col min="17" max="17" width="9.1796875" style="151" hidden="1" customWidth="1"/>
    <col min="18" max="18" width="7.1796875" style="157" hidden="1" customWidth="1"/>
    <col min="19" max="19" width="7.453125" style="152" customWidth="1"/>
    <col min="20" max="20" width="9.1796875" style="146" hidden="1" customWidth="1"/>
    <col min="21" max="16384" width="9.1796875" style="146"/>
  </cols>
  <sheetData>
    <row r="1" spans="1:20" ht="104.25" customHeight="1" x14ac:dyDescent="0.35">
      <c r="A1" s="610" t="s">
        <v>23749</v>
      </c>
      <c r="B1" s="601" t="s">
        <v>23785</v>
      </c>
      <c r="C1" s="613" t="s">
        <v>23750</v>
      </c>
      <c r="D1" s="614" t="s">
        <v>23751</v>
      </c>
      <c r="E1" s="609" t="s">
        <v>23752</v>
      </c>
      <c r="F1" s="609" t="s">
        <v>23757</v>
      </c>
      <c r="G1" s="601" t="s">
        <v>23989</v>
      </c>
      <c r="H1" s="602"/>
      <c r="I1" s="602"/>
      <c r="J1" s="602"/>
      <c r="K1" s="602"/>
      <c r="L1" s="602"/>
      <c r="M1" s="601" t="s">
        <v>23986</v>
      </c>
      <c r="N1" s="605" t="s">
        <v>23824</v>
      </c>
      <c r="O1" s="603" t="s">
        <v>23753</v>
      </c>
      <c r="P1" s="607" t="s">
        <v>23754</v>
      </c>
      <c r="Q1" s="603" t="s">
        <v>23755</v>
      </c>
      <c r="R1" s="608" t="s">
        <v>23756</v>
      </c>
      <c r="S1" s="600" t="s">
        <v>23985</v>
      </c>
    </row>
    <row r="2" spans="1:20" ht="33" customHeight="1" x14ac:dyDescent="0.35">
      <c r="A2" s="611"/>
      <c r="B2" s="601"/>
      <c r="C2" s="613"/>
      <c r="D2" s="614"/>
      <c r="E2" s="609"/>
      <c r="F2" s="609"/>
      <c r="G2" s="601" t="s">
        <v>23758</v>
      </c>
      <c r="H2" s="602"/>
      <c r="I2" s="601" t="s">
        <v>23759</v>
      </c>
      <c r="J2" s="602"/>
      <c r="K2" s="601" t="s">
        <v>23760</v>
      </c>
      <c r="L2" s="601"/>
      <c r="M2" s="604"/>
      <c r="N2" s="605"/>
      <c r="O2" s="603"/>
      <c r="P2" s="607"/>
      <c r="Q2" s="603"/>
      <c r="R2" s="608"/>
      <c r="S2" s="600"/>
      <c r="T2" s="599" t="s">
        <v>27587</v>
      </c>
    </row>
    <row r="3" spans="1:20" s="161" customFormat="1" ht="28.5" customHeight="1" thickBot="1" x14ac:dyDescent="0.4">
      <c r="A3" s="612"/>
      <c r="B3" s="601"/>
      <c r="C3" s="613"/>
      <c r="D3" s="614"/>
      <c r="E3" s="615"/>
      <c r="F3" s="609"/>
      <c r="G3" s="283" t="s">
        <v>23761</v>
      </c>
      <c r="H3" s="283" t="s">
        <v>23762</v>
      </c>
      <c r="I3" s="283" t="s">
        <v>23761</v>
      </c>
      <c r="J3" s="283" t="s">
        <v>23762</v>
      </c>
      <c r="K3" s="283" t="s">
        <v>23761</v>
      </c>
      <c r="L3" s="283" t="s">
        <v>23762</v>
      </c>
      <c r="M3" s="604"/>
      <c r="N3" s="606"/>
      <c r="O3" s="603"/>
      <c r="P3" s="607"/>
      <c r="Q3" s="603"/>
      <c r="R3" s="608"/>
      <c r="S3" s="600"/>
      <c r="T3" s="599"/>
    </row>
    <row r="4" spans="1:20" ht="15" thickBot="1" x14ac:dyDescent="0.4">
      <c r="A4" s="205"/>
      <c r="B4" s="517"/>
      <c r="C4" s="518" t="e">
        <f>VLOOKUP(B4,'Palatable Species list'!$A$2:$B$649,1,FALSE)</f>
        <v>#N/A</v>
      </c>
      <c r="D4" s="519" t="str">
        <f>IF(B4="","",IF((VLOOKUP(C4,'Palatable Species list'!$A$2:$B$649,2,FALSE))="","",(VLOOKUP(C4,'Palatable Species list'!$A$2:$B$649,2,FALSE))))</f>
        <v/>
      </c>
      <c r="E4" s="520" t="str">
        <f>IF(B4="","",VLOOKUP(C4,'Palatable Species list'!A:C,3,FALSE))</f>
        <v/>
      </c>
      <c r="F4" s="521"/>
      <c r="G4" s="522"/>
      <c r="H4" s="523" t="e">
        <f t="shared" ref="H4:H7" si="0">IF(G4/(G4+I4+K4)&gt;0.49,2,IF(G4=0,0,1))</f>
        <v>#DIV/0!</v>
      </c>
      <c r="I4" s="522"/>
      <c r="J4" s="523" t="e">
        <f t="shared" ref="J4:J7" si="1">IF(I4/(G4+I4+K4)&gt;0.49,2,IF(I4=0,0,1))</f>
        <v>#DIV/0!</v>
      </c>
      <c r="K4" s="522"/>
      <c r="L4" s="524" t="e">
        <f t="shared" ref="L4:L14" si="2">IF(K4/(G4+I4+K4)&gt;0.49,2,IF(K4=0,0,1))</f>
        <v>#DIV/0!</v>
      </c>
      <c r="M4" s="525"/>
      <c r="N4" s="526" t="str">
        <f>IF(M4="Mixed",2,IF(M4="Young",1,IF(M4="Adult",0,"")))</f>
        <v/>
      </c>
      <c r="O4" s="527" t="str">
        <f>IF(G4&lt;1,"",IF(H4=2,VLOOKUP(E4,LUT!$B$24:$C$26,2,FALSE),"0")+IF(H4=1,VLOOKUP(E4,LUT!$D$24:$E$26,2,FALSE),"0"))</f>
        <v/>
      </c>
      <c r="P4" s="528" t="str">
        <f>IF(I4&lt;1,"",IF(J4=2,VLOOKUP(E4,LUT!$B$27:$C$29,2,FALSE),"0")+IF(J4=1,VLOOKUP(E4,LUT!$D$27:$E$29,2,FALSE),"0"))</f>
        <v/>
      </c>
      <c r="Q4" s="528" t="str">
        <f>IF(K4&lt;1,"",IF(L4=2,VLOOKUP(E4,LUT!$B$30:$C$32,2,FALSE),"0")+IF(L4=1,VLOOKUP(E4,LUT!$D$30:$E$32,2,FALSE),"0"))</f>
        <v/>
      </c>
      <c r="R4" s="529" t="str">
        <f>IF(B4="","",IF(N4=2,1.3,IF(N4=0,0.7,1))*IF(SUM(O4:Q4)=0,0,AVERAGE(O4:Q4)))</f>
        <v/>
      </c>
      <c r="S4" s="530" t="str">
        <f>IF(B4="","",AVERAGE(R:R))</f>
        <v/>
      </c>
      <c r="T4" s="146" t="str">
        <f>IF(B4="","",(VLOOKUP(B4,Flora!$D$2:$Q$6183,3,FALSE)))</f>
        <v/>
      </c>
    </row>
    <row r="5" spans="1:20" ht="15" thickBot="1" x14ac:dyDescent="0.4">
      <c r="B5" s="531"/>
      <c r="C5" s="518" t="e">
        <f>VLOOKUP(B5,'Palatable Species list'!$A$2:$B$649,1,FALSE)</f>
        <v>#N/A</v>
      </c>
      <c r="D5" s="519" t="str">
        <f>IF(B5="","",IF((VLOOKUP(C5,'Palatable Species list'!$A$2:$B$649,2,FALSE))="","",(VLOOKUP(C5,'Palatable Species list'!$A$2:$B$649,2,FALSE))))</f>
        <v/>
      </c>
      <c r="E5" s="532" t="str">
        <f>IF(B5="","",VLOOKUP(C5,'Palatable Species list'!A:C,3,FALSE))</f>
        <v/>
      </c>
      <c r="F5" s="533"/>
      <c r="G5" s="534"/>
      <c r="H5" s="535" t="e">
        <f t="shared" si="0"/>
        <v>#DIV/0!</v>
      </c>
      <c r="I5" s="534"/>
      <c r="J5" s="535" t="e">
        <f t="shared" si="1"/>
        <v>#DIV/0!</v>
      </c>
      <c r="K5" s="534"/>
      <c r="L5" s="536" t="e">
        <f t="shared" si="2"/>
        <v>#DIV/0!</v>
      </c>
      <c r="M5" s="537"/>
      <c r="N5" s="526" t="str">
        <f t="shared" ref="N5:N14" si="3">IF(M5="Mixed",2,IF(M5="Young",1,IF(M5="Adult",0,"")))</f>
        <v/>
      </c>
      <c r="O5" s="527" t="str">
        <f>IF(G5&lt;1,"",IF(H5=2,VLOOKUP(E5,LUT!$B$24:$C$26,2,FALSE),"0")+IF(H5=1,VLOOKUP(E5,LUT!$D$24:$E$26,2,FALSE),"0"))</f>
        <v/>
      </c>
      <c r="P5" s="528" t="str">
        <f>IF(I5&lt;1,"",IF(J5=2,VLOOKUP(E5,LUT!$B$27:$C$29,2,FALSE),"0")+IF(J5=1,VLOOKUP(E5,LUT!$D$27:$E$29,2,FALSE),"0"))</f>
        <v/>
      </c>
      <c r="Q5" s="528" t="str">
        <f>IF(K5&lt;1,"",IF(L5=2,VLOOKUP(E5,LUT!$B$30:$C$32,2,FALSE),"0")+IF(L5=1,VLOOKUP(E5,LUT!$D$30:$E$32,2,FALSE),"0"))</f>
        <v/>
      </c>
      <c r="R5" s="529" t="str">
        <f t="shared" ref="R5:R68" si="4">IF(B5="","",IF(N5=2,1.3,IF(N5=0,0.7,1))*IF(SUM(O5:Q5)=0,0,AVERAGE(O5:Q5)))</f>
        <v/>
      </c>
      <c r="S5" s="538"/>
      <c r="T5" s="146" t="str">
        <f>IF(B5="","",(VLOOKUP(B5,Flora!$D$2:$Q$6183,3,FALSE)))</f>
        <v/>
      </c>
    </row>
    <row r="6" spans="1:20" ht="15" thickBot="1" x14ac:dyDescent="0.4">
      <c r="B6" s="531"/>
      <c r="C6" s="518" t="e">
        <f>VLOOKUP(B6,'Palatable Species list'!$A$2:$B$649,1,FALSE)</f>
        <v>#N/A</v>
      </c>
      <c r="D6" s="519" t="str">
        <f>IF(B6="","",IF((VLOOKUP(C6,'Palatable Species list'!$A$2:$B$649,2,FALSE))="","",(VLOOKUP(C6,'Palatable Species list'!$A$2:$B$649,2,FALSE))))</f>
        <v/>
      </c>
      <c r="E6" s="532" t="str">
        <f>IF(B6="","",VLOOKUP(C6,'Palatable Species list'!A:C,3,FALSE))</f>
        <v/>
      </c>
      <c r="F6" s="533"/>
      <c r="G6" s="534"/>
      <c r="H6" s="535" t="e">
        <f t="shared" si="0"/>
        <v>#DIV/0!</v>
      </c>
      <c r="I6" s="534"/>
      <c r="J6" s="535" t="e">
        <f t="shared" si="1"/>
        <v>#DIV/0!</v>
      </c>
      <c r="K6" s="534"/>
      <c r="L6" s="536" t="e">
        <f t="shared" si="2"/>
        <v>#DIV/0!</v>
      </c>
      <c r="M6" s="537"/>
      <c r="N6" s="526" t="str">
        <f t="shared" si="3"/>
        <v/>
      </c>
      <c r="O6" s="527" t="str">
        <f>IF(G6&lt;1,"",IF(H6=2,VLOOKUP(E6,LUT!$B$24:$C$26,2,FALSE),"0")+IF(H6=1,VLOOKUP(E6,LUT!$D$24:$E$26,2,FALSE),"0"))</f>
        <v/>
      </c>
      <c r="P6" s="528" t="str">
        <f>IF(I6&lt;1,"",IF(J6=2,VLOOKUP(E6,LUT!$B$27:$C$29,2,FALSE),"0")+IF(J6=1,VLOOKUP(E6,LUT!$D$27:$E$29,2,FALSE),"0"))</f>
        <v/>
      </c>
      <c r="Q6" s="528" t="str">
        <f>IF(K6&lt;1,"",IF(L6=2,VLOOKUP(E6,LUT!$B$30:$C$32,2,FALSE),"0")+IF(L6=1,VLOOKUP(E6,LUT!$D$30:$E$32,2,FALSE),"0"))</f>
        <v/>
      </c>
      <c r="R6" s="529" t="str">
        <f t="shared" si="4"/>
        <v/>
      </c>
      <c r="S6" s="538"/>
      <c r="T6" s="146" t="str">
        <f>IF(B6="","",(VLOOKUP(B6,Flora!$D$2:$Q$6183,3,FALSE)))</f>
        <v/>
      </c>
    </row>
    <row r="7" spans="1:20" ht="15" thickBot="1" x14ac:dyDescent="0.4">
      <c r="B7" s="531"/>
      <c r="C7" s="518" t="e">
        <f>VLOOKUP(B7,'Palatable Species list'!$A$2:$B$649,1,FALSE)</f>
        <v>#N/A</v>
      </c>
      <c r="D7" s="519" t="str">
        <f>IF(B7="","",IF((VLOOKUP(C7,'Palatable Species list'!$A$2:$B$649,2,FALSE))="","",(VLOOKUP(C7,'Palatable Species list'!$A$2:$B$649,2,FALSE))))</f>
        <v/>
      </c>
      <c r="E7" s="532" t="str">
        <f>IF(B7="","",VLOOKUP(C7,'Palatable Species list'!A:C,3,FALSE))</f>
        <v/>
      </c>
      <c r="F7" s="533"/>
      <c r="G7" s="534"/>
      <c r="H7" s="535" t="e">
        <f t="shared" si="0"/>
        <v>#DIV/0!</v>
      </c>
      <c r="I7" s="534"/>
      <c r="J7" s="535" t="e">
        <f t="shared" si="1"/>
        <v>#DIV/0!</v>
      </c>
      <c r="K7" s="534"/>
      <c r="L7" s="536" t="e">
        <f t="shared" si="2"/>
        <v>#DIV/0!</v>
      </c>
      <c r="M7" s="537"/>
      <c r="N7" s="526" t="str">
        <f t="shared" si="3"/>
        <v/>
      </c>
      <c r="O7" s="527" t="str">
        <f>IF(G7&lt;1,"",IF(H7=2,VLOOKUP(E7,LUT!$B$24:$C$26,2,FALSE),"0")+IF(H7=1,VLOOKUP(E7,LUT!$D$24:$E$26,2,FALSE),"0"))</f>
        <v/>
      </c>
      <c r="P7" s="528" t="str">
        <f>IF(I7&lt;1,"",IF(J7=2,VLOOKUP(E7,LUT!$B$27:$C$29,2,FALSE),"0")+IF(J7=1,VLOOKUP(E7,LUT!$D$27:$E$29,2,FALSE),"0"))</f>
        <v/>
      </c>
      <c r="Q7" s="528" t="str">
        <f>IF(K7&lt;1,"",IF(L7=2,VLOOKUP(E7,LUT!$B$30:$C$32,2,FALSE),"0")+IF(L7=1,VLOOKUP(E7,LUT!$D$30:$E$32,2,FALSE),"0"))</f>
        <v/>
      </c>
      <c r="R7" s="529" t="str">
        <f t="shared" si="4"/>
        <v/>
      </c>
      <c r="S7" s="538"/>
      <c r="T7" s="146" t="str">
        <f>IF(B7="","",(VLOOKUP(B7,Flora!$D$2:$Q$6183,3,FALSE)))</f>
        <v/>
      </c>
    </row>
    <row r="8" spans="1:20" ht="15" thickBot="1" x14ac:dyDescent="0.4">
      <c r="B8" s="531"/>
      <c r="C8" s="518" t="e">
        <f>VLOOKUP(B8,'Palatable Species list'!$A$2:$B$649,1,FALSE)</f>
        <v>#N/A</v>
      </c>
      <c r="D8" s="519" t="str">
        <f>IF(B8="","",IF((VLOOKUP(C8,'Palatable Species list'!$A$2:$B$649,2,FALSE))="","",(VLOOKUP(C8,'Palatable Species list'!$A$2:$B$649,2,FALSE))))</f>
        <v/>
      </c>
      <c r="E8" s="532" t="str">
        <f>IF(B8="","",VLOOKUP(C8,'Palatable Species list'!A:C,3,FALSE))</f>
        <v/>
      </c>
      <c r="F8" s="533"/>
      <c r="G8" s="534"/>
      <c r="H8" s="535" t="e">
        <f t="shared" ref="H8:H14" si="5">IF(G8/(G8+I8+K8)&gt;0.49,2,IF(G8=0,0,1))</f>
        <v>#DIV/0!</v>
      </c>
      <c r="I8" s="534"/>
      <c r="J8" s="535" t="e">
        <f t="shared" ref="J8:J14" si="6">IF(I8/(G8+I8+K8)&gt;0.49,2,IF(I8=0,0,1))</f>
        <v>#DIV/0!</v>
      </c>
      <c r="K8" s="534"/>
      <c r="L8" s="536" t="e">
        <f t="shared" si="2"/>
        <v>#DIV/0!</v>
      </c>
      <c r="M8" s="537"/>
      <c r="N8" s="526" t="str">
        <f t="shared" si="3"/>
        <v/>
      </c>
      <c r="O8" s="527" t="str">
        <f>IF(G8&lt;1,"",IF(H8=2,VLOOKUP(E8,LUT!$B$24:$C$26,2,FALSE),"0")+IF(H8=1,VLOOKUP(E8,LUT!$D$24:$E$26,2,FALSE),"0"))</f>
        <v/>
      </c>
      <c r="P8" s="528" t="str">
        <f>IF(I8&lt;1,"",IF(J8=2,VLOOKUP(E8,LUT!$B$27:$C$29,2,FALSE),"0")+IF(J8=1,VLOOKUP(E8,LUT!$D$27:$E$29,2,FALSE),"0"))</f>
        <v/>
      </c>
      <c r="Q8" s="528" t="str">
        <f>IF(K8&lt;1,"",IF(L8=2,VLOOKUP(E8,LUT!$B$30:$C$32,2,FALSE),"0")+IF(L8=1,VLOOKUP(E8,LUT!$D$30:$E$32,2,FALSE),"0"))</f>
        <v/>
      </c>
      <c r="R8" s="529" t="str">
        <f t="shared" si="4"/>
        <v/>
      </c>
      <c r="S8" s="538"/>
      <c r="T8" s="146" t="str">
        <f>IF(B8="","",(VLOOKUP(B8,Flora!$D$2:$Q$6183,3,FALSE)))</f>
        <v/>
      </c>
    </row>
    <row r="9" spans="1:20" ht="15" thickBot="1" x14ac:dyDescent="0.4">
      <c r="B9" s="531"/>
      <c r="C9" s="518" t="e">
        <f>VLOOKUP(B9,'Palatable Species list'!$A$2:$B$649,1,FALSE)</f>
        <v>#N/A</v>
      </c>
      <c r="D9" s="519" t="str">
        <f>IF(B9="","",IF((VLOOKUP(C9,'Palatable Species list'!$A$2:$B$649,2,FALSE))="","",(VLOOKUP(C9,'Palatable Species list'!$A$2:$B$649,2,FALSE))))</f>
        <v/>
      </c>
      <c r="E9" s="532" t="str">
        <f>IF(B9="","",VLOOKUP(C9,'Palatable Species list'!A:C,3,FALSE))</f>
        <v/>
      </c>
      <c r="F9" s="533"/>
      <c r="G9" s="534"/>
      <c r="H9" s="535" t="e">
        <f t="shared" si="5"/>
        <v>#DIV/0!</v>
      </c>
      <c r="I9" s="534"/>
      <c r="J9" s="535" t="e">
        <f t="shared" si="6"/>
        <v>#DIV/0!</v>
      </c>
      <c r="K9" s="534"/>
      <c r="L9" s="536" t="e">
        <f t="shared" si="2"/>
        <v>#DIV/0!</v>
      </c>
      <c r="M9" s="537"/>
      <c r="N9" s="526" t="str">
        <f t="shared" si="3"/>
        <v/>
      </c>
      <c r="O9" s="527" t="str">
        <f>IF(G9&lt;1,"",IF(H9=2,VLOOKUP(E9,LUT!$B$24:$C$26,2,FALSE),"0")+IF(H9=1,VLOOKUP(E9,LUT!$D$24:$E$26,2,FALSE),"0"))</f>
        <v/>
      </c>
      <c r="P9" s="528" t="str">
        <f>IF(I9&lt;1,"",IF(J9=2,VLOOKUP(E9,LUT!$B$27:$C$29,2,FALSE),"0")+IF(J9=1,VLOOKUP(E9,LUT!$D$27:$E$29,2,FALSE),"0"))</f>
        <v/>
      </c>
      <c r="Q9" s="528" t="str">
        <f>IF(K9&lt;1,"",IF(L9=2,VLOOKUP(E9,LUT!$B$30:$C$32,2,FALSE),"0")+IF(L9=1,VLOOKUP(E9,LUT!$D$30:$E$32,2,FALSE),"0"))</f>
        <v/>
      </c>
      <c r="R9" s="529" t="str">
        <f t="shared" si="4"/>
        <v/>
      </c>
      <c r="S9" s="538"/>
      <c r="T9" s="146" t="str">
        <f>IF(B9="","",(VLOOKUP(B9,Flora!$D$2:$Q$6183,3,FALSE)))</f>
        <v/>
      </c>
    </row>
    <row r="10" spans="1:20" ht="15" thickBot="1" x14ac:dyDescent="0.4">
      <c r="B10" s="531" t="s">
        <v>24001</v>
      </c>
      <c r="C10" s="518" t="e">
        <f>VLOOKUP(B10,'Palatable Species list'!$A$2:$B$649,1,FALSE)</f>
        <v>#N/A</v>
      </c>
      <c r="D10" s="519" t="str">
        <f>IF(B10="","",IF((VLOOKUP(C10,'Palatable Species list'!$A$2:$B$649,2,FALSE))="","",(VLOOKUP(C10,'Palatable Species list'!$A$2:$B$649,2,FALSE))))</f>
        <v/>
      </c>
      <c r="E10" s="532" t="str">
        <f>IF(B10="","",VLOOKUP(C10,'Palatable Species list'!A:C,3,FALSE))</f>
        <v/>
      </c>
      <c r="F10" s="533"/>
      <c r="G10" s="534"/>
      <c r="H10" s="535" t="e">
        <f t="shared" si="5"/>
        <v>#DIV/0!</v>
      </c>
      <c r="I10" s="534"/>
      <c r="J10" s="535" t="e">
        <f t="shared" si="6"/>
        <v>#DIV/0!</v>
      </c>
      <c r="K10" s="534"/>
      <c r="L10" s="536" t="e">
        <f t="shared" si="2"/>
        <v>#DIV/0!</v>
      </c>
      <c r="M10" s="537"/>
      <c r="N10" s="526" t="str">
        <f t="shared" si="3"/>
        <v/>
      </c>
      <c r="O10" s="527" t="str">
        <f>IF(G10&lt;1,"",IF(H10=2,VLOOKUP(E10,LUT!$B$24:$C$26,2,FALSE),"0")+IF(H10=1,VLOOKUP(E10,LUT!$D$24:$E$26,2,FALSE),"0"))</f>
        <v/>
      </c>
      <c r="P10" s="528" t="str">
        <f>IF(I10&lt;1,"",IF(J10=2,VLOOKUP(E10,LUT!$B$27:$C$29,2,FALSE),"0")+IF(J10=1,VLOOKUP(E10,LUT!$D$27:$E$29,2,FALSE),"0"))</f>
        <v/>
      </c>
      <c r="Q10" s="528" t="str">
        <f>IF(K10&lt;1,"",IF(L10=2,VLOOKUP(E10,LUT!$B$30:$C$32,2,FALSE),"0")+IF(L10=1,VLOOKUP(E10,LUT!$D$30:$E$32,2,FALSE),"0"))</f>
        <v/>
      </c>
      <c r="R10" s="529" t="str">
        <f t="shared" si="4"/>
        <v/>
      </c>
      <c r="S10" s="538"/>
      <c r="T10" s="146" t="str">
        <f>IF(B10="","",(VLOOKUP(B10,Flora!$D$2:$Q$6183,3,FALSE)))</f>
        <v/>
      </c>
    </row>
    <row r="11" spans="1:20" ht="15" thickBot="1" x14ac:dyDescent="0.4">
      <c r="B11" s="531" t="s">
        <v>24001</v>
      </c>
      <c r="C11" s="518" t="e">
        <f>VLOOKUP(B11,'Palatable Species list'!$A$2:$B$649,1,FALSE)</f>
        <v>#N/A</v>
      </c>
      <c r="D11" s="519" t="str">
        <f>IF(B11="","",IF((VLOOKUP(C11,'Palatable Species list'!$A$2:$B$649,2,FALSE))="","",(VLOOKUP(C11,'Palatable Species list'!$A$2:$B$649,2,FALSE))))</f>
        <v/>
      </c>
      <c r="E11" s="532" t="str">
        <f>IF(B11="","",VLOOKUP(C11,'Palatable Species list'!A:C,3,FALSE))</f>
        <v/>
      </c>
      <c r="F11" s="533"/>
      <c r="G11" s="534"/>
      <c r="H11" s="535" t="e">
        <f t="shared" si="5"/>
        <v>#DIV/0!</v>
      </c>
      <c r="I11" s="534"/>
      <c r="J11" s="535" t="e">
        <f t="shared" si="6"/>
        <v>#DIV/0!</v>
      </c>
      <c r="K11" s="534"/>
      <c r="L11" s="536" t="e">
        <f t="shared" si="2"/>
        <v>#DIV/0!</v>
      </c>
      <c r="M11" s="537"/>
      <c r="N11" s="526" t="str">
        <f t="shared" si="3"/>
        <v/>
      </c>
      <c r="O11" s="527" t="str">
        <f>IF(G11&lt;1,"",IF(H11=2,VLOOKUP(E11,LUT!$B$24:$C$26,2,FALSE),"0")+IF(H11=1,VLOOKUP(E11,LUT!$D$24:$E$26,2,FALSE),"0"))</f>
        <v/>
      </c>
      <c r="P11" s="528" t="str">
        <f>IF(I11&lt;1,"",IF(J11=2,VLOOKUP(E11,LUT!$B$27:$C$29,2,FALSE),"0")+IF(J11=1,VLOOKUP(E11,LUT!$D$27:$E$29,2,FALSE),"0"))</f>
        <v/>
      </c>
      <c r="Q11" s="528" t="str">
        <f>IF(K11&lt;1,"",IF(L11=2,VLOOKUP(E11,LUT!$B$30:$C$32,2,FALSE),"0")+IF(L11=1,VLOOKUP(E11,LUT!$D$30:$E$32,2,FALSE),"0"))</f>
        <v/>
      </c>
      <c r="R11" s="529" t="str">
        <f t="shared" si="4"/>
        <v/>
      </c>
      <c r="S11" s="538"/>
      <c r="T11" s="146" t="str">
        <f>IF(B11="","",(VLOOKUP(B11,Flora!$D$2:$Q$6183,3,FALSE)))</f>
        <v/>
      </c>
    </row>
    <row r="12" spans="1:20" ht="15" thickBot="1" x14ac:dyDescent="0.4">
      <c r="B12" s="531" t="s">
        <v>24001</v>
      </c>
      <c r="C12" s="518" t="e">
        <f>VLOOKUP(B12,'Palatable Species list'!$A$2:$B$649,1,FALSE)</f>
        <v>#N/A</v>
      </c>
      <c r="D12" s="519" t="str">
        <f>IF(B12="","",IF((VLOOKUP(C12,'Palatable Species list'!$A$2:$B$649,2,FALSE))="","",(VLOOKUP(C12,'Palatable Species list'!$A$2:$B$649,2,FALSE))))</f>
        <v/>
      </c>
      <c r="E12" s="532" t="str">
        <f>IF(B12="","",VLOOKUP(C12,'Palatable Species list'!A:C,3,FALSE))</f>
        <v/>
      </c>
      <c r="F12" s="533"/>
      <c r="G12" s="534"/>
      <c r="H12" s="535" t="e">
        <f t="shared" si="5"/>
        <v>#DIV/0!</v>
      </c>
      <c r="I12" s="534"/>
      <c r="J12" s="535" t="e">
        <f t="shared" si="6"/>
        <v>#DIV/0!</v>
      </c>
      <c r="K12" s="534"/>
      <c r="L12" s="536" t="e">
        <f t="shared" si="2"/>
        <v>#DIV/0!</v>
      </c>
      <c r="M12" s="537"/>
      <c r="N12" s="526" t="str">
        <f t="shared" si="3"/>
        <v/>
      </c>
      <c r="O12" s="527" t="str">
        <f>IF(G12&lt;1,"",IF(H12=2,VLOOKUP(E12,LUT!$B$24:$C$26,2,FALSE),"0")+IF(H12=1,VLOOKUP(E12,LUT!$D$24:$E$26,2,FALSE),"0"))</f>
        <v/>
      </c>
      <c r="P12" s="528" t="str">
        <f>IF(I12&lt;1,"",IF(J12=2,VLOOKUP(E12,LUT!$B$27:$C$29,2,FALSE),"0")+IF(J12=1,VLOOKUP(E12,LUT!$D$27:$E$29,2,FALSE),"0"))</f>
        <v/>
      </c>
      <c r="Q12" s="528" t="str">
        <f>IF(K12&lt;1,"",IF(L12=2,VLOOKUP(E12,LUT!$B$30:$C$32,2,FALSE),"0")+IF(L12=1,VLOOKUP(E12,LUT!$D$30:$E$32,2,FALSE),"0"))</f>
        <v/>
      </c>
      <c r="R12" s="529" t="str">
        <f t="shared" si="4"/>
        <v/>
      </c>
      <c r="S12" s="538"/>
      <c r="T12" s="146" t="str">
        <f>IF(B12="","",(VLOOKUP(B12,Flora!$D$2:$Q$6183,3,FALSE)))</f>
        <v/>
      </c>
    </row>
    <row r="13" spans="1:20" ht="15" thickBot="1" x14ac:dyDescent="0.4">
      <c r="B13" s="531" t="s">
        <v>24001</v>
      </c>
      <c r="C13" s="518" t="e">
        <f>VLOOKUP(B13,'Palatable Species list'!$A$2:$B$649,1,FALSE)</f>
        <v>#N/A</v>
      </c>
      <c r="D13" s="519" t="str">
        <f>IF(B13="","",IF((VLOOKUP(C13,'Palatable Species list'!$A$2:$B$649,2,FALSE))="","",(VLOOKUP(C13,'Palatable Species list'!$A$2:$B$649,2,FALSE))))</f>
        <v/>
      </c>
      <c r="E13" s="532" t="str">
        <f>IF(B13="","",VLOOKUP(C13,'Palatable Species list'!A:C,3,FALSE))</f>
        <v/>
      </c>
      <c r="F13" s="533"/>
      <c r="G13" s="534"/>
      <c r="H13" s="535" t="e">
        <f t="shared" si="5"/>
        <v>#DIV/0!</v>
      </c>
      <c r="I13" s="534"/>
      <c r="J13" s="535" t="e">
        <f t="shared" si="6"/>
        <v>#DIV/0!</v>
      </c>
      <c r="K13" s="534"/>
      <c r="L13" s="536" t="e">
        <f t="shared" si="2"/>
        <v>#DIV/0!</v>
      </c>
      <c r="M13" s="537"/>
      <c r="N13" s="526" t="str">
        <f t="shared" si="3"/>
        <v/>
      </c>
      <c r="O13" s="527" t="str">
        <f>IF(G13&lt;1,"",IF(H13=2,VLOOKUP(E13,LUT!$B$24:$C$26,2,FALSE),"0")+IF(H13=1,VLOOKUP(E13,LUT!$D$24:$E$26,2,FALSE),"0"))</f>
        <v/>
      </c>
      <c r="P13" s="528" t="str">
        <f>IF(I13&lt;1,"",IF(J13=2,VLOOKUP(E13,LUT!$B$27:$C$29,2,FALSE),"0")+IF(J13=1,VLOOKUP(E13,LUT!$D$27:$E$29,2,FALSE),"0"))</f>
        <v/>
      </c>
      <c r="Q13" s="528" t="str">
        <f>IF(K13&lt;1,"",IF(L13=2,VLOOKUP(E13,LUT!$B$30:$C$32,2,FALSE),"0")+IF(L13=1,VLOOKUP(E13,LUT!$D$30:$E$32,2,FALSE),"0"))</f>
        <v/>
      </c>
      <c r="R13" s="529" t="str">
        <f t="shared" si="4"/>
        <v/>
      </c>
      <c r="S13" s="538"/>
      <c r="T13" s="146" t="str">
        <f>IF(B13="","",(VLOOKUP(B13,Flora!$D$2:$Q$6183,3,FALSE)))</f>
        <v/>
      </c>
    </row>
    <row r="14" spans="1:20" ht="15" thickBot="1" x14ac:dyDescent="0.4">
      <c r="B14" s="531" t="s">
        <v>24001</v>
      </c>
      <c r="C14" s="518" t="e">
        <f>VLOOKUP(B14,'Palatable Species list'!$A$2:$B$649,1,FALSE)</f>
        <v>#N/A</v>
      </c>
      <c r="D14" s="519" t="str">
        <f>IF(B14="","",IF((VLOOKUP(C14,'Palatable Species list'!$A$2:$B$649,2,FALSE))="","",(VLOOKUP(C14,'Palatable Species list'!$A$2:$B$649,2,FALSE))))</f>
        <v/>
      </c>
      <c r="E14" s="532" t="str">
        <f>IF(B14="","",VLOOKUP(C14,'Palatable Species list'!A:C,3,FALSE))</f>
        <v/>
      </c>
      <c r="F14" s="533"/>
      <c r="G14" s="534"/>
      <c r="H14" s="535" t="e">
        <f t="shared" si="5"/>
        <v>#DIV/0!</v>
      </c>
      <c r="I14" s="534"/>
      <c r="J14" s="535" t="e">
        <f t="shared" si="6"/>
        <v>#DIV/0!</v>
      </c>
      <c r="K14" s="534"/>
      <c r="L14" s="536" t="e">
        <f t="shared" si="2"/>
        <v>#DIV/0!</v>
      </c>
      <c r="M14" s="537"/>
      <c r="N14" s="526" t="str">
        <f t="shared" si="3"/>
        <v/>
      </c>
      <c r="O14" s="527" t="str">
        <f>IF(G14&lt;1,"",IF(H14=2,VLOOKUP(E14,LUT!$B$24:$C$26,2,FALSE),"0")+IF(H14=1,VLOOKUP(E14,LUT!$D$24:$E$26,2,FALSE),"0"))</f>
        <v/>
      </c>
      <c r="P14" s="528" t="str">
        <f>IF(I14&lt;1,"",IF(J14=2,VLOOKUP(E14,LUT!$B$27:$C$29,2,FALSE),"0")+IF(J14=1,VLOOKUP(E14,LUT!$D$27:$E$29,2,FALSE),"0"))</f>
        <v/>
      </c>
      <c r="Q14" s="528" t="str">
        <f>IF(K14&lt;1,"",IF(L14=2,VLOOKUP(E14,LUT!$B$30:$C$32,2,FALSE),"0")+IF(L14=1,VLOOKUP(E14,LUT!$D$30:$E$32,2,FALSE),"0"))</f>
        <v/>
      </c>
      <c r="R14" s="529" t="str">
        <f t="shared" si="4"/>
        <v/>
      </c>
      <c r="S14" s="538"/>
      <c r="T14" s="146" t="str">
        <f>IF(B14="","",(VLOOKUP(B14,Flora!$D$2:$Q$6183,3,FALSE)))</f>
        <v/>
      </c>
    </row>
    <row r="15" spans="1:20" ht="15" thickBot="1" x14ac:dyDescent="0.4">
      <c r="B15" s="531" t="s">
        <v>24001</v>
      </c>
      <c r="C15" s="518" t="e">
        <f>VLOOKUP(B15,'Palatable Species list'!$A$2:$B$649,1,FALSE)</f>
        <v>#N/A</v>
      </c>
      <c r="D15" s="519" t="str">
        <f>IF(B15="","",IF((VLOOKUP(C15,'Palatable Species list'!$A$2:$B$649,2,FALSE))="","",(VLOOKUP(C15,'Palatable Species list'!$A$2:$B$649,2,FALSE))))</f>
        <v/>
      </c>
      <c r="E15" s="532" t="str">
        <f>IF(B15="","",VLOOKUP(C15,'Palatable Species list'!A:C,3,FALSE))</f>
        <v/>
      </c>
      <c r="F15" s="533"/>
      <c r="G15" s="534"/>
      <c r="H15" s="535" t="e">
        <f t="shared" ref="H15:H36" si="7">IF(G15/(G15+I15+K15)&gt;0.49,2,IF(G15=0,0,1))</f>
        <v>#DIV/0!</v>
      </c>
      <c r="I15" s="534"/>
      <c r="J15" s="535" t="e">
        <f t="shared" ref="J15:J36" si="8">IF(I15/(G15+I15+K15)&gt;0.49,2,IF(I15=0,0,1))</f>
        <v>#DIV/0!</v>
      </c>
      <c r="K15" s="534"/>
      <c r="L15" s="536" t="e">
        <f t="shared" ref="L15:L36" si="9">IF(K15/(G15+I15+K15)&gt;0.49,2,IF(K15=0,0,1))</f>
        <v>#DIV/0!</v>
      </c>
      <c r="M15" s="537"/>
      <c r="N15" s="526" t="str">
        <f t="shared" ref="N15:N78" si="10">IF(M15="Mixed",2,IF(M15="Young",1,IF(M15="Adult",0,"")))</f>
        <v/>
      </c>
      <c r="O15" s="527" t="str">
        <f>IF(G15&lt;1,"",IF(H15=2,VLOOKUP(E15,LUT!$B$24:$C$26,2,FALSE),"0")+IF(H15=1,VLOOKUP(E15,LUT!$D$24:$E$26,2,FALSE),"0"))</f>
        <v/>
      </c>
      <c r="P15" s="528" t="str">
        <f>IF(I15&lt;1,"",IF(J15=2,VLOOKUP(E15,LUT!$B$27:$C$29,2,FALSE),"0")+IF(J15=1,VLOOKUP(E15,LUT!$D$27:$E$29,2,FALSE),"0"))</f>
        <v/>
      </c>
      <c r="Q15" s="528" t="str">
        <f>IF(K15&lt;1,"",IF(L15=2,VLOOKUP(E15,LUT!$B$30:$C$32,2,FALSE),"0")+IF(L15=1,VLOOKUP(E15,LUT!$D$30:$E$32,2,FALSE),"0"))</f>
        <v/>
      </c>
      <c r="R15" s="529" t="str">
        <f t="shared" si="4"/>
        <v/>
      </c>
      <c r="S15" s="538"/>
      <c r="T15" s="146" t="str">
        <f>IF(B15="","",(VLOOKUP(B15,Flora!$D$2:$Q$6183,3,FALSE)))</f>
        <v/>
      </c>
    </row>
    <row r="16" spans="1:20" ht="15" thickBot="1" x14ac:dyDescent="0.4">
      <c r="B16" s="531" t="s">
        <v>24001</v>
      </c>
      <c r="C16" s="518" t="e">
        <f>VLOOKUP(B16,'Palatable Species list'!$A$2:$B$649,1,FALSE)</f>
        <v>#N/A</v>
      </c>
      <c r="D16" s="519" t="str">
        <f>IF(B16="","",IF((VLOOKUP(C16,'Palatable Species list'!$A$2:$B$649,2,FALSE))="","",(VLOOKUP(C16,'Palatable Species list'!$A$2:$B$649,2,FALSE))))</f>
        <v/>
      </c>
      <c r="E16" s="532" t="str">
        <f>IF(B16="","",VLOOKUP(C16,'Palatable Species list'!A:C,3,FALSE))</f>
        <v/>
      </c>
      <c r="F16" s="533"/>
      <c r="G16" s="534"/>
      <c r="H16" s="535" t="e">
        <f t="shared" si="7"/>
        <v>#DIV/0!</v>
      </c>
      <c r="I16" s="534"/>
      <c r="J16" s="535" t="e">
        <f t="shared" si="8"/>
        <v>#DIV/0!</v>
      </c>
      <c r="K16" s="534"/>
      <c r="L16" s="536" t="e">
        <f t="shared" si="9"/>
        <v>#DIV/0!</v>
      </c>
      <c r="M16" s="537"/>
      <c r="N16" s="526" t="str">
        <f t="shared" si="10"/>
        <v/>
      </c>
      <c r="O16" s="527" t="str">
        <f>IF(G16&lt;1,"",IF(H16=2,VLOOKUP(E16,LUT!$B$24:$C$26,2,FALSE),"0")+IF(H16=1,VLOOKUP(E16,LUT!$D$24:$E$26,2,FALSE),"0"))</f>
        <v/>
      </c>
      <c r="P16" s="528" t="str">
        <f>IF(I16&lt;1,"",IF(J16=2,VLOOKUP(E16,LUT!$B$27:$C$29,2,FALSE),"0")+IF(J16=1,VLOOKUP(E16,LUT!$D$27:$E$29,2,FALSE),"0"))</f>
        <v/>
      </c>
      <c r="Q16" s="528" t="str">
        <f>IF(K16&lt;1,"",IF(L16=2,VLOOKUP(E16,LUT!$B$30:$C$32,2,FALSE),"0")+IF(L16=1,VLOOKUP(E16,LUT!$D$30:$E$32,2,FALSE),"0"))</f>
        <v/>
      </c>
      <c r="R16" s="529" t="str">
        <f t="shared" si="4"/>
        <v/>
      </c>
      <c r="S16" s="538"/>
      <c r="T16" s="146" t="str">
        <f>IF(B16="","",(VLOOKUP(B16,Flora!$D$2:$Q$6183,3,FALSE)))</f>
        <v/>
      </c>
    </row>
    <row r="17" spans="2:20" ht="15" thickBot="1" x14ac:dyDescent="0.4">
      <c r="B17" s="531" t="s">
        <v>24001</v>
      </c>
      <c r="C17" s="518" t="e">
        <f>VLOOKUP(B17,'Palatable Species list'!$A$2:$B$649,1,FALSE)</f>
        <v>#N/A</v>
      </c>
      <c r="D17" s="519" t="str">
        <f>IF(B17="","",IF((VLOOKUP(C17,'Palatable Species list'!$A$2:$B$649,2,FALSE))="","",(VLOOKUP(C17,'Palatable Species list'!$A$2:$B$649,2,FALSE))))</f>
        <v/>
      </c>
      <c r="E17" s="532" t="str">
        <f>IF(B17="","",VLOOKUP(C17,'Palatable Species list'!A:C,3,FALSE))</f>
        <v/>
      </c>
      <c r="F17" s="533"/>
      <c r="G17" s="534"/>
      <c r="H17" s="535" t="e">
        <f t="shared" si="7"/>
        <v>#DIV/0!</v>
      </c>
      <c r="I17" s="534"/>
      <c r="J17" s="535" t="e">
        <f t="shared" si="8"/>
        <v>#DIV/0!</v>
      </c>
      <c r="K17" s="534"/>
      <c r="L17" s="536" t="e">
        <f t="shared" si="9"/>
        <v>#DIV/0!</v>
      </c>
      <c r="M17" s="537"/>
      <c r="N17" s="526" t="str">
        <f t="shared" si="10"/>
        <v/>
      </c>
      <c r="O17" s="527" t="str">
        <f>IF(G17&lt;1,"",IF(H17=2,VLOOKUP(E17,LUT!$B$24:$C$26,2,FALSE),"0")+IF(H17=1,VLOOKUP(E17,LUT!$D$24:$E$26,2,FALSE),"0"))</f>
        <v/>
      </c>
      <c r="P17" s="528" t="str">
        <f>IF(I17&lt;1,"",IF(J17=2,VLOOKUP(E17,LUT!$B$27:$C$29,2,FALSE),"0")+IF(J17=1,VLOOKUP(E17,LUT!$D$27:$E$29,2,FALSE),"0"))</f>
        <v/>
      </c>
      <c r="Q17" s="528" t="str">
        <f>IF(K17&lt;1,"",IF(L17=2,VLOOKUP(E17,LUT!$B$30:$C$32,2,FALSE),"0")+IF(L17=1,VLOOKUP(E17,LUT!$D$30:$E$32,2,FALSE),"0"))</f>
        <v/>
      </c>
      <c r="R17" s="529" t="str">
        <f t="shared" si="4"/>
        <v/>
      </c>
      <c r="S17" s="538"/>
      <c r="T17" s="146" t="str">
        <f>IF(B17="","",(VLOOKUP(B17,Flora!$D$2:$Q$6183,3,FALSE)))</f>
        <v/>
      </c>
    </row>
    <row r="18" spans="2:20" ht="15" thickBot="1" x14ac:dyDescent="0.4">
      <c r="B18" s="531" t="s">
        <v>24001</v>
      </c>
      <c r="C18" s="518" t="e">
        <f>VLOOKUP(B18,'Palatable Species list'!$A$2:$B$649,1,FALSE)</f>
        <v>#N/A</v>
      </c>
      <c r="D18" s="519" t="str">
        <f>IF(B18="","",IF((VLOOKUP(C18,'Palatable Species list'!$A$2:$B$649,2,FALSE))="","",(VLOOKUP(C18,'Palatable Species list'!$A$2:$B$649,2,FALSE))))</f>
        <v/>
      </c>
      <c r="E18" s="532" t="str">
        <f>IF(B18="","",VLOOKUP(C18,'Palatable Species list'!A:C,3,FALSE))</f>
        <v/>
      </c>
      <c r="F18" s="533"/>
      <c r="G18" s="534"/>
      <c r="H18" s="535" t="e">
        <f t="shared" si="7"/>
        <v>#DIV/0!</v>
      </c>
      <c r="I18" s="534"/>
      <c r="J18" s="535" t="e">
        <f t="shared" si="8"/>
        <v>#DIV/0!</v>
      </c>
      <c r="K18" s="534"/>
      <c r="L18" s="536" t="e">
        <f t="shared" si="9"/>
        <v>#DIV/0!</v>
      </c>
      <c r="M18" s="537"/>
      <c r="N18" s="526" t="str">
        <f t="shared" si="10"/>
        <v/>
      </c>
      <c r="O18" s="527" t="str">
        <f>IF(G18&lt;1,"",IF(H18=2,VLOOKUP(E18,LUT!$B$24:$C$26,2,FALSE),"0")+IF(H18=1,VLOOKUP(E18,LUT!$D$24:$E$26,2,FALSE),"0"))</f>
        <v/>
      </c>
      <c r="P18" s="528" t="str">
        <f>IF(I18&lt;1,"",IF(J18=2,VLOOKUP(E18,LUT!$B$27:$C$29,2,FALSE),"0")+IF(J18=1,VLOOKUP(E18,LUT!$D$27:$E$29,2,FALSE),"0"))</f>
        <v/>
      </c>
      <c r="Q18" s="528" t="str">
        <f>IF(K18&lt;1,"",IF(L18=2,VLOOKUP(E18,LUT!$B$30:$C$32,2,FALSE),"0")+IF(L18=1,VLOOKUP(E18,LUT!$D$30:$E$32,2,FALSE),"0"))</f>
        <v/>
      </c>
      <c r="R18" s="529" t="str">
        <f t="shared" si="4"/>
        <v/>
      </c>
      <c r="S18" s="538"/>
      <c r="T18" s="146" t="str">
        <f>IF(B18="","",(VLOOKUP(B18,Flora!$D$2:$Q$6183,3,FALSE)))</f>
        <v/>
      </c>
    </row>
    <row r="19" spans="2:20" ht="15" thickBot="1" x14ac:dyDescent="0.4">
      <c r="B19" s="531" t="s">
        <v>24001</v>
      </c>
      <c r="C19" s="518" t="e">
        <f>VLOOKUP(B19,'Palatable Species list'!$A$2:$B$649,1,FALSE)</f>
        <v>#N/A</v>
      </c>
      <c r="D19" s="519" t="str">
        <f>IF(B19="","",IF((VLOOKUP(C19,'Palatable Species list'!$A$2:$B$649,2,FALSE))="","",(VLOOKUP(C19,'Palatable Species list'!$A$2:$B$649,2,FALSE))))</f>
        <v/>
      </c>
      <c r="E19" s="532" t="str">
        <f>IF(B19="","",VLOOKUP(C19,'Palatable Species list'!A:C,3,FALSE))</f>
        <v/>
      </c>
      <c r="F19" s="533"/>
      <c r="G19" s="534"/>
      <c r="H19" s="535" t="e">
        <f t="shared" si="7"/>
        <v>#DIV/0!</v>
      </c>
      <c r="I19" s="534"/>
      <c r="J19" s="535" t="e">
        <f t="shared" si="8"/>
        <v>#DIV/0!</v>
      </c>
      <c r="K19" s="534"/>
      <c r="L19" s="536" t="e">
        <f t="shared" si="9"/>
        <v>#DIV/0!</v>
      </c>
      <c r="M19" s="537"/>
      <c r="N19" s="526" t="str">
        <f t="shared" si="10"/>
        <v/>
      </c>
      <c r="O19" s="527" t="str">
        <f>IF(G19&lt;1,"",IF(H19=2,VLOOKUP(E19,LUT!$B$24:$C$26,2,FALSE),"0")+IF(H19=1,VLOOKUP(E19,LUT!$D$24:$E$26,2,FALSE),"0"))</f>
        <v/>
      </c>
      <c r="P19" s="528" t="str">
        <f>IF(I19&lt;1,"",IF(J19=2,VLOOKUP(E19,LUT!$B$27:$C$29,2,FALSE),"0")+IF(J19=1,VLOOKUP(E19,LUT!$D$27:$E$29,2,FALSE),"0"))</f>
        <v/>
      </c>
      <c r="Q19" s="528" t="str">
        <f>IF(K19&lt;1,"",IF(L19=2,VLOOKUP(E19,LUT!$B$30:$C$32,2,FALSE),"0")+IF(L19=1,VLOOKUP(E19,LUT!$D$30:$E$32,2,FALSE),"0"))</f>
        <v/>
      </c>
      <c r="R19" s="529" t="str">
        <f t="shared" si="4"/>
        <v/>
      </c>
      <c r="S19" s="538"/>
      <c r="T19" s="146" t="str">
        <f>IF(B19="","",(VLOOKUP(B19,Flora!$D$2:$Q$6183,3,FALSE)))</f>
        <v/>
      </c>
    </row>
    <row r="20" spans="2:20" ht="15" thickBot="1" x14ac:dyDescent="0.4">
      <c r="B20" s="531" t="s">
        <v>24001</v>
      </c>
      <c r="C20" s="518" t="e">
        <f>VLOOKUP(B20,'Palatable Species list'!$A$2:$B$649,1,FALSE)</f>
        <v>#N/A</v>
      </c>
      <c r="D20" s="519" t="str">
        <f>IF(B20="","",IF((VLOOKUP(C20,'Palatable Species list'!$A$2:$B$649,2,FALSE))="","",(VLOOKUP(C20,'Palatable Species list'!$A$2:$B$649,2,FALSE))))</f>
        <v/>
      </c>
      <c r="E20" s="532" t="str">
        <f>IF(B20="","",VLOOKUP(C20,'Palatable Species list'!A:C,3,FALSE))</f>
        <v/>
      </c>
      <c r="F20" s="533"/>
      <c r="G20" s="534"/>
      <c r="H20" s="535" t="e">
        <f t="shared" si="7"/>
        <v>#DIV/0!</v>
      </c>
      <c r="I20" s="534"/>
      <c r="J20" s="535" t="e">
        <f t="shared" si="8"/>
        <v>#DIV/0!</v>
      </c>
      <c r="K20" s="534"/>
      <c r="L20" s="536" t="e">
        <f t="shared" si="9"/>
        <v>#DIV/0!</v>
      </c>
      <c r="M20" s="537"/>
      <c r="N20" s="526" t="str">
        <f t="shared" si="10"/>
        <v/>
      </c>
      <c r="O20" s="527" t="str">
        <f>IF(G20&lt;1,"",IF(H20=2,VLOOKUP(E20,LUT!$B$24:$C$26,2,FALSE),"0")+IF(H20=1,VLOOKUP(E20,LUT!$D$24:$E$26,2,FALSE),"0"))</f>
        <v/>
      </c>
      <c r="P20" s="528" t="str">
        <f>IF(I20&lt;1,"",IF(J20=2,VLOOKUP(E20,LUT!$B$27:$C$29,2,FALSE),"0")+IF(J20=1,VLOOKUP(E20,LUT!$D$27:$E$29,2,FALSE),"0"))</f>
        <v/>
      </c>
      <c r="Q20" s="528" t="str">
        <f>IF(K20&lt;1,"",IF(L20=2,VLOOKUP(E20,LUT!$B$30:$C$32,2,FALSE),"0")+IF(L20=1,VLOOKUP(E20,LUT!$D$30:$E$32,2,FALSE),"0"))</f>
        <v/>
      </c>
      <c r="R20" s="529" t="str">
        <f t="shared" si="4"/>
        <v/>
      </c>
      <c r="S20" s="538"/>
      <c r="T20" s="146" t="str">
        <f>IF(B20="","",(VLOOKUP(B20,Flora!$D$2:$Q$6183,3,FALSE)))</f>
        <v/>
      </c>
    </row>
    <row r="21" spans="2:20" ht="15" thickBot="1" x14ac:dyDescent="0.4">
      <c r="B21" s="531" t="s">
        <v>24001</v>
      </c>
      <c r="C21" s="518" t="e">
        <f>VLOOKUP(B21,'Palatable Species list'!$A$2:$B$649,1,FALSE)</f>
        <v>#N/A</v>
      </c>
      <c r="D21" s="519" t="str">
        <f>IF(B21="","",IF((VLOOKUP(C21,'Palatable Species list'!$A$2:$B$649,2,FALSE))="","",(VLOOKUP(C21,'Palatable Species list'!$A$2:$B$649,2,FALSE))))</f>
        <v/>
      </c>
      <c r="E21" s="532" t="str">
        <f>IF(B21="","",VLOOKUP(C21,'Palatable Species list'!A:C,3,FALSE))</f>
        <v/>
      </c>
      <c r="F21" s="533"/>
      <c r="G21" s="534"/>
      <c r="H21" s="535" t="e">
        <f t="shared" si="7"/>
        <v>#DIV/0!</v>
      </c>
      <c r="I21" s="534"/>
      <c r="J21" s="535" t="e">
        <f t="shared" si="8"/>
        <v>#DIV/0!</v>
      </c>
      <c r="K21" s="534"/>
      <c r="L21" s="536" t="e">
        <f t="shared" si="9"/>
        <v>#DIV/0!</v>
      </c>
      <c r="M21" s="537"/>
      <c r="N21" s="526" t="str">
        <f t="shared" si="10"/>
        <v/>
      </c>
      <c r="O21" s="527" t="str">
        <f>IF(G21&lt;1,"",IF(H21=2,VLOOKUP(E21,LUT!$B$24:$C$26,2,FALSE),"0")+IF(H21=1,VLOOKUP(E21,LUT!$D$24:$E$26,2,FALSE),"0"))</f>
        <v/>
      </c>
      <c r="P21" s="528" t="str">
        <f>IF(I21&lt;1,"",IF(J21=2,VLOOKUP(E21,LUT!$B$27:$C$29,2,FALSE),"0")+IF(J21=1,VLOOKUP(E21,LUT!$D$27:$E$29,2,FALSE),"0"))</f>
        <v/>
      </c>
      <c r="Q21" s="528" t="str">
        <f>IF(K21&lt;1,"",IF(L21=2,VLOOKUP(E21,LUT!$B$30:$C$32,2,FALSE),"0")+IF(L21=1,VLOOKUP(E21,LUT!$D$30:$E$32,2,FALSE),"0"))</f>
        <v/>
      </c>
      <c r="R21" s="529" t="str">
        <f t="shared" si="4"/>
        <v/>
      </c>
      <c r="S21" s="538"/>
      <c r="T21" s="146" t="str">
        <f>IF(B21="","",(VLOOKUP(B21,Flora!$D$2:$Q$6183,3,FALSE)))</f>
        <v/>
      </c>
    </row>
    <row r="22" spans="2:20" ht="15" thickBot="1" x14ac:dyDescent="0.4">
      <c r="B22" s="531" t="s">
        <v>24001</v>
      </c>
      <c r="C22" s="518" t="e">
        <f>VLOOKUP(B22,'Palatable Species list'!$A$2:$B$649,1,FALSE)</f>
        <v>#N/A</v>
      </c>
      <c r="D22" s="519" t="str">
        <f>IF(B22="","",IF((VLOOKUP(C22,'Palatable Species list'!$A$2:$B$649,2,FALSE))="","",(VLOOKUP(C22,'Palatable Species list'!$A$2:$B$649,2,FALSE))))</f>
        <v/>
      </c>
      <c r="E22" s="532" t="str">
        <f>IF(B22="","",VLOOKUP(C22,'Palatable Species list'!A:C,3,FALSE))</f>
        <v/>
      </c>
      <c r="F22" s="533"/>
      <c r="G22" s="534"/>
      <c r="H22" s="535" t="e">
        <f t="shared" si="7"/>
        <v>#DIV/0!</v>
      </c>
      <c r="I22" s="534"/>
      <c r="J22" s="535" t="e">
        <f t="shared" si="8"/>
        <v>#DIV/0!</v>
      </c>
      <c r="K22" s="534"/>
      <c r="L22" s="536" t="e">
        <f t="shared" si="9"/>
        <v>#DIV/0!</v>
      </c>
      <c r="M22" s="537"/>
      <c r="N22" s="526" t="str">
        <f t="shared" si="10"/>
        <v/>
      </c>
      <c r="O22" s="527" t="str">
        <f>IF(G22&lt;1,"",IF(H22=2,VLOOKUP(E22,LUT!$B$24:$C$26,2,FALSE),"0")+IF(H22=1,VLOOKUP(E22,LUT!$D$24:$E$26,2,FALSE),"0"))</f>
        <v/>
      </c>
      <c r="P22" s="528" t="str">
        <f>IF(I22&lt;1,"",IF(J22=2,VLOOKUP(E22,LUT!$B$27:$C$29,2,FALSE),"0")+IF(J22=1,VLOOKUP(E22,LUT!$D$27:$E$29,2,FALSE),"0"))</f>
        <v/>
      </c>
      <c r="Q22" s="528" t="str">
        <f>IF(K22&lt;1,"",IF(L22=2,VLOOKUP(E22,LUT!$B$30:$C$32,2,FALSE),"0")+IF(L22=1,VLOOKUP(E22,LUT!$D$30:$E$32,2,FALSE),"0"))</f>
        <v/>
      </c>
      <c r="R22" s="529" t="str">
        <f t="shared" si="4"/>
        <v/>
      </c>
      <c r="S22" s="538"/>
      <c r="T22" s="146" t="str">
        <f>IF(B22="","",(VLOOKUP(B22,Flora!$D$2:$Q$6183,3,FALSE)))</f>
        <v/>
      </c>
    </row>
    <row r="23" spans="2:20" ht="15" thickBot="1" x14ac:dyDescent="0.4">
      <c r="B23" s="531" t="s">
        <v>24001</v>
      </c>
      <c r="C23" s="518" t="e">
        <f>VLOOKUP(B23,'Palatable Species list'!$A$2:$B$649,1,FALSE)</f>
        <v>#N/A</v>
      </c>
      <c r="D23" s="519" t="str">
        <f>IF(B23="","",IF((VLOOKUP(C23,'Palatable Species list'!$A$2:$B$649,2,FALSE))="","",(VLOOKUP(C23,'Palatable Species list'!$A$2:$B$649,2,FALSE))))</f>
        <v/>
      </c>
      <c r="E23" s="532" t="str">
        <f>IF(B23="","",VLOOKUP(C23,'Palatable Species list'!A:C,3,FALSE))</f>
        <v/>
      </c>
      <c r="F23" s="533"/>
      <c r="G23" s="534"/>
      <c r="H23" s="535" t="e">
        <f t="shared" si="7"/>
        <v>#DIV/0!</v>
      </c>
      <c r="I23" s="534"/>
      <c r="J23" s="535" t="e">
        <f t="shared" si="8"/>
        <v>#DIV/0!</v>
      </c>
      <c r="K23" s="534"/>
      <c r="L23" s="536" t="e">
        <f t="shared" si="9"/>
        <v>#DIV/0!</v>
      </c>
      <c r="M23" s="537"/>
      <c r="N23" s="526" t="str">
        <f t="shared" si="10"/>
        <v/>
      </c>
      <c r="O23" s="527" t="str">
        <f>IF(G23&lt;1,"",IF(H23=2,VLOOKUP(E23,LUT!$B$24:$C$26,2,FALSE),"0")+IF(H23=1,VLOOKUP(E23,LUT!$D$24:$E$26,2,FALSE),"0"))</f>
        <v/>
      </c>
      <c r="P23" s="528" t="str">
        <f>IF(I23&lt;1,"",IF(J23=2,VLOOKUP(E23,LUT!$B$27:$C$29,2,FALSE),"0")+IF(J23=1,VLOOKUP(E23,LUT!$D$27:$E$29,2,FALSE),"0"))</f>
        <v/>
      </c>
      <c r="Q23" s="528" t="str">
        <f>IF(K23&lt;1,"",IF(L23=2,VLOOKUP(E23,LUT!$B$30:$C$32,2,FALSE),"0")+IF(L23=1,VLOOKUP(E23,LUT!$D$30:$E$32,2,FALSE),"0"))</f>
        <v/>
      </c>
      <c r="R23" s="529" t="str">
        <f t="shared" si="4"/>
        <v/>
      </c>
      <c r="S23" s="538"/>
      <c r="T23" s="146" t="str">
        <f>IF(B23="","",(VLOOKUP(B23,Flora!$D$2:$Q$6183,3,FALSE)))</f>
        <v/>
      </c>
    </row>
    <row r="24" spans="2:20" ht="15" thickBot="1" x14ac:dyDescent="0.4">
      <c r="B24" s="531" t="s">
        <v>24001</v>
      </c>
      <c r="C24" s="518" t="e">
        <f>VLOOKUP(B24,'Palatable Species list'!$A$2:$B$649,1,FALSE)</f>
        <v>#N/A</v>
      </c>
      <c r="D24" s="519" t="str">
        <f>IF(B24="","",IF((VLOOKUP(C24,'Palatable Species list'!$A$2:$B$649,2,FALSE))="","",(VLOOKUP(C24,'Palatable Species list'!$A$2:$B$649,2,FALSE))))</f>
        <v/>
      </c>
      <c r="E24" s="532" t="str">
        <f>IF(B24="","",VLOOKUP(C24,'Palatable Species list'!A:C,3,FALSE))</f>
        <v/>
      </c>
      <c r="F24" s="533"/>
      <c r="G24" s="534"/>
      <c r="H24" s="535" t="e">
        <f t="shared" si="7"/>
        <v>#DIV/0!</v>
      </c>
      <c r="I24" s="534"/>
      <c r="J24" s="535" t="e">
        <f t="shared" si="8"/>
        <v>#DIV/0!</v>
      </c>
      <c r="K24" s="534"/>
      <c r="L24" s="536" t="e">
        <f t="shared" si="9"/>
        <v>#DIV/0!</v>
      </c>
      <c r="M24" s="537"/>
      <c r="N24" s="526" t="str">
        <f t="shared" si="10"/>
        <v/>
      </c>
      <c r="O24" s="527" t="str">
        <f>IF(G24&lt;1,"",IF(H24=2,VLOOKUP(E24,LUT!$B$24:$C$26,2,FALSE),"0")+IF(H24=1,VLOOKUP(E24,LUT!$D$24:$E$26,2,FALSE),"0"))</f>
        <v/>
      </c>
      <c r="P24" s="528" t="str">
        <f>IF(I24&lt;1,"",IF(J24=2,VLOOKUP(E24,LUT!$B$27:$C$29,2,FALSE),"0")+IF(J24=1,VLOOKUP(E24,LUT!$D$27:$E$29,2,FALSE),"0"))</f>
        <v/>
      </c>
      <c r="Q24" s="528" t="str">
        <f>IF(K24&lt;1,"",IF(L24=2,VLOOKUP(E24,LUT!$B$30:$C$32,2,FALSE),"0")+IF(L24=1,VLOOKUP(E24,LUT!$D$30:$E$32,2,FALSE),"0"))</f>
        <v/>
      </c>
      <c r="R24" s="529" t="str">
        <f t="shared" si="4"/>
        <v/>
      </c>
      <c r="S24" s="538"/>
      <c r="T24" s="146" t="str">
        <f>IF(B24="","",(VLOOKUP(B24,Flora!$D$2:$Q$6183,3,FALSE)))</f>
        <v/>
      </c>
    </row>
    <row r="25" spans="2:20" ht="15" thickBot="1" x14ac:dyDescent="0.4">
      <c r="B25" s="531" t="s">
        <v>24001</v>
      </c>
      <c r="C25" s="518" t="e">
        <f>VLOOKUP(B25,'Palatable Species list'!$A$2:$B$649,1,FALSE)</f>
        <v>#N/A</v>
      </c>
      <c r="D25" s="519" t="str">
        <f>IF(B25="","",IF((VLOOKUP(C25,'Palatable Species list'!$A$2:$B$649,2,FALSE))="","",(VLOOKUP(C25,'Palatable Species list'!$A$2:$B$649,2,FALSE))))</f>
        <v/>
      </c>
      <c r="E25" s="532" t="str">
        <f>IF(B25="","",VLOOKUP(C25,'Palatable Species list'!A:C,3,FALSE))</f>
        <v/>
      </c>
      <c r="F25" s="533"/>
      <c r="G25" s="534"/>
      <c r="H25" s="535" t="e">
        <f t="shared" si="7"/>
        <v>#DIV/0!</v>
      </c>
      <c r="I25" s="534"/>
      <c r="J25" s="535" t="e">
        <f t="shared" si="8"/>
        <v>#DIV/0!</v>
      </c>
      <c r="K25" s="534"/>
      <c r="L25" s="536" t="e">
        <f t="shared" si="9"/>
        <v>#DIV/0!</v>
      </c>
      <c r="M25" s="537"/>
      <c r="N25" s="526" t="str">
        <f t="shared" si="10"/>
        <v/>
      </c>
      <c r="O25" s="527" t="str">
        <f>IF(G25&lt;1,"",IF(H25=2,VLOOKUP(E25,LUT!$B$24:$C$26,2,FALSE),"0")+IF(H25=1,VLOOKUP(E25,LUT!$D$24:$E$26,2,FALSE),"0"))</f>
        <v/>
      </c>
      <c r="P25" s="528" t="str">
        <f>IF(I25&lt;1,"",IF(J25=2,VLOOKUP(E25,LUT!$B$27:$C$29,2,FALSE),"0")+IF(J25=1,VLOOKUP(E25,LUT!$D$27:$E$29,2,FALSE),"0"))</f>
        <v/>
      </c>
      <c r="Q25" s="528" t="str">
        <f>IF(K25&lt;1,"",IF(L25=2,VLOOKUP(E25,LUT!$B$30:$C$32,2,FALSE),"0")+IF(L25=1,VLOOKUP(E25,LUT!$D$30:$E$32,2,FALSE),"0"))</f>
        <v/>
      </c>
      <c r="R25" s="529" t="str">
        <f t="shared" si="4"/>
        <v/>
      </c>
      <c r="S25" s="538"/>
      <c r="T25" s="146" t="str">
        <f>IF(B25="","",(VLOOKUP(B25,Flora!$D$2:$Q$6183,3,FALSE)))</f>
        <v/>
      </c>
    </row>
    <row r="26" spans="2:20" ht="15" thickBot="1" x14ac:dyDescent="0.4">
      <c r="B26" s="531" t="s">
        <v>24001</v>
      </c>
      <c r="C26" s="518" t="e">
        <f>VLOOKUP(B26,'Palatable Species list'!$A$2:$B$649,1,FALSE)</f>
        <v>#N/A</v>
      </c>
      <c r="D26" s="519" t="str">
        <f>IF(B26="","",IF((VLOOKUP(C26,'Palatable Species list'!$A$2:$B$649,2,FALSE))="","",(VLOOKUP(C26,'Palatable Species list'!$A$2:$B$649,2,FALSE))))</f>
        <v/>
      </c>
      <c r="E26" s="532" t="str">
        <f>IF(B26="","",VLOOKUP(C26,'Palatable Species list'!A:C,3,FALSE))</f>
        <v/>
      </c>
      <c r="F26" s="533"/>
      <c r="G26" s="534"/>
      <c r="H26" s="535" t="e">
        <f t="shared" si="7"/>
        <v>#DIV/0!</v>
      </c>
      <c r="I26" s="534"/>
      <c r="J26" s="535" t="e">
        <f t="shared" si="8"/>
        <v>#DIV/0!</v>
      </c>
      <c r="K26" s="534"/>
      <c r="L26" s="536" t="e">
        <f t="shared" si="9"/>
        <v>#DIV/0!</v>
      </c>
      <c r="M26" s="537"/>
      <c r="N26" s="526" t="str">
        <f t="shared" si="10"/>
        <v/>
      </c>
      <c r="O26" s="527" t="str">
        <f>IF(G26&lt;1,"",IF(H26=2,VLOOKUP(E26,LUT!$B$24:$C$26,2,FALSE),"0")+IF(H26=1,VLOOKUP(E26,LUT!$D$24:$E$26,2,FALSE),"0"))</f>
        <v/>
      </c>
      <c r="P26" s="528" t="str">
        <f>IF(I26&lt;1,"",IF(J26=2,VLOOKUP(E26,LUT!$B$27:$C$29,2,FALSE),"0")+IF(J26=1,VLOOKUP(E26,LUT!$D$27:$E$29,2,FALSE),"0"))</f>
        <v/>
      </c>
      <c r="Q26" s="528" t="str">
        <f>IF(K26&lt;1,"",IF(L26=2,VLOOKUP(E26,LUT!$B$30:$C$32,2,FALSE),"0")+IF(L26=1,VLOOKUP(E26,LUT!$D$30:$E$32,2,FALSE),"0"))</f>
        <v/>
      </c>
      <c r="R26" s="529" t="str">
        <f t="shared" si="4"/>
        <v/>
      </c>
      <c r="S26" s="538"/>
      <c r="T26" s="146" t="str">
        <f>IF(B26="","",(VLOOKUP(B26,Flora!$D$2:$Q$6183,3,FALSE)))</f>
        <v/>
      </c>
    </row>
    <row r="27" spans="2:20" ht="15" thickBot="1" x14ac:dyDescent="0.4">
      <c r="B27" s="531" t="s">
        <v>24001</v>
      </c>
      <c r="C27" s="518" t="e">
        <f>VLOOKUP(B27,'Palatable Species list'!$A$2:$B$649,1,FALSE)</f>
        <v>#N/A</v>
      </c>
      <c r="D27" s="519" t="str">
        <f>IF(B27="","",IF((VLOOKUP(C27,'Palatable Species list'!$A$2:$B$649,2,FALSE))="","",(VLOOKUP(C27,'Palatable Species list'!$A$2:$B$649,2,FALSE))))</f>
        <v/>
      </c>
      <c r="E27" s="532" t="str">
        <f>IF(B27="","",VLOOKUP(C27,'Palatable Species list'!A:C,3,FALSE))</f>
        <v/>
      </c>
      <c r="F27" s="533"/>
      <c r="G27" s="534"/>
      <c r="H27" s="535" t="e">
        <f t="shared" si="7"/>
        <v>#DIV/0!</v>
      </c>
      <c r="I27" s="534"/>
      <c r="J27" s="535" t="e">
        <f t="shared" si="8"/>
        <v>#DIV/0!</v>
      </c>
      <c r="K27" s="534"/>
      <c r="L27" s="536" t="e">
        <f t="shared" si="9"/>
        <v>#DIV/0!</v>
      </c>
      <c r="M27" s="537"/>
      <c r="N27" s="526" t="str">
        <f t="shared" si="10"/>
        <v/>
      </c>
      <c r="O27" s="527" t="str">
        <f>IF(G27&lt;1,"",IF(H27=2,VLOOKUP(E27,LUT!$B$24:$C$26,2,FALSE),"0")+IF(H27=1,VLOOKUP(E27,LUT!$D$24:$E$26,2,FALSE),"0"))</f>
        <v/>
      </c>
      <c r="P27" s="528" t="str">
        <f>IF(I27&lt;1,"",IF(J27=2,VLOOKUP(E27,LUT!$B$27:$C$29,2,FALSE),"0")+IF(J27=1,VLOOKUP(E27,LUT!$D$27:$E$29,2,FALSE),"0"))</f>
        <v/>
      </c>
      <c r="Q27" s="528" t="str">
        <f>IF(K27&lt;1,"",IF(L27=2,VLOOKUP(E27,LUT!$B$30:$C$32,2,FALSE),"0")+IF(L27=1,VLOOKUP(E27,LUT!$D$30:$E$32,2,FALSE),"0"))</f>
        <v/>
      </c>
      <c r="R27" s="529" t="str">
        <f t="shared" si="4"/>
        <v/>
      </c>
      <c r="S27" s="538"/>
      <c r="T27" s="146" t="str">
        <f>IF(B27="","",(VLOOKUP(B27,Flora!$D$2:$Q$6183,3,FALSE)))</f>
        <v/>
      </c>
    </row>
    <row r="28" spans="2:20" ht="15" thickBot="1" x14ac:dyDescent="0.4">
      <c r="B28" s="531" t="s">
        <v>24001</v>
      </c>
      <c r="C28" s="518" t="e">
        <f>VLOOKUP(B28,'Palatable Species list'!$A$2:$B$649,1,FALSE)</f>
        <v>#N/A</v>
      </c>
      <c r="D28" s="519" t="str">
        <f>IF(B28="","",IF((VLOOKUP(C28,'Palatable Species list'!$A$2:$B$649,2,FALSE))="","",(VLOOKUP(C28,'Palatable Species list'!$A$2:$B$649,2,FALSE))))</f>
        <v/>
      </c>
      <c r="E28" s="532" t="str">
        <f>IF(B28="","",VLOOKUP(C28,'Palatable Species list'!A:C,3,FALSE))</f>
        <v/>
      </c>
      <c r="F28" s="533"/>
      <c r="G28" s="534"/>
      <c r="H28" s="535" t="e">
        <f t="shared" si="7"/>
        <v>#DIV/0!</v>
      </c>
      <c r="I28" s="534"/>
      <c r="J28" s="535" t="e">
        <f t="shared" si="8"/>
        <v>#DIV/0!</v>
      </c>
      <c r="K28" s="534"/>
      <c r="L28" s="536" t="e">
        <f t="shared" si="9"/>
        <v>#DIV/0!</v>
      </c>
      <c r="M28" s="537"/>
      <c r="N28" s="526" t="str">
        <f t="shared" si="10"/>
        <v/>
      </c>
      <c r="O28" s="527" t="str">
        <f>IF(G28&lt;1,"",IF(H28=2,VLOOKUP(E28,LUT!$B$24:$C$26,2,FALSE),"0")+IF(H28=1,VLOOKUP(E28,LUT!$D$24:$E$26,2,FALSE),"0"))</f>
        <v/>
      </c>
      <c r="P28" s="528" t="str">
        <f>IF(I28&lt;1,"",IF(J28=2,VLOOKUP(E28,LUT!$B$27:$C$29,2,FALSE),"0")+IF(J28=1,VLOOKUP(E28,LUT!$D$27:$E$29,2,FALSE),"0"))</f>
        <v/>
      </c>
      <c r="Q28" s="528" t="str">
        <f>IF(K28&lt;1,"",IF(L28=2,VLOOKUP(E28,LUT!$B$30:$C$32,2,FALSE),"0")+IF(L28=1,VLOOKUP(E28,LUT!$D$30:$E$32,2,FALSE),"0"))</f>
        <v/>
      </c>
      <c r="R28" s="529" t="str">
        <f t="shared" si="4"/>
        <v/>
      </c>
      <c r="S28" s="538"/>
      <c r="T28" s="146" t="str">
        <f>IF(B28="","",(VLOOKUP(B28,Flora!$D$2:$Q$6183,3,FALSE)))</f>
        <v/>
      </c>
    </row>
    <row r="29" spans="2:20" ht="15" thickBot="1" x14ac:dyDescent="0.4">
      <c r="B29" s="531" t="s">
        <v>24001</v>
      </c>
      <c r="C29" s="518" t="e">
        <f>VLOOKUP(B29,'Palatable Species list'!$A$2:$B$649,1,FALSE)</f>
        <v>#N/A</v>
      </c>
      <c r="D29" s="519" t="str">
        <f>IF(B29="","",IF((VLOOKUP(C29,'Palatable Species list'!$A$2:$B$649,2,FALSE))="","",(VLOOKUP(C29,'Palatable Species list'!$A$2:$B$649,2,FALSE))))</f>
        <v/>
      </c>
      <c r="E29" s="532" t="str">
        <f>IF(B29="","",VLOOKUP(C29,'Palatable Species list'!A:C,3,FALSE))</f>
        <v/>
      </c>
      <c r="F29" s="533"/>
      <c r="G29" s="534"/>
      <c r="H29" s="535" t="e">
        <f t="shared" si="7"/>
        <v>#DIV/0!</v>
      </c>
      <c r="I29" s="534"/>
      <c r="J29" s="535" t="e">
        <f t="shared" si="8"/>
        <v>#DIV/0!</v>
      </c>
      <c r="K29" s="534"/>
      <c r="L29" s="536" t="e">
        <f t="shared" si="9"/>
        <v>#DIV/0!</v>
      </c>
      <c r="M29" s="537"/>
      <c r="N29" s="526" t="str">
        <f t="shared" si="10"/>
        <v/>
      </c>
      <c r="O29" s="527" t="str">
        <f>IF(G29&lt;1,"",IF(H29=2,VLOOKUP(E29,LUT!$B$24:$C$26,2,FALSE),"0")+IF(H29=1,VLOOKUP(E29,LUT!$D$24:$E$26,2,FALSE),"0"))</f>
        <v/>
      </c>
      <c r="P29" s="528" t="str">
        <f>IF(I29&lt;1,"",IF(J29=2,VLOOKUP(E29,LUT!$B$27:$C$29,2,FALSE),"0")+IF(J29=1,VLOOKUP(E29,LUT!$D$27:$E$29,2,FALSE),"0"))</f>
        <v/>
      </c>
      <c r="Q29" s="528" t="str">
        <f>IF(K29&lt;1,"",IF(L29=2,VLOOKUP(E29,LUT!$B$30:$C$32,2,FALSE),"0")+IF(L29=1,VLOOKUP(E29,LUT!$D$30:$E$32,2,FALSE),"0"))</f>
        <v/>
      </c>
      <c r="R29" s="529" t="str">
        <f t="shared" si="4"/>
        <v/>
      </c>
      <c r="S29" s="538"/>
      <c r="T29" s="146" t="str">
        <f>IF(B29="","",(VLOOKUP(B29,Flora!$D$2:$Q$6183,3,FALSE)))</f>
        <v/>
      </c>
    </row>
    <row r="30" spans="2:20" ht="15" thickBot="1" x14ac:dyDescent="0.4">
      <c r="B30" s="531" t="s">
        <v>24001</v>
      </c>
      <c r="C30" s="518" t="e">
        <f>VLOOKUP(B30,'Palatable Species list'!$A$2:$B$649,1,FALSE)</f>
        <v>#N/A</v>
      </c>
      <c r="D30" s="519" t="str">
        <f>IF(B30="","",IF((VLOOKUP(C30,'Palatable Species list'!$A$2:$B$649,2,FALSE))="","",(VLOOKUP(C30,'Palatable Species list'!$A$2:$B$649,2,FALSE))))</f>
        <v/>
      </c>
      <c r="E30" s="532" t="str">
        <f>IF(B30="","",VLOOKUP(C30,'Palatable Species list'!A:C,3,FALSE))</f>
        <v/>
      </c>
      <c r="F30" s="533"/>
      <c r="G30" s="534"/>
      <c r="H30" s="535" t="e">
        <f t="shared" si="7"/>
        <v>#DIV/0!</v>
      </c>
      <c r="I30" s="534"/>
      <c r="J30" s="535" t="e">
        <f t="shared" si="8"/>
        <v>#DIV/0!</v>
      </c>
      <c r="K30" s="534"/>
      <c r="L30" s="536" t="e">
        <f t="shared" si="9"/>
        <v>#DIV/0!</v>
      </c>
      <c r="M30" s="537"/>
      <c r="N30" s="526" t="str">
        <f t="shared" si="10"/>
        <v/>
      </c>
      <c r="O30" s="527" t="str">
        <f>IF(G30&lt;1,"",IF(H30=2,VLOOKUP(E30,LUT!$B$24:$C$26,2,FALSE),"0")+IF(H30=1,VLOOKUP(E30,LUT!$D$24:$E$26,2,FALSE),"0"))</f>
        <v/>
      </c>
      <c r="P30" s="528" t="str">
        <f>IF(I30&lt;1,"",IF(J30=2,VLOOKUP(E30,LUT!$B$27:$C$29,2,FALSE),"0")+IF(J30=1,VLOOKUP(E30,LUT!$D$27:$E$29,2,FALSE),"0"))</f>
        <v/>
      </c>
      <c r="Q30" s="528" t="str">
        <f>IF(K30&lt;1,"",IF(L30=2,VLOOKUP(E30,LUT!$B$30:$C$32,2,FALSE),"0")+IF(L30=1,VLOOKUP(E30,LUT!$D$30:$E$32,2,FALSE),"0"))</f>
        <v/>
      </c>
      <c r="R30" s="529" t="str">
        <f t="shared" si="4"/>
        <v/>
      </c>
      <c r="S30" s="538"/>
      <c r="T30" s="146" t="str">
        <f>IF(B30="","",(VLOOKUP(B30,Flora!$D$2:$Q$6183,3,FALSE)))</f>
        <v/>
      </c>
    </row>
    <row r="31" spans="2:20" ht="15" thickBot="1" x14ac:dyDescent="0.4">
      <c r="B31" s="531" t="s">
        <v>24001</v>
      </c>
      <c r="C31" s="518" t="e">
        <f>VLOOKUP(B31,'Palatable Species list'!$A$2:$B$649,1,FALSE)</f>
        <v>#N/A</v>
      </c>
      <c r="D31" s="519" t="str">
        <f>IF(B31="","",IF((VLOOKUP(C31,'Palatable Species list'!$A$2:$B$649,2,FALSE))="","",(VLOOKUP(C31,'Palatable Species list'!$A$2:$B$649,2,FALSE))))</f>
        <v/>
      </c>
      <c r="E31" s="532" t="str">
        <f>IF(B31="","",VLOOKUP(C31,'Palatable Species list'!A:C,3,FALSE))</f>
        <v/>
      </c>
      <c r="F31" s="533"/>
      <c r="G31" s="534"/>
      <c r="H31" s="535" t="e">
        <f t="shared" si="7"/>
        <v>#DIV/0!</v>
      </c>
      <c r="I31" s="534"/>
      <c r="J31" s="535" t="e">
        <f t="shared" si="8"/>
        <v>#DIV/0!</v>
      </c>
      <c r="K31" s="534"/>
      <c r="L31" s="536" t="e">
        <f t="shared" si="9"/>
        <v>#DIV/0!</v>
      </c>
      <c r="M31" s="537"/>
      <c r="N31" s="526" t="str">
        <f t="shared" si="10"/>
        <v/>
      </c>
      <c r="O31" s="527" t="str">
        <f>IF(G31&lt;1,"",IF(H31=2,VLOOKUP(E31,LUT!$B$24:$C$26,2,FALSE),"0")+IF(H31=1,VLOOKUP(E31,LUT!$D$24:$E$26,2,FALSE),"0"))</f>
        <v/>
      </c>
      <c r="P31" s="528" t="str">
        <f>IF(I31&lt;1,"",IF(J31=2,VLOOKUP(E31,LUT!$B$27:$C$29,2,FALSE),"0")+IF(J31=1,VLOOKUP(E31,LUT!$D$27:$E$29,2,FALSE),"0"))</f>
        <v/>
      </c>
      <c r="Q31" s="528" t="str">
        <f>IF(K31&lt;1,"",IF(L31=2,VLOOKUP(E31,LUT!$B$30:$C$32,2,FALSE),"0")+IF(L31=1,VLOOKUP(E31,LUT!$D$30:$E$32,2,FALSE),"0"))</f>
        <v/>
      </c>
      <c r="R31" s="529" t="str">
        <f t="shared" si="4"/>
        <v/>
      </c>
      <c r="S31" s="538"/>
      <c r="T31" s="146" t="str">
        <f>IF(B31="","",(VLOOKUP(B31,Flora!$D$2:$Q$6183,3,FALSE)))</f>
        <v/>
      </c>
    </row>
    <row r="32" spans="2:20" ht="15" thickBot="1" x14ac:dyDescent="0.4">
      <c r="B32" s="531" t="s">
        <v>24001</v>
      </c>
      <c r="C32" s="518" t="e">
        <f>VLOOKUP(B32,'Palatable Species list'!$A$2:$B$649,1,FALSE)</f>
        <v>#N/A</v>
      </c>
      <c r="D32" s="519" t="str">
        <f>IF(B32="","",IF((VLOOKUP(C32,'Palatable Species list'!$A$2:$B$649,2,FALSE))="","",(VLOOKUP(C32,'Palatable Species list'!$A$2:$B$649,2,FALSE))))</f>
        <v/>
      </c>
      <c r="E32" s="532" t="str">
        <f>IF(B32="","",VLOOKUP(C32,'Palatable Species list'!A:C,3,FALSE))</f>
        <v/>
      </c>
      <c r="F32" s="533"/>
      <c r="G32" s="534"/>
      <c r="H32" s="535" t="e">
        <f t="shared" si="7"/>
        <v>#DIV/0!</v>
      </c>
      <c r="I32" s="534"/>
      <c r="J32" s="535" t="e">
        <f t="shared" si="8"/>
        <v>#DIV/0!</v>
      </c>
      <c r="K32" s="534"/>
      <c r="L32" s="536" t="e">
        <f t="shared" si="9"/>
        <v>#DIV/0!</v>
      </c>
      <c r="M32" s="537"/>
      <c r="N32" s="526" t="str">
        <f t="shared" si="10"/>
        <v/>
      </c>
      <c r="O32" s="527" t="str">
        <f>IF(G32&lt;1,"",IF(H32=2,VLOOKUP(E32,LUT!$B$24:$C$26,2,FALSE),"0")+IF(H32=1,VLOOKUP(E32,LUT!$D$24:$E$26,2,FALSE),"0"))</f>
        <v/>
      </c>
      <c r="P32" s="528" t="str">
        <f>IF(I32&lt;1,"",IF(J32=2,VLOOKUP(E32,LUT!$B$27:$C$29,2,FALSE),"0")+IF(J32=1,VLOOKUP(E32,LUT!$D$27:$E$29,2,FALSE),"0"))</f>
        <v/>
      </c>
      <c r="Q32" s="528" t="str">
        <f>IF(K32&lt;1,"",IF(L32=2,VLOOKUP(E32,LUT!$B$30:$C$32,2,FALSE),"0")+IF(L32=1,VLOOKUP(E32,LUT!$D$30:$E$32,2,FALSE),"0"))</f>
        <v/>
      </c>
      <c r="R32" s="529" t="str">
        <f t="shared" si="4"/>
        <v/>
      </c>
      <c r="S32" s="538"/>
      <c r="T32" s="146" t="str">
        <f>IF(B32="","",(VLOOKUP(B32,Flora!$D$2:$Q$6183,3,FALSE)))</f>
        <v/>
      </c>
    </row>
    <row r="33" spans="1:20" ht="15" thickBot="1" x14ac:dyDescent="0.4">
      <c r="B33" s="531" t="s">
        <v>24001</v>
      </c>
      <c r="C33" s="518" t="e">
        <f>VLOOKUP(B33,'Palatable Species list'!$A$2:$B$649,1,FALSE)</f>
        <v>#N/A</v>
      </c>
      <c r="D33" s="519" t="str">
        <f>IF(B33="","",IF((VLOOKUP(C33,'Palatable Species list'!$A$2:$B$649,2,FALSE))="","",(VLOOKUP(C33,'Palatable Species list'!$A$2:$B$649,2,FALSE))))</f>
        <v/>
      </c>
      <c r="E33" s="532" t="str">
        <f>IF(B33="","",VLOOKUP(C33,'Palatable Species list'!A:C,3,FALSE))</f>
        <v/>
      </c>
      <c r="F33" s="533"/>
      <c r="G33" s="534"/>
      <c r="H33" s="535" t="e">
        <f t="shared" si="7"/>
        <v>#DIV/0!</v>
      </c>
      <c r="I33" s="534"/>
      <c r="J33" s="535" t="e">
        <f t="shared" si="8"/>
        <v>#DIV/0!</v>
      </c>
      <c r="K33" s="534"/>
      <c r="L33" s="536" t="e">
        <f t="shared" si="9"/>
        <v>#DIV/0!</v>
      </c>
      <c r="M33" s="537"/>
      <c r="N33" s="526" t="str">
        <f t="shared" si="10"/>
        <v/>
      </c>
      <c r="O33" s="527" t="str">
        <f>IF(G33&lt;1,"",IF(H33=2,VLOOKUP(E33,LUT!$B$24:$C$26,2,FALSE),"0")+IF(H33=1,VLOOKUP(E33,LUT!$D$24:$E$26,2,FALSE),"0"))</f>
        <v/>
      </c>
      <c r="P33" s="528" t="str">
        <f>IF(I33&lt;1,"",IF(J33=2,VLOOKUP(E33,LUT!$B$27:$C$29,2,FALSE),"0")+IF(J33=1,VLOOKUP(E33,LUT!$D$27:$E$29,2,FALSE),"0"))</f>
        <v/>
      </c>
      <c r="Q33" s="528" t="str">
        <f>IF(K33&lt;1,"",IF(L33=2,VLOOKUP(E33,LUT!$B$30:$C$32,2,FALSE),"0")+IF(L33=1,VLOOKUP(E33,LUT!$D$30:$E$32,2,FALSE),"0"))</f>
        <v/>
      </c>
      <c r="R33" s="529" t="str">
        <f t="shared" si="4"/>
        <v/>
      </c>
      <c r="S33" s="538"/>
      <c r="T33" s="146" t="str">
        <f>IF(B33="","",(VLOOKUP(B33,Flora!$D$2:$Q$6183,3,FALSE)))</f>
        <v/>
      </c>
    </row>
    <row r="34" spans="1:20" ht="15" thickBot="1" x14ac:dyDescent="0.4">
      <c r="B34" s="531" t="s">
        <v>24001</v>
      </c>
      <c r="C34" s="518" t="e">
        <f>VLOOKUP(B34,'Palatable Species list'!$A$2:$B$649,1,FALSE)</f>
        <v>#N/A</v>
      </c>
      <c r="D34" s="519" t="str">
        <f>IF(B34="","",IF((VLOOKUP(C34,'Palatable Species list'!$A$2:$B$649,2,FALSE))="","",(VLOOKUP(C34,'Palatable Species list'!$A$2:$B$649,2,FALSE))))</f>
        <v/>
      </c>
      <c r="E34" s="532" t="str">
        <f>IF(B34="","",VLOOKUP(C34,'Palatable Species list'!A:C,3,FALSE))</f>
        <v/>
      </c>
      <c r="F34" s="533"/>
      <c r="G34" s="534"/>
      <c r="H34" s="535" t="e">
        <f t="shared" si="7"/>
        <v>#DIV/0!</v>
      </c>
      <c r="I34" s="534"/>
      <c r="J34" s="535" t="e">
        <f t="shared" si="8"/>
        <v>#DIV/0!</v>
      </c>
      <c r="K34" s="534"/>
      <c r="L34" s="536" t="e">
        <f t="shared" si="9"/>
        <v>#DIV/0!</v>
      </c>
      <c r="M34" s="537"/>
      <c r="N34" s="526" t="str">
        <f t="shared" si="10"/>
        <v/>
      </c>
      <c r="O34" s="527" t="str">
        <f>IF(G34&lt;1,"",IF(H34=2,VLOOKUP(E34,LUT!$B$24:$C$26,2,FALSE),"0")+IF(H34=1,VLOOKUP(E34,LUT!$D$24:$E$26,2,FALSE),"0"))</f>
        <v/>
      </c>
      <c r="P34" s="528" t="str">
        <f>IF(I34&lt;1,"",IF(J34=2,VLOOKUP(E34,LUT!$B$27:$C$29,2,FALSE),"0")+IF(J34=1,VLOOKUP(E34,LUT!$D$27:$E$29,2,FALSE),"0"))</f>
        <v/>
      </c>
      <c r="Q34" s="528" t="str">
        <f>IF(K34&lt;1,"",IF(L34=2,VLOOKUP(E34,LUT!$B$30:$C$32,2,FALSE),"0")+IF(L34=1,VLOOKUP(E34,LUT!$D$30:$E$32,2,FALSE),"0"))</f>
        <v/>
      </c>
      <c r="R34" s="529" t="str">
        <f t="shared" si="4"/>
        <v/>
      </c>
      <c r="S34" s="538"/>
      <c r="T34" s="146" t="str">
        <f>IF(B34="","",(VLOOKUP(B34,Flora!$D$2:$Q$6183,3,FALSE)))</f>
        <v/>
      </c>
    </row>
    <row r="35" spans="1:20" ht="15" thickBot="1" x14ac:dyDescent="0.4">
      <c r="B35" s="531" t="s">
        <v>24001</v>
      </c>
      <c r="C35" s="518" t="e">
        <f>VLOOKUP(B35,'Palatable Species list'!$A$2:$B$649,1,FALSE)</f>
        <v>#N/A</v>
      </c>
      <c r="D35" s="519" t="str">
        <f>IF(B35="","",IF((VLOOKUP(C35,'Palatable Species list'!$A$2:$B$649,2,FALSE))="","",(VLOOKUP(C35,'Palatable Species list'!$A$2:$B$649,2,FALSE))))</f>
        <v/>
      </c>
      <c r="E35" s="532" t="str">
        <f>IF(B35="","",VLOOKUP(C35,'Palatable Species list'!A:C,3,FALSE))</f>
        <v/>
      </c>
      <c r="F35" s="533"/>
      <c r="G35" s="534"/>
      <c r="H35" s="535" t="e">
        <f t="shared" si="7"/>
        <v>#DIV/0!</v>
      </c>
      <c r="I35" s="534"/>
      <c r="J35" s="535" t="e">
        <f t="shared" si="8"/>
        <v>#DIV/0!</v>
      </c>
      <c r="K35" s="534"/>
      <c r="L35" s="536" t="e">
        <f t="shared" si="9"/>
        <v>#DIV/0!</v>
      </c>
      <c r="M35" s="537"/>
      <c r="N35" s="526" t="str">
        <f t="shared" si="10"/>
        <v/>
      </c>
      <c r="O35" s="527" t="str">
        <f>IF(G35&lt;1,"",IF(H35=2,VLOOKUP(E35,LUT!$B$24:$C$26,2,FALSE),"0")+IF(H35=1,VLOOKUP(E35,LUT!$D$24:$E$26,2,FALSE),"0"))</f>
        <v/>
      </c>
      <c r="P35" s="528" t="str">
        <f>IF(I35&lt;1,"",IF(J35=2,VLOOKUP(E35,LUT!$B$27:$C$29,2,FALSE),"0")+IF(J35=1,VLOOKUP(E35,LUT!$D$27:$E$29,2,FALSE),"0"))</f>
        <v/>
      </c>
      <c r="Q35" s="528" t="str">
        <f>IF(K35&lt;1,"",IF(L35=2,VLOOKUP(E35,LUT!$B$30:$C$32,2,FALSE),"0")+IF(L35=1,VLOOKUP(E35,LUT!$D$30:$E$32,2,FALSE),"0"))</f>
        <v/>
      </c>
      <c r="R35" s="529" t="str">
        <f t="shared" si="4"/>
        <v/>
      </c>
      <c r="S35" s="538"/>
      <c r="T35" s="146" t="str">
        <f>IF(B35="","",(VLOOKUP(B35,Flora!$D$2:$Q$6183,3,FALSE)))</f>
        <v/>
      </c>
    </row>
    <row r="36" spans="1:20" ht="15" thickBot="1" x14ac:dyDescent="0.4">
      <c r="B36" s="531" t="s">
        <v>24001</v>
      </c>
      <c r="C36" s="518" t="e">
        <f>VLOOKUP(B36,'Palatable Species list'!$A$2:$B$649,1,FALSE)</f>
        <v>#N/A</v>
      </c>
      <c r="D36" s="519" t="str">
        <f>IF(B36="","",IF((VLOOKUP(C36,'Palatable Species list'!$A$2:$B$649,2,FALSE))="","",(VLOOKUP(C36,'Palatable Species list'!$A$2:$B$649,2,FALSE))))</f>
        <v/>
      </c>
      <c r="E36" s="532" t="str">
        <f>IF(B36="","",VLOOKUP(C36,'Palatable Species list'!A:C,3,FALSE))</f>
        <v/>
      </c>
      <c r="F36" s="533"/>
      <c r="G36" s="534"/>
      <c r="H36" s="535" t="e">
        <f t="shared" si="7"/>
        <v>#DIV/0!</v>
      </c>
      <c r="I36" s="534"/>
      <c r="J36" s="535" t="e">
        <f t="shared" si="8"/>
        <v>#DIV/0!</v>
      </c>
      <c r="K36" s="534"/>
      <c r="L36" s="536" t="e">
        <f t="shared" si="9"/>
        <v>#DIV/0!</v>
      </c>
      <c r="M36" s="537"/>
      <c r="N36" s="526" t="str">
        <f t="shared" si="10"/>
        <v/>
      </c>
      <c r="O36" s="527" t="str">
        <f>IF(G36&lt;1,"",IF(H36=2,VLOOKUP(E36,LUT!$B$24:$C$26,2,FALSE),"0")+IF(H36=1,VLOOKUP(E36,LUT!$D$24:$E$26,2,FALSE),"0"))</f>
        <v/>
      </c>
      <c r="P36" s="528" t="str">
        <f>IF(I36&lt;1,"",IF(J36=2,VLOOKUP(E36,LUT!$B$27:$C$29,2,FALSE),"0")+IF(J36=1,VLOOKUP(E36,LUT!$D$27:$E$29,2,FALSE),"0"))</f>
        <v/>
      </c>
      <c r="Q36" s="528" t="str">
        <f>IF(K36&lt;1,"",IF(L36=2,VLOOKUP(E36,LUT!$B$30:$C$32,2,FALSE),"0")+IF(L36=1,VLOOKUP(E36,LUT!$D$30:$E$32,2,FALSE),"0"))</f>
        <v/>
      </c>
      <c r="R36" s="529" t="str">
        <f t="shared" si="4"/>
        <v/>
      </c>
      <c r="S36" s="538"/>
      <c r="T36" s="146" t="str">
        <f>IF(B36="","",(VLOOKUP(B36,Flora!$D$2:$Q$6183,3,FALSE)))</f>
        <v/>
      </c>
    </row>
    <row r="37" spans="1:20" ht="15" thickBot="1" x14ac:dyDescent="0.4">
      <c r="B37" s="531" t="s">
        <v>24001</v>
      </c>
      <c r="C37" s="518" t="e">
        <f>VLOOKUP(B37,'Palatable Species list'!$A$2:$B$649,1,FALSE)</f>
        <v>#N/A</v>
      </c>
      <c r="D37" s="519" t="str">
        <f>IF(B37="","",IF((VLOOKUP(C37,'Palatable Species list'!$A$2:$B$649,2,FALSE))="","",(VLOOKUP(C37,'Palatable Species list'!$A$2:$B$649,2,FALSE))))</f>
        <v/>
      </c>
      <c r="E37" s="532" t="str">
        <f>IF(B37="","",VLOOKUP(C37,'Palatable Species list'!A:C,3,FALSE))</f>
        <v/>
      </c>
      <c r="F37" s="533"/>
      <c r="G37" s="534"/>
      <c r="H37" s="535" t="e">
        <f t="shared" ref="H37:H87" si="11">IF(G37/(G37+I37+K37)&gt;0.49,2,IF(G37=0,0,1))</f>
        <v>#DIV/0!</v>
      </c>
      <c r="I37" s="534"/>
      <c r="J37" s="535" t="e">
        <f t="shared" ref="J37:J87" si="12">IF(I37/(G37+I37+K37)&gt;0.49,2,IF(I37=0,0,1))</f>
        <v>#DIV/0!</v>
      </c>
      <c r="K37" s="534"/>
      <c r="L37" s="536" t="e">
        <f t="shared" ref="L37:L87" si="13">IF(K37/(G37+I37+K37)&gt;0.49,2,IF(K37=0,0,1))</f>
        <v>#DIV/0!</v>
      </c>
      <c r="M37" s="537"/>
      <c r="N37" s="526" t="str">
        <f t="shared" si="10"/>
        <v/>
      </c>
      <c r="O37" s="527" t="str">
        <f>IF(G37&lt;1,"",IF(H37=2,VLOOKUP(E37,LUT!$B$24:$C$26,2,FALSE),"0")+IF(H37=1,VLOOKUP(E37,LUT!$D$24:$E$26,2,FALSE),"0"))</f>
        <v/>
      </c>
      <c r="P37" s="528" t="str">
        <f>IF(I37&lt;1,"",IF(J37=2,VLOOKUP(E37,LUT!$B$27:$C$29,2,FALSE),"0")+IF(J37=1,VLOOKUP(E37,LUT!$D$27:$E$29,2,FALSE),"0"))</f>
        <v/>
      </c>
      <c r="Q37" s="528" t="str">
        <f>IF(K37&lt;1,"",IF(L37=2,VLOOKUP(E37,LUT!$B$30:$C$32,2,FALSE),"0")+IF(L37=1,VLOOKUP(E37,LUT!$D$30:$E$32,2,FALSE),"0"))</f>
        <v/>
      </c>
      <c r="R37" s="529" t="str">
        <f t="shared" si="4"/>
        <v/>
      </c>
      <c r="S37" s="538"/>
      <c r="T37" s="146" t="str">
        <f>IF(B37="","",(VLOOKUP(B37,Flora!$D$2:$Q$6183,3,FALSE)))</f>
        <v/>
      </c>
    </row>
    <row r="38" spans="1:20" ht="15" thickBot="1" x14ac:dyDescent="0.4">
      <c r="B38" s="531" t="s">
        <v>24001</v>
      </c>
      <c r="C38" s="518" t="e">
        <f>VLOOKUP(B38,'Palatable Species list'!$A$2:$B$649,1,FALSE)</f>
        <v>#N/A</v>
      </c>
      <c r="D38" s="519" t="str">
        <f>IF(B38="","",IF((VLOOKUP(C38,'Palatable Species list'!$A$2:$B$649,2,FALSE))="","",(VLOOKUP(C38,'Palatable Species list'!$A$2:$B$649,2,FALSE))))</f>
        <v/>
      </c>
      <c r="E38" s="532" t="str">
        <f>IF(B38="","",VLOOKUP(C38,'Palatable Species list'!A:C,3,FALSE))</f>
        <v/>
      </c>
      <c r="F38" s="533"/>
      <c r="G38" s="534"/>
      <c r="H38" s="535" t="e">
        <f t="shared" si="11"/>
        <v>#DIV/0!</v>
      </c>
      <c r="I38" s="534"/>
      <c r="J38" s="535" t="e">
        <f t="shared" si="12"/>
        <v>#DIV/0!</v>
      </c>
      <c r="K38" s="534"/>
      <c r="L38" s="536" t="e">
        <f t="shared" si="13"/>
        <v>#DIV/0!</v>
      </c>
      <c r="M38" s="537"/>
      <c r="N38" s="526" t="str">
        <f t="shared" si="10"/>
        <v/>
      </c>
      <c r="O38" s="527" t="str">
        <f>IF(G38&lt;1,"",IF(H38=2,VLOOKUP(E38,LUT!$B$24:$C$26,2,FALSE),"0")+IF(H38=1,VLOOKUP(E38,LUT!$D$24:$E$26,2,FALSE),"0"))</f>
        <v/>
      </c>
      <c r="P38" s="528" t="str">
        <f>IF(I38&lt;1,"",IF(J38=2,VLOOKUP(E38,LUT!$B$27:$C$29,2,FALSE),"0")+IF(J38=1,VLOOKUP(E38,LUT!$D$27:$E$29,2,FALSE),"0"))</f>
        <v/>
      </c>
      <c r="Q38" s="528" t="str">
        <f>IF(K38&lt;1,"",IF(L38=2,VLOOKUP(E38,LUT!$B$30:$C$32,2,FALSE),"0")+IF(L38=1,VLOOKUP(E38,LUT!$D$30:$E$32,2,FALSE),"0"))</f>
        <v/>
      </c>
      <c r="R38" s="529" t="str">
        <f t="shared" si="4"/>
        <v/>
      </c>
      <c r="S38" s="538"/>
      <c r="T38" s="146" t="str">
        <f>IF(B38="","",(VLOOKUP(B38,Flora!$D$2:$Q$6183,3,FALSE)))</f>
        <v/>
      </c>
    </row>
    <row r="39" spans="1:20" ht="15" thickBot="1" x14ac:dyDescent="0.4">
      <c r="B39" s="531" t="s">
        <v>24001</v>
      </c>
      <c r="C39" s="518" t="e">
        <f>VLOOKUP(B39,'Palatable Species list'!$A$2:$B$649,1,FALSE)</f>
        <v>#N/A</v>
      </c>
      <c r="D39" s="519" t="str">
        <f>IF(B39="","",IF((VLOOKUP(C39,'Palatable Species list'!$A$2:$B$649,2,FALSE))="","",(VLOOKUP(C39,'Palatable Species list'!$A$2:$B$649,2,FALSE))))</f>
        <v/>
      </c>
      <c r="E39" s="532" t="str">
        <f>IF(B39="","",VLOOKUP(C39,'Palatable Species list'!A:C,3,FALSE))</f>
        <v/>
      </c>
      <c r="F39" s="533"/>
      <c r="G39" s="534"/>
      <c r="H39" s="535" t="e">
        <f t="shared" si="11"/>
        <v>#DIV/0!</v>
      </c>
      <c r="I39" s="534"/>
      <c r="J39" s="535" t="e">
        <f t="shared" si="12"/>
        <v>#DIV/0!</v>
      </c>
      <c r="K39" s="534"/>
      <c r="L39" s="536" t="e">
        <f t="shared" si="13"/>
        <v>#DIV/0!</v>
      </c>
      <c r="M39" s="537"/>
      <c r="N39" s="526" t="str">
        <f t="shared" si="10"/>
        <v/>
      </c>
      <c r="O39" s="527" t="str">
        <f>IF(G39&lt;1,"",IF(H39=2,VLOOKUP(E39,LUT!$B$24:$C$26,2,FALSE),"0")+IF(H39=1,VLOOKUP(E39,LUT!$D$24:$E$26,2,FALSE),"0"))</f>
        <v/>
      </c>
      <c r="P39" s="528" t="str">
        <f>IF(I39&lt;1,"",IF(J39=2,VLOOKUP(E39,LUT!$B$27:$C$29,2,FALSE),"0")+IF(J39=1,VLOOKUP(E39,LUT!$D$27:$E$29,2,FALSE),"0"))</f>
        <v/>
      </c>
      <c r="Q39" s="528" t="str">
        <f>IF(K39&lt;1,"",IF(L39=2,VLOOKUP(E39,LUT!$B$30:$C$32,2,FALSE),"0")+IF(L39=1,VLOOKUP(E39,LUT!$D$30:$E$32,2,FALSE),"0"))</f>
        <v/>
      </c>
      <c r="R39" s="529" t="str">
        <f t="shared" si="4"/>
        <v/>
      </c>
      <c r="S39" s="538"/>
      <c r="T39" s="146" t="str">
        <f>IF(B39="","",(VLOOKUP(B39,Flora!$D$2:$Q$6183,3,FALSE)))</f>
        <v/>
      </c>
    </row>
    <row r="40" spans="1:20" ht="15" thickBot="1" x14ac:dyDescent="0.4">
      <c r="B40" s="531" t="s">
        <v>24001</v>
      </c>
      <c r="C40" s="518" t="e">
        <f>VLOOKUP(B40,'Palatable Species list'!$A$2:$B$649,1,FALSE)</f>
        <v>#N/A</v>
      </c>
      <c r="D40" s="519" t="str">
        <f>IF(B40="","",IF((VLOOKUP(C40,'Palatable Species list'!$A$2:$B$649,2,FALSE))="","",(VLOOKUP(C40,'Palatable Species list'!$A$2:$B$649,2,FALSE))))</f>
        <v/>
      </c>
      <c r="E40" s="532" t="str">
        <f>IF(B40="","",VLOOKUP(C40,'Palatable Species list'!A:C,3,FALSE))</f>
        <v/>
      </c>
      <c r="F40" s="533"/>
      <c r="G40" s="534"/>
      <c r="H40" s="535" t="e">
        <f t="shared" si="11"/>
        <v>#DIV/0!</v>
      </c>
      <c r="I40" s="534"/>
      <c r="J40" s="535" t="e">
        <f t="shared" si="12"/>
        <v>#DIV/0!</v>
      </c>
      <c r="K40" s="534"/>
      <c r="L40" s="536" t="e">
        <f t="shared" si="13"/>
        <v>#DIV/0!</v>
      </c>
      <c r="M40" s="537"/>
      <c r="N40" s="526" t="str">
        <f t="shared" si="10"/>
        <v/>
      </c>
      <c r="O40" s="527" t="str">
        <f>IF(G40&lt;1,"",IF(H40=2,VLOOKUP(E40,LUT!$B$24:$C$26,2,FALSE),"0")+IF(H40=1,VLOOKUP(E40,LUT!$D$24:$E$26,2,FALSE),"0"))</f>
        <v/>
      </c>
      <c r="P40" s="528" t="str">
        <f>IF(I40&lt;1,"",IF(J40=2,VLOOKUP(E40,LUT!$B$27:$C$29,2,FALSE),"0")+IF(J40=1,VLOOKUP(E40,LUT!$D$27:$E$29,2,FALSE),"0"))</f>
        <v/>
      </c>
      <c r="Q40" s="528" t="str">
        <f>IF(K40&lt;1,"",IF(L40=2,VLOOKUP(E40,LUT!$B$30:$C$32,2,FALSE),"0")+IF(L40=1,VLOOKUP(E40,LUT!$D$30:$E$32,2,FALSE),"0"))</f>
        <v/>
      </c>
      <c r="R40" s="529" t="str">
        <f t="shared" si="4"/>
        <v/>
      </c>
      <c r="S40" s="538"/>
      <c r="T40" s="146" t="str">
        <f>IF(B40="","",(VLOOKUP(B40,Flora!$D$2:$Q$6183,3,FALSE)))</f>
        <v/>
      </c>
    </row>
    <row r="41" spans="1:20" ht="15" thickBot="1" x14ac:dyDescent="0.4">
      <c r="B41" s="531" t="s">
        <v>24001</v>
      </c>
      <c r="C41" s="518" t="e">
        <f>VLOOKUP(B41,'Palatable Species list'!$A$2:$B$649,1,FALSE)</f>
        <v>#N/A</v>
      </c>
      <c r="D41" s="519" t="str">
        <f>IF(B41="","",IF((VLOOKUP(C41,'Palatable Species list'!$A$2:$B$649,2,FALSE))="","",(VLOOKUP(C41,'Palatable Species list'!$A$2:$B$649,2,FALSE))))</f>
        <v/>
      </c>
      <c r="E41" s="532" t="str">
        <f>IF(B41="","",VLOOKUP(C41,'Palatable Species list'!A:C,3,FALSE))</f>
        <v/>
      </c>
      <c r="F41" s="533"/>
      <c r="G41" s="534"/>
      <c r="H41" s="535" t="e">
        <f t="shared" si="11"/>
        <v>#DIV/0!</v>
      </c>
      <c r="I41" s="534"/>
      <c r="J41" s="535" t="e">
        <f t="shared" si="12"/>
        <v>#DIV/0!</v>
      </c>
      <c r="K41" s="534"/>
      <c r="L41" s="536" t="e">
        <f t="shared" si="13"/>
        <v>#DIV/0!</v>
      </c>
      <c r="M41" s="537"/>
      <c r="N41" s="526" t="str">
        <f t="shared" si="10"/>
        <v/>
      </c>
      <c r="O41" s="527" t="str">
        <f>IF(G41&lt;1,"",IF(H41=2,VLOOKUP(E41,LUT!$B$24:$C$26,2,FALSE),"0")+IF(H41=1,VLOOKUP(E41,LUT!$D$24:$E$26,2,FALSE),"0"))</f>
        <v/>
      </c>
      <c r="P41" s="528" t="str">
        <f>IF(I41&lt;1,"",IF(J41=2,VLOOKUP(E41,LUT!$B$27:$C$29,2,FALSE),"0")+IF(J41=1,VLOOKUP(E41,LUT!$D$27:$E$29,2,FALSE),"0"))</f>
        <v/>
      </c>
      <c r="Q41" s="528" t="str">
        <f>IF(K41&lt;1,"",IF(L41=2,VLOOKUP(E41,LUT!$B$30:$C$32,2,FALSE),"0")+IF(L41=1,VLOOKUP(E41,LUT!$D$30:$E$32,2,FALSE),"0"))</f>
        <v/>
      </c>
      <c r="R41" s="529" t="str">
        <f t="shared" si="4"/>
        <v/>
      </c>
      <c r="S41" s="538"/>
      <c r="T41" s="146" t="str">
        <f>IF(B41="","",(VLOOKUP(B41,Flora!$D$2:$Q$6183,3,FALSE)))</f>
        <v/>
      </c>
    </row>
    <row r="42" spans="1:20" ht="15" thickBot="1" x14ac:dyDescent="0.4">
      <c r="B42" s="531" t="s">
        <v>24001</v>
      </c>
      <c r="C42" s="518" t="e">
        <f>VLOOKUP(B42,'Palatable Species list'!$A$2:$B$649,1,FALSE)</f>
        <v>#N/A</v>
      </c>
      <c r="D42" s="519" t="str">
        <f>IF(B42="","",IF((VLOOKUP(C42,'Palatable Species list'!$A$2:$B$649,2,FALSE))="","",(VLOOKUP(C42,'Palatable Species list'!$A$2:$B$649,2,FALSE))))</f>
        <v/>
      </c>
      <c r="E42" s="532" t="str">
        <f>IF(B42="","",VLOOKUP(C42,'Palatable Species list'!A:C,3,FALSE))</f>
        <v/>
      </c>
      <c r="F42" s="533"/>
      <c r="G42" s="534"/>
      <c r="H42" s="535" t="e">
        <f t="shared" si="11"/>
        <v>#DIV/0!</v>
      </c>
      <c r="I42" s="534"/>
      <c r="J42" s="535" t="e">
        <f t="shared" si="12"/>
        <v>#DIV/0!</v>
      </c>
      <c r="K42" s="534"/>
      <c r="L42" s="536" t="e">
        <f t="shared" si="13"/>
        <v>#DIV/0!</v>
      </c>
      <c r="M42" s="537"/>
      <c r="N42" s="526" t="str">
        <f t="shared" si="10"/>
        <v/>
      </c>
      <c r="O42" s="527" t="str">
        <f>IF(G42&lt;1,"",IF(H42=2,VLOOKUP(E42,LUT!$B$24:$C$26,2,FALSE),"0")+IF(H42=1,VLOOKUP(E42,LUT!$D$24:$E$26,2,FALSE),"0"))</f>
        <v/>
      </c>
      <c r="P42" s="528" t="str">
        <f>IF(I42&lt;1,"",IF(J42=2,VLOOKUP(E42,LUT!$B$27:$C$29,2,FALSE),"0")+IF(J42=1,VLOOKUP(E42,LUT!$D$27:$E$29,2,FALSE),"0"))</f>
        <v/>
      </c>
      <c r="Q42" s="528" t="str">
        <f>IF(K42&lt;1,"",IF(L42=2,VLOOKUP(E42,LUT!$B$30:$C$32,2,FALSE),"0")+IF(L42=1,VLOOKUP(E42,LUT!$D$30:$E$32,2,FALSE),"0"))</f>
        <v/>
      </c>
      <c r="R42" s="529" t="str">
        <f t="shared" si="4"/>
        <v/>
      </c>
      <c r="S42" s="538"/>
      <c r="T42" s="146" t="str">
        <f>IF(B42="","",(VLOOKUP(B42,Flora!$D$2:$Q$6183,3,FALSE)))</f>
        <v/>
      </c>
    </row>
    <row r="43" spans="1:20" ht="15" thickBot="1" x14ac:dyDescent="0.4">
      <c r="B43" s="531" t="s">
        <v>24001</v>
      </c>
      <c r="C43" s="518" t="e">
        <f>VLOOKUP(B43,'Palatable Species list'!$A$2:$B$649,1,FALSE)</f>
        <v>#N/A</v>
      </c>
      <c r="D43" s="519" t="str">
        <f>IF(B43="","",IF((VLOOKUP(C43,'Palatable Species list'!$A$2:$B$649,2,FALSE))="","",(VLOOKUP(C43,'Palatable Species list'!$A$2:$B$649,2,FALSE))))</f>
        <v/>
      </c>
      <c r="E43" s="532" t="str">
        <f>IF(B43="","",VLOOKUP(C43,'Palatable Species list'!A:C,3,FALSE))</f>
        <v/>
      </c>
      <c r="F43" s="533"/>
      <c r="G43" s="534"/>
      <c r="H43" s="535" t="e">
        <f t="shared" si="11"/>
        <v>#DIV/0!</v>
      </c>
      <c r="I43" s="534"/>
      <c r="J43" s="535" t="e">
        <f t="shared" si="12"/>
        <v>#DIV/0!</v>
      </c>
      <c r="K43" s="534"/>
      <c r="L43" s="536" t="e">
        <f t="shared" si="13"/>
        <v>#DIV/0!</v>
      </c>
      <c r="M43" s="537"/>
      <c r="N43" s="526" t="str">
        <f t="shared" si="10"/>
        <v/>
      </c>
      <c r="O43" s="527" t="str">
        <f>IF(G43&lt;1,"",IF(H43=2,VLOOKUP(E43,LUT!$B$24:$C$26,2,FALSE),"0")+IF(H43=1,VLOOKUP(E43,LUT!$D$24:$E$26,2,FALSE),"0"))</f>
        <v/>
      </c>
      <c r="P43" s="528" t="str">
        <f>IF(I43&lt;1,"",IF(J43=2,VLOOKUP(E43,LUT!$B$27:$C$29,2,FALSE),"0")+IF(J43=1,VLOOKUP(E43,LUT!$D$27:$E$29,2,FALSE),"0"))</f>
        <v/>
      </c>
      <c r="Q43" s="528" t="str">
        <f>IF(K43&lt;1,"",IF(L43=2,VLOOKUP(E43,LUT!$B$30:$C$32,2,FALSE),"0")+IF(L43=1,VLOOKUP(E43,LUT!$D$30:$E$32,2,FALSE),"0"))</f>
        <v/>
      </c>
      <c r="R43" s="529" t="str">
        <f t="shared" si="4"/>
        <v/>
      </c>
      <c r="S43" s="538"/>
      <c r="T43" s="146" t="str">
        <f>IF(B43="","",(VLOOKUP(B43,Flora!$D$2:$Q$6183,3,FALSE)))</f>
        <v/>
      </c>
    </row>
    <row r="44" spans="1:20" ht="15" thickBot="1" x14ac:dyDescent="0.4">
      <c r="B44" s="531" t="s">
        <v>24001</v>
      </c>
      <c r="C44" s="518" t="e">
        <f>VLOOKUP(B44,'Palatable Species list'!$A$2:$B$649,1,FALSE)</f>
        <v>#N/A</v>
      </c>
      <c r="D44" s="519" t="str">
        <f>IF(B44="","",IF((VLOOKUP(C44,'Palatable Species list'!$A$2:$B$649,2,FALSE))="","",(VLOOKUP(C44,'Palatable Species list'!$A$2:$B$649,2,FALSE))))</f>
        <v/>
      </c>
      <c r="E44" s="532" t="str">
        <f>IF(B44="","",VLOOKUP(C44,'Palatable Species list'!A:C,3,FALSE))</f>
        <v/>
      </c>
      <c r="F44" s="533"/>
      <c r="G44" s="534"/>
      <c r="H44" s="535" t="e">
        <f t="shared" si="11"/>
        <v>#DIV/0!</v>
      </c>
      <c r="I44" s="534"/>
      <c r="J44" s="535" t="e">
        <f t="shared" si="12"/>
        <v>#DIV/0!</v>
      </c>
      <c r="K44" s="534"/>
      <c r="L44" s="536" t="e">
        <f t="shared" si="13"/>
        <v>#DIV/0!</v>
      </c>
      <c r="M44" s="537"/>
      <c r="N44" s="526" t="str">
        <f t="shared" si="10"/>
        <v/>
      </c>
      <c r="O44" s="527" t="str">
        <f>IF(G44&lt;1,"",IF(H44=2,VLOOKUP(E44,LUT!$B$24:$C$26,2,FALSE),"0")+IF(H44=1,VLOOKUP(E44,LUT!$D$24:$E$26,2,FALSE),"0"))</f>
        <v/>
      </c>
      <c r="P44" s="528" t="str">
        <f>IF(I44&lt;1,"",IF(J44=2,VLOOKUP(E44,LUT!$B$27:$C$29,2,FALSE),"0")+IF(J44=1,VLOOKUP(E44,LUT!$D$27:$E$29,2,FALSE),"0"))</f>
        <v/>
      </c>
      <c r="Q44" s="528" t="str">
        <f>IF(K44&lt;1,"",IF(L44=2,VLOOKUP(E44,LUT!$B$30:$C$32,2,FALSE),"0")+IF(L44=1,VLOOKUP(E44,LUT!$D$30:$E$32,2,FALSE),"0"))</f>
        <v/>
      </c>
      <c r="R44" s="529" t="str">
        <f t="shared" si="4"/>
        <v/>
      </c>
      <c r="S44" s="538"/>
      <c r="T44" s="146" t="str">
        <f>IF(B44="","",(VLOOKUP(B44,Flora!$D$2:$Q$6183,3,FALSE)))</f>
        <v/>
      </c>
    </row>
    <row r="45" spans="1:20" s="161" customFormat="1" ht="15" thickBot="1" x14ac:dyDescent="0.4">
      <c r="A45" s="149"/>
      <c r="B45" s="531" t="s">
        <v>24001</v>
      </c>
      <c r="C45" s="518" t="e">
        <f>VLOOKUP(B45,'Palatable Species list'!$A$2:$B$649,1,FALSE)</f>
        <v>#N/A</v>
      </c>
      <c r="D45" s="519" t="str">
        <f>IF(B45="","",IF((VLOOKUP(C45,'Palatable Species list'!$A$2:$B$649,2,FALSE))="","",(VLOOKUP(C45,'Palatable Species list'!$A$2:$B$649,2,FALSE))))</f>
        <v/>
      </c>
      <c r="E45" s="532" t="str">
        <f>IF(B45="","",VLOOKUP(C45,'Palatable Species list'!A:C,3,FALSE))</f>
        <v/>
      </c>
      <c r="F45" s="533"/>
      <c r="G45" s="531"/>
      <c r="H45" s="535" t="e">
        <f t="shared" si="11"/>
        <v>#DIV/0!</v>
      </c>
      <c r="I45" s="534"/>
      <c r="J45" s="535" t="e">
        <f t="shared" si="12"/>
        <v>#DIV/0!</v>
      </c>
      <c r="K45" s="534"/>
      <c r="L45" s="539" t="e">
        <f t="shared" si="13"/>
        <v>#DIV/0!</v>
      </c>
      <c r="M45" s="537"/>
      <c r="N45" s="526" t="str">
        <f t="shared" si="10"/>
        <v/>
      </c>
      <c r="O45" s="540" t="str">
        <f>IF(G45&lt;1,"",IF(H45=2,VLOOKUP(E45,LUT!$B$24:$C$26,2,FALSE),"0")+IF(H45=1,VLOOKUP(E45,LUT!$D$24:$E$26,2,FALSE),"0"))</f>
        <v/>
      </c>
      <c r="P45" s="541" t="str">
        <f>IF(I45&lt;1,"",IF(J45=2,VLOOKUP(E45,LUT!$B$27:$C$29,2,FALSE),"0")+IF(J45=1,VLOOKUP(E45,LUT!$D$27:$E$29,2,FALSE),"0"))</f>
        <v/>
      </c>
      <c r="Q45" s="541" t="str">
        <f>IF(K45&lt;1,"",IF(L45=2,VLOOKUP(E45,LUT!$B$30:$C$32,2,FALSE),"0")+IF(L45=1,VLOOKUP(E45,LUT!$D$30:$E$32,2,FALSE),"0"))</f>
        <v/>
      </c>
      <c r="R45" s="529" t="str">
        <f t="shared" si="4"/>
        <v/>
      </c>
      <c r="S45" s="538"/>
      <c r="T45" s="146" t="str">
        <f>IF(B45="","",(VLOOKUP(B45,Flora!$D$2:$Q$6183,3,FALSE)))</f>
        <v/>
      </c>
    </row>
    <row r="46" spans="1:20" s="195" customFormat="1" ht="15" thickBot="1" x14ac:dyDescent="0.4">
      <c r="B46" s="531" t="s">
        <v>24001</v>
      </c>
      <c r="C46" s="518" t="e">
        <f>VLOOKUP(B46,'Palatable Species list'!$A$2:$B$649,1,FALSE)</f>
        <v>#N/A</v>
      </c>
      <c r="D46" s="519" t="str">
        <f>IF(B46="","",IF((VLOOKUP(C46,'Palatable Species list'!$A$2:$B$649,2,FALSE))="","",(VLOOKUP(C46,'Palatable Species list'!$A$2:$B$649,2,FALSE))))</f>
        <v/>
      </c>
      <c r="E46" s="532" t="str">
        <f>IF(B46="","",VLOOKUP(C46,'Palatable Species list'!A:C,3,FALSE))</f>
        <v/>
      </c>
      <c r="F46" s="533"/>
      <c r="G46" s="531"/>
      <c r="H46" s="535" t="e">
        <f>IF(G46/(G46+I46+K46)&gt;0.49,2,IF(G46=0,0,1))</f>
        <v>#DIV/0!</v>
      </c>
      <c r="I46" s="534"/>
      <c r="J46" s="535" t="e">
        <f>IF(I46/(G46+I46+K46)&gt;0.49,2,IF(I46=0,0,1))</f>
        <v>#DIV/0!</v>
      </c>
      <c r="K46" s="534"/>
      <c r="L46" s="539" t="e">
        <f>IF(K46/(G46+I46+K46)&gt;0.49,2,IF(K46=0,0,1))</f>
        <v>#DIV/0!</v>
      </c>
      <c r="M46" s="537"/>
      <c r="N46" s="526" t="str">
        <f t="shared" si="10"/>
        <v/>
      </c>
      <c r="O46" s="540" t="str">
        <f>IF(G46&lt;1,"",IF(H46=2,VLOOKUP(E46,LUT!$B$24:$C$26,2,FALSE),"0")+IF(H46=1,VLOOKUP(E46,LUT!$D$24:$E$26,2,FALSE),"0"))</f>
        <v/>
      </c>
      <c r="P46" s="541" t="str">
        <f>IF(I46&lt;1,"",IF(J46=2,VLOOKUP(E46,LUT!$B$27:$C$29,2,FALSE),"0")+IF(J46=1,VLOOKUP(E46,LUT!$D$27:$E$29,2,FALSE),"0"))</f>
        <v/>
      </c>
      <c r="Q46" s="541" t="str">
        <f>IF(K46&lt;1,"",IF(L46=2,VLOOKUP(E46,LUT!$B$30:$C$32,2,FALSE),"0")+IF(L46=1,VLOOKUP(E46,LUT!$D$30:$E$32,2,FALSE),"0"))</f>
        <v/>
      </c>
      <c r="R46" s="529" t="str">
        <f t="shared" si="4"/>
        <v/>
      </c>
      <c r="S46" s="538"/>
      <c r="T46" s="146" t="str">
        <f>IF(B46="","",(VLOOKUP(B46,Flora!$D$2:$Q$6183,3,FALSE)))</f>
        <v/>
      </c>
    </row>
    <row r="47" spans="1:20" s="195" customFormat="1" ht="15" thickBot="1" x14ac:dyDescent="0.4">
      <c r="B47" s="531" t="s">
        <v>24001</v>
      </c>
      <c r="C47" s="518" t="e">
        <f>VLOOKUP(B47,'Palatable Species list'!$A$2:$B$649,1,FALSE)</f>
        <v>#N/A</v>
      </c>
      <c r="D47" s="519" t="str">
        <f>IF(B47="","",IF((VLOOKUP(C47,'Palatable Species list'!$A$2:$B$649,2,FALSE))="","",(VLOOKUP(C47,'Palatable Species list'!$A$2:$B$649,2,FALSE))))</f>
        <v/>
      </c>
      <c r="E47" s="532" t="str">
        <f>IF(B47="","",VLOOKUP(C47,'Palatable Species list'!A:C,3,FALSE))</f>
        <v/>
      </c>
      <c r="F47" s="533"/>
      <c r="G47" s="531"/>
      <c r="H47" s="535" t="e">
        <f t="shared" si="11"/>
        <v>#DIV/0!</v>
      </c>
      <c r="I47" s="534"/>
      <c r="J47" s="535" t="e">
        <f t="shared" si="12"/>
        <v>#DIV/0!</v>
      </c>
      <c r="K47" s="534"/>
      <c r="L47" s="539" t="e">
        <f t="shared" si="13"/>
        <v>#DIV/0!</v>
      </c>
      <c r="M47" s="537"/>
      <c r="N47" s="526" t="str">
        <f t="shared" si="10"/>
        <v/>
      </c>
      <c r="O47" s="540" t="str">
        <f>IF(G47&lt;1,"",IF(H47=2,VLOOKUP(E47,LUT!$B$24:$C$26,2,FALSE),"0")+IF(H47=1,VLOOKUP(E47,LUT!$D$24:$E$26,2,FALSE),"0"))</f>
        <v/>
      </c>
      <c r="P47" s="541" t="str">
        <f>IF(I47&lt;1,"",IF(J47=2,VLOOKUP(E47,LUT!$B$27:$C$29,2,FALSE),"0")+IF(J47=1,VLOOKUP(E47,LUT!$D$27:$E$29,2,FALSE),"0"))</f>
        <v/>
      </c>
      <c r="Q47" s="541" t="str">
        <f>IF(K47&lt;1,"",IF(L47=2,VLOOKUP(E47,LUT!$B$30:$C$32,2,FALSE),"0")+IF(L47=1,VLOOKUP(E47,LUT!$D$30:$E$32,2,FALSE),"0"))</f>
        <v/>
      </c>
      <c r="R47" s="529" t="str">
        <f t="shared" si="4"/>
        <v/>
      </c>
      <c r="S47" s="538"/>
      <c r="T47" s="146" t="str">
        <f>IF(B47="","",(VLOOKUP(B47,Flora!$D$2:$Q$6183,3,FALSE)))</f>
        <v/>
      </c>
    </row>
    <row r="48" spans="1:20" s="195" customFormat="1" ht="15" thickBot="1" x14ac:dyDescent="0.4">
      <c r="B48" s="531" t="s">
        <v>24001</v>
      </c>
      <c r="C48" s="518" t="e">
        <f>VLOOKUP(B48,'Palatable Species list'!$A$2:$B$649,1,FALSE)</f>
        <v>#N/A</v>
      </c>
      <c r="D48" s="519" t="str">
        <f>IF(B48="","",IF((VLOOKUP(C48,'Palatable Species list'!$A$2:$B$649,2,FALSE))="","",(VLOOKUP(C48,'Palatable Species list'!$A$2:$B$649,2,FALSE))))</f>
        <v/>
      </c>
      <c r="E48" s="532" t="str">
        <f>IF(B48="","",VLOOKUP(C48,'Palatable Species list'!A:C,3,FALSE))</f>
        <v/>
      </c>
      <c r="F48" s="533"/>
      <c r="G48" s="531"/>
      <c r="H48" s="535" t="e">
        <f t="shared" si="11"/>
        <v>#DIV/0!</v>
      </c>
      <c r="I48" s="534"/>
      <c r="J48" s="535" t="e">
        <f t="shared" si="12"/>
        <v>#DIV/0!</v>
      </c>
      <c r="K48" s="534"/>
      <c r="L48" s="539" t="e">
        <f t="shared" si="13"/>
        <v>#DIV/0!</v>
      </c>
      <c r="M48" s="537"/>
      <c r="N48" s="526" t="str">
        <f t="shared" si="10"/>
        <v/>
      </c>
      <c r="O48" s="540" t="str">
        <f>IF(G48&lt;1,"",IF(H48=2,VLOOKUP(E48,LUT!$B$24:$C$26,2,FALSE),"0")+IF(H48=1,VLOOKUP(E48,LUT!$D$24:$E$26,2,FALSE),"0"))</f>
        <v/>
      </c>
      <c r="P48" s="541" t="str">
        <f>IF(I48&lt;1,"",IF(J48=2,VLOOKUP(E48,LUT!$B$27:$C$29,2,FALSE),"0")+IF(J48=1,VLOOKUP(E48,LUT!$D$27:$E$29,2,FALSE),"0"))</f>
        <v/>
      </c>
      <c r="Q48" s="541" t="str">
        <f>IF(K48&lt;1,"",IF(L48=2,VLOOKUP(E48,LUT!$B$30:$C$32,2,FALSE),"0")+IF(L48=1,VLOOKUP(E48,LUT!$D$30:$E$32,2,FALSE),"0"))</f>
        <v/>
      </c>
      <c r="R48" s="529" t="str">
        <f t="shared" si="4"/>
        <v/>
      </c>
      <c r="S48" s="538"/>
      <c r="T48" s="146" t="str">
        <f>IF(B48="","",(VLOOKUP(B48,Flora!$D$2:$Q$6183,3,FALSE)))</f>
        <v/>
      </c>
    </row>
    <row r="49" spans="2:20" s="195" customFormat="1" ht="15" thickBot="1" x14ac:dyDescent="0.4">
      <c r="B49" s="531" t="s">
        <v>24001</v>
      </c>
      <c r="C49" s="518" t="e">
        <f>VLOOKUP(B49,'Palatable Species list'!$A$2:$B$649,1,FALSE)</f>
        <v>#N/A</v>
      </c>
      <c r="D49" s="519" t="str">
        <f>IF(B49="","",IF((VLOOKUP(C49,'Palatable Species list'!$A$2:$B$649,2,FALSE))="","",(VLOOKUP(C49,'Palatable Species list'!$A$2:$B$649,2,FALSE))))</f>
        <v/>
      </c>
      <c r="E49" s="532" t="str">
        <f>IF(B49="","",VLOOKUP(C49,'Palatable Species list'!A:C,3,FALSE))</f>
        <v/>
      </c>
      <c r="F49" s="533"/>
      <c r="G49" s="531"/>
      <c r="H49" s="535" t="e">
        <f t="shared" si="11"/>
        <v>#DIV/0!</v>
      </c>
      <c r="I49" s="534"/>
      <c r="J49" s="535" t="e">
        <f t="shared" si="12"/>
        <v>#DIV/0!</v>
      </c>
      <c r="K49" s="534"/>
      <c r="L49" s="539" t="e">
        <f t="shared" si="13"/>
        <v>#DIV/0!</v>
      </c>
      <c r="M49" s="537"/>
      <c r="N49" s="526" t="str">
        <f t="shared" si="10"/>
        <v/>
      </c>
      <c r="O49" s="540" t="str">
        <f>IF(G49&lt;1,"",IF(H49=2,VLOOKUP(E49,LUT!$B$24:$C$26,2,FALSE),"0")+IF(H49=1,VLOOKUP(E49,LUT!$D$24:$E$26,2,FALSE),"0"))</f>
        <v/>
      </c>
      <c r="P49" s="541" t="str">
        <f>IF(I49&lt;1,"",IF(J49=2,VLOOKUP(E49,LUT!$B$27:$C$29,2,FALSE),"0")+IF(J49=1,VLOOKUP(E49,LUT!$D$27:$E$29,2,FALSE),"0"))</f>
        <v/>
      </c>
      <c r="Q49" s="541" t="str">
        <f>IF(K49&lt;1,"",IF(L49=2,VLOOKUP(E49,LUT!$B$30:$C$32,2,FALSE),"0")+IF(L49=1,VLOOKUP(E49,LUT!$D$30:$E$32,2,FALSE),"0"))</f>
        <v/>
      </c>
      <c r="R49" s="529" t="str">
        <f t="shared" si="4"/>
        <v/>
      </c>
      <c r="S49" s="538"/>
      <c r="T49" s="146" t="str">
        <f>IF(B49="","",(VLOOKUP(B49,Flora!$D$2:$Q$6183,3,FALSE)))</f>
        <v/>
      </c>
    </row>
    <row r="50" spans="2:20" s="195" customFormat="1" ht="15" thickBot="1" x14ac:dyDescent="0.4">
      <c r="B50" s="531" t="s">
        <v>24001</v>
      </c>
      <c r="C50" s="518" t="e">
        <f>VLOOKUP(B50,'Palatable Species list'!$A$2:$B$649,1,FALSE)</f>
        <v>#N/A</v>
      </c>
      <c r="D50" s="519" t="str">
        <f>IF(B50="","",IF((VLOOKUP(C50,'Palatable Species list'!$A$2:$B$649,2,FALSE))="","",(VLOOKUP(C50,'Palatable Species list'!$A$2:$B$649,2,FALSE))))</f>
        <v/>
      </c>
      <c r="E50" s="532" t="str">
        <f>IF(B50="","",VLOOKUP(C50,'Palatable Species list'!A:C,3,FALSE))</f>
        <v/>
      </c>
      <c r="F50" s="533"/>
      <c r="G50" s="531"/>
      <c r="H50" s="535" t="e">
        <f t="shared" si="11"/>
        <v>#DIV/0!</v>
      </c>
      <c r="I50" s="534"/>
      <c r="J50" s="535" t="e">
        <f t="shared" si="12"/>
        <v>#DIV/0!</v>
      </c>
      <c r="K50" s="534"/>
      <c r="L50" s="539" t="e">
        <f t="shared" si="13"/>
        <v>#DIV/0!</v>
      </c>
      <c r="M50" s="537"/>
      <c r="N50" s="526" t="str">
        <f t="shared" si="10"/>
        <v/>
      </c>
      <c r="O50" s="540" t="str">
        <f>IF(G50&lt;1,"",IF(H50=2,VLOOKUP(E50,LUT!$B$24:$C$26,2,FALSE),"0")+IF(H50=1,VLOOKUP(E50,LUT!$D$24:$E$26,2,FALSE),"0"))</f>
        <v/>
      </c>
      <c r="P50" s="541" t="str">
        <f>IF(I50&lt;1,"",IF(J50=2,VLOOKUP(E50,LUT!$B$27:$C$29,2,FALSE),"0")+IF(J50=1,VLOOKUP(E50,LUT!$D$27:$E$29,2,FALSE),"0"))</f>
        <v/>
      </c>
      <c r="Q50" s="541" t="str">
        <f>IF(K50&lt;1,"",IF(L50=2,VLOOKUP(E50,LUT!$B$30:$C$32,2,FALSE),"0")+IF(L50=1,VLOOKUP(E50,LUT!$D$30:$E$32,2,FALSE),"0"))</f>
        <v/>
      </c>
      <c r="R50" s="529" t="str">
        <f t="shared" si="4"/>
        <v/>
      </c>
      <c r="S50" s="538"/>
      <c r="T50" s="146" t="str">
        <f>IF(B50="","",(VLOOKUP(B50,Flora!$D$2:$Q$6183,3,FALSE)))</f>
        <v/>
      </c>
    </row>
    <row r="51" spans="2:20" s="195" customFormat="1" ht="15" thickBot="1" x14ac:dyDescent="0.4">
      <c r="B51" s="531" t="s">
        <v>24001</v>
      </c>
      <c r="C51" s="518" t="e">
        <f>VLOOKUP(B51,'Palatable Species list'!$A$2:$B$649,1,FALSE)</f>
        <v>#N/A</v>
      </c>
      <c r="D51" s="519" t="str">
        <f>IF(B51="","",IF((VLOOKUP(C51,'Palatable Species list'!$A$2:$B$649,2,FALSE))="","",(VLOOKUP(C51,'Palatable Species list'!$A$2:$B$649,2,FALSE))))</f>
        <v/>
      </c>
      <c r="E51" s="532" t="str">
        <f>IF(B51="","",VLOOKUP(C51,'Palatable Species list'!A:C,3,FALSE))</f>
        <v/>
      </c>
      <c r="F51" s="533"/>
      <c r="G51" s="531"/>
      <c r="H51" s="535" t="e">
        <f t="shared" si="11"/>
        <v>#DIV/0!</v>
      </c>
      <c r="I51" s="534"/>
      <c r="J51" s="535" t="e">
        <f t="shared" si="12"/>
        <v>#DIV/0!</v>
      </c>
      <c r="K51" s="534"/>
      <c r="L51" s="539" t="e">
        <f t="shared" si="13"/>
        <v>#DIV/0!</v>
      </c>
      <c r="M51" s="537"/>
      <c r="N51" s="526" t="str">
        <f t="shared" si="10"/>
        <v/>
      </c>
      <c r="O51" s="540" t="str">
        <f>IF(G51&lt;1,"",IF(H51=2,VLOOKUP(E51,LUT!$B$24:$C$26,2,FALSE),"0")+IF(H51=1,VLOOKUP(E51,LUT!$D$24:$E$26,2,FALSE),"0"))</f>
        <v/>
      </c>
      <c r="P51" s="541" t="str">
        <f>IF(I51&lt;1,"",IF(J51=2,VLOOKUP(E51,LUT!$B$27:$C$29,2,FALSE),"0")+IF(J51=1,VLOOKUP(E51,LUT!$D$27:$E$29,2,FALSE),"0"))</f>
        <v/>
      </c>
      <c r="Q51" s="541" t="str">
        <f>IF(K51&lt;1,"",IF(L51=2,VLOOKUP(E51,LUT!$B$30:$C$32,2,FALSE),"0")+IF(L51=1,VLOOKUP(E51,LUT!$D$30:$E$32,2,FALSE),"0"))</f>
        <v/>
      </c>
      <c r="R51" s="529" t="str">
        <f t="shared" si="4"/>
        <v/>
      </c>
      <c r="S51" s="538"/>
      <c r="T51" s="146" t="str">
        <f>IF(B51="","",(VLOOKUP(B51,Flora!$D$2:$Q$6183,3,FALSE)))</f>
        <v/>
      </c>
    </row>
    <row r="52" spans="2:20" s="195" customFormat="1" ht="15" thickBot="1" x14ac:dyDescent="0.4">
      <c r="B52" s="531" t="s">
        <v>24001</v>
      </c>
      <c r="C52" s="518" t="e">
        <f>VLOOKUP(B52,'Palatable Species list'!$A$2:$B$649,1,FALSE)</f>
        <v>#N/A</v>
      </c>
      <c r="D52" s="519" t="str">
        <f>IF(B52="","",IF((VLOOKUP(C52,'Palatable Species list'!$A$2:$B$649,2,FALSE))="","",(VLOOKUP(C52,'Palatable Species list'!$A$2:$B$649,2,FALSE))))</f>
        <v/>
      </c>
      <c r="E52" s="532" t="str">
        <f>IF(B52="","",VLOOKUP(C52,'Palatable Species list'!A:C,3,FALSE))</f>
        <v/>
      </c>
      <c r="F52" s="533"/>
      <c r="G52" s="531"/>
      <c r="H52" s="535" t="e">
        <f t="shared" si="11"/>
        <v>#DIV/0!</v>
      </c>
      <c r="I52" s="534"/>
      <c r="J52" s="535" t="e">
        <f t="shared" si="12"/>
        <v>#DIV/0!</v>
      </c>
      <c r="K52" s="534"/>
      <c r="L52" s="539" t="e">
        <f t="shared" si="13"/>
        <v>#DIV/0!</v>
      </c>
      <c r="M52" s="537"/>
      <c r="N52" s="526" t="str">
        <f t="shared" si="10"/>
        <v/>
      </c>
      <c r="O52" s="540" t="str">
        <f>IF(G52&lt;1,"",IF(H52=2,VLOOKUP(E52,LUT!$B$24:$C$26,2,FALSE),"0")+IF(H52=1,VLOOKUP(E52,LUT!$D$24:$E$26,2,FALSE),"0"))</f>
        <v/>
      </c>
      <c r="P52" s="541" t="str">
        <f>IF(I52&lt;1,"",IF(J52=2,VLOOKUP(E52,LUT!$B$27:$C$29,2,FALSE),"0")+IF(J52=1,VLOOKUP(E52,LUT!$D$27:$E$29,2,FALSE),"0"))</f>
        <v/>
      </c>
      <c r="Q52" s="541" t="str">
        <f>IF(K52&lt;1,"",IF(L52=2,VLOOKUP(E52,LUT!$B$30:$C$32,2,FALSE),"0")+IF(L52=1,VLOOKUP(E52,LUT!$D$30:$E$32,2,FALSE),"0"))</f>
        <v/>
      </c>
      <c r="R52" s="529" t="str">
        <f t="shared" si="4"/>
        <v/>
      </c>
      <c r="S52" s="538"/>
      <c r="T52" s="146" t="str">
        <f>IF(B52="","",(VLOOKUP(B52,Flora!$D$2:$Q$6183,3,FALSE)))</f>
        <v/>
      </c>
    </row>
    <row r="53" spans="2:20" s="195" customFormat="1" ht="15" thickBot="1" x14ac:dyDescent="0.4">
      <c r="B53" s="531" t="s">
        <v>24001</v>
      </c>
      <c r="C53" s="518" t="e">
        <f>VLOOKUP(B53,'Palatable Species list'!$A$2:$B$649,1,FALSE)</f>
        <v>#N/A</v>
      </c>
      <c r="D53" s="519" t="str">
        <f>IF(B53="","",IF((VLOOKUP(C53,'Palatable Species list'!$A$2:$B$649,2,FALSE))="","",(VLOOKUP(C53,'Palatable Species list'!$A$2:$B$649,2,FALSE))))</f>
        <v/>
      </c>
      <c r="E53" s="532" t="str">
        <f>IF(B53="","",VLOOKUP(C53,'Palatable Species list'!A:C,3,FALSE))</f>
        <v/>
      </c>
      <c r="F53" s="533"/>
      <c r="G53" s="531"/>
      <c r="H53" s="535" t="e">
        <f t="shared" si="11"/>
        <v>#DIV/0!</v>
      </c>
      <c r="I53" s="534"/>
      <c r="J53" s="535" t="e">
        <f t="shared" si="12"/>
        <v>#DIV/0!</v>
      </c>
      <c r="K53" s="534"/>
      <c r="L53" s="539" t="e">
        <f t="shared" si="13"/>
        <v>#DIV/0!</v>
      </c>
      <c r="M53" s="537"/>
      <c r="N53" s="526" t="str">
        <f t="shared" si="10"/>
        <v/>
      </c>
      <c r="O53" s="540" t="str">
        <f>IF(G53&lt;1,"",IF(H53=2,VLOOKUP(E53,LUT!$B$24:$C$26,2,FALSE),"0")+IF(H53=1,VLOOKUP(E53,LUT!$D$24:$E$26,2,FALSE),"0"))</f>
        <v/>
      </c>
      <c r="P53" s="541" t="str">
        <f>IF(I53&lt;1,"",IF(J53=2,VLOOKUP(E53,LUT!$B$27:$C$29,2,FALSE),"0")+IF(J53=1,VLOOKUP(E53,LUT!$D$27:$E$29,2,FALSE),"0"))</f>
        <v/>
      </c>
      <c r="Q53" s="541" t="str">
        <f>IF(K53&lt;1,"",IF(L53=2,VLOOKUP(E53,LUT!$B$30:$C$32,2,FALSE),"0")+IF(L53=1,VLOOKUP(E53,LUT!$D$30:$E$32,2,FALSE),"0"))</f>
        <v/>
      </c>
      <c r="R53" s="529" t="str">
        <f t="shared" si="4"/>
        <v/>
      </c>
      <c r="S53" s="538"/>
      <c r="T53" s="146" t="str">
        <f>IF(B53="","",(VLOOKUP(B53,Flora!$D$2:$Q$6183,3,FALSE)))</f>
        <v/>
      </c>
    </row>
    <row r="54" spans="2:20" s="195" customFormat="1" ht="15" thickBot="1" x14ac:dyDescent="0.4">
      <c r="B54" s="531" t="s">
        <v>24001</v>
      </c>
      <c r="C54" s="518" t="e">
        <f>VLOOKUP(B54,'Palatable Species list'!$A$2:$B$649,1,FALSE)</f>
        <v>#N/A</v>
      </c>
      <c r="D54" s="519" t="str">
        <f>IF(B54="","",IF((VLOOKUP(C54,'Palatable Species list'!$A$2:$B$649,2,FALSE))="","",(VLOOKUP(C54,'Palatable Species list'!$A$2:$B$649,2,FALSE))))</f>
        <v/>
      </c>
      <c r="E54" s="532" t="str">
        <f>IF(B54="","",VLOOKUP(C54,'Palatable Species list'!A:C,3,FALSE))</f>
        <v/>
      </c>
      <c r="F54" s="533"/>
      <c r="G54" s="531"/>
      <c r="H54" s="535" t="e">
        <f>IF(G54/(G54+I54+K54)&gt;0.49,2,IF(G54=0,0,1))</f>
        <v>#DIV/0!</v>
      </c>
      <c r="I54" s="534"/>
      <c r="J54" s="535" t="e">
        <f>IF(I54/(G54+I54+K54)&gt;0.49,2,IF(I54=0,0,1))</f>
        <v>#DIV/0!</v>
      </c>
      <c r="K54" s="534"/>
      <c r="L54" s="539" t="e">
        <f>IF(K54/(G54+I54+K54)&gt;0.49,2,IF(K54=0,0,1))</f>
        <v>#DIV/0!</v>
      </c>
      <c r="M54" s="537"/>
      <c r="N54" s="526" t="str">
        <f t="shared" si="10"/>
        <v/>
      </c>
      <c r="O54" s="540" t="str">
        <f>IF(G54&lt;1,"",IF(H54=2,VLOOKUP(E54,LUT!$B$24:$C$26,2,FALSE),"0")+IF(H54=1,VLOOKUP(E54,LUT!$D$24:$E$26,2,FALSE),"0"))</f>
        <v/>
      </c>
      <c r="P54" s="541" t="str">
        <f>IF(I54&lt;1,"",IF(J54=2,VLOOKUP(E54,LUT!$B$27:$C$29,2,FALSE),"0")+IF(J54=1,VLOOKUP(E54,LUT!$D$27:$E$29,2,FALSE),"0"))</f>
        <v/>
      </c>
      <c r="Q54" s="541" t="str">
        <f>IF(K54&lt;1,"",IF(L54=2,VLOOKUP(E54,LUT!$B$30:$C$32,2,FALSE),"0")+IF(L54=1,VLOOKUP(E54,LUT!$D$30:$E$32,2,FALSE),"0"))</f>
        <v/>
      </c>
      <c r="R54" s="529" t="str">
        <f t="shared" si="4"/>
        <v/>
      </c>
      <c r="S54" s="538"/>
      <c r="T54" s="146" t="str">
        <f>IF(B54="","",(VLOOKUP(B54,Flora!$D$2:$Q$6183,3,FALSE)))</f>
        <v/>
      </c>
    </row>
    <row r="55" spans="2:20" s="195" customFormat="1" ht="15" thickBot="1" x14ac:dyDescent="0.4">
      <c r="B55" s="531" t="s">
        <v>24001</v>
      </c>
      <c r="C55" s="518" t="e">
        <f>VLOOKUP(B55,'Palatable Species list'!$A$2:$B$649,1,FALSE)</f>
        <v>#N/A</v>
      </c>
      <c r="D55" s="519" t="str">
        <f>IF(B55="","",IF((VLOOKUP(C55,'Palatable Species list'!$A$2:$B$649,2,FALSE))="","",(VLOOKUP(C55,'Palatable Species list'!$A$2:$B$649,2,FALSE))))</f>
        <v/>
      </c>
      <c r="E55" s="532" t="str">
        <f>IF(B55="","",VLOOKUP(C55,'Palatable Species list'!A:C,3,FALSE))</f>
        <v/>
      </c>
      <c r="F55" s="533"/>
      <c r="G55" s="531"/>
      <c r="H55" s="535" t="e">
        <f t="shared" si="11"/>
        <v>#DIV/0!</v>
      </c>
      <c r="I55" s="534"/>
      <c r="J55" s="535" t="e">
        <f t="shared" si="12"/>
        <v>#DIV/0!</v>
      </c>
      <c r="K55" s="534"/>
      <c r="L55" s="539" t="e">
        <f t="shared" si="13"/>
        <v>#DIV/0!</v>
      </c>
      <c r="M55" s="537"/>
      <c r="N55" s="526" t="str">
        <f t="shared" si="10"/>
        <v/>
      </c>
      <c r="O55" s="540" t="str">
        <f>IF(G55&lt;1,"",IF(H55=2,VLOOKUP(E55,LUT!$B$24:$C$26,2,FALSE),"0")+IF(H55=1,VLOOKUP(E55,LUT!$D$24:$E$26,2,FALSE),"0"))</f>
        <v/>
      </c>
      <c r="P55" s="541" t="str">
        <f>IF(I55&lt;1,"",IF(J55=2,VLOOKUP(E55,LUT!$B$27:$C$29,2,FALSE),"0")+IF(J55=1,VLOOKUP(E55,LUT!$D$27:$E$29,2,FALSE),"0"))</f>
        <v/>
      </c>
      <c r="Q55" s="541" t="str">
        <f>IF(K55&lt;1,"",IF(L55=2,VLOOKUP(E55,LUT!$B$30:$C$32,2,FALSE),"0")+IF(L55=1,VLOOKUP(E55,LUT!$D$30:$E$32,2,FALSE),"0"))</f>
        <v/>
      </c>
      <c r="R55" s="529" t="str">
        <f t="shared" si="4"/>
        <v/>
      </c>
      <c r="S55" s="538"/>
      <c r="T55" s="146" t="str">
        <f>IF(B55="","",(VLOOKUP(B55,Flora!$D$2:$Q$6183,3,FALSE)))</f>
        <v/>
      </c>
    </row>
    <row r="56" spans="2:20" s="195" customFormat="1" ht="15" thickBot="1" x14ac:dyDescent="0.4">
      <c r="B56" s="531" t="s">
        <v>24001</v>
      </c>
      <c r="C56" s="518" t="e">
        <f>VLOOKUP(B56,'Palatable Species list'!$A$2:$B$649,1,FALSE)</f>
        <v>#N/A</v>
      </c>
      <c r="D56" s="519" t="str">
        <f>IF(B56="","",IF((VLOOKUP(C56,'Palatable Species list'!$A$2:$B$649,2,FALSE))="","",(VLOOKUP(C56,'Palatable Species list'!$A$2:$B$649,2,FALSE))))</f>
        <v/>
      </c>
      <c r="E56" s="532" t="str">
        <f>IF(B56="","",VLOOKUP(C56,'Palatable Species list'!A:C,3,FALSE))</f>
        <v/>
      </c>
      <c r="F56" s="533"/>
      <c r="G56" s="531"/>
      <c r="H56" s="535" t="e">
        <f t="shared" si="11"/>
        <v>#DIV/0!</v>
      </c>
      <c r="I56" s="534"/>
      <c r="J56" s="535" t="e">
        <f t="shared" si="12"/>
        <v>#DIV/0!</v>
      </c>
      <c r="K56" s="534"/>
      <c r="L56" s="539" t="e">
        <f t="shared" si="13"/>
        <v>#DIV/0!</v>
      </c>
      <c r="M56" s="537"/>
      <c r="N56" s="526" t="str">
        <f t="shared" si="10"/>
        <v/>
      </c>
      <c r="O56" s="540" t="str">
        <f>IF(G56&lt;1,"",IF(H56=2,VLOOKUP(E56,LUT!$B$24:$C$26,2,FALSE),"0")+IF(H56=1,VLOOKUP(E56,LUT!$D$24:$E$26,2,FALSE),"0"))</f>
        <v/>
      </c>
      <c r="P56" s="541" t="str">
        <f>IF(I56&lt;1,"",IF(J56=2,VLOOKUP(E56,LUT!$B$27:$C$29,2,FALSE),"0")+IF(J56=1,VLOOKUP(E56,LUT!$D$27:$E$29,2,FALSE),"0"))</f>
        <v/>
      </c>
      <c r="Q56" s="541" t="str">
        <f>IF(K56&lt;1,"",IF(L56=2,VLOOKUP(E56,LUT!$B$30:$C$32,2,FALSE),"0")+IF(L56=1,VLOOKUP(E56,LUT!$D$30:$E$32,2,FALSE),"0"))</f>
        <v/>
      </c>
      <c r="R56" s="529" t="str">
        <f t="shared" si="4"/>
        <v/>
      </c>
      <c r="S56" s="538"/>
      <c r="T56" s="146" t="str">
        <f>IF(B56="","",(VLOOKUP(B56,Flora!$D$2:$Q$6183,3,FALSE)))</f>
        <v/>
      </c>
    </row>
    <row r="57" spans="2:20" s="195" customFormat="1" ht="15" thickBot="1" x14ac:dyDescent="0.4">
      <c r="B57" s="531" t="s">
        <v>24001</v>
      </c>
      <c r="C57" s="518" t="e">
        <f>VLOOKUP(B57,'Palatable Species list'!$A$2:$B$649,1,FALSE)</f>
        <v>#N/A</v>
      </c>
      <c r="D57" s="519" t="str">
        <f>IF(B57="","",IF((VLOOKUP(C57,'Palatable Species list'!$A$2:$B$649,2,FALSE))="","",(VLOOKUP(C57,'Palatable Species list'!$A$2:$B$649,2,FALSE))))</f>
        <v/>
      </c>
      <c r="E57" s="532" t="str">
        <f>IF(B57="","",VLOOKUP(C57,'Palatable Species list'!A:C,3,FALSE))</f>
        <v/>
      </c>
      <c r="F57" s="533"/>
      <c r="G57" s="531"/>
      <c r="H57" s="535" t="e">
        <f t="shared" si="11"/>
        <v>#DIV/0!</v>
      </c>
      <c r="I57" s="534"/>
      <c r="J57" s="535" t="e">
        <f t="shared" si="12"/>
        <v>#DIV/0!</v>
      </c>
      <c r="K57" s="534"/>
      <c r="L57" s="539" t="e">
        <f t="shared" si="13"/>
        <v>#DIV/0!</v>
      </c>
      <c r="M57" s="537"/>
      <c r="N57" s="526" t="str">
        <f t="shared" si="10"/>
        <v/>
      </c>
      <c r="O57" s="540" t="str">
        <f>IF(G57&lt;1,"",IF(H57=2,VLOOKUP(E57,LUT!$B$24:$C$26,2,FALSE),"0")+IF(H57=1,VLOOKUP(E57,LUT!$D$24:$E$26,2,FALSE),"0"))</f>
        <v/>
      </c>
      <c r="P57" s="541" t="str">
        <f>IF(I57&lt;1,"",IF(J57=2,VLOOKUP(E57,LUT!$B$27:$C$29,2,FALSE),"0")+IF(J57=1,VLOOKUP(E57,LUT!$D$27:$E$29,2,FALSE),"0"))</f>
        <v/>
      </c>
      <c r="Q57" s="541" t="str">
        <f>IF(K57&lt;1,"",IF(L57=2,VLOOKUP(E57,LUT!$B$30:$C$32,2,FALSE),"0")+IF(L57=1,VLOOKUP(E57,LUT!$D$30:$E$32,2,FALSE),"0"))</f>
        <v/>
      </c>
      <c r="R57" s="529" t="str">
        <f t="shared" si="4"/>
        <v/>
      </c>
      <c r="S57" s="538"/>
      <c r="T57" s="146" t="str">
        <f>IF(B57="","",(VLOOKUP(B57,Flora!$D$2:$Q$6183,3,FALSE)))</f>
        <v/>
      </c>
    </row>
    <row r="58" spans="2:20" s="195" customFormat="1" ht="15" thickBot="1" x14ac:dyDescent="0.4">
      <c r="B58" s="531" t="s">
        <v>24001</v>
      </c>
      <c r="C58" s="518" t="e">
        <f>VLOOKUP(B58,'Palatable Species list'!$A$2:$B$649,1,FALSE)</f>
        <v>#N/A</v>
      </c>
      <c r="D58" s="519" t="str">
        <f>IF(B58="","",IF((VLOOKUP(C58,'Palatable Species list'!$A$2:$B$649,2,FALSE))="","",(VLOOKUP(C58,'Palatable Species list'!$A$2:$B$649,2,FALSE))))</f>
        <v/>
      </c>
      <c r="E58" s="532" t="str">
        <f>IF(B58="","",VLOOKUP(C58,'Palatable Species list'!A:C,3,FALSE))</f>
        <v/>
      </c>
      <c r="F58" s="533"/>
      <c r="G58" s="531"/>
      <c r="H58" s="535" t="e">
        <f t="shared" si="11"/>
        <v>#DIV/0!</v>
      </c>
      <c r="I58" s="534"/>
      <c r="J58" s="535" t="e">
        <f t="shared" si="12"/>
        <v>#DIV/0!</v>
      </c>
      <c r="K58" s="534"/>
      <c r="L58" s="539" t="e">
        <f t="shared" si="13"/>
        <v>#DIV/0!</v>
      </c>
      <c r="M58" s="537"/>
      <c r="N58" s="526" t="str">
        <f t="shared" si="10"/>
        <v/>
      </c>
      <c r="O58" s="540" t="str">
        <f>IF(G58&lt;1,"",IF(H58=2,VLOOKUP(E58,LUT!$B$24:$C$26,2,FALSE),"0")+IF(H58=1,VLOOKUP(E58,LUT!$D$24:$E$26,2,FALSE),"0"))</f>
        <v/>
      </c>
      <c r="P58" s="541" t="str">
        <f>IF(I58&lt;1,"",IF(J58=2,VLOOKUP(E58,LUT!$B$27:$C$29,2,FALSE),"0")+IF(J58=1,VLOOKUP(E58,LUT!$D$27:$E$29,2,FALSE),"0"))</f>
        <v/>
      </c>
      <c r="Q58" s="541" t="str">
        <f>IF(K58&lt;1,"",IF(L58=2,VLOOKUP(E58,LUT!$B$30:$C$32,2,FALSE),"0")+IF(L58=1,VLOOKUP(E58,LUT!$D$30:$E$32,2,FALSE),"0"))</f>
        <v/>
      </c>
      <c r="R58" s="529" t="str">
        <f t="shared" si="4"/>
        <v/>
      </c>
      <c r="S58" s="538"/>
      <c r="T58" s="146" t="str">
        <f>IF(B58="","",(VLOOKUP(B58,Flora!$D$2:$Q$6183,3,FALSE)))</f>
        <v/>
      </c>
    </row>
    <row r="59" spans="2:20" s="195" customFormat="1" ht="15" thickBot="1" x14ac:dyDescent="0.4">
      <c r="B59" s="531" t="s">
        <v>24001</v>
      </c>
      <c r="C59" s="518" t="e">
        <f>VLOOKUP(B59,'Palatable Species list'!$A$2:$B$649,1,FALSE)</f>
        <v>#N/A</v>
      </c>
      <c r="D59" s="519" t="str">
        <f>IF(B59="","",IF((VLOOKUP(C59,'Palatable Species list'!$A$2:$B$649,2,FALSE))="","",(VLOOKUP(C59,'Palatable Species list'!$A$2:$B$649,2,FALSE))))</f>
        <v/>
      </c>
      <c r="E59" s="532" t="str">
        <f>IF(B59="","",VLOOKUP(C59,'Palatable Species list'!A:C,3,FALSE))</f>
        <v/>
      </c>
      <c r="F59" s="533"/>
      <c r="G59" s="531"/>
      <c r="H59" s="535" t="e">
        <f t="shared" si="11"/>
        <v>#DIV/0!</v>
      </c>
      <c r="I59" s="534"/>
      <c r="J59" s="535" t="e">
        <f t="shared" si="12"/>
        <v>#DIV/0!</v>
      </c>
      <c r="K59" s="534"/>
      <c r="L59" s="539" t="e">
        <f t="shared" si="13"/>
        <v>#DIV/0!</v>
      </c>
      <c r="M59" s="537"/>
      <c r="N59" s="526" t="str">
        <f t="shared" si="10"/>
        <v/>
      </c>
      <c r="O59" s="540" t="str">
        <f>IF(G59&lt;1,"",IF(H59=2,VLOOKUP(E59,LUT!$B$24:$C$26,2,FALSE),"0")+IF(H59=1,VLOOKUP(E59,LUT!$D$24:$E$26,2,FALSE),"0"))</f>
        <v/>
      </c>
      <c r="P59" s="541" t="str">
        <f>IF(I59&lt;1,"",IF(J59=2,VLOOKUP(E59,LUT!$B$27:$C$29,2,FALSE),"0")+IF(J59=1,VLOOKUP(E59,LUT!$D$27:$E$29,2,FALSE),"0"))</f>
        <v/>
      </c>
      <c r="Q59" s="541" t="str">
        <f>IF(K59&lt;1,"",IF(L59=2,VLOOKUP(E59,LUT!$B$30:$C$32,2,FALSE),"0")+IF(L59=1,VLOOKUP(E59,LUT!$D$30:$E$32,2,FALSE),"0"))</f>
        <v/>
      </c>
      <c r="R59" s="529" t="str">
        <f t="shared" si="4"/>
        <v/>
      </c>
      <c r="S59" s="538"/>
      <c r="T59" s="146" t="str">
        <f>IF(B59="","",(VLOOKUP(B59,Flora!$D$2:$Q$6183,3,FALSE)))</f>
        <v/>
      </c>
    </row>
    <row r="60" spans="2:20" s="195" customFormat="1" ht="15" thickBot="1" x14ac:dyDescent="0.4">
      <c r="B60" s="531" t="s">
        <v>24001</v>
      </c>
      <c r="C60" s="518" t="e">
        <f>VLOOKUP(B60,'Palatable Species list'!$A$2:$B$649,1,FALSE)</f>
        <v>#N/A</v>
      </c>
      <c r="D60" s="519" t="str">
        <f>IF(B60="","",IF((VLOOKUP(C60,'Palatable Species list'!$A$2:$B$649,2,FALSE))="","",(VLOOKUP(C60,'Palatable Species list'!$A$2:$B$649,2,FALSE))))</f>
        <v/>
      </c>
      <c r="E60" s="532" t="str">
        <f>IF(B60="","",VLOOKUP(C60,'Palatable Species list'!A:C,3,FALSE))</f>
        <v/>
      </c>
      <c r="F60" s="533"/>
      <c r="G60" s="531"/>
      <c r="H60" s="535" t="e">
        <f t="shared" si="11"/>
        <v>#DIV/0!</v>
      </c>
      <c r="I60" s="534"/>
      <c r="J60" s="535" t="e">
        <f t="shared" si="12"/>
        <v>#DIV/0!</v>
      </c>
      <c r="K60" s="534"/>
      <c r="L60" s="539" t="e">
        <f t="shared" si="13"/>
        <v>#DIV/0!</v>
      </c>
      <c r="M60" s="537"/>
      <c r="N60" s="526" t="str">
        <f t="shared" si="10"/>
        <v/>
      </c>
      <c r="O60" s="540" t="str">
        <f>IF(G60&lt;1,"",IF(H60=2,VLOOKUP(E60,LUT!$B$24:$C$26,2,FALSE),"0")+IF(H60=1,VLOOKUP(E60,LUT!$D$24:$E$26,2,FALSE),"0"))</f>
        <v/>
      </c>
      <c r="P60" s="541" t="str">
        <f>IF(I60&lt;1,"",IF(J60=2,VLOOKUP(E60,LUT!$B$27:$C$29,2,FALSE),"0")+IF(J60=1,VLOOKUP(E60,LUT!$D$27:$E$29,2,FALSE),"0"))</f>
        <v/>
      </c>
      <c r="Q60" s="541" t="str">
        <f>IF(K60&lt;1,"",IF(L60=2,VLOOKUP(E60,LUT!$B$30:$C$32,2,FALSE),"0")+IF(L60=1,VLOOKUP(E60,LUT!$D$30:$E$32,2,FALSE),"0"))</f>
        <v/>
      </c>
      <c r="R60" s="529" t="str">
        <f t="shared" si="4"/>
        <v/>
      </c>
      <c r="S60" s="538"/>
      <c r="T60" s="146" t="str">
        <f>IF(B60="","",(VLOOKUP(B60,Flora!$D$2:$Q$6183,3,FALSE)))</f>
        <v/>
      </c>
    </row>
    <row r="61" spans="2:20" s="195" customFormat="1" ht="15" thickBot="1" x14ac:dyDescent="0.4">
      <c r="B61" s="531" t="s">
        <v>24001</v>
      </c>
      <c r="C61" s="518" t="e">
        <f>VLOOKUP(B61,'Palatable Species list'!$A$2:$B$649,1,FALSE)</f>
        <v>#N/A</v>
      </c>
      <c r="D61" s="519" t="str">
        <f>IF(B61="","",IF((VLOOKUP(C61,'Palatable Species list'!$A$2:$B$649,2,FALSE))="","",(VLOOKUP(C61,'Palatable Species list'!$A$2:$B$649,2,FALSE))))</f>
        <v/>
      </c>
      <c r="E61" s="532" t="str">
        <f>IF(B61="","",VLOOKUP(C61,'Palatable Species list'!A:C,3,FALSE))</f>
        <v/>
      </c>
      <c r="F61" s="533"/>
      <c r="G61" s="531"/>
      <c r="H61" s="535" t="e">
        <f t="shared" si="11"/>
        <v>#DIV/0!</v>
      </c>
      <c r="I61" s="534"/>
      <c r="J61" s="535" t="e">
        <f t="shared" si="12"/>
        <v>#DIV/0!</v>
      </c>
      <c r="K61" s="534"/>
      <c r="L61" s="539" t="e">
        <f t="shared" si="13"/>
        <v>#DIV/0!</v>
      </c>
      <c r="M61" s="537"/>
      <c r="N61" s="526" t="str">
        <f t="shared" si="10"/>
        <v/>
      </c>
      <c r="O61" s="540" t="str">
        <f>IF(G61&lt;1,"",IF(H61=2,VLOOKUP(E61,LUT!$B$24:$C$26,2,FALSE),"0")+IF(H61=1,VLOOKUP(E61,LUT!$D$24:$E$26,2,FALSE),"0"))</f>
        <v/>
      </c>
      <c r="P61" s="541" t="str">
        <f>IF(I61&lt;1,"",IF(J61=2,VLOOKUP(E61,LUT!$B$27:$C$29,2,FALSE),"0")+IF(J61=1,VLOOKUP(E61,LUT!$D$27:$E$29,2,FALSE),"0"))</f>
        <v/>
      </c>
      <c r="Q61" s="541" t="str">
        <f>IF(K61&lt;1,"",IF(L61=2,VLOOKUP(E61,LUT!$B$30:$C$32,2,FALSE),"0")+IF(L61=1,VLOOKUP(E61,LUT!$D$30:$E$32,2,FALSE),"0"))</f>
        <v/>
      </c>
      <c r="R61" s="529" t="str">
        <f t="shared" si="4"/>
        <v/>
      </c>
      <c r="S61" s="538"/>
      <c r="T61" s="146" t="str">
        <f>IF(B61="","",(VLOOKUP(B61,Flora!$D$2:$Q$6183,3,FALSE)))</f>
        <v/>
      </c>
    </row>
    <row r="62" spans="2:20" s="195" customFormat="1" ht="15" thickBot="1" x14ac:dyDescent="0.4">
      <c r="B62" s="531" t="s">
        <v>24001</v>
      </c>
      <c r="C62" s="518" t="e">
        <f>VLOOKUP(B62,'Palatable Species list'!$A$2:$B$649,1,FALSE)</f>
        <v>#N/A</v>
      </c>
      <c r="D62" s="519" t="str">
        <f>IF(B62="","",IF((VLOOKUP(C62,'Palatable Species list'!$A$2:$B$649,2,FALSE))="","",(VLOOKUP(C62,'Palatable Species list'!$A$2:$B$649,2,FALSE))))</f>
        <v/>
      </c>
      <c r="E62" s="532" t="str">
        <f>IF(B62="","",VLOOKUP(C62,'Palatable Species list'!A:C,3,FALSE))</f>
        <v/>
      </c>
      <c r="F62" s="533"/>
      <c r="G62" s="531"/>
      <c r="H62" s="535" t="e">
        <f t="shared" si="11"/>
        <v>#DIV/0!</v>
      </c>
      <c r="I62" s="534"/>
      <c r="J62" s="535" t="e">
        <f t="shared" si="12"/>
        <v>#DIV/0!</v>
      </c>
      <c r="K62" s="534"/>
      <c r="L62" s="539" t="e">
        <f t="shared" si="13"/>
        <v>#DIV/0!</v>
      </c>
      <c r="M62" s="537"/>
      <c r="N62" s="526" t="str">
        <f t="shared" si="10"/>
        <v/>
      </c>
      <c r="O62" s="540" t="str">
        <f>IF(G62&lt;1,"",IF(H62=2,VLOOKUP(E62,LUT!$B$24:$C$26,2,FALSE),"0")+IF(H62=1,VLOOKUP(E62,LUT!$D$24:$E$26,2,FALSE),"0"))</f>
        <v/>
      </c>
      <c r="P62" s="541" t="str">
        <f>IF(I62&lt;1,"",IF(J62=2,VLOOKUP(E62,LUT!$B$27:$C$29,2,FALSE),"0")+IF(J62=1,VLOOKUP(E62,LUT!$D$27:$E$29,2,FALSE),"0"))</f>
        <v/>
      </c>
      <c r="Q62" s="541" t="str">
        <f>IF(K62&lt;1,"",IF(L62=2,VLOOKUP(E62,LUT!$B$30:$C$32,2,FALSE),"0")+IF(L62=1,VLOOKUP(E62,LUT!$D$30:$E$32,2,FALSE),"0"))</f>
        <v/>
      </c>
      <c r="R62" s="529" t="str">
        <f t="shared" si="4"/>
        <v/>
      </c>
      <c r="S62" s="538"/>
      <c r="T62" s="146" t="str">
        <f>IF(B62="","",(VLOOKUP(B62,Flora!$D$2:$Q$6183,3,FALSE)))</f>
        <v/>
      </c>
    </row>
    <row r="63" spans="2:20" s="195" customFormat="1" ht="15" thickBot="1" x14ac:dyDescent="0.4">
      <c r="B63" s="531" t="s">
        <v>24001</v>
      </c>
      <c r="C63" s="518" t="e">
        <f>VLOOKUP(B63,'Palatable Species list'!$A$2:$B$649,1,FALSE)</f>
        <v>#N/A</v>
      </c>
      <c r="D63" s="519" t="str">
        <f>IF(B63="","",IF((VLOOKUP(C63,'Palatable Species list'!$A$2:$B$649,2,FALSE))="","",(VLOOKUP(C63,'Palatable Species list'!$A$2:$B$649,2,FALSE))))</f>
        <v/>
      </c>
      <c r="E63" s="532" t="str">
        <f>IF(B63="","",VLOOKUP(C63,'Palatable Species list'!A:C,3,FALSE))</f>
        <v/>
      </c>
      <c r="F63" s="533"/>
      <c r="G63" s="531"/>
      <c r="H63" s="535" t="e">
        <f t="shared" si="11"/>
        <v>#DIV/0!</v>
      </c>
      <c r="I63" s="534"/>
      <c r="J63" s="535" t="e">
        <f t="shared" si="12"/>
        <v>#DIV/0!</v>
      </c>
      <c r="K63" s="534"/>
      <c r="L63" s="539" t="e">
        <f t="shared" si="13"/>
        <v>#DIV/0!</v>
      </c>
      <c r="M63" s="537"/>
      <c r="N63" s="526" t="str">
        <f t="shared" si="10"/>
        <v/>
      </c>
      <c r="O63" s="540" t="str">
        <f>IF(G63&lt;1,"",IF(H63=2,VLOOKUP(E63,LUT!$B$24:$C$26,2,FALSE),"0")+IF(H63=1,VLOOKUP(E63,LUT!$D$24:$E$26,2,FALSE),"0"))</f>
        <v/>
      </c>
      <c r="P63" s="541" t="str">
        <f>IF(I63&lt;1,"",IF(J63=2,VLOOKUP(E63,LUT!$B$27:$C$29,2,FALSE),"0")+IF(J63=1,VLOOKUP(E63,LUT!$D$27:$E$29,2,FALSE),"0"))</f>
        <v/>
      </c>
      <c r="Q63" s="541" t="str">
        <f>IF(K63&lt;1,"",IF(L63=2,VLOOKUP(E63,LUT!$B$30:$C$32,2,FALSE),"0")+IF(L63=1,VLOOKUP(E63,LUT!$D$30:$E$32,2,FALSE),"0"))</f>
        <v/>
      </c>
      <c r="R63" s="529" t="str">
        <f t="shared" si="4"/>
        <v/>
      </c>
      <c r="S63" s="538"/>
      <c r="T63" s="146" t="str">
        <f>IF(B63="","",(VLOOKUP(B63,Flora!$D$2:$Q$6183,3,FALSE)))</f>
        <v/>
      </c>
    </row>
    <row r="64" spans="2:20" s="195" customFormat="1" ht="15" thickBot="1" x14ac:dyDescent="0.4">
      <c r="B64" s="531" t="s">
        <v>24001</v>
      </c>
      <c r="C64" s="518" t="e">
        <f>VLOOKUP(B64,'Palatable Species list'!$A$2:$B$649,1,FALSE)</f>
        <v>#N/A</v>
      </c>
      <c r="D64" s="519" t="str">
        <f>IF(B64="","",IF((VLOOKUP(C64,'Palatable Species list'!$A$2:$B$649,2,FALSE))="","",(VLOOKUP(C64,'Palatable Species list'!$A$2:$B$649,2,FALSE))))</f>
        <v/>
      </c>
      <c r="E64" s="532" t="str">
        <f>IF(B64="","",VLOOKUP(C64,'Palatable Species list'!A:C,3,FALSE))</f>
        <v/>
      </c>
      <c r="F64" s="533"/>
      <c r="G64" s="531"/>
      <c r="H64" s="535" t="e">
        <f t="shared" si="11"/>
        <v>#DIV/0!</v>
      </c>
      <c r="I64" s="534"/>
      <c r="J64" s="535" t="e">
        <f t="shared" si="12"/>
        <v>#DIV/0!</v>
      </c>
      <c r="K64" s="534"/>
      <c r="L64" s="539" t="e">
        <f t="shared" si="13"/>
        <v>#DIV/0!</v>
      </c>
      <c r="M64" s="537"/>
      <c r="N64" s="526" t="str">
        <f t="shared" si="10"/>
        <v/>
      </c>
      <c r="O64" s="540" t="str">
        <f>IF(G64&lt;1,"",IF(H64=2,VLOOKUP(E64,LUT!$B$24:$C$26,2,FALSE),"0")+IF(H64=1,VLOOKUP(E64,LUT!$D$24:$E$26,2,FALSE),"0"))</f>
        <v/>
      </c>
      <c r="P64" s="541" t="str">
        <f>IF(I64&lt;1,"",IF(J64=2,VLOOKUP(E64,LUT!$B$27:$C$29,2,FALSE),"0")+IF(J64=1,VLOOKUP(E64,LUT!$D$27:$E$29,2,FALSE),"0"))</f>
        <v/>
      </c>
      <c r="Q64" s="541" t="str">
        <f>IF(K64&lt;1,"",IF(L64=2,VLOOKUP(E64,LUT!$B$30:$C$32,2,FALSE),"0")+IF(L64=1,VLOOKUP(E64,LUT!$D$30:$E$32,2,FALSE),"0"))</f>
        <v/>
      </c>
      <c r="R64" s="529" t="str">
        <f t="shared" si="4"/>
        <v/>
      </c>
      <c r="S64" s="538"/>
      <c r="T64" s="146" t="str">
        <f>IF(B64="","",(VLOOKUP(B64,Flora!$D$2:$Q$6183,3,FALSE)))</f>
        <v/>
      </c>
    </row>
    <row r="65" spans="2:20" s="195" customFormat="1" ht="15" thickBot="1" x14ac:dyDescent="0.4">
      <c r="B65" s="531" t="s">
        <v>24001</v>
      </c>
      <c r="C65" s="518" t="e">
        <f>VLOOKUP(B65,'Palatable Species list'!$A$2:$B$649,1,FALSE)</f>
        <v>#N/A</v>
      </c>
      <c r="D65" s="519" t="str">
        <f>IF(B65="","",IF((VLOOKUP(C65,'Palatable Species list'!$A$2:$B$649,2,FALSE))="","",(VLOOKUP(C65,'Palatable Species list'!$A$2:$B$649,2,FALSE))))</f>
        <v/>
      </c>
      <c r="E65" s="532" t="str">
        <f>IF(B65="","",VLOOKUP(C65,'Palatable Species list'!A:C,3,FALSE))</f>
        <v/>
      </c>
      <c r="F65" s="533"/>
      <c r="G65" s="531"/>
      <c r="H65" s="535" t="e">
        <f t="shared" si="11"/>
        <v>#DIV/0!</v>
      </c>
      <c r="I65" s="534"/>
      <c r="J65" s="535" t="e">
        <f t="shared" si="12"/>
        <v>#DIV/0!</v>
      </c>
      <c r="K65" s="534"/>
      <c r="L65" s="539" t="e">
        <f t="shared" si="13"/>
        <v>#DIV/0!</v>
      </c>
      <c r="M65" s="537"/>
      <c r="N65" s="526" t="str">
        <f t="shared" si="10"/>
        <v/>
      </c>
      <c r="O65" s="540" t="str">
        <f>IF(G65&lt;1,"",IF(H65=2,VLOOKUP(E65,LUT!$B$24:$C$26,2,FALSE),"0")+IF(H65=1,VLOOKUP(E65,LUT!$D$24:$E$26,2,FALSE),"0"))</f>
        <v/>
      </c>
      <c r="P65" s="541" t="str">
        <f>IF(I65&lt;1,"",IF(J65=2,VLOOKUP(E65,LUT!$B$27:$C$29,2,FALSE),"0")+IF(J65=1,VLOOKUP(E65,LUT!$D$27:$E$29,2,FALSE),"0"))</f>
        <v/>
      </c>
      <c r="Q65" s="541" t="str">
        <f>IF(K65&lt;1,"",IF(L65=2,VLOOKUP(E65,LUT!$B$30:$C$32,2,FALSE),"0")+IF(L65=1,VLOOKUP(E65,LUT!$D$30:$E$32,2,FALSE),"0"))</f>
        <v/>
      </c>
      <c r="R65" s="529" t="str">
        <f t="shared" si="4"/>
        <v/>
      </c>
      <c r="S65" s="538"/>
      <c r="T65" s="146" t="str">
        <f>IF(B65="","",(VLOOKUP(B65,Flora!$D$2:$Q$6183,3,FALSE)))</f>
        <v/>
      </c>
    </row>
    <row r="66" spans="2:20" s="195" customFormat="1" ht="15" thickBot="1" x14ac:dyDescent="0.4">
      <c r="B66" s="531" t="s">
        <v>24001</v>
      </c>
      <c r="C66" s="518" t="e">
        <f>VLOOKUP(B66,'Palatable Species list'!$A$2:$B$649,1,FALSE)</f>
        <v>#N/A</v>
      </c>
      <c r="D66" s="519" t="str">
        <f>IF(B66="","",IF((VLOOKUP(C66,'Palatable Species list'!$A$2:$B$649,2,FALSE))="","",(VLOOKUP(C66,'Palatable Species list'!$A$2:$B$649,2,FALSE))))</f>
        <v/>
      </c>
      <c r="E66" s="532" t="str">
        <f>IF(B66="","",VLOOKUP(C66,'Palatable Species list'!A:C,3,FALSE))</f>
        <v/>
      </c>
      <c r="F66" s="533"/>
      <c r="G66" s="531"/>
      <c r="H66" s="535" t="e">
        <f t="shared" si="11"/>
        <v>#DIV/0!</v>
      </c>
      <c r="I66" s="534"/>
      <c r="J66" s="535" t="e">
        <f t="shared" si="12"/>
        <v>#DIV/0!</v>
      </c>
      <c r="K66" s="534"/>
      <c r="L66" s="539" t="e">
        <f t="shared" si="13"/>
        <v>#DIV/0!</v>
      </c>
      <c r="M66" s="537"/>
      <c r="N66" s="526" t="str">
        <f t="shared" si="10"/>
        <v/>
      </c>
      <c r="O66" s="540" t="str">
        <f>IF(G66&lt;1,"",IF(H66=2,VLOOKUP(E66,LUT!$B$24:$C$26,2,FALSE),"0")+IF(H66=1,VLOOKUP(E66,LUT!$D$24:$E$26,2,FALSE),"0"))</f>
        <v/>
      </c>
      <c r="P66" s="541" t="str">
        <f>IF(I66&lt;1,"",IF(J66=2,VLOOKUP(E66,LUT!$B$27:$C$29,2,FALSE),"0")+IF(J66=1,VLOOKUP(E66,LUT!$D$27:$E$29,2,FALSE),"0"))</f>
        <v/>
      </c>
      <c r="Q66" s="541" t="str">
        <f>IF(K66&lt;1,"",IF(L66=2,VLOOKUP(E66,LUT!$B$30:$C$32,2,FALSE),"0")+IF(L66=1,VLOOKUP(E66,LUT!$D$30:$E$32,2,FALSE),"0"))</f>
        <v/>
      </c>
      <c r="R66" s="529" t="str">
        <f t="shared" si="4"/>
        <v/>
      </c>
      <c r="S66" s="538"/>
      <c r="T66" s="146" t="str">
        <f>IF(B66="","",(VLOOKUP(B66,Flora!$D$2:$Q$6183,3,FALSE)))</f>
        <v/>
      </c>
    </row>
    <row r="67" spans="2:20" s="195" customFormat="1" ht="15" thickBot="1" x14ac:dyDescent="0.4">
      <c r="B67" s="531" t="s">
        <v>24001</v>
      </c>
      <c r="C67" s="518" t="e">
        <f>VLOOKUP(B67,'Palatable Species list'!$A$2:$B$649,1,FALSE)</f>
        <v>#N/A</v>
      </c>
      <c r="D67" s="519" t="str">
        <f>IF(B67="","",IF((VLOOKUP(C67,'Palatable Species list'!$A$2:$B$649,2,FALSE))="","",(VLOOKUP(C67,'Palatable Species list'!$A$2:$B$649,2,FALSE))))</f>
        <v/>
      </c>
      <c r="E67" s="532" t="str">
        <f>IF(B67="","",VLOOKUP(C67,'Palatable Species list'!A:C,3,FALSE))</f>
        <v/>
      </c>
      <c r="F67" s="533"/>
      <c r="G67" s="531"/>
      <c r="H67" s="535" t="e">
        <f t="shared" si="11"/>
        <v>#DIV/0!</v>
      </c>
      <c r="I67" s="534"/>
      <c r="J67" s="535" t="e">
        <f t="shared" si="12"/>
        <v>#DIV/0!</v>
      </c>
      <c r="K67" s="534"/>
      <c r="L67" s="539" t="e">
        <f t="shared" si="13"/>
        <v>#DIV/0!</v>
      </c>
      <c r="M67" s="537"/>
      <c r="N67" s="526" t="str">
        <f t="shared" si="10"/>
        <v/>
      </c>
      <c r="O67" s="540" t="str">
        <f>IF(G67&lt;1,"",IF(H67=2,VLOOKUP(E67,LUT!$B$24:$C$26,2,FALSE),"0")+IF(H67=1,VLOOKUP(E67,LUT!$D$24:$E$26,2,FALSE),"0"))</f>
        <v/>
      </c>
      <c r="P67" s="541" t="str">
        <f>IF(I67&lt;1,"",IF(J67=2,VLOOKUP(E67,LUT!$B$27:$C$29,2,FALSE),"0")+IF(J67=1,VLOOKUP(E67,LUT!$D$27:$E$29,2,FALSE),"0"))</f>
        <v/>
      </c>
      <c r="Q67" s="541" t="str">
        <f>IF(K67&lt;1,"",IF(L67=2,VLOOKUP(E67,LUT!$B$30:$C$32,2,FALSE),"0")+IF(L67=1,VLOOKUP(E67,LUT!$D$30:$E$32,2,FALSE),"0"))</f>
        <v/>
      </c>
      <c r="R67" s="529" t="str">
        <f t="shared" si="4"/>
        <v/>
      </c>
      <c r="S67" s="538"/>
      <c r="T67" s="146" t="str">
        <f>IF(B67="","",(VLOOKUP(B67,Flora!$D$2:$Q$6183,3,FALSE)))</f>
        <v/>
      </c>
    </row>
    <row r="68" spans="2:20" s="195" customFormat="1" ht="15" thickBot="1" x14ac:dyDescent="0.4">
      <c r="B68" s="531" t="s">
        <v>24001</v>
      </c>
      <c r="C68" s="518" t="e">
        <f>VLOOKUP(B68,'Palatable Species list'!$A$2:$B$649,1,FALSE)</f>
        <v>#N/A</v>
      </c>
      <c r="D68" s="519" t="str">
        <f>IF(B68="","",IF((VLOOKUP(C68,'Palatable Species list'!$A$2:$B$649,2,FALSE))="","",(VLOOKUP(C68,'Palatable Species list'!$A$2:$B$649,2,FALSE))))</f>
        <v/>
      </c>
      <c r="E68" s="532" t="str">
        <f>IF(B68="","",VLOOKUP(C68,'Palatable Species list'!A:C,3,FALSE))</f>
        <v/>
      </c>
      <c r="F68" s="533"/>
      <c r="G68" s="531"/>
      <c r="H68" s="535" t="e">
        <f t="shared" si="11"/>
        <v>#DIV/0!</v>
      </c>
      <c r="I68" s="534"/>
      <c r="J68" s="535" t="e">
        <f t="shared" si="12"/>
        <v>#DIV/0!</v>
      </c>
      <c r="K68" s="534"/>
      <c r="L68" s="539" t="e">
        <f t="shared" si="13"/>
        <v>#DIV/0!</v>
      </c>
      <c r="M68" s="537"/>
      <c r="N68" s="526" t="str">
        <f t="shared" si="10"/>
        <v/>
      </c>
      <c r="O68" s="540" t="str">
        <f>IF(G68&lt;1,"",IF(H68=2,VLOOKUP(E68,LUT!$B$24:$C$26,2,FALSE),"0")+IF(H68=1,VLOOKUP(E68,LUT!$D$24:$E$26,2,FALSE),"0"))</f>
        <v/>
      </c>
      <c r="P68" s="541" t="str">
        <f>IF(I68&lt;1,"",IF(J68=2,VLOOKUP(E68,LUT!$B$27:$C$29,2,FALSE),"0")+IF(J68=1,VLOOKUP(E68,LUT!$D$27:$E$29,2,FALSE),"0"))</f>
        <v/>
      </c>
      <c r="Q68" s="541" t="str">
        <f>IF(K68&lt;1,"",IF(L68=2,VLOOKUP(E68,LUT!$B$30:$C$32,2,FALSE),"0")+IF(L68=1,VLOOKUP(E68,LUT!$D$30:$E$32,2,FALSE),"0"))</f>
        <v/>
      </c>
      <c r="R68" s="529" t="str">
        <f t="shared" si="4"/>
        <v/>
      </c>
      <c r="S68" s="538"/>
      <c r="T68" s="146" t="str">
        <f>IF(B68="","",(VLOOKUP(B68,Flora!$D$2:$Q$6183,3,FALSE)))</f>
        <v/>
      </c>
    </row>
    <row r="69" spans="2:20" s="195" customFormat="1" ht="15" thickBot="1" x14ac:dyDescent="0.4">
      <c r="B69" s="531" t="s">
        <v>24001</v>
      </c>
      <c r="C69" s="518" t="e">
        <f>VLOOKUP(B69,'Palatable Species list'!$A$2:$B$649,1,FALSE)</f>
        <v>#N/A</v>
      </c>
      <c r="D69" s="519" t="str">
        <f>IF(B69="","",IF((VLOOKUP(C69,'Palatable Species list'!$A$2:$B$649,2,FALSE))="","",(VLOOKUP(C69,'Palatable Species list'!$A$2:$B$649,2,FALSE))))</f>
        <v/>
      </c>
      <c r="E69" s="532" t="str">
        <f>IF(B69="","",VLOOKUP(C69,'Palatable Species list'!A:C,3,FALSE))</f>
        <v/>
      </c>
      <c r="F69" s="533"/>
      <c r="G69" s="531"/>
      <c r="H69" s="535" t="e">
        <f t="shared" si="11"/>
        <v>#DIV/0!</v>
      </c>
      <c r="I69" s="534"/>
      <c r="J69" s="535" t="e">
        <f t="shared" si="12"/>
        <v>#DIV/0!</v>
      </c>
      <c r="K69" s="534"/>
      <c r="L69" s="539" t="e">
        <f t="shared" si="13"/>
        <v>#DIV/0!</v>
      </c>
      <c r="M69" s="537"/>
      <c r="N69" s="526" t="str">
        <f t="shared" si="10"/>
        <v/>
      </c>
      <c r="O69" s="540" t="str">
        <f>IF(G69&lt;1,"",IF(H69=2,VLOOKUP(E69,LUT!$B$24:$C$26,2,FALSE),"0")+IF(H69=1,VLOOKUP(E69,LUT!$D$24:$E$26,2,FALSE),"0"))</f>
        <v/>
      </c>
      <c r="P69" s="541" t="str">
        <f>IF(I69&lt;1,"",IF(J69=2,VLOOKUP(E69,LUT!$B$27:$C$29,2,FALSE),"0")+IF(J69=1,VLOOKUP(E69,LUT!$D$27:$E$29,2,FALSE),"0"))</f>
        <v/>
      </c>
      <c r="Q69" s="541" t="str">
        <f>IF(K69&lt;1,"",IF(L69=2,VLOOKUP(E69,LUT!$B$30:$C$32,2,FALSE),"0")+IF(L69=1,VLOOKUP(E69,LUT!$D$30:$E$32,2,FALSE),"0"))</f>
        <v/>
      </c>
      <c r="R69" s="529" t="str">
        <f t="shared" ref="R69:R87" si="14">IF(B69="","",IF(N69=2,1.3,IF(N69=0,0.7,1))*IF(SUM(O69:Q69)=0,0,AVERAGE(O69:Q69)))</f>
        <v/>
      </c>
      <c r="S69" s="538"/>
      <c r="T69" s="146" t="str">
        <f>IF(B69="","",(VLOOKUP(B69,Flora!$D$2:$Q$6183,3,FALSE)))</f>
        <v/>
      </c>
    </row>
    <row r="70" spans="2:20" s="195" customFormat="1" ht="15" thickBot="1" x14ac:dyDescent="0.4">
      <c r="B70" s="531" t="s">
        <v>24001</v>
      </c>
      <c r="C70" s="518" t="e">
        <f>VLOOKUP(B70,'Palatable Species list'!$A$2:$B$649,1,FALSE)</f>
        <v>#N/A</v>
      </c>
      <c r="D70" s="519" t="str">
        <f>IF(B70="","",IF((VLOOKUP(C70,'Palatable Species list'!$A$2:$B$649,2,FALSE))="","",(VLOOKUP(C70,'Palatable Species list'!$A$2:$B$649,2,FALSE))))</f>
        <v/>
      </c>
      <c r="E70" s="532" t="str">
        <f>IF(B70="","",VLOOKUP(C70,'Palatable Species list'!A:C,3,FALSE))</f>
        <v/>
      </c>
      <c r="F70" s="533"/>
      <c r="G70" s="531"/>
      <c r="H70" s="535" t="e">
        <f t="shared" si="11"/>
        <v>#DIV/0!</v>
      </c>
      <c r="I70" s="534"/>
      <c r="J70" s="535" t="e">
        <f t="shared" si="12"/>
        <v>#DIV/0!</v>
      </c>
      <c r="K70" s="534"/>
      <c r="L70" s="539" t="e">
        <f t="shared" si="13"/>
        <v>#DIV/0!</v>
      </c>
      <c r="M70" s="537"/>
      <c r="N70" s="526" t="str">
        <f t="shared" si="10"/>
        <v/>
      </c>
      <c r="O70" s="540" t="str">
        <f>IF(G70&lt;1,"",IF(H70=2,VLOOKUP(E70,LUT!$B$24:$C$26,2,FALSE),"0")+IF(H70=1,VLOOKUP(E70,LUT!$D$24:$E$26,2,FALSE),"0"))</f>
        <v/>
      </c>
      <c r="P70" s="541" t="str">
        <f>IF(I70&lt;1,"",IF(J70=2,VLOOKUP(E70,LUT!$B$27:$C$29,2,FALSE),"0")+IF(J70=1,VLOOKUP(E70,LUT!$D$27:$E$29,2,FALSE),"0"))</f>
        <v/>
      </c>
      <c r="Q70" s="541" t="str">
        <f>IF(K70&lt;1,"",IF(L70=2,VLOOKUP(E70,LUT!$B$30:$C$32,2,FALSE),"0")+IF(L70=1,VLOOKUP(E70,LUT!$D$30:$E$32,2,FALSE),"0"))</f>
        <v/>
      </c>
      <c r="R70" s="529" t="str">
        <f t="shared" si="14"/>
        <v/>
      </c>
      <c r="S70" s="538"/>
      <c r="T70" s="146" t="str">
        <f>IF(B70="","",(VLOOKUP(B70,Flora!$D$2:$Q$6183,3,FALSE)))</f>
        <v/>
      </c>
    </row>
    <row r="71" spans="2:20" s="195" customFormat="1" ht="15" thickBot="1" x14ac:dyDescent="0.4">
      <c r="B71" s="531" t="s">
        <v>24001</v>
      </c>
      <c r="C71" s="518" t="e">
        <f>VLOOKUP(B71,'Palatable Species list'!$A$2:$B$649,1,FALSE)</f>
        <v>#N/A</v>
      </c>
      <c r="D71" s="519" t="str">
        <f>IF(B71="","",IF((VLOOKUP(C71,'Palatable Species list'!$A$2:$B$649,2,FALSE))="","",(VLOOKUP(C71,'Palatable Species list'!$A$2:$B$649,2,FALSE))))</f>
        <v/>
      </c>
      <c r="E71" s="532" t="str">
        <f>IF(B71="","",VLOOKUP(C71,'Palatable Species list'!A:C,3,FALSE))</f>
        <v/>
      </c>
      <c r="F71" s="533"/>
      <c r="G71" s="531"/>
      <c r="H71" s="535" t="e">
        <f t="shared" si="11"/>
        <v>#DIV/0!</v>
      </c>
      <c r="I71" s="534"/>
      <c r="J71" s="535" t="e">
        <f t="shared" si="12"/>
        <v>#DIV/0!</v>
      </c>
      <c r="K71" s="534"/>
      <c r="L71" s="539" t="e">
        <f t="shared" si="13"/>
        <v>#DIV/0!</v>
      </c>
      <c r="M71" s="537"/>
      <c r="N71" s="526" t="str">
        <f t="shared" si="10"/>
        <v/>
      </c>
      <c r="O71" s="540" t="str">
        <f>IF(G71&lt;1,"",IF(H71=2,VLOOKUP(E71,LUT!$B$24:$C$26,2,FALSE),"0")+IF(H71=1,VLOOKUP(E71,LUT!$D$24:$E$26,2,FALSE),"0"))</f>
        <v/>
      </c>
      <c r="P71" s="541" t="str">
        <f>IF(I71&lt;1,"",IF(J71=2,VLOOKUP(E71,LUT!$B$27:$C$29,2,FALSE),"0")+IF(J71=1,VLOOKUP(E71,LUT!$D$27:$E$29,2,FALSE),"0"))</f>
        <v/>
      </c>
      <c r="Q71" s="541" t="str">
        <f>IF(K71&lt;1,"",IF(L71=2,VLOOKUP(E71,LUT!$B$30:$C$32,2,FALSE),"0")+IF(L71=1,VLOOKUP(E71,LUT!$D$30:$E$32,2,FALSE),"0"))</f>
        <v/>
      </c>
      <c r="R71" s="529" t="str">
        <f t="shared" si="14"/>
        <v/>
      </c>
      <c r="S71" s="538"/>
      <c r="T71" s="146" t="str">
        <f>IF(B71="","",(VLOOKUP(B71,Flora!$D$2:$Q$6183,3,FALSE)))</f>
        <v/>
      </c>
    </row>
    <row r="72" spans="2:20" s="195" customFormat="1" ht="15" thickBot="1" x14ac:dyDescent="0.4">
      <c r="B72" s="531" t="s">
        <v>24001</v>
      </c>
      <c r="C72" s="518" t="e">
        <f>VLOOKUP(B72,'Palatable Species list'!$A$2:$B$649,1,FALSE)</f>
        <v>#N/A</v>
      </c>
      <c r="D72" s="519" t="str">
        <f>IF(B72="","",IF((VLOOKUP(C72,'Palatable Species list'!$A$2:$B$649,2,FALSE))="","",(VLOOKUP(C72,'Palatable Species list'!$A$2:$B$649,2,FALSE))))</f>
        <v/>
      </c>
      <c r="E72" s="532" t="str">
        <f>IF(B72="","",VLOOKUP(C72,'Palatable Species list'!A:C,3,FALSE))</f>
        <v/>
      </c>
      <c r="F72" s="533"/>
      <c r="G72" s="531"/>
      <c r="H72" s="535" t="e">
        <f t="shared" si="11"/>
        <v>#DIV/0!</v>
      </c>
      <c r="I72" s="534"/>
      <c r="J72" s="535" t="e">
        <f t="shared" si="12"/>
        <v>#DIV/0!</v>
      </c>
      <c r="K72" s="534"/>
      <c r="L72" s="539" t="e">
        <f t="shared" si="13"/>
        <v>#DIV/0!</v>
      </c>
      <c r="M72" s="537"/>
      <c r="N72" s="526" t="str">
        <f t="shared" si="10"/>
        <v/>
      </c>
      <c r="O72" s="540" t="str">
        <f>IF(G72&lt;1,"",IF(H72=2,VLOOKUP(E72,LUT!$B$24:$C$26,2,FALSE),"0")+IF(H72=1,VLOOKUP(E72,LUT!$D$24:$E$26,2,FALSE),"0"))</f>
        <v/>
      </c>
      <c r="P72" s="541" t="str">
        <f>IF(I72&lt;1,"",IF(J72=2,VLOOKUP(E72,LUT!$B$27:$C$29,2,FALSE),"0")+IF(J72=1,VLOOKUP(E72,LUT!$D$27:$E$29,2,FALSE),"0"))</f>
        <v/>
      </c>
      <c r="Q72" s="541" t="str">
        <f>IF(K72&lt;1,"",IF(L72=2,VLOOKUP(E72,LUT!$B$30:$C$32,2,FALSE),"0")+IF(L72=1,VLOOKUP(E72,LUT!$D$30:$E$32,2,FALSE),"0"))</f>
        <v/>
      </c>
      <c r="R72" s="529" t="str">
        <f t="shared" si="14"/>
        <v/>
      </c>
      <c r="S72" s="538"/>
      <c r="T72" s="146" t="str">
        <f>IF(B72="","",(VLOOKUP(B72,Flora!$D$2:$Q$6183,3,FALSE)))</f>
        <v/>
      </c>
    </row>
    <row r="73" spans="2:20" s="195" customFormat="1" ht="15" thickBot="1" x14ac:dyDescent="0.4">
      <c r="B73" s="531" t="s">
        <v>24001</v>
      </c>
      <c r="C73" s="518" t="e">
        <f>VLOOKUP(B73,'Palatable Species list'!$A$2:$B$649,1,FALSE)</f>
        <v>#N/A</v>
      </c>
      <c r="D73" s="519" t="str">
        <f>IF(B73="","",IF((VLOOKUP(C73,'Palatable Species list'!$A$2:$B$649,2,FALSE))="","",(VLOOKUP(C73,'Palatable Species list'!$A$2:$B$649,2,FALSE))))</f>
        <v/>
      </c>
      <c r="E73" s="532" t="str">
        <f>IF(B73="","",VLOOKUP(C73,'Palatable Species list'!A:C,3,FALSE))</f>
        <v/>
      </c>
      <c r="F73" s="533"/>
      <c r="G73" s="531"/>
      <c r="H73" s="535" t="e">
        <f t="shared" si="11"/>
        <v>#DIV/0!</v>
      </c>
      <c r="I73" s="534"/>
      <c r="J73" s="535" t="e">
        <f t="shared" si="12"/>
        <v>#DIV/0!</v>
      </c>
      <c r="K73" s="534"/>
      <c r="L73" s="539" t="e">
        <f t="shared" si="13"/>
        <v>#DIV/0!</v>
      </c>
      <c r="M73" s="537"/>
      <c r="N73" s="526" t="str">
        <f t="shared" si="10"/>
        <v/>
      </c>
      <c r="O73" s="540" t="str">
        <f>IF(G73&lt;1,"",IF(H73=2,VLOOKUP(E73,LUT!$B$24:$C$26,2,FALSE),"0")+IF(H73=1,VLOOKUP(E73,LUT!$D$24:$E$26,2,FALSE),"0"))</f>
        <v/>
      </c>
      <c r="P73" s="541" t="str">
        <f>IF(I73&lt;1,"",IF(J73=2,VLOOKUP(E73,LUT!$B$27:$C$29,2,FALSE),"0")+IF(J73=1,VLOOKUP(E73,LUT!$D$27:$E$29,2,FALSE),"0"))</f>
        <v/>
      </c>
      <c r="Q73" s="541" t="str">
        <f>IF(K73&lt;1,"",IF(L73=2,VLOOKUP(E73,LUT!$B$30:$C$32,2,FALSE),"0")+IF(L73=1,VLOOKUP(E73,LUT!$D$30:$E$32,2,FALSE),"0"))</f>
        <v/>
      </c>
      <c r="R73" s="529" t="str">
        <f t="shared" si="14"/>
        <v/>
      </c>
      <c r="S73" s="538"/>
      <c r="T73" s="146" t="str">
        <f>IF(B73="","",(VLOOKUP(B73,Flora!$D$2:$Q$6183,3,FALSE)))</f>
        <v/>
      </c>
    </row>
    <row r="74" spans="2:20" s="195" customFormat="1" ht="15" thickBot="1" x14ac:dyDescent="0.4">
      <c r="B74" s="531" t="s">
        <v>24001</v>
      </c>
      <c r="C74" s="518" t="e">
        <f>VLOOKUP(B74,'Palatable Species list'!$A$2:$B$649,1,FALSE)</f>
        <v>#N/A</v>
      </c>
      <c r="D74" s="519" t="str">
        <f>IF(B74="","",IF((VLOOKUP(C74,'Palatable Species list'!$A$2:$B$649,2,FALSE))="","",(VLOOKUP(C74,'Palatable Species list'!$A$2:$B$649,2,FALSE))))</f>
        <v/>
      </c>
      <c r="E74" s="532" t="str">
        <f>IF(B74="","",VLOOKUP(C74,'Palatable Species list'!A:C,3,FALSE))</f>
        <v/>
      </c>
      <c r="F74" s="533"/>
      <c r="G74" s="531"/>
      <c r="H74" s="535" t="e">
        <f t="shared" si="11"/>
        <v>#DIV/0!</v>
      </c>
      <c r="I74" s="534"/>
      <c r="J74" s="535" t="e">
        <f t="shared" si="12"/>
        <v>#DIV/0!</v>
      </c>
      <c r="K74" s="534"/>
      <c r="L74" s="539" t="e">
        <f t="shared" si="13"/>
        <v>#DIV/0!</v>
      </c>
      <c r="M74" s="537"/>
      <c r="N74" s="526" t="str">
        <f t="shared" si="10"/>
        <v/>
      </c>
      <c r="O74" s="540" t="str">
        <f>IF(G74&lt;1,"",IF(H74=2,VLOOKUP(E74,LUT!$B$24:$C$26,2,FALSE),"0")+IF(H74=1,VLOOKUP(E74,LUT!$D$24:$E$26,2,FALSE),"0"))</f>
        <v/>
      </c>
      <c r="P74" s="541" t="str">
        <f>IF(I74&lt;1,"",IF(J74=2,VLOOKUP(E74,LUT!$B$27:$C$29,2,FALSE),"0")+IF(J74=1,VLOOKUP(E74,LUT!$D$27:$E$29,2,FALSE),"0"))</f>
        <v/>
      </c>
      <c r="Q74" s="541" t="str">
        <f>IF(K74&lt;1,"",IF(L74=2,VLOOKUP(E74,LUT!$B$30:$C$32,2,FALSE),"0")+IF(L74=1,VLOOKUP(E74,LUT!$D$30:$E$32,2,FALSE),"0"))</f>
        <v/>
      </c>
      <c r="R74" s="529" t="str">
        <f t="shared" si="14"/>
        <v/>
      </c>
      <c r="S74" s="538"/>
      <c r="T74" s="146" t="str">
        <f>IF(B74="","",(VLOOKUP(B74,Flora!$D$2:$Q$6183,3,FALSE)))</f>
        <v/>
      </c>
    </row>
    <row r="75" spans="2:20" s="195" customFormat="1" ht="15" thickBot="1" x14ac:dyDescent="0.4">
      <c r="B75" s="531" t="s">
        <v>24001</v>
      </c>
      <c r="C75" s="518" t="e">
        <f>VLOOKUP(B75,'Palatable Species list'!$A$2:$B$649,1,FALSE)</f>
        <v>#N/A</v>
      </c>
      <c r="D75" s="519" t="str">
        <f>IF(B75="","",IF((VLOOKUP(C75,'Palatable Species list'!$A$2:$B$649,2,FALSE))="","",(VLOOKUP(C75,'Palatable Species list'!$A$2:$B$649,2,FALSE))))</f>
        <v/>
      </c>
      <c r="E75" s="532" t="str">
        <f>IF(B75="","",VLOOKUP(C75,'Palatable Species list'!A:C,3,FALSE))</f>
        <v/>
      </c>
      <c r="F75" s="533"/>
      <c r="G75" s="531"/>
      <c r="H75" s="535" t="e">
        <f t="shared" si="11"/>
        <v>#DIV/0!</v>
      </c>
      <c r="I75" s="534"/>
      <c r="J75" s="535" t="e">
        <f t="shared" si="12"/>
        <v>#DIV/0!</v>
      </c>
      <c r="K75" s="534"/>
      <c r="L75" s="539" t="e">
        <f t="shared" si="13"/>
        <v>#DIV/0!</v>
      </c>
      <c r="M75" s="537"/>
      <c r="N75" s="526" t="str">
        <f t="shared" si="10"/>
        <v/>
      </c>
      <c r="O75" s="540" t="str">
        <f>IF(G75&lt;1,"",IF(H75=2,VLOOKUP(E75,LUT!$B$24:$C$26,2,FALSE),"0")+IF(H75=1,VLOOKUP(E75,LUT!$D$24:$E$26,2,FALSE),"0"))</f>
        <v/>
      </c>
      <c r="P75" s="541" t="str">
        <f>IF(I75&lt;1,"",IF(J75=2,VLOOKUP(E75,LUT!$B$27:$C$29,2,FALSE),"0")+IF(J75=1,VLOOKUP(E75,LUT!$D$27:$E$29,2,FALSE),"0"))</f>
        <v/>
      </c>
      <c r="Q75" s="541" t="str">
        <f>IF(K75&lt;1,"",IF(L75=2,VLOOKUP(E75,LUT!$B$30:$C$32,2,FALSE),"0")+IF(L75=1,VLOOKUP(E75,LUT!$D$30:$E$32,2,FALSE),"0"))</f>
        <v/>
      </c>
      <c r="R75" s="529" t="str">
        <f t="shared" si="14"/>
        <v/>
      </c>
      <c r="S75" s="538"/>
      <c r="T75" s="146" t="str">
        <f>IF(B75="","",(VLOOKUP(B75,Flora!$D$2:$Q$6183,3,FALSE)))</f>
        <v/>
      </c>
    </row>
    <row r="76" spans="2:20" s="195" customFormat="1" ht="15" thickBot="1" x14ac:dyDescent="0.4">
      <c r="B76" s="531" t="s">
        <v>24001</v>
      </c>
      <c r="C76" s="518" t="e">
        <f>VLOOKUP(B76,'Palatable Species list'!$A$2:$B$649,1,FALSE)</f>
        <v>#N/A</v>
      </c>
      <c r="D76" s="519" t="str">
        <f>IF(B76="","",IF((VLOOKUP(C76,'Palatable Species list'!$A$2:$B$649,2,FALSE))="","",(VLOOKUP(C76,'Palatable Species list'!$A$2:$B$649,2,FALSE))))</f>
        <v/>
      </c>
      <c r="E76" s="532" t="str">
        <f>IF(B76="","",VLOOKUP(C76,'Palatable Species list'!A:C,3,FALSE))</f>
        <v/>
      </c>
      <c r="F76" s="533"/>
      <c r="G76" s="531"/>
      <c r="H76" s="535" t="e">
        <f t="shared" si="11"/>
        <v>#DIV/0!</v>
      </c>
      <c r="I76" s="534"/>
      <c r="J76" s="535" t="e">
        <f t="shared" si="12"/>
        <v>#DIV/0!</v>
      </c>
      <c r="K76" s="534"/>
      <c r="L76" s="539" t="e">
        <f t="shared" si="13"/>
        <v>#DIV/0!</v>
      </c>
      <c r="M76" s="537"/>
      <c r="N76" s="526" t="str">
        <f t="shared" si="10"/>
        <v/>
      </c>
      <c r="O76" s="540" t="str">
        <f>IF(G76&lt;1,"",IF(H76=2,VLOOKUP(E76,LUT!$B$24:$C$26,2,FALSE),"0")+IF(H76=1,VLOOKUP(E76,LUT!$D$24:$E$26,2,FALSE),"0"))</f>
        <v/>
      </c>
      <c r="P76" s="541" t="str">
        <f>IF(I76&lt;1,"",IF(J76=2,VLOOKUP(E76,LUT!$B$27:$C$29,2,FALSE),"0")+IF(J76=1,VLOOKUP(E76,LUT!$D$27:$E$29,2,FALSE),"0"))</f>
        <v/>
      </c>
      <c r="Q76" s="541" t="str">
        <f>IF(K76&lt;1,"",IF(L76=2,VLOOKUP(E76,LUT!$B$30:$C$32,2,FALSE),"0")+IF(L76=1,VLOOKUP(E76,LUT!$D$30:$E$32,2,FALSE),"0"))</f>
        <v/>
      </c>
      <c r="R76" s="529" t="str">
        <f t="shared" si="14"/>
        <v/>
      </c>
      <c r="S76" s="538"/>
      <c r="T76" s="146" t="str">
        <f>IF(B76="","",(VLOOKUP(B76,Flora!$D$2:$Q$6183,3,FALSE)))</f>
        <v/>
      </c>
    </row>
    <row r="77" spans="2:20" s="195" customFormat="1" ht="15" thickBot="1" x14ac:dyDescent="0.4">
      <c r="B77" s="531" t="s">
        <v>24001</v>
      </c>
      <c r="C77" s="518" t="e">
        <f>VLOOKUP(B77,'Palatable Species list'!$A$2:$B$649,1,FALSE)</f>
        <v>#N/A</v>
      </c>
      <c r="D77" s="519" t="str">
        <f>IF(B77="","",IF((VLOOKUP(C77,'Palatable Species list'!$A$2:$B$649,2,FALSE))="","",(VLOOKUP(C77,'Palatable Species list'!$A$2:$B$649,2,FALSE))))</f>
        <v/>
      </c>
      <c r="E77" s="532" t="str">
        <f>IF(B77="","",VLOOKUP(C77,'Palatable Species list'!A:C,3,FALSE))</f>
        <v/>
      </c>
      <c r="F77" s="533"/>
      <c r="G77" s="531"/>
      <c r="H77" s="535" t="e">
        <f t="shared" si="11"/>
        <v>#DIV/0!</v>
      </c>
      <c r="I77" s="534"/>
      <c r="J77" s="535" t="e">
        <f t="shared" si="12"/>
        <v>#DIV/0!</v>
      </c>
      <c r="K77" s="534"/>
      <c r="L77" s="539" t="e">
        <f t="shared" si="13"/>
        <v>#DIV/0!</v>
      </c>
      <c r="M77" s="537"/>
      <c r="N77" s="526" t="str">
        <f t="shared" si="10"/>
        <v/>
      </c>
      <c r="O77" s="540" t="str">
        <f>IF(G77&lt;1,"",IF(H77=2,VLOOKUP(E77,LUT!$B$24:$C$26,2,FALSE),"0")+IF(H77=1,VLOOKUP(E77,LUT!$D$24:$E$26,2,FALSE),"0"))</f>
        <v/>
      </c>
      <c r="P77" s="541" t="str">
        <f>IF(I77&lt;1,"",IF(J77=2,VLOOKUP(E77,LUT!$B$27:$C$29,2,FALSE),"0")+IF(J77=1,VLOOKUP(E77,LUT!$D$27:$E$29,2,FALSE),"0"))</f>
        <v/>
      </c>
      <c r="Q77" s="541" t="str">
        <f>IF(K77&lt;1,"",IF(L77=2,VLOOKUP(E77,LUT!$B$30:$C$32,2,FALSE),"0")+IF(L77=1,VLOOKUP(E77,LUT!$D$30:$E$32,2,FALSE),"0"))</f>
        <v/>
      </c>
      <c r="R77" s="529" t="str">
        <f t="shared" si="14"/>
        <v/>
      </c>
      <c r="S77" s="538"/>
      <c r="T77" s="146" t="str">
        <f>IF(B77="","",(VLOOKUP(B77,Flora!$D$2:$Q$6183,3,FALSE)))</f>
        <v/>
      </c>
    </row>
    <row r="78" spans="2:20" s="195" customFormat="1" ht="15" thickBot="1" x14ac:dyDescent="0.4">
      <c r="B78" s="531" t="s">
        <v>24001</v>
      </c>
      <c r="C78" s="518" t="e">
        <f>VLOOKUP(B78,'Palatable Species list'!$A$2:$B$649,1,FALSE)</f>
        <v>#N/A</v>
      </c>
      <c r="D78" s="519" t="str">
        <f>IF(B78="","",IF((VLOOKUP(C78,'Palatable Species list'!$A$2:$B$649,2,FALSE))="","",(VLOOKUP(C78,'Palatable Species list'!$A$2:$B$649,2,FALSE))))</f>
        <v/>
      </c>
      <c r="E78" s="532" t="str">
        <f>IF(B78="","",VLOOKUP(C78,'Palatable Species list'!A:C,3,FALSE))</f>
        <v/>
      </c>
      <c r="F78" s="533"/>
      <c r="G78" s="531"/>
      <c r="H78" s="535" t="e">
        <f t="shared" si="11"/>
        <v>#DIV/0!</v>
      </c>
      <c r="I78" s="534"/>
      <c r="J78" s="535" t="e">
        <f t="shared" si="12"/>
        <v>#DIV/0!</v>
      </c>
      <c r="K78" s="534"/>
      <c r="L78" s="539" t="e">
        <f t="shared" si="13"/>
        <v>#DIV/0!</v>
      </c>
      <c r="M78" s="537"/>
      <c r="N78" s="526" t="str">
        <f t="shared" si="10"/>
        <v/>
      </c>
      <c r="O78" s="540" t="str">
        <f>IF(G78&lt;1,"",IF(H78=2,VLOOKUP(E78,LUT!$B$24:$C$26,2,FALSE),"0")+IF(H78=1,VLOOKUP(E78,LUT!$D$24:$E$26,2,FALSE),"0"))</f>
        <v/>
      </c>
      <c r="P78" s="541" t="str">
        <f>IF(I78&lt;1,"",IF(J78=2,VLOOKUP(E78,LUT!$B$27:$C$29,2,FALSE),"0")+IF(J78=1,VLOOKUP(E78,LUT!$D$27:$E$29,2,FALSE),"0"))</f>
        <v/>
      </c>
      <c r="Q78" s="541" t="str">
        <f>IF(K78&lt;1,"",IF(L78=2,VLOOKUP(E78,LUT!$B$30:$C$32,2,FALSE),"0")+IF(L78=1,VLOOKUP(E78,LUT!$D$30:$E$32,2,FALSE),"0"))</f>
        <v/>
      </c>
      <c r="R78" s="529" t="str">
        <f t="shared" si="14"/>
        <v/>
      </c>
      <c r="S78" s="538"/>
      <c r="T78" s="146" t="str">
        <f>IF(B78="","",(VLOOKUP(B78,Flora!$D$2:$Q$6183,3,FALSE)))</f>
        <v/>
      </c>
    </row>
    <row r="79" spans="2:20" s="195" customFormat="1" ht="15" thickBot="1" x14ac:dyDescent="0.4">
      <c r="B79" s="531" t="s">
        <v>24001</v>
      </c>
      <c r="C79" s="518" t="e">
        <f>VLOOKUP(B79,'Palatable Species list'!$A$2:$B$649,1,FALSE)</f>
        <v>#N/A</v>
      </c>
      <c r="D79" s="519" t="str">
        <f>IF(B79="","",IF((VLOOKUP(C79,'Palatable Species list'!$A$2:$B$649,2,FALSE))="","",(VLOOKUP(C79,'Palatable Species list'!$A$2:$B$649,2,FALSE))))</f>
        <v/>
      </c>
      <c r="E79" s="532" t="str">
        <f>IF(B79="","",VLOOKUP(C79,'Palatable Species list'!A:C,3,FALSE))</f>
        <v/>
      </c>
      <c r="F79" s="533"/>
      <c r="G79" s="531"/>
      <c r="H79" s="535" t="e">
        <f t="shared" si="11"/>
        <v>#DIV/0!</v>
      </c>
      <c r="I79" s="534"/>
      <c r="J79" s="535" t="e">
        <f t="shared" si="12"/>
        <v>#DIV/0!</v>
      </c>
      <c r="K79" s="534"/>
      <c r="L79" s="539" t="e">
        <f t="shared" si="13"/>
        <v>#DIV/0!</v>
      </c>
      <c r="M79" s="537"/>
      <c r="N79" s="526" t="str">
        <f t="shared" ref="N79:N87" si="15">IF(M79="Mixed",2,IF(M79="Young",1,IF(M79="Adult",0,"")))</f>
        <v/>
      </c>
      <c r="O79" s="540" t="str">
        <f>IF(G79&lt;1,"",IF(H79=2,VLOOKUP(E79,LUT!$B$24:$C$26,2,FALSE),"0")+IF(H79=1,VLOOKUP(E79,LUT!$D$24:$E$26,2,FALSE),"0"))</f>
        <v/>
      </c>
      <c r="P79" s="541" t="str">
        <f>IF(I79&lt;1,"",IF(J79=2,VLOOKUP(E79,LUT!$B$27:$C$29,2,FALSE),"0")+IF(J79=1,VLOOKUP(E79,LUT!$D$27:$E$29,2,FALSE),"0"))</f>
        <v/>
      </c>
      <c r="Q79" s="541" t="str">
        <f>IF(K79&lt;1,"",IF(L79=2,VLOOKUP(E79,LUT!$B$30:$C$32,2,FALSE),"0")+IF(L79=1,VLOOKUP(E79,LUT!$D$30:$E$32,2,FALSE),"0"))</f>
        <v/>
      </c>
      <c r="R79" s="529" t="str">
        <f t="shared" si="14"/>
        <v/>
      </c>
      <c r="S79" s="538"/>
      <c r="T79" s="146" t="str">
        <f>IF(B79="","",(VLOOKUP(B79,Flora!$D$2:$Q$6183,3,FALSE)))</f>
        <v/>
      </c>
    </row>
    <row r="80" spans="2:20" s="195" customFormat="1" ht="15" thickBot="1" x14ac:dyDescent="0.4">
      <c r="B80" s="531" t="s">
        <v>24001</v>
      </c>
      <c r="C80" s="518" t="e">
        <f>VLOOKUP(B80,'Palatable Species list'!$A$2:$B$649,1,FALSE)</f>
        <v>#N/A</v>
      </c>
      <c r="D80" s="519" t="str">
        <f>IF(B80="","",IF((VLOOKUP(C80,'Palatable Species list'!$A$2:$B$649,2,FALSE))="","",(VLOOKUP(C80,'Palatable Species list'!$A$2:$B$649,2,FALSE))))</f>
        <v/>
      </c>
      <c r="E80" s="532" t="str">
        <f>IF(B80="","",VLOOKUP(C80,'Palatable Species list'!A:C,3,FALSE))</f>
        <v/>
      </c>
      <c r="F80" s="533"/>
      <c r="G80" s="531"/>
      <c r="H80" s="535" t="e">
        <f t="shared" si="11"/>
        <v>#DIV/0!</v>
      </c>
      <c r="I80" s="534"/>
      <c r="J80" s="535" t="e">
        <f t="shared" si="12"/>
        <v>#DIV/0!</v>
      </c>
      <c r="K80" s="534"/>
      <c r="L80" s="539" t="e">
        <f t="shared" si="13"/>
        <v>#DIV/0!</v>
      </c>
      <c r="M80" s="537"/>
      <c r="N80" s="526" t="str">
        <f t="shared" si="15"/>
        <v/>
      </c>
      <c r="O80" s="540" t="str">
        <f>IF(G80&lt;1,"",IF(H80=2,VLOOKUP(E80,LUT!$B$24:$C$26,2,FALSE),"0")+IF(H80=1,VLOOKUP(E80,LUT!$D$24:$E$26,2,FALSE),"0"))</f>
        <v/>
      </c>
      <c r="P80" s="541" t="str">
        <f>IF(I80&lt;1,"",IF(J80=2,VLOOKUP(E80,LUT!$B$27:$C$29,2,FALSE),"0")+IF(J80=1,VLOOKUP(E80,LUT!$D$27:$E$29,2,FALSE),"0"))</f>
        <v/>
      </c>
      <c r="Q80" s="541" t="str">
        <f>IF(K80&lt;1,"",IF(L80=2,VLOOKUP(E80,LUT!$B$30:$C$32,2,FALSE),"0")+IF(L80=1,VLOOKUP(E80,LUT!$D$30:$E$32,2,FALSE),"0"))</f>
        <v/>
      </c>
      <c r="R80" s="529" t="str">
        <f t="shared" si="14"/>
        <v/>
      </c>
      <c r="S80" s="538"/>
      <c r="T80" s="146" t="str">
        <f>IF(B80="","",(VLOOKUP(B80,Flora!$D$2:$Q$6183,3,FALSE)))</f>
        <v/>
      </c>
    </row>
    <row r="81" spans="2:20" s="195" customFormat="1" ht="15" thickBot="1" x14ac:dyDescent="0.4">
      <c r="B81" s="531" t="s">
        <v>24001</v>
      </c>
      <c r="C81" s="518" t="e">
        <f>VLOOKUP(B81,'Palatable Species list'!$A$2:$B$649,1,FALSE)</f>
        <v>#N/A</v>
      </c>
      <c r="D81" s="519" t="str">
        <f>IF(B81="","",IF((VLOOKUP(C81,'Palatable Species list'!$A$2:$B$649,2,FALSE))="","",(VLOOKUP(C81,'Palatable Species list'!$A$2:$B$649,2,FALSE))))</f>
        <v/>
      </c>
      <c r="E81" s="532" t="str">
        <f>IF(B81="","",VLOOKUP(C81,'Palatable Species list'!A:C,3,FALSE))</f>
        <v/>
      </c>
      <c r="F81" s="533"/>
      <c r="G81" s="531"/>
      <c r="H81" s="535" t="e">
        <f t="shared" si="11"/>
        <v>#DIV/0!</v>
      </c>
      <c r="I81" s="534"/>
      <c r="J81" s="535" t="e">
        <f t="shared" si="12"/>
        <v>#DIV/0!</v>
      </c>
      <c r="K81" s="534"/>
      <c r="L81" s="539" t="e">
        <f t="shared" si="13"/>
        <v>#DIV/0!</v>
      </c>
      <c r="M81" s="537"/>
      <c r="N81" s="526" t="str">
        <f t="shared" si="15"/>
        <v/>
      </c>
      <c r="O81" s="540" t="str">
        <f>IF(G81&lt;1,"",IF(H81=2,VLOOKUP(E81,LUT!$B$24:$C$26,2,FALSE),"0")+IF(H81=1,VLOOKUP(E81,LUT!$D$24:$E$26,2,FALSE),"0"))</f>
        <v/>
      </c>
      <c r="P81" s="541" t="str">
        <f>IF(I81&lt;1,"",IF(J81=2,VLOOKUP(E81,LUT!$B$27:$C$29,2,FALSE),"0")+IF(J81=1,VLOOKUP(E81,LUT!$D$27:$E$29,2,FALSE),"0"))</f>
        <v/>
      </c>
      <c r="Q81" s="541" t="str">
        <f>IF(K81&lt;1,"",IF(L81=2,VLOOKUP(E81,LUT!$B$30:$C$32,2,FALSE),"0")+IF(L81=1,VLOOKUP(E81,LUT!$D$30:$E$32,2,FALSE),"0"))</f>
        <v/>
      </c>
      <c r="R81" s="529" t="str">
        <f t="shared" si="14"/>
        <v/>
      </c>
      <c r="S81" s="538"/>
      <c r="T81" s="146" t="str">
        <f>IF(B81="","",(VLOOKUP(B81,Flora!$D$2:$Q$6183,3,FALSE)))</f>
        <v/>
      </c>
    </row>
    <row r="82" spans="2:20" s="195" customFormat="1" ht="15" thickBot="1" x14ac:dyDescent="0.4">
      <c r="B82" s="531" t="s">
        <v>24001</v>
      </c>
      <c r="C82" s="518" t="e">
        <f>VLOOKUP(B82,'Palatable Species list'!$A$2:$B$649,1,FALSE)</f>
        <v>#N/A</v>
      </c>
      <c r="D82" s="519" t="str">
        <f>IF(B82="","",IF((VLOOKUP(C82,'Palatable Species list'!$A$2:$B$649,2,FALSE))="","",(VLOOKUP(C82,'Palatable Species list'!$A$2:$B$649,2,FALSE))))</f>
        <v/>
      </c>
      <c r="E82" s="532" t="str">
        <f>IF(B82="","",VLOOKUP(C82,'Palatable Species list'!A:C,3,FALSE))</f>
        <v/>
      </c>
      <c r="F82" s="533"/>
      <c r="G82" s="531"/>
      <c r="H82" s="535" t="e">
        <f t="shared" si="11"/>
        <v>#DIV/0!</v>
      </c>
      <c r="I82" s="534"/>
      <c r="J82" s="535" t="e">
        <f t="shared" si="12"/>
        <v>#DIV/0!</v>
      </c>
      <c r="K82" s="534"/>
      <c r="L82" s="539" t="e">
        <f t="shared" si="13"/>
        <v>#DIV/0!</v>
      </c>
      <c r="M82" s="537"/>
      <c r="N82" s="526" t="str">
        <f t="shared" si="15"/>
        <v/>
      </c>
      <c r="O82" s="540" t="str">
        <f>IF(G82&lt;1,"",IF(H82=2,VLOOKUP(E82,LUT!$B$24:$C$26,2,FALSE),"0")+IF(H82=1,VLOOKUP(E82,LUT!$D$24:$E$26,2,FALSE),"0"))</f>
        <v/>
      </c>
      <c r="P82" s="541" t="str">
        <f>IF(I82&lt;1,"",IF(J82=2,VLOOKUP(E82,LUT!$B$27:$C$29,2,FALSE),"0")+IF(J82=1,VLOOKUP(E82,LUT!$D$27:$E$29,2,FALSE),"0"))</f>
        <v/>
      </c>
      <c r="Q82" s="541" t="str">
        <f>IF(K82&lt;1,"",IF(L82=2,VLOOKUP(E82,LUT!$B$30:$C$32,2,FALSE),"0")+IF(L82=1,VLOOKUP(E82,LUT!$D$30:$E$32,2,FALSE),"0"))</f>
        <v/>
      </c>
      <c r="R82" s="529" t="str">
        <f t="shared" si="14"/>
        <v/>
      </c>
      <c r="S82" s="538"/>
      <c r="T82" s="146" t="str">
        <f>IF(B82="","",(VLOOKUP(B82,Flora!$D$2:$Q$6183,3,FALSE)))</f>
        <v/>
      </c>
    </row>
    <row r="83" spans="2:20" s="195" customFormat="1" ht="15" thickBot="1" x14ac:dyDescent="0.4">
      <c r="B83" s="531" t="s">
        <v>24001</v>
      </c>
      <c r="C83" s="518" t="e">
        <f>VLOOKUP(B83,'Palatable Species list'!$A$2:$B$649,1,FALSE)</f>
        <v>#N/A</v>
      </c>
      <c r="D83" s="519" t="str">
        <f>IF(B83="","",IF((VLOOKUP(C83,'Palatable Species list'!$A$2:$B$649,2,FALSE))="","",(VLOOKUP(C83,'Palatable Species list'!$A$2:$B$649,2,FALSE))))</f>
        <v/>
      </c>
      <c r="E83" s="532" t="str">
        <f>IF(B83="","",VLOOKUP(C83,'Palatable Species list'!A:C,3,FALSE))</f>
        <v/>
      </c>
      <c r="F83" s="533"/>
      <c r="G83" s="531"/>
      <c r="H83" s="535" t="e">
        <f t="shared" si="11"/>
        <v>#DIV/0!</v>
      </c>
      <c r="I83" s="534"/>
      <c r="J83" s="535" t="e">
        <f t="shared" si="12"/>
        <v>#DIV/0!</v>
      </c>
      <c r="K83" s="534"/>
      <c r="L83" s="539" t="e">
        <f t="shared" si="13"/>
        <v>#DIV/0!</v>
      </c>
      <c r="M83" s="537"/>
      <c r="N83" s="526" t="str">
        <f t="shared" si="15"/>
        <v/>
      </c>
      <c r="O83" s="540" t="str">
        <f>IF(G83&lt;1,"",IF(H83=2,VLOOKUP(E83,LUT!$B$24:$C$26,2,FALSE),"0")+IF(H83=1,VLOOKUP(E83,LUT!$D$24:$E$26,2,FALSE),"0"))</f>
        <v/>
      </c>
      <c r="P83" s="541" t="str">
        <f>IF(I83&lt;1,"",IF(J83=2,VLOOKUP(E83,LUT!$B$27:$C$29,2,FALSE),"0")+IF(J83=1,VLOOKUP(E83,LUT!$D$27:$E$29,2,FALSE),"0"))</f>
        <v/>
      </c>
      <c r="Q83" s="541" t="str">
        <f>IF(K83&lt;1,"",IF(L83=2,VLOOKUP(E83,LUT!$B$30:$C$32,2,FALSE),"0")+IF(L83=1,VLOOKUP(E83,LUT!$D$30:$E$32,2,FALSE),"0"))</f>
        <v/>
      </c>
      <c r="R83" s="529" t="str">
        <f t="shared" si="14"/>
        <v/>
      </c>
      <c r="S83" s="538"/>
      <c r="T83" s="146" t="str">
        <f>IF(B83="","",(VLOOKUP(B83,Flora!$D$2:$Q$6183,3,FALSE)))</f>
        <v/>
      </c>
    </row>
    <row r="84" spans="2:20" s="195" customFormat="1" ht="15" thickBot="1" x14ac:dyDescent="0.4">
      <c r="B84" s="531" t="s">
        <v>24001</v>
      </c>
      <c r="C84" s="518" t="e">
        <f>VLOOKUP(B84,'Palatable Species list'!$A$2:$B$649,1,FALSE)</f>
        <v>#N/A</v>
      </c>
      <c r="D84" s="519" t="str">
        <f>IF(B84="","",IF((VLOOKUP(C84,'Palatable Species list'!$A$2:$B$649,2,FALSE))="","",(VLOOKUP(C84,'Palatable Species list'!$A$2:$B$649,2,FALSE))))</f>
        <v/>
      </c>
      <c r="E84" s="532" t="str">
        <f>IF(B84="","",VLOOKUP(C84,'Palatable Species list'!A:C,3,FALSE))</f>
        <v/>
      </c>
      <c r="F84" s="533"/>
      <c r="G84" s="531"/>
      <c r="H84" s="535" t="e">
        <f t="shared" si="11"/>
        <v>#DIV/0!</v>
      </c>
      <c r="I84" s="534"/>
      <c r="J84" s="535" t="e">
        <f t="shared" si="12"/>
        <v>#DIV/0!</v>
      </c>
      <c r="K84" s="534"/>
      <c r="L84" s="539" t="e">
        <f t="shared" si="13"/>
        <v>#DIV/0!</v>
      </c>
      <c r="M84" s="537"/>
      <c r="N84" s="526" t="str">
        <f t="shared" si="15"/>
        <v/>
      </c>
      <c r="O84" s="540" t="str">
        <f>IF(G84&lt;1,"",IF(H84=2,VLOOKUP(E84,LUT!$B$24:$C$26,2,FALSE),"0")+IF(H84=1,VLOOKUP(E84,LUT!$D$24:$E$26,2,FALSE),"0"))</f>
        <v/>
      </c>
      <c r="P84" s="541" t="str">
        <f>IF(I84&lt;1,"",IF(J84=2,VLOOKUP(E84,LUT!$B$27:$C$29,2,FALSE),"0")+IF(J84=1,VLOOKUP(E84,LUT!$D$27:$E$29,2,FALSE),"0"))</f>
        <v/>
      </c>
      <c r="Q84" s="541" t="str">
        <f>IF(K84&lt;1,"",IF(L84=2,VLOOKUP(E84,LUT!$B$30:$C$32,2,FALSE),"0")+IF(L84=1,VLOOKUP(E84,LUT!$D$30:$E$32,2,FALSE),"0"))</f>
        <v/>
      </c>
      <c r="R84" s="529" t="str">
        <f t="shared" si="14"/>
        <v/>
      </c>
      <c r="S84" s="538"/>
      <c r="T84" s="146" t="str">
        <f>IF(B84="","",(VLOOKUP(B84,Flora!$D$2:$Q$6183,3,FALSE)))</f>
        <v/>
      </c>
    </row>
    <row r="85" spans="2:20" s="195" customFormat="1" ht="15" thickBot="1" x14ac:dyDescent="0.4">
      <c r="B85" s="531" t="s">
        <v>24001</v>
      </c>
      <c r="C85" s="518" t="e">
        <f>VLOOKUP(B85,'Palatable Species list'!$A$2:$B$649,1,FALSE)</f>
        <v>#N/A</v>
      </c>
      <c r="D85" s="519" t="str">
        <f>IF(B85="","",IF((VLOOKUP(C85,'Palatable Species list'!$A$2:$B$649,2,FALSE))="","",(VLOOKUP(C85,'Palatable Species list'!$A$2:$B$649,2,FALSE))))</f>
        <v/>
      </c>
      <c r="E85" s="532" t="str">
        <f>IF(B85="","",VLOOKUP(C85,'Palatable Species list'!A:C,3,FALSE))</f>
        <v/>
      </c>
      <c r="F85" s="533"/>
      <c r="G85" s="531"/>
      <c r="H85" s="535" t="e">
        <f t="shared" si="11"/>
        <v>#DIV/0!</v>
      </c>
      <c r="I85" s="534"/>
      <c r="J85" s="535" t="e">
        <f t="shared" si="12"/>
        <v>#DIV/0!</v>
      </c>
      <c r="K85" s="534"/>
      <c r="L85" s="539" t="e">
        <f t="shared" si="13"/>
        <v>#DIV/0!</v>
      </c>
      <c r="M85" s="537"/>
      <c r="N85" s="526" t="str">
        <f t="shared" si="15"/>
        <v/>
      </c>
      <c r="O85" s="540" t="str">
        <f>IF(G85&lt;1,"",IF(H85=2,VLOOKUP(E85,LUT!$B$24:$C$26,2,FALSE),"0")+IF(H85=1,VLOOKUP(E85,LUT!$D$24:$E$26,2,FALSE),"0"))</f>
        <v/>
      </c>
      <c r="P85" s="541" t="str">
        <f>IF(I85&lt;1,"",IF(J85=2,VLOOKUP(E85,LUT!$B$27:$C$29,2,FALSE),"0")+IF(J85=1,VLOOKUP(E85,LUT!$D$27:$E$29,2,FALSE),"0"))</f>
        <v/>
      </c>
      <c r="Q85" s="541" t="str">
        <f>IF(K85&lt;1,"",IF(L85=2,VLOOKUP(E85,LUT!$B$30:$C$32,2,FALSE),"0")+IF(L85=1,VLOOKUP(E85,LUT!$D$30:$E$32,2,FALSE),"0"))</f>
        <v/>
      </c>
      <c r="R85" s="529" t="str">
        <f t="shared" si="14"/>
        <v/>
      </c>
      <c r="S85" s="538"/>
      <c r="T85" s="146" t="str">
        <f>IF(B85="","",(VLOOKUP(B85,Flora!$D$2:$Q$6183,3,FALSE)))</f>
        <v/>
      </c>
    </row>
    <row r="86" spans="2:20" s="195" customFormat="1" ht="15" thickBot="1" x14ac:dyDescent="0.4">
      <c r="B86" s="531" t="s">
        <v>24001</v>
      </c>
      <c r="C86" s="518" t="e">
        <f>VLOOKUP(B86,'Palatable Species list'!$A$2:$B$649,1,FALSE)</f>
        <v>#N/A</v>
      </c>
      <c r="D86" s="519" t="str">
        <f>IF(B86="","",IF((VLOOKUP(C86,'Palatable Species list'!$A$2:$B$649,2,FALSE))="","",(VLOOKUP(C86,'Palatable Species list'!$A$2:$B$649,2,FALSE))))</f>
        <v/>
      </c>
      <c r="E86" s="532" t="str">
        <f>IF(B86="","",VLOOKUP(C86,'Palatable Species list'!A:C,3,FALSE))</f>
        <v/>
      </c>
      <c r="F86" s="533"/>
      <c r="G86" s="531"/>
      <c r="H86" s="535" t="e">
        <f t="shared" si="11"/>
        <v>#DIV/0!</v>
      </c>
      <c r="I86" s="534"/>
      <c r="J86" s="535" t="e">
        <f t="shared" si="12"/>
        <v>#DIV/0!</v>
      </c>
      <c r="K86" s="534"/>
      <c r="L86" s="539" t="e">
        <f t="shared" si="13"/>
        <v>#DIV/0!</v>
      </c>
      <c r="M86" s="537"/>
      <c r="N86" s="526" t="str">
        <f t="shared" si="15"/>
        <v/>
      </c>
      <c r="O86" s="540" t="str">
        <f>IF(G86&lt;1,"",IF(H86=2,VLOOKUP(E86,LUT!$B$24:$C$26,2,FALSE),"0")+IF(H86=1,VLOOKUP(E86,LUT!$D$24:$E$26,2,FALSE),"0"))</f>
        <v/>
      </c>
      <c r="P86" s="541" t="str">
        <f>IF(I86&lt;1,"",IF(J86=2,VLOOKUP(E86,LUT!$B$27:$C$29,2,FALSE),"0")+IF(J86=1,VLOOKUP(E86,LUT!$D$27:$E$29,2,FALSE),"0"))</f>
        <v/>
      </c>
      <c r="Q86" s="541" t="str">
        <f>IF(K86&lt;1,"",IF(L86=2,VLOOKUP(E86,LUT!$B$30:$C$32,2,FALSE),"0")+IF(L86=1,VLOOKUP(E86,LUT!$D$30:$E$32,2,FALSE),"0"))</f>
        <v/>
      </c>
      <c r="R86" s="529" t="str">
        <f t="shared" si="14"/>
        <v/>
      </c>
      <c r="S86" s="538"/>
      <c r="T86" s="146" t="str">
        <f>IF(B86="","",(VLOOKUP(B86,Flora!$D$2:$Q$6183,3,FALSE)))</f>
        <v/>
      </c>
    </row>
    <row r="87" spans="2:20" s="195" customFormat="1" x14ac:dyDescent="0.35">
      <c r="B87" s="531" t="s">
        <v>24001</v>
      </c>
      <c r="C87" s="518" t="e">
        <f>VLOOKUP(B87,'Palatable Species list'!$A$2:$B$649,1,FALSE)</f>
        <v>#N/A</v>
      </c>
      <c r="D87" s="519" t="str">
        <f>IF(B87="","",IF((VLOOKUP(C87,'Palatable Species list'!$A$2:$B$649,2,FALSE))="","",(VLOOKUP(C87,'Palatable Species list'!$A$2:$B$649,2,FALSE))))</f>
        <v/>
      </c>
      <c r="E87" s="532" t="str">
        <f>IF(B87="","",VLOOKUP(C87,'Palatable Species list'!A:C,3,FALSE))</f>
        <v/>
      </c>
      <c r="F87" s="533"/>
      <c r="G87" s="531"/>
      <c r="H87" s="535" t="e">
        <f t="shared" si="11"/>
        <v>#DIV/0!</v>
      </c>
      <c r="I87" s="534"/>
      <c r="J87" s="535" t="e">
        <f t="shared" si="12"/>
        <v>#DIV/0!</v>
      </c>
      <c r="K87" s="534"/>
      <c r="L87" s="539" t="e">
        <f t="shared" si="13"/>
        <v>#DIV/0!</v>
      </c>
      <c r="M87" s="537"/>
      <c r="N87" s="526" t="str">
        <f t="shared" si="15"/>
        <v/>
      </c>
      <c r="O87" s="540" t="str">
        <f>IF(G87&lt;1,"",IF(H87=2,VLOOKUP(E87,LUT!$B$24:$C$26,2,FALSE),"0")+IF(H87=1,VLOOKUP(E87,LUT!$D$24:$E$26,2,FALSE),"0"))</f>
        <v/>
      </c>
      <c r="P87" s="541" t="str">
        <f>IF(I87&lt;1,"",IF(J87=2,VLOOKUP(E87,LUT!$B$27:$C$29,2,FALSE),"0")+IF(J87=1,VLOOKUP(E87,LUT!$D$27:$E$29,2,FALSE),"0"))</f>
        <v/>
      </c>
      <c r="Q87" s="541" t="str">
        <f>IF(K87&lt;1,"",IF(L87=2,VLOOKUP(E87,LUT!$B$30:$C$32,2,FALSE),"0")+IF(L87=1,VLOOKUP(E87,LUT!$D$30:$E$32,2,FALSE),"0"))</f>
        <v/>
      </c>
      <c r="R87" s="529" t="str">
        <f t="shared" si="14"/>
        <v/>
      </c>
      <c r="S87" s="538"/>
      <c r="T87" s="146" t="str">
        <f>IF(B87="","",(VLOOKUP(B87,Flora!$D$2:$Q$6183,3,FALSE)))</f>
        <v/>
      </c>
    </row>
    <row r="88" spans="2:20" s="195" customFormat="1" x14ac:dyDescent="0.35">
      <c r="B88" s="515"/>
      <c r="C88" s="280"/>
      <c r="E88" s="196"/>
      <c r="F88" s="196"/>
      <c r="H88" s="196"/>
      <c r="J88" s="196"/>
      <c r="L88" s="196"/>
      <c r="M88" s="196"/>
      <c r="O88" s="197"/>
      <c r="R88" s="198"/>
      <c r="S88" s="199"/>
    </row>
    <row r="89" spans="2:20" s="195" customFormat="1" x14ac:dyDescent="0.35">
      <c r="C89" s="280"/>
      <c r="E89" s="196"/>
      <c r="F89" s="196"/>
      <c r="H89" s="196"/>
      <c r="J89" s="196"/>
      <c r="L89" s="196"/>
      <c r="M89" s="196"/>
      <c r="O89" s="197"/>
      <c r="R89" s="198"/>
      <c r="S89" s="199"/>
    </row>
    <row r="90" spans="2:20" s="195" customFormat="1" x14ac:dyDescent="0.35">
      <c r="C90" s="280"/>
      <c r="D90" s="341"/>
      <c r="E90" s="196"/>
      <c r="F90" s="196"/>
      <c r="H90" s="196"/>
      <c r="J90" s="196"/>
      <c r="L90" s="196"/>
      <c r="M90" s="196"/>
      <c r="O90" s="197"/>
      <c r="R90" s="198"/>
      <c r="S90" s="199"/>
    </row>
    <row r="91" spans="2:20" s="195" customFormat="1" x14ac:dyDescent="0.35">
      <c r="C91" s="280"/>
      <c r="E91" s="196"/>
      <c r="F91" s="196"/>
      <c r="H91" s="196"/>
      <c r="J91" s="196"/>
      <c r="L91" s="196"/>
      <c r="M91" s="196"/>
      <c r="O91" s="197"/>
      <c r="R91" s="198"/>
      <c r="S91" s="199"/>
    </row>
    <row r="92" spans="2:20" s="195" customFormat="1" x14ac:dyDescent="0.35">
      <c r="C92" s="280"/>
      <c r="E92" s="196"/>
      <c r="F92" s="196"/>
      <c r="H92" s="196"/>
      <c r="J92" s="196"/>
      <c r="L92" s="196"/>
      <c r="M92" s="196"/>
      <c r="O92" s="197"/>
      <c r="R92" s="198"/>
      <c r="S92" s="199"/>
    </row>
    <row r="93" spans="2:20" s="195" customFormat="1" x14ac:dyDescent="0.35">
      <c r="C93" s="280"/>
      <c r="E93" s="196"/>
      <c r="F93" s="196"/>
      <c r="H93" s="196"/>
      <c r="J93" s="196"/>
      <c r="L93" s="196"/>
      <c r="M93" s="196"/>
      <c r="O93" s="197"/>
      <c r="R93" s="198"/>
      <c r="S93" s="199"/>
    </row>
    <row r="94" spans="2:20" s="195" customFormat="1" x14ac:dyDescent="0.35">
      <c r="C94" s="280"/>
      <c r="E94" s="196"/>
      <c r="F94" s="196"/>
      <c r="H94" s="196"/>
      <c r="J94" s="196"/>
      <c r="L94" s="196"/>
      <c r="M94" s="196"/>
      <c r="O94" s="197"/>
      <c r="R94" s="198"/>
      <c r="S94" s="199"/>
    </row>
    <row r="95" spans="2:20" s="195" customFormat="1" x14ac:dyDescent="0.35">
      <c r="C95" s="280"/>
      <c r="E95" s="196"/>
      <c r="F95" s="196"/>
      <c r="H95" s="196"/>
      <c r="J95" s="196"/>
      <c r="L95" s="196"/>
      <c r="M95" s="196"/>
      <c r="O95" s="197"/>
      <c r="R95" s="198"/>
      <c r="S95" s="199"/>
    </row>
    <row r="96" spans="2:20" s="195" customFormat="1" x14ac:dyDescent="0.35">
      <c r="C96" s="280"/>
      <c r="E96" s="196"/>
      <c r="F96" s="196"/>
      <c r="H96" s="196"/>
      <c r="J96" s="196"/>
      <c r="L96" s="196"/>
      <c r="M96" s="196"/>
      <c r="O96" s="197"/>
      <c r="R96" s="198"/>
      <c r="S96" s="199"/>
    </row>
    <row r="97" spans="3:19" s="195" customFormat="1" x14ac:dyDescent="0.35">
      <c r="C97" s="280"/>
      <c r="E97" s="196"/>
      <c r="F97" s="196"/>
      <c r="H97" s="196"/>
      <c r="J97" s="196"/>
      <c r="L97" s="196"/>
      <c r="M97" s="196"/>
      <c r="O97" s="197"/>
      <c r="R97" s="198"/>
      <c r="S97" s="199"/>
    </row>
    <row r="98" spans="3:19" s="195" customFormat="1" x14ac:dyDescent="0.35">
      <c r="C98" s="280"/>
      <c r="E98" s="196"/>
      <c r="F98" s="196"/>
      <c r="H98" s="196"/>
      <c r="J98" s="196"/>
      <c r="L98" s="196"/>
      <c r="M98" s="196"/>
      <c r="O98" s="197"/>
      <c r="R98" s="198"/>
      <c r="S98" s="199"/>
    </row>
    <row r="99" spans="3:19" s="195" customFormat="1" x14ac:dyDescent="0.35">
      <c r="C99" s="280"/>
      <c r="E99" s="196"/>
      <c r="F99" s="196"/>
      <c r="H99" s="196"/>
      <c r="J99" s="196"/>
      <c r="L99" s="196"/>
      <c r="M99" s="196"/>
      <c r="O99" s="197"/>
      <c r="R99" s="198"/>
      <c r="S99" s="199"/>
    </row>
    <row r="100" spans="3:19" s="195" customFormat="1" x14ac:dyDescent="0.35">
      <c r="C100" s="280"/>
      <c r="E100" s="196"/>
      <c r="F100" s="196"/>
      <c r="H100" s="196"/>
      <c r="J100" s="196"/>
      <c r="L100" s="196"/>
      <c r="M100" s="196"/>
      <c r="O100" s="197"/>
      <c r="R100" s="198"/>
      <c r="S100" s="199"/>
    </row>
    <row r="101" spans="3:19" s="195" customFormat="1" x14ac:dyDescent="0.35">
      <c r="C101" s="280"/>
      <c r="E101" s="196"/>
      <c r="F101" s="196"/>
      <c r="H101" s="196"/>
      <c r="J101" s="196"/>
      <c r="L101" s="196"/>
      <c r="M101" s="196"/>
      <c r="O101" s="197"/>
      <c r="R101" s="198"/>
      <c r="S101" s="199"/>
    </row>
    <row r="102" spans="3:19" s="195" customFormat="1" x14ac:dyDescent="0.35">
      <c r="C102" s="280"/>
      <c r="E102" s="196"/>
      <c r="F102" s="196"/>
      <c r="H102" s="196"/>
      <c r="J102" s="196"/>
      <c r="L102" s="196"/>
      <c r="M102" s="196"/>
      <c r="O102" s="197"/>
      <c r="R102" s="198"/>
      <c r="S102" s="199"/>
    </row>
    <row r="103" spans="3:19" s="195" customFormat="1" x14ac:dyDescent="0.35">
      <c r="C103" s="280"/>
      <c r="E103" s="196"/>
      <c r="F103" s="196"/>
      <c r="H103" s="196"/>
      <c r="J103" s="196"/>
      <c r="L103" s="196"/>
      <c r="M103" s="196"/>
      <c r="O103" s="197"/>
      <c r="R103" s="198"/>
      <c r="S103" s="199"/>
    </row>
    <row r="104" spans="3:19" s="195" customFormat="1" x14ac:dyDescent="0.35">
      <c r="C104" s="280"/>
      <c r="E104" s="196"/>
      <c r="F104" s="196"/>
      <c r="H104" s="196"/>
      <c r="J104" s="196"/>
      <c r="L104" s="196"/>
      <c r="M104" s="196"/>
      <c r="O104" s="197"/>
      <c r="R104" s="198"/>
      <c r="S104" s="199"/>
    </row>
    <row r="105" spans="3:19" s="195" customFormat="1" x14ac:dyDescent="0.35">
      <c r="C105" s="280"/>
      <c r="E105" s="196"/>
      <c r="F105" s="196"/>
      <c r="H105" s="196"/>
      <c r="J105" s="196"/>
      <c r="L105" s="196"/>
      <c r="M105" s="196"/>
      <c r="O105" s="197"/>
      <c r="R105" s="198"/>
      <c r="S105" s="199"/>
    </row>
    <row r="106" spans="3:19" s="195" customFormat="1" x14ac:dyDescent="0.35">
      <c r="C106" s="280"/>
      <c r="E106" s="196"/>
      <c r="F106" s="196"/>
      <c r="H106" s="196"/>
      <c r="J106" s="196"/>
      <c r="L106" s="196"/>
      <c r="M106" s="196"/>
      <c r="O106" s="197"/>
      <c r="R106" s="198"/>
      <c r="S106" s="199"/>
    </row>
    <row r="107" spans="3:19" s="195" customFormat="1" x14ac:dyDescent="0.35">
      <c r="C107" s="280"/>
      <c r="E107" s="196"/>
      <c r="F107" s="196"/>
      <c r="H107" s="196"/>
      <c r="J107" s="196"/>
      <c r="L107" s="196"/>
      <c r="M107" s="196"/>
      <c r="O107" s="197"/>
      <c r="R107" s="198"/>
      <c r="S107" s="199"/>
    </row>
    <row r="108" spans="3:19" s="195" customFormat="1" x14ac:dyDescent="0.35">
      <c r="C108" s="280"/>
      <c r="E108" s="196"/>
      <c r="F108" s="196"/>
      <c r="H108" s="196"/>
      <c r="J108" s="196"/>
      <c r="L108" s="196"/>
      <c r="M108" s="196"/>
      <c r="O108" s="197"/>
      <c r="R108" s="198"/>
      <c r="S108" s="199"/>
    </row>
    <row r="109" spans="3:19" s="195" customFormat="1" x14ac:dyDescent="0.35">
      <c r="C109" s="280"/>
      <c r="E109" s="196"/>
      <c r="F109" s="196"/>
      <c r="H109" s="196"/>
      <c r="J109" s="196"/>
      <c r="L109" s="196"/>
      <c r="M109" s="196"/>
      <c r="O109" s="197"/>
      <c r="R109" s="198"/>
      <c r="S109" s="199"/>
    </row>
    <row r="110" spans="3:19" s="195" customFormat="1" x14ac:dyDescent="0.35">
      <c r="C110" s="280"/>
      <c r="E110" s="196"/>
      <c r="F110" s="196"/>
      <c r="H110" s="196"/>
      <c r="J110" s="196"/>
      <c r="L110" s="196"/>
      <c r="M110" s="196"/>
      <c r="O110" s="197"/>
      <c r="R110" s="198"/>
      <c r="S110" s="199"/>
    </row>
    <row r="111" spans="3:19" s="195" customFormat="1" x14ac:dyDescent="0.35">
      <c r="C111" s="280"/>
      <c r="E111" s="196"/>
      <c r="F111" s="196"/>
      <c r="H111" s="196"/>
      <c r="J111" s="196"/>
      <c r="L111" s="196"/>
      <c r="M111" s="196"/>
      <c r="O111" s="197"/>
      <c r="R111" s="198"/>
      <c r="S111" s="199"/>
    </row>
    <row r="112" spans="3:19" s="195" customFormat="1" x14ac:dyDescent="0.35">
      <c r="C112" s="280"/>
      <c r="E112" s="196"/>
      <c r="F112" s="196"/>
      <c r="H112" s="196"/>
      <c r="J112" s="196"/>
      <c r="L112" s="196"/>
      <c r="M112" s="196"/>
      <c r="O112" s="197"/>
      <c r="R112" s="198"/>
      <c r="S112" s="199"/>
    </row>
    <row r="113" spans="3:19" s="195" customFormat="1" x14ac:dyDescent="0.35">
      <c r="C113" s="280"/>
      <c r="E113" s="196"/>
      <c r="F113" s="196"/>
      <c r="H113" s="196"/>
      <c r="J113" s="196"/>
      <c r="L113" s="196"/>
      <c r="M113" s="196"/>
      <c r="O113" s="197"/>
      <c r="R113" s="198"/>
      <c r="S113" s="199"/>
    </row>
    <row r="114" spans="3:19" s="195" customFormat="1" x14ac:dyDescent="0.35">
      <c r="C114" s="280"/>
      <c r="E114" s="196"/>
      <c r="F114" s="196"/>
      <c r="H114" s="196"/>
      <c r="J114" s="196"/>
      <c r="L114" s="196"/>
      <c r="M114" s="196"/>
      <c r="O114" s="197"/>
      <c r="R114" s="198"/>
      <c r="S114" s="199"/>
    </row>
    <row r="115" spans="3:19" s="195" customFormat="1" x14ac:dyDescent="0.35">
      <c r="C115" s="280"/>
      <c r="E115" s="196"/>
      <c r="F115" s="196"/>
      <c r="H115" s="196"/>
      <c r="J115" s="196"/>
      <c r="L115" s="196"/>
      <c r="M115" s="196"/>
      <c r="O115" s="197"/>
      <c r="R115" s="198"/>
      <c r="S115" s="199"/>
    </row>
    <row r="116" spans="3:19" s="195" customFormat="1" x14ac:dyDescent="0.35">
      <c r="C116" s="280"/>
      <c r="E116" s="196"/>
      <c r="F116" s="196"/>
      <c r="H116" s="196"/>
      <c r="J116" s="196"/>
      <c r="L116" s="196"/>
      <c r="M116" s="196"/>
      <c r="O116" s="197"/>
      <c r="R116" s="198"/>
      <c r="S116" s="199"/>
    </row>
    <row r="117" spans="3:19" s="195" customFormat="1" x14ac:dyDescent="0.35">
      <c r="C117" s="280"/>
      <c r="E117" s="196"/>
      <c r="F117" s="196"/>
      <c r="H117" s="196"/>
      <c r="J117" s="196"/>
      <c r="L117" s="196"/>
      <c r="M117" s="196"/>
      <c r="O117" s="197"/>
      <c r="R117" s="198"/>
      <c r="S117" s="199"/>
    </row>
    <row r="118" spans="3:19" s="195" customFormat="1" x14ac:dyDescent="0.35">
      <c r="C118" s="280"/>
      <c r="E118" s="196"/>
      <c r="F118" s="196"/>
      <c r="H118" s="196"/>
      <c r="J118" s="196"/>
      <c r="L118" s="196"/>
      <c r="M118" s="196"/>
      <c r="O118" s="197"/>
      <c r="R118" s="198"/>
      <c r="S118" s="199"/>
    </row>
    <row r="119" spans="3:19" s="195" customFormat="1" x14ac:dyDescent="0.35">
      <c r="C119" s="280"/>
      <c r="E119" s="196"/>
      <c r="F119" s="196"/>
      <c r="H119" s="196"/>
      <c r="J119" s="196"/>
      <c r="L119" s="196"/>
      <c r="M119" s="196"/>
      <c r="O119" s="197"/>
      <c r="R119" s="198"/>
      <c r="S119" s="199"/>
    </row>
    <row r="120" spans="3:19" s="195" customFormat="1" x14ac:dyDescent="0.35">
      <c r="C120" s="280"/>
      <c r="E120" s="196"/>
      <c r="F120" s="196"/>
      <c r="H120" s="196"/>
      <c r="J120" s="196"/>
      <c r="L120" s="196"/>
      <c r="M120" s="196"/>
      <c r="O120" s="197"/>
      <c r="R120" s="198"/>
      <c r="S120" s="199"/>
    </row>
    <row r="121" spans="3:19" s="195" customFormat="1" x14ac:dyDescent="0.35">
      <c r="C121" s="280"/>
      <c r="E121" s="196"/>
      <c r="F121" s="196"/>
      <c r="H121" s="196"/>
      <c r="J121" s="196"/>
      <c r="L121" s="196"/>
      <c r="M121" s="196"/>
      <c r="O121" s="197"/>
      <c r="R121" s="198"/>
      <c r="S121" s="199"/>
    </row>
    <row r="122" spans="3:19" s="195" customFormat="1" x14ac:dyDescent="0.35">
      <c r="C122" s="280"/>
      <c r="E122" s="196"/>
      <c r="F122" s="196"/>
      <c r="H122" s="196"/>
      <c r="J122" s="196"/>
      <c r="L122" s="196"/>
      <c r="M122" s="196"/>
      <c r="O122" s="197"/>
      <c r="R122" s="198"/>
      <c r="S122" s="199"/>
    </row>
    <row r="123" spans="3:19" s="195" customFormat="1" x14ac:dyDescent="0.35">
      <c r="C123" s="280"/>
      <c r="E123" s="196"/>
      <c r="F123" s="196"/>
      <c r="H123" s="196"/>
      <c r="J123" s="196"/>
      <c r="L123" s="196"/>
      <c r="M123" s="196"/>
      <c r="O123" s="197"/>
      <c r="R123" s="198"/>
      <c r="S123" s="199"/>
    </row>
    <row r="124" spans="3:19" s="195" customFormat="1" x14ac:dyDescent="0.35">
      <c r="C124" s="280"/>
      <c r="E124" s="196"/>
      <c r="F124" s="196"/>
      <c r="H124" s="196"/>
      <c r="J124" s="196"/>
      <c r="L124" s="196"/>
      <c r="M124" s="196"/>
      <c r="O124" s="197"/>
      <c r="R124" s="198"/>
      <c r="S124" s="199"/>
    </row>
    <row r="125" spans="3:19" s="195" customFormat="1" x14ac:dyDescent="0.35">
      <c r="C125" s="280"/>
      <c r="E125" s="196"/>
      <c r="F125" s="196"/>
      <c r="H125" s="196"/>
      <c r="J125" s="196"/>
      <c r="L125" s="196"/>
      <c r="M125" s="196"/>
      <c r="O125" s="197"/>
      <c r="R125" s="198"/>
      <c r="S125" s="199"/>
    </row>
    <row r="126" spans="3:19" s="195" customFormat="1" x14ac:dyDescent="0.35">
      <c r="C126" s="280"/>
      <c r="E126" s="196"/>
      <c r="F126" s="196"/>
      <c r="H126" s="196"/>
      <c r="J126" s="196"/>
      <c r="L126" s="196"/>
      <c r="M126" s="196"/>
      <c r="O126" s="197"/>
      <c r="R126" s="198"/>
      <c r="S126" s="199"/>
    </row>
    <row r="127" spans="3:19" s="195" customFormat="1" x14ac:dyDescent="0.35">
      <c r="C127" s="280"/>
      <c r="E127" s="196"/>
      <c r="F127" s="196"/>
      <c r="H127" s="196"/>
      <c r="J127" s="196"/>
      <c r="L127" s="196"/>
      <c r="M127" s="196"/>
      <c r="O127" s="197"/>
      <c r="R127" s="198"/>
      <c r="S127" s="199"/>
    </row>
    <row r="128" spans="3:19" s="195" customFormat="1" x14ac:dyDescent="0.35">
      <c r="C128" s="280"/>
      <c r="E128" s="196"/>
      <c r="F128" s="196"/>
      <c r="H128" s="196"/>
      <c r="J128" s="196"/>
      <c r="L128" s="196"/>
      <c r="M128" s="196"/>
      <c r="O128" s="197"/>
      <c r="R128" s="198"/>
      <c r="S128" s="199"/>
    </row>
    <row r="129" spans="3:19" s="195" customFormat="1" x14ac:dyDescent="0.35">
      <c r="C129" s="280"/>
      <c r="E129" s="196"/>
      <c r="F129" s="196"/>
      <c r="H129" s="196"/>
      <c r="J129" s="196"/>
      <c r="L129" s="196"/>
      <c r="M129" s="196"/>
      <c r="O129" s="197"/>
      <c r="R129" s="198"/>
      <c r="S129" s="199"/>
    </row>
    <row r="130" spans="3:19" s="195" customFormat="1" x14ac:dyDescent="0.35">
      <c r="C130" s="280"/>
      <c r="E130" s="196"/>
      <c r="F130" s="196"/>
      <c r="H130" s="196"/>
      <c r="J130" s="196"/>
      <c r="L130" s="196"/>
      <c r="M130" s="196"/>
      <c r="O130" s="197"/>
      <c r="R130" s="198"/>
      <c r="S130" s="199"/>
    </row>
    <row r="131" spans="3:19" s="195" customFormat="1" x14ac:dyDescent="0.35">
      <c r="C131" s="280"/>
      <c r="E131" s="196"/>
      <c r="F131" s="196"/>
      <c r="H131" s="196"/>
      <c r="J131" s="196"/>
      <c r="L131" s="196"/>
      <c r="M131" s="196"/>
      <c r="O131" s="197"/>
      <c r="R131" s="198"/>
      <c r="S131" s="199"/>
    </row>
    <row r="132" spans="3:19" s="195" customFormat="1" x14ac:dyDescent="0.35">
      <c r="C132" s="280"/>
      <c r="E132" s="196"/>
      <c r="F132" s="196"/>
      <c r="H132" s="196"/>
      <c r="J132" s="196"/>
      <c r="L132" s="196"/>
      <c r="M132" s="196"/>
      <c r="O132" s="197"/>
      <c r="R132" s="198"/>
      <c r="S132" s="199"/>
    </row>
    <row r="133" spans="3:19" s="195" customFormat="1" x14ac:dyDescent="0.35">
      <c r="C133" s="280"/>
      <c r="E133" s="196"/>
      <c r="F133" s="196"/>
      <c r="H133" s="196"/>
      <c r="J133" s="196"/>
      <c r="L133" s="196"/>
      <c r="M133" s="196"/>
      <c r="O133" s="197"/>
      <c r="R133" s="198"/>
      <c r="S133" s="199"/>
    </row>
    <row r="134" spans="3:19" s="195" customFormat="1" x14ac:dyDescent="0.35">
      <c r="C134" s="280"/>
      <c r="E134" s="196"/>
      <c r="F134" s="196"/>
      <c r="H134" s="196"/>
      <c r="J134" s="196"/>
      <c r="L134" s="196"/>
      <c r="M134" s="196"/>
      <c r="O134" s="197"/>
      <c r="R134" s="198"/>
      <c r="S134" s="199"/>
    </row>
    <row r="135" spans="3:19" s="195" customFormat="1" x14ac:dyDescent="0.35">
      <c r="C135" s="280"/>
      <c r="E135" s="196"/>
      <c r="F135" s="196"/>
      <c r="H135" s="196"/>
      <c r="J135" s="196"/>
      <c r="L135" s="196"/>
      <c r="M135" s="196"/>
      <c r="O135" s="197"/>
      <c r="R135" s="198"/>
      <c r="S135" s="199"/>
    </row>
    <row r="136" spans="3:19" s="195" customFormat="1" x14ac:dyDescent="0.35">
      <c r="C136" s="280"/>
      <c r="E136" s="196"/>
      <c r="F136" s="196"/>
      <c r="H136" s="196"/>
      <c r="J136" s="196"/>
      <c r="L136" s="196"/>
      <c r="M136" s="196"/>
      <c r="O136" s="197"/>
      <c r="R136" s="198"/>
      <c r="S136" s="199"/>
    </row>
    <row r="137" spans="3:19" s="195" customFormat="1" x14ac:dyDescent="0.35">
      <c r="C137" s="280"/>
      <c r="E137" s="196"/>
      <c r="F137" s="196"/>
      <c r="H137" s="196"/>
      <c r="J137" s="196"/>
      <c r="L137" s="196"/>
      <c r="M137" s="196"/>
      <c r="O137" s="197"/>
      <c r="R137" s="198"/>
      <c r="S137" s="199"/>
    </row>
    <row r="138" spans="3:19" s="195" customFormat="1" x14ac:dyDescent="0.35">
      <c r="C138" s="280"/>
      <c r="E138" s="196"/>
      <c r="F138" s="196"/>
      <c r="H138" s="196"/>
      <c r="J138" s="196"/>
      <c r="L138" s="196"/>
      <c r="M138" s="196"/>
      <c r="O138" s="197"/>
      <c r="R138" s="198"/>
      <c r="S138" s="199"/>
    </row>
    <row r="139" spans="3:19" s="195" customFormat="1" x14ac:dyDescent="0.35">
      <c r="C139" s="280"/>
      <c r="E139" s="196"/>
      <c r="F139" s="196"/>
      <c r="H139" s="196"/>
      <c r="J139" s="196"/>
      <c r="L139" s="196"/>
      <c r="M139" s="196"/>
      <c r="O139" s="197"/>
      <c r="R139" s="198"/>
      <c r="S139" s="199"/>
    </row>
    <row r="140" spans="3:19" s="195" customFormat="1" x14ac:dyDescent="0.35">
      <c r="C140" s="280"/>
      <c r="E140" s="196"/>
      <c r="F140" s="196"/>
      <c r="H140" s="196"/>
      <c r="J140" s="196"/>
      <c r="L140" s="196"/>
      <c r="M140" s="196"/>
      <c r="O140" s="197"/>
      <c r="R140" s="198"/>
      <c r="S140" s="199"/>
    </row>
    <row r="141" spans="3:19" s="195" customFormat="1" x14ac:dyDescent="0.35">
      <c r="C141" s="280"/>
      <c r="E141" s="196"/>
      <c r="F141" s="196"/>
      <c r="H141" s="196"/>
      <c r="J141" s="196"/>
      <c r="L141" s="196"/>
      <c r="M141" s="196"/>
      <c r="O141" s="197"/>
      <c r="R141" s="198"/>
      <c r="S141" s="199"/>
    </row>
    <row r="142" spans="3:19" s="195" customFormat="1" x14ac:dyDescent="0.35">
      <c r="C142" s="280"/>
      <c r="E142" s="196"/>
      <c r="F142" s="196"/>
      <c r="H142" s="196"/>
      <c r="J142" s="196"/>
      <c r="L142" s="196"/>
      <c r="M142" s="196"/>
      <c r="O142" s="197"/>
      <c r="R142" s="198"/>
      <c r="S142" s="199"/>
    </row>
    <row r="143" spans="3:19" s="195" customFormat="1" x14ac:dyDescent="0.35">
      <c r="C143" s="280"/>
      <c r="E143" s="196"/>
      <c r="F143" s="196"/>
      <c r="H143" s="196"/>
      <c r="J143" s="196"/>
      <c r="L143" s="196"/>
      <c r="M143" s="196"/>
      <c r="O143" s="197"/>
      <c r="R143" s="198"/>
      <c r="S143" s="199"/>
    </row>
    <row r="144" spans="3:19" s="195" customFormat="1" x14ac:dyDescent="0.35">
      <c r="C144" s="280"/>
      <c r="E144" s="196"/>
      <c r="F144" s="196"/>
      <c r="H144" s="196"/>
      <c r="J144" s="196"/>
      <c r="L144" s="196"/>
      <c r="M144" s="196"/>
      <c r="O144" s="197"/>
      <c r="R144" s="198"/>
      <c r="S144" s="199"/>
    </row>
    <row r="145" spans="3:19" s="195" customFormat="1" x14ac:dyDescent="0.35">
      <c r="C145" s="280"/>
      <c r="E145" s="196"/>
      <c r="F145" s="196"/>
      <c r="H145" s="196"/>
      <c r="J145" s="196"/>
      <c r="L145" s="196"/>
      <c r="M145" s="196"/>
      <c r="O145" s="197"/>
      <c r="R145" s="198"/>
      <c r="S145" s="199"/>
    </row>
    <row r="146" spans="3:19" s="195" customFormat="1" x14ac:dyDescent="0.35">
      <c r="C146" s="280"/>
      <c r="E146" s="196"/>
      <c r="F146" s="196"/>
      <c r="H146" s="196"/>
      <c r="J146" s="196"/>
      <c r="L146" s="196"/>
      <c r="M146" s="196"/>
      <c r="O146" s="197"/>
      <c r="R146" s="198"/>
      <c r="S146" s="199"/>
    </row>
    <row r="147" spans="3:19" s="195" customFormat="1" x14ac:dyDescent="0.35">
      <c r="C147" s="280"/>
      <c r="E147" s="196"/>
      <c r="F147" s="196"/>
      <c r="H147" s="196"/>
      <c r="J147" s="196"/>
      <c r="L147" s="196"/>
      <c r="M147" s="196"/>
      <c r="O147" s="197"/>
      <c r="R147" s="198"/>
      <c r="S147" s="199"/>
    </row>
    <row r="148" spans="3:19" s="195" customFormat="1" x14ac:dyDescent="0.35">
      <c r="C148" s="280"/>
      <c r="E148" s="196"/>
      <c r="F148" s="196"/>
      <c r="H148" s="196"/>
      <c r="J148" s="196"/>
      <c r="L148" s="196"/>
      <c r="M148" s="196"/>
      <c r="O148" s="197"/>
      <c r="R148" s="198"/>
      <c r="S148" s="199"/>
    </row>
    <row r="149" spans="3:19" s="195" customFormat="1" x14ac:dyDescent="0.35">
      <c r="C149" s="280"/>
      <c r="E149" s="196"/>
      <c r="F149" s="196"/>
      <c r="H149" s="196"/>
      <c r="J149" s="196"/>
      <c r="L149" s="196"/>
      <c r="M149" s="196"/>
      <c r="O149" s="197"/>
      <c r="R149" s="198"/>
      <c r="S149" s="199"/>
    </row>
    <row r="150" spans="3:19" s="195" customFormat="1" x14ac:dyDescent="0.35">
      <c r="C150" s="280"/>
      <c r="E150" s="196"/>
      <c r="F150" s="196"/>
      <c r="H150" s="196"/>
      <c r="J150" s="196"/>
      <c r="L150" s="196"/>
      <c r="M150" s="196"/>
      <c r="O150" s="197"/>
      <c r="R150" s="198"/>
      <c r="S150" s="199"/>
    </row>
    <row r="151" spans="3:19" s="195" customFormat="1" x14ac:dyDescent="0.35">
      <c r="C151" s="280"/>
      <c r="E151" s="196"/>
      <c r="F151" s="196"/>
      <c r="H151" s="196"/>
      <c r="J151" s="196"/>
      <c r="L151" s="196"/>
      <c r="M151" s="196"/>
      <c r="O151" s="197"/>
      <c r="R151" s="198"/>
      <c r="S151" s="199"/>
    </row>
    <row r="152" spans="3:19" s="195" customFormat="1" x14ac:dyDescent="0.35">
      <c r="C152" s="280"/>
      <c r="E152" s="196"/>
      <c r="F152" s="196"/>
      <c r="H152" s="196"/>
      <c r="J152" s="196"/>
      <c r="L152" s="196"/>
      <c r="M152" s="196"/>
      <c r="O152" s="197"/>
      <c r="R152" s="198"/>
      <c r="S152" s="199"/>
    </row>
    <row r="153" spans="3:19" s="195" customFormat="1" x14ac:dyDescent="0.35">
      <c r="C153" s="280"/>
      <c r="E153" s="196"/>
      <c r="F153" s="196"/>
      <c r="H153" s="196"/>
      <c r="J153" s="196"/>
      <c r="L153" s="196"/>
      <c r="M153" s="196"/>
      <c r="O153" s="197"/>
      <c r="R153" s="198"/>
      <c r="S153" s="199"/>
    </row>
    <row r="154" spans="3:19" s="195" customFormat="1" x14ac:dyDescent="0.35">
      <c r="C154" s="280"/>
      <c r="E154" s="196"/>
      <c r="F154" s="196"/>
      <c r="H154" s="196"/>
      <c r="J154" s="196"/>
      <c r="L154" s="196"/>
      <c r="M154" s="196"/>
      <c r="O154" s="197"/>
      <c r="R154" s="198"/>
      <c r="S154" s="199"/>
    </row>
    <row r="155" spans="3:19" s="195" customFormat="1" x14ac:dyDescent="0.35">
      <c r="C155" s="280"/>
      <c r="E155" s="196"/>
      <c r="F155" s="196"/>
      <c r="H155" s="196"/>
      <c r="J155" s="196"/>
      <c r="L155" s="196"/>
      <c r="M155" s="196"/>
      <c r="O155" s="197"/>
      <c r="R155" s="198"/>
      <c r="S155" s="199"/>
    </row>
    <row r="156" spans="3:19" s="195" customFormat="1" x14ac:dyDescent="0.35">
      <c r="C156" s="280"/>
      <c r="E156" s="196"/>
      <c r="F156" s="196"/>
      <c r="H156" s="196"/>
      <c r="J156" s="196"/>
      <c r="L156" s="196"/>
      <c r="M156" s="196"/>
      <c r="O156" s="197"/>
      <c r="R156" s="198"/>
      <c r="S156" s="199"/>
    </row>
    <row r="157" spans="3:19" s="195" customFormat="1" x14ac:dyDescent="0.35">
      <c r="C157" s="280"/>
      <c r="E157" s="196"/>
      <c r="F157" s="196"/>
      <c r="H157" s="196"/>
      <c r="J157" s="196"/>
      <c r="L157" s="196"/>
      <c r="M157" s="196"/>
      <c r="O157" s="197"/>
      <c r="R157" s="198"/>
      <c r="S157" s="199"/>
    </row>
    <row r="158" spans="3:19" s="195" customFormat="1" x14ac:dyDescent="0.35">
      <c r="C158" s="280"/>
      <c r="E158" s="196"/>
      <c r="F158" s="196"/>
      <c r="H158" s="196"/>
      <c r="J158" s="196"/>
      <c r="L158" s="196"/>
      <c r="M158" s="196"/>
      <c r="O158" s="197"/>
      <c r="R158" s="198"/>
      <c r="S158" s="199"/>
    </row>
    <row r="159" spans="3:19" s="195" customFormat="1" x14ac:dyDescent="0.35">
      <c r="C159" s="280"/>
      <c r="E159" s="196"/>
      <c r="F159" s="196"/>
      <c r="H159" s="196"/>
      <c r="J159" s="196"/>
      <c r="L159" s="196"/>
      <c r="M159" s="196"/>
      <c r="O159" s="197"/>
      <c r="R159" s="198"/>
      <c r="S159" s="199"/>
    </row>
    <row r="160" spans="3:19" s="195" customFormat="1" x14ac:dyDescent="0.35">
      <c r="C160" s="280"/>
      <c r="E160" s="196"/>
      <c r="F160" s="196"/>
      <c r="H160" s="196"/>
      <c r="J160" s="196"/>
      <c r="L160" s="196"/>
      <c r="M160" s="196"/>
      <c r="O160" s="197"/>
      <c r="R160" s="198"/>
      <c r="S160" s="199"/>
    </row>
    <row r="161" spans="3:19" s="195" customFormat="1" x14ac:dyDescent="0.35">
      <c r="C161" s="280"/>
      <c r="E161" s="196"/>
      <c r="F161" s="196"/>
      <c r="H161" s="196"/>
      <c r="J161" s="196"/>
      <c r="L161" s="196"/>
      <c r="M161" s="196"/>
      <c r="O161" s="197"/>
      <c r="R161" s="198"/>
      <c r="S161" s="199"/>
    </row>
    <row r="162" spans="3:19" s="195" customFormat="1" x14ac:dyDescent="0.35">
      <c r="C162" s="280"/>
      <c r="E162" s="196"/>
      <c r="F162" s="196"/>
      <c r="H162" s="196"/>
      <c r="J162" s="196"/>
      <c r="L162" s="196"/>
      <c r="M162" s="196"/>
      <c r="O162" s="197"/>
      <c r="R162" s="198"/>
      <c r="S162" s="199"/>
    </row>
    <row r="163" spans="3:19" s="195" customFormat="1" x14ac:dyDescent="0.35">
      <c r="C163" s="280"/>
      <c r="E163" s="196"/>
      <c r="F163" s="196"/>
      <c r="H163" s="196"/>
      <c r="J163" s="196"/>
      <c r="L163" s="196"/>
      <c r="M163" s="196"/>
      <c r="O163" s="197"/>
      <c r="R163" s="198"/>
      <c r="S163" s="199"/>
    </row>
    <row r="164" spans="3:19" s="195" customFormat="1" x14ac:dyDescent="0.35">
      <c r="C164" s="280"/>
      <c r="E164" s="196"/>
      <c r="F164" s="196"/>
      <c r="H164" s="196"/>
      <c r="J164" s="196"/>
      <c r="L164" s="196"/>
      <c r="M164" s="196"/>
      <c r="O164" s="197"/>
      <c r="R164" s="198"/>
      <c r="S164" s="199"/>
    </row>
    <row r="165" spans="3:19" s="195" customFormat="1" x14ac:dyDescent="0.35">
      <c r="C165" s="280"/>
      <c r="E165" s="196"/>
      <c r="F165" s="196"/>
      <c r="H165" s="196"/>
      <c r="J165" s="196"/>
      <c r="L165" s="196"/>
      <c r="M165" s="196"/>
      <c r="O165" s="197"/>
      <c r="R165" s="198"/>
      <c r="S165" s="199"/>
    </row>
    <row r="166" spans="3:19" s="195" customFormat="1" x14ac:dyDescent="0.35">
      <c r="C166" s="280"/>
      <c r="E166" s="196"/>
      <c r="F166" s="196"/>
      <c r="H166" s="196"/>
      <c r="J166" s="196"/>
      <c r="L166" s="196"/>
      <c r="M166" s="196"/>
      <c r="O166" s="197"/>
      <c r="R166" s="198"/>
      <c r="S166" s="199"/>
    </row>
    <row r="167" spans="3:19" s="195" customFormat="1" x14ac:dyDescent="0.35">
      <c r="C167" s="280"/>
      <c r="E167" s="196"/>
      <c r="F167" s="196"/>
      <c r="H167" s="196"/>
      <c r="J167" s="196"/>
      <c r="L167" s="196"/>
      <c r="M167" s="196"/>
      <c r="O167" s="197"/>
      <c r="R167" s="198"/>
      <c r="S167" s="199"/>
    </row>
    <row r="168" spans="3:19" s="195" customFormat="1" x14ac:dyDescent="0.35">
      <c r="C168" s="280"/>
      <c r="E168" s="196"/>
      <c r="F168" s="196"/>
      <c r="H168" s="196"/>
      <c r="J168" s="196"/>
      <c r="L168" s="196"/>
      <c r="M168" s="196"/>
      <c r="O168" s="197"/>
      <c r="R168" s="198"/>
      <c r="S168" s="199"/>
    </row>
    <row r="169" spans="3:19" s="195" customFormat="1" x14ac:dyDescent="0.35">
      <c r="C169" s="280"/>
      <c r="E169" s="196"/>
      <c r="F169" s="196"/>
      <c r="H169" s="196"/>
      <c r="J169" s="196"/>
      <c r="L169" s="196"/>
      <c r="M169" s="196"/>
      <c r="O169" s="197"/>
      <c r="R169" s="198"/>
      <c r="S169" s="199"/>
    </row>
    <row r="170" spans="3:19" s="195" customFormat="1" x14ac:dyDescent="0.35">
      <c r="C170" s="280"/>
      <c r="E170" s="196"/>
      <c r="F170" s="196"/>
      <c r="H170" s="196"/>
      <c r="J170" s="196"/>
      <c r="L170" s="196"/>
      <c r="M170" s="196"/>
      <c r="O170" s="197"/>
      <c r="R170" s="198"/>
      <c r="S170" s="199"/>
    </row>
    <row r="171" spans="3:19" s="195" customFormat="1" x14ac:dyDescent="0.35">
      <c r="C171" s="280"/>
      <c r="E171" s="196"/>
      <c r="F171" s="196"/>
      <c r="H171" s="196"/>
      <c r="J171" s="196"/>
      <c r="L171" s="196"/>
      <c r="M171" s="196"/>
      <c r="O171" s="197"/>
      <c r="R171" s="198"/>
      <c r="S171" s="199"/>
    </row>
    <row r="172" spans="3:19" s="195" customFormat="1" x14ac:dyDescent="0.35">
      <c r="C172" s="280"/>
      <c r="E172" s="196"/>
      <c r="F172" s="196"/>
      <c r="H172" s="196"/>
      <c r="J172" s="196"/>
      <c r="L172" s="196"/>
      <c r="M172" s="196"/>
      <c r="O172" s="197"/>
      <c r="R172" s="198"/>
      <c r="S172" s="199"/>
    </row>
    <row r="173" spans="3:19" s="195" customFormat="1" x14ac:dyDescent="0.35">
      <c r="C173" s="280"/>
      <c r="E173" s="196"/>
      <c r="F173" s="196"/>
      <c r="H173" s="196"/>
      <c r="J173" s="196"/>
      <c r="L173" s="196"/>
      <c r="M173" s="196"/>
      <c r="O173" s="197"/>
      <c r="R173" s="198"/>
      <c r="S173" s="199"/>
    </row>
    <row r="174" spans="3:19" s="195" customFormat="1" x14ac:dyDescent="0.35">
      <c r="C174" s="280"/>
      <c r="E174" s="196"/>
      <c r="F174" s="196"/>
      <c r="H174" s="196"/>
      <c r="J174" s="196"/>
      <c r="L174" s="196"/>
      <c r="M174" s="196"/>
      <c r="O174" s="197"/>
      <c r="R174" s="198"/>
      <c r="S174" s="199"/>
    </row>
    <row r="175" spans="3:19" s="195" customFormat="1" x14ac:dyDescent="0.35">
      <c r="C175" s="280"/>
      <c r="E175" s="196"/>
      <c r="F175" s="196"/>
      <c r="H175" s="196"/>
      <c r="J175" s="196"/>
      <c r="L175" s="196"/>
      <c r="M175" s="196"/>
      <c r="O175" s="197"/>
      <c r="R175" s="198"/>
      <c r="S175" s="199"/>
    </row>
    <row r="176" spans="3:19" s="195" customFormat="1" x14ac:dyDescent="0.35">
      <c r="C176" s="280"/>
      <c r="E176" s="196"/>
      <c r="F176" s="196"/>
      <c r="H176" s="196"/>
      <c r="J176" s="196"/>
      <c r="L176" s="196"/>
      <c r="M176" s="196"/>
      <c r="O176" s="197"/>
      <c r="R176" s="198"/>
      <c r="S176" s="199"/>
    </row>
    <row r="177" spans="3:19" s="195" customFormat="1" x14ac:dyDescent="0.35">
      <c r="C177" s="280"/>
      <c r="E177" s="196"/>
      <c r="F177" s="196"/>
      <c r="H177" s="196"/>
      <c r="J177" s="196"/>
      <c r="L177" s="196"/>
      <c r="M177" s="196"/>
      <c r="O177" s="197"/>
      <c r="R177" s="198"/>
      <c r="S177" s="199"/>
    </row>
    <row r="178" spans="3:19" s="195" customFormat="1" x14ac:dyDescent="0.35">
      <c r="C178" s="280"/>
      <c r="E178" s="196"/>
      <c r="F178" s="196"/>
      <c r="H178" s="196"/>
      <c r="J178" s="196"/>
      <c r="L178" s="196"/>
      <c r="M178" s="196"/>
      <c r="O178" s="197"/>
      <c r="R178" s="198"/>
      <c r="S178" s="199"/>
    </row>
    <row r="179" spans="3:19" s="195" customFormat="1" x14ac:dyDescent="0.35">
      <c r="C179" s="280"/>
      <c r="E179" s="196"/>
      <c r="F179" s="196"/>
      <c r="H179" s="196"/>
      <c r="J179" s="196"/>
      <c r="L179" s="196"/>
      <c r="M179" s="196"/>
      <c r="O179" s="197"/>
      <c r="R179" s="198"/>
      <c r="S179" s="199"/>
    </row>
    <row r="180" spans="3:19" s="195" customFormat="1" x14ac:dyDescent="0.35">
      <c r="C180" s="280"/>
      <c r="E180" s="196"/>
      <c r="F180" s="196"/>
      <c r="H180" s="196"/>
      <c r="J180" s="196"/>
      <c r="L180" s="196"/>
      <c r="M180" s="196"/>
      <c r="O180" s="197"/>
      <c r="R180" s="198"/>
      <c r="S180" s="199"/>
    </row>
    <row r="181" spans="3:19" s="195" customFormat="1" x14ac:dyDescent="0.35">
      <c r="C181" s="280"/>
      <c r="E181" s="196"/>
      <c r="F181" s="196"/>
      <c r="H181" s="196"/>
      <c r="J181" s="196"/>
      <c r="L181" s="196"/>
      <c r="M181" s="196"/>
      <c r="O181" s="197"/>
      <c r="R181" s="198"/>
      <c r="S181" s="199"/>
    </row>
    <row r="182" spans="3:19" s="195" customFormat="1" x14ac:dyDescent="0.35">
      <c r="C182" s="280"/>
      <c r="E182" s="196"/>
      <c r="F182" s="196"/>
      <c r="H182" s="196"/>
      <c r="J182" s="196"/>
      <c r="L182" s="196"/>
      <c r="M182" s="196"/>
      <c r="O182" s="197"/>
      <c r="R182" s="198"/>
      <c r="S182" s="199"/>
    </row>
    <row r="183" spans="3:19" s="195" customFormat="1" x14ac:dyDescent="0.35">
      <c r="C183" s="280"/>
      <c r="E183" s="196"/>
      <c r="F183" s="196"/>
      <c r="H183" s="196"/>
      <c r="J183" s="196"/>
      <c r="L183" s="196"/>
      <c r="M183" s="196"/>
      <c r="O183" s="197"/>
      <c r="R183" s="198"/>
      <c r="S183" s="199"/>
    </row>
    <row r="184" spans="3:19" s="195" customFormat="1" x14ac:dyDescent="0.35">
      <c r="C184" s="280"/>
      <c r="E184" s="196"/>
      <c r="F184" s="196"/>
      <c r="H184" s="196"/>
      <c r="J184" s="196"/>
      <c r="L184" s="196"/>
      <c r="M184" s="196"/>
      <c r="O184" s="197"/>
      <c r="R184" s="198"/>
      <c r="S184" s="199"/>
    </row>
    <row r="185" spans="3:19" s="195" customFormat="1" x14ac:dyDescent="0.35">
      <c r="C185" s="280"/>
      <c r="E185" s="196"/>
      <c r="F185" s="196"/>
      <c r="H185" s="196"/>
      <c r="J185" s="196"/>
      <c r="L185" s="196"/>
      <c r="M185" s="196"/>
      <c r="O185" s="197"/>
      <c r="R185" s="198"/>
      <c r="S185" s="199"/>
    </row>
    <row r="186" spans="3:19" s="195" customFormat="1" x14ac:dyDescent="0.35">
      <c r="C186" s="280"/>
      <c r="E186" s="196"/>
      <c r="F186" s="196"/>
      <c r="H186" s="196"/>
      <c r="J186" s="196"/>
      <c r="L186" s="196"/>
      <c r="M186" s="196"/>
      <c r="O186" s="197"/>
      <c r="R186" s="198"/>
      <c r="S186" s="199"/>
    </row>
    <row r="187" spans="3:19" s="195" customFormat="1" x14ac:dyDescent="0.35">
      <c r="C187" s="280"/>
      <c r="E187" s="196"/>
      <c r="F187" s="196"/>
      <c r="H187" s="196"/>
      <c r="J187" s="196"/>
      <c r="L187" s="196"/>
      <c r="M187" s="196"/>
      <c r="O187" s="197"/>
      <c r="R187" s="198"/>
      <c r="S187" s="199"/>
    </row>
    <row r="188" spans="3:19" s="195" customFormat="1" x14ac:dyDescent="0.35">
      <c r="C188" s="280"/>
      <c r="E188" s="196"/>
      <c r="F188" s="196"/>
      <c r="H188" s="196"/>
      <c r="J188" s="196"/>
      <c r="L188" s="196"/>
      <c r="M188" s="196"/>
      <c r="O188" s="197"/>
      <c r="R188" s="198"/>
      <c r="S188" s="199"/>
    </row>
    <row r="189" spans="3:19" s="195" customFormat="1" x14ac:dyDescent="0.35">
      <c r="C189" s="280"/>
      <c r="E189" s="196"/>
      <c r="F189" s="196"/>
      <c r="H189" s="196"/>
      <c r="J189" s="196"/>
      <c r="L189" s="196"/>
      <c r="M189" s="196"/>
      <c r="O189" s="197"/>
      <c r="R189" s="198"/>
      <c r="S189" s="199"/>
    </row>
    <row r="190" spans="3:19" s="195" customFormat="1" x14ac:dyDescent="0.35">
      <c r="C190" s="280"/>
      <c r="E190" s="196"/>
      <c r="F190" s="196"/>
      <c r="H190" s="196"/>
      <c r="J190" s="196"/>
      <c r="L190" s="196"/>
      <c r="M190" s="196"/>
      <c r="O190" s="197"/>
      <c r="R190" s="198"/>
      <c r="S190" s="199"/>
    </row>
    <row r="191" spans="3:19" s="195" customFormat="1" x14ac:dyDescent="0.35">
      <c r="C191" s="280"/>
      <c r="E191" s="196"/>
      <c r="F191" s="196"/>
      <c r="H191" s="196"/>
      <c r="J191" s="196"/>
      <c r="L191" s="196"/>
      <c r="M191" s="196"/>
      <c r="O191" s="197"/>
      <c r="R191" s="198"/>
      <c r="S191" s="199"/>
    </row>
    <row r="192" spans="3:19" s="195" customFormat="1" x14ac:dyDescent="0.35">
      <c r="C192" s="280"/>
      <c r="E192" s="196"/>
      <c r="F192" s="196"/>
      <c r="H192" s="196"/>
      <c r="J192" s="196"/>
      <c r="L192" s="196"/>
      <c r="M192" s="196"/>
      <c r="O192" s="197"/>
      <c r="R192" s="198"/>
      <c r="S192" s="199"/>
    </row>
    <row r="193" spans="3:19" s="195" customFormat="1" x14ac:dyDescent="0.35">
      <c r="C193" s="280"/>
      <c r="E193" s="196"/>
      <c r="F193" s="196"/>
      <c r="H193" s="196"/>
      <c r="J193" s="196"/>
      <c r="L193" s="196"/>
      <c r="M193" s="196"/>
      <c r="O193" s="197"/>
      <c r="R193" s="198"/>
      <c r="S193" s="199"/>
    </row>
    <row r="194" spans="3:19" s="195" customFormat="1" x14ac:dyDescent="0.35">
      <c r="C194" s="280"/>
      <c r="E194" s="196"/>
      <c r="F194" s="196"/>
      <c r="H194" s="196"/>
      <c r="J194" s="196"/>
      <c r="L194" s="196"/>
      <c r="M194" s="196"/>
      <c r="O194" s="197"/>
      <c r="R194" s="198"/>
      <c r="S194" s="199"/>
    </row>
    <row r="195" spans="3:19" s="195" customFormat="1" x14ac:dyDescent="0.35">
      <c r="C195" s="280"/>
      <c r="E195" s="196"/>
      <c r="F195" s="196"/>
      <c r="H195" s="196"/>
      <c r="J195" s="196"/>
      <c r="L195" s="196"/>
      <c r="M195" s="196"/>
      <c r="O195" s="197"/>
      <c r="R195" s="198"/>
      <c r="S195" s="199"/>
    </row>
    <row r="196" spans="3:19" s="195" customFormat="1" x14ac:dyDescent="0.35">
      <c r="C196" s="280"/>
      <c r="E196" s="196"/>
      <c r="F196" s="196"/>
      <c r="H196" s="196"/>
      <c r="J196" s="196"/>
      <c r="L196" s="196"/>
      <c r="M196" s="196"/>
      <c r="O196" s="197"/>
      <c r="R196" s="198"/>
      <c r="S196" s="199"/>
    </row>
    <row r="197" spans="3:19" s="195" customFormat="1" x14ac:dyDescent="0.35">
      <c r="C197" s="280"/>
      <c r="E197" s="196"/>
      <c r="F197" s="196"/>
      <c r="H197" s="196"/>
      <c r="J197" s="196"/>
      <c r="L197" s="196"/>
      <c r="M197" s="196"/>
      <c r="O197" s="197"/>
      <c r="R197" s="198"/>
      <c r="S197" s="199"/>
    </row>
    <row r="198" spans="3:19" s="195" customFormat="1" x14ac:dyDescent="0.35">
      <c r="C198" s="280"/>
      <c r="E198" s="196"/>
      <c r="F198" s="196"/>
      <c r="H198" s="196"/>
      <c r="J198" s="196"/>
      <c r="L198" s="196"/>
      <c r="M198" s="196"/>
      <c r="O198" s="197"/>
      <c r="R198" s="198"/>
      <c r="S198" s="199"/>
    </row>
    <row r="199" spans="3:19" s="195" customFormat="1" x14ac:dyDescent="0.35">
      <c r="C199" s="280"/>
      <c r="E199" s="196"/>
      <c r="F199" s="196"/>
      <c r="H199" s="196"/>
      <c r="J199" s="196"/>
      <c r="L199" s="196"/>
      <c r="M199" s="196"/>
      <c r="O199" s="197"/>
      <c r="R199" s="198"/>
      <c r="S199" s="199"/>
    </row>
    <row r="200" spans="3:19" s="195" customFormat="1" x14ac:dyDescent="0.35">
      <c r="C200" s="280"/>
      <c r="E200" s="196"/>
      <c r="F200" s="196"/>
      <c r="H200" s="196"/>
      <c r="J200" s="196"/>
      <c r="L200" s="196"/>
      <c r="M200" s="196"/>
      <c r="O200" s="197"/>
      <c r="R200" s="198"/>
      <c r="S200" s="199"/>
    </row>
    <row r="201" spans="3:19" s="195" customFormat="1" x14ac:dyDescent="0.35">
      <c r="C201" s="280"/>
      <c r="E201" s="196"/>
      <c r="F201" s="196"/>
      <c r="H201" s="196"/>
      <c r="J201" s="196"/>
      <c r="L201" s="196"/>
      <c r="M201" s="196"/>
      <c r="O201" s="197"/>
      <c r="R201" s="198"/>
      <c r="S201" s="199"/>
    </row>
    <row r="202" spans="3:19" s="195" customFormat="1" x14ac:dyDescent="0.35">
      <c r="C202" s="280"/>
      <c r="E202" s="196"/>
      <c r="F202" s="196"/>
      <c r="H202" s="196"/>
      <c r="J202" s="196"/>
      <c r="L202" s="196"/>
      <c r="M202" s="196"/>
      <c r="O202" s="197"/>
      <c r="R202" s="198"/>
      <c r="S202" s="199"/>
    </row>
    <row r="203" spans="3:19" s="195" customFormat="1" x14ac:dyDescent="0.35">
      <c r="C203" s="280"/>
      <c r="E203" s="196"/>
      <c r="F203" s="196"/>
      <c r="H203" s="196"/>
      <c r="J203" s="196"/>
      <c r="L203" s="196"/>
      <c r="M203" s="196"/>
      <c r="O203" s="197"/>
      <c r="R203" s="198"/>
      <c r="S203" s="199"/>
    </row>
    <row r="204" spans="3:19" s="195" customFormat="1" x14ac:dyDescent="0.35">
      <c r="C204" s="280"/>
      <c r="E204" s="196"/>
      <c r="F204" s="196"/>
      <c r="H204" s="196"/>
      <c r="J204" s="196"/>
      <c r="L204" s="196"/>
      <c r="M204" s="196"/>
      <c r="O204" s="197"/>
      <c r="R204" s="198"/>
      <c r="S204" s="199"/>
    </row>
    <row r="205" spans="3:19" s="195" customFormat="1" x14ac:dyDescent="0.35">
      <c r="C205" s="280"/>
      <c r="E205" s="196"/>
      <c r="F205" s="196"/>
      <c r="H205" s="196"/>
      <c r="J205" s="196"/>
      <c r="L205" s="196"/>
      <c r="M205" s="196"/>
      <c r="O205" s="197"/>
      <c r="R205" s="198"/>
      <c r="S205" s="199"/>
    </row>
    <row r="206" spans="3:19" s="195" customFormat="1" x14ac:dyDescent="0.35">
      <c r="C206" s="280"/>
      <c r="E206" s="196"/>
      <c r="F206" s="196"/>
      <c r="H206" s="196"/>
      <c r="J206" s="196"/>
      <c r="L206" s="196"/>
      <c r="M206" s="196"/>
      <c r="O206" s="197"/>
      <c r="R206" s="198"/>
      <c r="S206" s="199"/>
    </row>
    <row r="207" spans="3:19" s="195" customFormat="1" x14ac:dyDescent="0.35">
      <c r="C207" s="280"/>
      <c r="E207" s="196"/>
      <c r="F207" s="196"/>
      <c r="H207" s="196"/>
      <c r="J207" s="196"/>
      <c r="L207" s="196"/>
      <c r="M207" s="196"/>
      <c r="O207" s="197"/>
      <c r="R207" s="198"/>
      <c r="S207" s="199"/>
    </row>
    <row r="208" spans="3:19" s="195" customFormat="1" x14ac:dyDescent="0.35">
      <c r="C208" s="280"/>
      <c r="E208" s="196"/>
      <c r="F208" s="196"/>
      <c r="H208" s="196"/>
      <c r="J208" s="196"/>
      <c r="L208" s="196"/>
      <c r="M208" s="196"/>
      <c r="O208" s="197"/>
      <c r="R208" s="198"/>
      <c r="S208" s="199"/>
    </row>
    <row r="209" spans="3:19" s="195" customFormat="1" x14ac:dyDescent="0.35">
      <c r="C209" s="280"/>
      <c r="E209" s="196"/>
      <c r="F209" s="196"/>
      <c r="H209" s="196"/>
      <c r="J209" s="196"/>
      <c r="L209" s="196"/>
      <c r="M209" s="196"/>
      <c r="O209" s="197"/>
      <c r="R209" s="198"/>
      <c r="S209" s="199"/>
    </row>
    <row r="210" spans="3:19" s="195" customFormat="1" x14ac:dyDescent="0.35">
      <c r="C210" s="280"/>
      <c r="E210" s="196"/>
      <c r="F210" s="196"/>
      <c r="H210" s="196"/>
      <c r="J210" s="196"/>
      <c r="L210" s="196"/>
      <c r="M210" s="196"/>
      <c r="O210" s="197"/>
      <c r="R210" s="198"/>
      <c r="S210" s="199"/>
    </row>
    <row r="211" spans="3:19" s="195" customFormat="1" x14ac:dyDescent="0.35">
      <c r="C211" s="280"/>
      <c r="E211" s="196"/>
      <c r="F211" s="196"/>
      <c r="H211" s="196"/>
      <c r="J211" s="196"/>
      <c r="L211" s="196"/>
      <c r="M211" s="196"/>
      <c r="O211" s="197"/>
      <c r="R211" s="198"/>
      <c r="S211" s="199"/>
    </row>
    <row r="212" spans="3:19" s="195" customFormat="1" x14ac:dyDescent="0.35">
      <c r="C212" s="280"/>
      <c r="E212" s="196"/>
      <c r="F212" s="196"/>
      <c r="H212" s="196"/>
      <c r="J212" s="196"/>
      <c r="L212" s="196"/>
      <c r="M212" s="196"/>
      <c r="O212" s="197"/>
      <c r="R212" s="198"/>
      <c r="S212" s="199"/>
    </row>
    <row r="213" spans="3:19" s="195" customFormat="1" x14ac:dyDescent="0.35">
      <c r="C213" s="280"/>
      <c r="E213" s="196"/>
      <c r="F213" s="196"/>
      <c r="H213" s="196"/>
      <c r="J213" s="196"/>
      <c r="L213" s="196"/>
      <c r="M213" s="196"/>
      <c r="O213" s="197"/>
      <c r="R213" s="198"/>
      <c r="S213" s="199"/>
    </row>
    <row r="214" spans="3:19" s="195" customFormat="1" x14ac:dyDescent="0.35">
      <c r="C214" s="280"/>
      <c r="E214" s="196"/>
      <c r="F214" s="196"/>
      <c r="H214" s="196"/>
      <c r="J214" s="196"/>
      <c r="L214" s="196"/>
      <c r="M214" s="196"/>
      <c r="O214" s="197"/>
      <c r="R214" s="198"/>
      <c r="S214" s="199"/>
    </row>
    <row r="215" spans="3:19" s="195" customFormat="1" x14ac:dyDescent="0.35">
      <c r="C215" s="280"/>
      <c r="E215" s="196"/>
      <c r="F215" s="196"/>
      <c r="H215" s="196"/>
      <c r="J215" s="196"/>
      <c r="L215" s="196"/>
      <c r="M215" s="196"/>
      <c r="O215" s="197"/>
      <c r="R215" s="198"/>
      <c r="S215" s="199"/>
    </row>
    <row r="216" spans="3:19" s="195" customFormat="1" x14ac:dyDescent="0.35">
      <c r="C216" s="280"/>
      <c r="E216" s="196"/>
      <c r="F216" s="196"/>
      <c r="H216" s="196"/>
      <c r="J216" s="196"/>
      <c r="L216" s="196"/>
      <c r="M216" s="196"/>
      <c r="O216" s="197"/>
      <c r="R216" s="198"/>
      <c r="S216" s="199"/>
    </row>
    <row r="217" spans="3:19" s="195" customFormat="1" x14ac:dyDescent="0.35">
      <c r="C217" s="280"/>
      <c r="E217" s="196"/>
      <c r="F217" s="196"/>
      <c r="H217" s="196"/>
      <c r="J217" s="196"/>
      <c r="L217" s="196"/>
      <c r="M217" s="196"/>
      <c r="O217" s="197"/>
      <c r="R217" s="198"/>
      <c r="S217" s="199"/>
    </row>
    <row r="218" spans="3:19" s="195" customFormat="1" x14ac:dyDescent="0.35">
      <c r="C218" s="280"/>
      <c r="E218" s="196"/>
      <c r="F218" s="196"/>
      <c r="H218" s="196"/>
      <c r="J218" s="196"/>
      <c r="L218" s="196"/>
      <c r="M218" s="196"/>
      <c r="O218" s="197"/>
      <c r="R218" s="198"/>
      <c r="S218" s="199"/>
    </row>
    <row r="219" spans="3:19" s="195" customFormat="1" x14ac:dyDescent="0.35">
      <c r="C219" s="280"/>
      <c r="E219" s="196"/>
      <c r="F219" s="196"/>
      <c r="H219" s="196"/>
      <c r="J219" s="196"/>
      <c r="L219" s="196"/>
      <c r="M219" s="196"/>
      <c r="O219" s="197"/>
      <c r="R219" s="198"/>
      <c r="S219" s="199"/>
    </row>
    <row r="220" spans="3:19" s="195" customFormat="1" x14ac:dyDescent="0.35">
      <c r="C220" s="280"/>
      <c r="E220" s="196"/>
      <c r="F220" s="196"/>
      <c r="H220" s="196"/>
      <c r="J220" s="196"/>
      <c r="L220" s="196"/>
      <c r="M220" s="196"/>
      <c r="O220" s="197"/>
      <c r="R220" s="198"/>
      <c r="S220" s="199"/>
    </row>
    <row r="221" spans="3:19" s="195" customFormat="1" x14ac:dyDescent="0.35">
      <c r="C221" s="280"/>
      <c r="E221" s="196"/>
      <c r="F221" s="196"/>
      <c r="H221" s="196"/>
      <c r="J221" s="196"/>
      <c r="L221" s="196"/>
      <c r="M221" s="196"/>
      <c r="O221" s="197"/>
      <c r="R221" s="198"/>
      <c r="S221" s="199"/>
    </row>
    <row r="222" spans="3:19" s="195" customFormat="1" x14ac:dyDescent="0.35">
      <c r="C222" s="280"/>
      <c r="E222" s="196"/>
      <c r="F222" s="196"/>
      <c r="H222" s="196"/>
      <c r="J222" s="196"/>
      <c r="L222" s="196"/>
      <c r="M222" s="196"/>
      <c r="O222" s="197"/>
      <c r="R222" s="198"/>
      <c r="S222" s="199"/>
    </row>
    <row r="223" spans="3:19" s="195" customFormat="1" x14ac:dyDescent="0.35">
      <c r="C223" s="280"/>
      <c r="E223" s="196"/>
      <c r="F223" s="196"/>
      <c r="H223" s="196"/>
      <c r="J223" s="196"/>
      <c r="L223" s="196"/>
      <c r="M223" s="196"/>
      <c r="O223" s="197"/>
      <c r="R223" s="198"/>
      <c r="S223" s="199"/>
    </row>
    <row r="224" spans="3:19" s="195" customFormat="1" x14ac:dyDescent="0.35">
      <c r="C224" s="280"/>
      <c r="E224" s="196"/>
      <c r="F224" s="196"/>
      <c r="H224" s="196"/>
      <c r="J224" s="196"/>
      <c r="L224" s="196"/>
      <c r="M224" s="196"/>
      <c r="O224" s="197"/>
      <c r="R224" s="198"/>
      <c r="S224" s="199"/>
    </row>
    <row r="225" spans="3:19" s="195" customFormat="1" x14ac:dyDescent="0.35">
      <c r="C225" s="280"/>
      <c r="E225" s="196"/>
      <c r="F225" s="196"/>
      <c r="H225" s="196"/>
      <c r="J225" s="196"/>
      <c r="L225" s="196"/>
      <c r="M225" s="196"/>
      <c r="O225" s="197"/>
      <c r="R225" s="198"/>
      <c r="S225" s="199"/>
    </row>
    <row r="226" spans="3:19" s="195" customFormat="1" x14ac:dyDescent="0.35">
      <c r="C226" s="280"/>
      <c r="E226" s="196"/>
      <c r="F226" s="196"/>
      <c r="H226" s="196"/>
      <c r="J226" s="196"/>
      <c r="L226" s="196"/>
      <c r="M226" s="196"/>
      <c r="O226" s="197"/>
      <c r="R226" s="198"/>
      <c r="S226" s="199"/>
    </row>
    <row r="227" spans="3:19" s="195" customFormat="1" x14ac:dyDescent="0.35">
      <c r="C227" s="280"/>
      <c r="E227" s="196"/>
      <c r="F227" s="196"/>
      <c r="H227" s="196"/>
      <c r="J227" s="196"/>
      <c r="L227" s="196"/>
      <c r="M227" s="196"/>
      <c r="O227" s="197"/>
      <c r="R227" s="198"/>
      <c r="S227" s="199"/>
    </row>
    <row r="228" spans="3:19" s="195" customFormat="1" x14ac:dyDescent="0.35">
      <c r="C228" s="280"/>
      <c r="E228" s="196"/>
      <c r="F228" s="196"/>
      <c r="H228" s="196"/>
      <c r="J228" s="196"/>
      <c r="L228" s="196"/>
      <c r="M228" s="196"/>
      <c r="O228" s="197"/>
      <c r="R228" s="198"/>
      <c r="S228" s="199"/>
    </row>
    <row r="229" spans="3:19" s="195" customFormat="1" x14ac:dyDescent="0.35">
      <c r="C229" s="280"/>
      <c r="E229" s="196"/>
      <c r="F229" s="196"/>
      <c r="H229" s="196"/>
      <c r="J229" s="196"/>
      <c r="L229" s="196"/>
      <c r="M229" s="196"/>
      <c r="O229" s="197"/>
      <c r="R229" s="198"/>
      <c r="S229" s="199"/>
    </row>
    <row r="230" spans="3:19" s="195" customFormat="1" x14ac:dyDescent="0.35">
      <c r="C230" s="280"/>
      <c r="E230" s="196"/>
      <c r="F230" s="196"/>
      <c r="H230" s="196"/>
      <c r="J230" s="196"/>
      <c r="L230" s="196"/>
      <c r="M230" s="196"/>
      <c r="O230" s="197"/>
      <c r="R230" s="198"/>
      <c r="S230" s="199"/>
    </row>
    <row r="231" spans="3:19" s="195" customFormat="1" x14ac:dyDescent="0.35">
      <c r="C231" s="280"/>
      <c r="E231" s="196"/>
      <c r="F231" s="196"/>
      <c r="H231" s="196"/>
      <c r="J231" s="196"/>
      <c r="L231" s="196"/>
      <c r="M231" s="196"/>
      <c r="O231" s="197"/>
      <c r="R231" s="198"/>
      <c r="S231" s="199"/>
    </row>
    <row r="232" spans="3:19" s="195" customFormat="1" x14ac:dyDescent="0.35">
      <c r="C232" s="280"/>
      <c r="E232" s="196"/>
      <c r="F232" s="196"/>
      <c r="H232" s="196"/>
      <c r="J232" s="196"/>
      <c r="L232" s="196"/>
      <c r="M232" s="196"/>
      <c r="O232" s="197"/>
      <c r="R232" s="198"/>
      <c r="S232" s="199"/>
    </row>
    <row r="233" spans="3:19" s="195" customFormat="1" x14ac:dyDescent="0.35">
      <c r="C233" s="280"/>
      <c r="E233" s="196"/>
      <c r="F233" s="196"/>
      <c r="H233" s="196"/>
      <c r="J233" s="196"/>
      <c r="L233" s="196"/>
      <c r="M233" s="196"/>
      <c r="O233" s="197"/>
      <c r="R233" s="198"/>
      <c r="S233" s="199"/>
    </row>
    <row r="234" spans="3:19" s="195" customFormat="1" x14ac:dyDescent="0.35">
      <c r="C234" s="280"/>
      <c r="E234" s="196"/>
      <c r="F234" s="196"/>
      <c r="H234" s="196"/>
      <c r="J234" s="196"/>
      <c r="L234" s="196"/>
      <c r="M234" s="196"/>
      <c r="O234" s="197"/>
      <c r="R234" s="198"/>
      <c r="S234" s="199"/>
    </row>
    <row r="235" spans="3:19" s="195" customFormat="1" x14ac:dyDescent="0.35">
      <c r="C235" s="280"/>
      <c r="E235" s="196"/>
      <c r="F235" s="196"/>
      <c r="H235" s="196"/>
      <c r="J235" s="196"/>
      <c r="L235" s="196"/>
      <c r="M235" s="196"/>
      <c r="O235" s="197"/>
      <c r="R235" s="198"/>
      <c r="S235" s="199"/>
    </row>
    <row r="236" spans="3:19" s="195" customFormat="1" x14ac:dyDescent="0.35">
      <c r="C236" s="280"/>
      <c r="E236" s="196"/>
      <c r="F236" s="196"/>
      <c r="H236" s="196"/>
      <c r="J236" s="196"/>
      <c r="L236" s="196"/>
      <c r="M236" s="196"/>
      <c r="O236" s="197"/>
      <c r="R236" s="198"/>
      <c r="S236" s="199"/>
    </row>
    <row r="237" spans="3:19" s="195" customFormat="1" x14ac:dyDescent="0.35">
      <c r="C237" s="280"/>
      <c r="E237" s="196"/>
      <c r="F237" s="196"/>
      <c r="H237" s="196"/>
      <c r="J237" s="196"/>
      <c r="L237" s="196"/>
      <c r="M237" s="196"/>
      <c r="O237" s="197"/>
      <c r="R237" s="198"/>
      <c r="S237" s="199"/>
    </row>
    <row r="238" spans="3:19" s="195" customFormat="1" x14ac:dyDescent="0.35">
      <c r="C238" s="280"/>
      <c r="E238" s="196"/>
      <c r="F238" s="196"/>
      <c r="H238" s="196"/>
      <c r="J238" s="196"/>
      <c r="L238" s="196"/>
      <c r="M238" s="196"/>
      <c r="O238" s="197"/>
      <c r="R238" s="198"/>
      <c r="S238" s="199"/>
    </row>
    <row r="239" spans="3:19" s="195" customFormat="1" x14ac:dyDescent="0.35">
      <c r="C239" s="280"/>
      <c r="E239" s="196"/>
      <c r="F239" s="196"/>
      <c r="H239" s="196"/>
      <c r="J239" s="196"/>
      <c r="L239" s="196"/>
      <c r="M239" s="196"/>
      <c r="O239" s="197"/>
      <c r="R239" s="198"/>
      <c r="S239" s="199"/>
    </row>
    <row r="240" spans="3:19" s="195" customFormat="1" x14ac:dyDescent="0.35">
      <c r="C240" s="280"/>
      <c r="E240" s="196"/>
      <c r="F240" s="196"/>
      <c r="H240" s="196"/>
      <c r="J240" s="196"/>
      <c r="L240" s="196"/>
      <c r="M240" s="196"/>
      <c r="O240" s="197"/>
      <c r="R240" s="198"/>
      <c r="S240" s="199"/>
    </row>
    <row r="241" spans="3:19" s="195" customFormat="1" x14ac:dyDescent="0.35">
      <c r="C241" s="280"/>
      <c r="E241" s="196"/>
      <c r="F241" s="196"/>
      <c r="H241" s="196"/>
      <c r="J241" s="196"/>
      <c r="L241" s="196"/>
      <c r="M241" s="196"/>
      <c r="O241" s="197"/>
      <c r="R241" s="198"/>
      <c r="S241" s="199"/>
    </row>
    <row r="242" spans="3:19" s="195" customFormat="1" x14ac:dyDescent="0.35">
      <c r="C242" s="280"/>
      <c r="E242" s="196"/>
      <c r="F242" s="196"/>
      <c r="H242" s="196"/>
      <c r="J242" s="196"/>
      <c r="L242" s="196"/>
      <c r="M242" s="196"/>
      <c r="O242" s="197"/>
      <c r="R242" s="198"/>
      <c r="S242" s="199"/>
    </row>
    <row r="243" spans="3:19" s="195" customFormat="1" x14ac:dyDescent="0.35">
      <c r="C243" s="280"/>
      <c r="E243" s="196"/>
      <c r="F243" s="196"/>
      <c r="H243" s="196"/>
      <c r="J243" s="196"/>
      <c r="L243" s="196"/>
      <c r="M243" s="196"/>
      <c r="O243" s="197"/>
      <c r="R243" s="198"/>
      <c r="S243" s="199"/>
    </row>
    <row r="244" spans="3:19" s="195" customFormat="1" x14ac:dyDescent="0.35">
      <c r="C244" s="280"/>
      <c r="E244" s="196"/>
      <c r="F244" s="196"/>
      <c r="H244" s="196"/>
      <c r="J244" s="196"/>
      <c r="L244" s="196"/>
      <c r="M244" s="196"/>
      <c r="O244" s="197"/>
      <c r="R244" s="198"/>
      <c r="S244" s="199"/>
    </row>
    <row r="245" spans="3:19" s="195" customFormat="1" x14ac:dyDescent="0.35">
      <c r="C245" s="280"/>
      <c r="E245" s="196"/>
      <c r="F245" s="196"/>
      <c r="H245" s="196"/>
      <c r="J245" s="196"/>
      <c r="L245" s="196"/>
      <c r="M245" s="196"/>
      <c r="O245" s="197"/>
      <c r="R245" s="198"/>
      <c r="S245" s="199"/>
    </row>
    <row r="246" spans="3:19" s="195" customFormat="1" x14ac:dyDescent="0.35">
      <c r="C246" s="280"/>
      <c r="E246" s="196"/>
      <c r="F246" s="196"/>
      <c r="H246" s="196"/>
      <c r="J246" s="196"/>
      <c r="L246" s="196"/>
      <c r="M246" s="196"/>
      <c r="O246" s="197"/>
      <c r="R246" s="198"/>
      <c r="S246" s="199"/>
    </row>
    <row r="247" spans="3:19" s="195" customFormat="1" x14ac:dyDescent="0.35">
      <c r="C247" s="280"/>
      <c r="E247" s="196"/>
      <c r="F247" s="196"/>
      <c r="H247" s="196"/>
      <c r="J247" s="196"/>
      <c r="L247" s="196"/>
      <c r="M247" s="196"/>
      <c r="O247" s="197"/>
      <c r="R247" s="198"/>
      <c r="S247" s="199"/>
    </row>
    <row r="248" spans="3:19" s="195" customFormat="1" x14ac:dyDescent="0.35">
      <c r="C248" s="280"/>
      <c r="E248" s="196"/>
      <c r="F248" s="196"/>
      <c r="H248" s="196"/>
      <c r="J248" s="196"/>
      <c r="L248" s="196"/>
      <c r="M248" s="196"/>
      <c r="O248" s="197"/>
      <c r="R248" s="198"/>
      <c r="S248" s="199"/>
    </row>
    <row r="249" spans="3:19" s="195" customFormat="1" x14ac:dyDescent="0.35">
      <c r="C249" s="280"/>
      <c r="E249" s="196"/>
      <c r="F249" s="196"/>
      <c r="H249" s="196"/>
      <c r="J249" s="196"/>
      <c r="L249" s="196"/>
      <c r="M249" s="196"/>
      <c r="O249" s="197"/>
      <c r="R249" s="198"/>
      <c r="S249" s="199"/>
    </row>
    <row r="250" spans="3:19" s="195" customFormat="1" x14ac:dyDescent="0.35">
      <c r="C250" s="280"/>
      <c r="E250" s="196"/>
      <c r="F250" s="196"/>
      <c r="H250" s="196"/>
      <c r="J250" s="196"/>
      <c r="L250" s="196"/>
      <c r="M250" s="196"/>
      <c r="O250" s="197"/>
      <c r="R250" s="198"/>
      <c r="S250" s="199"/>
    </row>
    <row r="251" spans="3:19" s="195" customFormat="1" x14ac:dyDescent="0.35">
      <c r="C251" s="280"/>
      <c r="E251" s="196"/>
      <c r="F251" s="196"/>
      <c r="H251" s="196"/>
      <c r="J251" s="196"/>
      <c r="L251" s="196"/>
      <c r="M251" s="196"/>
      <c r="O251" s="197"/>
      <c r="R251" s="198"/>
      <c r="S251" s="199"/>
    </row>
    <row r="252" spans="3:19" s="195" customFormat="1" x14ac:dyDescent="0.35">
      <c r="C252" s="280"/>
      <c r="E252" s="196"/>
      <c r="F252" s="196"/>
      <c r="H252" s="196"/>
      <c r="J252" s="196"/>
      <c r="L252" s="196"/>
      <c r="M252" s="196"/>
      <c r="O252" s="197"/>
      <c r="R252" s="198"/>
      <c r="S252" s="199"/>
    </row>
    <row r="253" spans="3:19" s="195" customFormat="1" x14ac:dyDescent="0.35">
      <c r="C253" s="280"/>
      <c r="E253" s="196"/>
      <c r="F253" s="196"/>
      <c r="H253" s="196"/>
      <c r="J253" s="196"/>
      <c r="L253" s="196"/>
      <c r="M253" s="196"/>
      <c r="O253" s="197"/>
      <c r="R253" s="198"/>
      <c r="S253" s="199"/>
    </row>
    <row r="254" spans="3:19" s="195" customFormat="1" x14ac:dyDescent="0.35">
      <c r="C254" s="280"/>
      <c r="E254" s="196"/>
      <c r="F254" s="196"/>
      <c r="H254" s="196"/>
      <c r="J254" s="196"/>
      <c r="L254" s="196"/>
      <c r="M254" s="196"/>
      <c r="O254" s="197"/>
      <c r="R254" s="198"/>
      <c r="S254" s="199"/>
    </row>
    <row r="255" spans="3:19" s="195" customFormat="1" x14ac:dyDescent="0.35">
      <c r="C255" s="280"/>
      <c r="E255" s="196"/>
      <c r="F255" s="196"/>
      <c r="H255" s="196"/>
      <c r="J255" s="196"/>
      <c r="L255" s="196"/>
      <c r="M255" s="196"/>
      <c r="O255" s="197"/>
      <c r="R255" s="198"/>
      <c r="S255" s="199"/>
    </row>
    <row r="256" spans="3:19" s="195" customFormat="1" x14ac:dyDescent="0.35">
      <c r="C256" s="280"/>
      <c r="E256" s="196"/>
      <c r="F256" s="196"/>
      <c r="H256" s="196"/>
      <c r="J256" s="196"/>
      <c r="L256" s="196"/>
      <c r="M256" s="196"/>
      <c r="O256" s="197"/>
      <c r="R256" s="198"/>
      <c r="S256" s="199"/>
    </row>
    <row r="257" spans="3:19" s="195" customFormat="1" x14ac:dyDescent="0.35">
      <c r="C257" s="280"/>
      <c r="E257" s="196"/>
      <c r="F257" s="196"/>
      <c r="H257" s="196"/>
      <c r="J257" s="196"/>
      <c r="L257" s="196"/>
      <c r="M257" s="196"/>
      <c r="O257" s="197"/>
      <c r="R257" s="198"/>
      <c r="S257" s="199"/>
    </row>
    <row r="258" spans="3:19" s="195" customFormat="1" x14ac:dyDescent="0.35">
      <c r="C258" s="280"/>
      <c r="E258" s="196"/>
      <c r="F258" s="196"/>
      <c r="H258" s="196"/>
      <c r="J258" s="196"/>
      <c r="L258" s="196"/>
      <c r="M258" s="196"/>
      <c r="O258" s="197"/>
      <c r="R258" s="198"/>
      <c r="S258" s="199"/>
    </row>
    <row r="259" spans="3:19" s="195" customFormat="1" x14ac:dyDescent="0.35">
      <c r="C259" s="280"/>
      <c r="E259" s="196"/>
      <c r="F259" s="196"/>
      <c r="H259" s="196"/>
      <c r="J259" s="196"/>
      <c r="L259" s="196"/>
      <c r="M259" s="196"/>
      <c r="O259" s="197"/>
      <c r="R259" s="198"/>
      <c r="S259" s="199"/>
    </row>
    <row r="260" spans="3:19" s="195" customFormat="1" x14ac:dyDescent="0.35">
      <c r="C260" s="280"/>
      <c r="E260" s="196"/>
      <c r="F260" s="196"/>
      <c r="H260" s="196"/>
      <c r="J260" s="196"/>
      <c r="L260" s="196"/>
      <c r="M260" s="196"/>
      <c r="O260" s="197"/>
      <c r="R260" s="198"/>
      <c r="S260" s="199"/>
    </row>
    <row r="261" spans="3:19" s="195" customFormat="1" x14ac:dyDescent="0.35">
      <c r="C261" s="280"/>
      <c r="E261" s="196"/>
      <c r="F261" s="196"/>
      <c r="H261" s="196"/>
      <c r="J261" s="196"/>
      <c r="L261" s="196"/>
      <c r="M261" s="196"/>
      <c r="O261" s="197"/>
      <c r="R261" s="198"/>
      <c r="S261" s="199"/>
    </row>
    <row r="262" spans="3:19" s="195" customFormat="1" x14ac:dyDescent="0.35">
      <c r="C262" s="280"/>
      <c r="E262" s="196"/>
      <c r="F262" s="196"/>
      <c r="H262" s="196"/>
      <c r="J262" s="196"/>
      <c r="L262" s="196"/>
      <c r="M262" s="196"/>
      <c r="O262" s="197"/>
      <c r="R262" s="198"/>
      <c r="S262" s="199"/>
    </row>
    <row r="263" spans="3:19" s="195" customFormat="1" x14ac:dyDescent="0.35">
      <c r="C263" s="280"/>
      <c r="E263" s="196"/>
      <c r="F263" s="196"/>
      <c r="H263" s="196"/>
      <c r="J263" s="196"/>
      <c r="L263" s="196"/>
      <c r="M263" s="196"/>
      <c r="O263" s="197"/>
      <c r="R263" s="198"/>
      <c r="S263" s="199"/>
    </row>
    <row r="264" spans="3:19" s="195" customFormat="1" x14ac:dyDescent="0.35">
      <c r="C264" s="280"/>
      <c r="E264" s="196"/>
      <c r="F264" s="196"/>
      <c r="H264" s="196"/>
      <c r="J264" s="196"/>
      <c r="L264" s="196"/>
      <c r="M264" s="196"/>
      <c r="O264" s="197"/>
      <c r="R264" s="198"/>
      <c r="S264" s="199"/>
    </row>
    <row r="265" spans="3:19" s="195" customFormat="1" x14ac:dyDescent="0.35">
      <c r="C265" s="280"/>
      <c r="E265" s="196"/>
      <c r="F265" s="196"/>
      <c r="H265" s="196"/>
      <c r="J265" s="196"/>
      <c r="L265" s="196"/>
      <c r="M265" s="196"/>
      <c r="O265" s="197"/>
      <c r="R265" s="198"/>
      <c r="S265" s="199"/>
    </row>
    <row r="266" spans="3:19" s="195" customFormat="1" x14ac:dyDescent="0.35">
      <c r="C266" s="280"/>
      <c r="E266" s="196"/>
      <c r="F266" s="196"/>
      <c r="H266" s="196"/>
      <c r="J266" s="196"/>
      <c r="L266" s="196"/>
      <c r="M266" s="196"/>
      <c r="O266" s="197"/>
      <c r="R266" s="198"/>
      <c r="S266" s="199"/>
    </row>
    <row r="267" spans="3:19" s="195" customFormat="1" x14ac:dyDescent="0.35">
      <c r="C267" s="280"/>
      <c r="E267" s="196"/>
      <c r="F267" s="196"/>
      <c r="H267" s="196"/>
      <c r="J267" s="196"/>
      <c r="L267" s="196"/>
      <c r="M267" s="196"/>
      <c r="O267" s="197"/>
      <c r="R267" s="198"/>
      <c r="S267" s="199"/>
    </row>
    <row r="268" spans="3:19" s="195" customFormat="1" x14ac:dyDescent="0.35">
      <c r="C268" s="280"/>
      <c r="E268" s="196"/>
      <c r="F268" s="196"/>
      <c r="H268" s="196"/>
      <c r="J268" s="196"/>
      <c r="L268" s="196"/>
      <c r="M268" s="196"/>
      <c r="O268" s="197"/>
      <c r="R268" s="198"/>
      <c r="S268" s="199"/>
    </row>
    <row r="269" spans="3:19" s="195" customFormat="1" x14ac:dyDescent="0.35">
      <c r="C269" s="280"/>
      <c r="E269" s="196"/>
      <c r="F269" s="196"/>
      <c r="H269" s="196"/>
      <c r="J269" s="196"/>
      <c r="L269" s="196"/>
      <c r="M269" s="196"/>
      <c r="O269" s="197"/>
      <c r="R269" s="198"/>
      <c r="S269" s="199"/>
    </row>
    <row r="270" spans="3:19" s="195" customFormat="1" x14ac:dyDescent="0.35">
      <c r="C270" s="280"/>
      <c r="E270" s="196"/>
      <c r="F270" s="196"/>
      <c r="H270" s="196"/>
      <c r="J270" s="196"/>
      <c r="L270" s="196"/>
      <c r="M270" s="196"/>
      <c r="O270" s="197"/>
      <c r="R270" s="198"/>
      <c r="S270" s="199"/>
    </row>
    <row r="271" spans="3:19" s="195" customFormat="1" x14ac:dyDescent="0.35">
      <c r="C271" s="280"/>
      <c r="E271" s="196"/>
      <c r="F271" s="196"/>
      <c r="H271" s="196"/>
      <c r="J271" s="196"/>
      <c r="L271" s="196"/>
      <c r="M271" s="196"/>
      <c r="O271" s="197"/>
      <c r="R271" s="198"/>
      <c r="S271" s="199"/>
    </row>
    <row r="272" spans="3:19" s="195" customFormat="1" x14ac:dyDescent="0.35">
      <c r="C272" s="280"/>
      <c r="E272" s="196"/>
      <c r="F272" s="196"/>
      <c r="H272" s="196"/>
      <c r="J272" s="196"/>
      <c r="L272" s="196"/>
      <c r="M272" s="196"/>
      <c r="O272" s="197"/>
      <c r="R272" s="198"/>
      <c r="S272" s="199"/>
    </row>
    <row r="273" spans="3:19" s="195" customFormat="1" x14ac:dyDescent="0.35">
      <c r="C273" s="280"/>
      <c r="E273" s="196"/>
      <c r="F273" s="196"/>
      <c r="H273" s="196"/>
      <c r="J273" s="196"/>
      <c r="L273" s="196"/>
      <c r="M273" s="196"/>
      <c r="O273" s="197"/>
      <c r="R273" s="198"/>
      <c r="S273" s="199"/>
    </row>
    <row r="274" spans="3:19" s="195" customFormat="1" x14ac:dyDescent="0.35">
      <c r="C274" s="280"/>
      <c r="E274" s="196"/>
      <c r="F274" s="196"/>
      <c r="H274" s="196"/>
      <c r="J274" s="196"/>
      <c r="L274" s="196"/>
      <c r="M274" s="196"/>
      <c r="O274" s="197"/>
      <c r="R274" s="198"/>
      <c r="S274" s="199"/>
    </row>
    <row r="275" spans="3:19" s="195" customFormat="1" x14ac:dyDescent="0.35">
      <c r="C275" s="280"/>
      <c r="E275" s="196"/>
      <c r="F275" s="196"/>
      <c r="H275" s="196"/>
      <c r="J275" s="196"/>
      <c r="L275" s="196"/>
      <c r="M275" s="196"/>
      <c r="O275" s="197"/>
      <c r="R275" s="198"/>
      <c r="S275" s="199"/>
    </row>
    <row r="276" spans="3:19" s="195" customFormat="1" x14ac:dyDescent="0.35">
      <c r="C276" s="280"/>
      <c r="E276" s="196"/>
      <c r="F276" s="196"/>
      <c r="H276" s="196"/>
      <c r="J276" s="196"/>
      <c r="L276" s="196"/>
      <c r="M276" s="196"/>
      <c r="O276" s="197"/>
      <c r="R276" s="198"/>
      <c r="S276" s="199"/>
    </row>
    <row r="277" spans="3:19" s="195" customFormat="1" x14ac:dyDescent="0.35">
      <c r="C277" s="280"/>
      <c r="E277" s="196"/>
      <c r="F277" s="196"/>
      <c r="H277" s="196"/>
      <c r="J277" s="196"/>
      <c r="L277" s="196"/>
      <c r="M277" s="196"/>
      <c r="O277" s="197"/>
      <c r="R277" s="198"/>
      <c r="S277" s="199"/>
    </row>
    <row r="278" spans="3:19" s="195" customFormat="1" x14ac:dyDescent="0.35">
      <c r="C278" s="280"/>
      <c r="E278" s="196"/>
      <c r="F278" s="196"/>
      <c r="H278" s="196"/>
      <c r="J278" s="196"/>
      <c r="L278" s="196"/>
      <c r="M278" s="196"/>
      <c r="O278" s="197"/>
      <c r="R278" s="198"/>
      <c r="S278" s="199"/>
    </row>
    <row r="279" spans="3:19" s="195" customFormat="1" x14ac:dyDescent="0.35">
      <c r="C279" s="280"/>
      <c r="E279" s="196"/>
      <c r="F279" s="196"/>
      <c r="H279" s="196"/>
      <c r="J279" s="196"/>
      <c r="L279" s="196"/>
      <c r="M279" s="196"/>
      <c r="O279" s="197"/>
      <c r="R279" s="198"/>
      <c r="S279" s="199"/>
    </row>
    <row r="280" spans="3:19" s="195" customFormat="1" x14ac:dyDescent="0.35">
      <c r="C280" s="280"/>
      <c r="E280" s="196"/>
      <c r="F280" s="196"/>
      <c r="H280" s="196"/>
      <c r="J280" s="196"/>
      <c r="L280" s="196"/>
      <c r="M280" s="196"/>
      <c r="O280" s="197"/>
      <c r="R280" s="198"/>
      <c r="S280" s="199"/>
    </row>
    <row r="281" spans="3:19" s="195" customFormat="1" x14ac:dyDescent="0.35">
      <c r="C281" s="280"/>
      <c r="E281" s="196"/>
      <c r="F281" s="196"/>
      <c r="H281" s="196"/>
      <c r="J281" s="196"/>
      <c r="L281" s="196"/>
      <c r="M281" s="196"/>
      <c r="O281" s="197"/>
      <c r="R281" s="198"/>
      <c r="S281" s="199"/>
    </row>
    <row r="282" spans="3:19" s="195" customFormat="1" x14ac:dyDescent="0.35">
      <c r="C282" s="280"/>
      <c r="E282" s="196"/>
      <c r="F282" s="196"/>
      <c r="H282" s="196"/>
      <c r="J282" s="196"/>
      <c r="L282" s="196"/>
      <c r="M282" s="196"/>
      <c r="O282" s="197"/>
      <c r="R282" s="198"/>
      <c r="S282" s="199"/>
    </row>
    <row r="283" spans="3:19" s="195" customFormat="1" x14ac:dyDescent="0.35">
      <c r="C283" s="280"/>
      <c r="E283" s="196"/>
      <c r="F283" s="196"/>
      <c r="H283" s="196"/>
      <c r="J283" s="196"/>
      <c r="L283" s="196"/>
      <c r="M283" s="196"/>
      <c r="O283" s="197"/>
      <c r="R283" s="198"/>
      <c r="S283" s="199"/>
    </row>
    <row r="284" spans="3:19" s="195" customFormat="1" x14ac:dyDescent="0.35">
      <c r="C284" s="280"/>
      <c r="E284" s="196"/>
      <c r="F284" s="196"/>
      <c r="H284" s="196"/>
      <c r="J284" s="196"/>
      <c r="L284" s="196"/>
      <c r="M284" s="196"/>
      <c r="O284" s="197"/>
      <c r="R284" s="198"/>
      <c r="S284" s="199"/>
    </row>
    <row r="285" spans="3:19" s="195" customFormat="1" x14ac:dyDescent="0.35">
      <c r="C285" s="280"/>
      <c r="E285" s="196"/>
      <c r="F285" s="196"/>
      <c r="H285" s="196"/>
      <c r="J285" s="196"/>
      <c r="L285" s="196"/>
      <c r="M285" s="196"/>
      <c r="O285" s="197"/>
      <c r="R285" s="198"/>
      <c r="S285" s="199"/>
    </row>
    <row r="286" spans="3:19" s="195" customFormat="1" x14ac:dyDescent="0.35">
      <c r="C286" s="280"/>
      <c r="E286" s="196"/>
      <c r="F286" s="196"/>
      <c r="H286" s="196"/>
      <c r="J286" s="196"/>
      <c r="L286" s="196"/>
      <c r="M286" s="196"/>
      <c r="O286" s="197"/>
      <c r="R286" s="198"/>
      <c r="S286" s="199"/>
    </row>
    <row r="287" spans="3:19" s="195" customFormat="1" x14ac:dyDescent="0.35">
      <c r="C287" s="280"/>
      <c r="E287" s="196"/>
      <c r="F287" s="196"/>
      <c r="H287" s="196"/>
      <c r="J287" s="196"/>
      <c r="L287" s="196"/>
      <c r="M287" s="196"/>
      <c r="O287" s="197"/>
      <c r="R287" s="198"/>
      <c r="S287" s="199"/>
    </row>
    <row r="288" spans="3:19" s="195" customFormat="1" x14ac:dyDescent="0.35">
      <c r="C288" s="280"/>
      <c r="E288" s="196"/>
      <c r="F288" s="196"/>
      <c r="H288" s="196"/>
      <c r="J288" s="196"/>
      <c r="L288" s="196"/>
      <c r="M288" s="196"/>
      <c r="O288" s="197"/>
      <c r="R288" s="198"/>
      <c r="S288" s="199"/>
    </row>
    <row r="289" spans="3:19" s="195" customFormat="1" x14ac:dyDescent="0.35">
      <c r="C289" s="280"/>
      <c r="E289" s="196"/>
      <c r="F289" s="196"/>
      <c r="H289" s="196"/>
      <c r="J289" s="196"/>
      <c r="L289" s="196"/>
      <c r="M289" s="196"/>
      <c r="O289" s="197"/>
      <c r="R289" s="198"/>
      <c r="S289" s="199"/>
    </row>
    <row r="290" spans="3:19" s="195" customFormat="1" x14ac:dyDescent="0.35">
      <c r="C290" s="280"/>
      <c r="E290" s="196"/>
      <c r="F290" s="196"/>
      <c r="H290" s="196"/>
      <c r="J290" s="196"/>
      <c r="L290" s="196"/>
      <c r="M290" s="196"/>
      <c r="O290" s="197"/>
      <c r="R290" s="198"/>
      <c r="S290" s="199"/>
    </row>
    <row r="291" spans="3:19" s="195" customFormat="1" x14ac:dyDescent="0.35">
      <c r="C291" s="280"/>
      <c r="E291" s="196"/>
      <c r="F291" s="196"/>
      <c r="H291" s="196"/>
      <c r="J291" s="196"/>
      <c r="L291" s="196"/>
      <c r="M291" s="196"/>
      <c r="O291" s="197"/>
      <c r="R291" s="198"/>
      <c r="S291" s="199"/>
    </row>
    <row r="292" spans="3:19" s="195" customFormat="1" x14ac:dyDescent="0.35">
      <c r="C292" s="280"/>
      <c r="E292" s="196"/>
      <c r="F292" s="196"/>
      <c r="H292" s="196"/>
      <c r="J292" s="196"/>
      <c r="L292" s="196"/>
      <c r="M292" s="196"/>
      <c r="O292" s="197"/>
      <c r="R292" s="198"/>
      <c r="S292" s="199"/>
    </row>
    <row r="293" spans="3:19" s="195" customFormat="1" x14ac:dyDescent="0.35">
      <c r="C293" s="280"/>
      <c r="E293" s="196"/>
      <c r="F293" s="196"/>
      <c r="H293" s="196"/>
      <c r="J293" s="196"/>
      <c r="L293" s="196"/>
      <c r="M293" s="196"/>
      <c r="O293" s="197"/>
      <c r="R293" s="198"/>
      <c r="S293" s="199"/>
    </row>
    <row r="294" spans="3:19" s="195" customFormat="1" x14ac:dyDescent="0.35">
      <c r="C294" s="280"/>
      <c r="E294" s="196"/>
      <c r="F294" s="196"/>
      <c r="H294" s="196"/>
      <c r="J294" s="196"/>
      <c r="L294" s="196"/>
      <c r="M294" s="196"/>
      <c r="O294" s="197"/>
      <c r="R294" s="198"/>
      <c r="S294" s="199"/>
    </row>
    <row r="295" spans="3:19" s="195" customFormat="1" x14ac:dyDescent="0.35">
      <c r="C295" s="280"/>
      <c r="E295" s="196"/>
      <c r="F295" s="196"/>
      <c r="H295" s="196"/>
      <c r="J295" s="196"/>
      <c r="L295" s="196"/>
      <c r="M295" s="196"/>
      <c r="O295" s="197"/>
      <c r="R295" s="198"/>
      <c r="S295" s="199"/>
    </row>
    <row r="296" spans="3:19" s="195" customFormat="1" x14ac:dyDescent="0.35">
      <c r="C296" s="280"/>
      <c r="E296" s="196"/>
      <c r="F296" s="196"/>
      <c r="H296" s="196"/>
      <c r="J296" s="196"/>
      <c r="L296" s="196"/>
      <c r="M296" s="196"/>
      <c r="O296" s="197"/>
      <c r="R296" s="198"/>
      <c r="S296" s="199"/>
    </row>
    <row r="297" spans="3:19" s="195" customFormat="1" x14ac:dyDescent="0.35">
      <c r="C297" s="280"/>
      <c r="E297" s="196"/>
      <c r="F297" s="196"/>
      <c r="H297" s="196"/>
      <c r="J297" s="196"/>
      <c r="L297" s="196"/>
      <c r="M297" s="196"/>
      <c r="O297" s="197"/>
      <c r="R297" s="198"/>
      <c r="S297" s="199"/>
    </row>
    <row r="298" spans="3:19" s="195" customFormat="1" x14ac:dyDescent="0.35">
      <c r="C298" s="280"/>
      <c r="E298" s="196"/>
      <c r="F298" s="196"/>
      <c r="H298" s="196"/>
      <c r="J298" s="196"/>
      <c r="L298" s="196"/>
      <c r="M298" s="196"/>
      <c r="O298" s="197"/>
      <c r="R298" s="198"/>
      <c r="S298" s="199"/>
    </row>
    <row r="299" spans="3:19" s="195" customFormat="1" x14ac:dyDescent="0.35">
      <c r="C299" s="280"/>
      <c r="E299" s="196"/>
      <c r="F299" s="196"/>
      <c r="H299" s="196"/>
      <c r="J299" s="196"/>
      <c r="L299" s="196"/>
      <c r="M299" s="196"/>
      <c r="O299" s="197"/>
      <c r="R299" s="198"/>
      <c r="S299" s="199"/>
    </row>
    <row r="300" spans="3:19" s="195" customFormat="1" x14ac:dyDescent="0.35">
      <c r="C300" s="280"/>
      <c r="E300" s="196"/>
      <c r="F300" s="196"/>
      <c r="H300" s="196"/>
      <c r="J300" s="196"/>
      <c r="L300" s="196"/>
      <c r="M300" s="196"/>
      <c r="O300" s="197"/>
      <c r="R300" s="198"/>
      <c r="S300" s="199"/>
    </row>
    <row r="301" spans="3:19" s="195" customFormat="1" x14ac:dyDescent="0.35">
      <c r="C301" s="280"/>
      <c r="E301" s="196"/>
      <c r="F301" s="196"/>
      <c r="H301" s="196"/>
      <c r="J301" s="196"/>
      <c r="L301" s="196"/>
      <c r="M301" s="196"/>
      <c r="O301" s="197"/>
      <c r="R301" s="198"/>
      <c r="S301" s="199"/>
    </row>
    <row r="302" spans="3:19" s="195" customFormat="1" x14ac:dyDescent="0.35">
      <c r="C302" s="280"/>
      <c r="E302" s="196"/>
      <c r="F302" s="196"/>
      <c r="H302" s="196"/>
      <c r="J302" s="196"/>
      <c r="L302" s="196"/>
      <c r="M302" s="196"/>
      <c r="O302" s="197"/>
      <c r="R302" s="198"/>
      <c r="S302" s="199"/>
    </row>
    <row r="303" spans="3:19" s="195" customFormat="1" x14ac:dyDescent="0.35">
      <c r="C303" s="280"/>
      <c r="E303" s="196"/>
      <c r="F303" s="196"/>
      <c r="H303" s="196"/>
      <c r="J303" s="196"/>
      <c r="L303" s="196"/>
      <c r="M303" s="196"/>
      <c r="O303" s="197"/>
      <c r="R303" s="198"/>
      <c r="S303" s="199"/>
    </row>
    <row r="304" spans="3:19" s="195" customFormat="1" x14ac:dyDescent="0.35">
      <c r="C304" s="280"/>
      <c r="E304" s="196"/>
      <c r="F304" s="196"/>
      <c r="H304" s="196"/>
      <c r="J304" s="196"/>
      <c r="L304" s="196"/>
      <c r="M304" s="196"/>
      <c r="O304" s="197"/>
      <c r="R304" s="198"/>
      <c r="S304" s="199"/>
    </row>
    <row r="305" spans="3:19" s="195" customFormat="1" x14ac:dyDescent="0.35">
      <c r="C305" s="280"/>
      <c r="E305" s="196"/>
      <c r="F305" s="196"/>
      <c r="H305" s="196"/>
      <c r="J305" s="196"/>
      <c r="L305" s="196"/>
      <c r="M305" s="196"/>
      <c r="O305" s="197"/>
      <c r="R305" s="198"/>
      <c r="S305" s="199"/>
    </row>
    <row r="306" spans="3:19" s="195" customFormat="1" x14ac:dyDescent="0.35">
      <c r="C306" s="280"/>
      <c r="E306" s="196"/>
      <c r="F306" s="196"/>
      <c r="H306" s="196"/>
      <c r="J306" s="196"/>
      <c r="L306" s="196"/>
      <c r="M306" s="196"/>
      <c r="O306" s="197"/>
      <c r="R306" s="198"/>
      <c r="S306" s="199"/>
    </row>
    <row r="307" spans="3:19" s="195" customFormat="1" x14ac:dyDescent="0.35">
      <c r="C307" s="280"/>
      <c r="E307" s="196"/>
      <c r="F307" s="196"/>
      <c r="H307" s="196"/>
      <c r="J307" s="196"/>
      <c r="L307" s="196"/>
      <c r="M307" s="196"/>
      <c r="O307" s="197"/>
      <c r="R307" s="198"/>
      <c r="S307" s="199"/>
    </row>
    <row r="308" spans="3:19" s="195" customFormat="1" x14ac:dyDescent="0.35">
      <c r="C308" s="280"/>
      <c r="E308" s="196"/>
      <c r="F308" s="196"/>
      <c r="H308" s="196"/>
      <c r="J308" s="196"/>
      <c r="L308" s="196"/>
      <c r="M308" s="196"/>
      <c r="O308" s="197"/>
      <c r="R308" s="198"/>
      <c r="S308" s="199"/>
    </row>
    <row r="309" spans="3:19" s="195" customFormat="1" x14ac:dyDescent="0.35">
      <c r="C309" s="280"/>
      <c r="E309" s="196"/>
      <c r="F309" s="196"/>
      <c r="H309" s="196"/>
      <c r="J309" s="196"/>
      <c r="L309" s="196"/>
      <c r="M309" s="196"/>
      <c r="O309" s="197"/>
      <c r="R309" s="198"/>
      <c r="S309" s="199"/>
    </row>
    <row r="310" spans="3:19" s="195" customFormat="1" x14ac:dyDescent="0.35">
      <c r="C310" s="280"/>
      <c r="E310" s="196"/>
      <c r="F310" s="196"/>
      <c r="H310" s="196"/>
      <c r="J310" s="196"/>
      <c r="L310" s="196"/>
      <c r="M310" s="196"/>
      <c r="O310" s="197"/>
      <c r="R310" s="198"/>
      <c r="S310" s="199"/>
    </row>
    <row r="311" spans="3:19" s="195" customFormat="1" x14ac:dyDescent="0.35">
      <c r="C311" s="280"/>
      <c r="E311" s="196"/>
      <c r="F311" s="196"/>
      <c r="H311" s="196"/>
      <c r="J311" s="196"/>
      <c r="L311" s="196"/>
      <c r="M311" s="196"/>
      <c r="O311" s="197"/>
      <c r="R311" s="198"/>
      <c r="S311" s="199"/>
    </row>
    <row r="312" spans="3:19" s="195" customFormat="1" x14ac:dyDescent="0.35">
      <c r="C312" s="280"/>
      <c r="E312" s="196"/>
      <c r="F312" s="196"/>
      <c r="H312" s="196"/>
      <c r="J312" s="196"/>
      <c r="L312" s="196"/>
      <c r="M312" s="196"/>
      <c r="O312" s="197"/>
      <c r="R312" s="198"/>
      <c r="S312" s="199"/>
    </row>
    <row r="313" spans="3:19" s="195" customFormat="1" x14ac:dyDescent="0.35">
      <c r="C313" s="280"/>
      <c r="E313" s="196"/>
      <c r="F313" s="196"/>
      <c r="H313" s="196"/>
      <c r="J313" s="196"/>
      <c r="L313" s="196"/>
      <c r="M313" s="196"/>
      <c r="O313" s="197"/>
      <c r="R313" s="198"/>
      <c r="S313" s="199"/>
    </row>
    <row r="314" spans="3:19" s="195" customFormat="1" x14ac:dyDescent="0.35">
      <c r="C314" s="280"/>
      <c r="E314" s="196"/>
      <c r="F314" s="196"/>
      <c r="H314" s="196"/>
      <c r="J314" s="196"/>
      <c r="L314" s="196"/>
      <c r="M314" s="196"/>
      <c r="O314" s="197"/>
      <c r="R314" s="198"/>
      <c r="S314" s="199"/>
    </row>
    <row r="315" spans="3:19" s="195" customFormat="1" x14ac:dyDescent="0.35">
      <c r="C315" s="280"/>
      <c r="E315" s="196"/>
      <c r="F315" s="196"/>
      <c r="H315" s="196"/>
      <c r="J315" s="196"/>
      <c r="L315" s="196"/>
      <c r="M315" s="196"/>
      <c r="O315" s="197"/>
      <c r="R315" s="198"/>
      <c r="S315" s="199"/>
    </row>
    <row r="316" spans="3:19" s="195" customFormat="1" x14ac:dyDescent="0.35">
      <c r="C316" s="280"/>
      <c r="E316" s="196"/>
      <c r="F316" s="196"/>
      <c r="H316" s="196"/>
      <c r="J316" s="196"/>
      <c r="L316" s="196"/>
      <c r="M316" s="196"/>
      <c r="O316" s="197"/>
      <c r="R316" s="198"/>
      <c r="S316" s="199"/>
    </row>
    <row r="317" spans="3:19" s="195" customFormat="1" x14ac:dyDescent="0.35">
      <c r="C317" s="280"/>
      <c r="E317" s="196"/>
      <c r="F317" s="196"/>
      <c r="H317" s="196"/>
      <c r="J317" s="196"/>
      <c r="L317" s="196"/>
      <c r="M317" s="196"/>
      <c r="O317" s="197"/>
      <c r="R317" s="198"/>
      <c r="S317" s="199"/>
    </row>
    <row r="318" spans="3:19" s="195" customFormat="1" x14ac:dyDescent="0.35">
      <c r="C318" s="280"/>
      <c r="E318" s="196"/>
      <c r="F318" s="196"/>
      <c r="H318" s="196"/>
      <c r="J318" s="196"/>
      <c r="L318" s="196"/>
      <c r="M318" s="196"/>
      <c r="O318" s="197"/>
      <c r="R318" s="198"/>
      <c r="S318" s="199"/>
    </row>
    <row r="319" spans="3:19" s="195" customFormat="1" x14ac:dyDescent="0.35">
      <c r="C319" s="280"/>
      <c r="E319" s="196"/>
      <c r="F319" s="196"/>
      <c r="H319" s="196"/>
      <c r="J319" s="196"/>
      <c r="L319" s="196"/>
      <c r="M319" s="196"/>
      <c r="O319" s="197"/>
      <c r="R319" s="198"/>
      <c r="S319" s="199"/>
    </row>
    <row r="320" spans="3:19" s="195" customFormat="1" x14ac:dyDescent="0.35">
      <c r="C320" s="280"/>
      <c r="E320" s="196"/>
      <c r="F320" s="196"/>
      <c r="H320" s="196"/>
      <c r="J320" s="196"/>
      <c r="L320" s="196"/>
      <c r="M320" s="196"/>
      <c r="O320" s="197"/>
      <c r="R320" s="198"/>
      <c r="S320" s="199"/>
    </row>
    <row r="321" spans="3:19" s="195" customFormat="1" x14ac:dyDescent="0.35">
      <c r="C321" s="280"/>
      <c r="E321" s="196"/>
      <c r="F321" s="196"/>
      <c r="H321" s="196"/>
      <c r="J321" s="196"/>
      <c r="L321" s="196"/>
      <c r="M321" s="196"/>
      <c r="O321" s="197"/>
      <c r="R321" s="198"/>
      <c r="S321" s="199"/>
    </row>
    <row r="322" spans="3:19" s="195" customFormat="1" x14ac:dyDescent="0.35">
      <c r="C322" s="280"/>
      <c r="E322" s="196"/>
      <c r="F322" s="196"/>
      <c r="H322" s="196"/>
      <c r="J322" s="196"/>
      <c r="L322" s="196"/>
      <c r="M322" s="196"/>
      <c r="O322" s="197"/>
      <c r="R322" s="198"/>
      <c r="S322" s="199"/>
    </row>
    <row r="323" spans="3:19" s="195" customFormat="1" x14ac:dyDescent="0.35">
      <c r="C323" s="280"/>
      <c r="E323" s="196"/>
      <c r="F323" s="196"/>
      <c r="H323" s="196"/>
      <c r="J323" s="196"/>
      <c r="L323" s="196"/>
      <c r="M323" s="196"/>
      <c r="O323" s="197"/>
      <c r="R323" s="198"/>
      <c r="S323" s="199"/>
    </row>
    <row r="324" spans="3:19" s="195" customFormat="1" x14ac:dyDescent="0.35">
      <c r="C324" s="280"/>
      <c r="E324" s="196"/>
      <c r="F324" s="196"/>
      <c r="H324" s="196"/>
      <c r="J324" s="196"/>
      <c r="L324" s="196"/>
      <c r="M324" s="196"/>
      <c r="O324" s="197"/>
      <c r="R324" s="198"/>
      <c r="S324" s="199"/>
    </row>
    <row r="325" spans="3:19" s="195" customFormat="1" x14ac:dyDescent="0.35">
      <c r="C325" s="280"/>
      <c r="E325" s="196"/>
      <c r="F325" s="196"/>
      <c r="H325" s="196"/>
      <c r="J325" s="196"/>
      <c r="L325" s="196"/>
      <c r="M325" s="196"/>
      <c r="O325" s="197"/>
      <c r="R325" s="198"/>
      <c r="S325" s="199"/>
    </row>
    <row r="326" spans="3:19" s="195" customFormat="1" x14ac:dyDescent="0.35">
      <c r="C326" s="280"/>
      <c r="E326" s="196"/>
      <c r="F326" s="196"/>
      <c r="H326" s="196"/>
      <c r="J326" s="196"/>
      <c r="L326" s="196"/>
      <c r="M326" s="196"/>
      <c r="O326" s="197"/>
      <c r="R326" s="198"/>
      <c r="S326" s="199"/>
    </row>
    <row r="327" spans="3:19" s="195" customFormat="1" x14ac:dyDescent="0.35">
      <c r="C327" s="280"/>
      <c r="E327" s="196"/>
      <c r="F327" s="196"/>
      <c r="H327" s="196"/>
      <c r="J327" s="196"/>
      <c r="L327" s="196"/>
      <c r="M327" s="196"/>
      <c r="O327" s="197"/>
      <c r="R327" s="198"/>
      <c r="S327" s="199"/>
    </row>
    <row r="328" spans="3:19" s="195" customFormat="1" x14ac:dyDescent="0.35">
      <c r="C328" s="280"/>
      <c r="E328" s="196"/>
      <c r="F328" s="196"/>
      <c r="H328" s="196"/>
      <c r="J328" s="196"/>
      <c r="L328" s="196"/>
      <c r="M328" s="196"/>
      <c r="O328" s="197"/>
      <c r="R328" s="198"/>
      <c r="S328" s="199"/>
    </row>
    <row r="329" spans="3:19" s="195" customFormat="1" x14ac:dyDescent="0.35">
      <c r="C329" s="280"/>
      <c r="E329" s="196"/>
      <c r="F329" s="196"/>
      <c r="H329" s="196"/>
      <c r="J329" s="196"/>
      <c r="L329" s="196"/>
      <c r="M329" s="196"/>
      <c r="O329" s="197"/>
      <c r="R329" s="198"/>
      <c r="S329" s="199"/>
    </row>
    <row r="330" spans="3:19" s="195" customFormat="1" x14ac:dyDescent="0.35">
      <c r="C330" s="280"/>
      <c r="E330" s="196"/>
      <c r="F330" s="196"/>
      <c r="H330" s="196"/>
      <c r="J330" s="196"/>
      <c r="L330" s="196"/>
      <c r="M330" s="196"/>
      <c r="O330" s="197"/>
      <c r="R330" s="198"/>
      <c r="S330" s="199"/>
    </row>
    <row r="331" spans="3:19" s="195" customFormat="1" x14ac:dyDescent="0.35">
      <c r="C331" s="280"/>
      <c r="E331" s="196"/>
      <c r="F331" s="196"/>
      <c r="H331" s="196"/>
      <c r="J331" s="196"/>
      <c r="L331" s="196"/>
      <c r="M331" s="196"/>
      <c r="O331" s="197"/>
      <c r="R331" s="198"/>
      <c r="S331" s="199"/>
    </row>
    <row r="332" spans="3:19" s="195" customFormat="1" x14ac:dyDescent="0.35">
      <c r="C332" s="280"/>
      <c r="E332" s="196"/>
      <c r="F332" s="196"/>
      <c r="H332" s="196"/>
      <c r="J332" s="196"/>
      <c r="L332" s="196"/>
      <c r="M332" s="196"/>
      <c r="O332" s="197"/>
      <c r="R332" s="198"/>
      <c r="S332" s="199"/>
    </row>
    <row r="333" spans="3:19" s="195" customFormat="1" x14ac:dyDescent="0.35">
      <c r="C333" s="280"/>
      <c r="E333" s="196"/>
      <c r="F333" s="196"/>
      <c r="H333" s="196"/>
      <c r="J333" s="196"/>
      <c r="L333" s="196"/>
      <c r="M333" s="196"/>
      <c r="O333" s="197"/>
      <c r="R333" s="198"/>
      <c r="S333" s="199"/>
    </row>
    <row r="334" spans="3:19" s="195" customFormat="1" x14ac:dyDescent="0.35">
      <c r="C334" s="280"/>
      <c r="E334" s="196"/>
      <c r="F334" s="196"/>
      <c r="H334" s="196"/>
      <c r="J334" s="196"/>
      <c r="L334" s="196"/>
      <c r="M334" s="196"/>
      <c r="O334" s="197"/>
      <c r="R334" s="198"/>
      <c r="S334" s="199"/>
    </row>
    <row r="335" spans="3:19" s="195" customFormat="1" x14ac:dyDescent="0.35">
      <c r="C335" s="280"/>
      <c r="E335" s="196"/>
      <c r="F335" s="196"/>
      <c r="H335" s="196"/>
      <c r="J335" s="196"/>
      <c r="L335" s="196"/>
      <c r="M335" s="196"/>
      <c r="O335" s="197"/>
      <c r="R335" s="198"/>
      <c r="S335" s="199"/>
    </row>
    <row r="336" spans="3:19" s="195" customFormat="1" x14ac:dyDescent="0.35">
      <c r="C336" s="280"/>
      <c r="E336" s="196"/>
      <c r="F336" s="196"/>
      <c r="H336" s="196"/>
      <c r="J336" s="196"/>
      <c r="L336" s="196"/>
      <c r="M336" s="196"/>
      <c r="O336" s="197"/>
      <c r="R336" s="198"/>
      <c r="S336" s="199"/>
    </row>
    <row r="337" spans="3:19" s="195" customFormat="1" x14ac:dyDescent="0.35">
      <c r="C337" s="280"/>
      <c r="E337" s="196"/>
      <c r="F337" s="196"/>
      <c r="H337" s="196"/>
      <c r="J337" s="196"/>
      <c r="L337" s="196"/>
      <c r="M337" s="196"/>
      <c r="O337" s="197"/>
      <c r="R337" s="198"/>
      <c r="S337" s="199"/>
    </row>
    <row r="338" spans="3:19" s="195" customFormat="1" x14ac:dyDescent="0.35">
      <c r="C338" s="280"/>
      <c r="E338" s="196"/>
      <c r="F338" s="196"/>
      <c r="H338" s="196"/>
      <c r="J338" s="196"/>
      <c r="L338" s="196"/>
      <c r="M338" s="196"/>
      <c r="O338" s="197"/>
      <c r="R338" s="198"/>
      <c r="S338" s="199"/>
    </row>
    <row r="339" spans="3:19" s="195" customFormat="1" x14ac:dyDescent="0.35">
      <c r="C339" s="280"/>
      <c r="E339" s="196"/>
      <c r="F339" s="196"/>
      <c r="H339" s="196"/>
      <c r="J339" s="196"/>
      <c r="L339" s="196"/>
      <c r="M339" s="196"/>
      <c r="O339" s="197"/>
      <c r="R339" s="198"/>
      <c r="S339" s="199"/>
    </row>
    <row r="340" spans="3:19" s="195" customFormat="1" x14ac:dyDescent="0.35">
      <c r="C340" s="280"/>
      <c r="E340" s="196"/>
      <c r="F340" s="196"/>
      <c r="H340" s="196"/>
      <c r="J340" s="196"/>
      <c r="L340" s="196"/>
      <c r="M340" s="196"/>
      <c r="O340" s="197"/>
      <c r="R340" s="198"/>
      <c r="S340" s="199"/>
    </row>
    <row r="341" spans="3:19" s="195" customFormat="1" x14ac:dyDescent="0.35">
      <c r="C341" s="280"/>
      <c r="E341" s="196"/>
      <c r="F341" s="196"/>
      <c r="H341" s="196"/>
      <c r="J341" s="196"/>
      <c r="L341" s="196"/>
      <c r="M341" s="196"/>
      <c r="O341" s="197"/>
      <c r="R341" s="198"/>
      <c r="S341" s="199"/>
    </row>
    <row r="342" spans="3:19" s="195" customFormat="1" x14ac:dyDescent="0.35">
      <c r="C342" s="280"/>
      <c r="E342" s="196"/>
      <c r="F342" s="196"/>
      <c r="H342" s="196"/>
      <c r="J342" s="196"/>
      <c r="L342" s="196"/>
      <c r="M342" s="196"/>
      <c r="O342" s="197"/>
      <c r="R342" s="198"/>
      <c r="S342" s="199"/>
    </row>
    <row r="343" spans="3:19" s="195" customFormat="1" x14ac:dyDescent="0.35">
      <c r="C343" s="280"/>
      <c r="E343" s="196"/>
      <c r="F343" s="196"/>
      <c r="H343" s="196"/>
      <c r="J343" s="196"/>
      <c r="L343" s="196"/>
      <c r="M343" s="196"/>
      <c r="O343" s="197"/>
      <c r="R343" s="198"/>
      <c r="S343" s="199"/>
    </row>
    <row r="344" spans="3:19" s="195" customFormat="1" x14ac:dyDescent="0.35">
      <c r="C344" s="280"/>
      <c r="E344" s="196"/>
      <c r="F344" s="196"/>
      <c r="H344" s="196"/>
      <c r="J344" s="196"/>
      <c r="L344" s="196"/>
      <c r="M344" s="196"/>
      <c r="O344" s="197"/>
      <c r="R344" s="198"/>
      <c r="S344" s="199"/>
    </row>
    <row r="345" spans="3:19" s="195" customFormat="1" x14ac:dyDescent="0.35">
      <c r="C345" s="280"/>
      <c r="E345" s="196"/>
      <c r="F345" s="196"/>
      <c r="H345" s="196"/>
      <c r="J345" s="196"/>
      <c r="L345" s="196"/>
      <c r="M345" s="196"/>
      <c r="O345" s="197"/>
      <c r="R345" s="198"/>
      <c r="S345" s="199"/>
    </row>
    <row r="346" spans="3:19" s="195" customFormat="1" x14ac:dyDescent="0.35">
      <c r="C346" s="280"/>
      <c r="E346" s="196"/>
      <c r="F346" s="196"/>
      <c r="H346" s="196"/>
      <c r="J346" s="196"/>
      <c r="L346" s="196"/>
      <c r="M346" s="196"/>
      <c r="O346" s="197"/>
      <c r="R346" s="198"/>
      <c r="S346" s="199"/>
    </row>
    <row r="347" spans="3:19" s="195" customFormat="1" x14ac:dyDescent="0.35">
      <c r="C347" s="280"/>
      <c r="E347" s="196"/>
      <c r="F347" s="196"/>
      <c r="H347" s="196"/>
      <c r="J347" s="196"/>
      <c r="L347" s="196"/>
      <c r="M347" s="196"/>
      <c r="O347" s="197"/>
      <c r="R347" s="198"/>
      <c r="S347" s="199"/>
    </row>
    <row r="348" spans="3:19" s="195" customFormat="1" x14ac:dyDescent="0.35">
      <c r="C348" s="280"/>
      <c r="E348" s="196"/>
      <c r="F348" s="196"/>
      <c r="H348" s="196"/>
      <c r="J348" s="196"/>
      <c r="L348" s="196"/>
      <c r="M348" s="196"/>
      <c r="O348" s="197"/>
      <c r="R348" s="198"/>
      <c r="S348" s="199"/>
    </row>
    <row r="349" spans="3:19" s="195" customFormat="1" x14ac:dyDescent="0.35">
      <c r="C349" s="280"/>
      <c r="E349" s="196"/>
      <c r="F349" s="196"/>
      <c r="H349" s="196"/>
      <c r="J349" s="196"/>
      <c r="L349" s="196"/>
      <c r="M349" s="196"/>
      <c r="O349" s="197"/>
      <c r="R349" s="198"/>
      <c r="S349" s="199"/>
    </row>
    <row r="350" spans="3:19" s="195" customFormat="1" x14ac:dyDescent="0.35">
      <c r="C350" s="280"/>
      <c r="E350" s="196"/>
      <c r="F350" s="196"/>
      <c r="H350" s="196"/>
      <c r="J350" s="196"/>
      <c r="L350" s="196"/>
      <c r="M350" s="196"/>
      <c r="O350" s="197"/>
      <c r="R350" s="198"/>
      <c r="S350" s="199"/>
    </row>
    <row r="351" spans="3:19" s="195" customFormat="1" x14ac:dyDescent="0.35">
      <c r="C351" s="280"/>
      <c r="E351" s="196"/>
      <c r="F351" s="196"/>
      <c r="H351" s="196"/>
      <c r="J351" s="196"/>
      <c r="L351" s="196"/>
      <c r="M351" s="196"/>
      <c r="O351" s="197"/>
      <c r="R351" s="198"/>
      <c r="S351" s="199"/>
    </row>
    <row r="352" spans="3:19" s="195" customFormat="1" x14ac:dyDescent="0.35">
      <c r="C352" s="280"/>
      <c r="E352" s="196"/>
      <c r="F352" s="196"/>
      <c r="H352" s="196"/>
      <c r="J352" s="196"/>
      <c r="L352" s="196"/>
      <c r="M352" s="196"/>
      <c r="O352" s="197"/>
      <c r="R352" s="198"/>
      <c r="S352" s="199"/>
    </row>
    <row r="353" spans="3:19" s="195" customFormat="1" x14ac:dyDescent="0.35">
      <c r="C353" s="280"/>
      <c r="E353" s="196"/>
      <c r="F353" s="196"/>
      <c r="H353" s="196"/>
      <c r="J353" s="196"/>
      <c r="L353" s="196"/>
      <c r="M353" s="196"/>
      <c r="O353" s="197"/>
      <c r="R353" s="198"/>
      <c r="S353" s="199"/>
    </row>
    <row r="354" spans="3:19" s="195" customFormat="1" x14ac:dyDescent="0.35">
      <c r="C354" s="280"/>
      <c r="E354" s="196"/>
      <c r="F354" s="196"/>
      <c r="H354" s="196"/>
      <c r="J354" s="196"/>
      <c r="L354" s="196"/>
      <c r="M354" s="196"/>
      <c r="O354" s="197"/>
      <c r="R354" s="198"/>
      <c r="S354" s="199"/>
    </row>
    <row r="355" spans="3:19" s="195" customFormat="1" x14ac:dyDescent="0.35">
      <c r="C355" s="280"/>
      <c r="E355" s="196"/>
      <c r="F355" s="196"/>
      <c r="H355" s="196"/>
      <c r="J355" s="196"/>
      <c r="L355" s="196"/>
      <c r="M355" s="196"/>
      <c r="O355" s="197"/>
      <c r="R355" s="198"/>
      <c r="S355" s="199"/>
    </row>
    <row r="356" spans="3:19" s="195" customFormat="1" x14ac:dyDescent="0.35">
      <c r="C356" s="280"/>
      <c r="E356" s="196"/>
      <c r="F356" s="196"/>
      <c r="H356" s="196"/>
      <c r="J356" s="196"/>
      <c r="L356" s="196"/>
      <c r="M356" s="196"/>
      <c r="O356" s="197"/>
      <c r="R356" s="198"/>
      <c r="S356" s="199"/>
    </row>
    <row r="357" spans="3:19" s="195" customFormat="1" x14ac:dyDescent="0.35">
      <c r="C357" s="280"/>
      <c r="E357" s="196"/>
      <c r="F357" s="196"/>
      <c r="H357" s="196"/>
      <c r="J357" s="196"/>
      <c r="L357" s="196"/>
      <c r="M357" s="196"/>
      <c r="O357" s="197"/>
      <c r="R357" s="198"/>
      <c r="S357" s="199"/>
    </row>
    <row r="358" spans="3:19" s="195" customFormat="1" x14ac:dyDescent="0.35">
      <c r="C358" s="280"/>
      <c r="E358" s="196"/>
      <c r="F358" s="196"/>
      <c r="H358" s="196"/>
      <c r="J358" s="196"/>
      <c r="L358" s="196"/>
      <c r="M358" s="196"/>
      <c r="O358" s="197"/>
      <c r="R358" s="198"/>
      <c r="S358" s="199"/>
    </row>
    <row r="359" spans="3:19" s="195" customFormat="1" x14ac:dyDescent="0.35">
      <c r="C359" s="280"/>
      <c r="E359" s="196"/>
      <c r="F359" s="196"/>
      <c r="H359" s="196"/>
      <c r="J359" s="196"/>
      <c r="L359" s="196"/>
      <c r="M359" s="196"/>
      <c r="O359" s="197"/>
      <c r="R359" s="198"/>
      <c r="S359" s="199"/>
    </row>
    <row r="360" spans="3:19" s="195" customFormat="1" x14ac:dyDescent="0.35">
      <c r="C360" s="280"/>
      <c r="E360" s="196"/>
      <c r="F360" s="196"/>
      <c r="H360" s="196"/>
      <c r="J360" s="196"/>
      <c r="L360" s="196"/>
      <c r="M360" s="196"/>
      <c r="O360" s="197"/>
      <c r="R360" s="198"/>
      <c r="S360" s="199"/>
    </row>
    <row r="361" spans="3:19" s="195" customFormat="1" x14ac:dyDescent="0.35">
      <c r="C361" s="280"/>
      <c r="E361" s="196"/>
      <c r="F361" s="196"/>
      <c r="H361" s="196"/>
      <c r="J361" s="196"/>
      <c r="L361" s="196"/>
      <c r="M361" s="196"/>
      <c r="O361" s="197"/>
      <c r="R361" s="198"/>
      <c r="S361" s="199"/>
    </row>
    <row r="362" spans="3:19" s="195" customFormat="1" x14ac:dyDescent="0.35">
      <c r="C362" s="280"/>
      <c r="E362" s="196"/>
      <c r="F362" s="196"/>
      <c r="H362" s="196"/>
      <c r="J362" s="196"/>
      <c r="L362" s="196"/>
      <c r="M362" s="196"/>
      <c r="O362" s="197"/>
      <c r="R362" s="198"/>
      <c r="S362" s="199"/>
    </row>
    <row r="363" spans="3:19" s="195" customFormat="1" x14ac:dyDescent="0.35">
      <c r="C363" s="280"/>
      <c r="E363" s="196"/>
      <c r="F363" s="196"/>
      <c r="H363" s="196"/>
      <c r="J363" s="196"/>
      <c r="L363" s="196"/>
      <c r="M363" s="196"/>
      <c r="O363" s="197"/>
      <c r="R363" s="198"/>
      <c r="S363" s="199"/>
    </row>
    <row r="364" spans="3:19" s="195" customFormat="1" x14ac:dyDescent="0.35">
      <c r="C364" s="280"/>
      <c r="E364" s="196"/>
      <c r="F364" s="196"/>
      <c r="H364" s="196"/>
      <c r="J364" s="196"/>
      <c r="L364" s="196"/>
      <c r="M364" s="196"/>
      <c r="O364" s="197"/>
      <c r="R364" s="198"/>
      <c r="S364" s="199"/>
    </row>
    <row r="365" spans="3:19" s="195" customFormat="1" x14ac:dyDescent="0.35">
      <c r="C365" s="280"/>
      <c r="E365" s="196"/>
      <c r="F365" s="196"/>
      <c r="H365" s="196"/>
      <c r="J365" s="196"/>
      <c r="L365" s="196"/>
      <c r="M365" s="196"/>
      <c r="O365" s="197"/>
      <c r="R365" s="198"/>
      <c r="S365" s="199"/>
    </row>
    <row r="366" spans="3:19" s="195" customFormat="1" x14ac:dyDescent="0.35">
      <c r="C366" s="280"/>
      <c r="E366" s="196"/>
      <c r="F366" s="196"/>
      <c r="H366" s="196"/>
      <c r="J366" s="196"/>
      <c r="L366" s="196"/>
      <c r="M366" s="196"/>
      <c r="O366" s="197"/>
      <c r="R366" s="198"/>
      <c r="S366" s="199"/>
    </row>
    <row r="367" spans="3:19" s="195" customFormat="1" x14ac:dyDescent="0.35">
      <c r="C367" s="280"/>
      <c r="E367" s="196"/>
      <c r="F367" s="196"/>
      <c r="H367" s="196"/>
      <c r="J367" s="196"/>
      <c r="L367" s="196"/>
      <c r="M367" s="196"/>
      <c r="O367" s="197"/>
      <c r="R367" s="198"/>
      <c r="S367" s="199"/>
    </row>
    <row r="368" spans="3:19" s="195" customFormat="1" x14ac:dyDescent="0.35">
      <c r="C368" s="280"/>
      <c r="E368" s="196"/>
      <c r="F368" s="196"/>
      <c r="H368" s="196"/>
      <c r="J368" s="196"/>
      <c r="L368" s="196"/>
      <c r="M368" s="196"/>
      <c r="O368" s="197"/>
      <c r="R368" s="198"/>
      <c r="S368" s="199"/>
    </row>
    <row r="369" spans="3:19" s="195" customFormat="1" x14ac:dyDescent="0.35">
      <c r="C369" s="280"/>
      <c r="E369" s="196"/>
      <c r="F369" s="196"/>
      <c r="H369" s="196"/>
      <c r="J369" s="196"/>
      <c r="L369" s="196"/>
      <c r="M369" s="196"/>
      <c r="O369" s="197"/>
      <c r="R369" s="198"/>
      <c r="S369" s="199"/>
    </row>
    <row r="370" spans="3:19" s="195" customFormat="1" x14ac:dyDescent="0.35">
      <c r="C370" s="280"/>
      <c r="E370" s="196"/>
      <c r="F370" s="196"/>
      <c r="H370" s="196"/>
      <c r="J370" s="196"/>
      <c r="L370" s="196"/>
      <c r="M370" s="196"/>
      <c r="O370" s="197"/>
      <c r="R370" s="198"/>
      <c r="S370" s="199"/>
    </row>
    <row r="371" spans="3:19" s="195" customFormat="1" x14ac:dyDescent="0.35">
      <c r="C371" s="280"/>
      <c r="E371" s="196"/>
      <c r="F371" s="196"/>
      <c r="H371" s="196"/>
      <c r="J371" s="196"/>
      <c r="L371" s="196"/>
      <c r="M371" s="196"/>
      <c r="O371" s="197"/>
      <c r="R371" s="198"/>
      <c r="S371" s="199"/>
    </row>
    <row r="372" spans="3:19" s="195" customFormat="1" x14ac:dyDescent="0.35">
      <c r="C372" s="280"/>
      <c r="E372" s="196"/>
      <c r="F372" s="196"/>
      <c r="H372" s="196"/>
      <c r="J372" s="196"/>
      <c r="L372" s="196"/>
      <c r="M372" s="196"/>
      <c r="O372" s="197"/>
      <c r="R372" s="198"/>
      <c r="S372" s="199"/>
    </row>
    <row r="373" spans="3:19" s="195" customFormat="1" x14ac:dyDescent="0.35">
      <c r="C373" s="280"/>
      <c r="E373" s="196"/>
      <c r="F373" s="196"/>
      <c r="H373" s="196"/>
      <c r="J373" s="196"/>
      <c r="L373" s="196"/>
      <c r="M373" s="196"/>
      <c r="O373" s="197"/>
      <c r="R373" s="198"/>
      <c r="S373" s="199"/>
    </row>
    <row r="374" spans="3:19" s="195" customFormat="1" x14ac:dyDescent="0.35">
      <c r="C374" s="280"/>
      <c r="E374" s="196"/>
      <c r="F374" s="196"/>
      <c r="H374" s="196"/>
      <c r="J374" s="196"/>
      <c r="L374" s="196"/>
      <c r="M374" s="196"/>
      <c r="O374" s="197"/>
      <c r="R374" s="198"/>
      <c r="S374" s="199"/>
    </row>
    <row r="375" spans="3:19" s="195" customFormat="1" x14ac:dyDescent="0.35">
      <c r="C375" s="280"/>
      <c r="E375" s="196"/>
      <c r="F375" s="196"/>
      <c r="H375" s="196"/>
      <c r="J375" s="196"/>
      <c r="L375" s="196"/>
      <c r="M375" s="196"/>
      <c r="O375" s="197"/>
      <c r="R375" s="198"/>
      <c r="S375" s="199"/>
    </row>
    <row r="376" spans="3:19" s="195" customFormat="1" x14ac:dyDescent="0.35">
      <c r="C376" s="280"/>
      <c r="E376" s="196"/>
      <c r="F376" s="196"/>
      <c r="H376" s="196"/>
      <c r="J376" s="196"/>
      <c r="L376" s="196"/>
      <c r="M376" s="196"/>
      <c r="O376" s="197"/>
      <c r="R376" s="198"/>
      <c r="S376" s="199"/>
    </row>
    <row r="377" spans="3:19" s="195" customFormat="1" x14ac:dyDescent="0.35">
      <c r="C377" s="280"/>
      <c r="E377" s="196"/>
      <c r="F377" s="196"/>
      <c r="H377" s="196"/>
      <c r="J377" s="196"/>
      <c r="L377" s="196"/>
      <c r="M377" s="196"/>
      <c r="O377" s="197"/>
      <c r="R377" s="198"/>
      <c r="S377" s="199"/>
    </row>
    <row r="378" spans="3:19" s="195" customFormat="1" x14ac:dyDescent="0.35">
      <c r="C378" s="280"/>
      <c r="E378" s="196"/>
      <c r="F378" s="196"/>
      <c r="H378" s="196"/>
      <c r="J378" s="196"/>
      <c r="L378" s="196"/>
      <c r="M378" s="196"/>
      <c r="O378" s="197"/>
      <c r="R378" s="198"/>
      <c r="S378" s="199"/>
    </row>
    <row r="379" spans="3:19" s="195" customFormat="1" x14ac:dyDescent="0.35">
      <c r="C379" s="280"/>
      <c r="E379" s="196"/>
      <c r="F379" s="196"/>
      <c r="H379" s="196"/>
      <c r="J379" s="196"/>
      <c r="L379" s="196"/>
      <c r="M379" s="196"/>
      <c r="O379" s="197"/>
      <c r="R379" s="198"/>
      <c r="S379" s="199"/>
    </row>
    <row r="380" spans="3:19" s="195" customFormat="1" x14ac:dyDescent="0.35">
      <c r="C380" s="280"/>
      <c r="E380" s="196"/>
      <c r="F380" s="196"/>
      <c r="H380" s="196"/>
      <c r="J380" s="196"/>
      <c r="L380" s="196"/>
      <c r="M380" s="196"/>
      <c r="O380" s="197"/>
      <c r="R380" s="198"/>
      <c r="S380" s="199"/>
    </row>
    <row r="381" spans="3:19" s="195" customFormat="1" x14ac:dyDescent="0.35">
      <c r="C381" s="280"/>
      <c r="E381" s="196"/>
      <c r="F381" s="196"/>
      <c r="H381" s="196"/>
      <c r="J381" s="196"/>
      <c r="L381" s="196"/>
      <c r="M381" s="196"/>
      <c r="O381" s="197"/>
      <c r="R381" s="198"/>
      <c r="S381" s="199"/>
    </row>
    <row r="382" spans="3:19" s="195" customFormat="1" x14ac:dyDescent="0.35">
      <c r="C382" s="280"/>
      <c r="E382" s="196"/>
      <c r="F382" s="196"/>
      <c r="H382" s="196"/>
      <c r="J382" s="196"/>
      <c r="L382" s="196"/>
      <c r="M382" s="196"/>
      <c r="O382" s="197"/>
      <c r="R382" s="198"/>
      <c r="S382" s="199"/>
    </row>
    <row r="383" spans="3:19" s="195" customFormat="1" x14ac:dyDescent="0.35">
      <c r="C383" s="280"/>
      <c r="E383" s="196"/>
      <c r="F383" s="196"/>
      <c r="H383" s="196"/>
      <c r="J383" s="196"/>
      <c r="L383" s="196"/>
      <c r="M383" s="196"/>
      <c r="O383" s="197"/>
      <c r="R383" s="198"/>
      <c r="S383" s="199"/>
    </row>
    <row r="384" spans="3:19" s="195" customFormat="1" x14ac:dyDescent="0.35">
      <c r="C384" s="280"/>
      <c r="E384" s="196"/>
      <c r="F384" s="196"/>
      <c r="H384" s="196"/>
      <c r="J384" s="196"/>
      <c r="L384" s="196"/>
      <c r="M384" s="196"/>
      <c r="O384" s="197"/>
      <c r="R384" s="198"/>
      <c r="S384" s="199"/>
    </row>
    <row r="385" spans="3:19" s="195" customFormat="1" x14ac:dyDescent="0.35">
      <c r="C385" s="280"/>
      <c r="E385" s="196"/>
      <c r="F385" s="196"/>
      <c r="H385" s="196"/>
      <c r="J385" s="196"/>
      <c r="L385" s="196"/>
      <c r="M385" s="196"/>
      <c r="O385" s="197"/>
      <c r="R385" s="198"/>
      <c r="S385" s="199"/>
    </row>
    <row r="386" spans="3:19" s="195" customFormat="1" x14ac:dyDescent="0.35">
      <c r="C386" s="280"/>
      <c r="E386" s="196"/>
      <c r="F386" s="196"/>
      <c r="H386" s="196"/>
      <c r="J386" s="196"/>
      <c r="L386" s="196"/>
      <c r="M386" s="196"/>
      <c r="O386" s="197"/>
      <c r="R386" s="198"/>
      <c r="S386" s="199"/>
    </row>
    <row r="387" spans="3:19" s="195" customFormat="1" x14ac:dyDescent="0.35">
      <c r="C387" s="280"/>
      <c r="E387" s="196"/>
      <c r="F387" s="196"/>
      <c r="H387" s="196"/>
      <c r="J387" s="196"/>
      <c r="L387" s="196"/>
      <c r="M387" s="196"/>
      <c r="O387" s="197"/>
      <c r="R387" s="198"/>
      <c r="S387" s="199"/>
    </row>
    <row r="388" spans="3:19" s="195" customFormat="1" x14ac:dyDescent="0.35">
      <c r="C388" s="280"/>
      <c r="E388" s="196"/>
      <c r="F388" s="196"/>
      <c r="H388" s="196"/>
      <c r="J388" s="196"/>
      <c r="L388" s="196"/>
      <c r="M388" s="196"/>
      <c r="O388" s="197"/>
      <c r="R388" s="198"/>
      <c r="S388" s="199"/>
    </row>
    <row r="389" spans="3:19" s="195" customFormat="1" x14ac:dyDescent="0.35">
      <c r="C389" s="280"/>
      <c r="E389" s="196"/>
      <c r="F389" s="196"/>
      <c r="H389" s="196"/>
      <c r="J389" s="196"/>
      <c r="L389" s="196"/>
      <c r="M389" s="196"/>
      <c r="O389" s="197"/>
      <c r="R389" s="198"/>
      <c r="S389" s="199"/>
    </row>
    <row r="390" spans="3:19" s="195" customFormat="1" x14ac:dyDescent="0.35">
      <c r="C390" s="280"/>
      <c r="E390" s="196"/>
      <c r="F390" s="196"/>
      <c r="H390" s="196"/>
      <c r="J390" s="196"/>
      <c r="L390" s="196"/>
      <c r="M390" s="196"/>
      <c r="O390" s="197"/>
      <c r="R390" s="198"/>
      <c r="S390" s="199"/>
    </row>
    <row r="391" spans="3:19" s="195" customFormat="1" x14ac:dyDescent="0.35">
      <c r="C391" s="280"/>
      <c r="E391" s="196"/>
      <c r="F391" s="196"/>
      <c r="H391" s="196"/>
      <c r="J391" s="196"/>
      <c r="L391" s="196"/>
      <c r="M391" s="196"/>
      <c r="O391" s="197"/>
      <c r="R391" s="198"/>
      <c r="S391" s="199"/>
    </row>
    <row r="392" spans="3:19" s="195" customFormat="1" x14ac:dyDescent="0.35">
      <c r="C392" s="280"/>
      <c r="E392" s="196"/>
      <c r="F392" s="196"/>
      <c r="H392" s="196"/>
      <c r="J392" s="196"/>
      <c r="L392" s="196"/>
      <c r="M392" s="196"/>
      <c r="O392" s="197"/>
      <c r="R392" s="198"/>
      <c r="S392" s="199"/>
    </row>
    <row r="393" spans="3:19" s="195" customFormat="1" x14ac:dyDescent="0.35">
      <c r="C393" s="280"/>
      <c r="E393" s="196"/>
      <c r="F393" s="196"/>
      <c r="H393" s="196"/>
      <c r="J393" s="196"/>
      <c r="L393" s="196"/>
      <c r="M393" s="196"/>
      <c r="O393" s="197"/>
      <c r="R393" s="198"/>
      <c r="S393" s="199"/>
    </row>
    <row r="394" spans="3:19" s="195" customFormat="1" x14ac:dyDescent="0.35">
      <c r="C394" s="280"/>
      <c r="E394" s="196"/>
      <c r="F394" s="196"/>
      <c r="H394" s="196"/>
      <c r="J394" s="196"/>
      <c r="L394" s="196"/>
      <c r="M394" s="196"/>
      <c r="O394" s="197"/>
      <c r="R394" s="198"/>
      <c r="S394" s="199"/>
    </row>
    <row r="395" spans="3:19" s="195" customFormat="1" x14ac:dyDescent="0.35">
      <c r="C395" s="280"/>
      <c r="E395" s="196"/>
      <c r="F395" s="196"/>
      <c r="H395" s="196"/>
      <c r="J395" s="196"/>
      <c r="L395" s="196"/>
      <c r="M395" s="196"/>
      <c r="O395" s="197"/>
      <c r="R395" s="198"/>
      <c r="S395" s="199"/>
    </row>
    <row r="396" spans="3:19" s="195" customFormat="1" x14ac:dyDescent="0.35">
      <c r="C396" s="280"/>
      <c r="E396" s="196"/>
      <c r="F396" s="196"/>
      <c r="H396" s="196"/>
      <c r="J396" s="196"/>
      <c r="L396" s="196"/>
      <c r="M396" s="196"/>
      <c r="O396" s="197"/>
      <c r="R396" s="198"/>
      <c r="S396" s="199"/>
    </row>
    <row r="397" spans="3:19" s="195" customFormat="1" x14ac:dyDescent="0.35">
      <c r="C397" s="280"/>
      <c r="E397" s="196"/>
      <c r="F397" s="196"/>
      <c r="H397" s="196"/>
      <c r="J397" s="196"/>
      <c r="L397" s="196"/>
      <c r="M397" s="196"/>
      <c r="O397" s="197"/>
      <c r="R397" s="198"/>
      <c r="S397" s="199"/>
    </row>
    <row r="398" spans="3:19" s="195" customFormat="1" x14ac:dyDescent="0.35">
      <c r="C398" s="280"/>
      <c r="E398" s="196"/>
      <c r="F398" s="196"/>
      <c r="H398" s="196"/>
      <c r="J398" s="196"/>
      <c r="L398" s="196"/>
      <c r="M398" s="196"/>
      <c r="O398" s="197"/>
      <c r="R398" s="198"/>
      <c r="S398" s="199"/>
    </row>
    <row r="399" spans="3:19" s="195" customFormat="1" x14ac:dyDescent="0.35">
      <c r="C399" s="280"/>
      <c r="E399" s="196"/>
      <c r="F399" s="196"/>
      <c r="H399" s="196"/>
      <c r="J399" s="196"/>
      <c r="L399" s="196"/>
      <c r="M399" s="196"/>
      <c r="O399" s="197"/>
      <c r="R399" s="198"/>
      <c r="S399" s="199"/>
    </row>
    <row r="400" spans="3:19" s="195" customFormat="1" x14ac:dyDescent="0.35">
      <c r="C400" s="280"/>
      <c r="E400" s="196"/>
      <c r="F400" s="196"/>
      <c r="H400" s="196"/>
      <c r="J400" s="196"/>
      <c r="L400" s="196"/>
      <c r="M400" s="196"/>
      <c r="O400" s="197"/>
      <c r="R400" s="198"/>
      <c r="S400" s="199"/>
    </row>
    <row r="401" spans="3:19" s="195" customFormat="1" x14ac:dyDescent="0.35">
      <c r="C401" s="280"/>
      <c r="E401" s="196"/>
      <c r="F401" s="196"/>
      <c r="H401" s="196"/>
      <c r="J401" s="196"/>
      <c r="L401" s="196"/>
      <c r="M401" s="196"/>
      <c r="O401" s="197"/>
      <c r="R401" s="198"/>
      <c r="S401" s="199"/>
    </row>
    <row r="402" spans="3:19" s="195" customFormat="1" x14ac:dyDescent="0.35">
      <c r="C402" s="280"/>
      <c r="E402" s="196"/>
      <c r="F402" s="196"/>
      <c r="H402" s="196"/>
      <c r="J402" s="196"/>
      <c r="L402" s="196"/>
      <c r="M402" s="196"/>
      <c r="O402" s="197"/>
      <c r="R402" s="198"/>
      <c r="S402" s="199"/>
    </row>
    <row r="403" spans="3:19" s="195" customFormat="1" x14ac:dyDescent="0.35">
      <c r="C403" s="280"/>
      <c r="E403" s="196"/>
      <c r="F403" s="196"/>
      <c r="H403" s="196"/>
      <c r="J403" s="196"/>
      <c r="L403" s="196"/>
      <c r="M403" s="196"/>
      <c r="O403" s="197"/>
      <c r="R403" s="198"/>
      <c r="S403" s="199"/>
    </row>
    <row r="404" spans="3:19" s="195" customFormat="1" x14ac:dyDescent="0.35">
      <c r="C404" s="280"/>
      <c r="E404" s="196"/>
      <c r="F404" s="196"/>
      <c r="H404" s="196"/>
      <c r="J404" s="196"/>
      <c r="L404" s="196"/>
      <c r="M404" s="196"/>
      <c r="O404" s="197"/>
      <c r="R404" s="198"/>
      <c r="S404" s="199"/>
    </row>
    <row r="405" spans="3:19" s="195" customFormat="1" x14ac:dyDescent="0.35">
      <c r="C405" s="280"/>
      <c r="E405" s="196"/>
      <c r="F405" s="196"/>
      <c r="H405" s="196"/>
      <c r="J405" s="196"/>
      <c r="L405" s="196"/>
      <c r="M405" s="196"/>
      <c r="O405" s="197"/>
      <c r="R405" s="198"/>
      <c r="S405" s="199"/>
    </row>
    <row r="406" spans="3:19" s="195" customFormat="1" x14ac:dyDescent="0.35">
      <c r="C406" s="280"/>
      <c r="E406" s="196"/>
      <c r="F406" s="196"/>
      <c r="H406" s="196"/>
      <c r="J406" s="196"/>
      <c r="L406" s="196"/>
      <c r="M406" s="196"/>
      <c r="O406" s="197"/>
      <c r="R406" s="198"/>
      <c r="S406" s="199"/>
    </row>
    <row r="407" spans="3:19" s="195" customFormat="1" x14ac:dyDescent="0.35">
      <c r="C407" s="280"/>
      <c r="E407" s="196"/>
      <c r="F407" s="196"/>
      <c r="H407" s="196"/>
      <c r="J407" s="196"/>
      <c r="L407" s="196"/>
      <c r="M407" s="196"/>
      <c r="O407" s="197"/>
      <c r="R407" s="198"/>
      <c r="S407" s="199"/>
    </row>
    <row r="408" spans="3:19" s="195" customFormat="1" x14ac:dyDescent="0.35">
      <c r="C408" s="280"/>
      <c r="E408" s="196"/>
      <c r="F408" s="196"/>
      <c r="H408" s="196"/>
      <c r="J408" s="196"/>
      <c r="L408" s="196"/>
      <c r="M408" s="196"/>
      <c r="O408" s="197"/>
      <c r="R408" s="198"/>
      <c r="S408" s="199"/>
    </row>
    <row r="409" spans="3:19" s="195" customFormat="1" x14ac:dyDescent="0.35">
      <c r="C409" s="280"/>
      <c r="E409" s="196"/>
      <c r="F409" s="196"/>
      <c r="H409" s="196"/>
      <c r="J409" s="196"/>
      <c r="L409" s="196"/>
      <c r="M409" s="196"/>
      <c r="O409" s="197"/>
      <c r="R409" s="198"/>
      <c r="S409" s="199"/>
    </row>
    <row r="410" spans="3:19" s="195" customFormat="1" x14ac:dyDescent="0.35">
      <c r="C410" s="280"/>
      <c r="E410" s="196"/>
      <c r="F410" s="196"/>
      <c r="H410" s="196"/>
      <c r="J410" s="196"/>
      <c r="L410" s="196"/>
      <c r="M410" s="196"/>
      <c r="O410" s="197"/>
      <c r="R410" s="198"/>
      <c r="S410" s="199"/>
    </row>
    <row r="411" spans="3:19" s="195" customFormat="1" x14ac:dyDescent="0.35">
      <c r="C411" s="280"/>
      <c r="E411" s="196"/>
      <c r="F411" s="196"/>
      <c r="H411" s="196"/>
      <c r="J411" s="196"/>
      <c r="L411" s="196"/>
      <c r="M411" s="196"/>
      <c r="O411" s="197"/>
      <c r="R411" s="198"/>
      <c r="S411" s="199"/>
    </row>
    <row r="412" spans="3:19" s="195" customFormat="1" x14ac:dyDescent="0.35">
      <c r="C412" s="280"/>
      <c r="E412" s="196"/>
      <c r="F412" s="196"/>
      <c r="H412" s="196"/>
      <c r="J412" s="196"/>
      <c r="L412" s="196"/>
      <c r="M412" s="196"/>
      <c r="O412" s="197"/>
      <c r="R412" s="198"/>
      <c r="S412" s="199"/>
    </row>
    <row r="413" spans="3:19" s="195" customFormat="1" x14ac:dyDescent="0.35">
      <c r="C413" s="280"/>
      <c r="E413" s="196"/>
      <c r="F413" s="196"/>
      <c r="H413" s="196"/>
      <c r="J413" s="196"/>
      <c r="L413" s="196"/>
      <c r="M413" s="196"/>
      <c r="O413" s="197"/>
      <c r="R413" s="198"/>
      <c r="S413" s="199"/>
    </row>
    <row r="414" spans="3:19" s="195" customFormat="1" x14ac:dyDescent="0.35">
      <c r="C414" s="280"/>
      <c r="E414" s="196"/>
      <c r="F414" s="196"/>
      <c r="H414" s="196"/>
      <c r="J414" s="196"/>
      <c r="L414" s="196"/>
      <c r="M414" s="196"/>
      <c r="O414" s="197"/>
      <c r="R414" s="198"/>
      <c r="S414" s="199"/>
    </row>
    <row r="415" spans="3:19" s="195" customFormat="1" x14ac:dyDescent="0.35">
      <c r="C415" s="280"/>
      <c r="E415" s="196"/>
      <c r="F415" s="196"/>
      <c r="H415" s="196"/>
      <c r="J415" s="196"/>
      <c r="L415" s="196"/>
      <c r="M415" s="196"/>
      <c r="O415" s="197"/>
      <c r="R415" s="198"/>
      <c r="S415" s="199"/>
    </row>
    <row r="416" spans="3:19" s="195" customFormat="1" x14ac:dyDescent="0.35">
      <c r="C416" s="280"/>
      <c r="E416" s="196"/>
      <c r="F416" s="196"/>
      <c r="H416" s="196"/>
      <c r="J416" s="196"/>
      <c r="L416" s="196"/>
      <c r="M416" s="196"/>
      <c r="O416" s="197"/>
      <c r="R416" s="198"/>
      <c r="S416" s="199"/>
    </row>
    <row r="417" spans="3:19" s="195" customFormat="1" x14ac:dyDescent="0.35">
      <c r="C417" s="280"/>
      <c r="E417" s="196"/>
      <c r="F417" s="196"/>
      <c r="H417" s="196"/>
      <c r="J417" s="196"/>
      <c r="L417" s="196"/>
      <c r="M417" s="196"/>
      <c r="O417" s="197"/>
      <c r="R417" s="198"/>
      <c r="S417" s="199"/>
    </row>
    <row r="418" spans="3:19" s="195" customFormat="1" x14ac:dyDescent="0.35">
      <c r="C418" s="280"/>
      <c r="E418" s="196"/>
      <c r="F418" s="196"/>
      <c r="H418" s="196"/>
      <c r="J418" s="196"/>
      <c r="L418" s="196"/>
      <c r="M418" s="196"/>
      <c r="O418" s="197"/>
      <c r="R418" s="198"/>
      <c r="S418" s="199"/>
    </row>
    <row r="419" spans="3:19" s="195" customFormat="1" x14ac:dyDescent="0.35">
      <c r="C419" s="280"/>
      <c r="E419" s="196"/>
      <c r="F419" s="196"/>
      <c r="H419" s="196"/>
      <c r="J419" s="196"/>
      <c r="L419" s="196"/>
      <c r="M419" s="196"/>
      <c r="O419" s="197"/>
      <c r="R419" s="198"/>
      <c r="S419" s="199"/>
    </row>
    <row r="420" spans="3:19" s="195" customFormat="1" x14ac:dyDescent="0.35">
      <c r="C420" s="280"/>
      <c r="E420" s="196"/>
      <c r="F420" s="196"/>
      <c r="H420" s="196"/>
      <c r="J420" s="196"/>
      <c r="L420" s="196"/>
      <c r="M420" s="196"/>
      <c r="O420" s="197"/>
      <c r="R420" s="198"/>
      <c r="S420" s="199"/>
    </row>
    <row r="421" spans="3:19" s="195" customFormat="1" x14ac:dyDescent="0.35">
      <c r="C421" s="280"/>
      <c r="E421" s="196"/>
      <c r="F421" s="196"/>
      <c r="H421" s="196"/>
      <c r="J421" s="196"/>
      <c r="L421" s="196"/>
      <c r="M421" s="196"/>
      <c r="O421" s="197"/>
      <c r="R421" s="198"/>
      <c r="S421" s="199"/>
    </row>
    <row r="422" spans="3:19" s="195" customFormat="1" x14ac:dyDescent="0.35">
      <c r="C422" s="280"/>
      <c r="E422" s="196"/>
      <c r="F422" s="196"/>
      <c r="H422" s="196"/>
      <c r="J422" s="196"/>
      <c r="L422" s="196"/>
      <c r="M422" s="196"/>
      <c r="O422" s="197"/>
      <c r="R422" s="198"/>
      <c r="S422" s="199"/>
    </row>
    <row r="423" spans="3:19" s="195" customFormat="1" x14ac:dyDescent="0.35">
      <c r="C423" s="280"/>
      <c r="E423" s="196"/>
      <c r="F423" s="196"/>
      <c r="H423" s="196"/>
      <c r="J423" s="196"/>
      <c r="L423" s="196"/>
      <c r="M423" s="196"/>
      <c r="O423" s="197"/>
      <c r="R423" s="198"/>
      <c r="S423" s="199"/>
    </row>
    <row r="424" spans="3:19" s="195" customFormat="1" x14ac:dyDescent="0.35">
      <c r="C424" s="280"/>
      <c r="E424" s="196"/>
      <c r="F424" s="196"/>
      <c r="H424" s="196"/>
      <c r="J424" s="196"/>
      <c r="L424" s="196"/>
      <c r="M424" s="196"/>
      <c r="O424" s="197"/>
      <c r="R424" s="198"/>
      <c r="S424" s="199"/>
    </row>
    <row r="425" spans="3:19" s="195" customFormat="1" x14ac:dyDescent="0.35">
      <c r="C425" s="280"/>
      <c r="E425" s="196"/>
      <c r="F425" s="196"/>
      <c r="H425" s="196"/>
      <c r="J425" s="196"/>
      <c r="L425" s="196"/>
      <c r="M425" s="196"/>
      <c r="O425" s="197"/>
      <c r="R425" s="198"/>
      <c r="S425" s="199"/>
    </row>
    <row r="426" spans="3:19" s="195" customFormat="1" x14ac:dyDescent="0.35">
      <c r="C426" s="280"/>
      <c r="E426" s="196"/>
      <c r="F426" s="196"/>
      <c r="H426" s="196"/>
      <c r="J426" s="196"/>
      <c r="L426" s="196"/>
      <c r="M426" s="196"/>
      <c r="O426" s="197"/>
      <c r="R426" s="198"/>
      <c r="S426" s="199"/>
    </row>
    <row r="427" spans="3:19" s="195" customFormat="1" x14ac:dyDescent="0.35">
      <c r="C427" s="280"/>
      <c r="E427" s="196"/>
      <c r="F427" s="196"/>
      <c r="H427" s="196"/>
      <c r="J427" s="196"/>
      <c r="L427" s="196"/>
      <c r="M427" s="196"/>
      <c r="O427" s="197"/>
      <c r="R427" s="198"/>
      <c r="S427" s="199"/>
    </row>
    <row r="428" spans="3:19" s="195" customFormat="1" x14ac:dyDescent="0.35">
      <c r="C428" s="280"/>
      <c r="E428" s="196"/>
      <c r="F428" s="196"/>
      <c r="H428" s="196"/>
      <c r="J428" s="196"/>
      <c r="L428" s="196"/>
      <c r="M428" s="196"/>
      <c r="O428" s="197"/>
      <c r="R428" s="198"/>
      <c r="S428" s="199"/>
    </row>
    <row r="429" spans="3:19" s="195" customFormat="1" x14ac:dyDescent="0.35">
      <c r="C429" s="280"/>
      <c r="E429" s="196"/>
      <c r="F429" s="196"/>
      <c r="H429" s="196"/>
      <c r="J429" s="196"/>
      <c r="L429" s="196"/>
      <c r="M429" s="196"/>
      <c r="O429" s="197"/>
      <c r="R429" s="198"/>
      <c r="S429" s="199"/>
    </row>
    <row r="430" spans="3:19" s="195" customFormat="1" x14ac:dyDescent="0.35">
      <c r="C430" s="280"/>
      <c r="E430" s="196"/>
      <c r="F430" s="196"/>
      <c r="H430" s="196"/>
      <c r="J430" s="196"/>
      <c r="L430" s="196"/>
      <c r="M430" s="196"/>
      <c r="O430" s="197"/>
      <c r="R430" s="198"/>
      <c r="S430" s="199"/>
    </row>
    <row r="431" spans="3:19" s="195" customFormat="1" x14ac:dyDescent="0.35">
      <c r="C431" s="280"/>
      <c r="E431" s="196"/>
      <c r="F431" s="196"/>
      <c r="H431" s="196"/>
      <c r="J431" s="196"/>
      <c r="L431" s="196"/>
      <c r="M431" s="196"/>
      <c r="O431" s="197"/>
      <c r="R431" s="198"/>
      <c r="S431" s="199"/>
    </row>
    <row r="432" spans="3:19" s="195" customFormat="1" x14ac:dyDescent="0.35">
      <c r="C432" s="280"/>
      <c r="E432" s="196"/>
      <c r="F432" s="196"/>
      <c r="H432" s="196"/>
      <c r="J432" s="196"/>
      <c r="L432" s="196"/>
      <c r="M432" s="196"/>
      <c r="O432" s="197"/>
      <c r="R432" s="198"/>
      <c r="S432" s="199"/>
    </row>
    <row r="433" spans="3:19" s="195" customFormat="1" x14ac:dyDescent="0.35">
      <c r="C433" s="280"/>
      <c r="E433" s="196"/>
      <c r="F433" s="196"/>
      <c r="H433" s="196"/>
      <c r="J433" s="196"/>
      <c r="L433" s="196"/>
      <c r="M433" s="196"/>
      <c r="O433" s="197"/>
      <c r="R433" s="198"/>
      <c r="S433" s="199"/>
    </row>
    <row r="434" spans="3:19" s="195" customFormat="1" x14ac:dyDescent="0.35">
      <c r="C434" s="280"/>
      <c r="E434" s="196"/>
      <c r="F434" s="196"/>
      <c r="H434" s="196"/>
      <c r="J434" s="196"/>
      <c r="L434" s="196"/>
      <c r="M434" s="196"/>
      <c r="O434" s="197"/>
      <c r="R434" s="198"/>
      <c r="S434" s="199"/>
    </row>
    <row r="435" spans="3:19" s="195" customFormat="1" x14ac:dyDescent="0.35">
      <c r="C435" s="280"/>
      <c r="E435" s="196"/>
      <c r="F435" s="196"/>
      <c r="H435" s="196"/>
      <c r="J435" s="196"/>
      <c r="L435" s="196"/>
      <c r="M435" s="196"/>
      <c r="O435" s="197"/>
      <c r="R435" s="198"/>
      <c r="S435" s="199"/>
    </row>
    <row r="436" spans="3:19" s="195" customFormat="1" x14ac:dyDescent="0.35">
      <c r="C436" s="280"/>
      <c r="E436" s="196"/>
      <c r="F436" s="196"/>
      <c r="H436" s="196"/>
      <c r="J436" s="196"/>
      <c r="L436" s="196"/>
      <c r="M436" s="196"/>
      <c r="O436" s="197"/>
      <c r="R436" s="198"/>
      <c r="S436" s="199"/>
    </row>
    <row r="437" spans="3:19" s="195" customFormat="1" x14ac:dyDescent="0.35">
      <c r="C437" s="280"/>
      <c r="E437" s="196"/>
      <c r="F437" s="196"/>
      <c r="H437" s="196"/>
      <c r="J437" s="196"/>
      <c r="L437" s="196"/>
      <c r="M437" s="196"/>
      <c r="O437" s="197"/>
      <c r="R437" s="198"/>
      <c r="S437" s="199"/>
    </row>
    <row r="438" spans="3:19" s="195" customFormat="1" x14ac:dyDescent="0.35">
      <c r="C438" s="280"/>
      <c r="E438" s="196"/>
      <c r="F438" s="196"/>
      <c r="H438" s="196"/>
      <c r="J438" s="196"/>
      <c r="L438" s="196"/>
      <c r="M438" s="196"/>
      <c r="O438" s="197"/>
      <c r="R438" s="198"/>
      <c r="S438" s="199"/>
    </row>
    <row r="439" spans="3:19" s="195" customFormat="1" x14ac:dyDescent="0.35">
      <c r="C439" s="280"/>
      <c r="E439" s="196"/>
      <c r="F439" s="196"/>
      <c r="H439" s="196"/>
      <c r="J439" s="196"/>
      <c r="L439" s="196"/>
      <c r="M439" s="196"/>
      <c r="O439" s="197"/>
      <c r="R439" s="198"/>
      <c r="S439" s="199"/>
    </row>
    <row r="440" spans="3:19" s="195" customFormat="1" x14ac:dyDescent="0.35">
      <c r="C440" s="280"/>
      <c r="E440" s="196"/>
      <c r="F440" s="196"/>
      <c r="H440" s="196"/>
      <c r="J440" s="196"/>
      <c r="L440" s="196"/>
      <c r="M440" s="196"/>
      <c r="O440" s="197"/>
      <c r="R440" s="198"/>
      <c r="S440" s="199"/>
    </row>
    <row r="441" spans="3:19" s="195" customFormat="1" x14ac:dyDescent="0.35">
      <c r="C441" s="280"/>
      <c r="E441" s="196"/>
      <c r="F441" s="196"/>
      <c r="H441" s="196"/>
      <c r="J441" s="196"/>
      <c r="L441" s="196"/>
      <c r="M441" s="196"/>
      <c r="O441" s="197"/>
      <c r="R441" s="198"/>
      <c r="S441" s="199"/>
    </row>
    <row r="442" spans="3:19" s="195" customFormat="1" x14ac:dyDescent="0.35">
      <c r="C442" s="280"/>
      <c r="E442" s="196"/>
      <c r="F442" s="196"/>
      <c r="H442" s="196"/>
      <c r="J442" s="196"/>
      <c r="L442" s="196"/>
      <c r="M442" s="196"/>
      <c r="O442" s="197"/>
      <c r="R442" s="198"/>
      <c r="S442" s="199"/>
    </row>
    <row r="443" spans="3:19" s="195" customFormat="1" x14ac:dyDescent="0.35">
      <c r="C443" s="280"/>
      <c r="E443" s="196"/>
      <c r="F443" s="196"/>
      <c r="H443" s="196"/>
      <c r="J443" s="196"/>
      <c r="L443" s="196"/>
      <c r="M443" s="196"/>
      <c r="O443" s="197"/>
      <c r="R443" s="198"/>
      <c r="S443" s="199"/>
    </row>
    <row r="444" spans="3:19" s="195" customFormat="1" x14ac:dyDescent="0.35">
      <c r="C444" s="280"/>
      <c r="E444" s="196"/>
      <c r="F444" s="196"/>
      <c r="H444" s="196"/>
      <c r="J444" s="196"/>
      <c r="L444" s="196"/>
      <c r="M444" s="196"/>
      <c r="O444" s="197"/>
      <c r="R444" s="198"/>
      <c r="S444" s="199"/>
    </row>
    <row r="445" spans="3:19" s="195" customFormat="1" x14ac:dyDescent="0.35">
      <c r="C445" s="280"/>
      <c r="E445" s="196"/>
      <c r="F445" s="196"/>
      <c r="H445" s="196"/>
      <c r="J445" s="196"/>
      <c r="L445" s="196"/>
      <c r="M445" s="196"/>
      <c r="O445" s="197"/>
      <c r="R445" s="198"/>
      <c r="S445" s="199"/>
    </row>
    <row r="446" spans="3:19" s="195" customFormat="1" x14ac:dyDescent="0.35">
      <c r="C446" s="280"/>
      <c r="E446" s="196"/>
      <c r="F446" s="196"/>
      <c r="H446" s="196"/>
      <c r="J446" s="196"/>
      <c r="L446" s="196"/>
      <c r="M446" s="196"/>
      <c r="O446" s="197"/>
      <c r="R446" s="198"/>
      <c r="S446" s="199"/>
    </row>
    <row r="447" spans="3:19" s="195" customFormat="1" x14ac:dyDescent="0.35">
      <c r="C447" s="280"/>
      <c r="E447" s="196"/>
      <c r="F447" s="196"/>
      <c r="H447" s="196"/>
      <c r="J447" s="196"/>
      <c r="L447" s="196"/>
      <c r="M447" s="196"/>
      <c r="O447" s="197"/>
      <c r="R447" s="198"/>
      <c r="S447" s="199"/>
    </row>
    <row r="448" spans="3:19" s="195" customFormat="1" x14ac:dyDescent="0.35">
      <c r="C448" s="280"/>
      <c r="E448" s="196"/>
      <c r="F448" s="196"/>
      <c r="H448" s="196"/>
      <c r="J448" s="196"/>
      <c r="L448" s="196"/>
      <c r="M448" s="196"/>
      <c r="O448" s="197"/>
      <c r="R448" s="198"/>
      <c r="S448" s="199"/>
    </row>
    <row r="449" spans="1:19" s="195" customFormat="1" x14ac:dyDescent="0.35">
      <c r="C449" s="280"/>
      <c r="E449" s="196"/>
      <c r="F449" s="196"/>
      <c r="H449" s="196"/>
      <c r="J449" s="196"/>
      <c r="L449" s="196"/>
      <c r="M449" s="196"/>
      <c r="O449" s="197"/>
      <c r="R449" s="198"/>
      <c r="S449" s="199"/>
    </row>
    <row r="450" spans="1:19" s="195" customFormat="1" x14ac:dyDescent="0.35">
      <c r="C450" s="280"/>
      <c r="E450" s="196"/>
      <c r="F450" s="196"/>
      <c r="H450" s="196"/>
      <c r="J450" s="196"/>
      <c r="L450" s="196"/>
      <c r="M450" s="196"/>
      <c r="O450" s="197"/>
      <c r="R450" s="198"/>
      <c r="S450" s="199"/>
    </row>
    <row r="451" spans="1:19" s="195" customFormat="1" x14ac:dyDescent="0.35">
      <c r="C451" s="280"/>
      <c r="E451" s="196"/>
      <c r="F451" s="196"/>
      <c r="H451" s="196"/>
      <c r="J451" s="196"/>
      <c r="L451" s="196"/>
      <c r="M451" s="196"/>
      <c r="O451" s="197"/>
      <c r="R451" s="198"/>
      <c r="S451" s="199"/>
    </row>
    <row r="452" spans="1:19" s="195" customFormat="1" x14ac:dyDescent="0.35">
      <c r="C452" s="280"/>
      <c r="E452" s="196"/>
      <c r="F452" s="196"/>
      <c r="H452" s="196"/>
      <c r="J452" s="196"/>
      <c r="L452" s="196"/>
      <c r="M452" s="196"/>
      <c r="O452" s="197"/>
      <c r="R452" s="198"/>
      <c r="S452" s="199"/>
    </row>
    <row r="453" spans="1:19" s="195" customFormat="1" x14ac:dyDescent="0.35">
      <c r="C453" s="280"/>
      <c r="E453" s="196"/>
      <c r="F453" s="196"/>
      <c r="H453" s="196"/>
      <c r="J453" s="196"/>
      <c r="L453" s="196"/>
      <c r="M453" s="196"/>
      <c r="O453" s="197"/>
      <c r="R453" s="198"/>
      <c r="S453" s="199"/>
    </row>
    <row r="454" spans="1:19" s="161" customFormat="1" x14ac:dyDescent="0.35">
      <c r="A454" s="149"/>
      <c r="C454" s="281"/>
      <c r="E454" s="200"/>
      <c r="F454" s="200"/>
      <c r="H454" s="200"/>
      <c r="J454" s="200"/>
      <c r="L454" s="200"/>
      <c r="M454" s="200"/>
      <c r="O454" s="201"/>
      <c r="P454" s="149"/>
      <c r="Q454" s="149"/>
      <c r="R454" s="202"/>
      <c r="S454" s="199"/>
    </row>
    <row r="455" spans="1:19" s="161" customFormat="1" x14ac:dyDescent="0.35">
      <c r="A455" s="149"/>
      <c r="C455" s="281"/>
      <c r="E455" s="200"/>
      <c r="F455" s="200"/>
      <c r="H455" s="200"/>
      <c r="J455" s="200"/>
      <c r="L455" s="200"/>
      <c r="M455" s="200"/>
      <c r="O455" s="201"/>
      <c r="P455" s="149"/>
      <c r="Q455" s="149"/>
      <c r="R455" s="202"/>
      <c r="S455" s="199"/>
    </row>
    <row r="456" spans="1:19" s="161" customFormat="1" x14ac:dyDescent="0.35">
      <c r="A456" s="149"/>
      <c r="C456" s="281"/>
      <c r="E456" s="200"/>
      <c r="F456" s="200"/>
      <c r="H456" s="200"/>
      <c r="J456" s="200"/>
      <c r="L456" s="200"/>
      <c r="M456" s="200"/>
      <c r="O456" s="201"/>
      <c r="P456" s="149"/>
      <c r="Q456" s="149"/>
      <c r="R456" s="202"/>
      <c r="S456" s="199"/>
    </row>
    <row r="457" spans="1:19" s="161" customFormat="1" x14ac:dyDescent="0.35">
      <c r="A457" s="149"/>
      <c r="C457" s="281"/>
      <c r="E457" s="200"/>
      <c r="F457" s="200"/>
      <c r="H457" s="200"/>
      <c r="J457" s="200"/>
      <c r="L457" s="200"/>
      <c r="M457" s="200"/>
      <c r="O457" s="201"/>
      <c r="P457" s="149"/>
      <c r="Q457" s="149"/>
      <c r="R457" s="202"/>
      <c r="S457" s="199"/>
    </row>
  </sheetData>
  <sheetProtection algorithmName="SHA-512" hashValue="YQjg0NbbfC7mYlvwtJ+Re6C7kDev7PecUqUYSZ1EJc7RO78oZPLFToFvquCAnOWXbm1akS56Ap+TZPQZPdmkCQ==" saltValue="Vpq0d/BOPfB1Q/UhdKDE2g==" spinCount="100000" sheet="1" formatCells="0" formatRows="0" sort="0"/>
  <mergeCells count="18">
    <mergeCell ref="F1:F3"/>
    <mergeCell ref="A1:A3"/>
    <mergeCell ref="B1:B3"/>
    <mergeCell ref="C1:C3"/>
    <mergeCell ref="D1:D3"/>
    <mergeCell ref="E1:E3"/>
    <mergeCell ref="T2:T3"/>
    <mergeCell ref="S1:S3"/>
    <mergeCell ref="G2:H2"/>
    <mergeCell ref="I2:J2"/>
    <mergeCell ref="K2:L2"/>
    <mergeCell ref="Q1:Q3"/>
    <mergeCell ref="M1:M3"/>
    <mergeCell ref="G1:L1"/>
    <mergeCell ref="N1:N3"/>
    <mergeCell ref="O1:O3"/>
    <mergeCell ref="P1:P3"/>
    <mergeCell ref="R1:R3"/>
  </mergeCells>
  <pageMargins left="0.25" right="0.25" top="0.75" bottom="0.75" header="0.3" footer="0.3"/>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Miscellaneous!$E$26:$E$28</xm:f>
          </x14:formula1>
          <xm:sqref>M4:M87</xm:sqref>
        </x14:dataValidation>
        <x14:dataValidation type="list" allowBlank="1" showInputMessage="1" showErrorMessage="1" xr:uid="{00000000-0002-0000-0100-000001000000}">
          <x14:formula1>
            <xm:f>'Palatable Species list'!$A$2:$A$592</xm:f>
          </x14:formula1>
          <xm:sqref>B4:B87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R32"/>
  <sheetViews>
    <sheetView workbookViewId="0">
      <selection activeCell="F3" sqref="F3:F5"/>
    </sheetView>
  </sheetViews>
  <sheetFormatPr defaultColWidth="9.1796875" defaultRowHeight="14.5" x14ac:dyDescent="0.35"/>
  <cols>
    <col min="1" max="1" width="17.453125" style="146" bestFit="1" customWidth="1"/>
    <col min="2" max="2" width="17.453125" style="146" customWidth="1"/>
    <col min="3" max="3" width="15.453125" style="146" bestFit="1" customWidth="1"/>
    <col min="4" max="4" width="16.81640625" style="146" bestFit="1" customWidth="1"/>
    <col min="5" max="5" width="24.1796875" style="146" customWidth="1"/>
    <col min="6" max="6" width="28.81640625" style="146" bestFit="1" customWidth="1"/>
    <col min="7" max="7" width="9.1796875" style="146"/>
    <col min="8" max="8" width="16.81640625" style="146" bestFit="1" customWidth="1"/>
    <col min="9" max="9" width="9.1796875" style="146"/>
    <col min="10" max="10" width="16.81640625" style="146" bestFit="1" customWidth="1"/>
    <col min="11" max="15" width="9.1796875" style="146"/>
    <col min="16" max="16" width="8" style="146" customWidth="1"/>
    <col min="17" max="17" width="12.54296875" style="146" customWidth="1"/>
    <col min="18" max="16384" width="9.1796875" style="146"/>
  </cols>
  <sheetData>
    <row r="1" spans="1:18" ht="15" thickBot="1" x14ac:dyDescent="0.4"/>
    <row r="2" spans="1:18" ht="15" thickBot="1" x14ac:dyDescent="0.4">
      <c r="A2" s="158" t="s">
        <v>23763</v>
      </c>
      <c r="B2" s="158" t="s">
        <v>23764</v>
      </c>
      <c r="C2" s="159" t="s">
        <v>23752</v>
      </c>
      <c r="D2" s="160" t="s">
        <v>23765</v>
      </c>
      <c r="F2" s="159" t="s">
        <v>23752</v>
      </c>
      <c r="G2" s="158" t="s">
        <v>23766</v>
      </c>
      <c r="H2" s="160" t="s">
        <v>23767</v>
      </c>
    </row>
    <row r="3" spans="1:18" x14ac:dyDescent="0.35">
      <c r="A3" s="161" t="s">
        <v>23758</v>
      </c>
      <c r="B3" s="161" t="s">
        <v>23768</v>
      </c>
      <c r="C3" s="148" t="s">
        <v>23769</v>
      </c>
      <c r="D3" s="150">
        <v>10</v>
      </c>
      <c r="F3" s="148" t="s">
        <v>23770</v>
      </c>
      <c r="G3" s="161"/>
      <c r="H3" s="150" t="s">
        <v>23758</v>
      </c>
    </row>
    <row r="4" spans="1:18" x14ac:dyDescent="0.35">
      <c r="A4" s="161" t="s">
        <v>23758</v>
      </c>
      <c r="B4" s="161" t="s">
        <v>23768</v>
      </c>
      <c r="C4" s="148" t="s">
        <v>23771</v>
      </c>
      <c r="D4" s="150">
        <v>5</v>
      </c>
      <c r="F4" s="148" t="s">
        <v>23771</v>
      </c>
      <c r="G4" s="161"/>
      <c r="H4" s="150" t="s">
        <v>23759</v>
      </c>
    </row>
    <row r="5" spans="1:18" ht="15" thickBot="1" x14ac:dyDescent="0.4">
      <c r="A5" s="161" t="s">
        <v>23758</v>
      </c>
      <c r="B5" s="161" t="s">
        <v>23768</v>
      </c>
      <c r="C5" s="148" t="s">
        <v>23772</v>
      </c>
      <c r="D5" s="150">
        <v>0</v>
      </c>
      <c r="F5" s="153" t="s">
        <v>23772</v>
      </c>
      <c r="G5" s="147"/>
      <c r="H5" s="154" t="s">
        <v>23773</v>
      </c>
    </row>
    <row r="6" spans="1:18" x14ac:dyDescent="0.35">
      <c r="A6" s="161" t="s">
        <v>23758</v>
      </c>
      <c r="B6" s="161" t="s">
        <v>23774</v>
      </c>
      <c r="C6" s="148" t="s">
        <v>23769</v>
      </c>
      <c r="D6" s="150">
        <v>5</v>
      </c>
    </row>
    <row r="7" spans="1:18" x14ac:dyDescent="0.35">
      <c r="A7" s="161" t="s">
        <v>23758</v>
      </c>
      <c r="B7" s="161" t="s">
        <v>23774</v>
      </c>
      <c r="C7" s="148" t="s">
        <v>23771</v>
      </c>
      <c r="D7" s="150">
        <v>2.5</v>
      </c>
    </row>
    <row r="8" spans="1:18" x14ac:dyDescent="0.35">
      <c r="A8" s="161" t="s">
        <v>23758</v>
      </c>
      <c r="B8" s="161" t="s">
        <v>23774</v>
      </c>
      <c r="C8" s="148" t="s">
        <v>23772</v>
      </c>
      <c r="D8" s="150">
        <v>0</v>
      </c>
    </row>
    <row r="9" spans="1:18" x14ac:dyDescent="0.35">
      <c r="A9" s="161" t="s">
        <v>23759</v>
      </c>
      <c r="B9" s="161" t="s">
        <v>23768</v>
      </c>
      <c r="C9" s="148" t="s">
        <v>23769</v>
      </c>
      <c r="D9" s="150">
        <v>5</v>
      </c>
    </row>
    <row r="10" spans="1:18" x14ac:dyDescent="0.35">
      <c r="A10" s="161" t="s">
        <v>23759</v>
      </c>
      <c r="B10" s="161" t="s">
        <v>23768</v>
      </c>
      <c r="C10" s="148" t="s">
        <v>23771</v>
      </c>
      <c r="D10" s="150">
        <v>0</v>
      </c>
    </row>
    <row r="11" spans="1:18" ht="15" thickBot="1" x14ac:dyDescent="0.4">
      <c r="A11" s="161" t="s">
        <v>23759</v>
      </c>
      <c r="B11" s="161" t="s">
        <v>23768</v>
      </c>
      <c r="C11" s="148" t="s">
        <v>23772</v>
      </c>
      <c r="D11" s="150">
        <v>-5</v>
      </c>
    </row>
    <row r="12" spans="1:18" ht="19" thickTop="1" x14ac:dyDescent="0.45">
      <c r="A12" s="161" t="s">
        <v>23759</v>
      </c>
      <c r="B12" s="161" t="s">
        <v>23774</v>
      </c>
      <c r="C12" s="148" t="s">
        <v>23769</v>
      </c>
      <c r="D12" s="150">
        <v>2.5</v>
      </c>
      <c r="F12" s="162" t="s">
        <v>23775</v>
      </c>
      <c r="G12" s="163"/>
      <c r="H12" s="163"/>
      <c r="I12" s="163"/>
      <c r="J12" s="163"/>
      <c r="K12" s="163"/>
      <c r="L12" s="163"/>
      <c r="M12" s="163"/>
      <c r="N12" s="163"/>
      <c r="O12" s="163"/>
      <c r="P12" s="163"/>
      <c r="Q12" s="163"/>
      <c r="R12" s="164"/>
    </row>
    <row r="13" spans="1:18" ht="16" thickBot="1" x14ac:dyDescent="0.4">
      <c r="A13" s="161" t="s">
        <v>23759</v>
      </c>
      <c r="B13" s="161" t="s">
        <v>23774</v>
      </c>
      <c r="C13" s="148" t="s">
        <v>23771</v>
      </c>
      <c r="D13" s="150">
        <v>0</v>
      </c>
      <c r="F13" s="165"/>
      <c r="G13" s="166"/>
      <c r="H13" s="166"/>
      <c r="I13" s="166"/>
      <c r="J13" s="166"/>
      <c r="K13" s="166"/>
      <c r="L13" s="166"/>
      <c r="M13" s="166"/>
      <c r="N13" s="166"/>
      <c r="O13" s="166"/>
      <c r="P13" s="166"/>
      <c r="Q13" s="166"/>
      <c r="R13" s="167"/>
    </row>
    <row r="14" spans="1:18" ht="16" thickBot="1" x14ac:dyDescent="0.4">
      <c r="A14" s="161" t="s">
        <v>23759</v>
      </c>
      <c r="B14" s="161" t="s">
        <v>23774</v>
      </c>
      <c r="C14" s="148" t="s">
        <v>23772</v>
      </c>
      <c r="D14" s="150">
        <v>-2.5</v>
      </c>
      <c r="F14" s="168" t="s">
        <v>23752</v>
      </c>
      <c r="G14" s="616" t="s">
        <v>23776</v>
      </c>
      <c r="H14" s="617"/>
      <c r="I14" s="617"/>
      <c r="J14" s="617"/>
      <c r="K14" s="617"/>
      <c r="L14" s="618"/>
      <c r="M14" s="616" t="s">
        <v>23774</v>
      </c>
      <c r="N14" s="617"/>
      <c r="O14" s="617"/>
      <c r="P14" s="617"/>
      <c r="Q14" s="617"/>
      <c r="R14" s="619"/>
    </row>
    <row r="15" spans="1:18" ht="15.5" x14ac:dyDescent="0.35">
      <c r="A15" s="161" t="s">
        <v>23773</v>
      </c>
      <c r="B15" s="161" t="s">
        <v>23768</v>
      </c>
      <c r="C15" s="148" t="s">
        <v>23769</v>
      </c>
      <c r="D15" s="150">
        <v>1</v>
      </c>
      <c r="F15" s="169" t="s">
        <v>23769</v>
      </c>
      <c r="G15" s="620" t="s">
        <v>23758</v>
      </c>
      <c r="H15" s="170">
        <v>10</v>
      </c>
      <c r="I15" s="623" t="s">
        <v>23777</v>
      </c>
      <c r="J15" s="170">
        <v>5</v>
      </c>
      <c r="K15" s="623" t="s">
        <v>23773</v>
      </c>
      <c r="L15" s="171">
        <v>1</v>
      </c>
      <c r="M15" s="620" t="s">
        <v>23758</v>
      </c>
      <c r="N15" s="170">
        <v>5</v>
      </c>
      <c r="O15" s="623" t="s">
        <v>23777</v>
      </c>
      <c r="P15" s="170">
        <v>2.5</v>
      </c>
      <c r="Q15" s="623" t="s">
        <v>23773</v>
      </c>
      <c r="R15" s="172">
        <v>2</v>
      </c>
    </row>
    <row r="16" spans="1:18" ht="15.5" x14ac:dyDescent="0.35">
      <c r="A16" s="161" t="s">
        <v>23773</v>
      </c>
      <c r="B16" s="161" t="s">
        <v>23768</v>
      </c>
      <c r="C16" s="148" t="s">
        <v>23771</v>
      </c>
      <c r="D16" s="150">
        <v>-5</v>
      </c>
      <c r="F16" s="173" t="s">
        <v>23771</v>
      </c>
      <c r="G16" s="621"/>
      <c r="H16" s="174">
        <v>5</v>
      </c>
      <c r="I16" s="624"/>
      <c r="J16" s="174">
        <v>0</v>
      </c>
      <c r="K16" s="624"/>
      <c r="L16" s="175">
        <v>-5</v>
      </c>
      <c r="M16" s="621"/>
      <c r="N16" s="174">
        <v>2.5</v>
      </c>
      <c r="O16" s="624"/>
      <c r="P16" s="174">
        <v>0</v>
      </c>
      <c r="Q16" s="624"/>
      <c r="R16" s="176">
        <v>-2.5</v>
      </c>
    </row>
    <row r="17" spans="1:18" ht="16" thickBot="1" x14ac:dyDescent="0.4">
      <c r="A17" s="161" t="s">
        <v>23773</v>
      </c>
      <c r="B17" s="161" t="s">
        <v>23768</v>
      </c>
      <c r="C17" s="148" t="s">
        <v>23772</v>
      </c>
      <c r="D17" s="150">
        <v>-10</v>
      </c>
      <c r="F17" s="177" t="s">
        <v>23772</v>
      </c>
      <c r="G17" s="622"/>
      <c r="H17" s="178">
        <v>0</v>
      </c>
      <c r="I17" s="625"/>
      <c r="J17" s="178">
        <v>-5</v>
      </c>
      <c r="K17" s="625"/>
      <c r="L17" s="179">
        <v>-10</v>
      </c>
      <c r="M17" s="622"/>
      <c r="N17" s="178">
        <v>0</v>
      </c>
      <c r="O17" s="625"/>
      <c r="P17" s="178">
        <v>-2.5</v>
      </c>
      <c r="Q17" s="625"/>
      <c r="R17" s="180">
        <v>-5</v>
      </c>
    </row>
    <row r="18" spans="1:18" ht="16" thickBot="1" x14ac:dyDescent="0.4">
      <c r="A18" s="161" t="s">
        <v>23773</v>
      </c>
      <c r="B18" s="161" t="s">
        <v>23774</v>
      </c>
      <c r="C18" s="148" t="s">
        <v>23769</v>
      </c>
      <c r="D18" s="150">
        <v>2</v>
      </c>
      <c r="F18" s="181"/>
      <c r="G18" s="182"/>
      <c r="H18" s="182"/>
      <c r="I18" s="182"/>
      <c r="J18" s="182"/>
      <c r="K18" s="182"/>
      <c r="L18" s="182"/>
      <c r="M18" s="182"/>
      <c r="N18" s="182"/>
      <c r="O18" s="182"/>
      <c r="P18" s="182"/>
      <c r="Q18" s="182"/>
      <c r="R18" s="183"/>
    </row>
    <row r="19" spans="1:18" ht="15" thickTop="1" x14ac:dyDescent="0.35">
      <c r="A19" s="161" t="s">
        <v>23773</v>
      </c>
      <c r="B19" s="161" t="s">
        <v>23774</v>
      </c>
      <c r="C19" s="148" t="s">
        <v>23771</v>
      </c>
      <c r="D19" s="150">
        <v>-2.5</v>
      </c>
    </row>
    <row r="20" spans="1:18" ht="15" thickBot="1" x14ac:dyDescent="0.4">
      <c r="A20" s="147" t="s">
        <v>23773</v>
      </c>
      <c r="B20" s="147" t="s">
        <v>23774</v>
      </c>
      <c r="C20" s="153" t="s">
        <v>23772</v>
      </c>
      <c r="D20" s="154">
        <v>-5</v>
      </c>
    </row>
    <row r="22" spans="1:18" ht="15" thickBot="1" x14ac:dyDescent="0.4"/>
    <row r="23" spans="1:18" ht="15" thickBot="1" x14ac:dyDescent="0.4">
      <c r="A23" s="158" t="s">
        <v>23763</v>
      </c>
      <c r="B23" s="159" t="s">
        <v>23778</v>
      </c>
      <c r="C23" s="160" t="s">
        <v>23779</v>
      </c>
      <c r="D23" s="159" t="s">
        <v>23780</v>
      </c>
      <c r="E23" s="160" t="s">
        <v>23781</v>
      </c>
    </row>
    <row r="24" spans="1:18" x14ac:dyDescent="0.35">
      <c r="A24" s="184" t="s">
        <v>23758</v>
      </c>
      <c r="B24" s="184" t="s">
        <v>23782</v>
      </c>
      <c r="C24" s="185">
        <v>20</v>
      </c>
      <c r="D24" s="184" t="s">
        <v>23782</v>
      </c>
      <c r="E24" s="185">
        <v>15</v>
      </c>
    </row>
    <row r="25" spans="1:18" x14ac:dyDescent="0.35">
      <c r="A25" s="148" t="s">
        <v>23758</v>
      </c>
      <c r="B25" s="148" t="s">
        <v>23783</v>
      </c>
      <c r="C25" s="150">
        <v>15</v>
      </c>
      <c r="D25" s="148" t="s">
        <v>23783</v>
      </c>
      <c r="E25" s="150">
        <v>12.5</v>
      </c>
    </row>
    <row r="26" spans="1:18" x14ac:dyDescent="0.35">
      <c r="A26" s="148" t="s">
        <v>23758</v>
      </c>
      <c r="B26" s="148" t="s">
        <v>23784</v>
      </c>
      <c r="C26" s="150">
        <v>10</v>
      </c>
      <c r="D26" s="148" t="s">
        <v>23784</v>
      </c>
      <c r="E26" s="150">
        <v>10</v>
      </c>
    </row>
    <row r="27" spans="1:18" x14ac:dyDescent="0.35">
      <c r="A27" s="148" t="s">
        <v>23759</v>
      </c>
      <c r="B27" s="148" t="s">
        <v>23782</v>
      </c>
      <c r="C27" s="150">
        <v>15</v>
      </c>
      <c r="D27" s="148" t="s">
        <v>23782</v>
      </c>
      <c r="E27" s="150">
        <v>12.5</v>
      </c>
    </row>
    <row r="28" spans="1:18" x14ac:dyDescent="0.35">
      <c r="A28" s="148" t="s">
        <v>23759</v>
      </c>
      <c r="B28" s="148" t="s">
        <v>23783</v>
      </c>
      <c r="C28" s="150">
        <v>10</v>
      </c>
      <c r="D28" s="148" t="s">
        <v>23783</v>
      </c>
      <c r="E28" s="150">
        <v>10</v>
      </c>
    </row>
    <row r="29" spans="1:18" x14ac:dyDescent="0.35">
      <c r="A29" s="148" t="s">
        <v>23759</v>
      </c>
      <c r="B29" s="148" t="s">
        <v>23784</v>
      </c>
      <c r="C29" s="150">
        <v>5</v>
      </c>
      <c r="D29" s="148" t="s">
        <v>23784</v>
      </c>
      <c r="E29" s="150">
        <v>7.5</v>
      </c>
    </row>
    <row r="30" spans="1:18" x14ac:dyDescent="0.35">
      <c r="A30" s="148" t="s">
        <v>23773</v>
      </c>
      <c r="B30" s="148" t="s">
        <v>23782</v>
      </c>
      <c r="C30" s="150">
        <v>11</v>
      </c>
      <c r="D30" s="148" t="s">
        <v>23782</v>
      </c>
      <c r="E30" s="150">
        <v>12</v>
      </c>
    </row>
    <row r="31" spans="1:18" x14ac:dyDescent="0.35">
      <c r="A31" s="148" t="s">
        <v>23773</v>
      </c>
      <c r="B31" s="148" t="s">
        <v>23783</v>
      </c>
      <c r="C31" s="150">
        <v>5</v>
      </c>
      <c r="D31" s="148" t="s">
        <v>23783</v>
      </c>
      <c r="E31" s="150">
        <v>7.5</v>
      </c>
    </row>
    <row r="32" spans="1:18" ht="15" thickBot="1" x14ac:dyDescent="0.4">
      <c r="A32" s="153" t="s">
        <v>23773</v>
      </c>
      <c r="B32" s="153" t="s">
        <v>23784</v>
      </c>
      <c r="C32" s="154">
        <v>0</v>
      </c>
      <c r="D32" s="153" t="s">
        <v>23784</v>
      </c>
      <c r="E32" s="154">
        <v>5</v>
      </c>
    </row>
  </sheetData>
  <mergeCells count="8">
    <mergeCell ref="G14:L14"/>
    <mergeCell ref="M14:R14"/>
    <mergeCell ref="G15:G17"/>
    <mergeCell ref="I15:I17"/>
    <mergeCell ref="K15:K17"/>
    <mergeCell ref="M15:M17"/>
    <mergeCell ref="O15:O17"/>
    <mergeCell ref="Q15:Q17"/>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592"/>
  <sheetViews>
    <sheetView topLeftCell="A65" workbookViewId="0">
      <selection activeCell="A71" sqref="A71"/>
    </sheetView>
  </sheetViews>
  <sheetFormatPr defaultColWidth="9.1796875" defaultRowHeight="14.5" x14ac:dyDescent="0.35"/>
  <cols>
    <col min="1" max="1" width="51.453125" style="339" customWidth="1"/>
    <col min="2" max="2" width="26.1796875" style="339" bestFit="1" customWidth="1"/>
    <col min="3" max="3" width="11" style="339" bestFit="1" customWidth="1"/>
    <col min="4" max="16384" width="9.1796875" style="339"/>
  </cols>
  <sheetData>
    <row r="1" spans="1:4" x14ac:dyDescent="0.35">
      <c r="A1" s="339" t="s">
        <v>34215</v>
      </c>
      <c r="B1" s="339" t="s">
        <v>28</v>
      </c>
      <c r="C1" s="339" t="s">
        <v>23752</v>
      </c>
      <c r="D1" s="339" t="s">
        <v>35</v>
      </c>
    </row>
    <row r="2" spans="1:4" x14ac:dyDescent="0.35">
      <c r="A2" s="340" t="s">
        <v>34246</v>
      </c>
      <c r="B2" s="340" t="s">
        <v>8123</v>
      </c>
      <c r="C2" s="340" t="s">
        <v>23783</v>
      </c>
      <c r="D2" s="339" t="s">
        <v>8124</v>
      </c>
    </row>
    <row r="3" spans="1:4" x14ac:dyDescent="0.35">
      <c r="A3" s="340" t="s">
        <v>8122</v>
      </c>
      <c r="B3" s="340" t="s">
        <v>24001</v>
      </c>
      <c r="C3" s="340" t="s">
        <v>23783</v>
      </c>
      <c r="D3" s="339" t="s">
        <v>8119</v>
      </c>
    </row>
    <row r="4" spans="1:4" x14ac:dyDescent="0.35">
      <c r="A4" s="340" t="s">
        <v>8126</v>
      </c>
      <c r="B4" s="340" t="s">
        <v>8123</v>
      </c>
      <c r="C4" s="340" t="s">
        <v>23783</v>
      </c>
      <c r="D4" s="339" t="s">
        <v>8125</v>
      </c>
    </row>
    <row r="5" spans="1:4" x14ac:dyDescent="0.35">
      <c r="A5" s="340" t="s">
        <v>8129</v>
      </c>
      <c r="B5" s="340" t="s">
        <v>24001</v>
      </c>
      <c r="C5" s="340" t="s">
        <v>23783</v>
      </c>
      <c r="D5" s="339" t="s">
        <v>8127</v>
      </c>
    </row>
    <row r="6" spans="1:4" x14ac:dyDescent="0.35">
      <c r="A6" s="340" t="s">
        <v>8132</v>
      </c>
      <c r="B6" s="340" t="s">
        <v>8130</v>
      </c>
      <c r="C6" s="340" t="s">
        <v>23783</v>
      </c>
      <c r="D6" s="339" t="s">
        <v>8131</v>
      </c>
    </row>
    <row r="7" spans="1:4" x14ac:dyDescent="0.35">
      <c r="A7" s="340" t="s">
        <v>8134</v>
      </c>
      <c r="B7" s="340" t="s">
        <v>8130</v>
      </c>
      <c r="C7" s="340" t="s">
        <v>23783</v>
      </c>
      <c r="D7" s="339" t="s">
        <v>8133</v>
      </c>
    </row>
    <row r="8" spans="1:4" x14ac:dyDescent="0.35">
      <c r="A8" s="340" t="s">
        <v>24543</v>
      </c>
      <c r="B8" s="340" t="s">
        <v>24544</v>
      </c>
      <c r="C8" s="340" t="s">
        <v>23783</v>
      </c>
      <c r="D8" s="339" t="s">
        <v>24545</v>
      </c>
    </row>
    <row r="9" spans="1:4" x14ac:dyDescent="0.35">
      <c r="A9" s="340" t="s">
        <v>8137</v>
      </c>
      <c r="B9" s="340" t="s">
        <v>8135</v>
      </c>
      <c r="C9" s="340" t="s">
        <v>23783</v>
      </c>
      <c r="D9" s="339" t="s">
        <v>8136</v>
      </c>
    </row>
    <row r="10" spans="1:4" x14ac:dyDescent="0.35">
      <c r="A10" s="340" t="s">
        <v>8141</v>
      </c>
      <c r="B10" s="340" t="s">
        <v>8138</v>
      </c>
      <c r="C10" s="340" t="s">
        <v>23783</v>
      </c>
      <c r="D10" s="339" t="s">
        <v>8139</v>
      </c>
    </row>
    <row r="11" spans="1:4" x14ac:dyDescent="0.35">
      <c r="A11" s="340" t="s">
        <v>8145</v>
      </c>
      <c r="B11" s="340" t="s">
        <v>8142</v>
      </c>
      <c r="C11" s="340" t="s">
        <v>23783</v>
      </c>
      <c r="D11" s="339" t="s">
        <v>8143</v>
      </c>
    </row>
    <row r="12" spans="1:4" x14ac:dyDescent="0.35">
      <c r="A12" s="340" t="s">
        <v>34248</v>
      </c>
      <c r="B12" s="340" t="s">
        <v>8146</v>
      </c>
      <c r="C12" s="340" t="s">
        <v>23783</v>
      </c>
      <c r="D12" s="339" t="s">
        <v>8147</v>
      </c>
    </row>
    <row r="13" spans="1:4" x14ac:dyDescent="0.35">
      <c r="A13" s="340" t="s">
        <v>8150</v>
      </c>
      <c r="B13" s="340" t="s">
        <v>8138</v>
      </c>
      <c r="C13" s="340" t="s">
        <v>23783</v>
      </c>
      <c r="D13" s="339" t="s">
        <v>8148</v>
      </c>
    </row>
    <row r="14" spans="1:4" x14ac:dyDescent="0.35">
      <c r="A14" s="340" t="s">
        <v>24002</v>
      </c>
      <c r="B14" s="340" t="s">
        <v>24001</v>
      </c>
      <c r="C14" s="340" t="s">
        <v>23783</v>
      </c>
      <c r="D14" s="339" t="s">
        <v>8155</v>
      </c>
    </row>
    <row r="15" spans="1:4" x14ac:dyDescent="0.35">
      <c r="A15" s="340" t="s">
        <v>8154</v>
      </c>
      <c r="B15" s="340" t="s">
        <v>8151</v>
      </c>
      <c r="C15" s="340" t="s">
        <v>23783</v>
      </c>
      <c r="D15" s="339" t="s">
        <v>8152</v>
      </c>
    </row>
    <row r="16" spans="1:4" x14ac:dyDescent="0.35">
      <c r="A16" s="340" t="s">
        <v>8159</v>
      </c>
      <c r="B16" s="340" t="s">
        <v>8156</v>
      </c>
      <c r="C16" s="340" t="s">
        <v>23783</v>
      </c>
      <c r="D16" s="339" t="s">
        <v>8157</v>
      </c>
    </row>
    <row r="17" spans="1:4" x14ac:dyDescent="0.35">
      <c r="A17" s="340" t="s">
        <v>8162</v>
      </c>
      <c r="B17" s="340" t="s">
        <v>8160</v>
      </c>
      <c r="C17" s="340" t="s">
        <v>23783</v>
      </c>
      <c r="D17" s="339" t="s">
        <v>8161</v>
      </c>
    </row>
    <row r="18" spans="1:4" x14ac:dyDescent="0.35">
      <c r="A18" s="340" t="s">
        <v>8165</v>
      </c>
      <c r="B18" s="340" t="s">
        <v>24001</v>
      </c>
      <c r="C18" s="340" t="s">
        <v>23783</v>
      </c>
      <c r="D18" s="339" t="s">
        <v>8163</v>
      </c>
    </row>
    <row r="19" spans="1:4" x14ac:dyDescent="0.35">
      <c r="A19" s="340" t="s">
        <v>8169</v>
      </c>
      <c r="B19" s="340" t="s">
        <v>8166</v>
      </c>
      <c r="C19" s="340" t="s">
        <v>23783</v>
      </c>
      <c r="D19" s="339" t="s">
        <v>8167</v>
      </c>
    </row>
    <row r="20" spans="1:4" x14ac:dyDescent="0.35">
      <c r="A20" s="340" t="s">
        <v>4943</v>
      </c>
      <c r="B20" s="340" t="s">
        <v>4940</v>
      </c>
      <c r="C20" s="340" t="s">
        <v>23783</v>
      </c>
      <c r="D20" s="339" t="s">
        <v>4941</v>
      </c>
    </row>
    <row r="21" spans="1:4" x14ac:dyDescent="0.35">
      <c r="A21" s="340" t="s">
        <v>4946</v>
      </c>
      <c r="B21" s="340" t="s">
        <v>24001</v>
      </c>
      <c r="C21" s="340" t="s">
        <v>23783</v>
      </c>
      <c r="D21" s="339" t="s">
        <v>4944</v>
      </c>
    </row>
    <row r="22" spans="1:4" x14ac:dyDescent="0.35">
      <c r="A22" s="563" t="s">
        <v>4967</v>
      </c>
      <c r="B22" s="340" t="s">
        <v>4964</v>
      </c>
      <c r="C22" s="340" t="s">
        <v>23782</v>
      </c>
      <c r="D22" s="563" t="s">
        <v>4965</v>
      </c>
    </row>
    <row r="23" spans="1:4" x14ac:dyDescent="0.35">
      <c r="A23" s="340" t="s">
        <v>4983</v>
      </c>
      <c r="B23" s="340" t="s">
        <v>4980</v>
      </c>
      <c r="C23" s="340" t="s">
        <v>23783</v>
      </c>
      <c r="D23" s="339" t="s">
        <v>4981</v>
      </c>
    </row>
    <row r="24" spans="1:4" x14ac:dyDescent="0.35">
      <c r="A24" s="340" t="s">
        <v>4987</v>
      </c>
      <c r="B24" s="340" t="s">
        <v>4984</v>
      </c>
      <c r="C24" s="340" t="s">
        <v>23783</v>
      </c>
      <c r="D24" s="339" t="s">
        <v>4985</v>
      </c>
    </row>
    <row r="25" spans="1:4" x14ac:dyDescent="0.35">
      <c r="A25" s="340" t="s">
        <v>4993</v>
      </c>
      <c r="B25" s="340" t="s">
        <v>4990</v>
      </c>
      <c r="C25" s="340" t="s">
        <v>23784</v>
      </c>
      <c r="D25" s="339" t="s">
        <v>4991</v>
      </c>
    </row>
    <row r="26" spans="1:4" x14ac:dyDescent="0.35">
      <c r="A26" s="340" t="s">
        <v>5001</v>
      </c>
      <c r="B26" s="340" t="s">
        <v>4998</v>
      </c>
      <c r="C26" s="340" t="s">
        <v>23783</v>
      </c>
      <c r="D26" s="339" t="s">
        <v>4999</v>
      </c>
    </row>
    <row r="27" spans="1:4" x14ac:dyDescent="0.35">
      <c r="A27" s="340" t="s">
        <v>5011</v>
      </c>
      <c r="B27" s="340" t="s">
        <v>5009</v>
      </c>
      <c r="C27" s="340" t="s">
        <v>23783</v>
      </c>
      <c r="D27" s="339" t="s">
        <v>5010</v>
      </c>
    </row>
    <row r="28" spans="1:4" x14ac:dyDescent="0.35">
      <c r="A28" s="340" t="s">
        <v>5013</v>
      </c>
      <c r="B28" s="340" t="s">
        <v>5009</v>
      </c>
      <c r="C28" s="340" t="s">
        <v>23783</v>
      </c>
      <c r="D28" s="339" t="s">
        <v>5012</v>
      </c>
    </row>
    <row r="29" spans="1:4" x14ac:dyDescent="0.35">
      <c r="A29" s="340" t="s">
        <v>5017</v>
      </c>
      <c r="B29" s="340" t="s">
        <v>5014</v>
      </c>
      <c r="C29" s="340" t="s">
        <v>23783</v>
      </c>
      <c r="D29" s="339" t="s">
        <v>5015</v>
      </c>
    </row>
    <row r="30" spans="1:4" x14ac:dyDescent="0.35">
      <c r="A30" s="340" t="s">
        <v>5021</v>
      </c>
      <c r="B30" s="340" t="s">
        <v>5018</v>
      </c>
      <c r="C30" s="340" t="s">
        <v>23782</v>
      </c>
      <c r="D30" s="339" t="s">
        <v>5019</v>
      </c>
    </row>
    <row r="31" spans="1:4" x14ac:dyDescent="0.35">
      <c r="A31" s="340" t="s">
        <v>5025</v>
      </c>
      <c r="B31" s="340" t="s">
        <v>5022</v>
      </c>
      <c r="C31" s="340" t="s">
        <v>23784</v>
      </c>
      <c r="D31" s="339" t="s">
        <v>5023</v>
      </c>
    </row>
    <row r="32" spans="1:4" x14ac:dyDescent="0.35">
      <c r="A32" s="340" t="s">
        <v>5029</v>
      </c>
      <c r="B32" s="340" t="s">
        <v>5026</v>
      </c>
      <c r="C32" s="340" t="s">
        <v>23783</v>
      </c>
      <c r="D32" s="339" t="s">
        <v>5027</v>
      </c>
    </row>
    <row r="33" spans="1:4" x14ac:dyDescent="0.35">
      <c r="A33" s="340" t="s">
        <v>5033</v>
      </c>
      <c r="B33" s="340" t="s">
        <v>5030</v>
      </c>
      <c r="C33" s="340" t="s">
        <v>23784</v>
      </c>
      <c r="D33" s="339" t="s">
        <v>5031</v>
      </c>
    </row>
    <row r="34" spans="1:4" x14ac:dyDescent="0.35">
      <c r="A34" s="340" t="s">
        <v>5037</v>
      </c>
      <c r="B34" s="340" t="s">
        <v>5034</v>
      </c>
      <c r="C34" s="340" t="s">
        <v>23783</v>
      </c>
      <c r="D34" s="339" t="s">
        <v>5035</v>
      </c>
    </row>
    <row r="35" spans="1:4" x14ac:dyDescent="0.35">
      <c r="A35" s="340" t="s">
        <v>5041</v>
      </c>
      <c r="B35" s="340" t="s">
        <v>5038</v>
      </c>
      <c r="C35" s="340" t="s">
        <v>23783</v>
      </c>
      <c r="D35" s="339" t="s">
        <v>5039</v>
      </c>
    </row>
    <row r="36" spans="1:4" x14ac:dyDescent="0.35">
      <c r="A36" s="340" t="s">
        <v>5043</v>
      </c>
      <c r="B36" s="340" t="s">
        <v>5018</v>
      </c>
      <c r="C36" s="340" t="s">
        <v>23782</v>
      </c>
      <c r="D36" s="339" t="s">
        <v>5042</v>
      </c>
    </row>
    <row r="37" spans="1:4" x14ac:dyDescent="0.35">
      <c r="A37" s="340" t="s">
        <v>5047</v>
      </c>
      <c r="B37" s="340" t="s">
        <v>5044</v>
      </c>
      <c r="C37" s="340" t="s">
        <v>23784</v>
      </c>
      <c r="D37" s="339" t="s">
        <v>5045</v>
      </c>
    </row>
    <row r="38" spans="1:4" x14ac:dyDescent="0.35">
      <c r="A38" s="340" t="s">
        <v>5051</v>
      </c>
      <c r="B38" s="340" t="s">
        <v>5048</v>
      </c>
      <c r="C38" s="340" t="s">
        <v>23783</v>
      </c>
      <c r="D38" s="339" t="s">
        <v>5049</v>
      </c>
    </row>
    <row r="39" spans="1:4" x14ac:dyDescent="0.35">
      <c r="A39" s="340" t="s">
        <v>5055</v>
      </c>
      <c r="B39" s="340" t="s">
        <v>5052</v>
      </c>
      <c r="C39" s="340" t="s">
        <v>23783</v>
      </c>
      <c r="D39" s="339" t="s">
        <v>5053</v>
      </c>
    </row>
    <row r="40" spans="1:4" x14ac:dyDescent="0.35">
      <c r="A40" s="340" t="s">
        <v>5063</v>
      </c>
      <c r="B40" s="340" t="s">
        <v>5060</v>
      </c>
      <c r="C40" s="340" t="s">
        <v>23783</v>
      </c>
      <c r="D40" s="339" t="s">
        <v>5061</v>
      </c>
    </row>
    <row r="41" spans="1:4" x14ac:dyDescent="0.35">
      <c r="A41" s="340" t="s">
        <v>5070</v>
      </c>
      <c r="B41" s="340" t="s">
        <v>5067</v>
      </c>
      <c r="C41" s="340" t="s">
        <v>23783</v>
      </c>
      <c r="D41" s="339" t="s">
        <v>5068</v>
      </c>
    </row>
    <row r="42" spans="1:4" x14ac:dyDescent="0.35">
      <c r="A42" s="340" t="s">
        <v>5074</v>
      </c>
      <c r="B42" s="340" t="s">
        <v>5071</v>
      </c>
      <c r="C42" s="340" t="s">
        <v>23784</v>
      </c>
      <c r="D42" s="339" t="s">
        <v>5072</v>
      </c>
    </row>
    <row r="43" spans="1:4" x14ac:dyDescent="0.35">
      <c r="A43" s="340" t="s">
        <v>5085</v>
      </c>
      <c r="B43" s="340" t="s">
        <v>5082</v>
      </c>
      <c r="C43" s="340" t="s">
        <v>23783</v>
      </c>
      <c r="D43" s="339" t="s">
        <v>5083</v>
      </c>
    </row>
    <row r="44" spans="1:4" x14ac:dyDescent="0.35">
      <c r="A44" s="340" t="s">
        <v>5093</v>
      </c>
      <c r="B44" s="340" t="s">
        <v>5090</v>
      </c>
      <c r="C44" s="340" t="s">
        <v>23783</v>
      </c>
      <c r="D44" s="339" t="s">
        <v>5091</v>
      </c>
    </row>
    <row r="45" spans="1:4" x14ac:dyDescent="0.35">
      <c r="A45" s="340" t="s">
        <v>5108</v>
      </c>
      <c r="B45" s="340" t="s">
        <v>5105</v>
      </c>
      <c r="C45" s="340" t="s">
        <v>23783</v>
      </c>
      <c r="D45" s="339" t="s">
        <v>5106</v>
      </c>
    </row>
    <row r="46" spans="1:4" x14ac:dyDescent="0.35">
      <c r="A46" s="340" t="s">
        <v>5111</v>
      </c>
      <c r="B46" s="340" t="s">
        <v>5026</v>
      </c>
      <c r="C46" s="340" t="s">
        <v>23783</v>
      </c>
      <c r="D46" s="339" t="s">
        <v>5109</v>
      </c>
    </row>
    <row r="47" spans="1:4" x14ac:dyDescent="0.35">
      <c r="A47" s="340" t="s">
        <v>5128</v>
      </c>
      <c r="B47" s="340" t="s">
        <v>5125</v>
      </c>
      <c r="C47" s="340" t="s">
        <v>23783</v>
      </c>
      <c r="D47" s="339" t="s">
        <v>5126</v>
      </c>
    </row>
    <row r="48" spans="1:4" x14ac:dyDescent="0.35">
      <c r="A48" s="340" t="s">
        <v>5132</v>
      </c>
      <c r="B48" s="340" t="s">
        <v>5129</v>
      </c>
      <c r="C48" s="340" t="s">
        <v>23783</v>
      </c>
      <c r="D48" s="339" t="s">
        <v>5130</v>
      </c>
    </row>
    <row r="49" spans="1:4" x14ac:dyDescent="0.35">
      <c r="A49" s="340" t="s">
        <v>5144</v>
      </c>
      <c r="B49" s="340" t="s">
        <v>5141</v>
      </c>
      <c r="C49" s="340" t="s">
        <v>23783</v>
      </c>
      <c r="D49" s="339" t="s">
        <v>5142</v>
      </c>
    </row>
    <row r="50" spans="1:4" x14ac:dyDescent="0.35">
      <c r="A50" s="340" t="s">
        <v>5152</v>
      </c>
      <c r="B50" s="340" t="s">
        <v>5149</v>
      </c>
      <c r="C50" s="340" t="s">
        <v>23783</v>
      </c>
      <c r="D50" s="339" t="s">
        <v>5150</v>
      </c>
    </row>
    <row r="51" spans="1:4" x14ac:dyDescent="0.35">
      <c r="A51" s="340" t="s">
        <v>5162</v>
      </c>
      <c r="B51" s="340" t="s">
        <v>5038</v>
      </c>
      <c r="C51" s="340" t="s">
        <v>23783</v>
      </c>
      <c r="D51" s="339" t="s">
        <v>5160</v>
      </c>
    </row>
    <row r="52" spans="1:4" x14ac:dyDescent="0.35">
      <c r="A52" s="340" t="s">
        <v>5187</v>
      </c>
      <c r="B52" s="340" t="s">
        <v>5184</v>
      </c>
      <c r="C52" s="340" t="s">
        <v>23783</v>
      </c>
      <c r="D52" s="339" t="s">
        <v>5185</v>
      </c>
    </row>
    <row r="53" spans="1:4" x14ac:dyDescent="0.35">
      <c r="A53" s="340" t="s">
        <v>5191</v>
      </c>
      <c r="B53" s="340" t="s">
        <v>5188</v>
      </c>
      <c r="C53" s="340" t="s">
        <v>23783</v>
      </c>
      <c r="D53" s="339" t="s">
        <v>5189</v>
      </c>
    </row>
    <row r="54" spans="1:4" x14ac:dyDescent="0.35">
      <c r="A54" s="340" t="s">
        <v>5195</v>
      </c>
      <c r="B54" s="340" t="s">
        <v>5192</v>
      </c>
      <c r="C54" s="340" t="s">
        <v>23783</v>
      </c>
      <c r="D54" s="339" t="s">
        <v>5193</v>
      </c>
    </row>
    <row r="55" spans="1:4" x14ac:dyDescent="0.35">
      <c r="A55" s="340" t="s">
        <v>5198</v>
      </c>
      <c r="B55" s="340" t="s">
        <v>24001</v>
      </c>
      <c r="C55" s="340" t="s">
        <v>23783</v>
      </c>
      <c r="D55" s="339" t="s">
        <v>5196</v>
      </c>
    </row>
    <row r="56" spans="1:4" x14ac:dyDescent="0.35">
      <c r="A56" s="340" t="s">
        <v>5210</v>
      </c>
      <c r="B56" s="340" t="s">
        <v>5207</v>
      </c>
      <c r="C56" s="340" t="s">
        <v>23784</v>
      </c>
      <c r="D56" s="339" t="s">
        <v>5208</v>
      </c>
    </row>
    <row r="57" spans="1:4" x14ac:dyDescent="0.35">
      <c r="A57" s="340" t="s">
        <v>5218</v>
      </c>
      <c r="B57" s="340" t="s">
        <v>5215</v>
      </c>
      <c r="C57" s="340" t="s">
        <v>23783</v>
      </c>
      <c r="D57" s="339" t="s">
        <v>5216</v>
      </c>
    </row>
    <row r="58" spans="1:4" x14ac:dyDescent="0.35">
      <c r="A58" s="340" t="s">
        <v>5242</v>
      </c>
      <c r="B58" s="340" t="s">
        <v>5082</v>
      </c>
      <c r="C58" s="340" t="s">
        <v>23783</v>
      </c>
      <c r="D58" s="339" t="s">
        <v>5240</v>
      </c>
    </row>
    <row r="59" spans="1:4" x14ac:dyDescent="0.35">
      <c r="A59" s="340" t="s">
        <v>5246</v>
      </c>
      <c r="B59" s="340" t="s">
        <v>5243</v>
      </c>
      <c r="C59" s="340" t="s">
        <v>23783</v>
      </c>
      <c r="D59" s="339" t="s">
        <v>5244</v>
      </c>
    </row>
    <row r="60" spans="1:4" x14ac:dyDescent="0.35">
      <c r="A60" s="340" t="s">
        <v>5258</v>
      </c>
      <c r="B60" s="340" t="s">
        <v>5256</v>
      </c>
      <c r="C60" s="340" t="s">
        <v>23783</v>
      </c>
      <c r="D60" s="339" t="s">
        <v>24582</v>
      </c>
    </row>
    <row r="61" spans="1:4" x14ac:dyDescent="0.35">
      <c r="A61" s="340" t="s">
        <v>5269</v>
      </c>
      <c r="B61" s="340" t="s">
        <v>5266</v>
      </c>
      <c r="C61" s="340" t="s">
        <v>23783</v>
      </c>
      <c r="D61" s="339" t="s">
        <v>5267</v>
      </c>
    </row>
    <row r="62" spans="1:4" x14ac:dyDescent="0.35">
      <c r="A62" s="340" t="s">
        <v>5283</v>
      </c>
      <c r="B62" s="340" t="s">
        <v>5280</v>
      </c>
      <c r="C62" s="340" t="s">
        <v>23783</v>
      </c>
      <c r="D62" s="339" t="s">
        <v>5281</v>
      </c>
    </row>
    <row r="63" spans="1:4" x14ac:dyDescent="0.35">
      <c r="A63" s="340" t="s">
        <v>5287</v>
      </c>
      <c r="B63" s="340" t="s">
        <v>5284</v>
      </c>
      <c r="C63" s="340" t="s">
        <v>23784</v>
      </c>
      <c r="D63" s="339" t="s">
        <v>5285</v>
      </c>
    </row>
    <row r="64" spans="1:4" x14ac:dyDescent="0.35">
      <c r="A64" s="340" t="s">
        <v>5292</v>
      </c>
      <c r="B64" s="340" t="s">
        <v>5289</v>
      </c>
      <c r="C64" s="340" t="s">
        <v>23782</v>
      </c>
      <c r="D64" s="339" t="s">
        <v>5290</v>
      </c>
    </row>
    <row r="65" spans="1:4" x14ac:dyDescent="0.35">
      <c r="A65" s="340" t="s">
        <v>5304</v>
      </c>
      <c r="B65" s="340" t="s">
        <v>5301</v>
      </c>
      <c r="C65" s="340" t="s">
        <v>23782</v>
      </c>
      <c r="D65" s="339" t="s">
        <v>5302</v>
      </c>
    </row>
    <row r="66" spans="1:4" x14ac:dyDescent="0.35">
      <c r="A66" s="340" t="s">
        <v>5308</v>
      </c>
      <c r="B66" s="340" t="s">
        <v>5305</v>
      </c>
      <c r="C66" s="340" t="s">
        <v>23783</v>
      </c>
      <c r="D66" s="339" t="s">
        <v>5306</v>
      </c>
    </row>
    <row r="67" spans="1:4" x14ac:dyDescent="0.35">
      <c r="A67" s="340" t="s">
        <v>5314</v>
      </c>
      <c r="B67" s="340" t="s">
        <v>4973</v>
      </c>
      <c r="C67" s="340" t="s">
        <v>23783</v>
      </c>
      <c r="D67" s="339" t="s">
        <v>24587</v>
      </c>
    </row>
    <row r="68" spans="1:4" x14ac:dyDescent="0.35">
      <c r="A68" s="340" t="s">
        <v>5317</v>
      </c>
      <c r="B68" s="340" t="s">
        <v>5315</v>
      </c>
      <c r="C68" s="340" t="s">
        <v>23783</v>
      </c>
      <c r="D68" s="339" t="s">
        <v>5316</v>
      </c>
    </row>
    <row r="69" spans="1:4" x14ac:dyDescent="0.35">
      <c r="A69" s="340" t="s">
        <v>5321</v>
      </c>
      <c r="B69" s="340" t="s">
        <v>5318</v>
      </c>
      <c r="C69" s="340" t="s">
        <v>23784</v>
      </c>
      <c r="D69" s="339" t="s">
        <v>5319</v>
      </c>
    </row>
    <row r="70" spans="1:4" x14ac:dyDescent="0.35">
      <c r="A70" s="340" t="s">
        <v>5338</v>
      </c>
      <c r="B70" s="340" t="s">
        <v>5335</v>
      </c>
      <c r="C70" s="340" t="s">
        <v>23783</v>
      </c>
      <c r="D70" s="339" t="s">
        <v>5336</v>
      </c>
    </row>
    <row r="71" spans="1:4" x14ac:dyDescent="0.35">
      <c r="A71" s="340" t="s">
        <v>5342</v>
      </c>
      <c r="B71" s="340" t="s">
        <v>5339</v>
      </c>
      <c r="C71" s="340" t="s">
        <v>23783</v>
      </c>
      <c r="D71" s="339" t="s">
        <v>5340</v>
      </c>
    </row>
    <row r="72" spans="1:4" x14ac:dyDescent="0.35">
      <c r="A72" s="340" t="s">
        <v>5361</v>
      </c>
      <c r="B72" s="340" t="s">
        <v>5358</v>
      </c>
      <c r="C72" s="340" t="s">
        <v>23783</v>
      </c>
      <c r="D72" s="339" t="s">
        <v>5359</v>
      </c>
    </row>
    <row r="73" spans="1:4" x14ac:dyDescent="0.35">
      <c r="A73" s="340" t="s">
        <v>5365</v>
      </c>
      <c r="B73" s="340" t="s">
        <v>5362</v>
      </c>
      <c r="C73" s="340" t="s">
        <v>23783</v>
      </c>
      <c r="D73" s="339" t="s">
        <v>5363</v>
      </c>
    </row>
    <row r="74" spans="1:4" x14ac:dyDescent="0.35">
      <c r="A74" s="340" t="s">
        <v>28829</v>
      </c>
      <c r="B74" s="340" t="s">
        <v>5367</v>
      </c>
      <c r="C74" s="340" t="s">
        <v>23782</v>
      </c>
      <c r="D74" s="339" t="s">
        <v>28830</v>
      </c>
    </row>
    <row r="75" spans="1:4" x14ac:dyDescent="0.35">
      <c r="A75" s="340" t="s">
        <v>5387</v>
      </c>
      <c r="B75" s="340" t="s">
        <v>5384</v>
      </c>
      <c r="C75" s="340" t="s">
        <v>23783</v>
      </c>
      <c r="D75" s="339" t="s">
        <v>5385</v>
      </c>
    </row>
    <row r="76" spans="1:4" x14ac:dyDescent="0.35">
      <c r="A76" s="340" t="s">
        <v>5390</v>
      </c>
      <c r="B76" s="340" t="s">
        <v>5215</v>
      </c>
      <c r="C76" s="340" t="s">
        <v>23783</v>
      </c>
      <c r="D76" s="339" t="s">
        <v>5388</v>
      </c>
    </row>
    <row r="77" spans="1:4" x14ac:dyDescent="0.35">
      <c r="A77" s="340" t="s">
        <v>5393</v>
      </c>
      <c r="B77" s="340" t="s">
        <v>5075</v>
      </c>
      <c r="C77" s="340" t="s">
        <v>23783</v>
      </c>
      <c r="D77" s="339" t="s">
        <v>5391</v>
      </c>
    </row>
    <row r="78" spans="1:4" x14ac:dyDescent="0.35">
      <c r="A78" s="340" t="s">
        <v>5397</v>
      </c>
      <c r="B78" s="340" t="s">
        <v>5394</v>
      </c>
      <c r="C78" s="340" t="s">
        <v>23783</v>
      </c>
      <c r="D78" s="339" t="s">
        <v>5395</v>
      </c>
    </row>
    <row r="79" spans="1:4" x14ac:dyDescent="0.35">
      <c r="A79" s="340" t="s">
        <v>5400</v>
      </c>
      <c r="B79" s="340" t="s">
        <v>5398</v>
      </c>
      <c r="C79" s="340" t="s">
        <v>23784</v>
      </c>
      <c r="D79" s="339" t="s">
        <v>5399</v>
      </c>
    </row>
    <row r="80" spans="1:4" x14ac:dyDescent="0.35">
      <c r="A80" s="340" t="s">
        <v>5416</v>
      </c>
      <c r="B80" s="340" t="s">
        <v>5413</v>
      </c>
      <c r="C80" s="340" t="s">
        <v>23783</v>
      </c>
      <c r="D80" s="339" t="s">
        <v>5414</v>
      </c>
    </row>
    <row r="81" spans="1:4" x14ac:dyDescent="0.35">
      <c r="A81" s="340" t="s">
        <v>5420</v>
      </c>
      <c r="B81" s="340" t="s">
        <v>5417</v>
      </c>
      <c r="C81" s="340" t="s">
        <v>23783</v>
      </c>
      <c r="D81" s="339" t="s">
        <v>5418</v>
      </c>
    </row>
    <row r="82" spans="1:4" x14ac:dyDescent="0.35">
      <c r="A82" s="340" t="s">
        <v>5429</v>
      </c>
      <c r="B82" s="340" t="s">
        <v>24001</v>
      </c>
      <c r="C82" s="340" t="s">
        <v>23783</v>
      </c>
      <c r="D82" s="339" t="s">
        <v>5427</v>
      </c>
    </row>
    <row r="83" spans="1:4" x14ac:dyDescent="0.35">
      <c r="A83" s="340" t="s">
        <v>5444</v>
      </c>
      <c r="B83" s="340" t="s">
        <v>5442</v>
      </c>
      <c r="C83" s="340" t="s">
        <v>23783</v>
      </c>
      <c r="D83" s="339" t="s">
        <v>5443</v>
      </c>
    </row>
    <row r="84" spans="1:4" x14ac:dyDescent="0.35">
      <c r="A84" s="340" t="s">
        <v>5447</v>
      </c>
      <c r="B84" s="340" t="s">
        <v>24001</v>
      </c>
      <c r="C84" s="340" t="s">
        <v>23783</v>
      </c>
      <c r="D84" s="339" t="s">
        <v>5445</v>
      </c>
    </row>
    <row r="85" spans="1:4" x14ac:dyDescent="0.35">
      <c r="A85" s="340" t="s">
        <v>5451</v>
      </c>
      <c r="B85" s="340" t="s">
        <v>5448</v>
      </c>
      <c r="C85" s="340" t="s">
        <v>23784</v>
      </c>
      <c r="D85" s="339" t="s">
        <v>5449</v>
      </c>
    </row>
    <row r="86" spans="1:4" x14ac:dyDescent="0.35">
      <c r="A86" s="340" t="s">
        <v>5469</v>
      </c>
      <c r="B86" s="340" t="s">
        <v>5466</v>
      </c>
      <c r="C86" s="340" t="s">
        <v>23783</v>
      </c>
      <c r="D86" s="339" t="s">
        <v>5467</v>
      </c>
    </row>
    <row r="87" spans="1:4" x14ac:dyDescent="0.35">
      <c r="A87" s="340" t="s">
        <v>5476</v>
      </c>
      <c r="B87" s="340" t="s">
        <v>5473</v>
      </c>
      <c r="C87" s="340" t="s">
        <v>23783</v>
      </c>
      <c r="D87" s="339" t="s">
        <v>5474</v>
      </c>
    </row>
    <row r="88" spans="1:4" x14ac:dyDescent="0.35">
      <c r="A88" s="340" t="s">
        <v>5480</v>
      </c>
      <c r="B88" s="340" t="s">
        <v>5477</v>
      </c>
      <c r="C88" s="340" t="s">
        <v>23783</v>
      </c>
      <c r="D88" s="339" t="s">
        <v>5478</v>
      </c>
    </row>
    <row r="89" spans="1:4" x14ac:dyDescent="0.35">
      <c r="A89" s="340" t="s">
        <v>5487</v>
      </c>
      <c r="B89" s="340" t="s">
        <v>5484</v>
      </c>
      <c r="C89" s="340" t="s">
        <v>23783</v>
      </c>
      <c r="D89" s="339" t="s">
        <v>5485</v>
      </c>
    </row>
    <row r="90" spans="1:4" x14ac:dyDescent="0.35">
      <c r="A90" s="340" t="s">
        <v>5505</v>
      </c>
      <c r="B90" s="340" t="s">
        <v>5503</v>
      </c>
      <c r="C90" s="340" t="s">
        <v>23783</v>
      </c>
      <c r="D90" s="339" t="s">
        <v>5504</v>
      </c>
    </row>
    <row r="91" spans="1:4" x14ac:dyDescent="0.35">
      <c r="A91" s="340" t="s">
        <v>5509</v>
      </c>
      <c r="B91" s="340" t="s">
        <v>5506</v>
      </c>
      <c r="C91" s="340" t="s">
        <v>23783</v>
      </c>
      <c r="D91" s="339" t="s">
        <v>5507</v>
      </c>
    </row>
    <row r="92" spans="1:4" x14ac:dyDescent="0.35">
      <c r="A92" s="340" t="s">
        <v>5518</v>
      </c>
      <c r="B92" s="340" t="s">
        <v>5515</v>
      </c>
      <c r="C92" s="340" t="s">
        <v>23783</v>
      </c>
      <c r="D92" s="339" t="s">
        <v>5516</v>
      </c>
    </row>
    <row r="93" spans="1:4" x14ac:dyDescent="0.35">
      <c r="A93" s="340" t="s">
        <v>5526</v>
      </c>
      <c r="B93" s="340" t="s">
        <v>5523</v>
      </c>
      <c r="C93" s="340" t="s">
        <v>23783</v>
      </c>
      <c r="D93" s="339" t="s">
        <v>5524</v>
      </c>
    </row>
    <row r="94" spans="1:4" x14ac:dyDescent="0.35">
      <c r="A94" s="340" t="s">
        <v>10264</v>
      </c>
      <c r="B94" s="340" t="s">
        <v>10261</v>
      </c>
      <c r="C94" s="340" t="s">
        <v>23783</v>
      </c>
      <c r="D94" s="339" t="s">
        <v>10262</v>
      </c>
    </row>
    <row r="95" spans="1:4" x14ac:dyDescent="0.35">
      <c r="A95" s="340" t="s">
        <v>7173</v>
      </c>
      <c r="B95" s="340" t="s">
        <v>7169</v>
      </c>
      <c r="C95" s="340" t="s">
        <v>23783</v>
      </c>
      <c r="D95" s="339" t="s">
        <v>7170</v>
      </c>
    </row>
    <row r="96" spans="1:4" x14ac:dyDescent="0.35">
      <c r="A96" s="340" t="s">
        <v>7179</v>
      </c>
      <c r="B96" s="340" t="s">
        <v>7177</v>
      </c>
      <c r="C96" s="340" t="s">
        <v>23783</v>
      </c>
      <c r="D96" s="339" t="s">
        <v>7178</v>
      </c>
    </row>
    <row r="97" spans="1:4" x14ac:dyDescent="0.35">
      <c r="A97" s="340" t="s">
        <v>7766</v>
      </c>
      <c r="B97" s="340" t="s">
        <v>7762</v>
      </c>
      <c r="C97" s="340" t="s">
        <v>23782</v>
      </c>
      <c r="D97" s="339" t="s">
        <v>7763</v>
      </c>
    </row>
    <row r="98" spans="1:4" x14ac:dyDescent="0.35">
      <c r="A98" s="340" t="s">
        <v>494</v>
      </c>
      <c r="B98" s="340" t="s">
        <v>491</v>
      </c>
      <c r="C98" s="340" t="s">
        <v>23783</v>
      </c>
      <c r="D98" s="339" t="s">
        <v>492</v>
      </c>
    </row>
    <row r="99" spans="1:4" x14ac:dyDescent="0.35">
      <c r="A99" s="340" t="s">
        <v>513</v>
      </c>
      <c r="B99" s="340" t="s">
        <v>511</v>
      </c>
      <c r="C99" s="340" t="s">
        <v>23783</v>
      </c>
      <c r="D99" s="339" t="s">
        <v>512</v>
      </c>
    </row>
    <row r="100" spans="1:4" x14ac:dyDescent="0.35">
      <c r="A100" s="340" t="s">
        <v>515</v>
      </c>
      <c r="B100" s="340" t="s">
        <v>507</v>
      </c>
      <c r="C100" s="340" t="s">
        <v>23783</v>
      </c>
      <c r="D100" s="339" t="s">
        <v>514</v>
      </c>
    </row>
    <row r="101" spans="1:4" x14ac:dyDescent="0.35">
      <c r="A101" s="340" t="s">
        <v>542</v>
      </c>
      <c r="B101" s="340" t="s">
        <v>539</v>
      </c>
      <c r="C101" s="340" t="s">
        <v>23782</v>
      </c>
      <c r="D101" s="339" t="s">
        <v>540</v>
      </c>
    </row>
    <row r="102" spans="1:4" x14ac:dyDescent="0.35">
      <c r="A102" s="340" t="s">
        <v>8887</v>
      </c>
      <c r="B102" s="340" t="s">
        <v>8885</v>
      </c>
      <c r="C102" s="340" t="s">
        <v>23783</v>
      </c>
      <c r="D102" s="339" t="s">
        <v>8886</v>
      </c>
    </row>
    <row r="103" spans="1:4" x14ac:dyDescent="0.35">
      <c r="A103" s="340" t="s">
        <v>8183</v>
      </c>
      <c r="B103" s="340" t="s">
        <v>8179</v>
      </c>
      <c r="C103" s="340" t="s">
        <v>23783</v>
      </c>
      <c r="D103" s="339" t="s">
        <v>8180</v>
      </c>
    </row>
    <row r="104" spans="1:4" x14ac:dyDescent="0.35">
      <c r="A104" s="340" t="s">
        <v>8186</v>
      </c>
      <c r="B104" s="340" t="s">
        <v>8184</v>
      </c>
      <c r="C104" s="340" t="s">
        <v>23783</v>
      </c>
      <c r="D104" s="339" t="s">
        <v>8194</v>
      </c>
    </row>
    <row r="105" spans="1:4" x14ac:dyDescent="0.35">
      <c r="A105" s="340" t="s">
        <v>8190</v>
      </c>
      <c r="B105" s="340" t="s">
        <v>8187</v>
      </c>
      <c r="C105" s="340" t="s">
        <v>23783</v>
      </c>
      <c r="D105" s="339" t="s">
        <v>8188</v>
      </c>
    </row>
    <row r="106" spans="1:4" x14ac:dyDescent="0.35">
      <c r="A106" s="340" t="s">
        <v>10620</v>
      </c>
      <c r="B106" s="340" t="s">
        <v>10616</v>
      </c>
      <c r="C106" s="340" t="s">
        <v>23783</v>
      </c>
      <c r="D106" s="339" t="s">
        <v>10617</v>
      </c>
    </row>
    <row r="107" spans="1:4" x14ac:dyDescent="0.35">
      <c r="A107" s="340" t="s">
        <v>8443</v>
      </c>
      <c r="B107" s="340" t="s">
        <v>8439</v>
      </c>
      <c r="C107" s="340" t="s">
        <v>23783</v>
      </c>
      <c r="D107" s="339" t="s">
        <v>8440</v>
      </c>
    </row>
    <row r="108" spans="1:4" x14ac:dyDescent="0.35">
      <c r="A108" s="340" t="s">
        <v>11625</v>
      </c>
      <c r="B108" s="340" t="s">
        <v>11622</v>
      </c>
      <c r="C108" s="340" t="s">
        <v>23783</v>
      </c>
      <c r="D108" s="339" t="s">
        <v>11623</v>
      </c>
    </row>
    <row r="109" spans="1:4" x14ac:dyDescent="0.35">
      <c r="A109" s="340" t="s">
        <v>11635</v>
      </c>
      <c r="B109" s="340" t="s">
        <v>11633</v>
      </c>
      <c r="C109" s="340" t="s">
        <v>23783</v>
      </c>
      <c r="D109" s="339" t="s">
        <v>11634</v>
      </c>
    </row>
    <row r="110" spans="1:4" x14ac:dyDescent="0.35">
      <c r="A110" s="340" t="s">
        <v>5555</v>
      </c>
      <c r="B110" s="340" t="s">
        <v>5551</v>
      </c>
      <c r="C110" s="340" t="s">
        <v>23783</v>
      </c>
      <c r="D110" s="339" t="s">
        <v>5552</v>
      </c>
    </row>
    <row r="111" spans="1:4" x14ac:dyDescent="0.35">
      <c r="A111" s="340" t="s">
        <v>3820</v>
      </c>
      <c r="B111" s="340" t="s">
        <v>24001</v>
      </c>
      <c r="C111" s="340" t="s">
        <v>23783</v>
      </c>
      <c r="D111" s="339" t="s">
        <v>3818</v>
      </c>
    </row>
    <row r="112" spans="1:4" x14ac:dyDescent="0.35">
      <c r="A112" s="340" t="s">
        <v>3834</v>
      </c>
      <c r="B112" s="340" t="s">
        <v>3831</v>
      </c>
      <c r="C112" s="340" t="s">
        <v>23783</v>
      </c>
      <c r="D112" s="339" t="s">
        <v>3832</v>
      </c>
    </row>
    <row r="113" spans="1:4" x14ac:dyDescent="0.35">
      <c r="A113" s="340" t="s">
        <v>16912</v>
      </c>
      <c r="B113" s="340" t="s">
        <v>16910</v>
      </c>
      <c r="C113" s="340" t="s">
        <v>23783</v>
      </c>
      <c r="D113" s="339" t="s">
        <v>16911</v>
      </c>
    </row>
    <row r="114" spans="1:4" x14ac:dyDescent="0.35">
      <c r="A114" s="340" t="s">
        <v>16915</v>
      </c>
      <c r="B114" s="340" t="s">
        <v>16913</v>
      </c>
      <c r="C114" s="340" t="s">
        <v>23783</v>
      </c>
      <c r="D114" s="339" t="s">
        <v>16914</v>
      </c>
    </row>
    <row r="115" spans="1:4" x14ac:dyDescent="0.35">
      <c r="A115" s="340" t="s">
        <v>7771</v>
      </c>
      <c r="B115" s="340" t="s">
        <v>7767</v>
      </c>
      <c r="C115" s="340" t="s">
        <v>23783</v>
      </c>
      <c r="D115" s="339" t="s">
        <v>7768</v>
      </c>
    </row>
    <row r="116" spans="1:4" x14ac:dyDescent="0.35">
      <c r="A116" s="340" t="s">
        <v>2068</v>
      </c>
      <c r="B116" s="340" t="s">
        <v>2065</v>
      </c>
      <c r="C116" s="340" t="s">
        <v>23784</v>
      </c>
      <c r="D116" s="339" t="s">
        <v>2066</v>
      </c>
    </row>
    <row r="117" spans="1:4" x14ac:dyDescent="0.35">
      <c r="A117" s="340" t="s">
        <v>2116</v>
      </c>
      <c r="B117" s="340" t="s">
        <v>2113</v>
      </c>
      <c r="C117" s="340" t="s">
        <v>23783</v>
      </c>
      <c r="D117" s="339" t="s">
        <v>2115</v>
      </c>
    </row>
    <row r="118" spans="1:4" x14ac:dyDescent="0.35">
      <c r="A118" s="340" t="s">
        <v>2170</v>
      </c>
      <c r="B118" s="340" t="s">
        <v>24001</v>
      </c>
      <c r="C118" s="340" t="s">
        <v>23784</v>
      </c>
      <c r="D118" s="339" t="s">
        <v>34268</v>
      </c>
    </row>
    <row r="119" spans="1:4" x14ac:dyDescent="0.35">
      <c r="A119" s="340" t="s">
        <v>2187</v>
      </c>
      <c r="B119" s="340" t="s">
        <v>2185</v>
      </c>
      <c r="C119" s="340" t="s">
        <v>23782</v>
      </c>
      <c r="D119" s="339" t="s">
        <v>2186</v>
      </c>
    </row>
    <row r="120" spans="1:4" x14ac:dyDescent="0.35">
      <c r="A120" s="340" t="s">
        <v>5570</v>
      </c>
      <c r="B120" s="340" t="s">
        <v>5567</v>
      </c>
      <c r="C120" s="340" t="s">
        <v>23784</v>
      </c>
      <c r="D120" s="339" t="s">
        <v>5568</v>
      </c>
    </row>
    <row r="121" spans="1:4" x14ac:dyDescent="0.35">
      <c r="A121" s="340" t="s">
        <v>7194</v>
      </c>
      <c r="B121" s="340" t="s">
        <v>7192</v>
      </c>
      <c r="C121" s="340" t="s">
        <v>23783</v>
      </c>
      <c r="D121" s="339" t="s">
        <v>7193</v>
      </c>
    </row>
    <row r="122" spans="1:4" x14ac:dyDescent="0.35">
      <c r="A122" s="340" t="s">
        <v>7199</v>
      </c>
      <c r="B122" s="340" t="s">
        <v>7195</v>
      </c>
      <c r="C122" s="340" t="s">
        <v>23783</v>
      </c>
      <c r="D122" s="339" t="s">
        <v>7196</v>
      </c>
    </row>
    <row r="123" spans="1:4" x14ac:dyDescent="0.35">
      <c r="A123" s="340" t="s">
        <v>7203</v>
      </c>
      <c r="B123" s="340" t="s">
        <v>7200</v>
      </c>
      <c r="C123" s="340" t="s">
        <v>23783</v>
      </c>
      <c r="D123" s="339" t="s">
        <v>7201</v>
      </c>
    </row>
    <row r="124" spans="1:4" x14ac:dyDescent="0.35">
      <c r="A124" s="340" t="s">
        <v>5589</v>
      </c>
      <c r="B124" s="340" t="s">
        <v>5586</v>
      </c>
      <c r="C124" s="340" t="s">
        <v>23783</v>
      </c>
      <c r="D124" s="339" t="s">
        <v>5587</v>
      </c>
    </row>
    <row r="125" spans="1:4" x14ac:dyDescent="0.35">
      <c r="A125" s="340" t="s">
        <v>4573</v>
      </c>
      <c r="B125" s="340" t="s">
        <v>4571</v>
      </c>
      <c r="C125" s="340" t="s">
        <v>23783</v>
      </c>
      <c r="D125" s="339" t="s">
        <v>4572</v>
      </c>
    </row>
    <row r="126" spans="1:4" x14ac:dyDescent="0.35">
      <c r="A126" s="340" t="s">
        <v>4576</v>
      </c>
      <c r="B126" s="340" t="s">
        <v>4574</v>
      </c>
      <c r="C126" s="340" t="s">
        <v>23783</v>
      </c>
      <c r="D126" s="339" t="s">
        <v>4575</v>
      </c>
    </row>
    <row r="127" spans="1:4" x14ac:dyDescent="0.35">
      <c r="A127" s="340" t="s">
        <v>8919</v>
      </c>
      <c r="B127" s="340" t="s">
        <v>8916</v>
      </c>
      <c r="C127" s="340" t="s">
        <v>23783</v>
      </c>
      <c r="D127" s="339" t="s">
        <v>8917</v>
      </c>
    </row>
    <row r="128" spans="1:4" x14ac:dyDescent="0.35">
      <c r="A128" s="340" t="s">
        <v>8929</v>
      </c>
      <c r="B128" s="340" t="s">
        <v>8926</v>
      </c>
      <c r="C128" s="340" t="s">
        <v>23783</v>
      </c>
      <c r="D128" s="339" t="s">
        <v>8927</v>
      </c>
    </row>
    <row r="129" spans="1:4" x14ac:dyDescent="0.35">
      <c r="A129" s="340" t="s">
        <v>455</v>
      </c>
      <c r="B129" s="340" t="s">
        <v>452</v>
      </c>
      <c r="C129" s="340" t="s">
        <v>23784</v>
      </c>
      <c r="D129" s="339" t="s">
        <v>453</v>
      </c>
    </row>
    <row r="130" spans="1:4" x14ac:dyDescent="0.35">
      <c r="A130" s="340" t="s">
        <v>459</v>
      </c>
      <c r="B130" s="340" t="s">
        <v>456</v>
      </c>
      <c r="C130" s="340" t="s">
        <v>23784</v>
      </c>
      <c r="D130" s="339" t="s">
        <v>457</v>
      </c>
    </row>
    <row r="131" spans="1:4" x14ac:dyDescent="0.35">
      <c r="A131" s="340" t="s">
        <v>470</v>
      </c>
      <c r="B131" s="340" t="s">
        <v>467</v>
      </c>
      <c r="C131" s="340" t="s">
        <v>23784</v>
      </c>
      <c r="D131" s="339" t="s">
        <v>468</v>
      </c>
    </row>
    <row r="132" spans="1:4" x14ac:dyDescent="0.35">
      <c r="A132" s="340" t="s">
        <v>8947</v>
      </c>
      <c r="B132" s="340" t="s">
        <v>8944</v>
      </c>
      <c r="C132" s="340" t="s">
        <v>23783</v>
      </c>
      <c r="D132" s="339" t="s">
        <v>8945</v>
      </c>
    </row>
    <row r="133" spans="1:4" x14ac:dyDescent="0.35">
      <c r="A133" s="340" t="s">
        <v>8960</v>
      </c>
      <c r="B133" s="340" t="s">
        <v>8958</v>
      </c>
      <c r="C133" s="340" t="s">
        <v>23783</v>
      </c>
      <c r="D133" s="339" t="s">
        <v>8959</v>
      </c>
    </row>
    <row r="134" spans="1:4" x14ac:dyDescent="0.35">
      <c r="A134" s="340" t="s">
        <v>3795</v>
      </c>
      <c r="B134" s="340" t="s">
        <v>3792</v>
      </c>
      <c r="C134" s="340" t="s">
        <v>23783</v>
      </c>
      <c r="D134" s="339" t="s">
        <v>3793</v>
      </c>
    </row>
    <row r="135" spans="1:4" x14ac:dyDescent="0.35">
      <c r="A135" s="340" t="s">
        <v>1462</v>
      </c>
      <c r="B135" s="340" t="s">
        <v>1456</v>
      </c>
      <c r="C135" s="340" t="s">
        <v>23784</v>
      </c>
      <c r="D135" s="339" t="s">
        <v>1460</v>
      </c>
    </row>
    <row r="136" spans="1:4" x14ac:dyDescent="0.35">
      <c r="A136" s="340" t="s">
        <v>13737</v>
      </c>
      <c r="B136" s="340" t="s">
        <v>13734</v>
      </c>
      <c r="C136" s="340" t="s">
        <v>23783</v>
      </c>
      <c r="D136" s="339" t="s">
        <v>24690</v>
      </c>
    </row>
    <row r="137" spans="1:4" x14ac:dyDescent="0.35">
      <c r="A137" s="340" t="s">
        <v>13741</v>
      </c>
      <c r="B137" s="340" t="s">
        <v>13738</v>
      </c>
      <c r="C137" s="340" t="s">
        <v>23783</v>
      </c>
      <c r="D137" s="339" t="s">
        <v>13739</v>
      </c>
    </row>
    <row r="138" spans="1:4" x14ac:dyDescent="0.35">
      <c r="A138" s="340" t="s">
        <v>24691</v>
      </c>
      <c r="B138" s="340" t="s">
        <v>13742</v>
      </c>
      <c r="C138" s="340" t="s">
        <v>23784</v>
      </c>
      <c r="D138" s="339" t="s">
        <v>13743</v>
      </c>
    </row>
    <row r="139" spans="1:4" x14ac:dyDescent="0.35">
      <c r="A139" s="340" t="s">
        <v>551</v>
      </c>
      <c r="B139" s="340" t="s">
        <v>548</v>
      </c>
      <c r="C139" s="340" t="s">
        <v>23783</v>
      </c>
      <c r="D139" s="339" t="s">
        <v>549</v>
      </c>
    </row>
    <row r="140" spans="1:4" x14ac:dyDescent="0.35">
      <c r="A140" s="830" t="s">
        <v>29765</v>
      </c>
      <c r="B140" s="340"/>
      <c r="C140" s="340" t="s">
        <v>23783</v>
      </c>
      <c r="D140" s="830" t="s">
        <v>24210</v>
      </c>
    </row>
    <row r="141" spans="1:4" x14ac:dyDescent="0.35">
      <c r="A141" s="340" t="s">
        <v>2216</v>
      </c>
      <c r="B141" s="340" t="s">
        <v>2213</v>
      </c>
      <c r="C141" s="340" t="s">
        <v>23782</v>
      </c>
      <c r="D141" s="339" t="s">
        <v>2214</v>
      </c>
    </row>
    <row r="142" spans="1:4" x14ac:dyDescent="0.35">
      <c r="A142" s="340" t="s">
        <v>2220</v>
      </c>
      <c r="B142" s="340" t="s">
        <v>2217</v>
      </c>
      <c r="C142" s="340" t="s">
        <v>23783</v>
      </c>
      <c r="D142" s="339" t="s">
        <v>2218</v>
      </c>
    </row>
    <row r="143" spans="1:4" x14ac:dyDescent="0.35">
      <c r="A143" s="340" t="s">
        <v>2224</v>
      </c>
      <c r="B143" s="340" t="s">
        <v>2221</v>
      </c>
      <c r="C143" s="340" t="s">
        <v>23783</v>
      </c>
      <c r="D143" s="339" t="s">
        <v>2222</v>
      </c>
    </row>
    <row r="144" spans="1:4" x14ac:dyDescent="0.35">
      <c r="A144" s="340" t="s">
        <v>2227</v>
      </c>
      <c r="B144" s="340" t="s">
        <v>2225</v>
      </c>
      <c r="C144" s="340" t="s">
        <v>23783</v>
      </c>
      <c r="D144" s="339" t="s">
        <v>2226</v>
      </c>
    </row>
    <row r="145" spans="1:4" x14ac:dyDescent="0.35">
      <c r="A145" s="340" t="s">
        <v>2230</v>
      </c>
      <c r="B145" s="340" t="s">
        <v>2228</v>
      </c>
      <c r="C145" s="340" t="s">
        <v>23783</v>
      </c>
      <c r="D145" s="339" t="s">
        <v>2229</v>
      </c>
    </row>
    <row r="146" spans="1:4" x14ac:dyDescent="0.35">
      <c r="A146" s="340" t="s">
        <v>2233</v>
      </c>
      <c r="B146" s="340" t="s">
        <v>2231</v>
      </c>
      <c r="C146" s="340" t="s">
        <v>23783</v>
      </c>
      <c r="D146" s="339" t="s">
        <v>2232</v>
      </c>
    </row>
    <row r="147" spans="1:4" x14ac:dyDescent="0.35">
      <c r="A147" s="340" t="s">
        <v>2236</v>
      </c>
      <c r="B147" s="340" t="s">
        <v>2234</v>
      </c>
      <c r="C147" s="340" t="s">
        <v>23783</v>
      </c>
      <c r="D147" s="339" t="s">
        <v>2235</v>
      </c>
    </row>
    <row r="148" spans="1:4" x14ac:dyDescent="0.35">
      <c r="A148" s="340" t="s">
        <v>2244</v>
      </c>
      <c r="B148" s="340" t="s">
        <v>2241</v>
      </c>
      <c r="C148" s="340" t="s">
        <v>23783</v>
      </c>
      <c r="D148" s="339" t="s">
        <v>2242</v>
      </c>
    </row>
    <row r="149" spans="1:4" x14ac:dyDescent="0.35">
      <c r="A149" s="340" t="s">
        <v>2256</v>
      </c>
      <c r="B149" s="340" t="s">
        <v>2253</v>
      </c>
      <c r="C149" s="340" t="s">
        <v>23783</v>
      </c>
      <c r="D149" s="339" t="s">
        <v>2254</v>
      </c>
    </row>
    <row r="150" spans="1:4" x14ac:dyDescent="0.35">
      <c r="A150" s="340" t="s">
        <v>1041</v>
      </c>
      <c r="B150" s="340" t="s">
        <v>24066</v>
      </c>
      <c r="C150" s="340" t="s">
        <v>23783</v>
      </c>
      <c r="D150" s="339" t="s">
        <v>1038</v>
      </c>
    </row>
    <row r="151" spans="1:4" x14ac:dyDescent="0.35">
      <c r="A151" s="340" t="s">
        <v>1049</v>
      </c>
      <c r="B151" s="340" t="s">
        <v>1046</v>
      </c>
      <c r="C151" s="340" t="s">
        <v>23783</v>
      </c>
      <c r="D151" s="339" t="s">
        <v>1047</v>
      </c>
    </row>
    <row r="152" spans="1:4" x14ac:dyDescent="0.35">
      <c r="A152" s="340" t="s">
        <v>7491</v>
      </c>
      <c r="B152" s="340" t="s">
        <v>7488</v>
      </c>
      <c r="C152" s="340" t="s">
        <v>23783</v>
      </c>
      <c r="D152" s="339" t="s">
        <v>7489</v>
      </c>
    </row>
    <row r="153" spans="1:4" x14ac:dyDescent="0.35">
      <c r="A153" s="340" t="s">
        <v>1375</v>
      </c>
      <c r="B153" s="340" t="s">
        <v>1371</v>
      </c>
      <c r="C153" s="340" t="s">
        <v>23783</v>
      </c>
      <c r="D153" s="339" t="s">
        <v>1372</v>
      </c>
    </row>
    <row r="154" spans="1:4" x14ac:dyDescent="0.35">
      <c r="A154" s="340" t="s">
        <v>1379</v>
      </c>
      <c r="B154" s="340" t="s">
        <v>1376</v>
      </c>
      <c r="C154" s="340" t="s">
        <v>23783</v>
      </c>
      <c r="D154" s="339" t="s">
        <v>1377</v>
      </c>
    </row>
    <row r="155" spans="1:4" x14ac:dyDescent="0.35">
      <c r="A155" s="340" t="s">
        <v>7698</v>
      </c>
      <c r="B155" s="340" t="s">
        <v>7695</v>
      </c>
      <c r="C155" s="340" t="s">
        <v>23783</v>
      </c>
      <c r="D155" s="339" t="s">
        <v>7696</v>
      </c>
    </row>
    <row r="156" spans="1:4" x14ac:dyDescent="0.35">
      <c r="A156" s="340" t="s">
        <v>7705</v>
      </c>
      <c r="B156" s="340" t="s">
        <v>7702</v>
      </c>
      <c r="C156" s="340" t="s">
        <v>23783</v>
      </c>
      <c r="D156" s="339" t="s">
        <v>7703</v>
      </c>
    </row>
    <row r="157" spans="1:4" x14ac:dyDescent="0.35">
      <c r="A157" s="340" t="s">
        <v>7514</v>
      </c>
      <c r="B157" s="340" t="s">
        <v>7511</v>
      </c>
      <c r="C157" s="340" t="s">
        <v>23783</v>
      </c>
      <c r="D157" s="339" t="s">
        <v>7512</v>
      </c>
    </row>
    <row r="158" spans="1:4" x14ac:dyDescent="0.35">
      <c r="A158" s="340" t="s">
        <v>7538</v>
      </c>
      <c r="B158" s="340" t="s">
        <v>23967</v>
      </c>
      <c r="C158" s="340" t="s">
        <v>23783</v>
      </c>
      <c r="D158" s="339" t="s">
        <v>7537</v>
      </c>
    </row>
    <row r="159" spans="1:4" x14ac:dyDescent="0.35">
      <c r="A159" s="340" t="s">
        <v>8990</v>
      </c>
      <c r="B159" s="340" t="s">
        <v>8988</v>
      </c>
      <c r="C159" s="340" t="s">
        <v>23783</v>
      </c>
      <c r="D159" s="339" t="s">
        <v>8989</v>
      </c>
    </row>
    <row r="160" spans="1:4" x14ac:dyDescent="0.35">
      <c r="A160" s="340" t="s">
        <v>13961</v>
      </c>
      <c r="B160" s="340" t="s">
        <v>13957</v>
      </c>
      <c r="C160" s="340" t="s">
        <v>23783</v>
      </c>
      <c r="D160" s="339" t="s">
        <v>13958</v>
      </c>
    </row>
    <row r="161" spans="1:4" x14ac:dyDescent="0.35">
      <c r="A161" s="340" t="s">
        <v>5636</v>
      </c>
      <c r="B161" s="340" t="s">
        <v>5632</v>
      </c>
      <c r="C161" s="340" t="s">
        <v>23783</v>
      </c>
      <c r="D161" s="339" t="s">
        <v>5633</v>
      </c>
    </row>
    <row r="162" spans="1:4" x14ac:dyDescent="0.35">
      <c r="A162" s="340" t="s">
        <v>5657</v>
      </c>
      <c r="B162" s="340" t="s">
        <v>5654</v>
      </c>
      <c r="C162" s="340" t="s">
        <v>23783</v>
      </c>
      <c r="D162" s="339" t="s">
        <v>5655</v>
      </c>
    </row>
    <row r="163" spans="1:4" x14ac:dyDescent="0.35">
      <c r="A163" s="340" t="s">
        <v>7927</v>
      </c>
      <c r="B163" s="340" t="s">
        <v>7925</v>
      </c>
      <c r="C163" s="340" t="s">
        <v>23783</v>
      </c>
      <c r="D163" s="339" t="s">
        <v>7926</v>
      </c>
    </row>
    <row r="164" spans="1:4" x14ac:dyDescent="0.35">
      <c r="A164" s="340" t="s">
        <v>7938</v>
      </c>
      <c r="B164" s="340" t="s">
        <v>7935</v>
      </c>
      <c r="C164" s="340" t="s">
        <v>23783</v>
      </c>
      <c r="D164" s="339" t="s">
        <v>7936</v>
      </c>
    </row>
    <row r="165" spans="1:4" x14ac:dyDescent="0.35">
      <c r="A165" s="340" t="s">
        <v>7943</v>
      </c>
      <c r="B165" s="340" t="s">
        <v>7941</v>
      </c>
      <c r="C165" s="340" t="s">
        <v>23783</v>
      </c>
      <c r="D165" s="339" t="s">
        <v>27029</v>
      </c>
    </row>
    <row r="166" spans="1:4" x14ac:dyDescent="0.35">
      <c r="A166" s="340" t="s">
        <v>17255</v>
      </c>
      <c r="B166" s="340" t="s">
        <v>17251</v>
      </c>
      <c r="C166" s="340" t="s">
        <v>23784</v>
      </c>
      <c r="D166" s="339" t="s">
        <v>17252</v>
      </c>
    </row>
    <row r="167" spans="1:4" x14ac:dyDescent="0.35">
      <c r="A167" s="340" t="s">
        <v>17259</v>
      </c>
      <c r="B167" s="340" t="s">
        <v>17256</v>
      </c>
      <c r="C167" s="340" t="s">
        <v>23784</v>
      </c>
      <c r="D167" s="339" t="s">
        <v>17257</v>
      </c>
    </row>
    <row r="168" spans="1:4" x14ac:dyDescent="0.35">
      <c r="A168" s="340" t="s">
        <v>17262</v>
      </c>
      <c r="B168" s="340" t="s">
        <v>17260</v>
      </c>
      <c r="C168" s="340" t="s">
        <v>23784</v>
      </c>
      <c r="D168" s="339" t="s">
        <v>17261</v>
      </c>
    </row>
    <row r="169" spans="1:4" x14ac:dyDescent="0.35">
      <c r="A169" s="340" t="s">
        <v>10660</v>
      </c>
      <c r="B169" s="340" t="s">
        <v>10656</v>
      </c>
      <c r="C169" s="340" t="s">
        <v>23783</v>
      </c>
      <c r="D169" s="339" t="s">
        <v>10657</v>
      </c>
    </row>
    <row r="170" spans="1:4" x14ac:dyDescent="0.35">
      <c r="A170" s="340" t="s">
        <v>10664</v>
      </c>
      <c r="B170" s="340" t="s">
        <v>10661</v>
      </c>
      <c r="C170" s="340" t="s">
        <v>23783</v>
      </c>
      <c r="D170" s="339" t="s">
        <v>10662</v>
      </c>
    </row>
    <row r="171" spans="1:4" x14ac:dyDescent="0.35">
      <c r="A171" s="340" t="s">
        <v>12978</v>
      </c>
      <c r="B171" s="340" t="s">
        <v>12975</v>
      </c>
      <c r="C171" s="340" t="s">
        <v>23783</v>
      </c>
      <c r="D171" s="339" t="s">
        <v>12976</v>
      </c>
    </row>
    <row r="172" spans="1:4" x14ac:dyDescent="0.35">
      <c r="A172" s="340" t="s">
        <v>12989</v>
      </c>
      <c r="B172" s="340" t="s">
        <v>12979</v>
      </c>
      <c r="C172" s="340" t="s">
        <v>23783</v>
      </c>
      <c r="D172" s="339" t="s">
        <v>12988</v>
      </c>
    </row>
    <row r="173" spans="1:4" x14ac:dyDescent="0.35">
      <c r="A173" s="340" t="s">
        <v>12998</v>
      </c>
      <c r="B173" s="340" t="s">
        <v>12996</v>
      </c>
      <c r="C173" s="340" t="s">
        <v>23783</v>
      </c>
      <c r="D173" s="339" t="s">
        <v>12997</v>
      </c>
    </row>
    <row r="174" spans="1:4" x14ac:dyDescent="0.35">
      <c r="A174" s="340" t="s">
        <v>9001</v>
      </c>
      <c r="B174" s="340" t="s">
        <v>8998</v>
      </c>
      <c r="C174" s="340" t="s">
        <v>23783</v>
      </c>
      <c r="D174" s="339" t="s">
        <v>8999</v>
      </c>
    </row>
    <row r="175" spans="1:4" x14ac:dyDescent="0.35">
      <c r="A175" s="340" t="s">
        <v>5721</v>
      </c>
      <c r="B175" s="340" t="s">
        <v>5717</v>
      </c>
      <c r="C175" s="340" t="s">
        <v>23783</v>
      </c>
      <c r="D175" s="339" t="s">
        <v>5718</v>
      </c>
    </row>
    <row r="176" spans="1:4" x14ac:dyDescent="0.35">
      <c r="A176" s="340" t="s">
        <v>24090</v>
      </c>
      <c r="B176" s="340" t="s">
        <v>5737</v>
      </c>
      <c r="C176" s="340" t="s">
        <v>23783</v>
      </c>
      <c r="D176" s="339" t="s">
        <v>24091</v>
      </c>
    </row>
    <row r="177" spans="1:4" x14ac:dyDescent="0.35">
      <c r="A177" s="340" t="s">
        <v>5743</v>
      </c>
      <c r="B177" s="340" t="s">
        <v>5741</v>
      </c>
      <c r="C177" s="340" t="s">
        <v>23783</v>
      </c>
      <c r="D177" s="339" t="s">
        <v>5742</v>
      </c>
    </row>
    <row r="178" spans="1:4" x14ac:dyDescent="0.35">
      <c r="A178" s="340" t="s">
        <v>5746</v>
      </c>
      <c r="B178" s="340" t="s">
        <v>5744</v>
      </c>
      <c r="C178" s="340" t="s">
        <v>23783</v>
      </c>
      <c r="D178" s="339" t="s">
        <v>5745</v>
      </c>
    </row>
    <row r="179" spans="1:4" x14ac:dyDescent="0.35">
      <c r="A179" s="340" t="s">
        <v>24095</v>
      </c>
      <c r="B179" s="340" t="s">
        <v>5737</v>
      </c>
      <c r="C179" s="340" t="s">
        <v>23783</v>
      </c>
      <c r="D179" s="339" t="s">
        <v>24096</v>
      </c>
    </row>
    <row r="180" spans="1:4" x14ac:dyDescent="0.35">
      <c r="A180" s="340" t="s">
        <v>5759</v>
      </c>
      <c r="B180" s="340" t="s">
        <v>5757</v>
      </c>
      <c r="C180" s="340" t="s">
        <v>23783</v>
      </c>
      <c r="D180" s="339" t="s">
        <v>5758</v>
      </c>
    </row>
    <row r="181" spans="1:4" x14ac:dyDescent="0.35">
      <c r="A181" s="340" t="s">
        <v>5765</v>
      </c>
      <c r="B181" s="340" t="s">
        <v>5763</v>
      </c>
      <c r="C181" s="340" t="s">
        <v>23783</v>
      </c>
      <c r="D181" s="339" t="s">
        <v>5764</v>
      </c>
    </row>
    <row r="182" spans="1:4" x14ac:dyDescent="0.35">
      <c r="A182" s="340" t="s">
        <v>5767</v>
      </c>
      <c r="B182" s="340" t="s">
        <v>5763</v>
      </c>
      <c r="C182" s="340" t="s">
        <v>23783</v>
      </c>
      <c r="D182" s="339" t="s">
        <v>5766</v>
      </c>
    </row>
    <row r="183" spans="1:4" x14ac:dyDescent="0.35">
      <c r="A183" s="340" t="s">
        <v>17323</v>
      </c>
      <c r="B183" s="340" t="s">
        <v>17319</v>
      </c>
      <c r="C183" s="340" t="s">
        <v>23783</v>
      </c>
      <c r="D183" s="339" t="s">
        <v>17320</v>
      </c>
    </row>
    <row r="184" spans="1:4" x14ac:dyDescent="0.35">
      <c r="A184" s="340" t="s">
        <v>11268</v>
      </c>
      <c r="B184" s="340" t="s">
        <v>11264</v>
      </c>
      <c r="C184" s="340" t="s">
        <v>23783</v>
      </c>
      <c r="D184" s="339" t="s">
        <v>11265</v>
      </c>
    </row>
    <row r="185" spans="1:4" x14ac:dyDescent="0.35">
      <c r="A185" s="340" t="s">
        <v>11271</v>
      </c>
      <c r="B185" s="340" t="s">
        <v>11264</v>
      </c>
      <c r="C185" s="340" t="s">
        <v>23783</v>
      </c>
      <c r="D185" s="339" t="s">
        <v>11269</v>
      </c>
    </row>
    <row r="186" spans="1:4" x14ac:dyDescent="0.35">
      <c r="A186" s="340" t="s">
        <v>11282</v>
      </c>
      <c r="B186" s="340" t="s">
        <v>11279</v>
      </c>
      <c r="C186" s="340" t="s">
        <v>23783</v>
      </c>
      <c r="D186" s="339" t="s">
        <v>11280</v>
      </c>
    </row>
    <row r="187" spans="1:4" x14ac:dyDescent="0.35">
      <c r="A187" s="340" t="s">
        <v>11287</v>
      </c>
      <c r="B187" s="340" t="s">
        <v>11285</v>
      </c>
      <c r="C187" s="340" t="s">
        <v>23783</v>
      </c>
      <c r="D187" s="339" t="s">
        <v>11286</v>
      </c>
    </row>
    <row r="188" spans="1:4" x14ac:dyDescent="0.35">
      <c r="A188" s="340" t="s">
        <v>17353</v>
      </c>
      <c r="B188" s="340" t="s">
        <v>17351</v>
      </c>
      <c r="C188" s="340" t="s">
        <v>23783</v>
      </c>
      <c r="D188" s="339" t="s">
        <v>17352</v>
      </c>
    </row>
    <row r="189" spans="1:4" x14ac:dyDescent="0.35">
      <c r="A189" s="340" t="s">
        <v>17377</v>
      </c>
      <c r="B189" s="340" t="s">
        <v>17375</v>
      </c>
      <c r="C189" s="340" t="s">
        <v>23783</v>
      </c>
      <c r="D189" s="339" t="s">
        <v>17376</v>
      </c>
    </row>
    <row r="190" spans="1:4" x14ac:dyDescent="0.35">
      <c r="A190" s="340" t="s">
        <v>7776</v>
      </c>
      <c r="B190" s="340" t="s">
        <v>7772</v>
      </c>
      <c r="C190" s="340" t="s">
        <v>23783</v>
      </c>
      <c r="D190" s="339" t="s">
        <v>7773</v>
      </c>
    </row>
    <row r="191" spans="1:4" x14ac:dyDescent="0.35">
      <c r="A191" s="340" t="s">
        <v>7780</v>
      </c>
      <c r="B191" s="340" t="s">
        <v>7777</v>
      </c>
      <c r="C191" s="340" t="s">
        <v>23783</v>
      </c>
      <c r="D191" s="339" t="s">
        <v>7778</v>
      </c>
    </row>
    <row r="192" spans="1:4" x14ac:dyDescent="0.35">
      <c r="A192" s="340" t="s">
        <v>7793</v>
      </c>
      <c r="B192" s="340" t="s">
        <v>7791</v>
      </c>
      <c r="C192" s="340" t="s">
        <v>23783</v>
      </c>
      <c r="D192" s="339" t="s">
        <v>7792</v>
      </c>
    </row>
    <row r="193" spans="1:4" x14ac:dyDescent="0.35">
      <c r="A193" s="340" t="s">
        <v>7797</v>
      </c>
      <c r="B193" s="340" t="s">
        <v>7794</v>
      </c>
      <c r="C193" s="340" t="s">
        <v>23784</v>
      </c>
      <c r="D193" s="339" t="s">
        <v>7795</v>
      </c>
    </row>
    <row r="194" spans="1:4" x14ac:dyDescent="0.35">
      <c r="A194" s="340" t="s">
        <v>7803</v>
      </c>
      <c r="B194" s="340" t="s">
        <v>7800</v>
      </c>
      <c r="C194" s="340" t="s">
        <v>23783</v>
      </c>
      <c r="D194" s="339" t="s">
        <v>7801</v>
      </c>
    </row>
    <row r="195" spans="1:4" x14ac:dyDescent="0.35">
      <c r="A195" s="340" t="s">
        <v>7807</v>
      </c>
      <c r="B195" s="340" t="s">
        <v>7804</v>
      </c>
      <c r="C195" s="340" t="s">
        <v>23783</v>
      </c>
      <c r="D195" s="339" t="s">
        <v>7805</v>
      </c>
    </row>
    <row r="196" spans="1:4" x14ac:dyDescent="0.35">
      <c r="A196" s="340" t="s">
        <v>7824</v>
      </c>
      <c r="B196" s="340" t="s">
        <v>7821</v>
      </c>
      <c r="C196" s="340" t="s">
        <v>23783</v>
      </c>
      <c r="D196" s="339" t="s">
        <v>7822</v>
      </c>
    </row>
    <row r="197" spans="1:4" x14ac:dyDescent="0.35">
      <c r="A197" s="340" t="s">
        <v>7827</v>
      </c>
      <c r="B197" s="340" t="s">
        <v>24001</v>
      </c>
      <c r="C197" s="340" t="s">
        <v>23783</v>
      </c>
      <c r="D197" s="339" t="s">
        <v>7825</v>
      </c>
    </row>
    <row r="198" spans="1:4" x14ac:dyDescent="0.35">
      <c r="A198" s="340" t="s">
        <v>7835</v>
      </c>
      <c r="B198" s="340" t="s">
        <v>7833</v>
      </c>
      <c r="C198" s="340" t="s">
        <v>23784</v>
      </c>
      <c r="D198" s="339" t="s">
        <v>7834</v>
      </c>
    </row>
    <row r="199" spans="1:4" x14ac:dyDescent="0.35">
      <c r="A199" s="340" t="s">
        <v>7843</v>
      </c>
      <c r="B199" s="340" t="s">
        <v>7830</v>
      </c>
      <c r="C199" s="340" t="s">
        <v>23784</v>
      </c>
      <c r="D199" s="339" t="s">
        <v>7842</v>
      </c>
    </row>
    <row r="200" spans="1:4" x14ac:dyDescent="0.35">
      <c r="A200" s="340" t="s">
        <v>25844</v>
      </c>
      <c r="B200" s="340" t="s">
        <v>7828</v>
      </c>
      <c r="C200" s="340" t="s">
        <v>23783</v>
      </c>
      <c r="D200" s="339" t="s">
        <v>7829</v>
      </c>
    </row>
    <row r="201" spans="1:4" x14ac:dyDescent="0.35">
      <c r="A201" s="340" t="s">
        <v>11677</v>
      </c>
      <c r="B201" s="340" t="s">
        <v>11673</v>
      </c>
      <c r="C201" s="340" t="s">
        <v>23783</v>
      </c>
      <c r="D201" s="339" t="s">
        <v>11674</v>
      </c>
    </row>
    <row r="202" spans="1:4" x14ac:dyDescent="0.35">
      <c r="A202" s="340" t="s">
        <v>1218</v>
      </c>
      <c r="B202" s="340" t="s">
        <v>1215</v>
      </c>
      <c r="C202" s="340" t="s">
        <v>23783</v>
      </c>
      <c r="D202" s="339" t="s">
        <v>1216</v>
      </c>
    </row>
    <row r="203" spans="1:4" x14ac:dyDescent="0.35">
      <c r="A203" s="340" t="s">
        <v>2344</v>
      </c>
      <c r="B203" s="340" t="s">
        <v>2340</v>
      </c>
      <c r="C203" s="340" t="s">
        <v>23783</v>
      </c>
      <c r="D203" s="339" t="s">
        <v>2341</v>
      </c>
    </row>
    <row r="204" spans="1:4" x14ac:dyDescent="0.35">
      <c r="A204" s="340" t="s">
        <v>2365</v>
      </c>
      <c r="B204" s="340" t="s">
        <v>2362</v>
      </c>
      <c r="C204" s="340" t="s">
        <v>23783</v>
      </c>
      <c r="D204" s="339" t="s">
        <v>2363</v>
      </c>
    </row>
    <row r="205" spans="1:4" x14ac:dyDescent="0.35">
      <c r="A205" s="340" t="s">
        <v>2368</v>
      </c>
      <c r="B205" s="340" t="s">
        <v>2366</v>
      </c>
      <c r="C205" s="340" t="s">
        <v>23783</v>
      </c>
      <c r="D205" s="339" t="s">
        <v>2367</v>
      </c>
    </row>
    <row r="206" spans="1:4" x14ac:dyDescent="0.35">
      <c r="A206" s="340" t="s">
        <v>2370</v>
      </c>
      <c r="B206" s="340" t="s">
        <v>2362</v>
      </c>
      <c r="C206" s="340" t="s">
        <v>23783</v>
      </c>
      <c r="D206" s="339" t="s">
        <v>2369</v>
      </c>
    </row>
    <row r="207" spans="1:4" x14ac:dyDescent="0.35">
      <c r="A207" s="340" t="s">
        <v>10300</v>
      </c>
      <c r="B207" s="340" t="s">
        <v>10296</v>
      </c>
      <c r="C207" s="340" t="s">
        <v>23783</v>
      </c>
      <c r="D207" s="339" t="s">
        <v>10297</v>
      </c>
    </row>
    <row r="208" spans="1:4" x14ac:dyDescent="0.35">
      <c r="A208" s="340" t="s">
        <v>17526</v>
      </c>
      <c r="B208" s="340" t="s">
        <v>17523</v>
      </c>
      <c r="C208" s="340" t="s">
        <v>23783</v>
      </c>
      <c r="D208" s="339" t="s">
        <v>17524</v>
      </c>
    </row>
    <row r="209" spans="1:4" x14ac:dyDescent="0.35">
      <c r="A209" s="340" t="s">
        <v>17613</v>
      </c>
      <c r="B209" s="340" t="s">
        <v>17611</v>
      </c>
      <c r="C209" s="340" t="s">
        <v>23783</v>
      </c>
      <c r="D209" s="339" t="s">
        <v>17612</v>
      </c>
    </row>
    <row r="210" spans="1:4" x14ac:dyDescent="0.35">
      <c r="A210" s="340" t="s">
        <v>17616</v>
      </c>
      <c r="B210" s="340" t="s">
        <v>17614</v>
      </c>
      <c r="C210" s="340" t="s">
        <v>23783</v>
      </c>
      <c r="D210" s="339" t="s">
        <v>17615</v>
      </c>
    </row>
    <row r="211" spans="1:4" x14ac:dyDescent="0.35">
      <c r="A211" s="340" t="s">
        <v>12419</v>
      </c>
      <c r="B211" s="340" t="s">
        <v>12416</v>
      </c>
      <c r="C211" s="340" t="s">
        <v>23783</v>
      </c>
      <c r="D211" s="339" t="s">
        <v>12417</v>
      </c>
    </row>
    <row r="212" spans="1:4" x14ac:dyDescent="0.35">
      <c r="A212" s="340" t="s">
        <v>12423</v>
      </c>
      <c r="B212" s="340" t="s">
        <v>12420</v>
      </c>
      <c r="C212" s="340" t="s">
        <v>23783</v>
      </c>
      <c r="D212" s="339" t="s">
        <v>12421</v>
      </c>
    </row>
    <row r="213" spans="1:4" x14ac:dyDescent="0.35">
      <c r="A213" s="340" t="s">
        <v>12431</v>
      </c>
      <c r="B213" s="340" t="s">
        <v>24001</v>
      </c>
      <c r="C213" s="340" t="s">
        <v>23784</v>
      </c>
      <c r="D213" s="339" t="s">
        <v>12430</v>
      </c>
    </row>
    <row r="214" spans="1:4" x14ac:dyDescent="0.35">
      <c r="A214" s="340" t="s">
        <v>12438</v>
      </c>
      <c r="B214" s="340" t="s">
        <v>12435</v>
      </c>
      <c r="C214" s="340" t="s">
        <v>23782</v>
      </c>
      <c r="D214" s="339" t="s">
        <v>12436</v>
      </c>
    </row>
    <row r="215" spans="1:4" x14ac:dyDescent="0.35">
      <c r="A215" s="340" t="s">
        <v>12442</v>
      </c>
      <c r="B215" s="340" t="s">
        <v>12439</v>
      </c>
      <c r="C215" s="340" t="s">
        <v>23783</v>
      </c>
      <c r="D215" s="339" t="s">
        <v>12440</v>
      </c>
    </row>
    <row r="216" spans="1:4" x14ac:dyDescent="0.35">
      <c r="A216" s="340" t="s">
        <v>12451</v>
      </c>
      <c r="B216" s="340" t="s">
        <v>24001</v>
      </c>
      <c r="C216" s="340" t="s">
        <v>23783</v>
      </c>
      <c r="D216" s="339" t="s">
        <v>12449</v>
      </c>
    </row>
    <row r="217" spans="1:4" x14ac:dyDescent="0.35">
      <c r="A217" s="340" t="s">
        <v>12456</v>
      </c>
      <c r="B217" s="340" t="s">
        <v>24001</v>
      </c>
      <c r="C217" s="340" t="s">
        <v>23783</v>
      </c>
      <c r="D217" s="339" t="s">
        <v>12455</v>
      </c>
    </row>
    <row r="218" spans="1:4" x14ac:dyDescent="0.35">
      <c r="A218" s="340" t="s">
        <v>12460</v>
      </c>
      <c r="B218" s="340" t="s">
        <v>12457</v>
      </c>
      <c r="C218" s="340" t="s">
        <v>23783</v>
      </c>
      <c r="D218" s="339" t="s">
        <v>12458</v>
      </c>
    </row>
    <row r="219" spans="1:4" x14ac:dyDescent="0.35">
      <c r="A219" s="340" t="s">
        <v>12467</v>
      </c>
      <c r="B219" s="340" t="s">
        <v>12464</v>
      </c>
      <c r="C219" s="340" t="s">
        <v>23784</v>
      </c>
      <c r="D219" s="339" t="s">
        <v>12465</v>
      </c>
    </row>
    <row r="220" spans="1:4" x14ac:dyDescent="0.35">
      <c r="A220" s="340" t="s">
        <v>12474</v>
      </c>
      <c r="B220" s="340" t="s">
        <v>12471</v>
      </c>
      <c r="C220" s="340" t="s">
        <v>23784</v>
      </c>
      <c r="D220" s="339" t="s">
        <v>12472</v>
      </c>
    </row>
    <row r="221" spans="1:4" x14ac:dyDescent="0.35">
      <c r="A221" s="340" t="s">
        <v>12481</v>
      </c>
      <c r="B221" s="340" t="s">
        <v>24001</v>
      </c>
      <c r="C221" s="340" t="s">
        <v>23783</v>
      </c>
      <c r="D221" s="339" t="s">
        <v>12479</v>
      </c>
    </row>
    <row r="222" spans="1:4" x14ac:dyDescent="0.35">
      <c r="A222" s="340" t="s">
        <v>12491</v>
      </c>
      <c r="B222" s="340" t="s">
        <v>12488</v>
      </c>
      <c r="C222" s="340" t="s">
        <v>23784</v>
      </c>
      <c r="D222" s="339" t="s">
        <v>12489</v>
      </c>
    </row>
    <row r="223" spans="1:4" x14ac:dyDescent="0.35">
      <c r="A223" s="340" t="s">
        <v>12499</v>
      </c>
      <c r="B223" s="340" t="s">
        <v>12496</v>
      </c>
      <c r="C223" s="340" t="s">
        <v>23783</v>
      </c>
      <c r="D223" s="339" t="s">
        <v>12497</v>
      </c>
    </row>
    <row r="224" spans="1:4" x14ac:dyDescent="0.35">
      <c r="A224" s="340" t="s">
        <v>12502</v>
      </c>
      <c r="B224" s="340" t="s">
        <v>12500</v>
      </c>
      <c r="C224" s="340" t="s">
        <v>23784</v>
      </c>
      <c r="D224" s="339" t="s">
        <v>12501</v>
      </c>
    </row>
    <row r="225" spans="1:4" x14ac:dyDescent="0.35">
      <c r="A225" s="340" t="s">
        <v>12507</v>
      </c>
      <c r="B225" s="340" t="s">
        <v>12503</v>
      </c>
      <c r="C225" s="340" t="s">
        <v>23783</v>
      </c>
      <c r="D225" s="339" t="s">
        <v>12506</v>
      </c>
    </row>
    <row r="226" spans="1:4" x14ac:dyDescent="0.35">
      <c r="A226" s="340" t="s">
        <v>12526</v>
      </c>
      <c r="B226" s="340" t="s">
        <v>12521</v>
      </c>
      <c r="C226" s="340" t="s">
        <v>23783</v>
      </c>
      <c r="D226" s="339" t="s">
        <v>12525</v>
      </c>
    </row>
    <row r="227" spans="1:4" x14ac:dyDescent="0.35">
      <c r="A227" s="340" t="s">
        <v>12529</v>
      </c>
      <c r="B227" s="340" t="s">
        <v>12527</v>
      </c>
      <c r="C227" s="340" t="s">
        <v>23783</v>
      </c>
      <c r="D227" s="339" t="s">
        <v>12528</v>
      </c>
    </row>
    <row r="228" spans="1:4" x14ac:dyDescent="0.35">
      <c r="A228" s="340" t="s">
        <v>12532</v>
      </c>
      <c r="B228" s="340" t="s">
        <v>12530</v>
      </c>
      <c r="C228" s="340" t="s">
        <v>23782</v>
      </c>
      <c r="D228" s="339" t="s">
        <v>12531</v>
      </c>
    </row>
    <row r="229" spans="1:4" x14ac:dyDescent="0.35">
      <c r="A229" s="340" t="s">
        <v>12536</v>
      </c>
      <c r="B229" s="340" t="s">
        <v>12533</v>
      </c>
      <c r="C229" s="340" t="s">
        <v>23784</v>
      </c>
      <c r="D229" s="339" t="s">
        <v>12534</v>
      </c>
    </row>
    <row r="230" spans="1:4" x14ac:dyDescent="0.35">
      <c r="A230" s="340" t="s">
        <v>12540</v>
      </c>
      <c r="B230" s="340" t="s">
        <v>12537</v>
      </c>
      <c r="C230" s="340" t="s">
        <v>23783</v>
      </c>
      <c r="D230" s="339" t="s">
        <v>12538</v>
      </c>
    </row>
    <row r="231" spans="1:4" x14ac:dyDescent="0.35">
      <c r="A231" s="340" t="s">
        <v>12548</v>
      </c>
      <c r="B231" s="340" t="s">
        <v>12541</v>
      </c>
      <c r="C231" s="340" t="s">
        <v>23783</v>
      </c>
      <c r="D231" s="339" t="s">
        <v>12547</v>
      </c>
    </row>
    <row r="232" spans="1:4" x14ac:dyDescent="0.35">
      <c r="A232" s="340" t="s">
        <v>12551</v>
      </c>
      <c r="B232" s="340" t="s">
        <v>24001</v>
      </c>
      <c r="C232" s="340" t="s">
        <v>23783</v>
      </c>
      <c r="D232" s="339" t="s">
        <v>12549</v>
      </c>
    </row>
    <row r="233" spans="1:4" x14ac:dyDescent="0.35">
      <c r="A233" s="340" t="s">
        <v>12554</v>
      </c>
      <c r="B233" s="340" t="s">
        <v>24001</v>
      </c>
      <c r="C233" s="340" t="s">
        <v>23783</v>
      </c>
      <c r="D233" s="339" t="s">
        <v>12552</v>
      </c>
    </row>
    <row r="234" spans="1:4" x14ac:dyDescent="0.35">
      <c r="A234" s="340" t="s">
        <v>12561</v>
      </c>
      <c r="B234" s="340" t="s">
        <v>12555</v>
      </c>
      <c r="C234" s="340" t="s">
        <v>23783</v>
      </c>
      <c r="D234" s="339" t="s">
        <v>12560</v>
      </c>
    </row>
    <row r="235" spans="1:4" x14ac:dyDescent="0.35">
      <c r="A235" s="340" t="s">
        <v>12566</v>
      </c>
      <c r="B235" s="340" t="s">
        <v>24001</v>
      </c>
      <c r="C235" s="340" t="s">
        <v>23783</v>
      </c>
      <c r="D235" s="339" t="s">
        <v>12565</v>
      </c>
    </row>
    <row r="236" spans="1:4" x14ac:dyDescent="0.35">
      <c r="A236" s="340" t="s">
        <v>12572</v>
      </c>
      <c r="B236" s="340" t="s">
        <v>24001</v>
      </c>
      <c r="C236" s="340" t="s">
        <v>23783</v>
      </c>
      <c r="D236" s="339" t="s">
        <v>12570</v>
      </c>
    </row>
    <row r="237" spans="1:4" x14ac:dyDescent="0.35">
      <c r="A237" s="340" t="s">
        <v>12582</v>
      </c>
      <c r="B237" s="340" t="s">
        <v>24001</v>
      </c>
      <c r="C237" s="340" t="s">
        <v>23783</v>
      </c>
      <c r="D237" s="339" t="s">
        <v>12581</v>
      </c>
    </row>
    <row r="238" spans="1:4" x14ac:dyDescent="0.35">
      <c r="A238" s="340" t="s">
        <v>12586</v>
      </c>
      <c r="B238" s="340" t="s">
        <v>12583</v>
      </c>
      <c r="C238" s="340" t="s">
        <v>23783</v>
      </c>
      <c r="D238" s="339" t="s">
        <v>12584</v>
      </c>
    </row>
    <row r="239" spans="1:4" x14ac:dyDescent="0.35">
      <c r="A239" s="340" t="s">
        <v>12591</v>
      </c>
      <c r="B239" s="340" t="s">
        <v>12589</v>
      </c>
      <c r="C239" s="340" t="s">
        <v>23784</v>
      </c>
      <c r="D239" s="339" t="s">
        <v>12590</v>
      </c>
    </row>
    <row r="240" spans="1:4" x14ac:dyDescent="0.35">
      <c r="A240" s="340" t="s">
        <v>12595</v>
      </c>
      <c r="B240" s="340" t="s">
        <v>12592</v>
      </c>
      <c r="C240" s="340" t="s">
        <v>23783</v>
      </c>
      <c r="D240" s="339" t="s">
        <v>12593</v>
      </c>
    </row>
    <row r="241" spans="1:4" x14ac:dyDescent="0.35">
      <c r="A241" s="340" t="s">
        <v>12598</v>
      </c>
      <c r="B241" s="340" t="s">
        <v>12596</v>
      </c>
      <c r="C241" s="340" t="s">
        <v>23784</v>
      </c>
      <c r="D241" s="339" t="s">
        <v>12597</v>
      </c>
    </row>
    <row r="242" spans="1:4" x14ac:dyDescent="0.35">
      <c r="A242" s="340" t="s">
        <v>12601</v>
      </c>
      <c r="B242" s="340" t="s">
        <v>12599</v>
      </c>
      <c r="C242" s="340" t="s">
        <v>23784</v>
      </c>
      <c r="D242" s="339" t="s">
        <v>12600</v>
      </c>
    </row>
    <row r="243" spans="1:4" x14ac:dyDescent="0.35">
      <c r="A243" s="340" t="s">
        <v>12609</v>
      </c>
      <c r="B243" s="340" t="s">
        <v>7204</v>
      </c>
      <c r="C243" s="340" t="s">
        <v>23784</v>
      </c>
      <c r="D243" s="339" t="s">
        <v>12608</v>
      </c>
    </row>
    <row r="244" spans="1:4" x14ac:dyDescent="0.35">
      <c r="A244" s="340" t="s">
        <v>12616</v>
      </c>
      <c r="B244" s="340" t="s">
        <v>12614</v>
      </c>
      <c r="C244" s="340" t="s">
        <v>23783</v>
      </c>
      <c r="D244" s="339" t="s">
        <v>12615</v>
      </c>
    </row>
    <row r="245" spans="1:4" x14ac:dyDescent="0.35">
      <c r="A245" s="340" t="s">
        <v>12618</v>
      </c>
      <c r="B245" s="340" t="s">
        <v>12610</v>
      </c>
      <c r="C245" s="340" t="s">
        <v>23783</v>
      </c>
      <c r="D245" s="339" t="s">
        <v>12617</v>
      </c>
    </row>
    <row r="246" spans="1:4" x14ac:dyDescent="0.35">
      <c r="A246" s="340" t="s">
        <v>12625</v>
      </c>
      <c r="B246" s="340" t="s">
        <v>12619</v>
      </c>
      <c r="C246" s="340" t="s">
        <v>23783</v>
      </c>
      <c r="D246" s="339" t="s">
        <v>12624</v>
      </c>
    </row>
    <row r="247" spans="1:4" x14ac:dyDescent="0.35">
      <c r="A247" s="340" t="s">
        <v>12633</v>
      </c>
      <c r="B247" s="340" t="s">
        <v>12630</v>
      </c>
      <c r="C247" s="340" t="s">
        <v>23783</v>
      </c>
      <c r="D247" s="339" t="s">
        <v>12631</v>
      </c>
    </row>
    <row r="248" spans="1:4" x14ac:dyDescent="0.35">
      <c r="A248" s="340" t="s">
        <v>12636</v>
      </c>
      <c r="B248" s="340" t="s">
        <v>12634</v>
      </c>
      <c r="C248" s="340" t="s">
        <v>23783</v>
      </c>
      <c r="D248" s="339" t="s">
        <v>12635</v>
      </c>
    </row>
    <row r="249" spans="1:4" x14ac:dyDescent="0.35">
      <c r="A249" s="340" t="s">
        <v>12638</v>
      </c>
      <c r="B249" s="340" t="s">
        <v>24001</v>
      </c>
      <c r="C249" s="340" t="s">
        <v>23783</v>
      </c>
      <c r="D249" s="339" t="s">
        <v>12637</v>
      </c>
    </row>
    <row r="250" spans="1:4" x14ac:dyDescent="0.35">
      <c r="A250" s="340" t="s">
        <v>9012</v>
      </c>
      <c r="B250" s="340" t="s">
        <v>9009</v>
      </c>
      <c r="C250" s="340" t="s">
        <v>23784</v>
      </c>
      <c r="D250" s="339" t="s">
        <v>9010</v>
      </c>
    </row>
    <row r="251" spans="1:4" x14ac:dyDescent="0.35">
      <c r="A251" s="340" t="s">
        <v>9037</v>
      </c>
      <c r="B251" s="340" t="s">
        <v>9035</v>
      </c>
      <c r="C251" s="340" t="s">
        <v>23784</v>
      </c>
      <c r="D251" s="339" t="s">
        <v>9036</v>
      </c>
    </row>
    <row r="252" spans="1:4" x14ac:dyDescent="0.35">
      <c r="A252" s="340" t="s">
        <v>9052</v>
      </c>
      <c r="B252" s="340" t="s">
        <v>9049</v>
      </c>
      <c r="C252" s="340" t="s">
        <v>23784</v>
      </c>
      <c r="D252" s="339" t="s">
        <v>9050</v>
      </c>
    </row>
    <row r="253" spans="1:4" x14ac:dyDescent="0.35">
      <c r="A253" s="340" t="s">
        <v>9058</v>
      </c>
      <c r="B253" s="340" t="s">
        <v>9055</v>
      </c>
      <c r="C253" s="340" t="s">
        <v>23784</v>
      </c>
      <c r="D253" s="339" t="s">
        <v>9056</v>
      </c>
    </row>
    <row r="254" spans="1:4" x14ac:dyDescent="0.35">
      <c r="A254" s="340" t="s">
        <v>9062</v>
      </c>
      <c r="B254" s="340" t="s">
        <v>9059</v>
      </c>
      <c r="C254" s="340" t="s">
        <v>23784</v>
      </c>
      <c r="D254" s="339" t="s">
        <v>9060</v>
      </c>
    </row>
    <row r="255" spans="1:4" x14ac:dyDescent="0.35">
      <c r="A255" s="340" t="s">
        <v>9066</v>
      </c>
      <c r="B255" s="340" t="s">
        <v>9063</v>
      </c>
      <c r="C255" s="340" t="s">
        <v>23784</v>
      </c>
      <c r="D255" s="339" t="s">
        <v>9064</v>
      </c>
    </row>
    <row r="256" spans="1:4" x14ac:dyDescent="0.35">
      <c r="A256" s="340" t="s">
        <v>9077</v>
      </c>
      <c r="B256" s="340" t="s">
        <v>9074</v>
      </c>
      <c r="C256" s="340" t="s">
        <v>23784</v>
      </c>
      <c r="D256" s="339" t="s">
        <v>9075</v>
      </c>
    </row>
    <row r="257" spans="1:4" x14ac:dyDescent="0.35">
      <c r="A257" s="340" t="s">
        <v>9080</v>
      </c>
      <c r="B257" s="340" t="s">
        <v>9078</v>
      </c>
      <c r="C257" s="340" t="s">
        <v>23784</v>
      </c>
      <c r="D257" s="339" t="s">
        <v>9079</v>
      </c>
    </row>
    <row r="258" spans="1:4" x14ac:dyDescent="0.35">
      <c r="A258" s="340" t="s">
        <v>9082</v>
      </c>
      <c r="B258" s="340" t="s">
        <v>9074</v>
      </c>
      <c r="C258" s="340" t="s">
        <v>23784</v>
      </c>
      <c r="D258" s="339" t="s">
        <v>9081</v>
      </c>
    </row>
    <row r="259" spans="1:4" x14ac:dyDescent="0.35">
      <c r="A259" s="340" t="s">
        <v>9084</v>
      </c>
      <c r="B259" s="340" t="s">
        <v>9074</v>
      </c>
      <c r="C259" s="340" t="s">
        <v>23784</v>
      </c>
      <c r="D259" s="339" t="s">
        <v>9083</v>
      </c>
    </row>
    <row r="260" spans="1:4" x14ac:dyDescent="0.35">
      <c r="A260" s="340" t="s">
        <v>9096</v>
      </c>
      <c r="B260" s="340" t="s">
        <v>9093</v>
      </c>
      <c r="C260" s="340" t="s">
        <v>23784</v>
      </c>
      <c r="D260" s="339" t="s">
        <v>9094</v>
      </c>
    </row>
    <row r="261" spans="1:4" x14ac:dyDescent="0.35">
      <c r="A261" s="340" t="s">
        <v>9102</v>
      </c>
      <c r="B261" s="340" t="s">
        <v>9099</v>
      </c>
      <c r="C261" s="340" t="s">
        <v>23784</v>
      </c>
      <c r="D261" s="339" t="s">
        <v>9100</v>
      </c>
    </row>
    <row r="262" spans="1:4" x14ac:dyDescent="0.35">
      <c r="A262" s="340" t="s">
        <v>9116</v>
      </c>
      <c r="B262" s="340" t="s">
        <v>9113</v>
      </c>
      <c r="C262" s="340" t="s">
        <v>23784</v>
      </c>
      <c r="D262" s="339" t="s">
        <v>9114</v>
      </c>
    </row>
    <row r="263" spans="1:4" x14ac:dyDescent="0.35">
      <c r="A263" s="340" t="s">
        <v>9124</v>
      </c>
      <c r="B263" s="340" t="s">
        <v>9121</v>
      </c>
      <c r="C263" s="340" t="s">
        <v>23784</v>
      </c>
      <c r="D263" s="339" t="s">
        <v>9122</v>
      </c>
    </row>
    <row r="264" spans="1:4" x14ac:dyDescent="0.35">
      <c r="A264" s="340" t="s">
        <v>9143</v>
      </c>
      <c r="B264" s="340" t="s">
        <v>9140</v>
      </c>
      <c r="C264" s="340" t="s">
        <v>23784</v>
      </c>
      <c r="D264" s="339" t="s">
        <v>9141</v>
      </c>
    </row>
    <row r="265" spans="1:4" x14ac:dyDescent="0.35">
      <c r="A265" s="340" t="s">
        <v>9159</v>
      </c>
      <c r="B265" s="340" t="s">
        <v>9156</v>
      </c>
      <c r="C265" s="340" t="s">
        <v>23784</v>
      </c>
      <c r="D265" s="339" t="s">
        <v>9157</v>
      </c>
    </row>
    <row r="266" spans="1:4" x14ac:dyDescent="0.35">
      <c r="A266" s="340" t="s">
        <v>9168</v>
      </c>
      <c r="B266" s="340" t="s">
        <v>9165</v>
      </c>
      <c r="C266" s="340" t="s">
        <v>23784</v>
      </c>
      <c r="D266" s="339" t="s">
        <v>9166</v>
      </c>
    </row>
    <row r="267" spans="1:4" x14ac:dyDescent="0.35">
      <c r="A267" s="340" t="s">
        <v>9171</v>
      </c>
      <c r="B267" s="340" t="s">
        <v>9169</v>
      </c>
      <c r="C267" s="340" t="s">
        <v>23784</v>
      </c>
      <c r="D267" s="339" t="s">
        <v>9170</v>
      </c>
    </row>
    <row r="268" spans="1:4" x14ac:dyDescent="0.35">
      <c r="A268" s="340" t="s">
        <v>9181</v>
      </c>
      <c r="B268" s="340" t="s">
        <v>9179</v>
      </c>
      <c r="C268" s="340" t="s">
        <v>23784</v>
      </c>
      <c r="D268" s="339" t="s">
        <v>9180</v>
      </c>
    </row>
    <row r="269" spans="1:4" x14ac:dyDescent="0.35">
      <c r="A269" s="340" t="s">
        <v>9192</v>
      </c>
      <c r="B269" s="340" t="s">
        <v>9190</v>
      </c>
      <c r="C269" s="340" t="s">
        <v>23784</v>
      </c>
      <c r="D269" s="339" t="s">
        <v>9191</v>
      </c>
    </row>
    <row r="270" spans="1:4" x14ac:dyDescent="0.35">
      <c r="A270" s="340" t="s">
        <v>9210</v>
      </c>
      <c r="B270" s="340" t="s">
        <v>24001</v>
      </c>
      <c r="C270" s="340" t="s">
        <v>23784</v>
      </c>
      <c r="D270" s="339" t="s">
        <v>9208</v>
      </c>
    </row>
    <row r="271" spans="1:4" x14ac:dyDescent="0.35">
      <c r="A271" s="340" t="s">
        <v>9218</v>
      </c>
      <c r="B271" s="340" t="s">
        <v>9216</v>
      </c>
      <c r="C271" s="340" t="s">
        <v>23784</v>
      </c>
      <c r="D271" s="339" t="s">
        <v>9217</v>
      </c>
    </row>
    <row r="272" spans="1:4" x14ac:dyDescent="0.35">
      <c r="A272" s="340" t="s">
        <v>9224</v>
      </c>
      <c r="B272" s="340" t="s">
        <v>9222</v>
      </c>
      <c r="C272" s="340" t="s">
        <v>23784</v>
      </c>
      <c r="D272" s="339" t="s">
        <v>9223</v>
      </c>
    </row>
    <row r="273" spans="1:4" x14ac:dyDescent="0.35">
      <c r="A273" s="340" t="s">
        <v>9234</v>
      </c>
      <c r="B273" s="340" t="s">
        <v>9231</v>
      </c>
      <c r="C273" s="340" t="s">
        <v>23784</v>
      </c>
      <c r="D273" s="339" t="s">
        <v>9232</v>
      </c>
    </row>
    <row r="274" spans="1:4" x14ac:dyDescent="0.35">
      <c r="A274" s="340" t="s">
        <v>9241</v>
      </c>
      <c r="B274" s="340" t="s">
        <v>9239</v>
      </c>
      <c r="C274" s="340" t="s">
        <v>23784</v>
      </c>
      <c r="D274" s="339" t="s">
        <v>9240</v>
      </c>
    </row>
    <row r="275" spans="1:4" x14ac:dyDescent="0.35">
      <c r="A275" s="340" t="s">
        <v>9244</v>
      </c>
      <c r="B275" s="340" t="s">
        <v>9242</v>
      </c>
      <c r="C275" s="340" t="s">
        <v>23784</v>
      </c>
      <c r="D275" s="339" t="s">
        <v>9243</v>
      </c>
    </row>
    <row r="276" spans="1:4" x14ac:dyDescent="0.35">
      <c r="A276" s="340" t="s">
        <v>9257</v>
      </c>
      <c r="B276" s="340" t="s">
        <v>9252</v>
      </c>
      <c r="C276" s="340" t="s">
        <v>23784</v>
      </c>
      <c r="D276" s="339" t="s">
        <v>9256</v>
      </c>
    </row>
    <row r="277" spans="1:4" x14ac:dyDescent="0.35">
      <c r="A277" s="340" t="s">
        <v>9266</v>
      </c>
      <c r="B277" s="340" t="s">
        <v>9264</v>
      </c>
      <c r="C277" s="340" t="s">
        <v>23784</v>
      </c>
      <c r="D277" s="339" t="s">
        <v>9265</v>
      </c>
    </row>
    <row r="278" spans="1:4" x14ac:dyDescent="0.35">
      <c r="A278" s="340" t="s">
        <v>9282</v>
      </c>
      <c r="B278" s="340" t="s">
        <v>9280</v>
      </c>
      <c r="C278" s="340" t="s">
        <v>23784</v>
      </c>
      <c r="D278" s="339" t="s">
        <v>9281</v>
      </c>
    </row>
    <row r="279" spans="1:4" x14ac:dyDescent="0.35">
      <c r="A279" s="340" t="s">
        <v>9296</v>
      </c>
      <c r="B279" s="340" t="s">
        <v>9294</v>
      </c>
      <c r="C279" s="340" t="s">
        <v>23784</v>
      </c>
      <c r="D279" s="339" t="s">
        <v>9295</v>
      </c>
    </row>
    <row r="280" spans="1:4" x14ac:dyDescent="0.35">
      <c r="A280" s="340" t="s">
        <v>9299</v>
      </c>
      <c r="B280" s="340" t="s">
        <v>24001</v>
      </c>
      <c r="C280" s="340" t="s">
        <v>23784</v>
      </c>
      <c r="D280" s="339" t="s">
        <v>9297</v>
      </c>
    </row>
    <row r="281" spans="1:4" x14ac:dyDescent="0.35">
      <c r="A281" s="340" t="s">
        <v>9302</v>
      </c>
      <c r="B281" s="340" t="s">
        <v>9300</v>
      </c>
      <c r="C281" s="340" t="s">
        <v>23784</v>
      </c>
      <c r="D281" s="339" t="s">
        <v>9301</v>
      </c>
    </row>
    <row r="282" spans="1:4" x14ac:dyDescent="0.35">
      <c r="A282" s="340" t="s">
        <v>9304</v>
      </c>
      <c r="B282" s="340" t="s">
        <v>9300</v>
      </c>
      <c r="C282" s="340" t="s">
        <v>23784</v>
      </c>
      <c r="D282" s="339" t="s">
        <v>9303</v>
      </c>
    </row>
    <row r="283" spans="1:4" x14ac:dyDescent="0.35">
      <c r="A283" s="340" t="s">
        <v>30737</v>
      </c>
      <c r="B283" s="340" t="s">
        <v>9242</v>
      </c>
      <c r="C283" s="340" t="s">
        <v>23784</v>
      </c>
      <c r="D283" s="339" t="s">
        <v>9388</v>
      </c>
    </row>
    <row r="284" spans="1:4" x14ac:dyDescent="0.35">
      <c r="A284" s="340" t="s">
        <v>9331</v>
      </c>
      <c r="B284" s="340" t="s">
        <v>9328</v>
      </c>
      <c r="C284" s="340" t="s">
        <v>23784</v>
      </c>
      <c r="D284" s="339" t="s">
        <v>9329</v>
      </c>
    </row>
    <row r="285" spans="1:4" x14ac:dyDescent="0.35">
      <c r="A285" s="340" t="s">
        <v>9346</v>
      </c>
      <c r="B285" s="340" t="s">
        <v>9343</v>
      </c>
      <c r="C285" s="340" t="s">
        <v>23784</v>
      </c>
      <c r="D285" s="339" t="s">
        <v>9344</v>
      </c>
    </row>
    <row r="286" spans="1:4" x14ac:dyDescent="0.35">
      <c r="A286" s="340" t="s">
        <v>9354</v>
      </c>
      <c r="B286" s="340" t="s">
        <v>9351</v>
      </c>
      <c r="C286" s="340" t="s">
        <v>23784</v>
      </c>
      <c r="D286" s="339" t="s">
        <v>9352</v>
      </c>
    </row>
    <row r="287" spans="1:4" x14ac:dyDescent="0.35">
      <c r="A287" s="340" t="s">
        <v>9358</v>
      </c>
      <c r="B287" s="340" t="s">
        <v>9355</v>
      </c>
      <c r="C287" s="340" t="s">
        <v>23784</v>
      </c>
      <c r="D287" s="339" t="s">
        <v>9356</v>
      </c>
    </row>
    <row r="288" spans="1:4" x14ac:dyDescent="0.35">
      <c r="A288" s="340" t="s">
        <v>9376</v>
      </c>
      <c r="B288" s="340" t="s">
        <v>9379</v>
      </c>
      <c r="C288" s="340" t="s">
        <v>23784</v>
      </c>
      <c r="D288" s="339" t="s">
        <v>9375</v>
      </c>
    </row>
    <row r="289" spans="1:4" x14ac:dyDescent="0.35">
      <c r="A289" s="340" t="s">
        <v>9378</v>
      </c>
      <c r="B289" s="340" t="s">
        <v>25845</v>
      </c>
      <c r="C289" s="340" t="s">
        <v>23784</v>
      </c>
      <c r="D289" s="339" t="s">
        <v>9377</v>
      </c>
    </row>
    <row r="290" spans="1:4" x14ac:dyDescent="0.35">
      <c r="A290" s="340" t="s">
        <v>9381</v>
      </c>
      <c r="B290" s="340" t="s">
        <v>9379</v>
      </c>
      <c r="C290" s="340" t="s">
        <v>23784</v>
      </c>
      <c r="D290" s="339" t="s">
        <v>9380</v>
      </c>
    </row>
    <row r="291" spans="1:4" x14ac:dyDescent="0.35">
      <c r="A291" s="340" t="s">
        <v>9383</v>
      </c>
      <c r="B291" s="340" t="s">
        <v>25846</v>
      </c>
      <c r="C291" s="340" t="s">
        <v>23784</v>
      </c>
      <c r="D291" s="339" t="s">
        <v>9382</v>
      </c>
    </row>
    <row r="292" spans="1:4" x14ac:dyDescent="0.35">
      <c r="A292" s="340" t="s">
        <v>9385</v>
      </c>
      <c r="B292" s="340" t="s">
        <v>9379</v>
      </c>
      <c r="C292" s="340" t="s">
        <v>23784</v>
      </c>
      <c r="D292" s="339" t="s">
        <v>9384</v>
      </c>
    </row>
    <row r="293" spans="1:4" x14ac:dyDescent="0.35">
      <c r="A293" s="340" t="s">
        <v>9399</v>
      </c>
      <c r="B293" s="340" t="s">
        <v>9396</v>
      </c>
      <c r="C293" s="340" t="s">
        <v>23784</v>
      </c>
      <c r="D293" s="339" t="s">
        <v>9397</v>
      </c>
    </row>
    <row r="294" spans="1:4" x14ac:dyDescent="0.35">
      <c r="A294" s="340" t="s">
        <v>9410</v>
      </c>
      <c r="B294" s="340" t="s">
        <v>9403</v>
      </c>
      <c r="C294" s="340" t="s">
        <v>23784</v>
      </c>
      <c r="D294" s="339" t="s">
        <v>9409</v>
      </c>
    </row>
    <row r="295" spans="1:4" x14ac:dyDescent="0.35">
      <c r="A295" s="340" t="s">
        <v>9434</v>
      </c>
      <c r="B295" s="340" t="s">
        <v>9431</v>
      </c>
      <c r="C295" s="340" t="s">
        <v>23784</v>
      </c>
      <c r="D295" s="339" t="s">
        <v>9432</v>
      </c>
    </row>
    <row r="296" spans="1:4" x14ac:dyDescent="0.35">
      <c r="A296" s="340" t="s">
        <v>9438</v>
      </c>
      <c r="B296" s="340" t="s">
        <v>9435</v>
      </c>
      <c r="C296" s="340" t="s">
        <v>23784</v>
      </c>
      <c r="D296" s="339" t="s">
        <v>9436</v>
      </c>
    </row>
    <row r="297" spans="1:4" x14ac:dyDescent="0.35">
      <c r="A297" s="340" t="s">
        <v>17677</v>
      </c>
      <c r="B297" s="340" t="s">
        <v>17674</v>
      </c>
      <c r="C297" s="340" t="s">
        <v>23784</v>
      </c>
      <c r="D297" s="339" t="s">
        <v>17675</v>
      </c>
    </row>
    <row r="298" spans="1:4" x14ac:dyDescent="0.35">
      <c r="A298" s="340" t="s">
        <v>5813</v>
      </c>
      <c r="B298" s="340" t="s">
        <v>5810</v>
      </c>
      <c r="C298" s="340" t="s">
        <v>23783</v>
      </c>
      <c r="D298" s="339" t="s">
        <v>5811</v>
      </c>
    </row>
    <row r="299" spans="1:4" x14ac:dyDescent="0.35">
      <c r="A299" s="831" t="s">
        <v>5816</v>
      </c>
      <c r="B299" s="831" t="s">
        <v>5814</v>
      </c>
      <c r="C299" s="340" t="s">
        <v>23783</v>
      </c>
      <c r="D299" s="339" t="s">
        <v>5815</v>
      </c>
    </row>
    <row r="300" spans="1:4" x14ac:dyDescent="0.35">
      <c r="A300" s="830" t="s">
        <v>1061</v>
      </c>
      <c r="B300" s="830" t="s">
        <v>1058</v>
      </c>
      <c r="C300" s="340" t="s">
        <v>23783</v>
      </c>
      <c r="D300" s="339" t="s">
        <v>34633</v>
      </c>
    </row>
    <row r="301" spans="1:4" x14ac:dyDescent="0.35">
      <c r="A301" s="340" t="s">
        <v>1065</v>
      </c>
      <c r="B301" s="340" t="s">
        <v>1062</v>
      </c>
      <c r="C301" s="340" t="s">
        <v>23783</v>
      </c>
      <c r="D301" s="339" t="s">
        <v>1063</v>
      </c>
    </row>
    <row r="302" spans="1:4" x14ac:dyDescent="0.35">
      <c r="A302" s="340" t="s">
        <v>1072</v>
      </c>
      <c r="B302" s="340" t="s">
        <v>1069</v>
      </c>
      <c r="C302" s="340" t="s">
        <v>23783</v>
      </c>
      <c r="D302" s="339" t="s">
        <v>1070</v>
      </c>
    </row>
    <row r="303" spans="1:4" x14ac:dyDescent="0.35">
      <c r="A303" s="340" t="s">
        <v>8718</v>
      </c>
      <c r="B303" s="340" t="s">
        <v>24001</v>
      </c>
      <c r="C303" s="340" t="s">
        <v>23784</v>
      </c>
      <c r="D303" s="339" t="s">
        <v>8716</v>
      </c>
    </row>
    <row r="304" spans="1:4" x14ac:dyDescent="0.35">
      <c r="A304" s="340" t="s">
        <v>8720</v>
      </c>
      <c r="B304" s="340" t="s">
        <v>24001</v>
      </c>
      <c r="C304" s="340" t="s">
        <v>23784</v>
      </c>
      <c r="D304" s="339" t="s">
        <v>8719</v>
      </c>
    </row>
    <row r="305" spans="1:4" x14ac:dyDescent="0.35">
      <c r="A305" s="340" t="s">
        <v>8724</v>
      </c>
      <c r="B305" s="340" t="s">
        <v>8721</v>
      </c>
      <c r="C305" s="340" t="s">
        <v>23783</v>
      </c>
      <c r="D305" s="339" t="s">
        <v>8722</v>
      </c>
    </row>
    <row r="306" spans="1:4" x14ac:dyDescent="0.35">
      <c r="A306" s="340" t="s">
        <v>8726</v>
      </c>
      <c r="B306" s="340" t="s">
        <v>24001</v>
      </c>
      <c r="C306" s="340" t="s">
        <v>23784</v>
      </c>
      <c r="D306" s="339" t="s">
        <v>8725</v>
      </c>
    </row>
    <row r="307" spans="1:4" x14ac:dyDescent="0.35">
      <c r="A307" s="340" t="s">
        <v>8730</v>
      </c>
      <c r="B307" s="340" t="s">
        <v>8727</v>
      </c>
      <c r="C307" s="340" t="s">
        <v>23783</v>
      </c>
      <c r="D307" s="339" t="s">
        <v>8728</v>
      </c>
    </row>
    <row r="308" spans="1:4" x14ac:dyDescent="0.35">
      <c r="A308" s="340" t="s">
        <v>8733</v>
      </c>
      <c r="B308" s="340" t="s">
        <v>8731</v>
      </c>
      <c r="C308" s="340" t="s">
        <v>23784</v>
      </c>
      <c r="D308" s="339" t="s">
        <v>8732</v>
      </c>
    </row>
    <row r="309" spans="1:4" x14ac:dyDescent="0.35">
      <c r="A309" s="340" t="s">
        <v>8735</v>
      </c>
      <c r="B309" s="340" t="s">
        <v>8731</v>
      </c>
      <c r="C309" s="340" t="s">
        <v>23784</v>
      </c>
      <c r="D309" s="339" t="s">
        <v>8734</v>
      </c>
    </row>
    <row r="310" spans="1:4" x14ac:dyDescent="0.35">
      <c r="A310" s="340" t="s">
        <v>8737</v>
      </c>
      <c r="B310" s="340" t="s">
        <v>8731</v>
      </c>
      <c r="C310" s="340" t="s">
        <v>23784</v>
      </c>
      <c r="D310" s="339" t="s">
        <v>8736</v>
      </c>
    </row>
    <row r="311" spans="1:4" x14ac:dyDescent="0.35">
      <c r="A311" s="340" t="s">
        <v>8740</v>
      </c>
      <c r="B311" s="340" t="s">
        <v>24001</v>
      </c>
      <c r="C311" s="340" t="s">
        <v>23784</v>
      </c>
      <c r="D311" s="339" t="s">
        <v>8738</v>
      </c>
    </row>
    <row r="312" spans="1:4" x14ac:dyDescent="0.35">
      <c r="A312" s="340" t="s">
        <v>8747</v>
      </c>
      <c r="B312" s="340" t="s">
        <v>8745</v>
      </c>
      <c r="C312" s="340" t="s">
        <v>23784</v>
      </c>
      <c r="D312" s="339" t="s">
        <v>8746</v>
      </c>
    </row>
    <row r="313" spans="1:4" x14ac:dyDescent="0.35">
      <c r="A313" s="340" t="s">
        <v>8757</v>
      </c>
      <c r="B313" s="340" t="s">
        <v>24001</v>
      </c>
      <c r="C313" s="340" t="s">
        <v>23784</v>
      </c>
      <c r="D313" s="339" t="s">
        <v>8755</v>
      </c>
    </row>
    <row r="314" spans="1:4" x14ac:dyDescent="0.35">
      <c r="A314" s="340" t="s">
        <v>7558</v>
      </c>
      <c r="B314" s="340" t="s">
        <v>7554</v>
      </c>
      <c r="C314" s="340" t="s">
        <v>23783</v>
      </c>
      <c r="D314" s="339" t="s">
        <v>7555</v>
      </c>
    </row>
    <row r="315" spans="1:4" x14ac:dyDescent="0.35">
      <c r="A315" s="340" t="s">
        <v>7561</v>
      </c>
      <c r="B315" s="340" t="s">
        <v>7559</v>
      </c>
      <c r="C315" s="340" t="s">
        <v>23783</v>
      </c>
      <c r="D315" s="339" t="s">
        <v>7560</v>
      </c>
    </row>
    <row r="316" spans="1:4" x14ac:dyDescent="0.35">
      <c r="A316" s="340" t="s">
        <v>25849</v>
      </c>
      <c r="B316" s="340" t="s">
        <v>24001</v>
      </c>
      <c r="C316" s="340" t="s">
        <v>23783</v>
      </c>
      <c r="D316" s="339" t="s">
        <v>13190</v>
      </c>
    </row>
    <row r="317" spans="1:4" x14ac:dyDescent="0.35">
      <c r="A317" s="340" t="s">
        <v>13095</v>
      </c>
      <c r="B317" s="340" t="s">
        <v>13093</v>
      </c>
      <c r="C317" s="340" t="s">
        <v>23783</v>
      </c>
      <c r="D317" s="339" t="s">
        <v>13094</v>
      </c>
    </row>
    <row r="318" spans="1:4" x14ac:dyDescent="0.35">
      <c r="A318" s="340" t="s">
        <v>13117</v>
      </c>
      <c r="B318" s="340" t="s">
        <v>13114</v>
      </c>
      <c r="C318" s="340" t="s">
        <v>23783</v>
      </c>
      <c r="D318" s="339" t="s">
        <v>13115</v>
      </c>
    </row>
    <row r="319" spans="1:4" x14ac:dyDescent="0.35">
      <c r="A319" s="340" t="s">
        <v>13126</v>
      </c>
      <c r="B319" s="340" t="s">
        <v>13123</v>
      </c>
      <c r="C319" s="340" t="s">
        <v>23783</v>
      </c>
      <c r="D319" s="339" t="s">
        <v>13124</v>
      </c>
    </row>
    <row r="320" spans="1:4" x14ac:dyDescent="0.35">
      <c r="A320" s="340" t="s">
        <v>5880</v>
      </c>
      <c r="B320" s="340" t="s">
        <v>5877</v>
      </c>
      <c r="C320" s="340" t="s">
        <v>23783</v>
      </c>
      <c r="D320" s="339" t="s">
        <v>5878</v>
      </c>
    </row>
    <row r="321" spans="1:4" x14ac:dyDescent="0.35">
      <c r="A321" s="340" t="s">
        <v>8199</v>
      </c>
      <c r="B321" s="340" t="s">
        <v>8195</v>
      </c>
      <c r="C321" s="340" t="s">
        <v>23784</v>
      </c>
      <c r="D321" s="339" t="s">
        <v>8196</v>
      </c>
    </row>
    <row r="322" spans="1:4" x14ac:dyDescent="0.35">
      <c r="A322" s="340" t="s">
        <v>11687</v>
      </c>
      <c r="B322" s="340" t="s">
        <v>11684</v>
      </c>
      <c r="C322" s="340" t="s">
        <v>23783</v>
      </c>
      <c r="D322" s="339" t="s">
        <v>11685</v>
      </c>
    </row>
    <row r="323" spans="1:4" x14ac:dyDescent="0.35">
      <c r="A323" s="340" t="s">
        <v>787</v>
      </c>
      <c r="B323" s="340" t="s">
        <v>784</v>
      </c>
      <c r="C323" s="340" t="s">
        <v>23783</v>
      </c>
      <c r="D323" s="339" t="s">
        <v>785</v>
      </c>
    </row>
    <row r="324" spans="1:4" x14ac:dyDescent="0.35">
      <c r="A324" s="340" t="s">
        <v>807</v>
      </c>
      <c r="B324" s="340" t="s">
        <v>804</v>
      </c>
      <c r="C324" s="340" t="s">
        <v>23784</v>
      </c>
      <c r="D324" s="339" t="s">
        <v>805</v>
      </c>
    </row>
    <row r="325" spans="1:4" x14ac:dyDescent="0.35">
      <c r="A325" s="340" t="s">
        <v>817</v>
      </c>
      <c r="B325" s="340" t="s">
        <v>788</v>
      </c>
      <c r="C325" s="340" t="s">
        <v>23783</v>
      </c>
      <c r="D325" s="339" t="s">
        <v>816</v>
      </c>
    </row>
    <row r="326" spans="1:4" x14ac:dyDescent="0.35">
      <c r="A326" s="340" t="s">
        <v>824</v>
      </c>
      <c r="B326" s="340" t="s">
        <v>821</v>
      </c>
      <c r="C326" s="340" t="s">
        <v>23784</v>
      </c>
      <c r="D326" s="339" t="s">
        <v>822</v>
      </c>
    </row>
    <row r="327" spans="1:4" x14ac:dyDescent="0.35">
      <c r="A327" s="340" t="s">
        <v>831</v>
      </c>
      <c r="B327" s="340" t="s">
        <v>828</v>
      </c>
      <c r="C327" s="340" t="s">
        <v>23783</v>
      </c>
      <c r="D327" s="339" t="s">
        <v>829</v>
      </c>
    </row>
    <row r="328" spans="1:4" x14ac:dyDescent="0.35">
      <c r="A328" s="340" t="s">
        <v>848</v>
      </c>
      <c r="B328" s="340" t="s">
        <v>845</v>
      </c>
      <c r="C328" s="340" t="s">
        <v>23783</v>
      </c>
      <c r="D328" s="339" t="s">
        <v>846</v>
      </c>
    </row>
    <row r="329" spans="1:4" x14ac:dyDescent="0.35">
      <c r="A329" s="340" t="s">
        <v>867</v>
      </c>
      <c r="B329" s="340" t="s">
        <v>864</v>
      </c>
      <c r="C329" s="340" t="s">
        <v>23783</v>
      </c>
      <c r="D329" s="339" t="s">
        <v>865</v>
      </c>
    </row>
    <row r="330" spans="1:4" x14ac:dyDescent="0.35">
      <c r="A330" s="340" t="s">
        <v>882</v>
      </c>
      <c r="B330" s="340" t="s">
        <v>879</v>
      </c>
      <c r="C330" s="340" t="s">
        <v>23783</v>
      </c>
      <c r="D330" s="339" t="s">
        <v>880</v>
      </c>
    </row>
    <row r="331" spans="1:4" x14ac:dyDescent="0.35">
      <c r="A331" s="340" t="s">
        <v>891</v>
      </c>
      <c r="B331" s="340" t="s">
        <v>888</v>
      </c>
      <c r="C331" s="340" t="s">
        <v>23784</v>
      </c>
      <c r="D331" s="339" t="s">
        <v>889</v>
      </c>
    </row>
    <row r="332" spans="1:4" x14ac:dyDescent="0.35">
      <c r="A332" s="340" t="s">
        <v>894</v>
      </c>
      <c r="B332" s="340" t="s">
        <v>892</v>
      </c>
      <c r="C332" s="340" t="s">
        <v>23783</v>
      </c>
      <c r="D332" s="339" t="s">
        <v>893</v>
      </c>
    </row>
    <row r="333" spans="1:4" x14ac:dyDescent="0.35">
      <c r="A333" s="340" t="s">
        <v>898</v>
      </c>
      <c r="B333" s="340" t="s">
        <v>895</v>
      </c>
      <c r="C333" s="340" t="s">
        <v>23783</v>
      </c>
      <c r="D333" s="339" t="s">
        <v>896</v>
      </c>
    </row>
    <row r="334" spans="1:4" x14ac:dyDescent="0.35">
      <c r="A334" s="340" t="s">
        <v>1523</v>
      </c>
      <c r="B334" s="340" t="s">
        <v>1520</v>
      </c>
      <c r="C334" s="340" t="s">
        <v>23783</v>
      </c>
      <c r="D334" s="339" t="s">
        <v>1521</v>
      </c>
    </row>
    <row r="335" spans="1:4" x14ac:dyDescent="0.35">
      <c r="A335" s="340" t="s">
        <v>1533</v>
      </c>
      <c r="B335" s="340" t="s">
        <v>1530</v>
      </c>
      <c r="C335" s="340" t="s">
        <v>23783</v>
      </c>
      <c r="D335" s="339" t="s">
        <v>1531</v>
      </c>
    </row>
    <row r="336" spans="1:4" x14ac:dyDescent="0.35">
      <c r="A336" s="340" t="s">
        <v>1536</v>
      </c>
      <c r="B336" s="340" t="s">
        <v>1516</v>
      </c>
      <c r="C336" s="340" t="s">
        <v>23783</v>
      </c>
      <c r="D336" s="339" t="s">
        <v>1534</v>
      </c>
    </row>
    <row r="337" spans="1:4" x14ac:dyDescent="0.35">
      <c r="A337" s="340" t="s">
        <v>1391</v>
      </c>
      <c r="B337" s="340" t="s">
        <v>1388</v>
      </c>
      <c r="C337" s="340" t="s">
        <v>23783</v>
      </c>
      <c r="D337" s="339" t="s">
        <v>1389</v>
      </c>
    </row>
    <row r="338" spans="1:4" x14ac:dyDescent="0.35">
      <c r="A338" s="340" t="s">
        <v>1398</v>
      </c>
      <c r="B338" s="340" t="s">
        <v>1395</v>
      </c>
      <c r="C338" s="340" t="s">
        <v>23783</v>
      </c>
      <c r="D338" s="339" t="s">
        <v>1396</v>
      </c>
    </row>
    <row r="339" spans="1:4" x14ac:dyDescent="0.35">
      <c r="A339" s="340" t="s">
        <v>14196</v>
      </c>
      <c r="B339" s="340" t="s">
        <v>14193</v>
      </c>
      <c r="C339" s="340" t="s">
        <v>23783</v>
      </c>
      <c r="D339" s="339" t="s">
        <v>14194</v>
      </c>
    </row>
    <row r="340" spans="1:4" x14ac:dyDescent="0.35">
      <c r="A340" s="340" t="s">
        <v>915</v>
      </c>
      <c r="B340" s="340" t="s">
        <v>912</v>
      </c>
      <c r="C340" s="340" t="s">
        <v>23783</v>
      </c>
      <c r="D340" s="339" t="s">
        <v>913</v>
      </c>
    </row>
    <row r="341" spans="1:4" x14ac:dyDescent="0.35">
      <c r="A341" s="340" t="s">
        <v>937</v>
      </c>
      <c r="B341" s="340" t="s">
        <v>934</v>
      </c>
      <c r="C341" s="340" t="s">
        <v>23783</v>
      </c>
      <c r="D341" s="339" t="s">
        <v>935</v>
      </c>
    </row>
    <row r="342" spans="1:4" x14ac:dyDescent="0.35">
      <c r="A342" s="340" t="s">
        <v>941</v>
      </c>
      <c r="B342" s="340" t="s">
        <v>938</v>
      </c>
      <c r="C342" s="340" t="s">
        <v>23784</v>
      </c>
      <c r="D342" s="339" t="s">
        <v>939</v>
      </c>
    </row>
    <row r="343" spans="1:4" x14ac:dyDescent="0.35">
      <c r="A343" s="340" t="s">
        <v>945</v>
      </c>
      <c r="B343" s="340" t="s">
        <v>942</v>
      </c>
      <c r="C343" s="340" t="s">
        <v>23783</v>
      </c>
      <c r="D343" s="339" t="s">
        <v>943</v>
      </c>
    </row>
    <row r="344" spans="1:4" x14ac:dyDescent="0.35">
      <c r="A344" s="340" t="s">
        <v>953</v>
      </c>
      <c r="B344" s="340" t="s">
        <v>950</v>
      </c>
      <c r="C344" s="340" t="s">
        <v>23784</v>
      </c>
      <c r="D344" s="339" t="s">
        <v>951</v>
      </c>
    </row>
    <row r="345" spans="1:4" x14ac:dyDescent="0.35">
      <c r="A345" s="340" t="s">
        <v>960</v>
      </c>
      <c r="B345" s="340" t="s">
        <v>957</v>
      </c>
      <c r="C345" s="340" t="s">
        <v>23783</v>
      </c>
      <c r="D345" s="339" t="s">
        <v>958</v>
      </c>
    </row>
    <row r="346" spans="1:4" x14ac:dyDescent="0.35">
      <c r="A346" s="340" t="s">
        <v>986</v>
      </c>
      <c r="B346" s="340" t="s">
        <v>983</v>
      </c>
      <c r="C346" s="340" t="s">
        <v>23783</v>
      </c>
      <c r="D346" s="339" t="s">
        <v>984</v>
      </c>
    </row>
    <row r="347" spans="1:4" x14ac:dyDescent="0.35">
      <c r="A347" s="340" t="s">
        <v>998</v>
      </c>
      <c r="B347" s="340" t="s">
        <v>995</v>
      </c>
      <c r="C347" s="340" t="s">
        <v>23783</v>
      </c>
      <c r="D347" s="339" t="s">
        <v>996</v>
      </c>
    </row>
    <row r="348" spans="1:4" x14ac:dyDescent="0.35">
      <c r="A348" s="340" t="s">
        <v>11121</v>
      </c>
      <c r="B348" s="340" t="s">
        <v>11118</v>
      </c>
      <c r="C348" s="340" t="s">
        <v>23783</v>
      </c>
      <c r="D348" s="339" t="s">
        <v>11119</v>
      </c>
    </row>
    <row r="349" spans="1:4" x14ac:dyDescent="0.35">
      <c r="A349" s="340" t="s">
        <v>11125</v>
      </c>
      <c r="B349" s="340" t="s">
        <v>11122</v>
      </c>
      <c r="C349" s="340" t="s">
        <v>23783</v>
      </c>
      <c r="D349" s="339" t="s">
        <v>11123</v>
      </c>
    </row>
    <row r="350" spans="1:4" x14ac:dyDescent="0.35">
      <c r="A350" s="340" t="s">
        <v>8476</v>
      </c>
      <c r="B350" s="340" t="s">
        <v>8472</v>
      </c>
      <c r="C350" s="340" t="s">
        <v>23783</v>
      </c>
      <c r="D350" s="339" t="s">
        <v>8473</v>
      </c>
    </row>
    <row r="351" spans="1:4" x14ac:dyDescent="0.35">
      <c r="A351" s="340" t="s">
        <v>3061</v>
      </c>
      <c r="B351" s="340" t="s">
        <v>3058</v>
      </c>
      <c r="C351" s="340" t="s">
        <v>23783</v>
      </c>
      <c r="D351" s="339" t="s">
        <v>3059</v>
      </c>
    </row>
    <row r="352" spans="1:4" x14ac:dyDescent="0.35">
      <c r="A352" s="340" t="s">
        <v>3065</v>
      </c>
      <c r="B352" s="340" t="s">
        <v>3062</v>
      </c>
      <c r="C352" s="340" t="s">
        <v>23783</v>
      </c>
      <c r="D352" s="339" t="s">
        <v>3063</v>
      </c>
    </row>
    <row r="353" spans="1:4" x14ac:dyDescent="0.35">
      <c r="A353" s="340" t="s">
        <v>3526</v>
      </c>
      <c r="B353" s="340" t="s">
        <v>23968</v>
      </c>
      <c r="C353" s="340" t="s">
        <v>23783</v>
      </c>
      <c r="D353" s="339" t="s">
        <v>3524</v>
      </c>
    </row>
    <row r="354" spans="1:4" x14ac:dyDescent="0.35">
      <c r="A354" s="340" t="s">
        <v>3530</v>
      </c>
      <c r="B354" s="340" t="s">
        <v>3527</v>
      </c>
      <c r="C354" s="340" t="s">
        <v>23783</v>
      </c>
      <c r="D354" s="339" t="s">
        <v>3528</v>
      </c>
    </row>
    <row r="355" spans="1:4" x14ac:dyDescent="0.35">
      <c r="A355" s="340" t="s">
        <v>3540</v>
      </c>
      <c r="B355" s="340" t="s">
        <v>3537</v>
      </c>
      <c r="C355" s="340" t="s">
        <v>23783</v>
      </c>
      <c r="D355" s="339" t="s">
        <v>3538</v>
      </c>
    </row>
    <row r="356" spans="1:4" x14ac:dyDescent="0.35">
      <c r="A356" s="340" t="s">
        <v>3603</v>
      </c>
      <c r="B356" s="340" t="s">
        <v>3600</v>
      </c>
      <c r="C356" s="340" t="s">
        <v>23783</v>
      </c>
      <c r="D356" s="339" t="s">
        <v>3601</v>
      </c>
    </row>
    <row r="357" spans="1:4" x14ac:dyDescent="0.35">
      <c r="A357" s="340" t="s">
        <v>8218</v>
      </c>
      <c r="B357" s="340" t="s">
        <v>8215</v>
      </c>
      <c r="C357" s="340" t="s">
        <v>23783</v>
      </c>
      <c r="D357" s="339" t="s">
        <v>8216</v>
      </c>
    </row>
    <row r="358" spans="1:4" x14ac:dyDescent="0.35">
      <c r="A358" s="340" t="s">
        <v>9453</v>
      </c>
      <c r="B358" s="340" t="s">
        <v>9450</v>
      </c>
      <c r="C358" s="340" t="s">
        <v>23783</v>
      </c>
      <c r="D358" s="339" t="s">
        <v>9451</v>
      </c>
    </row>
    <row r="359" spans="1:4" x14ac:dyDescent="0.35">
      <c r="A359" s="340" t="s">
        <v>5902</v>
      </c>
      <c r="B359" s="340" t="s">
        <v>5899</v>
      </c>
      <c r="C359" s="340" t="s">
        <v>23783</v>
      </c>
      <c r="D359" s="339" t="s">
        <v>5900</v>
      </c>
    </row>
    <row r="360" spans="1:4" x14ac:dyDescent="0.35">
      <c r="A360" s="340" t="s">
        <v>5915</v>
      </c>
      <c r="B360" s="340" t="s">
        <v>5912</v>
      </c>
      <c r="C360" s="340" t="s">
        <v>23783</v>
      </c>
      <c r="D360" s="339" t="s">
        <v>5913</v>
      </c>
    </row>
    <row r="361" spans="1:4" x14ac:dyDescent="0.35">
      <c r="A361" s="340" t="s">
        <v>5917</v>
      </c>
      <c r="B361" s="340" t="s">
        <v>5912</v>
      </c>
      <c r="C361" s="340" t="s">
        <v>23783</v>
      </c>
      <c r="D361" s="339" t="s">
        <v>5916</v>
      </c>
    </row>
    <row r="362" spans="1:4" x14ac:dyDescent="0.35">
      <c r="A362" s="340" t="s">
        <v>5928</v>
      </c>
      <c r="B362" s="340" t="s">
        <v>5925</v>
      </c>
      <c r="C362" s="340" t="s">
        <v>23783</v>
      </c>
      <c r="D362" s="339" t="s">
        <v>5926</v>
      </c>
    </row>
    <row r="363" spans="1:4" x14ac:dyDescent="0.35">
      <c r="A363" s="340" t="s">
        <v>5930</v>
      </c>
      <c r="B363" s="340" t="s">
        <v>5925</v>
      </c>
      <c r="C363" s="340" t="s">
        <v>23783</v>
      </c>
      <c r="D363" s="339" t="s">
        <v>5929</v>
      </c>
    </row>
    <row r="364" spans="1:4" x14ac:dyDescent="0.35">
      <c r="A364" s="340" t="s">
        <v>5934</v>
      </c>
      <c r="B364" s="340" t="s">
        <v>5931</v>
      </c>
      <c r="C364" s="340" t="s">
        <v>23783</v>
      </c>
      <c r="D364" s="339" t="s">
        <v>5932</v>
      </c>
    </row>
    <row r="365" spans="1:4" x14ac:dyDescent="0.35">
      <c r="A365" s="340" t="s">
        <v>5937</v>
      </c>
      <c r="B365" s="340" t="s">
        <v>5935</v>
      </c>
      <c r="C365" s="340" t="s">
        <v>23783</v>
      </c>
      <c r="D365" s="339" t="s">
        <v>5936</v>
      </c>
    </row>
    <row r="366" spans="1:4" x14ac:dyDescent="0.35">
      <c r="A366" s="340" t="s">
        <v>5940</v>
      </c>
      <c r="B366" s="340" t="s">
        <v>5938</v>
      </c>
      <c r="C366" s="340" t="s">
        <v>23783</v>
      </c>
      <c r="D366" s="339" t="s">
        <v>5939</v>
      </c>
    </row>
    <row r="367" spans="1:4" x14ac:dyDescent="0.35">
      <c r="A367" s="340" t="s">
        <v>5943</v>
      </c>
      <c r="B367" s="340" t="s">
        <v>5925</v>
      </c>
      <c r="C367" s="340" t="s">
        <v>23783</v>
      </c>
      <c r="D367" s="339" t="s">
        <v>5941</v>
      </c>
    </row>
    <row r="368" spans="1:4" x14ac:dyDescent="0.35">
      <c r="A368" s="340" t="s">
        <v>5953</v>
      </c>
      <c r="B368" s="340" t="s">
        <v>24001</v>
      </c>
      <c r="C368" s="340" t="s">
        <v>23783</v>
      </c>
      <c r="D368" s="339" t="s">
        <v>5951</v>
      </c>
    </row>
    <row r="369" spans="1:4" x14ac:dyDescent="0.35">
      <c r="A369" s="340" t="s">
        <v>5957</v>
      </c>
      <c r="B369" s="340" t="s">
        <v>5954</v>
      </c>
      <c r="C369" s="340" t="s">
        <v>23783</v>
      </c>
      <c r="D369" s="339" t="s">
        <v>5955</v>
      </c>
    </row>
    <row r="370" spans="1:4" x14ac:dyDescent="0.35">
      <c r="A370" s="340" t="s">
        <v>14294</v>
      </c>
      <c r="B370" s="340" t="s">
        <v>14292</v>
      </c>
      <c r="C370" s="340" t="s">
        <v>23783</v>
      </c>
      <c r="D370" s="339" t="s">
        <v>14293</v>
      </c>
    </row>
    <row r="371" spans="1:4" x14ac:dyDescent="0.35">
      <c r="A371" s="340" t="s">
        <v>14302</v>
      </c>
      <c r="B371" s="340" t="s">
        <v>14300</v>
      </c>
      <c r="C371" s="340" t="s">
        <v>23783</v>
      </c>
      <c r="D371" s="339" t="s">
        <v>14301</v>
      </c>
    </row>
    <row r="372" spans="1:4" x14ac:dyDescent="0.35">
      <c r="A372" s="340" t="s">
        <v>8488</v>
      </c>
      <c r="B372" s="340" t="s">
        <v>8485</v>
      </c>
      <c r="C372" s="340" t="s">
        <v>23783</v>
      </c>
      <c r="D372" s="339" t="s">
        <v>8486</v>
      </c>
    </row>
    <row r="373" spans="1:4" x14ac:dyDescent="0.35">
      <c r="A373" s="340" t="s">
        <v>8492</v>
      </c>
      <c r="B373" s="340" t="s">
        <v>8489</v>
      </c>
      <c r="C373" s="340" t="s">
        <v>23783</v>
      </c>
      <c r="D373" s="339" t="s">
        <v>8490</v>
      </c>
    </row>
    <row r="374" spans="1:4" x14ac:dyDescent="0.35">
      <c r="A374" s="340" t="s">
        <v>4104</v>
      </c>
      <c r="B374" s="340" t="s">
        <v>4101</v>
      </c>
      <c r="C374" s="340" t="s">
        <v>23783</v>
      </c>
      <c r="D374" s="339" t="s">
        <v>4102</v>
      </c>
    </row>
    <row r="375" spans="1:4" x14ac:dyDescent="0.35">
      <c r="A375" s="340" t="s">
        <v>9473</v>
      </c>
      <c r="B375" s="340" t="s">
        <v>9470</v>
      </c>
      <c r="C375" s="340" t="s">
        <v>23783</v>
      </c>
      <c r="D375" s="339" t="s">
        <v>9471</v>
      </c>
    </row>
    <row r="376" spans="1:4" x14ac:dyDescent="0.35">
      <c r="A376" s="340" t="s">
        <v>10348</v>
      </c>
      <c r="B376" s="340" t="s">
        <v>10346</v>
      </c>
      <c r="C376" s="340" t="s">
        <v>23783</v>
      </c>
      <c r="D376" s="339" t="s">
        <v>10347</v>
      </c>
    </row>
    <row r="377" spans="1:4" x14ac:dyDescent="0.35">
      <c r="A377" s="340" t="s">
        <v>10481</v>
      </c>
      <c r="B377" s="340" t="s">
        <v>10479</v>
      </c>
      <c r="C377" s="340" t="s">
        <v>23783</v>
      </c>
      <c r="D377" s="339" t="s">
        <v>10480</v>
      </c>
    </row>
    <row r="378" spans="1:4" x14ac:dyDescent="0.35">
      <c r="A378" s="340" t="s">
        <v>10498</v>
      </c>
      <c r="B378" s="340" t="s">
        <v>10495</v>
      </c>
      <c r="C378" s="340" t="s">
        <v>23783</v>
      </c>
      <c r="D378" s="339" t="s">
        <v>10496</v>
      </c>
    </row>
    <row r="379" spans="1:4" x14ac:dyDescent="0.35">
      <c r="A379" s="340" t="s">
        <v>11700</v>
      </c>
      <c r="B379" s="340" t="s">
        <v>11697</v>
      </c>
      <c r="C379" s="340" t="s">
        <v>23784</v>
      </c>
      <c r="D379" s="339" t="s">
        <v>11698</v>
      </c>
    </row>
    <row r="380" spans="1:4" x14ac:dyDescent="0.35">
      <c r="A380" s="830" t="s">
        <v>31831</v>
      </c>
      <c r="B380" s="830" t="s">
        <v>7374</v>
      </c>
      <c r="C380" s="340" t="s">
        <v>23783</v>
      </c>
      <c r="D380" s="830" t="s">
        <v>7375</v>
      </c>
    </row>
    <row r="381" spans="1:4" x14ac:dyDescent="0.35">
      <c r="A381" s="830" t="s">
        <v>31834</v>
      </c>
      <c r="B381" s="830" t="s">
        <v>7379</v>
      </c>
      <c r="C381" s="340" t="s">
        <v>23783</v>
      </c>
      <c r="D381" s="830" t="s">
        <v>7380</v>
      </c>
    </row>
    <row r="382" spans="1:4" x14ac:dyDescent="0.35">
      <c r="A382" s="830" t="s">
        <v>31836</v>
      </c>
      <c r="B382" s="830" t="s">
        <v>7389</v>
      </c>
      <c r="C382" s="340" t="s">
        <v>23783</v>
      </c>
      <c r="D382" s="830" t="s">
        <v>7390</v>
      </c>
    </row>
    <row r="383" spans="1:4" x14ac:dyDescent="0.35">
      <c r="A383" s="340" t="s">
        <v>2382</v>
      </c>
      <c r="B383" s="340" t="s">
        <v>2379</v>
      </c>
      <c r="C383" s="340" t="s">
        <v>23783</v>
      </c>
      <c r="D383" s="339" t="s">
        <v>2380</v>
      </c>
    </row>
    <row r="384" spans="1:4" x14ac:dyDescent="0.35">
      <c r="A384" s="340" t="s">
        <v>2386</v>
      </c>
      <c r="B384" s="340" t="s">
        <v>2383</v>
      </c>
      <c r="C384" s="340" t="s">
        <v>23783</v>
      </c>
      <c r="D384" s="339" t="s">
        <v>2384</v>
      </c>
    </row>
    <row r="385" spans="1:4" x14ac:dyDescent="0.35">
      <c r="A385" s="340" t="s">
        <v>2390</v>
      </c>
      <c r="B385" s="340" t="s">
        <v>2387</v>
      </c>
      <c r="C385" s="340" t="s">
        <v>23783</v>
      </c>
      <c r="D385" s="339" t="s">
        <v>2388</v>
      </c>
    </row>
    <row r="386" spans="1:4" x14ac:dyDescent="0.35">
      <c r="A386" s="340" t="s">
        <v>2393</v>
      </c>
      <c r="B386" s="340" t="s">
        <v>2391</v>
      </c>
      <c r="C386" s="340" t="s">
        <v>23784</v>
      </c>
      <c r="D386" s="339" t="s">
        <v>2392</v>
      </c>
    </row>
    <row r="387" spans="1:4" x14ac:dyDescent="0.35">
      <c r="A387" s="340" t="s">
        <v>2397</v>
      </c>
      <c r="B387" s="340" t="s">
        <v>2394</v>
      </c>
      <c r="C387" s="340" t="s">
        <v>23783</v>
      </c>
      <c r="D387" s="339" t="s">
        <v>2395</v>
      </c>
    </row>
    <row r="388" spans="1:4" x14ac:dyDescent="0.35">
      <c r="A388" s="340" t="s">
        <v>2401</v>
      </c>
      <c r="B388" s="340" t="s">
        <v>2398</v>
      </c>
      <c r="C388" s="340" t="s">
        <v>23783</v>
      </c>
      <c r="D388" s="339" t="s">
        <v>2399</v>
      </c>
    </row>
    <row r="389" spans="1:4" x14ac:dyDescent="0.35">
      <c r="A389" s="340" t="s">
        <v>2412</v>
      </c>
      <c r="B389" s="340" t="s">
        <v>2409</v>
      </c>
      <c r="C389" s="340" t="s">
        <v>23783</v>
      </c>
      <c r="D389" s="339" t="s">
        <v>2410</v>
      </c>
    </row>
    <row r="390" spans="1:4" x14ac:dyDescent="0.35">
      <c r="A390" s="340" t="s">
        <v>2424</v>
      </c>
      <c r="B390" s="340" t="s">
        <v>2421</v>
      </c>
      <c r="C390" s="340" t="s">
        <v>23783</v>
      </c>
      <c r="D390" s="339" t="s">
        <v>2422</v>
      </c>
    </row>
    <row r="391" spans="1:4" x14ac:dyDescent="0.35">
      <c r="A391" s="340" t="s">
        <v>2428</v>
      </c>
      <c r="B391" s="340" t="s">
        <v>2425</v>
      </c>
      <c r="C391" s="340" t="s">
        <v>23783</v>
      </c>
      <c r="D391" s="339" t="s">
        <v>2426</v>
      </c>
    </row>
    <row r="392" spans="1:4" x14ac:dyDescent="0.35">
      <c r="A392" s="340" t="s">
        <v>2439</v>
      </c>
      <c r="B392" s="340" t="s">
        <v>2436</v>
      </c>
      <c r="C392" s="340" t="s">
        <v>23783</v>
      </c>
      <c r="D392" s="339" t="s">
        <v>2437</v>
      </c>
    </row>
    <row r="393" spans="1:4" x14ac:dyDescent="0.35">
      <c r="A393" s="340" t="s">
        <v>2446</v>
      </c>
      <c r="B393" s="340" t="s">
        <v>2443</v>
      </c>
      <c r="C393" s="340" t="s">
        <v>23783</v>
      </c>
      <c r="D393" s="339" t="s">
        <v>2444</v>
      </c>
    </row>
    <row r="394" spans="1:4" x14ac:dyDescent="0.35">
      <c r="A394" s="340" t="s">
        <v>2449</v>
      </c>
      <c r="B394" s="340" t="s">
        <v>2421</v>
      </c>
      <c r="C394" s="340" t="s">
        <v>23783</v>
      </c>
      <c r="D394" s="339" t="s">
        <v>2447</v>
      </c>
    </row>
    <row r="395" spans="1:4" x14ac:dyDescent="0.35">
      <c r="A395" s="340" t="s">
        <v>2453</v>
      </c>
      <c r="B395" s="340" t="s">
        <v>2450</v>
      </c>
      <c r="C395" s="340" t="s">
        <v>23784</v>
      </c>
      <c r="D395" s="339" t="s">
        <v>2451</v>
      </c>
    </row>
    <row r="396" spans="1:4" x14ac:dyDescent="0.35">
      <c r="A396" s="340" t="s">
        <v>2456</v>
      </c>
      <c r="B396" s="340" t="s">
        <v>2454</v>
      </c>
      <c r="C396" s="340" t="s">
        <v>23783</v>
      </c>
      <c r="D396" s="339" t="s">
        <v>2455</v>
      </c>
    </row>
    <row r="397" spans="1:4" x14ac:dyDescent="0.35">
      <c r="A397" s="340" t="s">
        <v>2459</v>
      </c>
      <c r="B397" s="340" t="s">
        <v>2457</v>
      </c>
      <c r="C397" s="340" t="s">
        <v>23783</v>
      </c>
      <c r="D397" s="339" t="s">
        <v>2458</v>
      </c>
    </row>
    <row r="398" spans="1:4" x14ac:dyDescent="0.35">
      <c r="A398" s="340" t="s">
        <v>2464</v>
      </c>
      <c r="B398" s="340" t="s">
        <v>2461</v>
      </c>
      <c r="C398" s="340" t="s">
        <v>23783</v>
      </c>
      <c r="D398" s="339" t="s">
        <v>2462</v>
      </c>
    </row>
    <row r="399" spans="1:4" x14ac:dyDescent="0.35">
      <c r="A399" s="340" t="s">
        <v>2468</v>
      </c>
      <c r="B399" s="340" t="s">
        <v>2465</v>
      </c>
      <c r="C399" s="340" t="s">
        <v>23783</v>
      </c>
      <c r="D399" s="339" t="s">
        <v>2466</v>
      </c>
    </row>
    <row r="400" spans="1:4" x14ac:dyDescent="0.35">
      <c r="A400" s="340" t="s">
        <v>2471</v>
      </c>
      <c r="B400" s="340" t="s">
        <v>24001</v>
      </c>
      <c r="C400" s="340" t="s">
        <v>23783</v>
      </c>
      <c r="D400" s="339" t="s">
        <v>2469</v>
      </c>
    </row>
    <row r="401" spans="1:4" x14ac:dyDescent="0.35">
      <c r="A401" s="340" t="s">
        <v>2475</v>
      </c>
      <c r="B401" s="340" t="s">
        <v>2472</v>
      </c>
      <c r="C401" s="340" t="s">
        <v>23783</v>
      </c>
      <c r="D401" s="339" t="s">
        <v>2473</v>
      </c>
    </row>
    <row r="402" spans="1:4" x14ac:dyDescent="0.35">
      <c r="A402" s="340" t="s">
        <v>2479</v>
      </c>
      <c r="B402" s="340" t="s">
        <v>2476</v>
      </c>
      <c r="C402" s="340" t="s">
        <v>23783</v>
      </c>
      <c r="D402" s="339" t="s">
        <v>2477</v>
      </c>
    </row>
    <row r="403" spans="1:4" x14ac:dyDescent="0.35">
      <c r="A403" s="340" t="s">
        <v>2483</v>
      </c>
      <c r="B403" s="340" t="s">
        <v>2480</v>
      </c>
      <c r="C403" s="340" t="s">
        <v>23783</v>
      </c>
      <c r="D403" s="339" t="s">
        <v>2481</v>
      </c>
    </row>
    <row r="404" spans="1:4" x14ac:dyDescent="0.35">
      <c r="A404" s="340" t="s">
        <v>2487</v>
      </c>
      <c r="B404" s="340" t="s">
        <v>2484</v>
      </c>
      <c r="C404" s="340" t="s">
        <v>23783</v>
      </c>
      <c r="D404" s="339" t="s">
        <v>2485</v>
      </c>
    </row>
    <row r="405" spans="1:4" x14ac:dyDescent="0.35">
      <c r="A405" s="340" t="s">
        <v>2490</v>
      </c>
      <c r="B405" s="340" t="s">
        <v>2488</v>
      </c>
      <c r="C405" s="340" t="s">
        <v>23783</v>
      </c>
      <c r="D405" s="339" t="s">
        <v>2489</v>
      </c>
    </row>
    <row r="406" spans="1:4" x14ac:dyDescent="0.35">
      <c r="A406" s="340" t="s">
        <v>2494</v>
      </c>
      <c r="B406" s="340" t="s">
        <v>2491</v>
      </c>
      <c r="C406" s="340" t="s">
        <v>23783</v>
      </c>
      <c r="D406" s="339" t="s">
        <v>2492</v>
      </c>
    </row>
    <row r="407" spans="1:4" x14ac:dyDescent="0.35">
      <c r="A407" s="340" t="s">
        <v>2498</v>
      </c>
      <c r="B407" s="340" t="s">
        <v>2495</v>
      </c>
      <c r="C407" s="340" t="s">
        <v>23783</v>
      </c>
      <c r="D407" s="339" t="s">
        <v>2496</v>
      </c>
    </row>
    <row r="408" spans="1:4" x14ac:dyDescent="0.35">
      <c r="A408" s="340" t="s">
        <v>2502</v>
      </c>
      <c r="B408" s="340" t="s">
        <v>2499</v>
      </c>
      <c r="C408" s="340" t="s">
        <v>23783</v>
      </c>
      <c r="D408" s="339" t="s">
        <v>2500</v>
      </c>
    </row>
    <row r="409" spans="1:4" x14ac:dyDescent="0.35">
      <c r="A409" s="340" t="s">
        <v>2506</v>
      </c>
      <c r="B409" s="340" t="s">
        <v>2503</v>
      </c>
      <c r="C409" s="340" t="s">
        <v>23783</v>
      </c>
      <c r="D409" s="339" t="s">
        <v>2504</v>
      </c>
    </row>
    <row r="410" spans="1:4" x14ac:dyDescent="0.35">
      <c r="A410" s="340" t="s">
        <v>2509</v>
      </c>
      <c r="B410" s="340" t="s">
        <v>2507</v>
      </c>
      <c r="C410" s="340" t="s">
        <v>23783</v>
      </c>
      <c r="D410" s="339" t="s">
        <v>2508</v>
      </c>
    </row>
    <row r="411" spans="1:4" x14ac:dyDescent="0.35">
      <c r="A411" s="340" t="s">
        <v>2513</v>
      </c>
      <c r="B411" s="340" t="s">
        <v>2510</v>
      </c>
      <c r="C411" s="340" t="s">
        <v>23783</v>
      </c>
      <c r="D411" s="339" t="s">
        <v>2511</v>
      </c>
    </row>
    <row r="412" spans="1:4" x14ac:dyDescent="0.35">
      <c r="A412" s="340" t="s">
        <v>2517</v>
      </c>
      <c r="B412" s="340" t="s">
        <v>2514</v>
      </c>
      <c r="C412" s="340" t="s">
        <v>23783</v>
      </c>
      <c r="D412" s="339" t="s">
        <v>2515</v>
      </c>
    </row>
    <row r="413" spans="1:4" x14ac:dyDescent="0.35">
      <c r="A413" s="340" t="s">
        <v>2519</v>
      </c>
      <c r="B413" s="340" t="s">
        <v>24001</v>
      </c>
      <c r="C413" s="340" t="s">
        <v>23783</v>
      </c>
      <c r="D413" s="339" t="s">
        <v>2518</v>
      </c>
    </row>
    <row r="414" spans="1:4" x14ac:dyDescent="0.35">
      <c r="A414" s="340" t="s">
        <v>2521</v>
      </c>
      <c r="B414" s="340" t="s">
        <v>24001</v>
      </c>
      <c r="C414" s="340" t="s">
        <v>23783</v>
      </c>
      <c r="D414" s="339" t="s">
        <v>2520</v>
      </c>
    </row>
    <row r="415" spans="1:4" x14ac:dyDescent="0.35">
      <c r="A415" s="340" t="s">
        <v>2525</v>
      </c>
      <c r="B415" s="340" t="s">
        <v>2522</v>
      </c>
      <c r="C415" s="340" t="s">
        <v>23783</v>
      </c>
      <c r="D415" s="339" t="s">
        <v>2523</v>
      </c>
    </row>
    <row r="416" spans="1:4" x14ac:dyDescent="0.35">
      <c r="A416" s="340" t="s">
        <v>2529</v>
      </c>
      <c r="B416" s="340" t="s">
        <v>2526</v>
      </c>
      <c r="C416" s="340" t="s">
        <v>23783</v>
      </c>
      <c r="D416" s="339" t="s">
        <v>2527</v>
      </c>
    </row>
    <row r="417" spans="1:4" x14ac:dyDescent="0.35">
      <c r="A417" s="340" t="s">
        <v>2532</v>
      </c>
      <c r="B417" s="340" t="s">
        <v>2530</v>
      </c>
      <c r="C417" s="340" t="s">
        <v>23783</v>
      </c>
      <c r="D417" s="339" t="s">
        <v>2531</v>
      </c>
    </row>
    <row r="418" spans="1:4" x14ac:dyDescent="0.35">
      <c r="A418" s="340" t="s">
        <v>2535</v>
      </c>
      <c r="B418" s="340" t="s">
        <v>2533</v>
      </c>
      <c r="C418" s="340" t="s">
        <v>23783</v>
      </c>
      <c r="D418" s="339" t="s">
        <v>2534</v>
      </c>
    </row>
    <row r="419" spans="1:4" x14ac:dyDescent="0.35">
      <c r="A419" s="340" t="s">
        <v>9498</v>
      </c>
      <c r="B419" s="340" t="s">
        <v>9495</v>
      </c>
      <c r="C419" s="340" t="s">
        <v>23783</v>
      </c>
      <c r="D419" s="339" t="s">
        <v>9496</v>
      </c>
    </row>
    <row r="420" spans="1:4" x14ac:dyDescent="0.35">
      <c r="A420" s="340" t="s">
        <v>9502</v>
      </c>
      <c r="B420" s="340" t="s">
        <v>9499</v>
      </c>
      <c r="C420" s="340" t="s">
        <v>23783</v>
      </c>
      <c r="D420" s="339" t="s">
        <v>9500</v>
      </c>
    </row>
    <row r="421" spans="1:4" x14ac:dyDescent="0.35">
      <c r="A421" s="340" t="s">
        <v>9508</v>
      </c>
      <c r="B421" s="340" t="s">
        <v>9506</v>
      </c>
      <c r="C421" s="340" t="s">
        <v>23783</v>
      </c>
      <c r="D421" s="339" t="s">
        <v>9507</v>
      </c>
    </row>
    <row r="422" spans="1:4" x14ac:dyDescent="0.35">
      <c r="A422" s="340" t="s">
        <v>9521</v>
      </c>
      <c r="B422" s="340" t="s">
        <v>24001</v>
      </c>
      <c r="C422" s="340" t="s">
        <v>23783</v>
      </c>
      <c r="D422" s="339" t="s">
        <v>9520</v>
      </c>
    </row>
    <row r="423" spans="1:4" x14ac:dyDescent="0.35">
      <c r="A423" s="340" t="s">
        <v>9525</v>
      </c>
      <c r="B423" s="340" t="s">
        <v>9522</v>
      </c>
      <c r="C423" s="340" t="s">
        <v>23783</v>
      </c>
      <c r="D423" s="339" t="s">
        <v>9523</v>
      </c>
    </row>
    <row r="424" spans="1:4" x14ac:dyDescent="0.35">
      <c r="A424" s="340" t="s">
        <v>9536</v>
      </c>
      <c r="B424" s="340" t="s">
        <v>9534</v>
      </c>
      <c r="C424" s="340" t="s">
        <v>23784</v>
      </c>
      <c r="D424" s="339" t="s">
        <v>9535</v>
      </c>
    </row>
    <row r="425" spans="1:4" x14ac:dyDescent="0.35">
      <c r="A425" s="340" t="s">
        <v>9547</v>
      </c>
      <c r="B425" s="340" t="s">
        <v>9544</v>
      </c>
      <c r="C425" s="340" t="s">
        <v>23783</v>
      </c>
      <c r="D425" s="339" t="s">
        <v>9545</v>
      </c>
    </row>
    <row r="426" spans="1:4" x14ac:dyDescent="0.35">
      <c r="A426" s="340" t="s">
        <v>9550</v>
      </c>
      <c r="B426" s="340" t="s">
        <v>9548</v>
      </c>
      <c r="C426" s="340" t="s">
        <v>23783</v>
      </c>
      <c r="D426" s="339" t="s">
        <v>9549</v>
      </c>
    </row>
    <row r="427" spans="1:4" x14ac:dyDescent="0.35">
      <c r="A427" s="340" t="s">
        <v>9554</v>
      </c>
      <c r="B427" s="340" t="s">
        <v>9551</v>
      </c>
      <c r="C427" s="340" t="s">
        <v>23783</v>
      </c>
      <c r="D427" s="339" t="s">
        <v>9552</v>
      </c>
    </row>
    <row r="428" spans="1:4" x14ac:dyDescent="0.35">
      <c r="A428" s="340" t="s">
        <v>9571</v>
      </c>
      <c r="B428" s="340" t="s">
        <v>9568</v>
      </c>
      <c r="C428" s="340" t="s">
        <v>23783</v>
      </c>
      <c r="D428" s="339" t="s">
        <v>9569</v>
      </c>
    </row>
    <row r="429" spans="1:4" x14ac:dyDescent="0.35">
      <c r="A429" s="340" t="s">
        <v>9593</v>
      </c>
      <c r="B429" s="340" t="s">
        <v>9591</v>
      </c>
      <c r="C429" s="340" t="s">
        <v>23783</v>
      </c>
      <c r="D429" s="339" t="s">
        <v>9592</v>
      </c>
    </row>
    <row r="430" spans="1:4" x14ac:dyDescent="0.35">
      <c r="A430" s="340" t="s">
        <v>9595</v>
      </c>
      <c r="B430" s="340" t="s">
        <v>9544</v>
      </c>
      <c r="C430" s="340" t="s">
        <v>23784</v>
      </c>
      <c r="D430" s="339" t="s">
        <v>9594</v>
      </c>
    </row>
    <row r="431" spans="1:4" x14ac:dyDescent="0.35">
      <c r="A431" s="340" t="s">
        <v>9601</v>
      </c>
      <c r="B431" s="340" t="s">
        <v>9568</v>
      </c>
      <c r="C431" s="340" t="s">
        <v>23783</v>
      </c>
      <c r="D431" s="339" t="s">
        <v>9599</v>
      </c>
    </row>
    <row r="432" spans="1:4" x14ac:dyDescent="0.35">
      <c r="A432" s="340" t="s">
        <v>23969</v>
      </c>
      <c r="B432" s="340" t="s">
        <v>8641</v>
      </c>
      <c r="C432" s="340" t="s">
        <v>23783</v>
      </c>
      <c r="D432" s="339" t="s">
        <v>8642</v>
      </c>
    </row>
    <row r="433" spans="1:4" x14ac:dyDescent="0.35">
      <c r="A433" s="340" t="s">
        <v>7583</v>
      </c>
      <c r="B433" s="340" t="s">
        <v>7581</v>
      </c>
      <c r="C433" s="340" t="s">
        <v>23783</v>
      </c>
      <c r="D433" s="339" t="s">
        <v>7582</v>
      </c>
    </row>
    <row r="434" spans="1:4" x14ac:dyDescent="0.35">
      <c r="A434" s="340" t="s">
        <v>7585</v>
      </c>
      <c r="B434" s="340" t="s">
        <v>7577</v>
      </c>
      <c r="C434" s="340" t="s">
        <v>23783</v>
      </c>
      <c r="D434" s="339" t="s">
        <v>7584</v>
      </c>
    </row>
    <row r="435" spans="1:4" x14ac:dyDescent="0.35">
      <c r="A435" s="340" t="s">
        <v>14524</v>
      </c>
      <c r="B435" s="340" t="s">
        <v>14522</v>
      </c>
      <c r="C435" s="340" t="s">
        <v>23783</v>
      </c>
      <c r="D435" s="339" t="s">
        <v>14523</v>
      </c>
    </row>
    <row r="436" spans="1:4" x14ac:dyDescent="0.35">
      <c r="A436" s="340" t="s">
        <v>14538</v>
      </c>
      <c r="B436" s="340" t="s">
        <v>24001</v>
      </c>
      <c r="C436" s="340" t="s">
        <v>23783</v>
      </c>
      <c r="D436" s="339" t="s">
        <v>14537</v>
      </c>
    </row>
    <row r="437" spans="1:4" x14ac:dyDescent="0.35">
      <c r="A437" s="340" t="s">
        <v>12642</v>
      </c>
      <c r="B437" s="340" t="s">
        <v>12639</v>
      </c>
      <c r="C437" s="340" t="s">
        <v>23783</v>
      </c>
      <c r="D437" s="339" t="s">
        <v>12640</v>
      </c>
    </row>
    <row r="438" spans="1:4" x14ac:dyDescent="0.35">
      <c r="A438" s="340" t="s">
        <v>12646</v>
      </c>
      <c r="B438" s="340" t="s">
        <v>12643</v>
      </c>
      <c r="C438" s="340" t="s">
        <v>23783</v>
      </c>
      <c r="D438" s="339" t="s">
        <v>12644</v>
      </c>
    </row>
    <row r="439" spans="1:4" x14ac:dyDescent="0.35">
      <c r="A439" s="340" t="s">
        <v>12650</v>
      </c>
      <c r="B439" s="340" t="s">
        <v>12647</v>
      </c>
      <c r="C439" s="340" t="s">
        <v>23784</v>
      </c>
      <c r="D439" s="339" t="s">
        <v>12648</v>
      </c>
    </row>
    <row r="440" spans="1:4" x14ac:dyDescent="0.35">
      <c r="A440" s="340" t="s">
        <v>12657</v>
      </c>
      <c r="B440" s="340" t="s">
        <v>12654</v>
      </c>
      <c r="C440" s="340" t="s">
        <v>23783</v>
      </c>
      <c r="D440" s="339" t="s">
        <v>12655</v>
      </c>
    </row>
    <row r="441" spans="1:4" x14ac:dyDescent="0.35">
      <c r="A441" s="340" t="s">
        <v>12664</v>
      </c>
      <c r="B441" s="340" t="s">
        <v>12661</v>
      </c>
      <c r="C441" s="340" t="s">
        <v>23783</v>
      </c>
      <c r="D441" s="339" t="s">
        <v>12662</v>
      </c>
    </row>
    <row r="442" spans="1:4" x14ac:dyDescent="0.35">
      <c r="A442" s="340" t="s">
        <v>12667</v>
      </c>
      <c r="B442" s="340" t="s">
        <v>12665</v>
      </c>
      <c r="C442" s="340" t="s">
        <v>23783</v>
      </c>
      <c r="D442" s="339" t="s">
        <v>12666</v>
      </c>
    </row>
    <row r="443" spans="1:4" x14ac:dyDescent="0.35">
      <c r="A443" s="340" t="s">
        <v>12669</v>
      </c>
      <c r="B443" s="340" t="s">
        <v>12661</v>
      </c>
      <c r="C443" s="340" t="s">
        <v>23783</v>
      </c>
      <c r="D443" s="339" t="s">
        <v>12668</v>
      </c>
    </row>
    <row r="444" spans="1:4" x14ac:dyDescent="0.35">
      <c r="A444" s="340" t="s">
        <v>11294</v>
      </c>
      <c r="B444" s="340" t="s">
        <v>24001</v>
      </c>
      <c r="C444" s="340" t="s">
        <v>23783</v>
      </c>
      <c r="D444" s="339" t="s">
        <v>11292</v>
      </c>
    </row>
    <row r="445" spans="1:4" x14ac:dyDescent="0.35">
      <c r="A445" s="340" t="s">
        <v>11299</v>
      </c>
      <c r="B445" s="340" t="s">
        <v>24001</v>
      </c>
      <c r="C445" s="340" t="s">
        <v>23783</v>
      </c>
      <c r="D445" s="339" t="s">
        <v>11297</v>
      </c>
    </row>
    <row r="446" spans="1:4" x14ac:dyDescent="0.35">
      <c r="A446" s="340" t="s">
        <v>7045</v>
      </c>
      <c r="B446" s="340" t="s">
        <v>7041</v>
      </c>
      <c r="C446" s="340" t="s">
        <v>23784</v>
      </c>
      <c r="D446" s="339" t="s">
        <v>7042</v>
      </c>
    </row>
    <row r="447" spans="1:4" x14ac:dyDescent="0.35">
      <c r="A447" s="340" t="s">
        <v>14570</v>
      </c>
      <c r="B447" s="340" t="s">
        <v>24886</v>
      </c>
      <c r="C447" s="340" t="s">
        <v>23783</v>
      </c>
      <c r="D447" s="339" t="s">
        <v>14568</v>
      </c>
    </row>
    <row r="448" spans="1:4" x14ac:dyDescent="0.35">
      <c r="A448" s="340" t="s">
        <v>14573</v>
      </c>
      <c r="B448" s="340" t="s">
        <v>14571</v>
      </c>
      <c r="C448" s="340" t="s">
        <v>23783</v>
      </c>
      <c r="D448" s="339" t="s">
        <v>14572</v>
      </c>
    </row>
    <row r="449" spans="1:4" x14ac:dyDescent="0.35">
      <c r="A449" s="340" t="s">
        <v>14580</v>
      </c>
      <c r="B449" s="340" t="s">
        <v>14577</v>
      </c>
      <c r="C449" s="340" t="s">
        <v>23783</v>
      </c>
      <c r="D449" s="339" t="s">
        <v>14578</v>
      </c>
    </row>
    <row r="450" spans="1:4" x14ac:dyDescent="0.35">
      <c r="A450" s="340" t="s">
        <v>14583</v>
      </c>
      <c r="B450" s="340" t="s">
        <v>14581</v>
      </c>
      <c r="C450" s="340" t="s">
        <v>23783</v>
      </c>
      <c r="D450" s="339" t="s">
        <v>14582</v>
      </c>
    </row>
    <row r="451" spans="1:4" x14ac:dyDescent="0.35">
      <c r="A451" s="340" t="s">
        <v>14596</v>
      </c>
      <c r="B451" s="340" t="s">
        <v>14594</v>
      </c>
      <c r="C451" s="340" t="s">
        <v>23783</v>
      </c>
      <c r="D451" s="339" t="s">
        <v>14595</v>
      </c>
    </row>
    <row r="452" spans="1:4" x14ac:dyDescent="0.35">
      <c r="A452" s="340" t="s">
        <v>14603</v>
      </c>
      <c r="B452" s="340" t="s">
        <v>14600</v>
      </c>
      <c r="C452" s="340" t="s">
        <v>23783</v>
      </c>
      <c r="D452" s="339" t="s">
        <v>14601</v>
      </c>
    </row>
    <row r="453" spans="1:4" x14ac:dyDescent="0.35">
      <c r="A453" s="340" t="s">
        <v>14610</v>
      </c>
      <c r="B453" s="340" t="s">
        <v>14608</v>
      </c>
      <c r="C453" s="340" t="s">
        <v>23783</v>
      </c>
      <c r="D453" s="339" t="s">
        <v>14609</v>
      </c>
    </row>
    <row r="454" spans="1:4" x14ac:dyDescent="0.35">
      <c r="A454" s="340" t="s">
        <v>14622</v>
      </c>
      <c r="B454" s="340" t="s">
        <v>14620</v>
      </c>
      <c r="C454" s="340" t="s">
        <v>23783</v>
      </c>
      <c r="D454" s="339" t="s">
        <v>14621</v>
      </c>
    </row>
    <row r="455" spans="1:4" x14ac:dyDescent="0.35">
      <c r="A455" s="340" t="s">
        <v>14630</v>
      </c>
      <c r="B455" s="340" t="s">
        <v>14627</v>
      </c>
      <c r="C455" s="340" t="s">
        <v>23783</v>
      </c>
      <c r="D455" s="339" t="s">
        <v>14628</v>
      </c>
    </row>
    <row r="456" spans="1:4" x14ac:dyDescent="0.35">
      <c r="A456" s="340" t="s">
        <v>14633</v>
      </c>
      <c r="B456" s="340" t="s">
        <v>14631</v>
      </c>
      <c r="C456" s="340" t="s">
        <v>23783</v>
      </c>
      <c r="D456" s="339" t="s">
        <v>14632</v>
      </c>
    </row>
    <row r="457" spans="1:4" x14ac:dyDescent="0.35">
      <c r="A457" s="340" t="s">
        <v>14641</v>
      </c>
      <c r="B457" s="340" t="s">
        <v>14608</v>
      </c>
      <c r="C457" s="340" t="s">
        <v>23783</v>
      </c>
      <c r="D457" s="339" t="s">
        <v>14640</v>
      </c>
    </row>
    <row r="458" spans="1:4" x14ac:dyDescent="0.35">
      <c r="A458" s="340" t="s">
        <v>14644</v>
      </c>
      <c r="B458" s="340" t="s">
        <v>14642</v>
      </c>
      <c r="C458" s="340" t="s">
        <v>23784</v>
      </c>
      <c r="D458" s="339" t="s">
        <v>14643</v>
      </c>
    </row>
    <row r="459" spans="1:4" x14ac:dyDescent="0.35">
      <c r="A459" s="340" t="s">
        <v>14661</v>
      </c>
      <c r="B459" s="340" t="s">
        <v>14654</v>
      </c>
      <c r="C459" s="340" t="s">
        <v>23783</v>
      </c>
      <c r="D459" s="339" t="s">
        <v>14660</v>
      </c>
    </row>
    <row r="460" spans="1:4" x14ac:dyDescent="0.35">
      <c r="A460" s="340" t="s">
        <v>14669</v>
      </c>
      <c r="B460" s="340" t="s">
        <v>14666</v>
      </c>
      <c r="C460" s="340" t="s">
        <v>23784</v>
      </c>
      <c r="D460" s="339" t="s">
        <v>14667</v>
      </c>
    </row>
    <row r="461" spans="1:4" x14ac:dyDescent="0.35">
      <c r="A461" s="340" t="s">
        <v>14672</v>
      </c>
      <c r="B461" s="340" t="s">
        <v>14670</v>
      </c>
      <c r="C461" s="340" t="s">
        <v>23783</v>
      </c>
      <c r="D461" s="339" t="s">
        <v>14671</v>
      </c>
    </row>
    <row r="462" spans="1:4" x14ac:dyDescent="0.35">
      <c r="A462" s="340" t="s">
        <v>14686</v>
      </c>
      <c r="B462" s="340" t="s">
        <v>14683</v>
      </c>
      <c r="C462" s="340" t="s">
        <v>23783</v>
      </c>
      <c r="D462" s="339" t="s">
        <v>14684</v>
      </c>
    </row>
    <row r="463" spans="1:4" x14ac:dyDescent="0.35">
      <c r="A463" s="340" t="s">
        <v>14690</v>
      </c>
      <c r="B463" s="340" t="s">
        <v>14687</v>
      </c>
      <c r="C463" s="340" t="s">
        <v>23783</v>
      </c>
      <c r="D463" s="339" t="s">
        <v>14688</v>
      </c>
    </row>
    <row r="464" spans="1:4" x14ac:dyDescent="0.35">
      <c r="A464" s="340" t="s">
        <v>14701</v>
      </c>
      <c r="B464" s="340" t="s">
        <v>14698</v>
      </c>
      <c r="C464" s="340" t="s">
        <v>23783</v>
      </c>
      <c r="D464" s="339" t="s">
        <v>14699</v>
      </c>
    </row>
    <row r="465" spans="1:4" x14ac:dyDescent="0.35">
      <c r="A465" s="340" t="s">
        <v>24891</v>
      </c>
      <c r="B465" s="340" t="s">
        <v>10485</v>
      </c>
      <c r="C465" s="340" t="s">
        <v>23783</v>
      </c>
      <c r="D465" s="339" t="s">
        <v>10486</v>
      </c>
    </row>
    <row r="466" spans="1:4" x14ac:dyDescent="0.35">
      <c r="A466" s="340" t="s">
        <v>7665</v>
      </c>
      <c r="B466" s="340" t="s">
        <v>7661</v>
      </c>
      <c r="C466" s="340" t="s">
        <v>23783</v>
      </c>
      <c r="D466" s="339" t="s">
        <v>7662</v>
      </c>
    </row>
    <row r="467" spans="1:4" x14ac:dyDescent="0.35">
      <c r="A467" s="340" t="s">
        <v>14751</v>
      </c>
      <c r="B467" s="340" t="s">
        <v>14748</v>
      </c>
      <c r="C467" s="340" t="s">
        <v>23783</v>
      </c>
      <c r="D467" s="339" t="s">
        <v>14749</v>
      </c>
    </row>
    <row r="468" spans="1:4" x14ac:dyDescent="0.35">
      <c r="A468" s="340" t="s">
        <v>14754</v>
      </c>
      <c r="B468" s="340" t="s">
        <v>14752</v>
      </c>
      <c r="C468" s="340" t="s">
        <v>23783</v>
      </c>
      <c r="D468" s="339" t="s">
        <v>14753</v>
      </c>
    </row>
    <row r="469" spans="1:4" x14ac:dyDescent="0.35">
      <c r="A469" s="831" t="s">
        <v>6166</v>
      </c>
      <c r="B469" s="831" t="s">
        <v>6163</v>
      </c>
      <c r="C469" s="340" t="s">
        <v>23783</v>
      </c>
      <c r="D469" s="832" t="s">
        <v>6164</v>
      </c>
    </row>
    <row r="470" spans="1:4" x14ac:dyDescent="0.35">
      <c r="A470" s="831" t="s">
        <v>7614</v>
      </c>
      <c r="B470" s="831" t="s">
        <v>7611</v>
      </c>
      <c r="C470" s="340" t="s">
        <v>23783</v>
      </c>
      <c r="D470" s="832" t="s">
        <v>7612</v>
      </c>
    </row>
    <row r="471" spans="1:4" x14ac:dyDescent="0.35">
      <c r="A471" s="831" t="s">
        <v>7618</v>
      </c>
      <c r="B471" s="831" t="s">
        <v>7615</v>
      </c>
      <c r="C471" s="340" t="s">
        <v>23783</v>
      </c>
      <c r="D471" s="832" t="s">
        <v>7616</v>
      </c>
    </row>
    <row r="472" spans="1:4" x14ac:dyDescent="0.35">
      <c r="A472" s="340" t="s">
        <v>7620</v>
      </c>
      <c r="B472" s="340" t="s">
        <v>7611</v>
      </c>
      <c r="C472" s="340" t="s">
        <v>23783</v>
      </c>
      <c r="D472" s="339" t="s">
        <v>7619</v>
      </c>
    </row>
    <row r="473" spans="1:4" x14ac:dyDescent="0.35">
      <c r="A473" s="831" t="s">
        <v>7398</v>
      </c>
      <c r="B473" s="340" t="s">
        <v>7395</v>
      </c>
      <c r="C473" s="340" t="s">
        <v>23783</v>
      </c>
      <c r="D473" s="832" t="s">
        <v>7396</v>
      </c>
    </row>
    <row r="474" spans="1:4" x14ac:dyDescent="0.35">
      <c r="A474" s="340" t="s">
        <v>25848</v>
      </c>
      <c r="B474" s="340" t="s">
        <v>24001</v>
      </c>
      <c r="C474" s="340" t="s">
        <v>23783</v>
      </c>
      <c r="D474" s="339" t="s">
        <v>27058</v>
      </c>
    </row>
    <row r="475" spans="1:4" x14ac:dyDescent="0.35">
      <c r="A475" s="340" t="s">
        <v>8543</v>
      </c>
      <c r="B475" s="340" t="s">
        <v>8539</v>
      </c>
      <c r="C475" s="340" t="s">
        <v>23783</v>
      </c>
      <c r="D475" s="339" t="s">
        <v>8542</v>
      </c>
    </row>
    <row r="476" spans="1:4" x14ac:dyDescent="0.35">
      <c r="A476" s="340" t="s">
        <v>8549</v>
      </c>
      <c r="B476" s="340" t="s">
        <v>8547</v>
      </c>
      <c r="C476" s="340" t="s">
        <v>23783</v>
      </c>
      <c r="D476" s="339" t="s">
        <v>8548</v>
      </c>
    </row>
    <row r="477" spans="1:4" x14ac:dyDescent="0.35">
      <c r="A477" s="340" t="s">
        <v>8555</v>
      </c>
      <c r="B477" s="340" t="s">
        <v>8553</v>
      </c>
      <c r="C477" s="340" t="s">
        <v>23783</v>
      </c>
      <c r="D477" s="339" t="s">
        <v>8554</v>
      </c>
    </row>
    <row r="478" spans="1:4" x14ac:dyDescent="0.35">
      <c r="A478" s="340" t="s">
        <v>8558</v>
      </c>
      <c r="B478" s="340" t="s">
        <v>8556</v>
      </c>
      <c r="C478" s="340" t="s">
        <v>23783</v>
      </c>
      <c r="D478" s="339" t="s">
        <v>8557</v>
      </c>
    </row>
    <row r="479" spans="1:4" x14ac:dyDescent="0.35">
      <c r="A479" s="340" t="s">
        <v>8565</v>
      </c>
      <c r="B479" s="340" t="s">
        <v>8563</v>
      </c>
      <c r="C479" s="340" t="s">
        <v>23783</v>
      </c>
      <c r="D479" s="339" t="s">
        <v>8564</v>
      </c>
    </row>
    <row r="480" spans="1:4" x14ac:dyDescent="0.35">
      <c r="A480" s="340" t="s">
        <v>8573</v>
      </c>
      <c r="B480" s="340" t="s">
        <v>8570</v>
      </c>
      <c r="C480" s="340" t="s">
        <v>23783</v>
      </c>
      <c r="D480" s="339" t="s">
        <v>8571</v>
      </c>
    </row>
    <row r="481" spans="1:4" x14ac:dyDescent="0.35">
      <c r="A481" s="340" t="s">
        <v>8581</v>
      </c>
      <c r="B481" s="340" t="s">
        <v>8574</v>
      </c>
      <c r="C481" s="340" t="s">
        <v>23783</v>
      </c>
      <c r="D481" s="339" t="s">
        <v>8580</v>
      </c>
    </row>
    <row r="482" spans="1:4" x14ac:dyDescent="0.35">
      <c r="A482" s="340" t="s">
        <v>8585</v>
      </c>
      <c r="B482" s="340" t="s">
        <v>8582</v>
      </c>
      <c r="C482" s="340" t="s">
        <v>23783</v>
      </c>
      <c r="D482" s="339" t="s">
        <v>8583</v>
      </c>
    </row>
    <row r="483" spans="1:4" x14ac:dyDescent="0.35">
      <c r="A483" s="340" t="s">
        <v>8589</v>
      </c>
      <c r="B483" s="340" t="s">
        <v>8586</v>
      </c>
      <c r="C483" s="340" t="s">
        <v>23783</v>
      </c>
      <c r="D483" s="339" t="s">
        <v>8587</v>
      </c>
    </row>
    <row r="484" spans="1:4" x14ac:dyDescent="0.35">
      <c r="A484" s="340" t="s">
        <v>8592</v>
      </c>
      <c r="B484" s="340" t="s">
        <v>8590</v>
      </c>
      <c r="C484" s="340" t="s">
        <v>23783</v>
      </c>
      <c r="D484" s="339" t="s">
        <v>8591</v>
      </c>
    </row>
    <row r="485" spans="1:4" x14ac:dyDescent="0.35">
      <c r="A485" s="340" t="s">
        <v>8613</v>
      </c>
      <c r="B485" s="340" t="s">
        <v>8611</v>
      </c>
      <c r="C485" s="340" t="s">
        <v>23783</v>
      </c>
      <c r="D485" s="339" t="s">
        <v>8612</v>
      </c>
    </row>
    <row r="486" spans="1:4" x14ac:dyDescent="0.35">
      <c r="A486" s="340" t="s">
        <v>4601</v>
      </c>
      <c r="B486" s="340" t="s">
        <v>4597</v>
      </c>
      <c r="C486" s="340" t="s">
        <v>23782</v>
      </c>
      <c r="D486" s="339" t="s">
        <v>4598</v>
      </c>
    </row>
    <row r="487" spans="1:4" x14ac:dyDescent="0.35">
      <c r="A487" s="340" t="s">
        <v>11454</v>
      </c>
      <c r="B487" s="340" t="s">
        <v>11451</v>
      </c>
      <c r="C487" s="340" t="s">
        <v>23783</v>
      </c>
      <c r="D487" s="339" t="s">
        <v>11452</v>
      </c>
    </row>
    <row r="488" spans="1:4" x14ac:dyDescent="0.35">
      <c r="A488" s="340" t="s">
        <v>7983</v>
      </c>
      <c r="B488" s="340" t="s">
        <v>7981</v>
      </c>
      <c r="C488" s="340" t="s">
        <v>23783</v>
      </c>
      <c r="D488" s="339" t="s">
        <v>7982</v>
      </c>
    </row>
    <row r="489" spans="1:4" x14ac:dyDescent="0.35">
      <c r="A489" s="340" t="s">
        <v>11458</v>
      </c>
      <c r="B489" s="340" t="s">
        <v>24001</v>
      </c>
      <c r="C489" s="340" t="s">
        <v>23783</v>
      </c>
      <c r="D489" s="339" t="s">
        <v>11455</v>
      </c>
    </row>
    <row r="490" spans="1:4" x14ac:dyDescent="0.35">
      <c r="A490" s="340" t="s">
        <v>11468</v>
      </c>
      <c r="B490" s="340" t="s">
        <v>11466</v>
      </c>
      <c r="C490" s="340" t="s">
        <v>23783</v>
      </c>
      <c r="D490" s="339" t="s">
        <v>11467</v>
      </c>
    </row>
    <row r="491" spans="1:4" x14ac:dyDescent="0.35">
      <c r="A491" s="340" t="s">
        <v>11479</v>
      </c>
      <c r="B491" s="340" t="s">
        <v>11476</v>
      </c>
      <c r="C491" s="340" t="s">
        <v>23783</v>
      </c>
      <c r="D491" s="339" t="s">
        <v>11477</v>
      </c>
    </row>
    <row r="492" spans="1:4" x14ac:dyDescent="0.35">
      <c r="A492" s="340" t="s">
        <v>11494</v>
      </c>
      <c r="B492" s="340" t="s">
        <v>11492</v>
      </c>
      <c r="C492" s="340" t="s">
        <v>23783</v>
      </c>
      <c r="D492" s="339" t="s">
        <v>11493</v>
      </c>
    </row>
    <row r="493" spans="1:4" x14ac:dyDescent="0.35">
      <c r="A493" s="340" t="s">
        <v>11517</v>
      </c>
      <c r="B493" s="340" t="s">
        <v>11515</v>
      </c>
      <c r="C493" s="340" t="s">
        <v>23783</v>
      </c>
      <c r="D493" s="339" t="s">
        <v>11516</v>
      </c>
    </row>
    <row r="494" spans="1:4" x14ac:dyDescent="0.35">
      <c r="A494" s="340" t="s">
        <v>11521</v>
      </c>
      <c r="B494" s="340" t="s">
        <v>11518</v>
      </c>
      <c r="C494" s="340" t="s">
        <v>23783</v>
      </c>
      <c r="D494" s="339" t="s">
        <v>11519</v>
      </c>
    </row>
    <row r="495" spans="1:4" x14ac:dyDescent="0.35">
      <c r="A495" s="340" t="s">
        <v>11524</v>
      </c>
      <c r="B495" s="340" t="s">
        <v>24001</v>
      </c>
      <c r="C495" s="340" t="s">
        <v>23783</v>
      </c>
      <c r="D495" s="339" t="s">
        <v>11522</v>
      </c>
    </row>
    <row r="496" spans="1:4" x14ac:dyDescent="0.35">
      <c r="A496" s="340" t="s">
        <v>10839</v>
      </c>
      <c r="B496" s="340" t="s">
        <v>24001</v>
      </c>
      <c r="C496" s="340" t="s">
        <v>23783</v>
      </c>
      <c r="D496" s="339" t="s">
        <v>10837</v>
      </c>
    </row>
    <row r="497" spans="1:4" x14ac:dyDescent="0.35">
      <c r="A497" s="340" t="s">
        <v>10842</v>
      </c>
      <c r="B497" s="340" t="s">
        <v>10840</v>
      </c>
      <c r="C497" s="340" t="s">
        <v>23783</v>
      </c>
      <c r="D497" s="339" t="s">
        <v>10841</v>
      </c>
    </row>
    <row r="498" spans="1:4" x14ac:dyDescent="0.35">
      <c r="A498" s="340" t="s">
        <v>3082</v>
      </c>
      <c r="B498" s="340" t="s">
        <v>3079</v>
      </c>
      <c r="C498" s="340" t="s">
        <v>23783</v>
      </c>
      <c r="D498" s="339" t="s">
        <v>3080</v>
      </c>
    </row>
    <row r="499" spans="1:4" x14ac:dyDescent="0.35">
      <c r="A499" s="340" t="s">
        <v>3103</v>
      </c>
      <c r="B499" s="340" t="s">
        <v>3100</v>
      </c>
      <c r="C499" s="340" t="s">
        <v>23783</v>
      </c>
      <c r="D499" s="339" t="s">
        <v>3101</v>
      </c>
    </row>
    <row r="500" spans="1:4" x14ac:dyDescent="0.35">
      <c r="A500" s="340" t="s">
        <v>32826</v>
      </c>
      <c r="B500" s="340" t="s">
        <v>24001</v>
      </c>
      <c r="C500" s="340" t="s">
        <v>23783</v>
      </c>
      <c r="D500" s="339" t="s">
        <v>3182</v>
      </c>
    </row>
    <row r="501" spans="1:4" x14ac:dyDescent="0.35">
      <c r="A501" s="340" t="s">
        <v>3144</v>
      </c>
      <c r="B501" s="340" t="s">
        <v>3125</v>
      </c>
      <c r="C501" s="340" t="s">
        <v>23783</v>
      </c>
      <c r="D501" s="339" t="s">
        <v>3142</v>
      </c>
    </row>
    <row r="502" spans="1:4" x14ac:dyDescent="0.35">
      <c r="A502" s="340" t="s">
        <v>3147</v>
      </c>
      <c r="B502" s="340" t="s">
        <v>3100</v>
      </c>
      <c r="C502" s="340" t="s">
        <v>23783</v>
      </c>
      <c r="D502" s="339" t="s">
        <v>3145</v>
      </c>
    </row>
    <row r="503" spans="1:4" x14ac:dyDescent="0.35">
      <c r="A503" s="340" t="s">
        <v>3157</v>
      </c>
      <c r="B503" s="340" t="s">
        <v>24001</v>
      </c>
      <c r="C503" s="340" t="s">
        <v>23783</v>
      </c>
      <c r="D503" s="339" t="s">
        <v>3155</v>
      </c>
    </row>
    <row r="504" spans="1:4" x14ac:dyDescent="0.35">
      <c r="A504" s="340" t="s">
        <v>3163</v>
      </c>
      <c r="B504" s="340" t="s">
        <v>24001</v>
      </c>
      <c r="C504" s="340" t="s">
        <v>23783</v>
      </c>
      <c r="D504" s="339" t="s">
        <v>3161</v>
      </c>
    </row>
    <row r="505" spans="1:4" x14ac:dyDescent="0.35">
      <c r="A505" s="340" t="s">
        <v>3192</v>
      </c>
      <c r="B505" s="340" t="s">
        <v>3100</v>
      </c>
      <c r="C505" s="340" t="s">
        <v>23783</v>
      </c>
      <c r="D505" s="339" t="s">
        <v>3190</v>
      </c>
    </row>
    <row r="506" spans="1:4" x14ac:dyDescent="0.35">
      <c r="A506" s="340" t="s">
        <v>6229</v>
      </c>
      <c r="B506" s="340" t="s">
        <v>6227</v>
      </c>
      <c r="C506" s="340" t="s">
        <v>23783</v>
      </c>
      <c r="D506" s="339" t="s">
        <v>6228</v>
      </c>
    </row>
    <row r="507" spans="1:4" x14ac:dyDescent="0.35">
      <c r="A507" s="340" t="s">
        <v>6249</v>
      </c>
      <c r="B507" s="340" t="s">
        <v>6246</v>
      </c>
      <c r="C507" s="340" t="s">
        <v>23783</v>
      </c>
      <c r="D507" s="339" t="s">
        <v>6247</v>
      </c>
    </row>
    <row r="508" spans="1:4" x14ac:dyDescent="0.35">
      <c r="A508" s="340" t="s">
        <v>2598</v>
      </c>
      <c r="B508" s="340" t="s">
        <v>2595</v>
      </c>
      <c r="C508" s="340" t="s">
        <v>23783</v>
      </c>
      <c r="D508" s="339" t="s">
        <v>2596</v>
      </c>
    </row>
    <row r="509" spans="1:4" x14ac:dyDescent="0.35">
      <c r="A509" s="340" t="s">
        <v>2604</v>
      </c>
      <c r="B509" s="340" t="s">
        <v>2602</v>
      </c>
      <c r="C509" s="340" t="s">
        <v>23783</v>
      </c>
      <c r="D509" s="339" t="s">
        <v>2603</v>
      </c>
    </row>
    <row r="510" spans="1:4" x14ac:dyDescent="0.35">
      <c r="A510" s="340" t="s">
        <v>2608</v>
      </c>
      <c r="B510" s="340" t="s">
        <v>2605</v>
      </c>
      <c r="C510" s="340" t="s">
        <v>23783</v>
      </c>
      <c r="D510" s="339" t="s">
        <v>2606</v>
      </c>
    </row>
    <row r="511" spans="1:4" x14ac:dyDescent="0.35">
      <c r="A511" s="340" t="s">
        <v>2611</v>
      </c>
      <c r="B511" s="340" t="s">
        <v>2609</v>
      </c>
      <c r="C511" s="340" t="s">
        <v>23783</v>
      </c>
      <c r="D511" s="339" t="s">
        <v>2610</v>
      </c>
    </row>
    <row r="512" spans="1:4" x14ac:dyDescent="0.35">
      <c r="A512" s="340" t="s">
        <v>2617</v>
      </c>
      <c r="B512" s="340" t="s">
        <v>2614</v>
      </c>
      <c r="C512" s="340" t="s">
        <v>23783</v>
      </c>
      <c r="D512" s="339" t="s">
        <v>2615</v>
      </c>
    </row>
    <row r="513" spans="1:4" x14ac:dyDescent="0.35">
      <c r="A513" s="340" t="s">
        <v>2621</v>
      </c>
      <c r="B513" s="340" t="s">
        <v>2618</v>
      </c>
      <c r="C513" s="340" t="s">
        <v>23783</v>
      </c>
      <c r="D513" s="339" t="s">
        <v>2619</v>
      </c>
    </row>
    <row r="514" spans="1:4" x14ac:dyDescent="0.35">
      <c r="A514" s="340" t="s">
        <v>24956</v>
      </c>
      <c r="B514" s="340" t="s">
        <v>24957</v>
      </c>
      <c r="C514" s="340" t="s">
        <v>23783</v>
      </c>
      <c r="D514" s="339" t="s">
        <v>8899</v>
      </c>
    </row>
    <row r="515" spans="1:4" x14ac:dyDescent="0.35">
      <c r="A515" s="340" t="s">
        <v>25852</v>
      </c>
      <c r="B515" s="340" t="s">
        <v>7098</v>
      </c>
      <c r="C515" s="340" t="s">
        <v>23784</v>
      </c>
      <c r="D515" s="339" t="s">
        <v>26968</v>
      </c>
    </row>
    <row r="516" spans="1:4" x14ac:dyDescent="0.35">
      <c r="A516" s="340" t="s">
        <v>24970</v>
      </c>
      <c r="B516" s="340" t="s">
        <v>7111</v>
      </c>
      <c r="C516" s="340" t="s">
        <v>23783</v>
      </c>
      <c r="D516" s="339" t="s">
        <v>7112</v>
      </c>
    </row>
    <row r="517" spans="1:4" x14ac:dyDescent="0.35">
      <c r="A517" s="340" t="s">
        <v>1100</v>
      </c>
      <c r="B517" s="340" t="s">
        <v>1096</v>
      </c>
      <c r="C517" s="340" t="s">
        <v>23782</v>
      </c>
      <c r="D517" s="339" t="s">
        <v>1097</v>
      </c>
    </row>
    <row r="518" spans="1:4" x14ac:dyDescent="0.35">
      <c r="A518" s="340" t="s">
        <v>1104</v>
      </c>
      <c r="B518" s="340" t="s">
        <v>1101</v>
      </c>
      <c r="C518" s="340" t="s">
        <v>23782</v>
      </c>
      <c r="D518" s="339" t="s">
        <v>1102</v>
      </c>
    </row>
    <row r="519" spans="1:4" x14ac:dyDescent="0.35">
      <c r="A519" s="340" t="s">
        <v>1113</v>
      </c>
      <c r="B519" s="340" t="s">
        <v>1111</v>
      </c>
      <c r="C519" s="340" t="s">
        <v>23782</v>
      </c>
      <c r="D519" s="339" t="s">
        <v>1112</v>
      </c>
    </row>
    <row r="520" spans="1:4" x14ac:dyDescent="0.35">
      <c r="A520" s="340" t="s">
        <v>13176</v>
      </c>
      <c r="B520" s="340" t="s">
        <v>24001</v>
      </c>
      <c r="C520" s="340" t="s">
        <v>23783</v>
      </c>
      <c r="D520" s="339" t="s">
        <v>13174</v>
      </c>
    </row>
    <row r="521" spans="1:4" x14ac:dyDescent="0.35">
      <c r="A521" s="340" t="s">
        <v>13236</v>
      </c>
      <c r="B521" s="340" t="s">
        <v>13234</v>
      </c>
      <c r="C521" s="340" t="s">
        <v>23783</v>
      </c>
      <c r="D521" s="339" t="s">
        <v>13235</v>
      </c>
    </row>
    <row r="522" spans="1:4" x14ac:dyDescent="0.35">
      <c r="A522" s="340" t="s">
        <v>2791</v>
      </c>
      <c r="B522" s="340" t="s">
        <v>2788</v>
      </c>
      <c r="C522" s="340" t="s">
        <v>23783</v>
      </c>
      <c r="D522" s="339" t="s">
        <v>2789</v>
      </c>
    </row>
    <row r="523" spans="1:4" x14ac:dyDescent="0.35">
      <c r="A523" s="340" t="s">
        <v>14988</v>
      </c>
      <c r="B523" s="340" t="s">
        <v>14984</v>
      </c>
      <c r="C523" s="340" t="s">
        <v>23783</v>
      </c>
      <c r="D523" s="339" t="s">
        <v>14985</v>
      </c>
    </row>
    <row r="524" spans="1:4" x14ac:dyDescent="0.35">
      <c r="A524" s="340" t="s">
        <v>15010</v>
      </c>
      <c r="B524" s="340" t="s">
        <v>15006</v>
      </c>
      <c r="C524" s="340" t="s">
        <v>23784</v>
      </c>
      <c r="D524" s="339" t="s">
        <v>15009</v>
      </c>
    </row>
    <row r="525" spans="1:4" x14ac:dyDescent="0.35">
      <c r="A525" s="340" t="s">
        <v>15030</v>
      </c>
      <c r="B525" s="340" t="s">
        <v>15027</v>
      </c>
      <c r="C525" s="340" t="s">
        <v>23783</v>
      </c>
      <c r="D525" s="339" t="s">
        <v>15028</v>
      </c>
    </row>
    <row r="526" spans="1:4" x14ac:dyDescent="0.35">
      <c r="A526" s="340" t="s">
        <v>15078</v>
      </c>
      <c r="B526" s="340" t="s">
        <v>15075</v>
      </c>
      <c r="C526" s="340" t="s">
        <v>23783</v>
      </c>
      <c r="D526" s="339" t="s">
        <v>15076</v>
      </c>
    </row>
    <row r="527" spans="1:4" x14ac:dyDescent="0.35">
      <c r="A527" s="340" t="s">
        <v>15091</v>
      </c>
      <c r="B527" s="340" t="s">
        <v>15088</v>
      </c>
      <c r="C527" s="340" t="s">
        <v>23784</v>
      </c>
      <c r="D527" s="339" t="s">
        <v>15089</v>
      </c>
    </row>
    <row r="528" spans="1:4" x14ac:dyDescent="0.35">
      <c r="A528" s="340" t="s">
        <v>15095</v>
      </c>
      <c r="B528" s="340" t="s">
        <v>15092</v>
      </c>
      <c r="C528" s="340" t="s">
        <v>23783</v>
      </c>
      <c r="D528" s="339" t="s">
        <v>15093</v>
      </c>
    </row>
    <row r="529" spans="1:4" x14ac:dyDescent="0.35">
      <c r="A529" s="340" t="s">
        <v>6335</v>
      </c>
      <c r="B529" s="340" t="s">
        <v>6329</v>
      </c>
      <c r="C529" s="340" t="s">
        <v>23784</v>
      </c>
      <c r="D529" s="339" t="s">
        <v>6334</v>
      </c>
    </row>
    <row r="530" spans="1:4" x14ac:dyDescent="0.35">
      <c r="A530" s="340" t="s">
        <v>6344</v>
      </c>
      <c r="B530" s="340" t="s">
        <v>6342</v>
      </c>
      <c r="C530" s="340" t="s">
        <v>23784</v>
      </c>
      <c r="D530" s="339" t="s">
        <v>6343</v>
      </c>
    </row>
    <row r="531" spans="1:4" x14ac:dyDescent="0.35">
      <c r="A531" s="340" t="s">
        <v>6349</v>
      </c>
      <c r="B531" s="340" t="s">
        <v>6347</v>
      </c>
      <c r="C531" s="340" t="s">
        <v>23783</v>
      </c>
      <c r="D531" s="339" t="s">
        <v>6348</v>
      </c>
    </row>
    <row r="532" spans="1:4" x14ac:dyDescent="0.35">
      <c r="A532" s="340" t="s">
        <v>6352</v>
      </c>
      <c r="B532" s="340" t="s">
        <v>6350</v>
      </c>
      <c r="C532" s="340" t="s">
        <v>23784</v>
      </c>
      <c r="D532" s="339" t="s">
        <v>6351</v>
      </c>
    </row>
    <row r="533" spans="1:4" x14ac:dyDescent="0.35">
      <c r="A533" s="340" t="s">
        <v>6358</v>
      </c>
      <c r="B533" s="340" t="s">
        <v>6356</v>
      </c>
      <c r="C533" s="340" t="s">
        <v>23784</v>
      </c>
      <c r="D533" s="339" t="s">
        <v>6357</v>
      </c>
    </row>
    <row r="534" spans="1:4" x14ac:dyDescent="0.35">
      <c r="A534" s="340" t="s">
        <v>6361</v>
      </c>
      <c r="B534" s="340" t="s">
        <v>6359</v>
      </c>
      <c r="C534" s="340" t="s">
        <v>23783</v>
      </c>
      <c r="D534" s="339" t="s">
        <v>6360</v>
      </c>
    </row>
    <row r="535" spans="1:4" x14ac:dyDescent="0.35">
      <c r="A535" s="340" t="s">
        <v>6364</v>
      </c>
      <c r="B535" s="340" t="s">
        <v>6362</v>
      </c>
      <c r="C535" s="340" t="s">
        <v>23784</v>
      </c>
      <c r="D535" s="339" t="s">
        <v>6363</v>
      </c>
    </row>
    <row r="536" spans="1:4" x14ac:dyDescent="0.35">
      <c r="A536" s="340" t="s">
        <v>34443</v>
      </c>
      <c r="B536" s="340" t="s">
        <v>24001</v>
      </c>
      <c r="C536" s="340" t="s">
        <v>23783</v>
      </c>
      <c r="D536" s="339" t="s">
        <v>6353</v>
      </c>
    </row>
    <row r="537" spans="1:4" x14ac:dyDescent="0.35">
      <c r="A537" s="340" t="s">
        <v>6367</v>
      </c>
      <c r="B537" s="340" t="s">
        <v>6365</v>
      </c>
      <c r="C537" s="340" t="s">
        <v>23784</v>
      </c>
      <c r="D537" s="339" t="s">
        <v>6366</v>
      </c>
    </row>
    <row r="538" spans="1:4" x14ac:dyDescent="0.35">
      <c r="A538" s="340" t="s">
        <v>6370</v>
      </c>
      <c r="B538" s="340" t="s">
        <v>6368</v>
      </c>
      <c r="C538" s="340" t="s">
        <v>23784</v>
      </c>
      <c r="D538" s="339" t="s">
        <v>6369</v>
      </c>
    </row>
    <row r="539" spans="1:4" x14ac:dyDescent="0.35">
      <c r="A539" s="340" t="s">
        <v>6383</v>
      </c>
      <c r="B539" s="340" t="s">
        <v>6381</v>
      </c>
      <c r="C539" s="340" t="s">
        <v>23783</v>
      </c>
      <c r="D539" s="339" t="s">
        <v>6382</v>
      </c>
    </row>
    <row r="540" spans="1:4" x14ac:dyDescent="0.35">
      <c r="A540" s="340" t="s">
        <v>6385</v>
      </c>
      <c r="B540" s="340" t="s">
        <v>6375</v>
      </c>
      <c r="C540" s="340" t="s">
        <v>23783</v>
      </c>
      <c r="D540" s="339" t="s">
        <v>6384</v>
      </c>
    </row>
    <row r="541" spans="1:4" x14ac:dyDescent="0.35">
      <c r="A541" s="340" t="s">
        <v>6391</v>
      </c>
      <c r="B541" s="340" t="s">
        <v>24001</v>
      </c>
      <c r="C541" s="340" t="s">
        <v>23783</v>
      </c>
      <c r="D541" s="339" t="s">
        <v>6390</v>
      </c>
    </row>
    <row r="542" spans="1:4" x14ac:dyDescent="0.35">
      <c r="A542" s="340" t="s">
        <v>6396</v>
      </c>
      <c r="B542" s="340" t="s">
        <v>6394</v>
      </c>
      <c r="C542" s="340" t="s">
        <v>23783</v>
      </c>
      <c r="D542" s="339" t="s">
        <v>6395</v>
      </c>
    </row>
    <row r="543" spans="1:4" x14ac:dyDescent="0.35">
      <c r="A543" s="340" t="s">
        <v>6407</v>
      </c>
      <c r="B543" s="340" t="s">
        <v>6405</v>
      </c>
      <c r="C543" s="340" t="s">
        <v>23783</v>
      </c>
      <c r="D543" s="339" t="s">
        <v>6406</v>
      </c>
    </row>
    <row r="544" spans="1:4" x14ac:dyDescent="0.35">
      <c r="A544" s="340" t="s">
        <v>6410</v>
      </c>
      <c r="B544" s="340" t="s">
        <v>6408</v>
      </c>
      <c r="C544" s="340" t="s">
        <v>23783</v>
      </c>
      <c r="D544" s="339" t="s">
        <v>6409</v>
      </c>
    </row>
    <row r="545" spans="1:4" x14ac:dyDescent="0.35">
      <c r="A545" s="340" t="s">
        <v>6413</v>
      </c>
      <c r="B545" s="340" t="s">
        <v>24001</v>
      </c>
      <c r="C545" s="340" t="s">
        <v>23783</v>
      </c>
      <c r="D545" s="339" t="s">
        <v>6411</v>
      </c>
    </row>
    <row r="546" spans="1:4" x14ac:dyDescent="0.35">
      <c r="A546" s="340" t="s">
        <v>6417</v>
      </c>
      <c r="B546" s="340" t="s">
        <v>6414</v>
      </c>
      <c r="C546" s="340" t="s">
        <v>23783</v>
      </c>
      <c r="D546" s="339" t="s">
        <v>6415</v>
      </c>
    </row>
    <row r="547" spans="1:4" x14ac:dyDescent="0.35">
      <c r="A547" s="340" t="s">
        <v>6421</v>
      </c>
      <c r="B547" s="340" t="s">
        <v>6418</v>
      </c>
      <c r="C547" s="340" t="s">
        <v>23783</v>
      </c>
      <c r="D547" s="339" t="s">
        <v>6419</v>
      </c>
    </row>
    <row r="548" spans="1:4" x14ac:dyDescent="0.35">
      <c r="A548" s="340" t="s">
        <v>18288</v>
      </c>
      <c r="B548" s="340" t="s">
        <v>18286</v>
      </c>
      <c r="C548" s="340" t="s">
        <v>23783</v>
      </c>
      <c r="D548" s="339" t="s">
        <v>18287</v>
      </c>
    </row>
    <row r="549" spans="1:4" x14ac:dyDescent="0.35">
      <c r="A549" s="340" t="s">
        <v>18298</v>
      </c>
      <c r="B549" s="340" t="s">
        <v>18295</v>
      </c>
      <c r="C549" s="340" t="s">
        <v>23783</v>
      </c>
      <c r="D549" s="339" t="s">
        <v>18296</v>
      </c>
    </row>
    <row r="550" spans="1:4" x14ac:dyDescent="0.35">
      <c r="A550" s="340" t="s">
        <v>8378</v>
      </c>
      <c r="B550" s="340" t="s">
        <v>8375</v>
      </c>
      <c r="C550" s="340" t="s">
        <v>23784</v>
      </c>
      <c r="D550" s="339" t="s">
        <v>8376</v>
      </c>
    </row>
    <row r="551" spans="1:4" x14ac:dyDescent="0.35">
      <c r="A551" s="340" t="s">
        <v>11933</v>
      </c>
      <c r="B551" s="340" t="s">
        <v>11931</v>
      </c>
      <c r="C551" s="340" t="s">
        <v>23784</v>
      </c>
      <c r="D551" s="339" t="s">
        <v>11932</v>
      </c>
    </row>
    <row r="552" spans="1:4" x14ac:dyDescent="0.35">
      <c r="A552" s="340" t="s">
        <v>25850</v>
      </c>
      <c r="B552" s="340" t="s">
        <v>25851</v>
      </c>
      <c r="C552" s="340" t="s">
        <v>23783</v>
      </c>
      <c r="D552" s="339" t="s">
        <v>8063</v>
      </c>
    </row>
    <row r="553" spans="1:4" x14ac:dyDescent="0.35">
      <c r="A553" s="340" t="s">
        <v>8048</v>
      </c>
      <c r="B553" s="340" t="s">
        <v>8045</v>
      </c>
      <c r="C553" s="340" t="s">
        <v>23783</v>
      </c>
      <c r="D553" s="339" t="s">
        <v>8046</v>
      </c>
    </row>
    <row r="554" spans="1:4" x14ac:dyDescent="0.35">
      <c r="A554" s="340" t="s">
        <v>8066</v>
      </c>
      <c r="B554" s="340" t="s">
        <v>8064</v>
      </c>
      <c r="C554" s="340" t="s">
        <v>23783</v>
      </c>
      <c r="D554" s="339" t="s">
        <v>8065</v>
      </c>
    </row>
    <row r="555" spans="1:4" x14ac:dyDescent="0.35">
      <c r="A555" s="340" t="s">
        <v>8071</v>
      </c>
      <c r="B555" s="340" t="s">
        <v>23970</v>
      </c>
      <c r="C555" s="340" t="s">
        <v>23783</v>
      </c>
      <c r="D555" s="339" t="s">
        <v>8069</v>
      </c>
    </row>
    <row r="556" spans="1:4" x14ac:dyDescent="0.35">
      <c r="A556" s="340" t="s">
        <v>25847</v>
      </c>
      <c r="B556" s="340" t="s">
        <v>10310</v>
      </c>
      <c r="C556" s="340" t="s">
        <v>23783</v>
      </c>
      <c r="D556" s="339" t="s">
        <v>10311</v>
      </c>
    </row>
    <row r="557" spans="1:4" x14ac:dyDescent="0.35">
      <c r="A557" s="340" t="s">
        <v>10373</v>
      </c>
      <c r="B557" s="340" t="s">
        <v>10370</v>
      </c>
      <c r="C557" s="340" t="s">
        <v>23783</v>
      </c>
      <c r="D557" s="339" t="s">
        <v>10371</v>
      </c>
    </row>
    <row r="558" spans="1:4" x14ac:dyDescent="0.35">
      <c r="A558" s="340" t="s">
        <v>25843</v>
      </c>
      <c r="B558" s="340" t="s">
        <v>10277</v>
      </c>
      <c r="C558" s="340" t="s">
        <v>23783</v>
      </c>
      <c r="D558" s="339" t="s">
        <v>10278</v>
      </c>
    </row>
    <row r="559" spans="1:4" x14ac:dyDescent="0.35">
      <c r="A559" s="340" t="s">
        <v>23971</v>
      </c>
      <c r="B559" s="340" t="s">
        <v>24001</v>
      </c>
      <c r="C559" s="340" t="s">
        <v>23783</v>
      </c>
      <c r="D559" s="339" t="s">
        <v>7426</v>
      </c>
    </row>
    <row r="560" spans="1:4" x14ac:dyDescent="0.35">
      <c r="A560" s="340" t="s">
        <v>23972</v>
      </c>
      <c r="B560" s="340" t="s">
        <v>7429</v>
      </c>
      <c r="C560" s="340" t="s">
        <v>23783</v>
      </c>
      <c r="D560" s="339" t="s">
        <v>7430</v>
      </c>
    </row>
    <row r="561" spans="1:4" x14ac:dyDescent="0.35">
      <c r="A561" s="340" t="s">
        <v>2850</v>
      </c>
      <c r="B561" s="340" t="s">
        <v>2846</v>
      </c>
      <c r="C561" s="340" t="s">
        <v>23783</v>
      </c>
      <c r="D561" s="339" t="s">
        <v>2847</v>
      </c>
    </row>
    <row r="562" spans="1:4" x14ac:dyDescent="0.35">
      <c r="A562" s="340" t="s">
        <v>2858</v>
      </c>
      <c r="B562" s="340" t="s">
        <v>24001</v>
      </c>
      <c r="C562" s="340" t="s">
        <v>23783</v>
      </c>
      <c r="D562" s="339" t="s">
        <v>2856</v>
      </c>
    </row>
    <row r="563" spans="1:4" x14ac:dyDescent="0.35">
      <c r="A563" s="340" t="s">
        <v>2865</v>
      </c>
      <c r="B563" s="340" t="s">
        <v>2863</v>
      </c>
      <c r="C563" s="340" t="s">
        <v>23783</v>
      </c>
      <c r="D563" s="339" t="s">
        <v>2864</v>
      </c>
    </row>
    <row r="564" spans="1:4" x14ac:dyDescent="0.35">
      <c r="A564" s="340" t="s">
        <v>2873</v>
      </c>
      <c r="B564" s="340" t="s">
        <v>2866</v>
      </c>
      <c r="C564" s="340" t="s">
        <v>23783</v>
      </c>
      <c r="D564" s="339" t="s">
        <v>2872</v>
      </c>
    </row>
    <row r="565" spans="1:4" x14ac:dyDescent="0.35">
      <c r="A565" s="340" t="s">
        <v>2875</v>
      </c>
      <c r="B565" s="340" t="s">
        <v>24001</v>
      </c>
      <c r="C565" s="340" t="s">
        <v>23783</v>
      </c>
      <c r="D565" s="339" t="s">
        <v>2874</v>
      </c>
    </row>
    <row r="566" spans="1:4" x14ac:dyDescent="0.35">
      <c r="A566" s="340" t="s">
        <v>2881</v>
      </c>
      <c r="B566" s="340" t="s">
        <v>2876</v>
      </c>
      <c r="C566" s="340" t="s">
        <v>23783</v>
      </c>
      <c r="D566" s="339" t="s">
        <v>2880</v>
      </c>
    </row>
    <row r="567" spans="1:4" x14ac:dyDescent="0.35">
      <c r="A567" s="340" t="s">
        <v>2883</v>
      </c>
      <c r="B567" s="340" t="s">
        <v>2876</v>
      </c>
      <c r="C567" s="340" t="s">
        <v>23783</v>
      </c>
      <c r="D567" s="339" t="s">
        <v>2882</v>
      </c>
    </row>
    <row r="568" spans="1:4" x14ac:dyDescent="0.35">
      <c r="A568" s="340" t="s">
        <v>2893</v>
      </c>
      <c r="B568" s="340" t="s">
        <v>24001</v>
      </c>
      <c r="C568" s="340" t="s">
        <v>23783</v>
      </c>
      <c r="D568" s="339" t="s">
        <v>2891</v>
      </c>
    </row>
    <row r="569" spans="1:4" x14ac:dyDescent="0.35">
      <c r="A569" s="340" t="s">
        <v>2899</v>
      </c>
      <c r="B569" s="340" t="s">
        <v>2897</v>
      </c>
      <c r="C569" s="340" t="s">
        <v>23783</v>
      </c>
      <c r="D569" s="339" t="s">
        <v>2898</v>
      </c>
    </row>
    <row r="570" spans="1:4" x14ac:dyDescent="0.35">
      <c r="A570" s="340" t="s">
        <v>2905</v>
      </c>
      <c r="B570" s="340" t="s">
        <v>2900</v>
      </c>
      <c r="C570" s="340" t="s">
        <v>23783</v>
      </c>
      <c r="D570" s="339" t="s">
        <v>2904</v>
      </c>
    </row>
    <row r="571" spans="1:4" x14ac:dyDescent="0.35">
      <c r="A571" s="340" t="s">
        <v>2907</v>
      </c>
      <c r="B571" s="340" t="s">
        <v>2900</v>
      </c>
      <c r="C571" s="340" t="s">
        <v>23783</v>
      </c>
      <c r="D571" s="339" t="s">
        <v>2906</v>
      </c>
    </row>
    <row r="572" spans="1:4" x14ac:dyDescent="0.35">
      <c r="A572" s="340" t="s">
        <v>2909</v>
      </c>
      <c r="B572" s="340" t="s">
        <v>2900</v>
      </c>
      <c r="C572" s="340" t="s">
        <v>23783</v>
      </c>
      <c r="D572" s="339" t="s">
        <v>2908</v>
      </c>
    </row>
    <row r="573" spans="1:4" x14ac:dyDescent="0.35">
      <c r="A573" s="340" t="s">
        <v>2912</v>
      </c>
      <c r="B573" s="340" t="s">
        <v>24001</v>
      </c>
      <c r="C573" s="340" t="s">
        <v>23783</v>
      </c>
      <c r="D573" s="339" t="s">
        <v>2910</v>
      </c>
    </row>
    <row r="574" spans="1:4" x14ac:dyDescent="0.35">
      <c r="A574" s="340" t="s">
        <v>2916</v>
      </c>
      <c r="B574" s="340" t="s">
        <v>2913</v>
      </c>
      <c r="C574" s="340" t="s">
        <v>23783</v>
      </c>
      <c r="D574" s="339" t="s">
        <v>2914</v>
      </c>
    </row>
    <row r="575" spans="1:4" x14ac:dyDescent="0.35">
      <c r="A575" s="340" t="s">
        <v>2920</v>
      </c>
      <c r="B575" s="340" t="s">
        <v>2917</v>
      </c>
      <c r="C575" s="340" t="s">
        <v>23783</v>
      </c>
      <c r="D575" s="339" t="s">
        <v>2918</v>
      </c>
    </row>
    <row r="576" spans="1:4" x14ac:dyDescent="0.35">
      <c r="A576" s="340" t="s">
        <v>2930</v>
      </c>
      <c r="B576" s="340" t="s">
        <v>2927</v>
      </c>
      <c r="C576" s="340" t="s">
        <v>23783</v>
      </c>
      <c r="D576" s="339" t="s">
        <v>2928</v>
      </c>
    </row>
    <row r="577" spans="1:5" x14ac:dyDescent="0.35">
      <c r="A577" s="340" t="s">
        <v>2935</v>
      </c>
      <c r="B577" s="340" t="s">
        <v>24001</v>
      </c>
      <c r="C577" s="340" t="s">
        <v>23783</v>
      </c>
      <c r="D577" s="339" t="s">
        <v>2934</v>
      </c>
    </row>
    <row r="578" spans="1:5" x14ac:dyDescent="0.35">
      <c r="A578" s="340" t="s">
        <v>6594</v>
      </c>
      <c r="B578" s="340" t="s">
        <v>6591</v>
      </c>
      <c r="C578" s="340" t="s">
        <v>23783</v>
      </c>
      <c r="D578" s="339" t="s">
        <v>6592</v>
      </c>
    </row>
    <row r="579" spans="1:5" x14ac:dyDescent="0.35">
      <c r="A579" s="340" t="s">
        <v>6602</v>
      </c>
      <c r="B579" s="340" t="s">
        <v>6599</v>
      </c>
      <c r="C579" s="340" t="s">
        <v>23783</v>
      </c>
      <c r="D579" s="339" t="s">
        <v>6600</v>
      </c>
    </row>
    <row r="580" spans="1:5" x14ac:dyDescent="0.35">
      <c r="A580" s="340" t="s">
        <v>6605</v>
      </c>
      <c r="B580" s="340" t="s">
        <v>6603</v>
      </c>
      <c r="C580" s="340" t="s">
        <v>23783</v>
      </c>
      <c r="D580" s="339" t="s">
        <v>6604</v>
      </c>
    </row>
    <row r="581" spans="1:5" x14ac:dyDescent="0.35">
      <c r="A581" s="340" t="s">
        <v>6609</v>
      </c>
      <c r="B581" s="340" t="s">
        <v>6606</v>
      </c>
      <c r="C581" s="340" t="s">
        <v>23783</v>
      </c>
      <c r="D581" s="339" t="s">
        <v>6607</v>
      </c>
    </row>
    <row r="582" spans="1:5" x14ac:dyDescent="0.35">
      <c r="A582" s="340" t="s">
        <v>11588</v>
      </c>
      <c r="B582" s="340" t="s">
        <v>24001</v>
      </c>
      <c r="C582" s="340" t="s">
        <v>23783</v>
      </c>
      <c r="D582" s="339" t="s">
        <v>11587</v>
      </c>
    </row>
    <row r="583" spans="1:5" x14ac:dyDescent="0.35">
      <c r="A583" s="340" t="s">
        <v>11592</v>
      </c>
      <c r="B583" s="340" t="s">
        <v>11589</v>
      </c>
      <c r="C583" s="340" t="s">
        <v>23784</v>
      </c>
      <c r="D583" s="339" t="s">
        <v>11590</v>
      </c>
    </row>
    <row r="584" spans="1:5" x14ac:dyDescent="0.35">
      <c r="A584" s="340" t="s">
        <v>11595</v>
      </c>
      <c r="B584" s="340" t="s">
        <v>11578</v>
      </c>
      <c r="C584" s="340" t="s">
        <v>23783</v>
      </c>
      <c r="D584" s="339" t="s">
        <v>11593</v>
      </c>
    </row>
    <row r="585" spans="1:5" x14ac:dyDescent="0.35">
      <c r="A585" s="340" t="s">
        <v>25062</v>
      </c>
      <c r="B585" s="340" t="s">
        <v>11300</v>
      </c>
      <c r="C585" s="340" t="s">
        <v>23783</v>
      </c>
      <c r="D585" s="339" t="s">
        <v>11301</v>
      </c>
    </row>
    <row r="586" spans="1:5" x14ac:dyDescent="0.35">
      <c r="A586" s="340" t="s">
        <v>18415</v>
      </c>
      <c r="B586" s="340" t="s">
        <v>18413</v>
      </c>
      <c r="C586" s="340" t="s">
        <v>23783</v>
      </c>
      <c r="D586" s="339" t="s">
        <v>18414</v>
      </c>
    </row>
    <row r="587" spans="1:5" x14ac:dyDescent="0.35">
      <c r="A587" s="340" t="s">
        <v>9634</v>
      </c>
      <c r="B587" s="340" t="s">
        <v>24001</v>
      </c>
      <c r="C587" s="340" t="s">
        <v>23783</v>
      </c>
      <c r="D587" s="339" t="s">
        <v>9632</v>
      </c>
    </row>
    <row r="588" spans="1:5" x14ac:dyDescent="0.35">
      <c r="A588" s="340" t="s">
        <v>18488</v>
      </c>
      <c r="B588" s="340" t="s">
        <v>18346</v>
      </c>
      <c r="C588" s="340" t="s">
        <v>23784</v>
      </c>
      <c r="D588" s="339" t="s">
        <v>18487</v>
      </c>
      <c r="E588" s="339" t="s">
        <v>34241</v>
      </c>
    </row>
    <row r="589" spans="1:5" x14ac:dyDescent="0.35">
      <c r="A589" s="340" t="s">
        <v>11617</v>
      </c>
      <c r="B589" s="340" t="s">
        <v>11615</v>
      </c>
      <c r="C589" s="340" t="s">
        <v>23783</v>
      </c>
      <c r="D589" s="339" t="s">
        <v>11616</v>
      </c>
    </row>
    <row r="590" spans="1:5" x14ac:dyDescent="0.35">
      <c r="A590" s="340" t="s">
        <v>16133</v>
      </c>
      <c r="B590" s="340" t="s">
        <v>16130</v>
      </c>
      <c r="C590" s="340" t="s">
        <v>23783</v>
      </c>
      <c r="D590" s="339" t="s">
        <v>16131</v>
      </c>
    </row>
    <row r="591" spans="1:5" x14ac:dyDescent="0.35">
      <c r="A591" s="340" t="s">
        <v>12348</v>
      </c>
      <c r="B591" s="340" t="s">
        <v>24001</v>
      </c>
      <c r="C591" s="340" t="s">
        <v>23783</v>
      </c>
      <c r="D591" s="339" t="s">
        <v>12345</v>
      </c>
    </row>
    <row r="592" spans="1:5" x14ac:dyDescent="0.35">
      <c r="A592" s="340" t="s">
        <v>18574</v>
      </c>
      <c r="B592" s="340" t="s">
        <v>18571</v>
      </c>
      <c r="C592" s="340" t="s">
        <v>23783</v>
      </c>
      <c r="D592" s="339" t="s">
        <v>18572</v>
      </c>
      <c r="E592" s="339" t="s">
        <v>34241</v>
      </c>
    </row>
  </sheetData>
  <sortState xmlns:xlrd2="http://schemas.microsoft.com/office/spreadsheetml/2017/richdata2" ref="A2:E592">
    <sortCondition ref="A2:A592"/>
  </sortState>
  <pageMargins left="0.7" right="0.7" top="0.75" bottom="0.75" header="0.3" footer="0.3"/>
  <pageSetup paperSize="9" orientation="portrait" verticalDpi="300" r:id="rId1"/>
  <headerFooter>
    <oddHeader>&amp;C&amp;"Arial"&amp;12&amp;KA80000 OFFICIAL&amp;1#_x000D_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N144"/>
  <sheetViews>
    <sheetView showGridLines="0" view="pageBreakPreview" topLeftCell="A14" zoomScale="78" zoomScaleNormal="100" zoomScaleSheetLayoutView="118" workbookViewId="0">
      <selection activeCell="C80" sqref="C80"/>
    </sheetView>
  </sheetViews>
  <sheetFormatPr defaultColWidth="9.1796875" defaultRowHeight="13" x14ac:dyDescent="0.3"/>
  <cols>
    <col min="1" max="1" width="34.26953125" style="300" customWidth="1"/>
    <col min="2" max="2" width="34.26953125" style="299" customWidth="1"/>
    <col min="3" max="3" width="6.453125" style="289" customWidth="1"/>
    <col min="4" max="4" width="5.7265625" style="289" customWidth="1"/>
    <col min="5" max="5" width="11.1796875" style="289" customWidth="1"/>
    <col min="6" max="6" width="11" style="289" customWidth="1"/>
    <col min="7" max="7" width="10.453125" style="289" hidden="1" customWidth="1"/>
    <col min="8" max="8" width="10.81640625" style="289" hidden="1" customWidth="1"/>
    <col min="9" max="16384" width="9.1796875" style="289"/>
  </cols>
  <sheetData>
    <row r="1" spans="1:8" ht="12.75" customHeight="1" x14ac:dyDescent="0.3">
      <c r="A1" s="626" t="s">
        <v>23831</v>
      </c>
      <c r="B1" s="627"/>
      <c r="C1" s="628" t="s">
        <v>27</v>
      </c>
      <c r="D1" s="628"/>
      <c r="E1" s="632"/>
      <c r="F1" s="633"/>
      <c r="G1" s="636" t="s">
        <v>29</v>
      </c>
      <c r="H1" s="288"/>
    </row>
    <row r="2" spans="1:8" ht="17.25" customHeight="1" x14ac:dyDescent="0.3">
      <c r="A2" s="627"/>
      <c r="B2" s="627"/>
      <c r="C2" s="628"/>
      <c r="D2" s="628"/>
      <c r="E2" s="634"/>
      <c r="F2" s="635"/>
      <c r="G2" s="637"/>
      <c r="H2" s="290"/>
    </row>
    <row r="3" spans="1:8" ht="24" customHeight="1" x14ac:dyDescent="0.35">
      <c r="A3" s="372" t="s">
        <v>30</v>
      </c>
      <c r="B3" s="373" t="s">
        <v>28</v>
      </c>
      <c r="C3" s="371" t="s">
        <v>2</v>
      </c>
      <c r="D3" s="371" t="s">
        <v>3</v>
      </c>
      <c r="E3" s="371" t="s">
        <v>23704</v>
      </c>
      <c r="F3" s="371" t="s">
        <v>13</v>
      </c>
      <c r="G3" s="638"/>
      <c r="H3" s="291" t="s">
        <v>35</v>
      </c>
    </row>
    <row r="4" spans="1:8" s="294" customFormat="1" ht="15.4" customHeight="1" x14ac:dyDescent="0.25">
      <c r="A4" s="551"/>
      <c r="B4" s="833" t="str">
        <f>IF(A4="","",(VLOOKUP(A4,Fauna!$D$2:$T$1565,2,FALSE)))</f>
        <v/>
      </c>
      <c r="C4" s="833" t="str">
        <f>IF(A4="","",(VLOOKUP(A4,Fauna!$D$2:$T$1565,9,FALSE)))</f>
        <v/>
      </c>
      <c r="D4" s="833" t="str">
        <f>IF(A4="","",(VLOOKUP(A4,Fauna!$D$2:$T$1565,8,FALSE)))</f>
        <v/>
      </c>
      <c r="E4" s="542"/>
      <c r="F4" s="543"/>
      <c r="G4" s="292" t="str">
        <f>IF(A4="","",(VLOOKUP(A4,Fauna!$D$2:$T$1565,6,FALSE)))</f>
        <v/>
      </c>
      <c r="H4" s="293" t="str">
        <f>IF(A4="","",(VLOOKUP(A4,Fauna!$D$2:$T$1565,3,FALSE)))</f>
        <v/>
      </c>
    </row>
    <row r="5" spans="1:8" s="294" customFormat="1" ht="15.4" customHeight="1" x14ac:dyDescent="0.25">
      <c r="A5" s="551"/>
      <c r="B5" s="833" t="str">
        <f>IF(A5="","",(VLOOKUP(A5,Fauna!$D$2:$T$1565,2,FALSE)))</f>
        <v/>
      </c>
      <c r="C5" s="833" t="str">
        <f>IF(A5="","",(VLOOKUP(A5,Fauna!$D$2:$T$1565,9,FALSE)))</f>
        <v/>
      </c>
      <c r="D5" s="833" t="str">
        <f>IF(A5="","",(VLOOKUP(A5,Fauna!$D$2:$T$1565,8,FALSE)))</f>
        <v/>
      </c>
      <c r="E5" s="542"/>
      <c r="F5" s="543"/>
      <c r="G5" s="292" t="str">
        <f>IF(A5="","",(VLOOKUP(A5,Fauna!$D$2:$T$1565,6,FALSE)))</f>
        <v/>
      </c>
      <c r="H5" s="293" t="str">
        <f>IF(A5="","",(VLOOKUP(A5,Fauna!$D$2:$T$1565,3,FALSE)))</f>
        <v/>
      </c>
    </row>
    <row r="6" spans="1:8" s="294" customFormat="1" ht="15.4" customHeight="1" x14ac:dyDescent="0.25">
      <c r="A6" s="551"/>
      <c r="B6" s="833" t="str">
        <f>IF(A6="","",(VLOOKUP(A6,Fauna!$D$2:$T$1565,2,FALSE)))</f>
        <v/>
      </c>
      <c r="C6" s="833" t="str">
        <f>IF(A6="","",(VLOOKUP(A6,Fauna!$D$2:$T$1565,9,FALSE)))</f>
        <v/>
      </c>
      <c r="D6" s="833" t="str">
        <f>IF(A6="","",(VLOOKUP(A6,Fauna!$D$2:$T$1565,8,FALSE)))</f>
        <v/>
      </c>
      <c r="E6" s="542"/>
      <c r="F6" s="543"/>
      <c r="G6" s="292" t="str">
        <f>IF(A6="","",(VLOOKUP(A6,Fauna!$D$2:$T$1565,6,FALSE)))</f>
        <v/>
      </c>
      <c r="H6" s="293" t="str">
        <f>IF(A6="","",(VLOOKUP(A6,Fauna!$D$2:$T$1565,3,FALSE)))</f>
        <v/>
      </c>
    </row>
    <row r="7" spans="1:8" s="294" customFormat="1" ht="15.4" customHeight="1" x14ac:dyDescent="0.25">
      <c r="A7" s="551"/>
      <c r="B7" s="833" t="str">
        <f>IF(A7="","",(VLOOKUP(A7,Fauna!$D$2:$T$1565,2,FALSE)))</f>
        <v/>
      </c>
      <c r="C7" s="833" t="str">
        <f>IF(A7="","",(VLOOKUP(A7,Fauna!$D$2:$T$1565,9,FALSE)))</f>
        <v/>
      </c>
      <c r="D7" s="833" t="str">
        <f>IF(A7="","",(VLOOKUP(A7,Fauna!$D$2:$T$1565,8,FALSE)))</f>
        <v/>
      </c>
      <c r="E7" s="542"/>
      <c r="F7" s="543"/>
      <c r="G7" s="292" t="str">
        <f>IF(A7="","",(VLOOKUP(A7,Fauna!$D$2:$T$1565,6,FALSE)))</f>
        <v/>
      </c>
      <c r="H7" s="293" t="str">
        <f>IF(A7="","",(VLOOKUP(A7,Fauna!$D$2:$T$1565,3,FALSE)))</f>
        <v/>
      </c>
    </row>
    <row r="8" spans="1:8" s="294" customFormat="1" ht="15.4" customHeight="1" x14ac:dyDescent="0.25">
      <c r="A8" s="551"/>
      <c r="B8" s="833" t="str">
        <f>IF(A8="","",(VLOOKUP(A8,Fauna!$D$2:$T$1565,2,FALSE)))</f>
        <v/>
      </c>
      <c r="C8" s="833" t="str">
        <f>IF(A8="","",(VLOOKUP(A8,Fauna!$D$2:$T$1565,9,FALSE)))</f>
        <v/>
      </c>
      <c r="D8" s="833" t="str">
        <f>IF(A8="","",(VLOOKUP(A8,Fauna!$D$2:$T$1565,8,FALSE)))</f>
        <v/>
      </c>
      <c r="E8" s="542"/>
      <c r="F8" s="543"/>
      <c r="G8" s="292" t="str">
        <f>IF(A8="","",(VLOOKUP(A8,Fauna!$D$2:$T$1565,6,FALSE)))</f>
        <v/>
      </c>
      <c r="H8" s="293" t="str">
        <f>IF(A8="","",(VLOOKUP(A8,Fauna!$D$2:$T$1565,3,FALSE)))</f>
        <v/>
      </c>
    </row>
    <row r="9" spans="1:8" s="294" customFormat="1" ht="15.4" customHeight="1" x14ac:dyDescent="0.25">
      <c r="A9" s="551"/>
      <c r="B9" s="833" t="str">
        <f>IF(A9="","",(VLOOKUP(A9,Fauna!$D$2:$T$1565,2,FALSE)))</f>
        <v/>
      </c>
      <c r="C9" s="833" t="str">
        <f>IF(A9="","",(VLOOKUP(A9,Fauna!$D$2:$T$1565,9,FALSE)))</f>
        <v/>
      </c>
      <c r="D9" s="833" t="str">
        <f>IF(A9="","",(VLOOKUP(A9,Fauna!$D$2:$T$1565,8,FALSE)))</f>
        <v/>
      </c>
      <c r="E9" s="542"/>
      <c r="F9" s="543"/>
      <c r="G9" s="292" t="str">
        <f>IF(A9="","",(VLOOKUP(A9,Fauna!$D$2:$T$1565,6,FALSE)))</f>
        <v/>
      </c>
      <c r="H9" s="293" t="str">
        <f>IF(A9="","",(VLOOKUP(A9,Fauna!$D$2:$T$1565,3,FALSE)))</f>
        <v/>
      </c>
    </row>
    <row r="10" spans="1:8" s="294" customFormat="1" ht="15.4" customHeight="1" x14ac:dyDescent="0.25">
      <c r="A10" s="551"/>
      <c r="B10" s="833" t="str">
        <f>IF(A10="","",(VLOOKUP(A10,Fauna!$D$2:$T$1565,2,FALSE)))</f>
        <v/>
      </c>
      <c r="C10" s="833" t="str">
        <f>IF(A10="","",(VLOOKUP(A10,Fauna!$D$2:$T$1565,9,FALSE)))</f>
        <v/>
      </c>
      <c r="D10" s="833" t="str">
        <f>IF(A10="","",(VLOOKUP(A10,Fauna!$D$2:$T$1565,8,FALSE)))</f>
        <v/>
      </c>
      <c r="E10" s="542"/>
      <c r="F10" s="543"/>
      <c r="G10" s="292" t="str">
        <f>IF(A10="","",(VLOOKUP(A10,Fauna!$D$2:$T$1565,6,FALSE)))</f>
        <v/>
      </c>
      <c r="H10" s="293" t="str">
        <f>IF(A10="","",(VLOOKUP(A10,Fauna!$D$2:$T$1565,3,FALSE)))</f>
        <v/>
      </c>
    </row>
    <row r="11" spans="1:8" s="294" customFormat="1" ht="15.4" customHeight="1" x14ac:dyDescent="0.25">
      <c r="A11" s="551"/>
      <c r="B11" s="833" t="str">
        <f>IF(A11="","",(VLOOKUP(A11,Fauna!$D$2:$T$1565,2,FALSE)))</f>
        <v/>
      </c>
      <c r="C11" s="833" t="str">
        <f>IF(A11="","",(VLOOKUP(A11,Fauna!$D$2:$T$1565,9,FALSE)))</f>
        <v/>
      </c>
      <c r="D11" s="833" t="str">
        <f>IF(A11="","",(VLOOKUP(A11,Fauna!$D$2:$T$1565,8,FALSE)))</f>
        <v/>
      </c>
      <c r="E11" s="542"/>
      <c r="F11" s="543"/>
      <c r="G11" s="292" t="str">
        <f>IF(A11="","",(VLOOKUP(A11,Fauna!$D$2:$T$1565,6,FALSE)))</f>
        <v/>
      </c>
      <c r="H11" s="293" t="str">
        <f>IF(A11="","",(VLOOKUP(A11,Fauna!$D$2:$T$1565,3,FALSE)))</f>
        <v/>
      </c>
    </row>
    <row r="12" spans="1:8" s="294" customFormat="1" ht="15.4" customHeight="1" x14ac:dyDescent="0.25">
      <c r="A12" s="551"/>
      <c r="B12" s="833" t="str">
        <f>IF(A12="","",(VLOOKUP(A12,Fauna!$D$2:$T$1565,2,FALSE)))</f>
        <v/>
      </c>
      <c r="C12" s="833" t="str">
        <f>IF(A12="","",(VLOOKUP(A12,Fauna!$D$2:$T$1565,9,FALSE)))</f>
        <v/>
      </c>
      <c r="D12" s="833" t="str">
        <f>IF(A12="","",(VLOOKUP(A12,Fauna!$D$2:$T$1565,8,FALSE)))</f>
        <v/>
      </c>
      <c r="E12" s="542"/>
      <c r="F12" s="543"/>
      <c r="G12" s="292" t="str">
        <f>IF(A12="","",(VLOOKUP(A12,Fauna!$D$2:$T$1565,6,FALSE)))</f>
        <v/>
      </c>
      <c r="H12" s="293" t="str">
        <f>IF(A12="","",(VLOOKUP(A12,Fauna!$D$2:$T$1565,3,FALSE)))</f>
        <v/>
      </c>
    </row>
    <row r="13" spans="1:8" s="294" customFormat="1" ht="15.4" customHeight="1" x14ac:dyDescent="0.25">
      <c r="A13" s="551"/>
      <c r="B13" s="833" t="str">
        <f>IF(A13="","",(VLOOKUP(A13,Fauna!$D$2:$T$1565,2,FALSE)))</f>
        <v/>
      </c>
      <c r="C13" s="833" t="str">
        <f>IF(A13="","",(VLOOKUP(A13,Fauna!$D$2:$T$1565,9,FALSE)))</f>
        <v/>
      </c>
      <c r="D13" s="833" t="str">
        <f>IF(A13="","",(VLOOKUP(A13,Fauna!$D$2:$T$1565,8,FALSE)))</f>
        <v/>
      </c>
      <c r="E13" s="542"/>
      <c r="F13" s="543"/>
      <c r="G13" s="292" t="str">
        <f>IF(A13="","",(VLOOKUP(A13,Fauna!$D$2:$T$1565,6,FALSE)))</f>
        <v/>
      </c>
      <c r="H13" s="293" t="str">
        <f>IF(A13="","",(VLOOKUP(A13,Fauna!$D$2:$T$1565,3,FALSE)))</f>
        <v/>
      </c>
    </row>
    <row r="14" spans="1:8" s="294" customFormat="1" ht="15.4" customHeight="1" x14ac:dyDescent="0.25">
      <c r="A14" s="551"/>
      <c r="B14" s="833" t="str">
        <f>IF(A14="","",(VLOOKUP(A14,Fauna!$D$2:$T$1565,2,FALSE)))</f>
        <v/>
      </c>
      <c r="C14" s="833" t="str">
        <f>IF(A14="","",(VLOOKUP(A14,Fauna!$D$2:$T$1565,9,FALSE)))</f>
        <v/>
      </c>
      <c r="D14" s="833" t="str">
        <f>IF(A14="","",(VLOOKUP(A14,Fauna!$D$2:$T$1565,8,FALSE)))</f>
        <v/>
      </c>
      <c r="E14" s="542"/>
      <c r="F14" s="543"/>
      <c r="G14" s="292" t="str">
        <f>IF(A14="","",(VLOOKUP(A14,Fauna!$D$2:$T$1565,6,FALSE)))</f>
        <v/>
      </c>
      <c r="H14" s="293" t="str">
        <f>IF(A14="","",(VLOOKUP(A14,Fauna!$D$2:$T$1565,3,FALSE)))</f>
        <v/>
      </c>
    </row>
    <row r="15" spans="1:8" s="294" customFormat="1" ht="15.4" customHeight="1" x14ac:dyDescent="0.25">
      <c r="A15" s="551"/>
      <c r="B15" s="833" t="str">
        <f>IF(A15="","",(VLOOKUP(A15,Fauna!$D$2:$T$1565,2,FALSE)))</f>
        <v/>
      </c>
      <c r="C15" s="833" t="str">
        <f>IF(A15="","",(VLOOKUP(A15,Fauna!$D$2:$T$1565,9,FALSE)))</f>
        <v/>
      </c>
      <c r="D15" s="833" t="str">
        <f>IF(A15="","",(VLOOKUP(A15,Fauna!$D$2:$T$1565,8,FALSE)))</f>
        <v/>
      </c>
      <c r="E15" s="542"/>
      <c r="F15" s="543"/>
      <c r="G15" s="292" t="str">
        <f>IF(A15="","",(VLOOKUP(A15,Fauna!$D$2:$T$1565,6,FALSE)))</f>
        <v/>
      </c>
      <c r="H15" s="293" t="str">
        <f>IF(A15="","",(VLOOKUP(A15,Fauna!$D$2:$T$1565,3,FALSE)))</f>
        <v/>
      </c>
    </row>
    <row r="16" spans="1:8" s="294" customFormat="1" ht="15.4" customHeight="1" x14ac:dyDescent="0.25">
      <c r="A16" s="551"/>
      <c r="B16" s="833" t="str">
        <f>IF(A16="","",(VLOOKUP(A16,Fauna!$D$2:$T$1565,2,FALSE)))</f>
        <v/>
      </c>
      <c r="C16" s="833" t="str">
        <f>IF(A16="","",(VLOOKUP(A16,Fauna!$D$2:$T$1565,9,FALSE)))</f>
        <v/>
      </c>
      <c r="D16" s="833" t="str">
        <f>IF(A16="","",(VLOOKUP(A16,Fauna!$D$2:$T$1565,8,FALSE)))</f>
        <v/>
      </c>
      <c r="E16" s="542"/>
      <c r="F16" s="543"/>
      <c r="G16" s="292" t="str">
        <f>IF(A16="","",(VLOOKUP(A16,Fauna!$D$2:$T$1565,6,FALSE)))</f>
        <v/>
      </c>
      <c r="H16" s="293" t="str">
        <f>IF(A16="","",(VLOOKUP(A16,Fauna!$D$2:$T$1565,3,FALSE)))</f>
        <v/>
      </c>
    </row>
    <row r="17" spans="1:8" s="294" customFormat="1" ht="15.4" customHeight="1" x14ac:dyDescent="0.25">
      <c r="A17" s="551"/>
      <c r="B17" s="833" t="str">
        <f>IF(A17="","",(VLOOKUP(A17,Fauna!$D$2:$T$1565,2,FALSE)))</f>
        <v/>
      </c>
      <c r="C17" s="833" t="str">
        <f>IF(A17="","",(VLOOKUP(A17,Fauna!$D$2:$T$1565,9,FALSE)))</f>
        <v/>
      </c>
      <c r="D17" s="833" t="str">
        <f>IF(A17="","",(VLOOKUP(A17,Fauna!$D$2:$T$1565,8,FALSE)))</f>
        <v/>
      </c>
      <c r="E17" s="542"/>
      <c r="F17" s="543"/>
      <c r="G17" s="292" t="str">
        <f>IF(A17="","",(VLOOKUP(A17,Fauna!$D$2:$T$1565,6,FALSE)))</f>
        <v/>
      </c>
      <c r="H17" s="293" t="str">
        <f>IF(A17="","",(VLOOKUP(A17,Fauna!$D$2:$T$1565,3,FALSE)))</f>
        <v/>
      </c>
    </row>
    <row r="18" spans="1:8" s="294" customFormat="1" ht="15.4" customHeight="1" x14ac:dyDescent="0.25">
      <c r="A18" s="551"/>
      <c r="B18" s="833" t="str">
        <f>IF(A18="","",(VLOOKUP(A18,Fauna!$D$2:$T$1565,2,FALSE)))</f>
        <v/>
      </c>
      <c r="C18" s="833" t="str">
        <f>IF(A18="","",(VLOOKUP(A18,Fauna!$D$2:$T$1565,9,FALSE)))</f>
        <v/>
      </c>
      <c r="D18" s="833" t="str">
        <f>IF(A18="","",(VLOOKUP(A18,Fauna!$D$2:$T$1565,8,FALSE)))</f>
        <v/>
      </c>
      <c r="E18" s="542"/>
      <c r="F18" s="543"/>
      <c r="G18" s="292" t="str">
        <f>IF(A18="","",(VLOOKUP(A18,Fauna!$D$2:$T$1565,6,FALSE)))</f>
        <v/>
      </c>
      <c r="H18" s="293" t="str">
        <f>IF(A18="","",(VLOOKUP(A18,Fauna!$D$2:$T$1565,3,FALSE)))</f>
        <v/>
      </c>
    </row>
    <row r="19" spans="1:8" s="294" customFormat="1" ht="15.4" customHeight="1" x14ac:dyDescent="0.25">
      <c r="A19" s="551"/>
      <c r="B19" s="833" t="str">
        <f>IF(A19="","",(VLOOKUP(A19,Fauna!$D$2:$T$1565,2,FALSE)))</f>
        <v/>
      </c>
      <c r="C19" s="833" t="str">
        <f>IF(A19="","",(VLOOKUP(A19,Fauna!$D$2:$T$1565,9,FALSE)))</f>
        <v/>
      </c>
      <c r="D19" s="833" t="str">
        <f>IF(A19="","",(VLOOKUP(A19,Fauna!$D$2:$T$1565,8,FALSE)))</f>
        <v/>
      </c>
      <c r="E19" s="542"/>
      <c r="F19" s="543"/>
      <c r="G19" s="292" t="str">
        <f>IF(A19="","",(VLOOKUP(A19,Fauna!$D$2:$T$1565,6,FALSE)))</f>
        <v/>
      </c>
      <c r="H19" s="293" t="str">
        <f>IF(A19="","",(VLOOKUP(A19,Fauna!$D$2:$T$1565,3,FALSE)))</f>
        <v/>
      </c>
    </row>
    <row r="20" spans="1:8" s="294" customFormat="1" ht="15.4" customHeight="1" x14ac:dyDescent="0.25">
      <c r="A20" s="551"/>
      <c r="B20" s="833" t="str">
        <f>IF(A20="","",(VLOOKUP(A20,Fauna!$D$2:$T$1565,2,FALSE)))</f>
        <v/>
      </c>
      <c r="C20" s="833" t="str">
        <f>IF(A20="","",(VLOOKUP(A20,Fauna!$D$2:$T$1565,9,FALSE)))</f>
        <v/>
      </c>
      <c r="D20" s="833" t="str">
        <f>IF(A20="","",(VLOOKUP(A20,Fauna!$D$2:$T$1565,8,FALSE)))</f>
        <v/>
      </c>
      <c r="E20" s="542"/>
      <c r="F20" s="543"/>
      <c r="G20" s="292" t="str">
        <f>IF(A20="","",(VLOOKUP(A20,Fauna!$D$2:$T$1565,6,FALSE)))</f>
        <v/>
      </c>
      <c r="H20" s="293" t="str">
        <f>IF(A20="","",(VLOOKUP(A20,Fauna!$D$2:$T$1565,3,FALSE)))</f>
        <v/>
      </c>
    </row>
    <row r="21" spans="1:8" s="294" customFormat="1" ht="15.4" customHeight="1" x14ac:dyDescent="0.25">
      <c r="A21" s="551"/>
      <c r="B21" s="833" t="str">
        <f>IF(A21="","",(VLOOKUP(A21,Fauna!$D$2:$T$1565,2,FALSE)))</f>
        <v/>
      </c>
      <c r="C21" s="833" t="str">
        <f>IF(A21="","",(VLOOKUP(A21,Fauna!$D$2:$T$1565,9,FALSE)))</f>
        <v/>
      </c>
      <c r="D21" s="833" t="str">
        <f>IF(A21="","",(VLOOKUP(A21,Fauna!$D$2:$T$1565,8,FALSE)))</f>
        <v/>
      </c>
      <c r="E21" s="542"/>
      <c r="F21" s="543"/>
      <c r="G21" s="292" t="str">
        <f>IF(A21="","",(VLOOKUP(A21,Fauna!$D$2:$T$1565,6,FALSE)))</f>
        <v/>
      </c>
      <c r="H21" s="293" t="str">
        <f>IF(A21="","",(VLOOKUP(A21,Fauna!$D$2:$T$1565,3,FALSE)))</f>
        <v/>
      </c>
    </row>
    <row r="22" spans="1:8" s="294" customFormat="1" ht="15.4" customHeight="1" x14ac:dyDescent="0.25">
      <c r="A22" s="551"/>
      <c r="B22" s="833" t="str">
        <f>IF(A22="","",(VLOOKUP(A22,Fauna!$D$2:$T$1565,2,FALSE)))</f>
        <v/>
      </c>
      <c r="C22" s="833" t="str">
        <f>IF(A22="","",(VLOOKUP(A22,Fauna!$D$2:$T$1565,9,FALSE)))</f>
        <v/>
      </c>
      <c r="D22" s="833" t="str">
        <f>IF(A22="","",(VLOOKUP(A22,Fauna!$D$2:$T$1565,8,FALSE)))</f>
        <v/>
      </c>
      <c r="E22" s="542"/>
      <c r="F22" s="543"/>
      <c r="G22" s="292" t="str">
        <f>IF(A22="","",(VLOOKUP(A22,Fauna!$D$2:$T$1565,6,FALSE)))</f>
        <v/>
      </c>
      <c r="H22" s="293" t="str">
        <f>IF(A22="","",(VLOOKUP(A22,Fauna!$D$2:$T$1565,3,FALSE)))</f>
        <v/>
      </c>
    </row>
    <row r="23" spans="1:8" s="294" customFormat="1" ht="15.4" customHeight="1" x14ac:dyDescent="0.25">
      <c r="A23" s="551"/>
      <c r="B23" s="833" t="str">
        <f>IF(A23="","",(VLOOKUP(A23,Fauna!$D$2:$T$1565,2,FALSE)))</f>
        <v/>
      </c>
      <c r="C23" s="833" t="str">
        <f>IF(A23="","",(VLOOKUP(A23,Fauna!$D$2:$T$1565,9,FALSE)))</f>
        <v/>
      </c>
      <c r="D23" s="833" t="str">
        <f>IF(A23="","",(VLOOKUP(A23,Fauna!$D$2:$T$1565,8,FALSE)))</f>
        <v/>
      </c>
      <c r="E23" s="542"/>
      <c r="F23" s="543"/>
      <c r="G23" s="292" t="str">
        <f>IF(A23="","",(VLOOKUP(A23,Fauna!$D$2:$T$1565,6,FALSE)))</f>
        <v/>
      </c>
      <c r="H23" s="293" t="str">
        <f>IF(A23="","",(VLOOKUP(A23,Fauna!$D$2:$T$1565,3,FALSE)))</f>
        <v/>
      </c>
    </row>
    <row r="24" spans="1:8" s="294" customFormat="1" ht="15.4" customHeight="1" x14ac:dyDescent="0.25">
      <c r="A24" s="551"/>
      <c r="B24" s="833" t="str">
        <f>IF(A24="","",(VLOOKUP(A24,Fauna!$D$2:$T$1565,2,FALSE)))</f>
        <v/>
      </c>
      <c r="C24" s="833" t="str">
        <f>IF(A24="","",(VLOOKUP(A24,Fauna!$D$2:$T$1565,9,FALSE)))</f>
        <v/>
      </c>
      <c r="D24" s="833" t="str">
        <f>IF(A24="","",(VLOOKUP(A24,Fauna!$D$2:$T$1565,8,FALSE)))</f>
        <v/>
      </c>
      <c r="E24" s="542"/>
      <c r="F24" s="543"/>
      <c r="G24" s="292" t="str">
        <f>IF(A24="","",(VLOOKUP(A24,Fauna!$D$2:$T$1565,6,FALSE)))</f>
        <v/>
      </c>
      <c r="H24" s="293" t="str">
        <f>IF(A24="","",(VLOOKUP(A24,Fauna!$D$2:$T$1565,3,FALSE)))</f>
        <v/>
      </c>
    </row>
    <row r="25" spans="1:8" s="294" customFormat="1" ht="15.4" hidden="1" customHeight="1" x14ac:dyDescent="0.25">
      <c r="A25" s="551"/>
      <c r="B25" s="833" t="str">
        <f>IF(A25="","",(VLOOKUP(A25,Fauna!$D$2:$T$1565,2,FALSE)))</f>
        <v/>
      </c>
      <c r="C25" s="833" t="str">
        <f>IF(A25="","",(VLOOKUP(A25,Fauna!$D$2:$T$1565,9,FALSE)))</f>
        <v/>
      </c>
      <c r="D25" s="833" t="str">
        <f>IF(A25="","",(VLOOKUP(A25,Fauna!$D$2:$T$1565,8,FALSE)))</f>
        <v/>
      </c>
      <c r="E25" s="542"/>
      <c r="F25" s="543"/>
      <c r="G25" s="292" t="str">
        <f>IF(A25="","",(VLOOKUP(A25,Fauna!$D$2:$T$1565,6,FALSE)))</f>
        <v/>
      </c>
      <c r="H25" s="293" t="str">
        <f>IF(A25="","",(VLOOKUP(A25,Fauna!$D$2:$T$1565,3,FALSE)))</f>
        <v/>
      </c>
    </row>
    <row r="26" spans="1:8" s="294" customFormat="1" ht="15.4" hidden="1" customHeight="1" x14ac:dyDescent="0.25">
      <c r="A26" s="551"/>
      <c r="B26" s="833" t="str">
        <f>IF(A26="","",(VLOOKUP(A26,Fauna!$D$2:$T$1565,2,FALSE)))</f>
        <v/>
      </c>
      <c r="C26" s="833" t="str">
        <f>IF(A26="","",(VLOOKUP(A26,Fauna!$D$2:$T$1565,9,FALSE)))</f>
        <v/>
      </c>
      <c r="D26" s="833" t="str">
        <f>IF(A26="","",(VLOOKUP(A26,Fauna!$D$2:$T$1565,8,FALSE)))</f>
        <v/>
      </c>
      <c r="E26" s="542"/>
      <c r="F26" s="543"/>
      <c r="G26" s="292" t="str">
        <f>IF(A26="","",(VLOOKUP(A26,Fauna!$D$2:$T$1565,6,FALSE)))</f>
        <v/>
      </c>
      <c r="H26" s="293" t="str">
        <f>IF(A26="","",(VLOOKUP(A26,Fauna!$D$2:$T$1565,3,FALSE)))</f>
        <v/>
      </c>
    </row>
    <row r="27" spans="1:8" s="294" customFormat="1" ht="15.4" hidden="1" customHeight="1" x14ac:dyDescent="0.25">
      <c r="A27" s="551"/>
      <c r="B27" s="833" t="str">
        <f>IF(A27="","",(VLOOKUP(A27,Fauna!$D$2:$T$1565,2,FALSE)))</f>
        <v/>
      </c>
      <c r="C27" s="833" t="str">
        <f>IF(A27="","",(VLOOKUP(A27,Fauna!$D$2:$T$1565,9,FALSE)))</f>
        <v/>
      </c>
      <c r="D27" s="833" t="str">
        <f>IF(A27="","",(VLOOKUP(A27,Fauna!$D$2:$T$1565,8,FALSE)))</f>
        <v/>
      </c>
      <c r="E27" s="542"/>
      <c r="F27" s="543"/>
      <c r="G27" s="292" t="str">
        <f>IF(A27="","",(VLOOKUP(A27,Fauna!$D$2:$T$1565,6,FALSE)))</f>
        <v/>
      </c>
      <c r="H27" s="293" t="str">
        <f>IF(A27="","",(VLOOKUP(A27,Fauna!$D$2:$T$1565,3,FALSE)))</f>
        <v/>
      </c>
    </row>
    <row r="28" spans="1:8" s="294" customFormat="1" ht="15.4" hidden="1" customHeight="1" x14ac:dyDescent="0.25">
      <c r="A28" s="551"/>
      <c r="B28" s="833" t="str">
        <f>IF(A28="","",(VLOOKUP(A28,Fauna!$D$2:$T$1565,2,FALSE)))</f>
        <v/>
      </c>
      <c r="C28" s="833" t="str">
        <f>IF(A28="","",(VLOOKUP(A28,Fauna!$D$2:$T$1565,9,FALSE)))</f>
        <v/>
      </c>
      <c r="D28" s="833" t="str">
        <f>IF(A28="","",(VLOOKUP(A28,Fauna!$D$2:$T$1565,8,FALSE)))</f>
        <v/>
      </c>
      <c r="E28" s="542"/>
      <c r="F28" s="543"/>
      <c r="G28" s="292" t="str">
        <f>IF(A28="","",(VLOOKUP(A28,Fauna!$D$2:$T$1565,6,FALSE)))</f>
        <v/>
      </c>
      <c r="H28" s="293" t="str">
        <f>IF(A28="","",(VLOOKUP(A28,Fauna!$D$2:$T$1565,3,FALSE)))</f>
        <v/>
      </c>
    </row>
    <row r="29" spans="1:8" s="294" customFormat="1" ht="15.4" hidden="1" customHeight="1" x14ac:dyDescent="0.25">
      <c r="A29" s="551"/>
      <c r="B29" s="833" t="str">
        <f>IF(A29="","",(VLOOKUP(A29,Fauna!$D$2:$T$1565,2,FALSE)))</f>
        <v/>
      </c>
      <c r="C29" s="833" t="str">
        <f>IF(A29="","",(VLOOKUP(A29,Fauna!$D$2:$T$1565,9,FALSE)))</f>
        <v/>
      </c>
      <c r="D29" s="833" t="str">
        <f>IF(A29="","",(VLOOKUP(A29,Fauna!$D$2:$T$1565,8,FALSE)))</f>
        <v/>
      </c>
      <c r="E29" s="542"/>
      <c r="F29" s="543"/>
      <c r="G29" s="292" t="str">
        <f>IF(A29="","",(VLOOKUP(A29,Fauna!$D$2:$T$1565,6,FALSE)))</f>
        <v/>
      </c>
      <c r="H29" s="293" t="str">
        <f>IF(A29="","",(VLOOKUP(A29,Fauna!$D$2:$T$1565,3,FALSE)))</f>
        <v/>
      </c>
    </row>
    <row r="30" spans="1:8" s="294" customFormat="1" ht="15.4" hidden="1" customHeight="1" x14ac:dyDescent="0.25">
      <c r="A30" s="551"/>
      <c r="B30" s="833" t="str">
        <f>IF(A30="","",(VLOOKUP(A30,Fauna!$D$2:$T$1565,2,FALSE)))</f>
        <v/>
      </c>
      <c r="C30" s="833" t="str">
        <f>IF(A30="","",(VLOOKUP(A30,Fauna!$D$2:$T$1565,9,FALSE)))</f>
        <v/>
      </c>
      <c r="D30" s="833" t="str">
        <f>IF(A30="","",(VLOOKUP(A30,Fauna!$D$2:$T$1565,8,FALSE)))</f>
        <v/>
      </c>
      <c r="E30" s="542"/>
      <c r="F30" s="543"/>
      <c r="G30" s="292" t="str">
        <f>IF(A30="","",(VLOOKUP(A30,Fauna!$D$2:$T$1565,6,FALSE)))</f>
        <v/>
      </c>
      <c r="H30" s="293" t="str">
        <f>IF(A30="","",(VLOOKUP(A30,Fauna!$D$2:$T$1565,3,FALSE)))</f>
        <v/>
      </c>
    </row>
    <row r="31" spans="1:8" s="294" customFormat="1" ht="15.4" hidden="1" customHeight="1" x14ac:dyDescent="0.25">
      <c r="A31" s="551"/>
      <c r="B31" s="833" t="str">
        <f>IF(A31="","",(VLOOKUP(A31,Fauna!$D$2:$T$1565,2,FALSE)))</f>
        <v/>
      </c>
      <c r="C31" s="833" t="str">
        <f>IF(A31="","",(VLOOKUP(A31,Fauna!$D$2:$T$1565,9,FALSE)))</f>
        <v/>
      </c>
      <c r="D31" s="833" t="str">
        <f>IF(A31="","",(VLOOKUP(A31,Fauna!$D$2:$T$1565,8,FALSE)))</f>
        <v/>
      </c>
      <c r="E31" s="542"/>
      <c r="F31" s="543"/>
      <c r="G31" s="292" t="str">
        <f>IF(A31="","",(VLOOKUP(A31,Fauna!$D$2:$T$1565,6,FALSE)))</f>
        <v/>
      </c>
      <c r="H31" s="293" t="str">
        <f>IF(A31="","",(VLOOKUP(A31,Fauna!$D$2:$T$1565,3,FALSE)))</f>
        <v/>
      </c>
    </row>
    <row r="32" spans="1:8" s="294" customFormat="1" ht="15.4" hidden="1" customHeight="1" x14ac:dyDescent="0.25">
      <c r="A32" s="551"/>
      <c r="B32" s="833" t="str">
        <f>IF(A32="","",(VLOOKUP(A32,Fauna!$D$2:$T$1565,2,FALSE)))</f>
        <v/>
      </c>
      <c r="C32" s="833" t="str">
        <f>IF(A32="","",(VLOOKUP(A32,Fauna!$D$2:$T$1565,9,FALSE)))</f>
        <v/>
      </c>
      <c r="D32" s="833" t="str">
        <f>IF(A32="","",(VLOOKUP(A32,Fauna!$D$2:$T$1565,8,FALSE)))</f>
        <v/>
      </c>
      <c r="E32" s="542"/>
      <c r="F32" s="543"/>
      <c r="G32" s="292" t="str">
        <f>IF(A32="","",(VLOOKUP(A32,Fauna!$D$2:$T$1565,6,FALSE)))</f>
        <v/>
      </c>
      <c r="H32" s="293" t="str">
        <f>IF(A32="","",(VLOOKUP(A32,Fauna!$D$2:$T$1565,3,FALSE)))</f>
        <v/>
      </c>
    </row>
    <row r="33" spans="1:8" s="294" customFormat="1" ht="15.4" hidden="1" customHeight="1" x14ac:dyDescent="0.25">
      <c r="A33" s="551"/>
      <c r="B33" s="833" t="str">
        <f>IF(A33="","",(VLOOKUP(A33,Fauna!$D$2:$T$1565,2,FALSE)))</f>
        <v/>
      </c>
      <c r="C33" s="833" t="str">
        <f>IF(A33="","",(VLOOKUP(A33,Fauna!$D$2:$T$1565,9,FALSE)))</f>
        <v/>
      </c>
      <c r="D33" s="833" t="str">
        <f>IF(A33="","",(VLOOKUP(A33,Fauna!$D$2:$T$1565,8,FALSE)))</f>
        <v/>
      </c>
      <c r="E33" s="542"/>
      <c r="F33" s="543"/>
      <c r="G33" s="292" t="str">
        <f>IF(A33="","",(VLOOKUP(A33,Fauna!$D$2:$T$1565,6,FALSE)))</f>
        <v/>
      </c>
      <c r="H33" s="293" t="str">
        <f>IF(A33="","",(VLOOKUP(A33,Fauna!$D$2:$T$1565,3,FALSE)))</f>
        <v/>
      </c>
    </row>
    <row r="34" spans="1:8" s="294" customFormat="1" ht="15.4" hidden="1" customHeight="1" x14ac:dyDescent="0.25">
      <c r="A34" s="551"/>
      <c r="B34" s="833" t="str">
        <f>IF(A34="","",(VLOOKUP(A34,Fauna!$D$2:$T$1565,2,FALSE)))</f>
        <v/>
      </c>
      <c r="C34" s="833" t="str">
        <f>IF(A34="","",(VLOOKUP(A34,Fauna!$D$2:$T$1565,9,FALSE)))</f>
        <v/>
      </c>
      <c r="D34" s="833" t="str">
        <f>IF(A34="","",(VLOOKUP(A34,Fauna!$D$2:$T$1565,8,FALSE)))</f>
        <v/>
      </c>
      <c r="E34" s="542"/>
      <c r="F34" s="543"/>
      <c r="G34" s="292" t="str">
        <f>IF(A34="","",(VLOOKUP(A34,Fauna!$D$2:$T$1565,6,FALSE)))</f>
        <v/>
      </c>
      <c r="H34" s="293" t="str">
        <f>IF(A34="","",(VLOOKUP(A34,Fauna!$D$2:$T$1565,3,FALSE)))</f>
        <v/>
      </c>
    </row>
    <row r="35" spans="1:8" s="294" customFormat="1" ht="15.4" hidden="1" customHeight="1" x14ac:dyDescent="0.25">
      <c r="A35" s="551"/>
      <c r="B35" s="833" t="str">
        <f>IF(A35="","",(VLOOKUP(A35,Fauna!$D$2:$T$1565,2,FALSE)))</f>
        <v/>
      </c>
      <c r="C35" s="833" t="str">
        <f>IF(A35="","",(VLOOKUP(A35,Fauna!$D$2:$T$1565,9,FALSE)))</f>
        <v/>
      </c>
      <c r="D35" s="833" t="str">
        <f>IF(A35="","",(VLOOKUP(A35,Fauna!$D$2:$T$1565,8,FALSE)))</f>
        <v/>
      </c>
      <c r="E35" s="542"/>
      <c r="F35" s="543"/>
      <c r="G35" s="292" t="str">
        <f>IF(A35="","",(VLOOKUP(A35,Fauna!$D$2:$T$1565,6,FALSE)))</f>
        <v/>
      </c>
      <c r="H35" s="293" t="str">
        <f>IF(A35="","",(VLOOKUP(A35,Fauna!$D$2:$T$1565,3,FALSE)))</f>
        <v/>
      </c>
    </row>
    <row r="36" spans="1:8" s="294" customFormat="1" ht="15.4" hidden="1" customHeight="1" x14ac:dyDescent="0.25">
      <c r="A36" s="551"/>
      <c r="B36" s="833" t="str">
        <f>IF(A36="","",(VLOOKUP(A36,Fauna!$D$2:$T$1565,2,FALSE)))</f>
        <v/>
      </c>
      <c r="C36" s="833" t="str">
        <f>IF(A36="","",(VLOOKUP(A36,Fauna!$D$2:$T$1565,9,FALSE)))</f>
        <v/>
      </c>
      <c r="D36" s="833" t="str">
        <f>IF(A36="","",(VLOOKUP(A36,Fauna!$D$2:$T$1565,8,FALSE)))</f>
        <v/>
      </c>
      <c r="E36" s="542"/>
      <c r="F36" s="543"/>
      <c r="G36" s="292" t="str">
        <f>IF(A36="","",(VLOOKUP(A36,Fauna!$D$2:$T$1565,6,FALSE)))</f>
        <v/>
      </c>
      <c r="H36" s="293" t="str">
        <f>IF(A36="","",(VLOOKUP(A36,Fauna!$D$2:$T$1565,3,FALSE)))</f>
        <v/>
      </c>
    </row>
    <row r="37" spans="1:8" s="294" customFormat="1" ht="15.4" hidden="1" customHeight="1" x14ac:dyDescent="0.25">
      <c r="A37" s="551"/>
      <c r="B37" s="833" t="str">
        <f>IF(A37="","",(VLOOKUP(A37,Fauna!$D$2:$T$1565,2,FALSE)))</f>
        <v/>
      </c>
      <c r="C37" s="833" t="str">
        <f>IF(A37="","",(VLOOKUP(A37,Fauna!$D$2:$T$1565,9,FALSE)))</f>
        <v/>
      </c>
      <c r="D37" s="833" t="str">
        <f>IF(A37="","",(VLOOKUP(A37,Fauna!$D$2:$T$1565,8,FALSE)))</f>
        <v/>
      </c>
      <c r="E37" s="542"/>
      <c r="F37" s="543"/>
      <c r="G37" s="292" t="str">
        <f>IF(A37="","",(VLOOKUP(A37,Fauna!$D$2:$T$1565,6,FALSE)))</f>
        <v/>
      </c>
      <c r="H37" s="293" t="str">
        <f>IF(A37="","",(VLOOKUP(A37,Fauna!$D$2:$T$1565,3,FALSE)))</f>
        <v/>
      </c>
    </row>
    <row r="38" spans="1:8" s="294" customFormat="1" ht="15.4" hidden="1" customHeight="1" x14ac:dyDescent="0.25">
      <c r="A38" s="551"/>
      <c r="B38" s="833" t="str">
        <f>IF(A38="","",(VLOOKUP(A38,Fauna!$D$2:$T$1565,2,FALSE)))</f>
        <v/>
      </c>
      <c r="C38" s="833" t="str">
        <f>IF(A38="","",(VLOOKUP(A38,Fauna!$D$2:$T$1565,9,FALSE)))</f>
        <v/>
      </c>
      <c r="D38" s="833" t="str">
        <f>IF(A38="","",(VLOOKUP(A38,Fauna!$D$2:$T$1565,8,FALSE)))</f>
        <v/>
      </c>
      <c r="E38" s="542"/>
      <c r="F38" s="543"/>
      <c r="G38" s="292" t="str">
        <f>IF(A38="","",(VLOOKUP(A38,Fauna!$D$2:$T$1565,6,FALSE)))</f>
        <v/>
      </c>
      <c r="H38" s="293" t="str">
        <f>IF(A38="","",(VLOOKUP(A38,Fauna!$D$2:$T$1565,3,FALSE)))</f>
        <v/>
      </c>
    </row>
    <row r="39" spans="1:8" s="294" customFormat="1" ht="15.4" hidden="1" customHeight="1" x14ac:dyDescent="0.25">
      <c r="A39" s="551"/>
      <c r="B39" s="833" t="str">
        <f>IF(A39="","",(VLOOKUP(A39,Fauna!$D$2:$T$1565,2,FALSE)))</f>
        <v/>
      </c>
      <c r="C39" s="833" t="str">
        <f>IF(A39="","",(VLOOKUP(A39,Fauna!$D$2:$T$1565,9,FALSE)))</f>
        <v/>
      </c>
      <c r="D39" s="833" t="str">
        <f>IF(A39="","",(VLOOKUP(A39,Fauna!$D$2:$T$1565,8,FALSE)))</f>
        <v/>
      </c>
      <c r="E39" s="542"/>
      <c r="F39" s="543"/>
      <c r="G39" s="292" t="str">
        <f>IF(A39="","",(VLOOKUP(A39,Fauna!$D$2:$T$1565,6,FALSE)))</f>
        <v/>
      </c>
      <c r="H39" s="293" t="str">
        <f>IF(A39="","",(VLOOKUP(A39,Fauna!$D$2:$T$1565,3,FALSE)))</f>
        <v/>
      </c>
    </row>
    <row r="40" spans="1:8" s="294" customFormat="1" ht="15.4" hidden="1" customHeight="1" x14ac:dyDescent="0.25">
      <c r="A40" s="551"/>
      <c r="B40" s="833" t="str">
        <f>IF(A40="","",(VLOOKUP(A40,Fauna!$D$2:$T$1565,2,FALSE)))</f>
        <v/>
      </c>
      <c r="C40" s="833" t="str">
        <f>IF(A40="","",(VLOOKUP(A40,Fauna!$D$2:$T$1565,9,FALSE)))</f>
        <v/>
      </c>
      <c r="D40" s="833" t="str">
        <f>IF(A40="","",(VLOOKUP(A40,Fauna!$D$2:$T$1565,8,FALSE)))</f>
        <v/>
      </c>
      <c r="E40" s="542"/>
      <c r="F40" s="543"/>
      <c r="G40" s="292" t="str">
        <f>IF(A40="","",(VLOOKUP(A40,Fauna!$D$2:$T$1565,6,FALSE)))</f>
        <v/>
      </c>
      <c r="H40" s="293" t="str">
        <f>IF(A40="","",(VLOOKUP(A40,Fauna!$D$2:$T$1565,3,FALSE)))</f>
        <v/>
      </c>
    </row>
    <row r="41" spans="1:8" s="294" customFormat="1" ht="15.4" hidden="1" customHeight="1" x14ac:dyDescent="0.25">
      <c r="A41" s="551"/>
      <c r="B41" s="833" t="str">
        <f>IF(A41="","",(VLOOKUP(A41,Fauna!$D$2:$T$1565,2,FALSE)))</f>
        <v/>
      </c>
      <c r="C41" s="833" t="str">
        <f>IF(A41="","",(VLOOKUP(A41,Fauna!$D$2:$T$1565,9,FALSE)))</f>
        <v/>
      </c>
      <c r="D41" s="833" t="str">
        <f>IF(A41="","",(VLOOKUP(A41,Fauna!$D$2:$T$1565,8,FALSE)))</f>
        <v/>
      </c>
      <c r="E41" s="542"/>
      <c r="F41" s="543"/>
      <c r="G41" s="292" t="str">
        <f>IF(A41="","",(VLOOKUP(A41,Fauna!$D$2:$T$1565,6,FALSE)))</f>
        <v/>
      </c>
      <c r="H41" s="293" t="str">
        <f>IF(A41="","",(VLOOKUP(A41,Fauna!$D$2:$T$1565,3,FALSE)))</f>
        <v/>
      </c>
    </row>
    <row r="42" spans="1:8" s="294" customFormat="1" ht="15.4" hidden="1" customHeight="1" x14ac:dyDescent="0.25">
      <c r="A42" s="551"/>
      <c r="B42" s="833" t="str">
        <f>IF(A42="","",(VLOOKUP(A42,Fauna!$D$2:$T$1565,2,FALSE)))</f>
        <v/>
      </c>
      <c r="C42" s="833" t="str">
        <f>IF(A42="","",(VLOOKUP(A42,Fauna!$D$2:$T$1565,9,FALSE)))</f>
        <v/>
      </c>
      <c r="D42" s="833" t="str">
        <f>IF(A42="","",(VLOOKUP(A42,Fauna!$D$2:$T$1565,8,FALSE)))</f>
        <v/>
      </c>
      <c r="E42" s="542"/>
      <c r="F42" s="543"/>
      <c r="G42" s="292" t="str">
        <f>IF(A42="","",(VLOOKUP(A42,Fauna!$D$2:$T$1565,6,FALSE)))</f>
        <v/>
      </c>
      <c r="H42" s="293" t="str">
        <f>IF(A42="","",(VLOOKUP(A42,Fauna!$D$2:$T$1565,3,FALSE)))</f>
        <v/>
      </c>
    </row>
    <row r="43" spans="1:8" s="294" customFormat="1" ht="15.4" hidden="1" customHeight="1" x14ac:dyDescent="0.25">
      <c r="A43" s="551"/>
      <c r="B43" s="833" t="str">
        <f>IF(A43="","",(VLOOKUP(A43,Fauna!$D$2:$T$1565,2,FALSE)))</f>
        <v/>
      </c>
      <c r="C43" s="833" t="str">
        <f>IF(A43="","",(VLOOKUP(A43,Fauna!$D$2:$T$1565,9,FALSE)))</f>
        <v/>
      </c>
      <c r="D43" s="833" t="str">
        <f>IF(A43="","",(VLOOKUP(A43,Fauna!$D$2:$T$1565,8,FALSE)))</f>
        <v/>
      </c>
      <c r="E43" s="542"/>
      <c r="F43" s="543"/>
      <c r="G43" s="292" t="str">
        <f>IF(A43="","",(VLOOKUP(A43,Fauna!$D$2:$T$1565,6,FALSE)))</f>
        <v/>
      </c>
      <c r="H43" s="293" t="str">
        <f>IF(A43="","",(VLOOKUP(A43,Fauna!$D$2:$T$1565,3,FALSE)))</f>
        <v/>
      </c>
    </row>
    <row r="44" spans="1:8" s="294" customFormat="1" ht="15.4" hidden="1" customHeight="1" x14ac:dyDescent="0.25">
      <c r="A44" s="551"/>
      <c r="B44" s="833" t="str">
        <f>IF(A44="","",(VLOOKUP(A44,Fauna!$D$2:$T$1565,2,FALSE)))</f>
        <v/>
      </c>
      <c r="C44" s="833" t="str">
        <f>IF(A44="","",(VLOOKUP(A44,Fauna!$D$2:$T$1565,9,FALSE)))</f>
        <v/>
      </c>
      <c r="D44" s="833" t="str">
        <f>IF(A44="","",(VLOOKUP(A44,Fauna!$D$2:$T$1565,8,FALSE)))</f>
        <v/>
      </c>
      <c r="E44" s="542"/>
      <c r="F44" s="543"/>
      <c r="G44" s="292" t="str">
        <f>IF(A44="","",(VLOOKUP(A44,Fauna!$D$2:$T$1565,6,FALSE)))</f>
        <v/>
      </c>
      <c r="H44" s="293" t="str">
        <f>IF(A44="","",(VLOOKUP(A44,Fauna!$D$2:$T$1565,3,FALSE)))</f>
        <v/>
      </c>
    </row>
    <row r="45" spans="1:8" s="294" customFormat="1" ht="15.4" hidden="1" customHeight="1" x14ac:dyDescent="0.25">
      <c r="A45" s="551"/>
      <c r="B45" s="833" t="str">
        <f>IF(A45="","",(VLOOKUP(A45,Fauna!$D$2:$T$1565,2,FALSE)))</f>
        <v/>
      </c>
      <c r="C45" s="833" t="str">
        <f>IF(A45="","",(VLOOKUP(A45,Fauna!$D$2:$T$1565,9,FALSE)))</f>
        <v/>
      </c>
      <c r="D45" s="833" t="str">
        <f>IF(A45="","",(VLOOKUP(A45,Fauna!$D$2:$T$1565,8,FALSE)))</f>
        <v/>
      </c>
      <c r="E45" s="542"/>
      <c r="F45" s="543"/>
      <c r="G45" s="292" t="str">
        <f>IF(A45="","",(VLOOKUP(A45,Fauna!$D$2:$T$1565,6,FALSE)))</f>
        <v/>
      </c>
      <c r="H45" s="293" t="str">
        <f>IF(A45="","",(VLOOKUP(A45,Fauna!$D$2:$T$1565,3,FALSE)))</f>
        <v/>
      </c>
    </row>
    <row r="46" spans="1:8" s="294" customFormat="1" ht="15.4" hidden="1" customHeight="1" x14ac:dyDescent="0.25">
      <c r="A46" s="551"/>
      <c r="B46" s="833" t="str">
        <f>IF(A46="","",(VLOOKUP(A46,Fauna!$D$2:$T$1565,2,FALSE)))</f>
        <v/>
      </c>
      <c r="C46" s="833" t="str">
        <f>IF(A46="","",(VLOOKUP(A46,Fauna!$D$2:$T$1565,9,FALSE)))</f>
        <v/>
      </c>
      <c r="D46" s="833" t="str">
        <f>IF(A46="","",(VLOOKUP(A46,Fauna!$D$2:$T$1565,8,FALSE)))</f>
        <v/>
      </c>
      <c r="E46" s="542"/>
      <c r="F46" s="543"/>
      <c r="G46" s="292" t="str">
        <f>IF(A46="","",(VLOOKUP(A46,Fauna!$D$2:$T$1565,6,FALSE)))</f>
        <v/>
      </c>
      <c r="H46" s="293" t="str">
        <f>IF(A46="","",(VLOOKUP(A46,Fauna!$D$2:$T$1565,3,FALSE)))</f>
        <v/>
      </c>
    </row>
    <row r="47" spans="1:8" s="294" customFormat="1" ht="15.4" hidden="1" customHeight="1" x14ac:dyDescent="0.25">
      <c r="A47" s="551"/>
      <c r="B47" s="833" t="str">
        <f>IF(A47="","",(VLOOKUP(A47,Fauna!$D$2:$T$1565,2,FALSE)))</f>
        <v/>
      </c>
      <c r="C47" s="833" t="str">
        <f>IF(A47="","",(VLOOKUP(A47,Fauna!$D$2:$T$1565,9,FALSE)))</f>
        <v/>
      </c>
      <c r="D47" s="833" t="str">
        <f>IF(A47="","",(VLOOKUP(A47,Fauna!$D$2:$T$1565,8,FALSE)))</f>
        <v/>
      </c>
      <c r="E47" s="542"/>
      <c r="F47" s="543"/>
      <c r="G47" s="292" t="str">
        <f>IF(A47="","",(VLOOKUP(A47,Fauna!$D$2:$T$1565,6,FALSE)))</f>
        <v/>
      </c>
      <c r="H47" s="293" t="str">
        <f>IF(A47="","",(VLOOKUP(A47,Fauna!$D$2:$T$1565,3,FALSE)))</f>
        <v/>
      </c>
    </row>
    <row r="48" spans="1:8" s="294" customFormat="1" ht="15.4" hidden="1" customHeight="1" x14ac:dyDescent="0.25">
      <c r="A48" s="551"/>
      <c r="B48" s="833" t="str">
        <f>IF(A48="","",(VLOOKUP(A48,Fauna!$D$2:$T$1565,2,FALSE)))</f>
        <v/>
      </c>
      <c r="C48" s="833" t="str">
        <f>IF(A48="","",(VLOOKUP(A48,Fauna!$D$2:$T$1565,9,FALSE)))</f>
        <v/>
      </c>
      <c r="D48" s="833" t="str">
        <f>IF(A48="","",(VLOOKUP(A48,Fauna!$D$2:$T$1565,8,FALSE)))</f>
        <v/>
      </c>
      <c r="E48" s="542"/>
      <c r="F48" s="543"/>
      <c r="G48" s="292" t="str">
        <f>IF(A48="","",(VLOOKUP(A48,Fauna!$D$2:$T$1565,6,FALSE)))</f>
        <v/>
      </c>
      <c r="H48" s="293" t="str">
        <f>IF(A48="","",(VLOOKUP(A48,Fauna!$D$2:$T$1565,3,FALSE)))</f>
        <v/>
      </c>
    </row>
    <row r="49" spans="1:8" s="294" customFormat="1" ht="15.4" hidden="1" customHeight="1" x14ac:dyDescent="0.25">
      <c r="A49" s="551"/>
      <c r="B49" s="833" t="str">
        <f>IF(A49="","",(VLOOKUP(A49,Fauna!$D$2:$T$1565,2,FALSE)))</f>
        <v/>
      </c>
      <c r="C49" s="833" t="str">
        <f>IF(A49="","",(VLOOKUP(A49,Fauna!$D$2:$T$1565,9,FALSE)))</f>
        <v/>
      </c>
      <c r="D49" s="833" t="str">
        <f>IF(A49="","",(VLOOKUP(A49,Fauna!$D$2:$T$1565,8,FALSE)))</f>
        <v/>
      </c>
      <c r="E49" s="542"/>
      <c r="F49" s="543"/>
      <c r="G49" s="292" t="str">
        <f>IF(A49="","",(VLOOKUP(A49,Fauna!$D$2:$T$1565,6,FALSE)))</f>
        <v/>
      </c>
      <c r="H49" s="293" t="str">
        <f>IF(A49="","",(VLOOKUP(A49,Fauna!$D$2:$T$1565,3,FALSE)))</f>
        <v/>
      </c>
    </row>
    <row r="50" spans="1:8" s="294" customFormat="1" ht="15.4" hidden="1" customHeight="1" x14ac:dyDescent="0.25">
      <c r="A50" s="551"/>
      <c r="B50" s="833" t="str">
        <f>IF(A50="","",(VLOOKUP(A50,Fauna!$D$2:$T$1565,2,FALSE)))</f>
        <v/>
      </c>
      <c r="C50" s="833" t="str">
        <f>IF(A50="","",(VLOOKUP(A50,Fauna!$D$2:$T$1565,9,FALSE)))</f>
        <v/>
      </c>
      <c r="D50" s="833" t="str">
        <f>IF(A50="","",(VLOOKUP(A50,Fauna!$D$2:$T$1565,8,FALSE)))</f>
        <v/>
      </c>
      <c r="E50" s="542"/>
      <c r="F50" s="543"/>
      <c r="G50" s="292" t="str">
        <f>IF(A50="","",(VLOOKUP(A50,Fauna!$D$2:$T$1565,6,FALSE)))</f>
        <v/>
      </c>
      <c r="H50" s="293" t="str">
        <f>IF(A50="","",(VLOOKUP(A50,Fauna!$D$2:$T$1565,3,FALSE)))</f>
        <v/>
      </c>
    </row>
    <row r="51" spans="1:8" s="294" customFormat="1" ht="15.4" hidden="1" customHeight="1" x14ac:dyDescent="0.25">
      <c r="A51" s="551"/>
      <c r="B51" s="833" t="str">
        <f>IF(A51="","",(VLOOKUP(A51,Fauna!$D$2:$T$1565,2,FALSE)))</f>
        <v/>
      </c>
      <c r="C51" s="833" t="str">
        <f>IF(A51="","",(VLOOKUP(A51,Fauna!$D$2:$T$1565,9,FALSE)))</f>
        <v/>
      </c>
      <c r="D51" s="833" t="str">
        <f>IF(A51="","",(VLOOKUP(A51,Fauna!$D$2:$T$1565,8,FALSE)))</f>
        <v/>
      </c>
      <c r="E51" s="542"/>
      <c r="F51" s="543"/>
      <c r="G51" s="292" t="str">
        <f>IF(A51="","",(VLOOKUP(A51,Fauna!$D$2:$T$1565,6,FALSE)))</f>
        <v/>
      </c>
      <c r="H51" s="293" t="str">
        <f>IF(A51="","",(VLOOKUP(A51,Fauna!$D$2:$T$1565,3,FALSE)))</f>
        <v/>
      </c>
    </row>
    <row r="52" spans="1:8" s="294" customFormat="1" ht="15.4" hidden="1" customHeight="1" x14ac:dyDescent="0.25">
      <c r="A52" s="551"/>
      <c r="B52" s="833" t="str">
        <f>IF(A52="","",(VLOOKUP(A52,Fauna!$D$2:$T$1565,2,FALSE)))</f>
        <v/>
      </c>
      <c r="C52" s="833" t="str">
        <f>IF(A52="","",(VLOOKUP(A52,Fauna!$D$2:$T$1565,9,FALSE)))</f>
        <v/>
      </c>
      <c r="D52" s="833" t="str">
        <f>IF(A52="","",(VLOOKUP(A52,Fauna!$D$2:$T$1565,8,FALSE)))</f>
        <v/>
      </c>
      <c r="E52" s="542"/>
      <c r="F52" s="543"/>
      <c r="G52" s="292" t="str">
        <f>IF(A52="","",(VLOOKUP(A52,Fauna!$D$2:$T$1565,6,FALSE)))</f>
        <v/>
      </c>
      <c r="H52" s="293" t="str">
        <f>IF(A52="","",(VLOOKUP(A52,Fauna!$D$2:$T$1565,3,FALSE)))</f>
        <v/>
      </c>
    </row>
    <row r="53" spans="1:8" s="294" customFormat="1" ht="15.4" hidden="1" customHeight="1" x14ac:dyDescent="0.25">
      <c r="A53" s="551"/>
      <c r="B53" s="833" t="str">
        <f>IF(A53="","",(VLOOKUP(A53,Fauna!$D$2:$T$1565,2,FALSE)))</f>
        <v/>
      </c>
      <c r="C53" s="833" t="str">
        <f>IF(A53="","",(VLOOKUP(A53,Fauna!$D$2:$T$1565,9,FALSE)))</f>
        <v/>
      </c>
      <c r="D53" s="833" t="str">
        <f>IF(A53="","",(VLOOKUP(A53,Fauna!$D$2:$T$1565,8,FALSE)))</f>
        <v/>
      </c>
      <c r="E53" s="542"/>
      <c r="F53" s="543"/>
      <c r="G53" s="292" t="str">
        <f>IF(A53="","",(VLOOKUP(A53,Fauna!$D$2:$T$1565,6,FALSE)))</f>
        <v/>
      </c>
      <c r="H53" s="293" t="str">
        <f>IF(A53="","",(VLOOKUP(A53,Fauna!$D$2:$T$1565,3,FALSE)))</f>
        <v/>
      </c>
    </row>
    <row r="54" spans="1:8" s="294" customFormat="1" ht="15.4" hidden="1" customHeight="1" x14ac:dyDescent="0.25">
      <c r="A54" s="551"/>
      <c r="B54" s="833" t="str">
        <f>IF(A54="","",(VLOOKUP(A54,Fauna!$D$2:$T$1565,2,FALSE)))</f>
        <v/>
      </c>
      <c r="C54" s="833" t="str">
        <f>IF(A54="","",(VLOOKUP(A54,Fauna!$D$2:$T$1565,9,FALSE)))</f>
        <v/>
      </c>
      <c r="D54" s="833" t="str">
        <f>IF(A54="","",(VLOOKUP(A54,Fauna!$D$2:$T$1565,8,FALSE)))</f>
        <v/>
      </c>
      <c r="E54" s="542"/>
      <c r="F54" s="543"/>
      <c r="G54" s="292" t="str">
        <f>IF(A54="","",(VLOOKUP(A54,Fauna!$D$2:$T$1565,6,FALSE)))</f>
        <v/>
      </c>
      <c r="H54" s="293" t="str">
        <f>IF(A54="","",(VLOOKUP(A54,Fauna!$D$2:$T$1565,3,FALSE)))</f>
        <v/>
      </c>
    </row>
    <row r="55" spans="1:8" s="294" customFormat="1" ht="15.4" hidden="1" customHeight="1" x14ac:dyDescent="0.25">
      <c r="A55" s="551"/>
      <c r="B55" s="833" t="str">
        <f>IF(A55="","",(VLOOKUP(A55,Fauna!$D$2:$T$1565,2,FALSE)))</f>
        <v/>
      </c>
      <c r="C55" s="833" t="str">
        <f>IF(A55="","",(VLOOKUP(A55,Fauna!$D$2:$T$1565,9,FALSE)))</f>
        <v/>
      </c>
      <c r="D55" s="833" t="str">
        <f>IF(A55="","",(VLOOKUP(A55,Fauna!$D$2:$T$1565,8,FALSE)))</f>
        <v/>
      </c>
      <c r="E55" s="542"/>
      <c r="F55" s="543"/>
      <c r="G55" s="292" t="str">
        <f>IF(A55="","",(VLOOKUP(A55,Fauna!$D$2:$T$1565,6,FALSE)))</f>
        <v/>
      </c>
      <c r="H55" s="293" t="str">
        <f>IF(A55="","",(VLOOKUP(A55,Fauna!$D$2:$T$1565,3,FALSE)))</f>
        <v/>
      </c>
    </row>
    <row r="56" spans="1:8" s="294" customFormat="1" ht="15.4" hidden="1" customHeight="1" x14ac:dyDescent="0.25">
      <c r="A56" s="551"/>
      <c r="B56" s="833" t="str">
        <f>IF(A56="","",(VLOOKUP(A56,Fauna!$D$2:$T$1565,2,FALSE)))</f>
        <v/>
      </c>
      <c r="C56" s="833" t="str">
        <f>IF(A56="","",(VLOOKUP(A56,Fauna!$D$2:$T$1565,9,FALSE)))</f>
        <v/>
      </c>
      <c r="D56" s="833" t="str">
        <f>IF(A56="","",(VLOOKUP(A56,Fauna!$D$2:$T$1565,8,FALSE)))</f>
        <v/>
      </c>
      <c r="E56" s="542"/>
      <c r="F56" s="543"/>
      <c r="G56" s="292" t="str">
        <f>IF(A56="","",(VLOOKUP(A56,Fauna!$D$2:$T$1565,6,FALSE)))</f>
        <v/>
      </c>
      <c r="H56" s="293" t="str">
        <f>IF(A56="","",(VLOOKUP(A56,Fauna!$D$2:$T$1565,3,FALSE)))</f>
        <v/>
      </c>
    </row>
    <row r="57" spans="1:8" s="294" customFormat="1" ht="15.4" hidden="1" customHeight="1" x14ac:dyDescent="0.25">
      <c r="A57" s="551"/>
      <c r="B57" s="833" t="str">
        <f>IF(A57="","",(VLOOKUP(A57,Fauna!$D$2:$T$1565,2,FALSE)))</f>
        <v/>
      </c>
      <c r="C57" s="833" t="str">
        <f>IF(A57="","",(VLOOKUP(A57,Fauna!$D$2:$T$1565,9,FALSE)))</f>
        <v/>
      </c>
      <c r="D57" s="833" t="str">
        <f>IF(A57="","",(VLOOKUP(A57,Fauna!$D$2:$T$1565,8,FALSE)))</f>
        <v/>
      </c>
      <c r="E57" s="542"/>
      <c r="F57" s="543"/>
      <c r="G57" s="292" t="str">
        <f>IF(A57="","",(VLOOKUP(A57,Fauna!$D$2:$T$1565,6,FALSE)))</f>
        <v/>
      </c>
      <c r="H57" s="293" t="str">
        <f>IF(A57="","",(VLOOKUP(A57,Fauna!$D$2:$T$1565,3,FALSE)))</f>
        <v/>
      </c>
    </row>
    <row r="58" spans="1:8" s="294" customFormat="1" ht="15.4" hidden="1" customHeight="1" x14ac:dyDescent="0.25">
      <c r="A58" s="551"/>
      <c r="B58" s="833" t="str">
        <f>IF(A58="","",(VLOOKUP(A58,Fauna!$D$2:$T$1565,2,FALSE)))</f>
        <v/>
      </c>
      <c r="C58" s="833" t="str">
        <f>IF(A58="","",(VLOOKUP(A58,Fauna!$D$2:$T$1565,9,FALSE)))</f>
        <v/>
      </c>
      <c r="D58" s="833" t="str">
        <f>IF(A58="","",(VLOOKUP(A58,Fauna!$D$2:$T$1565,8,FALSE)))</f>
        <v/>
      </c>
      <c r="E58" s="542"/>
      <c r="F58" s="543"/>
      <c r="G58" s="292" t="str">
        <f>IF(A58="","",(VLOOKUP(A58,Fauna!$D$2:$T$1565,6,FALSE)))</f>
        <v/>
      </c>
      <c r="H58" s="293" t="str">
        <f>IF(A58="","",(VLOOKUP(A58,Fauna!$D$2:$T$1565,3,FALSE)))</f>
        <v/>
      </c>
    </row>
    <row r="59" spans="1:8" s="294" customFormat="1" ht="15.4" hidden="1" customHeight="1" x14ac:dyDescent="0.25">
      <c r="A59" s="551"/>
      <c r="B59" s="833" t="str">
        <f>IF(A59="","",(VLOOKUP(A59,Fauna!$D$2:$T$1565,2,FALSE)))</f>
        <v/>
      </c>
      <c r="C59" s="833" t="str">
        <f>IF(A59="","",(VLOOKUP(A59,Fauna!$D$2:$T$1565,9,FALSE)))</f>
        <v/>
      </c>
      <c r="D59" s="833" t="str">
        <f>IF(A59="","",(VLOOKUP(A59,Fauna!$D$2:$T$1565,8,FALSE)))</f>
        <v/>
      </c>
      <c r="E59" s="542"/>
      <c r="F59" s="543"/>
      <c r="G59" s="292" t="str">
        <f>IF(A59="","",(VLOOKUP(A59,Fauna!$D$2:$T$1565,6,FALSE)))</f>
        <v/>
      </c>
      <c r="H59" s="293" t="str">
        <f>IF(A59="","",(VLOOKUP(A59,Fauna!$D$2:$T$1565,3,FALSE)))</f>
        <v/>
      </c>
    </row>
    <row r="60" spans="1:8" s="294" customFormat="1" ht="15.4" hidden="1" customHeight="1" x14ac:dyDescent="0.25">
      <c r="A60" s="551"/>
      <c r="B60" s="833" t="str">
        <f>IF(A60="","",(VLOOKUP(A60,Fauna!$D$2:$T$1565,2,FALSE)))</f>
        <v/>
      </c>
      <c r="C60" s="833" t="str">
        <f>IF(A60="","",(VLOOKUP(A60,Fauna!$D$2:$T$1565,9,FALSE)))</f>
        <v/>
      </c>
      <c r="D60" s="833" t="str">
        <f>IF(A60="","",(VLOOKUP(A60,Fauna!$D$2:$T$1565,8,FALSE)))</f>
        <v/>
      </c>
      <c r="E60" s="542"/>
      <c r="F60" s="543"/>
      <c r="G60" s="292" t="str">
        <f>IF(A60="","",(VLOOKUP(A60,Fauna!$D$2:$T$1565,6,FALSE)))</f>
        <v/>
      </c>
      <c r="H60" s="293" t="str">
        <f>IF(A60="","",(VLOOKUP(A60,Fauna!$D$2:$T$1565,3,FALSE)))</f>
        <v/>
      </c>
    </row>
    <row r="61" spans="1:8" s="294" customFormat="1" ht="15.4" hidden="1" customHeight="1" x14ac:dyDescent="0.25">
      <c r="A61" s="551"/>
      <c r="B61" s="833" t="str">
        <f>IF(A61="","",(VLOOKUP(A61,Fauna!$D$2:$T$1565,2,FALSE)))</f>
        <v/>
      </c>
      <c r="C61" s="833" t="str">
        <f>IF(A61="","",(VLOOKUP(A61,Fauna!$D$2:$T$1565,9,FALSE)))</f>
        <v/>
      </c>
      <c r="D61" s="833" t="str">
        <f>IF(A61="","",(VLOOKUP(A61,Fauna!$D$2:$T$1565,8,FALSE)))</f>
        <v/>
      </c>
      <c r="E61" s="542"/>
      <c r="F61" s="543"/>
      <c r="G61" s="292" t="str">
        <f>IF(A61="","",(VLOOKUP(A61,Fauna!$D$2:$T$1565,6,FALSE)))</f>
        <v/>
      </c>
      <c r="H61" s="293" t="str">
        <f>IF(A61="","",(VLOOKUP(A61,Fauna!$D$2:$T$1565,3,FALSE)))</f>
        <v/>
      </c>
    </row>
    <row r="62" spans="1:8" s="294" customFormat="1" ht="15.4" hidden="1" customHeight="1" x14ac:dyDescent="0.25">
      <c r="A62" s="551"/>
      <c r="B62" s="833" t="str">
        <f>IF(A62="","",(VLOOKUP(A62,Fauna!$D$2:$T$1565,2,FALSE)))</f>
        <v/>
      </c>
      <c r="C62" s="833" t="str">
        <f>IF(A62="","",(VLOOKUP(A62,Fauna!$D$2:$T$1565,9,FALSE)))</f>
        <v/>
      </c>
      <c r="D62" s="833" t="str">
        <f>IF(A62="","",(VLOOKUP(A62,Fauna!$D$2:$T$1565,8,FALSE)))</f>
        <v/>
      </c>
      <c r="E62" s="542"/>
      <c r="F62" s="543"/>
      <c r="G62" s="292" t="str">
        <f>IF(A62="","",(VLOOKUP(A62,Fauna!$D$2:$T$1565,6,FALSE)))</f>
        <v/>
      </c>
      <c r="H62" s="293" t="str">
        <f>IF(A62="","",(VLOOKUP(A62,Fauna!$D$2:$T$1565,3,FALSE)))</f>
        <v/>
      </c>
    </row>
    <row r="63" spans="1:8" s="294" customFormat="1" ht="15.4" hidden="1" customHeight="1" x14ac:dyDescent="0.25">
      <c r="A63" s="551"/>
      <c r="B63" s="833" t="str">
        <f>IF(A63="","",(VLOOKUP(A63,Fauna!$D$2:$T$1565,2,FALSE)))</f>
        <v/>
      </c>
      <c r="C63" s="833" t="str">
        <f>IF(A63="","",(VLOOKUP(A63,Fauna!$D$2:$T$1565,9,FALSE)))</f>
        <v/>
      </c>
      <c r="D63" s="833" t="str">
        <f>IF(A63="","",(VLOOKUP(A63,Fauna!$D$2:$T$1565,8,FALSE)))</f>
        <v/>
      </c>
      <c r="E63" s="542"/>
      <c r="F63" s="543"/>
      <c r="G63" s="292" t="str">
        <f>IF(A63="","",(VLOOKUP(A63,Fauna!$D$2:$T$1565,6,FALSE)))</f>
        <v/>
      </c>
      <c r="H63" s="293" t="str">
        <f>IF(A63="","",(VLOOKUP(A63,Fauna!$D$2:$T$1565,3,FALSE)))</f>
        <v/>
      </c>
    </row>
    <row r="64" spans="1:8" s="294" customFormat="1" ht="15.4" hidden="1" customHeight="1" x14ac:dyDescent="0.25">
      <c r="A64" s="551"/>
      <c r="B64" s="833" t="str">
        <f>IF(A64="","",(VLOOKUP(A64,Fauna!$D$2:$T$1565,2,FALSE)))</f>
        <v/>
      </c>
      <c r="C64" s="833" t="str">
        <f>IF(A64="","",(VLOOKUP(A64,Fauna!$D$2:$T$1565,9,FALSE)))</f>
        <v/>
      </c>
      <c r="D64" s="833" t="str">
        <f>IF(A64="","",(VLOOKUP(A64,Fauna!$D$2:$T$1565,8,FALSE)))</f>
        <v/>
      </c>
      <c r="E64" s="542"/>
      <c r="F64" s="543"/>
      <c r="G64" s="292" t="str">
        <f>IF(A64="","",(VLOOKUP(A64,Fauna!$D$2:$T$1565,6,FALSE)))</f>
        <v/>
      </c>
      <c r="H64" s="293" t="str">
        <f>IF(A64="","",(VLOOKUP(A64,Fauna!$D$2:$T$1565,3,FALSE)))</f>
        <v/>
      </c>
    </row>
    <row r="65" spans="1:14" s="294" customFormat="1" ht="15.4" hidden="1" customHeight="1" x14ac:dyDescent="0.25">
      <c r="A65" s="551"/>
      <c r="B65" s="833" t="str">
        <f>IF(A65="","",(VLOOKUP(A65,Fauna!$D$2:$T$1565,2,FALSE)))</f>
        <v/>
      </c>
      <c r="C65" s="833" t="str">
        <f>IF(A65="","",(VLOOKUP(A65,Fauna!$D$2:$T$1565,9,FALSE)))</f>
        <v/>
      </c>
      <c r="D65" s="833" t="str">
        <f>IF(A65="","",(VLOOKUP(A65,Fauna!$D$2:$T$1565,8,FALSE)))</f>
        <v/>
      </c>
      <c r="E65" s="542"/>
      <c r="F65" s="543"/>
      <c r="G65" s="292" t="str">
        <f>IF(A65="","",(VLOOKUP(A65,Fauna!$D$2:$T$1565,6,FALSE)))</f>
        <v/>
      </c>
      <c r="H65" s="293" t="str">
        <f>IF(A65="","",(VLOOKUP(A65,Fauna!$D$2:$T$1565,3,FALSE)))</f>
        <v/>
      </c>
    </row>
    <row r="66" spans="1:14" s="294" customFormat="1" ht="15.4" hidden="1" customHeight="1" x14ac:dyDescent="0.25">
      <c r="A66" s="551"/>
      <c r="B66" s="833" t="str">
        <f>IF(A66="","",(VLOOKUP(A66,Fauna!$D$2:$T$1565,2,FALSE)))</f>
        <v/>
      </c>
      <c r="C66" s="833" t="str">
        <f>IF(A66="","",(VLOOKUP(A66,Fauna!$D$2:$T$1565,9,FALSE)))</f>
        <v/>
      </c>
      <c r="D66" s="833" t="str">
        <f>IF(A66="","",(VLOOKUP(A66,Fauna!$D$2:$T$1565,8,FALSE)))</f>
        <v/>
      </c>
      <c r="E66" s="542"/>
      <c r="F66" s="543"/>
      <c r="G66" s="292" t="str">
        <f>IF(A66="","",(VLOOKUP(A66,Fauna!$D$2:$T$1565,6,FALSE)))</f>
        <v/>
      </c>
      <c r="H66" s="293" t="str">
        <f>IF(A66="","",(VLOOKUP(A66,Fauna!$D$2:$T$1565,3,FALSE)))</f>
        <v/>
      </c>
    </row>
    <row r="67" spans="1:14" s="294" customFormat="1" ht="15.4" hidden="1" customHeight="1" x14ac:dyDescent="0.25">
      <c r="A67" s="551"/>
      <c r="B67" s="833" t="str">
        <f>IF(A67="","",(VLOOKUP(A67,Fauna!$D$2:$T$1565,2,FALSE)))</f>
        <v/>
      </c>
      <c r="C67" s="833" t="str">
        <f>IF(A67="","",(VLOOKUP(A67,Fauna!$D$2:$T$1565,9,FALSE)))</f>
        <v/>
      </c>
      <c r="D67" s="833" t="str">
        <f>IF(A67="","",(VLOOKUP(A67,Fauna!$D$2:$T$1565,8,FALSE)))</f>
        <v/>
      </c>
      <c r="E67" s="542"/>
      <c r="F67" s="543"/>
      <c r="G67" s="292" t="str">
        <f>IF(A67="","",(VLOOKUP(A67,Fauna!$D$2:$T$1565,6,FALSE)))</f>
        <v/>
      </c>
      <c r="H67" s="293" t="str">
        <f>IF(A67="","",(VLOOKUP(A67,Fauna!$D$2:$T$1565,3,FALSE)))</f>
        <v/>
      </c>
    </row>
    <row r="68" spans="1:14" s="294" customFormat="1" ht="15.4" hidden="1" customHeight="1" x14ac:dyDescent="0.25">
      <c r="A68" s="551"/>
      <c r="B68" s="833" t="str">
        <f>IF(A68="","",(VLOOKUP(A68,Fauna!$D$2:$T$1565,2,FALSE)))</f>
        <v/>
      </c>
      <c r="C68" s="833" t="str">
        <f>IF(A68="","",(VLOOKUP(A68,Fauna!$D$2:$T$1565,9,FALSE)))</f>
        <v/>
      </c>
      <c r="D68" s="833" t="str">
        <f>IF(A68="","",(VLOOKUP(A68,Fauna!$D$2:$T$1565,8,FALSE)))</f>
        <v/>
      </c>
      <c r="E68" s="542"/>
      <c r="F68" s="543"/>
      <c r="G68" s="292" t="str">
        <f>IF(A68="","",(VLOOKUP(A68,Fauna!$D$2:$T$1565,6,FALSE)))</f>
        <v/>
      </c>
      <c r="H68" s="293" t="str">
        <f>IF(A68="","",(VLOOKUP(A68,Fauna!$D$2:$T$1565,3,FALSE)))</f>
        <v/>
      </c>
    </row>
    <row r="69" spans="1:14" s="294" customFormat="1" ht="15.4" hidden="1" customHeight="1" x14ac:dyDescent="0.25">
      <c r="A69" s="551"/>
      <c r="B69" s="833" t="str">
        <f>IF(A69="","",(VLOOKUP(A69,Fauna!$D$2:$T$1565,2,FALSE)))</f>
        <v/>
      </c>
      <c r="C69" s="833" t="str">
        <f>IF(A69="","",(VLOOKUP(A69,Fauna!$D$2:$T$1565,9,FALSE)))</f>
        <v/>
      </c>
      <c r="D69" s="833" t="str">
        <f>IF(A69="","",(VLOOKUP(A69,Fauna!$D$2:$T$1565,8,FALSE)))</f>
        <v/>
      </c>
      <c r="E69" s="542"/>
      <c r="F69" s="543"/>
      <c r="G69" s="292" t="str">
        <f>IF(A69="","",(VLOOKUP(A69,Fauna!$D$2:$T$1565,6,FALSE)))</f>
        <v/>
      </c>
      <c r="H69" s="293" t="str">
        <f>IF(A69="","",(VLOOKUP(A69,Fauna!$D$2:$T$1565,3,FALSE)))</f>
        <v/>
      </c>
    </row>
    <row r="70" spans="1:14" s="294" customFormat="1" ht="15.4" hidden="1" customHeight="1" x14ac:dyDescent="0.25">
      <c r="A70" s="551"/>
      <c r="B70" s="833" t="str">
        <f>IF(A70="","",(VLOOKUP(A70,Fauna!$D$2:$T$1565,2,FALSE)))</f>
        <v/>
      </c>
      <c r="C70" s="833" t="str">
        <f>IF(A70="","",(VLOOKUP(A70,Fauna!$D$2:$T$1565,9,FALSE)))</f>
        <v/>
      </c>
      <c r="D70" s="833" t="str">
        <f>IF(A70="","",(VLOOKUP(A70,Fauna!$D$2:$T$1565,8,FALSE)))</f>
        <v/>
      </c>
      <c r="E70" s="542"/>
      <c r="F70" s="543"/>
      <c r="G70" s="292" t="str">
        <f>IF(A70="","",(VLOOKUP(A70,Fauna!$D$2:$T$1565,6,FALSE)))</f>
        <v/>
      </c>
      <c r="H70" s="293" t="str">
        <f>IF(A70="","",(VLOOKUP(A70,Fauna!$D$2:$T$1565,3,FALSE)))</f>
        <v/>
      </c>
    </row>
    <row r="71" spans="1:14" s="294" customFormat="1" ht="15.4" hidden="1" customHeight="1" x14ac:dyDescent="0.25">
      <c r="A71" s="551"/>
      <c r="B71" s="833" t="str">
        <f>IF(A71="","",(VLOOKUP(A71,Fauna!$D$2:$T$1565,2,FALSE)))</f>
        <v/>
      </c>
      <c r="C71" s="833" t="str">
        <f>IF(A71="","",(VLOOKUP(A71,Fauna!$D$2:$T$1565,9,FALSE)))</f>
        <v/>
      </c>
      <c r="D71" s="833" t="str">
        <f>IF(A71="","",(VLOOKUP(A71,Fauna!$D$2:$T$1565,8,FALSE)))</f>
        <v/>
      </c>
      <c r="E71" s="542"/>
      <c r="F71" s="543"/>
      <c r="G71" s="292" t="str">
        <f>IF(A71="","",(VLOOKUP(A71,Fauna!$D$2:$T$1565,6,FALSE)))</f>
        <v/>
      </c>
      <c r="H71" s="293" t="str">
        <f>IF(A71="","",(VLOOKUP(A71,Fauna!$D$2:$T$1565,3,FALSE)))</f>
        <v/>
      </c>
    </row>
    <row r="72" spans="1:14" s="294" customFormat="1" ht="15.4" hidden="1" customHeight="1" x14ac:dyDescent="0.25">
      <c r="A72" s="551"/>
      <c r="B72" s="833" t="str">
        <f>IF(A72="","",(VLOOKUP(A72,Fauna!$D$2:$T$1565,2,FALSE)))</f>
        <v/>
      </c>
      <c r="C72" s="833" t="str">
        <f>IF(A72="","",(VLOOKUP(A72,Fauna!$D$2:$T$1565,9,FALSE)))</f>
        <v/>
      </c>
      <c r="D72" s="833" t="str">
        <f>IF(A72="","",(VLOOKUP(A72,Fauna!$D$2:$T$1565,8,FALSE)))</f>
        <v/>
      </c>
      <c r="E72" s="542"/>
      <c r="F72" s="543"/>
      <c r="G72" s="292" t="str">
        <f>IF(A72="","",(VLOOKUP(A72,Fauna!$D$2:$T$1565,6,FALSE)))</f>
        <v/>
      </c>
      <c r="H72" s="293" t="str">
        <f>IF(A72="","",(VLOOKUP(A72,Fauna!$D$2:$T$1565,3,FALSE)))</f>
        <v/>
      </c>
    </row>
    <row r="73" spans="1:14" s="294" customFormat="1" ht="15.4" hidden="1" customHeight="1" x14ac:dyDescent="0.25">
      <c r="A73" s="551"/>
      <c r="B73" s="833" t="str">
        <f>IF(A73="","",(VLOOKUP(A73,Fauna!$D$2:$T$1565,2,FALSE)))</f>
        <v/>
      </c>
      <c r="C73" s="833" t="str">
        <f>IF(A73="","",(VLOOKUP(A73,Fauna!$D$2:$T$1565,9,FALSE)))</f>
        <v/>
      </c>
      <c r="D73" s="833" t="str">
        <f>IF(A73="","",(VLOOKUP(A73,Fauna!$D$2:$T$1565,8,FALSE)))</f>
        <v/>
      </c>
      <c r="E73" s="544"/>
      <c r="F73" s="545"/>
      <c r="G73" s="292" t="str">
        <f>IF(A73="","",(VLOOKUP(A73,Fauna!$D$2:$T$1565,6,FALSE)))</f>
        <v/>
      </c>
      <c r="H73" s="293" t="str">
        <f>IF(A73="","",(VLOOKUP(A73,Fauna!$D$2:$T$1565,3,FALSE)))</f>
        <v/>
      </c>
    </row>
    <row r="74" spans="1:14" s="294" customFormat="1" x14ac:dyDescent="0.25">
      <c r="A74" s="626" t="s">
        <v>34217</v>
      </c>
      <c r="B74" s="627"/>
      <c r="C74" s="628" t="s">
        <v>27</v>
      </c>
      <c r="D74" s="628"/>
      <c r="E74" s="629"/>
      <c r="F74" s="629"/>
      <c r="G74" s="630"/>
      <c r="H74" s="295"/>
    </row>
    <row r="75" spans="1:14" s="294" customFormat="1" ht="17.25" customHeight="1" x14ac:dyDescent="0.25">
      <c r="A75" s="627"/>
      <c r="B75" s="627"/>
      <c r="C75" s="628"/>
      <c r="D75" s="628"/>
      <c r="E75" s="629"/>
      <c r="F75" s="629"/>
      <c r="G75" s="631"/>
      <c r="H75" s="296"/>
      <c r="I75" s="297"/>
      <c r="J75" s="297"/>
      <c r="K75" s="297"/>
      <c r="L75" s="297"/>
      <c r="M75" s="297"/>
      <c r="N75" s="297"/>
    </row>
    <row r="76" spans="1:14" s="294" customFormat="1" ht="21" customHeight="1" x14ac:dyDescent="0.25">
      <c r="A76" s="372" t="s">
        <v>30</v>
      </c>
      <c r="B76" s="374" t="s">
        <v>28</v>
      </c>
      <c r="C76" s="374" t="s">
        <v>2</v>
      </c>
      <c r="D76" s="374" t="s">
        <v>3</v>
      </c>
      <c r="E76" s="374" t="s">
        <v>23704</v>
      </c>
      <c r="F76" s="374" t="s">
        <v>13</v>
      </c>
      <c r="G76" s="631"/>
      <c r="H76" s="296"/>
      <c r="I76" s="297"/>
      <c r="J76" s="297"/>
      <c r="K76" s="297"/>
      <c r="L76" s="297"/>
      <c r="M76" s="297"/>
      <c r="N76" s="297"/>
    </row>
    <row r="77" spans="1:14" s="294" customFormat="1" ht="15.25" customHeight="1" x14ac:dyDescent="0.25">
      <c r="A77" s="551"/>
      <c r="B77" s="833" t="str">
        <f>IF(A77="","",(VLOOKUP(A77,Flora!$D$2:$Q$6183,2,FALSE)))</f>
        <v/>
      </c>
      <c r="C77" s="833" t="str">
        <f>IF(A77="","",(IF(LEN(VLOOKUP(A77,Flora!$D$2:$Q$6183,10,FALSE))=0,"",VLOOKUP(A77,Flora!$D$2:$Q$6183,10,FALSE))))</f>
        <v/>
      </c>
      <c r="D77" s="833" t="str">
        <f>IF(A77="","",(IF(LEN(VLOOKUP(A77,Flora!$D$2:$Q$6183,8,FALSE))=0,"",(VLOOKUP(A77,Flora!$D$2:$Q$6183,8,FALSE)))))</f>
        <v/>
      </c>
      <c r="E77" s="542"/>
      <c r="F77" s="546"/>
      <c r="G77" s="298" t="str">
        <f>IF(A77="","",(VLOOKUP(A77,Flora!$D$2:$Q$6183,7,FALSE)))</f>
        <v/>
      </c>
      <c r="H77" s="298" t="str">
        <f>IF(A77="","",(VLOOKUP(A77,Flora!$D$2:$Q$6183,3,FALSE)))</f>
        <v/>
      </c>
      <c r="I77" s="297"/>
      <c r="J77" s="297"/>
      <c r="K77" s="297"/>
      <c r="L77" s="297"/>
      <c r="M77" s="297"/>
      <c r="N77" s="297"/>
    </row>
    <row r="78" spans="1:14" s="294" customFormat="1" ht="15.25" customHeight="1" x14ac:dyDescent="0.25">
      <c r="A78" s="551"/>
      <c r="B78" s="833" t="str">
        <f>IF(A78="","",(VLOOKUP(A78,Flora!$D$2:$Q$6183,2,FALSE)))</f>
        <v/>
      </c>
      <c r="C78" s="833" t="str">
        <f>IF(A78="","",(IF(LEN(VLOOKUP(A78,Flora!$D$2:$Q$6183,10,FALSE))=0,"",VLOOKUP(A78,Flora!$D$2:$Q$6183,10,FALSE))))</f>
        <v/>
      </c>
      <c r="D78" s="833" t="str">
        <f>IF(A78="","",(IF(LEN(VLOOKUP(A78,Flora!$D$2:$Q$6183,8,FALSE))=0,"",(VLOOKUP(A78,Flora!$D$2:$Q$6183,8,FALSE)))))</f>
        <v/>
      </c>
      <c r="E78" s="542"/>
      <c r="F78" s="546"/>
      <c r="G78" s="298" t="str">
        <f>IF(A78="","",(VLOOKUP(A78,Flora!$D$2:$Q$6183,7,FALSE)))</f>
        <v/>
      </c>
      <c r="H78" s="298" t="str">
        <f>IF(A78="","",(VLOOKUP(A78,Flora!$D$2:$Q$6183,3,FALSE)))</f>
        <v/>
      </c>
      <c r="I78" s="297"/>
      <c r="J78" s="297"/>
      <c r="K78" s="297"/>
      <c r="L78" s="297"/>
      <c r="M78" s="297"/>
      <c r="N78" s="297"/>
    </row>
    <row r="79" spans="1:14" s="294" customFormat="1" ht="15.25" customHeight="1" x14ac:dyDescent="0.25">
      <c r="A79" s="551"/>
      <c r="B79" s="833" t="str">
        <f>IF(A79="","",(VLOOKUP(A79,Flora!$D$2:$Q$6183,2,FALSE)))</f>
        <v/>
      </c>
      <c r="C79" s="833" t="str">
        <f>IF(A79="","",(IF(LEN(VLOOKUP(A79,Flora!$D$2:$Q$6183,10,FALSE))=0,"",VLOOKUP(A79,Flora!$D$2:$Q$6183,10,FALSE))))</f>
        <v/>
      </c>
      <c r="D79" s="833" t="str">
        <f>IF(A79="","",(IF(LEN(VLOOKUP(A79,Flora!$D$2:$Q$6183,8,FALSE))=0,"",(VLOOKUP(A79,Flora!$D$2:$Q$6183,8,FALSE)))))</f>
        <v/>
      </c>
      <c r="E79" s="542"/>
      <c r="F79" s="546"/>
      <c r="G79" s="298" t="str">
        <f>IF(A79="","",(VLOOKUP(A79,Flora!$D$2:$Q$6183,7,FALSE)))</f>
        <v/>
      </c>
      <c r="H79" s="298" t="str">
        <f>IF(A79="","",(VLOOKUP(A79,Flora!$D$2:$Q$6183,3,FALSE)))</f>
        <v/>
      </c>
      <c r="I79" s="297"/>
      <c r="J79" s="297"/>
      <c r="K79" s="297"/>
      <c r="L79" s="297"/>
      <c r="M79" s="297"/>
      <c r="N79" s="297"/>
    </row>
    <row r="80" spans="1:14" s="294" customFormat="1" ht="15.25" customHeight="1" x14ac:dyDescent="0.25">
      <c r="A80" s="551"/>
      <c r="B80" s="833" t="str">
        <f>IF(A80="","",(VLOOKUP(A80,Flora!$D$2:$Q$6183,2,FALSE)))</f>
        <v/>
      </c>
      <c r="C80" s="833" t="str">
        <f>IF(A80="","",(IF(LEN(VLOOKUP(A80,Flora!$D$2:$Q$6183,10,FALSE))=0,"",VLOOKUP(A80,Flora!$D$2:$Q$6183,10,FALSE))))</f>
        <v/>
      </c>
      <c r="D80" s="833" t="str">
        <f>IF(A80="","",(IF(LEN(VLOOKUP(A80,Flora!$D$2:$Q$6183,8,FALSE))=0,"",(VLOOKUP(A80,Flora!$D$2:$Q$6183,8,FALSE)))))</f>
        <v/>
      </c>
      <c r="E80" s="542"/>
      <c r="F80" s="546"/>
      <c r="G80" s="298" t="str">
        <f>IF(A80="","",(VLOOKUP(A80,Flora!$D$2:$Q$6183,7,FALSE)))</f>
        <v/>
      </c>
      <c r="H80" s="298" t="str">
        <f>IF(A80="","",(VLOOKUP(A80,Flora!$D$2:$Q$6183,3,FALSE)))</f>
        <v/>
      </c>
      <c r="I80" s="297"/>
      <c r="J80" s="297"/>
      <c r="K80" s="297"/>
      <c r="L80" s="297"/>
      <c r="M80" s="297"/>
      <c r="N80" s="297"/>
    </row>
    <row r="81" spans="1:14" s="294" customFormat="1" ht="15.25" customHeight="1" x14ac:dyDescent="0.25">
      <c r="A81" s="551"/>
      <c r="B81" s="833" t="str">
        <f>IF(A81="","",(VLOOKUP(A81,Flora!$D$2:$Q$6183,2,FALSE)))</f>
        <v/>
      </c>
      <c r="C81" s="833" t="str">
        <f>IF(A81="","",(IF(LEN(VLOOKUP(A81,Flora!$D$2:$Q$6183,10,FALSE))=0,"",VLOOKUP(A81,Flora!$D$2:$Q$6183,10,FALSE))))</f>
        <v/>
      </c>
      <c r="D81" s="833" t="str">
        <f>IF(A81="","",(IF(LEN(VLOOKUP(A81,Flora!$D$2:$Q$6183,8,FALSE))=0,"",(VLOOKUP(A81,Flora!$D$2:$Q$6183,8,FALSE)))))</f>
        <v/>
      </c>
      <c r="E81" s="542"/>
      <c r="F81" s="546"/>
      <c r="G81" s="298" t="str">
        <f>IF(A81="","",(VLOOKUP(A81,Flora!$D$2:$Q$6183,7,FALSE)))</f>
        <v/>
      </c>
      <c r="H81" s="298" t="str">
        <f>IF(A81="","",(VLOOKUP(A81,Flora!$D$2:$Q$6183,3,FALSE)))</f>
        <v/>
      </c>
      <c r="I81" s="297"/>
      <c r="J81" s="297"/>
      <c r="K81" s="297"/>
      <c r="L81" s="297"/>
      <c r="M81" s="297"/>
      <c r="N81" s="297"/>
    </row>
    <row r="82" spans="1:14" s="294" customFormat="1" ht="15.25" customHeight="1" x14ac:dyDescent="0.25">
      <c r="A82" s="551"/>
      <c r="B82" s="833" t="str">
        <f>IF(A82="","",(VLOOKUP(A82,Flora!$D$2:$Q$6183,2,FALSE)))</f>
        <v/>
      </c>
      <c r="C82" s="833" t="str">
        <f>IF(A82="","",(IF(LEN(VLOOKUP(A82,Flora!$D$2:$Q$6183,10,FALSE))=0,"",VLOOKUP(A82,Flora!$D$2:$Q$6183,10,FALSE))))</f>
        <v/>
      </c>
      <c r="D82" s="833" t="str">
        <f>IF(A82="","",(IF(LEN(VLOOKUP(A82,Flora!$D$2:$Q$6183,8,FALSE))=0,"",(VLOOKUP(A82,Flora!$D$2:$Q$6183,8,FALSE)))))</f>
        <v/>
      </c>
      <c r="E82" s="542"/>
      <c r="F82" s="546"/>
      <c r="G82" s="298" t="str">
        <f>IF(A82="","",(VLOOKUP(A82,Flora!$D$2:$Q$6183,7,FALSE)))</f>
        <v/>
      </c>
      <c r="H82" s="298" t="str">
        <f>IF(A82="","",(VLOOKUP(A82,Flora!$D$2:$Q$6183,3,FALSE)))</f>
        <v/>
      </c>
      <c r="I82" s="297"/>
      <c r="J82" s="297"/>
      <c r="K82" s="297"/>
      <c r="L82" s="297"/>
      <c r="M82" s="297"/>
      <c r="N82" s="297"/>
    </row>
    <row r="83" spans="1:14" s="294" customFormat="1" ht="15.25" customHeight="1" x14ac:dyDescent="0.25">
      <c r="A83" s="551"/>
      <c r="B83" s="833" t="str">
        <f>IF(A83="","",(VLOOKUP(A83,Flora!$D$2:$Q$6183,2,FALSE)))</f>
        <v/>
      </c>
      <c r="C83" s="833" t="str">
        <f>IF(A83="","",(IF(LEN(VLOOKUP(A83,Flora!$D$2:$Q$6183,10,FALSE))=0,"",VLOOKUP(A83,Flora!$D$2:$Q$6183,10,FALSE))))</f>
        <v/>
      </c>
      <c r="D83" s="833" t="str">
        <f>IF(A83="","",(IF(LEN(VLOOKUP(A83,Flora!$D$2:$Q$6183,8,FALSE))=0,"",(VLOOKUP(A83,Flora!$D$2:$Q$6183,8,FALSE)))))</f>
        <v/>
      </c>
      <c r="E83" s="542"/>
      <c r="F83" s="546"/>
      <c r="G83" s="298" t="str">
        <f>IF(A83="","",(VLOOKUP(A83,Flora!$D$2:$Q$6183,7,FALSE)))</f>
        <v/>
      </c>
      <c r="H83" s="298" t="str">
        <f>IF(A83="","",(VLOOKUP(A83,Flora!$D$2:$Q$6183,3,FALSE)))</f>
        <v/>
      </c>
      <c r="I83" s="297"/>
      <c r="J83" s="297"/>
      <c r="K83" s="297"/>
      <c r="L83" s="297"/>
      <c r="M83" s="297"/>
      <c r="N83" s="297"/>
    </row>
    <row r="84" spans="1:14" s="294" customFormat="1" ht="15.25" customHeight="1" x14ac:dyDescent="0.25">
      <c r="A84" s="551"/>
      <c r="B84" s="833" t="str">
        <f>IF(A84="","",(VLOOKUP(A84,Flora!$D$2:$Q$6183,2,FALSE)))</f>
        <v/>
      </c>
      <c r="C84" s="833" t="str">
        <f>IF(A84="","",(IF(LEN(VLOOKUP(A84,Flora!$D$2:$Q$6183,10,FALSE))=0,"",VLOOKUP(A84,Flora!$D$2:$Q$6183,10,FALSE))))</f>
        <v/>
      </c>
      <c r="D84" s="833" t="str">
        <f>IF(A84="","",(IF(LEN(VLOOKUP(A84,Flora!$D$2:$Q$6183,8,FALSE))=0,"",(VLOOKUP(A84,Flora!$D$2:$Q$6183,8,FALSE)))))</f>
        <v/>
      </c>
      <c r="E84" s="542"/>
      <c r="F84" s="546"/>
      <c r="G84" s="298" t="str">
        <f>IF(A84="","",(VLOOKUP(A84,Flora!$D$2:$Q$6183,7,FALSE)))</f>
        <v/>
      </c>
      <c r="H84" s="298" t="str">
        <f>IF(A84="","",(VLOOKUP(A84,Flora!$D$2:$Q$6183,3,FALSE)))</f>
        <v/>
      </c>
      <c r="I84" s="297"/>
      <c r="J84" s="297"/>
      <c r="K84" s="297"/>
      <c r="L84" s="297"/>
      <c r="M84" s="297"/>
      <c r="N84" s="297"/>
    </row>
    <row r="85" spans="1:14" s="294" customFormat="1" ht="15.25" customHeight="1" x14ac:dyDescent="0.25">
      <c r="A85" s="551"/>
      <c r="B85" s="833" t="str">
        <f>IF(A85="","",(VLOOKUP(A85,Flora!$D$2:$Q$6183,2,FALSE)))</f>
        <v/>
      </c>
      <c r="C85" s="833" t="str">
        <f>IF(A85="","",(IF(LEN(VLOOKUP(A85,Flora!$D$2:$Q$6183,10,FALSE))=0,"",VLOOKUP(A85,Flora!$D$2:$Q$6183,10,FALSE))))</f>
        <v/>
      </c>
      <c r="D85" s="833" t="str">
        <f>IF(A85="","",(IF(LEN(VLOOKUP(A85,Flora!$D$2:$Q$6183,8,FALSE))=0,"",(VLOOKUP(A85,Flora!$D$2:$Q$6183,8,FALSE)))))</f>
        <v/>
      </c>
      <c r="E85" s="542"/>
      <c r="F85" s="546"/>
      <c r="G85" s="298" t="str">
        <f>IF(A85="","",(VLOOKUP(A85,Flora!$D$2:$Q$6183,7,FALSE)))</f>
        <v/>
      </c>
      <c r="H85" s="298" t="str">
        <f>IF(A85="","",(VLOOKUP(A85,Flora!$D$2:$Q$6183,3,FALSE)))</f>
        <v/>
      </c>
      <c r="I85" s="297"/>
      <c r="J85" s="297"/>
      <c r="K85" s="297"/>
      <c r="L85" s="297"/>
      <c r="M85" s="297"/>
      <c r="N85" s="297"/>
    </row>
    <row r="86" spans="1:14" s="294" customFormat="1" ht="15.25" customHeight="1" x14ac:dyDescent="0.25">
      <c r="A86" s="551"/>
      <c r="B86" s="833" t="str">
        <f>IF(A86="","",(VLOOKUP(A86,Flora!$D$2:$Q$6183,2,FALSE)))</f>
        <v/>
      </c>
      <c r="C86" s="833" t="str">
        <f>IF(A86="","",(IF(LEN(VLOOKUP(A86,Flora!$D$2:$Q$6183,10,FALSE))=0,"",VLOOKUP(A86,Flora!$D$2:$Q$6183,10,FALSE))))</f>
        <v/>
      </c>
      <c r="D86" s="833" t="str">
        <f>IF(A86="","",(IF(LEN(VLOOKUP(A86,Flora!$D$2:$Q$6183,8,FALSE))=0,"",(VLOOKUP(A86,Flora!$D$2:$Q$6183,8,FALSE)))))</f>
        <v/>
      </c>
      <c r="E86" s="542"/>
      <c r="F86" s="546"/>
      <c r="G86" s="298" t="str">
        <f>IF(A86="","",(VLOOKUP(A86,Flora!$D$2:$Q$6183,7,FALSE)))</f>
        <v/>
      </c>
      <c r="H86" s="298" t="str">
        <f>IF(A86="","",(VLOOKUP(A86,Flora!$D$2:$Q$6183,3,FALSE)))</f>
        <v/>
      </c>
      <c r="I86" s="297"/>
      <c r="J86" s="297"/>
      <c r="K86" s="297"/>
      <c r="L86" s="297"/>
      <c r="M86" s="297"/>
      <c r="N86" s="297"/>
    </row>
    <row r="87" spans="1:14" s="294" customFormat="1" ht="15.25" customHeight="1" x14ac:dyDescent="0.25">
      <c r="A87" s="551"/>
      <c r="B87" s="833" t="str">
        <f>IF(A87="","",(VLOOKUP(A87,Flora!$D$2:$Q$6183,2,FALSE)))</f>
        <v/>
      </c>
      <c r="C87" s="833" t="str">
        <f>IF(A87="","",(IF(LEN(VLOOKUP(A87,Flora!$D$2:$Q$6183,10,FALSE))=0,"",VLOOKUP(A87,Flora!$D$2:$Q$6183,10,FALSE))))</f>
        <v/>
      </c>
      <c r="D87" s="833" t="str">
        <f>IF(A87="","",(IF(LEN(VLOOKUP(A87,Flora!$D$2:$Q$6183,8,FALSE))=0,"",(VLOOKUP(A87,Flora!$D$2:$Q$6183,8,FALSE)))))</f>
        <v/>
      </c>
      <c r="E87" s="542"/>
      <c r="F87" s="546"/>
      <c r="G87" s="298" t="str">
        <f>IF(A87="","",(VLOOKUP(A87,Flora!$D$2:$Q$6183,7,FALSE)))</f>
        <v/>
      </c>
      <c r="H87" s="298" t="str">
        <f>IF(A87="","",(VLOOKUP(A87,Flora!$D$2:$Q$6183,3,FALSE)))</f>
        <v/>
      </c>
      <c r="I87" s="297"/>
      <c r="J87" s="297"/>
      <c r="K87" s="297"/>
      <c r="L87" s="297"/>
      <c r="M87" s="297"/>
      <c r="N87" s="297"/>
    </row>
    <row r="88" spans="1:14" s="294" customFormat="1" ht="15.25" customHeight="1" x14ac:dyDescent="0.25">
      <c r="A88" s="551"/>
      <c r="B88" s="833" t="str">
        <f>IF(A88="","",(VLOOKUP(A88,Flora!$D$2:$Q$6183,2,FALSE)))</f>
        <v/>
      </c>
      <c r="C88" s="833" t="str">
        <f>IF(A88="","",(IF(LEN(VLOOKUP(A88,Flora!$D$2:$Q$6183,10,FALSE))=0,"",VLOOKUP(A88,Flora!$D$2:$Q$6183,10,FALSE))))</f>
        <v/>
      </c>
      <c r="D88" s="833" t="str">
        <f>IF(A88="","",(IF(LEN(VLOOKUP(A88,Flora!$D$2:$Q$6183,8,FALSE))=0,"",(VLOOKUP(A88,Flora!$D$2:$Q$6183,8,FALSE)))))</f>
        <v/>
      </c>
      <c r="E88" s="542"/>
      <c r="F88" s="546"/>
      <c r="G88" s="298" t="str">
        <f>IF(A88="","",(VLOOKUP(A88,Flora!$D$2:$Q$6183,7,FALSE)))</f>
        <v/>
      </c>
      <c r="H88" s="298" t="str">
        <f>IF(A88="","",(VLOOKUP(A88,Flora!$D$2:$Q$6183,3,FALSE)))</f>
        <v/>
      </c>
      <c r="I88" s="297"/>
      <c r="J88" s="297"/>
      <c r="K88" s="297"/>
      <c r="L88" s="297"/>
      <c r="M88" s="297"/>
      <c r="N88" s="297"/>
    </row>
    <row r="89" spans="1:14" s="294" customFormat="1" ht="15.25" customHeight="1" x14ac:dyDescent="0.25">
      <c r="A89" s="551"/>
      <c r="B89" s="833" t="str">
        <f>IF(A89="","",(VLOOKUP(A89,Flora!$D$2:$Q$6183,2,FALSE)))</f>
        <v/>
      </c>
      <c r="C89" s="833" t="str">
        <f>IF(A89="","",(IF(LEN(VLOOKUP(A89,Flora!$D$2:$Q$6183,10,FALSE))=0,"",VLOOKUP(A89,Flora!$D$2:$Q$6183,10,FALSE))))</f>
        <v/>
      </c>
      <c r="D89" s="833" t="str">
        <f>IF(A89="","",(IF(LEN(VLOOKUP(A89,Flora!$D$2:$Q$6183,8,FALSE))=0,"",(VLOOKUP(A89,Flora!$D$2:$Q$6183,8,FALSE)))))</f>
        <v/>
      </c>
      <c r="E89" s="542"/>
      <c r="F89" s="546"/>
      <c r="G89" s="298" t="str">
        <f>IF(A89="","",(VLOOKUP(A89,Flora!$D$2:$Q$6183,7,FALSE)))</f>
        <v/>
      </c>
      <c r="H89" s="298" t="str">
        <f>IF(A89="","",(VLOOKUP(A89,Flora!$D$2:$Q$6183,3,FALSE)))</f>
        <v/>
      </c>
      <c r="I89" s="297"/>
      <c r="J89" s="297"/>
      <c r="K89" s="297"/>
      <c r="L89" s="297"/>
      <c r="M89" s="297"/>
      <c r="N89" s="297"/>
    </row>
    <row r="90" spans="1:14" s="294" customFormat="1" ht="15.25" customHeight="1" x14ac:dyDescent="0.25">
      <c r="A90" s="551"/>
      <c r="B90" s="833" t="str">
        <f>IF(A90="","",(VLOOKUP(A90,Flora!$D$2:$Q$6183,2,FALSE)))</f>
        <v/>
      </c>
      <c r="C90" s="833" t="str">
        <f>IF(A90="","",(IF(LEN(VLOOKUP(A90,Flora!$D$2:$Q$6183,10,FALSE))=0,"",VLOOKUP(A90,Flora!$D$2:$Q$6183,10,FALSE))))</f>
        <v/>
      </c>
      <c r="D90" s="833" t="str">
        <f>IF(A90="","",(IF(LEN(VLOOKUP(A90,Flora!$D$2:$Q$6183,8,FALSE))=0,"",(VLOOKUP(A90,Flora!$D$2:$Q$6183,8,FALSE)))))</f>
        <v/>
      </c>
      <c r="E90" s="542"/>
      <c r="F90" s="546"/>
      <c r="G90" s="298" t="str">
        <f>IF(A90="","",(VLOOKUP(A90,Flora!$D$2:$Q$6183,7,FALSE)))</f>
        <v/>
      </c>
      <c r="H90" s="298" t="str">
        <f>IF(A90="","",(VLOOKUP(A90,Flora!$D$2:$Q$6183,3,FALSE)))</f>
        <v/>
      </c>
      <c r="I90" s="297"/>
      <c r="J90" s="297"/>
      <c r="K90" s="297"/>
      <c r="L90" s="297"/>
      <c r="M90" s="297"/>
      <c r="N90" s="297"/>
    </row>
    <row r="91" spans="1:14" s="294" customFormat="1" ht="15.25" customHeight="1" x14ac:dyDescent="0.25">
      <c r="A91" s="551"/>
      <c r="B91" s="833" t="str">
        <f>IF(A91="","",(VLOOKUP(A91,Flora!$D$2:$Q$6183,2,FALSE)))</f>
        <v/>
      </c>
      <c r="C91" s="833" t="str">
        <f>IF(A91="","",(IF(LEN(VLOOKUP(A91,Flora!$D$2:$Q$6183,10,FALSE))=0,"",VLOOKUP(A91,Flora!$D$2:$Q$6183,10,FALSE))))</f>
        <v/>
      </c>
      <c r="D91" s="833" t="str">
        <f>IF(A91="","",(IF(LEN(VLOOKUP(A91,Flora!$D$2:$Q$6183,8,FALSE))=0,"",(VLOOKUP(A91,Flora!$D$2:$Q$6183,8,FALSE)))))</f>
        <v/>
      </c>
      <c r="E91" s="542"/>
      <c r="F91" s="546"/>
      <c r="G91" s="298" t="str">
        <f>IF(A91="","",(VLOOKUP(A91,Flora!$D$2:$Q$6183,7,FALSE)))</f>
        <v/>
      </c>
      <c r="H91" s="298" t="str">
        <f>IF(A91="","",(VLOOKUP(A91,Flora!$D$2:$Q$6183,3,FALSE)))</f>
        <v/>
      </c>
      <c r="I91" s="297"/>
      <c r="J91" s="297"/>
      <c r="K91" s="297"/>
      <c r="L91" s="297"/>
      <c r="M91" s="297"/>
      <c r="N91" s="297"/>
    </row>
    <row r="92" spans="1:14" s="294" customFormat="1" ht="15.25" customHeight="1" x14ac:dyDescent="0.25">
      <c r="A92" s="551"/>
      <c r="B92" s="833" t="str">
        <f>IF(A92="","",(VLOOKUP(A92,Flora!$D$2:$Q$6183,2,FALSE)))</f>
        <v/>
      </c>
      <c r="C92" s="833" t="str">
        <f>IF(A92="","",(IF(LEN(VLOOKUP(A92,Flora!$D$2:$Q$6183,10,FALSE))=0,"",VLOOKUP(A92,Flora!$D$2:$Q$6183,10,FALSE))))</f>
        <v/>
      </c>
      <c r="D92" s="833" t="str">
        <f>IF(A92="","",(IF(LEN(VLOOKUP(A92,Flora!$D$2:$Q$6183,8,FALSE))=0,"",(VLOOKUP(A92,Flora!$D$2:$Q$6183,8,FALSE)))))</f>
        <v/>
      </c>
      <c r="E92" s="542"/>
      <c r="F92" s="546"/>
      <c r="G92" s="298" t="str">
        <f>IF(A92="","",(VLOOKUP(A92,Flora!$D$2:$Q$6183,7,FALSE)))</f>
        <v/>
      </c>
      <c r="H92" s="298" t="str">
        <f>IF(A92="","",(VLOOKUP(A92,Flora!$D$2:$Q$6183,3,FALSE)))</f>
        <v/>
      </c>
      <c r="I92" s="297"/>
      <c r="J92" s="297"/>
      <c r="K92" s="297"/>
      <c r="L92" s="297"/>
      <c r="M92" s="297"/>
      <c r="N92" s="297"/>
    </row>
    <row r="93" spans="1:14" s="294" customFormat="1" ht="15.25" customHeight="1" x14ac:dyDescent="0.25">
      <c r="A93" s="551"/>
      <c r="B93" s="833" t="str">
        <f>IF(A93="","",(VLOOKUP(A93,Flora!$D$2:$Q$6183,2,FALSE)))</f>
        <v/>
      </c>
      <c r="C93" s="833" t="str">
        <f>IF(A93="","",(IF(LEN(VLOOKUP(A93,Flora!$D$2:$Q$6183,10,FALSE))=0,"",VLOOKUP(A93,Flora!$D$2:$Q$6183,10,FALSE))))</f>
        <v/>
      </c>
      <c r="D93" s="833" t="str">
        <f>IF(A93="","",(IF(LEN(VLOOKUP(A93,Flora!$D$2:$Q$6183,8,FALSE))=0,"",(VLOOKUP(A93,Flora!$D$2:$Q$6183,8,FALSE)))))</f>
        <v/>
      </c>
      <c r="E93" s="542"/>
      <c r="F93" s="546"/>
      <c r="G93" s="298" t="str">
        <f>IF(A93="","",(VLOOKUP(A93,Flora!$D$2:$Q$6183,7,FALSE)))</f>
        <v/>
      </c>
      <c r="H93" s="298" t="str">
        <f>IF(A93="","",(VLOOKUP(A93,Flora!$D$2:$Q$6183,3,FALSE)))</f>
        <v/>
      </c>
      <c r="I93" s="297"/>
      <c r="J93" s="297"/>
      <c r="K93" s="297"/>
      <c r="L93" s="297"/>
      <c r="M93" s="297"/>
      <c r="N93" s="297"/>
    </row>
    <row r="94" spans="1:14" s="294" customFormat="1" ht="15.25" customHeight="1" x14ac:dyDescent="0.25">
      <c r="A94" s="551"/>
      <c r="B94" s="833" t="str">
        <f>IF(A94="","",(VLOOKUP(A94,Flora!$D$2:$Q$6183,2,FALSE)))</f>
        <v/>
      </c>
      <c r="C94" s="833" t="str">
        <f>IF(A94="","",(IF(LEN(VLOOKUP(A94,Flora!$D$2:$Q$6183,10,FALSE))=0,"",VLOOKUP(A94,Flora!$D$2:$Q$6183,10,FALSE))))</f>
        <v/>
      </c>
      <c r="D94" s="833" t="str">
        <f>IF(A94="","",(IF(LEN(VLOOKUP(A94,Flora!$D$2:$Q$6183,8,FALSE))=0,"",(VLOOKUP(A94,Flora!$D$2:$Q$6183,8,FALSE)))))</f>
        <v/>
      </c>
      <c r="E94" s="542"/>
      <c r="F94" s="546"/>
      <c r="G94" s="298" t="str">
        <f>IF(A94="","",(VLOOKUP(A94,Flora!$D$2:$Q$6183,7,FALSE)))</f>
        <v/>
      </c>
      <c r="H94" s="298" t="str">
        <f>IF(A94="","",(VLOOKUP(A94,Flora!$D$2:$Q$6183,3,FALSE)))</f>
        <v/>
      </c>
      <c r="I94" s="297"/>
      <c r="J94" s="297"/>
      <c r="K94" s="297"/>
      <c r="L94" s="297"/>
      <c r="M94" s="297"/>
      <c r="N94" s="297"/>
    </row>
    <row r="95" spans="1:14" s="294" customFormat="1" ht="15.25" customHeight="1" x14ac:dyDescent="0.25">
      <c r="A95" s="551"/>
      <c r="B95" s="833" t="str">
        <f>IF(A95="","",(VLOOKUP(A95,Flora!$D$2:$Q$6183,2,FALSE)))</f>
        <v/>
      </c>
      <c r="C95" s="833" t="str">
        <f>IF(A95="","",(IF(LEN(VLOOKUP(A95,Flora!$D$2:$Q$6183,10,FALSE))=0,"",VLOOKUP(A95,Flora!$D$2:$Q$6183,10,FALSE))))</f>
        <v/>
      </c>
      <c r="D95" s="833" t="str">
        <f>IF(A95="","",(IF(LEN(VLOOKUP(A95,Flora!$D$2:$Q$6183,8,FALSE))=0,"",(VLOOKUP(A95,Flora!$D$2:$Q$6183,8,FALSE)))))</f>
        <v/>
      </c>
      <c r="E95" s="542"/>
      <c r="F95" s="546"/>
      <c r="G95" s="298" t="str">
        <f>IF(A95="","",(VLOOKUP(A95,Flora!$D$2:$Q$6183,7,FALSE)))</f>
        <v/>
      </c>
      <c r="H95" s="298" t="str">
        <f>IF(A95="","",(VLOOKUP(A95,Flora!$D$2:$Q$6183,3,FALSE)))</f>
        <v/>
      </c>
      <c r="I95" s="297"/>
      <c r="J95" s="297"/>
      <c r="K95" s="297"/>
      <c r="L95" s="297"/>
      <c r="M95" s="297"/>
      <c r="N95" s="297"/>
    </row>
    <row r="96" spans="1:14" s="294" customFormat="1" ht="15.25" customHeight="1" x14ac:dyDescent="0.25">
      <c r="A96" s="551"/>
      <c r="B96" s="833" t="str">
        <f>IF(A96="","",(VLOOKUP(A96,Flora!$D$2:$Q$6183,2,FALSE)))</f>
        <v/>
      </c>
      <c r="C96" s="833" t="str">
        <f>IF(A96="","",(IF(LEN(VLOOKUP(A96,Flora!$D$2:$Q$6183,10,FALSE))=0,"",VLOOKUP(A96,Flora!$D$2:$Q$6183,10,FALSE))))</f>
        <v/>
      </c>
      <c r="D96" s="833" t="str">
        <f>IF(A96="","",(IF(LEN(VLOOKUP(A96,Flora!$D$2:$Q$6183,8,FALSE))=0,"",(VLOOKUP(A96,Flora!$D$2:$Q$6183,8,FALSE)))))</f>
        <v/>
      </c>
      <c r="E96" s="542"/>
      <c r="F96" s="546"/>
      <c r="G96" s="298" t="str">
        <f>IF(A96="","",(VLOOKUP(A96,Flora!$D$2:$Q$6183,7,FALSE)))</f>
        <v/>
      </c>
      <c r="H96" s="298" t="str">
        <f>IF(A96="","",(VLOOKUP(A96,Flora!$D$2:$Q$6183,3,FALSE)))</f>
        <v/>
      </c>
      <c r="I96" s="297"/>
      <c r="J96" s="297"/>
      <c r="K96" s="297"/>
      <c r="L96" s="297"/>
      <c r="M96" s="297"/>
      <c r="N96" s="297"/>
    </row>
    <row r="97" spans="1:14" s="294" customFormat="1" ht="15.25" customHeight="1" x14ac:dyDescent="0.25">
      <c r="A97" s="551"/>
      <c r="B97" s="833" t="str">
        <f>IF(A97="","",(VLOOKUP(A97,Flora!$D$2:$Q$6183,2,FALSE)))</f>
        <v/>
      </c>
      <c r="C97" s="833" t="str">
        <f>IF(A97="","",(IF(LEN(VLOOKUP(A97,Flora!$D$2:$Q$6183,10,FALSE))=0,"",VLOOKUP(A97,Flora!$D$2:$Q$6183,10,FALSE))))</f>
        <v/>
      </c>
      <c r="D97" s="833" t="str">
        <f>IF(A97="","",(IF(LEN(VLOOKUP(A97,Flora!$D$2:$Q$6183,8,FALSE))=0,"",(VLOOKUP(A97,Flora!$D$2:$Q$6183,8,FALSE)))))</f>
        <v/>
      </c>
      <c r="E97" s="542"/>
      <c r="F97" s="546"/>
      <c r="G97" s="298" t="str">
        <f>IF(A97="","",(VLOOKUP(A97,Flora!$D$2:$Q$6183,7,FALSE)))</f>
        <v/>
      </c>
      <c r="H97" s="298" t="str">
        <f>IF(A97="","",(VLOOKUP(A97,Flora!$D$2:$Q$6183,3,FALSE)))</f>
        <v/>
      </c>
      <c r="I97" s="297"/>
      <c r="J97" s="297"/>
      <c r="K97" s="297"/>
      <c r="L97" s="297"/>
      <c r="M97" s="297"/>
      <c r="N97" s="297"/>
    </row>
    <row r="98" spans="1:14" s="294" customFormat="1" ht="15.25" customHeight="1" x14ac:dyDescent="0.25">
      <c r="A98" s="551"/>
      <c r="B98" s="833" t="str">
        <f>IF(A98="","",(VLOOKUP(A98,Flora!$D$2:$Q$6183,2,FALSE)))</f>
        <v/>
      </c>
      <c r="C98" s="833" t="str">
        <f>IF(A98="","",(IF(LEN(VLOOKUP(A98,Flora!$D$2:$Q$6183,10,FALSE))=0,"",VLOOKUP(A98,Flora!$D$2:$Q$6183,10,FALSE))))</f>
        <v/>
      </c>
      <c r="D98" s="833" t="str">
        <f>IF(A98="","",(IF(LEN(VLOOKUP(A98,Flora!$D$2:$Q$6183,8,FALSE))=0,"",(VLOOKUP(A98,Flora!$D$2:$Q$6183,8,FALSE)))))</f>
        <v/>
      </c>
      <c r="E98" s="542"/>
      <c r="F98" s="546"/>
      <c r="G98" s="298" t="str">
        <f>IF(A98="","",(VLOOKUP(A98,Flora!$D$2:$Q$6183,7,FALSE)))</f>
        <v/>
      </c>
      <c r="H98" s="298" t="str">
        <f>IF(A98="","",(VLOOKUP(A98,Flora!$D$2:$Q$6183,3,FALSE)))</f>
        <v/>
      </c>
      <c r="I98" s="297"/>
      <c r="J98" s="297"/>
      <c r="K98" s="297"/>
      <c r="L98" s="297"/>
      <c r="M98" s="297"/>
      <c r="N98" s="297"/>
    </row>
    <row r="99" spans="1:14" s="294" customFormat="1" ht="15.25" customHeight="1" x14ac:dyDescent="0.25">
      <c r="A99" s="551"/>
      <c r="B99" s="833" t="str">
        <f>IF(A99="","",(VLOOKUP(A99,Flora!$D$2:$Q$6183,2,FALSE)))</f>
        <v/>
      </c>
      <c r="C99" s="833" t="str">
        <f>IF(A99="","",(IF(LEN(VLOOKUP(A99,Flora!$D$2:$Q$6183,10,FALSE))=0,"",VLOOKUP(A99,Flora!$D$2:$Q$6183,10,FALSE))))</f>
        <v/>
      </c>
      <c r="D99" s="833" t="str">
        <f>IF(A99="","",(IF(LEN(VLOOKUP(A99,Flora!$D$2:$Q$6183,8,FALSE))=0,"",(VLOOKUP(A99,Flora!$D$2:$Q$6183,8,FALSE)))))</f>
        <v/>
      </c>
      <c r="E99" s="542"/>
      <c r="F99" s="546"/>
      <c r="G99" s="298" t="str">
        <f>IF(A99="","",(VLOOKUP(A99,Flora!$D$2:$Q$6183,7,FALSE)))</f>
        <v/>
      </c>
      <c r="H99" s="298" t="str">
        <f>IF(A99="","",(VLOOKUP(A99,Flora!$D$2:$Q$6183,3,FALSE)))</f>
        <v/>
      </c>
      <c r="I99" s="297"/>
      <c r="J99" s="297"/>
      <c r="K99" s="297"/>
      <c r="L99" s="297"/>
      <c r="M99" s="297"/>
      <c r="N99" s="297"/>
    </row>
    <row r="100" spans="1:14" s="294" customFormat="1" ht="15.25" customHeight="1" x14ac:dyDescent="0.25">
      <c r="A100" s="551"/>
      <c r="B100" s="833" t="str">
        <f>IF(A100="","",(VLOOKUP(A100,Flora!$D$2:$Q$6183,2,FALSE)))</f>
        <v/>
      </c>
      <c r="C100" s="833" t="str">
        <f>IF(A100="","",(IF(LEN(VLOOKUP(A100,Flora!$D$2:$Q$6183,10,FALSE))=0,"",VLOOKUP(A100,Flora!$D$2:$Q$6183,10,FALSE))))</f>
        <v/>
      </c>
      <c r="D100" s="833" t="str">
        <f>IF(A100="","",(IF(LEN(VLOOKUP(A100,Flora!$D$2:$Q$6183,8,FALSE))=0,"",(VLOOKUP(A100,Flora!$D$2:$Q$6183,8,FALSE)))))</f>
        <v/>
      </c>
      <c r="E100" s="542"/>
      <c r="F100" s="546"/>
      <c r="G100" s="298" t="str">
        <f>IF(A100="","",(VLOOKUP(A100,Flora!$D$2:$Q$6183,7,FALSE)))</f>
        <v/>
      </c>
      <c r="H100" s="298" t="str">
        <f>IF(A100="","",(VLOOKUP(A100,Flora!$D$2:$Q$6183,3,FALSE)))</f>
        <v/>
      </c>
      <c r="I100" s="297"/>
      <c r="J100" s="297"/>
      <c r="K100" s="297"/>
      <c r="L100" s="297"/>
      <c r="M100" s="297"/>
      <c r="N100" s="297"/>
    </row>
    <row r="101" spans="1:14" s="294" customFormat="1" ht="15.25" customHeight="1" x14ac:dyDescent="0.25">
      <c r="A101" s="551"/>
      <c r="B101" s="833" t="str">
        <f>IF(A101="","",(VLOOKUP(A101,Flora!$D$2:$Q$6183,2,FALSE)))</f>
        <v/>
      </c>
      <c r="C101" s="833" t="str">
        <f>IF(A101="","",(IF(LEN(VLOOKUP(A101,Flora!$D$2:$Q$6183,10,FALSE))=0,"",VLOOKUP(A101,Flora!$D$2:$Q$6183,10,FALSE))))</f>
        <v/>
      </c>
      <c r="D101" s="833" t="str">
        <f>IF(A101="","",(IF(LEN(VLOOKUP(A101,Flora!$D$2:$Q$6183,8,FALSE))=0,"",(VLOOKUP(A101,Flora!$D$2:$Q$6183,8,FALSE)))))</f>
        <v/>
      </c>
      <c r="E101" s="542"/>
      <c r="F101" s="546"/>
      <c r="G101" s="298" t="str">
        <f>IF(A101="","",(VLOOKUP(A101,Flora!$D$2:$Q$6183,7,FALSE)))</f>
        <v/>
      </c>
      <c r="H101" s="298" t="str">
        <f>IF(A101="","",(VLOOKUP(A101,Flora!$D$2:$Q$6183,3,FALSE)))</f>
        <v/>
      </c>
      <c r="I101" s="297"/>
      <c r="J101" s="297"/>
      <c r="K101" s="297"/>
      <c r="L101" s="297"/>
      <c r="M101" s="297"/>
      <c r="N101" s="297"/>
    </row>
    <row r="102" spans="1:14" s="294" customFormat="1" ht="15.25" hidden="1" customHeight="1" x14ac:dyDescent="0.25">
      <c r="A102" s="551"/>
      <c r="B102" s="833" t="str">
        <f>IF(A102="","",(VLOOKUP(A102,Flora!$D$2:$Q$6183,2,FALSE)))</f>
        <v/>
      </c>
      <c r="C102" s="833" t="str">
        <f>IF(A102="","",(IF(LEN(VLOOKUP(A102,Flora!$D$2:$Q$6183,10,FALSE))=0,"",VLOOKUP(A102,Flora!$D$2:$Q$6183,10,FALSE))))</f>
        <v/>
      </c>
      <c r="D102" s="833" t="str">
        <f>IF(A102="","",(IF(LEN(VLOOKUP(A102,Flora!$D$2:$Q$6183,8,FALSE))=0,"",(VLOOKUP(A102,Flora!$D$2:$Q$6183,8,FALSE)))))</f>
        <v/>
      </c>
      <c r="E102" s="542"/>
      <c r="F102" s="546"/>
      <c r="G102" s="298" t="str">
        <f>IF(A102="","",(VLOOKUP(A102,Flora!$D$2:$Q$6183,7,FALSE)))</f>
        <v/>
      </c>
      <c r="H102" s="298" t="str">
        <f>IF(A102="","",(VLOOKUP(A102,Flora!$D$2:$Q$6183,3,FALSE)))</f>
        <v/>
      </c>
      <c r="I102" s="297"/>
      <c r="J102" s="297"/>
      <c r="K102" s="297"/>
      <c r="L102" s="297"/>
      <c r="M102" s="297"/>
      <c r="N102" s="297"/>
    </row>
    <row r="103" spans="1:14" s="294" customFormat="1" ht="15.25" hidden="1" customHeight="1" x14ac:dyDescent="0.25">
      <c r="A103" s="551"/>
      <c r="B103" s="833" t="str">
        <f>IF(A103="","",(VLOOKUP(A103,Flora!$D$2:$Q$6183,2,FALSE)))</f>
        <v/>
      </c>
      <c r="C103" s="833" t="str">
        <f>IF(A103="","",(IF(LEN(VLOOKUP(A103,Flora!$D$2:$Q$6183,10,FALSE))=0,"",VLOOKUP(A103,Flora!$D$2:$Q$6183,10,FALSE))))</f>
        <v/>
      </c>
      <c r="D103" s="833" t="str">
        <f>IF(A103="","",(IF(LEN(VLOOKUP(A103,Flora!$D$2:$Q$6183,8,FALSE))=0,"",(VLOOKUP(A103,Flora!$D$2:$Q$6183,8,FALSE)))))</f>
        <v/>
      </c>
      <c r="E103" s="542"/>
      <c r="F103" s="546"/>
      <c r="G103" s="346"/>
      <c r="H103" s="346"/>
      <c r="I103" s="297"/>
      <c r="J103" s="297"/>
      <c r="K103" s="297"/>
      <c r="L103" s="297"/>
      <c r="M103" s="297"/>
      <c r="N103" s="297"/>
    </row>
    <row r="104" spans="1:14" s="294" customFormat="1" ht="15.25" hidden="1" customHeight="1" x14ac:dyDescent="0.25">
      <c r="A104" s="551"/>
      <c r="B104" s="833" t="str">
        <f>IF(A104="","",(VLOOKUP(A104,Flora!$D$2:$Q$6183,2,FALSE)))</f>
        <v/>
      </c>
      <c r="C104" s="833" t="str">
        <f>IF(A104="","",(IF(LEN(VLOOKUP(A104,Flora!$D$2:$Q$6183,10,FALSE))=0,"",VLOOKUP(A104,Flora!$D$2:$Q$6183,10,FALSE))))</f>
        <v/>
      </c>
      <c r="D104" s="833" t="str">
        <f>IF(A104="","",(IF(LEN(VLOOKUP(A104,Flora!$D$2:$Q$6183,8,FALSE))=0,"",(VLOOKUP(A104,Flora!$D$2:$Q$6183,8,FALSE)))))</f>
        <v/>
      </c>
      <c r="E104" s="542"/>
      <c r="F104" s="546"/>
      <c r="G104" s="346"/>
      <c r="H104" s="346"/>
      <c r="I104" s="297"/>
      <c r="J104" s="297"/>
      <c r="K104" s="297"/>
      <c r="L104" s="297"/>
      <c r="M104" s="297"/>
      <c r="N104" s="297"/>
    </row>
    <row r="105" spans="1:14" s="294" customFormat="1" ht="15.25" hidden="1" customHeight="1" x14ac:dyDescent="0.25">
      <c r="A105" s="551"/>
      <c r="B105" s="833" t="str">
        <f>IF(A105="","",(VLOOKUP(A105,Flora!$D$2:$Q$6183,2,FALSE)))</f>
        <v/>
      </c>
      <c r="C105" s="833" t="str">
        <f>IF(A105="","",(IF(LEN(VLOOKUP(A105,Flora!$D$2:$Q$6183,10,FALSE))=0,"",VLOOKUP(A105,Flora!$D$2:$Q$6183,10,FALSE))))</f>
        <v/>
      </c>
      <c r="D105" s="833" t="str">
        <f>IF(A105="","",(IF(LEN(VLOOKUP(A105,Flora!$D$2:$Q$6183,8,FALSE))=0,"",(VLOOKUP(A105,Flora!$D$2:$Q$6183,8,FALSE)))))</f>
        <v/>
      </c>
      <c r="E105" s="542"/>
      <c r="F105" s="546"/>
      <c r="G105" s="346"/>
      <c r="H105" s="346"/>
      <c r="I105" s="297"/>
      <c r="J105" s="297"/>
      <c r="K105" s="297"/>
      <c r="L105" s="297"/>
      <c r="M105" s="297"/>
      <c r="N105" s="297"/>
    </row>
    <row r="106" spans="1:14" s="294" customFormat="1" ht="15.25" hidden="1" customHeight="1" x14ac:dyDescent="0.25">
      <c r="A106" s="551"/>
      <c r="B106" s="833" t="str">
        <f>IF(A106="","",(VLOOKUP(A106,Flora!$D$2:$Q$6183,2,FALSE)))</f>
        <v/>
      </c>
      <c r="C106" s="833" t="str">
        <f>IF(A106="","",(IF(LEN(VLOOKUP(A106,Flora!$D$2:$Q$6183,10,FALSE))=0,"",VLOOKUP(A106,Flora!$D$2:$Q$6183,10,FALSE))))</f>
        <v/>
      </c>
      <c r="D106" s="833" t="str">
        <f>IF(A106="","",(IF(LEN(VLOOKUP(A106,Flora!$D$2:$Q$6183,8,FALSE))=0,"",(VLOOKUP(A106,Flora!$D$2:$Q$6183,8,FALSE)))))</f>
        <v/>
      </c>
      <c r="E106" s="542"/>
      <c r="F106" s="546"/>
      <c r="G106" s="346"/>
      <c r="H106" s="346"/>
      <c r="I106" s="297"/>
      <c r="J106" s="297"/>
      <c r="K106" s="297"/>
      <c r="L106" s="297"/>
      <c r="M106" s="297"/>
      <c r="N106" s="297"/>
    </row>
    <row r="107" spans="1:14" s="294" customFormat="1" ht="15.25" hidden="1" customHeight="1" x14ac:dyDescent="0.25">
      <c r="A107" s="551"/>
      <c r="B107" s="833" t="str">
        <f>IF(A107="","",(VLOOKUP(A107,Flora!$D$2:$Q$6183,2,FALSE)))</f>
        <v/>
      </c>
      <c r="C107" s="833" t="str">
        <f>IF(A107="","",(IF(LEN(VLOOKUP(A107,Flora!$D$2:$Q$6183,10,FALSE))=0,"",VLOOKUP(A107,Flora!$D$2:$Q$6183,10,FALSE))))</f>
        <v/>
      </c>
      <c r="D107" s="833" t="str">
        <f>IF(A107="","",(IF(LEN(VLOOKUP(A107,Flora!$D$2:$Q$6183,8,FALSE))=0,"",(VLOOKUP(A107,Flora!$D$2:$Q$6183,8,FALSE)))))</f>
        <v/>
      </c>
      <c r="E107" s="542"/>
      <c r="F107" s="546"/>
      <c r="G107" s="346"/>
      <c r="H107" s="346"/>
      <c r="I107" s="297"/>
      <c r="J107" s="297"/>
      <c r="K107" s="297"/>
      <c r="L107" s="297"/>
      <c r="M107" s="297"/>
      <c r="N107" s="297"/>
    </row>
    <row r="108" spans="1:14" s="294" customFormat="1" ht="15.25" hidden="1" customHeight="1" x14ac:dyDescent="0.25">
      <c r="A108" s="551"/>
      <c r="B108" s="833" t="str">
        <f>IF(A108="","",(VLOOKUP(A108,Flora!$D$2:$Q$6183,2,FALSE)))</f>
        <v/>
      </c>
      <c r="C108" s="833" t="str">
        <f>IF(A108="","",(IF(LEN(VLOOKUP(A108,Flora!$D$2:$Q$6183,10,FALSE))=0,"",VLOOKUP(A108,Flora!$D$2:$Q$6183,10,FALSE))))</f>
        <v/>
      </c>
      <c r="D108" s="833" t="str">
        <f>IF(A108="","",(IF(LEN(VLOOKUP(A108,Flora!$D$2:$Q$6183,8,FALSE))=0,"",(VLOOKUP(A108,Flora!$D$2:$Q$6183,8,FALSE)))))</f>
        <v/>
      </c>
      <c r="E108" s="542"/>
      <c r="F108" s="546"/>
      <c r="G108" s="346"/>
      <c r="H108" s="346"/>
      <c r="I108" s="297"/>
      <c r="J108" s="297"/>
      <c r="K108" s="297"/>
      <c r="L108" s="297"/>
      <c r="M108" s="297"/>
      <c r="N108" s="297"/>
    </row>
    <row r="109" spans="1:14" s="294" customFormat="1" ht="15.25" hidden="1" customHeight="1" x14ac:dyDescent="0.25">
      <c r="A109" s="551"/>
      <c r="B109" s="833" t="str">
        <f>IF(A109="","",(VLOOKUP(A109,Flora!$D$2:$Q$6183,2,FALSE)))</f>
        <v/>
      </c>
      <c r="C109" s="833" t="str">
        <f>IF(A109="","",(IF(LEN(VLOOKUP(A109,Flora!$D$2:$Q$6183,10,FALSE))=0,"",VLOOKUP(A109,Flora!$D$2:$Q$6183,10,FALSE))))</f>
        <v/>
      </c>
      <c r="D109" s="833" t="str">
        <f>IF(A109="","",(IF(LEN(VLOOKUP(A109,Flora!$D$2:$Q$6183,8,FALSE))=0,"",(VLOOKUP(A109,Flora!$D$2:$Q$6183,8,FALSE)))))</f>
        <v/>
      </c>
      <c r="E109" s="542"/>
      <c r="F109" s="546"/>
      <c r="G109" s="346"/>
      <c r="H109" s="346"/>
      <c r="I109" s="297"/>
      <c r="J109" s="297"/>
      <c r="K109" s="297"/>
      <c r="L109" s="297"/>
      <c r="M109" s="297"/>
      <c r="N109" s="297"/>
    </row>
    <row r="110" spans="1:14" s="294" customFormat="1" ht="15.25" hidden="1" customHeight="1" x14ac:dyDescent="0.25">
      <c r="A110" s="551"/>
      <c r="B110" s="833" t="str">
        <f>IF(A110="","",(VLOOKUP(A110,Flora!$D$2:$Q$6183,2,FALSE)))</f>
        <v/>
      </c>
      <c r="C110" s="833" t="str">
        <f>IF(A110="","",(IF(LEN(VLOOKUP(A110,Flora!$D$2:$Q$6183,10,FALSE))=0,"",VLOOKUP(A110,Flora!$D$2:$Q$6183,10,FALSE))))</f>
        <v/>
      </c>
      <c r="D110" s="833" t="str">
        <f>IF(A110="","",(IF(LEN(VLOOKUP(A110,Flora!$D$2:$Q$6183,8,FALSE))=0,"",(VLOOKUP(A110,Flora!$D$2:$Q$6183,8,FALSE)))))</f>
        <v/>
      </c>
      <c r="E110" s="542"/>
      <c r="F110" s="546"/>
      <c r="G110" s="346"/>
      <c r="H110" s="346"/>
      <c r="I110" s="297"/>
      <c r="J110" s="297"/>
      <c r="K110" s="297"/>
      <c r="L110" s="297"/>
      <c r="M110" s="297"/>
      <c r="N110" s="297"/>
    </row>
    <row r="111" spans="1:14" s="294" customFormat="1" ht="15.25" hidden="1" customHeight="1" x14ac:dyDescent="0.25">
      <c r="A111" s="551"/>
      <c r="B111" s="833" t="str">
        <f>IF(A111="","",(VLOOKUP(A111,Flora!$D$2:$Q$6183,2,FALSE)))</f>
        <v/>
      </c>
      <c r="C111" s="833" t="str">
        <f>IF(A111="","",(IF(LEN(VLOOKUP(A111,Flora!$D$2:$Q$6183,10,FALSE))=0,"",VLOOKUP(A111,Flora!$D$2:$Q$6183,10,FALSE))))</f>
        <v/>
      </c>
      <c r="D111" s="833" t="str">
        <f>IF(A111="","",(IF(LEN(VLOOKUP(A111,Flora!$D$2:$Q$6183,8,FALSE))=0,"",(VLOOKUP(A111,Flora!$D$2:$Q$6183,8,FALSE)))))</f>
        <v/>
      </c>
      <c r="E111" s="542"/>
      <c r="F111" s="546"/>
      <c r="G111" s="346"/>
      <c r="H111" s="346"/>
      <c r="I111" s="297"/>
      <c r="J111" s="297"/>
      <c r="K111" s="297"/>
      <c r="L111" s="297"/>
      <c r="M111" s="297"/>
      <c r="N111" s="297"/>
    </row>
    <row r="112" spans="1:14" s="294" customFormat="1" ht="15.25" hidden="1" customHeight="1" x14ac:dyDescent="0.25">
      <c r="A112" s="551"/>
      <c r="B112" s="833" t="str">
        <f>IF(A112="","",(VLOOKUP(A112,Flora!$D$2:$Q$6183,2,FALSE)))</f>
        <v/>
      </c>
      <c r="C112" s="833" t="str">
        <f>IF(A112="","",(IF(LEN(VLOOKUP(A112,Flora!$D$2:$Q$6183,10,FALSE))=0,"",VLOOKUP(A112,Flora!$D$2:$Q$6183,10,FALSE))))</f>
        <v/>
      </c>
      <c r="D112" s="833" t="str">
        <f>IF(A112="","",(IF(LEN(VLOOKUP(A112,Flora!$D$2:$Q$6183,8,FALSE))=0,"",(VLOOKUP(A112,Flora!$D$2:$Q$6183,8,FALSE)))))</f>
        <v/>
      </c>
      <c r="E112" s="542"/>
      <c r="F112" s="546"/>
      <c r="G112" s="346"/>
      <c r="H112" s="346"/>
      <c r="I112" s="297"/>
      <c r="J112" s="297"/>
      <c r="K112" s="297"/>
      <c r="L112" s="297"/>
      <c r="M112" s="297"/>
      <c r="N112" s="297"/>
    </row>
    <row r="113" spans="1:14" s="294" customFormat="1" ht="15.25" hidden="1" customHeight="1" x14ac:dyDescent="0.25">
      <c r="A113" s="551"/>
      <c r="B113" s="833" t="str">
        <f>IF(A113="","",(VLOOKUP(A113,Flora!$D$2:$Q$6183,2,FALSE)))</f>
        <v/>
      </c>
      <c r="C113" s="833" t="str">
        <f>IF(A113="","",(IF(LEN(VLOOKUP(A113,Flora!$D$2:$Q$6183,10,FALSE))=0,"",VLOOKUP(A113,Flora!$D$2:$Q$6183,10,FALSE))))</f>
        <v/>
      </c>
      <c r="D113" s="833" t="str">
        <f>IF(A113="","",(IF(LEN(VLOOKUP(A113,Flora!$D$2:$Q$6183,8,FALSE))=0,"",(VLOOKUP(A113,Flora!$D$2:$Q$6183,8,FALSE)))))</f>
        <v/>
      </c>
      <c r="E113" s="542"/>
      <c r="F113" s="546"/>
      <c r="G113" s="346"/>
      <c r="H113" s="346"/>
      <c r="I113" s="297"/>
      <c r="J113" s="297"/>
      <c r="K113" s="297"/>
      <c r="L113" s="297"/>
      <c r="M113" s="297"/>
      <c r="N113" s="297"/>
    </row>
    <row r="114" spans="1:14" s="294" customFormat="1" ht="15.25" hidden="1" customHeight="1" x14ac:dyDescent="0.25">
      <c r="A114" s="551"/>
      <c r="B114" s="833" t="str">
        <f>IF(A114="","",(VLOOKUP(A114,Flora!$D$2:$Q$6183,2,FALSE)))</f>
        <v/>
      </c>
      <c r="C114" s="833" t="str">
        <f>IF(A114="","",(IF(LEN(VLOOKUP(A114,Flora!$D$2:$Q$6183,10,FALSE))=0,"",VLOOKUP(A114,Flora!$D$2:$Q$6183,10,FALSE))))</f>
        <v/>
      </c>
      <c r="D114" s="833" t="str">
        <f>IF(A114="","",(IF(LEN(VLOOKUP(A114,Flora!$D$2:$Q$6183,8,FALSE))=0,"",(VLOOKUP(A114,Flora!$D$2:$Q$6183,8,FALSE)))))</f>
        <v/>
      </c>
      <c r="E114" s="542"/>
      <c r="F114" s="546"/>
      <c r="G114" s="346"/>
      <c r="H114" s="346"/>
      <c r="I114" s="297"/>
      <c r="J114" s="297"/>
      <c r="K114" s="297"/>
      <c r="L114" s="297"/>
      <c r="M114" s="297"/>
      <c r="N114" s="297"/>
    </row>
    <row r="115" spans="1:14" s="294" customFormat="1" ht="15.25" hidden="1" customHeight="1" x14ac:dyDescent="0.25">
      <c r="A115" s="551"/>
      <c r="B115" s="833" t="str">
        <f>IF(A115="","",(VLOOKUP(A115,Flora!$D$2:$Q$6183,2,FALSE)))</f>
        <v/>
      </c>
      <c r="C115" s="833" t="str">
        <f>IF(A115="","",(IF(LEN(VLOOKUP(A115,Flora!$D$2:$Q$6183,10,FALSE))=0,"",VLOOKUP(A115,Flora!$D$2:$Q$6183,10,FALSE))))</f>
        <v/>
      </c>
      <c r="D115" s="833" t="str">
        <f>IF(A115="","",(IF(LEN(VLOOKUP(A115,Flora!$D$2:$Q$6183,8,FALSE))=0,"",(VLOOKUP(A115,Flora!$D$2:$Q$6183,8,FALSE)))))</f>
        <v/>
      </c>
      <c r="E115" s="542"/>
      <c r="F115" s="546"/>
      <c r="G115" s="346"/>
      <c r="H115" s="346"/>
      <c r="I115" s="297"/>
      <c r="J115" s="297"/>
      <c r="K115" s="297"/>
      <c r="L115" s="297"/>
      <c r="M115" s="297"/>
      <c r="N115" s="297"/>
    </row>
    <row r="116" spans="1:14" s="294" customFormat="1" ht="15.25" hidden="1" customHeight="1" x14ac:dyDescent="0.25">
      <c r="A116" s="551"/>
      <c r="B116" s="833" t="str">
        <f>IF(A116="","",(VLOOKUP(A116,Flora!$D$2:$Q$6183,2,FALSE)))</f>
        <v/>
      </c>
      <c r="C116" s="833" t="str">
        <f>IF(A116="","",(IF(LEN(VLOOKUP(A116,Flora!$D$2:$Q$6183,10,FALSE))=0,"",VLOOKUP(A116,Flora!$D$2:$Q$6183,10,FALSE))))</f>
        <v/>
      </c>
      <c r="D116" s="833" t="str">
        <f>IF(A116="","",(IF(LEN(VLOOKUP(A116,Flora!$D$2:$Q$6183,8,FALSE))=0,"",(VLOOKUP(A116,Flora!$D$2:$Q$6183,8,FALSE)))))</f>
        <v/>
      </c>
      <c r="E116" s="542"/>
      <c r="F116" s="546"/>
      <c r="G116" s="346"/>
      <c r="H116" s="346"/>
      <c r="I116" s="297"/>
      <c r="J116" s="297"/>
      <c r="K116" s="297"/>
      <c r="L116" s="297"/>
      <c r="M116" s="297"/>
      <c r="N116" s="297"/>
    </row>
    <row r="117" spans="1:14" s="294" customFormat="1" ht="15.25" hidden="1" customHeight="1" x14ac:dyDescent="0.25">
      <c r="A117" s="551"/>
      <c r="B117" s="833" t="str">
        <f>IF(A117="","",(VLOOKUP(A117,Flora!$D$2:$Q$6183,2,FALSE)))</f>
        <v/>
      </c>
      <c r="C117" s="833" t="str">
        <f>IF(A117="","",(IF(LEN(VLOOKUP(A117,Flora!$D$2:$Q$6183,10,FALSE))=0,"",VLOOKUP(A117,Flora!$D$2:$Q$6183,10,FALSE))))</f>
        <v/>
      </c>
      <c r="D117" s="833" t="str">
        <f>IF(A117="","",(IF(LEN(VLOOKUP(A117,Flora!$D$2:$Q$6183,8,FALSE))=0,"",(VLOOKUP(A117,Flora!$D$2:$Q$6183,8,FALSE)))))</f>
        <v/>
      </c>
      <c r="E117" s="542"/>
      <c r="F117" s="546"/>
      <c r="G117" s="346"/>
      <c r="H117" s="346"/>
      <c r="I117" s="297"/>
      <c r="J117" s="297"/>
      <c r="K117" s="297"/>
      <c r="L117" s="297"/>
      <c r="M117" s="297"/>
      <c r="N117" s="297"/>
    </row>
    <row r="118" spans="1:14" s="294" customFormat="1" ht="15.25" hidden="1" customHeight="1" x14ac:dyDescent="0.25">
      <c r="A118" s="551"/>
      <c r="B118" s="833" t="str">
        <f>IF(A118="","",(VLOOKUP(A118,Flora!$D$2:$Q$6183,2,FALSE)))</f>
        <v/>
      </c>
      <c r="C118" s="833" t="str">
        <f>IF(A118="","",(IF(LEN(VLOOKUP(A118,Flora!$D$2:$Q$6183,10,FALSE))=0,"",VLOOKUP(A118,Flora!$D$2:$Q$6183,10,FALSE))))</f>
        <v/>
      </c>
      <c r="D118" s="833" t="str">
        <f>IF(A118="","",(IF(LEN(VLOOKUP(A118,Flora!$D$2:$Q$6183,8,FALSE))=0,"",(VLOOKUP(A118,Flora!$D$2:$Q$6183,8,FALSE)))))</f>
        <v/>
      </c>
      <c r="E118" s="542"/>
      <c r="F118" s="546"/>
      <c r="G118" s="346"/>
      <c r="H118" s="346"/>
      <c r="I118" s="297"/>
      <c r="J118" s="297"/>
      <c r="K118" s="297"/>
      <c r="L118" s="297"/>
      <c r="M118" s="297"/>
      <c r="N118" s="297"/>
    </row>
    <row r="119" spans="1:14" s="294" customFormat="1" ht="15.25" hidden="1" customHeight="1" x14ac:dyDescent="0.25">
      <c r="A119" s="551"/>
      <c r="B119" s="833" t="str">
        <f>IF(A119="","",(VLOOKUP(A119,Flora!$D$2:$Q$6183,2,FALSE)))</f>
        <v/>
      </c>
      <c r="C119" s="833" t="str">
        <f>IF(A119="","",(IF(LEN(VLOOKUP(A119,Flora!$D$2:$Q$6183,10,FALSE))=0,"",VLOOKUP(A119,Flora!$D$2:$Q$6183,10,FALSE))))</f>
        <v/>
      </c>
      <c r="D119" s="833" t="str">
        <f>IF(A119="","",(IF(LEN(VLOOKUP(A119,Flora!$D$2:$Q$6183,8,FALSE))=0,"",(VLOOKUP(A119,Flora!$D$2:$Q$6183,8,FALSE)))))</f>
        <v/>
      </c>
      <c r="E119" s="542"/>
      <c r="F119" s="546"/>
      <c r="G119" s="346"/>
      <c r="H119" s="346"/>
      <c r="I119" s="297"/>
      <c r="J119" s="297"/>
      <c r="K119" s="297"/>
      <c r="L119" s="297"/>
      <c r="M119" s="297"/>
      <c r="N119" s="297"/>
    </row>
    <row r="120" spans="1:14" s="294" customFormat="1" ht="15.25" hidden="1" customHeight="1" x14ac:dyDescent="0.25">
      <c r="A120" s="551"/>
      <c r="B120" s="833" t="str">
        <f>IF(A120="","",(VLOOKUP(A120,Flora!$D$2:$Q$6183,2,FALSE)))</f>
        <v/>
      </c>
      <c r="C120" s="833" t="str">
        <f>IF(A120="","",(IF(LEN(VLOOKUP(A120,Flora!$D$2:$Q$6183,10,FALSE))=0,"",VLOOKUP(A120,Flora!$D$2:$Q$6183,10,FALSE))))</f>
        <v/>
      </c>
      <c r="D120" s="833" t="str">
        <f>IF(A120="","",(IF(LEN(VLOOKUP(A120,Flora!$D$2:$Q$6183,8,FALSE))=0,"",(VLOOKUP(A120,Flora!$D$2:$Q$6183,8,FALSE)))))</f>
        <v/>
      </c>
      <c r="E120" s="542"/>
      <c r="F120" s="546"/>
      <c r="G120" s="346"/>
      <c r="H120" s="346"/>
      <c r="I120" s="297"/>
      <c r="J120" s="297"/>
      <c r="K120" s="297"/>
      <c r="L120" s="297"/>
      <c r="M120" s="297"/>
      <c r="N120" s="297"/>
    </row>
    <row r="121" spans="1:14" s="294" customFormat="1" ht="15.25" hidden="1" customHeight="1" x14ac:dyDescent="0.25">
      <c r="A121" s="551"/>
      <c r="B121" s="833" t="str">
        <f>IF(A121="","",(VLOOKUP(A121,Flora!$D$2:$Q$6183,2,FALSE)))</f>
        <v/>
      </c>
      <c r="C121" s="833" t="str">
        <f>IF(A121="","",(IF(LEN(VLOOKUP(A121,Flora!$D$2:$Q$6183,10,FALSE))=0,"",VLOOKUP(A121,Flora!$D$2:$Q$6183,10,FALSE))))</f>
        <v/>
      </c>
      <c r="D121" s="833" t="str">
        <f>IF(A121="","",(IF(LEN(VLOOKUP(A121,Flora!$D$2:$Q$6183,8,FALSE))=0,"",(VLOOKUP(A121,Flora!$D$2:$Q$6183,8,FALSE)))))</f>
        <v/>
      </c>
      <c r="E121" s="542"/>
      <c r="F121" s="546"/>
      <c r="G121" s="346"/>
      <c r="H121" s="346"/>
      <c r="I121" s="297"/>
      <c r="J121" s="297"/>
      <c r="K121" s="297"/>
      <c r="L121" s="297"/>
      <c r="M121" s="297"/>
      <c r="N121" s="297"/>
    </row>
    <row r="122" spans="1:14" s="294" customFormat="1" ht="15.25" hidden="1" customHeight="1" x14ac:dyDescent="0.25">
      <c r="A122" s="551"/>
      <c r="B122" s="833" t="str">
        <f>IF(A122="","",(VLOOKUP(A122,Flora!$D$2:$Q$6183,2,FALSE)))</f>
        <v/>
      </c>
      <c r="C122" s="833" t="str">
        <f>IF(A122="","",(IF(LEN(VLOOKUP(A122,Flora!$D$2:$Q$6183,10,FALSE))=0,"",VLOOKUP(A122,Flora!$D$2:$Q$6183,10,FALSE))))</f>
        <v/>
      </c>
      <c r="D122" s="833" t="str">
        <f>IF(A122="","",(IF(LEN(VLOOKUP(A122,Flora!$D$2:$Q$6183,8,FALSE))=0,"",(VLOOKUP(A122,Flora!$D$2:$Q$6183,8,FALSE)))))</f>
        <v/>
      </c>
      <c r="E122" s="542"/>
      <c r="F122" s="546"/>
      <c r="G122" s="298" t="str">
        <f>IF(A122="","",(VLOOKUP(A122,Flora!$D$2:$M$7000,7,FALSE)))</f>
        <v/>
      </c>
      <c r="H122" s="298" t="str">
        <f>IF(A122="","",(VLOOKUP(A122,Flora!$D$2:$M$7000,3,FALSE)))</f>
        <v/>
      </c>
      <c r="I122" s="297"/>
      <c r="J122" s="297"/>
      <c r="K122" s="297"/>
      <c r="L122" s="297"/>
      <c r="M122" s="297"/>
      <c r="N122" s="297"/>
    </row>
    <row r="123" spans="1:14" s="294" customFormat="1" ht="15.25" hidden="1" customHeight="1" x14ac:dyDescent="0.25">
      <c r="A123" s="551"/>
      <c r="B123" s="833" t="str">
        <f>IF(A123="","",(VLOOKUP(A123,Flora!$D$2:$Q$6183,2,FALSE)))</f>
        <v/>
      </c>
      <c r="C123" s="833" t="str">
        <f>IF(A123="","",(IF(LEN(VLOOKUP(A123,Flora!$D$2:$Q$6183,10,FALSE))=0,"",VLOOKUP(A123,Flora!$D$2:$Q$6183,10,FALSE))))</f>
        <v/>
      </c>
      <c r="D123" s="833" t="str">
        <f>IF(A123="","",(IF(LEN(VLOOKUP(A123,Flora!$D$2:$Q$6183,8,FALSE))=0,"",(VLOOKUP(A123,Flora!$D$2:$Q$6183,8,FALSE)))))</f>
        <v/>
      </c>
      <c r="E123" s="542"/>
      <c r="F123" s="546"/>
      <c r="G123" s="298" t="str">
        <f>IF(A123="","",(VLOOKUP(A123,Flora!$D$2:$M$7000,7,FALSE)))</f>
        <v/>
      </c>
      <c r="H123" s="298" t="str">
        <f>IF(A123="","",(VLOOKUP(A123,Flora!$D$2:$M$7000,3,FALSE)))</f>
        <v/>
      </c>
      <c r="I123" s="297"/>
      <c r="J123" s="297"/>
      <c r="K123" s="297"/>
      <c r="L123" s="297"/>
      <c r="M123" s="297"/>
      <c r="N123" s="297"/>
    </row>
    <row r="124" spans="1:14" s="294" customFormat="1" ht="15.25" hidden="1" customHeight="1" x14ac:dyDescent="0.25">
      <c r="A124" s="551"/>
      <c r="B124" s="833" t="str">
        <f>IF(A124="","",(VLOOKUP(A124,Flora!$D$2:$Q$6183,2,FALSE)))</f>
        <v/>
      </c>
      <c r="C124" s="833" t="str">
        <f>IF(A124="","",(IF(LEN(VLOOKUP(A124,Flora!$D$2:$Q$6183,10,FALSE))=0,"",VLOOKUP(A124,Flora!$D$2:$Q$6183,10,FALSE))))</f>
        <v/>
      </c>
      <c r="D124" s="833" t="str">
        <f>IF(A124="","",(IF(LEN(VLOOKUP(A124,Flora!$D$2:$Q$6183,8,FALSE))=0,"",(VLOOKUP(A124,Flora!$D$2:$Q$6183,8,FALSE)))))</f>
        <v/>
      </c>
      <c r="E124" s="542"/>
      <c r="F124" s="546"/>
      <c r="G124" s="298" t="str">
        <f>IF(A124="","",(VLOOKUP(A124,Flora!$D$2:$M$7000,7,FALSE)))</f>
        <v/>
      </c>
      <c r="H124" s="298" t="str">
        <f>IF(A124="","",(VLOOKUP(A124,Flora!$D$2:$M$7000,3,FALSE)))</f>
        <v/>
      </c>
      <c r="I124" s="297"/>
      <c r="J124" s="297"/>
      <c r="K124" s="297"/>
      <c r="L124" s="297"/>
      <c r="M124" s="297"/>
      <c r="N124" s="297"/>
    </row>
    <row r="125" spans="1:14" s="294" customFormat="1" ht="15.25" hidden="1" customHeight="1" x14ac:dyDescent="0.25">
      <c r="A125" s="551"/>
      <c r="B125" s="833" t="str">
        <f>IF(A125="","",(VLOOKUP(A125,Flora!$D$2:$Q$6183,2,FALSE)))</f>
        <v/>
      </c>
      <c r="C125" s="833" t="str">
        <f>IF(A125="","",(IF(LEN(VLOOKUP(A125,Flora!$D$2:$Q$6183,10,FALSE))=0,"",VLOOKUP(A125,Flora!$D$2:$Q$6183,10,FALSE))))</f>
        <v/>
      </c>
      <c r="D125" s="833" t="str">
        <f>IF(A125="","",(IF(LEN(VLOOKUP(A125,Flora!$D$2:$Q$6183,8,FALSE))=0,"",(VLOOKUP(A125,Flora!$D$2:$Q$6183,8,FALSE)))))</f>
        <v/>
      </c>
      <c r="E125" s="542"/>
      <c r="F125" s="546"/>
      <c r="G125" s="298" t="str">
        <f>IF(A125="","",(VLOOKUP(A125,Flora!$D$2:$M$7000,7,FALSE)))</f>
        <v/>
      </c>
      <c r="H125" s="298" t="str">
        <f>IF(A125="","",(VLOOKUP(A125,Flora!$D$2:$M$7000,3,FALSE)))</f>
        <v/>
      </c>
      <c r="I125" s="297"/>
      <c r="J125" s="297"/>
      <c r="K125" s="297"/>
      <c r="L125" s="297"/>
      <c r="M125" s="297"/>
      <c r="N125" s="297"/>
    </row>
    <row r="126" spans="1:14" s="294" customFormat="1" ht="15.25" hidden="1" customHeight="1" x14ac:dyDescent="0.25">
      <c r="A126" s="551"/>
      <c r="B126" s="833" t="str">
        <f>IF(A126="","",(VLOOKUP(A126,Flora!$D$2:$Q$6183,2,FALSE)))</f>
        <v/>
      </c>
      <c r="C126" s="833" t="str">
        <f>IF(A126="","",(IF(LEN(VLOOKUP(A126,Flora!$D$2:$Q$6183,10,FALSE))=0,"",VLOOKUP(A126,Flora!$D$2:$Q$6183,10,FALSE))))</f>
        <v/>
      </c>
      <c r="D126" s="833" t="str">
        <f>IF(A126="","",(IF(LEN(VLOOKUP(A126,Flora!$D$2:$Q$6183,8,FALSE))=0,"",(VLOOKUP(A126,Flora!$D$2:$Q$6183,8,FALSE)))))</f>
        <v/>
      </c>
      <c r="E126" s="542"/>
      <c r="F126" s="546"/>
      <c r="G126" s="298" t="str">
        <f>IF(A126="","",(VLOOKUP(A126,Flora!$D$2:$M$7000,7,FALSE)))</f>
        <v/>
      </c>
      <c r="H126" s="298" t="str">
        <f>IF(A126="","",(VLOOKUP(A126,Flora!$D$2:$M$7000,3,FALSE)))</f>
        <v/>
      </c>
      <c r="I126" s="297"/>
      <c r="J126" s="297"/>
      <c r="K126" s="297"/>
      <c r="L126" s="297"/>
      <c r="M126" s="297"/>
      <c r="N126" s="297"/>
    </row>
    <row r="127" spans="1:14" s="294" customFormat="1" ht="15.25" hidden="1" customHeight="1" x14ac:dyDescent="0.25">
      <c r="A127" s="551"/>
      <c r="B127" s="833" t="str">
        <f>IF(A127="","",(VLOOKUP(A127,Flora!$D$2:$Q$6183,2,FALSE)))</f>
        <v/>
      </c>
      <c r="C127" s="833" t="str">
        <f>IF(A127="","",(IF(LEN(VLOOKUP(A127,Flora!$D$2:$Q$6183,10,FALSE))=0,"",VLOOKUP(A127,Flora!$D$2:$Q$6183,10,FALSE))))</f>
        <v/>
      </c>
      <c r="D127" s="833" t="str">
        <f>IF(A127="","",(IF(LEN(VLOOKUP(A127,Flora!$D$2:$Q$6183,8,FALSE))=0,"",(VLOOKUP(A127,Flora!$D$2:$Q$6183,8,FALSE)))))</f>
        <v/>
      </c>
      <c r="E127" s="542"/>
      <c r="F127" s="546"/>
      <c r="G127" s="298" t="str">
        <f>IF(A127="","",(VLOOKUP(A127,Flora!$D$2:$M$7000,7,FALSE)))</f>
        <v/>
      </c>
      <c r="H127" s="298" t="str">
        <f>IF(A127="","",(VLOOKUP(A127,Flora!$D$2:$M$7000,3,FALSE)))</f>
        <v/>
      </c>
      <c r="I127" s="297"/>
      <c r="J127" s="297"/>
      <c r="K127" s="297"/>
      <c r="L127" s="297"/>
      <c r="M127" s="297"/>
      <c r="N127" s="297"/>
    </row>
    <row r="128" spans="1:14" s="294" customFormat="1" ht="15.25" hidden="1" customHeight="1" x14ac:dyDescent="0.25">
      <c r="A128" s="551"/>
      <c r="B128" s="833" t="str">
        <f>IF(A128="","",(VLOOKUP(A128,Flora!$D$2:$Q$6183,2,FALSE)))</f>
        <v/>
      </c>
      <c r="C128" s="833" t="str">
        <f>IF(A128="","",(IF(LEN(VLOOKUP(A128,Flora!$D$2:$Q$6183,10,FALSE))=0,"",VLOOKUP(A128,Flora!$D$2:$Q$6183,10,FALSE))))</f>
        <v/>
      </c>
      <c r="D128" s="833" t="str">
        <f>IF(A128="","",(IF(LEN(VLOOKUP(A128,Flora!$D$2:$Q$6183,8,FALSE))=0,"",(VLOOKUP(A128,Flora!$D$2:$Q$6183,8,FALSE)))))</f>
        <v/>
      </c>
      <c r="E128" s="542"/>
      <c r="F128" s="546"/>
      <c r="G128" s="298" t="str">
        <f>IF(A128="","",(VLOOKUP(A128,Flora!$D$2:$M$7000,7,FALSE)))</f>
        <v/>
      </c>
      <c r="H128" s="298" t="str">
        <f>IF(A128="","",(VLOOKUP(A128,Flora!$D$2:$M$7000,3,FALSE)))</f>
        <v/>
      </c>
      <c r="I128" s="297"/>
      <c r="J128" s="297"/>
      <c r="K128" s="297"/>
      <c r="L128" s="297"/>
      <c r="M128" s="297"/>
      <c r="N128" s="297"/>
    </row>
    <row r="129" spans="1:14" s="294" customFormat="1" ht="15.25" hidden="1" customHeight="1" x14ac:dyDescent="0.25">
      <c r="A129" s="551"/>
      <c r="B129" s="833" t="str">
        <f>IF(A129="","",(VLOOKUP(A129,Flora!$D$2:$Q$6183,2,FALSE)))</f>
        <v/>
      </c>
      <c r="C129" s="833" t="str">
        <f>IF(A129="","",(IF(LEN(VLOOKUP(A129,Flora!$D$2:$Q$6183,10,FALSE))=0,"",VLOOKUP(A129,Flora!$D$2:$Q$6183,10,FALSE))))</f>
        <v/>
      </c>
      <c r="D129" s="833" t="str">
        <f>IF(A129="","",(IF(LEN(VLOOKUP(A129,Flora!$D$2:$Q$6183,8,FALSE))=0,"",(VLOOKUP(A129,Flora!$D$2:$Q$6183,8,FALSE)))))</f>
        <v/>
      </c>
      <c r="E129" s="542"/>
      <c r="F129" s="546"/>
      <c r="G129" s="298" t="str">
        <f>IF(A129="","",(VLOOKUP(A129,Flora!$D$2:$M$7000,7,FALSE)))</f>
        <v/>
      </c>
      <c r="H129" s="298" t="str">
        <f>IF(A129="","",(VLOOKUP(A129,Flora!$D$2:$M$7000,3,FALSE)))</f>
        <v/>
      </c>
      <c r="I129" s="297"/>
      <c r="J129" s="297"/>
      <c r="K129" s="297"/>
      <c r="L129" s="297"/>
      <c r="M129" s="297"/>
      <c r="N129" s="297"/>
    </row>
    <row r="130" spans="1:14" s="294" customFormat="1" ht="15.25" hidden="1" customHeight="1" x14ac:dyDescent="0.25">
      <c r="A130" s="551"/>
      <c r="B130" s="833" t="str">
        <f>IF(A130="","",(VLOOKUP(A130,Flora!$D$2:$Q$6183,2,FALSE)))</f>
        <v/>
      </c>
      <c r="C130" s="833" t="str">
        <f>IF(A130="","",(IF(LEN(VLOOKUP(A130,Flora!$D$2:$Q$6183,10,FALSE))=0,"",VLOOKUP(A130,Flora!$D$2:$Q$6183,10,FALSE))))</f>
        <v/>
      </c>
      <c r="D130" s="833" t="str">
        <f>IF(A130="","",(IF(LEN(VLOOKUP(A130,Flora!$D$2:$Q$6183,8,FALSE))=0,"",(VLOOKUP(A130,Flora!$D$2:$Q$6183,8,FALSE)))))</f>
        <v/>
      </c>
      <c r="E130" s="542"/>
      <c r="F130" s="546"/>
      <c r="G130" s="298" t="str">
        <f>IF(A130="","",(VLOOKUP(A130,Flora!$D$2:$M$7000,7,FALSE)))</f>
        <v/>
      </c>
      <c r="H130" s="298" t="str">
        <f>IF(A130="","",(VLOOKUP(A130,Flora!$D$2:$M$7000,3,FALSE)))</f>
        <v/>
      </c>
      <c r="I130" s="297"/>
      <c r="J130" s="297"/>
      <c r="K130" s="297"/>
      <c r="L130" s="297"/>
      <c r="M130" s="297"/>
      <c r="N130" s="297"/>
    </row>
    <row r="131" spans="1:14" s="294" customFormat="1" ht="15.25" hidden="1" customHeight="1" x14ac:dyDescent="0.25">
      <c r="A131" s="551"/>
      <c r="B131" s="833" t="str">
        <f>IF(A131="","",(VLOOKUP(A131,Flora!$D$2:$Q$6183,2,FALSE)))</f>
        <v/>
      </c>
      <c r="C131" s="833" t="str">
        <f>IF(A131="","",(IF(LEN(VLOOKUP(A131,Flora!$D$2:$Q$6183,10,FALSE))=0,"",VLOOKUP(A131,Flora!$D$2:$Q$6183,10,FALSE))))</f>
        <v/>
      </c>
      <c r="D131" s="833" t="str">
        <f>IF(A131="","",(IF(LEN(VLOOKUP(A131,Flora!$D$2:$Q$6183,8,FALSE))=0,"",(VLOOKUP(A131,Flora!$D$2:$Q$6183,8,FALSE)))))</f>
        <v/>
      </c>
      <c r="E131" s="542"/>
      <c r="F131" s="546"/>
      <c r="G131" s="298" t="str">
        <f>IF(A131="","",(VLOOKUP(A131,Flora!$D$2:$M$7000,7,FALSE)))</f>
        <v/>
      </c>
      <c r="H131" s="298" t="str">
        <f>IF(A131="","",(VLOOKUP(A131,Flora!$D$2:$M$7000,3,FALSE)))</f>
        <v/>
      </c>
      <c r="I131" s="297"/>
      <c r="J131" s="297"/>
      <c r="K131" s="297"/>
      <c r="L131" s="297"/>
      <c r="M131" s="297"/>
      <c r="N131" s="297"/>
    </row>
    <row r="132" spans="1:14" s="294" customFormat="1" ht="15.25" hidden="1" customHeight="1" x14ac:dyDescent="0.25">
      <c r="A132" s="551"/>
      <c r="B132" s="833" t="str">
        <f>IF(A132="","",(VLOOKUP(A132,Flora!$D$2:$Q$6183,2,FALSE)))</f>
        <v/>
      </c>
      <c r="C132" s="833" t="str">
        <f>IF(A132="","",(IF(LEN(VLOOKUP(A132,Flora!$D$2:$Q$6183,10,FALSE))=0,"",VLOOKUP(A132,Flora!$D$2:$Q$6183,10,FALSE))))</f>
        <v/>
      </c>
      <c r="D132" s="833" t="str">
        <f>IF(A132="","",(IF(LEN(VLOOKUP(A132,Flora!$D$2:$Q$6183,8,FALSE))=0,"",(VLOOKUP(A132,Flora!$D$2:$Q$6183,8,FALSE)))))</f>
        <v/>
      </c>
      <c r="E132" s="542"/>
      <c r="F132" s="546"/>
      <c r="G132" s="298" t="str">
        <f>IF(A132="","",(VLOOKUP(A132,Flora!$D$2:$M$7000,7,FALSE)))</f>
        <v/>
      </c>
      <c r="H132" s="298" t="str">
        <f>IF(A132="","",(VLOOKUP(A132,Flora!$D$2:$M$7000,3,FALSE)))</f>
        <v/>
      </c>
      <c r="I132" s="297"/>
      <c r="J132" s="297"/>
      <c r="K132" s="297"/>
      <c r="L132" s="297"/>
      <c r="M132" s="297"/>
      <c r="N132" s="297"/>
    </row>
    <row r="133" spans="1:14" s="294" customFormat="1" ht="15.25" hidden="1" customHeight="1" x14ac:dyDescent="0.25">
      <c r="A133" s="551"/>
      <c r="B133" s="833" t="str">
        <f>IF(A133="","",(VLOOKUP(A133,Flora!$D$2:$Q$6183,2,FALSE)))</f>
        <v/>
      </c>
      <c r="C133" s="833" t="str">
        <f>IF(A133="","",(IF(LEN(VLOOKUP(A133,Flora!$D$2:$Q$6183,10,FALSE))=0,"",VLOOKUP(A133,Flora!$D$2:$Q$6183,10,FALSE))))</f>
        <v/>
      </c>
      <c r="D133" s="833" t="str">
        <f>IF(A133="","",(IF(LEN(VLOOKUP(A133,Flora!$D$2:$Q$6183,8,FALSE))=0,"",(VLOOKUP(A133,Flora!$D$2:$Q$6183,8,FALSE)))))</f>
        <v/>
      </c>
      <c r="E133" s="542"/>
      <c r="F133" s="546"/>
      <c r="G133" s="298" t="str">
        <f>IF(A133="","",(VLOOKUP(A133,Flora!$D$2:$M$7000,7,FALSE)))</f>
        <v/>
      </c>
      <c r="H133" s="298" t="str">
        <f>IF(A133="","",(VLOOKUP(A133,Flora!$D$2:$M$7000,3,FALSE)))</f>
        <v/>
      </c>
      <c r="I133" s="297"/>
      <c r="J133" s="297"/>
      <c r="K133" s="297"/>
      <c r="L133" s="297"/>
      <c r="M133" s="297"/>
      <c r="N133" s="297"/>
    </row>
    <row r="134" spans="1:14" s="294" customFormat="1" ht="15.25" hidden="1" customHeight="1" x14ac:dyDescent="0.25">
      <c r="A134" s="551"/>
      <c r="B134" s="833" t="str">
        <f>IF(A134="","",(VLOOKUP(A134,Flora!$D$2:$Q$6183,2,FALSE)))</f>
        <v/>
      </c>
      <c r="C134" s="833" t="str">
        <f>IF(A134="","",(IF(LEN(VLOOKUP(A134,Flora!$D$2:$Q$6183,10,FALSE))=0,"",VLOOKUP(A134,Flora!$D$2:$Q$6183,10,FALSE))))</f>
        <v/>
      </c>
      <c r="D134" s="833" t="str">
        <f>IF(A134="","",(IF(LEN(VLOOKUP(A134,Flora!$D$2:$Q$6183,8,FALSE))=0,"",(VLOOKUP(A134,Flora!$D$2:$Q$6183,8,FALSE)))))</f>
        <v/>
      </c>
      <c r="E134" s="542"/>
      <c r="F134" s="546"/>
      <c r="G134" s="298" t="str">
        <f>IF(A134="","",(VLOOKUP(A134,Flora!$D$2:$M$7000,7,FALSE)))</f>
        <v/>
      </c>
      <c r="H134" s="298" t="str">
        <f>IF(A134="","",(VLOOKUP(A134,Flora!$D$2:$M$7000,3,FALSE)))</f>
        <v/>
      </c>
      <c r="I134" s="297"/>
      <c r="J134" s="297"/>
      <c r="K134" s="297"/>
      <c r="L134" s="297"/>
      <c r="M134" s="297"/>
      <c r="N134" s="297"/>
    </row>
    <row r="135" spans="1:14" s="294" customFormat="1" ht="15.25" hidden="1" customHeight="1" x14ac:dyDescent="0.25">
      <c r="A135" s="551"/>
      <c r="B135" s="833" t="str">
        <f>IF(A135="","",(VLOOKUP(A135,Flora!$D$2:$Q$6183,2,FALSE)))</f>
        <v/>
      </c>
      <c r="C135" s="833" t="str">
        <f>IF(A135="","",(IF(LEN(VLOOKUP(A135,Flora!$D$2:$Q$6183,10,FALSE))=0,"",VLOOKUP(A135,Flora!$D$2:$Q$6183,10,FALSE))))</f>
        <v/>
      </c>
      <c r="D135" s="833" t="str">
        <f>IF(A135="","",(IF(LEN(VLOOKUP(A135,Flora!$D$2:$Q$6183,8,FALSE))=0,"",(VLOOKUP(A135,Flora!$D$2:$Q$6183,8,FALSE)))))</f>
        <v/>
      </c>
      <c r="E135" s="542"/>
      <c r="F135" s="546"/>
      <c r="G135" s="298" t="str">
        <f>IF(A135="","",(VLOOKUP(A135,Flora!$D$2:$M$7000,7,FALSE)))</f>
        <v/>
      </c>
      <c r="H135" s="298" t="str">
        <f>IF(A135="","",(VLOOKUP(A135,Flora!$D$2:$M$7000,3,FALSE)))</f>
        <v/>
      </c>
      <c r="I135" s="297"/>
      <c r="J135" s="297"/>
      <c r="K135" s="297"/>
      <c r="L135" s="297"/>
      <c r="M135" s="297"/>
      <c r="N135" s="297"/>
    </row>
    <row r="136" spans="1:14" s="294" customFormat="1" ht="15.25" hidden="1" customHeight="1" x14ac:dyDescent="0.25">
      <c r="A136" s="551"/>
      <c r="B136" s="833" t="str">
        <f>IF(A136="","",(VLOOKUP(A136,Flora!$D$2:$Q$6183,2,FALSE)))</f>
        <v/>
      </c>
      <c r="C136" s="833" t="str">
        <f>IF(A136="","",(IF(LEN(VLOOKUP(A136,Flora!$D$2:$Q$6183,10,FALSE))=0,"",VLOOKUP(A136,Flora!$D$2:$Q$6183,10,FALSE))))</f>
        <v/>
      </c>
      <c r="D136" s="833" t="str">
        <f>IF(A136="","",(IF(LEN(VLOOKUP(A136,Flora!$D$2:$Q$6183,8,FALSE))=0,"",(VLOOKUP(A136,Flora!$D$2:$Q$6183,8,FALSE)))))</f>
        <v/>
      </c>
      <c r="E136" s="542"/>
      <c r="F136" s="546"/>
      <c r="G136" s="298" t="str">
        <f>IF(A136="","",(VLOOKUP(A136,Flora!$D$2:$M$7000,7,FALSE)))</f>
        <v/>
      </c>
      <c r="H136" s="298" t="str">
        <f>IF(A136="","",(VLOOKUP(A136,Flora!$D$2:$M$7000,3,FALSE)))</f>
        <v/>
      </c>
      <c r="I136" s="297"/>
      <c r="J136" s="297"/>
      <c r="K136" s="297"/>
      <c r="L136" s="297"/>
      <c r="M136" s="297"/>
      <c r="N136" s="297"/>
    </row>
    <row r="137" spans="1:14" s="294" customFormat="1" ht="15.25" hidden="1" customHeight="1" x14ac:dyDescent="0.25">
      <c r="A137" s="551"/>
      <c r="B137" s="833" t="str">
        <f>IF(A137="","",(VLOOKUP(A137,Flora!$D$2:$Q$6183,2,FALSE)))</f>
        <v/>
      </c>
      <c r="C137" s="833" t="str">
        <f>IF(A137="","",(IF(LEN(VLOOKUP(A137,Flora!$D$2:$Q$6183,10,FALSE))=0,"",VLOOKUP(A137,Flora!$D$2:$Q$6183,10,FALSE))))</f>
        <v/>
      </c>
      <c r="D137" s="833" t="str">
        <f>IF(A137="","",(IF(LEN(VLOOKUP(A137,Flora!$D$2:$Q$6183,8,FALSE))=0,"",(VLOOKUP(A137,Flora!$D$2:$Q$6183,8,FALSE)))))</f>
        <v/>
      </c>
      <c r="E137" s="542"/>
      <c r="F137" s="546"/>
      <c r="G137" s="298" t="str">
        <f>IF(A137="","",(VLOOKUP(A137,Flora!$D$2:$M$7000,7,FALSE)))</f>
        <v/>
      </c>
      <c r="H137" s="298" t="str">
        <f>IF(A137="","",(VLOOKUP(A137,Flora!$D$2:$M$7000,3,FALSE)))</f>
        <v/>
      </c>
      <c r="I137" s="297"/>
      <c r="J137" s="297"/>
      <c r="K137" s="297"/>
      <c r="L137" s="297"/>
      <c r="M137" s="297"/>
      <c r="N137" s="297"/>
    </row>
    <row r="138" spans="1:14" s="294" customFormat="1" ht="15.25" hidden="1" customHeight="1" x14ac:dyDescent="0.25">
      <c r="A138" s="551"/>
      <c r="B138" s="833" t="str">
        <f>IF(A138="","",(VLOOKUP(A138,Flora!$D$2:$Q$6183,2,FALSE)))</f>
        <v/>
      </c>
      <c r="C138" s="833" t="str">
        <f>IF(A138="","",(IF(LEN(VLOOKUP(A138,Flora!$D$2:$Q$6183,10,FALSE))=0,"",VLOOKUP(A138,Flora!$D$2:$Q$6183,10,FALSE))))</f>
        <v/>
      </c>
      <c r="D138" s="833" t="str">
        <f>IF(A138="","",(IF(LEN(VLOOKUP(A138,Flora!$D$2:$Q$6183,8,FALSE))=0,"",(VLOOKUP(A138,Flora!$D$2:$Q$6183,8,FALSE)))))</f>
        <v/>
      </c>
      <c r="E138" s="542"/>
      <c r="F138" s="546"/>
      <c r="G138" s="298" t="str">
        <f>IF(A138="","",(VLOOKUP(A138,Flora!$D$2:$M$7000,7,FALSE)))</f>
        <v/>
      </c>
      <c r="H138" s="298" t="str">
        <f>IF(A138="","",(VLOOKUP(A138,Flora!$D$2:$M$7000,3,FALSE)))</f>
        <v/>
      </c>
      <c r="I138" s="297"/>
      <c r="J138" s="297"/>
      <c r="K138" s="297"/>
      <c r="L138" s="297"/>
      <c r="M138" s="297"/>
      <c r="N138" s="297"/>
    </row>
    <row r="139" spans="1:14" s="294" customFormat="1" ht="15.25" hidden="1" customHeight="1" x14ac:dyDescent="0.25">
      <c r="A139" s="551"/>
      <c r="B139" s="833" t="str">
        <f>IF(A139="","",(VLOOKUP(A139,Flora!$D$2:$Q$6183,2,FALSE)))</f>
        <v/>
      </c>
      <c r="C139" s="833" t="str">
        <f>IF(A139="","",(IF(LEN(VLOOKUP(A139,Flora!$D$2:$Q$6183,10,FALSE))=0,"",VLOOKUP(A139,Flora!$D$2:$Q$6183,10,FALSE))))</f>
        <v/>
      </c>
      <c r="D139" s="833" t="str">
        <f>IF(A139="","",(IF(LEN(VLOOKUP(A139,Flora!$D$2:$Q$6183,8,FALSE))=0,"",(VLOOKUP(A139,Flora!$D$2:$Q$6183,8,FALSE)))))</f>
        <v/>
      </c>
      <c r="E139" s="542"/>
      <c r="F139" s="546"/>
      <c r="G139" s="298" t="str">
        <f>IF(A139="","",(VLOOKUP(A139,Flora!$D$2:$M$7000,7,FALSE)))</f>
        <v/>
      </c>
      <c r="H139" s="298" t="str">
        <f>IF(A139="","",(VLOOKUP(A139,Flora!$D$2:$M$7000,3,FALSE)))</f>
        <v/>
      </c>
      <c r="I139" s="297"/>
      <c r="J139" s="297"/>
      <c r="K139" s="297"/>
      <c r="L139" s="297"/>
      <c r="M139" s="297"/>
      <c r="N139" s="297"/>
    </row>
    <row r="140" spans="1:14" s="294" customFormat="1" ht="15.25" hidden="1" customHeight="1" x14ac:dyDescent="0.25">
      <c r="A140" s="551"/>
      <c r="B140" s="833" t="str">
        <f>IF(A140="","",(VLOOKUP(A140,Flora!$D$2:$Q$6183,2,FALSE)))</f>
        <v/>
      </c>
      <c r="C140" s="833" t="str">
        <f>IF(A140="","",(IF(LEN(VLOOKUP(A140,Flora!$D$2:$Q$6183,10,FALSE))=0,"",VLOOKUP(A140,Flora!$D$2:$Q$6183,10,FALSE))))</f>
        <v/>
      </c>
      <c r="D140" s="833" t="str">
        <f>IF(A140="","",(IF(LEN(VLOOKUP(A140,Flora!$D$2:$Q$6183,8,FALSE))=0,"",(VLOOKUP(A140,Flora!$D$2:$Q$6183,8,FALSE)))))</f>
        <v/>
      </c>
      <c r="E140" s="542"/>
      <c r="F140" s="546"/>
      <c r="G140" s="298" t="str">
        <f>IF(A140="","",(VLOOKUP(A140,Flora!$D$2:$M$7000,7,FALSE)))</f>
        <v/>
      </c>
      <c r="H140" s="298" t="str">
        <f>IF(A140="","",(VLOOKUP(A140,Flora!$D$2:$M$7000,3,FALSE)))</f>
        <v/>
      </c>
      <c r="I140" s="297"/>
      <c r="J140" s="297"/>
      <c r="K140" s="297"/>
      <c r="L140" s="297"/>
      <c r="M140" s="297"/>
      <c r="N140" s="297"/>
    </row>
    <row r="141" spans="1:14" s="294" customFormat="1" ht="15.25" hidden="1" customHeight="1" x14ac:dyDescent="0.25">
      <c r="A141" s="551"/>
      <c r="B141" s="833" t="str">
        <f>IF(A141="","",(VLOOKUP(A141,Flora!$D$2:$Q$6183,2,FALSE)))</f>
        <v/>
      </c>
      <c r="C141" s="833" t="str">
        <f>IF(A141="","",(IF(LEN(VLOOKUP(A141,Flora!$D$2:$Q$6183,10,FALSE))=0,"",VLOOKUP(A141,Flora!$D$2:$Q$6183,10,FALSE))))</f>
        <v/>
      </c>
      <c r="D141" s="833" t="str">
        <f>IF(A141="","",(IF(LEN(VLOOKUP(A141,Flora!$D$2:$Q$6183,8,FALSE))=0,"",(VLOOKUP(A141,Flora!$D$2:$Q$6183,8,FALSE)))))</f>
        <v/>
      </c>
      <c r="E141" s="542"/>
      <c r="F141" s="546"/>
      <c r="G141" s="298" t="str">
        <f>IF(A141="","",(VLOOKUP(A141,Flora!$D$2:$M$7000,7,FALSE)))</f>
        <v/>
      </c>
      <c r="H141" s="298" t="str">
        <f>IF(A141="","",(VLOOKUP(A141,Flora!$D$2:$M$7000,3,FALSE)))</f>
        <v/>
      </c>
      <c r="I141" s="297"/>
      <c r="J141" s="297"/>
      <c r="K141" s="297"/>
      <c r="L141" s="297"/>
      <c r="M141" s="297"/>
      <c r="N141" s="297"/>
    </row>
    <row r="142" spans="1:14" s="294" customFormat="1" ht="15.25" hidden="1" customHeight="1" x14ac:dyDescent="0.25">
      <c r="A142" s="551"/>
      <c r="B142" s="833" t="str">
        <f>IF(A142="","",(VLOOKUP(A142,Flora!$D$2:$Q$6183,2,FALSE)))</f>
        <v/>
      </c>
      <c r="C142" s="833" t="str">
        <f>IF(A142="","",(IF(LEN(VLOOKUP(A142,Flora!$D$2:$Q$6183,10,FALSE))=0,"",VLOOKUP(A142,Flora!$D$2:$Q$6183,10,FALSE))))</f>
        <v/>
      </c>
      <c r="D142" s="833" t="str">
        <f>IF(A142="","",(IF(LEN(VLOOKUP(A142,Flora!$D$2:$Q$6183,8,FALSE))=0,"",(VLOOKUP(A142,Flora!$D$2:$Q$6183,8,FALSE)))))</f>
        <v/>
      </c>
      <c r="E142" s="547"/>
      <c r="F142" s="547"/>
      <c r="G142" s="298" t="str">
        <f>IF(A142="","",(VLOOKUP(A142,Flora!$D$2:$M$7000,7,FALSE)))</f>
        <v/>
      </c>
      <c r="H142" s="298" t="str">
        <f>IF(A142="","",(VLOOKUP(A142,Flora!$D$2:$M$7000,3,FALSE)))</f>
        <v/>
      </c>
    </row>
    <row r="143" spans="1:14" s="294" customFormat="1" ht="15.25" customHeight="1" x14ac:dyDescent="0.3">
      <c r="A143" s="343"/>
      <c r="B143" s="299"/>
      <c r="C143" s="299"/>
      <c r="D143" s="299"/>
      <c r="E143" s="299"/>
      <c r="F143" s="299"/>
      <c r="G143" s="299"/>
      <c r="H143" s="299"/>
    </row>
    <row r="144" spans="1:14" s="294" customFormat="1" x14ac:dyDescent="0.3">
      <c r="A144" s="300"/>
      <c r="B144" s="299"/>
      <c r="C144" s="299"/>
      <c r="D144" s="299"/>
      <c r="E144" s="299"/>
      <c r="F144" s="299"/>
      <c r="G144" s="299"/>
      <c r="H144" s="299"/>
    </row>
  </sheetData>
  <sheetProtection algorithmName="SHA-512" hashValue="hgtnTtFPBeH6APk+bxw9XtzWWNvSs20IPhUtyALL1qYUqEjsBC+ZlVYfOPeHRJoMM4ErymEln5e1eDU9vTCxzg==" saltValue="MH522ZU1JuIOY9AeTSx8Yg==" spinCount="100000" sheet="1" formatRows="0"/>
  <mergeCells count="8">
    <mergeCell ref="A74:B75"/>
    <mergeCell ref="C74:D75"/>
    <mergeCell ref="E74:F75"/>
    <mergeCell ref="G74:G76"/>
    <mergeCell ref="A1:B2"/>
    <mergeCell ref="C1:D2"/>
    <mergeCell ref="E1:F2"/>
    <mergeCell ref="G1:G3"/>
  </mergeCell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Flora!$D$2:$D$6174</xm:f>
          </x14:formula1>
          <xm:sqref>A143</xm:sqref>
        </x14:dataValidation>
        <x14:dataValidation type="list" allowBlank="1" showInputMessage="1" showErrorMessage="1" xr:uid="{00000000-0002-0000-0400-000002000000}">
          <x14:formula1>
            <xm:f>Miscellaneous!$N$10</xm:f>
          </x14:formula1>
          <xm:sqref>E4:E73 E77:E143</xm:sqref>
        </x14:dataValidation>
        <x14:dataValidation type="list" allowBlank="1" showInputMessage="1" showErrorMessage="1" xr:uid="{00000000-0002-0000-0400-000003000000}">
          <x14:formula1>
            <xm:f>Miscellaneous!$O$10</xm:f>
          </x14:formula1>
          <xm:sqref>F4:F73 F77:F143</xm:sqref>
        </x14:dataValidation>
        <x14:dataValidation type="list" allowBlank="1" showInputMessage="1" showErrorMessage="1" xr:uid="{FCE1DB48-CB5D-4FC9-8F21-58BFF01D70C4}">
          <x14:formula1>
            <xm:f>Flora!$D$2:$D$6183</xm:f>
          </x14:formula1>
          <xm:sqref>A77:A142</xm:sqref>
        </x14:dataValidation>
        <x14:dataValidation type="list" allowBlank="1" showInputMessage="1" showErrorMessage="1" xr:uid="{5EE6E8D1-6521-4BD5-B614-B1F955E13C7C}">
          <x14:formula1>
            <xm:f>Fauna!$D$2:$D$1565</xm:f>
          </x14:formula1>
          <xm:sqref>A4:A73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dimension ref="A1:L56"/>
  <sheetViews>
    <sheetView showGridLines="0" view="pageBreakPreview" topLeftCell="A19" zoomScaleNormal="100" zoomScaleSheetLayoutView="100" workbookViewId="0">
      <selection activeCell="J27" sqref="J27"/>
    </sheetView>
  </sheetViews>
  <sheetFormatPr defaultColWidth="9.1796875" defaultRowHeight="13" x14ac:dyDescent="0.3"/>
  <cols>
    <col min="1" max="1" width="34.26953125" style="300" customWidth="1"/>
    <col min="2" max="2" width="34.26953125" style="299" customWidth="1"/>
    <col min="3" max="3" width="11.1796875" style="289" customWidth="1"/>
    <col min="4" max="4" width="11" style="289" customWidth="1"/>
    <col min="5" max="5" width="10.453125" style="289" customWidth="1"/>
    <col min="6" max="6" width="10.81640625" style="289" hidden="1" customWidth="1"/>
    <col min="7" max="16384" width="9.1796875" style="289"/>
  </cols>
  <sheetData>
    <row r="1" spans="1:6" ht="12.75" customHeight="1" x14ac:dyDescent="0.3">
      <c r="A1" s="639" t="s">
        <v>34227</v>
      </c>
      <c r="B1" s="640"/>
      <c r="C1" s="641"/>
      <c r="D1" s="642"/>
      <c r="E1" s="643" t="s">
        <v>29</v>
      </c>
      <c r="F1" s="375"/>
    </row>
    <row r="2" spans="1:6" ht="17.25" customHeight="1" x14ac:dyDescent="0.3">
      <c r="A2" s="640"/>
      <c r="B2" s="640"/>
      <c r="C2" s="641"/>
      <c r="D2" s="642"/>
      <c r="E2" s="644"/>
      <c r="F2" s="290"/>
    </row>
    <row r="3" spans="1:6" ht="24" customHeight="1" x14ac:dyDescent="0.35">
      <c r="A3" s="372" t="s">
        <v>30</v>
      </c>
      <c r="B3" s="373" t="s">
        <v>28</v>
      </c>
      <c r="C3" s="371" t="s">
        <v>23704</v>
      </c>
      <c r="D3" s="377" t="s">
        <v>13</v>
      </c>
      <c r="E3" s="644"/>
      <c r="F3" s="376" t="s">
        <v>35</v>
      </c>
    </row>
    <row r="4" spans="1:6" s="294" customFormat="1" ht="15.25" customHeight="1" x14ac:dyDescent="0.25">
      <c r="A4" s="551"/>
      <c r="B4" s="833" t="str">
        <f>IF(A4="","",(VLOOKUP(A4,Fauna!$D$2:$T$1565,2,FALSE)))</f>
        <v/>
      </c>
      <c r="C4" s="542"/>
      <c r="D4" s="546"/>
      <c r="E4" s="834" t="str">
        <f>IF(A4="","",(VLOOKUP(A4,Fauna!$D$2:$T$1565,6,FALSE)))</f>
        <v/>
      </c>
      <c r="F4" s="379" t="str">
        <f>IF(A4="","",(VLOOKUP(A4,Fauna!$D$2:$T$1565,3,FALSE)))</f>
        <v/>
      </c>
    </row>
    <row r="5" spans="1:6" s="294" customFormat="1" ht="15.25" customHeight="1" x14ac:dyDescent="0.25">
      <c r="A5" s="551"/>
      <c r="B5" s="833" t="str">
        <f>IF(A5="","",(VLOOKUP(A5,Fauna!$D$2:$T$1565,2,FALSE)))</f>
        <v/>
      </c>
      <c r="C5" s="542"/>
      <c r="D5" s="546"/>
      <c r="E5" s="834" t="str">
        <f>IF(A5="","",(VLOOKUP(A5,Fauna!$D$2:$T$1565,6,FALSE)))</f>
        <v/>
      </c>
      <c r="F5" s="379" t="str">
        <f>IF(A5="","",(VLOOKUP(A5,Fauna!$D$2:$T$1565,3,FALSE)))</f>
        <v/>
      </c>
    </row>
    <row r="6" spans="1:6" s="294" customFormat="1" ht="15.25" customHeight="1" x14ac:dyDescent="0.25">
      <c r="A6" s="551"/>
      <c r="B6" s="833" t="str">
        <f>IF(A6="","",(VLOOKUP(A6,Fauna!$D$2:$T$1565,2,FALSE)))</f>
        <v/>
      </c>
      <c r="C6" s="542"/>
      <c r="D6" s="546"/>
      <c r="E6" s="834" t="str">
        <f>IF(A6="","",(VLOOKUP(A6,Fauna!$D$2:$T$1565,6,FALSE)))</f>
        <v/>
      </c>
      <c r="F6" s="379" t="str">
        <f>IF(A6="","",(VLOOKUP(A6,Fauna!$D$2:$T$1565,3,FALSE)))</f>
        <v/>
      </c>
    </row>
    <row r="7" spans="1:6" s="294" customFormat="1" ht="15.25" customHeight="1" x14ac:dyDescent="0.25">
      <c r="A7" s="551"/>
      <c r="B7" s="833" t="str">
        <f>IF(A7="","",(VLOOKUP(A7,Fauna!$D$2:$T$1565,2,FALSE)))</f>
        <v/>
      </c>
      <c r="C7" s="542"/>
      <c r="D7" s="546"/>
      <c r="E7" s="834" t="str">
        <f>IF(A7="","",(VLOOKUP(A7,Fauna!$D$2:$T$1565,6,FALSE)))</f>
        <v/>
      </c>
      <c r="F7" s="379" t="str">
        <f>IF(A7="","",(VLOOKUP(A7,Fauna!$D$2:$T$1565,3,FALSE)))</f>
        <v/>
      </c>
    </row>
    <row r="8" spans="1:6" s="294" customFormat="1" ht="15.25" customHeight="1" x14ac:dyDescent="0.25">
      <c r="A8" s="551"/>
      <c r="B8" s="833" t="str">
        <f>IF(A8="","",(VLOOKUP(A8,Fauna!$D$2:$T$1565,2,FALSE)))</f>
        <v/>
      </c>
      <c r="C8" s="542"/>
      <c r="D8" s="546"/>
      <c r="E8" s="834" t="str">
        <f>IF(A8="","",(VLOOKUP(A8,Fauna!$D$2:$T$1565,6,FALSE)))</f>
        <v/>
      </c>
      <c r="F8" s="379" t="str">
        <f>IF(A8="","",(VLOOKUP(A8,Fauna!$D$2:$T$1565,3,FALSE)))</f>
        <v/>
      </c>
    </row>
    <row r="9" spans="1:6" s="294" customFormat="1" ht="15.25" customHeight="1" x14ac:dyDescent="0.25">
      <c r="A9" s="551"/>
      <c r="B9" s="833" t="str">
        <f>IF(A9="","",(VLOOKUP(A9,Fauna!$D$2:$T$1565,2,FALSE)))</f>
        <v/>
      </c>
      <c r="C9" s="542"/>
      <c r="D9" s="546"/>
      <c r="E9" s="834" t="str">
        <f>IF(A9="","",(VLOOKUP(A9,Fauna!$D$2:$T$1565,6,FALSE)))</f>
        <v/>
      </c>
      <c r="F9" s="379" t="str">
        <f>IF(A9="","",(VLOOKUP(A9,Fauna!$D$2:$T$1565,3,FALSE)))</f>
        <v/>
      </c>
    </row>
    <row r="10" spans="1:6" s="294" customFormat="1" ht="15.25" customHeight="1" x14ac:dyDescent="0.25">
      <c r="A10" s="551"/>
      <c r="B10" s="833" t="str">
        <f>IF(A10="","",(VLOOKUP(A10,Fauna!$D$2:$T$1565,2,FALSE)))</f>
        <v/>
      </c>
      <c r="C10" s="542"/>
      <c r="D10" s="546"/>
      <c r="E10" s="834" t="str">
        <f>IF(A10="","",(VLOOKUP(A10,Fauna!$D$2:$T$1565,6,FALSE)))</f>
        <v/>
      </c>
      <c r="F10" s="379" t="str">
        <f>IF(A10="","",(VLOOKUP(A10,Fauna!$D$2:$T$1565,3,FALSE)))</f>
        <v/>
      </c>
    </row>
    <row r="11" spans="1:6" s="294" customFormat="1" ht="15.25" customHeight="1" x14ac:dyDescent="0.25">
      <c r="A11" s="551"/>
      <c r="B11" s="833" t="str">
        <f>IF(A11="","",(VLOOKUP(A11,Fauna!$D$2:$T$1565,2,FALSE)))</f>
        <v/>
      </c>
      <c r="C11" s="542"/>
      <c r="D11" s="546"/>
      <c r="E11" s="834" t="str">
        <f>IF(A11="","",(VLOOKUP(A11,Fauna!$D$2:$T$1565,6,FALSE)))</f>
        <v/>
      </c>
      <c r="F11" s="379" t="str">
        <f>IF(A11="","",(VLOOKUP(A11,Fauna!$D$2:$T$1565,3,FALSE)))</f>
        <v/>
      </c>
    </row>
    <row r="12" spans="1:6" s="294" customFormat="1" ht="15.25" customHeight="1" x14ac:dyDescent="0.25">
      <c r="A12" s="551"/>
      <c r="B12" s="833" t="str">
        <f>IF(A12="","",(VLOOKUP(A12,Fauna!$D$2:$T$1565,2,FALSE)))</f>
        <v/>
      </c>
      <c r="C12" s="542"/>
      <c r="D12" s="546"/>
      <c r="E12" s="834" t="str">
        <f>IF(A12="","",(VLOOKUP(A12,Fauna!$D$2:$T$1565,6,FALSE)))</f>
        <v/>
      </c>
      <c r="F12" s="379" t="str">
        <f>IF(A12="","",(VLOOKUP(A12,Fauna!$D$2:$T$1565,3,FALSE)))</f>
        <v/>
      </c>
    </row>
    <row r="13" spans="1:6" s="294" customFormat="1" ht="15.25" customHeight="1" x14ac:dyDescent="0.25">
      <c r="A13" s="551"/>
      <c r="B13" s="833" t="str">
        <f>IF(A13="","",(VLOOKUP(A13,Fauna!$D$2:$T$1565,2,FALSE)))</f>
        <v/>
      </c>
      <c r="C13" s="542"/>
      <c r="D13" s="546"/>
      <c r="E13" s="834" t="str">
        <f>IF(A13="","",(VLOOKUP(A13,Fauna!$D$2:$T$1565,6,FALSE)))</f>
        <v/>
      </c>
      <c r="F13" s="379" t="str">
        <f>IF(A13="","",(VLOOKUP(A13,Fauna!$D$2:$T$1565,3,FALSE)))</f>
        <v/>
      </c>
    </row>
    <row r="14" spans="1:6" s="294" customFormat="1" ht="15.25" customHeight="1" x14ac:dyDescent="0.25">
      <c r="A14" s="551"/>
      <c r="B14" s="833" t="str">
        <f>IF(A14="","",(VLOOKUP(A14,Fauna!$D$2:$T$1565,2,FALSE)))</f>
        <v/>
      </c>
      <c r="C14" s="542"/>
      <c r="D14" s="546"/>
      <c r="E14" s="834" t="str">
        <f>IF(A14="","",(VLOOKUP(A14,Fauna!$D$2:$T$1565,6,FALSE)))</f>
        <v/>
      </c>
      <c r="F14" s="379" t="str">
        <f>IF(A14="","",(VLOOKUP(A14,Fauna!$D$2:$T$1565,3,FALSE)))</f>
        <v/>
      </c>
    </row>
    <row r="15" spans="1:6" s="294" customFormat="1" ht="15.25" customHeight="1" x14ac:dyDescent="0.25">
      <c r="A15" s="551"/>
      <c r="B15" s="833" t="str">
        <f>IF(A15="","",(VLOOKUP(A15,Fauna!$D$2:$T$1565,2,FALSE)))</f>
        <v/>
      </c>
      <c r="C15" s="542"/>
      <c r="D15" s="546"/>
      <c r="E15" s="834" t="str">
        <f>IF(A15="","",(VLOOKUP(A15,Fauna!$D$2:$T$1565,6,FALSE)))</f>
        <v/>
      </c>
      <c r="F15" s="379" t="str">
        <f>IF(A15="","",(VLOOKUP(A15,Fauna!$D$2:$T$1565,3,FALSE)))</f>
        <v/>
      </c>
    </row>
    <row r="16" spans="1:6" s="294" customFormat="1" ht="15.25" customHeight="1" x14ac:dyDescent="0.25">
      <c r="A16" s="551"/>
      <c r="B16" s="833" t="str">
        <f>IF(A16="","",(VLOOKUP(A16,Fauna!$D$2:$T$1565,2,FALSE)))</f>
        <v/>
      </c>
      <c r="C16" s="542"/>
      <c r="D16" s="546"/>
      <c r="E16" s="834" t="str">
        <f>IF(A16="","",(VLOOKUP(A16,Fauna!$D$2:$T$1565,6,FALSE)))</f>
        <v/>
      </c>
      <c r="F16" s="379" t="str">
        <f>IF(A16="","",(VLOOKUP(A16,Fauna!$D$2:$T$1565,3,FALSE)))</f>
        <v/>
      </c>
    </row>
    <row r="17" spans="1:12" s="294" customFormat="1" ht="15.25" customHeight="1" x14ac:dyDescent="0.25">
      <c r="A17" s="551"/>
      <c r="B17" s="833" t="str">
        <f>IF(A17="","",(VLOOKUP(A17,Fauna!$D$2:$T$1565,2,FALSE)))</f>
        <v/>
      </c>
      <c r="C17" s="542"/>
      <c r="D17" s="546"/>
      <c r="E17" s="834" t="str">
        <f>IF(A17="","",(VLOOKUP(A17,Fauna!$D$2:$T$1565,6,FALSE)))</f>
        <v/>
      </c>
      <c r="F17" s="379" t="str">
        <f>IF(A17="","",(VLOOKUP(A17,Fauna!$D$2:$T$1565,3,FALSE)))</f>
        <v/>
      </c>
    </row>
    <row r="18" spans="1:12" s="294" customFormat="1" ht="15.25" customHeight="1" x14ac:dyDescent="0.25">
      <c r="A18" s="551"/>
      <c r="B18" s="833" t="str">
        <f>IF(A18="","",(VLOOKUP(A18,Fauna!$D$2:$T$1565,2,FALSE)))</f>
        <v/>
      </c>
      <c r="C18" s="542"/>
      <c r="D18" s="546"/>
      <c r="E18" s="834" t="str">
        <f>IF(A18="","",(VLOOKUP(A18,Fauna!$D$2:$T$1565,6,FALSE)))</f>
        <v/>
      </c>
      <c r="F18" s="379" t="str">
        <f>IF(A18="","",(VLOOKUP(A18,Fauna!$D$2:$T$1565,3,FALSE)))</f>
        <v/>
      </c>
    </row>
    <row r="19" spans="1:12" s="294" customFormat="1" ht="15.25" customHeight="1" x14ac:dyDescent="0.25">
      <c r="A19" s="551"/>
      <c r="B19" s="833" t="str">
        <f>IF(A19="","",(VLOOKUP(A19,Fauna!$D$2:$T$1565,2,FALSE)))</f>
        <v/>
      </c>
      <c r="C19" s="542"/>
      <c r="D19" s="546"/>
      <c r="E19" s="834" t="str">
        <f>IF(A19="","",(VLOOKUP(A19,Fauna!$D$2:$T$1565,6,FALSE)))</f>
        <v/>
      </c>
      <c r="F19" s="379" t="str">
        <f>IF(A19="","",(VLOOKUP(A19,Fauna!$D$2:$T$1565,3,FALSE)))</f>
        <v/>
      </c>
    </row>
    <row r="20" spans="1:12" s="294" customFormat="1" ht="15.25" customHeight="1" x14ac:dyDescent="0.25">
      <c r="A20" s="551"/>
      <c r="B20" s="833" t="str">
        <f>IF(A20="","",(VLOOKUP(A20,Fauna!$D$2:$T$1565,2,FALSE)))</f>
        <v/>
      </c>
      <c r="C20" s="542"/>
      <c r="D20" s="546"/>
      <c r="E20" s="834" t="str">
        <f>IF(A20="","",(VLOOKUP(A20,Fauna!$D$2:$T$1565,6,FALSE)))</f>
        <v/>
      </c>
      <c r="F20" s="379" t="str">
        <f>IF(A20="","",(VLOOKUP(A20,Fauna!$D$2:$T$1565,3,FALSE)))</f>
        <v/>
      </c>
    </row>
    <row r="21" spans="1:12" s="294" customFormat="1" ht="15.25" customHeight="1" x14ac:dyDescent="0.25">
      <c r="A21" s="551"/>
      <c r="B21" s="833" t="str">
        <f>IF(A21="","",(VLOOKUP(A21,Fauna!$D$2:$T$1565,2,FALSE)))</f>
        <v/>
      </c>
      <c r="C21" s="542"/>
      <c r="D21" s="546"/>
      <c r="E21" s="834" t="str">
        <f>IF(A21="","",(VLOOKUP(A21,Fauna!$D$2:$T$1565,6,FALSE)))</f>
        <v/>
      </c>
      <c r="F21" s="379" t="str">
        <f>IF(A21="","",(VLOOKUP(A21,Fauna!$D$2:$T$1565,3,FALSE)))</f>
        <v/>
      </c>
    </row>
    <row r="22" spans="1:12" s="294" customFormat="1" ht="15.25" customHeight="1" x14ac:dyDescent="0.25">
      <c r="A22" s="551"/>
      <c r="B22" s="833" t="str">
        <f>IF(A22="","",(VLOOKUP(A22,Fauna!$D$2:$T$1565,2,FALSE)))</f>
        <v/>
      </c>
      <c r="C22" s="542"/>
      <c r="D22" s="546"/>
      <c r="E22" s="834" t="str">
        <f>IF(A22="","",(VLOOKUP(A22,Fauna!$D$2:$T$1565,6,FALSE)))</f>
        <v/>
      </c>
      <c r="F22" s="379" t="str">
        <f>IF(A22="","",(VLOOKUP(A22,Fauna!$D$2:$T$1565,3,FALSE)))</f>
        <v/>
      </c>
    </row>
    <row r="23" spans="1:12" s="294" customFormat="1" ht="15.25" customHeight="1" x14ac:dyDescent="0.25">
      <c r="A23" s="551"/>
      <c r="B23" s="833" t="str">
        <f>IF(A23="","",(VLOOKUP(A23,Fauna!$D$2:$T$1565,2,FALSE)))</f>
        <v/>
      </c>
      <c r="C23" s="542"/>
      <c r="D23" s="546"/>
      <c r="E23" s="834" t="str">
        <f>IF(A23="","",(VLOOKUP(A23,Fauna!$D$2:$T$1565,6,FALSE)))</f>
        <v/>
      </c>
      <c r="F23" s="379" t="str">
        <f>IF(A23="","",(VLOOKUP(A23,Fauna!$D$2:$T$1565,3,FALSE)))</f>
        <v/>
      </c>
    </row>
    <row r="24" spans="1:12" s="294" customFormat="1" ht="15.25" customHeight="1" x14ac:dyDescent="0.25">
      <c r="A24" s="551"/>
      <c r="B24" s="833" t="str">
        <f>IF(A24="","",(VLOOKUP(A24,Fauna!$D$2:$T$1565,2,FALSE)))</f>
        <v/>
      </c>
      <c r="C24" s="542"/>
      <c r="D24" s="546"/>
      <c r="E24" s="834" t="str">
        <f>IF(A24="","",(VLOOKUP(A24,Fauna!$D$2:$T$1565,6,FALSE)))</f>
        <v/>
      </c>
      <c r="F24" s="379" t="str">
        <f>IF(A24="","",(VLOOKUP(A24,Fauna!$D$2:$T$1565,3,FALSE)))</f>
        <v/>
      </c>
    </row>
    <row r="25" spans="1:12" s="294" customFormat="1" ht="15.25" customHeight="1" x14ac:dyDescent="0.25">
      <c r="A25" s="551"/>
      <c r="B25" s="833" t="str">
        <f>IF(A25="","",(VLOOKUP(A25,Fauna!$D$2:$T$1565,2,FALSE)))</f>
        <v/>
      </c>
      <c r="C25" s="542"/>
      <c r="D25" s="546"/>
      <c r="E25" s="834" t="str">
        <f>IF(A25="","",(VLOOKUP(A25,Fauna!$D$2:$T$1565,6,FALSE)))</f>
        <v/>
      </c>
      <c r="F25" s="379" t="str">
        <f>IF(A25="","",(VLOOKUP(A25,Fauna!$D$2:$T$1565,3,FALSE)))</f>
        <v/>
      </c>
    </row>
    <row r="26" spans="1:12" s="294" customFormat="1" ht="15.25" customHeight="1" x14ac:dyDescent="0.25">
      <c r="A26" s="551"/>
      <c r="B26" s="833" t="str">
        <f>IF(A26="","",(VLOOKUP(A26,Fauna!$D$2:$T$1565,2,FALSE)))</f>
        <v/>
      </c>
      <c r="C26" s="542"/>
      <c r="D26" s="546"/>
      <c r="E26" s="834" t="str">
        <f>IF(A26="","",(VLOOKUP(A26,Fauna!$D$2:$T$1565,6,FALSE)))</f>
        <v/>
      </c>
      <c r="F26" s="379" t="str">
        <f>IF(A26="","",(VLOOKUP(A26,Fauna!$D$2:$T$1565,3,FALSE)))</f>
        <v/>
      </c>
    </row>
    <row r="27" spans="1:12" s="294" customFormat="1" ht="15.25" customHeight="1" x14ac:dyDescent="0.25">
      <c r="A27" s="551"/>
      <c r="B27" s="833" t="str">
        <f>IF(A27="","",(VLOOKUP(A27,Fauna!$D$2:$T$1565,2,FALSE)))</f>
        <v/>
      </c>
      <c r="C27" s="544"/>
      <c r="D27" s="548"/>
      <c r="E27" s="834" t="str">
        <f>IF(A27="","",(VLOOKUP(A27,Fauna!$D$2:$T$1565,6,FALSE)))</f>
        <v/>
      </c>
      <c r="F27" s="379" t="str">
        <f>IF(A27="","",(VLOOKUP(A27,Fauna!$D$2:$T$1565,3,FALSE)))</f>
        <v/>
      </c>
    </row>
    <row r="28" spans="1:12" s="294" customFormat="1" x14ac:dyDescent="0.25">
      <c r="A28" s="639" t="s">
        <v>34228</v>
      </c>
      <c r="B28" s="640"/>
      <c r="C28" s="629"/>
      <c r="D28" s="645"/>
      <c r="E28" s="646"/>
      <c r="F28" s="295"/>
    </row>
    <row r="29" spans="1:12" s="294" customFormat="1" ht="17.25" customHeight="1" x14ac:dyDescent="0.25">
      <c r="A29" s="640"/>
      <c r="B29" s="640"/>
      <c r="C29" s="629"/>
      <c r="D29" s="645"/>
      <c r="E29" s="647"/>
      <c r="F29" s="296"/>
      <c r="G29" s="297"/>
      <c r="H29" s="297"/>
      <c r="I29" s="297"/>
      <c r="J29" s="297"/>
      <c r="K29" s="297"/>
      <c r="L29" s="297"/>
    </row>
    <row r="30" spans="1:12" s="294" customFormat="1" ht="21" customHeight="1" x14ac:dyDescent="0.25">
      <c r="A30" s="372" t="s">
        <v>30</v>
      </c>
      <c r="B30" s="374" t="s">
        <v>28</v>
      </c>
      <c r="C30" s="374" t="s">
        <v>23704</v>
      </c>
      <c r="D30" s="378" t="s">
        <v>13</v>
      </c>
      <c r="E30" s="647"/>
      <c r="F30" s="296"/>
      <c r="G30" s="297"/>
      <c r="H30" s="297"/>
      <c r="I30" s="297"/>
      <c r="J30" s="297"/>
      <c r="K30" s="297"/>
      <c r="L30" s="297"/>
    </row>
    <row r="31" spans="1:12" s="294" customFormat="1" ht="15.25" customHeight="1" x14ac:dyDescent="0.25">
      <c r="A31" s="551"/>
      <c r="B31" s="833" t="str">
        <f>IF(A31="","",(VLOOKUP(A31,Flora!$D$2:$Q$6183,2,FALSE)))</f>
        <v/>
      </c>
      <c r="C31" s="542"/>
      <c r="D31" s="546"/>
      <c r="E31" s="834" t="str">
        <f>IF(A31="","",(VLOOKUP(A31,Flora!$D$2:$Q$6183,7,FALSE)))</f>
        <v/>
      </c>
      <c r="F31" s="342" t="str">
        <f>IF(A31="","",(VLOOKUP(A31,Flora!$D$2:$Q$6183,3,FALSE)))</f>
        <v/>
      </c>
      <c r="G31" s="297"/>
      <c r="H31" s="297"/>
      <c r="I31" s="297"/>
      <c r="J31" s="297"/>
      <c r="K31" s="297"/>
      <c r="L31" s="297"/>
    </row>
    <row r="32" spans="1:12" s="294" customFormat="1" ht="15.25" customHeight="1" x14ac:dyDescent="0.25">
      <c r="A32" s="551"/>
      <c r="B32" s="833" t="str">
        <f>IF(A32="","",(VLOOKUP(A32,Flora!$D$2:$Q$6183,2,FALSE)))</f>
        <v/>
      </c>
      <c r="C32" s="542"/>
      <c r="D32" s="546"/>
      <c r="E32" s="834" t="str">
        <f>IF(A32="","",(VLOOKUP(A32,Flora!$D$2:$Q$6183,7,FALSE)))</f>
        <v/>
      </c>
      <c r="F32" s="342" t="str">
        <f>IF(A32="","",(VLOOKUP(A32,Flora!$D$2:$Q$6183,3,FALSE)))</f>
        <v/>
      </c>
      <c r="G32" s="297"/>
      <c r="H32" s="297"/>
      <c r="I32" s="297"/>
      <c r="J32" s="297"/>
      <c r="K32" s="297"/>
      <c r="L32" s="297"/>
    </row>
    <row r="33" spans="1:12" s="294" customFormat="1" ht="15.25" customHeight="1" x14ac:dyDescent="0.25">
      <c r="A33" s="551"/>
      <c r="B33" s="833" t="str">
        <f>IF(A33="","",(VLOOKUP(A33,Flora!$D$2:$Q$6183,2,FALSE)))</f>
        <v/>
      </c>
      <c r="C33" s="542"/>
      <c r="D33" s="546"/>
      <c r="E33" s="834" t="str">
        <f>IF(A33="","",(VLOOKUP(A33,Flora!$D$2:$Q$6183,7,FALSE)))</f>
        <v/>
      </c>
      <c r="F33" s="342" t="str">
        <f>IF(A33="","",(VLOOKUP(A33,Flora!$D$2:$Q$6183,3,FALSE)))</f>
        <v/>
      </c>
      <c r="G33" s="297"/>
      <c r="H33" s="297"/>
      <c r="I33" s="297"/>
      <c r="J33" s="297"/>
      <c r="K33" s="297"/>
      <c r="L33" s="297"/>
    </row>
    <row r="34" spans="1:12" s="294" customFormat="1" ht="15.25" customHeight="1" x14ac:dyDescent="0.25">
      <c r="A34" s="551"/>
      <c r="B34" s="833" t="str">
        <f>IF(A34="","",(VLOOKUP(A34,Flora!$D$2:$Q$6183,2,FALSE)))</f>
        <v/>
      </c>
      <c r="C34" s="542"/>
      <c r="D34" s="546"/>
      <c r="E34" s="834" t="str">
        <f>IF(A34="","",(VLOOKUP(A34,Flora!$D$2:$Q$6183,7,FALSE)))</f>
        <v/>
      </c>
      <c r="F34" s="342" t="str">
        <f>IF(A34="","",(VLOOKUP(A34,Flora!$D$2:$Q$6183,3,FALSE)))</f>
        <v/>
      </c>
      <c r="G34" s="297"/>
      <c r="H34" s="297"/>
      <c r="I34" s="297"/>
      <c r="J34" s="297"/>
      <c r="K34" s="297"/>
      <c r="L34" s="297"/>
    </row>
    <row r="35" spans="1:12" s="294" customFormat="1" ht="15.25" customHeight="1" x14ac:dyDescent="0.25">
      <c r="A35" s="551"/>
      <c r="B35" s="833" t="str">
        <f>IF(A35="","",(VLOOKUP(A35,Flora!$D$2:$Q$6183,2,FALSE)))</f>
        <v/>
      </c>
      <c r="C35" s="542"/>
      <c r="D35" s="546"/>
      <c r="E35" s="834" t="str">
        <f>IF(A35="","",(VLOOKUP(A35,Flora!$D$2:$Q$6183,7,FALSE)))</f>
        <v/>
      </c>
      <c r="F35" s="342" t="str">
        <f>IF(A35="","",(VLOOKUP(A35,Flora!$D$2:$Q$6183,3,FALSE)))</f>
        <v/>
      </c>
      <c r="G35" s="297"/>
      <c r="H35" s="297"/>
      <c r="I35" s="297"/>
      <c r="J35" s="297"/>
      <c r="K35" s="297"/>
      <c r="L35" s="297"/>
    </row>
    <row r="36" spans="1:12" s="294" customFormat="1" ht="15.25" customHeight="1" x14ac:dyDescent="0.25">
      <c r="A36" s="551"/>
      <c r="B36" s="833" t="str">
        <f>IF(A36="","",(VLOOKUP(A36,Flora!$D$2:$Q$6183,2,FALSE)))</f>
        <v/>
      </c>
      <c r="C36" s="542"/>
      <c r="D36" s="546"/>
      <c r="E36" s="834" t="str">
        <f>IF(A36="","",(VLOOKUP(A36,Flora!$D$2:$Q$6183,7,FALSE)))</f>
        <v/>
      </c>
      <c r="F36" s="342" t="str">
        <f>IF(A36="","",(VLOOKUP(A36,Flora!$D$2:$Q$6183,3,FALSE)))</f>
        <v/>
      </c>
      <c r="G36" s="297"/>
      <c r="H36" s="297"/>
      <c r="I36" s="297"/>
      <c r="J36" s="297"/>
      <c r="K36" s="297"/>
      <c r="L36" s="297"/>
    </row>
    <row r="37" spans="1:12" s="294" customFormat="1" ht="15.25" customHeight="1" x14ac:dyDescent="0.25">
      <c r="A37" s="551"/>
      <c r="B37" s="833" t="str">
        <f>IF(A37="","",(VLOOKUP(A37,Flora!$D$2:$Q$6183,2,FALSE)))</f>
        <v/>
      </c>
      <c r="C37" s="542"/>
      <c r="D37" s="546"/>
      <c r="E37" s="834" t="str">
        <f>IF(A37="","",(VLOOKUP(A37,Flora!$D$2:$Q$6183,7,FALSE)))</f>
        <v/>
      </c>
      <c r="F37" s="342" t="str">
        <f>IF(A37="","",(VLOOKUP(A37,Flora!$D$2:$Q$6183,3,FALSE)))</f>
        <v/>
      </c>
      <c r="G37" s="297"/>
      <c r="H37" s="297"/>
      <c r="I37" s="297"/>
      <c r="J37" s="297"/>
      <c r="K37" s="297"/>
      <c r="L37" s="297"/>
    </row>
    <row r="38" spans="1:12" s="294" customFormat="1" ht="15.25" customHeight="1" x14ac:dyDescent="0.25">
      <c r="A38" s="551"/>
      <c r="B38" s="833" t="str">
        <f>IF(A38="","",(VLOOKUP(A38,Flora!$D$2:$Q$6183,2,FALSE)))</f>
        <v/>
      </c>
      <c r="C38" s="542"/>
      <c r="D38" s="546"/>
      <c r="E38" s="834" t="str">
        <f>IF(A38="","",(VLOOKUP(A38,Flora!$D$2:$Q$6183,7,FALSE)))</f>
        <v/>
      </c>
      <c r="F38" s="342" t="str">
        <f>IF(A38="","",(VLOOKUP(A38,Flora!$D$2:$Q$6183,3,FALSE)))</f>
        <v/>
      </c>
      <c r="G38" s="297"/>
      <c r="H38" s="297"/>
      <c r="I38" s="297"/>
      <c r="J38" s="297"/>
      <c r="K38" s="297"/>
      <c r="L38" s="297"/>
    </row>
    <row r="39" spans="1:12" s="294" customFormat="1" ht="15.25" customHeight="1" x14ac:dyDescent="0.25">
      <c r="A39" s="551"/>
      <c r="B39" s="833" t="str">
        <f>IF(A39="","",(VLOOKUP(A39,Flora!$D$2:$Q$6183,2,FALSE)))</f>
        <v/>
      </c>
      <c r="C39" s="542"/>
      <c r="D39" s="546"/>
      <c r="E39" s="834" t="str">
        <f>IF(A39="","",(VLOOKUP(A39,Flora!$D$2:$Q$6183,7,FALSE)))</f>
        <v/>
      </c>
      <c r="F39" s="342" t="str">
        <f>IF(A39="","",(VLOOKUP(A39,Flora!$D$2:$Q$6183,3,FALSE)))</f>
        <v/>
      </c>
      <c r="G39" s="297"/>
      <c r="H39" s="297"/>
      <c r="I39" s="297"/>
      <c r="J39" s="297"/>
      <c r="K39" s="297"/>
      <c r="L39" s="297"/>
    </row>
    <row r="40" spans="1:12" s="294" customFormat="1" ht="15.25" customHeight="1" x14ac:dyDescent="0.25">
      <c r="A40" s="551"/>
      <c r="B40" s="833" t="str">
        <f>IF(A40="","",(VLOOKUP(A40,Flora!$D$2:$Q$6183,2,FALSE)))</f>
        <v/>
      </c>
      <c r="C40" s="542"/>
      <c r="D40" s="546"/>
      <c r="E40" s="834" t="str">
        <f>IF(A40="","",(VLOOKUP(A40,Flora!$D$2:$Q$6183,7,FALSE)))</f>
        <v/>
      </c>
      <c r="F40" s="342" t="str">
        <f>IF(A40="","",(VLOOKUP(A40,Flora!$D$2:$Q$6183,3,FALSE)))</f>
        <v/>
      </c>
      <c r="G40" s="297"/>
      <c r="H40" s="297"/>
      <c r="I40" s="297"/>
      <c r="J40" s="297"/>
      <c r="K40" s="297"/>
      <c r="L40" s="297"/>
    </row>
    <row r="41" spans="1:12" s="294" customFormat="1" ht="15.25" customHeight="1" x14ac:dyDescent="0.25">
      <c r="A41" s="551"/>
      <c r="B41" s="833" t="str">
        <f>IF(A41="","",(VLOOKUP(A41,Flora!$D$2:$Q$6183,2,FALSE)))</f>
        <v/>
      </c>
      <c r="C41" s="542"/>
      <c r="D41" s="546"/>
      <c r="E41" s="834" t="str">
        <f>IF(A41="","",(VLOOKUP(A41,Flora!$D$2:$Q$6183,7,FALSE)))</f>
        <v/>
      </c>
      <c r="F41" s="342" t="str">
        <f>IF(A41="","",(VLOOKUP(A41,Flora!$D$2:$Q$6183,3,FALSE)))</f>
        <v/>
      </c>
      <c r="G41" s="297"/>
      <c r="H41" s="297"/>
      <c r="I41" s="297"/>
      <c r="J41" s="297"/>
      <c r="K41" s="297"/>
      <c r="L41" s="297"/>
    </row>
    <row r="42" spans="1:12" s="294" customFormat="1" ht="15.25" customHeight="1" x14ac:dyDescent="0.25">
      <c r="A42" s="551"/>
      <c r="B42" s="833" t="str">
        <f>IF(A42="","",(VLOOKUP(A42,Flora!$D$2:$Q$6183,2,FALSE)))</f>
        <v/>
      </c>
      <c r="C42" s="542"/>
      <c r="D42" s="546"/>
      <c r="E42" s="834" t="str">
        <f>IF(A42="","",(VLOOKUP(A42,Flora!$D$2:$Q$6183,7,FALSE)))</f>
        <v/>
      </c>
      <c r="F42" s="342" t="str">
        <f>IF(A42="","",(VLOOKUP(A42,Flora!$D$2:$Q$6183,3,FALSE)))</f>
        <v/>
      </c>
      <c r="G42" s="297"/>
      <c r="H42" s="297"/>
      <c r="I42" s="297"/>
      <c r="J42" s="297"/>
      <c r="K42" s="297"/>
      <c r="L42" s="297"/>
    </row>
    <row r="43" spans="1:12" s="294" customFormat="1" ht="15.25" customHeight="1" x14ac:dyDescent="0.25">
      <c r="A43" s="551"/>
      <c r="B43" s="833" t="str">
        <f>IF(A43="","",(VLOOKUP(A43,Flora!$D$2:$Q$6183,2,FALSE)))</f>
        <v/>
      </c>
      <c r="C43" s="542"/>
      <c r="D43" s="546"/>
      <c r="E43" s="834" t="str">
        <f>IF(A43="","",(VLOOKUP(A43,Flora!$D$2:$Q$6183,7,FALSE)))</f>
        <v/>
      </c>
      <c r="F43" s="342" t="str">
        <f>IF(A43="","",(VLOOKUP(A43,Flora!$D$2:$Q$6183,3,FALSE)))</f>
        <v/>
      </c>
      <c r="G43" s="297"/>
      <c r="H43" s="297"/>
      <c r="I43" s="297"/>
      <c r="J43" s="297"/>
      <c r="K43" s="297"/>
      <c r="L43" s="297"/>
    </row>
    <row r="44" spans="1:12" s="294" customFormat="1" ht="15.25" customHeight="1" x14ac:dyDescent="0.25">
      <c r="A44" s="551"/>
      <c r="B44" s="833" t="str">
        <f>IF(A44="","",(VLOOKUP(A44,Flora!$D$2:$Q$6183,2,FALSE)))</f>
        <v/>
      </c>
      <c r="C44" s="542"/>
      <c r="D44" s="546"/>
      <c r="E44" s="834" t="str">
        <f>IF(A44="","",(VLOOKUP(A44,Flora!$D$2:$Q$6183,7,FALSE)))</f>
        <v/>
      </c>
      <c r="F44" s="342" t="str">
        <f>IF(A44="","",(VLOOKUP(A44,Flora!$D$2:$Q$6183,3,FALSE)))</f>
        <v/>
      </c>
      <c r="G44" s="297"/>
      <c r="H44" s="297"/>
      <c r="I44" s="297"/>
      <c r="J44" s="297"/>
      <c r="K44" s="297"/>
      <c r="L44" s="297"/>
    </row>
    <row r="45" spans="1:12" s="294" customFormat="1" ht="15.25" customHeight="1" x14ac:dyDescent="0.25">
      <c r="A45" s="551"/>
      <c r="B45" s="833" t="str">
        <f>IF(A45="","",(VLOOKUP(A45,Flora!$D$2:$Q$6183,2,FALSE)))</f>
        <v/>
      </c>
      <c r="C45" s="542"/>
      <c r="D45" s="546"/>
      <c r="E45" s="834" t="str">
        <f>IF(A45="","",(VLOOKUP(A45,Flora!$D$2:$Q$6183,7,FALSE)))</f>
        <v/>
      </c>
      <c r="F45" s="342" t="str">
        <f>IF(A45="","",(VLOOKUP(A45,Flora!$D$2:$Q$6183,3,FALSE)))</f>
        <v/>
      </c>
      <c r="G45" s="297"/>
      <c r="H45" s="297"/>
      <c r="I45" s="297"/>
      <c r="J45" s="297"/>
      <c r="K45" s="297"/>
      <c r="L45" s="297"/>
    </row>
    <row r="46" spans="1:12" s="294" customFormat="1" ht="15.25" customHeight="1" x14ac:dyDescent="0.25">
      <c r="A46" s="551"/>
      <c r="B46" s="833" t="str">
        <f>IF(A46="","",(VLOOKUP(A46,Flora!$D$2:$Q$6183,2,FALSE)))</f>
        <v/>
      </c>
      <c r="C46" s="542"/>
      <c r="D46" s="546"/>
      <c r="E46" s="834" t="str">
        <f>IF(A46="","",(VLOOKUP(A46,Flora!$D$2:$Q$6183,7,FALSE)))</f>
        <v/>
      </c>
      <c r="F46" s="342" t="str">
        <f>IF(A46="","",(VLOOKUP(A46,Flora!$D$2:$Q$6183,3,FALSE)))</f>
        <v/>
      </c>
      <c r="G46" s="297"/>
      <c r="H46" s="297"/>
      <c r="I46" s="297"/>
      <c r="J46" s="297"/>
      <c r="K46" s="297"/>
      <c r="L46" s="297"/>
    </row>
    <row r="47" spans="1:12" s="294" customFormat="1" ht="15.25" customHeight="1" x14ac:dyDescent="0.25">
      <c r="A47" s="551"/>
      <c r="B47" s="833" t="str">
        <f>IF(A47="","",(VLOOKUP(A47,Flora!$D$2:$Q$6183,2,FALSE)))</f>
        <v/>
      </c>
      <c r="C47" s="542"/>
      <c r="D47" s="546"/>
      <c r="E47" s="834" t="str">
        <f>IF(A47="","",(VLOOKUP(A47,Flora!$D$2:$Q$6183,7,FALSE)))</f>
        <v/>
      </c>
      <c r="F47" s="342" t="str">
        <f>IF(A47="","",(VLOOKUP(A47,Flora!$D$2:$Q$6183,3,FALSE)))</f>
        <v/>
      </c>
      <c r="G47" s="297"/>
      <c r="H47" s="297"/>
      <c r="I47" s="297"/>
      <c r="J47" s="297"/>
      <c r="K47" s="297"/>
      <c r="L47" s="297"/>
    </row>
    <row r="48" spans="1:12" s="294" customFormat="1" ht="15.25" customHeight="1" x14ac:dyDescent="0.25">
      <c r="A48" s="551"/>
      <c r="B48" s="833" t="str">
        <f>IF(A48="","",(VLOOKUP(A48,Flora!$D$2:$Q$6183,2,FALSE)))</f>
        <v/>
      </c>
      <c r="C48" s="542"/>
      <c r="D48" s="546"/>
      <c r="E48" s="834" t="str">
        <f>IF(A48="","",(VLOOKUP(A48,Flora!$D$2:$Q$6183,7,FALSE)))</f>
        <v/>
      </c>
      <c r="F48" s="342" t="str">
        <f>IF(A48="","",(VLOOKUP(A48,Flora!$D$2:$Q$6183,3,FALSE)))</f>
        <v/>
      </c>
      <c r="G48" s="297"/>
      <c r="H48" s="297"/>
      <c r="I48" s="297"/>
      <c r="J48" s="297"/>
      <c r="K48" s="297"/>
      <c r="L48" s="297"/>
    </row>
    <row r="49" spans="1:12" s="294" customFormat="1" ht="15.25" customHeight="1" x14ac:dyDescent="0.25">
      <c r="A49" s="551"/>
      <c r="B49" s="833" t="str">
        <f>IF(A49="","",(VLOOKUP(A49,Flora!$D$2:$Q$6183,2,FALSE)))</f>
        <v/>
      </c>
      <c r="C49" s="542"/>
      <c r="D49" s="546"/>
      <c r="E49" s="834" t="str">
        <f>IF(A49="","",(VLOOKUP(A49,Flora!$D$2:$Q$6183,7,FALSE)))</f>
        <v/>
      </c>
      <c r="F49" s="342" t="str">
        <f>IF(A49="","",(VLOOKUP(A49,Flora!$D$2:$Q$6183,3,FALSE)))</f>
        <v/>
      </c>
      <c r="G49" s="297"/>
      <c r="H49" s="297"/>
      <c r="I49" s="297"/>
      <c r="J49" s="297"/>
      <c r="K49" s="297"/>
      <c r="L49" s="297"/>
    </row>
    <row r="50" spans="1:12" s="294" customFormat="1" ht="15.25" customHeight="1" x14ac:dyDescent="0.25">
      <c r="A50" s="551"/>
      <c r="B50" s="833" t="str">
        <f>IF(A50="","",(VLOOKUP(A50,Flora!$D$2:$Q$6183,2,FALSE)))</f>
        <v/>
      </c>
      <c r="C50" s="542"/>
      <c r="D50" s="546"/>
      <c r="E50" s="834" t="str">
        <f>IF(A50="","",(VLOOKUP(A50,Flora!$D$2:$Q$6183,7,FALSE)))</f>
        <v/>
      </c>
      <c r="F50" s="342" t="str">
        <f>IF(A50="","",(VLOOKUP(A50,Flora!$D$2:$Q$6183,3,FALSE)))</f>
        <v/>
      </c>
      <c r="G50" s="297"/>
      <c r="H50" s="297"/>
      <c r="I50" s="297"/>
      <c r="J50" s="297"/>
      <c r="K50" s="297"/>
      <c r="L50" s="297"/>
    </row>
    <row r="51" spans="1:12" s="294" customFormat="1" ht="15.25" customHeight="1" x14ac:dyDescent="0.25">
      <c r="A51" s="551"/>
      <c r="B51" s="833" t="str">
        <f>IF(A51="","",(VLOOKUP(A51,Flora!$D$2:$Q$6183,2,FALSE)))</f>
        <v/>
      </c>
      <c r="C51" s="542"/>
      <c r="D51" s="546"/>
      <c r="E51" s="834" t="str">
        <f>IF(A51="","",(VLOOKUP(A51,Flora!$D$2:$Q$6183,7,FALSE)))</f>
        <v/>
      </c>
      <c r="F51" s="342" t="str">
        <f>IF(A51="","",(VLOOKUP(A51,Flora!$D$2:$Q$6183,3,FALSE)))</f>
        <v/>
      </c>
      <c r="G51" s="297"/>
      <c r="H51" s="297"/>
      <c r="I51" s="297"/>
      <c r="J51" s="297"/>
      <c r="K51" s="297"/>
      <c r="L51" s="297"/>
    </row>
    <row r="52" spans="1:12" s="294" customFormat="1" ht="15.25" customHeight="1" x14ac:dyDescent="0.25">
      <c r="A52" s="551"/>
      <c r="B52" s="833" t="str">
        <f>IF(A52="","",(VLOOKUP(A52,Flora!$D$2:$Q$6183,2,FALSE)))</f>
        <v/>
      </c>
      <c r="C52" s="542"/>
      <c r="D52" s="546"/>
      <c r="E52" s="834" t="str">
        <f>IF(A52="","",(VLOOKUP(A52,Flora!$D$2:$Q$6183,7,FALSE)))</f>
        <v/>
      </c>
      <c r="F52" s="342" t="str">
        <f>IF(A52="","",(VLOOKUP(A52,Flora!$D$2:$Q$6183,3,FALSE)))</f>
        <v/>
      </c>
      <c r="G52" s="297"/>
      <c r="H52" s="297"/>
      <c r="I52" s="297"/>
      <c r="J52" s="297"/>
      <c r="K52" s="297"/>
      <c r="L52" s="297"/>
    </row>
    <row r="53" spans="1:12" s="294" customFormat="1" ht="15.25" customHeight="1" x14ac:dyDescent="0.25">
      <c r="A53" s="551"/>
      <c r="B53" s="833" t="str">
        <f>IF(A53="","",(VLOOKUP(A53,Flora!$D$2:$Q$6183,2,FALSE)))</f>
        <v/>
      </c>
      <c r="C53" s="542"/>
      <c r="D53" s="546"/>
      <c r="E53" s="834" t="str">
        <f>IF(A53="","",(VLOOKUP(A53,Flora!$D$2:$Q$6183,7,FALSE)))</f>
        <v/>
      </c>
      <c r="F53" s="342" t="str">
        <f>IF(A53="","",(VLOOKUP(A53,Flora!$D$2:$Q$6183,3,FALSE)))</f>
        <v/>
      </c>
      <c r="G53" s="297"/>
      <c r="H53" s="297"/>
      <c r="I53" s="297"/>
      <c r="J53" s="297"/>
      <c r="K53" s="297"/>
      <c r="L53" s="297"/>
    </row>
    <row r="54" spans="1:12" s="294" customFormat="1" ht="15.25" customHeight="1" x14ac:dyDescent="0.25">
      <c r="A54" s="551"/>
      <c r="B54" s="833" t="str">
        <f>IF(A54="","",(VLOOKUP(A54,Flora!$D$2:$Q$6183,2,FALSE)))</f>
        <v/>
      </c>
      <c r="C54" s="547"/>
      <c r="D54" s="550"/>
      <c r="E54" s="834" t="str">
        <f>IF(A54="","",(VLOOKUP(A54,Flora!$D$2:$Q$6183,7,FALSE)))</f>
        <v/>
      </c>
      <c r="F54" s="342" t="str">
        <f>IF(A54="","",(VLOOKUP(A54,Flora!$D$2:$Q$6183,3,FALSE)))</f>
        <v/>
      </c>
    </row>
    <row r="55" spans="1:12" s="294" customFormat="1" ht="15.25" customHeight="1" x14ac:dyDescent="0.25">
      <c r="A55" s="343"/>
      <c r="B55" s="344"/>
      <c r="C55" s="345"/>
      <c r="D55" s="345"/>
      <c r="E55" s="344" t="str">
        <f>IF(A55="","",(VLOOKUP(A55,Flora!$D$2:$M$6174,7,FALSE)))</f>
        <v/>
      </c>
      <c r="F55" s="342"/>
    </row>
    <row r="56" spans="1:12" s="294" customFormat="1" x14ac:dyDescent="0.25">
      <c r="A56" s="300"/>
    </row>
  </sheetData>
  <sheetProtection algorithmName="SHA-512" hashValue="3wZ7jDvk2sxj7N2ukOYNBtDnUjUF+KW+UMTCnj5j5ofp0Et2u4PBNlqOzTuj9ds000hpHYBkJjWzIpvrtp1MMA==" saltValue="b4BQ5BQpvb32KqCOACMjSQ==" spinCount="100000" sheet="1" formatRows="0"/>
  <mergeCells count="6">
    <mergeCell ref="A1:B2"/>
    <mergeCell ref="C1:D2"/>
    <mergeCell ref="E1:E3"/>
    <mergeCell ref="A28:B29"/>
    <mergeCell ref="C28:D29"/>
    <mergeCell ref="E28:E30"/>
  </mergeCells>
  <pageMargins left="0.15748031496063" right="0.15748031496063" top="0.15748031496063" bottom="0.15748031496063" header="0.31496062992126" footer="0.31496062992126"/>
  <pageSetup paperSize="9" orientation="portrait" r:id="rId1"/>
  <headerFooter>
    <oddHeader>&amp;C&amp;"Arial"&amp;12&amp;KA80000 OFFICIAL&amp;1#_x000D_</oddHeader>
  </headerFooter>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500-000000000000}">
          <x14:formula1>
            <xm:f>Miscellaneous!$O$10</xm:f>
          </x14:formula1>
          <xm:sqref>D4:D27 D31:D55</xm:sqref>
        </x14:dataValidation>
        <x14:dataValidation type="list" allowBlank="1" showInputMessage="1" showErrorMessage="1" xr:uid="{00000000-0002-0000-0500-000001000000}">
          <x14:formula1>
            <xm:f>Miscellaneous!$N$10</xm:f>
          </x14:formula1>
          <xm:sqref>C4:C27 C31:C55</xm:sqref>
        </x14:dataValidation>
        <x14:dataValidation type="list" allowBlank="1" showInputMessage="1" showErrorMessage="1" xr:uid="{00000000-0002-0000-0500-000003000000}">
          <x14:formula1>
            <xm:f>Flora!$D$2:$D$6174</xm:f>
          </x14:formula1>
          <xm:sqref>A55</xm:sqref>
        </x14:dataValidation>
        <x14:dataValidation type="list" allowBlank="1" showInputMessage="1" showErrorMessage="1" xr:uid="{47DA18B8-310F-4A4B-AD0D-95B7CBC6EDF0}">
          <x14:formula1>
            <xm:f>Flora!$D$2:$D$6183</xm:f>
          </x14:formula1>
          <xm:sqref>A31:A54</xm:sqref>
        </x14:dataValidation>
        <x14:dataValidation type="list" allowBlank="1" showInputMessage="1" showErrorMessage="1" xr:uid="{3CE6F486-9BEA-43EB-90BD-DA68E674E18D}">
          <x14:formula1>
            <xm:f>Fauna!$D$2:$D$1565</xm:f>
          </x14:formula1>
          <xm:sqref>A4:A27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dimension ref="A1:AOH89"/>
  <sheetViews>
    <sheetView showGridLines="0" view="pageBreakPreview" topLeftCell="A27" zoomScale="70" zoomScaleNormal="100" zoomScaleSheetLayoutView="100" workbookViewId="0">
      <selection activeCell="I39" sqref="I39:L60"/>
    </sheetView>
  </sheetViews>
  <sheetFormatPr defaultColWidth="9.1796875" defaultRowHeight="12.5" x14ac:dyDescent="0.25"/>
  <cols>
    <col min="1" max="1" width="51.54296875" customWidth="1"/>
    <col min="2" max="2" width="9" customWidth="1"/>
    <col min="3" max="3" width="9.453125" customWidth="1"/>
    <col min="4" max="4" width="8.54296875" customWidth="1"/>
    <col min="5" max="5" width="8.1796875" customWidth="1"/>
    <col min="6" max="6" width="1" customWidth="1"/>
    <col min="7" max="7" width="6.81640625" customWidth="1"/>
    <col min="8" max="8" width="7" customWidth="1"/>
    <col min="9" max="9" width="41.1796875" customWidth="1"/>
    <col min="10" max="10" width="9.1796875" customWidth="1"/>
    <col min="11" max="11" width="4.453125" customWidth="1"/>
    <col min="12" max="12" width="18.81640625" customWidth="1"/>
    <col min="13" max="13" width="16.81640625" customWidth="1"/>
    <col min="14" max="14" width="12.453125" customWidth="1"/>
    <col min="15" max="15" width="42" customWidth="1"/>
    <col min="16" max="16" width="32.54296875" customWidth="1"/>
    <col min="17" max="17" width="6.54296875" bestFit="1" customWidth="1"/>
    <col min="18" max="18" width="6.54296875" customWidth="1"/>
    <col min="19" max="19" width="7.1796875" customWidth="1"/>
    <col min="20" max="20" width="8.1796875" customWidth="1"/>
    <col min="32" max="32" width="0.1796875" customWidth="1"/>
  </cols>
  <sheetData>
    <row r="1" spans="1:1074" ht="24" customHeight="1" x14ac:dyDescent="0.25">
      <c r="A1" s="380" t="s">
        <v>6</v>
      </c>
      <c r="B1" s="41"/>
      <c r="C1" s="41"/>
      <c r="D1" s="41"/>
      <c r="E1" s="41"/>
      <c r="F1" s="41"/>
      <c r="G1" s="41"/>
      <c r="H1" s="381"/>
      <c r="I1" s="380" t="s">
        <v>8</v>
      </c>
      <c r="J1" s="41"/>
      <c r="K1" s="41"/>
      <c r="L1" s="41"/>
      <c r="M1" s="117"/>
      <c r="N1" s="412"/>
    </row>
    <row r="2" spans="1:1074" ht="15" customHeight="1" x14ac:dyDescent="0.35">
      <c r="A2" s="368" t="s">
        <v>23813</v>
      </c>
      <c r="B2" s="663"/>
      <c r="C2" s="664"/>
      <c r="D2" s="665" t="s">
        <v>20</v>
      </c>
      <c r="E2" s="665"/>
      <c r="F2" s="666"/>
      <c r="G2" s="663"/>
      <c r="H2" s="667"/>
      <c r="I2" s="413" t="s">
        <v>23703</v>
      </c>
      <c r="J2" s="414"/>
      <c r="K2" s="414"/>
      <c r="L2" s="415"/>
      <c r="M2" s="416"/>
      <c r="N2" s="417" t="s">
        <v>34240</v>
      </c>
    </row>
    <row r="3" spans="1:1074" ht="15" customHeight="1" thickBot="1" x14ac:dyDescent="0.35">
      <c r="A3" s="368" t="s">
        <v>23701</v>
      </c>
      <c r="B3" s="697"/>
      <c r="C3" s="698"/>
      <c r="D3" s="698"/>
      <c r="E3" s="698"/>
      <c r="F3" s="698"/>
      <c r="G3" s="698"/>
      <c r="H3" s="699"/>
      <c r="I3" s="418" t="s">
        <v>24530</v>
      </c>
      <c r="J3" s="29"/>
      <c r="K3" s="29"/>
      <c r="L3" s="30"/>
      <c r="M3" s="31"/>
      <c r="N3" s="419" t="b">
        <v>0</v>
      </c>
      <c r="O3" s="1"/>
      <c r="P3" s="1"/>
      <c r="Q3" s="1"/>
      <c r="R3" s="1"/>
      <c r="S3" s="1"/>
      <c r="T3" s="1"/>
      <c r="U3" s="1"/>
      <c r="V3" s="1"/>
      <c r="W3" s="1"/>
      <c r="X3" s="1"/>
      <c r="Y3" s="1"/>
      <c r="Z3" s="1"/>
      <c r="AA3" s="1"/>
      <c r="AB3" s="1"/>
      <c r="AC3" s="1"/>
      <c r="AD3" s="1"/>
      <c r="AE3" s="1"/>
      <c r="AF3" s="1"/>
      <c r="AG3" s="1"/>
      <c r="AH3" s="1"/>
      <c r="AI3" s="1"/>
      <c r="AJ3" s="1"/>
      <c r="AK3" s="1"/>
      <c r="AL3" s="1"/>
      <c r="AM3" s="1"/>
      <c r="AN3" s="1"/>
      <c r="AO3" s="1"/>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row>
    <row r="4" spans="1:1074" s="6" customFormat="1" ht="15" customHeight="1" x14ac:dyDescent="0.3">
      <c r="A4" s="382" t="s">
        <v>23794</v>
      </c>
      <c r="B4" s="700"/>
      <c r="C4" s="701"/>
      <c r="D4" s="701"/>
      <c r="E4" s="701"/>
      <c r="F4" s="701"/>
      <c r="G4" s="701"/>
      <c r="H4" s="701"/>
      <c r="I4" s="32" t="s">
        <v>24531</v>
      </c>
      <c r="J4" s="33"/>
      <c r="K4" s="33"/>
      <c r="L4" s="34"/>
      <c r="M4" s="35"/>
      <c r="N4" s="419" t="b">
        <v>0</v>
      </c>
      <c r="O4" s="5"/>
      <c r="P4" s="5"/>
      <c r="Q4" s="5"/>
      <c r="R4" s="5"/>
      <c r="S4" s="5"/>
      <c r="T4" s="5"/>
      <c r="U4" s="5"/>
      <c r="V4" s="5"/>
      <c r="W4" s="5"/>
      <c r="X4" s="5"/>
      <c r="Y4" s="5"/>
      <c r="Z4" s="5"/>
      <c r="AA4" s="5"/>
      <c r="AB4" s="5"/>
      <c r="AC4" s="5"/>
      <c r="AD4" s="5"/>
      <c r="AE4" s="5"/>
      <c r="AF4" s="5"/>
      <c r="AG4" s="5"/>
      <c r="AH4" s="5"/>
      <c r="AI4" s="5"/>
      <c r="AJ4" s="5"/>
      <c r="AK4" s="5"/>
      <c r="AL4" s="5"/>
      <c r="AM4" s="5"/>
      <c r="AN4" s="5"/>
      <c r="AO4" s="5"/>
      <c r="AP4" s="9"/>
      <c r="AQ4" s="9"/>
      <c r="AR4" s="9"/>
      <c r="AS4" s="9"/>
      <c r="AT4" s="9"/>
      <c r="AU4" s="9"/>
      <c r="AV4" s="9"/>
      <c r="AW4" s="9"/>
      <c r="AX4" s="9"/>
      <c r="AY4" s="9"/>
      <c r="AZ4" s="9"/>
      <c r="BA4" s="9"/>
      <c r="BB4" s="9"/>
      <c r="BC4" s="9"/>
      <c r="BD4" s="9"/>
      <c r="BE4" s="9"/>
      <c r="BF4" s="9"/>
      <c r="BG4" s="9"/>
      <c r="BH4" s="9"/>
      <c r="BI4" s="9"/>
      <c r="BJ4" s="9"/>
      <c r="BK4" s="9"/>
      <c r="BL4" s="9"/>
      <c r="BM4" s="9"/>
      <c r="BN4" s="9"/>
      <c r="BO4" s="9"/>
      <c r="BP4" s="9"/>
      <c r="BQ4" s="9"/>
      <c r="BR4" s="9"/>
      <c r="BS4" s="9"/>
      <c r="BT4" s="9"/>
      <c r="BU4" s="9"/>
      <c r="BV4" s="9"/>
      <c r="BW4" s="9"/>
      <c r="BX4" s="9"/>
      <c r="BY4" s="9"/>
      <c r="BZ4" s="9"/>
      <c r="CA4" s="9"/>
      <c r="CB4" s="9"/>
      <c r="CC4" s="9"/>
      <c r="CD4" s="9"/>
      <c r="CE4" s="9"/>
      <c r="CF4" s="9"/>
      <c r="CG4" s="9"/>
      <c r="CH4" s="9"/>
      <c r="CI4" s="9"/>
      <c r="CJ4" s="9"/>
      <c r="CK4" s="9"/>
      <c r="CL4" s="9"/>
      <c r="CM4" s="9"/>
      <c r="CN4" s="9"/>
      <c r="CO4" s="9"/>
      <c r="CP4" s="9"/>
      <c r="CQ4" s="9"/>
      <c r="CR4" s="9"/>
      <c r="CS4" s="9"/>
      <c r="CT4" s="9"/>
      <c r="CU4" s="9"/>
      <c r="CV4" s="9"/>
      <c r="CW4" s="9"/>
      <c r="CX4" s="9"/>
      <c r="CY4" s="9"/>
      <c r="CZ4" s="9"/>
      <c r="DA4" s="9"/>
      <c r="DB4" s="9"/>
      <c r="DC4" s="9"/>
      <c r="DD4" s="9"/>
      <c r="DE4" s="9"/>
      <c r="DF4" s="9"/>
      <c r="DG4" s="9"/>
      <c r="DH4" s="9"/>
      <c r="DI4" s="9"/>
      <c r="DJ4" s="9"/>
      <c r="DK4" s="9"/>
      <c r="DL4" s="9"/>
      <c r="DM4" s="9"/>
      <c r="DN4" s="9"/>
      <c r="DO4" s="9"/>
      <c r="DP4" s="9"/>
      <c r="DQ4" s="9"/>
      <c r="DR4" s="9"/>
      <c r="DS4" s="9"/>
      <c r="DT4" s="9"/>
      <c r="DU4" s="9"/>
      <c r="DV4" s="9"/>
      <c r="DW4" s="9"/>
      <c r="DX4" s="9"/>
      <c r="DY4" s="9"/>
      <c r="DZ4" s="9"/>
      <c r="EA4" s="9"/>
      <c r="EB4" s="9"/>
      <c r="EC4" s="9"/>
      <c r="ED4" s="9"/>
      <c r="EE4" s="9"/>
      <c r="EF4" s="9"/>
      <c r="EG4" s="9"/>
      <c r="EH4" s="9"/>
      <c r="EI4" s="9"/>
      <c r="EJ4" s="9"/>
      <c r="EK4" s="9"/>
      <c r="EL4" s="9"/>
      <c r="EM4" s="9"/>
      <c r="EN4" s="9"/>
      <c r="EO4" s="9"/>
      <c r="EP4" s="9"/>
      <c r="EQ4" s="9"/>
      <c r="ER4" s="9"/>
      <c r="ES4" s="9"/>
      <c r="ET4" s="9"/>
      <c r="EU4" s="9"/>
      <c r="EV4" s="9"/>
      <c r="EW4" s="9"/>
      <c r="EX4" s="9"/>
      <c r="EY4" s="9"/>
      <c r="EZ4" s="9"/>
      <c r="FA4" s="9"/>
      <c r="FB4" s="9"/>
      <c r="FC4" s="9"/>
      <c r="FD4" s="9"/>
      <c r="FE4" s="9"/>
      <c r="FF4" s="9"/>
      <c r="FG4" s="9"/>
      <c r="FH4" s="9"/>
      <c r="FI4" s="9"/>
      <c r="FJ4" s="9"/>
      <c r="FK4" s="9"/>
      <c r="FL4" s="9"/>
      <c r="FM4" s="9"/>
      <c r="FN4" s="9"/>
      <c r="FO4" s="9"/>
      <c r="FP4" s="9"/>
      <c r="FQ4" s="9"/>
      <c r="FR4" s="9"/>
      <c r="FS4" s="9"/>
      <c r="FT4" s="9"/>
      <c r="FU4" s="9"/>
      <c r="FV4" s="9"/>
      <c r="FW4" s="9"/>
      <c r="FX4" s="9"/>
      <c r="FY4" s="9"/>
      <c r="FZ4" s="9"/>
      <c r="GA4" s="9"/>
      <c r="GB4" s="9"/>
      <c r="GC4" s="9"/>
      <c r="GD4" s="9"/>
      <c r="GE4" s="9"/>
      <c r="GF4" s="9"/>
      <c r="GG4" s="9"/>
      <c r="GH4" s="9"/>
      <c r="GI4" s="9"/>
      <c r="GJ4" s="9"/>
      <c r="GK4" s="9"/>
      <c r="GL4" s="9"/>
      <c r="GM4" s="9"/>
      <c r="GN4" s="9"/>
      <c r="GO4" s="9"/>
      <c r="GP4" s="9"/>
      <c r="GQ4" s="9"/>
      <c r="GR4" s="9"/>
      <c r="GS4" s="9"/>
      <c r="GT4" s="9"/>
      <c r="GU4" s="9"/>
      <c r="GV4" s="9"/>
      <c r="GW4" s="9"/>
      <c r="GX4" s="9"/>
      <c r="GY4" s="9"/>
      <c r="GZ4" s="9"/>
      <c r="HA4" s="9"/>
      <c r="HB4" s="9"/>
      <c r="HC4" s="9"/>
      <c r="HD4" s="9"/>
      <c r="HE4" s="9"/>
      <c r="HF4" s="9"/>
      <c r="HG4" s="9"/>
      <c r="HH4" s="9"/>
      <c r="HI4" s="9"/>
      <c r="HJ4" s="9"/>
      <c r="HK4" s="9"/>
      <c r="HL4" s="9"/>
      <c r="HM4" s="9"/>
      <c r="HN4" s="9"/>
      <c r="HO4" s="9"/>
      <c r="HP4" s="9"/>
      <c r="HQ4" s="9"/>
      <c r="HR4" s="9"/>
      <c r="HS4" s="9"/>
      <c r="HT4" s="9"/>
      <c r="HU4" s="9"/>
      <c r="HV4" s="9"/>
      <c r="HW4" s="9"/>
      <c r="HX4" s="9"/>
      <c r="HY4" s="9"/>
      <c r="HZ4" s="9"/>
      <c r="IA4" s="9"/>
      <c r="IB4" s="9"/>
      <c r="IC4" s="9"/>
      <c r="ID4" s="9"/>
      <c r="IE4" s="9"/>
      <c r="IF4" s="9"/>
      <c r="IG4" s="9"/>
      <c r="IH4" s="9"/>
      <c r="II4" s="9"/>
      <c r="IJ4" s="9"/>
      <c r="IK4" s="9"/>
      <c r="IL4" s="9"/>
      <c r="IM4" s="9"/>
      <c r="IN4" s="9"/>
      <c r="IO4" s="9"/>
      <c r="IP4" s="9"/>
      <c r="IQ4" s="9"/>
      <c r="IR4" s="9"/>
      <c r="IS4" s="9"/>
      <c r="IT4" s="9"/>
      <c r="IU4" s="9"/>
      <c r="IV4" s="9"/>
      <c r="IW4" s="9"/>
      <c r="IX4" s="9"/>
      <c r="IY4" s="9"/>
      <c r="IZ4" s="9"/>
      <c r="JA4" s="9"/>
      <c r="JB4" s="9"/>
      <c r="JC4" s="9"/>
      <c r="JD4" s="9"/>
      <c r="JE4" s="9"/>
      <c r="JF4" s="9"/>
      <c r="JG4" s="9"/>
      <c r="JH4" s="9"/>
      <c r="JI4" s="9"/>
      <c r="JJ4" s="9"/>
      <c r="JK4" s="9"/>
      <c r="JL4" s="9"/>
      <c r="JM4" s="9"/>
      <c r="JN4" s="9"/>
      <c r="JO4" s="9"/>
      <c r="JP4" s="9"/>
      <c r="JQ4" s="9"/>
      <c r="JR4" s="9"/>
      <c r="JS4" s="9"/>
      <c r="JT4" s="9"/>
      <c r="JU4" s="9"/>
      <c r="JV4" s="9"/>
      <c r="JW4" s="9"/>
      <c r="JX4" s="9"/>
      <c r="JY4" s="9"/>
      <c r="JZ4" s="9"/>
      <c r="KA4" s="9"/>
      <c r="KB4" s="9"/>
      <c r="KC4" s="9"/>
      <c r="KD4" s="9"/>
      <c r="KE4" s="9"/>
      <c r="KF4" s="9"/>
      <c r="KG4" s="9"/>
      <c r="KH4" s="9"/>
      <c r="KI4" s="9"/>
      <c r="KJ4" s="9"/>
      <c r="KK4" s="9"/>
      <c r="KL4" s="9"/>
      <c r="KM4" s="9"/>
      <c r="KN4" s="9"/>
      <c r="KO4" s="9"/>
      <c r="KP4" s="9"/>
      <c r="KQ4" s="9"/>
      <c r="KR4" s="9"/>
      <c r="KS4" s="9"/>
      <c r="KT4" s="9"/>
      <c r="KU4" s="9"/>
      <c r="KV4" s="9"/>
      <c r="KW4" s="9"/>
      <c r="KX4" s="9"/>
      <c r="KY4" s="9"/>
      <c r="KZ4" s="9"/>
      <c r="LA4" s="9"/>
      <c r="LB4" s="9"/>
      <c r="LC4" s="9"/>
      <c r="LD4" s="9"/>
      <c r="LE4" s="9"/>
      <c r="LF4" s="9"/>
      <c r="LG4" s="9"/>
      <c r="LH4" s="9"/>
      <c r="LI4" s="9"/>
      <c r="LJ4" s="9"/>
      <c r="LK4" s="9"/>
      <c r="LL4" s="9"/>
      <c r="LM4" s="9"/>
      <c r="LN4" s="9"/>
      <c r="LO4" s="9"/>
      <c r="LP4" s="9"/>
      <c r="LQ4" s="9"/>
      <c r="LR4" s="9"/>
      <c r="LS4" s="9"/>
      <c r="LT4" s="9"/>
      <c r="LU4" s="9"/>
      <c r="LV4" s="9"/>
      <c r="LW4" s="9"/>
      <c r="LX4" s="9"/>
      <c r="LY4" s="9"/>
      <c r="LZ4" s="9"/>
      <c r="MA4" s="9"/>
      <c r="MB4" s="9"/>
      <c r="MC4" s="9"/>
      <c r="MD4" s="9"/>
      <c r="ME4" s="9"/>
      <c r="MF4" s="9"/>
      <c r="MG4" s="9"/>
      <c r="MH4" s="9"/>
      <c r="MI4" s="9"/>
      <c r="MJ4" s="9"/>
      <c r="MK4" s="9"/>
      <c r="ML4" s="9"/>
      <c r="MM4" s="9"/>
      <c r="MN4" s="9"/>
      <c r="MO4" s="9"/>
      <c r="MP4" s="9"/>
      <c r="MQ4" s="9"/>
      <c r="MR4" s="9"/>
      <c r="MS4" s="9"/>
      <c r="MT4" s="9"/>
      <c r="MU4" s="9"/>
      <c r="MV4" s="9"/>
      <c r="MW4" s="9"/>
      <c r="MX4" s="9"/>
      <c r="MY4" s="9"/>
      <c r="MZ4" s="9"/>
      <c r="NA4" s="9"/>
      <c r="NB4" s="9"/>
      <c r="NC4" s="9"/>
      <c r="ND4" s="9"/>
      <c r="NE4" s="9"/>
      <c r="NF4" s="9"/>
      <c r="NG4" s="9"/>
      <c r="NH4" s="9"/>
      <c r="NI4" s="9"/>
      <c r="NJ4" s="9"/>
      <c r="NK4" s="9"/>
      <c r="NL4" s="9"/>
      <c r="NM4" s="9"/>
      <c r="NN4" s="9"/>
      <c r="NO4" s="9"/>
      <c r="NP4" s="9"/>
      <c r="NQ4" s="9"/>
      <c r="NR4" s="9"/>
      <c r="NS4" s="9"/>
      <c r="NT4" s="9"/>
      <c r="NU4" s="9"/>
      <c r="NV4" s="9"/>
      <c r="NW4" s="9"/>
      <c r="NX4" s="9"/>
      <c r="NY4" s="9"/>
      <c r="NZ4" s="9"/>
      <c r="OA4" s="9"/>
      <c r="OB4" s="9"/>
      <c r="OC4" s="9"/>
      <c r="OD4" s="9"/>
      <c r="OE4" s="9"/>
      <c r="OF4" s="9"/>
      <c r="OG4" s="9"/>
      <c r="OH4" s="9"/>
      <c r="OI4" s="9"/>
      <c r="OJ4" s="9"/>
      <c r="OK4" s="9"/>
      <c r="OL4" s="9"/>
      <c r="OM4" s="9"/>
      <c r="ON4" s="9"/>
      <c r="OO4" s="9"/>
      <c r="OP4" s="9"/>
      <c r="OQ4" s="9"/>
      <c r="OR4" s="9"/>
      <c r="OS4" s="9"/>
      <c r="OT4" s="9"/>
      <c r="OU4" s="9"/>
      <c r="OV4" s="9"/>
      <c r="OW4" s="9"/>
      <c r="OX4" s="9"/>
      <c r="OY4" s="9"/>
      <c r="OZ4" s="9"/>
      <c r="PA4" s="9"/>
      <c r="PB4" s="9"/>
      <c r="PC4" s="9"/>
      <c r="PD4" s="9"/>
      <c r="PE4" s="9"/>
      <c r="PF4" s="9"/>
      <c r="PG4" s="9"/>
      <c r="PH4" s="9"/>
      <c r="PI4" s="9"/>
      <c r="PJ4" s="9"/>
      <c r="PK4" s="9"/>
      <c r="PL4" s="9"/>
      <c r="PM4" s="9"/>
      <c r="PN4" s="9"/>
      <c r="PO4" s="9"/>
      <c r="PP4" s="9"/>
      <c r="PQ4" s="9"/>
      <c r="PR4" s="9"/>
      <c r="PS4" s="9"/>
      <c r="PT4" s="9"/>
      <c r="PU4" s="9"/>
      <c r="PV4" s="9"/>
      <c r="PW4" s="9"/>
      <c r="PX4" s="9"/>
      <c r="PY4" s="9"/>
      <c r="PZ4" s="9"/>
      <c r="QA4" s="9"/>
      <c r="QB4" s="9"/>
      <c r="QC4" s="9"/>
      <c r="QD4" s="9"/>
      <c r="QE4" s="9"/>
      <c r="QF4" s="9"/>
      <c r="QG4" s="9"/>
      <c r="QH4" s="9"/>
      <c r="QI4" s="9"/>
      <c r="QJ4" s="9"/>
      <c r="QK4" s="9"/>
      <c r="QL4" s="9"/>
      <c r="QM4" s="9"/>
      <c r="QN4" s="9"/>
      <c r="QO4" s="9"/>
      <c r="QP4" s="9"/>
      <c r="QQ4" s="9"/>
      <c r="QR4" s="9"/>
      <c r="QS4" s="9"/>
      <c r="QT4" s="9"/>
      <c r="QU4" s="9"/>
      <c r="QV4" s="9"/>
      <c r="QW4" s="9"/>
      <c r="QX4" s="9"/>
      <c r="QY4" s="9"/>
      <c r="QZ4" s="9"/>
      <c r="RA4" s="9"/>
      <c r="RB4" s="9"/>
      <c r="RC4" s="9"/>
      <c r="RD4" s="9"/>
      <c r="RE4" s="9"/>
      <c r="RF4" s="9"/>
      <c r="RG4" s="9"/>
      <c r="RH4" s="9"/>
      <c r="RI4" s="9"/>
      <c r="RJ4" s="9"/>
      <c r="RK4" s="9"/>
      <c r="RL4" s="9"/>
      <c r="RM4" s="9"/>
      <c r="RN4" s="9"/>
      <c r="RO4" s="9"/>
      <c r="RP4" s="9"/>
      <c r="RQ4" s="9"/>
      <c r="RR4" s="9"/>
      <c r="RS4" s="9"/>
      <c r="RT4" s="9"/>
      <c r="RU4" s="9"/>
      <c r="RV4" s="9"/>
      <c r="RW4" s="9"/>
      <c r="RX4" s="9"/>
      <c r="RY4" s="9"/>
      <c r="RZ4" s="9"/>
      <c r="SA4" s="9"/>
      <c r="SB4" s="9"/>
      <c r="SC4" s="9"/>
      <c r="SD4" s="9"/>
      <c r="SE4" s="9"/>
      <c r="SF4" s="9"/>
      <c r="SG4" s="9"/>
      <c r="SH4" s="9"/>
      <c r="SI4" s="9"/>
      <c r="SJ4" s="9"/>
      <c r="SK4" s="9"/>
      <c r="SL4" s="9"/>
      <c r="SM4" s="9"/>
      <c r="SN4" s="9"/>
      <c r="SO4" s="9"/>
      <c r="SP4" s="9"/>
      <c r="SQ4" s="9"/>
      <c r="SR4" s="9"/>
      <c r="SS4" s="9"/>
      <c r="ST4" s="9"/>
      <c r="SU4" s="9"/>
      <c r="SV4" s="9"/>
      <c r="SW4" s="9"/>
      <c r="SX4" s="9"/>
      <c r="SY4" s="9"/>
      <c r="SZ4" s="9"/>
      <c r="TA4" s="9"/>
      <c r="TB4" s="9"/>
      <c r="TC4" s="9"/>
      <c r="TD4" s="9"/>
      <c r="TE4" s="9"/>
      <c r="TF4" s="9"/>
      <c r="TG4" s="9"/>
      <c r="TH4" s="9"/>
      <c r="TI4" s="9"/>
      <c r="TJ4" s="9"/>
      <c r="TK4" s="9"/>
      <c r="TL4" s="9"/>
      <c r="TM4" s="9"/>
      <c r="TN4" s="9"/>
      <c r="TO4" s="9"/>
      <c r="TP4" s="9"/>
      <c r="TQ4" s="9"/>
      <c r="TR4" s="9"/>
      <c r="TS4" s="9"/>
      <c r="TT4" s="9"/>
      <c r="TU4" s="9"/>
      <c r="TV4" s="9"/>
      <c r="TW4" s="9"/>
      <c r="TX4" s="9"/>
      <c r="TY4" s="9"/>
      <c r="TZ4" s="9"/>
      <c r="UA4" s="9"/>
      <c r="UB4" s="9"/>
      <c r="UC4" s="9"/>
      <c r="UD4" s="9"/>
      <c r="UE4" s="9"/>
      <c r="UF4" s="9"/>
      <c r="UG4" s="9"/>
      <c r="UH4" s="9"/>
      <c r="UI4" s="9"/>
      <c r="UJ4" s="9"/>
      <c r="UK4" s="9"/>
      <c r="UL4" s="9"/>
      <c r="UM4" s="9"/>
      <c r="UN4" s="9"/>
      <c r="UO4" s="9"/>
      <c r="UP4" s="9"/>
      <c r="UQ4" s="9"/>
      <c r="UR4" s="9"/>
      <c r="US4" s="9"/>
      <c r="UT4" s="9"/>
      <c r="UU4" s="9"/>
      <c r="UV4" s="9"/>
      <c r="UW4" s="9"/>
      <c r="UX4" s="9"/>
      <c r="UY4" s="9"/>
      <c r="UZ4" s="9"/>
      <c r="VA4" s="9"/>
      <c r="VB4" s="9"/>
      <c r="VC4" s="9"/>
      <c r="VD4" s="9"/>
      <c r="VE4" s="9"/>
      <c r="VF4" s="9"/>
      <c r="VG4" s="9"/>
      <c r="VH4" s="9"/>
      <c r="VI4" s="9"/>
      <c r="VJ4" s="9"/>
      <c r="VK4" s="9"/>
      <c r="VL4" s="9"/>
      <c r="VM4" s="9"/>
      <c r="VN4" s="9"/>
      <c r="VO4" s="9"/>
      <c r="VP4" s="9"/>
      <c r="VQ4" s="9"/>
      <c r="VR4" s="9"/>
      <c r="VS4" s="9"/>
      <c r="VT4" s="9"/>
      <c r="VU4" s="9"/>
      <c r="VV4" s="9"/>
      <c r="VW4" s="9"/>
      <c r="VX4" s="9"/>
      <c r="VY4" s="9"/>
      <c r="VZ4" s="9"/>
      <c r="WA4" s="9"/>
      <c r="WB4" s="9"/>
      <c r="WC4" s="9"/>
      <c r="WD4" s="9"/>
      <c r="WE4" s="9"/>
      <c r="WF4" s="9"/>
      <c r="WG4" s="9"/>
      <c r="WH4" s="9"/>
      <c r="WI4" s="9"/>
      <c r="WJ4" s="9"/>
      <c r="WK4" s="9"/>
      <c r="WL4" s="9"/>
      <c r="WM4" s="9"/>
      <c r="WN4" s="9"/>
      <c r="WO4" s="9"/>
      <c r="WP4" s="9"/>
      <c r="WQ4" s="9"/>
      <c r="WR4" s="9"/>
      <c r="WS4" s="9"/>
      <c r="WT4" s="9"/>
      <c r="WU4" s="9"/>
      <c r="WV4" s="9"/>
      <c r="WW4" s="9"/>
      <c r="WX4" s="9"/>
      <c r="WY4" s="9"/>
      <c r="WZ4" s="9"/>
      <c r="XA4" s="9"/>
      <c r="XB4" s="9"/>
      <c r="XC4" s="9"/>
      <c r="XD4" s="9"/>
      <c r="XE4" s="9"/>
      <c r="XF4" s="9"/>
      <c r="XG4" s="9"/>
      <c r="XH4" s="9"/>
      <c r="XI4" s="9"/>
      <c r="XJ4" s="9"/>
      <c r="XK4" s="9"/>
      <c r="XL4" s="9"/>
      <c r="XM4" s="9"/>
      <c r="XN4" s="9"/>
      <c r="XO4" s="9"/>
      <c r="XP4" s="9"/>
      <c r="XQ4" s="9"/>
      <c r="XR4" s="9"/>
      <c r="XS4" s="9"/>
      <c r="XT4" s="9"/>
      <c r="XU4" s="9"/>
      <c r="XV4" s="9"/>
      <c r="XW4" s="9"/>
      <c r="XX4" s="9"/>
      <c r="XY4" s="9"/>
      <c r="XZ4" s="9"/>
      <c r="YA4" s="9"/>
      <c r="YB4" s="9"/>
      <c r="YC4" s="9"/>
      <c r="YD4" s="9"/>
      <c r="YE4" s="9"/>
      <c r="YF4" s="9"/>
      <c r="YG4" s="9"/>
      <c r="YH4" s="9"/>
      <c r="YI4" s="9"/>
      <c r="YJ4" s="9"/>
      <c r="YK4" s="9"/>
      <c r="YL4" s="9"/>
      <c r="YM4" s="9"/>
      <c r="YN4" s="9"/>
      <c r="YO4" s="9"/>
      <c r="YP4" s="9"/>
      <c r="YQ4" s="9"/>
      <c r="YR4" s="9"/>
      <c r="YS4" s="9"/>
      <c r="YT4" s="9"/>
      <c r="YU4" s="9"/>
      <c r="YV4" s="9"/>
      <c r="YW4" s="9"/>
      <c r="YX4" s="9"/>
      <c r="YY4" s="9"/>
      <c r="YZ4" s="9"/>
      <c r="ZA4" s="9"/>
      <c r="ZB4" s="9"/>
      <c r="ZC4" s="9"/>
      <c r="ZD4" s="9"/>
      <c r="ZE4" s="9"/>
      <c r="ZF4" s="9"/>
      <c r="ZG4" s="9"/>
      <c r="ZH4" s="9"/>
      <c r="ZI4" s="9"/>
      <c r="ZJ4" s="9"/>
      <c r="ZK4" s="9"/>
      <c r="ZL4" s="9"/>
      <c r="ZM4" s="9"/>
      <c r="ZN4" s="9"/>
      <c r="ZO4" s="9"/>
      <c r="ZP4" s="9"/>
      <c r="ZQ4" s="9"/>
      <c r="ZR4" s="9"/>
      <c r="ZS4" s="9"/>
      <c r="ZT4" s="9"/>
      <c r="ZU4" s="9"/>
      <c r="ZV4" s="9"/>
      <c r="ZW4" s="9"/>
      <c r="ZX4" s="9"/>
      <c r="ZY4" s="9"/>
      <c r="ZZ4" s="9"/>
      <c r="AAA4" s="9"/>
      <c r="AAB4" s="9"/>
      <c r="AAC4" s="9"/>
      <c r="AAD4" s="9"/>
      <c r="AAE4" s="9"/>
      <c r="AAF4" s="9"/>
      <c r="AAG4" s="9"/>
      <c r="AAH4" s="9"/>
      <c r="AAI4" s="9"/>
      <c r="AAJ4" s="9"/>
      <c r="AAK4" s="9"/>
      <c r="AAL4" s="9"/>
      <c r="AAM4" s="9"/>
      <c r="AAN4" s="9"/>
      <c r="AAO4" s="9"/>
      <c r="AAP4" s="9"/>
      <c r="AAQ4" s="9"/>
      <c r="AAR4" s="9"/>
      <c r="AAS4" s="9"/>
      <c r="AAT4" s="9"/>
      <c r="AAU4" s="9"/>
      <c r="AAV4" s="9"/>
      <c r="AAW4" s="9"/>
      <c r="AAX4" s="9"/>
      <c r="AAY4" s="9"/>
      <c r="AAZ4" s="9"/>
      <c r="ABA4" s="9"/>
      <c r="ABB4" s="9"/>
      <c r="ABC4" s="9"/>
      <c r="ABD4" s="9"/>
      <c r="ABE4" s="9"/>
      <c r="ABF4" s="9"/>
      <c r="ABG4" s="9"/>
      <c r="ABH4" s="9"/>
      <c r="ABI4" s="9"/>
      <c r="ABJ4" s="9"/>
      <c r="ABK4" s="9"/>
      <c r="ABL4" s="9"/>
      <c r="ABM4" s="9"/>
      <c r="ABN4" s="9"/>
      <c r="ABO4" s="9"/>
      <c r="ABP4" s="9"/>
      <c r="ABQ4" s="9"/>
      <c r="ABR4" s="9"/>
      <c r="ABS4" s="9"/>
      <c r="ABT4" s="9"/>
      <c r="ABU4" s="9"/>
      <c r="ABV4" s="9"/>
      <c r="ABW4" s="9"/>
      <c r="ABX4" s="9"/>
      <c r="ABY4" s="9"/>
      <c r="ABZ4" s="9"/>
      <c r="ACA4" s="9"/>
      <c r="ACB4" s="9"/>
      <c r="ACC4" s="9"/>
      <c r="ACD4" s="9"/>
      <c r="ACE4" s="9"/>
      <c r="ACF4" s="9"/>
      <c r="ACG4" s="9"/>
      <c r="ACH4" s="9"/>
      <c r="ACI4" s="9"/>
      <c r="ACJ4" s="9"/>
      <c r="ACK4" s="9"/>
      <c r="ACL4" s="9"/>
      <c r="ACM4" s="9"/>
      <c r="ACN4" s="9"/>
      <c r="ACO4" s="9"/>
      <c r="ACP4" s="9"/>
      <c r="ACQ4" s="9"/>
      <c r="ACR4" s="9"/>
      <c r="ACS4" s="9"/>
      <c r="ACT4" s="9"/>
      <c r="ACU4" s="9"/>
      <c r="ACV4" s="9"/>
      <c r="ACW4" s="9"/>
      <c r="ACX4" s="9"/>
      <c r="ACY4" s="9"/>
      <c r="ACZ4" s="9"/>
      <c r="ADA4" s="9"/>
      <c r="ADB4" s="9"/>
      <c r="ADC4" s="9"/>
      <c r="ADD4" s="9"/>
      <c r="ADE4" s="9"/>
      <c r="ADF4" s="9"/>
      <c r="ADG4" s="9"/>
      <c r="ADH4" s="9"/>
      <c r="ADI4" s="9"/>
      <c r="ADJ4" s="9"/>
      <c r="ADK4" s="9"/>
      <c r="ADL4" s="9"/>
      <c r="ADM4" s="9"/>
      <c r="ADN4" s="9"/>
      <c r="ADO4" s="9"/>
      <c r="ADP4" s="9"/>
      <c r="ADQ4" s="9"/>
      <c r="ADR4" s="9"/>
      <c r="ADS4" s="9"/>
      <c r="ADT4" s="9"/>
      <c r="ADU4" s="9"/>
      <c r="ADV4" s="9"/>
      <c r="ADW4" s="9"/>
      <c r="ADX4" s="9"/>
      <c r="ADY4" s="9"/>
      <c r="ADZ4" s="9"/>
      <c r="AEA4" s="9"/>
      <c r="AEB4" s="9"/>
      <c r="AEC4" s="9"/>
      <c r="AED4" s="9"/>
      <c r="AEE4" s="9"/>
      <c r="AEF4" s="9"/>
      <c r="AEG4" s="9"/>
      <c r="AEH4" s="9"/>
      <c r="AEI4" s="9"/>
      <c r="AEJ4" s="9"/>
      <c r="AEK4" s="9"/>
      <c r="AEL4" s="9"/>
      <c r="AEM4" s="9"/>
      <c r="AEN4" s="9"/>
      <c r="AEO4" s="9"/>
      <c r="AEP4" s="9"/>
      <c r="AEQ4" s="9"/>
      <c r="AER4" s="9"/>
      <c r="AES4" s="9"/>
      <c r="AET4" s="9"/>
      <c r="AEU4" s="9"/>
      <c r="AEV4" s="9"/>
      <c r="AEW4" s="9"/>
      <c r="AEX4" s="9"/>
      <c r="AEY4" s="9"/>
      <c r="AEZ4" s="9"/>
      <c r="AFA4" s="9"/>
      <c r="AFB4" s="9"/>
      <c r="AFC4" s="9"/>
      <c r="AFD4" s="9"/>
      <c r="AFE4" s="9"/>
      <c r="AFF4" s="9"/>
      <c r="AFG4" s="9"/>
      <c r="AFH4" s="9"/>
      <c r="AFI4" s="9"/>
      <c r="AFJ4" s="9"/>
      <c r="AFK4" s="9"/>
      <c r="AFL4" s="9"/>
      <c r="AFM4" s="9"/>
      <c r="AFN4" s="9"/>
      <c r="AFO4" s="9"/>
      <c r="AFP4" s="9"/>
      <c r="AFQ4" s="9"/>
      <c r="AFR4" s="9"/>
      <c r="AFS4" s="9"/>
      <c r="AFT4" s="9"/>
      <c r="AFU4" s="9"/>
      <c r="AFV4" s="9"/>
      <c r="AFW4" s="9"/>
      <c r="AFX4" s="9"/>
      <c r="AFY4" s="9"/>
      <c r="AFZ4" s="9"/>
      <c r="AGA4" s="9"/>
      <c r="AGB4" s="9"/>
      <c r="AGC4" s="9"/>
      <c r="AGD4" s="9"/>
      <c r="AGE4" s="9"/>
      <c r="AGF4" s="9"/>
      <c r="AGG4" s="9"/>
      <c r="AGH4" s="9"/>
      <c r="AGI4" s="9"/>
      <c r="AGJ4" s="9"/>
      <c r="AGK4" s="9"/>
      <c r="AGL4" s="9"/>
      <c r="AGM4" s="9"/>
      <c r="AGN4" s="9"/>
      <c r="AGO4" s="9"/>
      <c r="AGP4" s="9"/>
      <c r="AGQ4" s="9"/>
      <c r="AGR4" s="9"/>
      <c r="AGS4" s="9"/>
      <c r="AGT4" s="9"/>
      <c r="AGU4" s="9"/>
      <c r="AGV4" s="9"/>
      <c r="AGW4" s="9"/>
      <c r="AGX4" s="9"/>
      <c r="AGY4" s="9"/>
      <c r="AGZ4" s="9"/>
      <c r="AHA4" s="9"/>
      <c r="AHB4" s="9"/>
      <c r="AHC4" s="9"/>
      <c r="AHD4" s="9"/>
      <c r="AHE4" s="9"/>
      <c r="AHF4" s="9"/>
      <c r="AHG4" s="9"/>
      <c r="AHH4" s="9"/>
      <c r="AHI4" s="9"/>
      <c r="AHJ4" s="9"/>
      <c r="AHK4" s="9"/>
      <c r="AHL4" s="9"/>
      <c r="AHM4" s="9"/>
      <c r="AHN4" s="9"/>
      <c r="AHO4" s="9"/>
      <c r="AHP4" s="9"/>
      <c r="AHQ4" s="9"/>
      <c r="AHR4" s="9"/>
      <c r="AHS4" s="9"/>
      <c r="AHT4" s="9"/>
      <c r="AHU4" s="9"/>
      <c r="AHV4" s="9"/>
      <c r="AHW4" s="9"/>
      <c r="AHX4" s="9"/>
      <c r="AHY4" s="9"/>
      <c r="AHZ4" s="9"/>
      <c r="AIA4" s="9"/>
      <c r="AIB4" s="9"/>
      <c r="AIC4" s="9"/>
      <c r="AID4" s="9"/>
      <c r="AIE4" s="9"/>
      <c r="AIF4" s="9"/>
      <c r="AIG4" s="9"/>
      <c r="AIH4" s="9"/>
      <c r="AII4" s="9"/>
      <c r="AIJ4" s="9"/>
      <c r="AIK4" s="9"/>
      <c r="AIL4" s="9"/>
      <c r="AIM4" s="9"/>
      <c r="AIN4" s="9"/>
      <c r="AIO4" s="9"/>
      <c r="AIP4" s="9"/>
      <c r="AIQ4" s="9"/>
      <c r="AIR4" s="9"/>
      <c r="AIS4" s="9"/>
      <c r="AIT4" s="9"/>
      <c r="AIU4" s="9"/>
      <c r="AIV4" s="9"/>
      <c r="AIW4" s="9"/>
      <c r="AIX4" s="9"/>
      <c r="AIY4" s="9"/>
      <c r="AIZ4" s="9"/>
      <c r="AJA4" s="9"/>
      <c r="AJB4" s="9"/>
      <c r="AJC4" s="9"/>
      <c r="AJD4" s="9"/>
      <c r="AJE4" s="9"/>
      <c r="AJF4" s="9"/>
      <c r="AJG4" s="9"/>
      <c r="AJH4" s="9"/>
      <c r="AJI4" s="9"/>
      <c r="AJJ4" s="9"/>
      <c r="AJK4" s="9"/>
      <c r="AJL4" s="9"/>
      <c r="AJM4" s="9"/>
      <c r="AJN4" s="9"/>
      <c r="AJO4" s="9"/>
      <c r="AJP4" s="9"/>
      <c r="AJQ4" s="9"/>
      <c r="AJR4" s="9"/>
      <c r="AJS4" s="9"/>
      <c r="AJT4" s="9"/>
      <c r="AJU4" s="9"/>
      <c r="AJV4" s="9"/>
      <c r="AJW4" s="9"/>
      <c r="AJX4" s="9"/>
      <c r="AJY4" s="9"/>
      <c r="AJZ4" s="9"/>
      <c r="AKA4" s="9"/>
      <c r="AKB4" s="9"/>
      <c r="AKC4" s="9"/>
      <c r="AKD4" s="9"/>
      <c r="AKE4" s="9"/>
      <c r="AKF4" s="9"/>
      <c r="AKG4" s="9"/>
      <c r="AKH4" s="9"/>
      <c r="AKI4" s="9"/>
      <c r="AKJ4" s="9"/>
      <c r="AKK4" s="9"/>
      <c r="AKL4" s="9"/>
      <c r="AKM4" s="9"/>
      <c r="AKN4" s="9"/>
      <c r="AKO4" s="9"/>
      <c r="AKP4" s="9"/>
      <c r="AKQ4" s="9"/>
      <c r="AKR4" s="9"/>
      <c r="AKS4" s="9"/>
      <c r="AKT4" s="9"/>
      <c r="AKU4" s="9"/>
      <c r="AKV4" s="9"/>
      <c r="AKW4" s="9"/>
      <c r="AKX4" s="9"/>
      <c r="AKY4" s="9"/>
      <c r="AKZ4" s="9"/>
      <c r="ALA4" s="9"/>
      <c r="ALB4" s="9"/>
      <c r="ALC4" s="9"/>
      <c r="ALD4" s="9"/>
      <c r="ALE4" s="9"/>
      <c r="ALF4" s="9"/>
      <c r="ALG4" s="9"/>
      <c r="ALH4" s="9"/>
      <c r="ALI4" s="9"/>
      <c r="ALJ4" s="9"/>
      <c r="ALK4" s="9"/>
      <c r="ALL4" s="9"/>
      <c r="ALM4" s="9"/>
      <c r="ALN4" s="9"/>
      <c r="ALO4" s="9"/>
      <c r="ALP4" s="9"/>
      <c r="ALQ4" s="9"/>
      <c r="ALR4" s="9"/>
      <c r="ALS4" s="9"/>
      <c r="ALT4" s="9"/>
      <c r="ALU4" s="9"/>
      <c r="ALV4" s="9"/>
      <c r="ALW4" s="9"/>
      <c r="ALX4" s="9"/>
      <c r="ALY4" s="9"/>
      <c r="ALZ4" s="9"/>
      <c r="AMA4" s="9"/>
      <c r="AMB4" s="9"/>
      <c r="AMC4" s="9"/>
      <c r="AMD4" s="9"/>
      <c r="AME4" s="9"/>
      <c r="AMF4" s="9"/>
      <c r="AMG4" s="9"/>
      <c r="AMH4" s="9"/>
      <c r="AMI4" s="9"/>
      <c r="AMJ4" s="9"/>
      <c r="AMK4" s="9"/>
      <c r="AML4" s="9"/>
      <c r="AMM4" s="9"/>
      <c r="AMN4" s="9"/>
      <c r="AMO4" s="9"/>
      <c r="AMP4" s="9"/>
      <c r="AMQ4" s="9"/>
      <c r="AMR4" s="9"/>
      <c r="AMS4" s="9"/>
      <c r="AMT4" s="9"/>
      <c r="AMU4" s="9"/>
      <c r="AMV4" s="9"/>
      <c r="AMW4" s="9"/>
      <c r="AMX4" s="9"/>
      <c r="AMY4" s="9"/>
      <c r="AMZ4" s="9"/>
      <c r="ANA4" s="9"/>
      <c r="ANB4" s="9"/>
      <c r="ANC4" s="9"/>
      <c r="AND4" s="9"/>
      <c r="ANE4" s="9"/>
      <c r="ANF4" s="9"/>
      <c r="ANG4" s="9"/>
      <c r="ANH4" s="9"/>
      <c r="ANI4" s="9"/>
      <c r="ANJ4" s="9"/>
      <c r="ANK4" s="9"/>
      <c r="ANL4" s="9"/>
      <c r="ANM4" s="9"/>
      <c r="ANN4" s="9"/>
      <c r="ANO4" s="9"/>
      <c r="ANP4" s="9"/>
      <c r="ANQ4" s="9"/>
      <c r="ANR4" s="9"/>
      <c r="ANS4" s="9"/>
      <c r="ANT4" s="9"/>
      <c r="ANU4" s="9"/>
      <c r="ANV4" s="9"/>
      <c r="ANW4" s="9"/>
      <c r="ANX4" s="9"/>
      <c r="ANY4" s="9"/>
      <c r="ANZ4" s="9"/>
      <c r="AOA4" s="9"/>
      <c r="AOB4" s="9"/>
      <c r="AOC4" s="9"/>
      <c r="AOD4" s="9"/>
      <c r="AOE4" s="9"/>
      <c r="AOF4" s="9"/>
      <c r="AOG4" s="9"/>
      <c r="AOH4" s="9"/>
    </row>
    <row r="5" spans="1:1074" s="7" customFormat="1" ht="14.25" customHeight="1" thickBot="1" x14ac:dyDescent="0.35">
      <c r="A5" s="382" t="s">
        <v>23820</v>
      </c>
      <c r="B5" s="693"/>
      <c r="C5" s="694"/>
      <c r="D5" s="383" t="s">
        <v>23814</v>
      </c>
      <c r="E5" s="695"/>
      <c r="F5" s="696"/>
      <c r="G5" s="696"/>
      <c r="H5" s="694"/>
      <c r="I5" s="32" t="s">
        <v>24532</v>
      </c>
      <c r="J5" s="33"/>
      <c r="K5" s="33"/>
      <c r="L5" s="36"/>
      <c r="M5" s="35"/>
      <c r="N5" s="419" t="b">
        <v>0</v>
      </c>
      <c r="O5" s="5"/>
      <c r="P5" s="5"/>
      <c r="Q5" s="5"/>
      <c r="R5" s="5"/>
      <c r="S5" s="5"/>
      <c r="T5" s="5"/>
      <c r="U5" s="5"/>
      <c r="V5" s="5"/>
      <c r="W5" s="5"/>
      <c r="X5" s="5"/>
      <c r="Y5" s="5"/>
      <c r="Z5" s="5"/>
      <c r="AA5" s="5"/>
      <c r="AB5" s="5"/>
      <c r="AC5" s="5"/>
      <c r="AD5" s="5"/>
      <c r="AE5" s="5"/>
      <c r="AF5" s="5"/>
      <c r="AG5" s="5"/>
      <c r="AH5" s="5"/>
      <c r="AI5" s="5"/>
      <c r="AJ5" s="5"/>
      <c r="AK5" s="5"/>
      <c r="AL5" s="5"/>
      <c r="AM5" s="5"/>
      <c r="AN5" s="5"/>
      <c r="AO5" s="5"/>
      <c r="AP5" s="9"/>
      <c r="AQ5" s="9"/>
      <c r="AR5" s="9"/>
      <c r="AS5" s="9"/>
      <c r="AT5" s="9"/>
      <c r="AU5" s="9"/>
      <c r="AV5" s="9"/>
      <c r="AW5" s="9"/>
      <c r="AX5" s="9"/>
      <c r="AY5" s="9"/>
      <c r="AZ5" s="9"/>
      <c r="BA5" s="9"/>
      <c r="BB5" s="9"/>
      <c r="BC5" s="9"/>
      <c r="BD5" s="9"/>
      <c r="BE5" s="9"/>
      <c r="BF5" s="9"/>
      <c r="BG5" s="9"/>
      <c r="BH5" s="9"/>
      <c r="BI5" s="9"/>
      <c r="BJ5" s="9"/>
      <c r="BK5" s="9"/>
      <c r="BL5" s="9"/>
      <c r="BM5" s="9"/>
      <c r="BN5" s="9"/>
      <c r="BO5" s="9"/>
      <c r="BP5" s="9"/>
      <c r="BQ5" s="9"/>
      <c r="BR5" s="9"/>
      <c r="BS5" s="9"/>
      <c r="BT5" s="9"/>
      <c r="BU5" s="9"/>
      <c r="BV5" s="9"/>
      <c r="BW5" s="9"/>
      <c r="BX5" s="9"/>
      <c r="BY5" s="9"/>
      <c r="BZ5" s="9"/>
      <c r="CA5" s="9"/>
      <c r="CB5" s="9"/>
      <c r="CC5" s="9"/>
      <c r="CD5" s="9"/>
      <c r="CE5" s="9"/>
      <c r="CF5" s="9"/>
      <c r="CG5" s="9"/>
      <c r="CH5" s="9"/>
      <c r="CI5" s="9"/>
      <c r="CJ5" s="9"/>
      <c r="CK5" s="9"/>
      <c r="CL5" s="9"/>
      <c r="CM5" s="9"/>
      <c r="CN5" s="9"/>
      <c r="CO5" s="9"/>
      <c r="CP5" s="9"/>
      <c r="CQ5" s="9"/>
      <c r="CR5" s="9"/>
      <c r="CS5" s="9"/>
      <c r="CT5" s="9"/>
      <c r="CU5" s="9"/>
      <c r="CV5" s="9"/>
      <c r="CW5" s="9"/>
      <c r="CX5" s="9"/>
      <c r="CY5" s="9"/>
      <c r="CZ5" s="9"/>
      <c r="DA5" s="9"/>
      <c r="DB5" s="9"/>
      <c r="DC5" s="9"/>
      <c r="DD5" s="9"/>
      <c r="DE5" s="9"/>
      <c r="DF5" s="9"/>
      <c r="DG5" s="9"/>
      <c r="DH5" s="9"/>
      <c r="DI5" s="9"/>
      <c r="DJ5" s="9"/>
      <c r="DK5" s="9"/>
      <c r="DL5" s="9"/>
      <c r="DM5" s="9"/>
      <c r="DN5" s="9"/>
      <c r="DO5" s="9"/>
      <c r="DP5" s="9"/>
      <c r="DQ5" s="9"/>
      <c r="DR5" s="9"/>
      <c r="DS5" s="9"/>
      <c r="DT5" s="9"/>
      <c r="DU5" s="9"/>
      <c r="DV5" s="9"/>
      <c r="DW5" s="9"/>
      <c r="DX5" s="9"/>
      <c r="DY5" s="9"/>
      <c r="DZ5" s="9"/>
      <c r="EA5" s="9"/>
      <c r="EB5" s="9"/>
      <c r="EC5" s="9"/>
      <c r="ED5" s="9"/>
      <c r="EE5" s="9"/>
      <c r="EF5" s="9"/>
      <c r="EG5" s="9"/>
      <c r="EH5" s="9"/>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c r="OK5" s="9"/>
      <c r="OL5" s="9"/>
      <c r="OM5" s="9"/>
      <c r="ON5" s="9"/>
      <c r="OO5" s="9"/>
      <c r="OP5" s="9"/>
      <c r="OQ5" s="9"/>
      <c r="OR5" s="9"/>
      <c r="OS5" s="9"/>
      <c r="OT5" s="9"/>
      <c r="OU5" s="9"/>
      <c r="OV5" s="9"/>
      <c r="OW5" s="9"/>
      <c r="OX5" s="9"/>
      <c r="OY5" s="9"/>
      <c r="OZ5" s="9"/>
      <c r="PA5" s="9"/>
      <c r="PB5" s="9"/>
      <c r="PC5" s="9"/>
      <c r="PD5" s="9"/>
      <c r="PE5" s="9"/>
      <c r="PF5" s="9"/>
      <c r="PG5" s="9"/>
      <c r="PH5" s="9"/>
      <c r="PI5" s="9"/>
      <c r="PJ5" s="9"/>
      <c r="PK5" s="9"/>
      <c r="PL5" s="9"/>
      <c r="PM5" s="9"/>
      <c r="PN5" s="9"/>
      <c r="PO5" s="9"/>
      <c r="PP5" s="9"/>
      <c r="PQ5" s="9"/>
      <c r="PR5" s="9"/>
      <c r="PS5" s="9"/>
      <c r="PT5" s="9"/>
      <c r="PU5" s="9"/>
      <c r="PV5" s="9"/>
      <c r="PW5" s="9"/>
      <c r="PX5" s="9"/>
      <c r="PY5" s="9"/>
      <c r="PZ5" s="9"/>
      <c r="QA5" s="9"/>
      <c r="QB5" s="9"/>
      <c r="QC5" s="9"/>
      <c r="QD5" s="9"/>
      <c r="QE5" s="9"/>
      <c r="QF5" s="9"/>
      <c r="QG5" s="9"/>
      <c r="QH5" s="9"/>
      <c r="QI5" s="9"/>
      <c r="QJ5" s="9"/>
      <c r="QK5" s="9"/>
      <c r="QL5" s="9"/>
      <c r="QM5" s="9"/>
      <c r="QN5" s="9"/>
      <c r="QO5" s="9"/>
      <c r="QP5" s="9"/>
      <c r="QQ5" s="9"/>
      <c r="QR5" s="9"/>
      <c r="QS5" s="9"/>
      <c r="QT5" s="9"/>
      <c r="QU5" s="9"/>
      <c r="QV5" s="9"/>
      <c r="QW5" s="9"/>
      <c r="QX5" s="9"/>
      <c r="QY5" s="9"/>
      <c r="QZ5" s="9"/>
      <c r="RA5" s="9"/>
      <c r="RB5" s="9"/>
      <c r="RC5" s="9"/>
      <c r="RD5" s="9"/>
      <c r="RE5" s="9"/>
      <c r="RF5" s="9"/>
      <c r="RG5" s="9"/>
      <c r="RH5" s="9"/>
      <c r="RI5" s="9"/>
      <c r="RJ5" s="9"/>
      <c r="RK5" s="9"/>
      <c r="RL5" s="9"/>
      <c r="RM5" s="9"/>
      <c r="RN5" s="9"/>
      <c r="RO5" s="9"/>
      <c r="RP5" s="9"/>
      <c r="RQ5" s="9"/>
      <c r="RR5" s="9"/>
      <c r="RS5" s="9"/>
      <c r="RT5" s="9"/>
      <c r="RU5" s="9"/>
      <c r="RV5" s="9"/>
      <c r="RW5" s="9"/>
      <c r="RX5" s="9"/>
      <c r="RY5" s="9"/>
      <c r="RZ5" s="9"/>
      <c r="SA5" s="9"/>
      <c r="SB5" s="9"/>
      <c r="SC5" s="9"/>
      <c r="SD5" s="9"/>
      <c r="SE5" s="9"/>
      <c r="SF5" s="9"/>
      <c r="SG5" s="9"/>
      <c r="SH5" s="9"/>
      <c r="SI5" s="9"/>
      <c r="SJ5" s="9"/>
      <c r="SK5" s="9"/>
      <c r="SL5" s="9"/>
      <c r="SM5" s="9"/>
      <c r="SN5" s="9"/>
      <c r="SO5" s="9"/>
      <c r="SP5" s="9"/>
      <c r="SQ5" s="9"/>
      <c r="SR5" s="9"/>
      <c r="SS5" s="9"/>
      <c r="ST5" s="9"/>
      <c r="SU5" s="9"/>
      <c r="SV5" s="9"/>
      <c r="SW5" s="9"/>
      <c r="SX5" s="9"/>
      <c r="SY5" s="9"/>
      <c r="SZ5" s="9"/>
      <c r="TA5" s="9"/>
      <c r="TB5" s="9"/>
      <c r="TC5" s="9"/>
      <c r="TD5" s="9"/>
      <c r="TE5" s="9"/>
      <c r="TF5" s="9"/>
      <c r="TG5" s="9"/>
      <c r="TH5" s="9"/>
      <c r="TI5" s="9"/>
      <c r="TJ5" s="9"/>
      <c r="TK5" s="9"/>
      <c r="TL5" s="9"/>
      <c r="TM5" s="9"/>
      <c r="TN5" s="9"/>
      <c r="TO5" s="9"/>
      <c r="TP5" s="9"/>
      <c r="TQ5" s="9"/>
      <c r="TR5" s="9"/>
      <c r="TS5" s="9"/>
      <c r="TT5" s="9"/>
      <c r="TU5" s="9"/>
      <c r="TV5" s="9"/>
      <c r="TW5" s="9"/>
      <c r="TX5" s="9"/>
      <c r="TY5" s="9"/>
      <c r="TZ5" s="9"/>
      <c r="UA5" s="9"/>
      <c r="UB5" s="9"/>
      <c r="UC5" s="9"/>
      <c r="UD5" s="9"/>
      <c r="UE5" s="9"/>
      <c r="UF5" s="9"/>
      <c r="UG5" s="9"/>
      <c r="UH5" s="9"/>
      <c r="UI5" s="9"/>
      <c r="UJ5" s="9"/>
      <c r="UK5" s="9"/>
      <c r="UL5" s="9"/>
      <c r="UM5" s="9"/>
      <c r="UN5" s="9"/>
      <c r="UO5" s="9"/>
      <c r="UP5" s="9"/>
      <c r="UQ5" s="9"/>
      <c r="UR5" s="9"/>
      <c r="US5" s="9"/>
      <c r="UT5" s="9"/>
      <c r="UU5" s="9"/>
      <c r="UV5" s="9"/>
      <c r="UW5" s="9"/>
      <c r="UX5" s="9"/>
      <c r="UY5" s="9"/>
      <c r="UZ5" s="9"/>
      <c r="VA5" s="9"/>
      <c r="VB5" s="9"/>
      <c r="VC5" s="9"/>
      <c r="VD5" s="9"/>
      <c r="VE5" s="9"/>
      <c r="VF5" s="9"/>
      <c r="VG5" s="9"/>
      <c r="VH5" s="9"/>
      <c r="VI5" s="9"/>
      <c r="VJ5" s="9"/>
      <c r="VK5" s="9"/>
      <c r="VL5" s="9"/>
      <c r="VM5" s="9"/>
      <c r="VN5" s="9"/>
      <c r="VO5" s="9"/>
      <c r="VP5" s="9"/>
      <c r="VQ5" s="9"/>
      <c r="VR5" s="9"/>
      <c r="VS5" s="9"/>
      <c r="VT5" s="9"/>
      <c r="VU5" s="9"/>
      <c r="VV5" s="9"/>
      <c r="VW5" s="9"/>
      <c r="VX5" s="9"/>
      <c r="VY5" s="9"/>
      <c r="VZ5" s="9"/>
      <c r="WA5" s="9"/>
      <c r="WB5" s="9"/>
      <c r="WC5" s="9"/>
      <c r="WD5" s="9"/>
      <c r="WE5" s="9"/>
      <c r="WF5" s="9"/>
      <c r="WG5" s="9"/>
      <c r="WH5" s="9"/>
      <c r="WI5" s="9"/>
      <c r="WJ5" s="9"/>
      <c r="WK5" s="9"/>
      <c r="WL5" s="9"/>
      <c r="WM5" s="9"/>
      <c r="WN5" s="9"/>
      <c r="WO5" s="9"/>
      <c r="WP5" s="9"/>
      <c r="WQ5" s="9"/>
      <c r="WR5" s="9"/>
      <c r="WS5" s="9"/>
      <c r="WT5" s="9"/>
      <c r="WU5" s="9"/>
      <c r="WV5" s="9"/>
      <c r="WW5" s="9"/>
      <c r="WX5" s="9"/>
      <c r="WY5" s="9"/>
      <c r="WZ5" s="9"/>
      <c r="XA5" s="9"/>
      <c r="XB5" s="9"/>
      <c r="XC5" s="9"/>
      <c r="XD5" s="9"/>
      <c r="XE5" s="9"/>
      <c r="XF5" s="9"/>
      <c r="XG5" s="9"/>
      <c r="XH5" s="9"/>
      <c r="XI5" s="9"/>
      <c r="XJ5" s="9"/>
      <c r="XK5" s="9"/>
      <c r="XL5" s="9"/>
      <c r="XM5" s="9"/>
      <c r="XN5" s="9"/>
      <c r="XO5" s="9"/>
      <c r="XP5" s="9"/>
      <c r="XQ5" s="9"/>
      <c r="XR5" s="9"/>
      <c r="XS5" s="9"/>
      <c r="XT5" s="9"/>
      <c r="XU5" s="9"/>
      <c r="XV5" s="9"/>
      <c r="XW5" s="9"/>
      <c r="XX5" s="9"/>
      <c r="XY5" s="9"/>
      <c r="XZ5" s="9"/>
      <c r="YA5" s="9"/>
      <c r="YB5" s="9"/>
      <c r="YC5" s="9"/>
      <c r="YD5" s="9"/>
      <c r="YE5" s="9"/>
      <c r="YF5" s="9"/>
      <c r="YG5" s="9"/>
      <c r="YH5" s="9"/>
      <c r="YI5" s="9"/>
      <c r="YJ5" s="9"/>
      <c r="YK5" s="9"/>
      <c r="YL5" s="9"/>
      <c r="YM5" s="9"/>
      <c r="YN5" s="9"/>
      <c r="YO5" s="9"/>
      <c r="YP5" s="9"/>
      <c r="YQ5" s="9"/>
      <c r="YR5" s="9"/>
      <c r="YS5" s="9"/>
      <c r="YT5" s="9"/>
      <c r="YU5" s="9"/>
      <c r="YV5" s="9"/>
      <c r="YW5" s="9"/>
      <c r="YX5" s="9"/>
      <c r="YY5" s="9"/>
      <c r="YZ5" s="9"/>
      <c r="ZA5" s="9"/>
      <c r="ZB5" s="9"/>
      <c r="ZC5" s="9"/>
      <c r="ZD5" s="9"/>
      <c r="ZE5" s="9"/>
      <c r="ZF5" s="9"/>
      <c r="ZG5" s="9"/>
      <c r="ZH5" s="9"/>
      <c r="ZI5" s="9"/>
      <c r="ZJ5" s="9"/>
      <c r="ZK5" s="9"/>
      <c r="ZL5" s="9"/>
      <c r="ZM5" s="9"/>
      <c r="ZN5" s="9"/>
      <c r="ZO5" s="9"/>
      <c r="ZP5" s="9"/>
      <c r="ZQ5" s="9"/>
      <c r="ZR5" s="9"/>
      <c r="ZS5" s="9"/>
      <c r="ZT5" s="9"/>
      <c r="ZU5" s="9"/>
      <c r="ZV5" s="9"/>
      <c r="ZW5" s="9"/>
      <c r="ZX5" s="9"/>
      <c r="ZY5" s="9"/>
      <c r="ZZ5" s="9"/>
      <c r="AAA5" s="9"/>
      <c r="AAB5" s="9"/>
      <c r="AAC5" s="9"/>
      <c r="AAD5" s="9"/>
      <c r="AAE5" s="9"/>
      <c r="AAF5" s="9"/>
      <c r="AAG5" s="9"/>
      <c r="AAH5" s="9"/>
      <c r="AAI5" s="9"/>
      <c r="AAJ5" s="9"/>
      <c r="AAK5" s="9"/>
      <c r="AAL5" s="9"/>
      <c r="AAM5" s="9"/>
      <c r="AAN5" s="9"/>
      <c r="AAO5" s="9"/>
      <c r="AAP5" s="9"/>
      <c r="AAQ5" s="9"/>
      <c r="AAR5" s="9"/>
      <c r="AAS5" s="9"/>
      <c r="AAT5" s="9"/>
      <c r="AAU5" s="9"/>
      <c r="AAV5" s="9"/>
      <c r="AAW5" s="9"/>
      <c r="AAX5" s="9"/>
      <c r="AAY5" s="9"/>
      <c r="AAZ5" s="9"/>
      <c r="ABA5" s="9"/>
      <c r="ABB5" s="9"/>
      <c r="ABC5" s="9"/>
      <c r="ABD5" s="9"/>
      <c r="ABE5" s="9"/>
      <c r="ABF5" s="9"/>
      <c r="ABG5" s="9"/>
      <c r="ABH5" s="9"/>
      <c r="ABI5" s="9"/>
      <c r="ABJ5" s="9"/>
      <c r="ABK5" s="9"/>
      <c r="ABL5" s="9"/>
      <c r="ABM5" s="9"/>
      <c r="ABN5" s="9"/>
      <c r="ABO5" s="9"/>
      <c r="ABP5" s="9"/>
      <c r="ABQ5" s="9"/>
      <c r="ABR5" s="9"/>
      <c r="ABS5" s="9"/>
      <c r="ABT5" s="9"/>
      <c r="ABU5" s="9"/>
      <c r="ABV5" s="9"/>
      <c r="ABW5" s="9"/>
      <c r="ABX5" s="9"/>
      <c r="ABY5" s="9"/>
      <c r="ABZ5" s="9"/>
      <c r="ACA5" s="9"/>
      <c r="ACB5" s="9"/>
      <c r="ACC5" s="9"/>
      <c r="ACD5" s="9"/>
      <c r="ACE5" s="9"/>
      <c r="ACF5" s="9"/>
      <c r="ACG5" s="9"/>
      <c r="ACH5" s="9"/>
      <c r="ACI5" s="9"/>
      <c r="ACJ5" s="9"/>
      <c r="ACK5" s="9"/>
      <c r="ACL5" s="9"/>
      <c r="ACM5" s="9"/>
      <c r="ACN5" s="9"/>
      <c r="ACO5" s="9"/>
      <c r="ACP5" s="9"/>
      <c r="ACQ5" s="9"/>
      <c r="ACR5" s="9"/>
      <c r="ACS5" s="9"/>
      <c r="ACT5" s="9"/>
      <c r="ACU5" s="9"/>
      <c r="ACV5" s="9"/>
      <c r="ACW5" s="9"/>
      <c r="ACX5" s="9"/>
      <c r="ACY5" s="9"/>
      <c r="ACZ5" s="9"/>
      <c r="ADA5" s="9"/>
      <c r="ADB5" s="9"/>
      <c r="ADC5" s="9"/>
      <c r="ADD5" s="9"/>
      <c r="ADE5" s="9"/>
      <c r="ADF5" s="9"/>
      <c r="ADG5" s="9"/>
      <c r="ADH5" s="9"/>
      <c r="ADI5" s="9"/>
      <c r="ADJ5" s="9"/>
      <c r="ADK5" s="9"/>
      <c r="ADL5" s="9"/>
      <c r="ADM5" s="9"/>
      <c r="ADN5" s="9"/>
      <c r="ADO5" s="9"/>
      <c r="ADP5" s="9"/>
      <c r="ADQ5" s="9"/>
      <c r="ADR5" s="9"/>
      <c r="ADS5" s="9"/>
      <c r="ADT5" s="9"/>
      <c r="ADU5" s="9"/>
      <c r="ADV5" s="9"/>
      <c r="ADW5" s="9"/>
      <c r="ADX5" s="9"/>
      <c r="ADY5" s="9"/>
      <c r="ADZ5" s="9"/>
      <c r="AEA5" s="9"/>
      <c r="AEB5" s="9"/>
      <c r="AEC5" s="9"/>
      <c r="AED5" s="9"/>
      <c r="AEE5" s="9"/>
      <c r="AEF5" s="9"/>
      <c r="AEG5" s="9"/>
      <c r="AEH5" s="9"/>
      <c r="AEI5" s="9"/>
      <c r="AEJ5" s="9"/>
      <c r="AEK5" s="9"/>
      <c r="AEL5" s="9"/>
      <c r="AEM5" s="9"/>
      <c r="AEN5" s="9"/>
      <c r="AEO5" s="9"/>
      <c r="AEP5" s="9"/>
      <c r="AEQ5" s="9"/>
      <c r="AER5" s="9"/>
      <c r="AES5" s="9"/>
      <c r="AET5" s="9"/>
      <c r="AEU5" s="9"/>
      <c r="AEV5" s="9"/>
      <c r="AEW5" s="9"/>
      <c r="AEX5" s="9"/>
      <c r="AEY5" s="9"/>
      <c r="AEZ5" s="9"/>
      <c r="AFA5" s="9"/>
      <c r="AFB5" s="9"/>
      <c r="AFC5" s="9"/>
      <c r="AFD5" s="9"/>
      <c r="AFE5" s="9"/>
      <c r="AFF5" s="9"/>
      <c r="AFG5" s="9"/>
      <c r="AFH5" s="9"/>
      <c r="AFI5" s="9"/>
      <c r="AFJ5" s="9"/>
      <c r="AFK5" s="9"/>
      <c r="AFL5" s="9"/>
      <c r="AFM5" s="9"/>
      <c r="AFN5" s="9"/>
      <c r="AFO5" s="9"/>
      <c r="AFP5" s="9"/>
      <c r="AFQ5" s="9"/>
      <c r="AFR5" s="9"/>
      <c r="AFS5" s="9"/>
      <c r="AFT5" s="9"/>
      <c r="AFU5" s="9"/>
      <c r="AFV5" s="9"/>
      <c r="AFW5" s="9"/>
      <c r="AFX5" s="9"/>
      <c r="AFY5" s="9"/>
      <c r="AFZ5" s="9"/>
      <c r="AGA5" s="9"/>
      <c r="AGB5" s="9"/>
      <c r="AGC5" s="9"/>
      <c r="AGD5" s="9"/>
      <c r="AGE5" s="9"/>
      <c r="AGF5" s="9"/>
      <c r="AGG5" s="9"/>
      <c r="AGH5" s="9"/>
      <c r="AGI5" s="9"/>
      <c r="AGJ5" s="9"/>
      <c r="AGK5" s="9"/>
      <c r="AGL5" s="9"/>
      <c r="AGM5" s="9"/>
      <c r="AGN5" s="9"/>
      <c r="AGO5" s="9"/>
      <c r="AGP5" s="9"/>
      <c r="AGQ5" s="9"/>
      <c r="AGR5" s="9"/>
      <c r="AGS5" s="9"/>
      <c r="AGT5" s="9"/>
      <c r="AGU5" s="9"/>
      <c r="AGV5" s="9"/>
      <c r="AGW5" s="9"/>
      <c r="AGX5" s="9"/>
      <c r="AGY5" s="9"/>
      <c r="AGZ5" s="9"/>
      <c r="AHA5" s="9"/>
      <c r="AHB5" s="9"/>
      <c r="AHC5" s="9"/>
      <c r="AHD5" s="9"/>
      <c r="AHE5" s="9"/>
      <c r="AHF5" s="9"/>
      <c r="AHG5" s="9"/>
      <c r="AHH5" s="9"/>
      <c r="AHI5" s="9"/>
      <c r="AHJ5" s="9"/>
      <c r="AHK5" s="9"/>
      <c r="AHL5" s="9"/>
      <c r="AHM5" s="9"/>
      <c r="AHN5" s="9"/>
      <c r="AHO5" s="9"/>
      <c r="AHP5" s="9"/>
      <c r="AHQ5" s="9"/>
      <c r="AHR5" s="9"/>
      <c r="AHS5" s="9"/>
      <c r="AHT5" s="9"/>
      <c r="AHU5" s="9"/>
      <c r="AHV5" s="9"/>
      <c r="AHW5" s="9"/>
      <c r="AHX5" s="9"/>
      <c r="AHY5" s="9"/>
      <c r="AHZ5" s="9"/>
      <c r="AIA5" s="9"/>
      <c r="AIB5" s="9"/>
      <c r="AIC5" s="9"/>
      <c r="AID5" s="9"/>
      <c r="AIE5" s="9"/>
      <c r="AIF5" s="9"/>
      <c r="AIG5" s="9"/>
      <c r="AIH5" s="9"/>
      <c r="AII5" s="9"/>
      <c r="AIJ5" s="9"/>
      <c r="AIK5" s="9"/>
      <c r="AIL5" s="9"/>
      <c r="AIM5" s="9"/>
      <c r="AIN5" s="9"/>
      <c r="AIO5" s="9"/>
      <c r="AIP5" s="9"/>
      <c r="AIQ5" s="9"/>
      <c r="AIR5" s="9"/>
      <c r="AIS5" s="9"/>
      <c r="AIT5" s="9"/>
      <c r="AIU5" s="9"/>
      <c r="AIV5" s="9"/>
      <c r="AIW5" s="9"/>
      <c r="AIX5" s="9"/>
      <c r="AIY5" s="9"/>
      <c r="AIZ5" s="9"/>
      <c r="AJA5" s="9"/>
      <c r="AJB5" s="9"/>
      <c r="AJC5" s="9"/>
      <c r="AJD5" s="9"/>
      <c r="AJE5" s="9"/>
      <c r="AJF5" s="9"/>
      <c r="AJG5" s="9"/>
      <c r="AJH5" s="9"/>
      <c r="AJI5" s="9"/>
      <c r="AJJ5" s="9"/>
      <c r="AJK5" s="9"/>
      <c r="AJL5" s="9"/>
      <c r="AJM5" s="9"/>
      <c r="AJN5" s="9"/>
      <c r="AJO5" s="9"/>
      <c r="AJP5" s="9"/>
      <c r="AJQ5" s="9"/>
      <c r="AJR5" s="9"/>
      <c r="AJS5" s="9"/>
      <c r="AJT5" s="9"/>
      <c r="AJU5" s="9"/>
      <c r="AJV5" s="9"/>
      <c r="AJW5" s="9"/>
      <c r="AJX5" s="9"/>
      <c r="AJY5" s="9"/>
      <c r="AJZ5" s="9"/>
      <c r="AKA5" s="9"/>
      <c r="AKB5" s="9"/>
      <c r="AKC5" s="9"/>
      <c r="AKD5" s="9"/>
      <c r="AKE5" s="9"/>
      <c r="AKF5" s="9"/>
      <c r="AKG5" s="9"/>
      <c r="AKH5" s="9"/>
      <c r="AKI5" s="9"/>
      <c r="AKJ5" s="9"/>
      <c r="AKK5" s="9"/>
      <c r="AKL5" s="9"/>
      <c r="AKM5" s="9"/>
      <c r="AKN5" s="9"/>
      <c r="AKO5" s="9"/>
      <c r="AKP5" s="9"/>
      <c r="AKQ5" s="9"/>
      <c r="AKR5" s="9"/>
      <c r="AKS5" s="9"/>
      <c r="AKT5" s="9"/>
      <c r="AKU5" s="9"/>
      <c r="AKV5" s="9"/>
      <c r="AKW5" s="9"/>
      <c r="AKX5" s="9"/>
      <c r="AKY5" s="9"/>
      <c r="AKZ5" s="9"/>
      <c r="ALA5" s="9"/>
      <c r="ALB5" s="9"/>
      <c r="ALC5" s="9"/>
      <c r="ALD5" s="9"/>
      <c r="ALE5" s="9"/>
      <c r="ALF5" s="9"/>
      <c r="ALG5" s="9"/>
      <c r="ALH5" s="9"/>
      <c r="ALI5" s="9"/>
      <c r="ALJ5" s="9"/>
      <c r="ALK5" s="9"/>
      <c r="ALL5" s="9"/>
      <c r="ALM5" s="9"/>
      <c r="ALN5" s="9"/>
      <c r="ALO5" s="9"/>
      <c r="ALP5" s="9"/>
      <c r="ALQ5" s="9"/>
      <c r="ALR5" s="9"/>
      <c r="ALS5" s="9"/>
      <c r="ALT5" s="9"/>
      <c r="ALU5" s="9"/>
      <c r="ALV5" s="9"/>
      <c r="ALW5" s="9"/>
      <c r="ALX5" s="9"/>
      <c r="ALY5" s="9"/>
      <c r="ALZ5" s="9"/>
      <c r="AMA5" s="9"/>
      <c r="AMB5" s="9"/>
      <c r="AMC5" s="9"/>
      <c r="AMD5" s="9"/>
      <c r="AME5" s="9"/>
      <c r="AMF5" s="9"/>
      <c r="AMG5" s="9"/>
      <c r="AMH5" s="9"/>
      <c r="AMI5" s="9"/>
      <c r="AMJ5" s="9"/>
      <c r="AMK5" s="9"/>
      <c r="AML5" s="9"/>
      <c r="AMM5" s="9"/>
      <c r="AMN5" s="9"/>
      <c r="AMO5" s="9"/>
      <c r="AMP5" s="9"/>
      <c r="AMQ5" s="9"/>
      <c r="AMR5" s="9"/>
      <c r="AMS5" s="9"/>
      <c r="AMT5" s="9"/>
      <c r="AMU5" s="9"/>
      <c r="AMV5" s="9"/>
      <c r="AMW5" s="9"/>
      <c r="AMX5" s="9"/>
      <c r="AMY5" s="9"/>
      <c r="AMZ5" s="9"/>
      <c r="ANA5" s="9"/>
      <c r="ANB5" s="9"/>
      <c r="ANC5" s="9"/>
      <c r="AND5" s="9"/>
      <c r="ANE5" s="9"/>
      <c r="ANF5" s="9"/>
      <c r="ANG5" s="9"/>
      <c r="ANH5" s="9"/>
      <c r="ANI5" s="9"/>
      <c r="ANJ5" s="9"/>
      <c r="ANK5" s="9"/>
      <c r="ANL5" s="9"/>
      <c r="ANM5" s="9"/>
      <c r="ANN5" s="9"/>
      <c r="ANO5" s="9"/>
      <c r="ANP5" s="9"/>
      <c r="ANQ5" s="9"/>
      <c r="ANR5" s="9"/>
      <c r="ANS5" s="9"/>
      <c r="ANT5" s="9"/>
      <c r="ANU5" s="9"/>
      <c r="ANV5" s="9"/>
      <c r="ANW5" s="9"/>
      <c r="ANX5" s="9"/>
      <c r="ANY5" s="9"/>
      <c r="ANZ5" s="9"/>
      <c r="AOA5" s="9"/>
      <c r="AOB5" s="9"/>
      <c r="AOC5" s="9"/>
      <c r="AOD5" s="9"/>
      <c r="AOE5" s="9"/>
      <c r="AOF5" s="9"/>
      <c r="AOG5" s="9"/>
      <c r="AOH5" s="9"/>
    </row>
    <row r="6" spans="1:1074" ht="15" customHeight="1" x14ac:dyDescent="0.3">
      <c r="A6" s="384"/>
      <c r="B6" s="385"/>
      <c r="C6" s="386"/>
      <c r="D6" s="387"/>
      <c r="E6" s="387"/>
      <c r="F6" s="387"/>
      <c r="G6" s="387"/>
      <c r="H6" s="388"/>
      <c r="I6" s="67" t="s">
        <v>24536</v>
      </c>
      <c r="J6" s="33"/>
      <c r="K6" s="33"/>
      <c r="L6" s="37"/>
      <c r="M6" s="37"/>
      <c r="N6" s="420" t="b">
        <v>0</v>
      </c>
      <c r="O6" s="1"/>
      <c r="P6" s="1"/>
      <c r="Q6" s="1"/>
      <c r="R6" s="1"/>
      <c r="S6" s="1"/>
      <c r="T6" s="1"/>
      <c r="U6" s="1"/>
      <c r="V6" s="1"/>
      <c r="W6" s="1"/>
      <c r="X6" s="1"/>
      <c r="Y6" s="1"/>
      <c r="Z6" s="1"/>
      <c r="AA6" s="1"/>
      <c r="AB6" s="1"/>
      <c r="AC6" s="1"/>
      <c r="AD6" s="1"/>
      <c r="AE6" s="1"/>
      <c r="AF6" s="1"/>
      <c r="AG6" s="1"/>
      <c r="AH6" s="1"/>
      <c r="AI6" s="1"/>
      <c r="AJ6" s="1"/>
      <c r="AK6" s="1"/>
      <c r="AL6" s="1"/>
      <c r="AM6" s="1"/>
      <c r="AN6" s="1"/>
      <c r="AO6" s="1"/>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row>
    <row r="7" spans="1:1074" s="1" customFormat="1" ht="15" customHeight="1" x14ac:dyDescent="0.25">
      <c r="A7" s="711" t="s">
        <v>23982</v>
      </c>
      <c r="B7" s="712"/>
      <c r="C7" s="670" t="s">
        <v>23796</v>
      </c>
      <c r="D7" s="670" t="s">
        <v>23973</v>
      </c>
      <c r="E7" s="676" t="s">
        <v>23797</v>
      </c>
      <c r="F7" s="677"/>
      <c r="G7" s="676" t="s">
        <v>15</v>
      </c>
      <c r="H7" s="723"/>
      <c r="I7" s="68" t="s">
        <v>24533</v>
      </c>
      <c r="J7" s="39"/>
      <c r="K7" s="39"/>
      <c r="L7" s="38"/>
      <c r="M7" s="40"/>
      <c r="N7" s="419" t="b">
        <v>0</v>
      </c>
    </row>
    <row r="8" spans="1:1074" s="2" customFormat="1" ht="15" customHeight="1" x14ac:dyDescent="0.3">
      <c r="A8" s="713"/>
      <c r="B8" s="714"/>
      <c r="C8" s="671"/>
      <c r="D8" s="671"/>
      <c r="E8" s="678"/>
      <c r="F8" s="679"/>
      <c r="G8" s="724"/>
      <c r="H8" s="725"/>
      <c r="I8" s="421" t="s">
        <v>23707</v>
      </c>
      <c r="J8" s="94"/>
      <c r="K8" s="94"/>
      <c r="L8" s="94"/>
      <c r="M8" s="422" t="s">
        <v>15</v>
      </c>
      <c r="N8" s="93">
        <f>1+(IF(N7=TRUE,0.4,IF(N6=TRUE,0.35,IF(N5=TRUE,0.3,IF(N4=TRUE,0.2,IF(N3=TRUE,0.1,0))))))</f>
        <v>1</v>
      </c>
    </row>
    <row r="9" spans="1:1074" s="1" customFormat="1" ht="9" customHeight="1" x14ac:dyDescent="0.25">
      <c r="A9" s="657" t="s">
        <v>23795</v>
      </c>
      <c r="B9" s="658"/>
      <c r="C9" s="668" t="b">
        <v>0</v>
      </c>
      <c r="D9" s="668" t="b">
        <v>0</v>
      </c>
      <c r="E9" s="680" t="b">
        <v>0</v>
      </c>
      <c r="F9" s="681"/>
      <c r="G9" s="657">
        <f>IF(C9=TRUE,2,IF(D9=TRUE,1,IF(E9=TRUE,0,1)))</f>
        <v>1</v>
      </c>
      <c r="H9" s="684"/>
      <c r="I9" s="42"/>
      <c r="J9" s="43"/>
      <c r="K9" s="43"/>
      <c r="L9" s="43"/>
      <c r="M9" s="95"/>
      <c r="N9" s="367"/>
    </row>
    <row r="10" spans="1:1074" s="1" customFormat="1" ht="17.25" customHeight="1" x14ac:dyDescent="0.3">
      <c r="A10" s="659"/>
      <c r="B10" s="660"/>
      <c r="C10" s="669"/>
      <c r="D10" s="669"/>
      <c r="E10" s="680"/>
      <c r="F10" s="681"/>
      <c r="G10" s="685"/>
      <c r="H10" s="686"/>
      <c r="I10" s="423" t="s">
        <v>23829</v>
      </c>
      <c r="J10" s="424"/>
      <c r="K10" s="424"/>
      <c r="L10" s="425"/>
      <c r="M10" s="426"/>
      <c r="N10" s="427" t="s">
        <v>19</v>
      </c>
    </row>
    <row r="11" spans="1:1074" s="1" customFormat="1" ht="15.75" customHeight="1" x14ac:dyDescent="0.25">
      <c r="A11" s="719" t="s">
        <v>23974</v>
      </c>
      <c r="B11" s="720"/>
      <c r="C11" s="707" t="b">
        <v>0</v>
      </c>
      <c r="D11" s="709" t="b">
        <v>0</v>
      </c>
      <c r="E11" s="680" t="b">
        <v>0</v>
      </c>
      <c r="F11" s="681"/>
      <c r="G11" s="657">
        <f>IF(C11=TRUE,2,IF(D11=TRUE,1,IF(E11=TRUE,0,1)))</f>
        <v>1</v>
      </c>
      <c r="H11" s="684"/>
      <c r="I11" s="118" t="s">
        <v>25</v>
      </c>
      <c r="N11" s="17"/>
    </row>
    <row r="12" spans="1:1074" s="1" customFormat="1" ht="13.5" customHeight="1" x14ac:dyDescent="0.25">
      <c r="A12" s="721"/>
      <c r="B12" s="722"/>
      <c r="C12" s="708"/>
      <c r="D12" s="710"/>
      <c r="E12" s="680"/>
      <c r="F12" s="681"/>
      <c r="G12" s="685"/>
      <c r="H12" s="686"/>
      <c r="I12" s="428" t="s">
        <v>23708</v>
      </c>
      <c r="J12" s="429"/>
      <c r="K12" s="429"/>
      <c r="L12" s="430"/>
      <c r="M12" s="431"/>
      <c r="N12" s="432">
        <f>COUNTIFS('Threatened Sp.'!D77:D143,"*R*",'Threatened Sp.'!C77:C143,"")</f>
        <v>0</v>
      </c>
    </row>
    <row r="13" spans="1:1074" s="1" customFormat="1" ht="15" customHeight="1" x14ac:dyDescent="0.3">
      <c r="A13" s="389"/>
      <c r="B13" s="702" t="s">
        <v>23799</v>
      </c>
      <c r="C13" s="703"/>
      <c r="D13" s="703"/>
      <c r="E13" s="703"/>
      <c r="F13" s="704"/>
      <c r="G13" s="705">
        <f>(SUM(G9:H12))*2.5</f>
        <v>5</v>
      </c>
      <c r="H13" s="706"/>
      <c r="I13" s="433" t="s">
        <v>23709</v>
      </c>
      <c r="J13" s="429"/>
      <c r="K13" s="429"/>
      <c r="L13" s="434"/>
      <c r="M13" s="431"/>
      <c r="N13" s="435">
        <f>COUNTIFS('Threatened Sp.'!D77:D143,"*V*",'Threatened Sp.'!C77:C143,"")</f>
        <v>0</v>
      </c>
    </row>
    <row r="14" spans="1:1074" s="1" customFormat="1" ht="15" customHeight="1" x14ac:dyDescent="0.25">
      <c r="A14" s="188"/>
      <c r="B14" s="264"/>
      <c r="C14" s="264"/>
      <c r="D14" s="264"/>
      <c r="E14" s="264"/>
      <c r="F14" s="390"/>
      <c r="G14" s="390"/>
      <c r="H14" s="391"/>
      <c r="I14" s="436" t="s">
        <v>23710</v>
      </c>
      <c r="J14" s="429"/>
      <c r="K14" s="429"/>
      <c r="L14" s="437"/>
      <c r="M14" s="431"/>
      <c r="N14" s="432">
        <f>COUNTIFS('Threatened Sp.'!D77:D143,"*E*",'Threatened Sp.'!C77:C143,"")</f>
        <v>0</v>
      </c>
    </row>
    <row r="15" spans="1:1074" s="1" customFormat="1" ht="15" customHeight="1" x14ac:dyDescent="0.25">
      <c r="A15" s="687" t="s">
        <v>23981</v>
      </c>
      <c r="B15" s="688"/>
      <c r="C15" s="661" t="s">
        <v>23796</v>
      </c>
      <c r="D15" s="661" t="s">
        <v>23973</v>
      </c>
      <c r="E15" s="672" t="s">
        <v>23797</v>
      </c>
      <c r="F15" s="682"/>
      <c r="G15" s="672" t="s">
        <v>15</v>
      </c>
      <c r="H15" s="673"/>
      <c r="I15" s="67" t="s">
        <v>23711</v>
      </c>
      <c r="N15" s="438">
        <f>(COUNTIF('Threatened Sp.'!C77:C143,"*VU*"))</f>
        <v>0</v>
      </c>
    </row>
    <row r="16" spans="1:1074" s="1" customFormat="1" ht="15" customHeight="1" x14ac:dyDescent="0.25">
      <c r="A16" s="689"/>
      <c r="B16" s="690"/>
      <c r="C16" s="662"/>
      <c r="D16" s="662"/>
      <c r="E16" s="674"/>
      <c r="F16" s="683"/>
      <c r="G16" s="674"/>
      <c r="H16" s="675"/>
      <c r="I16" s="428" t="s">
        <v>23712</v>
      </c>
      <c r="J16" s="429"/>
      <c r="K16" s="429"/>
      <c r="L16" s="439"/>
      <c r="M16" s="431"/>
      <c r="N16" s="432">
        <f>(COUNTIF('Threatened Sp.'!C77:C143,"*EN*"))+(COUNTIF('Threatened Sp.'!C77:C143,"*CR*"))</f>
        <v>0</v>
      </c>
    </row>
    <row r="17" spans="1:14" s="1" customFormat="1" ht="13.5" customHeight="1" x14ac:dyDescent="0.25">
      <c r="A17" s="657" t="s">
        <v>23800</v>
      </c>
      <c r="B17" s="658"/>
      <c r="C17" s="668" t="b">
        <v>0</v>
      </c>
      <c r="D17" s="737" t="b">
        <v>0</v>
      </c>
      <c r="E17" s="739" t="b">
        <v>0</v>
      </c>
      <c r="F17" s="716"/>
      <c r="G17" s="657">
        <f>IF(E17=TRUE,2,IF(D17=TRUE,1,IF(C17=TRUE,0,1)))</f>
        <v>1</v>
      </c>
      <c r="H17" s="684"/>
      <c r="I17" s="745" t="s">
        <v>24534</v>
      </c>
      <c r="J17" s="746"/>
      <c r="K17" s="746"/>
      <c r="L17" s="746"/>
      <c r="M17" s="747"/>
      <c r="N17" s="440">
        <f>N12*1+N13*2.5+N14*5+N15*10+N16*20</f>
        <v>0</v>
      </c>
    </row>
    <row r="18" spans="1:14" s="1" customFormat="1" ht="13" x14ac:dyDescent="0.3">
      <c r="A18" s="659"/>
      <c r="B18" s="660"/>
      <c r="C18" s="669"/>
      <c r="D18" s="738"/>
      <c r="E18" s="740"/>
      <c r="F18" s="718"/>
      <c r="G18" s="685"/>
      <c r="H18" s="686"/>
      <c r="I18" s="42"/>
      <c r="J18" s="43"/>
      <c r="K18" s="43"/>
      <c r="L18" s="43"/>
      <c r="M18" s="63" t="s">
        <v>15</v>
      </c>
      <c r="N18" s="279">
        <f>IF(N17&lt;1,0,IF(AND(N17&gt;=1,N17&lt;2),0.04,IF(AND(N17&gt;=2,N17&lt;5),0.08,IF(AND(N17&gt;=5,N17&lt;10),0.12,IF(AND(N17&gt;=10,N17&lt;20),0.16,IF(N17&gt;=20,0.2))))))</f>
        <v>0</v>
      </c>
    </row>
    <row r="19" spans="1:14" s="1" customFormat="1" ht="12.75" customHeight="1" x14ac:dyDescent="0.25">
      <c r="A19" s="657" t="s">
        <v>23801</v>
      </c>
      <c r="B19" s="658"/>
      <c r="C19" s="668" t="b">
        <v>0</v>
      </c>
      <c r="D19" s="668" t="b">
        <v>0</v>
      </c>
      <c r="E19" s="715" t="b">
        <v>0</v>
      </c>
      <c r="F19" s="716"/>
      <c r="G19" s="657">
        <f>IF(E19=TRUE,2,IF(D19=TRUE,1,IF(C19=TRUE,0,1)))</f>
        <v>1</v>
      </c>
      <c r="H19" s="684"/>
      <c r="I19" s="108"/>
      <c r="J19" s="95"/>
      <c r="K19" s="95"/>
      <c r="L19" s="95"/>
      <c r="M19" s="95"/>
      <c r="N19" s="102"/>
    </row>
    <row r="20" spans="1:14" s="1" customFormat="1" ht="13" x14ac:dyDescent="0.3">
      <c r="A20" s="659"/>
      <c r="B20" s="660"/>
      <c r="C20" s="669"/>
      <c r="D20" s="669"/>
      <c r="E20" s="717"/>
      <c r="F20" s="718"/>
      <c r="G20" s="685"/>
      <c r="H20" s="686"/>
      <c r="I20" s="423" t="s">
        <v>23830</v>
      </c>
      <c r="J20" s="441"/>
      <c r="K20" s="441"/>
      <c r="L20" s="441"/>
      <c r="M20" s="442"/>
      <c r="N20" s="417" t="s">
        <v>19</v>
      </c>
    </row>
    <row r="21" spans="1:14" s="1" customFormat="1" ht="12.75" customHeight="1" x14ac:dyDescent="0.3">
      <c r="A21" s="657" t="s">
        <v>23802</v>
      </c>
      <c r="B21" s="658"/>
      <c r="C21" s="668" t="b">
        <v>0</v>
      </c>
      <c r="D21" s="737" t="b">
        <v>0</v>
      </c>
      <c r="E21" s="739" t="b">
        <v>0</v>
      </c>
      <c r="F21" s="741"/>
      <c r="G21" s="657">
        <f>IF(E21=TRUE,2,IF(D21=TRUE,1,IF(C21=TRUE,0,1)))</f>
        <v>1</v>
      </c>
      <c r="H21" s="658"/>
      <c r="I21" s="443" t="s">
        <v>26</v>
      </c>
      <c r="J21" s="89"/>
      <c r="K21" s="89"/>
      <c r="L21" s="89"/>
      <c r="M21" s="89"/>
      <c r="N21" s="444"/>
    </row>
    <row r="22" spans="1:14" s="1" customFormat="1" ht="14.25" customHeight="1" x14ac:dyDescent="0.3">
      <c r="A22" s="754"/>
      <c r="B22" s="755"/>
      <c r="C22" s="771"/>
      <c r="D22" s="772"/>
      <c r="E22" s="742"/>
      <c r="F22" s="743"/>
      <c r="G22" s="754"/>
      <c r="H22" s="755"/>
      <c r="I22" s="445" t="s">
        <v>23713</v>
      </c>
      <c r="J22" s="446"/>
      <c r="K22" s="446"/>
      <c r="L22" s="447"/>
      <c r="M22" s="448"/>
      <c r="N22" s="449">
        <f>COUNTIFS('Threatened Sp.'!D3:D73,"*R*",'Threatened Sp.'!C3:C73,"")</f>
        <v>0</v>
      </c>
    </row>
    <row r="23" spans="1:14" s="1" customFormat="1" ht="15.75" customHeight="1" x14ac:dyDescent="0.3">
      <c r="A23" s="659"/>
      <c r="B23" s="660"/>
      <c r="C23" s="669"/>
      <c r="D23" s="738"/>
      <c r="E23" s="740"/>
      <c r="F23" s="744"/>
      <c r="G23" s="659"/>
      <c r="H23" s="660"/>
      <c r="I23" s="445" t="s">
        <v>23714</v>
      </c>
      <c r="J23" s="446"/>
      <c r="K23" s="446"/>
      <c r="L23" s="450"/>
      <c r="M23" s="451"/>
      <c r="N23" s="435">
        <f>COUNTIFS('Threatened Sp.'!D3:D73,"*V*",'Threatened Sp.'!C3:C73,"")</f>
        <v>0</v>
      </c>
    </row>
    <row r="24" spans="1:14" s="1" customFormat="1" ht="13.5" customHeight="1" x14ac:dyDescent="0.3">
      <c r="A24" s="392"/>
      <c r="B24" s="757" t="s">
        <v>23988</v>
      </c>
      <c r="C24" s="758"/>
      <c r="D24" s="758"/>
      <c r="E24" s="758"/>
      <c r="F24" s="756"/>
      <c r="G24" s="705">
        <f>(SUM(G17:H23))*3</f>
        <v>9</v>
      </c>
      <c r="H24" s="756"/>
      <c r="I24" s="445" t="s">
        <v>23715</v>
      </c>
      <c r="J24" s="446"/>
      <c r="K24" s="446"/>
      <c r="L24" s="452"/>
      <c r="M24" s="451"/>
      <c r="N24" s="435">
        <f>COUNTIFS('Threatened Sp.'!D3:D73,"*E*",'Threatened Sp.'!C3:C73,"")</f>
        <v>0</v>
      </c>
    </row>
    <row r="25" spans="1:14" s="1" customFormat="1" ht="13.5" customHeight="1" x14ac:dyDescent="0.3">
      <c r="A25" s="189"/>
      <c r="B25" s="393"/>
      <c r="C25" s="393"/>
      <c r="D25" s="390"/>
      <c r="E25" s="390"/>
      <c r="F25" s="390"/>
      <c r="G25" s="190"/>
      <c r="H25" s="394"/>
      <c r="I25" s="119" t="s">
        <v>23717</v>
      </c>
      <c r="J25" s="89"/>
      <c r="K25" s="89"/>
      <c r="L25" s="90"/>
      <c r="M25" s="453"/>
      <c r="N25" s="438">
        <f>(COUNTIF('Threatened Sp.'!C3:C73,"*VU*"))</f>
        <v>0</v>
      </c>
    </row>
    <row r="26" spans="1:14" s="1" customFormat="1" ht="15" customHeight="1" x14ac:dyDescent="0.3">
      <c r="A26" s="759" t="s">
        <v>23809</v>
      </c>
      <c r="B26" s="760"/>
      <c r="C26" s="761"/>
      <c r="D26" s="661" t="s">
        <v>23803</v>
      </c>
      <c r="E26" s="672" t="s">
        <v>23804</v>
      </c>
      <c r="F26" s="682"/>
      <c r="G26" s="748" t="s">
        <v>23977</v>
      </c>
      <c r="H26" s="749"/>
      <c r="I26" s="454" t="s">
        <v>23716</v>
      </c>
      <c r="J26" s="91"/>
      <c r="K26" s="91"/>
      <c r="L26" s="92"/>
      <c r="M26" s="451"/>
      <c r="N26" s="435">
        <f>(COUNTIF('Threatened Sp.'!C3:C73,"*EN*"))+(COUNTIF('Threatened Sp.'!C3:C73,"*CR*"))</f>
        <v>0</v>
      </c>
    </row>
    <row r="27" spans="1:14" s="1" customFormat="1" ht="15" customHeight="1" x14ac:dyDescent="0.3">
      <c r="A27" s="762"/>
      <c r="B27" s="763"/>
      <c r="C27" s="764"/>
      <c r="D27" s="662"/>
      <c r="E27" s="781"/>
      <c r="F27" s="683"/>
      <c r="G27" s="750"/>
      <c r="H27" s="751"/>
      <c r="I27" s="773" t="s">
        <v>24529</v>
      </c>
      <c r="J27" s="774"/>
      <c r="K27" s="774"/>
      <c r="L27" s="774"/>
      <c r="M27" s="775"/>
      <c r="N27" s="455">
        <f>N22*1+N23*2.5+N24*5+N25*10+N26*20</f>
        <v>0</v>
      </c>
    </row>
    <row r="28" spans="1:14" s="1" customFormat="1" ht="15" customHeight="1" x14ac:dyDescent="0.3">
      <c r="A28" s="765" t="s">
        <v>23975</v>
      </c>
      <c r="B28" s="784"/>
      <c r="C28" s="770"/>
      <c r="D28" s="395" t="b">
        <v>0</v>
      </c>
      <c r="E28" s="782" t="b">
        <v>0</v>
      </c>
      <c r="F28" s="783"/>
      <c r="G28" s="750"/>
      <c r="H28" s="751"/>
      <c r="I28" s="109"/>
      <c r="J28" s="96"/>
      <c r="K28" s="96"/>
      <c r="L28" s="96"/>
      <c r="M28" s="63" t="s">
        <v>15</v>
      </c>
      <c r="N28" s="456">
        <f>IF(N27&lt;1,0,IF(AND(N27&gt;=1,N27&lt;2),0.02,IF(AND(N27&gt;=2,N27&lt;5),0.04,IF(AND(N27&gt;=5,N27&lt;10),0.06,IF(AND(N27&gt;=10,N27&lt;20),0.08,IF(N27&gt;=20,0.1))))))</f>
        <v>0</v>
      </c>
    </row>
    <row r="29" spans="1:14" s="1" customFormat="1" ht="12" customHeight="1" x14ac:dyDescent="0.25">
      <c r="A29" s="765" t="s">
        <v>23976</v>
      </c>
      <c r="B29" s="784"/>
      <c r="C29" s="770"/>
      <c r="D29" s="395" t="b">
        <v>0</v>
      </c>
      <c r="E29" s="782" t="b">
        <v>0</v>
      </c>
      <c r="F29" s="783"/>
      <c r="G29" s="750"/>
      <c r="H29" s="751"/>
      <c r="I29" s="108"/>
      <c r="J29" s="95"/>
      <c r="K29" s="95"/>
      <c r="L29" s="95"/>
      <c r="M29" s="95"/>
      <c r="N29" s="102"/>
    </row>
    <row r="30" spans="1:14" s="1" customFormat="1" ht="12.75" customHeight="1" x14ac:dyDescent="0.25">
      <c r="A30" s="765" t="s">
        <v>23805</v>
      </c>
      <c r="B30" s="784"/>
      <c r="C30" s="770"/>
      <c r="D30" s="395" t="b">
        <v>0</v>
      </c>
      <c r="E30" s="782" t="b">
        <v>0</v>
      </c>
      <c r="F30" s="783"/>
      <c r="G30" s="750"/>
      <c r="H30" s="751"/>
      <c r="I30" s="776" t="s">
        <v>0</v>
      </c>
      <c r="J30" s="777"/>
      <c r="K30" s="777"/>
      <c r="L30" s="777"/>
      <c r="M30" s="778"/>
      <c r="N30" s="457">
        <f>SUM(N8+N18+N28)</f>
        <v>1</v>
      </c>
    </row>
    <row r="31" spans="1:14" s="1" customFormat="1" ht="14.25" customHeight="1" thickBot="1" x14ac:dyDescent="0.3">
      <c r="A31" s="765" t="s">
        <v>23806</v>
      </c>
      <c r="B31" s="784"/>
      <c r="C31" s="770"/>
      <c r="D31" s="395" t="b">
        <v>0</v>
      </c>
      <c r="E31" s="782" t="b">
        <v>0</v>
      </c>
      <c r="F31" s="783"/>
      <c r="G31" s="752"/>
      <c r="H31" s="753"/>
      <c r="I31" s="458"/>
      <c r="J31" s="115"/>
      <c r="K31" s="82"/>
      <c r="L31" s="82"/>
      <c r="M31" s="82"/>
      <c r="N31" s="459"/>
    </row>
    <row r="32" spans="1:14" s="1" customFormat="1" ht="16.5" customHeight="1" x14ac:dyDescent="0.3">
      <c r="A32" s="396"/>
      <c r="B32" s="757" t="s">
        <v>23987</v>
      </c>
      <c r="C32" s="758"/>
      <c r="D32" s="758"/>
      <c r="E32" s="758"/>
      <c r="F32" s="756"/>
      <c r="G32" s="779">
        <f>((COUNTIF(D28:D31,"=TRUE"))-((COUNTIF(E28:E31,"=TRUE")*0.5)))*4</f>
        <v>0</v>
      </c>
      <c r="H32" s="780"/>
      <c r="I32" s="460" t="s">
        <v>9</v>
      </c>
      <c r="J32" s="83"/>
      <c r="K32" s="461"/>
      <c r="L32" s="473" t="s">
        <v>23725</v>
      </c>
      <c r="M32" s="474"/>
      <c r="N32" s="475"/>
    </row>
    <row r="33" spans="1:14" s="1" customFormat="1" ht="15.75" customHeight="1" thickBot="1" x14ac:dyDescent="0.35">
      <c r="A33" s="189"/>
      <c r="B33" s="393"/>
      <c r="C33" s="397"/>
      <c r="D33" s="390"/>
      <c r="E33" s="390"/>
      <c r="F33" s="390"/>
      <c r="G33" s="190"/>
      <c r="H33" s="394"/>
      <c r="I33" s="479"/>
      <c r="J33" s="480"/>
      <c r="K33" s="60"/>
      <c r="L33" s="65" t="s">
        <v>23705</v>
      </c>
      <c r="M33" s="84"/>
      <c r="N33" s="187"/>
    </row>
    <row r="34" spans="1:14" ht="15.75" customHeight="1" thickBot="1" x14ac:dyDescent="0.35">
      <c r="A34" s="804" t="s">
        <v>23978</v>
      </c>
      <c r="B34" s="805"/>
      <c r="C34" s="769"/>
      <c r="D34" s="770"/>
      <c r="E34" s="705" t="s">
        <v>23807</v>
      </c>
      <c r="F34" s="788"/>
      <c r="G34" s="795" t="s">
        <v>15</v>
      </c>
      <c r="H34" s="796"/>
      <c r="I34" s="485" t="s">
        <v>1</v>
      </c>
      <c r="J34" s="481">
        <f>Block!G53</f>
        <v>1</v>
      </c>
      <c r="K34" s="44"/>
      <c r="L34" s="85" t="s">
        <v>10</v>
      </c>
      <c r="M34" s="86"/>
      <c r="N34" s="477">
        <f>J35*J34*J36</f>
        <v>19</v>
      </c>
    </row>
    <row r="35" spans="1:14" ht="14.25" customHeight="1" x14ac:dyDescent="0.3">
      <c r="A35" s="765" t="s">
        <v>23980</v>
      </c>
      <c r="B35" s="766"/>
      <c r="C35" s="766"/>
      <c r="D35" s="767"/>
      <c r="E35" s="695" t="s">
        <v>20224</v>
      </c>
      <c r="F35" s="789"/>
      <c r="G35" s="797">
        <f>IF(E35="Yes",0,2)</f>
        <v>0</v>
      </c>
      <c r="H35" s="798"/>
      <c r="I35" s="486" t="s">
        <v>7</v>
      </c>
      <c r="J35" s="482">
        <f>H45</f>
        <v>19</v>
      </c>
      <c r="K35" s="64"/>
      <c r="L35" s="87" t="s">
        <v>22</v>
      </c>
      <c r="M35" s="88"/>
      <c r="N35" s="691">
        <f>N34*G2</f>
        <v>0</v>
      </c>
    </row>
    <row r="36" spans="1:14" ht="15.75" customHeight="1" thickBot="1" x14ac:dyDescent="0.35">
      <c r="A36" s="768" t="s">
        <v>23832</v>
      </c>
      <c r="B36" s="769"/>
      <c r="C36" s="769"/>
      <c r="D36" s="770"/>
      <c r="E36" s="790" t="b">
        <v>0</v>
      </c>
      <c r="F36" s="791"/>
      <c r="G36" s="799">
        <f>IF(E38=TRUE,2,IF(E37=TRUE,1,IF(E36=TRUE,0,2)))</f>
        <v>2</v>
      </c>
      <c r="H36" s="798"/>
      <c r="I36" s="487" t="s">
        <v>0</v>
      </c>
      <c r="J36" s="483">
        <f>N30</f>
        <v>1</v>
      </c>
      <c r="K36" s="478"/>
      <c r="L36" s="85" t="s">
        <v>23706</v>
      </c>
      <c r="M36" s="476"/>
      <c r="N36" s="692"/>
    </row>
    <row r="37" spans="1:14" ht="13.5" customHeight="1" x14ac:dyDescent="0.25">
      <c r="A37" s="768" t="s">
        <v>23811</v>
      </c>
      <c r="B37" s="769"/>
      <c r="C37" s="769"/>
      <c r="D37" s="770"/>
      <c r="E37" s="792" t="b">
        <v>0</v>
      </c>
      <c r="F37" s="793"/>
      <c r="G37" s="109"/>
      <c r="H37" s="191"/>
      <c r="I37" s="348"/>
      <c r="J37" s="69"/>
      <c r="K37" s="69"/>
      <c r="L37" s="69"/>
      <c r="M37" s="116"/>
      <c r="N37" s="349"/>
    </row>
    <row r="38" spans="1:14" ht="13.5" customHeight="1" x14ac:dyDescent="0.3">
      <c r="A38" s="794" t="s">
        <v>23812</v>
      </c>
      <c r="B38" s="769"/>
      <c r="C38" s="769"/>
      <c r="D38" s="770"/>
      <c r="E38" s="790" t="b">
        <v>0</v>
      </c>
      <c r="F38" s="791"/>
      <c r="G38" s="192"/>
      <c r="H38" s="193"/>
      <c r="I38" s="462" t="s">
        <v>11</v>
      </c>
      <c r="J38" s="463"/>
      <c r="K38" s="463"/>
      <c r="L38" s="464"/>
      <c r="M38" s="465" t="s">
        <v>12</v>
      </c>
      <c r="N38" s="464"/>
    </row>
    <row r="39" spans="1:14" ht="13.5" customHeight="1" x14ac:dyDescent="0.3">
      <c r="A39" s="398"/>
      <c r="B39" s="800" t="s">
        <v>23799</v>
      </c>
      <c r="C39" s="786"/>
      <c r="D39" s="786"/>
      <c r="E39" s="786"/>
      <c r="F39" s="801"/>
      <c r="G39" s="757">
        <f>(SUM(G35:H36))*2.5</f>
        <v>5</v>
      </c>
      <c r="H39" s="756"/>
      <c r="I39" s="648" t="s">
        <v>34195</v>
      </c>
      <c r="J39" s="649"/>
      <c r="K39" s="649"/>
      <c r="L39" s="650"/>
      <c r="M39" s="732"/>
      <c r="N39" s="733"/>
    </row>
    <row r="40" spans="1:14" ht="13" x14ac:dyDescent="0.25">
      <c r="A40" s="188"/>
      <c r="B40" s="264"/>
      <c r="C40" s="264"/>
      <c r="D40" s="264"/>
      <c r="E40" s="264"/>
      <c r="F40" s="264"/>
      <c r="G40" s="194"/>
      <c r="H40" s="399"/>
      <c r="I40" s="651"/>
      <c r="J40" s="652"/>
      <c r="K40" s="652"/>
      <c r="L40" s="653"/>
      <c r="M40" s="113" t="s">
        <v>21</v>
      </c>
      <c r="N40" s="466"/>
    </row>
    <row r="41" spans="1:14" ht="14.25" customHeight="1" x14ac:dyDescent="0.3">
      <c r="A41" s="802" t="s">
        <v>23823</v>
      </c>
      <c r="B41" s="803"/>
      <c r="C41" s="803"/>
      <c r="D41" s="803"/>
      <c r="E41" s="769"/>
      <c r="F41" s="770"/>
      <c r="G41" s="133"/>
      <c r="H41" s="134"/>
      <c r="I41" s="651"/>
      <c r="J41" s="652"/>
      <c r="K41" s="652"/>
      <c r="L41" s="653"/>
      <c r="M41" s="265" t="s">
        <v>23990</v>
      </c>
      <c r="N41" s="467"/>
    </row>
    <row r="42" spans="1:14" ht="13.5" customHeight="1" x14ac:dyDescent="0.3">
      <c r="A42" s="400"/>
      <c r="B42" s="785" t="s">
        <v>23808</v>
      </c>
      <c r="C42" s="786"/>
      <c r="D42" s="786"/>
      <c r="E42" s="786"/>
      <c r="F42" s="756"/>
      <c r="G42" s="787" t="str">
        <f>'Perennial Sp.'!S4</f>
        <v/>
      </c>
      <c r="H42" s="770"/>
      <c r="I42" s="651"/>
      <c r="J42" s="652"/>
      <c r="K42" s="652"/>
      <c r="L42" s="653"/>
      <c r="M42" s="266" t="s">
        <v>23993</v>
      </c>
      <c r="N42" s="468"/>
    </row>
    <row r="43" spans="1:14" ht="12.75" customHeight="1" x14ac:dyDescent="0.25">
      <c r="A43" s="186"/>
      <c r="B43" s="401"/>
      <c r="C43" s="401"/>
      <c r="D43" s="401"/>
      <c r="E43" s="401"/>
      <c r="F43" s="401"/>
      <c r="G43" s="401"/>
      <c r="H43" s="402"/>
      <c r="I43" s="651"/>
      <c r="J43" s="652"/>
      <c r="K43" s="652"/>
      <c r="L43" s="653"/>
      <c r="M43" s="266" t="s">
        <v>23994</v>
      </c>
      <c r="N43" s="468"/>
    </row>
    <row r="44" spans="1:14" ht="15.5" x14ac:dyDescent="0.35">
      <c r="A44" s="403" t="s">
        <v>23979</v>
      </c>
      <c r="B44" s="264"/>
      <c r="C44" s="264"/>
      <c r="D44" s="264"/>
      <c r="E44" s="264"/>
      <c r="F44" s="264"/>
      <c r="G44" s="264"/>
      <c r="H44" s="404"/>
      <c r="I44" s="651"/>
      <c r="J44" s="652"/>
      <c r="K44" s="652"/>
      <c r="L44" s="653"/>
      <c r="M44" s="266" t="s">
        <v>23995</v>
      </c>
      <c r="N44" s="468"/>
    </row>
    <row r="45" spans="1:14" ht="12.75" customHeight="1" x14ac:dyDescent="0.3">
      <c r="A45" s="734" t="s">
        <v>23798</v>
      </c>
      <c r="B45" s="735"/>
      <c r="C45" s="735"/>
      <c r="D45" s="735"/>
      <c r="E45" s="735"/>
      <c r="F45" s="735"/>
      <c r="G45" s="736"/>
      <c r="H45" s="405">
        <f>SUM(G42,G32,G24,G13,G39)</f>
        <v>19</v>
      </c>
      <c r="I45" s="651"/>
      <c r="J45" s="652"/>
      <c r="K45" s="652"/>
      <c r="L45" s="653"/>
      <c r="M45" s="267" t="s">
        <v>24</v>
      </c>
      <c r="N45" s="469"/>
    </row>
    <row r="46" spans="1:14" x14ac:dyDescent="0.25">
      <c r="A46" s="406"/>
      <c r="B46" s="41"/>
      <c r="C46" s="41"/>
      <c r="D46" s="114"/>
      <c r="E46" s="114"/>
      <c r="F46" s="114"/>
      <c r="G46" s="107"/>
      <c r="H46" s="381"/>
      <c r="I46" s="651"/>
      <c r="J46" s="652"/>
      <c r="K46" s="652"/>
      <c r="L46" s="653"/>
      <c r="M46" s="726"/>
      <c r="N46" s="727"/>
    </row>
    <row r="47" spans="1:14" x14ac:dyDescent="0.25">
      <c r="A47" s="42"/>
      <c r="B47" s="43"/>
      <c r="C47" s="43"/>
      <c r="D47" s="110" t="s">
        <v>23702</v>
      </c>
      <c r="E47" s="110">
        <f>J35/80</f>
        <v>0.23749999999999999</v>
      </c>
      <c r="F47" s="43">
        <f t="shared" ref="F47:F52" si="0">1-E47</f>
        <v>0.76249999999999996</v>
      </c>
      <c r="G47" s="43"/>
      <c r="H47" s="407"/>
      <c r="I47" s="651"/>
      <c r="J47" s="652"/>
      <c r="K47" s="652"/>
      <c r="L47" s="653"/>
      <c r="M47" s="728"/>
      <c r="N47" s="729"/>
    </row>
    <row r="48" spans="1:14" x14ac:dyDescent="0.25">
      <c r="A48" s="42"/>
      <c r="B48" s="43"/>
      <c r="C48" s="43"/>
      <c r="D48" s="111" t="s">
        <v>23822</v>
      </c>
      <c r="E48" s="112">
        <f>G13/10</f>
        <v>0.5</v>
      </c>
      <c r="F48" s="43">
        <f t="shared" si="0"/>
        <v>0.5</v>
      </c>
      <c r="G48" s="43"/>
      <c r="H48" s="407"/>
      <c r="I48" s="651"/>
      <c r="J48" s="652"/>
      <c r="K48" s="652"/>
      <c r="L48" s="653"/>
      <c r="M48" s="728"/>
      <c r="N48" s="729"/>
    </row>
    <row r="49" spans="1:14" s="3" customFormat="1" ht="13" x14ac:dyDescent="0.3">
      <c r="A49" s="51"/>
      <c r="B49" s="45"/>
      <c r="C49" s="45"/>
      <c r="D49" s="111" t="s">
        <v>23983</v>
      </c>
      <c r="E49" s="112">
        <f>G24/18</f>
        <v>0.5</v>
      </c>
      <c r="F49" s="43">
        <f t="shared" si="0"/>
        <v>0.5</v>
      </c>
      <c r="G49" s="45"/>
      <c r="H49" s="408"/>
      <c r="I49" s="651"/>
      <c r="J49" s="652"/>
      <c r="K49" s="652"/>
      <c r="L49" s="653"/>
      <c r="M49" s="728"/>
      <c r="N49" s="729"/>
    </row>
    <row r="50" spans="1:14" s="4" customFormat="1" x14ac:dyDescent="0.25">
      <c r="A50" s="52"/>
      <c r="B50" s="46"/>
      <c r="C50" s="46"/>
      <c r="D50" s="111" t="s">
        <v>23821</v>
      </c>
      <c r="E50" s="112">
        <f>G32/16</f>
        <v>0</v>
      </c>
      <c r="F50" s="43">
        <f t="shared" si="0"/>
        <v>1</v>
      </c>
      <c r="G50" s="46"/>
      <c r="H50" s="409"/>
      <c r="I50" s="651"/>
      <c r="J50" s="652"/>
      <c r="K50" s="652"/>
      <c r="L50" s="653"/>
      <c r="M50" s="728"/>
      <c r="N50" s="729"/>
    </row>
    <row r="51" spans="1:14" ht="27" customHeight="1" x14ac:dyDescent="0.3">
      <c r="A51" s="53"/>
      <c r="B51" s="54"/>
      <c r="C51" s="54"/>
      <c r="D51" s="111" t="s">
        <v>23984</v>
      </c>
      <c r="E51" s="1">
        <f>G39/10</f>
        <v>0.5</v>
      </c>
      <c r="F51" s="43">
        <f t="shared" si="0"/>
        <v>0.5</v>
      </c>
      <c r="G51" s="47"/>
      <c r="H51" s="410"/>
      <c r="I51" s="651"/>
      <c r="J51" s="652"/>
      <c r="K51" s="652"/>
      <c r="L51" s="653"/>
      <c r="M51" s="728"/>
      <c r="N51" s="729"/>
    </row>
    <row r="52" spans="1:14" ht="10.5" customHeight="1" x14ac:dyDescent="0.3">
      <c r="A52" s="55"/>
      <c r="B52" s="56"/>
      <c r="C52" s="56"/>
      <c r="D52" s="111" t="s">
        <v>23823</v>
      </c>
      <c r="E52" s="112" t="e">
        <f>G42/26</f>
        <v>#VALUE!</v>
      </c>
      <c r="F52" s="43" t="e">
        <f t="shared" si="0"/>
        <v>#VALUE!</v>
      </c>
      <c r="G52" s="48"/>
      <c r="H52" s="409"/>
      <c r="I52" s="651"/>
      <c r="J52" s="652"/>
      <c r="K52" s="652"/>
      <c r="L52" s="653"/>
      <c r="M52" s="730"/>
      <c r="N52" s="731"/>
    </row>
    <row r="53" spans="1:14" ht="13.5" customHeight="1" x14ac:dyDescent="0.3">
      <c r="A53" s="55"/>
      <c r="B53" s="56"/>
      <c r="C53" s="56"/>
      <c r="D53" s="1"/>
      <c r="E53" s="1"/>
      <c r="F53" s="43" t="e">
        <f>1-#REF!</f>
        <v>#REF!</v>
      </c>
      <c r="G53" s="48"/>
      <c r="H53" s="409"/>
      <c r="I53" s="651"/>
      <c r="J53" s="652"/>
      <c r="K53" s="652"/>
      <c r="L53" s="653"/>
      <c r="M53" s="1"/>
      <c r="N53" s="484"/>
    </row>
    <row r="54" spans="1:14" ht="13" x14ac:dyDescent="0.3">
      <c r="A54" s="55"/>
      <c r="B54" s="56"/>
      <c r="C54" s="56"/>
      <c r="D54" s="1"/>
      <c r="E54" s="1"/>
      <c r="F54" s="43" t="e">
        <f>1-E52</f>
        <v>#VALUE!</v>
      </c>
      <c r="G54" s="48"/>
      <c r="H54" s="409"/>
      <c r="I54" s="651"/>
      <c r="J54" s="652"/>
      <c r="K54" s="652"/>
      <c r="L54" s="653"/>
      <c r="M54" s="1"/>
      <c r="N54" s="17"/>
    </row>
    <row r="55" spans="1:14" ht="20.25" customHeight="1" x14ac:dyDescent="0.25">
      <c r="A55" s="57"/>
      <c r="B55" s="58"/>
      <c r="C55" s="58"/>
      <c r="D55" s="58"/>
      <c r="E55" s="75"/>
      <c r="F55" s="75"/>
      <c r="G55" s="48"/>
      <c r="H55" s="409"/>
      <c r="I55" s="651"/>
      <c r="J55" s="652"/>
      <c r="K55" s="652"/>
      <c r="L55" s="653"/>
      <c r="M55" s="255"/>
      <c r="N55" s="470"/>
    </row>
    <row r="56" spans="1:14" x14ac:dyDescent="0.25">
      <c r="A56" s="59"/>
      <c r="B56" s="49"/>
      <c r="C56" s="49"/>
      <c r="D56" s="49"/>
      <c r="E56" s="49"/>
      <c r="F56" s="49"/>
      <c r="G56" s="43"/>
      <c r="H56" s="407"/>
      <c r="I56" s="651"/>
      <c r="J56" s="652"/>
      <c r="K56" s="652"/>
      <c r="L56" s="653"/>
      <c r="M56" s="256"/>
      <c r="N56" s="471"/>
    </row>
    <row r="57" spans="1:14" x14ac:dyDescent="0.25">
      <c r="A57" s="42"/>
      <c r="B57" s="43"/>
      <c r="C57" s="43"/>
      <c r="D57" s="43"/>
      <c r="E57" s="43"/>
      <c r="F57" s="43"/>
      <c r="G57" s="43"/>
      <c r="H57" s="407"/>
      <c r="I57" s="651"/>
      <c r="J57" s="652"/>
      <c r="K57" s="652"/>
      <c r="L57" s="653"/>
      <c r="M57" s="257"/>
      <c r="N57" s="471"/>
    </row>
    <row r="58" spans="1:14" ht="13" x14ac:dyDescent="0.3">
      <c r="A58" s="42"/>
      <c r="B58" s="43"/>
      <c r="C58" s="43"/>
      <c r="D58" s="43"/>
      <c r="E58" s="43"/>
      <c r="F58" s="43"/>
      <c r="G58" s="43"/>
      <c r="H58" s="407"/>
      <c r="I58" s="651"/>
      <c r="J58" s="652"/>
      <c r="K58" s="652"/>
      <c r="L58" s="653"/>
      <c r="M58" s="257"/>
      <c r="N58" s="472"/>
    </row>
    <row r="59" spans="1:14" ht="7.5" customHeight="1" x14ac:dyDescent="0.3">
      <c r="A59" s="74"/>
      <c r="B59" s="75"/>
      <c r="C59" s="75"/>
      <c r="D59" s="75"/>
      <c r="E59" s="75"/>
      <c r="F59" s="75"/>
      <c r="G59" s="75"/>
      <c r="H59" s="203"/>
      <c r="I59" s="651"/>
      <c r="J59" s="652"/>
      <c r="K59" s="652"/>
      <c r="L59" s="653"/>
      <c r="M59" s="256"/>
      <c r="N59" s="472"/>
    </row>
    <row r="60" spans="1:14" ht="4.5" customHeight="1" x14ac:dyDescent="0.25">
      <c r="A60" s="72"/>
      <c r="B60" s="73"/>
      <c r="C60" s="73"/>
      <c r="D60" s="73"/>
      <c r="E60" s="73"/>
      <c r="F60" s="73"/>
      <c r="G60" s="73"/>
      <c r="H60" s="411"/>
      <c r="I60" s="654"/>
      <c r="J60" s="655"/>
      <c r="K60" s="655"/>
      <c r="L60" s="656"/>
      <c r="M60" s="25"/>
      <c r="N60" s="129"/>
    </row>
    <row r="61" spans="1:14" ht="15" hidden="1" customHeight="1" x14ac:dyDescent="0.3">
      <c r="A61" s="74"/>
      <c r="B61" s="75"/>
      <c r="C61" s="75"/>
      <c r="D61" s="75"/>
      <c r="E61" s="75"/>
      <c r="F61" s="75"/>
      <c r="G61" s="75"/>
      <c r="H61" s="75"/>
      <c r="I61" s="261"/>
      <c r="J61" s="262"/>
      <c r="K61" s="259"/>
      <c r="L61" s="255"/>
      <c r="M61" s="258"/>
      <c r="N61" s="252"/>
    </row>
    <row r="62" spans="1:14" ht="13" hidden="1" x14ac:dyDescent="0.3">
      <c r="A62" s="74"/>
      <c r="B62" s="75"/>
      <c r="C62" s="75"/>
      <c r="D62" s="75"/>
      <c r="E62" s="75"/>
      <c r="F62" s="75"/>
      <c r="G62" s="75"/>
      <c r="H62" s="75"/>
      <c r="I62" s="261"/>
      <c r="J62" s="252"/>
      <c r="K62" s="259"/>
      <c r="L62" s="255"/>
      <c r="M62" s="13"/>
      <c r="N62" s="252"/>
    </row>
    <row r="63" spans="1:14" ht="13" hidden="1" x14ac:dyDescent="0.3">
      <c r="A63" s="74"/>
      <c r="B63" s="75"/>
      <c r="C63" s="75"/>
      <c r="D63" s="75"/>
      <c r="E63" s="75"/>
      <c r="F63" s="75"/>
      <c r="G63" s="75"/>
      <c r="H63" s="75"/>
      <c r="I63" s="261"/>
      <c r="J63" s="252"/>
      <c r="K63" s="259"/>
      <c r="L63" s="255"/>
      <c r="M63" s="13"/>
      <c r="N63" s="252"/>
    </row>
    <row r="64" spans="1:14" ht="13" hidden="1" x14ac:dyDescent="0.3">
      <c r="A64" s="72"/>
      <c r="B64" s="73"/>
      <c r="C64" s="73"/>
      <c r="D64" s="73"/>
      <c r="E64" s="73"/>
      <c r="F64" s="73"/>
      <c r="G64" s="73"/>
      <c r="H64" s="73"/>
      <c r="I64" s="263"/>
      <c r="J64" s="253"/>
      <c r="K64" s="259"/>
      <c r="L64" s="260"/>
      <c r="M64" s="13"/>
      <c r="N64" s="254"/>
    </row>
    <row r="65" spans="1:41" ht="17.25" hidden="1" customHeight="1" x14ac:dyDescent="0.25">
      <c r="A65" s="74"/>
      <c r="B65" s="75"/>
      <c r="C65" s="75"/>
      <c r="D65" s="75"/>
      <c r="E65" s="75"/>
      <c r="F65" s="75"/>
      <c r="G65" s="75"/>
      <c r="H65" s="203"/>
      <c r="I65" s="75"/>
      <c r="J65" s="75"/>
      <c r="K65" s="75"/>
      <c r="L65" s="75"/>
      <c r="M65" s="75"/>
      <c r="N65" s="203"/>
    </row>
    <row r="66" spans="1:41" hidden="1" x14ac:dyDescent="0.25">
      <c r="A66" s="74"/>
      <c r="B66" s="75"/>
      <c r="C66" s="75"/>
      <c r="D66" s="75"/>
      <c r="E66" s="75"/>
      <c r="F66" s="75"/>
      <c r="G66" s="75"/>
      <c r="H66" s="203"/>
      <c r="I66" s="75"/>
      <c r="J66" s="75"/>
      <c r="K66" s="75"/>
      <c r="L66" s="75"/>
      <c r="M66" s="75"/>
      <c r="N66" s="203"/>
    </row>
    <row r="67" spans="1:41" x14ac:dyDescent="0.25">
      <c r="A67" s="75"/>
      <c r="B67" s="75"/>
      <c r="C67" s="75"/>
      <c r="D67" s="75"/>
      <c r="E67" s="75"/>
      <c r="F67" s="75"/>
      <c r="G67" s="75"/>
      <c r="H67" s="75"/>
      <c r="I67" s="75"/>
      <c r="J67" s="75"/>
      <c r="K67" s="75"/>
      <c r="L67" s="75"/>
      <c r="M67" s="75"/>
      <c r="N67" s="75"/>
      <c r="O67" s="1"/>
    </row>
    <row r="68" spans="1:41" x14ac:dyDescent="0.25">
      <c r="A68" s="75"/>
      <c r="B68" s="75"/>
      <c r="C68" s="75"/>
      <c r="D68" s="75"/>
      <c r="E68" s="75"/>
      <c r="F68" s="75"/>
      <c r="G68" s="75"/>
      <c r="H68" s="75"/>
      <c r="I68" s="75"/>
      <c r="J68" s="75"/>
      <c r="K68" s="75"/>
      <c r="L68" s="75"/>
      <c r="M68" s="75"/>
      <c r="N68" s="75"/>
      <c r="O68" s="1"/>
    </row>
    <row r="69" spans="1:41" x14ac:dyDescent="0.25">
      <c r="A69" s="75"/>
      <c r="B69" s="75"/>
      <c r="C69" s="75"/>
      <c r="D69" s="75"/>
      <c r="E69" s="75"/>
      <c r="F69" s="75"/>
      <c r="G69" s="75"/>
      <c r="H69" s="75"/>
      <c r="I69" s="75"/>
      <c r="J69" s="75"/>
      <c r="K69" s="75"/>
      <c r="L69" s="75"/>
      <c r="M69" s="75"/>
      <c r="N69" s="75"/>
      <c r="O69" s="1"/>
    </row>
    <row r="70" spans="1:41" x14ac:dyDescent="0.25">
      <c r="A70" s="1"/>
      <c r="B70" s="1"/>
      <c r="C70" s="1"/>
      <c r="D70" s="1"/>
      <c r="E70" s="1"/>
      <c r="F70" s="1"/>
      <c r="G70" s="1"/>
      <c r="H70" s="1"/>
      <c r="I70" s="1"/>
      <c r="J70" s="1"/>
      <c r="K70" s="1"/>
      <c r="L70" s="1"/>
      <c r="M70" s="1"/>
      <c r="N70" s="1"/>
      <c r="O70" s="1"/>
      <c r="P70" s="1"/>
      <c r="Q70" s="1"/>
    </row>
    <row r="71" spans="1:41" x14ac:dyDescent="0.25">
      <c r="A71" s="99"/>
      <c r="B71" s="99"/>
      <c r="C71" s="99"/>
      <c r="D71" s="99"/>
      <c r="E71" s="99"/>
      <c r="F71" s="99"/>
      <c r="G71" s="99"/>
      <c r="H71" s="99"/>
      <c r="I71" s="99"/>
      <c r="J71" s="99"/>
      <c r="K71" s="99"/>
      <c r="L71" s="99"/>
      <c r="M71" s="99"/>
      <c r="N71" s="99"/>
      <c r="O71" s="99"/>
      <c r="P71" s="100"/>
      <c r="Q71" s="1"/>
    </row>
    <row r="72" spans="1:41" x14ac:dyDescent="0.25">
      <c r="A72" s="99"/>
      <c r="B72" s="99"/>
      <c r="C72" s="99"/>
      <c r="D72" s="99"/>
      <c r="E72" s="99"/>
      <c r="F72" s="99"/>
      <c r="G72" s="99"/>
      <c r="H72" s="99"/>
      <c r="I72" s="99"/>
      <c r="J72" s="99"/>
      <c r="K72" s="99"/>
      <c r="L72" s="99"/>
      <c r="M72" s="99"/>
      <c r="N72" s="99"/>
      <c r="O72" s="99"/>
      <c r="P72" s="100"/>
      <c r="Q72" s="1"/>
    </row>
    <row r="73" spans="1:41" x14ac:dyDescent="0.25">
      <c r="A73" s="98"/>
      <c r="B73" s="98"/>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row>
    <row r="74" spans="1:41" x14ac:dyDescent="0.25">
      <c r="A74" s="98"/>
      <c r="B74" s="98"/>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row>
    <row r="75" spans="1:41" x14ac:dyDescent="0.25">
      <c r="A75" s="98"/>
      <c r="B75" s="98"/>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row>
    <row r="76" spans="1:41" x14ac:dyDescent="0.25">
      <c r="A76" s="98"/>
      <c r="B76" s="98"/>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row>
    <row r="77" spans="1:41" x14ac:dyDescent="0.25">
      <c r="A77" s="98"/>
      <c r="B77" s="98"/>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row>
    <row r="78" spans="1:41" x14ac:dyDescent="0.25">
      <c r="A78" s="98"/>
      <c r="B78" s="98"/>
      <c r="C78" s="98"/>
      <c r="D78" s="98"/>
      <c r="E78" s="98"/>
      <c r="F78" s="98"/>
      <c r="G78" s="98"/>
      <c r="H78" s="98"/>
      <c r="I78" s="98"/>
      <c r="J78" s="98"/>
      <c r="K78" s="98"/>
      <c r="L78" s="98"/>
      <c r="M78" s="98"/>
      <c r="N78" s="98"/>
      <c r="O78" s="98"/>
      <c r="P78" s="98"/>
    </row>
    <row r="79" spans="1:41" x14ac:dyDescent="0.25">
      <c r="A79" s="98"/>
      <c r="B79" s="98"/>
      <c r="C79" s="98"/>
      <c r="D79" s="98"/>
      <c r="E79" s="98"/>
      <c r="F79" s="98"/>
      <c r="G79" s="98"/>
      <c r="H79" s="98"/>
      <c r="I79" s="98"/>
      <c r="J79" s="98"/>
      <c r="K79" s="98"/>
      <c r="L79" s="98"/>
      <c r="M79" s="98"/>
      <c r="N79" s="98"/>
      <c r="O79" s="98"/>
      <c r="P79" s="98"/>
    </row>
    <row r="80" spans="1:41" x14ac:dyDescent="0.25">
      <c r="A80" s="98"/>
      <c r="B80" s="98"/>
      <c r="C80" s="98"/>
      <c r="D80" s="98"/>
      <c r="E80" s="98"/>
      <c r="F80" s="98"/>
      <c r="G80" s="98"/>
      <c r="H80" s="98"/>
      <c r="I80" s="98"/>
      <c r="J80" s="98"/>
      <c r="K80" s="98"/>
      <c r="L80" s="98"/>
      <c r="M80" s="98"/>
      <c r="N80" s="98"/>
      <c r="O80" s="98"/>
      <c r="P80" s="98"/>
    </row>
    <row r="81" spans="1:16" x14ac:dyDescent="0.25">
      <c r="A81" s="98"/>
      <c r="B81" s="98"/>
      <c r="C81" s="98"/>
      <c r="D81" s="98"/>
      <c r="E81" s="98"/>
      <c r="F81" s="98"/>
      <c r="G81" s="98"/>
      <c r="H81" s="98"/>
      <c r="I81" s="98"/>
      <c r="J81" s="98"/>
      <c r="K81" s="98"/>
      <c r="L81" s="98"/>
      <c r="M81" s="98"/>
      <c r="N81" s="98"/>
      <c r="O81" s="98"/>
      <c r="P81" s="98"/>
    </row>
    <row r="82" spans="1:16" x14ac:dyDescent="0.25">
      <c r="A82" s="98"/>
      <c r="B82" s="98"/>
      <c r="C82" s="98"/>
      <c r="D82" s="98"/>
      <c r="E82" s="98"/>
      <c r="F82" s="98"/>
      <c r="G82" s="98"/>
      <c r="H82" s="98"/>
      <c r="I82" s="98"/>
      <c r="J82" s="98"/>
      <c r="K82" s="98"/>
      <c r="L82" s="98"/>
      <c r="M82" s="98"/>
      <c r="N82" s="98"/>
      <c r="O82" s="98"/>
      <c r="P82" s="98"/>
    </row>
    <row r="83" spans="1:16" x14ac:dyDescent="0.25">
      <c r="A83" s="98"/>
      <c r="B83" s="98"/>
      <c r="C83" s="98"/>
      <c r="D83" s="98"/>
      <c r="E83" s="98"/>
      <c r="F83" s="98"/>
      <c r="G83" s="98"/>
      <c r="H83" s="98"/>
      <c r="I83" s="98"/>
      <c r="J83" s="98"/>
      <c r="K83" s="98"/>
      <c r="L83" s="98"/>
      <c r="M83" s="98"/>
      <c r="N83" s="98"/>
      <c r="O83" s="98"/>
      <c r="P83" s="98"/>
    </row>
    <row r="84" spans="1:16" x14ac:dyDescent="0.25">
      <c r="A84" s="98"/>
      <c r="B84" s="98"/>
      <c r="C84" s="98"/>
      <c r="D84" s="98"/>
      <c r="E84" s="98"/>
      <c r="F84" s="98"/>
      <c r="G84" s="98"/>
      <c r="H84" s="98"/>
      <c r="I84" s="98"/>
      <c r="J84" s="98"/>
      <c r="K84" s="98"/>
      <c r="L84" s="98"/>
      <c r="M84" s="98"/>
      <c r="N84" s="98"/>
      <c r="O84" s="98"/>
      <c r="P84" s="98"/>
    </row>
    <row r="85" spans="1:16" x14ac:dyDescent="0.25">
      <c r="A85" s="98"/>
      <c r="B85" s="98"/>
      <c r="C85" s="98"/>
      <c r="D85" s="98"/>
      <c r="E85" s="98"/>
      <c r="F85" s="98"/>
      <c r="G85" s="98"/>
      <c r="H85" s="98"/>
      <c r="I85" s="98"/>
      <c r="J85" s="98"/>
      <c r="K85" s="98"/>
      <c r="L85" s="98"/>
      <c r="M85" s="98"/>
      <c r="N85" s="98"/>
      <c r="O85" s="98"/>
      <c r="P85" s="98"/>
    </row>
    <row r="86" spans="1:16" x14ac:dyDescent="0.25">
      <c r="A86" s="98"/>
      <c r="B86" s="98"/>
      <c r="C86" s="98"/>
      <c r="D86" s="98"/>
      <c r="E86" s="98"/>
      <c r="F86" s="98"/>
      <c r="G86" s="98"/>
      <c r="H86" s="98"/>
      <c r="I86" s="98"/>
      <c r="J86" s="98"/>
      <c r="K86" s="98"/>
      <c r="L86" s="98"/>
      <c r="M86" s="98"/>
      <c r="N86" s="98"/>
      <c r="O86" s="98"/>
      <c r="P86" s="98"/>
    </row>
    <row r="87" spans="1:16" x14ac:dyDescent="0.25">
      <c r="A87" s="98"/>
      <c r="B87" s="98"/>
      <c r="C87" s="98"/>
      <c r="D87" s="98"/>
      <c r="E87" s="98"/>
      <c r="F87" s="98"/>
      <c r="G87" s="98"/>
      <c r="H87" s="98"/>
      <c r="I87" s="98"/>
      <c r="J87" s="98"/>
      <c r="K87" s="98"/>
      <c r="L87" s="98"/>
      <c r="M87" s="98"/>
      <c r="N87" s="98"/>
      <c r="O87" s="98"/>
      <c r="P87" s="98"/>
    </row>
    <row r="88" spans="1:16" x14ac:dyDescent="0.25">
      <c r="A88" s="98"/>
      <c r="B88" s="98"/>
      <c r="C88" s="98"/>
      <c r="D88" s="98"/>
      <c r="E88" s="98"/>
      <c r="F88" s="98"/>
      <c r="G88" s="98"/>
      <c r="H88" s="98"/>
      <c r="I88" s="98"/>
      <c r="J88" s="98"/>
      <c r="K88" s="98"/>
      <c r="L88" s="98"/>
      <c r="M88" s="98"/>
      <c r="N88" s="98"/>
      <c r="O88" s="98"/>
      <c r="P88" s="98"/>
    </row>
    <row r="89" spans="1:16" x14ac:dyDescent="0.25">
      <c r="A89" s="98"/>
      <c r="B89" s="98"/>
      <c r="C89" s="98"/>
      <c r="D89" s="98"/>
      <c r="E89" s="98"/>
      <c r="F89" s="98"/>
      <c r="G89" s="98"/>
      <c r="H89" s="98"/>
      <c r="I89" s="98"/>
      <c r="J89" s="98"/>
      <c r="K89" s="98"/>
      <c r="L89" s="98"/>
      <c r="M89" s="98"/>
      <c r="N89" s="98"/>
      <c r="O89" s="98"/>
      <c r="P89" s="98"/>
    </row>
  </sheetData>
  <sheetProtection algorithmName="SHA-512" hashValue="32nnTOnbnTaAKvDryNWAblvUaeLqjEIgo7EFElrLrpWO33niJW8KpPyi09xOdO92oTTzxGZeOrsy5lBHGCQsPg==" saltValue="Umkd44f/+9o1py+jXfwF0w==" spinCount="100000" sheet="1" scenarios="1" formatColumns="0" formatRows="0"/>
  <mergeCells count="86">
    <mergeCell ref="B42:F42"/>
    <mergeCell ref="G42:H42"/>
    <mergeCell ref="E34:F34"/>
    <mergeCell ref="E35:F35"/>
    <mergeCell ref="E36:F36"/>
    <mergeCell ref="E37:F37"/>
    <mergeCell ref="E38:F38"/>
    <mergeCell ref="A37:D37"/>
    <mergeCell ref="A38:D38"/>
    <mergeCell ref="G34:H34"/>
    <mergeCell ref="G35:H35"/>
    <mergeCell ref="G36:H36"/>
    <mergeCell ref="B39:F39"/>
    <mergeCell ref="G39:H39"/>
    <mergeCell ref="A41:F41"/>
    <mergeCell ref="A34:D34"/>
    <mergeCell ref="I27:M27"/>
    <mergeCell ref="I30:M30"/>
    <mergeCell ref="G32:H32"/>
    <mergeCell ref="B32:F32"/>
    <mergeCell ref="E26:F27"/>
    <mergeCell ref="E28:F28"/>
    <mergeCell ref="E29:F29"/>
    <mergeCell ref="A28:C28"/>
    <mergeCell ref="A29:C29"/>
    <mergeCell ref="A30:C30"/>
    <mergeCell ref="A31:C31"/>
    <mergeCell ref="E30:F30"/>
    <mergeCell ref="E31:F31"/>
    <mergeCell ref="A19:B20"/>
    <mergeCell ref="A35:D35"/>
    <mergeCell ref="A36:D36"/>
    <mergeCell ref="D26:D27"/>
    <mergeCell ref="C17:C18"/>
    <mergeCell ref="C19:C20"/>
    <mergeCell ref="D19:D20"/>
    <mergeCell ref="C21:C23"/>
    <mergeCell ref="D21:D23"/>
    <mergeCell ref="M46:N52"/>
    <mergeCell ref="M39:N39"/>
    <mergeCell ref="A45:G45"/>
    <mergeCell ref="D17:D18"/>
    <mergeCell ref="G17:H18"/>
    <mergeCell ref="E17:F18"/>
    <mergeCell ref="E21:F23"/>
    <mergeCell ref="I17:M17"/>
    <mergeCell ref="G26:H31"/>
    <mergeCell ref="G19:H20"/>
    <mergeCell ref="G21:H23"/>
    <mergeCell ref="G24:H24"/>
    <mergeCell ref="B24:F24"/>
    <mergeCell ref="A26:C27"/>
    <mergeCell ref="A21:B23"/>
    <mergeCell ref="A17:B18"/>
    <mergeCell ref="N35:N36"/>
    <mergeCell ref="B5:C5"/>
    <mergeCell ref="E5:H5"/>
    <mergeCell ref="B3:H3"/>
    <mergeCell ref="B4:H4"/>
    <mergeCell ref="C7:C8"/>
    <mergeCell ref="B13:F13"/>
    <mergeCell ref="G13:H13"/>
    <mergeCell ref="G11:H12"/>
    <mergeCell ref="C11:C12"/>
    <mergeCell ref="D11:D12"/>
    <mergeCell ref="A7:B8"/>
    <mergeCell ref="E19:F20"/>
    <mergeCell ref="A11:B12"/>
    <mergeCell ref="G7:H8"/>
    <mergeCell ref="C9:C10"/>
    <mergeCell ref="I39:L60"/>
    <mergeCell ref="A9:B10"/>
    <mergeCell ref="D15:D16"/>
    <mergeCell ref="B2:C2"/>
    <mergeCell ref="D2:F2"/>
    <mergeCell ref="G2:H2"/>
    <mergeCell ref="D9:D10"/>
    <mergeCell ref="D7:D8"/>
    <mergeCell ref="G15:H16"/>
    <mergeCell ref="E7:F8"/>
    <mergeCell ref="E9:F10"/>
    <mergeCell ref="E11:F12"/>
    <mergeCell ref="E15:F16"/>
    <mergeCell ref="G9:H10"/>
    <mergeCell ref="A15:B16"/>
    <mergeCell ref="C15:C16"/>
  </mergeCells>
  <conditionalFormatting sqref="A38:A39">
    <cfRule type="expression" dxfId="2" priority="4">
      <formula>$B$37=TRUE</formula>
    </cfRule>
  </conditionalFormatting>
  <conditionalFormatting sqref="B39">
    <cfRule type="expression" dxfId="1" priority="2">
      <formula>$B$37=TRUE</formula>
    </cfRule>
    <cfRule type="expression" dxfId="0" priority="3">
      <formula>$B$37=TRUE</formula>
    </cfRule>
  </conditionalFormatting>
  <pageMargins left="0.15748031496063" right="0.15748031496063" top="0.15748031496063" bottom="0.15748031496063" header="0.31496062992126" footer="0.31496062992126"/>
  <pageSetup paperSize="9" scale="97" fitToWidth="0" fitToHeight="0" orientation="portrait" r:id="rId1"/>
  <headerFooter>
    <oddHeader>&amp;C&amp;"Arial"&amp;12&amp;KA80000 OFFICIAL&amp;1#_x000D_</oddHeader>
  </headerFooter>
  <colBreaks count="2" manualBreakCount="2">
    <brk id="8" max="1048575" man="1"/>
    <brk id="1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051" r:id="rId4" name="Check Box 3">
              <controlPr defaultSize="0" autoFill="0" autoLine="0" autoPict="0">
                <anchor moveWithCells="1">
                  <from>
                    <xdr:col>13</xdr:col>
                    <xdr:colOff>355600</xdr:colOff>
                    <xdr:row>2</xdr:row>
                    <xdr:rowOff>12700</xdr:rowOff>
                  </from>
                  <to>
                    <xdr:col>13</xdr:col>
                    <xdr:colOff>565150</xdr:colOff>
                    <xdr:row>3</xdr:row>
                    <xdr:rowOff>12700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13</xdr:col>
                    <xdr:colOff>355600</xdr:colOff>
                    <xdr:row>3</xdr:row>
                    <xdr:rowOff>12700</xdr:rowOff>
                  </from>
                  <to>
                    <xdr:col>13</xdr:col>
                    <xdr:colOff>565150</xdr:colOff>
                    <xdr:row>4</xdr:row>
                    <xdr:rowOff>12700</xdr:rowOff>
                  </to>
                </anchor>
              </controlPr>
            </control>
          </mc:Choice>
        </mc:AlternateContent>
        <mc:AlternateContent xmlns:mc="http://schemas.openxmlformats.org/markup-compatibility/2006">
          <mc:Choice Requires="x14">
            <control shapeId="2053" r:id="rId6" name="Check Box 5">
              <controlPr defaultSize="0" autoFill="0" autoLine="0" autoPict="0">
                <anchor moveWithCells="1">
                  <from>
                    <xdr:col>13</xdr:col>
                    <xdr:colOff>355600</xdr:colOff>
                    <xdr:row>4</xdr:row>
                    <xdr:rowOff>12700</xdr:rowOff>
                  </from>
                  <to>
                    <xdr:col>13</xdr:col>
                    <xdr:colOff>565150</xdr:colOff>
                    <xdr:row>5</xdr:row>
                    <xdr:rowOff>12700</xdr:rowOff>
                  </to>
                </anchor>
              </controlPr>
            </control>
          </mc:Choice>
        </mc:AlternateContent>
        <mc:AlternateContent xmlns:mc="http://schemas.openxmlformats.org/markup-compatibility/2006">
          <mc:Choice Requires="x14">
            <control shapeId="2054" r:id="rId7" name="Check Box 6">
              <controlPr defaultSize="0" autoFill="0" autoLine="0" autoPict="0">
                <anchor moveWithCells="1">
                  <from>
                    <xdr:col>13</xdr:col>
                    <xdr:colOff>355600</xdr:colOff>
                    <xdr:row>5</xdr:row>
                    <xdr:rowOff>12700</xdr:rowOff>
                  </from>
                  <to>
                    <xdr:col>13</xdr:col>
                    <xdr:colOff>565150</xdr:colOff>
                    <xdr:row>6</xdr:row>
                    <xdr:rowOff>12700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13</xdr:col>
                    <xdr:colOff>355600</xdr:colOff>
                    <xdr:row>6</xdr:row>
                    <xdr:rowOff>12700</xdr:rowOff>
                  </from>
                  <to>
                    <xdr:col>13</xdr:col>
                    <xdr:colOff>565150</xdr:colOff>
                    <xdr:row>7</xdr:row>
                    <xdr:rowOff>12700</xdr:rowOff>
                  </to>
                </anchor>
              </controlPr>
            </control>
          </mc:Choice>
        </mc:AlternateContent>
        <mc:AlternateContent xmlns:mc="http://schemas.openxmlformats.org/markup-compatibility/2006">
          <mc:Choice Requires="x14">
            <control shapeId="2058" r:id="rId9" name="Check Box 10">
              <controlPr defaultSize="0" autoFill="0" autoLine="0" autoPict="0" altText="">
                <anchor moveWithCells="1">
                  <from>
                    <xdr:col>2</xdr:col>
                    <xdr:colOff>190500</xdr:colOff>
                    <xdr:row>8</xdr:row>
                    <xdr:rowOff>69850</xdr:rowOff>
                  </from>
                  <to>
                    <xdr:col>2</xdr:col>
                    <xdr:colOff>431800</xdr:colOff>
                    <xdr:row>9</xdr:row>
                    <xdr:rowOff>165100</xdr:rowOff>
                  </to>
                </anchor>
              </controlPr>
            </control>
          </mc:Choice>
        </mc:AlternateContent>
        <mc:AlternateContent xmlns:mc="http://schemas.openxmlformats.org/markup-compatibility/2006">
          <mc:Choice Requires="x14">
            <control shapeId="2061" r:id="rId10" name="Check Box 13">
              <controlPr defaultSize="0" autoFill="0" autoLine="0" autoPict="0" altText="">
                <anchor moveWithCells="1">
                  <from>
                    <xdr:col>3</xdr:col>
                    <xdr:colOff>190500</xdr:colOff>
                    <xdr:row>8</xdr:row>
                    <xdr:rowOff>69850</xdr:rowOff>
                  </from>
                  <to>
                    <xdr:col>3</xdr:col>
                    <xdr:colOff>469900</xdr:colOff>
                    <xdr:row>9</xdr:row>
                    <xdr:rowOff>184150</xdr:rowOff>
                  </to>
                </anchor>
              </controlPr>
            </control>
          </mc:Choice>
        </mc:AlternateContent>
        <mc:AlternateContent xmlns:mc="http://schemas.openxmlformats.org/markup-compatibility/2006">
          <mc:Choice Requires="x14">
            <control shapeId="2062" r:id="rId11" name="Check Box 14">
              <controlPr defaultSize="0" autoFill="0" autoLine="0" autoPict="0" altText="">
                <anchor moveWithCells="1">
                  <from>
                    <xdr:col>4</xdr:col>
                    <xdr:colOff>190500</xdr:colOff>
                    <xdr:row>8</xdr:row>
                    <xdr:rowOff>50800</xdr:rowOff>
                  </from>
                  <to>
                    <xdr:col>4</xdr:col>
                    <xdr:colOff>450850</xdr:colOff>
                    <xdr:row>9</xdr:row>
                    <xdr:rowOff>184150</xdr:rowOff>
                  </to>
                </anchor>
              </controlPr>
            </control>
          </mc:Choice>
        </mc:AlternateContent>
        <mc:AlternateContent xmlns:mc="http://schemas.openxmlformats.org/markup-compatibility/2006">
          <mc:Choice Requires="x14">
            <control shapeId="2063" r:id="rId12" name="Check Box 15">
              <controlPr defaultSize="0" autoFill="0" autoLine="0" autoPict="0" altText="">
                <anchor moveWithCells="1">
                  <from>
                    <xdr:col>2</xdr:col>
                    <xdr:colOff>190500</xdr:colOff>
                    <xdr:row>10</xdr:row>
                    <xdr:rowOff>69850</xdr:rowOff>
                  </from>
                  <to>
                    <xdr:col>2</xdr:col>
                    <xdr:colOff>431800</xdr:colOff>
                    <xdr:row>11</xdr:row>
                    <xdr:rowOff>76200</xdr:rowOff>
                  </to>
                </anchor>
              </controlPr>
            </control>
          </mc:Choice>
        </mc:AlternateContent>
        <mc:AlternateContent xmlns:mc="http://schemas.openxmlformats.org/markup-compatibility/2006">
          <mc:Choice Requires="x14">
            <control shapeId="2064" r:id="rId13" name="Check Box 16">
              <controlPr defaultSize="0" autoFill="0" autoLine="0" autoPict="0" altText="">
                <anchor moveWithCells="1">
                  <from>
                    <xdr:col>3</xdr:col>
                    <xdr:colOff>190500</xdr:colOff>
                    <xdr:row>10</xdr:row>
                    <xdr:rowOff>69850</xdr:rowOff>
                  </from>
                  <to>
                    <xdr:col>3</xdr:col>
                    <xdr:colOff>431800</xdr:colOff>
                    <xdr:row>11</xdr:row>
                    <xdr:rowOff>76200</xdr:rowOff>
                  </to>
                </anchor>
              </controlPr>
            </control>
          </mc:Choice>
        </mc:AlternateContent>
        <mc:AlternateContent xmlns:mc="http://schemas.openxmlformats.org/markup-compatibility/2006">
          <mc:Choice Requires="x14">
            <control shapeId="2065" r:id="rId14" name="Check Box 17">
              <controlPr defaultSize="0" autoFill="0" autoLine="0" autoPict="0" altText="">
                <anchor moveWithCells="1">
                  <from>
                    <xdr:col>4</xdr:col>
                    <xdr:colOff>190500</xdr:colOff>
                    <xdr:row>10</xdr:row>
                    <xdr:rowOff>69850</xdr:rowOff>
                  </from>
                  <to>
                    <xdr:col>4</xdr:col>
                    <xdr:colOff>431800</xdr:colOff>
                    <xdr:row>11</xdr:row>
                    <xdr:rowOff>76200</xdr:rowOff>
                  </to>
                </anchor>
              </controlPr>
            </control>
          </mc:Choice>
        </mc:AlternateContent>
        <mc:AlternateContent xmlns:mc="http://schemas.openxmlformats.org/markup-compatibility/2006">
          <mc:Choice Requires="x14">
            <control shapeId="2066" r:id="rId15" name="Check Box 18">
              <controlPr defaultSize="0" autoFill="0" autoLine="0" autoPict="0" altText="">
                <anchor moveWithCells="1">
                  <from>
                    <xdr:col>2</xdr:col>
                    <xdr:colOff>190500</xdr:colOff>
                    <xdr:row>16</xdr:row>
                    <xdr:rowOff>69850</xdr:rowOff>
                  </from>
                  <to>
                    <xdr:col>2</xdr:col>
                    <xdr:colOff>431800</xdr:colOff>
                    <xdr:row>17</xdr:row>
                    <xdr:rowOff>107950</xdr:rowOff>
                  </to>
                </anchor>
              </controlPr>
            </control>
          </mc:Choice>
        </mc:AlternateContent>
        <mc:AlternateContent xmlns:mc="http://schemas.openxmlformats.org/markup-compatibility/2006">
          <mc:Choice Requires="x14">
            <control shapeId="2067" r:id="rId16" name="Check Box 19">
              <controlPr defaultSize="0" autoFill="0" autoLine="0" autoPict="0" altText="">
                <anchor moveWithCells="1">
                  <from>
                    <xdr:col>3</xdr:col>
                    <xdr:colOff>190500</xdr:colOff>
                    <xdr:row>16</xdr:row>
                    <xdr:rowOff>69850</xdr:rowOff>
                  </from>
                  <to>
                    <xdr:col>3</xdr:col>
                    <xdr:colOff>431800</xdr:colOff>
                    <xdr:row>17</xdr:row>
                    <xdr:rowOff>107950</xdr:rowOff>
                  </to>
                </anchor>
              </controlPr>
            </control>
          </mc:Choice>
        </mc:AlternateContent>
        <mc:AlternateContent xmlns:mc="http://schemas.openxmlformats.org/markup-compatibility/2006">
          <mc:Choice Requires="x14">
            <control shapeId="2068" r:id="rId17" name="Check Box 20">
              <controlPr defaultSize="0" autoFill="0" autoLine="0" autoPict="0" altText="">
                <anchor moveWithCells="1">
                  <from>
                    <xdr:col>4</xdr:col>
                    <xdr:colOff>190500</xdr:colOff>
                    <xdr:row>16</xdr:row>
                    <xdr:rowOff>69850</xdr:rowOff>
                  </from>
                  <to>
                    <xdr:col>4</xdr:col>
                    <xdr:colOff>431800</xdr:colOff>
                    <xdr:row>17</xdr:row>
                    <xdr:rowOff>107950</xdr:rowOff>
                  </to>
                </anchor>
              </controlPr>
            </control>
          </mc:Choice>
        </mc:AlternateContent>
        <mc:AlternateContent xmlns:mc="http://schemas.openxmlformats.org/markup-compatibility/2006">
          <mc:Choice Requires="x14">
            <control shapeId="2069" r:id="rId18" name="Check Box 21">
              <controlPr defaultSize="0" autoFill="0" autoLine="0" autoPict="0" altText="">
                <anchor moveWithCells="1">
                  <from>
                    <xdr:col>2</xdr:col>
                    <xdr:colOff>190500</xdr:colOff>
                    <xdr:row>18</xdr:row>
                    <xdr:rowOff>69850</xdr:rowOff>
                  </from>
                  <to>
                    <xdr:col>2</xdr:col>
                    <xdr:colOff>431800</xdr:colOff>
                    <xdr:row>19</xdr:row>
                    <xdr:rowOff>114300</xdr:rowOff>
                  </to>
                </anchor>
              </controlPr>
            </control>
          </mc:Choice>
        </mc:AlternateContent>
        <mc:AlternateContent xmlns:mc="http://schemas.openxmlformats.org/markup-compatibility/2006">
          <mc:Choice Requires="x14">
            <control shapeId="2070" r:id="rId19" name="Check Box 22">
              <controlPr defaultSize="0" autoFill="0" autoLine="0" autoPict="0" altText="">
                <anchor moveWithCells="1">
                  <from>
                    <xdr:col>3</xdr:col>
                    <xdr:colOff>190500</xdr:colOff>
                    <xdr:row>18</xdr:row>
                    <xdr:rowOff>69850</xdr:rowOff>
                  </from>
                  <to>
                    <xdr:col>3</xdr:col>
                    <xdr:colOff>431800</xdr:colOff>
                    <xdr:row>19</xdr:row>
                    <xdr:rowOff>114300</xdr:rowOff>
                  </to>
                </anchor>
              </controlPr>
            </control>
          </mc:Choice>
        </mc:AlternateContent>
        <mc:AlternateContent xmlns:mc="http://schemas.openxmlformats.org/markup-compatibility/2006">
          <mc:Choice Requires="x14">
            <control shapeId="2071" r:id="rId20" name="Check Box 23">
              <controlPr defaultSize="0" autoFill="0" autoLine="0" autoPict="0" altText="">
                <anchor moveWithCells="1">
                  <from>
                    <xdr:col>4</xdr:col>
                    <xdr:colOff>190500</xdr:colOff>
                    <xdr:row>18</xdr:row>
                    <xdr:rowOff>69850</xdr:rowOff>
                  </from>
                  <to>
                    <xdr:col>4</xdr:col>
                    <xdr:colOff>431800</xdr:colOff>
                    <xdr:row>19</xdr:row>
                    <xdr:rowOff>114300</xdr:rowOff>
                  </to>
                </anchor>
              </controlPr>
            </control>
          </mc:Choice>
        </mc:AlternateContent>
        <mc:AlternateContent xmlns:mc="http://schemas.openxmlformats.org/markup-compatibility/2006">
          <mc:Choice Requires="x14">
            <control shapeId="2072" r:id="rId21" name="Check Box 24">
              <controlPr defaultSize="0" autoFill="0" autoLine="0" autoPict="0" altText="">
                <anchor moveWithCells="1">
                  <from>
                    <xdr:col>2</xdr:col>
                    <xdr:colOff>190500</xdr:colOff>
                    <xdr:row>21</xdr:row>
                    <xdr:rowOff>0</xdr:rowOff>
                  </from>
                  <to>
                    <xdr:col>2</xdr:col>
                    <xdr:colOff>431800</xdr:colOff>
                    <xdr:row>22</xdr:row>
                    <xdr:rowOff>31750</xdr:rowOff>
                  </to>
                </anchor>
              </controlPr>
            </control>
          </mc:Choice>
        </mc:AlternateContent>
        <mc:AlternateContent xmlns:mc="http://schemas.openxmlformats.org/markup-compatibility/2006">
          <mc:Choice Requires="x14">
            <control shapeId="2073" r:id="rId22" name="Check Box 25">
              <controlPr defaultSize="0" autoFill="0" autoLine="0" autoPict="0" altText="">
                <anchor moveWithCells="1">
                  <from>
                    <xdr:col>3</xdr:col>
                    <xdr:colOff>203200</xdr:colOff>
                    <xdr:row>21</xdr:row>
                    <xdr:rowOff>0</xdr:rowOff>
                  </from>
                  <to>
                    <xdr:col>3</xdr:col>
                    <xdr:colOff>450850</xdr:colOff>
                    <xdr:row>22</xdr:row>
                    <xdr:rowOff>31750</xdr:rowOff>
                  </to>
                </anchor>
              </controlPr>
            </control>
          </mc:Choice>
        </mc:AlternateContent>
        <mc:AlternateContent xmlns:mc="http://schemas.openxmlformats.org/markup-compatibility/2006">
          <mc:Choice Requires="x14">
            <control shapeId="2075" r:id="rId23" name="Check Box 27">
              <controlPr defaultSize="0" autoFill="0" autoLine="0" autoPict="0" altText="">
                <anchor moveWithCells="1">
                  <from>
                    <xdr:col>4</xdr:col>
                    <xdr:colOff>190500</xdr:colOff>
                    <xdr:row>20</xdr:row>
                    <xdr:rowOff>152400</xdr:rowOff>
                  </from>
                  <to>
                    <xdr:col>4</xdr:col>
                    <xdr:colOff>431800</xdr:colOff>
                    <xdr:row>22</xdr:row>
                    <xdr:rowOff>31750</xdr:rowOff>
                  </to>
                </anchor>
              </controlPr>
            </control>
          </mc:Choice>
        </mc:AlternateContent>
        <mc:AlternateContent xmlns:mc="http://schemas.openxmlformats.org/markup-compatibility/2006">
          <mc:Choice Requires="x14">
            <control shapeId="2076" r:id="rId24" name="Check Box 28">
              <controlPr defaultSize="0" autoFill="0" autoLine="0" autoPict="0" altText="">
                <anchor moveWithCells="1">
                  <from>
                    <xdr:col>3</xdr:col>
                    <xdr:colOff>184150</xdr:colOff>
                    <xdr:row>26</xdr:row>
                    <xdr:rowOff>184150</xdr:rowOff>
                  </from>
                  <to>
                    <xdr:col>3</xdr:col>
                    <xdr:colOff>419100</xdr:colOff>
                    <xdr:row>28</xdr:row>
                    <xdr:rowOff>12700</xdr:rowOff>
                  </to>
                </anchor>
              </controlPr>
            </control>
          </mc:Choice>
        </mc:AlternateContent>
        <mc:AlternateContent xmlns:mc="http://schemas.openxmlformats.org/markup-compatibility/2006">
          <mc:Choice Requires="x14">
            <control shapeId="2077" r:id="rId25" name="Check Box 29">
              <controlPr defaultSize="0" autoFill="0" autoLine="0" autoPict="0" altText="">
                <anchor moveWithCells="1">
                  <from>
                    <xdr:col>3</xdr:col>
                    <xdr:colOff>184150</xdr:colOff>
                    <xdr:row>27</xdr:row>
                    <xdr:rowOff>165100</xdr:rowOff>
                  </from>
                  <to>
                    <xdr:col>3</xdr:col>
                    <xdr:colOff>419100</xdr:colOff>
                    <xdr:row>29</xdr:row>
                    <xdr:rowOff>31750</xdr:rowOff>
                  </to>
                </anchor>
              </controlPr>
            </control>
          </mc:Choice>
        </mc:AlternateContent>
        <mc:AlternateContent xmlns:mc="http://schemas.openxmlformats.org/markup-compatibility/2006">
          <mc:Choice Requires="x14">
            <control shapeId="2078" r:id="rId26" name="Check Box 30">
              <controlPr defaultSize="0" autoFill="0" autoLine="0" autoPict="0" altText="">
                <anchor moveWithCells="1">
                  <from>
                    <xdr:col>3</xdr:col>
                    <xdr:colOff>184150</xdr:colOff>
                    <xdr:row>28</xdr:row>
                    <xdr:rowOff>146050</xdr:rowOff>
                  </from>
                  <to>
                    <xdr:col>3</xdr:col>
                    <xdr:colOff>419100</xdr:colOff>
                    <xdr:row>30</xdr:row>
                    <xdr:rowOff>31750</xdr:rowOff>
                  </to>
                </anchor>
              </controlPr>
            </control>
          </mc:Choice>
        </mc:AlternateContent>
        <mc:AlternateContent xmlns:mc="http://schemas.openxmlformats.org/markup-compatibility/2006">
          <mc:Choice Requires="x14">
            <control shapeId="2079" r:id="rId27" name="Check Box 31">
              <controlPr defaultSize="0" autoFill="0" autoLine="0" autoPict="0" altText="">
                <anchor moveWithCells="1">
                  <from>
                    <xdr:col>3</xdr:col>
                    <xdr:colOff>184150</xdr:colOff>
                    <xdr:row>29</xdr:row>
                    <xdr:rowOff>146050</xdr:rowOff>
                  </from>
                  <to>
                    <xdr:col>3</xdr:col>
                    <xdr:colOff>419100</xdr:colOff>
                    <xdr:row>31</xdr:row>
                    <xdr:rowOff>12700</xdr:rowOff>
                  </to>
                </anchor>
              </controlPr>
            </control>
          </mc:Choice>
        </mc:AlternateContent>
        <mc:AlternateContent xmlns:mc="http://schemas.openxmlformats.org/markup-compatibility/2006">
          <mc:Choice Requires="x14">
            <control shapeId="2080" r:id="rId28" name="Check Box 32">
              <controlPr defaultSize="0" autoFill="0" autoLine="0" autoPict="0" altText="">
                <anchor moveWithCells="1">
                  <from>
                    <xdr:col>4</xdr:col>
                    <xdr:colOff>190500</xdr:colOff>
                    <xdr:row>26</xdr:row>
                    <xdr:rowOff>184150</xdr:rowOff>
                  </from>
                  <to>
                    <xdr:col>4</xdr:col>
                    <xdr:colOff>431800</xdr:colOff>
                    <xdr:row>28</xdr:row>
                    <xdr:rowOff>0</xdr:rowOff>
                  </to>
                </anchor>
              </controlPr>
            </control>
          </mc:Choice>
        </mc:AlternateContent>
        <mc:AlternateContent xmlns:mc="http://schemas.openxmlformats.org/markup-compatibility/2006">
          <mc:Choice Requires="x14">
            <control shapeId="2081" r:id="rId29" name="Check Box 33">
              <controlPr defaultSize="0" autoFill="0" autoLine="0" autoPict="0" altText="">
                <anchor moveWithCells="1">
                  <from>
                    <xdr:col>4</xdr:col>
                    <xdr:colOff>190500</xdr:colOff>
                    <xdr:row>27</xdr:row>
                    <xdr:rowOff>165100</xdr:rowOff>
                  </from>
                  <to>
                    <xdr:col>4</xdr:col>
                    <xdr:colOff>431800</xdr:colOff>
                    <xdr:row>29</xdr:row>
                    <xdr:rowOff>31750</xdr:rowOff>
                  </to>
                </anchor>
              </controlPr>
            </control>
          </mc:Choice>
        </mc:AlternateContent>
        <mc:AlternateContent xmlns:mc="http://schemas.openxmlformats.org/markup-compatibility/2006">
          <mc:Choice Requires="x14">
            <control shapeId="2082" r:id="rId30" name="Check Box 34">
              <controlPr defaultSize="0" autoFill="0" autoLine="0" autoPict="0" altText="">
                <anchor moveWithCells="1">
                  <from>
                    <xdr:col>4</xdr:col>
                    <xdr:colOff>190500</xdr:colOff>
                    <xdr:row>28</xdr:row>
                    <xdr:rowOff>146050</xdr:rowOff>
                  </from>
                  <to>
                    <xdr:col>4</xdr:col>
                    <xdr:colOff>431800</xdr:colOff>
                    <xdr:row>30</xdr:row>
                    <xdr:rowOff>31750</xdr:rowOff>
                  </to>
                </anchor>
              </controlPr>
            </control>
          </mc:Choice>
        </mc:AlternateContent>
        <mc:AlternateContent xmlns:mc="http://schemas.openxmlformats.org/markup-compatibility/2006">
          <mc:Choice Requires="x14">
            <control shapeId="2084" r:id="rId31" name="Check Box 36">
              <controlPr defaultSize="0" autoFill="0" autoLine="0" autoPict="0" altText="">
                <anchor moveWithCells="1">
                  <from>
                    <xdr:col>4</xdr:col>
                    <xdr:colOff>190500</xdr:colOff>
                    <xdr:row>29</xdr:row>
                    <xdr:rowOff>152400</xdr:rowOff>
                  </from>
                  <to>
                    <xdr:col>4</xdr:col>
                    <xdr:colOff>431800</xdr:colOff>
                    <xdr:row>31</xdr:row>
                    <xdr:rowOff>31750</xdr:rowOff>
                  </to>
                </anchor>
              </controlPr>
            </control>
          </mc:Choice>
        </mc:AlternateContent>
        <mc:AlternateContent xmlns:mc="http://schemas.openxmlformats.org/markup-compatibility/2006">
          <mc:Choice Requires="x14">
            <control shapeId="2086" r:id="rId32" name="Check Box 38">
              <controlPr defaultSize="0" autoFill="0" autoLine="0" autoPict="0" altText="">
                <anchor moveWithCells="1">
                  <from>
                    <xdr:col>4</xdr:col>
                    <xdr:colOff>184150</xdr:colOff>
                    <xdr:row>34</xdr:row>
                    <xdr:rowOff>184150</xdr:rowOff>
                  </from>
                  <to>
                    <xdr:col>4</xdr:col>
                    <xdr:colOff>412750</xdr:colOff>
                    <xdr:row>36</xdr:row>
                    <xdr:rowOff>0</xdr:rowOff>
                  </to>
                </anchor>
              </controlPr>
            </control>
          </mc:Choice>
        </mc:AlternateContent>
        <mc:AlternateContent xmlns:mc="http://schemas.openxmlformats.org/markup-compatibility/2006">
          <mc:Choice Requires="x14">
            <control shapeId="2087" r:id="rId33" name="Check Box 39">
              <controlPr defaultSize="0" autoFill="0" autoLine="0" autoPict="0" altText="">
                <anchor moveWithCells="1">
                  <from>
                    <xdr:col>4</xdr:col>
                    <xdr:colOff>184150</xdr:colOff>
                    <xdr:row>35</xdr:row>
                    <xdr:rowOff>184150</xdr:rowOff>
                  </from>
                  <to>
                    <xdr:col>4</xdr:col>
                    <xdr:colOff>412750</xdr:colOff>
                    <xdr:row>37</xdr:row>
                    <xdr:rowOff>31750</xdr:rowOff>
                  </to>
                </anchor>
              </controlPr>
            </control>
          </mc:Choice>
        </mc:AlternateContent>
        <mc:AlternateContent xmlns:mc="http://schemas.openxmlformats.org/markup-compatibility/2006">
          <mc:Choice Requires="x14">
            <control shapeId="2088" r:id="rId34" name="Check Box 40">
              <controlPr defaultSize="0" autoFill="0" autoLine="0" autoPict="0" altText="">
                <anchor moveWithCells="1">
                  <from>
                    <xdr:col>4</xdr:col>
                    <xdr:colOff>184150</xdr:colOff>
                    <xdr:row>36</xdr:row>
                    <xdr:rowOff>152400</xdr:rowOff>
                  </from>
                  <to>
                    <xdr:col>4</xdr:col>
                    <xdr:colOff>412750</xdr:colOff>
                    <xdr:row>38</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600-000000000000}">
          <x14:formula1>
            <xm:f>Miscellaneous!$C$2:$C$10</xm:f>
          </x14:formula1>
          <xm:sqref>B4:H4</xm:sqref>
        </x14:dataValidation>
        <x14:dataValidation type="list" allowBlank="1" showInputMessage="1" showErrorMessage="1" xr:uid="{00000000-0002-0000-0600-000001000000}">
          <x14:formula1>
            <xm:f>Miscellaneous!$E$8:$E$9</xm:f>
          </x14:formula1>
          <xm:sqref>E35:F35</xm:sqref>
        </x14:dataValidation>
        <x14:dataValidation type="list" allowBlank="1" showInputMessage="1" showErrorMessage="1" xr:uid="{00000000-0002-0000-0600-000002000000}">
          <x14:formula1>
            <xm:f>Miscellaneous!$E$19:$E$23</xm:f>
          </x14:formula1>
          <xm:sqref>B5:C5 E5:H5</xm:sqref>
        </x14:dataValidation>
        <x14:dataValidation type="list" allowBlank="1" showInputMessage="1" showErrorMessage="1" xr:uid="{00000000-0002-0000-0600-000004000000}">
          <x14:formula1>
            <xm:f>Miscellaneous!$I$20:$I$22</xm:f>
          </x14:formula1>
          <xm:sqref>M61</xm:sqref>
        </x14:dataValidation>
        <x14:dataValidation type="list" allowBlank="1" showInputMessage="1" showErrorMessage="1" xr:uid="{00000000-0002-0000-0600-000005000000}">
          <x14:formula1>
            <xm:f>Miscellaneous!$H$20:$H$22</xm:f>
          </x14:formula1>
          <xm:sqref>M62 M63</xm:sqref>
        </x14:dataValidation>
        <x14:dataValidation type="list" allowBlank="1" showInputMessage="1" showErrorMessage="1" xr:uid="{00000000-0002-0000-0600-000006000000}">
          <x14:formula1>
            <xm:f>Miscellaneous!$I$11:$I$14</xm:f>
          </x14:formula1>
          <xm:sqref>N56</xm:sqref>
        </x14:dataValidation>
        <x14:dataValidation type="list" allowBlank="1" showInputMessage="1" showErrorMessage="1" xr:uid="{00000000-0002-0000-0600-000003000000}">
          <x14:formula1>
            <xm:f>Miscellaneous!$G$2:$G$6</xm:f>
          </x14:formula1>
          <xm:sqref>N41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C3244"/>
  <sheetViews>
    <sheetView workbookViewId="0">
      <selection activeCell="A3" sqref="A3"/>
    </sheetView>
  </sheetViews>
  <sheetFormatPr defaultColWidth="15.453125" defaultRowHeight="12.5" x14ac:dyDescent="0.25"/>
  <cols>
    <col min="11" max="11" width="15.453125" style="209"/>
  </cols>
  <sheetData>
    <row r="1" spans="1:29" ht="57" customHeight="1" x14ac:dyDescent="0.25">
      <c r="A1" s="210" t="s">
        <v>26638</v>
      </c>
      <c r="B1" s="211" t="s">
        <v>26639</v>
      </c>
      <c r="C1" s="210" t="s">
        <v>26640</v>
      </c>
      <c r="D1" s="210" t="s">
        <v>26641</v>
      </c>
      <c r="E1" s="212" t="s">
        <v>26642</v>
      </c>
      <c r="F1" s="210" t="s">
        <v>26643</v>
      </c>
      <c r="G1" s="210" t="s">
        <v>26644</v>
      </c>
      <c r="H1" s="210" t="s">
        <v>26645</v>
      </c>
      <c r="I1" s="210" t="s">
        <v>26646</v>
      </c>
      <c r="J1" s="210" t="s">
        <v>26647</v>
      </c>
      <c r="K1" s="213" t="s">
        <v>26648</v>
      </c>
      <c r="L1" s="210" t="s">
        <v>26649</v>
      </c>
      <c r="M1" s="210" t="s">
        <v>26650</v>
      </c>
      <c r="N1" s="210" t="s">
        <v>26651</v>
      </c>
      <c r="O1" s="214" t="s">
        <v>28</v>
      </c>
      <c r="P1" s="215" t="s">
        <v>26652</v>
      </c>
      <c r="Q1" s="806" t="s">
        <v>26653</v>
      </c>
      <c r="R1" s="807"/>
      <c r="S1" s="808"/>
      <c r="T1" s="210" t="s">
        <v>19</v>
      </c>
      <c r="U1" s="210" t="s">
        <v>26654</v>
      </c>
      <c r="V1" s="211" t="s">
        <v>26655</v>
      </c>
      <c r="W1" s="211" t="s">
        <v>26656</v>
      </c>
      <c r="X1" s="211" t="s">
        <v>26657</v>
      </c>
      <c r="Y1" s="211" t="s">
        <v>26658</v>
      </c>
      <c r="Z1" s="216" t="s">
        <v>26659</v>
      </c>
      <c r="AA1" s="211" t="s">
        <v>26660</v>
      </c>
      <c r="AB1" s="211" t="s">
        <v>26661</v>
      </c>
      <c r="AC1" s="211" t="s">
        <v>26662</v>
      </c>
    </row>
    <row r="2" spans="1:29" ht="57" customHeight="1" x14ac:dyDescent="0.25">
      <c r="A2" s="217" t="s">
        <v>26663</v>
      </c>
      <c r="B2" s="218" t="s">
        <v>26664</v>
      </c>
      <c r="C2" s="217" t="s">
        <v>26665</v>
      </c>
      <c r="D2" s="217" t="s">
        <v>26666</v>
      </c>
      <c r="E2" s="219" t="s">
        <v>26667</v>
      </c>
      <c r="F2" s="217" t="s">
        <v>26668</v>
      </c>
      <c r="G2" s="217" t="s">
        <v>26668</v>
      </c>
      <c r="H2" s="220" t="s">
        <v>26669</v>
      </c>
      <c r="I2" s="220" t="s">
        <v>26670</v>
      </c>
      <c r="J2" s="220" t="s">
        <v>26671</v>
      </c>
      <c r="K2" s="221" t="s">
        <v>26672</v>
      </c>
      <c r="L2" s="220" t="s">
        <v>26673</v>
      </c>
      <c r="M2" s="220" t="s">
        <v>26674</v>
      </c>
      <c r="N2" s="220" t="s">
        <v>26675</v>
      </c>
      <c r="O2" s="218"/>
      <c r="P2" s="218" t="s">
        <v>26676</v>
      </c>
      <c r="Q2" s="217" t="s">
        <v>26677</v>
      </c>
      <c r="R2" s="217" t="s">
        <v>26678</v>
      </c>
      <c r="S2" s="217" t="s">
        <v>26679</v>
      </c>
      <c r="T2" s="217" t="s">
        <v>26680</v>
      </c>
      <c r="U2" s="220" t="s">
        <v>26681</v>
      </c>
      <c r="V2" s="218" t="s">
        <v>26682</v>
      </c>
      <c r="W2" s="218" t="s">
        <v>26683</v>
      </c>
      <c r="X2" s="218" t="s">
        <v>26684</v>
      </c>
      <c r="Y2" s="218" t="s">
        <v>26685</v>
      </c>
      <c r="Z2" s="222" t="s">
        <v>26686</v>
      </c>
      <c r="AA2" s="218" t="s">
        <v>26687</v>
      </c>
      <c r="AB2" s="218" t="s">
        <v>26688</v>
      </c>
      <c r="AC2" s="218" t="s">
        <v>26689</v>
      </c>
    </row>
    <row r="3" spans="1:29" x14ac:dyDescent="0.25">
      <c r="A3" t="str">
        <f>IF(P3="","","approved")</f>
        <v/>
      </c>
      <c r="B3" t="str">
        <f>IF(P3="","","823")</f>
        <v/>
      </c>
      <c r="C3" t="str">
        <f>IF(P3="","",'Site - Scores'!$N$42)</f>
        <v/>
      </c>
      <c r="D3" t="str">
        <f>IF(P3="","",'Site - Scores'!$N$43)</f>
        <v/>
      </c>
      <c r="E3" t="str">
        <f>IF(P3="","",'Site - Scores'!$N$44)</f>
        <v/>
      </c>
      <c r="H3" t="str">
        <f>IF(P3="","","GPS")</f>
        <v/>
      </c>
      <c r="I3" t="str">
        <f>IF(P3="","",'Site - Scores'!$N$41)</f>
        <v/>
      </c>
      <c r="J3" t="str">
        <f>IF(P3="","","51-100m")</f>
        <v/>
      </c>
      <c r="K3" s="209" t="str">
        <f>IF(P3="","",Block!$F$6)</f>
        <v/>
      </c>
      <c r="L3" t="str">
        <f>IF(P3="","","D")</f>
        <v/>
      </c>
      <c r="M3" t="str">
        <f>IF(P3="","",Block!$F$4)</f>
        <v/>
      </c>
      <c r="N3" t="str">
        <f>IF(P3="","",(VLOOKUP(P3,Fauna!$G$2:$N$5001,8,FALSE)))</f>
        <v/>
      </c>
      <c r="P3" t="str">
        <f>IF('Threatened Sp.'!F4="","",'Threatened Sp.'!H4)</f>
        <v/>
      </c>
      <c r="Q3" t="str">
        <f>IF(P3="","",(VLOOKUP(P3,Fauna!$G$2:$H$5001,2,FALSE)))</f>
        <v/>
      </c>
      <c r="R3" t="str">
        <f>IF(P3="","",(VLOOKUP(P3,Fauna!$G$2:$I$5001,3,FALSE)))</f>
        <v/>
      </c>
      <c r="S3" t="s">
        <v>25853</v>
      </c>
      <c r="T3" t="str">
        <f>IF(P3="","","Present but not counted")</f>
        <v/>
      </c>
      <c r="U3" t="str">
        <f>IF(P3="","","6")</f>
        <v/>
      </c>
    </row>
    <row r="4" spans="1:29" x14ac:dyDescent="0.25">
      <c r="A4" t="str">
        <f t="shared" ref="A4:A26" si="0">IF(P4="","","approved")</f>
        <v/>
      </c>
      <c r="B4" t="str">
        <f t="shared" ref="B4:B5" si="1">IF(P4="","","823")</f>
        <v/>
      </c>
      <c r="C4" t="str">
        <f>IF(P4="","",'Site - Scores'!$N$42)</f>
        <v/>
      </c>
      <c r="D4" t="str">
        <f>IF(P4="","",'Site - Scores'!$N$43)</f>
        <v/>
      </c>
      <c r="E4" t="str">
        <f>IF(P4="","",'Site - Scores'!$N$44)</f>
        <v/>
      </c>
      <c r="H4" t="str">
        <f t="shared" ref="H4:H5" si="2">IF(P4="","","GPS")</f>
        <v/>
      </c>
      <c r="I4" t="str">
        <f>IF(P4="","",'Site - Scores'!$N$41)</f>
        <v/>
      </c>
      <c r="J4" t="str">
        <f t="shared" ref="J4:J5" si="3">IF(P4="","","51-100m")</f>
        <v/>
      </c>
      <c r="K4" s="209" t="str">
        <f>IF(P4="","",Block!$F$6)</f>
        <v/>
      </c>
      <c r="L4" t="str">
        <f t="shared" ref="L4:L5" si="4">IF(P4="","","D")</f>
        <v/>
      </c>
      <c r="M4" t="str">
        <f>IF(P4="","",Block!$F$4)</f>
        <v/>
      </c>
      <c r="N4" t="str">
        <f>IF(P4="","",(VLOOKUP(P4,Fauna!$G$2:$N$5001,8,FALSE)))</f>
        <v/>
      </c>
      <c r="P4" t="str">
        <f>IF('Threatened Sp.'!F5="","",'Threatened Sp.'!H5)</f>
        <v/>
      </c>
      <c r="Q4" t="str">
        <f>IF(P4="","",(VLOOKUP(P4,Fauna!$G$2:$H$5001,2,FALSE)))</f>
        <v/>
      </c>
      <c r="R4" t="str">
        <f>IF(P4="","",(VLOOKUP(P4,Fauna!$G$2:$I$5001,3,FALSE)))</f>
        <v/>
      </c>
      <c r="T4" t="str">
        <f t="shared" ref="T4:T5" si="5">IF(P4="","","Present but not counted")</f>
        <v/>
      </c>
      <c r="U4" t="str">
        <f t="shared" ref="U4:U5" si="6">IF(P4="","","6")</f>
        <v/>
      </c>
    </row>
    <row r="5" spans="1:29" x14ac:dyDescent="0.25">
      <c r="A5" t="str">
        <f t="shared" si="0"/>
        <v/>
      </c>
      <c r="B5" t="str">
        <f t="shared" si="1"/>
        <v/>
      </c>
      <c r="C5" t="str">
        <f>IF(P5="","",'Site - Scores'!$N$42)</f>
        <v/>
      </c>
      <c r="D5" t="str">
        <f>IF(P5="","",'Site - Scores'!$N$43)</f>
        <v/>
      </c>
      <c r="E5" t="str">
        <f>IF(P5="","",'Site - Scores'!$N$44)</f>
        <v/>
      </c>
      <c r="H5" t="str">
        <f t="shared" si="2"/>
        <v/>
      </c>
      <c r="I5" t="str">
        <f>IF(P5="","",'Site - Scores'!$N$41)</f>
        <v/>
      </c>
      <c r="J5" t="str">
        <f t="shared" si="3"/>
        <v/>
      </c>
      <c r="K5" s="209" t="str">
        <f>IF(P5="","",Block!$F$6)</f>
        <v/>
      </c>
      <c r="L5" t="str">
        <f t="shared" si="4"/>
        <v/>
      </c>
      <c r="M5" t="str">
        <f>IF(P5="","",Block!$F$4)</f>
        <v/>
      </c>
      <c r="N5" t="str">
        <f>IF(P5="","",(VLOOKUP(P5,Fauna!$G$2:$N$5001,8,FALSE)))</f>
        <v/>
      </c>
      <c r="P5" t="str">
        <f>IF('Threatened Sp.'!F52="","",'Threatened Sp.'!H52)</f>
        <v/>
      </c>
      <c r="Q5" t="str">
        <f>IF(P5="","",(VLOOKUP(P5,Fauna!$G$2:$H$5001,2,FALSE)))</f>
        <v/>
      </c>
      <c r="R5" t="str">
        <f>IF(P5="","",(VLOOKUP(P5,Fauna!$G$2:$I$5001,3,FALSE)))</f>
        <v/>
      </c>
      <c r="T5" t="str">
        <f t="shared" si="5"/>
        <v/>
      </c>
      <c r="U5" t="str">
        <f t="shared" si="6"/>
        <v/>
      </c>
    </row>
    <row r="6" spans="1:29" x14ac:dyDescent="0.25">
      <c r="A6" t="str">
        <f t="shared" si="0"/>
        <v/>
      </c>
      <c r="B6" t="str">
        <f t="shared" ref="B6:B26" si="7">IF(P6="","","823")</f>
        <v/>
      </c>
      <c r="C6" t="str">
        <f>IF(P6="","",'Site - Scores'!$N$42)</f>
        <v/>
      </c>
      <c r="D6" t="str">
        <f>IF(P6="","",'Site - Scores'!$N$43)</f>
        <v/>
      </c>
      <c r="E6" t="str">
        <f>IF(P6="","",'Site - Scores'!$N$44)</f>
        <v/>
      </c>
      <c r="H6" t="str">
        <f t="shared" ref="H6:H26" si="8">IF(P6="","","GPS")</f>
        <v/>
      </c>
      <c r="I6" t="str">
        <f>IF(P6="","",'Site - Scores'!$N$41)</f>
        <v/>
      </c>
      <c r="J6" t="str">
        <f t="shared" ref="J6:J26" si="9">IF(P6="","","51-100m")</f>
        <v/>
      </c>
      <c r="K6" s="209" t="str">
        <f>IF(P6="","",Block!$F$6)</f>
        <v/>
      </c>
      <c r="L6" t="str">
        <f t="shared" ref="L6:L26" si="10">IF(P6="","","D")</f>
        <v/>
      </c>
      <c r="M6" t="str">
        <f>IF(P6="","",Block!$F$4)</f>
        <v/>
      </c>
      <c r="N6" t="str">
        <f>IF(P6="","",(VLOOKUP(P6,Fauna!$G$2:$N$5001,8,FALSE)))</f>
        <v/>
      </c>
      <c r="P6" t="str">
        <f>IF('Threatened Sp.'!F53="","",'Threatened Sp.'!H53)</f>
        <v/>
      </c>
      <c r="Q6" t="str">
        <f>IF(P6="","",(VLOOKUP(P6,Fauna!$G$2:$H$5001,2,FALSE)))</f>
        <v/>
      </c>
      <c r="R6" t="str">
        <f>IF(P6="","",(VLOOKUP(P6,Fauna!$G$2:$I$5001,3,FALSE)))</f>
        <v/>
      </c>
      <c r="T6" t="str">
        <f t="shared" ref="T6:T26" si="11">IF(P6="","","Present but not counted")</f>
        <v/>
      </c>
      <c r="U6" t="str">
        <f t="shared" ref="U6:U26" si="12">IF(P6="","","6")</f>
        <v/>
      </c>
    </row>
    <row r="7" spans="1:29" x14ac:dyDescent="0.25">
      <c r="A7" t="str">
        <f t="shared" si="0"/>
        <v/>
      </c>
      <c r="B7" t="str">
        <f t="shared" si="7"/>
        <v/>
      </c>
      <c r="C7" t="str">
        <f>IF(P7="","",'Site - Scores'!$N$42)</f>
        <v/>
      </c>
      <c r="D7" t="str">
        <f>IF(P7="","",'Site - Scores'!$N$43)</f>
        <v/>
      </c>
      <c r="E7" t="str">
        <f>IF(P7="","",'Site - Scores'!$N$44)</f>
        <v/>
      </c>
      <c r="H7" t="str">
        <f t="shared" si="8"/>
        <v/>
      </c>
      <c r="I7" t="str">
        <f>IF(P7="","",'Site - Scores'!$N$41)</f>
        <v/>
      </c>
      <c r="J7" t="str">
        <f t="shared" si="9"/>
        <v/>
      </c>
      <c r="K7" s="209" t="str">
        <f>IF(P7="","",Block!$F$6)</f>
        <v/>
      </c>
      <c r="L7" t="str">
        <f t="shared" si="10"/>
        <v/>
      </c>
      <c r="M7" t="str">
        <f>IF(P7="","",Block!$F$4)</f>
        <v/>
      </c>
      <c r="N7" t="str">
        <f>IF(P7="","",(VLOOKUP(P7,Fauna!$G$2:$N$5001,8,FALSE)))</f>
        <v/>
      </c>
      <c r="P7" t="str">
        <f>IF('Threatened Sp.'!F54="","",'Threatened Sp.'!H54)</f>
        <v/>
      </c>
      <c r="Q7" t="str">
        <f>IF(P7="","",(VLOOKUP(P7,Fauna!$G$2:$H$5001,2,FALSE)))</f>
        <v/>
      </c>
      <c r="R7" t="str">
        <f>IF(P7="","",(VLOOKUP(P7,Fauna!$G$2:$I$5001,3,FALSE)))</f>
        <v/>
      </c>
      <c r="T7" t="str">
        <f t="shared" si="11"/>
        <v/>
      </c>
      <c r="U7" t="str">
        <f t="shared" si="12"/>
        <v/>
      </c>
    </row>
    <row r="8" spans="1:29" x14ac:dyDescent="0.25">
      <c r="A8" t="str">
        <f t="shared" si="0"/>
        <v/>
      </c>
      <c r="B8" t="str">
        <f t="shared" si="7"/>
        <v/>
      </c>
      <c r="C8" t="str">
        <f>IF(P8="","",'Site - Scores'!$N$42)</f>
        <v/>
      </c>
      <c r="D8" t="str">
        <f>IF(P8="","",'Site - Scores'!$N$43)</f>
        <v/>
      </c>
      <c r="E8" t="str">
        <f>IF(P8="","",'Site - Scores'!$N$44)</f>
        <v/>
      </c>
      <c r="H8" t="str">
        <f t="shared" si="8"/>
        <v/>
      </c>
      <c r="I8" t="str">
        <f>IF(P8="","",'Site - Scores'!$N$41)</f>
        <v/>
      </c>
      <c r="J8" t="str">
        <f t="shared" si="9"/>
        <v/>
      </c>
      <c r="K8" s="209" t="str">
        <f>IF(P8="","",Block!$F$6)</f>
        <v/>
      </c>
      <c r="L8" t="str">
        <f t="shared" si="10"/>
        <v/>
      </c>
      <c r="M8" t="str">
        <f>IF(P8="","",Block!$F$4)</f>
        <v/>
      </c>
      <c r="N8" t="str">
        <f>IF(P8="","",(VLOOKUP(P8,Fauna!$G$2:$N$5001,8,FALSE)))</f>
        <v/>
      </c>
      <c r="P8" t="str">
        <f>IF('Threatened Sp.'!F55="","",'Threatened Sp.'!H55)</f>
        <v/>
      </c>
      <c r="Q8" t="str">
        <f>IF(P8="","",(VLOOKUP(P8,Fauna!$G$2:$H$5001,2,FALSE)))</f>
        <v/>
      </c>
      <c r="R8" t="str">
        <f>IF(P8="","",(VLOOKUP(P8,Fauna!$G$2:$I$5001,3,FALSE)))</f>
        <v/>
      </c>
      <c r="T8" t="str">
        <f t="shared" si="11"/>
        <v/>
      </c>
      <c r="U8" t="str">
        <f t="shared" si="12"/>
        <v/>
      </c>
    </row>
    <row r="9" spans="1:29" x14ac:dyDescent="0.25">
      <c r="A9" t="str">
        <f t="shared" si="0"/>
        <v/>
      </c>
      <c r="B9" t="str">
        <f t="shared" si="7"/>
        <v/>
      </c>
      <c r="C9" t="str">
        <f>IF(P9="","",'Site - Scores'!$N$42)</f>
        <v/>
      </c>
      <c r="D9" t="str">
        <f>IF(P9="","",'Site - Scores'!$N$43)</f>
        <v/>
      </c>
      <c r="E9" t="str">
        <f>IF(P9="","",'Site - Scores'!$N$44)</f>
        <v/>
      </c>
      <c r="H9" t="str">
        <f t="shared" si="8"/>
        <v/>
      </c>
      <c r="I9" t="str">
        <f>IF(P9="","",'Site - Scores'!$N$41)</f>
        <v/>
      </c>
      <c r="J9" t="str">
        <f t="shared" si="9"/>
        <v/>
      </c>
      <c r="K9" s="209" t="str">
        <f>IF(P9="","",Block!$F$6)</f>
        <v/>
      </c>
      <c r="L9" t="str">
        <f t="shared" si="10"/>
        <v/>
      </c>
      <c r="M9" t="str">
        <f>IF(P9="","",Block!$F$4)</f>
        <v/>
      </c>
      <c r="N9" t="str">
        <f>IF(P9="","",(VLOOKUP(P9,Fauna!$G$2:$N$5001,8,FALSE)))</f>
        <v/>
      </c>
      <c r="P9" t="str">
        <f>IF('Threatened Sp.'!F56="","",'Threatened Sp.'!H56)</f>
        <v/>
      </c>
      <c r="Q9" t="str">
        <f>IF(P9="","",(VLOOKUP(P9,Fauna!$G$2:$H$5001,2,FALSE)))</f>
        <v/>
      </c>
      <c r="R9" t="str">
        <f>IF(P9="","",(VLOOKUP(P9,Fauna!$G$2:$I$5001,3,FALSE)))</f>
        <v/>
      </c>
      <c r="T9" t="str">
        <f t="shared" si="11"/>
        <v/>
      </c>
      <c r="U9" t="str">
        <f t="shared" si="12"/>
        <v/>
      </c>
    </row>
    <row r="10" spans="1:29" x14ac:dyDescent="0.25">
      <c r="A10" t="str">
        <f t="shared" si="0"/>
        <v/>
      </c>
      <c r="B10" t="str">
        <f t="shared" si="7"/>
        <v/>
      </c>
      <c r="C10" t="str">
        <f>IF(P10="","",'Site - Scores'!$N$42)</f>
        <v/>
      </c>
      <c r="D10" t="str">
        <f>IF(P10="","",'Site - Scores'!$N$43)</f>
        <v/>
      </c>
      <c r="E10" t="str">
        <f>IF(P10="","",'Site - Scores'!$N$44)</f>
        <v/>
      </c>
      <c r="H10" t="str">
        <f t="shared" si="8"/>
        <v/>
      </c>
      <c r="I10" t="str">
        <f>IF(P10="","",'Site - Scores'!$N$41)</f>
        <v/>
      </c>
      <c r="J10" t="str">
        <f t="shared" si="9"/>
        <v/>
      </c>
      <c r="K10" s="209" t="str">
        <f>IF(P10="","",Block!$F$6)</f>
        <v/>
      </c>
      <c r="L10" t="str">
        <f t="shared" si="10"/>
        <v/>
      </c>
      <c r="M10" t="str">
        <f>IF(P10="","",Block!$F$4)</f>
        <v/>
      </c>
      <c r="N10" t="str">
        <f>IF(P10="","",(VLOOKUP(P10,Fauna!$G$2:$N$5001,8,FALSE)))</f>
        <v/>
      </c>
      <c r="P10" t="str">
        <f>IF('Threatened Sp.'!F57="","",'Threatened Sp.'!H57)</f>
        <v/>
      </c>
      <c r="Q10" t="str">
        <f>IF(P10="","",(VLOOKUP(P10,Fauna!$G$2:$H$5001,2,FALSE)))</f>
        <v/>
      </c>
      <c r="R10" t="str">
        <f>IF(P10="","",(VLOOKUP(P10,Fauna!$G$2:$I$5001,3,FALSE)))</f>
        <v/>
      </c>
      <c r="T10" t="str">
        <f t="shared" si="11"/>
        <v/>
      </c>
      <c r="U10" t="str">
        <f t="shared" si="12"/>
        <v/>
      </c>
    </row>
    <row r="11" spans="1:29" x14ac:dyDescent="0.25">
      <c r="A11" t="str">
        <f t="shared" si="0"/>
        <v/>
      </c>
      <c r="B11" t="str">
        <f t="shared" si="7"/>
        <v/>
      </c>
      <c r="C11" t="str">
        <f>IF(P11="","",'Site - Scores'!$N$42)</f>
        <v/>
      </c>
      <c r="D11" t="str">
        <f>IF(P11="","",'Site - Scores'!$N$43)</f>
        <v/>
      </c>
      <c r="E11" t="str">
        <f>IF(P11="","",'Site - Scores'!$N$44)</f>
        <v/>
      </c>
      <c r="H11" t="str">
        <f t="shared" si="8"/>
        <v/>
      </c>
      <c r="I11" t="str">
        <f>IF(P11="","",'Site - Scores'!$N$41)</f>
        <v/>
      </c>
      <c r="J11" t="str">
        <f t="shared" si="9"/>
        <v/>
      </c>
      <c r="K11" s="209" t="str">
        <f>IF(P11="","",Block!$F$6)</f>
        <v/>
      </c>
      <c r="L11" t="str">
        <f t="shared" si="10"/>
        <v/>
      </c>
      <c r="M11" t="str">
        <f>IF(P11="","",Block!$F$4)</f>
        <v/>
      </c>
      <c r="N11" t="str">
        <f>IF(P11="","",(VLOOKUP(P11,Fauna!$G$2:$N$5001,8,FALSE)))</f>
        <v/>
      </c>
      <c r="P11" t="str">
        <f>IF('Threatened Sp.'!F58="","",'Threatened Sp.'!H58)</f>
        <v/>
      </c>
      <c r="Q11" t="str">
        <f>IF(P11="","",(VLOOKUP(P11,Fauna!$G$2:$H$5001,2,FALSE)))</f>
        <v/>
      </c>
      <c r="R11" t="str">
        <f>IF(P11="","",(VLOOKUP(P11,Fauna!$G$2:$I$5001,3,FALSE)))</f>
        <v/>
      </c>
      <c r="T11" t="str">
        <f t="shared" si="11"/>
        <v/>
      </c>
      <c r="U11" t="str">
        <f t="shared" si="12"/>
        <v/>
      </c>
    </row>
    <row r="12" spans="1:29" x14ac:dyDescent="0.25">
      <c r="A12" t="str">
        <f t="shared" si="0"/>
        <v/>
      </c>
      <c r="B12" t="str">
        <f t="shared" si="7"/>
        <v/>
      </c>
      <c r="C12" t="str">
        <f>IF(P12="","",'Site - Scores'!$N$42)</f>
        <v/>
      </c>
      <c r="D12" t="str">
        <f>IF(P12="","",'Site - Scores'!$N$43)</f>
        <v/>
      </c>
      <c r="E12" t="str">
        <f>IF(P12="","",'Site - Scores'!$N$44)</f>
        <v/>
      </c>
      <c r="H12" t="str">
        <f t="shared" si="8"/>
        <v/>
      </c>
      <c r="I12" t="str">
        <f>IF(P12="","",'Site - Scores'!$N$41)</f>
        <v/>
      </c>
      <c r="J12" t="str">
        <f t="shared" si="9"/>
        <v/>
      </c>
      <c r="K12" s="209" t="str">
        <f>IF(P12="","",Block!$F$6)</f>
        <v/>
      </c>
      <c r="L12" t="str">
        <f t="shared" si="10"/>
        <v/>
      </c>
      <c r="M12" t="str">
        <f>IF(P12="","",Block!$F$4)</f>
        <v/>
      </c>
      <c r="N12" t="str">
        <f>IF(P12="","",(VLOOKUP(P12,Fauna!$G$2:$N$5001,8,FALSE)))</f>
        <v/>
      </c>
      <c r="P12" t="str">
        <f>IF('Threatened Sp.'!F59="","",'Threatened Sp.'!H59)</f>
        <v/>
      </c>
      <c r="Q12" t="str">
        <f>IF(P12="","",(VLOOKUP(P12,Fauna!$G$2:$H$5001,2,FALSE)))</f>
        <v/>
      </c>
      <c r="R12" t="str">
        <f>IF(P12="","",(VLOOKUP(P12,Fauna!$G$2:$I$5001,3,FALSE)))</f>
        <v/>
      </c>
      <c r="T12" t="str">
        <f t="shared" si="11"/>
        <v/>
      </c>
      <c r="U12" t="str">
        <f t="shared" si="12"/>
        <v/>
      </c>
    </row>
    <row r="13" spans="1:29" x14ac:dyDescent="0.25">
      <c r="A13" t="str">
        <f t="shared" si="0"/>
        <v/>
      </c>
      <c r="B13" t="str">
        <f t="shared" si="7"/>
        <v/>
      </c>
      <c r="C13" t="str">
        <f>IF(P13="","",'Site - Scores'!$N$42)</f>
        <v/>
      </c>
      <c r="D13" t="str">
        <f>IF(P13="","",'Site - Scores'!$N$43)</f>
        <v/>
      </c>
      <c r="E13" t="str">
        <f>IF(P13="","",'Site - Scores'!$N$44)</f>
        <v/>
      </c>
      <c r="H13" t="str">
        <f t="shared" si="8"/>
        <v/>
      </c>
      <c r="I13" t="str">
        <f>IF(P13="","",'Site - Scores'!$N$41)</f>
        <v/>
      </c>
      <c r="J13" t="str">
        <f t="shared" si="9"/>
        <v/>
      </c>
      <c r="K13" s="209" t="str">
        <f>IF(P13="","",Block!$F$6)</f>
        <v/>
      </c>
      <c r="L13" t="str">
        <f t="shared" si="10"/>
        <v/>
      </c>
      <c r="M13" t="str">
        <f>IF(P13="","",Block!$F$4)</f>
        <v/>
      </c>
      <c r="N13" t="str">
        <f>IF(P13="","",(VLOOKUP(P13,Fauna!$G$2:$N$5001,8,FALSE)))</f>
        <v/>
      </c>
      <c r="P13" t="str">
        <f>IF('Threatened Sp.'!F60="","",'Threatened Sp.'!H60)</f>
        <v/>
      </c>
      <c r="Q13" t="str">
        <f>IF(P13="","",(VLOOKUP(P13,Fauna!$G$2:$H$5001,2,FALSE)))</f>
        <v/>
      </c>
      <c r="R13" t="str">
        <f>IF(P13="","",(VLOOKUP(P13,Fauna!$G$2:$I$5001,3,FALSE)))</f>
        <v/>
      </c>
      <c r="T13" t="str">
        <f t="shared" si="11"/>
        <v/>
      </c>
      <c r="U13" t="str">
        <f t="shared" si="12"/>
        <v/>
      </c>
    </row>
    <row r="14" spans="1:29" x14ac:dyDescent="0.25">
      <c r="A14" t="str">
        <f t="shared" si="0"/>
        <v/>
      </c>
      <c r="B14" t="str">
        <f t="shared" si="7"/>
        <v/>
      </c>
      <c r="C14" t="str">
        <f>IF(P14="","",'Site - Scores'!$N$42)</f>
        <v/>
      </c>
      <c r="D14" t="str">
        <f>IF(P14="","",'Site - Scores'!$N$43)</f>
        <v/>
      </c>
      <c r="E14" t="str">
        <f>IF(P14="","",'Site - Scores'!$N$44)</f>
        <v/>
      </c>
      <c r="H14" t="str">
        <f t="shared" si="8"/>
        <v/>
      </c>
      <c r="I14" t="str">
        <f>IF(P14="","",'Site - Scores'!$N$41)</f>
        <v/>
      </c>
      <c r="J14" t="str">
        <f t="shared" si="9"/>
        <v/>
      </c>
      <c r="K14" s="209" t="str">
        <f>IF(P14="","",Block!$F$6)</f>
        <v/>
      </c>
      <c r="L14" t="str">
        <f t="shared" si="10"/>
        <v/>
      </c>
      <c r="M14" t="str">
        <f>IF(P14="","",Block!$F$4)</f>
        <v/>
      </c>
      <c r="N14" t="str">
        <f>IF(P14="","",(VLOOKUP(P14,Fauna!$G$2:$N$5001,8,FALSE)))</f>
        <v/>
      </c>
      <c r="P14" t="str">
        <f>IF('Threatened Sp.'!F61="","",'Threatened Sp.'!H61)</f>
        <v/>
      </c>
      <c r="Q14" t="str">
        <f>IF(P14="","",(VLOOKUP(P14,Fauna!$G$2:$H$5001,2,FALSE)))</f>
        <v/>
      </c>
      <c r="R14" t="str">
        <f>IF(P14="","",(VLOOKUP(P14,Fauna!$G$2:$I$5001,3,FALSE)))</f>
        <v/>
      </c>
      <c r="T14" t="str">
        <f t="shared" si="11"/>
        <v/>
      </c>
      <c r="U14" t="str">
        <f t="shared" si="12"/>
        <v/>
      </c>
    </row>
    <row r="15" spans="1:29" x14ac:dyDescent="0.25">
      <c r="A15" t="str">
        <f t="shared" si="0"/>
        <v/>
      </c>
      <c r="B15" t="str">
        <f t="shared" si="7"/>
        <v/>
      </c>
      <c r="C15" t="str">
        <f>IF(P15="","",'Site - Scores'!$N$42)</f>
        <v/>
      </c>
      <c r="D15" t="str">
        <f>IF(P15="","",'Site - Scores'!$N$43)</f>
        <v/>
      </c>
      <c r="E15" t="str">
        <f>IF(P15="","",'Site - Scores'!$N$44)</f>
        <v/>
      </c>
      <c r="H15" t="str">
        <f t="shared" si="8"/>
        <v/>
      </c>
      <c r="I15" t="str">
        <f>IF(P15="","",'Site - Scores'!$N$41)</f>
        <v/>
      </c>
      <c r="J15" t="str">
        <f t="shared" si="9"/>
        <v/>
      </c>
      <c r="K15" s="209" t="str">
        <f>IF(P15="","",Block!$F$6)</f>
        <v/>
      </c>
      <c r="L15" t="str">
        <f t="shared" si="10"/>
        <v/>
      </c>
      <c r="M15" t="str">
        <f>IF(P15="","",Block!$F$4)</f>
        <v/>
      </c>
      <c r="N15" t="str">
        <f>IF(P15="","",(VLOOKUP(P15,Fauna!$G$2:$N$5001,8,FALSE)))</f>
        <v/>
      </c>
      <c r="P15" t="str">
        <f>IF('Threatened Sp.'!F62="","",'Threatened Sp.'!H62)</f>
        <v/>
      </c>
      <c r="Q15" t="str">
        <f>IF(P15="","",(VLOOKUP(P15,Fauna!$G$2:$H$5001,2,FALSE)))</f>
        <v/>
      </c>
      <c r="R15" t="str">
        <f>IF(P15="","",(VLOOKUP(P15,Fauna!$G$2:$I$5001,3,FALSE)))</f>
        <v/>
      </c>
      <c r="T15" t="str">
        <f t="shared" si="11"/>
        <v/>
      </c>
      <c r="U15" t="str">
        <f t="shared" si="12"/>
        <v/>
      </c>
    </row>
    <row r="16" spans="1:29" x14ac:dyDescent="0.25">
      <c r="A16" t="str">
        <f t="shared" si="0"/>
        <v/>
      </c>
      <c r="B16" t="str">
        <f t="shared" si="7"/>
        <v/>
      </c>
      <c r="C16" t="str">
        <f>IF(P16="","",'Site - Scores'!$N$42)</f>
        <v/>
      </c>
      <c r="D16" t="str">
        <f>IF(P16="","",'Site - Scores'!$N$43)</f>
        <v/>
      </c>
      <c r="E16" t="str">
        <f>IF(P16="","",'Site - Scores'!$N$44)</f>
        <v/>
      </c>
      <c r="H16" t="str">
        <f t="shared" si="8"/>
        <v/>
      </c>
      <c r="I16" t="str">
        <f>IF(P16="","",'Site - Scores'!$N$41)</f>
        <v/>
      </c>
      <c r="J16" t="str">
        <f t="shared" si="9"/>
        <v/>
      </c>
      <c r="K16" s="209" t="str">
        <f>IF(P16="","",Block!$F$6)</f>
        <v/>
      </c>
      <c r="L16" t="str">
        <f t="shared" si="10"/>
        <v/>
      </c>
      <c r="M16" t="str">
        <f>IF(P16="","",Block!$F$4)</f>
        <v/>
      </c>
      <c r="N16" t="str">
        <f>IF(P16="","",(VLOOKUP(P16,Fauna!$G$2:$N$5001,8,FALSE)))</f>
        <v/>
      </c>
      <c r="P16" t="str">
        <f>IF('Threatened Sp.'!F63="","",'Threatened Sp.'!H63)</f>
        <v/>
      </c>
      <c r="Q16" t="str">
        <f>IF(P16="","",(VLOOKUP(P16,Fauna!$G$2:$H$5001,2,FALSE)))</f>
        <v/>
      </c>
      <c r="R16" t="str">
        <f>IF(P16="","",(VLOOKUP(P16,Fauna!$G$2:$I$5001,3,FALSE)))</f>
        <v/>
      </c>
      <c r="T16" t="str">
        <f t="shared" si="11"/>
        <v/>
      </c>
      <c r="U16" t="str">
        <f t="shared" si="12"/>
        <v/>
      </c>
    </row>
    <row r="17" spans="1:21" x14ac:dyDescent="0.25">
      <c r="A17" t="str">
        <f t="shared" si="0"/>
        <v/>
      </c>
      <c r="B17" t="str">
        <f t="shared" si="7"/>
        <v/>
      </c>
      <c r="C17" t="str">
        <f>IF(P17="","",'Site - Scores'!$N$42)</f>
        <v/>
      </c>
      <c r="D17" t="str">
        <f>IF(P17="","",'Site - Scores'!$N$43)</f>
        <v/>
      </c>
      <c r="E17" t="str">
        <f>IF(P17="","",'Site - Scores'!$N$44)</f>
        <v/>
      </c>
      <c r="H17" t="str">
        <f t="shared" si="8"/>
        <v/>
      </c>
      <c r="I17" t="str">
        <f>IF(P17="","",'Site - Scores'!$N$41)</f>
        <v/>
      </c>
      <c r="J17" t="str">
        <f t="shared" si="9"/>
        <v/>
      </c>
      <c r="K17" s="209" t="str">
        <f>IF(P17="","",Block!$F$6)</f>
        <v/>
      </c>
      <c r="L17" t="str">
        <f t="shared" si="10"/>
        <v/>
      </c>
      <c r="M17" t="str">
        <f>IF(P17="","",Block!$F$4)</f>
        <v/>
      </c>
      <c r="N17" t="str">
        <f>IF(P17="","",(VLOOKUP(P17,Fauna!$G$2:$N$5001,8,FALSE)))</f>
        <v/>
      </c>
      <c r="P17" t="str">
        <f>IF('Threatened Sp.'!F64="","",'Threatened Sp.'!H64)</f>
        <v/>
      </c>
      <c r="Q17" t="str">
        <f>IF(P17="","",(VLOOKUP(P17,Fauna!$G$2:$H$5001,2,FALSE)))</f>
        <v/>
      </c>
      <c r="R17" t="str">
        <f>IF(P17="","",(VLOOKUP(P17,Fauna!$G$2:$I$5001,3,FALSE)))</f>
        <v/>
      </c>
      <c r="T17" t="str">
        <f t="shared" si="11"/>
        <v/>
      </c>
      <c r="U17" t="str">
        <f t="shared" si="12"/>
        <v/>
      </c>
    </row>
    <row r="18" spans="1:21" x14ac:dyDescent="0.25">
      <c r="A18" t="str">
        <f t="shared" si="0"/>
        <v/>
      </c>
      <c r="B18" t="str">
        <f t="shared" si="7"/>
        <v/>
      </c>
      <c r="C18" t="str">
        <f>IF(P18="","",'Site - Scores'!$N$42)</f>
        <v/>
      </c>
      <c r="D18" t="str">
        <f>IF(P18="","",'Site - Scores'!$N$43)</f>
        <v/>
      </c>
      <c r="E18" t="str">
        <f>IF(P18="","",'Site - Scores'!$N$44)</f>
        <v/>
      </c>
      <c r="H18" t="str">
        <f t="shared" si="8"/>
        <v/>
      </c>
      <c r="I18" t="str">
        <f>IF(P18="","",'Site - Scores'!$N$41)</f>
        <v/>
      </c>
      <c r="J18" t="str">
        <f t="shared" si="9"/>
        <v/>
      </c>
      <c r="K18" s="209" t="str">
        <f>IF(P18="","",Block!$F$6)</f>
        <v/>
      </c>
      <c r="L18" t="str">
        <f t="shared" si="10"/>
        <v/>
      </c>
      <c r="M18" t="str">
        <f>IF(P18="","",Block!$F$4)</f>
        <v/>
      </c>
      <c r="N18" t="str">
        <f>IF(P18="","",(VLOOKUP(P18,Fauna!$G$2:$N$5001,8,FALSE)))</f>
        <v/>
      </c>
      <c r="P18" t="str">
        <f>IF('Threatened Sp.'!F65="","",'Threatened Sp.'!H65)</f>
        <v/>
      </c>
      <c r="Q18" t="str">
        <f>IF(P18="","",(VLOOKUP(P18,Fauna!$G$2:$H$5001,2,FALSE)))</f>
        <v/>
      </c>
      <c r="R18" t="str">
        <f>IF(P18="","",(VLOOKUP(P18,Fauna!$G$2:$I$5001,3,FALSE)))</f>
        <v/>
      </c>
      <c r="T18" t="str">
        <f t="shared" si="11"/>
        <v/>
      </c>
      <c r="U18" t="str">
        <f t="shared" si="12"/>
        <v/>
      </c>
    </row>
    <row r="19" spans="1:21" x14ac:dyDescent="0.25">
      <c r="A19" t="str">
        <f t="shared" si="0"/>
        <v/>
      </c>
      <c r="B19" t="str">
        <f t="shared" si="7"/>
        <v/>
      </c>
      <c r="C19" t="str">
        <f>IF(P19="","",'Site - Scores'!$N$42)</f>
        <v/>
      </c>
      <c r="D19" t="str">
        <f>IF(P19="","",'Site - Scores'!$N$43)</f>
        <v/>
      </c>
      <c r="E19" t="str">
        <f>IF(P19="","",'Site - Scores'!$N$44)</f>
        <v/>
      </c>
      <c r="H19" t="str">
        <f t="shared" si="8"/>
        <v/>
      </c>
      <c r="I19" t="str">
        <f>IF(P19="","",'Site - Scores'!$N$41)</f>
        <v/>
      </c>
      <c r="J19" t="str">
        <f t="shared" si="9"/>
        <v/>
      </c>
      <c r="K19" s="209" t="str">
        <f>IF(P19="","",Block!$F$6)</f>
        <v/>
      </c>
      <c r="L19" t="str">
        <f t="shared" si="10"/>
        <v/>
      </c>
      <c r="M19" t="str">
        <f>IF(P19="","",Block!$F$4)</f>
        <v/>
      </c>
      <c r="N19" t="str">
        <f>IF(P19="","",(VLOOKUP(P19,Fauna!$G$2:$N$5001,8,FALSE)))</f>
        <v/>
      </c>
      <c r="P19" t="str">
        <f>IF('Threatened Sp.'!F66="","",'Threatened Sp.'!H66)</f>
        <v/>
      </c>
      <c r="Q19" t="str">
        <f>IF(P19="","",(VLOOKUP(P19,Fauna!$G$2:$H$5001,2,FALSE)))</f>
        <v/>
      </c>
      <c r="R19" t="str">
        <f>IF(P19="","",(VLOOKUP(P19,Fauna!$G$2:$I$5001,3,FALSE)))</f>
        <v/>
      </c>
      <c r="T19" t="str">
        <f t="shared" si="11"/>
        <v/>
      </c>
      <c r="U19" t="str">
        <f t="shared" si="12"/>
        <v/>
      </c>
    </row>
    <row r="20" spans="1:21" x14ac:dyDescent="0.25">
      <c r="A20" t="str">
        <f t="shared" si="0"/>
        <v/>
      </c>
      <c r="B20" t="str">
        <f t="shared" si="7"/>
        <v/>
      </c>
      <c r="C20" t="str">
        <f>IF(P20="","",'Site - Scores'!$N$42)</f>
        <v/>
      </c>
      <c r="D20" t="str">
        <f>IF(P20="","",'Site - Scores'!$N$43)</f>
        <v/>
      </c>
      <c r="E20" t="str">
        <f>IF(P20="","",'Site - Scores'!$N$44)</f>
        <v/>
      </c>
      <c r="H20" t="str">
        <f t="shared" si="8"/>
        <v/>
      </c>
      <c r="I20" t="str">
        <f>IF(P20="","",'Site - Scores'!$N$41)</f>
        <v/>
      </c>
      <c r="J20" t="str">
        <f t="shared" si="9"/>
        <v/>
      </c>
      <c r="K20" s="209" t="str">
        <f>IF(P20="","",Block!$F$6)</f>
        <v/>
      </c>
      <c r="L20" t="str">
        <f t="shared" si="10"/>
        <v/>
      </c>
      <c r="M20" t="str">
        <f>IF(P20="","",Block!$F$4)</f>
        <v/>
      </c>
      <c r="N20" t="str">
        <f>IF(P20="","",(VLOOKUP(P20,Fauna!$G$2:$N$5001,8,FALSE)))</f>
        <v/>
      </c>
      <c r="P20" t="str">
        <f>IF('Threatened Sp.'!F67="","",'Threatened Sp.'!H67)</f>
        <v/>
      </c>
      <c r="Q20" t="str">
        <f>IF(P20="","",(VLOOKUP(P20,Fauna!$G$2:$H$5001,2,FALSE)))</f>
        <v/>
      </c>
      <c r="R20" t="str">
        <f>IF(P20="","",(VLOOKUP(P20,Fauna!$G$2:$I$5001,3,FALSE)))</f>
        <v/>
      </c>
      <c r="T20" t="str">
        <f t="shared" si="11"/>
        <v/>
      </c>
      <c r="U20" t="str">
        <f t="shared" si="12"/>
        <v/>
      </c>
    </row>
    <row r="21" spans="1:21" x14ac:dyDescent="0.25">
      <c r="A21" t="str">
        <f t="shared" si="0"/>
        <v/>
      </c>
      <c r="B21" t="str">
        <f t="shared" si="7"/>
        <v/>
      </c>
      <c r="C21" t="str">
        <f>IF(P21="","",'Site - Scores'!$N$42)</f>
        <v/>
      </c>
      <c r="D21" t="str">
        <f>IF(P21="","",'Site - Scores'!$N$43)</f>
        <v/>
      </c>
      <c r="E21" t="str">
        <f>IF(P21="","",'Site - Scores'!$N$44)</f>
        <v/>
      </c>
      <c r="H21" t="str">
        <f t="shared" si="8"/>
        <v/>
      </c>
      <c r="I21" t="str">
        <f>IF(P21="","",'Site - Scores'!$N$41)</f>
        <v/>
      </c>
      <c r="J21" t="str">
        <f t="shared" si="9"/>
        <v/>
      </c>
      <c r="K21" s="209" t="str">
        <f>IF(P21="","",Block!$F$6)</f>
        <v/>
      </c>
      <c r="L21" t="str">
        <f t="shared" si="10"/>
        <v/>
      </c>
      <c r="M21" t="str">
        <f>IF(P21="","",Block!$F$4)</f>
        <v/>
      </c>
      <c r="N21" t="str">
        <f>IF(P21="","",(VLOOKUP(P21,Fauna!$G$2:$N$5001,8,FALSE)))</f>
        <v/>
      </c>
      <c r="P21" t="str">
        <f>IF('Threatened Sp.'!F68="","",'Threatened Sp.'!H68)</f>
        <v/>
      </c>
      <c r="Q21" t="str">
        <f>IF(P21="","",(VLOOKUP(P21,Fauna!$G$2:$H$5001,2,FALSE)))</f>
        <v/>
      </c>
      <c r="R21" t="str">
        <f>IF(P21="","",(VLOOKUP(P21,Fauna!$G$2:$I$5001,3,FALSE)))</f>
        <v/>
      </c>
      <c r="T21" t="str">
        <f t="shared" si="11"/>
        <v/>
      </c>
      <c r="U21" t="str">
        <f t="shared" si="12"/>
        <v/>
      </c>
    </row>
    <row r="22" spans="1:21" x14ac:dyDescent="0.25">
      <c r="A22" t="str">
        <f t="shared" si="0"/>
        <v/>
      </c>
      <c r="B22" t="str">
        <f t="shared" si="7"/>
        <v/>
      </c>
      <c r="C22" t="str">
        <f>IF(P22="","",'Site - Scores'!$N$42)</f>
        <v/>
      </c>
      <c r="D22" t="str">
        <f>IF(P22="","",'Site - Scores'!$N$43)</f>
        <v/>
      </c>
      <c r="E22" t="str">
        <f>IF(P22="","",'Site - Scores'!$N$44)</f>
        <v/>
      </c>
      <c r="H22" t="str">
        <f t="shared" si="8"/>
        <v/>
      </c>
      <c r="I22" t="str">
        <f>IF(P22="","",'Site - Scores'!$N$41)</f>
        <v/>
      </c>
      <c r="J22" t="str">
        <f t="shared" si="9"/>
        <v/>
      </c>
      <c r="K22" s="209" t="str">
        <f>IF(P22="","",Block!$F$6)</f>
        <v/>
      </c>
      <c r="L22" t="str">
        <f t="shared" si="10"/>
        <v/>
      </c>
      <c r="M22" t="str">
        <f>IF(P22="","",Block!$F$4)</f>
        <v/>
      </c>
      <c r="N22" t="str">
        <f>IF(P22="","",(VLOOKUP(P22,Fauna!$G$2:$N$5001,8,FALSE)))</f>
        <v/>
      </c>
      <c r="P22" t="str">
        <f>IF('Threatened Sp.'!F69="","",'Threatened Sp.'!H69)</f>
        <v/>
      </c>
      <c r="Q22" t="str">
        <f>IF(P22="","",(VLOOKUP(P22,Fauna!$G$2:$H$5001,2,FALSE)))</f>
        <v/>
      </c>
      <c r="R22" t="str">
        <f>IF(P22="","",(VLOOKUP(P22,Fauna!$G$2:$I$5001,3,FALSE)))</f>
        <v/>
      </c>
      <c r="T22" t="str">
        <f t="shared" si="11"/>
        <v/>
      </c>
      <c r="U22" t="str">
        <f t="shared" si="12"/>
        <v/>
      </c>
    </row>
    <row r="23" spans="1:21" x14ac:dyDescent="0.25">
      <c r="A23" t="str">
        <f t="shared" si="0"/>
        <v/>
      </c>
      <c r="B23" t="str">
        <f t="shared" si="7"/>
        <v/>
      </c>
      <c r="C23" t="str">
        <f>IF(P23="","",'Site - Scores'!$N$42)</f>
        <v/>
      </c>
      <c r="D23" t="str">
        <f>IF(P23="","",'Site - Scores'!$N$43)</f>
        <v/>
      </c>
      <c r="E23" t="str">
        <f>IF(P23="","",'Site - Scores'!$N$44)</f>
        <v/>
      </c>
      <c r="H23" t="str">
        <f t="shared" si="8"/>
        <v/>
      </c>
      <c r="I23" t="str">
        <f>IF(P23="","",'Site - Scores'!$N$41)</f>
        <v/>
      </c>
      <c r="J23" t="str">
        <f t="shared" si="9"/>
        <v/>
      </c>
      <c r="K23" s="209" t="str">
        <f>IF(P23="","",Block!$F$6)</f>
        <v/>
      </c>
      <c r="L23" t="str">
        <f t="shared" si="10"/>
        <v/>
      </c>
      <c r="M23" t="str">
        <f>IF(P23="","",Block!$F$4)</f>
        <v/>
      </c>
      <c r="N23" t="str">
        <f>IF(P23="","",(VLOOKUP(P23,Fauna!$G$2:$N$5001,8,FALSE)))</f>
        <v/>
      </c>
      <c r="P23" t="str">
        <f>IF('Threatened Sp.'!F70="","",'Threatened Sp.'!H70)</f>
        <v/>
      </c>
      <c r="Q23" t="str">
        <f>IF(P23="","",(VLOOKUP(P23,Fauna!$G$2:$H$5001,2,FALSE)))</f>
        <v/>
      </c>
      <c r="R23" t="str">
        <f>IF(P23="","",(VLOOKUP(P23,Fauna!$G$2:$I$5001,3,FALSE)))</f>
        <v/>
      </c>
      <c r="T23" t="str">
        <f t="shared" si="11"/>
        <v/>
      </c>
      <c r="U23" t="str">
        <f t="shared" si="12"/>
        <v/>
      </c>
    </row>
    <row r="24" spans="1:21" x14ac:dyDescent="0.25">
      <c r="A24" t="str">
        <f t="shared" si="0"/>
        <v/>
      </c>
      <c r="B24" t="str">
        <f t="shared" si="7"/>
        <v/>
      </c>
      <c r="C24" t="str">
        <f>IF(P24="","",'Site - Scores'!$N$42)</f>
        <v/>
      </c>
      <c r="D24" t="str">
        <f>IF(P24="","",'Site - Scores'!$N$43)</f>
        <v/>
      </c>
      <c r="E24" t="str">
        <f>IF(P24="","",'Site - Scores'!$N$44)</f>
        <v/>
      </c>
      <c r="H24" t="str">
        <f t="shared" si="8"/>
        <v/>
      </c>
      <c r="I24" t="str">
        <f>IF(P24="","",'Site - Scores'!$N$41)</f>
        <v/>
      </c>
      <c r="J24" t="str">
        <f t="shared" si="9"/>
        <v/>
      </c>
      <c r="K24" s="209" t="str">
        <f>IF(P24="","",Block!$F$6)</f>
        <v/>
      </c>
      <c r="L24" t="str">
        <f t="shared" si="10"/>
        <v/>
      </c>
      <c r="M24" t="str">
        <f>IF(P24="","",Block!$F$4)</f>
        <v/>
      </c>
      <c r="N24" t="str">
        <f>IF(P24="","",(VLOOKUP(P24,Fauna!$G$2:$N$5001,8,FALSE)))</f>
        <v/>
      </c>
      <c r="P24" t="str">
        <f>IF('Threatened Sp.'!F71="","",'Threatened Sp.'!H71)</f>
        <v/>
      </c>
      <c r="Q24" t="str">
        <f>IF(P24="","",(VLOOKUP(P24,Fauna!$G$2:$H$5001,2,FALSE)))</f>
        <v/>
      </c>
      <c r="R24" t="str">
        <f>IF(P24="","",(VLOOKUP(P24,Fauna!$G$2:$I$5001,3,FALSE)))</f>
        <v/>
      </c>
      <c r="T24" t="str">
        <f t="shared" si="11"/>
        <v/>
      </c>
      <c r="U24" t="str">
        <f t="shared" si="12"/>
        <v/>
      </c>
    </row>
    <row r="25" spans="1:21" x14ac:dyDescent="0.25">
      <c r="A25" t="str">
        <f t="shared" si="0"/>
        <v/>
      </c>
      <c r="B25" t="str">
        <f t="shared" si="7"/>
        <v/>
      </c>
      <c r="C25" t="str">
        <f>IF(P25="","",'Site - Scores'!$N$42)</f>
        <v/>
      </c>
      <c r="D25" t="str">
        <f>IF(P25="","",'Site - Scores'!$N$43)</f>
        <v/>
      </c>
      <c r="E25" t="str">
        <f>IF(P25="","",'Site - Scores'!$N$44)</f>
        <v/>
      </c>
      <c r="H25" t="str">
        <f t="shared" si="8"/>
        <v/>
      </c>
      <c r="I25" t="str">
        <f>IF(P25="","",'Site - Scores'!$N$41)</f>
        <v/>
      </c>
      <c r="J25" t="str">
        <f t="shared" si="9"/>
        <v/>
      </c>
      <c r="K25" s="209" t="str">
        <f>IF(P25="","",Block!$F$6)</f>
        <v/>
      </c>
      <c r="L25" t="str">
        <f t="shared" si="10"/>
        <v/>
      </c>
      <c r="M25" t="str">
        <f>IF(P25="","",Block!$F$4)</f>
        <v/>
      </c>
      <c r="N25" t="str">
        <f>IF(P25="","",(VLOOKUP(P25,Fauna!$G$2:$N$5001,8,FALSE)))</f>
        <v/>
      </c>
      <c r="P25" t="str">
        <f>IF('Threatened Sp.'!F72="","",'Threatened Sp.'!H72)</f>
        <v/>
      </c>
      <c r="Q25" t="str">
        <f>IF(P25="","",(VLOOKUP(P25,Fauna!$G$2:$H$5001,2,FALSE)))</f>
        <v/>
      </c>
      <c r="R25" t="str">
        <f>IF(P25="","",(VLOOKUP(P25,Fauna!$G$2:$I$5001,3,FALSE)))</f>
        <v/>
      </c>
      <c r="T25" t="str">
        <f t="shared" si="11"/>
        <v/>
      </c>
      <c r="U25" t="str">
        <f t="shared" si="12"/>
        <v/>
      </c>
    </row>
    <row r="26" spans="1:21" x14ac:dyDescent="0.25">
      <c r="A26" t="str">
        <f t="shared" si="0"/>
        <v/>
      </c>
      <c r="B26" t="str">
        <f t="shared" si="7"/>
        <v/>
      </c>
      <c r="C26" t="str">
        <f>IF(P26="","",'Site - Scores'!$N$42)</f>
        <v/>
      </c>
      <c r="D26" t="str">
        <f>IF(P26="","",'Site - Scores'!$N$43)</f>
        <v/>
      </c>
      <c r="E26" t="str">
        <f>IF(P26="","",'Site - Scores'!$N$44)</f>
        <v/>
      </c>
      <c r="H26" t="str">
        <f t="shared" si="8"/>
        <v/>
      </c>
      <c r="I26" t="str">
        <f>IF(P26="","",'Site - Scores'!$N$41)</f>
        <v/>
      </c>
      <c r="J26" t="str">
        <f t="shared" si="9"/>
        <v/>
      </c>
      <c r="K26" s="209" t="str">
        <f>IF(P26="","",Block!$F$6)</f>
        <v/>
      </c>
      <c r="L26" t="str">
        <f t="shared" si="10"/>
        <v/>
      </c>
      <c r="M26" t="str">
        <f>IF(P26="","",Block!$F$4)</f>
        <v/>
      </c>
      <c r="N26" t="str">
        <f>IF(P26="","",(VLOOKUP(P26,Fauna!$G$2:$N$5001,8,FALSE)))</f>
        <v/>
      </c>
      <c r="P26" t="str">
        <f>IF('Threatened Sp.'!F73="","",'Threatened Sp.'!H73)</f>
        <v/>
      </c>
      <c r="Q26" t="str">
        <f>IF(P26="","",(VLOOKUP(P26,Fauna!$G$2:$H$5001,2,FALSE)))</f>
        <v/>
      </c>
      <c r="R26" t="str">
        <f>IF(P26="","",(VLOOKUP(P26,Fauna!$G$2:$I$5001,3,FALSE)))</f>
        <v/>
      </c>
      <c r="T26" t="str">
        <f t="shared" si="11"/>
        <v/>
      </c>
      <c r="U26" t="str">
        <f t="shared" si="12"/>
        <v/>
      </c>
    </row>
    <row r="27" spans="1:21" x14ac:dyDescent="0.25">
      <c r="N27" t="str">
        <f>IF(P27="","",(VLOOKUP(P27,Fauna!$G$2:$N$5001,8,FALSE)))</f>
        <v/>
      </c>
      <c r="Q27" t="str">
        <f>IF(P27="","",(VLOOKUP(P27,Fauna!$G$2:$H$5001,2,FALSE)))</f>
        <v/>
      </c>
      <c r="R27" t="str">
        <f>IF(P27="","",(VLOOKUP(P27,Fauna!$G$2:$I$5001,3,FALSE)))</f>
        <v/>
      </c>
    </row>
    <row r="28" spans="1:21" x14ac:dyDescent="0.25">
      <c r="N28" t="str">
        <f>IF(P28="","",(VLOOKUP(P28,Fauna!$G$2:$N$5001,8,FALSE)))</f>
        <v/>
      </c>
      <c r="Q28" t="str">
        <f>IF(P28="","",(VLOOKUP(P28,Fauna!$G$2:$H$5001,2,FALSE)))</f>
        <v/>
      </c>
      <c r="R28" t="str">
        <f>IF(P28="","",(VLOOKUP(P28,Fauna!$G$2:$I$5001,3,FALSE)))</f>
        <v/>
      </c>
    </row>
    <row r="29" spans="1:21" x14ac:dyDescent="0.25">
      <c r="N29" t="str">
        <f>IF(P29="","",(VLOOKUP(P29,Fauna!$G$2:$N$5001,8,FALSE)))</f>
        <v/>
      </c>
      <c r="Q29" t="str">
        <f>IF(P29="","",(VLOOKUP(P29,Fauna!$G$2:$H$5001,2,FALSE)))</f>
        <v/>
      </c>
      <c r="R29" t="str">
        <f>IF(P29="","",(VLOOKUP(P29,Fauna!$G$2:$I$5001,3,FALSE)))</f>
        <v/>
      </c>
    </row>
    <row r="30" spans="1:21" x14ac:dyDescent="0.25">
      <c r="N30" t="str">
        <f>IF(P30="","",(VLOOKUP(P30,Fauna!$G$2:$N$5001,8,FALSE)))</f>
        <v/>
      </c>
      <c r="Q30" t="str">
        <f>IF(P30="","",(VLOOKUP(P30,Fauna!$G$2:$H$5001,2,FALSE)))</f>
        <v/>
      </c>
      <c r="R30" t="str">
        <f>IF(P30="","",(VLOOKUP(P30,Fauna!$G$2:$I$5001,3,FALSE)))</f>
        <v/>
      </c>
    </row>
    <row r="31" spans="1:21" x14ac:dyDescent="0.25">
      <c r="N31" t="str">
        <f>IF(P31="","",(VLOOKUP(P31,Fauna!$G$2:$N$5001,8,FALSE)))</f>
        <v/>
      </c>
      <c r="Q31" t="str">
        <f>IF(P31="","",(VLOOKUP(P31,Fauna!$G$2:$H$5001,2,FALSE)))</f>
        <v/>
      </c>
      <c r="R31" t="str">
        <f>IF(P31="","",(VLOOKUP(P31,Fauna!$G$2:$I$5001,3,FALSE)))</f>
        <v/>
      </c>
    </row>
    <row r="32" spans="1:21" x14ac:dyDescent="0.25">
      <c r="N32" t="str">
        <f>IF(P32="","",(VLOOKUP(P32,Fauna!$G$2:$N$5001,8,FALSE)))</f>
        <v/>
      </c>
      <c r="Q32" t="str">
        <f>IF(P32="","",(VLOOKUP(P32,Fauna!$G$2:$H$5001,2,FALSE)))</f>
        <v/>
      </c>
      <c r="R32" t="str">
        <f>IF(P32="","",(VLOOKUP(P32,Fauna!$G$2:$I$5001,3,FALSE)))</f>
        <v/>
      </c>
    </row>
    <row r="33" spans="14:18" x14ac:dyDescent="0.25">
      <c r="N33" t="str">
        <f>IF(P33="","",(VLOOKUP(P33,Fauna!$G$2:$N$5001,8,FALSE)))</f>
        <v/>
      </c>
      <c r="Q33" t="str">
        <f>IF(P33="","",(VLOOKUP(P33,Fauna!$G$2:$H$5001,2,FALSE)))</f>
        <v/>
      </c>
      <c r="R33" t="str">
        <f>IF(P33="","",(VLOOKUP(P33,Fauna!$G$2:$I$5001,3,FALSE)))</f>
        <v/>
      </c>
    </row>
    <row r="34" spans="14:18" x14ac:dyDescent="0.25">
      <c r="N34" t="str">
        <f>IF(P34="","",(VLOOKUP(P34,Fauna!$G$2:$N$5001,8,FALSE)))</f>
        <v/>
      </c>
      <c r="Q34" t="str">
        <f>IF(P34="","",(VLOOKUP(P34,Fauna!$G$2:$H$5001,2,FALSE)))</f>
        <v/>
      </c>
      <c r="R34" t="str">
        <f>IF(P34="","",(VLOOKUP(P34,Fauna!$G$2:$I$5001,3,FALSE)))</f>
        <v/>
      </c>
    </row>
    <row r="35" spans="14:18" x14ac:dyDescent="0.25">
      <c r="N35" t="str">
        <f>IF(P35="","",(VLOOKUP(P35,Fauna!$G$2:$N$5001,8,FALSE)))</f>
        <v/>
      </c>
      <c r="Q35" t="str">
        <f>IF(P35="","",(VLOOKUP(P35,Fauna!$G$2:$H$5001,2,FALSE)))</f>
        <v/>
      </c>
      <c r="R35" t="str">
        <f>IF(P35="","",(VLOOKUP(P35,Fauna!$G$2:$I$5001,3,FALSE)))</f>
        <v/>
      </c>
    </row>
    <row r="36" spans="14:18" x14ac:dyDescent="0.25">
      <c r="N36" t="str">
        <f>IF(P36="","",(VLOOKUP(P36,Fauna!$G$2:$N$5001,8,FALSE)))</f>
        <v/>
      </c>
      <c r="Q36" t="str">
        <f>IF(P36="","",(VLOOKUP(P36,Fauna!$G$2:$H$5001,2,FALSE)))</f>
        <v/>
      </c>
      <c r="R36" t="str">
        <f>IF(P36="","",(VLOOKUP(P36,Fauna!$G$2:$I$5001,3,FALSE)))</f>
        <v/>
      </c>
    </row>
    <row r="37" spans="14:18" x14ac:dyDescent="0.25">
      <c r="N37" t="str">
        <f>IF(P37="","",(VLOOKUP(P37,Fauna!$G$2:$N$5001,8,FALSE)))</f>
        <v/>
      </c>
      <c r="Q37" t="str">
        <f>IF(P37="","",(VLOOKUP(P37,Fauna!$G$2:$H$5001,2,FALSE)))</f>
        <v/>
      </c>
      <c r="R37" t="str">
        <f>IF(P37="","",(VLOOKUP(P37,Fauna!$G$2:$I$5001,3,FALSE)))</f>
        <v/>
      </c>
    </row>
    <row r="38" spans="14:18" x14ac:dyDescent="0.25">
      <c r="N38" t="str">
        <f>IF(P38="","",(VLOOKUP(P38,Fauna!$G$2:$N$5001,8,FALSE)))</f>
        <v/>
      </c>
      <c r="Q38" t="str">
        <f>IF(P38="","",(VLOOKUP(P38,Fauna!$G$2:$H$5001,2,FALSE)))</f>
        <v/>
      </c>
      <c r="R38" t="str">
        <f>IF(P38="","",(VLOOKUP(P38,Fauna!$G$2:$I$5001,3,FALSE)))</f>
        <v/>
      </c>
    </row>
    <row r="39" spans="14:18" x14ac:dyDescent="0.25">
      <c r="N39" t="str">
        <f>IF(P39="","",(VLOOKUP(P39,Fauna!$G$2:$N$5001,8,FALSE)))</f>
        <v/>
      </c>
      <c r="Q39" t="str">
        <f>IF(P39="","",(VLOOKUP(P39,Fauna!$G$2:$H$5001,2,FALSE)))</f>
        <v/>
      </c>
      <c r="R39" t="str">
        <f>IF(P39="","",(VLOOKUP(P39,Fauna!$G$2:$I$5001,3,FALSE)))</f>
        <v/>
      </c>
    </row>
    <row r="40" spans="14:18" x14ac:dyDescent="0.25">
      <c r="N40" t="str">
        <f>IF(P40="","",(VLOOKUP(P40,Fauna!$G$2:$N$5001,8,FALSE)))</f>
        <v/>
      </c>
      <c r="Q40" t="str">
        <f>IF(P40="","",(VLOOKUP(P40,Fauna!$G$2:$H$5001,2,FALSE)))</f>
        <v/>
      </c>
      <c r="R40" t="str">
        <f>IF(P40="","",(VLOOKUP(P40,Fauna!$G$2:$I$5001,3,FALSE)))</f>
        <v/>
      </c>
    </row>
    <row r="41" spans="14:18" x14ac:dyDescent="0.25">
      <c r="N41" t="str">
        <f>IF(P41="","",(VLOOKUP(P41,Fauna!$G$2:$N$5001,8,FALSE)))</f>
        <v/>
      </c>
      <c r="Q41" t="str">
        <f>IF(P41="","",(VLOOKUP(P41,Fauna!$G$2:$H$5001,2,FALSE)))</f>
        <v/>
      </c>
      <c r="R41" t="str">
        <f>IF(P41="","",(VLOOKUP(P41,Fauna!$G$2:$I$5001,3,FALSE)))</f>
        <v/>
      </c>
    </row>
    <row r="42" spans="14:18" x14ac:dyDescent="0.25">
      <c r="N42" t="str">
        <f>IF(P42="","",(VLOOKUP(P42,Fauna!$G$2:$N$5001,8,FALSE)))</f>
        <v/>
      </c>
      <c r="Q42" t="str">
        <f>IF(P42="","",(VLOOKUP(P42,Fauna!$G$2:$H$5001,2,FALSE)))</f>
        <v/>
      </c>
      <c r="R42" t="str">
        <f>IF(P42="","",(VLOOKUP(P42,Fauna!$G$2:$I$5001,3,FALSE)))</f>
        <v/>
      </c>
    </row>
    <row r="43" spans="14:18" x14ac:dyDescent="0.25">
      <c r="N43" t="str">
        <f>IF(P43="","",(VLOOKUP(P43,Fauna!$G$2:$N$5001,8,FALSE)))</f>
        <v/>
      </c>
      <c r="Q43" t="str">
        <f>IF(P43="","",(VLOOKUP(P43,Fauna!$G$2:$H$5001,2,FALSE)))</f>
        <v/>
      </c>
      <c r="R43" t="str">
        <f>IF(P43="","",(VLOOKUP(P43,Fauna!$G$2:$I$5001,3,FALSE)))</f>
        <v/>
      </c>
    </row>
    <row r="44" spans="14:18" x14ac:dyDescent="0.25">
      <c r="N44" t="str">
        <f>IF(P44="","",(VLOOKUP(P44,Fauna!$G$2:$N$5001,8,FALSE)))</f>
        <v/>
      </c>
      <c r="Q44" t="str">
        <f>IF(P44="","",(VLOOKUP(P44,Fauna!$G$2:$H$5001,2,FALSE)))</f>
        <v/>
      </c>
      <c r="R44" t="str">
        <f>IF(P44="","",(VLOOKUP(P44,Fauna!$G$2:$I$5001,3,FALSE)))</f>
        <v/>
      </c>
    </row>
    <row r="45" spans="14:18" x14ac:dyDescent="0.25">
      <c r="N45" t="str">
        <f>IF(P45="","",(VLOOKUP(P45,Fauna!$G$2:$N$5001,8,FALSE)))</f>
        <v/>
      </c>
      <c r="Q45" t="str">
        <f>IF(P45="","",(VLOOKUP(P45,Fauna!$G$2:$H$5001,2,FALSE)))</f>
        <v/>
      </c>
      <c r="R45" t="str">
        <f>IF(P45="","",(VLOOKUP(P45,Fauna!$G$2:$I$5001,3,FALSE)))</f>
        <v/>
      </c>
    </row>
    <row r="46" spans="14:18" x14ac:dyDescent="0.25">
      <c r="N46" t="str">
        <f>IF(P46="","",(VLOOKUP(P46,Fauna!$G$2:$N$5001,8,FALSE)))</f>
        <v/>
      </c>
      <c r="Q46" t="str">
        <f>IF(P46="","",(VLOOKUP(P46,Fauna!$G$2:$H$5001,2,FALSE)))</f>
        <v/>
      </c>
      <c r="R46" t="str">
        <f>IF(P46="","",(VLOOKUP(P46,Fauna!$G$2:$I$5001,3,FALSE)))</f>
        <v/>
      </c>
    </row>
    <row r="47" spans="14:18" x14ac:dyDescent="0.25">
      <c r="N47" t="str">
        <f>IF(P47="","",(VLOOKUP(P47,Fauna!$G$2:$N$5001,8,FALSE)))</f>
        <v/>
      </c>
      <c r="Q47" t="str">
        <f>IF(P47="","",(VLOOKUP(P47,Fauna!$G$2:$H$5001,2,FALSE)))</f>
        <v/>
      </c>
      <c r="R47" t="str">
        <f>IF(P47="","",(VLOOKUP(P47,Fauna!$G$2:$I$5001,3,FALSE)))</f>
        <v/>
      </c>
    </row>
    <row r="48" spans="14:18" x14ac:dyDescent="0.25">
      <c r="N48" t="str">
        <f>IF(P48="","",(VLOOKUP(P48,Fauna!$G$2:$N$5001,8,FALSE)))</f>
        <v/>
      </c>
      <c r="Q48" t="str">
        <f>IF(P48="","",(VLOOKUP(P48,Fauna!$G$2:$H$5001,2,FALSE)))</f>
        <v/>
      </c>
      <c r="R48" t="str">
        <f>IF(P48="","",(VLOOKUP(P48,Fauna!$G$2:$I$5001,3,FALSE)))</f>
        <v/>
      </c>
    </row>
    <row r="49" spans="14:18" x14ac:dyDescent="0.25">
      <c r="N49" t="str">
        <f>IF(P49="","",(VLOOKUP(P49,Fauna!$G$2:$N$5001,8,FALSE)))</f>
        <v/>
      </c>
      <c r="Q49" t="str">
        <f>IF(P49="","",(VLOOKUP(P49,Fauna!$G$2:$H$5001,2,FALSE)))</f>
        <v/>
      </c>
      <c r="R49" t="str">
        <f>IF(P49="","",(VLOOKUP(P49,Fauna!$G$2:$I$5001,3,FALSE)))</f>
        <v/>
      </c>
    </row>
    <row r="50" spans="14:18" x14ac:dyDescent="0.25">
      <c r="N50" t="str">
        <f>IF(P50="","",(VLOOKUP(P50,Fauna!$G$2:$N$5001,8,FALSE)))</f>
        <v/>
      </c>
      <c r="Q50" t="str">
        <f>IF(P50="","",(VLOOKUP(P50,Fauna!$G$2:$H$5001,2,FALSE)))</f>
        <v/>
      </c>
      <c r="R50" t="str">
        <f>IF(P50="","",(VLOOKUP(P50,Fauna!$G$2:$I$5001,3,FALSE)))</f>
        <v/>
      </c>
    </row>
    <row r="51" spans="14:18" x14ac:dyDescent="0.25">
      <c r="N51" t="str">
        <f>IF(P51="","",(VLOOKUP(P51,Fauna!$G$2:$N$5001,8,FALSE)))</f>
        <v/>
      </c>
      <c r="Q51" t="str">
        <f>IF(P51="","",(VLOOKUP(P51,Fauna!$G$2:$H$5001,2,FALSE)))</f>
        <v/>
      </c>
      <c r="R51" t="str">
        <f>IF(P51="","",(VLOOKUP(P51,Fauna!$G$2:$I$5001,3,FALSE)))</f>
        <v/>
      </c>
    </row>
    <row r="52" spans="14:18" x14ac:dyDescent="0.25">
      <c r="N52" t="str">
        <f>IF(P52="","",(VLOOKUP(P52,Fauna!$G$2:$N$5001,8,FALSE)))</f>
        <v/>
      </c>
      <c r="Q52" t="str">
        <f>IF(P52="","",(VLOOKUP(P52,Fauna!$G$2:$H$5001,2,FALSE)))</f>
        <v/>
      </c>
      <c r="R52" t="str">
        <f>IF(P52="","",(VLOOKUP(P52,Fauna!$G$2:$I$5001,3,FALSE)))</f>
        <v/>
      </c>
    </row>
    <row r="53" spans="14:18" x14ac:dyDescent="0.25">
      <c r="N53" t="str">
        <f>IF(P53="","",(VLOOKUP(P53,Fauna!$G$2:$N$5001,8,FALSE)))</f>
        <v/>
      </c>
      <c r="Q53" t="str">
        <f>IF(P53="","",(VLOOKUP(P53,Fauna!$G$2:$H$5001,2,FALSE)))</f>
        <v/>
      </c>
      <c r="R53" t="str">
        <f>IF(P53="","",(VLOOKUP(P53,Fauna!$G$2:$I$5001,3,FALSE)))</f>
        <v/>
      </c>
    </row>
    <row r="54" spans="14:18" x14ac:dyDescent="0.25">
      <c r="N54" t="str">
        <f>IF(P54="","",(VLOOKUP(P54,Fauna!$G$2:$N$5001,8,FALSE)))</f>
        <v/>
      </c>
      <c r="Q54" t="str">
        <f>IF(P54="","",(VLOOKUP(P54,Fauna!$G$2:$H$5001,2,FALSE)))</f>
        <v/>
      </c>
      <c r="R54" t="str">
        <f>IF(P54="","",(VLOOKUP(P54,Fauna!$G$2:$I$5001,3,FALSE)))</f>
        <v/>
      </c>
    </row>
    <row r="55" spans="14:18" x14ac:dyDescent="0.25">
      <c r="N55" t="str">
        <f>IF(P55="","",(VLOOKUP(P55,Fauna!$G$2:$N$5001,8,FALSE)))</f>
        <v/>
      </c>
      <c r="Q55" t="str">
        <f>IF(P55="","",(VLOOKUP(P55,Fauna!$G$2:$H$5001,2,FALSE)))</f>
        <v/>
      </c>
      <c r="R55" t="str">
        <f>IF(P55="","",(VLOOKUP(P55,Fauna!$G$2:$I$5001,3,FALSE)))</f>
        <v/>
      </c>
    </row>
    <row r="56" spans="14:18" x14ac:dyDescent="0.25">
      <c r="N56" t="str">
        <f>IF(P56="","",(VLOOKUP(P56,Fauna!$G$2:$N$5001,8,FALSE)))</f>
        <v/>
      </c>
      <c r="Q56" t="str">
        <f>IF(P56="","",(VLOOKUP(P56,Fauna!$G$2:$H$5001,2,FALSE)))</f>
        <v/>
      </c>
      <c r="R56" t="str">
        <f>IF(P56="","",(VLOOKUP(P56,Fauna!$G$2:$I$5001,3,FALSE)))</f>
        <v/>
      </c>
    </row>
    <row r="57" spans="14:18" x14ac:dyDescent="0.25">
      <c r="N57" t="str">
        <f>IF(P57="","",(VLOOKUP(P57,Fauna!$G$2:$N$5001,8,FALSE)))</f>
        <v/>
      </c>
      <c r="Q57" t="str">
        <f>IF(P57="","",(VLOOKUP(P57,Fauna!$G$2:$H$5001,2,FALSE)))</f>
        <v/>
      </c>
      <c r="R57" t="str">
        <f>IF(P57="","",(VLOOKUP(P57,Fauna!$G$2:$I$5001,3,FALSE)))</f>
        <v/>
      </c>
    </row>
    <row r="58" spans="14:18" x14ac:dyDescent="0.25">
      <c r="N58" t="str">
        <f>IF(P58="","",(VLOOKUP(P58,Fauna!$G$2:$N$5001,8,FALSE)))</f>
        <v/>
      </c>
      <c r="Q58" t="str">
        <f>IF(P58="","",(VLOOKUP(P58,Fauna!$G$2:$H$5001,2,FALSE)))</f>
        <v/>
      </c>
      <c r="R58" t="str">
        <f>IF(P58="","",(VLOOKUP(P58,Fauna!$G$2:$I$5001,3,FALSE)))</f>
        <v/>
      </c>
    </row>
    <row r="59" spans="14:18" x14ac:dyDescent="0.25">
      <c r="N59" t="str">
        <f>IF(P59="","",(VLOOKUP(P59,Fauna!$G$2:$N$5001,8,FALSE)))</f>
        <v/>
      </c>
      <c r="Q59" t="str">
        <f>IF(P59="","",(VLOOKUP(P59,Fauna!$G$2:$H$5001,2,FALSE)))</f>
        <v/>
      </c>
      <c r="R59" t="str">
        <f>IF(P59="","",(VLOOKUP(P59,Fauna!$G$2:$I$5001,3,FALSE)))</f>
        <v/>
      </c>
    </row>
    <row r="60" spans="14:18" x14ac:dyDescent="0.25">
      <c r="N60" t="str">
        <f>IF(P60="","",(VLOOKUP(P60,Fauna!$G$2:$N$5001,8,FALSE)))</f>
        <v/>
      </c>
      <c r="Q60" t="str">
        <f>IF(P60="","",(VLOOKUP(P60,Fauna!$G$2:$H$5001,2,FALSE)))</f>
        <v/>
      </c>
      <c r="R60" t="str">
        <f>IF(P60="","",(VLOOKUP(P60,Fauna!$G$2:$I$5001,3,FALSE)))</f>
        <v/>
      </c>
    </row>
    <row r="61" spans="14:18" x14ac:dyDescent="0.25">
      <c r="N61" t="str">
        <f>IF(P61="","",(VLOOKUP(P61,Fauna!$G$2:$N$5001,8,FALSE)))</f>
        <v/>
      </c>
      <c r="Q61" t="str">
        <f>IF(P61="","",(VLOOKUP(P61,Fauna!$G$2:$H$5001,2,FALSE)))</f>
        <v/>
      </c>
      <c r="R61" t="str">
        <f>IF(P61="","",(VLOOKUP(P61,Fauna!$G$2:$I$5001,3,FALSE)))</f>
        <v/>
      </c>
    </row>
    <row r="62" spans="14:18" x14ac:dyDescent="0.25">
      <c r="N62" t="str">
        <f>IF(P62="","",(VLOOKUP(P62,Fauna!$G$2:$N$5001,8,FALSE)))</f>
        <v/>
      </c>
      <c r="Q62" t="str">
        <f>IF(P62="","",(VLOOKUP(P62,Fauna!$G$2:$H$5001,2,FALSE)))</f>
        <v/>
      </c>
      <c r="R62" t="str">
        <f>IF(P62="","",(VLOOKUP(P62,Fauna!$G$2:$I$5001,3,FALSE)))</f>
        <v/>
      </c>
    </row>
    <row r="63" spans="14:18" x14ac:dyDescent="0.25">
      <c r="N63" t="str">
        <f>IF(P63="","",(VLOOKUP(P63,Fauna!$G$2:$N$5001,8,FALSE)))</f>
        <v/>
      </c>
      <c r="Q63" t="str">
        <f>IF(P63="","",(VLOOKUP(P63,Fauna!$G$2:$H$5001,2,FALSE)))</f>
        <v/>
      </c>
      <c r="R63" t="str">
        <f>IF(P63="","",(VLOOKUP(P63,Fauna!$G$2:$I$5001,3,FALSE)))</f>
        <v/>
      </c>
    </row>
    <row r="64" spans="14:18" x14ac:dyDescent="0.25">
      <c r="N64" t="str">
        <f>IF(P64="","",(VLOOKUP(P64,Fauna!$G$2:$N$5001,8,FALSE)))</f>
        <v/>
      </c>
      <c r="Q64" t="str">
        <f>IF(P64="","",(VLOOKUP(P64,Fauna!$G$2:$H$5001,2,FALSE)))</f>
        <v/>
      </c>
      <c r="R64" t="str">
        <f>IF(P64="","",(VLOOKUP(P64,Fauna!$G$2:$I$5001,3,FALSE)))</f>
        <v/>
      </c>
    </row>
    <row r="65" spans="14:18" x14ac:dyDescent="0.25">
      <c r="N65" t="str">
        <f>IF(P65="","",(VLOOKUP(P65,Fauna!$G$2:$N$5001,8,FALSE)))</f>
        <v/>
      </c>
      <c r="Q65" t="str">
        <f>IF(P65="","",(VLOOKUP(P65,Fauna!$G$2:$H$5001,2,FALSE)))</f>
        <v/>
      </c>
      <c r="R65" t="str">
        <f>IF(P65="","",(VLOOKUP(P65,Fauna!$G$2:$I$5001,3,FALSE)))</f>
        <v/>
      </c>
    </row>
    <row r="66" spans="14:18" x14ac:dyDescent="0.25">
      <c r="N66" t="str">
        <f>IF(P66="","",(VLOOKUP(P66,Fauna!$G$2:$N$5001,8,FALSE)))</f>
        <v/>
      </c>
      <c r="Q66" t="str">
        <f>IF(P66="","",(VLOOKUP(P66,Fauna!$G$2:$H$5001,2,FALSE)))</f>
        <v/>
      </c>
      <c r="R66" t="str">
        <f>IF(P66="","",(VLOOKUP(P66,Fauna!$G$2:$I$5001,3,FALSE)))</f>
        <v/>
      </c>
    </row>
    <row r="67" spans="14:18" x14ac:dyDescent="0.25">
      <c r="N67" t="str">
        <f>IF(P67="","",(VLOOKUP(P67,Fauna!$G$2:$N$5001,8,FALSE)))</f>
        <v/>
      </c>
      <c r="Q67" t="str">
        <f>IF(P67="","",(VLOOKUP(P67,Fauna!$G$2:$H$5001,2,FALSE)))</f>
        <v/>
      </c>
      <c r="R67" t="str">
        <f>IF(P67="","",(VLOOKUP(P67,Fauna!$G$2:$I$5001,3,FALSE)))</f>
        <v/>
      </c>
    </row>
    <row r="68" spans="14:18" x14ac:dyDescent="0.25">
      <c r="N68" t="str">
        <f>IF(P68="","",(VLOOKUP(P68,Fauna!$G$2:$N$5001,8,FALSE)))</f>
        <v/>
      </c>
      <c r="Q68" t="str">
        <f>IF(P68="","",(VLOOKUP(P68,Fauna!$G$2:$H$5001,2,FALSE)))</f>
        <v/>
      </c>
      <c r="R68" t="str">
        <f>IF(P68="","",(VLOOKUP(P68,Fauna!$G$2:$I$5001,3,FALSE)))</f>
        <v/>
      </c>
    </row>
    <row r="69" spans="14:18" x14ac:dyDescent="0.25">
      <c r="N69" t="str">
        <f>IF(P69="","",(VLOOKUP(P69,Fauna!$G$2:$N$5001,8,FALSE)))</f>
        <v/>
      </c>
      <c r="Q69" t="str">
        <f>IF(P69="","",(VLOOKUP(P69,Fauna!$G$2:$H$5001,2,FALSE)))</f>
        <v/>
      </c>
      <c r="R69" t="str">
        <f>IF(P69="","",(VLOOKUP(P69,Fauna!$G$2:$I$5001,3,FALSE)))</f>
        <v/>
      </c>
    </row>
    <row r="70" spans="14:18" x14ac:dyDescent="0.25">
      <c r="N70" t="str">
        <f>IF(P70="","",(VLOOKUP(P70,Fauna!$G$2:$N$5001,8,FALSE)))</f>
        <v/>
      </c>
      <c r="Q70" t="str">
        <f>IF(P70="","",(VLOOKUP(P70,Fauna!$G$2:$H$5001,2,FALSE)))</f>
        <v/>
      </c>
      <c r="R70" t="str">
        <f>IF(P70="","",(VLOOKUP(P70,Fauna!$G$2:$I$5001,3,FALSE)))</f>
        <v/>
      </c>
    </row>
    <row r="71" spans="14:18" x14ac:dyDescent="0.25">
      <c r="N71" t="str">
        <f>IF(P71="","",(VLOOKUP(P71,Fauna!$G$2:$N$5001,8,FALSE)))</f>
        <v/>
      </c>
      <c r="Q71" t="str">
        <f>IF(P71="","",(VLOOKUP(P71,Fauna!$G$2:$H$5001,2,FALSE)))</f>
        <v/>
      </c>
      <c r="R71" t="str">
        <f>IF(P71="","",(VLOOKUP(P71,Fauna!$G$2:$I$5001,3,FALSE)))</f>
        <v/>
      </c>
    </row>
    <row r="72" spans="14:18" x14ac:dyDescent="0.25">
      <c r="N72" t="str">
        <f>IF(P72="","",(VLOOKUP(P72,Fauna!$G$2:$N$5001,8,FALSE)))</f>
        <v/>
      </c>
      <c r="Q72" t="str">
        <f>IF(P72="","",(VLOOKUP(P72,Fauna!$G$2:$H$5001,2,FALSE)))</f>
        <v/>
      </c>
      <c r="R72" t="str">
        <f>IF(P72="","",(VLOOKUP(P72,Fauna!$G$2:$I$5001,3,FALSE)))</f>
        <v/>
      </c>
    </row>
    <row r="73" spans="14:18" x14ac:dyDescent="0.25">
      <c r="N73" t="str">
        <f>IF(P73="","",(VLOOKUP(P73,Fauna!$G$2:$N$5001,8,FALSE)))</f>
        <v/>
      </c>
      <c r="Q73" t="str">
        <f>IF(P73="","",(VLOOKUP(P73,Fauna!$G$2:$H$5001,2,FALSE)))</f>
        <v/>
      </c>
      <c r="R73" t="str">
        <f>IF(P73="","",(VLOOKUP(P73,Fauna!$G$2:$I$5001,3,FALSE)))</f>
        <v/>
      </c>
    </row>
    <row r="74" spans="14:18" x14ac:dyDescent="0.25">
      <c r="N74" t="str">
        <f>IF(P74="","",(VLOOKUP(P74,Fauna!$G$2:$N$5001,8,FALSE)))</f>
        <v/>
      </c>
      <c r="Q74" t="str">
        <f>IF(P74="","",(VLOOKUP(P74,Fauna!$G$2:$H$5001,2,FALSE)))</f>
        <v/>
      </c>
      <c r="R74" t="str">
        <f>IF(P74="","",(VLOOKUP(P74,Fauna!$G$2:$I$5001,3,FALSE)))</f>
        <v/>
      </c>
    </row>
    <row r="75" spans="14:18" x14ac:dyDescent="0.25">
      <c r="N75" t="str">
        <f>IF(P75="","",(VLOOKUP(P75,Fauna!$G$2:$N$5001,8,FALSE)))</f>
        <v/>
      </c>
      <c r="Q75" t="str">
        <f>IF(P75="","",(VLOOKUP(P75,Fauna!$G$2:$H$5001,2,FALSE)))</f>
        <v/>
      </c>
      <c r="R75" t="str">
        <f>IF(P75="","",(VLOOKUP(P75,Fauna!$G$2:$I$5001,3,FALSE)))</f>
        <v/>
      </c>
    </row>
    <row r="76" spans="14:18" x14ac:dyDescent="0.25">
      <c r="N76" t="str">
        <f>IF(P76="","",(VLOOKUP(P76,Fauna!$G$2:$N$5001,8,FALSE)))</f>
        <v/>
      </c>
      <c r="Q76" t="str">
        <f>IF(P76="","",(VLOOKUP(P76,Fauna!$G$2:$H$5001,2,FALSE)))</f>
        <v/>
      </c>
      <c r="R76" t="str">
        <f>IF(P76="","",(VLOOKUP(P76,Fauna!$G$2:$I$5001,3,FALSE)))</f>
        <v/>
      </c>
    </row>
    <row r="77" spans="14:18" x14ac:dyDescent="0.25">
      <c r="N77" t="str">
        <f>IF(P77="","",(VLOOKUP(P77,Fauna!$G$2:$N$5001,8,FALSE)))</f>
        <v/>
      </c>
      <c r="Q77" t="str">
        <f>IF(P77="","",(VLOOKUP(P77,Fauna!$G$2:$H$5001,2,FALSE)))</f>
        <v/>
      </c>
      <c r="R77" t="str">
        <f>IF(P77="","",(VLOOKUP(P77,Fauna!$G$2:$I$5001,3,FALSE)))</f>
        <v/>
      </c>
    </row>
    <row r="78" spans="14:18" x14ac:dyDescent="0.25">
      <c r="N78" t="str">
        <f>IF(P78="","",(VLOOKUP(P78,Fauna!$G$2:$N$5001,8,FALSE)))</f>
        <v/>
      </c>
      <c r="Q78" t="str">
        <f>IF(P78="","",(VLOOKUP(P78,Fauna!$G$2:$H$5001,2,FALSE)))</f>
        <v/>
      </c>
      <c r="R78" t="str">
        <f>IF(P78="","",(VLOOKUP(P78,Fauna!$G$2:$I$5001,3,FALSE)))</f>
        <v/>
      </c>
    </row>
    <row r="79" spans="14:18" x14ac:dyDescent="0.25">
      <c r="N79" t="str">
        <f>IF(P79="","",(VLOOKUP(P79,Fauna!$G$2:$N$5001,8,FALSE)))</f>
        <v/>
      </c>
      <c r="Q79" t="str">
        <f>IF(P79="","",(VLOOKUP(P79,Fauna!$G$2:$H$5001,2,FALSE)))</f>
        <v/>
      </c>
      <c r="R79" t="str">
        <f>IF(P79="","",(VLOOKUP(P79,Fauna!$G$2:$I$5001,3,FALSE)))</f>
        <v/>
      </c>
    </row>
    <row r="80" spans="14:18" x14ac:dyDescent="0.25">
      <c r="N80" t="str">
        <f>IF(P80="","",(VLOOKUP(P80,Fauna!$G$2:$N$5001,8,FALSE)))</f>
        <v/>
      </c>
      <c r="Q80" t="str">
        <f>IF(P80="","",(VLOOKUP(P80,Fauna!$G$2:$H$5001,2,FALSE)))</f>
        <v/>
      </c>
      <c r="R80" t="str">
        <f>IF(P80="","",(VLOOKUP(P80,Fauna!$G$2:$I$5001,3,FALSE)))</f>
        <v/>
      </c>
    </row>
    <row r="81" spans="14:18" x14ac:dyDescent="0.25">
      <c r="N81" t="str">
        <f>IF(P81="","",(VLOOKUP(P81,Fauna!$G$2:$N$5001,8,FALSE)))</f>
        <v/>
      </c>
      <c r="Q81" t="str">
        <f>IF(P81="","",(VLOOKUP(P81,Fauna!$G$2:$H$5001,2,FALSE)))</f>
        <v/>
      </c>
      <c r="R81" t="str">
        <f>IF(P81="","",(VLOOKUP(P81,Fauna!$G$2:$I$5001,3,FALSE)))</f>
        <v/>
      </c>
    </row>
    <row r="82" spans="14:18" x14ac:dyDescent="0.25">
      <c r="N82" t="str">
        <f>IF(P82="","",(VLOOKUP(P82,Fauna!$G$2:$N$5001,8,FALSE)))</f>
        <v/>
      </c>
      <c r="Q82" t="str">
        <f>IF(P82="","",(VLOOKUP(P82,Fauna!$G$2:$H$5001,2,FALSE)))</f>
        <v/>
      </c>
      <c r="R82" t="str">
        <f>IF(P82="","",(VLOOKUP(P82,Fauna!$G$2:$I$5001,3,FALSE)))</f>
        <v/>
      </c>
    </row>
    <row r="83" spans="14:18" x14ac:dyDescent="0.25">
      <c r="N83" t="str">
        <f>IF(P83="","",(VLOOKUP(P83,Fauna!$G$2:$N$5001,8,FALSE)))</f>
        <v/>
      </c>
      <c r="Q83" t="str">
        <f>IF(P83="","",(VLOOKUP(P83,Fauna!$G$2:$H$5001,2,FALSE)))</f>
        <v/>
      </c>
      <c r="R83" t="str">
        <f>IF(P83="","",(VLOOKUP(P83,Fauna!$G$2:$I$5001,3,FALSE)))</f>
        <v/>
      </c>
    </row>
    <row r="84" spans="14:18" x14ac:dyDescent="0.25">
      <c r="N84" t="str">
        <f>IF(P84="","",(VLOOKUP(P84,Fauna!$G$2:$N$5001,8,FALSE)))</f>
        <v/>
      </c>
      <c r="Q84" t="str">
        <f>IF(P84="","",(VLOOKUP(P84,Fauna!$G$2:$H$5001,2,FALSE)))</f>
        <v/>
      </c>
      <c r="R84" t="str">
        <f>IF(P84="","",(VLOOKUP(P84,Fauna!$G$2:$I$5001,3,FALSE)))</f>
        <v/>
      </c>
    </row>
    <row r="85" spans="14:18" x14ac:dyDescent="0.25">
      <c r="N85" t="str">
        <f>IF(P85="","",(VLOOKUP(P85,Fauna!$G$2:$N$5001,8,FALSE)))</f>
        <v/>
      </c>
      <c r="Q85" t="str">
        <f>IF(P85="","",(VLOOKUP(P85,Fauna!$G$2:$H$5001,2,FALSE)))</f>
        <v/>
      </c>
      <c r="R85" t="str">
        <f>IF(P85="","",(VLOOKUP(P85,Fauna!$G$2:$I$5001,3,FALSE)))</f>
        <v/>
      </c>
    </row>
    <row r="86" spans="14:18" x14ac:dyDescent="0.25">
      <c r="N86" t="str">
        <f>IF(P86="","",(VLOOKUP(P86,Fauna!$G$2:$N$5001,8,FALSE)))</f>
        <v/>
      </c>
      <c r="Q86" t="str">
        <f>IF(P86="","",(VLOOKUP(P86,Fauna!$G$2:$H$5001,2,FALSE)))</f>
        <v/>
      </c>
      <c r="R86" t="str">
        <f>IF(P86="","",(VLOOKUP(P86,Fauna!$G$2:$I$5001,3,FALSE)))</f>
        <v/>
      </c>
    </row>
    <row r="87" spans="14:18" x14ac:dyDescent="0.25">
      <c r="N87" t="str">
        <f>IF(P87="","",(VLOOKUP(P87,Fauna!$G$2:$N$5001,8,FALSE)))</f>
        <v/>
      </c>
      <c r="Q87" t="str">
        <f>IF(P87="","",(VLOOKUP(P87,Fauna!$G$2:$H$5001,2,FALSE)))</f>
        <v/>
      </c>
      <c r="R87" t="str">
        <f>IF(P87="","",(VLOOKUP(P87,Fauna!$G$2:$I$5001,3,FALSE)))</f>
        <v/>
      </c>
    </row>
    <row r="88" spans="14:18" x14ac:dyDescent="0.25">
      <c r="N88" t="str">
        <f>IF(P88="","",(VLOOKUP(P88,Fauna!$G$2:$N$5001,8,FALSE)))</f>
        <v/>
      </c>
      <c r="Q88" t="str">
        <f>IF(P88="","",(VLOOKUP(P88,Fauna!$G$2:$H$5001,2,FALSE)))</f>
        <v/>
      </c>
      <c r="R88" t="str">
        <f>IF(P88="","",(VLOOKUP(P88,Fauna!$G$2:$I$5001,3,FALSE)))</f>
        <v/>
      </c>
    </row>
    <row r="89" spans="14:18" x14ac:dyDescent="0.25">
      <c r="N89" t="str">
        <f>IF(P89="","",(VLOOKUP(P89,Fauna!$G$2:$N$5001,8,FALSE)))</f>
        <v/>
      </c>
      <c r="Q89" t="str">
        <f>IF(P89="","",(VLOOKUP(P89,Fauna!$G$2:$H$5001,2,FALSE)))</f>
        <v/>
      </c>
      <c r="R89" t="str">
        <f>IF(P89="","",(VLOOKUP(P89,Fauna!$G$2:$I$5001,3,FALSE)))</f>
        <v/>
      </c>
    </row>
    <row r="90" spans="14:18" x14ac:dyDescent="0.25">
      <c r="N90" t="str">
        <f>IF(P90="","",(VLOOKUP(P90,Fauna!$G$2:$N$5001,8,FALSE)))</f>
        <v/>
      </c>
      <c r="Q90" t="str">
        <f>IF(P90="","",(VLOOKUP(P90,Fauna!$G$2:$H$5001,2,FALSE)))</f>
        <v/>
      </c>
      <c r="R90" t="str">
        <f>IF(P90="","",(VLOOKUP(P90,Fauna!$G$2:$I$5001,3,FALSE)))</f>
        <v/>
      </c>
    </row>
    <row r="91" spans="14:18" x14ac:dyDescent="0.25">
      <c r="N91" t="str">
        <f>IF(P91="","",(VLOOKUP(P91,Fauna!$G$2:$N$5001,8,FALSE)))</f>
        <v/>
      </c>
      <c r="Q91" t="str">
        <f>IF(P91="","",(VLOOKUP(P91,Fauna!$G$2:$H$5001,2,FALSE)))</f>
        <v/>
      </c>
      <c r="R91" t="str">
        <f>IF(P91="","",(VLOOKUP(P91,Fauna!$G$2:$I$5001,3,FALSE)))</f>
        <v/>
      </c>
    </row>
    <row r="92" spans="14:18" x14ac:dyDescent="0.25">
      <c r="N92" t="str">
        <f>IF(P92="","",(VLOOKUP(P92,Fauna!$G$2:$N$5001,8,FALSE)))</f>
        <v/>
      </c>
      <c r="Q92" t="str">
        <f>IF(P92="","",(VLOOKUP(P92,Fauna!$G$2:$H$5001,2,FALSE)))</f>
        <v/>
      </c>
      <c r="R92" t="str">
        <f>IF(P92="","",(VLOOKUP(P92,Fauna!$G$2:$I$5001,3,FALSE)))</f>
        <v/>
      </c>
    </row>
    <row r="93" spans="14:18" x14ac:dyDescent="0.25">
      <c r="N93" t="str">
        <f>IF(P93="","",(VLOOKUP(P93,Fauna!$G$2:$N$5001,8,FALSE)))</f>
        <v/>
      </c>
      <c r="Q93" t="str">
        <f>IF(P93="","",(VLOOKUP(P93,Fauna!$G$2:$H$5001,2,FALSE)))</f>
        <v/>
      </c>
      <c r="R93" t="str">
        <f>IF(P93="","",(VLOOKUP(P93,Fauna!$G$2:$I$5001,3,FALSE)))</f>
        <v/>
      </c>
    </row>
    <row r="94" spans="14:18" x14ac:dyDescent="0.25">
      <c r="N94" t="str">
        <f>IF(P94="","",(VLOOKUP(P94,Fauna!$G$2:$N$5001,8,FALSE)))</f>
        <v/>
      </c>
      <c r="Q94" t="str">
        <f>IF(P94="","",(VLOOKUP(P94,Fauna!$G$2:$H$5001,2,FALSE)))</f>
        <v/>
      </c>
      <c r="R94" t="str">
        <f>IF(P94="","",(VLOOKUP(P94,Fauna!$G$2:$I$5001,3,FALSE)))</f>
        <v/>
      </c>
    </row>
    <row r="95" spans="14:18" x14ac:dyDescent="0.25">
      <c r="N95" t="str">
        <f>IF(P95="","",(VLOOKUP(P95,Fauna!$G$2:$N$5001,8,FALSE)))</f>
        <v/>
      </c>
      <c r="Q95" t="str">
        <f>IF(P95="","",(VLOOKUP(P95,Fauna!$G$2:$H$5001,2,FALSE)))</f>
        <v/>
      </c>
      <c r="R95" t="str">
        <f>IF(P95="","",(VLOOKUP(P95,Fauna!$G$2:$I$5001,3,FALSE)))</f>
        <v/>
      </c>
    </row>
    <row r="96" spans="14:18" x14ac:dyDescent="0.25">
      <c r="N96" t="str">
        <f>IF(P96="","",(VLOOKUP(P96,Fauna!$G$2:$N$5001,8,FALSE)))</f>
        <v/>
      </c>
      <c r="Q96" t="str">
        <f>IF(P96="","",(VLOOKUP(P96,Fauna!$G$2:$H$5001,2,FALSE)))</f>
        <v/>
      </c>
      <c r="R96" t="str">
        <f>IF(P96="","",(VLOOKUP(P96,Fauna!$G$2:$I$5001,3,FALSE)))</f>
        <v/>
      </c>
    </row>
    <row r="97" spans="14:18" x14ac:dyDescent="0.25">
      <c r="N97" t="str">
        <f>IF(P97="","",(VLOOKUP(P97,Fauna!$G$2:$N$5001,8,FALSE)))</f>
        <v/>
      </c>
      <c r="Q97" t="str">
        <f>IF(P97="","",(VLOOKUP(P97,Fauna!$G$2:$H$5001,2,FALSE)))</f>
        <v/>
      </c>
      <c r="R97" t="str">
        <f>IF(P97="","",(VLOOKUP(P97,Fauna!$G$2:$I$5001,3,FALSE)))</f>
        <v/>
      </c>
    </row>
    <row r="98" spans="14:18" x14ac:dyDescent="0.25">
      <c r="N98" t="str">
        <f>IF(P98="","",(VLOOKUP(P98,Fauna!$G$2:$N$5001,8,FALSE)))</f>
        <v/>
      </c>
      <c r="Q98" t="str">
        <f>IF(P98="","",(VLOOKUP(P98,Fauna!$G$2:$H$5001,2,FALSE)))</f>
        <v/>
      </c>
      <c r="R98" t="str">
        <f>IF(P98="","",(VLOOKUP(P98,Fauna!$G$2:$I$5001,3,FALSE)))</f>
        <v/>
      </c>
    </row>
    <row r="99" spans="14:18" x14ac:dyDescent="0.25">
      <c r="N99" t="str">
        <f>IF(P99="","",(VLOOKUP(P99,Fauna!$G$2:$N$5001,8,FALSE)))</f>
        <v/>
      </c>
      <c r="Q99" t="str">
        <f>IF(P99="","",(VLOOKUP(P99,Fauna!$G$2:$H$5001,2,FALSE)))</f>
        <v/>
      </c>
      <c r="R99" t="str">
        <f>IF(P99="","",(VLOOKUP(P99,Fauna!$G$2:$I$5001,3,FALSE)))</f>
        <v/>
      </c>
    </row>
    <row r="100" spans="14:18" x14ac:dyDescent="0.25">
      <c r="N100" t="str">
        <f>IF(P100="","",(VLOOKUP(P100,Fauna!$G$2:$N$5001,8,FALSE)))</f>
        <v/>
      </c>
      <c r="Q100" t="str">
        <f>IF(P100="","",(VLOOKUP(P100,Fauna!$G$2:$H$5001,2,FALSE)))</f>
        <v/>
      </c>
      <c r="R100" t="str">
        <f>IF(P100="","",(VLOOKUP(P100,Fauna!$G$2:$I$5001,3,FALSE)))</f>
        <v/>
      </c>
    </row>
    <row r="101" spans="14:18" x14ac:dyDescent="0.25">
      <c r="N101" t="str">
        <f>IF(P101="","",(VLOOKUP(P101,Fauna!$G$2:$N$5001,8,FALSE)))</f>
        <v/>
      </c>
      <c r="Q101" t="str">
        <f>IF(P101="","",(VLOOKUP(P101,Fauna!$G$2:$H$5001,2,FALSE)))</f>
        <v/>
      </c>
      <c r="R101" t="str">
        <f>IF(P101="","",(VLOOKUP(P101,Fauna!$G$2:$I$5001,3,FALSE)))</f>
        <v/>
      </c>
    </row>
    <row r="102" spans="14:18" x14ac:dyDescent="0.25">
      <c r="N102" t="str">
        <f>IF(P102="","",(VLOOKUP(P102,Fauna!$G$2:$N$5001,8,FALSE)))</f>
        <v/>
      </c>
      <c r="Q102" t="str">
        <f>IF(P102="","",(VLOOKUP(P102,Fauna!$G$2:$H$5001,2,FALSE)))</f>
        <v/>
      </c>
      <c r="R102" t="str">
        <f>IF(P102="","",(VLOOKUP(P102,Fauna!$G$2:$I$5001,3,FALSE)))</f>
        <v/>
      </c>
    </row>
    <row r="103" spans="14:18" x14ac:dyDescent="0.25">
      <c r="N103" t="str">
        <f>IF(P103="","",(VLOOKUP(P103,Fauna!$G$2:$N$5001,8,FALSE)))</f>
        <v/>
      </c>
      <c r="Q103" t="str">
        <f>IF(P103="","",(VLOOKUP(P103,Fauna!$G$2:$H$5001,2,FALSE)))</f>
        <v/>
      </c>
      <c r="R103" t="str">
        <f>IF(P103="","",(VLOOKUP(P103,Fauna!$G$2:$I$5001,3,FALSE)))</f>
        <v/>
      </c>
    </row>
    <row r="104" spans="14:18" x14ac:dyDescent="0.25">
      <c r="N104" t="str">
        <f>IF(P104="","",(VLOOKUP(P104,Fauna!$G$2:$N$5001,8,FALSE)))</f>
        <v/>
      </c>
      <c r="Q104" t="str">
        <f>IF(P104="","",(VLOOKUP(P104,Fauna!$G$2:$H$5001,2,FALSE)))</f>
        <v/>
      </c>
      <c r="R104" t="str">
        <f>IF(P104="","",(VLOOKUP(P104,Fauna!$G$2:$I$5001,3,FALSE)))</f>
        <v/>
      </c>
    </row>
    <row r="105" spans="14:18" x14ac:dyDescent="0.25">
      <c r="N105" t="str">
        <f>IF(P105="","",(VLOOKUP(P105,Fauna!$G$2:$N$5001,8,FALSE)))</f>
        <v/>
      </c>
      <c r="Q105" t="str">
        <f>IF(P105="","",(VLOOKUP(P105,Fauna!$G$2:$H$5001,2,FALSE)))</f>
        <v/>
      </c>
      <c r="R105" t="str">
        <f>IF(P105="","",(VLOOKUP(P105,Fauna!$G$2:$I$5001,3,FALSE)))</f>
        <v/>
      </c>
    </row>
    <row r="106" spans="14:18" x14ac:dyDescent="0.25">
      <c r="N106" t="str">
        <f>IF(P106="","",(VLOOKUP(P106,Fauna!$G$2:$N$5001,8,FALSE)))</f>
        <v/>
      </c>
      <c r="Q106" t="str">
        <f>IF(P106="","",(VLOOKUP(P106,Fauna!$G$2:$H$5001,2,FALSE)))</f>
        <v/>
      </c>
      <c r="R106" t="str">
        <f>IF(P106="","",(VLOOKUP(P106,Fauna!$G$2:$I$5001,3,FALSE)))</f>
        <v/>
      </c>
    </row>
    <row r="107" spans="14:18" x14ac:dyDescent="0.25">
      <c r="N107" t="str">
        <f>IF(P107="","",(VLOOKUP(P107,Fauna!$G$2:$N$5001,8,FALSE)))</f>
        <v/>
      </c>
      <c r="Q107" t="str">
        <f>IF(P107="","",(VLOOKUP(P107,Fauna!$G$2:$H$5001,2,FALSE)))</f>
        <v/>
      </c>
      <c r="R107" t="str">
        <f>IF(P107="","",(VLOOKUP(P107,Fauna!$G$2:$I$5001,3,FALSE)))</f>
        <v/>
      </c>
    </row>
    <row r="108" spans="14:18" x14ac:dyDescent="0.25">
      <c r="N108" t="str">
        <f>IF(P108="","",(VLOOKUP(P108,Fauna!$G$2:$N$5001,8,FALSE)))</f>
        <v/>
      </c>
      <c r="Q108" t="str">
        <f>IF(P108="","",(VLOOKUP(P108,Fauna!$G$2:$H$5001,2,FALSE)))</f>
        <v/>
      </c>
      <c r="R108" t="str">
        <f>IF(P108="","",(VLOOKUP(P108,Fauna!$G$2:$I$5001,3,FALSE)))</f>
        <v/>
      </c>
    </row>
    <row r="109" spans="14:18" x14ac:dyDescent="0.25">
      <c r="N109" t="str">
        <f>IF(P109="","",(VLOOKUP(P109,Fauna!$G$2:$N$5001,8,FALSE)))</f>
        <v/>
      </c>
      <c r="Q109" t="str">
        <f>IF(P109="","",(VLOOKUP(P109,Fauna!$G$2:$H$5001,2,FALSE)))</f>
        <v/>
      </c>
      <c r="R109" t="str">
        <f>IF(P109="","",(VLOOKUP(P109,Fauna!$G$2:$I$5001,3,FALSE)))</f>
        <v/>
      </c>
    </row>
    <row r="110" spans="14:18" x14ac:dyDescent="0.25">
      <c r="N110" t="str">
        <f>IF(P110="","",(VLOOKUP(P110,Fauna!$G$2:$N$5001,8,FALSE)))</f>
        <v/>
      </c>
      <c r="Q110" t="str">
        <f>IF(P110="","",(VLOOKUP(P110,Fauna!$G$2:$H$5001,2,FALSE)))</f>
        <v/>
      </c>
      <c r="R110" t="str">
        <f>IF(P110="","",(VLOOKUP(P110,Fauna!$G$2:$I$5001,3,FALSE)))</f>
        <v/>
      </c>
    </row>
    <row r="111" spans="14:18" x14ac:dyDescent="0.25">
      <c r="N111" t="str">
        <f>IF(P111="","",(VLOOKUP(P111,Fauna!$G$2:$N$5001,8,FALSE)))</f>
        <v/>
      </c>
      <c r="Q111" t="str">
        <f>IF(P111="","",(VLOOKUP(P111,Fauna!$G$2:$H$5001,2,FALSE)))</f>
        <v/>
      </c>
      <c r="R111" t="str">
        <f>IF(P111="","",(VLOOKUP(P111,Fauna!$G$2:$I$5001,3,FALSE)))</f>
        <v/>
      </c>
    </row>
    <row r="112" spans="14:18" x14ac:dyDescent="0.25">
      <c r="N112" t="str">
        <f>IF(P112="","",(VLOOKUP(P112,Fauna!$G$2:$N$5001,8,FALSE)))</f>
        <v/>
      </c>
      <c r="Q112" t="str">
        <f>IF(P112="","",(VLOOKUP(P112,Fauna!$G$2:$H$5001,2,FALSE)))</f>
        <v/>
      </c>
      <c r="R112" t="str">
        <f>IF(P112="","",(VLOOKUP(P112,Fauna!$G$2:$I$5001,3,FALSE)))</f>
        <v/>
      </c>
    </row>
    <row r="113" spans="14:18" x14ac:dyDescent="0.25">
      <c r="N113" t="str">
        <f>IF(P113="","",(VLOOKUP(P113,Fauna!$G$2:$N$5001,8,FALSE)))</f>
        <v/>
      </c>
      <c r="Q113" t="str">
        <f>IF(P113="","",(VLOOKUP(P113,Fauna!$G$2:$H$5001,2,FALSE)))</f>
        <v/>
      </c>
      <c r="R113" t="str">
        <f>IF(P113="","",(VLOOKUP(P113,Fauna!$G$2:$I$5001,3,FALSE)))</f>
        <v/>
      </c>
    </row>
    <row r="114" spans="14:18" x14ac:dyDescent="0.25">
      <c r="N114" t="str">
        <f>IF(P114="","",(VLOOKUP(P114,Fauna!$G$2:$N$5001,8,FALSE)))</f>
        <v/>
      </c>
      <c r="Q114" t="str">
        <f>IF(P114="","",(VLOOKUP(P114,Fauna!$G$2:$H$5001,2,FALSE)))</f>
        <v/>
      </c>
      <c r="R114" t="str">
        <f>IF(P114="","",(VLOOKUP(P114,Fauna!$G$2:$I$5001,3,FALSE)))</f>
        <v/>
      </c>
    </row>
    <row r="115" spans="14:18" x14ac:dyDescent="0.25">
      <c r="N115" t="str">
        <f>IF(P115="","",(VLOOKUP(P115,Fauna!$G$2:$N$5001,8,FALSE)))</f>
        <v/>
      </c>
      <c r="Q115" t="str">
        <f>IF(P115="","",(VLOOKUP(P115,Fauna!$G$2:$H$5001,2,FALSE)))</f>
        <v/>
      </c>
      <c r="R115" t="str">
        <f>IF(P115="","",(VLOOKUP(P115,Fauna!$G$2:$I$5001,3,FALSE)))</f>
        <v/>
      </c>
    </row>
    <row r="116" spans="14:18" x14ac:dyDescent="0.25">
      <c r="N116" t="str">
        <f>IF(P116="","",(VLOOKUP(P116,Fauna!$G$2:$N$5001,8,FALSE)))</f>
        <v/>
      </c>
      <c r="Q116" t="str">
        <f>IF(P116="","",(VLOOKUP(P116,Fauna!$G$2:$H$5001,2,FALSE)))</f>
        <v/>
      </c>
      <c r="R116" t="str">
        <f>IF(P116="","",(VLOOKUP(P116,Fauna!$G$2:$I$5001,3,FALSE)))</f>
        <v/>
      </c>
    </row>
    <row r="117" spans="14:18" x14ac:dyDescent="0.25">
      <c r="N117" t="str">
        <f>IF(P117="","",(VLOOKUP(P117,Fauna!$G$2:$N$5001,8,FALSE)))</f>
        <v/>
      </c>
      <c r="Q117" t="str">
        <f>IF(P117="","",(VLOOKUP(P117,Fauna!$G$2:$H$5001,2,FALSE)))</f>
        <v/>
      </c>
      <c r="R117" t="str">
        <f>IF(P117="","",(VLOOKUP(P117,Fauna!$G$2:$I$5001,3,FALSE)))</f>
        <v/>
      </c>
    </row>
    <row r="118" spans="14:18" x14ac:dyDescent="0.25">
      <c r="N118" t="str">
        <f>IF(P118="","",(VLOOKUP(P118,Fauna!$G$2:$N$5001,8,FALSE)))</f>
        <v/>
      </c>
      <c r="Q118" t="str">
        <f>IF(P118="","",(VLOOKUP(P118,Fauna!$G$2:$H$5001,2,FALSE)))</f>
        <v/>
      </c>
      <c r="R118" t="str">
        <f>IF(P118="","",(VLOOKUP(P118,Fauna!$G$2:$I$5001,3,FALSE)))</f>
        <v/>
      </c>
    </row>
    <row r="119" spans="14:18" x14ac:dyDescent="0.25">
      <c r="N119" t="str">
        <f>IF(P119="","",(VLOOKUP(P119,Fauna!$G$2:$N$5001,8,FALSE)))</f>
        <v/>
      </c>
      <c r="Q119" t="str">
        <f>IF(P119="","",(VLOOKUP(P119,Fauna!$G$2:$H$5001,2,FALSE)))</f>
        <v/>
      </c>
      <c r="R119" t="str">
        <f>IF(P119="","",(VLOOKUP(P119,Fauna!$G$2:$I$5001,3,FALSE)))</f>
        <v/>
      </c>
    </row>
    <row r="120" spans="14:18" x14ac:dyDescent="0.25">
      <c r="N120" t="str">
        <f>IF(P120="","",(VLOOKUP(P120,Fauna!$G$2:$N$5001,8,FALSE)))</f>
        <v/>
      </c>
      <c r="Q120" t="str">
        <f>IF(P120="","",(VLOOKUP(P120,Fauna!$G$2:$H$5001,2,FALSE)))</f>
        <v/>
      </c>
      <c r="R120" t="str">
        <f>IF(P120="","",(VLOOKUP(P120,Fauna!$G$2:$I$5001,3,FALSE)))</f>
        <v/>
      </c>
    </row>
    <row r="121" spans="14:18" x14ac:dyDescent="0.25">
      <c r="N121" t="str">
        <f>IF(P121="","",(VLOOKUP(P121,Fauna!$G$2:$N$5001,8,FALSE)))</f>
        <v/>
      </c>
      <c r="Q121" t="str">
        <f>IF(P121="","",(VLOOKUP(P121,Fauna!$G$2:$H$5001,2,FALSE)))</f>
        <v/>
      </c>
      <c r="R121" t="str">
        <f>IF(P121="","",(VLOOKUP(P121,Fauna!$G$2:$I$5001,3,FALSE)))</f>
        <v/>
      </c>
    </row>
    <row r="122" spans="14:18" x14ac:dyDescent="0.25">
      <c r="N122" t="str">
        <f>IF(P122="","",(VLOOKUP(P122,Fauna!$G$2:$N$5001,8,FALSE)))</f>
        <v/>
      </c>
      <c r="Q122" t="str">
        <f>IF(P122="","",(VLOOKUP(P122,Fauna!$G$2:$H$5001,2,FALSE)))</f>
        <v/>
      </c>
      <c r="R122" t="str">
        <f>IF(P122="","",(VLOOKUP(P122,Fauna!$G$2:$I$5001,3,FALSE)))</f>
        <v/>
      </c>
    </row>
    <row r="123" spans="14:18" x14ac:dyDescent="0.25">
      <c r="N123" t="str">
        <f>IF(P123="","",(VLOOKUP(P123,Fauna!$G$2:$N$5001,8,FALSE)))</f>
        <v/>
      </c>
      <c r="Q123" t="str">
        <f>IF(P123="","",(VLOOKUP(P123,Fauna!$G$2:$H$5001,2,FALSE)))</f>
        <v/>
      </c>
      <c r="R123" t="str">
        <f>IF(P123="","",(VLOOKUP(P123,Fauna!$G$2:$I$5001,3,FALSE)))</f>
        <v/>
      </c>
    </row>
    <row r="124" spans="14:18" x14ac:dyDescent="0.25">
      <c r="N124" t="str">
        <f>IF(P124="","",(VLOOKUP(P124,Fauna!$G$2:$N$5001,8,FALSE)))</f>
        <v/>
      </c>
      <c r="Q124" t="str">
        <f>IF(P124="","",(VLOOKUP(P124,Fauna!$G$2:$H$5001,2,FALSE)))</f>
        <v/>
      </c>
      <c r="R124" t="str">
        <f>IF(P124="","",(VLOOKUP(P124,Fauna!$G$2:$I$5001,3,FALSE)))</f>
        <v/>
      </c>
    </row>
    <row r="125" spans="14:18" x14ac:dyDescent="0.25">
      <c r="N125" t="str">
        <f>IF(P125="","",(VLOOKUP(P125,Fauna!$G$2:$N$5001,8,FALSE)))</f>
        <v/>
      </c>
      <c r="Q125" t="str">
        <f>IF(P125="","",(VLOOKUP(P125,Fauna!$G$2:$H$5001,2,FALSE)))</f>
        <v/>
      </c>
      <c r="R125" t="str">
        <f>IF(P125="","",(VLOOKUP(P125,Fauna!$G$2:$I$5001,3,FALSE)))</f>
        <v/>
      </c>
    </row>
    <row r="126" spans="14:18" x14ac:dyDescent="0.25">
      <c r="N126" t="str">
        <f>IF(P126="","",(VLOOKUP(P126,Fauna!$G$2:$N$5001,8,FALSE)))</f>
        <v/>
      </c>
      <c r="Q126" t="str">
        <f>IF(P126="","",(VLOOKUP(P126,Fauna!$G$2:$H$5001,2,FALSE)))</f>
        <v/>
      </c>
      <c r="R126" t="str">
        <f>IF(P126="","",(VLOOKUP(P126,Fauna!$G$2:$I$5001,3,FALSE)))</f>
        <v/>
      </c>
    </row>
    <row r="127" spans="14:18" x14ac:dyDescent="0.25">
      <c r="N127" t="str">
        <f>IF(P127="","",(VLOOKUP(P127,Fauna!$G$2:$N$5001,8,FALSE)))</f>
        <v/>
      </c>
      <c r="Q127" t="str">
        <f>IF(P127="","",(VLOOKUP(P127,Fauna!$G$2:$H$5001,2,FALSE)))</f>
        <v/>
      </c>
      <c r="R127" t="str">
        <f>IF(P127="","",(VLOOKUP(P127,Fauna!$G$2:$I$5001,3,FALSE)))</f>
        <v/>
      </c>
    </row>
    <row r="128" spans="14:18" x14ac:dyDescent="0.25">
      <c r="N128" t="str">
        <f>IF(P128="","",(VLOOKUP(P128,Fauna!$G$2:$N$5001,8,FALSE)))</f>
        <v/>
      </c>
      <c r="Q128" t="str">
        <f>IF(P128="","",(VLOOKUP(P128,Fauna!$G$2:$H$5001,2,FALSE)))</f>
        <v/>
      </c>
      <c r="R128" t="str">
        <f>IF(P128="","",(VLOOKUP(P128,Fauna!$G$2:$I$5001,3,FALSE)))</f>
        <v/>
      </c>
    </row>
    <row r="129" spans="14:18" x14ac:dyDescent="0.25">
      <c r="N129" t="str">
        <f>IF(P129="","",(VLOOKUP(P129,Fauna!$G$2:$N$5001,8,FALSE)))</f>
        <v/>
      </c>
      <c r="Q129" t="str">
        <f>IF(P129="","",(VLOOKUP(P129,Fauna!$G$2:$H$5001,2,FALSE)))</f>
        <v/>
      </c>
      <c r="R129" t="str">
        <f>IF(P129="","",(VLOOKUP(P129,Fauna!$G$2:$I$5001,3,FALSE)))</f>
        <v/>
      </c>
    </row>
    <row r="130" spans="14:18" x14ac:dyDescent="0.25">
      <c r="N130" t="str">
        <f>IF(P130="","",(VLOOKUP(P130,Fauna!$G$2:$N$5001,8,FALSE)))</f>
        <v/>
      </c>
      <c r="Q130" t="str">
        <f>IF(P130="","",(VLOOKUP(P130,Fauna!$G$2:$H$5001,2,FALSE)))</f>
        <v/>
      </c>
      <c r="R130" t="str">
        <f>IF(P130="","",(VLOOKUP(P130,Fauna!$G$2:$I$5001,3,FALSE)))</f>
        <v/>
      </c>
    </row>
    <row r="131" spans="14:18" x14ac:dyDescent="0.25">
      <c r="N131" t="str">
        <f>IF(P131="","",(VLOOKUP(P131,Fauna!$G$2:$N$5001,8,FALSE)))</f>
        <v/>
      </c>
      <c r="Q131" t="str">
        <f>IF(P131="","",(VLOOKUP(P131,Fauna!$G$2:$H$5001,2,FALSE)))</f>
        <v/>
      </c>
      <c r="R131" t="str">
        <f>IF(P131="","",(VLOOKUP(P131,Fauna!$G$2:$I$5001,3,FALSE)))</f>
        <v/>
      </c>
    </row>
    <row r="132" spans="14:18" x14ac:dyDescent="0.25">
      <c r="N132" t="str">
        <f>IF(P132="","",(VLOOKUP(P132,Fauna!$G$2:$N$5001,8,FALSE)))</f>
        <v/>
      </c>
      <c r="Q132" t="str">
        <f>IF(P132="","",(VLOOKUP(P132,Fauna!$G$2:$H$5001,2,FALSE)))</f>
        <v/>
      </c>
      <c r="R132" t="str">
        <f>IF(P132="","",(VLOOKUP(P132,Fauna!$G$2:$I$5001,3,FALSE)))</f>
        <v/>
      </c>
    </row>
    <row r="133" spans="14:18" x14ac:dyDescent="0.25">
      <c r="N133" t="str">
        <f>IF(P133="","",(VLOOKUP(P133,Fauna!$G$2:$N$5001,8,FALSE)))</f>
        <v/>
      </c>
      <c r="Q133" t="str">
        <f>IF(P133="","",(VLOOKUP(P133,Fauna!$G$2:$H$5001,2,FALSE)))</f>
        <v/>
      </c>
      <c r="R133" t="str">
        <f>IF(P133="","",(VLOOKUP(P133,Fauna!$G$2:$I$5001,3,FALSE)))</f>
        <v/>
      </c>
    </row>
    <row r="134" spans="14:18" x14ac:dyDescent="0.25">
      <c r="N134" t="str">
        <f>IF(P134="","",(VLOOKUP(P134,Fauna!$G$2:$N$5001,8,FALSE)))</f>
        <v/>
      </c>
      <c r="Q134" t="str">
        <f>IF(P134="","",(VLOOKUP(P134,Fauna!$G$2:$H$5001,2,FALSE)))</f>
        <v/>
      </c>
      <c r="R134" t="str">
        <f>IF(P134="","",(VLOOKUP(P134,Fauna!$G$2:$I$5001,3,FALSE)))</f>
        <v/>
      </c>
    </row>
    <row r="135" spans="14:18" x14ac:dyDescent="0.25">
      <c r="N135" t="str">
        <f>IF(P135="","",(VLOOKUP(P135,Fauna!$G$2:$N$5001,8,FALSE)))</f>
        <v/>
      </c>
      <c r="Q135" t="str">
        <f>IF(P135="","",(VLOOKUP(P135,Fauna!$G$2:$H$5001,2,FALSE)))</f>
        <v/>
      </c>
      <c r="R135" t="str">
        <f>IF(P135="","",(VLOOKUP(P135,Fauna!$G$2:$I$5001,3,FALSE)))</f>
        <v/>
      </c>
    </row>
    <row r="136" spans="14:18" x14ac:dyDescent="0.25">
      <c r="N136" t="str">
        <f>IF(P136="","",(VLOOKUP(P136,Fauna!$G$2:$N$5001,8,FALSE)))</f>
        <v/>
      </c>
      <c r="Q136" t="str">
        <f>IF(P136="","",(VLOOKUP(P136,Fauna!$G$2:$H$5001,2,FALSE)))</f>
        <v/>
      </c>
      <c r="R136" t="str">
        <f>IF(P136="","",(VLOOKUP(P136,Fauna!$G$2:$I$5001,3,FALSE)))</f>
        <v/>
      </c>
    </row>
    <row r="137" spans="14:18" x14ac:dyDescent="0.25">
      <c r="N137" t="str">
        <f>IF(P137="","",(VLOOKUP(P137,Fauna!$G$2:$N$5001,8,FALSE)))</f>
        <v/>
      </c>
      <c r="Q137" t="str">
        <f>IF(P137="","",(VLOOKUP(P137,Fauna!$G$2:$H$5001,2,FALSE)))</f>
        <v/>
      </c>
      <c r="R137" t="str">
        <f>IF(P137="","",(VLOOKUP(P137,Fauna!$G$2:$I$5001,3,FALSE)))</f>
        <v/>
      </c>
    </row>
    <row r="138" spans="14:18" x14ac:dyDescent="0.25">
      <c r="N138" t="str">
        <f>IF(P138="","",(VLOOKUP(P138,Fauna!$G$2:$N$5001,8,FALSE)))</f>
        <v/>
      </c>
      <c r="Q138" t="str">
        <f>IF(P138="","",(VLOOKUP(P138,Fauna!$G$2:$H$5001,2,FALSE)))</f>
        <v/>
      </c>
      <c r="R138" t="str">
        <f>IF(P138="","",(VLOOKUP(P138,Fauna!$G$2:$I$5001,3,FALSE)))</f>
        <v/>
      </c>
    </row>
    <row r="139" spans="14:18" x14ac:dyDescent="0.25">
      <c r="N139" t="str">
        <f>IF(P139="","",(VLOOKUP(P139,Fauna!$G$2:$N$5001,8,FALSE)))</f>
        <v/>
      </c>
      <c r="Q139" t="str">
        <f>IF(P139="","",(VLOOKUP(P139,Fauna!$G$2:$H$5001,2,FALSE)))</f>
        <v/>
      </c>
      <c r="R139" t="str">
        <f>IF(P139="","",(VLOOKUP(P139,Fauna!$G$2:$I$5001,3,FALSE)))</f>
        <v/>
      </c>
    </row>
    <row r="140" spans="14:18" x14ac:dyDescent="0.25">
      <c r="N140" t="str">
        <f>IF(P140="","",(VLOOKUP(P140,Fauna!$G$2:$N$5001,8,FALSE)))</f>
        <v/>
      </c>
      <c r="Q140" t="str">
        <f>IF(P140="","",(VLOOKUP(P140,Fauna!$G$2:$H$5001,2,FALSE)))</f>
        <v/>
      </c>
      <c r="R140" t="str">
        <f>IF(P140="","",(VLOOKUP(P140,Fauna!$G$2:$I$5001,3,FALSE)))</f>
        <v/>
      </c>
    </row>
    <row r="141" spans="14:18" x14ac:dyDescent="0.25">
      <c r="N141" t="str">
        <f>IF(P141="","",(VLOOKUP(P141,Fauna!$G$2:$N$5001,8,FALSE)))</f>
        <v/>
      </c>
      <c r="Q141" t="str">
        <f>IF(P141="","",(VLOOKUP(P141,Fauna!$G$2:$H$5001,2,FALSE)))</f>
        <v/>
      </c>
      <c r="R141" t="str">
        <f>IF(P141="","",(VLOOKUP(P141,Fauna!$G$2:$I$5001,3,FALSE)))</f>
        <v/>
      </c>
    </row>
    <row r="142" spans="14:18" x14ac:dyDescent="0.25">
      <c r="N142" t="str">
        <f>IF(P142="","",(VLOOKUP(P142,Fauna!$G$2:$N$5001,8,FALSE)))</f>
        <v/>
      </c>
      <c r="Q142" t="str">
        <f>IF(P142="","",(VLOOKUP(P142,Fauna!$G$2:$H$5001,2,FALSE)))</f>
        <v/>
      </c>
      <c r="R142" t="str">
        <f>IF(P142="","",(VLOOKUP(P142,Fauna!$G$2:$I$5001,3,FALSE)))</f>
        <v/>
      </c>
    </row>
    <row r="143" spans="14:18" x14ac:dyDescent="0.25">
      <c r="N143" t="str">
        <f>IF(P143="","",(VLOOKUP(P143,Fauna!$G$2:$N$5001,8,FALSE)))</f>
        <v/>
      </c>
      <c r="Q143" t="str">
        <f>IF(P143="","",(VLOOKUP(P143,Fauna!$G$2:$H$5001,2,FALSE)))</f>
        <v/>
      </c>
      <c r="R143" t="str">
        <f>IF(P143="","",(VLOOKUP(P143,Fauna!$G$2:$I$5001,3,FALSE)))</f>
        <v/>
      </c>
    </row>
    <row r="144" spans="14:18" x14ac:dyDescent="0.25">
      <c r="N144" t="str">
        <f>IF(P144="","",(VLOOKUP(P144,Fauna!$G$2:$N$5001,8,FALSE)))</f>
        <v/>
      </c>
      <c r="Q144" t="str">
        <f>IF(P144="","",(VLOOKUP(P144,Fauna!$G$2:$H$5001,2,FALSE)))</f>
        <v/>
      </c>
      <c r="R144" t="str">
        <f>IF(P144="","",(VLOOKUP(P144,Fauna!$G$2:$I$5001,3,FALSE)))</f>
        <v/>
      </c>
    </row>
    <row r="145" spans="14:18" x14ac:dyDescent="0.25">
      <c r="N145" t="str">
        <f>IF(P145="","",(VLOOKUP(P145,Fauna!$G$2:$N$5001,8,FALSE)))</f>
        <v/>
      </c>
      <c r="Q145" t="str">
        <f>IF(P145="","",(VLOOKUP(P145,Fauna!$G$2:$H$5001,2,FALSE)))</f>
        <v/>
      </c>
      <c r="R145" t="str">
        <f>IF(P145="","",(VLOOKUP(P145,Fauna!$G$2:$I$5001,3,FALSE)))</f>
        <v/>
      </c>
    </row>
    <row r="146" spans="14:18" x14ac:dyDescent="0.25">
      <c r="N146" t="str">
        <f>IF(P146="","",(VLOOKUP(P146,Fauna!$G$2:$N$5001,8,FALSE)))</f>
        <v/>
      </c>
      <c r="Q146" t="str">
        <f>IF(P146="","",(VLOOKUP(P146,Fauna!$G$2:$H$5001,2,FALSE)))</f>
        <v/>
      </c>
      <c r="R146" t="str">
        <f>IF(P146="","",(VLOOKUP(P146,Fauna!$G$2:$I$5001,3,FALSE)))</f>
        <v/>
      </c>
    </row>
    <row r="147" spans="14:18" x14ac:dyDescent="0.25">
      <c r="N147" t="str">
        <f>IF(P147="","",(VLOOKUP(P147,Fauna!$G$2:$N$5001,8,FALSE)))</f>
        <v/>
      </c>
      <c r="Q147" t="str">
        <f>IF(P147="","",(VLOOKUP(P147,Fauna!$G$2:$H$5001,2,FALSE)))</f>
        <v/>
      </c>
      <c r="R147" t="str">
        <f>IF(P147="","",(VLOOKUP(P147,Fauna!$G$2:$I$5001,3,FALSE)))</f>
        <v/>
      </c>
    </row>
    <row r="148" spans="14:18" x14ac:dyDescent="0.25">
      <c r="N148" t="str">
        <f>IF(P148="","",(VLOOKUP(P148,Fauna!$G$2:$N$5001,8,FALSE)))</f>
        <v/>
      </c>
      <c r="Q148" t="str">
        <f>IF(P148="","",(VLOOKUP(P148,Fauna!$G$2:$H$5001,2,FALSE)))</f>
        <v/>
      </c>
      <c r="R148" t="str">
        <f>IF(P148="","",(VLOOKUP(P148,Fauna!$G$2:$I$5001,3,FALSE)))</f>
        <v/>
      </c>
    </row>
    <row r="149" spans="14:18" x14ac:dyDescent="0.25">
      <c r="N149" t="str">
        <f>IF(P149="","",(VLOOKUP(P149,Fauna!$G$2:$N$5001,8,FALSE)))</f>
        <v/>
      </c>
      <c r="Q149" t="str">
        <f>IF(P149="","",(VLOOKUP(P149,Fauna!$G$2:$H$5001,2,FALSE)))</f>
        <v/>
      </c>
      <c r="R149" t="str">
        <f>IF(P149="","",(VLOOKUP(P149,Fauna!$G$2:$I$5001,3,FALSE)))</f>
        <v/>
      </c>
    </row>
    <row r="150" spans="14:18" x14ac:dyDescent="0.25">
      <c r="N150" t="str">
        <f>IF(P150="","",(VLOOKUP(P150,Fauna!$G$2:$N$5001,8,FALSE)))</f>
        <v/>
      </c>
      <c r="Q150" t="str">
        <f>IF(P150="","",(VLOOKUP(P150,Fauna!$G$2:$H$5001,2,FALSE)))</f>
        <v/>
      </c>
      <c r="R150" t="str">
        <f>IF(P150="","",(VLOOKUP(P150,Fauna!$G$2:$I$5001,3,FALSE)))</f>
        <v/>
      </c>
    </row>
    <row r="151" spans="14:18" x14ac:dyDescent="0.25">
      <c r="N151" t="str">
        <f>IF(P151="","",(VLOOKUP(P151,Fauna!$G$2:$N$5001,8,FALSE)))</f>
        <v/>
      </c>
      <c r="Q151" t="str">
        <f>IF(P151="","",(VLOOKUP(P151,Fauna!$G$2:$H$5001,2,FALSE)))</f>
        <v/>
      </c>
      <c r="R151" t="str">
        <f>IF(P151="","",(VLOOKUP(P151,Fauna!$G$2:$I$5001,3,FALSE)))</f>
        <v/>
      </c>
    </row>
    <row r="152" spans="14:18" x14ac:dyDescent="0.25">
      <c r="N152" t="str">
        <f>IF(P152="","",(VLOOKUP(P152,Fauna!$G$2:$N$5001,8,FALSE)))</f>
        <v/>
      </c>
      <c r="Q152" t="str">
        <f>IF(P152="","",(VLOOKUP(P152,Fauna!$G$2:$H$5001,2,FALSE)))</f>
        <v/>
      </c>
      <c r="R152" t="str">
        <f>IF(P152="","",(VLOOKUP(P152,Fauna!$G$2:$I$5001,3,FALSE)))</f>
        <v/>
      </c>
    </row>
    <row r="153" spans="14:18" x14ac:dyDescent="0.25">
      <c r="N153" t="str">
        <f>IF(P153="","",(VLOOKUP(P153,Fauna!$G$2:$N$5001,8,FALSE)))</f>
        <v/>
      </c>
      <c r="Q153" t="str">
        <f>IF(P153="","",(VLOOKUP(P153,Fauna!$G$2:$H$5001,2,FALSE)))</f>
        <v/>
      </c>
      <c r="R153" t="str">
        <f>IF(P153="","",(VLOOKUP(P153,Fauna!$G$2:$I$5001,3,FALSE)))</f>
        <v/>
      </c>
    </row>
    <row r="154" spans="14:18" x14ac:dyDescent="0.25">
      <c r="N154" t="str">
        <f>IF(P154="","",(VLOOKUP(P154,Fauna!$G$2:$N$5001,8,FALSE)))</f>
        <v/>
      </c>
      <c r="Q154" t="str">
        <f>IF(P154="","",(VLOOKUP(P154,Fauna!$G$2:$H$5001,2,FALSE)))</f>
        <v/>
      </c>
      <c r="R154" t="str">
        <f>IF(P154="","",(VLOOKUP(P154,Fauna!$G$2:$I$5001,3,FALSE)))</f>
        <v/>
      </c>
    </row>
    <row r="155" spans="14:18" x14ac:dyDescent="0.25">
      <c r="N155" t="str">
        <f>IF(P155="","",(VLOOKUP(P155,Fauna!$G$2:$N$5001,8,FALSE)))</f>
        <v/>
      </c>
      <c r="Q155" t="str">
        <f>IF(P155="","",(VLOOKUP(P155,Fauna!$G$2:$H$5001,2,FALSE)))</f>
        <v/>
      </c>
      <c r="R155" t="str">
        <f>IF(P155="","",(VLOOKUP(P155,Fauna!$G$2:$I$5001,3,FALSE)))</f>
        <v/>
      </c>
    </row>
    <row r="156" spans="14:18" x14ac:dyDescent="0.25">
      <c r="N156" t="str">
        <f>IF(P156="","",(VLOOKUP(P156,Fauna!$G$2:$N$5001,8,FALSE)))</f>
        <v/>
      </c>
      <c r="Q156" t="str">
        <f>IF(P156="","",(VLOOKUP(P156,Fauna!$G$2:$H$5001,2,FALSE)))</f>
        <v/>
      </c>
      <c r="R156" t="str">
        <f>IF(P156="","",(VLOOKUP(P156,Fauna!$G$2:$I$5001,3,FALSE)))</f>
        <v/>
      </c>
    </row>
    <row r="157" spans="14:18" x14ac:dyDescent="0.25">
      <c r="N157" t="str">
        <f>IF(P157="","",(VLOOKUP(P157,Fauna!$G$2:$N$5001,8,FALSE)))</f>
        <v/>
      </c>
      <c r="Q157" t="str">
        <f>IF(P157="","",(VLOOKUP(P157,Fauna!$G$2:$H$5001,2,FALSE)))</f>
        <v/>
      </c>
      <c r="R157" t="str">
        <f>IF(P157="","",(VLOOKUP(P157,Fauna!$G$2:$I$5001,3,FALSE)))</f>
        <v/>
      </c>
    </row>
    <row r="158" spans="14:18" x14ac:dyDescent="0.25">
      <c r="N158" t="str">
        <f>IF(P158="","",(VLOOKUP(P158,Fauna!$G$2:$N$5001,8,FALSE)))</f>
        <v/>
      </c>
      <c r="Q158" t="str">
        <f>IF(P158="","",(VLOOKUP(P158,Fauna!$G$2:$H$5001,2,FALSE)))</f>
        <v/>
      </c>
      <c r="R158" t="str">
        <f>IF(P158="","",(VLOOKUP(P158,Fauna!$G$2:$I$5001,3,FALSE)))</f>
        <v/>
      </c>
    </row>
    <row r="159" spans="14:18" x14ac:dyDescent="0.25">
      <c r="N159" t="str">
        <f>IF(P159="","",(VLOOKUP(P159,Fauna!$G$2:$N$5001,8,FALSE)))</f>
        <v/>
      </c>
      <c r="Q159" t="str">
        <f>IF(P159="","",(VLOOKUP(P159,Fauna!$G$2:$H$5001,2,FALSE)))</f>
        <v/>
      </c>
      <c r="R159" t="str">
        <f>IF(P159="","",(VLOOKUP(P159,Fauna!$G$2:$I$5001,3,FALSE)))</f>
        <v/>
      </c>
    </row>
    <row r="160" spans="14:18" x14ac:dyDescent="0.25">
      <c r="N160" t="str">
        <f>IF(P160="","",(VLOOKUP(P160,Fauna!$G$2:$N$5001,8,FALSE)))</f>
        <v/>
      </c>
      <c r="Q160" t="str">
        <f>IF(P160="","",(VLOOKUP(P160,Fauna!$G$2:$H$5001,2,FALSE)))</f>
        <v/>
      </c>
      <c r="R160" t="str">
        <f>IF(P160="","",(VLOOKUP(P160,Fauna!$G$2:$I$5001,3,FALSE)))</f>
        <v/>
      </c>
    </row>
    <row r="161" spans="14:18" x14ac:dyDescent="0.25">
      <c r="N161" t="str">
        <f>IF(P161="","",(VLOOKUP(P161,Fauna!$G$2:$N$5001,8,FALSE)))</f>
        <v/>
      </c>
      <c r="Q161" t="str">
        <f>IF(P161="","",(VLOOKUP(P161,Fauna!$G$2:$H$5001,2,FALSE)))</f>
        <v/>
      </c>
      <c r="R161" t="str">
        <f>IF(P161="","",(VLOOKUP(P161,Fauna!$G$2:$I$5001,3,FALSE)))</f>
        <v/>
      </c>
    </row>
    <row r="162" spans="14:18" x14ac:dyDescent="0.25">
      <c r="N162" t="str">
        <f>IF(P162="","",(VLOOKUP(P162,Fauna!$G$2:$N$5001,8,FALSE)))</f>
        <v/>
      </c>
      <c r="Q162" t="str">
        <f>IF(P162="","",(VLOOKUP(P162,Fauna!$G$2:$H$5001,2,FALSE)))</f>
        <v/>
      </c>
      <c r="R162" t="str">
        <f>IF(P162="","",(VLOOKUP(P162,Fauna!$G$2:$I$5001,3,FALSE)))</f>
        <v/>
      </c>
    </row>
    <row r="163" spans="14:18" x14ac:dyDescent="0.25">
      <c r="N163" t="str">
        <f>IF(P163="","",(VLOOKUP(P163,Fauna!$G$2:$N$5001,8,FALSE)))</f>
        <v/>
      </c>
      <c r="Q163" t="str">
        <f>IF(P163="","",(VLOOKUP(P163,Fauna!$G$2:$H$5001,2,FALSE)))</f>
        <v/>
      </c>
      <c r="R163" t="str">
        <f>IF(P163="","",(VLOOKUP(P163,Fauna!$G$2:$I$5001,3,FALSE)))</f>
        <v/>
      </c>
    </row>
    <row r="164" spans="14:18" x14ac:dyDescent="0.25">
      <c r="N164" t="str">
        <f>IF(P164="","",(VLOOKUP(P164,Fauna!$G$2:$N$5001,8,FALSE)))</f>
        <v/>
      </c>
      <c r="Q164" t="str">
        <f>IF(P164="","",(VLOOKUP(P164,Fauna!$G$2:$H$5001,2,FALSE)))</f>
        <v/>
      </c>
      <c r="R164" t="str">
        <f>IF(P164="","",(VLOOKUP(P164,Fauna!$G$2:$I$5001,3,FALSE)))</f>
        <v/>
      </c>
    </row>
    <row r="165" spans="14:18" x14ac:dyDescent="0.25">
      <c r="N165" t="str">
        <f>IF(P165="","",(VLOOKUP(P165,Fauna!$G$2:$N$5001,8,FALSE)))</f>
        <v/>
      </c>
      <c r="Q165" t="str">
        <f>IF(P165="","",(VLOOKUP(P165,Fauna!$G$2:$H$5001,2,FALSE)))</f>
        <v/>
      </c>
      <c r="R165" t="str">
        <f>IF(P165="","",(VLOOKUP(P165,Fauna!$G$2:$I$5001,3,FALSE)))</f>
        <v/>
      </c>
    </row>
    <row r="166" spans="14:18" x14ac:dyDescent="0.25">
      <c r="N166" t="str">
        <f>IF(P166="","",(VLOOKUP(P166,Fauna!$G$2:$N$5001,8,FALSE)))</f>
        <v/>
      </c>
      <c r="Q166" t="str">
        <f>IF(P166="","",(VLOOKUP(P166,Fauna!$G$2:$H$5001,2,FALSE)))</f>
        <v/>
      </c>
      <c r="R166" t="str">
        <f>IF(P166="","",(VLOOKUP(P166,Fauna!$G$2:$I$5001,3,FALSE)))</f>
        <v/>
      </c>
    </row>
    <row r="167" spans="14:18" x14ac:dyDescent="0.25">
      <c r="N167" t="str">
        <f>IF(P167="","",(VLOOKUP(P167,Fauna!$G$2:$N$5001,8,FALSE)))</f>
        <v/>
      </c>
      <c r="Q167" t="str">
        <f>IF(P167="","",(VLOOKUP(P167,Fauna!$G$2:$H$5001,2,FALSE)))</f>
        <v/>
      </c>
      <c r="R167" t="str">
        <f>IF(P167="","",(VLOOKUP(P167,Fauna!$G$2:$I$5001,3,FALSE)))</f>
        <v/>
      </c>
    </row>
    <row r="168" spans="14:18" x14ac:dyDescent="0.25">
      <c r="N168" t="str">
        <f>IF(P168="","",(VLOOKUP(P168,Fauna!$G$2:$N$5001,8,FALSE)))</f>
        <v/>
      </c>
      <c r="Q168" t="str">
        <f>IF(P168="","",(VLOOKUP(P168,Fauna!$G$2:$H$5001,2,FALSE)))</f>
        <v/>
      </c>
      <c r="R168" t="str">
        <f>IF(P168="","",(VLOOKUP(P168,Fauna!$G$2:$I$5001,3,FALSE)))</f>
        <v/>
      </c>
    </row>
    <row r="169" spans="14:18" x14ac:dyDescent="0.25">
      <c r="N169" t="str">
        <f>IF(P169="","",(VLOOKUP(P169,Fauna!$G$2:$N$5001,8,FALSE)))</f>
        <v/>
      </c>
      <c r="Q169" t="str">
        <f>IF(P169="","",(VLOOKUP(P169,Fauna!$G$2:$H$5001,2,FALSE)))</f>
        <v/>
      </c>
      <c r="R169" t="str">
        <f>IF(P169="","",(VLOOKUP(P169,Fauna!$G$2:$I$5001,3,FALSE)))</f>
        <v/>
      </c>
    </row>
    <row r="170" spans="14:18" x14ac:dyDescent="0.25">
      <c r="N170" t="str">
        <f>IF(P170="","",(VLOOKUP(P170,Fauna!$G$2:$N$5001,8,FALSE)))</f>
        <v/>
      </c>
      <c r="Q170" t="str">
        <f>IF(P170="","",(VLOOKUP(P170,Fauna!$G$2:$H$5001,2,FALSE)))</f>
        <v/>
      </c>
      <c r="R170" t="str">
        <f>IF(P170="","",(VLOOKUP(P170,Fauna!$G$2:$I$5001,3,FALSE)))</f>
        <v/>
      </c>
    </row>
    <row r="171" spans="14:18" x14ac:dyDescent="0.25">
      <c r="N171" t="str">
        <f>IF(P171="","",(VLOOKUP(P171,Fauna!$G$2:$N$5001,8,FALSE)))</f>
        <v/>
      </c>
      <c r="Q171" t="str">
        <f>IF(P171="","",(VLOOKUP(P171,Fauna!$G$2:$H$5001,2,FALSE)))</f>
        <v/>
      </c>
      <c r="R171" t="str">
        <f>IF(P171="","",(VLOOKUP(P171,Fauna!$G$2:$I$5001,3,FALSE)))</f>
        <v/>
      </c>
    </row>
    <row r="172" spans="14:18" x14ac:dyDescent="0.25">
      <c r="N172" t="str">
        <f>IF(P172="","",(VLOOKUP(P172,Fauna!$G$2:$N$5001,8,FALSE)))</f>
        <v/>
      </c>
      <c r="Q172" t="str">
        <f>IF(P172="","",(VLOOKUP(P172,Fauna!$G$2:$H$5001,2,FALSE)))</f>
        <v/>
      </c>
      <c r="R172" t="str">
        <f>IF(P172="","",(VLOOKUP(P172,Fauna!$G$2:$I$5001,3,FALSE)))</f>
        <v/>
      </c>
    </row>
    <row r="173" spans="14:18" x14ac:dyDescent="0.25">
      <c r="N173" t="str">
        <f>IF(P173="","",(VLOOKUP(P173,Fauna!$G$2:$N$5001,8,FALSE)))</f>
        <v/>
      </c>
      <c r="Q173" t="str">
        <f>IF(P173="","",(VLOOKUP(P173,Fauna!$G$2:$H$5001,2,FALSE)))</f>
        <v/>
      </c>
      <c r="R173" t="str">
        <f>IF(P173="","",(VLOOKUP(P173,Fauna!$G$2:$I$5001,3,FALSE)))</f>
        <v/>
      </c>
    </row>
    <row r="174" spans="14:18" x14ac:dyDescent="0.25">
      <c r="N174" t="str">
        <f>IF(P174="","",(VLOOKUP(P174,Fauna!$G$2:$N$5001,8,FALSE)))</f>
        <v/>
      </c>
      <c r="Q174" t="str">
        <f>IF(P174="","",(VLOOKUP(P174,Fauna!$G$2:$H$5001,2,FALSE)))</f>
        <v/>
      </c>
      <c r="R174" t="str">
        <f>IF(P174="","",(VLOOKUP(P174,Fauna!$G$2:$I$5001,3,FALSE)))</f>
        <v/>
      </c>
    </row>
    <row r="175" spans="14:18" x14ac:dyDescent="0.25">
      <c r="N175" t="str">
        <f>IF(P175="","",(VLOOKUP(P175,Fauna!$G$2:$N$5001,8,FALSE)))</f>
        <v/>
      </c>
      <c r="Q175" t="str">
        <f>IF(P175="","",(VLOOKUP(P175,Fauna!$G$2:$H$5001,2,FALSE)))</f>
        <v/>
      </c>
      <c r="R175" t="str">
        <f>IF(P175="","",(VLOOKUP(P175,Fauna!$G$2:$I$5001,3,FALSE)))</f>
        <v/>
      </c>
    </row>
    <row r="176" spans="14:18" x14ac:dyDescent="0.25">
      <c r="N176" t="str">
        <f>IF(P176="","",(VLOOKUP(P176,Fauna!$G$2:$N$5001,8,FALSE)))</f>
        <v/>
      </c>
      <c r="Q176" t="str">
        <f>IF(P176="","",(VLOOKUP(P176,Fauna!$G$2:$H$5001,2,FALSE)))</f>
        <v/>
      </c>
      <c r="R176" t="str">
        <f>IF(P176="","",(VLOOKUP(P176,Fauna!$G$2:$I$5001,3,FALSE)))</f>
        <v/>
      </c>
    </row>
    <row r="177" spans="14:18" x14ac:dyDescent="0.25">
      <c r="N177" t="str">
        <f>IF(P177="","",(VLOOKUP(P177,Fauna!$G$2:$N$5001,8,FALSE)))</f>
        <v/>
      </c>
      <c r="Q177" t="str">
        <f>IF(P177="","",(VLOOKUP(P177,Fauna!$G$2:$H$5001,2,FALSE)))</f>
        <v/>
      </c>
      <c r="R177" t="str">
        <f>IF(P177="","",(VLOOKUP(P177,Fauna!$G$2:$I$5001,3,FALSE)))</f>
        <v/>
      </c>
    </row>
    <row r="178" spans="14:18" x14ac:dyDescent="0.25">
      <c r="N178" t="str">
        <f>IF(P178="","",(VLOOKUP(P178,Fauna!$G$2:$N$5001,8,FALSE)))</f>
        <v/>
      </c>
      <c r="Q178" t="str">
        <f>IF(P178="","",(VLOOKUP(P178,Fauna!$G$2:$H$5001,2,FALSE)))</f>
        <v/>
      </c>
      <c r="R178" t="str">
        <f>IF(P178="","",(VLOOKUP(P178,Fauna!$G$2:$I$5001,3,FALSE)))</f>
        <v/>
      </c>
    </row>
    <row r="179" spans="14:18" x14ac:dyDescent="0.25">
      <c r="N179" t="str">
        <f>IF(P179="","",(VLOOKUP(P179,Fauna!$G$2:$N$5001,8,FALSE)))</f>
        <v/>
      </c>
      <c r="Q179" t="str">
        <f>IF(P179="","",(VLOOKUP(P179,Fauna!$G$2:$H$5001,2,FALSE)))</f>
        <v/>
      </c>
      <c r="R179" t="str">
        <f>IF(P179="","",(VLOOKUP(P179,Fauna!$G$2:$I$5001,3,FALSE)))</f>
        <v/>
      </c>
    </row>
    <row r="180" spans="14:18" x14ac:dyDescent="0.25">
      <c r="N180" t="str">
        <f>IF(P180="","",(VLOOKUP(P180,Fauna!$G$2:$N$5001,8,FALSE)))</f>
        <v/>
      </c>
      <c r="Q180" t="str">
        <f>IF(P180="","",(VLOOKUP(P180,Fauna!$G$2:$H$5001,2,FALSE)))</f>
        <v/>
      </c>
      <c r="R180" t="str">
        <f>IF(P180="","",(VLOOKUP(P180,Fauna!$G$2:$I$5001,3,FALSE)))</f>
        <v/>
      </c>
    </row>
    <row r="181" spans="14:18" x14ac:dyDescent="0.25">
      <c r="N181" t="str">
        <f>IF(P181="","",(VLOOKUP(P181,Fauna!$G$2:$N$5001,8,FALSE)))</f>
        <v/>
      </c>
      <c r="Q181" t="str">
        <f>IF(P181="","",(VLOOKUP(P181,Fauna!$G$2:$H$5001,2,FALSE)))</f>
        <v/>
      </c>
      <c r="R181" t="str">
        <f>IF(P181="","",(VLOOKUP(P181,Fauna!$G$2:$I$5001,3,FALSE)))</f>
        <v/>
      </c>
    </row>
    <row r="182" spans="14:18" x14ac:dyDescent="0.25">
      <c r="N182" t="str">
        <f>IF(P182="","",(VLOOKUP(P182,Fauna!$G$2:$N$5001,8,FALSE)))</f>
        <v/>
      </c>
      <c r="Q182" t="str">
        <f>IF(P182="","",(VLOOKUP(P182,Fauna!$G$2:$H$5001,2,FALSE)))</f>
        <v/>
      </c>
      <c r="R182" t="str">
        <f>IF(P182="","",(VLOOKUP(P182,Fauna!$G$2:$I$5001,3,FALSE)))</f>
        <v/>
      </c>
    </row>
    <row r="183" spans="14:18" x14ac:dyDescent="0.25">
      <c r="N183" t="str">
        <f>IF(P183="","",(VLOOKUP(P183,Fauna!$G$2:$N$5001,8,FALSE)))</f>
        <v/>
      </c>
      <c r="Q183" t="str">
        <f>IF(P183="","",(VLOOKUP(P183,Fauna!$G$2:$H$5001,2,FALSE)))</f>
        <v/>
      </c>
      <c r="R183" t="str">
        <f>IF(P183="","",(VLOOKUP(P183,Fauna!$G$2:$I$5001,3,FALSE)))</f>
        <v/>
      </c>
    </row>
    <row r="184" spans="14:18" x14ac:dyDescent="0.25">
      <c r="N184" t="str">
        <f>IF(P184="","",(VLOOKUP(P184,Fauna!$G$2:$N$5001,8,FALSE)))</f>
        <v/>
      </c>
      <c r="Q184" t="str">
        <f>IF(P184="","",(VLOOKUP(P184,Fauna!$G$2:$H$5001,2,FALSE)))</f>
        <v/>
      </c>
      <c r="R184" t="str">
        <f>IF(P184="","",(VLOOKUP(P184,Fauna!$G$2:$I$5001,3,FALSE)))</f>
        <v/>
      </c>
    </row>
    <row r="185" spans="14:18" x14ac:dyDescent="0.25">
      <c r="N185" t="str">
        <f>IF(P185="","",(VLOOKUP(P185,Fauna!$G$2:$N$5001,8,FALSE)))</f>
        <v/>
      </c>
      <c r="Q185" t="str">
        <f>IF(P185="","",(VLOOKUP(P185,Fauna!$G$2:$H$5001,2,FALSE)))</f>
        <v/>
      </c>
      <c r="R185" t="str">
        <f>IF(P185="","",(VLOOKUP(P185,Fauna!$G$2:$I$5001,3,FALSE)))</f>
        <v/>
      </c>
    </row>
    <row r="186" spans="14:18" x14ac:dyDescent="0.25">
      <c r="N186" t="str">
        <f>IF(P186="","",(VLOOKUP(P186,Fauna!$G$2:$N$5001,8,FALSE)))</f>
        <v/>
      </c>
      <c r="Q186" t="str">
        <f>IF(P186="","",(VLOOKUP(P186,Fauna!$G$2:$H$5001,2,FALSE)))</f>
        <v/>
      </c>
      <c r="R186" t="str">
        <f>IF(P186="","",(VLOOKUP(P186,Fauna!$G$2:$I$5001,3,FALSE)))</f>
        <v/>
      </c>
    </row>
    <row r="187" spans="14:18" x14ac:dyDescent="0.25">
      <c r="N187" t="str">
        <f>IF(P187="","",(VLOOKUP(P187,Fauna!$G$2:$N$5001,8,FALSE)))</f>
        <v/>
      </c>
      <c r="Q187" t="str">
        <f>IF(P187="","",(VLOOKUP(P187,Fauna!$G$2:$H$5001,2,FALSE)))</f>
        <v/>
      </c>
      <c r="R187" t="str">
        <f>IF(P187="","",(VLOOKUP(P187,Fauna!$G$2:$I$5001,3,FALSE)))</f>
        <v/>
      </c>
    </row>
    <row r="188" spans="14:18" x14ac:dyDescent="0.25">
      <c r="N188" t="str">
        <f>IF(P188="","",(VLOOKUP(P188,Fauna!$G$2:$N$5001,8,FALSE)))</f>
        <v/>
      </c>
      <c r="Q188" t="str">
        <f>IF(P188="","",(VLOOKUP(P188,Fauna!$G$2:$H$5001,2,FALSE)))</f>
        <v/>
      </c>
      <c r="R188" t="str">
        <f>IF(P188="","",(VLOOKUP(P188,Fauna!$G$2:$I$5001,3,FALSE)))</f>
        <v/>
      </c>
    </row>
    <row r="189" spans="14:18" x14ac:dyDescent="0.25">
      <c r="N189" t="str">
        <f>IF(P189="","",(VLOOKUP(P189,Fauna!$G$2:$N$5001,8,FALSE)))</f>
        <v/>
      </c>
      <c r="Q189" t="str">
        <f>IF(P189="","",(VLOOKUP(P189,Fauna!$G$2:$H$5001,2,FALSE)))</f>
        <v/>
      </c>
      <c r="R189" t="str">
        <f>IF(P189="","",(VLOOKUP(P189,Fauna!$G$2:$I$5001,3,FALSE)))</f>
        <v/>
      </c>
    </row>
    <row r="190" spans="14:18" x14ac:dyDescent="0.25">
      <c r="N190" t="str">
        <f>IF(P190="","",(VLOOKUP(P190,Fauna!$G$2:$N$5001,8,FALSE)))</f>
        <v/>
      </c>
      <c r="Q190" t="str">
        <f>IF(P190="","",(VLOOKUP(P190,Fauna!$G$2:$H$5001,2,FALSE)))</f>
        <v/>
      </c>
      <c r="R190" t="str">
        <f>IF(P190="","",(VLOOKUP(P190,Fauna!$G$2:$I$5001,3,FALSE)))</f>
        <v/>
      </c>
    </row>
    <row r="191" spans="14:18" x14ac:dyDescent="0.25">
      <c r="N191" t="str">
        <f>IF(P191="","",(VLOOKUP(P191,Fauna!$G$2:$N$5001,8,FALSE)))</f>
        <v/>
      </c>
      <c r="Q191" t="str">
        <f>IF(P191="","",(VLOOKUP(P191,Fauna!$G$2:$H$5001,2,FALSE)))</f>
        <v/>
      </c>
      <c r="R191" t="str">
        <f>IF(P191="","",(VLOOKUP(P191,Fauna!$G$2:$I$5001,3,FALSE)))</f>
        <v/>
      </c>
    </row>
    <row r="192" spans="14:18" x14ac:dyDescent="0.25">
      <c r="N192" t="str">
        <f>IF(P192="","",(VLOOKUP(P192,Fauna!$G$2:$N$5001,8,FALSE)))</f>
        <v/>
      </c>
      <c r="Q192" t="str">
        <f>IF(P192="","",(VLOOKUP(P192,Fauna!$G$2:$H$5001,2,FALSE)))</f>
        <v/>
      </c>
      <c r="R192" t="str">
        <f>IF(P192="","",(VLOOKUP(P192,Fauna!$G$2:$I$5001,3,FALSE)))</f>
        <v/>
      </c>
    </row>
    <row r="193" spans="14:18" x14ac:dyDescent="0.25">
      <c r="N193" t="str">
        <f>IF(P193="","",(VLOOKUP(P193,Fauna!$G$2:$N$5001,8,FALSE)))</f>
        <v/>
      </c>
      <c r="Q193" t="str">
        <f>IF(P193="","",(VLOOKUP(P193,Fauna!$G$2:$H$5001,2,FALSE)))</f>
        <v/>
      </c>
      <c r="R193" t="str">
        <f>IF(P193="","",(VLOOKUP(P193,Fauna!$G$2:$I$5001,3,FALSE)))</f>
        <v/>
      </c>
    </row>
    <row r="194" spans="14:18" x14ac:dyDescent="0.25">
      <c r="N194" t="str">
        <f>IF(P194="","",(VLOOKUP(P194,Fauna!$G$2:$N$5001,8,FALSE)))</f>
        <v/>
      </c>
      <c r="Q194" t="str">
        <f>IF(P194="","",(VLOOKUP(P194,Fauna!$G$2:$H$5001,2,FALSE)))</f>
        <v/>
      </c>
      <c r="R194" t="str">
        <f>IF(P194="","",(VLOOKUP(P194,Fauna!$G$2:$I$5001,3,FALSE)))</f>
        <v/>
      </c>
    </row>
    <row r="195" spans="14:18" x14ac:dyDescent="0.25">
      <c r="N195" t="str">
        <f>IF(P195="","",(VLOOKUP(P195,Fauna!$G$2:$N$5001,8,FALSE)))</f>
        <v/>
      </c>
      <c r="Q195" t="str">
        <f>IF(P195="","",(VLOOKUP(P195,Fauna!$G$2:$H$5001,2,FALSE)))</f>
        <v/>
      </c>
      <c r="R195" t="str">
        <f>IF(P195="","",(VLOOKUP(P195,Fauna!$G$2:$I$5001,3,FALSE)))</f>
        <v/>
      </c>
    </row>
    <row r="196" spans="14:18" x14ac:dyDescent="0.25">
      <c r="N196" t="str">
        <f>IF(P196="","",(VLOOKUP(P196,Fauna!$G$2:$N$5001,8,FALSE)))</f>
        <v/>
      </c>
      <c r="Q196" t="str">
        <f>IF(P196="","",(VLOOKUP(P196,Fauna!$G$2:$H$5001,2,FALSE)))</f>
        <v/>
      </c>
      <c r="R196" t="str">
        <f>IF(P196="","",(VLOOKUP(P196,Fauna!$G$2:$I$5001,3,FALSE)))</f>
        <v/>
      </c>
    </row>
    <row r="197" spans="14:18" x14ac:dyDescent="0.25">
      <c r="N197" t="str">
        <f>IF(P197="","",(VLOOKUP(P197,Fauna!$G$2:$N$5001,8,FALSE)))</f>
        <v/>
      </c>
      <c r="Q197" t="str">
        <f>IF(P197="","",(VLOOKUP(P197,Fauna!$G$2:$H$5001,2,FALSE)))</f>
        <v/>
      </c>
      <c r="R197" t="str">
        <f>IF(P197="","",(VLOOKUP(P197,Fauna!$G$2:$I$5001,3,FALSE)))</f>
        <v/>
      </c>
    </row>
    <row r="198" spans="14:18" x14ac:dyDescent="0.25">
      <c r="N198" t="str">
        <f>IF(P198="","",(VLOOKUP(P198,Fauna!$G$2:$N$5001,8,FALSE)))</f>
        <v/>
      </c>
      <c r="Q198" t="str">
        <f>IF(P198="","",(VLOOKUP(P198,Fauna!$G$2:$H$5001,2,FALSE)))</f>
        <v/>
      </c>
      <c r="R198" t="str">
        <f>IF(P198="","",(VLOOKUP(P198,Fauna!$G$2:$I$5001,3,FALSE)))</f>
        <v/>
      </c>
    </row>
    <row r="199" spans="14:18" x14ac:dyDescent="0.25">
      <c r="N199" t="str">
        <f>IF(P199="","",(VLOOKUP(P199,Fauna!$G$2:$N$5001,8,FALSE)))</f>
        <v/>
      </c>
      <c r="Q199" t="str">
        <f>IF(P199="","",(VLOOKUP(P199,Fauna!$G$2:$H$5001,2,FALSE)))</f>
        <v/>
      </c>
      <c r="R199" t="str">
        <f>IF(P199="","",(VLOOKUP(P199,Fauna!$G$2:$I$5001,3,FALSE)))</f>
        <v/>
      </c>
    </row>
    <row r="200" spans="14:18" x14ac:dyDescent="0.25">
      <c r="N200" t="str">
        <f>IF(P200="","",(VLOOKUP(P200,Fauna!$G$2:$N$5001,8,FALSE)))</f>
        <v/>
      </c>
      <c r="Q200" t="str">
        <f>IF(P200="","",(VLOOKUP(P200,Fauna!$G$2:$H$5001,2,FALSE)))</f>
        <v/>
      </c>
      <c r="R200" t="str">
        <f>IF(P200="","",(VLOOKUP(P200,Fauna!$G$2:$I$5001,3,FALSE)))</f>
        <v/>
      </c>
    </row>
    <row r="201" spans="14:18" x14ac:dyDescent="0.25">
      <c r="N201" t="str">
        <f>IF(P201="","",(VLOOKUP(P201,Fauna!$G$2:$N$5001,8,FALSE)))</f>
        <v/>
      </c>
      <c r="Q201" t="str">
        <f>IF(P201="","",(VLOOKUP(P201,Fauna!$G$2:$H$5001,2,FALSE)))</f>
        <v/>
      </c>
      <c r="R201" t="str">
        <f>IF(P201="","",(VLOOKUP(P201,Fauna!$G$2:$I$5001,3,FALSE)))</f>
        <v/>
      </c>
    </row>
    <row r="202" spans="14:18" x14ac:dyDescent="0.25">
      <c r="N202" t="str">
        <f>IF(P202="","",(VLOOKUP(P202,Fauna!$G$2:$N$5001,8,FALSE)))</f>
        <v/>
      </c>
      <c r="Q202" t="str">
        <f>IF(P202="","",(VLOOKUP(P202,Fauna!$G$2:$H$5001,2,FALSE)))</f>
        <v/>
      </c>
      <c r="R202" t="str">
        <f>IF(P202="","",(VLOOKUP(P202,Fauna!$G$2:$I$5001,3,FALSE)))</f>
        <v/>
      </c>
    </row>
    <row r="203" spans="14:18" x14ac:dyDescent="0.25">
      <c r="N203" t="str">
        <f>IF(P203="","",(VLOOKUP(P203,Fauna!$G$2:$N$5001,8,FALSE)))</f>
        <v/>
      </c>
      <c r="Q203" t="str">
        <f>IF(P203="","",(VLOOKUP(P203,Fauna!$G$2:$H$5001,2,FALSE)))</f>
        <v/>
      </c>
      <c r="R203" t="str">
        <f>IF(P203="","",(VLOOKUP(P203,Fauna!$G$2:$I$5001,3,FALSE)))</f>
        <v/>
      </c>
    </row>
    <row r="204" spans="14:18" x14ac:dyDescent="0.25">
      <c r="N204" t="str">
        <f>IF(P204="","",(VLOOKUP(P204,Fauna!$G$2:$N$5001,8,FALSE)))</f>
        <v/>
      </c>
      <c r="Q204" t="str">
        <f>IF(P204="","",(VLOOKUP(P204,Fauna!$G$2:$H$5001,2,FALSE)))</f>
        <v/>
      </c>
      <c r="R204" t="str">
        <f>IF(P204="","",(VLOOKUP(P204,Fauna!$G$2:$I$5001,3,FALSE)))</f>
        <v/>
      </c>
    </row>
    <row r="205" spans="14:18" x14ac:dyDescent="0.25">
      <c r="N205" t="str">
        <f>IF(P205="","",(VLOOKUP(P205,Fauna!$G$2:$N$5001,8,FALSE)))</f>
        <v/>
      </c>
      <c r="Q205" t="str">
        <f>IF(P205="","",(VLOOKUP(P205,Fauna!$G$2:$H$5001,2,FALSE)))</f>
        <v/>
      </c>
      <c r="R205" t="str">
        <f>IF(P205="","",(VLOOKUP(P205,Fauna!$G$2:$I$5001,3,FALSE)))</f>
        <v/>
      </c>
    </row>
    <row r="206" spans="14:18" x14ac:dyDescent="0.25">
      <c r="N206" t="str">
        <f>IF(P206="","",(VLOOKUP(P206,Fauna!$G$2:$N$5001,8,FALSE)))</f>
        <v/>
      </c>
      <c r="Q206" t="str">
        <f>IF(P206="","",(VLOOKUP(P206,Fauna!$G$2:$H$5001,2,FALSE)))</f>
        <v/>
      </c>
      <c r="R206" t="str">
        <f>IF(P206="","",(VLOOKUP(P206,Fauna!$G$2:$I$5001,3,FALSE)))</f>
        <v/>
      </c>
    </row>
    <row r="207" spans="14:18" x14ac:dyDescent="0.25">
      <c r="N207" t="str">
        <f>IF(P207="","",(VLOOKUP(P207,Fauna!$G$2:$N$5001,8,FALSE)))</f>
        <v/>
      </c>
      <c r="Q207" t="str">
        <f>IF(P207="","",(VLOOKUP(P207,Fauna!$G$2:$H$5001,2,FALSE)))</f>
        <v/>
      </c>
      <c r="R207" t="str">
        <f>IF(P207="","",(VLOOKUP(P207,Fauna!$G$2:$I$5001,3,FALSE)))</f>
        <v/>
      </c>
    </row>
    <row r="208" spans="14:18" x14ac:dyDescent="0.25">
      <c r="N208" t="str">
        <f>IF(P208="","",(VLOOKUP(P208,Fauna!$G$2:$N$5001,8,FALSE)))</f>
        <v/>
      </c>
      <c r="Q208" t="str">
        <f>IF(P208="","",(VLOOKUP(P208,Fauna!$G$2:$H$5001,2,FALSE)))</f>
        <v/>
      </c>
      <c r="R208" t="str">
        <f>IF(P208="","",(VLOOKUP(P208,Fauna!$G$2:$I$5001,3,FALSE)))</f>
        <v/>
      </c>
    </row>
    <row r="209" spans="10:18" x14ac:dyDescent="0.25">
      <c r="N209" t="str">
        <f>IF(P209="","",(VLOOKUP(P209,Fauna!$G$2:$N$5001,8,FALSE)))</f>
        <v/>
      </c>
      <c r="Q209" t="str">
        <f>IF(P209="","",(VLOOKUP(P209,Fauna!$G$2:$H$5001,2,FALSE)))</f>
        <v/>
      </c>
      <c r="R209" t="str">
        <f>IF(P209="","",(VLOOKUP(P209,Fauna!$G$2:$I$5001,3,FALSE)))</f>
        <v/>
      </c>
    </row>
    <row r="210" spans="10:18" x14ac:dyDescent="0.25">
      <c r="N210" t="str">
        <f>IF(P210="","",(VLOOKUP(P210,Fauna!$G$2:$N$5001,8,FALSE)))</f>
        <v/>
      </c>
      <c r="Q210" t="str">
        <f>IF(P210="","",(VLOOKUP(P210,Fauna!$G$2:$H$5001,2,FALSE)))</f>
        <v/>
      </c>
      <c r="R210" t="str">
        <f>IF(P210="","",(VLOOKUP(P210,Fauna!$G$2:$I$5001,3,FALSE)))</f>
        <v/>
      </c>
    </row>
    <row r="211" spans="10:18" x14ac:dyDescent="0.25">
      <c r="N211" t="str">
        <f>IF(P211="","",(VLOOKUP(P211,Fauna!$G$2:$N$5001,8,FALSE)))</f>
        <v/>
      </c>
      <c r="Q211" t="str">
        <f>IF(P211="","",(VLOOKUP(P211,Fauna!$G$2:$H$5001,2,FALSE)))</f>
        <v/>
      </c>
      <c r="R211" t="str">
        <f>IF(P211="","",(VLOOKUP(P211,Fauna!$G$2:$I$5001,3,FALSE)))</f>
        <v/>
      </c>
    </row>
    <row r="212" spans="10:18" x14ac:dyDescent="0.25">
      <c r="N212" t="str">
        <f>IF(P212="","",(VLOOKUP(P212,Fauna!$G$2:$N$5001,8,FALSE)))</f>
        <v/>
      </c>
      <c r="Q212" t="str">
        <f>IF(P212="","",(VLOOKUP(P212,Fauna!$G$2:$H$5001,2,FALSE)))</f>
        <v/>
      </c>
      <c r="R212" t="str">
        <f>IF(P212="","",(VLOOKUP(P212,Fauna!$G$2:$I$5001,3,FALSE)))</f>
        <v/>
      </c>
    </row>
    <row r="213" spans="10:18" x14ac:dyDescent="0.25">
      <c r="N213" t="str">
        <f>IF(P213="","",(VLOOKUP(P213,Fauna!$G$2:$N$5001,8,FALSE)))</f>
        <v/>
      </c>
      <c r="Q213" t="str">
        <f>IF(P213="","",(VLOOKUP(P213,Fauna!$G$2:$H$5001,2,FALSE)))</f>
        <v/>
      </c>
      <c r="R213" t="str">
        <f>IF(P213="","",(VLOOKUP(P213,Fauna!$G$2:$I$5001,3,FALSE)))</f>
        <v/>
      </c>
    </row>
    <row r="214" spans="10:18" x14ac:dyDescent="0.25">
      <c r="N214" t="str">
        <f>IF(P214="","",(VLOOKUP(P214,Fauna!$G$2:$N$5001,8,FALSE)))</f>
        <v/>
      </c>
      <c r="Q214" t="str">
        <f>IF(P214="","",(VLOOKUP(P214,Fauna!$G$2:$H$5001,2,FALSE)))</f>
        <v/>
      </c>
      <c r="R214" t="str">
        <f>IF(P214="","",(VLOOKUP(P214,Fauna!$G$2:$I$5001,3,FALSE)))</f>
        <v/>
      </c>
    </row>
    <row r="215" spans="10:18" x14ac:dyDescent="0.25">
      <c r="N215" t="str">
        <f>IF(P215="","",(VLOOKUP(P215,Fauna!$G$2:$N$5001,8,FALSE)))</f>
        <v/>
      </c>
      <c r="Q215" t="str">
        <f>IF(P215="","",(VLOOKUP(P215,Fauna!$G$2:$H$5001,2,FALSE)))</f>
        <v/>
      </c>
      <c r="R215" t="str">
        <f>IF(P215="","",(VLOOKUP(P215,Fauna!$G$2:$I$5001,3,FALSE)))</f>
        <v/>
      </c>
    </row>
    <row r="216" spans="10:18" x14ac:dyDescent="0.25">
      <c r="N216" t="str">
        <f>IF(P216="","",(VLOOKUP(P216,Fauna!$G$2:$N$5001,8,FALSE)))</f>
        <v/>
      </c>
      <c r="Q216" t="str">
        <f>IF(P216="","",(VLOOKUP(P216,Fauna!$G$2:$H$5001,2,FALSE)))</f>
        <v/>
      </c>
      <c r="R216" t="str">
        <f>IF(P216="","",(VLOOKUP(P216,Fauna!$G$2:$I$5001,3,FALSE)))</f>
        <v/>
      </c>
    </row>
    <row r="217" spans="10:18" x14ac:dyDescent="0.25">
      <c r="N217" t="str">
        <f>IF(P217="","",(VLOOKUP(P217,Fauna!$G$2:$N$5001,8,FALSE)))</f>
        <v/>
      </c>
      <c r="Q217" t="str">
        <f>IF(P217="","",(VLOOKUP(P217,Fauna!$G$2:$H$5001,2,FALSE)))</f>
        <v/>
      </c>
      <c r="R217" t="str">
        <f>IF(P217="","",(VLOOKUP(P217,Fauna!$G$2:$I$5001,3,FALSE)))</f>
        <v/>
      </c>
    </row>
    <row r="218" spans="10:18" x14ac:dyDescent="0.25">
      <c r="N218" t="str">
        <f>IF(P218="","",(VLOOKUP(P218,Fauna!$G$2:$N$5001,8,FALSE)))</f>
        <v/>
      </c>
      <c r="Q218" t="str">
        <f>IF(P218="","",(VLOOKUP(P218,Fauna!$G$2:$H$5001,2,FALSE)))</f>
        <v/>
      </c>
      <c r="R218" t="str">
        <f>IF(P218="","",(VLOOKUP(P218,Fauna!$G$2:$I$5001,3,FALSE)))</f>
        <v/>
      </c>
    </row>
    <row r="219" spans="10:18" x14ac:dyDescent="0.25">
      <c r="N219" t="str">
        <f>IF(P219="","",(VLOOKUP(P219,Fauna!$G$2:$N$5001,8,FALSE)))</f>
        <v/>
      </c>
      <c r="Q219" t="str">
        <f>IF(P219="","",(VLOOKUP(P219,Fauna!$G$2:$H$5001,2,FALSE)))</f>
        <v/>
      </c>
      <c r="R219" t="str">
        <f>IF(P219="","",(VLOOKUP(P219,Fauna!$G$2:$I$5001,3,FALSE)))</f>
        <v/>
      </c>
    </row>
    <row r="220" spans="10:18" x14ac:dyDescent="0.25">
      <c r="J220" t="str">
        <f t="shared" ref="J220:J259" si="13">IF(P220="","","51-100m")</f>
        <v/>
      </c>
      <c r="N220" t="str">
        <f>IF(P220="","",(VLOOKUP(P220,Fauna!$G$2:$N$5001,8,FALSE)))</f>
        <v/>
      </c>
      <c r="Q220" t="str">
        <f>IF(P220="","",(VLOOKUP(P220,Fauna!$G$2:$H$5001,2,FALSE)))</f>
        <v/>
      </c>
      <c r="R220" t="str">
        <f>IF(P220="","",(VLOOKUP(P220,Fauna!$G$2:$I$5001,3,FALSE)))</f>
        <v/>
      </c>
    </row>
    <row r="221" spans="10:18" x14ac:dyDescent="0.25">
      <c r="J221" t="str">
        <f t="shared" si="13"/>
        <v/>
      </c>
      <c r="N221" t="str">
        <f>IF(P221="","",(VLOOKUP(P221,Fauna!$G$2:$N$5001,8,FALSE)))</f>
        <v/>
      </c>
      <c r="Q221" t="str">
        <f>IF(P221="","",(VLOOKUP(P221,Fauna!$G$2:$H$5001,2,FALSE)))</f>
        <v/>
      </c>
      <c r="R221" t="str">
        <f>IF(P221="","",(VLOOKUP(P221,Fauna!$G$2:$I$5001,3,FALSE)))</f>
        <v/>
      </c>
    </row>
    <row r="222" spans="10:18" x14ac:dyDescent="0.25">
      <c r="J222" t="str">
        <f t="shared" si="13"/>
        <v/>
      </c>
      <c r="N222" t="str">
        <f>IF(P222="","",(VLOOKUP(P222,Fauna!$G$2:$N$5001,8,FALSE)))</f>
        <v/>
      </c>
      <c r="Q222" t="str">
        <f>IF(P222="","",(VLOOKUP(P222,Fauna!$G$2:$H$5001,2,FALSE)))</f>
        <v/>
      </c>
      <c r="R222" t="str">
        <f>IF(P222="","",(VLOOKUP(P222,Fauna!$G$2:$I$5001,3,FALSE)))</f>
        <v/>
      </c>
    </row>
    <row r="223" spans="10:18" x14ac:dyDescent="0.25">
      <c r="J223" t="str">
        <f t="shared" si="13"/>
        <v/>
      </c>
      <c r="N223" t="str">
        <f>IF(P223="","",(VLOOKUP(P223,Fauna!$G$2:$N$5001,8,FALSE)))</f>
        <v/>
      </c>
      <c r="Q223" t="str">
        <f>IF(P223="","",(VLOOKUP(P223,Fauna!$G$2:$H$5001,2,FALSE)))</f>
        <v/>
      </c>
      <c r="R223" t="str">
        <f>IF(P223="","",(VLOOKUP(P223,Fauna!$G$2:$I$5001,3,FALSE)))</f>
        <v/>
      </c>
    </row>
    <row r="224" spans="10:18" x14ac:dyDescent="0.25">
      <c r="J224" t="str">
        <f t="shared" si="13"/>
        <v/>
      </c>
      <c r="N224" t="str">
        <f>IF(P224="","",(VLOOKUP(P224,Fauna!$G$2:$N$5001,8,FALSE)))</f>
        <v/>
      </c>
      <c r="Q224" t="str">
        <f>IF(P224="","",(VLOOKUP(P224,Fauna!$G$2:$H$5001,2,FALSE)))</f>
        <v/>
      </c>
      <c r="R224" t="str">
        <f>IF(P224="","",(VLOOKUP(P224,Fauna!$G$2:$I$5001,3,FALSE)))</f>
        <v/>
      </c>
    </row>
    <row r="225" spans="10:18" x14ac:dyDescent="0.25">
      <c r="J225" t="str">
        <f t="shared" si="13"/>
        <v/>
      </c>
      <c r="N225" t="str">
        <f>IF(P225="","",(VLOOKUP(P225,Fauna!$G$2:$N$5001,8,FALSE)))</f>
        <v/>
      </c>
      <c r="Q225" t="str">
        <f>IF(P225="","",(VLOOKUP(P225,Fauna!$G$2:$H$5001,2,FALSE)))</f>
        <v/>
      </c>
      <c r="R225" t="str">
        <f>IF(P225="","",(VLOOKUP(P225,Fauna!$G$2:$I$5001,3,FALSE)))</f>
        <v/>
      </c>
    </row>
    <row r="226" spans="10:18" x14ac:dyDescent="0.25">
      <c r="J226" t="str">
        <f t="shared" si="13"/>
        <v/>
      </c>
      <c r="N226" t="str">
        <f>IF(P226="","",(VLOOKUP(P226,Fauna!$G$2:$N$5001,8,FALSE)))</f>
        <v/>
      </c>
      <c r="Q226" t="str">
        <f>IF(P226="","",(VLOOKUP(P226,Fauna!$G$2:$H$5001,2,FALSE)))</f>
        <v/>
      </c>
      <c r="R226" t="str">
        <f>IF(P226="","",(VLOOKUP(P226,Fauna!$G$2:$I$5001,3,FALSE)))</f>
        <v/>
      </c>
    </row>
    <row r="227" spans="10:18" x14ac:dyDescent="0.25">
      <c r="J227" t="str">
        <f t="shared" si="13"/>
        <v/>
      </c>
      <c r="N227" t="str">
        <f>IF(P227="","",(VLOOKUP(P227,Fauna!$G$2:$N$5001,8,FALSE)))</f>
        <v/>
      </c>
      <c r="Q227" t="str">
        <f>IF(P227="","",(VLOOKUP(P227,Fauna!$G$2:$H$5001,2,FALSE)))</f>
        <v/>
      </c>
      <c r="R227" t="str">
        <f>IF(P227="","",(VLOOKUP(P227,Fauna!$G$2:$I$5001,3,FALSE)))</f>
        <v/>
      </c>
    </row>
    <row r="228" spans="10:18" x14ac:dyDescent="0.25">
      <c r="J228" t="str">
        <f t="shared" si="13"/>
        <v/>
      </c>
      <c r="N228" t="str">
        <f>IF(P228="","",(VLOOKUP(P228,Fauna!$G$2:$N$5001,8,FALSE)))</f>
        <v/>
      </c>
      <c r="Q228" t="str">
        <f>IF(P228="","",(VLOOKUP(P228,Fauna!$G$2:$H$5001,2,FALSE)))</f>
        <v/>
      </c>
      <c r="R228" t="str">
        <f>IF(P228="","",(VLOOKUP(P228,Fauna!$G$2:$I$5001,3,FALSE)))</f>
        <v/>
      </c>
    </row>
    <row r="229" spans="10:18" x14ac:dyDescent="0.25">
      <c r="J229" t="str">
        <f t="shared" si="13"/>
        <v/>
      </c>
      <c r="N229" t="str">
        <f>IF(P229="","",(VLOOKUP(P229,Fauna!$G$2:$N$5001,8,FALSE)))</f>
        <v/>
      </c>
      <c r="Q229" t="str">
        <f>IF(P229="","",(VLOOKUP(P229,Fauna!$G$2:$H$5001,2,FALSE)))</f>
        <v/>
      </c>
      <c r="R229" t="str">
        <f>IF(P229="","",(VLOOKUP(P229,Fauna!$G$2:$I$5001,3,FALSE)))</f>
        <v/>
      </c>
    </row>
    <row r="230" spans="10:18" x14ac:dyDescent="0.25">
      <c r="J230" t="str">
        <f t="shared" si="13"/>
        <v/>
      </c>
      <c r="N230" t="str">
        <f>IF(P230="","",(VLOOKUP(P230,Fauna!$G$2:$N$5001,8,FALSE)))</f>
        <v/>
      </c>
      <c r="Q230" t="str">
        <f>IF(P230="","",(VLOOKUP(P230,Fauna!$G$2:$H$5001,2,FALSE)))</f>
        <v/>
      </c>
      <c r="R230" t="str">
        <f>IF(P230="","",(VLOOKUP(P230,Fauna!$G$2:$I$5001,3,FALSE)))</f>
        <v/>
      </c>
    </row>
    <row r="231" spans="10:18" x14ac:dyDescent="0.25">
      <c r="J231" t="str">
        <f t="shared" si="13"/>
        <v/>
      </c>
      <c r="N231" t="str">
        <f>IF(P231="","",(VLOOKUP(P231,Fauna!$G$2:$N$5001,8,FALSE)))</f>
        <v/>
      </c>
      <c r="Q231" t="str">
        <f>IF(P231="","",(VLOOKUP(P231,Fauna!$G$2:$H$5001,2,FALSE)))</f>
        <v/>
      </c>
      <c r="R231" t="str">
        <f>IF(P231="","",(VLOOKUP(P231,Fauna!$G$2:$I$5001,3,FALSE)))</f>
        <v/>
      </c>
    </row>
    <row r="232" spans="10:18" x14ac:dyDescent="0.25">
      <c r="J232" t="str">
        <f t="shared" si="13"/>
        <v/>
      </c>
      <c r="N232" t="str">
        <f>IF(P232="","",(VLOOKUP(P232,Fauna!$G$2:$N$5001,8,FALSE)))</f>
        <v/>
      </c>
      <c r="Q232" t="str">
        <f>IF(P232="","",(VLOOKUP(P232,Fauna!$G$2:$H$5001,2,FALSE)))</f>
        <v/>
      </c>
      <c r="R232" t="str">
        <f>IF(P232="","",(VLOOKUP(P232,Fauna!$G$2:$I$5001,3,FALSE)))</f>
        <v/>
      </c>
    </row>
    <row r="233" spans="10:18" x14ac:dyDescent="0.25">
      <c r="J233" t="str">
        <f t="shared" si="13"/>
        <v/>
      </c>
      <c r="N233" t="str">
        <f>IF(P233="","",(VLOOKUP(P233,Fauna!$G$2:$N$5001,8,FALSE)))</f>
        <v/>
      </c>
      <c r="Q233" t="str">
        <f>IF(P233="","",(VLOOKUP(P233,Fauna!$G$2:$H$5001,2,FALSE)))</f>
        <v/>
      </c>
      <c r="R233" t="str">
        <f>IF(P233="","",(VLOOKUP(P233,Fauna!$G$2:$I$5001,3,FALSE)))</f>
        <v/>
      </c>
    </row>
    <row r="234" spans="10:18" x14ac:dyDescent="0.25">
      <c r="J234" t="str">
        <f t="shared" si="13"/>
        <v/>
      </c>
      <c r="N234" t="str">
        <f>IF(P234="","",(VLOOKUP(P234,Fauna!$G$2:$N$5001,8,FALSE)))</f>
        <v/>
      </c>
      <c r="Q234" t="str">
        <f>IF(P234="","",(VLOOKUP(P234,Fauna!$G$2:$H$5001,2,FALSE)))</f>
        <v/>
      </c>
      <c r="R234" t="str">
        <f>IF(P234="","",(VLOOKUP(P234,Fauna!$G$2:$I$5001,3,FALSE)))</f>
        <v/>
      </c>
    </row>
    <row r="235" spans="10:18" x14ac:dyDescent="0.25">
      <c r="J235" t="str">
        <f t="shared" si="13"/>
        <v/>
      </c>
      <c r="N235" t="str">
        <f>IF(P235="","",(VLOOKUP(P235,Fauna!$G$2:$N$5001,8,FALSE)))</f>
        <v/>
      </c>
      <c r="Q235" t="str">
        <f>IF(P235="","",(VLOOKUP(P235,Fauna!$G$2:$H$5001,2,FALSE)))</f>
        <v/>
      </c>
      <c r="R235" t="str">
        <f>IF(P235="","",(VLOOKUP(P235,Fauna!$G$2:$I$5001,3,FALSE)))</f>
        <v/>
      </c>
    </row>
    <row r="236" spans="10:18" x14ac:dyDescent="0.25">
      <c r="J236" t="str">
        <f t="shared" si="13"/>
        <v/>
      </c>
      <c r="N236" t="str">
        <f>IF(P236="","",(VLOOKUP(P236,Fauna!$G$2:$N$5001,8,FALSE)))</f>
        <v/>
      </c>
      <c r="Q236" t="str">
        <f>IF(P236="","",(VLOOKUP(P236,Fauna!$G$2:$H$5001,2,FALSE)))</f>
        <v/>
      </c>
      <c r="R236" t="str">
        <f>IF(P236="","",(VLOOKUP(P236,Fauna!$G$2:$I$5001,3,FALSE)))</f>
        <v/>
      </c>
    </row>
    <row r="237" spans="10:18" x14ac:dyDescent="0.25">
      <c r="J237" t="str">
        <f t="shared" si="13"/>
        <v/>
      </c>
      <c r="N237" t="str">
        <f>IF(P237="","",(VLOOKUP(P237,Fauna!$G$2:$N$5001,8,FALSE)))</f>
        <v/>
      </c>
      <c r="Q237" t="str">
        <f>IF(P237="","",(VLOOKUP(P237,Fauna!$G$2:$H$5001,2,FALSE)))</f>
        <v/>
      </c>
      <c r="R237" t="str">
        <f>IF(P237="","",(VLOOKUP(P237,Fauna!$G$2:$I$5001,3,FALSE)))</f>
        <v/>
      </c>
    </row>
    <row r="238" spans="10:18" x14ac:dyDescent="0.25">
      <c r="J238" t="str">
        <f t="shared" si="13"/>
        <v/>
      </c>
      <c r="N238" t="str">
        <f>IF(P238="","",(VLOOKUP(P238,Fauna!$G$2:$N$5001,8,FALSE)))</f>
        <v/>
      </c>
      <c r="Q238" t="str">
        <f>IF(P238="","",(VLOOKUP(P238,Fauna!$G$2:$H$5001,2,FALSE)))</f>
        <v/>
      </c>
      <c r="R238" t="str">
        <f>IF(P238="","",(VLOOKUP(P238,Fauna!$G$2:$I$5001,3,FALSE)))</f>
        <v/>
      </c>
    </row>
    <row r="239" spans="10:18" x14ac:dyDescent="0.25">
      <c r="J239" t="str">
        <f t="shared" si="13"/>
        <v/>
      </c>
      <c r="N239" t="str">
        <f>IF(P239="","",(VLOOKUP(P239,Fauna!$G$2:$N$5001,8,FALSE)))</f>
        <v/>
      </c>
      <c r="Q239" t="str">
        <f>IF(P239="","",(VLOOKUP(P239,Fauna!$G$2:$H$5001,2,FALSE)))</f>
        <v/>
      </c>
      <c r="R239" t="str">
        <f>IF(P239="","",(VLOOKUP(P239,Fauna!$G$2:$I$5001,3,FALSE)))</f>
        <v/>
      </c>
    </row>
    <row r="240" spans="10:18" x14ac:dyDescent="0.25">
      <c r="J240" t="str">
        <f t="shared" si="13"/>
        <v/>
      </c>
      <c r="N240" t="str">
        <f>IF(P240="","",(VLOOKUP(P240,Fauna!$G$2:$N$5001,8,FALSE)))</f>
        <v/>
      </c>
      <c r="Q240" t="str">
        <f>IF(P240="","",(VLOOKUP(P240,Fauna!$G$2:$H$5001,2,FALSE)))</f>
        <v/>
      </c>
      <c r="R240" t="str">
        <f>IF(P240="","",(VLOOKUP(P240,Fauna!$G$2:$I$5001,3,FALSE)))</f>
        <v/>
      </c>
    </row>
    <row r="241" spans="10:18" x14ac:dyDescent="0.25">
      <c r="J241" t="str">
        <f t="shared" si="13"/>
        <v/>
      </c>
      <c r="N241" t="str">
        <f>IF(P241="","",(VLOOKUP(P241,Fauna!$G$2:$N$5001,8,FALSE)))</f>
        <v/>
      </c>
      <c r="Q241" t="str">
        <f>IF(P241="","",(VLOOKUP(P241,Fauna!$G$2:$H$5001,2,FALSE)))</f>
        <v/>
      </c>
      <c r="R241" t="str">
        <f>IF(P241="","",(VLOOKUP(P241,Fauna!$G$2:$I$5001,3,FALSE)))</f>
        <v/>
      </c>
    </row>
    <row r="242" spans="10:18" x14ac:dyDescent="0.25">
      <c r="J242" t="str">
        <f t="shared" si="13"/>
        <v/>
      </c>
      <c r="N242" t="str">
        <f>IF(P242="","",(VLOOKUP(P242,Fauna!$G$2:$N$5001,8,FALSE)))</f>
        <v/>
      </c>
      <c r="Q242" t="str">
        <f>IF(P242="","",(VLOOKUP(P242,Fauna!$G$2:$H$5001,2,FALSE)))</f>
        <v/>
      </c>
      <c r="R242" t="str">
        <f>IF(P242="","",(VLOOKUP(P242,Fauna!$G$2:$I$5001,3,FALSE)))</f>
        <v/>
      </c>
    </row>
    <row r="243" spans="10:18" x14ac:dyDescent="0.25">
      <c r="J243" t="str">
        <f t="shared" si="13"/>
        <v/>
      </c>
      <c r="N243" t="str">
        <f>IF(P243="","",(VLOOKUP(P243,Fauna!$G$2:$N$5001,8,FALSE)))</f>
        <v/>
      </c>
      <c r="Q243" t="str">
        <f>IF(P243="","",(VLOOKUP(P243,Fauna!$G$2:$H$5001,2,FALSE)))</f>
        <v/>
      </c>
      <c r="R243" t="str">
        <f>IF(P243="","",(VLOOKUP(P243,Fauna!$G$2:$I$5001,3,FALSE)))</f>
        <v/>
      </c>
    </row>
    <row r="244" spans="10:18" x14ac:dyDescent="0.25">
      <c r="J244" t="str">
        <f t="shared" si="13"/>
        <v/>
      </c>
      <c r="N244" t="str">
        <f>IF(P244="","",(VLOOKUP(P244,Fauna!$G$2:$N$5001,8,FALSE)))</f>
        <v/>
      </c>
      <c r="Q244" t="str">
        <f>IF(P244="","",(VLOOKUP(P244,Fauna!$G$2:$H$5001,2,FALSE)))</f>
        <v/>
      </c>
      <c r="R244" t="str">
        <f>IF(P244="","",(VLOOKUP(P244,Fauna!$G$2:$I$5001,3,FALSE)))</f>
        <v/>
      </c>
    </row>
    <row r="245" spans="10:18" x14ac:dyDescent="0.25">
      <c r="J245" t="str">
        <f t="shared" si="13"/>
        <v/>
      </c>
      <c r="N245" t="str">
        <f>IF(P245="","",(VLOOKUP(P245,Fauna!$G$2:$N$5001,8,FALSE)))</f>
        <v/>
      </c>
      <c r="Q245" t="str">
        <f>IF(P245="","",(VLOOKUP(P245,Fauna!$G$2:$H$5001,2,FALSE)))</f>
        <v/>
      </c>
      <c r="R245" t="str">
        <f>IF(P245="","",(VLOOKUP(P245,Fauna!$G$2:$I$5001,3,FALSE)))</f>
        <v/>
      </c>
    </row>
    <row r="246" spans="10:18" x14ac:dyDescent="0.25">
      <c r="J246" t="str">
        <f t="shared" si="13"/>
        <v/>
      </c>
      <c r="N246" t="str">
        <f>IF(P246="","",(VLOOKUP(P246,Fauna!$G$2:$N$5001,8,FALSE)))</f>
        <v/>
      </c>
      <c r="Q246" t="str">
        <f>IF(P246="","",(VLOOKUP(P246,Fauna!$G$2:$H$5001,2,FALSE)))</f>
        <v/>
      </c>
      <c r="R246" t="str">
        <f>IF(P246="","",(VLOOKUP(P246,Fauna!$G$2:$I$5001,3,FALSE)))</f>
        <v/>
      </c>
    </row>
    <row r="247" spans="10:18" x14ac:dyDescent="0.25">
      <c r="J247" t="str">
        <f t="shared" si="13"/>
        <v/>
      </c>
      <c r="N247" t="str">
        <f>IF(P247="","",(VLOOKUP(P247,Fauna!$G$2:$N$5001,8,FALSE)))</f>
        <v/>
      </c>
      <c r="Q247" t="str">
        <f>IF(P247="","",(VLOOKUP(P247,Fauna!$G$2:$H$5001,2,FALSE)))</f>
        <v/>
      </c>
      <c r="R247" t="str">
        <f>IF(P247="","",(VLOOKUP(P247,Fauna!$G$2:$I$5001,3,FALSE)))</f>
        <v/>
      </c>
    </row>
    <row r="248" spans="10:18" x14ac:dyDescent="0.25">
      <c r="J248" t="str">
        <f t="shared" si="13"/>
        <v/>
      </c>
      <c r="N248" t="str">
        <f>IF(P248="","",(VLOOKUP(P248,Fauna!$G$2:$N$5001,8,FALSE)))</f>
        <v/>
      </c>
      <c r="Q248" t="str">
        <f>IF(P248="","",(VLOOKUP(P248,Fauna!$G$2:$H$5001,2,FALSE)))</f>
        <v/>
      </c>
      <c r="R248" t="str">
        <f>IF(P248="","",(VLOOKUP(P248,Fauna!$G$2:$I$5001,3,FALSE)))</f>
        <v/>
      </c>
    </row>
    <row r="249" spans="10:18" x14ac:dyDescent="0.25">
      <c r="J249" t="str">
        <f t="shared" si="13"/>
        <v/>
      </c>
      <c r="N249" t="str">
        <f>IF(P249="","",(VLOOKUP(P249,Fauna!$G$2:$N$5001,8,FALSE)))</f>
        <v/>
      </c>
      <c r="Q249" t="str">
        <f>IF(P249="","",(VLOOKUP(P249,Fauna!$G$2:$H$5001,2,FALSE)))</f>
        <v/>
      </c>
      <c r="R249" t="str">
        <f>IF(P249="","",(VLOOKUP(P249,Fauna!$G$2:$I$5001,3,FALSE)))</f>
        <v/>
      </c>
    </row>
    <row r="250" spans="10:18" x14ac:dyDescent="0.25">
      <c r="J250" t="str">
        <f t="shared" si="13"/>
        <v/>
      </c>
      <c r="N250" t="str">
        <f>IF(P250="","",(VLOOKUP(P250,Fauna!$G$2:$N$5001,8,FALSE)))</f>
        <v/>
      </c>
      <c r="Q250" t="str">
        <f>IF(P250="","",(VLOOKUP(P250,Fauna!$G$2:$H$5001,2,FALSE)))</f>
        <v/>
      </c>
      <c r="R250" t="str">
        <f>IF(P250="","",(VLOOKUP(P250,Fauna!$G$2:$I$5001,3,FALSE)))</f>
        <v/>
      </c>
    </row>
    <row r="251" spans="10:18" x14ac:dyDescent="0.25">
      <c r="J251" t="str">
        <f t="shared" si="13"/>
        <v/>
      </c>
      <c r="N251" t="str">
        <f>IF(P251="","",(VLOOKUP(P251,Fauna!$G$2:$N$5001,8,FALSE)))</f>
        <v/>
      </c>
      <c r="Q251" t="str">
        <f>IF(P251="","",(VLOOKUP(P251,Fauna!$G$2:$H$5001,2,FALSE)))</f>
        <v/>
      </c>
      <c r="R251" t="str">
        <f>IF(P251="","",(VLOOKUP(P251,Fauna!$G$2:$I$5001,3,FALSE)))</f>
        <v/>
      </c>
    </row>
    <row r="252" spans="10:18" x14ac:dyDescent="0.25">
      <c r="J252" t="str">
        <f t="shared" si="13"/>
        <v/>
      </c>
      <c r="N252" t="str">
        <f>IF(P252="","",(VLOOKUP(P252,Fauna!$G$2:$N$5001,8,FALSE)))</f>
        <v/>
      </c>
      <c r="Q252" t="str">
        <f>IF(P252="","",(VLOOKUP(P252,Fauna!$G$2:$H$5001,2,FALSE)))</f>
        <v/>
      </c>
      <c r="R252" t="str">
        <f>IF(P252="","",(VLOOKUP(P252,Fauna!$G$2:$I$5001,3,FALSE)))</f>
        <v/>
      </c>
    </row>
    <row r="253" spans="10:18" x14ac:dyDescent="0.25">
      <c r="J253" t="str">
        <f t="shared" si="13"/>
        <v/>
      </c>
      <c r="N253" t="str">
        <f>IF(P253="","",(VLOOKUP(P253,Fauna!$G$2:$N$5001,8,FALSE)))</f>
        <v/>
      </c>
      <c r="Q253" t="str">
        <f>IF(P253="","",(VLOOKUP(P253,Fauna!$G$2:$H$5001,2,FALSE)))</f>
        <v/>
      </c>
      <c r="R253" t="str">
        <f>IF(P253="","",(VLOOKUP(P253,Fauna!$G$2:$I$5001,3,FALSE)))</f>
        <v/>
      </c>
    </row>
    <row r="254" spans="10:18" x14ac:dyDescent="0.25">
      <c r="J254" t="str">
        <f t="shared" si="13"/>
        <v/>
      </c>
      <c r="N254" t="str">
        <f>IF(P254="","",(VLOOKUP(P254,Fauna!$G$2:$N$5001,8,FALSE)))</f>
        <v/>
      </c>
      <c r="Q254" t="str">
        <f>IF(P254="","",(VLOOKUP(P254,Fauna!$G$2:$H$5001,2,FALSE)))</f>
        <v/>
      </c>
      <c r="R254" t="str">
        <f>IF(P254="","",(VLOOKUP(P254,Fauna!$G$2:$I$5001,3,FALSE)))</f>
        <v/>
      </c>
    </row>
    <row r="255" spans="10:18" x14ac:dyDescent="0.25">
      <c r="J255" t="str">
        <f t="shared" si="13"/>
        <v/>
      </c>
      <c r="N255" t="str">
        <f>IF(P255="","",(VLOOKUP(P255,Fauna!$G$2:$N$5001,8,FALSE)))</f>
        <v/>
      </c>
      <c r="Q255" t="str">
        <f>IF(P255="","",(VLOOKUP(P255,Fauna!$G$2:$H$5001,2,FALSE)))</f>
        <v/>
      </c>
      <c r="R255" t="str">
        <f>IF(P255="","",(VLOOKUP(P255,Fauna!$G$2:$I$5001,3,FALSE)))</f>
        <v/>
      </c>
    </row>
    <row r="256" spans="10:18" x14ac:dyDescent="0.25">
      <c r="J256" t="str">
        <f t="shared" si="13"/>
        <v/>
      </c>
      <c r="N256" t="str">
        <f>IF(P256="","",(VLOOKUP(P256,Fauna!$G$2:$N$5001,8,FALSE)))</f>
        <v/>
      </c>
      <c r="Q256" t="str">
        <f>IF(P256="","",(VLOOKUP(P256,Fauna!$G$2:$H$5001,2,FALSE)))</f>
        <v/>
      </c>
      <c r="R256" t="str">
        <f>IF(P256="","",(VLOOKUP(P256,Fauna!$G$2:$I$5001,3,FALSE)))</f>
        <v/>
      </c>
    </row>
    <row r="257" spans="10:18" x14ac:dyDescent="0.25">
      <c r="J257" t="str">
        <f t="shared" si="13"/>
        <v/>
      </c>
      <c r="N257" t="str">
        <f>IF(P257="","",(VLOOKUP(P257,Fauna!$G$2:$N$5001,8,FALSE)))</f>
        <v/>
      </c>
      <c r="Q257" t="str">
        <f>IF(P257="","",(VLOOKUP(P257,Fauna!$G$2:$H$5001,2,FALSE)))</f>
        <v/>
      </c>
      <c r="R257" t="str">
        <f>IF(P257="","",(VLOOKUP(P257,Fauna!$G$2:$I$5001,3,FALSE)))</f>
        <v/>
      </c>
    </row>
    <row r="258" spans="10:18" x14ac:dyDescent="0.25">
      <c r="J258" t="str">
        <f t="shared" si="13"/>
        <v/>
      </c>
      <c r="N258" t="str">
        <f>IF(P258="","",(VLOOKUP(P258,Fauna!$G$2:$N$5001,8,FALSE)))</f>
        <v/>
      </c>
      <c r="Q258" t="str">
        <f>IF(P258="","",(VLOOKUP(P258,Fauna!$G$2:$H$5001,2,FALSE)))</f>
        <v/>
      </c>
      <c r="R258" t="str">
        <f>IF(P258="","",(VLOOKUP(P258,Fauna!$G$2:$I$5001,3,FALSE)))</f>
        <v/>
      </c>
    </row>
    <row r="259" spans="10:18" x14ac:dyDescent="0.25">
      <c r="J259" t="str">
        <f t="shared" si="13"/>
        <v/>
      </c>
      <c r="N259" t="str">
        <f>IF(P259="","",(VLOOKUP(P259,Fauna!$G$2:$N$5001,8,FALSE)))</f>
        <v/>
      </c>
      <c r="Q259" t="str">
        <f>IF(P259="","",(VLOOKUP(P259,Fauna!$G$2:$H$5001,2,FALSE)))</f>
        <v/>
      </c>
      <c r="R259" t="str">
        <f>IF(P259="","",(VLOOKUP(P259,Fauna!$G$2:$I$5001,3,FALSE)))</f>
        <v/>
      </c>
    </row>
    <row r="260" spans="10:18" x14ac:dyDescent="0.25">
      <c r="J260" t="str">
        <f t="shared" ref="J260:J323" si="14">IF(P260="","","51-100m")</f>
        <v/>
      </c>
      <c r="N260" t="str">
        <f>IF(P260="","",(VLOOKUP(P260,Fauna!$G$2:$N$5001,8,FALSE)))</f>
        <v/>
      </c>
      <c r="Q260" t="str">
        <f>IF(P260="","",(VLOOKUP(P260,Fauna!$G$2:$H$5001,2,FALSE)))</f>
        <v/>
      </c>
      <c r="R260" t="str">
        <f>IF(P260="","",(VLOOKUP(P260,Fauna!$G$2:$I$5001,3,FALSE)))</f>
        <v/>
      </c>
    </row>
    <row r="261" spans="10:18" x14ac:dyDescent="0.25">
      <c r="J261" t="str">
        <f t="shared" si="14"/>
        <v/>
      </c>
      <c r="N261" t="str">
        <f>IF(P261="","",(VLOOKUP(P261,Fauna!$G$2:$N$5001,8,FALSE)))</f>
        <v/>
      </c>
      <c r="Q261" t="str">
        <f>IF(P261="","",(VLOOKUP(P261,Fauna!$G$2:$H$5001,2,FALSE)))</f>
        <v/>
      </c>
      <c r="R261" t="str">
        <f>IF(P261="","",(VLOOKUP(P261,Fauna!$G$2:$I$5001,3,FALSE)))</f>
        <v/>
      </c>
    </row>
    <row r="262" spans="10:18" x14ac:dyDescent="0.25">
      <c r="J262" t="str">
        <f t="shared" si="14"/>
        <v/>
      </c>
      <c r="N262" t="str">
        <f>IF(P262="","",(VLOOKUP(P262,Fauna!$G$2:$N$5001,8,FALSE)))</f>
        <v/>
      </c>
      <c r="Q262" t="str">
        <f>IF(P262="","",(VLOOKUP(P262,Fauna!$G$2:$H$5001,2,FALSE)))</f>
        <v/>
      </c>
      <c r="R262" t="str">
        <f>IF(P262="","",(VLOOKUP(P262,Fauna!$G$2:$I$5001,3,FALSE)))</f>
        <v/>
      </c>
    </row>
    <row r="263" spans="10:18" x14ac:dyDescent="0.25">
      <c r="J263" t="str">
        <f t="shared" si="14"/>
        <v/>
      </c>
      <c r="N263" t="str">
        <f>IF(P263="","",(VLOOKUP(P263,Fauna!$G$2:$N$5001,8,FALSE)))</f>
        <v/>
      </c>
      <c r="Q263" t="str">
        <f>IF(P263="","",(VLOOKUP(P263,Fauna!$G$2:$H$5001,2,FALSE)))</f>
        <v/>
      </c>
      <c r="R263" t="str">
        <f>IF(P263="","",(VLOOKUP(P263,Fauna!$G$2:$I$5001,3,FALSE)))</f>
        <v/>
      </c>
    </row>
    <row r="264" spans="10:18" x14ac:dyDescent="0.25">
      <c r="J264" t="str">
        <f t="shared" si="14"/>
        <v/>
      </c>
      <c r="N264" t="str">
        <f>IF(P264="","",(VLOOKUP(P264,Fauna!$G$2:$N$5001,8,FALSE)))</f>
        <v/>
      </c>
      <c r="Q264" t="str">
        <f>IF(P264="","",(VLOOKUP(P264,Fauna!$G$2:$H$5001,2,FALSE)))</f>
        <v/>
      </c>
      <c r="R264" t="str">
        <f>IF(P264="","",(VLOOKUP(P264,Fauna!$G$2:$I$5001,3,FALSE)))</f>
        <v/>
      </c>
    </row>
    <row r="265" spans="10:18" x14ac:dyDescent="0.25">
      <c r="J265" t="str">
        <f t="shared" si="14"/>
        <v/>
      </c>
      <c r="N265" t="str">
        <f>IF(P265="","",(VLOOKUP(P265,Fauna!$G$2:$N$5001,8,FALSE)))</f>
        <v/>
      </c>
      <c r="Q265" t="str">
        <f>IF(P265="","",(VLOOKUP(P265,Fauna!$G$2:$H$5001,2,FALSE)))</f>
        <v/>
      </c>
      <c r="R265" t="str">
        <f>IF(P265="","",(VLOOKUP(P265,Fauna!$G$2:$I$5001,3,FALSE)))</f>
        <v/>
      </c>
    </row>
    <row r="266" spans="10:18" x14ac:dyDescent="0.25">
      <c r="J266" t="str">
        <f t="shared" si="14"/>
        <v/>
      </c>
      <c r="N266" t="str">
        <f>IF(P266="","",(VLOOKUP(P266,Fauna!$G$2:$N$5001,8,FALSE)))</f>
        <v/>
      </c>
      <c r="Q266" t="str">
        <f>IF(P266="","",(VLOOKUP(P266,Fauna!$G$2:$H$5001,2,FALSE)))</f>
        <v/>
      </c>
      <c r="R266" t="str">
        <f>IF(P266="","",(VLOOKUP(P266,Fauna!$G$2:$I$5001,3,FALSE)))</f>
        <v/>
      </c>
    </row>
    <row r="267" spans="10:18" x14ac:dyDescent="0.25">
      <c r="J267" t="str">
        <f t="shared" si="14"/>
        <v/>
      </c>
      <c r="N267" t="str">
        <f>IF(P267="","",(VLOOKUP(P267,Fauna!$G$2:$N$5001,8,FALSE)))</f>
        <v/>
      </c>
      <c r="Q267" t="str">
        <f>IF(P267="","",(VLOOKUP(P267,Fauna!$G$2:$H$5001,2,FALSE)))</f>
        <v/>
      </c>
      <c r="R267" t="str">
        <f>IF(P267="","",(VLOOKUP(P267,Fauna!$G$2:$I$5001,3,FALSE)))</f>
        <v/>
      </c>
    </row>
    <row r="268" spans="10:18" x14ac:dyDescent="0.25">
      <c r="J268" t="str">
        <f t="shared" si="14"/>
        <v/>
      </c>
      <c r="N268" t="str">
        <f>IF(P268="","",(VLOOKUP(P268,Fauna!$G$2:$N$5001,8,FALSE)))</f>
        <v/>
      </c>
      <c r="Q268" t="str">
        <f>IF(P268="","",(VLOOKUP(P268,Fauna!$G$2:$H$5001,2,FALSE)))</f>
        <v/>
      </c>
      <c r="R268" t="str">
        <f>IF(P268="","",(VLOOKUP(P268,Fauna!$G$2:$I$5001,3,FALSE)))</f>
        <v/>
      </c>
    </row>
    <row r="269" spans="10:18" x14ac:dyDescent="0.25">
      <c r="J269" t="str">
        <f t="shared" si="14"/>
        <v/>
      </c>
      <c r="N269" t="str">
        <f>IF(P269="","",(VLOOKUP(P269,Fauna!$G$2:$N$5001,8,FALSE)))</f>
        <v/>
      </c>
      <c r="Q269" t="str">
        <f>IF(P269="","",(VLOOKUP(P269,Fauna!$G$2:$H$5001,2,FALSE)))</f>
        <v/>
      </c>
      <c r="R269" t="str">
        <f>IF(P269="","",(VLOOKUP(P269,Fauna!$G$2:$I$5001,3,FALSE)))</f>
        <v/>
      </c>
    </row>
    <row r="270" spans="10:18" x14ac:dyDescent="0.25">
      <c r="J270" t="str">
        <f t="shared" si="14"/>
        <v/>
      </c>
      <c r="N270" t="str">
        <f>IF(P270="","",(VLOOKUP(P270,Fauna!$G$2:$N$5001,8,FALSE)))</f>
        <v/>
      </c>
      <c r="Q270" t="str">
        <f>IF(P270="","",(VLOOKUP(P270,Fauna!$G$2:$H$5001,2,FALSE)))</f>
        <v/>
      </c>
      <c r="R270" t="str">
        <f>IF(P270="","",(VLOOKUP(P270,Fauna!$G$2:$I$5001,3,FALSE)))</f>
        <v/>
      </c>
    </row>
    <row r="271" spans="10:18" x14ac:dyDescent="0.25">
      <c r="J271" t="str">
        <f t="shared" si="14"/>
        <v/>
      </c>
      <c r="N271" t="str">
        <f>IF(P271="","",(VLOOKUP(P271,Fauna!$G$2:$N$5001,8,FALSE)))</f>
        <v/>
      </c>
      <c r="Q271" t="str">
        <f>IF(P271="","",(VLOOKUP(P271,Fauna!$G$2:$H$5001,2,FALSE)))</f>
        <v/>
      </c>
      <c r="R271" t="str">
        <f>IF(P271="","",(VLOOKUP(P271,Fauna!$G$2:$I$5001,3,FALSE)))</f>
        <v/>
      </c>
    </row>
    <row r="272" spans="10:18" x14ac:dyDescent="0.25">
      <c r="J272" t="str">
        <f t="shared" si="14"/>
        <v/>
      </c>
      <c r="N272" t="str">
        <f>IF(P272="","",(VLOOKUP(P272,Fauna!$G$2:$N$5001,8,FALSE)))</f>
        <v/>
      </c>
      <c r="Q272" t="str">
        <f>IF(P272="","",(VLOOKUP(P272,Fauna!$G$2:$H$5001,2,FALSE)))</f>
        <v/>
      </c>
      <c r="R272" t="str">
        <f>IF(P272="","",(VLOOKUP(P272,Fauna!$G$2:$I$5001,3,FALSE)))</f>
        <v/>
      </c>
    </row>
    <row r="273" spans="10:18" x14ac:dyDescent="0.25">
      <c r="J273" t="str">
        <f t="shared" si="14"/>
        <v/>
      </c>
      <c r="N273" t="str">
        <f>IF(P273="","",(VLOOKUP(P273,Fauna!$G$2:$N$5001,8,FALSE)))</f>
        <v/>
      </c>
      <c r="Q273" t="str">
        <f>IF(P273="","",(VLOOKUP(P273,Fauna!$G$2:$H$5001,2,FALSE)))</f>
        <v/>
      </c>
      <c r="R273" t="str">
        <f>IF(P273="","",(VLOOKUP(P273,Fauna!$G$2:$I$5001,3,FALSE)))</f>
        <v/>
      </c>
    </row>
    <row r="274" spans="10:18" x14ac:dyDescent="0.25">
      <c r="J274" t="str">
        <f t="shared" si="14"/>
        <v/>
      </c>
      <c r="N274" t="str">
        <f>IF(P274="","",(VLOOKUP(P274,Fauna!$G$2:$N$5001,8,FALSE)))</f>
        <v/>
      </c>
      <c r="Q274" t="str">
        <f>IF(P274="","",(VLOOKUP(P274,Fauna!$G$2:$H$5001,2,FALSE)))</f>
        <v/>
      </c>
      <c r="R274" t="str">
        <f>IF(P274="","",(VLOOKUP(P274,Fauna!$G$2:$I$5001,3,FALSE)))</f>
        <v/>
      </c>
    </row>
    <row r="275" spans="10:18" x14ac:dyDescent="0.25">
      <c r="J275" t="str">
        <f t="shared" si="14"/>
        <v/>
      </c>
      <c r="N275" t="str">
        <f>IF(P275="","",(VLOOKUP(P275,Fauna!$G$2:$N$5001,8,FALSE)))</f>
        <v/>
      </c>
      <c r="Q275" t="str">
        <f>IF(P275="","",(VLOOKUP(P275,Fauna!$G$2:$H$5001,2,FALSE)))</f>
        <v/>
      </c>
      <c r="R275" t="str">
        <f>IF(P275="","",(VLOOKUP(P275,Fauna!$G$2:$I$5001,3,FALSE)))</f>
        <v/>
      </c>
    </row>
    <row r="276" spans="10:18" x14ac:dyDescent="0.25">
      <c r="J276" t="str">
        <f t="shared" si="14"/>
        <v/>
      </c>
      <c r="N276" t="str">
        <f>IF(P276="","",(VLOOKUP(P276,Fauna!$G$2:$N$5001,8,FALSE)))</f>
        <v/>
      </c>
      <c r="Q276" t="str">
        <f>IF(P276="","",(VLOOKUP(P276,Fauna!$G$2:$H$5001,2,FALSE)))</f>
        <v/>
      </c>
      <c r="R276" t="str">
        <f>IF(P276="","",(VLOOKUP(P276,Fauna!$G$2:$I$5001,3,FALSE)))</f>
        <v/>
      </c>
    </row>
    <row r="277" spans="10:18" x14ac:dyDescent="0.25">
      <c r="J277" t="str">
        <f t="shared" si="14"/>
        <v/>
      </c>
      <c r="N277" t="str">
        <f>IF(P277="","",(VLOOKUP(P277,Fauna!$G$2:$N$5001,8,FALSE)))</f>
        <v/>
      </c>
      <c r="Q277" t="str">
        <f>IF(P277="","",(VLOOKUP(P277,Fauna!$G$2:$H$5001,2,FALSE)))</f>
        <v/>
      </c>
      <c r="R277" t="str">
        <f>IF(P277="","",(VLOOKUP(P277,Fauna!$G$2:$I$5001,3,FALSE)))</f>
        <v/>
      </c>
    </row>
    <row r="278" spans="10:18" x14ac:dyDescent="0.25">
      <c r="J278" t="str">
        <f t="shared" si="14"/>
        <v/>
      </c>
      <c r="N278" t="str">
        <f>IF(P278="","",(VLOOKUP(P278,Fauna!$G$2:$N$5001,8,FALSE)))</f>
        <v/>
      </c>
      <c r="Q278" t="str">
        <f>IF(P278="","",(VLOOKUP(P278,Fauna!$G$2:$H$5001,2,FALSE)))</f>
        <v/>
      </c>
      <c r="R278" t="str">
        <f>IF(P278="","",(VLOOKUP(P278,Fauna!$G$2:$I$5001,3,FALSE)))</f>
        <v/>
      </c>
    </row>
    <row r="279" spans="10:18" x14ac:dyDescent="0.25">
      <c r="J279" t="str">
        <f t="shared" si="14"/>
        <v/>
      </c>
      <c r="N279" t="str">
        <f>IF(P279="","",(VLOOKUP(P279,Fauna!$G$2:$N$5001,8,FALSE)))</f>
        <v/>
      </c>
      <c r="Q279" t="str">
        <f>IF(P279="","",(VLOOKUP(P279,Fauna!$G$2:$H$5001,2,FALSE)))</f>
        <v/>
      </c>
      <c r="R279" t="str">
        <f>IF(P279="","",(VLOOKUP(P279,Fauna!$G$2:$I$5001,3,FALSE)))</f>
        <v/>
      </c>
    </row>
    <row r="280" spans="10:18" x14ac:dyDescent="0.25">
      <c r="J280" t="str">
        <f t="shared" si="14"/>
        <v/>
      </c>
      <c r="N280" t="str">
        <f>IF(P280="","",(VLOOKUP(P280,Fauna!$G$2:$N$5001,8,FALSE)))</f>
        <v/>
      </c>
      <c r="Q280" t="str">
        <f>IF(P280="","",(VLOOKUP(P280,Fauna!$G$2:$H$5001,2,FALSE)))</f>
        <v/>
      </c>
      <c r="R280" t="str">
        <f>IF(P280="","",(VLOOKUP(P280,Fauna!$G$2:$I$5001,3,FALSE)))</f>
        <v/>
      </c>
    </row>
    <row r="281" spans="10:18" x14ac:dyDescent="0.25">
      <c r="J281" t="str">
        <f t="shared" si="14"/>
        <v/>
      </c>
      <c r="N281" t="str">
        <f>IF(P281="","",(VLOOKUP(P281,Fauna!$G$2:$N$5001,8,FALSE)))</f>
        <v/>
      </c>
      <c r="Q281" t="str">
        <f>IF(P281="","",(VLOOKUP(P281,Fauna!$G$2:$H$5001,2,FALSE)))</f>
        <v/>
      </c>
      <c r="R281" t="str">
        <f>IF(P281="","",(VLOOKUP(P281,Fauna!$G$2:$I$5001,3,FALSE)))</f>
        <v/>
      </c>
    </row>
    <row r="282" spans="10:18" x14ac:dyDescent="0.25">
      <c r="J282" t="str">
        <f t="shared" si="14"/>
        <v/>
      </c>
      <c r="N282" t="str">
        <f>IF(P282="","",(VLOOKUP(P282,Fauna!$G$2:$N$5001,8,FALSE)))</f>
        <v/>
      </c>
      <c r="Q282" t="str">
        <f>IF(P282="","",(VLOOKUP(P282,Fauna!$G$2:$H$5001,2,FALSE)))</f>
        <v/>
      </c>
      <c r="R282" t="str">
        <f>IF(P282="","",(VLOOKUP(P282,Fauna!$G$2:$I$5001,3,FALSE)))</f>
        <v/>
      </c>
    </row>
    <row r="283" spans="10:18" x14ac:dyDescent="0.25">
      <c r="J283" t="str">
        <f t="shared" si="14"/>
        <v/>
      </c>
      <c r="N283" t="str">
        <f>IF(P283="","",(VLOOKUP(P283,Fauna!$G$2:$N$5001,8,FALSE)))</f>
        <v/>
      </c>
      <c r="Q283" t="str">
        <f>IF(P283="","",(VLOOKUP(P283,Fauna!$G$2:$H$5001,2,FALSE)))</f>
        <v/>
      </c>
      <c r="R283" t="str">
        <f>IF(P283="","",(VLOOKUP(P283,Fauna!$G$2:$I$5001,3,FALSE)))</f>
        <v/>
      </c>
    </row>
    <row r="284" spans="10:18" x14ac:dyDescent="0.25">
      <c r="J284" t="str">
        <f t="shared" si="14"/>
        <v/>
      </c>
      <c r="N284" t="str">
        <f>IF(P284="","",(VLOOKUP(P284,Fauna!$G$2:$N$5001,8,FALSE)))</f>
        <v/>
      </c>
      <c r="Q284" t="str">
        <f>IF(P284="","",(VLOOKUP(P284,Fauna!$G$2:$H$5001,2,FALSE)))</f>
        <v/>
      </c>
      <c r="R284" t="str">
        <f>IF(P284="","",(VLOOKUP(P284,Fauna!$G$2:$I$5001,3,FALSE)))</f>
        <v/>
      </c>
    </row>
    <row r="285" spans="10:18" x14ac:dyDescent="0.25">
      <c r="J285" t="str">
        <f t="shared" si="14"/>
        <v/>
      </c>
      <c r="N285" t="str">
        <f>IF(P285="","",(VLOOKUP(P285,Fauna!$G$2:$N$5001,8,FALSE)))</f>
        <v/>
      </c>
      <c r="Q285" t="str">
        <f>IF(P285="","",(VLOOKUP(P285,Fauna!$G$2:$H$5001,2,FALSE)))</f>
        <v/>
      </c>
      <c r="R285" t="str">
        <f>IF(P285="","",(VLOOKUP(P285,Fauna!$G$2:$I$5001,3,FALSE)))</f>
        <v/>
      </c>
    </row>
    <row r="286" spans="10:18" x14ac:dyDescent="0.25">
      <c r="J286" t="str">
        <f t="shared" si="14"/>
        <v/>
      </c>
      <c r="N286" t="str">
        <f>IF(P286="","",(VLOOKUP(P286,Fauna!$G$2:$N$5001,8,FALSE)))</f>
        <v/>
      </c>
      <c r="Q286" t="str">
        <f>IF(P286="","",(VLOOKUP(P286,Fauna!$G$2:$H$5001,2,FALSE)))</f>
        <v/>
      </c>
      <c r="R286" t="str">
        <f>IF(P286="","",(VLOOKUP(P286,Fauna!$G$2:$I$5001,3,FALSE)))</f>
        <v/>
      </c>
    </row>
    <row r="287" spans="10:18" x14ac:dyDescent="0.25">
      <c r="J287" t="str">
        <f t="shared" si="14"/>
        <v/>
      </c>
      <c r="N287" t="str">
        <f>IF(P287="","",(VLOOKUP(P287,Fauna!$G$2:$N$5001,8,FALSE)))</f>
        <v/>
      </c>
      <c r="Q287" t="str">
        <f>IF(P287="","",(VLOOKUP(P287,Fauna!$G$2:$H$5001,2,FALSE)))</f>
        <v/>
      </c>
      <c r="R287" t="str">
        <f>IF(P287="","",(VLOOKUP(P287,Fauna!$G$2:$I$5001,3,FALSE)))</f>
        <v/>
      </c>
    </row>
    <row r="288" spans="10:18" x14ac:dyDescent="0.25">
      <c r="J288" t="str">
        <f t="shared" si="14"/>
        <v/>
      </c>
      <c r="N288" t="str">
        <f>IF(P288="","",(VLOOKUP(P288,Fauna!$G$2:$N$5001,8,FALSE)))</f>
        <v/>
      </c>
      <c r="Q288" t="str">
        <f>IF(P288="","",(VLOOKUP(P288,Fauna!$G$2:$H$5001,2,FALSE)))</f>
        <v/>
      </c>
      <c r="R288" t="str">
        <f>IF(P288="","",(VLOOKUP(P288,Fauna!$G$2:$I$5001,3,FALSE)))</f>
        <v/>
      </c>
    </row>
    <row r="289" spans="10:18" x14ac:dyDescent="0.25">
      <c r="J289" t="str">
        <f t="shared" si="14"/>
        <v/>
      </c>
      <c r="N289" t="str">
        <f>IF(P289="","",(VLOOKUP(P289,Fauna!$G$2:$N$5001,8,FALSE)))</f>
        <v/>
      </c>
      <c r="Q289" t="str">
        <f>IF(P289="","",(VLOOKUP(P289,Fauna!$G$2:$H$5001,2,FALSE)))</f>
        <v/>
      </c>
      <c r="R289" t="str">
        <f>IF(P289="","",(VLOOKUP(P289,Fauna!$G$2:$I$5001,3,FALSE)))</f>
        <v/>
      </c>
    </row>
    <row r="290" spans="10:18" x14ac:dyDescent="0.25">
      <c r="J290" t="str">
        <f t="shared" si="14"/>
        <v/>
      </c>
      <c r="N290" t="str">
        <f>IF(P290="","",(VLOOKUP(P290,Fauna!$G$2:$N$5001,8,FALSE)))</f>
        <v/>
      </c>
      <c r="Q290" t="str">
        <f>IF(P290="","",(VLOOKUP(P290,Fauna!$G$2:$H$5001,2,FALSE)))</f>
        <v/>
      </c>
      <c r="R290" t="str">
        <f>IF(P290="","",(VLOOKUP(P290,Fauna!$G$2:$I$5001,3,FALSE)))</f>
        <v/>
      </c>
    </row>
    <row r="291" spans="10:18" x14ac:dyDescent="0.25">
      <c r="J291" t="str">
        <f t="shared" si="14"/>
        <v/>
      </c>
      <c r="N291" t="str">
        <f>IF(P291="","",(VLOOKUP(P291,Fauna!$G$2:$N$5001,8,FALSE)))</f>
        <v/>
      </c>
      <c r="Q291" t="str">
        <f>IF(P291="","",(VLOOKUP(P291,Fauna!$G$2:$H$5001,2,FALSE)))</f>
        <v/>
      </c>
      <c r="R291" t="str">
        <f>IF(P291="","",(VLOOKUP(P291,Fauna!$G$2:$I$5001,3,FALSE)))</f>
        <v/>
      </c>
    </row>
    <row r="292" spans="10:18" x14ac:dyDescent="0.25">
      <c r="J292" t="str">
        <f t="shared" si="14"/>
        <v/>
      </c>
      <c r="N292" t="str">
        <f>IF(P292="","",(VLOOKUP(P292,Fauna!$G$2:$N$5001,8,FALSE)))</f>
        <v/>
      </c>
      <c r="Q292" t="str">
        <f>IF(P292="","",(VLOOKUP(P292,Fauna!$G$2:$H$5001,2,FALSE)))</f>
        <v/>
      </c>
      <c r="R292" t="str">
        <f>IF(P292="","",(VLOOKUP(P292,Fauna!$G$2:$I$5001,3,FALSE)))</f>
        <v/>
      </c>
    </row>
    <row r="293" spans="10:18" x14ac:dyDescent="0.25">
      <c r="J293" t="str">
        <f t="shared" si="14"/>
        <v/>
      </c>
      <c r="N293" t="str">
        <f>IF(P293="","",(VLOOKUP(P293,Fauna!$G$2:$N$5001,8,FALSE)))</f>
        <v/>
      </c>
      <c r="Q293" t="str">
        <f>IF(P293="","",(VLOOKUP(P293,Fauna!$G$2:$H$5001,2,FALSE)))</f>
        <v/>
      </c>
      <c r="R293" t="str">
        <f>IF(P293="","",(VLOOKUP(P293,Fauna!$G$2:$I$5001,3,FALSE)))</f>
        <v/>
      </c>
    </row>
    <row r="294" spans="10:18" x14ac:dyDescent="0.25">
      <c r="J294" t="str">
        <f t="shared" si="14"/>
        <v/>
      </c>
      <c r="N294" t="str">
        <f>IF(P294="","",(VLOOKUP(P294,Fauna!$G$2:$N$5001,8,FALSE)))</f>
        <v/>
      </c>
      <c r="Q294" t="str">
        <f>IF(P294="","",(VLOOKUP(P294,Fauna!$G$2:$H$5001,2,FALSE)))</f>
        <v/>
      </c>
      <c r="R294" t="str">
        <f>IF(P294="","",(VLOOKUP(P294,Fauna!$G$2:$I$5001,3,FALSE)))</f>
        <v/>
      </c>
    </row>
    <row r="295" spans="10:18" x14ac:dyDescent="0.25">
      <c r="J295" t="str">
        <f t="shared" si="14"/>
        <v/>
      </c>
      <c r="N295" t="str">
        <f>IF(P295="","",(VLOOKUP(P295,Fauna!$G$2:$N$5001,8,FALSE)))</f>
        <v/>
      </c>
      <c r="Q295" t="str">
        <f>IF(P295="","",(VLOOKUP(P295,Fauna!$G$2:$H$5001,2,FALSE)))</f>
        <v/>
      </c>
      <c r="R295" t="str">
        <f>IF(P295="","",(VLOOKUP(P295,Fauna!$G$2:$I$5001,3,FALSE)))</f>
        <v/>
      </c>
    </row>
    <row r="296" spans="10:18" x14ac:dyDescent="0.25">
      <c r="J296" t="str">
        <f t="shared" si="14"/>
        <v/>
      </c>
      <c r="N296" t="str">
        <f>IF(P296="","",(VLOOKUP(P296,Fauna!$G$2:$N$5001,8,FALSE)))</f>
        <v/>
      </c>
      <c r="Q296" t="str">
        <f>IF(P296="","",(VLOOKUP(P296,Fauna!$G$2:$H$5001,2,FALSE)))</f>
        <v/>
      </c>
      <c r="R296" t="str">
        <f>IF(P296="","",(VLOOKUP(P296,Fauna!$G$2:$I$5001,3,FALSE)))</f>
        <v/>
      </c>
    </row>
    <row r="297" spans="10:18" x14ac:dyDescent="0.25">
      <c r="J297" t="str">
        <f t="shared" si="14"/>
        <v/>
      </c>
      <c r="N297" t="str">
        <f>IF(P297="","",(VLOOKUP(P297,Fauna!$G$2:$N$5001,8,FALSE)))</f>
        <v/>
      </c>
      <c r="Q297" t="str">
        <f>IF(P297="","",(VLOOKUP(P297,Fauna!$G$2:$H$5001,2,FALSE)))</f>
        <v/>
      </c>
      <c r="R297" t="str">
        <f>IF(P297="","",(VLOOKUP(P297,Fauna!$G$2:$I$5001,3,FALSE)))</f>
        <v/>
      </c>
    </row>
    <row r="298" spans="10:18" x14ac:dyDescent="0.25">
      <c r="J298" t="str">
        <f t="shared" si="14"/>
        <v/>
      </c>
      <c r="N298" t="str">
        <f>IF(P298="","",(VLOOKUP(P298,Fauna!$G$2:$N$5001,8,FALSE)))</f>
        <v/>
      </c>
      <c r="Q298" t="str">
        <f>IF(P298="","",(VLOOKUP(P298,Fauna!$G$2:$H$5001,2,FALSE)))</f>
        <v/>
      </c>
      <c r="R298" t="str">
        <f>IF(P298="","",(VLOOKUP(P298,Fauna!$G$2:$I$5001,3,FALSE)))</f>
        <v/>
      </c>
    </row>
    <row r="299" spans="10:18" x14ac:dyDescent="0.25">
      <c r="J299" t="str">
        <f t="shared" si="14"/>
        <v/>
      </c>
      <c r="N299" t="str">
        <f>IF(P299="","",(VLOOKUP(P299,Fauna!$G$2:$N$5001,8,FALSE)))</f>
        <v/>
      </c>
      <c r="Q299" t="str">
        <f>IF(P299="","",(VLOOKUP(P299,Fauna!$G$2:$H$5001,2,FALSE)))</f>
        <v/>
      </c>
      <c r="R299" t="str">
        <f>IF(P299="","",(VLOOKUP(P299,Fauna!$G$2:$I$5001,3,FALSE)))</f>
        <v/>
      </c>
    </row>
    <row r="300" spans="10:18" x14ac:dyDescent="0.25">
      <c r="J300" t="str">
        <f t="shared" si="14"/>
        <v/>
      </c>
      <c r="N300" t="str">
        <f>IF(P300="","",(VLOOKUP(P300,Fauna!$G$2:$N$5001,8,FALSE)))</f>
        <v/>
      </c>
      <c r="Q300" t="str">
        <f>IF(P300="","",(VLOOKUP(P300,Fauna!$G$2:$H$5001,2,FALSE)))</f>
        <v/>
      </c>
      <c r="R300" t="str">
        <f>IF(P300="","",(VLOOKUP(P300,Fauna!$G$2:$I$5001,3,FALSE)))</f>
        <v/>
      </c>
    </row>
    <row r="301" spans="10:18" x14ac:dyDescent="0.25">
      <c r="J301" t="str">
        <f t="shared" si="14"/>
        <v/>
      </c>
      <c r="N301" t="str">
        <f>IF(P301="","",(VLOOKUP(P301,Fauna!$G$2:$N$5001,8,FALSE)))</f>
        <v/>
      </c>
      <c r="Q301" t="str">
        <f>IF(P301="","",(VLOOKUP(P301,Fauna!$G$2:$H$5001,2,FALSE)))</f>
        <v/>
      </c>
      <c r="R301" t="str">
        <f>IF(P301="","",(VLOOKUP(P301,Fauna!$G$2:$I$5001,3,FALSE)))</f>
        <v/>
      </c>
    </row>
    <row r="302" spans="10:18" x14ac:dyDescent="0.25">
      <c r="J302" t="str">
        <f t="shared" si="14"/>
        <v/>
      </c>
      <c r="N302" t="str">
        <f>IF(P302="","",(VLOOKUP(P302,Fauna!$G$2:$N$5001,8,FALSE)))</f>
        <v/>
      </c>
      <c r="Q302" t="str">
        <f>IF(P302="","",(VLOOKUP(P302,Fauna!$G$2:$H$5001,2,FALSE)))</f>
        <v/>
      </c>
      <c r="R302" t="str">
        <f>IF(P302="","",(VLOOKUP(P302,Fauna!$G$2:$I$5001,3,FALSE)))</f>
        <v/>
      </c>
    </row>
    <row r="303" spans="10:18" x14ac:dyDescent="0.25">
      <c r="J303" t="str">
        <f t="shared" si="14"/>
        <v/>
      </c>
      <c r="N303" t="str">
        <f>IF(P303="","",(VLOOKUP(P303,Fauna!$G$2:$N$5001,8,FALSE)))</f>
        <v/>
      </c>
      <c r="Q303" t="str">
        <f>IF(P303="","",(VLOOKUP(P303,Fauna!$G$2:$H$5001,2,FALSE)))</f>
        <v/>
      </c>
      <c r="R303" t="str">
        <f>IF(P303="","",(VLOOKUP(P303,Fauna!$G$2:$I$5001,3,FALSE)))</f>
        <v/>
      </c>
    </row>
    <row r="304" spans="10:18" x14ac:dyDescent="0.25">
      <c r="J304" t="str">
        <f t="shared" si="14"/>
        <v/>
      </c>
      <c r="N304" t="str">
        <f>IF(P304="","",(VLOOKUP(P304,Fauna!$G$2:$N$5001,8,FALSE)))</f>
        <v/>
      </c>
      <c r="Q304" t="str">
        <f>IF(P304="","",(VLOOKUP(P304,Fauna!$G$2:$H$5001,2,FALSE)))</f>
        <v/>
      </c>
      <c r="R304" t="str">
        <f>IF(P304="","",(VLOOKUP(P304,Fauna!$G$2:$I$5001,3,FALSE)))</f>
        <v/>
      </c>
    </row>
    <row r="305" spans="10:18" x14ac:dyDescent="0.25">
      <c r="J305" t="str">
        <f t="shared" si="14"/>
        <v/>
      </c>
      <c r="N305" t="str">
        <f>IF(P305="","",(VLOOKUP(P305,Fauna!$G$2:$N$5001,8,FALSE)))</f>
        <v/>
      </c>
      <c r="Q305" t="str">
        <f>IF(P305="","",(VLOOKUP(P305,Fauna!$G$2:$H$5001,2,FALSE)))</f>
        <v/>
      </c>
      <c r="R305" t="str">
        <f>IF(P305="","",(VLOOKUP(P305,Fauna!$G$2:$I$5001,3,FALSE)))</f>
        <v/>
      </c>
    </row>
    <row r="306" spans="10:18" x14ac:dyDescent="0.25">
      <c r="J306" t="str">
        <f t="shared" si="14"/>
        <v/>
      </c>
      <c r="N306" t="str">
        <f>IF(P306="","",(VLOOKUP(P306,Fauna!$G$2:$N$5001,8,FALSE)))</f>
        <v/>
      </c>
      <c r="Q306" t="str">
        <f>IF(P306="","",(VLOOKUP(P306,Fauna!$G$2:$H$5001,2,FALSE)))</f>
        <v/>
      </c>
      <c r="R306" t="str">
        <f>IF(P306="","",(VLOOKUP(P306,Fauna!$G$2:$I$5001,3,FALSE)))</f>
        <v/>
      </c>
    </row>
    <row r="307" spans="10:18" x14ac:dyDescent="0.25">
      <c r="J307" t="str">
        <f t="shared" si="14"/>
        <v/>
      </c>
      <c r="N307" t="str">
        <f>IF(P307="","",(VLOOKUP(P307,Fauna!$G$2:$N$5001,8,FALSE)))</f>
        <v/>
      </c>
      <c r="Q307" t="str">
        <f>IF(P307="","",(VLOOKUP(P307,Fauna!$G$2:$H$5001,2,FALSE)))</f>
        <v/>
      </c>
      <c r="R307" t="str">
        <f>IF(P307="","",(VLOOKUP(P307,Fauna!$G$2:$I$5001,3,FALSE)))</f>
        <v/>
      </c>
    </row>
    <row r="308" spans="10:18" x14ac:dyDescent="0.25">
      <c r="J308" t="str">
        <f t="shared" si="14"/>
        <v/>
      </c>
      <c r="N308" t="str">
        <f>IF(P308="","",(VLOOKUP(P308,Fauna!$G$2:$N$5001,8,FALSE)))</f>
        <v/>
      </c>
      <c r="Q308" t="str">
        <f>IF(P308="","",(VLOOKUP(P308,Fauna!$G$2:$H$5001,2,FALSE)))</f>
        <v/>
      </c>
      <c r="R308" t="str">
        <f>IF(P308="","",(VLOOKUP(P308,Fauna!$G$2:$I$5001,3,FALSE)))</f>
        <v/>
      </c>
    </row>
    <row r="309" spans="10:18" x14ac:dyDescent="0.25">
      <c r="J309" t="str">
        <f t="shared" si="14"/>
        <v/>
      </c>
      <c r="N309" t="str">
        <f>IF(P309="","",(VLOOKUP(P309,Fauna!$G$2:$N$5001,8,FALSE)))</f>
        <v/>
      </c>
      <c r="Q309" t="str">
        <f>IF(P309="","",(VLOOKUP(P309,Fauna!$G$2:$H$5001,2,FALSE)))</f>
        <v/>
      </c>
      <c r="R309" t="str">
        <f>IF(P309="","",(VLOOKUP(P309,Fauna!$G$2:$I$5001,3,FALSE)))</f>
        <v/>
      </c>
    </row>
    <row r="310" spans="10:18" x14ac:dyDescent="0.25">
      <c r="J310" t="str">
        <f t="shared" si="14"/>
        <v/>
      </c>
      <c r="N310" t="str">
        <f>IF(P310="","",(VLOOKUP(P310,Fauna!$G$2:$N$5001,8,FALSE)))</f>
        <v/>
      </c>
      <c r="Q310" t="str">
        <f>IF(P310="","",(VLOOKUP(P310,Fauna!$G$2:$H$5001,2,FALSE)))</f>
        <v/>
      </c>
      <c r="R310" t="str">
        <f>IF(P310="","",(VLOOKUP(P310,Fauna!$G$2:$I$5001,3,FALSE)))</f>
        <v/>
      </c>
    </row>
    <row r="311" spans="10:18" x14ac:dyDescent="0.25">
      <c r="J311" t="str">
        <f t="shared" si="14"/>
        <v/>
      </c>
      <c r="N311" t="str">
        <f>IF(P311="","",(VLOOKUP(P311,Fauna!$G$2:$N$5001,8,FALSE)))</f>
        <v/>
      </c>
      <c r="Q311" t="str">
        <f>IF(P311="","",(VLOOKUP(P311,Fauna!$G$2:$H$5001,2,FALSE)))</f>
        <v/>
      </c>
      <c r="R311" t="str">
        <f>IF(P311="","",(VLOOKUP(P311,Fauna!$G$2:$I$5001,3,FALSE)))</f>
        <v/>
      </c>
    </row>
    <row r="312" spans="10:18" x14ac:dyDescent="0.25">
      <c r="J312" t="str">
        <f t="shared" si="14"/>
        <v/>
      </c>
      <c r="N312" t="str">
        <f>IF(P312="","",(VLOOKUP(P312,Fauna!$G$2:$N$5001,8,FALSE)))</f>
        <v/>
      </c>
      <c r="Q312" t="str">
        <f>IF(P312="","",(VLOOKUP(P312,Fauna!$G$2:$H$5001,2,FALSE)))</f>
        <v/>
      </c>
      <c r="R312" t="str">
        <f>IF(P312="","",(VLOOKUP(P312,Fauna!$G$2:$I$5001,3,FALSE)))</f>
        <v/>
      </c>
    </row>
    <row r="313" spans="10:18" x14ac:dyDescent="0.25">
      <c r="J313" t="str">
        <f t="shared" si="14"/>
        <v/>
      </c>
      <c r="N313" t="str">
        <f>IF(P313="","",(VLOOKUP(P313,Fauna!$G$2:$N$5001,8,FALSE)))</f>
        <v/>
      </c>
      <c r="Q313" t="str">
        <f>IF(P313="","",(VLOOKUP(P313,Fauna!$G$2:$H$5001,2,FALSE)))</f>
        <v/>
      </c>
      <c r="R313" t="str">
        <f>IF(P313="","",(VLOOKUP(P313,Fauna!$G$2:$I$5001,3,FALSE)))</f>
        <v/>
      </c>
    </row>
    <row r="314" spans="10:18" x14ac:dyDescent="0.25">
      <c r="J314" t="str">
        <f t="shared" si="14"/>
        <v/>
      </c>
      <c r="N314" t="str">
        <f>IF(P314="","",(VLOOKUP(P314,Fauna!$G$2:$N$5001,8,FALSE)))</f>
        <v/>
      </c>
      <c r="Q314" t="str">
        <f>IF(P314="","",(VLOOKUP(P314,Fauna!$G$2:$H$5001,2,FALSE)))</f>
        <v/>
      </c>
      <c r="R314" t="str">
        <f>IF(P314="","",(VLOOKUP(P314,Fauna!$G$2:$I$5001,3,FALSE)))</f>
        <v/>
      </c>
    </row>
    <row r="315" spans="10:18" x14ac:dyDescent="0.25">
      <c r="J315" t="str">
        <f t="shared" si="14"/>
        <v/>
      </c>
      <c r="N315" t="str">
        <f>IF(P315="","",(VLOOKUP(P315,Fauna!$G$2:$N$5001,8,FALSE)))</f>
        <v/>
      </c>
      <c r="Q315" t="str">
        <f>IF(P315="","",(VLOOKUP(P315,Fauna!$G$2:$H$5001,2,FALSE)))</f>
        <v/>
      </c>
      <c r="R315" t="str">
        <f>IF(P315="","",(VLOOKUP(P315,Fauna!$G$2:$I$5001,3,FALSE)))</f>
        <v/>
      </c>
    </row>
    <row r="316" spans="10:18" x14ac:dyDescent="0.25">
      <c r="J316" t="str">
        <f t="shared" si="14"/>
        <v/>
      </c>
      <c r="N316" t="str">
        <f>IF(P316="","",(VLOOKUP(P316,Fauna!$G$2:$N$5001,8,FALSE)))</f>
        <v/>
      </c>
      <c r="Q316" t="str">
        <f>IF(P316="","",(VLOOKUP(P316,Fauna!$G$2:$H$5001,2,FALSE)))</f>
        <v/>
      </c>
      <c r="R316" t="str">
        <f>IF(P316="","",(VLOOKUP(P316,Fauna!$G$2:$I$5001,3,FALSE)))</f>
        <v/>
      </c>
    </row>
    <row r="317" spans="10:18" x14ac:dyDescent="0.25">
      <c r="J317" t="str">
        <f t="shared" si="14"/>
        <v/>
      </c>
      <c r="N317" t="str">
        <f>IF(P317="","",(VLOOKUP(P317,Fauna!$G$2:$N$5001,8,FALSE)))</f>
        <v/>
      </c>
      <c r="Q317" t="str">
        <f>IF(P317="","",(VLOOKUP(P317,Fauna!$G$2:$H$5001,2,FALSE)))</f>
        <v/>
      </c>
      <c r="R317" t="str">
        <f>IF(P317="","",(VLOOKUP(P317,Fauna!$G$2:$I$5001,3,FALSE)))</f>
        <v/>
      </c>
    </row>
    <row r="318" spans="10:18" x14ac:dyDescent="0.25">
      <c r="J318" t="str">
        <f t="shared" si="14"/>
        <v/>
      </c>
      <c r="N318" t="str">
        <f>IF(P318="","",(VLOOKUP(P318,Fauna!$G$2:$N$5001,8,FALSE)))</f>
        <v/>
      </c>
      <c r="Q318" t="str">
        <f>IF(P318="","",(VLOOKUP(P318,Fauna!$G$2:$H$5001,2,FALSE)))</f>
        <v/>
      </c>
      <c r="R318" t="str">
        <f>IF(P318="","",(VLOOKUP(P318,Fauna!$G$2:$I$5001,3,FALSE)))</f>
        <v/>
      </c>
    </row>
    <row r="319" spans="10:18" x14ac:dyDescent="0.25">
      <c r="J319" t="str">
        <f t="shared" si="14"/>
        <v/>
      </c>
      <c r="N319" t="str">
        <f>IF(P319="","",(VLOOKUP(P319,Fauna!$G$2:$N$5001,8,FALSE)))</f>
        <v/>
      </c>
      <c r="Q319" t="str">
        <f>IF(P319="","",(VLOOKUP(P319,Fauna!$G$2:$H$5001,2,FALSE)))</f>
        <v/>
      </c>
      <c r="R319" t="str">
        <f>IF(P319="","",(VLOOKUP(P319,Fauna!$G$2:$I$5001,3,FALSE)))</f>
        <v/>
      </c>
    </row>
    <row r="320" spans="10:18" x14ac:dyDescent="0.25">
      <c r="J320" t="str">
        <f t="shared" si="14"/>
        <v/>
      </c>
      <c r="N320" t="str">
        <f>IF(P320="","",(VLOOKUP(P320,Fauna!$G$2:$N$5001,8,FALSE)))</f>
        <v/>
      </c>
      <c r="Q320" t="str">
        <f>IF(P320="","",(VLOOKUP(P320,Fauna!$G$2:$H$5001,2,FALSE)))</f>
        <v/>
      </c>
      <c r="R320" t="str">
        <f>IF(P320="","",(VLOOKUP(P320,Fauna!$G$2:$I$5001,3,FALSE)))</f>
        <v/>
      </c>
    </row>
    <row r="321" spans="10:18" x14ac:dyDescent="0.25">
      <c r="J321" t="str">
        <f t="shared" si="14"/>
        <v/>
      </c>
      <c r="N321" t="str">
        <f>IF(P321="","",(VLOOKUP(P321,Fauna!$G$2:$N$5001,8,FALSE)))</f>
        <v/>
      </c>
      <c r="Q321" t="str">
        <f>IF(P321="","",(VLOOKUP(P321,Fauna!$G$2:$H$5001,2,FALSE)))</f>
        <v/>
      </c>
      <c r="R321" t="str">
        <f>IF(P321="","",(VLOOKUP(P321,Fauna!$G$2:$I$5001,3,FALSE)))</f>
        <v/>
      </c>
    </row>
    <row r="322" spans="10:18" x14ac:dyDescent="0.25">
      <c r="J322" t="str">
        <f t="shared" si="14"/>
        <v/>
      </c>
      <c r="N322" t="str">
        <f>IF(P322="","",(VLOOKUP(P322,Fauna!$G$2:$N$5001,8,FALSE)))</f>
        <v/>
      </c>
      <c r="Q322" t="str">
        <f>IF(P322="","",(VLOOKUP(P322,Fauna!$G$2:$H$5001,2,FALSE)))</f>
        <v/>
      </c>
      <c r="R322" t="str">
        <f>IF(P322="","",(VLOOKUP(P322,Fauna!$G$2:$I$5001,3,FALSE)))</f>
        <v/>
      </c>
    </row>
    <row r="323" spans="10:18" x14ac:dyDescent="0.25">
      <c r="J323" t="str">
        <f t="shared" si="14"/>
        <v/>
      </c>
      <c r="N323" t="str">
        <f>IF(P323="","",(VLOOKUP(P323,Fauna!$G$2:$N$5001,8,FALSE)))</f>
        <v/>
      </c>
      <c r="Q323" t="str">
        <f>IF(P323="","",(VLOOKUP(P323,Fauna!$G$2:$H$5001,2,FALSE)))</f>
        <v/>
      </c>
      <c r="R323" t="str">
        <f>IF(P323="","",(VLOOKUP(P323,Fauna!$G$2:$I$5001,3,FALSE)))</f>
        <v/>
      </c>
    </row>
    <row r="324" spans="10:18" x14ac:dyDescent="0.25">
      <c r="J324" t="str">
        <f t="shared" ref="J324:J387" si="15">IF(P324="","","51-100m")</f>
        <v/>
      </c>
      <c r="N324" t="str">
        <f>IF(P324="","",(VLOOKUP(P324,Fauna!$G$2:$N$5001,8,FALSE)))</f>
        <v/>
      </c>
      <c r="Q324" t="str">
        <f>IF(P324="","",(VLOOKUP(P324,Fauna!$G$2:$H$5001,2,FALSE)))</f>
        <v/>
      </c>
      <c r="R324" t="str">
        <f>IF(P324="","",(VLOOKUP(P324,Fauna!$G$2:$I$5001,3,FALSE)))</f>
        <v/>
      </c>
    </row>
    <row r="325" spans="10:18" x14ac:dyDescent="0.25">
      <c r="J325" t="str">
        <f t="shared" si="15"/>
        <v/>
      </c>
      <c r="N325" t="str">
        <f>IF(P325="","",(VLOOKUP(P325,Fauna!$G$2:$N$5001,8,FALSE)))</f>
        <v/>
      </c>
      <c r="Q325" t="str">
        <f>IF(P325="","",(VLOOKUP(P325,Fauna!$G$2:$H$5001,2,FALSE)))</f>
        <v/>
      </c>
      <c r="R325" t="str">
        <f>IF(P325="","",(VLOOKUP(P325,Fauna!$G$2:$I$5001,3,FALSE)))</f>
        <v/>
      </c>
    </row>
    <row r="326" spans="10:18" x14ac:dyDescent="0.25">
      <c r="J326" t="str">
        <f t="shared" si="15"/>
        <v/>
      </c>
      <c r="N326" t="str">
        <f>IF(P326="","",(VLOOKUP(P326,Fauna!$G$2:$N$5001,8,FALSE)))</f>
        <v/>
      </c>
      <c r="Q326" t="str">
        <f>IF(P326="","",(VLOOKUP(P326,Fauna!$G$2:$H$5001,2,FALSE)))</f>
        <v/>
      </c>
      <c r="R326" t="str">
        <f>IF(P326="","",(VLOOKUP(P326,Fauna!$G$2:$I$5001,3,FALSE)))</f>
        <v/>
      </c>
    </row>
    <row r="327" spans="10:18" x14ac:dyDescent="0.25">
      <c r="J327" t="str">
        <f t="shared" si="15"/>
        <v/>
      </c>
      <c r="N327" t="str">
        <f>IF(P327="","",(VLOOKUP(P327,Fauna!$G$2:$N$5001,8,FALSE)))</f>
        <v/>
      </c>
      <c r="Q327" t="str">
        <f>IF(P327="","",(VLOOKUP(P327,Fauna!$G$2:$H$5001,2,FALSE)))</f>
        <v/>
      </c>
      <c r="R327" t="str">
        <f>IF(P327="","",(VLOOKUP(P327,Fauna!$G$2:$I$5001,3,FALSE)))</f>
        <v/>
      </c>
    </row>
    <row r="328" spans="10:18" x14ac:dyDescent="0.25">
      <c r="J328" t="str">
        <f t="shared" si="15"/>
        <v/>
      </c>
      <c r="N328" t="str">
        <f>IF(P328="","",(VLOOKUP(P328,Fauna!$G$2:$N$5001,8,FALSE)))</f>
        <v/>
      </c>
      <c r="Q328" t="str">
        <f>IF(P328="","",(VLOOKUP(P328,Fauna!$G$2:$H$5001,2,FALSE)))</f>
        <v/>
      </c>
      <c r="R328" t="str">
        <f>IF(P328="","",(VLOOKUP(P328,Fauna!$G$2:$I$5001,3,FALSE)))</f>
        <v/>
      </c>
    </row>
    <row r="329" spans="10:18" x14ac:dyDescent="0.25">
      <c r="J329" t="str">
        <f t="shared" si="15"/>
        <v/>
      </c>
      <c r="N329" t="str">
        <f>IF(P329="","",(VLOOKUP(P329,Fauna!$G$2:$N$5001,8,FALSE)))</f>
        <v/>
      </c>
      <c r="Q329" t="str">
        <f>IF(P329="","",(VLOOKUP(P329,Fauna!$G$2:$H$5001,2,FALSE)))</f>
        <v/>
      </c>
      <c r="R329" t="str">
        <f>IF(P329="","",(VLOOKUP(P329,Fauna!$G$2:$I$5001,3,FALSE)))</f>
        <v/>
      </c>
    </row>
    <row r="330" spans="10:18" x14ac:dyDescent="0.25">
      <c r="J330" t="str">
        <f t="shared" si="15"/>
        <v/>
      </c>
      <c r="N330" t="str">
        <f>IF(P330="","",(VLOOKUP(P330,Fauna!$G$2:$N$5001,8,FALSE)))</f>
        <v/>
      </c>
      <c r="Q330" t="str">
        <f>IF(P330="","",(VLOOKUP(P330,Fauna!$G$2:$H$5001,2,FALSE)))</f>
        <v/>
      </c>
      <c r="R330" t="str">
        <f>IF(P330="","",(VLOOKUP(P330,Fauna!$G$2:$I$5001,3,FALSE)))</f>
        <v/>
      </c>
    </row>
    <row r="331" spans="10:18" x14ac:dyDescent="0.25">
      <c r="J331" t="str">
        <f t="shared" si="15"/>
        <v/>
      </c>
      <c r="N331" t="str">
        <f>IF(P331="","",(VLOOKUP(P331,Fauna!$G$2:$N$5001,8,FALSE)))</f>
        <v/>
      </c>
      <c r="Q331" t="str">
        <f>IF(P331="","",(VLOOKUP(P331,Fauna!$G$2:$H$5001,2,FALSE)))</f>
        <v/>
      </c>
      <c r="R331" t="str">
        <f>IF(P331="","",(VLOOKUP(P331,Fauna!$G$2:$I$5001,3,FALSE)))</f>
        <v/>
      </c>
    </row>
    <row r="332" spans="10:18" x14ac:dyDescent="0.25">
      <c r="J332" t="str">
        <f t="shared" si="15"/>
        <v/>
      </c>
      <c r="N332" t="str">
        <f>IF(P332="","",(VLOOKUP(P332,Fauna!$G$2:$N$5001,8,FALSE)))</f>
        <v/>
      </c>
      <c r="Q332" t="str">
        <f>IF(P332="","",(VLOOKUP(P332,Fauna!$G$2:$H$5001,2,FALSE)))</f>
        <v/>
      </c>
      <c r="R332" t="str">
        <f>IF(P332="","",(VLOOKUP(P332,Fauna!$G$2:$I$5001,3,FALSE)))</f>
        <v/>
      </c>
    </row>
    <row r="333" spans="10:18" x14ac:dyDescent="0.25">
      <c r="J333" t="str">
        <f t="shared" si="15"/>
        <v/>
      </c>
      <c r="N333" t="str">
        <f>IF(P333="","",(VLOOKUP(P333,Fauna!$G$2:$N$5001,8,FALSE)))</f>
        <v/>
      </c>
      <c r="Q333" t="str">
        <f>IF(P333="","",(VLOOKUP(P333,Fauna!$G$2:$H$5001,2,FALSE)))</f>
        <v/>
      </c>
      <c r="R333" t="str">
        <f>IF(P333="","",(VLOOKUP(P333,Fauna!$G$2:$I$5001,3,FALSE)))</f>
        <v/>
      </c>
    </row>
    <row r="334" spans="10:18" x14ac:dyDescent="0.25">
      <c r="J334" t="str">
        <f t="shared" si="15"/>
        <v/>
      </c>
      <c r="N334" t="str">
        <f>IF(P334="","",(VLOOKUP(P334,Fauna!$G$2:$N$5001,8,FALSE)))</f>
        <v/>
      </c>
      <c r="Q334" t="str">
        <f>IF(P334="","",(VLOOKUP(P334,Fauna!$G$2:$H$5001,2,FALSE)))</f>
        <v/>
      </c>
      <c r="R334" t="str">
        <f>IF(P334="","",(VLOOKUP(P334,Fauna!$G$2:$I$5001,3,FALSE)))</f>
        <v/>
      </c>
    </row>
    <row r="335" spans="10:18" x14ac:dyDescent="0.25">
      <c r="J335" t="str">
        <f t="shared" si="15"/>
        <v/>
      </c>
      <c r="N335" t="str">
        <f>IF(P335="","",(VLOOKUP(P335,Fauna!$G$2:$N$5001,8,FALSE)))</f>
        <v/>
      </c>
      <c r="Q335" t="str">
        <f>IF(P335="","",(VLOOKUP(P335,Fauna!$G$2:$H$5001,2,FALSE)))</f>
        <v/>
      </c>
      <c r="R335" t="str">
        <f>IF(P335="","",(VLOOKUP(P335,Fauna!$G$2:$I$5001,3,FALSE)))</f>
        <v/>
      </c>
    </row>
    <row r="336" spans="10:18" x14ac:dyDescent="0.25">
      <c r="J336" t="str">
        <f t="shared" si="15"/>
        <v/>
      </c>
      <c r="N336" t="str">
        <f>IF(P336="","",(VLOOKUP(P336,Fauna!$G$2:$N$5001,8,FALSE)))</f>
        <v/>
      </c>
      <c r="Q336" t="str">
        <f>IF(P336="","",(VLOOKUP(P336,Fauna!$G$2:$H$5001,2,FALSE)))</f>
        <v/>
      </c>
      <c r="R336" t="str">
        <f>IF(P336="","",(VLOOKUP(P336,Fauna!$G$2:$I$5001,3,FALSE)))</f>
        <v/>
      </c>
    </row>
    <row r="337" spans="10:18" x14ac:dyDescent="0.25">
      <c r="J337" t="str">
        <f t="shared" si="15"/>
        <v/>
      </c>
      <c r="N337" t="str">
        <f>IF(P337="","",(VLOOKUP(P337,Fauna!$G$2:$N$5001,8,FALSE)))</f>
        <v/>
      </c>
      <c r="Q337" t="str">
        <f>IF(P337="","",(VLOOKUP(P337,Fauna!$G$2:$H$5001,2,FALSE)))</f>
        <v/>
      </c>
      <c r="R337" t="str">
        <f>IF(P337="","",(VLOOKUP(P337,Fauna!$G$2:$I$5001,3,FALSE)))</f>
        <v/>
      </c>
    </row>
    <row r="338" spans="10:18" x14ac:dyDescent="0.25">
      <c r="J338" t="str">
        <f t="shared" si="15"/>
        <v/>
      </c>
      <c r="N338" t="str">
        <f>IF(P338="","",(VLOOKUP(P338,Fauna!$G$2:$N$5001,8,FALSE)))</f>
        <v/>
      </c>
      <c r="Q338" t="str">
        <f>IF(P338="","",(VLOOKUP(P338,Fauna!$G$2:$H$5001,2,FALSE)))</f>
        <v/>
      </c>
      <c r="R338" t="str">
        <f>IF(P338="","",(VLOOKUP(P338,Fauna!$G$2:$I$5001,3,FALSE)))</f>
        <v/>
      </c>
    </row>
    <row r="339" spans="10:18" x14ac:dyDescent="0.25">
      <c r="J339" t="str">
        <f t="shared" si="15"/>
        <v/>
      </c>
      <c r="N339" t="str">
        <f>IF(P339="","",(VLOOKUP(P339,Fauna!$G$2:$N$5001,8,FALSE)))</f>
        <v/>
      </c>
      <c r="Q339" t="str">
        <f>IF(P339="","",(VLOOKUP(P339,Fauna!$G$2:$H$5001,2,FALSE)))</f>
        <v/>
      </c>
      <c r="R339" t="str">
        <f>IF(P339="","",(VLOOKUP(P339,Fauna!$G$2:$I$5001,3,FALSE)))</f>
        <v/>
      </c>
    </row>
    <row r="340" spans="10:18" x14ac:dyDescent="0.25">
      <c r="J340" t="str">
        <f t="shared" si="15"/>
        <v/>
      </c>
      <c r="N340" t="str">
        <f>IF(P340="","",(VLOOKUP(P340,Fauna!$G$2:$N$5001,8,FALSE)))</f>
        <v/>
      </c>
      <c r="Q340" t="str">
        <f>IF(P340="","",(VLOOKUP(P340,Fauna!$G$2:$H$5001,2,FALSE)))</f>
        <v/>
      </c>
      <c r="R340" t="str">
        <f>IF(P340="","",(VLOOKUP(P340,Fauna!$G$2:$I$5001,3,FALSE)))</f>
        <v/>
      </c>
    </row>
    <row r="341" spans="10:18" x14ac:dyDescent="0.25">
      <c r="J341" t="str">
        <f t="shared" si="15"/>
        <v/>
      </c>
      <c r="N341" t="str">
        <f>IF(P341="","",(VLOOKUP(P341,Fauna!$G$2:$N$5001,8,FALSE)))</f>
        <v/>
      </c>
      <c r="Q341" t="str">
        <f>IF(P341="","",(VLOOKUP(P341,Fauna!$G$2:$H$5001,2,FALSE)))</f>
        <v/>
      </c>
      <c r="R341" t="str">
        <f>IF(P341="","",(VLOOKUP(P341,Fauna!$G$2:$I$5001,3,FALSE)))</f>
        <v/>
      </c>
    </row>
    <row r="342" spans="10:18" x14ac:dyDescent="0.25">
      <c r="J342" t="str">
        <f t="shared" si="15"/>
        <v/>
      </c>
      <c r="N342" t="str">
        <f>IF(P342="","",(VLOOKUP(P342,Fauna!$G$2:$N$5001,8,FALSE)))</f>
        <v/>
      </c>
      <c r="Q342" t="str">
        <f>IF(P342="","",(VLOOKUP(P342,Fauna!$G$2:$H$5001,2,FALSE)))</f>
        <v/>
      </c>
      <c r="R342" t="str">
        <f>IF(P342="","",(VLOOKUP(P342,Fauna!$G$2:$I$5001,3,FALSE)))</f>
        <v/>
      </c>
    </row>
    <row r="343" spans="10:18" x14ac:dyDescent="0.25">
      <c r="J343" t="str">
        <f t="shared" si="15"/>
        <v/>
      </c>
      <c r="N343" t="str">
        <f>IF(P343="","",(VLOOKUP(P343,Fauna!$G$2:$N$5001,8,FALSE)))</f>
        <v/>
      </c>
      <c r="Q343" t="str">
        <f>IF(P343="","",(VLOOKUP(P343,Fauna!$G$2:$H$5001,2,FALSE)))</f>
        <v/>
      </c>
      <c r="R343" t="str">
        <f>IF(P343="","",(VLOOKUP(P343,Fauna!$G$2:$I$5001,3,FALSE)))</f>
        <v/>
      </c>
    </row>
    <row r="344" spans="10:18" x14ac:dyDescent="0.25">
      <c r="J344" t="str">
        <f t="shared" si="15"/>
        <v/>
      </c>
      <c r="N344" t="str">
        <f>IF(P344="","",(VLOOKUP(P344,Fauna!$G$2:$N$5001,8,FALSE)))</f>
        <v/>
      </c>
      <c r="Q344" t="str">
        <f>IF(P344="","",(VLOOKUP(P344,Fauna!$G$2:$H$5001,2,FALSE)))</f>
        <v/>
      </c>
      <c r="R344" t="str">
        <f>IF(P344="","",(VLOOKUP(P344,Fauna!$G$2:$I$5001,3,FALSE)))</f>
        <v/>
      </c>
    </row>
    <row r="345" spans="10:18" x14ac:dyDescent="0.25">
      <c r="J345" t="str">
        <f t="shared" si="15"/>
        <v/>
      </c>
      <c r="N345" t="str">
        <f>IF(P345="","",(VLOOKUP(P345,Fauna!$G$2:$N$5001,8,FALSE)))</f>
        <v/>
      </c>
      <c r="Q345" t="str">
        <f>IF(P345="","",(VLOOKUP(P345,Fauna!$G$2:$H$5001,2,FALSE)))</f>
        <v/>
      </c>
      <c r="R345" t="str">
        <f>IF(P345="","",(VLOOKUP(P345,Fauna!$G$2:$I$5001,3,FALSE)))</f>
        <v/>
      </c>
    </row>
    <row r="346" spans="10:18" x14ac:dyDescent="0.25">
      <c r="J346" t="str">
        <f t="shared" si="15"/>
        <v/>
      </c>
      <c r="N346" t="str">
        <f>IF(P346="","",(VLOOKUP(P346,Fauna!$G$2:$N$5001,8,FALSE)))</f>
        <v/>
      </c>
      <c r="Q346" t="str">
        <f>IF(P346="","",(VLOOKUP(P346,Fauna!$G$2:$H$5001,2,FALSE)))</f>
        <v/>
      </c>
      <c r="R346" t="str">
        <f>IF(P346="","",(VLOOKUP(P346,Fauna!$G$2:$I$5001,3,FALSE)))</f>
        <v/>
      </c>
    </row>
    <row r="347" spans="10:18" x14ac:dyDescent="0.25">
      <c r="J347" t="str">
        <f t="shared" si="15"/>
        <v/>
      </c>
      <c r="N347" t="str">
        <f>IF(P347="","",(VLOOKUP(P347,Fauna!$G$2:$N$5001,8,FALSE)))</f>
        <v/>
      </c>
      <c r="Q347" t="str">
        <f>IF(P347="","",(VLOOKUP(P347,Fauna!$G$2:$H$5001,2,FALSE)))</f>
        <v/>
      </c>
      <c r="R347" t="str">
        <f>IF(P347="","",(VLOOKUP(P347,Fauna!$G$2:$I$5001,3,FALSE)))</f>
        <v/>
      </c>
    </row>
    <row r="348" spans="10:18" x14ac:dyDescent="0.25">
      <c r="J348" t="str">
        <f t="shared" si="15"/>
        <v/>
      </c>
      <c r="N348" t="str">
        <f>IF(P348="","",(VLOOKUP(P348,Fauna!$G$2:$N$5001,8,FALSE)))</f>
        <v/>
      </c>
      <c r="Q348" t="str">
        <f>IF(P348="","",(VLOOKUP(P348,Fauna!$G$2:$H$5001,2,FALSE)))</f>
        <v/>
      </c>
      <c r="R348" t="str">
        <f>IF(P348="","",(VLOOKUP(P348,Fauna!$G$2:$I$5001,3,FALSE)))</f>
        <v/>
      </c>
    </row>
    <row r="349" spans="10:18" x14ac:dyDescent="0.25">
      <c r="J349" t="str">
        <f t="shared" si="15"/>
        <v/>
      </c>
      <c r="N349" t="str">
        <f>IF(P349="","",(VLOOKUP(P349,Fauna!$G$2:$N$5001,8,FALSE)))</f>
        <v/>
      </c>
      <c r="Q349" t="str">
        <f>IF(P349="","",(VLOOKUP(P349,Fauna!$G$2:$H$5001,2,FALSE)))</f>
        <v/>
      </c>
      <c r="R349" t="str">
        <f>IF(P349="","",(VLOOKUP(P349,Fauna!$G$2:$I$5001,3,FALSE)))</f>
        <v/>
      </c>
    </row>
    <row r="350" spans="10:18" x14ac:dyDescent="0.25">
      <c r="J350" t="str">
        <f t="shared" si="15"/>
        <v/>
      </c>
      <c r="N350" t="str">
        <f>IF(P350="","",(VLOOKUP(P350,Fauna!$G$2:$N$5001,8,FALSE)))</f>
        <v/>
      </c>
      <c r="Q350" t="str">
        <f>IF(P350="","",(VLOOKUP(P350,Fauna!$G$2:$H$5001,2,FALSE)))</f>
        <v/>
      </c>
      <c r="R350" t="str">
        <f>IF(P350="","",(VLOOKUP(P350,Fauna!$G$2:$I$5001,3,FALSE)))</f>
        <v/>
      </c>
    </row>
    <row r="351" spans="10:18" x14ac:dyDescent="0.25">
      <c r="J351" t="str">
        <f t="shared" si="15"/>
        <v/>
      </c>
      <c r="N351" t="str">
        <f>IF(P351="","",(VLOOKUP(P351,Fauna!$G$2:$N$5001,8,FALSE)))</f>
        <v/>
      </c>
      <c r="Q351" t="str">
        <f>IF(P351="","",(VLOOKUP(P351,Fauna!$G$2:$H$5001,2,FALSE)))</f>
        <v/>
      </c>
      <c r="R351" t="str">
        <f>IF(P351="","",(VLOOKUP(P351,Fauna!$G$2:$I$5001,3,FALSE)))</f>
        <v/>
      </c>
    </row>
    <row r="352" spans="10:18" x14ac:dyDescent="0.25">
      <c r="J352" t="str">
        <f t="shared" si="15"/>
        <v/>
      </c>
      <c r="N352" t="str">
        <f>IF(P352="","",(VLOOKUP(P352,Fauna!$G$2:$N$5001,8,FALSE)))</f>
        <v/>
      </c>
      <c r="Q352" t="str">
        <f>IF(P352="","",(VLOOKUP(P352,Fauna!$G$2:$H$5001,2,FALSE)))</f>
        <v/>
      </c>
      <c r="R352" t="str">
        <f>IF(P352="","",(VLOOKUP(P352,Fauna!$G$2:$I$5001,3,FALSE)))</f>
        <v/>
      </c>
    </row>
    <row r="353" spans="10:18" x14ac:dyDescent="0.25">
      <c r="J353" t="str">
        <f t="shared" si="15"/>
        <v/>
      </c>
      <c r="N353" t="str">
        <f>IF(P353="","",(VLOOKUP(P353,Fauna!$G$2:$N$5001,8,FALSE)))</f>
        <v/>
      </c>
      <c r="Q353" t="str">
        <f>IF(P353="","",(VLOOKUP(P353,Fauna!$G$2:$H$5001,2,FALSE)))</f>
        <v/>
      </c>
      <c r="R353" t="str">
        <f>IF(P353="","",(VLOOKUP(P353,Fauna!$G$2:$I$5001,3,FALSE)))</f>
        <v/>
      </c>
    </row>
    <row r="354" spans="10:18" x14ac:dyDescent="0.25">
      <c r="J354" t="str">
        <f t="shared" si="15"/>
        <v/>
      </c>
      <c r="N354" t="str">
        <f>IF(P354="","",(VLOOKUP(P354,Fauna!$G$2:$N$5001,8,FALSE)))</f>
        <v/>
      </c>
      <c r="Q354" t="str">
        <f>IF(P354="","",(VLOOKUP(P354,Fauna!$G$2:$H$5001,2,FALSE)))</f>
        <v/>
      </c>
      <c r="R354" t="str">
        <f>IF(P354="","",(VLOOKUP(P354,Fauna!$G$2:$I$5001,3,FALSE)))</f>
        <v/>
      </c>
    </row>
    <row r="355" spans="10:18" x14ac:dyDescent="0.25">
      <c r="J355" t="str">
        <f t="shared" si="15"/>
        <v/>
      </c>
      <c r="N355" t="str">
        <f>IF(P355="","",(VLOOKUP(P355,Fauna!$G$2:$N$5001,8,FALSE)))</f>
        <v/>
      </c>
      <c r="Q355" t="str">
        <f>IF(P355="","",(VLOOKUP(P355,Fauna!$G$2:$H$5001,2,FALSE)))</f>
        <v/>
      </c>
      <c r="R355" t="str">
        <f>IF(P355="","",(VLOOKUP(P355,Fauna!$G$2:$I$5001,3,FALSE)))</f>
        <v/>
      </c>
    </row>
    <row r="356" spans="10:18" x14ac:dyDescent="0.25">
      <c r="J356" t="str">
        <f t="shared" si="15"/>
        <v/>
      </c>
      <c r="N356" t="str">
        <f>IF(P356="","",(VLOOKUP(P356,Fauna!$G$2:$N$5001,8,FALSE)))</f>
        <v/>
      </c>
      <c r="Q356" t="str">
        <f>IF(P356="","",(VLOOKUP(P356,Fauna!$G$2:$H$5001,2,FALSE)))</f>
        <v/>
      </c>
      <c r="R356" t="str">
        <f>IF(P356="","",(VLOOKUP(P356,Fauna!$G$2:$I$5001,3,FALSE)))</f>
        <v/>
      </c>
    </row>
    <row r="357" spans="10:18" x14ac:dyDescent="0.25">
      <c r="J357" t="str">
        <f t="shared" si="15"/>
        <v/>
      </c>
      <c r="N357" t="str">
        <f>IF(P357="","",(VLOOKUP(P357,Fauna!$G$2:$N$5001,8,FALSE)))</f>
        <v/>
      </c>
      <c r="Q357" t="str">
        <f>IF(P357="","",(VLOOKUP(P357,Fauna!$G$2:$H$5001,2,FALSE)))</f>
        <v/>
      </c>
      <c r="R357" t="str">
        <f>IF(P357="","",(VLOOKUP(P357,Fauna!$G$2:$I$5001,3,FALSE)))</f>
        <v/>
      </c>
    </row>
    <row r="358" spans="10:18" x14ac:dyDescent="0.25">
      <c r="J358" t="str">
        <f t="shared" si="15"/>
        <v/>
      </c>
      <c r="N358" t="str">
        <f>IF(P358="","",(VLOOKUP(P358,Fauna!$G$2:$N$5001,8,FALSE)))</f>
        <v/>
      </c>
      <c r="Q358" t="str">
        <f>IF(P358="","",(VLOOKUP(P358,Fauna!$G$2:$H$5001,2,FALSE)))</f>
        <v/>
      </c>
      <c r="R358" t="str">
        <f>IF(P358="","",(VLOOKUP(P358,Fauna!$G$2:$I$5001,3,FALSE)))</f>
        <v/>
      </c>
    </row>
    <row r="359" spans="10:18" x14ac:dyDescent="0.25">
      <c r="J359" t="str">
        <f t="shared" si="15"/>
        <v/>
      </c>
      <c r="N359" t="str">
        <f>IF(P359="","",(VLOOKUP(P359,Fauna!$G$2:$N$5001,8,FALSE)))</f>
        <v/>
      </c>
      <c r="Q359" t="str">
        <f>IF(P359="","",(VLOOKUP(P359,Fauna!$G$2:$H$5001,2,FALSE)))</f>
        <v/>
      </c>
      <c r="R359" t="str">
        <f>IF(P359="","",(VLOOKUP(P359,Fauna!$G$2:$I$5001,3,FALSE)))</f>
        <v/>
      </c>
    </row>
    <row r="360" spans="10:18" x14ac:dyDescent="0.25">
      <c r="J360" t="str">
        <f t="shared" si="15"/>
        <v/>
      </c>
      <c r="N360" t="str">
        <f>IF(P360="","",(VLOOKUP(P360,Fauna!$G$2:$N$5001,8,FALSE)))</f>
        <v/>
      </c>
      <c r="Q360" t="str">
        <f>IF(P360="","",(VLOOKUP(P360,Fauna!$G$2:$H$5001,2,FALSE)))</f>
        <v/>
      </c>
      <c r="R360" t="str">
        <f>IF(P360="","",(VLOOKUP(P360,Fauna!$G$2:$I$5001,3,FALSE)))</f>
        <v/>
      </c>
    </row>
    <row r="361" spans="10:18" x14ac:dyDescent="0.25">
      <c r="J361" t="str">
        <f t="shared" si="15"/>
        <v/>
      </c>
      <c r="N361" t="str">
        <f>IF(P361="","",(VLOOKUP(P361,Fauna!$G$2:$N$5001,8,FALSE)))</f>
        <v/>
      </c>
      <c r="Q361" t="str">
        <f>IF(P361="","",(VLOOKUP(P361,Fauna!$G$2:$H$5001,2,FALSE)))</f>
        <v/>
      </c>
      <c r="R361" t="str">
        <f>IF(P361="","",(VLOOKUP(P361,Fauna!$G$2:$I$5001,3,FALSE)))</f>
        <v/>
      </c>
    </row>
    <row r="362" spans="10:18" x14ac:dyDescent="0.25">
      <c r="J362" t="str">
        <f t="shared" si="15"/>
        <v/>
      </c>
      <c r="N362" t="str">
        <f>IF(P362="","",(VLOOKUP(P362,Fauna!$G$2:$N$5001,8,FALSE)))</f>
        <v/>
      </c>
      <c r="Q362" t="str">
        <f>IF(P362="","",(VLOOKUP(P362,Fauna!$G$2:$H$5001,2,FALSE)))</f>
        <v/>
      </c>
      <c r="R362" t="str">
        <f>IF(P362="","",(VLOOKUP(P362,Fauna!$G$2:$I$5001,3,FALSE)))</f>
        <v/>
      </c>
    </row>
    <row r="363" spans="10:18" x14ac:dyDescent="0.25">
      <c r="J363" t="str">
        <f t="shared" si="15"/>
        <v/>
      </c>
      <c r="N363" t="str">
        <f>IF(P363="","",(VLOOKUP(P363,Fauna!$G$2:$N$5001,8,FALSE)))</f>
        <v/>
      </c>
      <c r="Q363" t="str">
        <f>IF(P363="","",(VLOOKUP(P363,Fauna!$G$2:$H$5001,2,FALSE)))</f>
        <v/>
      </c>
      <c r="R363" t="str">
        <f>IF(P363="","",(VLOOKUP(P363,Fauna!$G$2:$I$5001,3,FALSE)))</f>
        <v/>
      </c>
    </row>
    <row r="364" spans="10:18" x14ac:dyDescent="0.25">
      <c r="J364" t="str">
        <f t="shared" si="15"/>
        <v/>
      </c>
      <c r="N364" t="str">
        <f>IF(P364="","",(VLOOKUP(P364,Fauna!$G$2:$N$5001,8,FALSE)))</f>
        <v/>
      </c>
      <c r="Q364" t="str">
        <f>IF(P364="","",(VLOOKUP(P364,Fauna!$G$2:$H$5001,2,FALSE)))</f>
        <v/>
      </c>
      <c r="R364" t="str">
        <f>IF(P364="","",(VLOOKUP(P364,Fauna!$G$2:$I$5001,3,FALSE)))</f>
        <v/>
      </c>
    </row>
    <row r="365" spans="10:18" x14ac:dyDescent="0.25">
      <c r="J365" t="str">
        <f t="shared" si="15"/>
        <v/>
      </c>
      <c r="N365" t="str">
        <f>IF(P365="","",(VLOOKUP(P365,Fauna!$G$2:$N$5001,8,FALSE)))</f>
        <v/>
      </c>
      <c r="Q365" t="str">
        <f>IF(P365="","",(VLOOKUP(P365,Fauna!$G$2:$H$5001,2,FALSE)))</f>
        <v/>
      </c>
      <c r="R365" t="str">
        <f>IF(P365="","",(VLOOKUP(P365,Fauna!$G$2:$I$5001,3,FALSE)))</f>
        <v/>
      </c>
    </row>
    <row r="366" spans="10:18" x14ac:dyDescent="0.25">
      <c r="J366" t="str">
        <f t="shared" si="15"/>
        <v/>
      </c>
      <c r="N366" t="str">
        <f>IF(P366="","",(VLOOKUP(P366,Fauna!$G$2:$N$5001,8,FALSE)))</f>
        <v/>
      </c>
      <c r="Q366" t="str">
        <f>IF(P366="","",(VLOOKUP(P366,Fauna!$G$2:$H$5001,2,FALSE)))</f>
        <v/>
      </c>
      <c r="R366" t="str">
        <f>IF(P366="","",(VLOOKUP(P366,Fauna!$G$2:$I$5001,3,FALSE)))</f>
        <v/>
      </c>
    </row>
    <row r="367" spans="10:18" x14ac:dyDescent="0.25">
      <c r="J367" t="str">
        <f t="shared" si="15"/>
        <v/>
      </c>
      <c r="N367" t="str">
        <f>IF(P367="","",(VLOOKUP(P367,Fauna!$G$2:$N$5001,8,FALSE)))</f>
        <v/>
      </c>
      <c r="Q367" t="str">
        <f>IF(P367="","",(VLOOKUP(P367,Fauna!$G$2:$H$5001,2,FALSE)))</f>
        <v/>
      </c>
      <c r="R367" t="str">
        <f>IF(P367="","",(VLOOKUP(P367,Fauna!$G$2:$I$5001,3,FALSE)))</f>
        <v/>
      </c>
    </row>
    <row r="368" spans="10:18" x14ac:dyDescent="0.25">
      <c r="J368" t="str">
        <f t="shared" si="15"/>
        <v/>
      </c>
      <c r="N368" t="str">
        <f>IF(P368="","",(VLOOKUP(P368,Fauna!$G$2:$N$5001,8,FALSE)))</f>
        <v/>
      </c>
      <c r="Q368" t="str">
        <f>IF(P368="","",(VLOOKUP(P368,Fauna!$G$2:$H$5001,2,FALSE)))</f>
        <v/>
      </c>
      <c r="R368" t="str">
        <f>IF(P368="","",(VLOOKUP(P368,Fauna!$G$2:$I$5001,3,FALSE)))</f>
        <v/>
      </c>
    </row>
    <row r="369" spans="10:18" x14ac:dyDescent="0.25">
      <c r="J369" t="str">
        <f t="shared" si="15"/>
        <v/>
      </c>
      <c r="N369" t="str">
        <f>IF(P369="","",(VLOOKUP(P369,Fauna!$G$2:$N$5001,8,FALSE)))</f>
        <v/>
      </c>
      <c r="Q369" t="str">
        <f>IF(P369="","",(VLOOKUP(P369,Fauna!$G$2:$H$5001,2,FALSE)))</f>
        <v/>
      </c>
      <c r="R369" t="str">
        <f>IF(P369="","",(VLOOKUP(P369,Fauna!$G$2:$I$5001,3,FALSE)))</f>
        <v/>
      </c>
    </row>
    <row r="370" spans="10:18" x14ac:dyDescent="0.25">
      <c r="J370" t="str">
        <f t="shared" si="15"/>
        <v/>
      </c>
      <c r="N370" t="str">
        <f>IF(P370="","",(VLOOKUP(P370,Fauna!$G$2:$N$5001,8,FALSE)))</f>
        <v/>
      </c>
      <c r="Q370" t="str">
        <f>IF(P370="","",(VLOOKUP(P370,Fauna!$G$2:$H$5001,2,FALSE)))</f>
        <v/>
      </c>
      <c r="R370" t="str">
        <f>IF(P370="","",(VLOOKUP(P370,Fauna!$G$2:$I$5001,3,FALSE)))</f>
        <v/>
      </c>
    </row>
    <row r="371" spans="10:18" x14ac:dyDescent="0.25">
      <c r="J371" t="str">
        <f t="shared" si="15"/>
        <v/>
      </c>
      <c r="N371" t="str">
        <f>IF(P371="","",(VLOOKUP(P371,Fauna!$G$2:$N$5001,8,FALSE)))</f>
        <v/>
      </c>
      <c r="Q371" t="str">
        <f>IF(P371="","",(VLOOKUP(P371,Fauna!$G$2:$H$5001,2,FALSE)))</f>
        <v/>
      </c>
      <c r="R371" t="str">
        <f>IF(P371="","",(VLOOKUP(P371,Fauna!$G$2:$I$5001,3,FALSE)))</f>
        <v/>
      </c>
    </row>
    <row r="372" spans="10:18" x14ac:dyDescent="0.25">
      <c r="J372" t="str">
        <f t="shared" si="15"/>
        <v/>
      </c>
      <c r="N372" t="str">
        <f>IF(P372="","",(VLOOKUP(P372,Fauna!$G$2:$N$5001,8,FALSE)))</f>
        <v/>
      </c>
      <c r="Q372" t="str">
        <f>IF(P372="","",(VLOOKUP(P372,Fauna!$G$2:$H$5001,2,FALSE)))</f>
        <v/>
      </c>
      <c r="R372" t="str">
        <f>IF(P372="","",(VLOOKUP(P372,Fauna!$G$2:$I$5001,3,FALSE)))</f>
        <v/>
      </c>
    </row>
    <row r="373" spans="10:18" x14ac:dyDescent="0.25">
      <c r="J373" t="str">
        <f t="shared" si="15"/>
        <v/>
      </c>
      <c r="N373" t="str">
        <f>IF(P373="","",(VLOOKUP(P373,Fauna!$G$2:$N$5001,8,FALSE)))</f>
        <v/>
      </c>
      <c r="Q373" t="str">
        <f>IF(P373="","",(VLOOKUP(P373,Fauna!$G$2:$H$5001,2,FALSE)))</f>
        <v/>
      </c>
      <c r="R373" t="str">
        <f>IF(P373="","",(VLOOKUP(P373,Fauna!$G$2:$I$5001,3,FALSE)))</f>
        <v/>
      </c>
    </row>
    <row r="374" spans="10:18" x14ac:dyDescent="0.25">
      <c r="J374" t="str">
        <f t="shared" si="15"/>
        <v/>
      </c>
      <c r="N374" t="str">
        <f>IF(P374="","",(VLOOKUP(P374,Fauna!$G$2:$N$5001,8,FALSE)))</f>
        <v/>
      </c>
      <c r="Q374" t="str">
        <f>IF(P374="","",(VLOOKUP(P374,Fauna!$G$2:$H$5001,2,FALSE)))</f>
        <v/>
      </c>
      <c r="R374" t="str">
        <f>IF(P374="","",(VLOOKUP(P374,Fauna!$G$2:$I$5001,3,FALSE)))</f>
        <v/>
      </c>
    </row>
    <row r="375" spans="10:18" x14ac:dyDescent="0.25">
      <c r="J375" t="str">
        <f t="shared" si="15"/>
        <v/>
      </c>
      <c r="N375" t="str">
        <f>IF(P375="","",(VLOOKUP(P375,Fauna!$G$2:$N$5001,8,FALSE)))</f>
        <v/>
      </c>
      <c r="Q375" t="str">
        <f>IF(P375="","",(VLOOKUP(P375,Fauna!$G$2:$H$5001,2,FALSE)))</f>
        <v/>
      </c>
      <c r="R375" t="str">
        <f>IF(P375="","",(VLOOKUP(P375,Fauna!$G$2:$I$5001,3,FALSE)))</f>
        <v/>
      </c>
    </row>
    <row r="376" spans="10:18" x14ac:dyDescent="0.25">
      <c r="J376" t="str">
        <f t="shared" si="15"/>
        <v/>
      </c>
      <c r="N376" t="str">
        <f>IF(P376="","",(VLOOKUP(P376,Fauna!$G$2:$N$5001,8,FALSE)))</f>
        <v/>
      </c>
      <c r="Q376" t="str">
        <f>IF(P376="","",(VLOOKUP(P376,Fauna!$G$2:$H$5001,2,FALSE)))</f>
        <v/>
      </c>
      <c r="R376" t="str">
        <f>IF(P376="","",(VLOOKUP(P376,Fauna!$G$2:$I$5001,3,FALSE)))</f>
        <v/>
      </c>
    </row>
    <row r="377" spans="10:18" x14ac:dyDescent="0.25">
      <c r="J377" t="str">
        <f t="shared" si="15"/>
        <v/>
      </c>
      <c r="N377" t="str">
        <f>IF(P377="","",(VLOOKUP(P377,Fauna!$G$2:$N$5001,8,FALSE)))</f>
        <v/>
      </c>
      <c r="Q377" t="str">
        <f>IF(P377="","",(VLOOKUP(P377,Fauna!$G$2:$H$5001,2,FALSE)))</f>
        <v/>
      </c>
      <c r="R377" t="str">
        <f>IF(P377="","",(VLOOKUP(P377,Fauna!$G$2:$I$5001,3,FALSE)))</f>
        <v/>
      </c>
    </row>
    <row r="378" spans="10:18" x14ac:dyDescent="0.25">
      <c r="J378" t="str">
        <f t="shared" si="15"/>
        <v/>
      </c>
      <c r="N378" t="str">
        <f>IF(P378="","",(VLOOKUP(P378,Fauna!$G$2:$N$5001,8,FALSE)))</f>
        <v/>
      </c>
      <c r="Q378" t="str">
        <f>IF(P378="","",(VLOOKUP(P378,Fauna!$G$2:$H$5001,2,FALSE)))</f>
        <v/>
      </c>
      <c r="R378" t="str">
        <f>IF(P378="","",(VLOOKUP(P378,Fauna!$G$2:$I$5001,3,FALSE)))</f>
        <v/>
      </c>
    </row>
    <row r="379" spans="10:18" x14ac:dyDescent="0.25">
      <c r="J379" t="str">
        <f t="shared" si="15"/>
        <v/>
      </c>
      <c r="N379" t="str">
        <f>IF(P379="","",(VLOOKUP(P379,Fauna!$G$2:$N$5001,8,FALSE)))</f>
        <v/>
      </c>
      <c r="Q379" t="str">
        <f>IF(P379="","",(VLOOKUP(P379,Fauna!$G$2:$H$5001,2,FALSE)))</f>
        <v/>
      </c>
      <c r="R379" t="str">
        <f>IF(P379="","",(VLOOKUP(P379,Fauna!$G$2:$I$5001,3,FALSE)))</f>
        <v/>
      </c>
    </row>
    <row r="380" spans="10:18" x14ac:dyDescent="0.25">
      <c r="J380" t="str">
        <f t="shared" si="15"/>
        <v/>
      </c>
      <c r="N380" t="str">
        <f>IF(P380="","",(VLOOKUP(P380,Fauna!$G$2:$N$5001,8,FALSE)))</f>
        <v/>
      </c>
      <c r="Q380" t="str">
        <f>IF(P380="","",(VLOOKUP(P380,Fauna!$G$2:$H$5001,2,FALSE)))</f>
        <v/>
      </c>
      <c r="R380" t="str">
        <f>IF(P380="","",(VLOOKUP(P380,Fauna!$G$2:$I$5001,3,FALSE)))</f>
        <v/>
      </c>
    </row>
    <row r="381" spans="10:18" x14ac:dyDescent="0.25">
      <c r="J381" t="str">
        <f t="shared" si="15"/>
        <v/>
      </c>
      <c r="N381" t="str">
        <f>IF(P381="","",(VLOOKUP(P381,Fauna!$G$2:$N$5001,8,FALSE)))</f>
        <v/>
      </c>
      <c r="Q381" t="str">
        <f>IF(P381="","",(VLOOKUP(P381,Fauna!$G$2:$H$5001,2,FALSE)))</f>
        <v/>
      </c>
      <c r="R381" t="str">
        <f>IF(P381="","",(VLOOKUP(P381,Fauna!$G$2:$I$5001,3,FALSE)))</f>
        <v/>
      </c>
    </row>
    <row r="382" spans="10:18" x14ac:dyDescent="0.25">
      <c r="J382" t="str">
        <f t="shared" si="15"/>
        <v/>
      </c>
      <c r="N382" t="str">
        <f>IF(P382="","",(VLOOKUP(P382,Fauna!$G$2:$N$5001,8,FALSE)))</f>
        <v/>
      </c>
      <c r="Q382" t="str">
        <f>IF(P382="","",(VLOOKUP(P382,Fauna!$G$2:$H$5001,2,FALSE)))</f>
        <v/>
      </c>
      <c r="R382" t="str">
        <f>IF(P382="","",(VLOOKUP(P382,Fauna!$G$2:$I$5001,3,FALSE)))</f>
        <v/>
      </c>
    </row>
    <row r="383" spans="10:18" x14ac:dyDescent="0.25">
      <c r="J383" t="str">
        <f t="shared" si="15"/>
        <v/>
      </c>
      <c r="N383" t="str">
        <f>IF(P383="","",(VLOOKUP(P383,Fauna!$G$2:$N$5001,8,FALSE)))</f>
        <v/>
      </c>
      <c r="Q383" t="str">
        <f>IF(P383="","",(VLOOKUP(P383,Fauna!$G$2:$H$5001,2,FALSE)))</f>
        <v/>
      </c>
      <c r="R383" t="str">
        <f>IF(P383="","",(VLOOKUP(P383,Fauna!$G$2:$I$5001,3,FALSE)))</f>
        <v/>
      </c>
    </row>
    <row r="384" spans="10:18" x14ac:dyDescent="0.25">
      <c r="J384" t="str">
        <f t="shared" si="15"/>
        <v/>
      </c>
      <c r="N384" t="str">
        <f>IF(P384="","",(VLOOKUP(P384,Fauna!$G$2:$N$5001,8,FALSE)))</f>
        <v/>
      </c>
      <c r="Q384" t="str">
        <f>IF(P384="","",(VLOOKUP(P384,Fauna!$G$2:$H$5001,2,FALSE)))</f>
        <v/>
      </c>
      <c r="R384" t="str">
        <f>IF(P384="","",(VLOOKUP(P384,Fauna!$G$2:$I$5001,3,FALSE)))</f>
        <v/>
      </c>
    </row>
    <row r="385" spans="10:18" x14ac:dyDescent="0.25">
      <c r="J385" t="str">
        <f t="shared" si="15"/>
        <v/>
      </c>
      <c r="N385" t="str">
        <f>IF(P385="","",(VLOOKUP(P385,Fauna!$G$2:$N$5001,8,FALSE)))</f>
        <v/>
      </c>
      <c r="Q385" t="str">
        <f>IF(P385="","",(VLOOKUP(P385,Fauna!$G$2:$H$5001,2,FALSE)))</f>
        <v/>
      </c>
      <c r="R385" t="str">
        <f>IF(P385="","",(VLOOKUP(P385,Fauna!$G$2:$I$5001,3,FALSE)))</f>
        <v/>
      </c>
    </row>
    <row r="386" spans="10:18" x14ac:dyDescent="0.25">
      <c r="J386" t="str">
        <f t="shared" si="15"/>
        <v/>
      </c>
      <c r="N386" t="str">
        <f>IF(P386="","",(VLOOKUP(P386,Fauna!$G$2:$N$5001,8,FALSE)))</f>
        <v/>
      </c>
      <c r="Q386" t="str">
        <f>IF(P386="","",(VLOOKUP(P386,Fauna!$G$2:$H$5001,2,FALSE)))</f>
        <v/>
      </c>
      <c r="R386" t="str">
        <f>IF(P386="","",(VLOOKUP(P386,Fauna!$G$2:$I$5001,3,FALSE)))</f>
        <v/>
      </c>
    </row>
    <row r="387" spans="10:18" x14ac:dyDescent="0.25">
      <c r="J387" t="str">
        <f t="shared" si="15"/>
        <v/>
      </c>
      <c r="N387" t="str">
        <f>IF(P387="","",(VLOOKUP(P387,Fauna!$G$2:$N$5001,8,FALSE)))</f>
        <v/>
      </c>
      <c r="Q387" t="str">
        <f>IF(P387="","",(VLOOKUP(P387,Fauna!$G$2:$H$5001,2,FALSE)))</f>
        <v/>
      </c>
      <c r="R387" t="str">
        <f>IF(P387="","",(VLOOKUP(P387,Fauna!$G$2:$I$5001,3,FALSE)))</f>
        <v/>
      </c>
    </row>
    <row r="388" spans="10:18" x14ac:dyDescent="0.25">
      <c r="J388" t="str">
        <f t="shared" ref="J388:J451" si="16">IF(P388="","","51-100m")</f>
        <v/>
      </c>
      <c r="N388" t="str">
        <f>IF(P388="","",(VLOOKUP(P388,Fauna!$G$2:$N$5001,8,FALSE)))</f>
        <v/>
      </c>
      <c r="Q388" t="str">
        <f>IF(P388="","",(VLOOKUP(P388,Fauna!$G$2:$H$5001,2,FALSE)))</f>
        <v/>
      </c>
      <c r="R388" t="str">
        <f>IF(P388="","",(VLOOKUP(P388,Fauna!$G$2:$I$5001,3,FALSE)))</f>
        <v/>
      </c>
    </row>
    <row r="389" spans="10:18" x14ac:dyDescent="0.25">
      <c r="J389" t="str">
        <f t="shared" si="16"/>
        <v/>
      </c>
      <c r="N389" t="str">
        <f>IF(P389="","",(VLOOKUP(P389,Fauna!$G$2:$N$5001,8,FALSE)))</f>
        <v/>
      </c>
      <c r="Q389" t="str">
        <f>IF(P389="","",(VLOOKUP(P389,Fauna!$G$2:$H$5001,2,FALSE)))</f>
        <v/>
      </c>
      <c r="R389" t="str">
        <f>IF(P389="","",(VLOOKUP(P389,Fauna!$G$2:$I$5001,3,FALSE)))</f>
        <v/>
      </c>
    </row>
    <row r="390" spans="10:18" x14ac:dyDescent="0.25">
      <c r="J390" t="str">
        <f t="shared" si="16"/>
        <v/>
      </c>
      <c r="N390" t="str">
        <f>IF(P390="","",(VLOOKUP(P390,Fauna!$G$2:$N$5001,8,FALSE)))</f>
        <v/>
      </c>
      <c r="Q390" t="str">
        <f>IF(P390="","",(VLOOKUP(P390,Fauna!$G$2:$H$5001,2,FALSE)))</f>
        <v/>
      </c>
      <c r="R390" t="str">
        <f>IF(P390="","",(VLOOKUP(P390,Fauna!$G$2:$I$5001,3,FALSE)))</f>
        <v/>
      </c>
    </row>
    <row r="391" spans="10:18" x14ac:dyDescent="0.25">
      <c r="J391" t="str">
        <f t="shared" si="16"/>
        <v/>
      </c>
      <c r="N391" t="str">
        <f>IF(P391="","",(VLOOKUP(P391,Fauna!$G$2:$N$5001,8,FALSE)))</f>
        <v/>
      </c>
      <c r="Q391" t="str">
        <f>IF(P391="","",(VLOOKUP(P391,Fauna!$G$2:$H$5001,2,FALSE)))</f>
        <v/>
      </c>
      <c r="R391" t="str">
        <f>IF(P391="","",(VLOOKUP(P391,Fauna!$G$2:$I$5001,3,FALSE)))</f>
        <v/>
      </c>
    </row>
    <row r="392" spans="10:18" x14ac:dyDescent="0.25">
      <c r="J392" t="str">
        <f t="shared" si="16"/>
        <v/>
      </c>
      <c r="N392" t="str">
        <f>IF(P392="","",(VLOOKUP(P392,Fauna!$G$2:$N$5001,8,FALSE)))</f>
        <v/>
      </c>
      <c r="Q392" t="str">
        <f>IF(P392="","",(VLOOKUP(P392,Fauna!$G$2:$H$5001,2,FALSE)))</f>
        <v/>
      </c>
      <c r="R392" t="str">
        <f>IF(P392="","",(VLOOKUP(P392,Fauna!$G$2:$I$5001,3,FALSE)))</f>
        <v/>
      </c>
    </row>
    <row r="393" spans="10:18" x14ac:dyDescent="0.25">
      <c r="J393" t="str">
        <f t="shared" si="16"/>
        <v/>
      </c>
      <c r="N393" t="str">
        <f>IF(P393="","",(VLOOKUP(P393,Fauna!$G$2:$N$5001,8,FALSE)))</f>
        <v/>
      </c>
      <c r="Q393" t="str">
        <f>IF(P393="","",(VLOOKUP(P393,Fauna!$G$2:$H$5001,2,FALSE)))</f>
        <v/>
      </c>
      <c r="R393" t="str">
        <f>IF(P393="","",(VLOOKUP(P393,Fauna!$G$2:$I$5001,3,FALSE)))</f>
        <v/>
      </c>
    </row>
    <row r="394" spans="10:18" x14ac:dyDescent="0.25">
      <c r="J394" t="str">
        <f t="shared" si="16"/>
        <v/>
      </c>
      <c r="N394" t="str">
        <f>IF(P394="","",(VLOOKUP(P394,Fauna!$G$2:$N$5001,8,FALSE)))</f>
        <v/>
      </c>
      <c r="Q394" t="str">
        <f>IF(P394="","",(VLOOKUP(P394,Fauna!$G$2:$H$5001,2,FALSE)))</f>
        <v/>
      </c>
      <c r="R394" t="str">
        <f>IF(P394="","",(VLOOKUP(P394,Fauna!$G$2:$I$5001,3,FALSE)))</f>
        <v/>
      </c>
    </row>
    <row r="395" spans="10:18" x14ac:dyDescent="0.25">
      <c r="J395" t="str">
        <f t="shared" si="16"/>
        <v/>
      </c>
      <c r="N395" t="str">
        <f>IF(P395="","",(VLOOKUP(P395,Fauna!$G$2:$N$5001,8,FALSE)))</f>
        <v/>
      </c>
      <c r="Q395" t="str">
        <f>IF(P395="","",(VLOOKUP(P395,Fauna!$G$2:$H$5001,2,FALSE)))</f>
        <v/>
      </c>
      <c r="R395" t="str">
        <f>IF(P395="","",(VLOOKUP(P395,Fauna!$G$2:$I$5001,3,FALSE)))</f>
        <v/>
      </c>
    </row>
    <row r="396" spans="10:18" x14ac:dyDescent="0.25">
      <c r="J396" t="str">
        <f t="shared" si="16"/>
        <v/>
      </c>
      <c r="N396" t="str">
        <f>IF(P396="","",(VLOOKUP(P396,Fauna!$G$2:$N$5001,8,FALSE)))</f>
        <v/>
      </c>
      <c r="Q396" t="str">
        <f>IF(P396="","",(VLOOKUP(P396,Fauna!$G$2:$H$5001,2,FALSE)))</f>
        <v/>
      </c>
      <c r="R396" t="str">
        <f>IF(P396="","",(VLOOKUP(P396,Fauna!$G$2:$I$5001,3,FALSE)))</f>
        <v/>
      </c>
    </row>
    <row r="397" spans="10:18" x14ac:dyDescent="0.25">
      <c r="J397" t="str">
        <f t="shared" si="16"/>
        <v/>
      </c>
      <c r="N397" t="str">
        <f>IF(P397="","",(VLOOKUP(P397,Fauna!$G$2:$N$5001,8,FALSE)))</f>
        <v/>
      </c>
      <c r="Q397" t="str">
        <f>IF(P397="","",(VLOOKUP(P397,Fauna!$G$2:$H$5001,2,FALSE)))</f>
        <v/>
      </c>
      <c r="R397" t="str">
        <f>IF(P397="","",(VLOOKUP(P397,Fauna!$G$2:$I$5001,3,FALSE)))</f>
        <v/>
      </c>
    </row>
    <row r="398" spans="10:18" x14ac:dyDescent="0.25">
      <c r="J398" t="str">
        <f t="shared" si="16"/>
        <v/>
      </c>
      <c r="N398" t="str">
        <f>IF(P398="","",(VLOOKUP(P398,Fauna!$G$2:$N$5001,8,FALSE)))</f>
        <v/>
      </c>
      <c r="Q398" t="str">
        <f>IF(P398="","",(VLOOKUP(P398,Fauna!$G$2:$H$5001,2,FALSE)))</f>
        <v/>
      </c>
      <c r="R398" t="str">
        <f>IF(P398="","",(VLOOKUP(P398,Fauna!$G$2:$I$5001,3,FALSE)))</f>
        <v/>
      </c>
    </row>
    <row r="399" spans="10:18" x14ac:dyDescent="0.25">
      <c r="J399" t="str">
        <f t="shared" si="16"/>
        <v/>
      </c>
      <c r="N399" t="str">
        <f>IF(P399="","",(VLOOKUP(P399,Fauna!$G$2:$N$5001,8,FALSE)))</f>
        <v/>
      </c>
      <c r="Q399" t="str">
        <f>IF(P399="","",(VLOOKUP(P399,Fauna!$G$2:$H$5001,2,FALSE)))</f>
        <v/>
      </c>
      <c r="R399" t="str">
        <f>IF(P399="","",(VLOOKUP(P399,Fauna!$G$2:$I$5001,3,FALSE)))</f>
        <v/>
      </c>
    </row>
    <row r="400" spans="10:18" x14ac:dyDescent="0.25">
      <c r="J400" t="str">
        <f t="shared" si="16"/>
        <v/>
      </c>
      <c r="N400" t="str">
        <f>IF(P400="","",(VLOOKUP(P400,Fauna!$G$2:$N$5001,8,FALSE)))</f>
        <v/>
      </c>
      <c r="Q400" t="str">
        <f>IF(P400="","",(VLOOKUP(P400,Fauna!$G$2:$H$5001,2,FALSE)))</f>
        <v/>
      </c>
      <c r="R400" t="str">
        <f>IF(P400="","",(VLOOKUP(P400,Fauna!$G$2:$I$5001,3,FALSE)))</f>
        <v/>
      </c>
    </row>
    <row r="401" spans="10:18" x14ac:dyDescent="0.25">
      <c r="J401" t="str">
        <f t="shared" si="16"/>
        <v/>
      </c>
      <c r="N401" t="str">
        <f>IF(P401="","",(VLOOKUP(P401,Fauna!$G$2:$N$5001,8,FALSE)))</f>
        <v/>
      </c>
      <c r="Q401" t="str">
        <f>IF(P401="","",(VLOOKUP(P401,Fauna!$G$2:$H$5001,2,FALSE)))</f>
        <v/>
      </c>
      <c r="R401" t="str">
        <f>IF(P401="","",(VLOOKUP(P401,Fauna!$G$2:$I$5001,3,FALSE)))</f>
        <v/>
      </c>
    </row>
    <row r="402" spans="10:18" x14ac:dyDescent="0.25">
      <c r="J402" t="str">
        <f t="shared" si="16"/>
        <v/>
      </c>
      <c r="N402" t="str">
        <f>IF(P402="","",(VLOOKUP(P402,Fauna!$G$2:$N$5001,8,FALSE)))</f>
        <v/>
      </c>
      <c r="Q402" t="str">
        <f>IF(P402="","",(VLOOKUP(P402,Fauna!$G$2:$H$5001,2,FALSE)))</f>
        <v/>
      </c>
      <c r="R402" t="str">
        <f>IF(P402="","",(VLOOKUP(P402,Fauna!$G$2:$I$5001,3,FALSE)))</f>
        <v/>
      </c>
    </row>
    <row r="403" spans="10:18" x14ac:dyDescent="0.25">
      <c r="J403" t="str">
        <f t="shared" si="16"/>
        <v/>
      </c>
      <c r="N403" t="str">
        <f>IF(P403="","",(VLOOKUP(P403,Fauna!$G$2:$N$5001,8,FALSE)))</f>
        <v/>
      </c>
      <c r="Q403" t="str">
        <f>IF(P403="","",(VLOOKUP(P403,Fauna!$G$2:$H$5001,2,FALSE)))</f>
        <v/>
      </c>
      <c r="R403" t="str">
        <f>IF(P403="","",(VLOOKUP(P403,Fauna!$G$2:$I$5001,3,FALSE)))</f>
        <v/>
      </c>
    </row>
    <row r="404" spans="10:18" x14ac:dyDescent="0.25">
      <c r="J404" t="str">
        <f t="shared" si="16"/>
        <v/>
      </c>
      <c r="N404" t="str">
        <f>IF(P404="","",(VLOOKUP(P404,Fauna!$G$2:$N$5001,8,FALSE)))</f>
        <v/>
      </c>
      <c r="Q404" t="str">
        <f>IF(P404="","",(VLOOKUP(P404,Fauna!$G$2:$H$5001,2,FALSE)))</f>
        <v/>
      </c>
      <c r="R404" t="str">
        <f>IF(P404="","",(VLOOKUP(P404,Fauna!$G$2:$I$5001,3,FALSE)))</f>
        <v/>
      </c>
    </row>
    <row r="405" spans="10:18" x14ac:dyDescent="0.25">
      <c r="J405" t="str">
        <f t="shared" si="16"/>
        <v/>
      </c>
      <c r="N405" t="str">
        <f>IF(P405="","",(VLOOKUP(P405,Fauna!$G$2:$N$5001,8,FALSE)))</f>
        <v/>
      </c>
      <c r="Q405" t="str">
        <f>IF(P405="","",(VLOOKUP(P405,Fauna!$G$2:$H$5001,2,FALSE)))</f>
        <v/>
      </c>
      <c r="R405" t="str">
        <f>IF(P405="","",(VLOOKUP(P405,Fauna!$G$2:$I$5001,3,FALSE)))</f>
        <v/>
      </c>
    </row>
    <row r="406" spans="10:18" x14ac:dyDescent="0.25">
      <c r="J406" t="str">
        <f t="shared" si="16"/>
        <v/>
      </c>
      <c r="N406" t="str">
        <f>IF(P406="","",(VLOOKUP(P406,Fauna!$G$2:$N$5001,8,FALSE)))</f>
        <v/>
      </c>
      <c r="Q406" t="str">
        <f>IF(P406="","",(VLOOKUP(P406,Fauna!$G$2:$H$5001,2,FALSE)))</f>
        <v/>
      </c>
      <c r="R406" t="str">
        <f>IF(P406="","",(VLOOKUP(P406,Fauna!$G$2:$I$5001,3,FALSE)))</f>
        <v/>
      </c>
    </row>
    <row r="407" spans="10:18" x14ac:dyDescent="0.25">
      <c r="J407" t="str">
        <f t="shared" si="16"/>
        <v/>
      </c>
      <c r="N407" t="str">
        <f>IF(P407="","",(VLOOKUP(P407,Fauna!$G$2:$N$5001,8,FALSE)))</f>
        <v/>
      </c>
      <c r="Q407" t="str">
        <f>IF(P407="","",(VLOOKUP(P407,Fauna!$G$2:$H$5001,2,FALSE)))</f>
        <v/>
      </c>
      <c r="R407" t="str">
        <f>IF(P407="","",(VLOOKUP(P407,Fauna!$G$2:$I$5001,3,FALSE)))</f>
        <v/>
      </c>
    </row>
    <row r="408" spans="10:18" x14ac:dyDescent="0.25">
      <c r="J408" t="str">
        <f t="shared" si="16"/>
        <v/>
      </c>
      <c r="N408" t="str">
        <f>IF(P408="","",(VLOOKUP(P408,Fauna!$G$2:$N$5001,8,FALSE)))</f>
        <v/>
      </c>
      <c r="Q408" t="str">
        <f>IF(P408="","",(VLOOKUP(P408,Fauna!$G$2:$H$5001,2,FALSE)))</f>
        <v/>
      </c>
      <c r="R408" t="str">
        <f>IF(P408="","",(VLOOKUP(P408,Fauna!$G$2:$I$5001,3,FALSE)))</f>
        <v/>
      </c>
    </row>
    <row r="409" spans="10:18" x14ac:dyDescent="0.25">
      <c r="J409" t="str">
        <f t="shared" si="16"/>
        <v/>
      </c>
      <c r="N409" t="str">
        <f>IF(P409="","",(VLOOKUP(P409,Fauna!$G$2:$N$5001,8,FALSE)))</f>
        <v/>
      </c>
      <c r="Q409" t="str">
        <f>IF(P409="","",(VLOOKUP(P409,Fauna!$G$2:$H$5001,2,FALSE)))</f>
        <v/>
      </c>
      <c r="R409" t="str">
        <f>IF(P409="","",(VLOOKUP(P409,Fauna!$G$2:$I$5001,3,FALSE)))</f>
        <v/>
      </c>
    </row>
    <row r="410" spans="10:18" x14ac:dyDescent="0.25">
      <c r="J410" t="str">
        <f t="shared" si="16"/>
        <v/>
      </c>
      <c r="N410" t="str">
        <f>IF(P410="","",(VLOOKUP(P410,Fauna!$G$2:$N$5001,8,FALSE)))</f>
        <v/>
      </c>
      <c r="Q410" t="str">
        <f>IF(P410="","",(VLOOKUP(P410,Fauna!$G$2:$H$5001,2,FALSE)))</f>
        <v/>
      </c>
      <c r="R410" t="str">
        <f>IF(P410="","",(VLOOKUP(P410,Fauna!$G$2:$I$5001,3,FALSE)))</f>
        <v/>
      </c>
    </row>
    <row r="411" spans="10:18" x14ac:dyDescent="0.25">
      <c r="J411" t="str">
        <f t="shared" si="16"/>
        <v/>
      </c>
      <c r="N411" t="str">
        <f>IF(P411="","",(VLOOKUP(P411,Fauna!$G$2:$N$5001,8,FALSE)))</f>
        <v/>
      </c>
      <c r="Q411" t="str">
        <f>IF(P411="","",(VLOOKUP(P411,Fauna!$G$2:$H$5001,2,FALSE)))</f>
        <v/>
      </c>
      <c r="R411" t="str">
        <f>IF(P411="","",(VLOOKUP(P411,Fauna!$G$2:$I$5001,3,FALSE)))</f>
        <v/>
      </c>
    </row>
    <row r="412" spans="10:18" x14ac:dyDescent="0.25">
      <c r="J412" t="str">
        <f t="shared" si="16"/>
        <v/>
      </c>
      <c r="N412" t="str">
        <f>IF(P412="","",(VLOOKUP(P412,Fauna!$G$2:$N$5001,8,FALSE)))</f>
        <v/>
      </c>
      <c r="Q412" t="str">
        <f>IF(P412="","",(VLOOKUP(P412,Fauna!$G$2:$H$5001,2,FALSE)))</f>
        <v/>
      </c>
      <c r="R412" t="str">
        <f>IF(P412="","",(VLOOKUP(P412,Fauna!$G$2:$I$5001,3,FALSE)))</f>
        <v/>
      </c>
    </row>
    <row r="413" spans="10:18" x14ac:dyDescent="0.25">
      <c r="J413" t="str">
        <f t="shared" si="16"/>
        <v/>
      </c>
      <c r="N413" t="str">
        <f>IF(P413="","",(VLOOKUP(P413,Fauna!$G$2:$N$5001,8,FALSE)))</f>
        <v/>
      </c>
      <c r="Q413" t="str">
        <f>IF(P413="","",(VLOOKUP(P413,Fauna!$G$2:$H$5001,2,FALSE)))</f>
        <v/>
      </c>
      <c r="R413" t="str">
        <f>IF(P413="","",(VLOOKUP(P413,Fauna!$G$2:$I$5001,3,FALSE)))</f>
        <v/>
      </c>
    </row>
    <row r="414" spans="10:18" x14ac:dyDescent="0.25">
      <c r="J414" t="str">
        <f t="shared" si="16"/>
        <v/>
      </c>
      <c r="N414" t="str">
        <f>IF(P414="","",(VLOOKUP(P414,Fauna!$G$2:$N$5001,8,FALSE)))</f>
        <v/>
      </c>
      <c r="Q414" t="str">
        <f>IF(P414="","",(VLOOKUP(P414,Fauna!$G$2:$H$5001,2,FALSE)))</f>
        <v/>
      </c>
      <c r="R414" t="str">
        <f>IF(P414="","",(VLOOKUP(P414,Fauna!$G$2:$I$5001,3,FALSE)))</f>
        <v/>
      </c>
    </row>
    <row r="415" spans="10:18" x14ac:dyDescent="0.25">
      <c r="J415" t="str">
        <f t="shared" si="16"/>
        <v/>
      </c>
      <c r="N415" t="str">
        <f>IF(P415="","",(VLOOKUP(P415,Fauna!$G$2:$N$5001,8,FALSE)))</f>
        <v/>
      </c>
      <c r="Q415" t="str">
        <f>IF(P415="","",(VLOOKUP(P415,Fauna!$G$2:$H$5001,2,FALSE)))</f>
        <v/>
      </c>
      <c r="R415" t="str">
        <f>IF(P415="","",(VLOOKUP(P415,Fauna!$G$2:$I$5001,3,FALSE)))</f>
        <v/>
      </c>
    </row>
    <row r="416" spans="10:18" x14ac:dyDescent="0.25">
      <c r="J416" t="str">
        <f t="shared" si="16"/>
        <v/>
      </c>
      <c r="N416" t="str">
        <f>IF(P416="","",(VLOOKUP(P416,Fauna!$G$2:$N$5001,8,FALSE)))</f>
        <v/>
      </c>
      <c r="Q416" t="str">
        <f>IF(P416="","",(VLOOKUP(P416,Fauna!$G$2:$H$5001,2,FALSE)))</f>
        <v/>
      </c>
      <c r="R416" t="str">
        <f>IF(P416="","",(VLOOKUP(P416,Fauna!$G$2:$I$5001,3,FALSE)))</f>
        <v/>
      </c>
    </row>
    <row r="417" spans="10:18" x14ac:dyDescent="0.25">
      <c r="J417" t="str">
        <f t="shared" si="16"/>
        <v/>
      </c>
      <c r="N417" t="str">
        <f>IF(P417="","",(VLOOKUP(P417,Fauna!$G$2:$N$5001,8,FALSE)))</f>
        <v/>
      </c>
      <c r="Q417" t="str">
        <f>IF(P417="","",(VLOOKUP(P417,Fauna!$G$2:$H$5001,2,FALSE)))</f>
        <v/>
      </c>
      <c r="R417" t="str">
        <f>IF(P417="","",(VLOOKUP(P417,Fauna!$G$2:$I$5001,3,FALSE)))</f>
        <v/>
      </c>
    </row>
    <row r="418" spans="10:18" x14ac:dyDescent="0.25">
      <c r="J418" t="str">
        <f t="shared" si="16"/>
        <v/>
      </c>
      <c r="N418" t="str">
        <f>IF(P418="","",(VLOOKUP(P418,Fauna!$G$2:$N$5001,8,FALSE)))</f>
        <v/>
      </c>
      <c r="Q418" t="str">
        <f>IF(P418="","",(VLOOKUP(P418,Fauna!$G$2:$H$5001,2,FALSE)))</f>
        <v/>
      </c>
      <c r="R418" t="str">
        <f>IF(P418="","",(VLOOKUP(P418,Fauna!$G$2:$I$5001,3,FALSE)))</f>
        <v/>
      </c>
    </row>
    <row r="419" spans="10:18" x14ac:dyDescent="0.25">
      <c r="J419" t="str">
        <f t="shared" si="16"/>
        <v/>
      </c>
      <c r="N419" t="str">
        <f>IF(P419="","",(VLOOKUP(P419,Fauna!$G$2:$N$5001,8,FALSE)))</f>
        <v/>
      </c>
      <c r="Q419" t="str">
        <f>IF(P419="","",(VLOOKUP(P419,Fauna!$G$2:$H$5001,2,FALSE)))</f>
        <v/>
      </c>
      <c r="R419" t="str">
        <f>IF(P419="","",(VLOOKUP(P419,Fauna!$G$2:$I$5001,3,FALSE)))</f>
        <v/>
      </c>
    </row>
    <row r="420" spans="10:18" x14ac:dyDescent="0.25">
      <c r="J420" t="str">
        <f t="shared" si="16"/>
        <v/>
      </c>
      <c r="N420" t="str">
        <f>IF(P420="","",(VLOOKUP(P420,Fauna!$G$2:$N$5001,8,FALSE)))</f>
        <v/>
      </c>
      <c r="Q420" t="str">
        <f>IF(P420="","",(VLOOKUP(P420,Fauna!$G$2:$H$5001,2,FALSE)))</f>
        <v/>
      </c>
      <c r="R420" t="str">
        <f>IF(P420="","",(VLOOKUP(P420,Fauna!$G$2:$I$5001,3,FALSE)))</f>
        <v/>
      </c>
    </row>
    <row r="421" spans="10:18" x14ac:dyDescent="0.25">
      <c r="J421" t="str">
        <f t="shared" si="16"/>
        <v/>
      </c>
      <c r="N421" t="str">
        <f>IF(P421="","",(VLOOKUP(P421,Fauna!$G$2:$N$5001,8,FALSE)))</f>
        <v/>
      </c>
      <c r="Q421" t="str">
        <f>IF(P421="","",(VLOOKUP(P421,Fauna!$G$2:$H$5001,2,FALSE)))</f>
        <v/>
      </c>
      <c r="R421" t="str">
        <f>IF(P421="","",(VLOOKUP(P421,Fauna!$G$2:$I$5001,3,FALSE)))</f>
        <v/>
      </c>
    </row>
    <row r="422" spans="10:18" x14ac:dyDescent="0.25">
      <c r="J422" t="str">
        <f t="shared" si="16"/>
        <v/>
      </c>
      <c r="N422" t="str">
        <f>IF(P422="","",(VLOOKUP(P422,Fauna!$G$2:$N$5001,8,FALSE)))</f>
        <v/>
      </c>
      <c r="Q422" t="str">
        <f>IF(P422="","",(VLOOKUP(P422,Fauna!$G$2:$H$5001,2,FALSE)))</f>
        <v/>
      </c>
      <c r="R422" t="str">
        <f>IF(P422="","",(VLOOKUP(P422,Fauna!$G$2:$I$5001,3,FALSE)))</f>
        <v/>
      </c>
    </row>
    <row r="423" spans="10:18" x14ac:dyDescent="0.25">
      <c r="J423" t="str">
        <f t="shared" si="16"/>
        <v/>
      </c>
      <c r="N423" t="str">
        <f>IF(P423="","",(VLOOKUP(P423,Fauna!$G$2:$N$5001,8,FALSE)))</f>
        <v/>
      </c>
      <c r="Q423" t="str">
        <f>IF(P423="","",(VLOOKUP(P423,Fauna!$G$2:$H$5001,2,FALSE)))</f>
        <v/>
      </c>
      <c r="R423" t="str">
        <f>IF(P423="","",(VLOOKUP(P423,Fauna!$G$2:$I$5001,3,FALSE)))</f>
        <v/>
      </c>
    </row>
    <row r="424" spans="10:18" x14ac:dyDescent="0.25">
      <c r="J424" t="str">
        <f t="shared" si="16"/>
        <v/>
      </c>
      <c r="N424" t="str">
        <f>IF(P424="","",(VLOOKUP(P424,Fauna!$G$2:$N$5001,8,FALSE)))</f>
        <v/>
      </c>
      <c r="Q424" t="str">
        <f>IF(P424="","",(VLOOKUP(P424,Fauna!$G$2:$H$5001,2,FALSE)))</f>
        <v/>
      </c>
      <c r="R424" t="str">
        <f>IF(P424="","",(VLOOKUP(P424,Fauna!$G$2:$I$5001,3,FALSE)))</f>
        <v/>
      </c>
    </row>
    <row r="425" spans="10:18" x14ac:dyDescent="0.25">
      <c r="J425" t="str">
        <f t="shared" si="16"/>
        <v/>
      </c>
      <c r="N425" t="str">
        <f>IF(P425="","",(VLOOKUP(P425,Fauna!$G$2:$N$5001,8,FALSE)))</f>
        <v/>
      </c>
      <c r="Q425" t="str">
        <f>IF(P425="","",(VLOOKUP(P425,Fauna!$G$2:$H$5001,2,FALSE)))</f>
        <v/>
      </c>
      <c r="R425" t="str">
        <f>IF(P425="","",(VLOOKUP(P425,Fauna!$G$2:$I$5001,3,FALSE)))</f>
        <v/>
      </c>
    </row>
    <row r="426" spans="10:18" x14ac:dyDescent="0.25">
      <c r="J426" t="str">
        <f t="shared" si="16"/>
        <v/>
      </c>
      <c r="N426" t="str">
        <f>IF(P426="","",(VLOOKUP(P426,Fauna!$G$2:$N$5001,8,FALSE)))</f>
        <v/>
      </c>
      <c r="Q426" t="str">
        <f>IF(P426="","",(VLOOKUP(P426,Fauna!$G$2:$H$5001,2,FALSE)))</f>
        <v/>
      </c>
      <c r="R426" t="str">
        <f>IF(P426="","",(VLOOKUP(P426,Fauna!$G$2:$I$5001,3,FALSE)))</f>
        <v/>
      </c>
    </row>
    <row r="427" spans="10:18" x14ac:dyDescent="0.25">
      <c r="J427" t="str">
        <f t="shared" si="16"/>
        <v/>
      </c>
      <c r="N427" t="str">
        <f>IF(P427="","",(VLOOKUP(P427,Fauna!$G$2:$N$5001,8,FALSE)))</f>
        <v/>
      </c>
      <c r="Q427" t="str">
        <f>IF(P427="","",(VLOOKUP(P427,Fauna!$G$2:$H$5001,2,FALSE)))</f>
        <v/>
      </c>
      <c r="R427" t="str">
        <f>IF(P427="","",(VLOOKUP(P427,Fauna!$G$2:$I$5001,3,FALSE)))</f>
        <v/>
      </c>
    </row>
    <row r="428" spans="10:18" x14ac:dyDescent="0.25">
      <c r="J428" t="str">
        <f t="shared" si="16"/>
        <v/>
      </c>
      <c r="N428" t="str">
        <f>IF(P428="","",(VLOOKUP(P428,Fauna!$G$2:$N$5001,8,FALSE)))</f>
        <v/>
      </c>
      <c r="Q428" t="str">
        <f>IF(P428="","",(VLOOKUP(P428,Fauna!$G$2:$H$5001,2,FALSE)))</f>
        <v/>
      </c>
      <c r="R428" t="str">
        <f>IF(P428="","",(VLOOKUP(P428,Fauna!$G$2:$I$5001,3,FALSE)))</f>
        <v/>
      </c>
    </row>
    <row r="429" spans="10:18" x14ac:dyDescent="0.25">
      <c r="J429" t="str">
        <f t="shared" si="16"/>
        <v/>
      </c>
      <c r="N429" t="str">
        <f>IF(P429="","",(VLOOKUP(P429,Fauna!$G$2:$N$5001,8,FALSE)))</f>
        <v/>
      </c>
      <c r="Q429" t="str">
        <f>IF(P429="","",(VLOOKUP(P429,Fauna!$G$2:$H$5001,2,FALSE)))</f>
        <v/>
      </c>
      <c r="R429" t="str">
        <f>IF(P429="","",(VLOOKUP(P429,Fauna!$G$2:$I$5001,3,FALSE)))</f>
        <v/>
      </c>
    </row>
    <row r="430" spans="10:18" x14ac:dyDescent="0.25">
      <c r="J430" t="str">
        <f t="shared" si="16"/>
        <v/>
      </c>
      <c r="N430" t="str">
        <f>IF(P430="","",(VLOOKUP(P430,Fauna!$G$2:$N$5001,8,FALSE)))</f>
        <v/>
      </c>
      <c r="Q430" t="str">
        <f>IF(P430="","",(VLOOKUP(P430,Fauna!$G$2:$H$5001,2,FALSE)))</f>
        <v/>
      </c>
      <c r="R430" t="str">
        <f>IF(P430="","",(VLOOKUP(P430,Fauna!$G$2:$I$5001,3,FALSE)))</f>
        <v/>
      </c>
    </row>
    <row r="431" spans="10:18" x14ac:dyDescent="0.25">
      <c r="J431" t="str">
        <f t="shared" si="16"/>
        <v/>
      </c>
      <c r="N431" t="str">
        <f>IF(P431="","",(VLOOKUP(P431,Fauna!$G$2:$N$5001,8,FALSE)))</f>
        <v/>
      </c>
      <c r="Q431" t="str">
        <f>IF(P431="","",(VLOOKUP(P431,Fauna!$G$2:$H$5001,2,FALSE)))</f>
        <v/>
      </c>
      <c r="R431" t="str">
        <f>IF(P431="","",(VLOOKUP(P431,Fauna!$G$2:$I$5001,3,FALSE)))</f>
        <v/>
      </c>
    </row>
    <row r="432" spans="10:18" x14ac:dyDescent="0.25">
      <c r="J432" t="str">
        <f t="shared" si="16"/>
        <v/>
      </c>
      <c r="N432" t="str">
        <f>IF(P432="","",(VLOOKUP(P432,Fauna!$G$2:$N$5001,8,FALSE)))</f>
        <v/>
      </c>
      <c r="Q432" t="str">
        <f>IF(P432="","",(VLOOKUP(P432,Fauna!$G$2:$H$5001,2,FALSE)))</f>
        <v/>
      </c>
      <c r="R432" t="str">
        <f>IF(P432="","",(VLOOKUP(P432,Fauna!$G$2:$I$5001,3,FALSE)))</f>
        <v/>
      </c>
    </row>
    <row r="433" spans="10:18" x14ac:dyDescent="0.25">
      <c r="J433" t="str">
        <f t="shared" si="16"/>
        <v/>
      </c>
      <c r="N433" t="str">
        <f>IF(P433="","",(VLOOKUP(P433,Fauna!$G$2:$N$5001,8,FALSE)))</f>
        <v/>
      </c>
      <c r="Q433" t="str">
        <f>IF(P433="","",(VLOOKUP(P433,Fauna!$G$2:$H$5001,2,FALSE)))</f>
        <v/>
      </c>
      <c r="R433" t="str">
        <f>IF(P433="","",(VLOOKUP(P433,Fauna!$G$2:$I$5001,3,FALSE)))</f>
        <v/>
      </c>
    </row>
    <row r="434" spans="10:18" x14ac:dyDescent="0.25">
      <c r="J434" t="str">
        <f t="shared" si="16"/>
        <v/>
      </c>
      <c r="N434" t="str">
        <f>IF(P434="","",(VLOOKUP(P434,Fauna!$G$2:$N$5001,8,FALSE)))</f>
        <v/>
      </c>
      <c r="Q434" t="str">
        <f>IF(P434="","",(VLOOKUP(P434,Fauna!$G$2:$H$5001,2,FALSE)))</f>
        <v/>
      </c>
      <c r="R434" t="str">
        <f>IF(P434="","",(VLOOKUP(P434,Fauna!$G$2:$I$5001,3,FALSE)))</f>
        <v/>
      </c>
    </row>
    <row r="435" spans="10:18" x14ac:dyDescent="0.25">
      <c r="J435" t="str">
        <f t="shared" si="16"/>
        <v/>
      </c>
      <c r="N435" t="str">
        <f>IF(P435="","",(VLOOKUP(P435,Fauna!$G$2:$N$5001,8,FALSE)))</f>
        <v/>
      </c>
      <c r="Q435" t="str">
        <f>IF(P435="","",(VLOOKUP(P435,Fauna!$G$2:$H$5001,2,FALSE)))</f>
        <v/>
      </c>
      <c r="R435" t="str">
        <f>IF(P435="","",(VLOOKUP(P435,Fauna!$G$2:$I$5001,3,FALSE)))</f>
        <v/>
      </c>
    </row>
    <row r="436" spans="10:18" x14ac:dyDescent="0.25">
      <c r="J436" t="str">
        <f t="shared" si="16"/>
        <v/>
      </c>
      <c r="N436" t="str">
        <f>IF(P436="","",(VLOOKUP(P436,Fauna!$G$2:$N$5001,8,FALSE)))</f>
        <v/>
      </c>
      <c r="Q436" t="str">
        <f>IF(P436="","",(VLOOKUP(P436,Fauna!$G$2:$H$5001,2,FALSE)))</f>
        <v/>
      </c>
      <c r="R436" t="str">
        <f>IF(P436="","",(VLOOKUP(P436,Fauna!$G$2:$I$5001,3,FALSE)))</f>
        <v/>
      </c>
    </row>
    <row r="437" spans="10:18" x14ac:dyDescent="0.25">
      <c r="J437" t="str">
        <f t="shared" si="16"/>
        <v/>
      </c>
      <c r="N437" t="str">
        <f>IF(P437="","",(VLOOKUP(P437,Fauna!$G$2:$N$5001,8,FALSE)))</f>
        <v/>
      </c>
      <c r="Q437" t="str">
        <f>IF(P437="","",(VLOOKUP(P437,Fauna!$G$2:$H$5001,2,FALSE)))</f>
        <v/>
      </c>
      <c r="R437" t="str">
        <f>IF(P437="","",(VLOOKUP(P437,Fauna!$G$2:$I$5001,3,FALSE)))</f>
        <v/>
      </c>
    </row>
    <row r="438" spans="10:18" x14ac:dyDescent="0.25">
      <c r="J438" t="str">
        <f t="shared" si="16"/>
        <v/>
      </c>
      <c r="N438" t="str">
        <f>IF(P438="","",(VLOOKUP(P438,Fauna!$G$2:$N$5001,8,FALSE)))</f>
        <v/>
      </c>
      <c r="Q438" t="str">
        <f>IF(P438="","",(VLOOKUP(P438,Fauna!$G$2:$H$5001,2,FALSE)))</f>
        <v/>
      </c>
      <c r="R438" t="str">
        <f>IF(P438="","",(VLOOKUP(P438,Fauna!$G$2:$I$5001,3,FALSE)))</f>
        <v/>
      </c>
    </row>
    <row r="439" spans="10:18" x14ac:dyDescent="0.25">
      <c r="J439" t="str">
        <f t="shared" si="16"/>
        <v/>
      </c>
      <c r="N439" t="str">
        <f>IF(P439="","",(VLOOKUP(P439,Fauna!$G$2:$N$5001,8,FALSE)))</f>
        <v/>
      </c>
      <c r="Q439" t="str">
        <f>IF(P439="","",(VLOOKUP(P439,Fauna!$G$2:$H$5001,2,FALSE)))</f>
        <v/>
      </c>
      <c r="R439" t="str">
        <f>IF(P439="","",(VLOOKUP(P439,Fauna!$G$2:$I$5001,3,FALSE)))</f>
        <v/>
      </c>
    </row>
    <row r="440" spans="10:18" x14ac:dyDescent="0.25">
      <c r="J440" t="str">
        <f t="shared" si="16"/>
        <v/>
      </c>
      <c r="N440" t="str">
        <f>IF(P440="","",(VLOOKUP(P440,Fauna!$G$2:$N$5001,8,FALSE)))</f>
        <v/>
      </c>
      <c r="Q440" t="str">
        <f>IF(P440="","",(VLOOKUP(P440,Fauna!$G$2:$H$5001,2,FALSE)))</f>
        <v/>
      </c>
      <c r="R440" t="str">
        <f>IF(P440="","",(VLOOKUP(P440,Fauna!$G$2:$I$5001,3,FALSE)))</f>
        <v/>
      </c>
    </row>
    <row r="441" spans="10:18" x14ac:dyDescent="0.25">
      <c r="J441" t="str">
        <f t="shared" si="16"/>
        <v/>
      </c>
      <c r="N441" t="str">
        <f>IF(P441="","",(VLOOKUP(P441,Fauna!$G$2:$N$5001,8,FALSE)))</f>
        <v/>
      </c>
      <c r="Q441" t="str">
        <f>IF(P441="","",(VLOOKUP(P441,Fauna!$G$2:$H$5001,2,FALSE)))</f>
        <v/>
      </c>
      <c r="R441" t="str">
        <f>IF(P441="","",(VLOOKUP(P441,Fauna!$G$2:$I$5001,3,FALSE)))</f>
        <v/>
      </c>
    </row>
    <row r="442" spans="10:18" x14ac:dyDescent="0.25">
      <c r="J442" t="str">
        <f t="shared" si="16"/>
        <v/>
      </c>
      <c r="N442" t="str">
        <f>IF(P442="","",(VLOOKUP(P442,Fauna!$G$2:$N$5001,8,FALSE)))</f>
        <v/>
      </c>
      <c r="Q442" t="str">
        <f>IF(P442="","",(VLOOKUP(P442,Fauna!$G$2:$H$5001,2,FALSE)))</f>
        <v/>
      </c>
      <c r="R442" t="str">
        <f>IF(P442="","",(VLOOKUP(P442,Fauna!$G$2:$I$5001,3,FALSE)))</f>
        <v/>
      </c>
    </row>
    <row r="443" spans="10:18" x14ac:dyDescent="0.25">
      <c r="J443" t="str">
        <f t="shared" si="16"/>
        <v/>
      </c>
      <c r="N443" t="str">
        <f>IF(P443="","",(VLOOKUP(P443,Fauna!$G$2:$N$5001,8,FALSE)))</f>
        <v/>
      </c>
      <c r="Q443" t="str">
        <f>IF(P443="","",(VLOOKUP(P443,Fauna!$G$2:$H$5001,2,FALSE)))</f>
        <v/>
      </c>
      <c r="R443" t="str">
        <f>IF(P443="","",(VLOOKUP(P443,Fauna!$G$2:$I$5001,3,FALSE)))</f>
        <v/>
      </c>
    </row>
    <row r="444" spans="10:18" x14ac:dyDescent="0.25">
      <c r="J444" t="str">
        <f t="shared" si="16"/>
        <v/>
      </c>
      <c r="N444" t="str">
        <f>IF(P444="","",(VLOOKUP(P444,Fauna!$G$2:$N$5001,8,FALSE)))</f>
        <v/>
      </c>
      <c r="Q444" t="str">
        <f>IF(P444="","",(VLOOKUP(P444,Fauna!$G$2:$H$5001,2,FALSE)))</f>
        <v/>
      </c>
      <c r="R444" t="str">
        <f>IF(P444="","",(VLOOKUP(P444,Fauna!$G$2:$I$5001,3,FALSE)))</f>
        <v/>
      </c>
    </row>
    <row r="445" spans="10:18" x14ac:dyDescent="0.25">
      <c r="J445" t="str">
        <f t="shared" si="16"/>
        <v/>
      </c>
      <c r="N445" t="str">
        <f>IF(P445="","",(VLOOKUP(P445,Fauna!$G$2:$N$5001,8,FALSE)))</f>
        <v/>
      </c>
      <c r="Q445" t="str">
        <f>IF(P445="","",(VLOOKUP(P445,Fauna!$G$2:$H$5001,2,FALSE)))</f>
        <v/>
      </c>
      <c r="R445" t="str">
        <f>IF(P445="","",(VLOOKUP(P445,Fauna!$G$2:$I$5001,3,FALSE)))</f>
        <v/>
      </c>
    </row>
    <row r="446" spans="10:18" x14ac:dyDescent="0.25">
      <c r="J446" t="str">
        <f t="shared" si="16"/>
        <v/>
      </c>
      <c r="N446" t="str">
        <f>IF(P446="","",(VLOOKUP(P446,Fauna!$G$2:$N$5001,8,FALSE)))</f>
        <v/>
      </c>
      <c r="Q446" t="str">
        <f>IF(P446="","",(VLOOKUP(P446,Fauna!$G$2:$H$5001,2,FALSE)))</f>
        <v/>
      </c>
      <c r="R446" t="str">
        <f>IF(P446="","",(VLOOKUP(P446,Fauna!$G$2:$I$5001,3,FALSE)))</f>
        <v/>
      </c>
    </row>
    <row r="447" spans="10:18" x14ac:dyDescent="0.25">
      <c r="J447" t="str">
        <f t="shared" si="16"/>
        <v/>
      </c>
      <c r="N447" t="str">
        <f>IF(P447="","",(VLOOKUP(P447,Fauna!$G$2:$N$5001,8,FALSE)))</f>
        <v/>
      </c>
      <c r="Q447" t="str">
        <f>IF(P447="","",(VLOOKUP(P447,Fauna!$G$2:$H$5001,2,FALSE)))</f>
        <v/>
      </c>
      <c r="R447" t="str">
        <f>IF(P447="","",(VLOOKUP(P447,Fauna!$G$2:$I$5001,3,FALSE)))</f>
        <v/>
      </c>
    </row>
    <row r="448" spans="10:18" x14ac:dyDescent="0.25">
      <c r="J448" t="str">
        <f t="shared" si="16"/>
        <v/>
      </c>
      <c r="N448" t="str">
        <f>IF(P448="","",(VLOOKUP(P448,Fauna!$G$2:$N$5001,8,FALSE)))</f>
        <v/>
      </c>
      <c r="Q448" t="str">
        <f>IF(P448="","",(VLOOKUP(P448,Fauna!$G$2:$H$5001,2,FALSE)))</f>
        <v/>
      </c>
      <c r="R448" t="str">
        <f>IF(P448="","",(VLOOKUP(P448,Fauna!$G$2:$I$5001,3,FALSE)))</f>
        <v/>
      </c>
    </row>
    <row r="449" spans="10:18" x14ac:dyDescent="0.25">
      <c r="J449" t="str">
        <f t="shared" si="16"/>
        <v/>
      </c>
      <c r="N449" t="str">
        <f>IF(P449="","",(VLOOKUP(P449,Fauna!$G$2:$N$5001,8,FALSE)))</f>
        <v/>
      </c>
      <c r="Q449" t="str">
        <f>IF(P449="","",(VLOOKUP(P449,Fauna!$G$2:$H$5001,2,FALSE)))</f>
        <v/>
      </c>
      <c r="R449" t="str">
        <f>IF(P449="","",(VLOOKUP(P449,Fauna!$G$2:$I$5001,3,FALSE)))</f>
        <v/>
      </c>
    </row>
    <row r="450" spans="10:18" x14ac:dyDescent="0.25">
      <c r="J450" t="str">
        <f t="shared" si="16"/>
        <v/>
      </c>
      <c r="N450" t="str">
        <f>IF(P450="","",(VLOOKUP(P450,Fauna!$G$2:$N$5001,8,FALSE)))</f>
        <v/>
      </c>
      <c r="Q450" t="str">
        <f>IF(P450="","",(VLOOKUP(P450,Fauna!$G$2:$H$5001,2,FALSE)))</f>
        <v/>
      </c>
      <c r="R450" t="str">
        <f>IF(P450="","",(VLOOKUP(P450,Fauna!$G$2:$I$5001,3,FALSE)))</f>
        <v/>
      </c>
    </row>
    <row r="451" spans="10:18" x14ac:dyDescent="0.25">
      <c r="J451" t="str">
        <f t="shared" si="16"/>
        <v/>
      </c>
      <c r="N451" t="str">
        <f>IF(P451="","",(VLOOKUP(P451,Fauna!$G$2:$N$5001,8,FALSE)))</f>
        <v/>
      </c>
      <c r="Q451" t="str">
        <f>IF(P451="","",(VLOOKUP(P451,Fauna!$G$2:$H$5001,2,FALSE)))</f>
        <v/>
      </c>
      <c r="R451" t="str">
        <f>IF(P451="","",(VLOOKUP(P451,Fauna!$G$2:$I$5001,3,FALSE)))</f>
        <v/>
      </c>
    </row>
    <row r="452" spans="10:18" x14ac:dyDescent="0.25">
      <c r="J452" t="str">
        <f t="shared" ref="J452:J515" si="17">IF(P452="","","51-100m")</f>
        <v/>
      </c>
      <c r="N452" t="str">
        <f>IF(P452="","",(VLOOKUP(P452,Fauna!$G$2:$N$5001,8,FALSE)))</f>
        <v/>
      </c>
      <c r="Q452" t="str">
        <f>IF(P452="","",(VLOOKUP(P452,Fauna!$G$2:$H$5001,2,FALSE)))</f>
        <v/>
      </c>
      <c r="R452" t="str">
        <f>IF(P452="","",(VLOOKUP(P452,Fauna!$G$2:$I$5001,3,FALSE)))</f>
        <v/>
      </c>
    </row>
    <row r="453" spans="10:18" x14ac:dyDescent="0.25">
      <c r="J453" t="str">
        <f t="shared" si="17"/>
        <v/>
      </c>
      <c r="N453" t="str">
        <f>IF(P453="","",(VLOOKUP(P453,Fauna!$G$2:$N$5001,8,FALSE)))</f>
        <v/>
      </c>
      <c r="Q453" t="str">
        <f>IF(P453="","",(VLOOKUP(P453,Fauna!$G$2:$H$5001,2,FALSE)))</f>
        <v/>
      </c>
      <c r="R453" t="str">
        <f>IF(P453="","",(VLOOKUP(P453,Fauna!$G$2:$I$5001,3,FALSE)))</f>
        <v/>
      </c>
    </row>
    <row r="454" spans="10:18" x14ac:dyDescent="0.25">
      <c r="J454" t="str">
        <f t="shared" si="17"/>
        <v/>
      </c>
      <c r="N454" t="str">
        <f>IF(P454="","",(VLOOKUP(P454,Fauna!$G$2:$N$5001,8,FALSE)))</f>
        <v/>
      </c>
      <c r="Q454" t="str">
        <f>IF(P454="","",(VLOOKUP(P454,Fauna!$G$2:$H$5001,2,FALSE)))</f>
        <v/>
      </c>
      <c r="R454" t="str">
        <f>IF(P454="","",(VLOOKUP(P454,Fauna!$G$2:$I$5001,3,FALSE)))</f>
        <v/>
      </c>
    </row>
    <row r="455" spans="10:18" x14ac:dyDescent="0.25">
      <c r="J455" t="str">
        <f t="shared" si="17"/>
        <v/>
      </c>
      <c r="N455" t="str">
        <f>IF(P455="","",(VLOOKUP(P455,Fauna!$G$2:$N$5001,8,FALSE)))</f>
        <v/>
      </c>
      <c r="Q455" t="str">
        <f>IF(P455="","",(VLOOKUP(P455,Fauna!$G$2:$H$5001,2,FALSE)))</f>
        <v/>
      </c>
      <c r="R455" t="str">
        <f>IF(P455="","",(VLOOKUP(P455,Fauna!$G$2:$I$5001,3,FALSE)))</f>
        <v/>
      </c>
    </row>
    <row r="456" spans="10:18" x14ac:dyDescent="0.25">
      <c r="J456" t="str">
        <f t="shared" si="17"/>
        <v/>
      </c>
      <c r="N456" t="str">
        <f>IF(P456="","",(VLOOKUP(P456,Fauna!$G$2:$N$5001,8,FALSE)))</f>
        <v/>
      </c>
      <c r="Q456" t="str">
        <f>IF(P456="","",(VLOOKUP(P456,Fauna!$G$2:$H$5001,2,FALSE)))</f>
        <v/>
      </c>
      <c r="R456" t="str">
        <f>IF(P456="","",(VLOOKUP(P456,Fauna!$G$2:$I$5001,3,FALSE)))</f>
        <v/>
      </c>
    </row>
    <row r="457" spans="10:18" x14ac:dyDescent="0.25">
      <c r="J457" t="str">
        <f t="shared" si="17"/>
        <v/>
      </c>
      <c r="N457" t="str">
        <f>IF(P457="","",(VLOOKUP(P457,Fauna!$G$2:$N$5001,8,FALSE)))</f>
        <v/>
      </c>
      <c r="Q457" t="str">
        <f>IF(P457="","",(VLOOKUP(P457,Fauna!$G$2:$H$5001,2,FALSE)))</f>
        <v/>
      </c>
      <c r="R457" t="str">
        <f>IF(P457="","",(VLOOKUP(P457,Fauna!$G$2:$I$5001,3,FALSE)))</f>
        <v/>
      </c>
    </row>
    <row r="458" spans="10:18" x14ac:dyDescent="0.25">
      <c r="J458" t="str">
        <f t="shared" si="17"/>
        <v/>
      </c>
      <c r="N458" t="str">
        <f>IF(P458="","",(VLOOKUP(P458,Fauna!$G$2:$N$5001,8,FALSE)))</f>
        <v/>
      </c>
      <c r="Q458" t="str">
        <f>IF(P458="","",(VLOOKUP(P458,Fauna!$G$2:$H$5001,2,FALSE)))</f>
        <v/>
      </c>
      <c r="R458" t="str">
        <f>IF(P458="","",(VLOOKUP(P458,Fauna!$G$2:$I$5001,3,FALSE)))</f>
        <v/>
      </c>
    </row>
    <row r="459" spans="10:18" x14ac:dyDescent="0.25">
      <c r="J459" t="str">
        <f t="shared" si="17"/>
        <v/>
      </c>
      <c r="N459" t="str">
        <f>IF(P459="","",(VLOOKUP(P459,Fauna!$G$2:$N$5001,8,FALSE)))</f>
        <v/>
      </c>
      <c r="Q459" t="str">
        <f>IF(P459="","",(VLOOKUP(P459,Fauna!$G$2:$H$5001,2,FALSE)))</f>
        <v/>
      </c>
      <c r="R459" t="str">
        <f>IF(P459="","",(VLOOKUP(P459,Fauna!$G$2:$I$5001,3,FALSE)))</f>
        <v/>
      </c>
    </row>
    <row r="460" spans="10:18" x14ac:dyDescent="0.25">
      <c r="J460" t="str">
        <f t="shared" si="17"/>
        <v/>
      </c>
      <c r="N460" t="str">
        <f>IF(P460="","",(VLOOKUP(P460,Fauna!$G$2:$N$5001,8,FALSE)))</f>
        <v/>
      </c>
      <c r="Q460" t="str">
        <f>IF(P460="","",(VLOOKUP(P460,Fauna!$G$2:$H$5001,2,FALSE)))</f>
        <v/>
      </c>
      <c r="R460" t="str">
        <f>IF(P460="","",(VLOOKUP(P460,Fauna!$G$2:$I$5001,3,FALSE)))</f>
        <v/>
      </c>
    </row>
    <row r="461" spans="10:18" x14ac:dyDescent="0.25">
      <c r="J461" t="str">
        <f t="shared" si="17"/>
        <v/>
      </c>
      <c r="N461" t="str">
        <f>IF(P461="","",(VLOOKUP(P461,Fauna!$G$2:$N$5001,8,FALSE)))</f>
        <v/>
      </c>
      <c r="Q461" t="str">
        <f>IF(P461="","",(VLOOKUP(P461,Fauna!$G$2:$H$5001,2,FALSE)))</f>
        <v/>
      </c>
      <c r="R461" t="str">
        <f>IF(P461="","",(VLOOKUP(P461,Fauna!$G$2:$I$5001,3,FALSE)))</f>
        <v/>
      </c>
    </row>
    <row r="462" spans="10:18" x14ac:dyDescent="0.25">
      <c r="J462" t="str">
        <f t="shared" si="17"/>
        <v/>
      </c>
      <c r="N462" t="str">
        <f>IF(P462="","",(VLOOKUP(P462,Fauna!$G$2:$N$5001,8,FALSE)))</f>
        <v/>
      </c>
      <c r="Q462" t="str">
        <f>IF(P462="","",(VLOOKUP(P462,Fauna!$G$2:$H$5001,2,FALSE)))</f>
        <v/>
      </c>
      <c r="R462" t="str">
        <f>IF(P462="","",(VLOOKUP(P462,Fauna!$G$2:$I$5001,3,FALSE)))</f>
        <v/>
      </c>
    </row>
    <row r="463" spans="10:18" x14ac:dyDescent="0.25">
      <c r="J463" t="str">
        <f t="shared" si="17"/>
        <v/>
      </c>
      <c r="N463" t="str">
        <f>IF(P463="","",(VLOOKUP(P463,Fauna!$G$2:$N$5001,8,FALSE)))</f>
        <v/>
      </c>
      <c r="Q463" t="str">
        <f>IF(P463="","",(VLOOKUP(P463,Fauna!$G$2:$H$5001,2,FALSE)))</f>
        <v/>
      </c>
      <c r="R463" t="str">
        <f>IF(P463="","",(VLOOKUP(P463,Fauna!$G$2:$I$5001,3,FALSE)))</f>
        <v/>
      </c>
    </row>
    <row r="464" spans="10:18" x14ac:dyDescent="0.25">
      <c r="J464" t="str">
        <f t="shared" si="17"/>
        <v/>
      </c>
      <c r="N464" t="str">
        <f>IF(P464="","",(VLOOKUP(P464,Fauna!$G$2:$N$5001,8,FALSE)))</f>
        <v/>
      </c>
      <c r="Q464" t="str">
        <f>IF(P464="","",(VLOOKUP(P464,Fauna!$G$2:$H$5001,2,FALSE)))</f>
        <v/>
      </c>
      <c r="R464" t="str">
        <f>IF(P464="","",(VLOOKUP(P464,Fauna!$G$2:$I$5001,3,FALSE)))</f>
        <v/>
      </c>
    </row>
    <row r="465" spans="10:18" x14ac:dyDescent="0.25">
      <c r="J465" t="str">
        <f t="shared" si="17"/>
        <v/>
      </c>
      <c r="N465" t="str">
        <f>IF(P465="","",(VLOOKUP(P465,Fauna!$G$2:$N$5001,8,FALSE)))</f>
        <v/>
      </c>
      <c r="Q465" t="str">
        <f>IF(P465="","",(VLOOKUP(P465,Fauna!$G$2:$H$5001,2,FALSE)))</f>
        <v/>
      </c>
      <c r="R465" t="str">
        <f>IF(P465="","",(VLOOKUP(P465,Fauna!$G$2:$I$5001,3,FALSE)))</f>
        <v/>
      </c>
    </row>
    <row r="466" spans="10:18" x14ac:dyDescent="0.25">
      <c r="J466" t="str">
        <f t="shared" si="17"/>
        <v/>
      </c>
      <c r="N466" t="str">
        <f>IF(P466="","",(VLOOKUP(P466,Fauna!$G$2:$N$5001,8,FALSE)))</f>
        <v/>
      </c>
      <c r="Q466" t="str">
        <f>IF(P466="","",(VLOOKUP(P466,Fauna!$G$2:$H$5001,2,FALSE)))</f>
        <v/>
      </c>
      <c r="R466" t="str">
        <f>IF(P466="","",(VLOOKUP(P466,Fauna!$G$2:$I$5001,3,FALSE)))</f>
        <v/>
      </c>
    </row>
    <row r="467" spans="10:18" x14ac:dyDescent="0.25">
      <c r="J467" t="str">
        <f t="shared" si="17"/>
        <v/>
      </c>
      <c r="N467" t="str">
        <f>IF(P467="","",(VLOOKUP(P467,Fauna!$G$2:$N$5001,8,FALSE)))</f>
        <v/>
      </c>
      <c r="Q467" t="str">
        <f>IF(P467="","",(VLOOKUP(P467,Fauna!$G$2:$H$5001,2,FALSE)))</f>
        <v/>
      </c>
      <c r="R467" t="str">
        <f>IF(P467="","",(VLOOKUP(P467,Fauna!$G$2:$I$5001,3,FALSE)))</f>
        <v/>
      </c>
    </row>
    <row r="468" spans="10:18" x14ac:dyDescent="0.25">
      <c r="J468" t="str">
        <f t="shared" si="17"/>
        <v/>
      </c>
      <c r="N468" t="str">
        <f>IF(P468="","",(VLOOKUP(P468,Fauna!$G$2:$N$5001,8,FALSE)))</f>
        <v/>
      </c>
      <c r="Q468" t="str">
        <f>IF(P468="","",(VLOOKUP(P468,Fauna!$G$2:$H$5001,2,FALSE)))</f>
        <v/>
      </c>
      <c r="R468" t="str">
        <f>IF(P468="","",(VLOOKUP(P468,Fauna!$G$2:$I$5001,3,FALSE)))</f>
        <v/>
      </c>
    </row>
    <row r="469" spans="10:18" x14ac:dyDescent="0.25">
      <c r="J469" t="str">
        <f t="shared" si="17"/>
        <v/>
      </c>
      <c r="N469" t="str">
        <f>IF(P469="","",(VLOOKUP(P469,Fauna!$G$2:$N$5001,8,FALSE)))</f>
        <v/>
      </c>
      <c r="Q469" t="str">
        <f>IF(P469="","",(VLOOKUP(P469,Fauna!$G$2:$H$5001,2,FALSE)))</f>
        <v/>
      </c>
      <c r="R469" t="str">
        <f>IF(P469="","",(VLOOKUP(P469,Fauna!$G$2:$I$5001,3,FALSE)))</f>
        <v/>
      </c>
    </row>
    <row r="470" spans="10:18" x14ac:dyDescent="0.25">
      <c r="J470" t="str">
        <f t="shared" si="17"/>
        <v/>
      </c>
      <c r="N470" t="str">
        <f>IF(P470="","",(VLOOKUP(P470,Fauna!$G$2:$N$5001,8,FALSE)))</f>
        <v/>
      </c>
      <c r="Q470" t="str">
        <f>IF(P470="","",(VLOOKUP(P470,Fauna!$G$2:$H$5001,2,FALSE)))</f>
        <v/>
      </c>
      <c r="R470" t="str">
        <f>IF(P470="","",(VLOOKUP(P470,Fauna!$G$2:$I$5001,3,FALSE)))</f>
        <v/>
      </c>
    </row>
    <row r="471" spans="10:18" x14ac:dyDescent="0.25">
      <c r="J471" t="str">
        <f t="shared" si="17"/>
        <v/>
      </c>
      <c r="N471" t="str">
        <f>IF(P471="","",(VLOOKUP(P471,Fauna!$G$2:$N$5001,8,FALSE)))</f>
        <v/>
      </c>
      <c r="Q471" t="str">
        <f>IF(P471="","",(VLOOKUP(P471,Fauna!$G$2:$H$5001,2,FALSE)))</f>
        <v/>
      </c>
      <c r="R471" t="str">
        <f>IF(P471="","",(VLOOKUP(P471,Fauna!$G$2:$I$5001,3,FALSE)))</f>
        <v/>
      </c>
    </row>
    <row r="472" spans="10:18" x14ac:dyDescent="0.25">
      <c r="J472" t="str">
        <f t="shared" si="17"/>
        <v/>
      </c>
      <c r="N472" t="str">
        <f>IF(P472="","",(VLOOKUP(P472,Fauna!$G$2:$N$5001,8,FALSE)))</f>
        <v/>
      </c>
      <c r="Q472" t="str">
        <f>IF(P472="","",(VLOOKUP(P472,Fauna!$G$2:$H$5001,2,FALSE)))</f>
        <v/>
      </c>
      <c r="R472" t="str">
        <f>IF(P472="","",(VLOOKUP(P472,Fauna!$G$2:$I$5001,3,FALSE)))</f>
        <v/>
      </c>
    </row>
    <row r="473" spans="10:18" x14ac:dyDescent="0.25">
      <c r="J473" t="str">
        <f t="shared" si="17"/>
        <v/>
      </c>
      <c r="N473" t="str">
        <f>IF(P473="","",(VLOOKUP(P473,Fauna!$G$2:$N$5001,8,FALSE)))</f>
        <v/>
      </c>
      <c r="Q473" t="str">
        <f>IF(P473="","",(VLOOKUP(P473,Fauna!$G$2:$H$5001,2,FALSE)))</f>
        <v/>
      </c>
      <c r="R473" t="str">
        <f>IF(P473="","",(VLOOKUP(P473,Fauna!$G$2:$I$5001,3,FALSE)))</f>
        <v/>
      </c>
    </row>
    <row r="474" spans="10:18" x14ac:dyDescent="0.25">
      <c r="J474" t="str">
        <f t="shared" si="17"/>
        <v/>
      </c>
      <c r="N474" t="str">
        <f>IF(P474="","",(VLOOKUP(P474,Fauna!$G$2:$N$5001,8,FALSE)))</f>
        <v/>
      </c>
      <c r="Q474" t="str">
        <f>IF(P474="","",(VLOOKUP(P474,Fauna!$G$2:$H$5001,2,FALSE)))</f>
        <v/>
      </c>
      <c r="R474" t="str">
        <f>IF(P474="","",(VLOOKUP(P474,Fauna!$G$2:$I$5001,3,FALSE)))</f>
        <v/>
      </c>
    </row>
    <row r="475" spans="10:18" x14ac:dyDescent="0.25">
      <c r="J475" t="str">
        <f t="shared" si="17"/>
        <v/>
      </c>
      <c r="N475" t="str">
        <f>IF(P475="","",(VLOOKUP(P475,Fauna!$G$2:$N$5001,8,FALSE)))</f>
        <v/>
      </c>
      <c r="Q475" t="str">
        <f>IF(P475="","",(VLOOKUP(P475,Fauna!$G$2:$H$5001,2,FALSE)))</f>
        <v/>
      </c>
      <c r="R475" t="str">
        <f>IF(P475="","",(VLOOKUP(P475,Fauna!$G$2:$I$5001,3,FALSE)))</f>
        <v/>
      </c>
    </row>
    <row r="476" spans="10:18" x14ac:dyDescent="0.25">
      <c r="J476" t="str">
        <f t="shared" si="17"/>
        <v/>
      </c>
      <c r="N476" t="str">
        <f>IF(P476="","",(VLOOKUP(P476,Fauna!$G$2:$N$5001,8,FALSE)))</f>
        <v/>
      </c>
      <c r="Q476" t="str">
        <f>IF(P476="","",(VLOOKUP(P476,Fauna!$G$2:$H$5001,2,FALSE)))</f>
        <v/>
      </c>
      <c r="R476" t="str">
        <f>IF(P476="","",(VLOOKUP(P476,Fauna!$G$2:$I$5001,3,FALSE)))</f>
        <v/>
      </c>
    </row>
    <row r="477" spans="10:18" x14ac:dyDescent="0.25">
      <c r="J477" t="str">
        <f t="shared" si="17"/>
        <v/>
      </c>
      <c r="N477" t="str">
        <f>IF(P477="","",(VLOOKUP(P477,Fauna!$G$2:$N$5001,8,FALSE)))</f>
        <v/>
      </c>
      <c r="Q477" t="str">
        <f>IF(P477="","",(VLOOKUP(P477,Fauna!$G$2:$H$5001,2,FALSE)))</f>
        <v/>
      </c>
      <c r="R477" t="str">
        <f>IF(P477="","",(VLOOKUP(P477,Fauna!$G$2:$I$5001,3,FALSE)))</f>
        <v/>
      </c>
    </row>
    <row r="478" spans="10:18" x14ac:dyDescent="0.25">
      <c r="J478" t="str">
        <f t="shared" si="17"/>
        <v/>
      </c>
      <c r="N478" t="str">
        <f>IF(P478="","",(VLOOKUP(P478,Fauna!$G$2:$N$5001,8,FALSE)))</f>
        <v/>
      </c>
      <c r="Q478" t="str">
        <f>IF(P478="","",(VLOOKUP(P478,Fauna!$G$2:$H$5001,2,FALSE)))</f>
        <v/>
      </c>
      <c r="R478" t="str">
        <f>IF(P478="","",(VLOOKUP(P478,Fauna!$G$2:$I$5001,3,FALSE)))</f>
        <v/>
      </c>
    </row>
    <row r="479" spans="10:18" x14ac:dyDescent="0.25">
      <c r="J479" t="str">
        <f t="shared" si="17"/>
        <v/>
      </c>
      <c r="N479" t="str">
        <f>IF(P479="","",(VLOOKUP(P479,Fauna!$G$2:$N$5001,8,FALSE)))</f>
        <v/>
      </c>
      <c r="Q479" t="str">
        <f>IF(P479="","",(VLOOKUP(P479,Fauna!$G$2:$H$5001,2,FALSE)))</f>
        <v/>
      </c>
      <c r="R479" t="str">
        <f>IF(P479="","",(VLOOKUP(P479,Fauna!$G$2:$I$5001,3,FALSE)))</f>
        <v/>
      </c>
    </row>
    <row r="480" spans="10:18" x14ac:dyDescent="0.25">
      <c r="J480" t="str">
        <f t="shared" si="17"/>
        <v/>
      </c>
      <c r="N480" t="str">
        <f>IF(P480="","",(VLOOKUP(P480,Fauna!$G$2:$N$5001,8,FALSE)))</f>
        <v/>
      </c>
      <c r="Q480" t="str">
        <f>IF(P480="","",(VLOOKUP(P480,Fauna!$G$2:$H$5001,2,FALSE)))</f>
        <v/>
      </c>
      <c r="R480" t="str">
        <f>IF(P480="","",(VLOOKUP(P480,Fauna!$G$2:$I$5001,3,FALSE)))</f>
        <v/>
      </c>
    </row>
    <row r="481" spans="10:18" x14ac:dyDescent="0.25">
      <c r="J481" t="str">
        <f t="shared" si="17"/>
        <v/>
      </c>
      <c r="N481" t="str">
        <f>IF(P481="","",(VLOOKUP(P481,Fauna!$G$2:$N$5001,8,FALSE)))</f>
        <v/>
      </c>
      <c r="Q481" t="str">
        <f>IF(P481="","",(VLOOKUP(P481,Fauna!$G$2:$H$5001,2,FALSE)))</f>
        <v/>
      </c>
      <c r="R481" t="str">
        <f>IF(P481="","",(VLOOKUP(P481,Fauna!$G$2:$I$5001,3,FALSE)))</f>
        <v/>
      </c>
    </row>
    <row r="482" spans="10:18" x14ac:dyDescent="0.25">
      <c r="J482" t="str">
        <f t="shared" si="17"/>
        <v/>
      </c>
      <c r="N482" t="str">
        <f>IF(P482="","",(VLOOKUP(P482,Fauna!$G$2:$N$5001,8,FALSE)))</f>
        <v/>
      </c>
      <c r="Q482" t="str">
        <f>IF(P482="","",(VLOOKUP(P482,Fauna!$G$2:$H$5001,2,FALSE)))</f>
        <v/>
      </c>
      <c r="R482" t="str">
        <f>IF(P482="","",(VLOOKUP(P482,Fauna!$G$2:$I$5001,3,FALSE)))</f>
        <v/>
      </c>
    </row>
    <row r="483" spans="10:18" x14ac:dyDescent="0.25">
      <c r="J483" t="str">
        <f t="shared" si="17"/>
        <v/>
      </c>
      <c r="N483" t="str">
        <f>IF(P483="","",(VLOOKUP(P483,Fauna!$G$2:$N$5001,8,FALSE)))</f>
        <v/>
      </c>
      <c r="Q483" t="str">
        <f>IF(P483="","",(VLOOKUP(P483,Fauna!$G$2:$H$5001,2,FALSE)))</f>
        <v/>
      </c>
      <c r="R483" t="str">
        <f>IF(P483="","",(VLOOKUP(P483,Fauna!$G$2:$I$5001,3,FALSE)))</f>
        <v/>
      </c>
    </row>
    <row r="484" spans="10:18" x14ac:dyDescent="0.25">
      <c r="J484" t="str">
        <f t="shared" si="17"/>
        <v/>
      </c>
      <c r="N484" t="str">
        <f>IF(P484="","",(VLOOKUP(P484,Fauna!$G$2:$N$5001,8,FALSE)))</f>
        <v/>
      </c>
      <c r="Q484" t="str">
        <f>IF(P484="","",(VLOOKUP(P484,Fauna!$G$2:$H$5001,2,FALSE)))</f>
        <v/>
      </c>
      <c r="R484" t="str">
        <f>IF(P484="","",(VLOOKUP(P484,Fauna!$G$2:$I$5001,3,FALSE)))</f>
        <v/>
      </c>
    </row>
    <row r="485" spans="10:18" x14ac:dyDescent="0.25">
      <c r="J485" t="str">
        <f t="shared" si="17"/>
        <v/>
      </c>
      <c r="N485" t="str">
        <f>IF(P485="","",(VLOOKUP(P485,Fauna!$G$2:$N$5001,8,FALSE)))</f>
        <v/>
      </c>
      <c r="Q485" t="str">
        <f>IF(P485="","",(VLOOKUP(P485,Fauna!$G$2:$H$5001,2,FALSE)))</f>
        <v/>
      </c>
      <c r="R485" t="str">
        <f>IF(P485="","",(VLOOKUP(P485,Fauna!$G$2:$I$5001,3,FALSE)))</f>
        <v/>
      </c>
    </row>
    <row r="486" spans="10:18" x14ac:dyDescent="0.25">
      <c r="J486" t="str">
        <f t="shared" si="17"/>
        <v/>
      </c>
      <c r="N486" t="str">
        <f>IF(P486="","",(VLOOKUP(P486,Fauna!$G$2:$N$5001,8,FALSE)))</f>
        <v/>
      </c>
      <c r="Q486" t="str">
        <f>IF(P486="","",(VLOOKUP(P486,Fauna!$G$2:$H$5001,2,FALSE)))</f>
        <v/>
      </c>
      <c r="R486" t="str">
        <f>IF(P486="","",(VLOOKUP(P486,Fauna!$G$2:$I$5001,3,FALSE)))</f>
        <v/>
      </c>
    </row>
    <row r="487" spans="10:18" x14ac:dyDescent="0.25">
      <c r="J487" t="str">
        <f t="shared" si="17"/>
        <v/>
      </c>
      <c r="N487" t="str">
        <f>IF(P487="","",(VLOOKUP(P487,Fauna!$G$2:$N$5001,8,FALSE)))</f>
        <v/>
      </c>
      <c r="Q487" t="str">
        <f>IF(P487="","",(VLOOKUP(P487,Fauna!$G$2:$H$5001,2,FALSE)))</f>
        <v/>
      </c>
      <c r="R487" t="str">
        <f>IF(P487="","",(VLOOKUP(P487,Fauna!$G$2:$I$5001,3,FALSE)))</f>
        <v/>
      </c>
    </row>
    <row r="488" spans="10:18" x14ac:dyDescent="0.25">
      <c r="J488" t="str">
        <f t="shared" si="17"/>
        <v/>
      </c>
      <c r="N488" t="str">
        <f>IF(P488="","",(VLOOKUP(P488,Fauna!$G$2:$N$5001,8,FALSE)))</f>
        <v/>
      </c>
      <c r="Q488" t="str">
        <f>IF(P488="","",(VLOOKUP(P488,Fauna!$G$2:$H$5001,2,FALSE)))</f>
        <v/>
      </c>
      <c r="R488" t="str">
        <f>IF(P488="","",(VLOOKUP(P488,Fauna!$G$2:$I$5001,3,FALSE)))</f>
        <v/>
      </c>
    </row>
    <row r="489" spans="10:18" x14ac:dyDescent="0.25">
      <c r="J489" t="str">
        <f t="shared" si="17"/>
        <v/>
      </c>
      <c r="N489" t="str">
        <f>IF(P489="","",(VLOOKUP(P489,Fauna!$G$2:$N$5001,8,FALSE)))</f>
        <v/>
      </c>
      <c r="Q489" t="str">
        <f>IF(P489="","",(VLOOKUP(P489,Fauna!$G$2:$H$5001,2,FALSE)))</f>
        <v/>
      </c>
      <c r="R489" t="str">
        <f>IF(P489="","",(VLOOKUP(P489,Fauna!$G$2:$I$5001,3,FALSE)))</f>
        <v/>
      </c>
    </row>
    <row r="490" spans="10:18" x14ac:dyDescent="0.25">
      <c r="J490" t="str">
        <f t="shared" si="17"/>
        <v/>
      </c>
      <c r="N490" t="str">
        <f>IF(P490="","",(VLOOKUP(P490,Fauna!$G$2:$N$5001,8,FALSE)))</f>
        <v/>
      </c>
      <c r="Q490" t="str">
        <f>IF(P490="","",(VLOOKUP(P490,Fauna!$G$2:$H$5001,2,FALSE)))</f>
        <v/>
      </c>
      <c r="R490" t="str">
        <f>IF(P490="","",(VLOOKUP(P490,Fauna!$G$2:$I$5001,3,FALSE)))</f>
        <v/>
      </c>
    </row>
    <row r="491" spans="10:18" x14ac:dyDescent="0.25">
      <c r="J491" t="str">
        <f t="shared" si="17"/>
        <v/>
      </c>
      <c r="N491" t="str">
        <f>IF(P491="","",(VLOOKUP(P491,Fauna!$G$2:$N$5001,8,FALSE)))</f>
        <v/>
      </c>
      <c r="Q491" t="str">
        <f>IF(P491="","",(VLOOKUP(P491,Fauna!$G$2:$H$5001,2,FALSE)))</f>
        <v/>
      </c>
      <c r="R491" t="str">
        <f>IF(P491="","",(VLOOKUP(P491,Fauna!$G$2:$I$5001,3,FALSE)))</f>
        <v/>
      </c>
    </row>
    <row r="492" spans="10:18" x14ac:dyDescent="0.25">
      <c r="J492" t="str">
        <f t="shared" si="17"/>
        <v/>
      </c>
      <c r="N492" t="str">
        <f>IF(P492="","",(VLOOKUP(P492,Fauna!$G$2:$N$5001,8,FALSE)))</f>
        <v/>
      </c>
      <c r="Q492" t="str">
        <f>IF(P492="","",(VLOOKUP(P492,Fauna!$G$2:$H$5001,2,FALSE)))</f>
        <v/>
      </c>
      <c r="R492" t="str">
        <f>IF(P492="","",(VLOOKUP(P492,Fauna!$G$2:$I$5001,3,FALSE)))</f>
        <v/>
      </c>
    </row>
    <row r="493" spans="10:18" x14ac:dyDescent="0.25">
      <c r="J493" t="str">
        <f t="shared" si="17"/>
        <v/>
      </c>
      <c r="N493" t="str">
        <f>IF(P493="","",(VLOOKUP(P493,Fauna!$G$2:$N$5001,8,FALSE)))</f>
        <v/>
      </c>
      <c r="Q493" t="str">
        <f>IF(P493="","",(VLOOKUP(P493,Fauna!$G$2:$H$5001,2,FALSE)))</f>
        <v/>
      </c>
      <c r="R493" t="str">
        <f>IF(P493="","",(VLOOKUP(P493,Fauna!$G$2:$I$5001,3,FALSE)))</f>
        <v/>
      </c>
    </row>
    <row r="494" spans="10:18" x14ac:dyDescent="0.25">
      <c r="J494" t="str">
        <f t="shared" si="17"/>
        <v/>
      </c>
      <c r="N494" t="str">
        <f>IF(P494="","",(VLOOKUP(P494,Fauna!$G$2:$N$5001,8,FALSE)))</f>
        <v/>
      </c>
      <c r="Q494" t="str">
        <f>IF(P494="","",(VLOOKUP(P494,Fauna!$G$2:$H$5001,2,FALSE)))</f>
        <v/>
      </c>
      <c r="R494" t="str">
        <f>IF(P494="","",(VLOOKUP(P494,Fauna!$G$2:$I$5001,3,FALSE)))</f>
        <v/>
      </c>
    </row>
    <row r="495" spans="10:18" x14ac:dyDescent="0.25">
      <c r="J495" t="str">
        <f t="shared" si="17"/>
        <v/>
      </c>
      <c r="N495" t="str">
        <f>IF(P495="","",(VLOOKUP(P495,Fauna!$G$2:$N$5001,8,FALSE)))</f>
        <v/>
      </c>
      <c r="Q495" t="str">
        <f>IF(P495="","",(VLOOKUP(P495,Fauna!$G$2:$H$5001,2,FALSE)))</f>
        <v/>
      </c>
      <c r="R495" t="str">
        <f>IF(P495="","",(VLOOKUP(P495,Fauna!$G$2:$I$5001,3,FALSE)))</f>
        <v/>
      </c>
    </row>
    <row r="496" spans="10:18" x14ac:dyDescent="0.25">
      <c r="J496" t="str">
        <f t="shared" si="17"/>
        <v/>
      </c>
      <c r="N496" t="str">
        <f>IF(P496="","",(VLOOKUP(P496,Fauna!$G$2:$N$5001,8,FALSE)))</f>
        <v/>
      </c>
      <c r="Q496" t="str">
        <f>IF(P496="","",(VLOOKUP(P496,Fauna!$G$2:$H$5001,2,FALSE)))</f>
        <v/>
      </c>
      <c r="R496" t="str">
        <f>IF(P496="","",(VLOOKUP(P496,Fauna!$G$2:$I$5001,3,FALSE)))</f>
        <v/>
      </c>
    </row>
    <row r="497" spans="10:18" x14ac:dyDescent="0.25">
      <c r="J497" t="str">
        <f t="shared" si="17"/>
        <v/>
      </c>
      <c r="N497" t="str">
        <f>IF(P497="","",(VLOOKUP(P497,Fauna!$G$2:$N$5001,8,FALSE)))</f>
        <v/>
      </c>
      <c r="Q497" t="str">
        <f>IF(P497="","",(VLOOKUP(P497,Fauna!$G$2:$H$5001,2,FALSE)))</f>
        <v/>
      </c>
      <c r="R497" t="str">
        <f>IF(P497="","",(VLOOKUP(P497,Fauna!$G$2:$I$5001,3,FALSE)))</f>
        <v/>
      </c>
    </row>
    <row r="498" spans="10:18" x14ac:dyDescent="0.25">
      <c r="J498" t="str">
        <f t="shared" si="17"/>
        <v/>
      </c>
      <c r="N498" t="str">
        <f>IF(P498="","",(VLOOKUP(P498,Fauna!$G$2:$N$5001,8,FALSE)))</f>
        <v/>
      </c>
      <c r="Q498" t="str">
        <f>IF(P498="","",(VLOOKUP(P498,Fauna!$G$2:$H$5001,2,FALSE)))</f>
        <v/>
      </c>
      <c r="R498" t="str">
        <f>IF(P498="","",(VLOOKUP(P498,Fauna!$G$2:$I$5001,3,FALSE)))</f>
        <v/>
      </c>
    </row>
    <row r="499" spans="10:18" x14ac:dyDescent="0.25">
      <c r="J499" t="str">
        <f t="shared" si="17"/>
        <v/>
      </c>
      <c r="N499" t="str">
        <f>IF(P499="","",(VLOOKUP(P499,Fauna!$G$2:$N$5001,8,FALSE)))</f>
        <v/>
      </c>
      <c r="Q499" t="str">
        <f>IF(P499="","",(VLOOKUP(P499,Fauna!$G$2:$H$5001,2,FALSE)))</f>
        <v/>
      </c>
      <c r="R499" t="str">
        <f>IF(P499="","",(VLOOKUP(P499,Fauna!$G$2:$I$5001,3,FALSE)))</f>
        <v/>
      </c>
    </row>
    <row r="500" spans="10:18" x14ac:dyDescent="0.25">
      <c r="J500" t="str">
        <f t="shared" si="17"/>
        <v/>
      </c>
      <c r="N500" t="str">
        <f>IF(P500="","",(VLOOKUP(P500,Fauna!$G$2:$N$5001,8,FALSE)))</f>
        <v/>
      </c>
      <c r="Q500" t="str">
        <f>IF(P500="","",(VLOOKUP(P500,Fauna!$G$2:$H$5001,2,FALSE)))</f>
        <v/>
      </c>
      <c r="R500" t="str">
        <f>IF(P500="","",(VLOOKUP(P500,Fauna!$G$2:$I$5001,3,FALSE)))</f>
        <v/>
      </c>
    </row>
    <row r="501" spans="10:18" x14ac:dyDescent="0.25">
      <c r="J501" t="str">
        <f t="shared" si="17"/>
        <v/>
      </c>
      <c r="N501" t="str">
        <f>IF(P501="","",(VLOOKUP(P501,Fauna!$G$2:$N$5001,8,FALSE)))</f>
        <v/>
      </c>
      <c r="Q501" t="str">
        <f>IF(P501="","",(VLOOKUP(P501,Fauna!$G$2:$H$5001,2,FALSE)))</f>
        <v/>
      </c>
      <c r="R501" t="str">
        <f>IF(P501="","",(VLOOKUP(P501,Fauna!$G$2:$I$5001,3,FALSE)))</f>
        <v/>
      </c>
    </row>
    <row r="502" spans="10:18" x14ac:dyDescent="0.25">
      <c r="J502" t="str">
        <f t="shared" si="17"/>
        <v/>
      </c>
      <c r="N502" t="str">
        <f>IF(P502="","",(VLOOKUP(P502,Fauna!$G$2:$N$5001,8,FALSE)))</f>
        <v/>
      </c>
      <c r="Q502" t="str">
        <f>IF(P502="","",(VLOOKUP(P502,Fauna!$G$2:$H$5001,2,FALSE)))</f>
        <v/>
      </c>
      <c r="R502" t="str">
        <f>IF(P502="","",(VLOOKUP(P502,Fauna!$G$2:$I$5001,3,FALSE)))</f>
        <v/>
      </c>
    </row>
    <row r="503" spans="10:18" x14ac:dyDescent="0.25">
      <c r="J503" t="str">
        <f t="shared" si="17"/>
        <v/>
      </c>
      <c r="N503" t="str">
        <f>IF(P503="","",(VLOOKUP(P503,Fauna!$G$2:$N$5001,8,FALSE)))</f>
        <v/>
      </c>
      <c r="Q503" t="str">
        <f>IF(P503="","",(VLOOKUP(P503,Fauna!$G$2:$H$5001,2,FALSE)))</f>
        <v/>
      </c>
      <c r="R503" t="str">
        <f>IF(P503="","",(VLOOKUP(P503,Fauna!$G$2:$I$5001,3,FALSE)))</f>
        <v/>
      </c>
    </row>
    <row r="504" spans="10:18" x14ac:dyDescent="0.25">
      <c r="J504" t="str">
        <f t="shared" si="17"/>
        <v/>
      </c>
      <c r="N504" t="str">
        <f>IF(P504="","",(VLOOKUP(P504,Fauna!$G$2:$N$5001,8,FALSE)))</f>
        <v/>
      </c>
      <c r="Q504" t="str">
        <f>IF(P504="","",(VLOOKUP(P504,Fauna!$G$2:$H$5001,2,FALSE)))</f>
        <v/>
      </c>
      <c r="R504" t="str">
        <f>IF(P504="","",(VLOOKUP(P504,Fauna!$G$2:$I$5001,3,FALSE)))</f>
        <v/>
      </c>
    </row>
    <row r="505" spans="10:18" x14ac:dyDescent="0.25">
      <c r="J505" t="str">
        <f t="shared" si="17"/>
        <v/>
      </c>
      <c r="N505" t="str">
        <f>IF(P505="","",(VLOOKUP(P505,Fauna!$G$2:$N$5001,8,FALSE)))</f>
        <v/>
      </c>
      <c r="Q505" t="str">
        <f>IF(P505="","",(VLOOKUP(P505,Fauna!$G$2:$H$5001,2,FALSE)))</f>
        <v/>
      </c>
      <c r="R505" t="str">
        <f>IF(P505="","",(VLOOKUP(P505,Fauna!$G$2:$I$5001,3,FALSE)))</f>
        <v/>
      </c>
    </row>
    <row r="506" spans="10:18" x14ac:dyDescent="0.25">
      <c r="J506" t="str">
        <f t="shared" si="17"/>
        <v/>
      </c>
      <c r="N506" t="str">
        <f>IF(P506="","",(VLOOKUP(P506,Fauna!$G$2:$N$5001,8,FALSE)))</f>
        <v/>
      </c>
      <c r="Q506" t="str">
        <f>IF(P506="","",(VLOOKUP(P506,Fauna!$G$2:$H$5001,2,FALSE)))</f>
        <v/>
      </c>
      <c r="R506" t="str">
        <f>IF(P506="","",(VLOOKUP(P506,Fauna!$G$2:$I$5001,3,FALSE)))</f>
        <v/>
      </c>
    </row>
    <row r="507" spans="10:18" x14ac:dyDescent="0.25">
      <c r="J507" t="str">
        <f t="shared" si="17"/>
        <v/>
      </c>
      <c r="N507" t="str">
        <f>IF(P507="","",(VLOOKUP(P507,Fauna!$G$2:$N$5001,8,FALSE)))</f>
        <v/>
      </c>
      <c r="Q507" t="str">
        <f>IF(P507="","",(VLOOKUP(P507,Fauna!$G$2:$H$5001,2,FALSE)))</f>
        <v/>
      </c>
      <c r="R507" t="str">
        <f>IF(P507="","",(VLOOKUP(P507,Fauna!$G$2:$I$5001,3,FALSE)))</f>
        <v/>
      </c>
    </row>
    <row r="508" spans="10:18" x14ac:dyDescent="0.25">
      <c r="J508" t="str">
        <f t="shared" si="17"/>
        <v/>
      </c>
      <c r="N508" t="str">
        <f>IF(P508="","",(VLOOKUP(P508,Fauna!$G$2:$N$5001,8,FALSE)))</f>
        <v/>
      </c>
      <c r="Q508" t="str">
        <f>IF(P508="","",(VLOOKUP(P508,Fauna!$G$2:$H$5001,2,FALSE)))</f>
        <v/>
      </c>
      <c r="R508" t="str">
        <f>IF(P508="","",(VLOOKUP(P508,Fauna!$G$2:$I$5001,3,FALSE)))</f>
        <v/>
      </c>
    </row>
    <row r="509" spans="10:18" x14ac:dyDescent="0.25">
      <c r="J509" t="str">
        <f t="shared" si="17"/>
        <v/>
      </c>
      <c r="N509" t="str">
        <f>IF(P509="","",(VLOOKUP(P509,Fauna!$G$2:$N$5001,8,FALSE)))</f>
        <v/>
      </c>
      <c r="Q509" t="str">
        <f>IF(P509="","",(VLOOKUP(P509,Fauna!$G$2:$H$5001,2,FALSE)))</f>
        <v/>
      </c>
      <c r="R509" t="str">
        <f>IF(P509="","",(VLOOKUP(P509,Fauna!$G$2:$I$5001,3,FALSE)))</f>
        <v/>
      </c>
    </row>
    <row r="510" spans="10:18" x14ac:dyDescent="0.25">
      <c r="J510" t="str">
        <f t="shared" si="17"/>
        <v/>
      </c>
      <c r="N510" t="str">
        <f>IF(P510="","",(VLOOKUP(P510,Fauna!$G$2:$N$5001,8,FALSE)))</f>
        <v/>
      </c>
      <c r="Q510" t="str">
        <f>IF(P510="","",(VLOOKUP(P510,Fauna!$G$2:$H$5001,2,FALSE)))</f>
        <v/>
      </c>
      <c r="R510" t="str">
        <f>IF(P510="","",(VLOOKUP(P510,Fauna!$G$2:$I$5001,3,FALSE)))</f>
        <v/>
      </c>
    </row>
    <row r="511" spans="10:18" x14ac:dyDescent="0.25">
      <c r="J511" t="str">
        <f t="shared" si="17"/>
        <v/>
      </c>
      <c r="N511" t="str">
        <f>IF(P511="","",(VLOOKUP(P511,Fauna!$G$2:$N$5001,8,FALSE)))</f>
        <v/>
      </c>
      <c r="Q511" t="str">
        <f>IF(P511="","",(VLOOKUP(P511,Fauna!$G$2:$H$5001,2,FALSE)))</f>
        <v/>
      </c>
      <c r="R511" t="str">
        <f>IF(P511="","",(VLOOKUP(P511,Fauna!$G$2:$I$5001,3,FALSE)))</f>
        <v/>
      </c>
    </row>
    <row r="512" spans="10:18" x14ac:dyDescent="0.25">
      <c r="J512" t="str">
        <f t="shared" si="17"/>
        <v/>
      </c>
      <c r="N512" t="str">
        <f>IF(P512="","",(VLOOKUP(P512,Fauna!$G$2:$N$5001,8,FALSE)))</f>
        <v/>
      </c>
      <c r="Q512" t="str">
        <f>IF(P512="","",(VLOOKUP(P512,Fauna!$G$2:$H$5001,2,FALSE)))</f>
        <v/>
      </c>
      <c r="R512" t="str">
        <f>IF(P512="","",(VLOOKUP(P512,Fauna!$G$2:$I$5001,3,FALSE)))</f>
        <v/>
      </c>
    </row>
    <row r="513" spans="10:18" x14ac:dyDescent="0.25">
      <c r="J513" t="str">
        <f t="shared" si="17"/>
        <v/>
      </c>
      <c r="N513" t="str">
        <f>IF(P513="","",(VLOOKUP(P513,Fauna!$G$2:$N$5001,8,FALSE)))</f>
        <v/>
      </c>
      <c r="Q513" t="str">
        <f>IF(P513="","",(VLOOKUP(P513,Fauna!$G$2:$H$5001,2,FALSE)))</f>
        <v/>
      </c>
      <c r="R513" t="str">
        <f>IF(P513="","",(VLOOKUP(P513,Fauna!$G$2:$I$5001,3,FALSE)))</f>
        <v/>
      </c>
    </row>
    <row r="514" spans="10:18" x14ac:dyDescent="0.25">
      <c r="J514" t="str">
        <f t="shared" si="17"/>
        <v/>
      </c>
      <c r="N514" t="str">
        <f>IF(P514="","",(VLOOKUP(P514,Fauna!$G$2:$N$5001,8,FALSE)))</f>
        <v/>
      </c>
      <c r="Q514" t="str">
        <f>IF(P514="","",(VLOOKUP(P514,Fauna!$G$2:$H$5001,2,FALSE)))</f>
        <v/>
      </c>
      <c r="R514" t="str">
        <f>IF(P514="","",(VLOOKUP(P514,Fauna!$G$2:$I$5001,3,FALSE)))</f>
        <v/>
      </c>
    </row>
    <row r="515" spans="10:18" x14ac:dyDescent="0.25">
      <c r="J515" t="str">
        <f t="shared" si="17"/>
        <v/>
      </c>
      <c r="N515" t="str">
        <f>IF(P515="","",(VLOOKUP(P515,Fauna!$G$2:$N$5001,8,FALSE)))</f>
        <v/>
      </c>
      <c r="Q515" t="str">
        <f>IF(P515="","",(VLOOKUP(P515,Fauna!$G$2:$H$5001,2,FALSE)))</f>
        <v/>
      </c>
      <c r="R515" t="str">
        <f>IF(P515="","",(VLOOKUP(P515,Fauna!$G$2:$I$5001,3,FALSE)))</f>
        <v/>
      </c>
    </row>
    <row r="516" spans="10:18" x14ac:dyDescent="0.25">
      <c r="J516" t="str">
        <f t="shared" ref="J516:J579" si="18">IF(P516="","","51-100m")</f>
        <v/>
      </c>
      <c r="N516" t="str">
        <f>IF(P516="","",(VLOOKUP(P516,Fauna!$G$2:$N$5001,8,FALSE)))</f>
        <v/>
      </c>
      <c r="Q516" t="str">
        <f>IF(P516="","",(VLOOKUP(P516,Fauna!$G$2:$H$5001,2,FALSE)))</f>
        <v/>
      </c>
      <c r="R516" t="str">
        <f>IF(P516="","",(VLOOKUP(P516,Fauna!$G$2:$I$5001,3,FALSE)))</f>
        <v/>
      </c>
    </row>
    <row r="517" spans="10:18" x14ac:dyDescent="0.25">
      <c r="J517" t="str">
        <f t="shared" si="18"/>
        <v/>
      </c>
      <c r="N517" t="str">
        <f>IF(P517="","",(VLOOKUP(P517,Fauna!$G$2:$N$5001,8,FALSE)))</f>
        <v/>
      </c>
      <c r="Q517" t="str">
        <f>IF(P517="","",(VLOOKUP(P517,Fauna!$G$2:$H$5001,2,FALSE)))</f>
        <v/>
      </c>
      <c r="R517" t="str">
        <f>IF(P517="","",(VLOOKUP(P517,Fauna!$G$2:$I$5001,3,FALSE)))</f>
        <v/>
      </c>
    </row>
    <row r="518" spans="10:18" x14ac:dyDescent="0.25">
      <c r="J518" t="str">
        <f t="shared" si="18"/>
        <v/>
      </c>
      <c r="N518" t="str">
        <f>IF(P518="","",(VLOOKUP(P518,Fauna!$G$2:$N$5001,8,FALSE)))</f>
        <v/>
      </c>
      <c r="Q518" t="str">
        <f>IF(P518="","",(VLOOKUP(P518,Fauna!$G$2:$H$5001,2,FALSE)))</f>
        <v/>
      </c>
      <c r="R518" t="str">
        <f>IF(P518="","",(VLOOKUP(P518,Fauna!$G$2:$I$5001,3,FALSE)))</f>
        <v/>
      </c>
    </row>
    <row r="519" spans="10:18" x14ac:dyDescent="0.25">
      <c r="J519" t="str">
        <f t="shared" si="18"/>
        <v/>
      </c>
      <c r="N519" t="str">
        <f>IF(P519="","",(VLOOKUP(P519,Fauna!$G$2:$N$5001,8,FALSE)))</f>
        <v/>
      </c>
      <c r="Q519" t="str">
        <f>IF(P519="","",(VLOOKUP(P519,Fauna!$G$2:$H$5001,2,FALSE)))</f>
        <v/>
      </c>
      <c r="R519" t="str">
        <f>IF(P519="","",(VLOOKUP(P519,Fauna!$G$2:$I$5001,3,FALSE)))</f>
        <v/>
      </c>
    </row>
    <row r="520" spans="10:18" x14ac:dyDescent="0.25">
      <c r="J520" t="str">
        <f t="shared" si="18"/>
        <v/>
      </c>
      <c r="N520" t="str">
        <f>IF(P520="","",(VLOOKUP(P520,Fauna!$G$2:$N$5001,8,FALSE)))</f>
        <v/>
      </c>
      <c r="Q520" t="str">
        <f>IF(P520="","",(VLOOKUP(P520,Fauna!$G$2:$H$5001,2,FALSE)))</f>
        <v/>
      </c>
      <c r="R520" t="str">
        <f>IF(P520="","",(VLOOKUP(P520,Fauna!$G$2:$I$5001,3,FALSE)))</f>
        <v/>
      </c>
    </row>
    <row r="521" spans="10:18" x14ac:dyDescent="0.25">
      <c r="J521" t="str">
        <f t="shared" si="18"/>
        <v/>
      </c>
      <c r="N521" t="str">
        <f>IF(P521="","",(VLOOKUP(P521,Fauna!$G$2:$N$5001,8,FALSE)))</f>
        <v/>
      </c>
      <c r="Q521" t="str">
        <f>IF(P521="","",(VLOOKUP(P521,Fauna!$G$2:$H$5001,2,FALSE)))</f>
        <v/>
      </c>
      <c r="R521" t="str">
        <f>IF(P521="","",(VLOOKUP(P521,Fauna!$G$2:$I$5001,3,FALSE)))</f>
        <v/>
      </c>
    </row>
    <row r="522" spans="10:18" x14ac:dyDescent="0.25">
      <c r="J522" t="str">
        <f t="shared" si="18"/>
        <v/>
      </c>
      <c r="N522" t="str">
        <f>IF(P522="","",(VLOOKUP(P522,Fauna!$G$2:$N$5001,8,FALSE)))</f>
        <v/>
      </c>
      <c r="Q522" t="str">
        <f>IF(P522="","",(VLOOKUP(P522,Fauna!$G$2:$H$5001,2,FALSE)))</f>
        <v/>
      </c>
      <c r="R522" t="str">
        <f>IF(P522="","",(VLOOKUP(P522,Fauna!$G$2:$I$5001,3,FALSE)))</f>
        <v/>
      </c>
    </row>
    <row r="523" spans="10:18" x14ac:dyDescent="0.25">
      <c r="J523" t="str">
        <f t="shared" si="18"/>
        <v/>
      </c>
      <c r="N523" t="str">
        <f>IF(P523="","",(VLOOKUP(P523,Fauna!$G$2:$N$5001,8,FALSE)))</f>
        <v/>
      </c>
      <c r="Q523" t="str">
        <f>IF(P523="","",(VLOOKUP(P523,Fauna!$G$2:$H$5001,2,FALSE)))</f>
        <v/>
      </c>
      <c r="R523" t="str">
        <f>IF(P523="","",(VLOOKUP(P523,Fauna!$G$2:$I$5001,3,FALSE)))</f>
        <v/>
      </c>
    </row>
    <row r="524" spans="10:18" x14ac:dyDescent="0.25">
      <c r="J524" t="str">
        <f t="shared" si="18"/>
        <v/>
      </c>
      <c r="N524" t="str">
        <f>IF(P524="","",(VLOOKUP(P524,Fauna!$G$2:$N$5001,8,FALSE)))</f>
        <v/>
      </c>
      <c r="Q524" t="str">
        <f>IF(P524="","",(VLOOKUP(P524,Fauna!$G$2:$H$5001,2,FALSE)))</f>
        <v/>
      </c>
      <c r="R524" t="str">
        <f>IF(P524="","",(VLOOKUP(P524,Fauna!$G$2:$I$5001,3,FALSE)))</f>
        <v/>
      </c>
    </row>
    <row r="525" spans="10:18" x14ac:dyDescent="0.25">
      <c r="J525" t="str">
        <f t="shared" si="18"/>
        <v/>
      </c>
      <c r="N525" t="str">
        <f>IF(P525="","",(VLOOKUP(P525,Fauna!$G$2:$N$5001,8,FALSE)))</f>
        <v/>
      </c>
      <c r="Q525" t="str">
        <f>IF(P525="","",(VLOOKUP(P525,Fauna!$G$2:$H$5001,2,FALSE)))</f>
        <v/>
      </c>
      <c r="R525" t="str">
        <f>IF(P525="","",(VLOOKUP(P525,Fauna!$G$2:$I$5001,3,FALSE)))</f>
        <v/>
      </c>
    </row>
    <row r="526" spans="10:18" x14ac:dyDescent="0.25">
      <c r="J526" t="str">
        <f t="shared" si="18"/>
        <v/>
      </c>
      <c r="N526" t="str">
        <f>IF(P526="","",(VLOOKUP(P526,Fauna!$G$2:$N$5001,8,FALSE)))</f>
        <v/>
      </c>
      <c r="Q526" t="str">
        <f>IF(P526="","",(VLOOKUP(P526,Fauna!$G$2:$H$5001,2,FALSE)))</f>
        <v/>
      </c>
      <c r="R526" t="str">
        <f>IF(P526="","",(VLOOKUP(P526,Fauna!$G$2:$I$5001,3,FALSE)))</f>
        <v/>
      </c>
    </row>
    <row r="527" spans="10:18" x14ac:dyDescent="0.25">
      <c r="J527" t="str">
        <f t="shared" si="18"/>
        <v/>
      </c>
      <c r="N527" t="str">
        <f>IF(P527="","",(VLOOKUP(P527,Fauna!$G$2:$N$5001,8,FALSE)))</f>
        <v/>
      </c>
      <c r="Q527" t="str">
        <f>IF(P527="","",(VLOOKUP(P527,Fauna!$G$2:$H$5001,2,FALSE)))</f>
        <v/>
      </c>
      <c r="R527" t="str">
        <f>IF(P527="","",(VLOOKUP(P527,Fauna!$G$2:$I$5001,3,FALSE)))</f>
        <v/>
      </c>
    </row>
    <row r="528" spans="10:18" x14ac:dyDescent="0.25">
      <c r="J528" t="str">
        <f t="shared" si="18"/>
        <v/>
      </c>
      <c r="N528" t="str">
        <f>IF(P528="","",(VLOOKUP(P528,Fauna!$G$2:$N$5001,8,FALSE)))</f>
        <v/>
      </c>
      <c r="Q528" t="str">
        <f>IF(P528="","",(VLOOKUP(P528,Fauna!$G$2:$H$5001,2,FALSE)))</f>
        <v/>
      </c>
      <c r="R528" t="str">
        <f>IF(P528="","",(VLOOKUP(P528,Fauna!$G$2:$I$5001,3,FALSE)))</f>
        <v/>
      </c>
    </row>
    <row r="529" spans="10:18" x14ac:dyDescent="0.25">
      <c r="J529" t="str">
        <f t="shared" si="18"/>
        <v/>
      </c>
      <c r="N529" t="str">
        <f>IF(P529="","",(VLOOKUP(P529,Fauna!$G$2:$N$5001,8,FALSE)))</f>
        <v/>
      </c>
      <c r="Q529" t="str">
        <f>IF(P529="","",(VLOOKUP(P529,Fauna!$G$2:$H$5001,2,FALSE)))</f>
        <v/>
      </c>
      <c r="R529" t="str">
        <f>IF(P529="","",(VLOOKUP(P529,Fauna!$G$2:$I$5001,3,FALSE)))</f>
        <v/>
      </c>
    </row>
    <row r="530" spans="10:18" x14ac:dyDescent="0.25">
      <c r="J530" t="str">
        <f t="shared" si="18"/>
        <v/>
      </c>
      <c r="N530" t="str">
        <f>IF(P530="","",(VLOOKUP(P530,Fauna!$G$2:$N$5001,8,FALSE)))</f>
        <v/>
      </c>
      <c r="Q530" t="str">
        <f>IF(P530="","",(VLOOKUP(P530,Fauna!$G$2:$H$5001,2,FALSE)))</f>
        <v/>
      </c>
      <c r="R530" t="str">
        <f>IF(P530="","",(VLOOKUP(P530,Fauna!$G$2:$I$5001,3,FALSE)))</f>
        <v/>
      </c>
    </row>
    <row r="531" spans="10:18" x14ac:dyDescent="0.25">
      <c r="J531" t="str">
        <f t="shared" si="18"/>
        <v/>
      </c>
      <c r="N531" t="str">
        <f>IF(P531="","",(VLOOKUP(P531,Fauna!$G$2:$N$5001,8,FALSE)))</f>
        <v/>
      </c>
      <c r="Q531" t="str">
        <f>IF(P531="","",(VLOOKUP(P531,Fauna!$G$2:$H$5001,2,FALSE)))</f>
        <v/>
      </c>
      <c r="R531" t="str">
        <f>IF(P531="","",(VLOOKUP(P531,Fauna!$G$2:$I$5001,3,FALSE)))</f>
        <v/>
      </c>
    </row>
    <row r="532" spans="10:18" x14ac:dyDescent="0.25">
      <c r="J532" t="str">
        <f t="shared" si="18"/>
        <v/>
      </c>
      <c r="N532" t="str">
        <f>IF(P532="","",(VLOOKUP(P532,Fauna!$G$2:$N$5001,8,FALSE)))</f>
        <v/>
      </c>
      <c r="Q532" t="str">
        <f>IF(P532="","",(VLOOKUP(P532,Fauna!$G$2:$H$5001,2,FALSE)))</f>
        <v/>
      </c>
      <c r="R532" t="str">
        <f>IF(P532="","",(VLOOKUP(P532,Fauna!$G$2:$I$5001,3,FALSE)))</f>
        <v/>
      </c>
    </row>
    <row r="533" spans="10:18" x14ac:dyDescent="0.25">
      <c r="J533" t="str">
        <f t="shared" si="18"/>
        <v/>
      </c>
      <c r="N533" t="str">
        <f>IF(P533="","",(VLOOKUP(P533,Fauna!$G$2:$N$5001,8,FALSE)))</f>
        <v/>
      </c>
      <c r="Q533" t="str">
        <f>IF(P533="","",(VLOOKUP(P533,Fauna!$G$2:$H$5001,2,FALSE)))</f>
        <v/>
      </c>
      <c r="R533" t="str">
        <f>IF(P533="","",(VLOOKUP(P533,Fauna!$G$2:$I$5001,3,FALSE)))</f>
        <v/>
      </c>
    </row>
    <row r="534" spans="10:18" x14ac:dyDescent="0.25">
      <c r="J534" t="str">
        <f t="shared" si="18"/>
        <v/>
      </c>
      <c r="N534" t="str">
        <f>IF(P534="","",(VLOOKUP(P534,Fauna!$G$2:$N$5001,8,FALSE)))</f>
        <v/>
      </c>
      <c r="Q534" t="str">
        <f>IF(P534="","",(VLOOKUP(P534,Fauna!$G$2:$H$5001,2,FALSE)))</f>
        <v/>
      </c>
      <c r="R534" t="str">
        <f>IF(P534="","",(VLOOKUP(P534,Fauna!$G$2:$I$5001,3,FALSE)))</f>
        <v/>
      </c>
    </row>
    <row r="535" spans="10:18" x14ac:dyDescent="0.25">
      <c r="J535" t="str">
        <f t="shared" si="18"/>
        <v/>
      </c>
      <c r="N535" t="str">
        <f>IF(P535="","",(VLOOKUP(P535,Fauna!$G$2:$N$5001,8,FALSE)))</f>
        <v/>
      </c>
      <c r="Q535" t="str">
        <f>IF(P535="","",(VLOOKUP(P535,Fauna!$G$2:$H$5001,2,FALSE)))</f>
        <v/>
      </c>
      <c r="R535" t="str">
        <f>IF(P535="","",(VLOOKUP(P535,Fauna!$G$2:$I$5001,3,FALSE)))</f>
        <v/>
      </c>
    </row>
    <row r="536" spans="10:18" x14ac:dyDescent="0.25">
      <c r="J536" t="str">
        <f t="shared" si="18"/>
        <v/>
      </c>
      <c r="N536" t="str">
        <f>IF(P536="","",(VLOOKUP(P536,Fauna!$G$2:$N$5001,8,FALSE)))</f>
        <v/>
      </c>
      <c r="Q536" t="str">
        <f>IF(P536="","",(VLOOKUP(P536,Fauna!$G$2:$H$5001,2,FALSE)))</f>
        <v/>
      </c>
      <c r="R536" t="str">
        <f>IF(P536="","",(VLOOKUP(P536,Fauna!$G$2:$I$5001,3,FALSE)))</f>
        <v/>
      </c>
    </row>
    <row r="537" spans="10:18" x14ac:dyDescent="0.25">
      <c r="J537" t="str">
        <f t="shared" si="18"/>
        <v/>
      </c>
      <c r="N537" t="str">
        <f>IF(P537="","",(VLOOKUP(P537,Fauna!$G$2:$N$5001,8,FALSE)))</f>
        <v/>
      </c>
      <c r="Q537" t="str">
        <f>IF(P537="","",(VLOOKUP(P537,Fauna!$G$2:$H$5001,2,FALSE)))</f>
        <v/>
      </c>
      <c r="R537" t="str">
        <f>IF(P537="","",(VLOOKUP(P537,Fauna!$G$2:$I$5001,3,FALSE)))</f>
        <v/>
      </c>
    </row>
    <row r="538" spans="10:18" x14ac:dyDescent="0.25">
      <c r="J538" t="str">
        <f t="shared" si="18"/>
        <v/>
      </c>
      <c r="N538" t="str">
        <f>IF(P538="","",(VLOOKUP(P538,Fauna!$G$2:$N$5001,8,FALSE)))</f>
        <v/>
      </c>
      <c r="Q538" t="str">
        <f>IF(P538="","",(VLOOKUP(P538,Fauna!$G$2:$H$5001,2,FALSE)))</f>
        <v/>
      </c>
      <c r="R538" t="str">
        <f>IF(P538="","",(VLOOKUP(P538,Fauna!$G$2:$I$5001,3,FALSE)))</f>
        <v/>
      </c>
    </row>
    <row r="539" spans="10:18" x14ac:dyDescent="0.25">
      <c r="J539" t="str">
        <f t="shared" si="18"/>
        <v/>
      </c>
      <c r="N539" t="str">
        <f>IF(P539="","",(VLOOKUP(P539,Fauna!$G$2:$N$5001,8,FALSE)))</f>
        <v/>
      </c>
      <c r="Q539" t="str">
        <f>IF(P539="","",(VLOOKUP(P539,Fauna!$G$2:$H$5001,2,FALSE)))</f>
        <v/>
      </c>
      <c r="R539" t="str">
        <f>IF(P539="","",(VLOOKUP(P539,Fauna!$G$2:$I$5001,3,FALSE)))</f>
        <v/>
      </c>
    </row>
    <row r="540" spans="10:18" x14ac:dyDescent="0.25">
      <c r="J540" t="str">
        <f t="shared" si="18"/>
        <v/>
      </c>
      <c r="N540" t="str">
        <f>IF(P540="","",(VLOOKUP(P540,Fauna!$G$2:$N$5001,8,FALSE)))</f>
        <v/>
      </c>
      <c r="Q540" t="str">
        <f>IF(P540="","",(VLOOKUP(P540,Fauna!$G$2:$H$5001,2,FALSE)))</f>
        <v/>
      </c>
      <c r="R540" t="str">
        <f>IF(P540="","",(VLOOKUP(P540,Fauna!$G$2:$I$5001,3,FALSE)))</f>
        <v/>
      </c>
    </row>
    <row r="541" spans="10:18" x14ac:dyDescent="0.25">
      <c r="J541" t="str">
        <f t="shared" si="18"/>
        <v/>
      </c>
      <c r="N541" t="str">
        <f>IF(P541="","",(VLOOKUP(P541,Fauna!$G$2:$N$5001,8,FALSE)))</f>
        <v/>
      </c>
      <c r="Q541" t="str">
        <f>IF(P541="","",(VLOOKUP(P541,Fauna!$G$2:$H$5001,2,FALSE)))</f>
        <v/>
      </c>
      <c r="R541" t="str">
        <f>IF(P541="","",(VLOOKUP(P541,Fauna!$G$2:$I$5001,3,FALSE)))</f>
        <v/>
      </c>
    </row>
    <row r="542" spans="10:18" x14ac:dyDescent="0.25">
      <c r="J542" t="str">
        <f t="shared" si="18"/>
        <v/>
      </c>
      <c r="N542" t="str">
        <f>IF(P542="","",(VLOOKUP(P542,Fauna!$G$2:$N$5001,8,FALSE)))</f>
        <v/>
      </c>
      <c r="Q542" t="str">
        <f>IF(P542="","",(VLOOKUP(P542,Fauna!$G$2:$H$5001,2,FALSE)))</f>
        <v/>
      </c>
      <c r="R542" t="str">
        <f>IF(P542="","",(VLOOKUP(P542,Fauna!$G$2:$I$5001,3,FALSE)))</f>
        <v/>
      </c>
    </row>
    <row r="543" spans="10:18" x14ac:dyDescent="0.25">
      <c r="J543" t="str">
        <f t="shared" si="18"/>
        <v/>
      </c>
      <c r="N543" t="str">
        <f>IF(P543="","",(VLOOKUP(P543,Fauna!$G$2:$N$5001,8,FALSE)))</f>
        <v/>
      </c>
      <c r="Q543" t="str">
        <f>IF(P543="","",(VLOOKUP(P543,Fauna!$G$2:$H$5001,2,FALSE)))</f>
        <v/>
      </c>
      <c r="R543" t="str">
        <f>IF(P543="","",(VLOOKUP(P543,Fauna!$G$2:$I$5001,3,FALSE)))</f>
        <v/>
      </c>
    </row>
    <row r="544" spans="10:18" x14ac:dyDescent="0.25">
      <c r="J544" t="str">
        <f t="shared" si="18"/>
        <v/>
      </c>
      <c r="N544" t="str">
        <f>IF(P544="","",(VLOOKUP(P544,Fauna!$G$2:$N$5001,8,FALSE)))</f>
        <v/>
      </c>
      <c r="Q544" t="str">
        <f>IF(P544="","",(VLOOKUP(P544,Fauna!$G$2:$H$5001,2,FALSE)))</f>
        <v/>
      </c>
      <c r="R544" t="str">
        <f>IF(P544="","",(VLOOKUP(P544,Fauna!$G$2:$I$5001,3,FALSE)))</f>
        <v/>
      </c>
    </row>
    <row r="545" spans="10:18" x14ac:dyDescent="0.25">
      <c r="J545" t="str">
        <f t="shared" si="18"/>
        <v/>
      </c>
      <c r="N545" t="str">
        <f>IF(P545="","",(VLOOKUP(P545,Fauna!$G$2:$N$5001,8,FALSE)))</f>
        <v/>
      </c>
      <c r="Q545" t="str">
        <f>IF(P545="","",(VLOOKUP(P545,Fauna!$G$2:$H$5001,2,FALSE)))</f>
        <v/>
      </c>
      <c r="R545" t="str">
        <f>IF(P545="","",(VLOOKUP(P545,Fauna!$G$2:$I$5001,3,FALSE)))</f>
        <v/>
      </c>
    </row>
    <row r="546" spans="10:18" x14ac:dyDescent="0.25">
      <c r="J546" t="str">
        <f t="shared" si="18"/>
        <v/>
      </c>
      <c r="N546" t="str">
        <f>IF(P546="","",(VLOOKUP(P546,Fauna!$G$2:$N$5001,8,FALSE)))</f>
        <v/>
      </c>
      <c r="Q546" t="str">
        <f>IF(P546="","",(VLOOKUP(P546,Fauna!$G$2:$H$5001,2,FALSE)))</f>
        <v/>
      </c>
      <c r="R546" t="str">
        <f>IF(P546="","",(VLOOKUP(P546,Fauna!$G$2:$I$5001,3,FALSE)))</f>
        <v/>
      </c>
    </row>
    <row r="547" spans="10:18" x14ac:dyDescent="0.25">
      <c r="J547" t="str">
        <f t="shared" si="18"/>
        <v/>
      </c>
      <c r="N547" t="str">
        <f>IF(P547="","",(VLOOKUP(P547,Fauna!$G$2:$N$5001,8,FALSE)))</f>
        <v/>
      </c>
      <c r="Q547" t="str">
        <f>IF(P547="","",(VLOOKUP(P547,Fauna!$G$2:$H$5001,2,FALSE)))</f>
        <v/>
      </c>
      <c r="R547" t="str">
        <f>IF(P547="","",(VLOOKUP(P547,Fauna!$G$2:$I$5001,3,FALSE)))</f>
        <v/>
      </c>
    </row>
    <row r="548" spans="10:18" x14ac:dyDescent="0.25">
      <c r="J548" t="str">
        <f t="shared" si="18"/>
        <v/>
      </c>
      <c r="N548" t="str">
        <f>IF(P548="","",(VLOOKUP(P548,Fauna!$G$2:$N$5001,8,FALSE)))</f>
        <v/>
      </c>
      <c r="Q548" t="str">
        <f>IF(P548="","",(VLOOKUP(P548,Fauna!$G$2:$H$5001,2,FALSE)))</f>
        <v/>
      </c>
      <c r="R548" t="str">
        <f>IF(P548="","",(VLOOKUP(P548,Fauna!$G$2:$I$5001,3,FALSE)))</f>
        <v/>
      </c>
    </row>
    <row r="549" spans="10:18" x14ac:dyDescent="0.25">
      <c r="J549" t="str">
        <f t="shared" si="18"/>
        <v/>
      </c>
      <c r="N549" t="str">
        <f>IF(P549="","",(VLOOKUP(P549,Fauna!$G$2:$N$5001,8,FALSE)))</f>
        <v/>
      </c>
      <c r="Q549" t="str">
        <f>IF(P549="","",(VLOOKUP(P549,Fauna!$G$2:$H$5001,2,FALSE)))</f>
        <v/>
      </c>
      <c r="R549" t="str">
        <f>IF(P549="","",(VLOOKUP(P549,Fauna!$G$2:$I$5001,3,FALSE)))</f>
        <v/>
      </c>
    </row>
    <row r="550" spans="10:18" x14ac:dyDescent="0.25">
      <c r="J550" t="str">
        <f t="shared" si="18"/>
        <v/>
      </c>
      <c r="N550" t="str">
        <f>IF(P550="","",(VLOOKUP(P550,Fauna!$G$2:$N$5001,8,FALSE)))</f>
        <v/>
      </c>
      <c r="Q550" t="str">
        <f>IF(P550="","",(VLOOKUP(P550,Fauna!$G$2:$H$5001,2,FALSE)))</f>
        <v/>
      </c>
      <c r="R550" t="str">
        <f>IF(P550="","",(VLOOKUP(P550,Fauna!$G$2:$I$5001,3,FALSE)))</f>
        <v/>
      </c>
    </row>
    <row r="551" spans="10:18" x14ac:dyDescent="0.25">
      <c r="J551" t="str">
        <f t="shared" si="18"/>
        <v/>
      </c>
      <c r="N551" t="str">
        <f>IF(P551="","",(VLOOKUP(P551,Fauna!$G$2:$N$5001,8,FALSE)))</f>
        <v/>
      </c>
      <c r="Q551" t="str">
        <f>IF(P551="","",(VLOOKUP(P551,Fauna!$G$2:$H$5001,2,FALSE)))</f>
        <v/>
      </c>
      <c r="R551" t="str">
        <f>IF(P551="","",(VLOOKUP(P551,Fauna!$G$2:$I$5001,3,FALSE)))</f>
        <v/>
      </c>
    </row>
    <row r="552" spans="10:18" x14ac:dyDescent="0.25">
      <c r="J552" t="str">
        <f t="shared" si="18"/>
        <v/>
      </c>
      <c r="N552" t="str">
        <f>IF(P552="","",(VLOOKUP(P552,Fauna!$G$2:$N$5001,8,FALSE)))</f>
        <v/>
      </c>
      <c r="Q552" t="str">
        <f>IF(P552="","",(VLOOKUP(P552,Fauna!$G$2:$H$5001,2,FALSE)))</f>
        <v/>
      </c>
      <c r="R552" t="str">
        <f>IF(P552="","",(VLOOKUP(P552,Fauna!$G$2:$I$5001,3,FALSE)))</f>
        <v/>
      </c>
    </row>
    <row r="553" spans="10:18" x14ac:dyDescent="0.25">
      <c r="J553" t="str">
        <f t="shared" si="18"/>
        <v/>
      </c>
      <c r="N553" t="str">
        <f>IF(P553="","",(VLOOKUP(P553,Fauna!$G$2:$N$5001,8,FALSE)))</f>
        <v/>
      </c>
      <c r="Q553" t="str">
        <f>IF(P553="","",(VLOOKUP(P553,Fauna!$G$2:$H$5001,2,FALSE)))</f>
        <v/>
      </c>
      <c r="R553" t="str">
        <f>IF(P553="","",(VLOOKUP(P553,Fauna!$G$2:$I$5001,3,FALSE)))</f>
        <v/>
      </c>
    </row>
    <row r="554" spans="10:18" x14ac:dyDescent="0.25">
      <c r="J554" t="str">
        <f t="shared" si="18"/>
        <v/>
      </c>
      <c r="N554" t="str">
        <f>IF(P554="","",(VLOOKUP(P554,Fauna!$G$2:$N$5001,8,FALSE)))</f>
        <v/>
      </c>
      <c r="Q554" t="str">
        <f>IF(P554="","",(VLOOKUP(P554,Fauna!$G$2:$H$5001,2,FALSE)))</f>
        <v/>
      </c>
      <c r="R554" t="str">
        <f>IF(P554="","",(VLOOKUP(P554,Fauna!$G$2:$I$5001,3,FALSE)))</f>
        <v/>
      </c>
    </row>
    <row r="555" spans="10:18" x14ac:dyDescent="0.25">
      <c r="J555" t="str">
        <f t="shared" si="18"/>
        <v/>
      </c>
      <c r="N555" t="str">
        <f>IF(P555="","",(VLOOKUP(P555,Fauna!$G$2:$N$5001,8,FALSE)))</f>
        <v/>
      </c>
      <c r="Q555" t="str">
        <f>IF(P555="","",(VLOOKUP(P555,Fauna!$G$2:$H$5001,2,FALSE)))</f>
        <v/>
      </c>
      <c r="R555" t="str">
        <f>IF(P555="","",(VLOOKUP(P555,Fauna!$G$2:$I$5001,3,FALSE)))</f>
        <v/>
      </c>
    </row>
    <row r="556" spans="10:18" x14ac:dyDescent="0.25">
      <c r="J556" t="str">
        <f t="shared" si="18"/>
        <v/>
      </c>
      <c r="N556" t="str">
        <f>IF(P556="","",(VLOOKUP(P556,Fauna!$G$2:$N$5001,8,FALSE)))</f>
        <v/>
      </c>
      <c r="Q556" t="str">
        <f>IF(P556="","",(VLOOKUP(P556,Fauna!$G$2:$H$5001,2,FALSE)))</f>
        <v/>
      </c>
      <c r="R556" t="str">
        <f>IF(P556="","",(VLOOKUP(P556,Fauna!$G$2:$I$5001,3,FALSE)))</f>
        <v/>
      </c>
    </row>
    <row r="557" spans="10:18" x14ac:dyDescent="0.25">
      <c r="J557" t="str">
        <f t="shared" si="18"/>
        <v/>
      </c>
      <c r="N557" t="str">
        <f>IF(P557="","",(VLOOKUP(P557,Fauna!$G$2:$N$5001,8,FALSE)))</f>
        <v/>
      </c>
      <c r="Q557" t="str">
        <f>IF(P557="","",(VLOOKUP(P557,Fauna!$G$2:$H$5001,2,FALSE)))</f>
        <v/>
      </c>
      <c r="R557" t="str">
        <f>IF(P557="","",(VLOOKUP(P557,Fauna!$G$2:$I$5001,3,FALSE)))</f>
        <v/>
      </c>
    </row>
    <row r="558" spans="10:18" x14ac:dyDescent="0.25">
      <c r="J558" t="str">
        <f t="shared" si="18"/>
        <v/>
      </c>
      <c r="N558" t="str">
        <f>IF(P558="","",(VLOOKUP(P558,Fauna!$G$2:$N$5001,8,FALSE)))</f>
        <v/>
      </c>
      <c r="Q558" t="str">
        <f>IF(P558="","",(VLOOKUP(P558,Fauna!$G$2:$H$5001,2,FALSE)))</f>
        <v/>
      </c>
      <c r="R558" t="str">
        <f>IF(P558="","",(VLOOKUP(P558,Fauna!$G$2:$I$5001,3,FALSE)))</f>
        <v/>
      </c>
    </row>
    <row r="559" spans="10:18" x14ac:dyDescent="0.25">
      <c r="J559" t="str">
        <f t="shared" si="18"/>
        <v/>
      </c>
      <c r="N559" t="str">
        <f>IF(P559="","",(VLOOKUP(P559,Fauna!$G$2:$N$5001,8,FALSE)))</f>
        <v/>
      </c>
      <c r="Q559" t="str">
        <f>IF(P559="","",(VLOOKUP(P559,Fauna!$G$2:$H$5001,2,FALSE)))</f>
        <v/>
      </c>
      <c r="R559" t="str">
        <f>IF(P559="","",(VLOOKUP(P559,Fauna!$G$2:$I$5001,3,FALSE)))</f>
        <v/>
      </c>
    </row>
    <row r="560" spans="10:18" x14ac:dyDescent="0.25">
      <c r="J560" t="str">
        <f t="shared" si="18"/>
        <v/>
      </c>
      <c r="N560" t="str">
        <f>IF(P560="","",(VLOOKUP(P560,Fauna!$G$2:$N$5001,8,FALSE)))</f>
        <v/>
      </c>
      <c r="Q560" t="str">
        <f>IF(P560="","",(VLOOKUP(P560,Fauna!$G$2:$H$5001,2,FALSE)))</f>
        <v/>
      </c>
      <c r="R560" t="str">
        <f>IF(P560="","",(VLOOKUP(P560,Fauna!$G$2:$I$5001,3,FALSE)))</f>
        <v/>
      </c>
    </row>
    <row r="561" spans="10:18" x14ac:dyDescent="0.25">
      <c r="J561" t="str">
        <f t="shared" si="18"/>
        <v/>
      </c>
      <c r="N561" t="str">
        <f>IF(P561="","",(VLOOKUP(P561,Fauna!$G$2:$N$5001,8,FALSE)))</f>
        <v/>
      </c>
      <c r="Q561" t="str">
        <f>IF(P561="","",(VLOOKUP(P561,Fauna!$G$2:$H$5001,2,FALSE)))</f>
        <v/>
      </c>
      <c r="R561" t="str">
        <f>IF(P561="","",(VLOOKUP(P561,Fauna!$G$2:$I$5001,3,FALSE)))</f>
        <v/>
      </c>
    </row>
    <row r="562" spans="10:18" x14ac:dyDescent="0.25">
      <c r="J562" t="str">
        <f t="shared" si="18"/>
        <v/>
      </c>
      <c r="N562" t="str">
        <f>IF(P562="","",(VLOOKUP(P562,Fauna!$G$2:$N$5001,8,FALSE)))</f>
        <v/>
      </c>
      <c r="Q562" t="str">
        <f>IF(P562="","",(VLOOKUP(P562,Fauna!$G$2:$H$5001,2,FALSE)))</f>
        <v/>
      </c>
      <c r="R562" t="str">
        <f>IF(P562="","",(VLOOKUP(P562,Fauna!$G$2:$I$5001,3,FALSE)))</f>
        <v/>
      </c>
    </row>
    <row r="563" spans="10:18" x14ac:dyDescent="0.25">
      <c r="J563" t="str">
        <f t="shared" si="18"/>
        <v/>
      </c>
      <c r="N563" t="str">
        <f>IF(P563="","",(VLOOKUP(P563,Fauna!$G$2:$N$5001,8,FALSE)))</f>
        <v/>
      </c>
      <c r="Q563" t="str">
        <f>IF(P563="","",(VLOOKUP(P563,Fauna!$G$2:$H$5001,2,FALSE)))</f>
        <v/>
      </c>
      <c r="R563" t="str">
        <f>IF(P563="","",(VLOOKUP(P563,Fauna!$G$2:$I$5001,3,FALSE)))</f>
        <v/>
      </c>
    </row>
    <row r="564" spans="10:18" x14ac:dyDescent="0.25">
      <c r="J564" t="str">
        <f t="shared" si="18"/>
        <v/>
      </c>
      <c r="N564" t="str">
        <f>IF(P564="","",(VLOOKUP(P564,Fauna!$G$2:$N$5001,8,FALSE)))</f>
        <v/>
      </c>
      <c r="Q564" t="str">
        <f>IF(P564="","",(VLOOKUP(P564,Fauna!$G$2:$H$5001,2,FALSE)))</f>
        <v/>
      </c>
      <c r="R564" t="str">
        <f>IF(P564="","",(VLOOKUP(P564,Fauna!$G$2:$I$5001,3,FALSE)))</f>
        <v/>
      </c>
    </row>
    <row r="565" spans="10:18" x14ac:dyDescent="0.25">
      <c r="J565" t="str">
        <f t="shared" si="18"/>
        <v/>
      </c>
      <c r="N565" t="str">
        <f>IF(P565="","",(VLOOKUP(P565,Fauna!$G$2:$N$5001,8,FALSE)))</f>
        <v/>
      </c>
      <c r="Q565" t="str">
        <f>IF(P565="","",(VLOOKUP(P565,Fauna!$G$2:$H$5001,2,FALSE)))</f>
        <v/>
      </c>
      <c r="R565" t="str">
        <f>IF(P565="","",(VLOOKUP(P565,Fauna!$G$2:$I$5001,3,FALSE)))</f>
        <v/>
      </c>
    </row>
    <row r="566" spans="10:18" x14ac:dyDescent="0.25">
      <c r="J566" t="str">
        <f t="shared" si="18"/>
        <v/>
      </c>
      <c r="N566" t="str">
        <f>IF(P566="","",(VLOOKUP(P566,Fauna!$G$2:$N$5001,8,FALSE)))</f>
        <v/>
      </c>
      <c r="Q566" t="str">
        <f>IF(P566="","",(VLOOKUP(P566,Fauna!$G$2:$H$5001,2,FALSE)))</f>
        <v/>
      </c>
      <c r="R566" t="str">
        <f>IF(P566="","",(VLOOKUP(P566,Fauna!$G$2:$I$5001,3,FALSE)))</f>
        <v/>
      </c>
    </row>
    <row r="567" spans="10:18" x14ac:dyDescent="0.25">
      <c r="J567" t="str">
        <f t="shared" si="18"/>
        <v/>
      </c>
      <c r="N567" t="str">
        <f>IF(P567="","",(VLOOKUP(P567,Fauna!$G$2:$N$5001,8,FALSE)))</f>
        <v/>
      </c>
      <c r="Q567" t="str">
        <f>IF(P567="","",(VLOOKUP(P567,Fauna!$G$2:$H$5001,2,FALSE)))</f>
        <v/>
      </c>
      <c r="R567" t="str">
        <f>IF(P567="","",(VLOOKUP(P567,Fauna!$G$2:$I$5001,3,FALSE)))</f>
        <v/>
      </c>
    </row>
    <row r="568" spans="10:18" x14ac:dyDescent="0.25">
      <c r="J568" t="str">
        <f t="shared" si="18"/>
        <v/>
      </c>
      <c r="N568" t="str">
        <f>IF(P568="","",(VLOOKUP(P568,Fauna!$G$2:$N$5001,8,FALSE)))</f>
        <v/>
      </c>
      <c r="Q568" t="str">
        <f>IF(P568="","",(VLOOKUP(P568,Fauna!$G$2:$H$5001,2,FALSE)))</f>
        <v/>
      </c>
      <c r="R568" t="str">
        <f>IF(P568="","",(VLOOKUP(P568,Fauna!$G$2:$I$5001,3,FALSE)))</f>
        <v/>
      </c>
    </row>
    <row r="569" spans="10:18" x14ac:dyDescent="0.25">
      <c r="J569" t="str">
        <f t="shared" si="18"/>
        <v/>
      </c>
      <c r="N569" t="str">
        <f>IF(P569="","",(VLOOKUP(P569,Fauna!$G$2:$N$5001,8,FALSE)))</f>
        <v/>
      </c>
      <c r="Q569" t="str">
        <f>IF(P569="","",(VLOOKUP(P569,Fauna!$G$2:$H$5001,2,FALSE)))</f>
        <v/>
      </c>
      <c r="R569" t="str">
        <f>IF(P569="","",(VLOOKUP(P569,Fauna!$G$2:$I$5001,3,FALSE)))</f>
        <v/>
      </c>
    </row>
    <row r="570" spans="10:18" x14ac:dyDescent="0.25">
      <c r="J570" t="str">
        <f t="shared" si="18"/>
        <v/>
      </c>
      <c r="N570" t="str">
        <f>IF(P570="","",(VLOOKUP(P570,Fauna!$G$2:$N$5001,8,FALSE)))</f>
        <v/>
      </c>
      <c r="Q570" t="str">
        <f>IF(P570="","",(VLOOKUP(P570,Fauna!$G$2:$H$5001,2,FALSE)))</f>
        <v/>
      </c>
      <c r="R570" t="str">
        <f>IF(P570="","",(VLOOKUP(P570,Fauna!$G$2:$I$5001,3,FALSE)))</f>
        <v/>
      </c>
    </row>
    <row r="571" spans="10:18" x14ac:dyDescent="0.25">
      <c r="J571" t="str">
        <f t="shared" si="18"/>
        <v/>
      </c>
      <c r="N571" t="str">
        <f>IF(P571="","",(VLOOKUP(P571,Fauna!$G$2:$N$5001,8,FALSE)))</f>
        <v/>
      </c>
      <c r="Q571" t="str">
        <f>IF(P571="","",(VLOOKUP(P571,Fauna!$G$2:$H$5001,2,FALSE)))</f>
        <v/>
      </c>
      <c r="R571" t="str">
        <f>IF(P571="","",(VLOOKUP(P571,Fauna!$G$2:$I$5001,3,FALSE)))</f>
        <v/>
      </c>
    </row>
    <row r="572" spans="10:18" x14ac:dyDescent="0.25">
      <c r="J572" t="str">
        <f t="shared" si="18"/>
        <v/>
      </c>
      <c r="N572" t="str">
        <f>IF(P572="","",(VLOOKUP(P572,Fauna!$G$2:$N$5001,8,FALSE)))</f>
        <v/>
      </c>
      <c r="Q572" t="str">
        <f>IF(P572="","",(VLOOKUP(P572,Fauna!$G$2:$H$5001,2,FALSE)))</f>
        <v/>
      </c>
      <c r="R572" t="str">
        <f>IF(P572="","",(VLOOKUP(P572,Fauna!$G$2:$I$5001,3,FALSE)))</f>
        <v/>
      </c>
    </row>
    <row r="573" spans="10:18" x14ac:dyDescent="0.25">
      <c r="J573" t="str">
        <f t="shared" si="18"/>
        <v/>
      </c>
      <c r="N573" t="str">
        <f>IF(P573="","",(VLOOKUP(P573,Fauna!$G$2:$N$5001,8,FALSE)))</f>
        <v/>
      </c>
      <c r="Q573" t="str">
        <f>IF(P573="","",(VLOOKUP(P573,Fauna!$G$2:$H$5001,2,FALSE)))</f>
        <v/>
      </c>
      <c r="R573" t="str">
        <f>IF(P573="","",(VLOOKUP(P573,Fauna!$G$2:$I$5001,3,FALSE)))</f>
        <v/>
      </c>
    </row>
    <row r="574" spans="10:18" x14ac:dyDescent="0.25">
      <c r="J574" t="str">
        <f t="shared" si="18"/>
        <v/>
      </c>
      <c r="N574" t="str">
        <f>IF(P574="","",(VLOOKUP(P574,Fauna!$G$2:$N$5001,8,FALSE)))</f>
        <v/>
      </c>
      <c r="Q574" t="str">
        <f>IF(P574="","",(VLOOKUP(P574,Fauna!$G$2:$H$5001,2,FALSE)))</f>
        <v/>
      </c>
      <c r="R574" t="str">
        <f>IF(P574="","",(VLOOKUP(P574,Fauna!$G$2:$I$5001,3,FALSE)))</f>
        <v/>
      </c>
    </row>
    <row r="575" spans="10:18" x14ac:dyDescent="0.25">
      <c r="J575" t="str">
        <f t="shared" si="18"/>
        <v/>
      </c>
      <c r="N575" t="str">
        <f>IF(P575="","",(VLOOKUP(P575,Fauna!$G$2:$N$5001,8,FALSE)))</f>
        <v/>
      </c>
      <c r="Q575" t="str">
        <f>IF(P575="","",(VLOOKUP(P575,Fauna!$G$2:$H$5001,2,FALSE)))</f>
        <v/>
      </c>
      <c r="R575" t="str">
        <f>IF(P575="","",(VLOOKUP(P575,Fauna!$G$2:$I$5001,3,FALSE)))</f>
        <v/>
      </c>
    </row>
    <row r="576" spans="10:18" x14ac:dyDescent="0.25">
      <c r="J576" t="str">
        <f t="shared" si="18"/>
        <v/>
      </c>
      <c r="N576" t="str">
        <f>IF(P576="","",(VLOOKUP(P576,Fauna!$G$2:$N$5001,8,FALSE)))</f>
        <v/>
      </c>
      <c r="Q576" t="str">
        <f>IF(P576="","",(VLOOKUP(P576,Fauna!$G$2:$H$5001,2,FALSE)))</f>
        <v/>
      </c>
      <c r="R576" t="str">
        <f>IF(P576="","",(VLOOKUP(P576,Fauna!$G$2:$I$5001,3,FALSE)))</f>
        <v/>
      </c>
    </row>
    <row r="577" spans="10:18" x14ac:dyDescent="0.25">
      <c r="J577" t="str">
        <f t="shared" si="18"/>
        <v/>
      </c>
      <c r="N577" t="str">
        <f>IF(P577="","",(VLOOKUP(P577,Fauna!$G$2:$N$5001,8,FALSE)))</f>
        <v/>
      </c>
      <c r="Q577" t="str">
        <f>IF(P577="","",(VLOOKUP(P577,Fauna!$G$2:$H$5001,2,FALSE)))</f>
        <v/>
      </c>
      <c r="R577" t="str">
        <f>IF(P577="","",(VLOOKUP(P577,Fauna!$G$2:$I$5001,3,FALSE)))</f>
        <v/>
      </c>
    </row>
    <row r="578" spans="10:18" x14ac:dyDescent="0.25">
      <c r="J578" t="str">
        <f t="shared" si="18"/>
        <v/>
      </c>
      <c r="N578" t="str">
        <f>IF(P578="","",(VLOOKUP(P578,Fauna!$G$2:$N$5001,8,FALSE)))</f>
        <v/>
      </c>
      <c r="Q578" t="str">
        <f>IF(P578="","",(VLOOKUP(P578,Fauna!$G$2:$H$5001,2,FALSE)))</f>
        <v/>
      </c>
      <c r="R578" t="str">
        <f>IF(P578="","",(VLOOKUP(P578,Fauna!$G$2:$I$5001,3,FALSE)))</f>
        <v/>
      </c>
    </row>
    <row r="579" spans="10:18" x14ac:dyDescent="0.25">
      <c r="J579" t="str">
        <f t="shared" si="18"/>
        <v/>
      </c>
      <c r="N579" t="str">
        <f>IF(P579="","",(VLOOKUP(P579,Fauna!$G$2:$N$5001,8,FALSE)))</f>
        <v/>
      </c>
      <c r="Q579" t="str">
        <f>IF(P579="","",(VLOOKUP(P579,Fauna!$G$2:$H$5001,2,FALSE)))</f>
        <v/>
      </c>
      <c r="R579" t="str">
        <f>IF(P579="","",(VLOOKUP(P579,Fauna!$G$2:$I$5001,3,FALSE)))</f>
        <v/>
      </c>
    </row>
    <row r="580" spans="10:18" x14ac:dyDescent="0.25">
      <c r="J580" t="str">
        <f t="shared" ref="J580:J643" si="19">IF(P580="","","51-100m")</f>
        <v/>
      </c>
      <c r="N580" t="str">
        <f>IF(P580="","",(VLOOKUP(P580,Fauna!$G$2:$N$5001,8,FALSE)))</f>
        <v/>
      </c>
      <c r="Q580" t="str">
        <f>IF(P580="","",(VLOOKUP(P580,Fauna!$G$2:$H$5001,2,FALSE)))</f>
        <v/>
      </c>
      <c r="R580" t="str">
        <f>IF(P580="","",(VLOOKUP(P580,Fauna!$G$2:$I$5001,3,FALSE)))</f>
        <v/>
      </c>
    </row>
    <row r="581" spans="10:18" x14ac:dyDescent="0.25">
      <c r="J581" t="str">
        <f t="shared" si="19"/>
        <v/>
      </c>
      <c r="N581" t="str">
        <f>IF(P581="","",(VLOOKUP(P581,Fauna!$G$2:$N$5001,8,FALSE)))</f>
        <v/>
      </c>
      <c r="Q581" t="str">
        <f>IF(P581="","",(VLOOKUP(P581,Fauna!$G$2:$H$5001,2,FALSE)))</f>
        <v/>
      </c>
      <c r="R581" t="str">
        <f>IF(P581="","",(VLOOKUP(P581,Fauna!$G$2:$I$5001,3,FALSE)))</f>
        <v/>
      </c>
    </row>
    <row r="582" spans="10:18" x14ac:dyDescent="0.25">
      <c r="J582" t="str">
        <f t="shared" si="19"/>
        <v/>
      </c>
      <c r="N582" t="str">
        <f>IF(P582="","",(VLOOKUP(P582,Fauna!$G$2:$N$5001,8,FALSE)))</f>
        <v/>
      </c>
      <c r="Q582" t="str">
        <f>IF(P582="","",(VLOOKUP(P582,Fauna!$G$2:$H$5001,2,FALSE)))</f>
        <v/>
      </c>
      <c r="R582" t="str">
        <f>IF(P582="","",(VLOOKUP(P582,Fauna!$G$2:$I$5001,3,FALSE)))</f>
        <v/>
      </c>
    </row>
    <row r="583" spans="10:18" x14ac:dyDescent="0.25">
      <c r="J583" t="str">
        <f t="shared" si="19"/>
        <v/>
      </c>
      <c r="N583" t="str">
        <f>IF(P583="","",(VLOOKUP(P583,Fauna!$G$2:$N$5001,8,FALSE)))</f>
        <v/>
      </c>
      <c r="Q583" t="str">
        <f>IF(P583="","",(VLOOKUP(P583,Fauna!$G$2:$H$5001,2,FALSE)))</f>
        <v/>
      </c>
      <c r="R583" t="str">
        <f>IF(P583="","",(VLOOKUP(P583,Fauna!$G$2:$I$5001,3,FALSE)))</f>
        <v/>
      </c>
    </row>
    <row r="584" spans="10:18" x14ac:dyDescent="0.25">
      <c r="J584" t="str">
        <f t="shared" si="19"/>
        <v/>
      </c>
      <c r="N584" t="str">
        <f>IF(P584="","",(VLOOKUP(P584,Fauna!$G$2:$N$5001,8,FALSE)))</f>
        <v/>
      </c>
      <c r="Q584" t="str">
        <f>IF(P584="","",(VLOOKUP(P584,Fauna!$G$2:$H$5001,2,FALSE)))</f>
        <v/>
      </c>
      <c r="R584" t="str">
        <f>IF(P584="","",(VLOOKUP(P584,Fauna!$G$2:$I$5001,3,FALSE)))</f>
        <v/>
      </c>
    </row>
    <row r="585" spans="10:18" x14ac:dyDescent="0.25">
      <c r="J585" t="str">
        <f t="shared" si="19"/>
        <v/>
      </c>
      <c r="N585" t="str">
        <f>IF(P585="","",(VLOOKUP(P585,Fauna!$G$2:$N$5001,8,FALSE)))</f>
        <v/>
      </c>
      <c r="Q585" t="str">
        <f>IF(P585="","",(VLOOKUP(P585,Fauna!$G$2:$H$5001,2,FALSE)))</f>
        <v/>
      </c>
      <c r="R585" t="str">
        <f>IF(P585="","",(VLOOKUP(P585,Fauna!$G$2:$I$5001,3,FALSE)))</f>
        <v/>
      </c>
    </row>
    <row r="586" spans="10:18" x14ac:dyDescent="0.25">
      <c r="J586" t="str">
        <f t="shared" si="19"/>
        <v/>
      </c>
      <c r="N586" t="str">
        <f>IF(P586="","",(VLOOKUP(P586,Fauna!$G$2:$N$5001,8,FALSE)))</f>
        <v/>
      </c>
      <c r="Q586" t="str">
        <f>IF(P586="","",(VLOOKUP(P586,Fauna!$G$2:$H$5001,2,FALSE)))</f>
        <v/>
      </c>
      <c r="R586" t="str">
        <f>IF(P586="","",(VLOOKUP(P586,Fauna!$G$2:$I$5001,3,FALSE)))</f>
        <v/>
      </c>
    </row>
    <row r="587" spans="10:18" x14ac:dyDescent="0.25">
      <c r="J587" t="str">
        <f t="shared" si="19"/>
        <v/>
      </c>
      <c r="N587" t="str">
        <f>IF(P587="","",(VLOOKUP(P587,Fauna!$G$2:$N$5001,8,FALSE)))</f>
        <v/>
      </c>
      <c r="Q587" t="str">
        <f>IF(P587="","",(VLOOKUP(P587,Fauna!$G$2:$H$5001,2,FALSE)))</f>
        <v/>
      </c>
      <c r="R587" t="str">
        <f>IF(P587="","",(VLOOKUP(P587,Fauna!$G$2:$I$5001,3,FALSE)))</f>
        <v/>
      </c>
    </row>
    <row r="588" spans="10:18" x14ac:dyDescent="0.25">
      <c r="J588" t="str">
        <f t="shared" si="19"/>
        <v/>
      </c>
      <c r="N588" t="str">
        <f>IF(P588="","",(VLOOKUP(P588,Fauna!$G$2:$N$5001,8,FALSE)))</f>
        <v/>
      </c>
      <c r="Q588" t="str">
        <f>IF(P588="","",(VLOOKUP(P588,Fauna!$G$2:$H$5001,2,FALSE)))</f>
        <v/>
      </c>
      <c r="R588" t="str">
        <f>IF(P588="","",(VLOOKUP(P588,Fauna!$G$2:$I$5001,3,FALSE)))</f>
        <v/>
      </c>
    </row>
    <row r="589" spans="10:18" x14ac:dyDescent="0.25">
      <c r="J589" t="str">
        <f t="shared" si="19"/>
        <v/>
      </c>
      <c r="N589" t="str">
        <f>IF(P589="","",(VLOOKUP(P589,Fauna!$G$2:$N$5001,8,FALSE)))</f>
        <v/>
      </c>
      <c r="Q589" t="str">
        <f>IF(P589="","",(VLOOKUP(P589,Fauna!$G$2:$H$5001,2,FALSE)))</f>
        <v/>
      </c>
      <c r="R589" t="str">
        <f>IF(P589="","",(VLOOKUP(P589,Fauna!$G$2:$I$5001,3,FALSE)))</f>
        <v/>
      </c>
    </row>
    <row r="590" spans="10:18" x14ac:dyDescent="0.25">
      <c r="J590" t="str">
        <f t="shared" si="19"/>
        <v/>
      </c>
      <c r="N590" t="str">
        <f>IF(P590="","",(VLOOKUP(P590,Fauna!$G$2:$N$5001,8,FALSE)))</f>
        <v/>
      </c>
      <c r="Q590" t="str">
        <f>IF(P590="","",(VLOOKUP(P590,Fauna!$G$2:$H$5001,2,FALSE)))</f>
        <v/>
      </c>
      <c r="R590" t="str">
        <f>IF(P590="","",(VLOOKUP(P590,Fauna!$G$2:$I$5001,3,FALSE)))</f>
        <v/>
      </c>
    </row>
    <row r="591" spans="10:18" x14ac:dyDescent="0.25">
      <c r="J591" t="str">
        <f t="shared" si="19"/>
        <v/>
      </c>
      <c r="N591" t="str">
        <f>IF(P591="","",(VLOOKUP(P591,Fauna!$G$2:$N$5001,8,FALSE)))</f>
        <v/>
      </c>
      <c r="Q591" t="str">
        <f>IF(P591="","",(VLOOKUP(P591,Fauna!$G$2:$H$5001,2,FALSE)))</f>
        <v/>
      </c>
      <c r="R591" t="str">
        <f>IF(P591="","",(VLOOKUP(P591,Fauna!$G$2:$I$5001,3,FALSE)))</f>
        <v/>
      </c>
    </row>
    <row r="592" spans="10:18" x14ac:dyDescent="0.25">
      <c r="J592" t="str">
        <f t="shared" si="19"/>
        <v/>
      </c>
      <c r="N592" t="str">
        <f>IF(P592="","",(VLOOKUP(P592,Fauna!$G$2:$N$5001,8,FALSE)))</f>
        <v/>
      </c>
      <c r="Q592" t="str">
        <f>IF(P592="","",(VLOOKUP(P592,Fauna!$G$2:$H$5001,2,FALSE)))</f>
        <v/>
      </c>
      <c r="R592" t="str">
        <f>IF(P592="","",(VLOOKUP(P592,Fauna!$G$2:$I$5001,3,FALSE)))</f>
        <v/>
      </c>
    </row>
    <row r="593" spans="10:18" x14ac:dyDescent="0.25">
      <c r="J593" t="str">
        <f t="shared" si="19"/>
        <v/>
      </c>
      <c r="N593" t="str">
        <f>IF(P593="","",(VLOOKUP(P593,Fauna!$G$2:$N$5001,8,FALSE)))</f>
        <v/>
      </c>
      <c r="Q593" t="str">
        <f>IF(P593="","",(VLOOKUP(P593,Fauna!$G$2:$H$5001,2,FALSE)))</f>
        <v/>
      </c>
      <c r="R593" t="str">
        <f>IF(P593="","",(VLOOKUP(P593,Fauna!$G$2:$I$5001,3,FALSE)))</f>
        <v/>
      </c>
    </row>
    <row r="594" spans="10:18" x14ac:dyDescent="0.25">
      <c r="J594" t="str">
        <f t="shared" si="19"/>
        <v/>
      </c>
      <c r="N594" t="str">
        <f>IF(P594="","",(VLOOKUP(P594,Fauna!$G$2:$N$5001,8,FALSE)))</f>
        <v/>
      </c>
      <c r="Q594" t="str">
        <f>IF(P594="","",(VLOOKUP(P594,Fauna!$G$2:$H$5001,2,FALSE)))</f>
        <v/>
      </c>
      <c r="R594" t="str">
        <f>IF(P594="","",(VLOOKUP(P594,Fauna!$G$2:$I$5001,3,FALSE)))</f>
        <v/>
      </c>
    </row>
    <row r="595" spans="10:18" x14ac:dyDescent="0.25">
      <c r="J595" t="str">
        <f t="shared" si="19"/>
        <v/>
      </c>
      <c r="N595" t="str">
        <f>IF(P595="","",(VLOOKUP(P595,Fauna!$G$2:$N$5001,8,FALSE)))</f>
        <v/>
      </c>
      <c r="Q595" t="str">
        <f>IF(P595="","",(VLOOKUP(P595,Fauna!$G$2:$H$5001,2,FALSE)))</f>
        <v/>
      </c>
      <c r="R595" t="str">
        <f>IF(P595="","",(VLOOKUP(P595,Fauna!$G$2:$I$5001,3,FALSE)))</f>
        <v/>
      </c>
    </row>
    <row r="596" spans="10:18" x14ac:dyDescent="0.25">
      <c r="J596" t="str">
        <f t="shared" si="19"/>
        <v/>
      </c>
      <c r="N596" t="str">
        <f>IF(P596="","",(VLOOKUP(P596,Fauna!$G$2:$N$5001,8,FALSE)))</f>
        <v/>
      </c>
      <c r="Q596" t="str">
        <f>IF(P596="","",(VLOOKUP(P596,Fauna!$G$2:$H$5001,2,FALSE)))</f>
        <v/>
      </c>
      <c r="R596" t="str">
        <f>IF(P596="","",(VLOOKUP(P596,Fauna!$G$2:$I$5001,3,FALSE)))</f>
        <v/>
      </c>
    </row>
    <row r="597" spans="10:18" x14ac:dyDescent="0.25">
      <c r="J597" t="str">
        <f t="shared" si="19"/>
        <v/>
      </c>
      <c r="N597" t="str">
        <f>IF(P597="","",(VLOOKUP(P597,Fauna!$G$2:$N$5001,8,FALSE)))</f>
        <v/>
      </c>
      <c r="Q597" t="str">
        <f>IF(P597="","",(VLOOKUP(P597,Fauna!$G$2:$H$5001,2,FALSE)))</f>
        <v/>
      </c>
      <c r="R597" t="str">
        <f>IF(P597="","",(VLOOKUP(P597,Fauna!$G$2:$I$5001,3,FALSE)))</f>
        <v/>
      </c>
    </row>
    <row r="598" spans="10:18" x14ac:dyDescent="0.25">
      <c r="J598" t="str">
        <f t="shared" si="19"/>
        <v/>
      </c>
      <c r="N598" t="str">
        <f>IF(P598="","",(VLOOKUP(P598,Fauna!$G$2:$N$5001,8,FALSE)))</f>
        <v/>
      </c>
      <c r="Q598" t="str">
        <f>IF(P598="","",(VLOOKUP(P598,Fauna!$G$2:$H$5001,2,FALSE)))</f>
        <v/>
      </c>
      <c r="R598" t="str">
        <f>IF(P598="","",(VLOOKUP(P598,Fauna!$G$2:$I$5001,3,FALSE)))</f>
        <v/>
      </c>
    </row>
    <row r="599" spans="10:18" x14ac:dyDescent="0.25">
      <c r="J599" t="str">
        <f t="shared" si="19"/>
        <v/>
      </c>
      <c r="N599" t="str">
        <f>IF(P599="","",(VLOOKUP(P599,Fauna!$G$2:$N$5001,8,FALSE)))</f>
        <v/>
      </c>
      <c r="Q599" t="str">
        <f>IF(P599="","",(VLOOKUP(P599,Fauna!$G$2:$H$5001,2,FALSE)))</f>
        <v/>
      </c>
      <c r="R599" t="str">
        <f>IF(P599="","",(VLOOKUP(P599,Fauna!$G$2:$I$5001,3,FALSE)))</f>
        <v/>
      </c>
    </row>
    <row r="600" spans="10:18" x14ac:dyDescent="0.25">
      <c r="J600" t="str">
        <f t="shared" si="19"/>
        <v/>
      </c>
      <c r="N600" t="str">
        <f>IF(P600="","",(VLOOKUP(P600,Fauna!$G$2:$N$5001,8,FALSE)))</f>
        <v/>
      </c>
      <c r="Q600" t="str">
        <f>IF(P600="","",(VLOOKUP(P600,Fauna!$G$2:$H$5001,2,FALSE)))</f>
        <v/>
      </c>
      <c r="R600" t="str">
        <f>IF(P600="","",(VLOOKUP(P600,Fauna!$G$2:$I$5001,3,FALSE)))</f>
        <v/>
      </c>
    </row>
    <row r="601" spans="10:18" x14ac:dyDescent="0.25">
      <c r="J601" t="str">
        <f t="shared" si="19"/>
        <v/>
      </c>
      <c r="N601" t="str">
        <f>IF(P601="","",(VLOOKUP(P601,Fauna!$G$2:$N$5001,8,FALSE)))</f>
        <v/>
      </c>
      <c r="Q601" t="str">
        <f>IF(P601="","",(VLOOKUP(P601,Fauna!$G$2:$H$5001,2,FALSE)))</f>
        <v/>
      </c>
      <c r="R601" t="str">
        <f>IF(P601="","",(VLOOKUP(P601,Fauna!$G$2:$I$5001,3,FALSE)))</f>
        <v/>
      </c>
    </row>
    <row r="602" spans="10:18" x14ac:dyDescent="0.25">
      <c r="J602" t="str">
        <f t="shared" si="19"/>
        <v/>
      </c>
      <c r="N602" t="str">
        <f>IF(P602="","",(VLOOKUP(P602,Fauna!$G$2:$N$5001,8,FALSE)))</f>
        <v/>
      </c>
      <c r="Q602" t="str">
        <f>IF(P602="","",(VLOOKUP(P602,Fauna!$G$2:$H$5001,2,FALSE)))</f>
        <v/>
      </c>
      <c r="R602" t="str">
        <f>IF(P602="","",(VLOOKUP(P602,Fauna!$G$2:$I$5001,3,FALSE)))</f>
        <v/>
      </c>
    </row>
    <row r="603" spans="10:18" x14ac:dyDescent="0.25">
      <c r="J603" t="str">
        <f t="shared" si="19"/>
        <v/>
      </c>
      <c r="N603" t="str">
        <f>IF(P603="","",(VLOOKUP(P603,Fauna!$G$2:$N$5001,8,FALSE)))</f>
        <v/>
      </c>
      <c r="Q603" t="str">
        <f>IF(P603="","",(VLOOKUP(P603,Fauna!$G$2:$H$5001,2,FALSE)))</f>
        <v/>
      </c>
      <c r="R603" t="str">
        <f>IF(P603="","",(VLOOKUP(P603,Fauna!$G$2:$I$5001,3,FALSE)))</f>
        <v/>
      </c>
    </row>
    <row r="604" spans="10:18" x14ac:dyDescent="0.25">
      <c r="J604" t="str">
        <f t="shared" si="19"/>
        <v/>
      </c>
      <c r="N604" t="str">
        <f>IF(P604="","",(VLOOKUP(P604,Fauna!$G$2:$N$5001,8,FALSE)))</f>
        <v/>
      </c>
      <c r="Q604" t="str">
        <f>IF(P604="","",(VLOOKUP(P604,Fauna!$G$2:$H$5001,2,FALSE)))</f>
        <v/>
      </c>
      <c r="R604" t="str">
        <f>IF(P604="","",(VLOOKUP(P604,Fauna!$G$2:$I$5001,3,FALSE)))</f>
        <v/>
      </c>
    </row>
    <row r="605" spans="10:18" x14ac:dyDescent="0.25">
      <c r="J605" t="str">
        <f t="shared" si="19"/>
        <v/>
      </c>
      <c r="N605" t="str">
        <f>IF(P605="","",(VLOOKUP(P605,Fauna!$G$2:$N$5001,8,FALSE)))</f>
        <v/>
      </c>
      <c r="Q605" t="str">
        <f>IF(P605="","",(VLOOKUP(P605,Fauna!$G$2:$H$5001,2,FALSE)))</f>
        <v/>
      </c>
      <c r="R605" t="str">
        <f>IF(P605="","",(VLOOKUP(P605,Fauna!$G$2:$I$5001,3,FALSE)))</f>
        <v/>
      </c>
    </row>
    <row r="606" spans="10:18" x14ac:dyDescent="0.25">
      <c r="J606" t="str">
        <f t="shared" si="19"/>
        <v/>
      </c>
      <c r="N606" t="str">
        <f>IF(P606="","",(VLOOKUP(P606,Fauna!$G$2:$N$5001,8,FALSE)))</f>
        <v/>
      </c>
      <c r="Q606" t="str">
        <f>IF(P606="","",(VLOOKUP(P606,Fauna!$G$2:$H$5001,2,FALSE)))</f>
        <v/>
      </c>
      <c r="R606" t="str">
        <f>IF(P606="","",(VLOOKUP(P606,Fauna!$G$2:$I$5001,3,FALSE)))</f>
        <v/>
      </c>
    </row>
    <row r="607" spans="10:18" x14ac:dyDescent="0.25">
      <c r="J607" t="str">
        <f t="shared" si="19"/>
        <v/>
      </c>
      <c r="N607" t="str">
        <f>IF(P607="","",(VLOOKUP(P607,Fauna!$G$2:$N$5001,8,FALSE)))</f>
        <v/>
      </c>
      <c r="Q607" t="str">
        <f>IF(P607="","",(VLOOKUP(P607,Fauna!$G$2:$H$5001,2,FALSE)))</f>
        <v/>
      </c>
      <c r="R607" t="str">
        <f>IF(P607="","",(VLOOKUP(P607,Fauna!$G$2:$I$5001,3,FALSE)))</f>
        <v/>
      </c>
    </row>
    <row r="608" spans="10:18" x14ac:dyDescent="0.25">
      <c r="J608" t="str">
        <f t="shared" si="19"/>
        <v/>
      </c>
      <c r="N608" t="str">
        <f>IF(P608="","",(VLOOKUP(P608,Fauna!$G$2:$N$5001,8,FALSE)))</f>
        <v/>
      </c>
      <c r="Q608" t="str">
        <f>IF(P608="","",(VLOOKUP(P608,Fauna!$G$2:$H$5001,2,FALSE)))</f>
        <v/>
      </c>
      <c r="R608" t="str">
        <f>IF(P608="","",(VLOOKUP(P608,Fauna!$G$2:$I$5001,3,FALSE)))</f>
        <v/>
      </c>
    </row>
    <row r="609" spans="10:18" x14ac:dyDescent="0.25">
      <c r="J609" t="str">
        <f t="shared" si="19"/>
        <v/>
      </c>
      <c r="N609" t="str">
        <f>IF(P609="","",(VLOOKUP(P609,Fauna!$G$2:$N$5001,8,FALSE)))</f>
        <v/>
      </c>
      <c r="Q609" t="str">
        <f>IF(P609="","",(VLOOKUP(P609,Fauna!$G$2:$H$5001,2,FALSE)))</f>
        <v/>
      </c>
      <c r="R609" t="str">
        <f>IF(P609="","",(VLOOKUP(P609,Fauna!$G$2:$I$5001,3,FALSE)))</f>
        <v/>
      </c>
    </row>
    <row r="610" spans="10:18" x14ac:dyDescent="0.25">
      <c r="J610" t="str">
        <f t="shared" si="19"/>
        <v/>
      </c>
      <c r="N610" t="str">
        <f>IF(P610="","",(VLOOKUP(P610,Fauna!$G$2:$N$5001,8,FALSE)))</f>
        <v/>
      </c>
      <c r="Q610" t="str">
        <f>IF(P610="","",(VLOOKUP(P610,Fauna!$G$2:$H$5001,2,FALSE)))</f>
        <v/>
      </c>
      <c r="R610" t="str">
        <f>IF(P610="","",(VLOOKUP(P610,Fauna!$G$2:$I$5001,3,FALSE)))</f>
        <v/>
      </c>
    </row>
    <row r="611" spans="10:18" x14ac:dyDescent="0.25">
      <c r="J611" t="str">
        <f t="shared" si="19"/>
        <v/>
      </c>
      <c r="N611" t="str">
        <f>IF(P611="","",(VLOOKUP(P611,Fauna!$G$2:$N$5001,8,FALSE)))</f>
        <v/>
      </c>
      <c r="Q611" t="str">
        <f>IF(P611="","",(VLOOKUP(P611,Fauna!$G$2:$H$5001,2,FALSE)))</f>
        <v/>
      </c>
      <c r="R611" t="str">
        <f>IF(P611="","",(VLOOKUP(P611,Fauna!$G$2:$I$5001,3,FALSE)))</f>
        <v/>
      </c>
    </row>
    <row r="612" spans="10:18" x14ac:dyDescent="0.25">
      <c r="J612" t="str">
        <f t="shared" si="19"/>
        <v/>
      </c>
      <c r="N612" t="str">
        <f>IF(P612="","",(VLOOKUP(P612,Fauna!$G$2:$N$5001,8,FALSE)))</f>
        <v/>
      </c>
      <c r="Q612" t="str">
        <f>IF(P612="","",(VLOOKUP(P612,Fauna!$G$2:$H$5001,2,FALSE)))</f>
        <v/>
      </c>
      <c r="R612" t="str">
        <f>IF(P612="","",(VLOOKUP(P612,Fauna!$G$2:$I$5001,3,FALSE)))</f>
        <v/>
      </c>
    </row>
    <row r="613" spans="10:18" x14ac:dyDescent="0.25">
      <c r="J613" t="str">
        <f t="shared" si="19"/>
        <v/>
      </c>
      <c r="N613" t="str">
        <f>IF(P613="","",(VLOOKUP(P613,Fauna!$G$2:$N$5001,8,FALSE)))</f>
        <v/>
      </c>
      <c r="Q613" t="str">
        <f>IF(P613="","",(VLOOKUP(P613,Fauna!$G$2:$H$5001,2,FALSE)))</f>
        <v/>
      </c>
      <c r="R613" t="str">
        <f>IF(P613="","",(VLOOKUP(P613,Fauna!$G$2:$I$5001,3,FALSE)))</f>
        <v/>
      </c>
    </row>
    <row r="614" spans="10:18" x14ac:dyDescent="0.25">
      <c r="J614" t="str">
        <f t="shared" si="19"/>
        <v/>
      </c>
      <c r="N614" t="str">
        <f>IF(P614="","",(VLOOKUP(P614,Fauna!$G$2:$N$5001,8,FALSE)))</f>
        <v/>
      </c>
      <c r="Q614" t="str">
        <f>IF(P614="","",(VLOOKUP(P614,Fauna!$G$2:$H$5001,2,FALSE)))</f>
        <v/>
      </c>
      <c r="R614" t="str">
        <f>IF(P614="","",(VLOOKUP(P614,Fauna!$G$2:$I$5001,3,FALSE)))</f>
        <v/>
      </c>
    </row>
    <row r="615" spans="10:18" x14ac:dyDescent="0.25">
      <c r="J615" t="str">
        <f t="shared" si="19"/>
        <v/>
      </c>
      <c r="N615" t="str">
        <f>IF(P615="","",(VLOOKUP(P615,Fauna!$G$2:$N$5001,8,FALSE)))</f>
        <v/>
      </c>
      <c r="Q615" t="str">
        <f>IF(P615="","",(VLOOKUP(P615,Fauna!$G$2:$H$5001,2,FALSE)))</f>
        <v/>
      </c>
      <c r="R615" t="str">
        <f>IF(P615="","",(VLOOKUP(P615,Fauna!$G$2:$I$5001,3,FALSE)))</f>
        <v/>
      </c>
    </row>
    <row r="616" spans="10:18" x14ac:dyDescent="0.25">
      <c r="J616" t="str">
        <f t="shared" si="19"/>
        <v/>
      </c>
      <c r="N616" t="str">
        <f>IF(P616="","",(VLOOKUP(P616,Fauna!$G$2:$N$5001,8,FALSE)))</f>
        <v/>
      </c>
      <c r="Q616" t="str">
        <f>IF(P616="","",(VLOOKUP(P616,Fauna!$G$2:$H$5001,2,FALSE)))</f>
        <v/>
      </c>
      <c r="R616" t="str">
        <f>IF(P616="","",(VLOOKUP(P616,Fauna!$G$2:$I$5001,3,FALSE)))</f>
        <v/>
      </c>
    </row>
    <row r="617" spans="10:18" x14ac:dyDescent="0.25">
      <c r="J617" t="str">
        <f t="shared" si="19"/>
        <v/>
      </c>
      <c r="N617" t="str">
        <f>IF(P617="","",(VLOOKUP(P617,Fauna!$G$2:$N$5001,8,FALSE)))</f>
        <v/>
      </c>
      <c r="Q617" t="str">
        <f>IF(P617="","",(VLOOKUP(P617,Fauna!$G$2:$H$5001,2,FALSE)))</f>
        <v/>
      </c>
      <c r="R617" t="str">
        <f>IF(P617="","",(VLOOKUP(P617,Fauna!$G$2:$I$5001,3,FALSE)))</f>
        <v/>
      </c>
    </row>
    <row r="618" spans="10:18" x14ac:dyDescent="0.25">
      <c r="J618" t="str">
        <f t="shared" si="19"/>
        <v/>
      </c>
      <c r="N618" t="str">
        <f>IF(P618="","",(VLOOKUP(P618,Fauna!$G$2:$N$5001,8,FALSE)))</f>
        <v/>
      </c>
      <c r="Q618" t="str">
        <f>IF(P618="","",(VLOOKUP(P618,Fauna!$G$2:$H$5001,2,FALSE)))</f>
        <v/>
      </c>
      <c r="R618" t="str">
        <f>IF(P618="","",(VLOOKUP(P618,Fauna!$G$2:$I$5001,3,FALSE)))</f>
        <v/>
      </c>
    </row>
    <row r="619" spans="10:18" x14ac:dyDescent="0.25">
      <c r="J619" t="str">
        <f t="shared" si="19"/>
        <v/>
      </c>
      <c r="N619" t="str">
        <f>IF(P619="","",(VLOOKUP(P619,Fauna!$G$2:$N$5001,8,FALSE)))</f>
        <v/>
      </c>
      <c r="Q619" t="str">
        <f>IF(P619="","",(VLOOKUP(P619,Fauna!$G$2:$H$5001,2,FALSE)))</f>
        <v/>
      </c>
      <c r="R619" t="str">
        <f>IF(P619="","",(VLOOKUP(P619,Fauna!$G$2:$I$5001,3,FALSE)))</f>
        <v/>
      </c>
    </row>
    <row r="620" spans="10:18" x14ac:dyDescent="0.25">
      <c r="J620" t="str">
        <f t="shared" si="19"/>
        <v/>
      </c>
      <c r="N620" t="str">
        <f>IF(P620="","",(VLOOKUP(P620,Fauna!$G$2:$N$5001,8,FALSE)))</f>
        <v/>
      </c>
      <c r="Q620" t="str">
        <f>IF(P620="","",(VLOOKUP(P620,Fauna!$G$2:$H$5001,2,FALSE)))</f>
        <v/>
      </c>
      <c r="R620" t="str">
        <f>IF(P620="","",(VLOOKUP(P620,Fauna!$G$2:$I$5001,3,FALSE)))</f>
        <v/>
      </c>
    </row>
    <row r="621" spans="10:18" x14ac:dyDescent="0.25">
      <c r="J621" t="str">
        <f t="shared" si="19"/>
        <v/>
      </c>
      <c r="N621" t="str">
        <f>IF(P621="","",(VLOOKUP(P621,Fauna!$G$2:$N$5001,8,FALSE)))</f>
        <v/>
      </c>
      <c r="Q621" t="str">
        <f>IF(P621="","",(VLOOKUP(P621,Fauna!$G$2:$H$5001,2,FALSE)))</f>
        <v/>
      </c>
      <c r="R621" t="str">
        <f>IF(P621="","",(VLOOKUP(P621,Fauna!$G$2:$I$5001,3,FALSE)))</f>
        <v/>
      </c>
    </row>
    <row r="622" spans="10:18" x14ac:dyDescent="0.25">
      <c r="J622" t="str">
        <f t="shared" si="19"/>
        <v/>
      </c>
      <c r="N622" t="str">
        <f>IF(P622="","",(VLOOKUP(P622,Fauna!$G$2:$N$5001,8,FALSE)))</f>
        <v/>
      </c>
      <c r="Q622" t="str">
        <f>IF(P622="","",(VLOOKUP(P622,Fauna!$G$2:$H$5001,2,FALSE)))</f>
        <v/>
      </c>
      <c r="R622" t="str">
        <f>IF(P622="","",(VLOOKUP(P622,Fauna!$G$2:$I$5001,3,FALSE)))</f>
        <v/>
      </c>
    </row>
    <row r="623" spans="10:18" x14ac:dyDescent="0.25">
      <c r="J623" t="str">
        <f t="shared" si="19"/>
        <v/>
      </c>
      <c r="N623" t="str">
        <f>IF(P623="","",(VLOOKUP(P623,Fauna!$G$2:$N$5001,8,FALSE)))</f>
        <v/>
      </c>
      <c r="Q623" t="str">
        <f>IF(P623="","",(VLOOKUP(P623,Fauna!$G$2:$H$5001,2,FALSE)))</f>
        <v/>
      </c>
      <c r="R623" t="str">
        <f>IF(P623="","",(VLOOKUP(P623,Fauna!$G$2:$I$5001,3,FALSE)))</f>
        <v/>
      </c>
    </row>
    <row r="624" spans="10:18" x14ac:dyDescent="0.25">
      <c r="J624" t="str">
        <f t="shared" si="19"/>
        <v/>
      </c>
      <c r="N624" t="str">
        <f>IF(P624="","",(VLOOKUP(P624,Fauna!$G$2:$N$5001,8,FALSE)))</f>
        <v/>
      </c>
      <c r="Q624" t="str">
        <f>IF(P624="","",(VLOOKUP(P624,Fauna!$G$2:$H$5001,2,FALSE)))</f>
        <v/>
      </c>
      <c r="R624" t="str">
        <f>IF(P624="","",(VLOOKUP(P624,Fauna!$G$2:$I$5001,3,FALSE)))</f>
        <v/>
      </c>
    </row>
    <row r="625" spans="10:18" x14ac:dyDescent="0.25">
      <c r="J625" t="str">
        <f t="shared" si="19"/>
        <v/>
      </c>
      <c r="N625" t="str">
        <f>IF(P625="","",(VLOOKUP(P625,Fauna!$G$2:$N$5001,8,FALSE)))</f>
        <v/>
      </c>
      <c r="Q625" t="str">
        <f>IF(P625="","",(VLOOKUP(P625,Fauna!$G$2:$H$5001,2,FALSE)))</f>
        <v/>
      </c>
      <c r="R625" t="str">
        <f>IF(P625="","",(VLOOKUP(P625,Fauna!$G$2:$I$5001,3,FALSE)))</f>
        <v/>
      </c>
    </row>
    <row r="626" spans="10:18" x14ac:dyDescent="0.25">
      <c r="J626" t="str">
        <f t="shared" si="19"/>
        <v/>
      </c>
      <c r="N626" t="str">
        <f>IF(P626="","",(VLOOKUP(P626,Fauna!$G$2:$N$5001,8,FALSE)))</f>
        <v/>
      </c>
      <c r="Q626" t="str">
        <f>IF(P626="","",(VLOOKUP(P626,Fauna!$G$2:$H$5001,2,FALSE)))</f>
        <v/>
      </c>
      <c r="R626" t="str">
        <f>IF(P626="","",(VLOOKUP(P626,Fauna!$G$2:$I$5001,3,FALSE)))</f>
        <v/>
      </c>
    </row>
    <row r="627" spans="10:18" x14ac:dyDescent="0.25">
      <c r="J627" t="str">
        <f t="shared" si="19"/>
        <v/>
      </c>
      <c r="N627" t="str">
        <f>IF(P627="","",(VLOOKUP(P627,Fauna!$G$2:$N$5001,8,FALSE)))</f>
        <v/>
      </c>
      <c r="Q627" t="str">
        <f>IF(P627="","",(VLOOKUP(P627,Fauna!$G$2:$H$5001,2,FALSE)))</f>
        <v/>
      </c>
      <c r="R627" t="str">
        <f>IF(P627="","",(VLOOKUP(P627,Fauna!$G$2:$I$5001,3,FALSE)))</f>
        <v/>
      </c>
    </row>
    <row r="628" spans="10:18" x14ac:dyDescent="0.25">
      <c r="J628" t="str">
        <f t="shared" si="19"/>
        <v/>
      </c>
      <c r="N628" t="str">
        <f>IF(P628="","",(VLOOKUP(P628,Fauna!$G$2:$N$5001,8,FALSE)))</f>
        <v/>
      </c>
      <c r="Q628" t="str">
        <f>IF(P628="","",(VLOOKUP(P628,Fauna!$G$2:$H$5001,2,FALSE)))</f>
        <v/>
      </c>
      <c r="R628" t="str">
        <f>IF(P628="","",(VLOOKUP(P628,Fauna!$G$2:$I$5001,3,FALSE)))</f>
        <v/>
      </c>
    </row>
    <row r="629" spans="10:18" x14ac:dyDescent="0.25">
      <c r="J629" t="str">
        <f t="shared" si="19"/>
        <v/>
      </c>
      <c r="N629" t="str">
        <f>IF(P629="","",(VLOOKUP(P629,Fauna!$G$2:$N$5001,8,FALSE)))</f>
        <v/>
      </c>
      <c r="Q629" t="str">
        <f>IF(P629="","",(VLOOKUP(P629,Fauna!$G$2:$H$5001,2,FALSE)))</f>
        <v/>
      </c>
      <c r="R629" t="str">
        <f>IF(P629="","",(VLOOKUP(P629,Fauna!$G$2:$I$5001,3,FALSE)))</f>
        <v/>
      </c>
    </row>
    <row r="630" spans="10:18" x14ac:dyDescent="0.25">
      <c r="J630" t="str">
        <f t="shared" si="19"/>
        <v/>
      </c>
      <c r="N630" t="str">
        <f>IF(P630="","",(VLOOKUP(P630,Fauna!$G$2:$N$5001,8,FALSE)))</f>
        <v/>
      </c>
      <c r="Q630" t="str">
        <f>IF(P630="","",(VLOOKUP(P630,Fauna!$G$2:$H$5001,2,FALSE)))</f>
        <v/>
      </c>
      <c r="R630" t="str">
        <f>IF(P630="","",(VLOOKUP(P630,Fauna!$G$2:$I$5001,3,FALSE)))</f>
        <v/>
      </c>
    </row>
    <row r="631" spans="10:18" x14ac:dyDescent="0.25">
      <c r="J631" t="str">
        <f t="shared" si="19"/>
        <v/>
      </c>
      <c r="N631" t="str">
        <f>IF(P631="","",(VLOOKUP(P631,Fauna!$G$2:$N$5001,8,FALSE)))</f>
        <v/>
      </c>
      <c r="Q631" t="str">
        <f>IF(P631="","",(VLOOKUP(P631,Fauna!$G$2:$H$5001,2,FALSE)))</f>
        <v/>
      </c>
      <c r="R631" t="str">
        <f>IF(P631="","",(VLOOKUP(P631,Fauna!$G$2:$I$5001,3,FALSE)))</f>
        <v/>
      </c>
    </row>
    <row r="632" spans="10:18" x14ac:dyDescent="0.25">
      <c r="J632" t="str">
        <f t="shared" si="19"/>
        <v/>
      </c>
      <c r="N632" t="str">
        <f>IF(P632="","",(VLOOKUP(P632,Fauna!$G$2:$N$5001,8,FALSE)))</f>
        <v/>
      </c>
      <c r="Q632" t="str">
        <f>IF(P632="","",(VLOOKUP(P632,Fauna!$G$2:$H$5001,2,FALSE)))</f>
        <v/>
      </c>
      <c r="R632" t="str">
        <f>IF(P632="","",(VLOOKUP(P632,Fauna!$G$2:$I$5001,3,FALSE)))</f>
        <v/>
      </c>
    </row>
    <row r="633" spans="10:18" x14ac:dyDescent="0.25">
      <c r="J633" t="str">
        <f t="shared" si="19"/>
        <v/>
      </c>
      <c r="N633" t="str">
        <f>IF(P633="","",(VLOOKUP(P633,Fauna!$G$2:$N$5001,8,FALSE)))</f>
        <v/>
      </c>
      <c r="Q633" t="str">
        <f>IF(P633="","",(VLOOKUP(P633,Fauna!$G$2:$H$5001,2,FALSE)))</f>
        <v/>
      </c>
      <c r="R633" t="str">
        <f>IF(P633="","",(VLOOKUP(P633,Fauna!$G$2:$I$5001,3,FALSE)))</f>
        <v/>
      </c>
    </row>
    <row r="634" spans="10:18" x14ac:dyDescent="0.25">
      <c r="J634" t="str">
        <f t="shared" si="19"/>
        <v/>
      </c>
      <c r="N634" t="str">
        <f>IF(P634="","",(VLOOKUP(P634,Fauna!$G$2:$N$5001,8,FALSE)))</f>
        <v/>
      </c>
      <c r="Q634" t="str">
        <f>IF(P634="","",(VLOOKUP(P634,Fauna!$G$2:$H$5001,2,FALSE)))</f>
        <v/>
      </c>
      <c r="R634" t="str">
        <f>IF(P634="","",(VLOOKUP(P634,Fauna!$G$2:$I$5001,3,FALSE)))</f>
        <v/>
      </c>
    </row>
    <row r="635" spans="10:18" x14ac:dyDescent="0.25">
      <c r="J635" t="str">
        <f t="shared" si="19"/>
        <v/>
      </c>
      <c r="N635" t="str">
        <f>IF(P635="","",(VLOOKUP(P635,Fauna!$G$2:$N$5001,8,FALSE)))</f>
        <v/>
      </c>
      <c r="Q635" t="str">
        <f>IF(P635="","",(VLOOKUP(P635,Fauna!$G$2:$H$5001,2,FALSE)))</f>
        <v/>
      </c>
      <c r="R635" t="str">
        <f>IF(P635="","",(VLOOKUP(P635,Fauna!$G$2:$I$5001,3,FALSE)))</f>
        <v/>
      </c>
    </row>
    <row r="636" spans="10:18" x14ac:dyDescent="0.25">
      <c r="J636" t="str">
        <f t="shared" si="19"/>
        <v/>
      </c>
      <c r="N636" t="str">
        <f>IF(P636="","",(VLOOKUP(P636,Fauna!$G$2:$N$5001,8,FALSE)))</f>
        <v/>
      </c>
      <c r="Q636" t="str">
        <f>IF(P636="","",(VLOOKUP(P636,Fauna!$G$2:$H$5001,2,FALSE)))</f>
        <v/>
      </c>
      <c r="R636" t="str">
        <f>IF(P636="","",(VLOOKUP(P636,Fauna!$G$2:$I$5001,3,FALSE)))</f>
        <v/>
      </c>
    </row>
    <row r="637" spans="10:18" x14ac:dyDescent="0.25">
      <c r="J637" t="str">
        <f t="shared" si="19"/>
        <v/>
      </c>
      <c r="N637" t="str">
        <f>IF(P637="","",(VLOOKUP(P637,Fauna!$G$2:$N$5001,8,FALSE)))</f>
        <v/>
      </c>
      <c r="Q637" t="str">
        <f>IF(P637="","",(VLOOKUP(P637,Fauna!$G$2:$H$5001,2,FALSE)))</f>
        <v/>
      </c>
      <c r="R637" t="str">
        <f>IF(P637="","",(VLOOKUP(P637,Fauna!$G$2:$I$5001,3,FALSE)))</f>
        <v/>
      </c>
    </row>
    <row r="638" spans="10:18" x14ac:dyDescent="0.25">
      <c r="J638" t="str">
        <f t="shared" si="19"/>
        <v/>
      </c>
      <c r="N638" t="str">
        <f>IF(P638="","",(VLOOKUP(P638,Fauna!$G$2:$N$5001,8,FALSE)))</f>
        <v/>
      </c>
      <c r="Q638" t="str">
        <f>IF(P638="","",(VLOOKUP(P638,Fauna!$G$2:$H$5001,2,FALSE)))</f>
        <v/>
      </c>
      <c r="R638" t="str">
        <f>IF(P638="","",(VLOOKUP(P638,Fauna!$G$2:$I$5001,3,FALSE)))</f>
        <v/>
      </c>
    </row>
    <row r="639" spans="10:18" x14ac:dyDescent="0.25">
      <c r="J639" t="str">
        <f t="shared" si="19"/>
        <v/>
      </c>
      <c r="N639" t="str">
        <f>IF(P639="","",(VLOOKUP(P639,Fauna!$G$2:$N$5001,8,FALSE)))</f>
        <v/>
      </c>
      <c r="Q639" t="str">
        <f>IF(P639="","",(VLOOKUP(P639,Fauna!$G$2:$H$5001,2,FALSE)))</f>
        <v/>
      </c>
      <c r="R639" t="str">
        <f>IF(P639="","",(VLOOKUP(P639,Fauna!$G$2:$I$5001,3,FALSE)))</f>
        <v/>
      </c>
    </row>
    <row r="640" spans="10:18" x14ac:dyDescent="0.25">
      <c r="J640" t="str">
        <f t="shared" si="19"/>
        <v/>
      </c>
      <c r="N640" t="str">
        <f>IF(P640="","",(VLOOKUP(P640,Fauna!$G$2:$N$5001,8,FALSE)))</f>
        <v/>
      </c>
      <c r="Q640" t="str">
        <f>IF(P640="","",(VLOOKUP(P640,Fauna!$G$2:$H$5001,2,FALSE)))</f>
        <v/>
      </c>
      <c r="R640" t="str">
        <f>IF(P640="","",(VLOOKUP(P640,Fauna!$G$2:$I$5001,3,FALSE)))</f>
        <v/>
      </c>
    </row>
    <row r="641" spans="10:18" x14ac:dyDescent="0.25">
      <c r="J641" t="str">
        <f t="shared" si="19"/>
        <v/>
      </c>
      <c r="N641" t="str">
        <f>IF(P641="","",(VLOOKUP(P641,Fauna!$G$2:$N$5001,8,FALSE)))</f>
        <v/>
      </c>
      <c r="Q641" t="str">
        <f>IF(P641="","",(VLOOKUP(P641,Fauna!$G$2:$H$5001,2,FALSE)))</f>
        <v/>
      </c>
      <c r="R641" t="str">
        <f>IF(P641="","",(VLOOKUP(P641,Fauna!$G$2:$I$5001,3,FALSE)))</f>
        <v/>
      </c>
    </row>
    <row r="642" spans="10:18" x14ac:dyDescent="0.25">
      <c r="J642" t="str">
        <f t="shared" si="19"/>
        <v/>
      </c>
      <c r="N642" t="str">
        <f>IF(P642="","",(VLOOKUP(P642,Fauna!$G$2:$N$5001,8,FALSE)))</f>
        <v/>
      </c>
      <c r="Q642" t="str">
        <f>IF(P642="","",(VLOOKUP(P642,Fauna!$G$2:$H$5001,2,FALSE)))</f>
        <v/>
      </c>
      <c r="R642" t="str">
        <f>IF(P642="","",(VLOOKUP(P642,Fauna!$G$2:$I$5001,3,FALSE)))</f>
        <v/>
      </c>
    </row>
    <row r="643" spans="10:18" x14ac:dyDescent="0.25">
      <c r="J643" t="str">
        <f t="shared" si="19"/>
        <v/>
      </c>
      <c r="N643" t="str">
        <f>IF(P643="","",(VLOOKUP(P643,Fauna!$G$2:$N$5001,8,FALSE)))</f>
        <v/>
      </c>
      <c r="Q643" t="str">
        <f>IF(P643="","",(VLOOKUP(P643,Fauna!$G$2:$H$5001,2,FALSE)))</f>
        <v/>
      </c>
      <c r="R643" t="str">
        <f>IF(P643="","",(VLOOKUP(P643,Fauna!$G$2:$I$5001,3,FALSE)))</f>
        <v/>
      </c>
    </row>
    <row r="644" spans="10:18" x14ac:dyDescent="0.25">
      <c r="J644" t="str">
        <f t="shared" ref="J644:J707" si="20">IF(P644="","","51-100m")</f>
        <v/>
      </c>
      <c r="N644" t="str">
        <f>IF(P644="","",(VLOOKUP(P644,Fauna!$G$2:$N$5001,8,FALSE)))</f>
        <v/>
      </c>
      <c r="Q644" t="str">
        <f>IF(P644="","",(VLOOKUP(P644,Fauna!$G$2:$H$5001,2,FALSE)))</f>
        <v/>
      </c>
      <c r="R644" t="str">
        <f>IF(P644="","",(VLOOKUP(P644,Fauna!$G$2:$I$5001,3,FALSE)))</f>
        <v/>
      </c>
    </row>
    <row r="645" spans="10:18" x14ac:dyDescent="0.25">
      <c r="J645" t="str">
        <f t="shared" si="20"/>
        <v/>
      </c>
      <c r="N645" t="str">
        <f>IF(P645="","",(VLOOKUP(P645,Fauna!$G$2:$N$5001,8,FALSE)))</f>
        <v/>
      </c>
      <c r="Q645" t="str">
        <f>IF(P645="","",(VLOOKUP(P645,Fauna!$G$2:$H$5001,2,FALSE)))</f>
        <v/>
      </c>
      <c r="R645" t="str">
        <f>IF(P645="","",(VLOOKUP(P645,Fauna!$G$2:$I$5001,3,FALSE)))</f>
        <v/>
      </c>
    </row>
    <row r="646" spans="10:18" x14ac:dyDescent="0.25">
      <c r="J646" t="str">
        <f t="shared" si="20"/>
        <v/>
      </c>
      <c r="N646" t="str">
        <f>IF(P646="","",(VLOOKUP(P646,Fauna!$G$2:$N$5001,8,FALSE)))</f>
        <v/>
      </c>
      <c r="Q646" t="str">
        <f>IF(P646="","",(VLOOKUP(P646,Fauna!$G$2:$H$5001,2,FALSE)))</f>
        <v/>
      </c>
      <c r="R646" t="str">
        <f>IF(P646="","",(VLOOKUP(P646,Fauna!$G$2:$I$5001,3,FALSE)))</f>
        <v/>
      </c>
    </row>
    <row r="647" spans="10:18" x14ac:dyDescent="0.25">
      <c r="J647" t="str">
        <f t="shared" si="20"/>
        <v/>
      </c>
      <c r="N647" t="str">
        <f>IF(P647="","",(VLOOKUP(P647,Fauna!$G$2:$N$5001,8,FALSE)))</f>
        <v/>
      </c>
      <c r="Q647" t="str">
        <f>IF(P647="","",(VLOOKUP(P647,Fauna!$G$2:$H$5001,2,FALSE)))</f>
        <v/>
      </c>
      <c r="R647" t="str">
        <f>IF(P647="","",(VLOOKUP(P647,Fauna!$G$2:$I$5001,3,FALSE)))</f>
        <v/>
      </c>
    </row>
    <row r="648" spans="10:18" x14ac:dyDescent="0.25">
      <c r="J648" t="str">
        <f t="shared" si="20"/>
        <v/>
      </c>
      <c r="N648" t="str">
        <f>IF(P648="","",(VLOOKUP(P648,Fauna!$G$2:$N$5001,8,FALSE)))</f>
        <v/>
      </c>
      <c r="Q648" t="str">
        <f>IF(P648="","",(VLOOKUP(P648,Fauna!$G$2:$H$5001,2,FALSE)))</f>
        <v/>
      </c>
      <c r="R648" t="str">
        <f>IF(P648="","",(VLOOKUP(P648,Fauna!$G$2:$I$5001,3,FALSE)))</f>
        <v/>
      </c>
    </row>
    <row r="649" spans="10:18" x14ac:dyDescent="0.25">
      <c r="J649" t="str">
        <f t="shared" si="20"/>
        <v/>
      </c>
      <c r="N649" t="str">
        <f>IF(P649="","",(VLOOKUP(P649,Fauna!$G$2:$N$5001,8,FALSE)))</f>
        <v/>
      </c>
      <c r="Q649" t="str">
        <f>IF(P649="","",(VLOOKUP(P649,Fauna!$G$2:$H$5001,2,FALSE)))</f>
        <v/>
      </c>
      <c r="R649" t="str">
        <f>IF(P649="","",(VLOOKUP(P649,Fauna!$G$2:$I$5001,3,FALSE)))</f>
        <v/>
      </c>
    </row>
    <row r="650" spans="10:18" x14ac:dyDescent="0.25">
      <c r="J650" t="str">
        <f t="shared" si="20"/>
        <v/>
      </c>
      <c r="N650" t="str">
        <f>IF(P650="","",(VLOOKUP(P650,Fauna!$G$2:$N$5001,8,FALSE)))</f>
        <v/>
      </c>
      <c r="Q650" t="str">
        <f>IF(P650="","",(VLOOKUP(P650,Fauna!$G$2:$H$5001,2,FALSE)))</f>
        <v/>
      </c>
      <c r="R650" t="str">
        <f>IF(P650="","",(VLOOKUP(P650,Fauna!$G$2:$I$5001,3,FALSE)))</f>
        <v/>
      </c>
    </row>
    <row r="651" spans="10:18" x14ac:dyDescent="0.25">
      <c r="J651" t="str">
        <f t="shared" si="20"/>
        <v/>
      </c>
      <c r="N651" t="str">
        <f>IF(P651="","",(VLOOKUP(P651,Fauna!$G$2:$N$5001,8,FALSE)))</f>
        <v/>
      </c>
      <c r="Q651" t="str">
        <f>IF(P651="","",(VLOOKUP(P651,Fauna!$G$2:$H$5001,2,FALSE)))</f>
        <v/>
      </c>
      <c r="R651" t="str">
        <f>IF(P651="","",(VLOOKUP(P651,Fauna!$G$2:$I$5001,3,FALSE)))</f>
        <v/>
      </c>
    </row>
    <row r="652" spans="10:18" x14ac:dyDescent="0.25">
      <c r="J652" t="str">
        <f t="shared" si="20"/>
        <v/>
      </c>
      <c r="N652" t="str">
        <f>IF(P652="","",(VLOOKUP(P652,Fauna!$G$2:$N$5001,8,FALSE)))</f>
        <v/>
      </c>
      <c r="Q652" t="str">
        <f>IF(P652="","",(VLOOKUP(P652,Fauna!$G$2:$H$5001,2,FALSE)))</f>
        <v/>
      </c>
      <c r="R652" t="str">
        <f>IF(P652="","",(VLOOKUP(P652,Fauna!$G$2:$I$5001,3,FALSE)))</f>
        <v/>
      </c>
    </row>
    <row r="653" spans="10:18" x14ac:dyDescent="0.25">
      <c r="J653" t="str">
        <f t="shared" si="20"/>
        <v/>
      </c>
      <c r="N653" t="str">
        <f>IF(P653="","",(VLOOKUP(P653,Fauna!$G$2:$N$5001,8,FALSE)))</f>
        <v/>
      </c>
      <c r="Q653" t="str">
        <f>IF(P653="","",(VLOOKUP(P653,Fauna!$G$2:$H$5001,2,FALSE)))</f>
        <v/>
      </c>
      <c r="R653" t="str">
        <f>IF(P653="","",(VLOOKUP(P653,Fauna!$G$2:$I$5001,3,FALSE)))</f>
        <v/>
      </c>
    </row>
    <row r="654" spans="10:18" x14ac:dyDescent="0.25">
      <c r="J654" t="str">
        <f t="shared" si="20"/>
        <v/>
      </c>
      <c r="N654" t="str">
        <f>IF(P654="","",(VLOOKUP(P654,Fauna!$G$2:$N$5001,8,FALSE)))</f>
        <v/>
      </c>
      <c r="Q654" t="str">
        <f>IF(P654="","",(VLOOKUP(P654,Fauna!$G$2:$H$5001,2,FALSE)))</f>
        <v/>
      </c>
      <c r="R654" t="str">
        <f>IF(P654="","",(VLOOKUP(P654,Fauna!$G$2:$I$5001,3,FALSE)))</f>
        <v/>
      </c>
    </row>
    <row r="655" spans="10:18" x14ac:dyDescent="0.25">
      <c r="J655" t="str">
        <f t="shared" si="20"/>
        <v/>
      </c>
      <c r="N655" t="str">
        <f>IF(P655="","",(VLOOKUP(P655,Fauna!$G$2:$N$5001,8,FALSE)))</f>
        <v/>
      </c>
      <c r="Q655" t="str">
        <f>IF(P655="","",(VLOOKUP(P655,Fauna!$G$2:$H$5001,2,FALSE)))</f>
        <v/>
      </c>
      <c r="R655" t="str">
        <f>IF(P655="","",(VLOOKUP(P655,Fauna!$G$2:$I$5001,3,FALSE)))</f>
        <v/>
      </c>
    </row>
    <row r="656" spans="10:18" x14ac:dyDescent="0.25">
      <c r="J656" t="str">
        <f t="shared" si="20"/>
        <v/>
      </c>
      <c r="N656" t="str">
        <f>IF(P656="","",(VLOOKUP(P656,Fauna!$G$2:$N$5001,8,FALSE)))</f>
        <v/>
      </c>
      <c r="Q656" t="str">
        <f>IF(P656="","",(VLOOKUP(P656,Fauna!$G$2:$H$5001,2,FALSE)))</f>
        <v/>
      </c>
      <c r="R656" t="str">
        <f>IF(P656="","",(VLOOKUP(P656,Fauna!$G$2:$I$5001,3,FALSE)))</f>
        <v/>
      </c>
    </row>
    <row r="657" spans="10:18" x14ac:dyDescent="0.25">
      <c r="J657" t="str">
        <f t="shared" si="20"/>
        <v/>
      </c>
      <c r="N657" t="str">
        <f>IF(P657="","",(VLOOKUP(P657,Fauna!$G$2:$N$5001,8,FALSE)))</f>
        <v/>
      </c>
      <c r="Q657" t="str">
        <f>IF(P657="","",(VLOOKUP(P657,Fauna!$G$2:$H$5001,2,FALSE)))</f>
        <v/>
      </c>
      <c r="R657" t="str">
        <f>IF(P657="","",(VLOOKUP(P657,Fauna!$G$2:$I$5001,3,FALSE)))</f>
        <v/>
      </c>
    </row>
    <row r="658" spans="10:18" x14ac:dyDescent="0.25">
      <c r="J658" t="str">
        <f t="shared" si="20"/>
        <v/>
      </c>
      <c r="N658" t="str">
        <f>IF(P658="","",(VLOOKUP(P658,Fauna!$G$2:$N$5001,8,FALSE)))</f>
        <v/>
      </c>
      <c r="Q658" t="str">
        <f>IF(P658="","",(VLOOKUP(P658,Fauna!$G$2:$H$5001,2,FALSE)))</f>
        <v/>
      </c>
      <c r="R658" t="str">
        <f>IF(P658="","",(VLOOKUP(P658,Fauna!$G$2:$I$5001,3,FALSE)))</f>
        <v/>
      </c>
    </row>
    <row r="659" spans="10:18" x14ac:dyDescent="0.25">
      <c r="J659" t="str">
        <f t="shared" si="20"/>
        <v/>
      </c>
      <c r="N659" t="str">
        <f>IF(P659="","",(VLOOKUP(P659,Fauna!$G$2:$N$5001,8,FALSE)))</f>
        <v/>
      </c>
      <c r="Q659" t="str">
        <f>IF(P659="","",(VLOOKUP(P659,Fauna!$G$2:$H$5001,2,FALSE)))</f>
        <v/>
      </c>
      <c r="R659" t="str">
        <f>IF(P659="","",(VLOOKUP(P659,Fauna!$G$2:$I$5001,3,FALSE)))</f>
        <v/>
      </c>
    </row>
    <row r="660" spans="10:18" x14ac:dyDescent="0.25">
      <c r="J660" t="str">
        <f t="shared" si="20"/>
        <v/>
      </c>
      <c r="N660" t="str">
        <f>IF(P660="","",(VLOOKUP(P660,Fauna!$G$2:$N$5001,8,FALSE)))</f>
        <v/>
      </c>
      <c r="Q660" t="str">
        <f>IF(P660="","",(VLOOKUP(P660,Fauna!$G$2:$H$5001,2,FALSE)))</f>
        <v/>
      </c>
      <c r="R660" t="str">
        <f>IF(P660="","",(VLOOKUP(P660,Fauna!$G$2:$I$5001,3,FALSE)))</f>
        <v/>
      </c>
    </row>
    <row r="661" spans="10:18" x14ac:dyDescent="0.25">
      <c r="J661" t="str">
        <f t="shared" si="20"/>
        <v/>
      </c>
      <c r="N661" t="str">
        <f>IF(P661="","",(VLOOKUP(P661,Fauna!$G$2:$N$5001,8,FALSE)))</f>
        <v/>
      </c>
      <c r="Q661" t="str">
        <f>IF(P661="","",(VLOOKUP(P661,Fauna!$G$2:$H$5001,2,FALSE)))</f>
        <v/>
      </c>
      <c r="R661" t="str">
        <f>IF(P661="","",(VLOOKUP(P661,Fauna!$G$2:$I$5001,3,FALSE)))</f>
        <v/>
      </c>
    </row>
    <row r="662" spans="10:18" x14ac:dyDescent="0.25">
      <c r="J662" t="str">
        <f t="shared" si="20"/>
        <v/>
      </c>
      <c r="N662" t="str">
        <f>IF(P662="","",(VLOOKUP(P662,Fauna!$G$2:$N$5001,8,FALSE)))</f>
        <v/>
      </c>
      <c r="Q662" t="str">
        <f>IF(P662="","",(VLOOKUP(P662,Fauna!$G$2:$H$5001,2,FALSE)))</f>
        <v/>
      </c>
      <c r="R662" t="str">
        <f>IF(P662="","",(VLOOKUP(P662,Fauna!$G$2:$I$5001,3,FALSE)))</f>
        <v/>
      </c>
    </row>
    <row r="663" spans="10:18" x14ac:dyDescent="0.25">
      <c r="J663" t="str">
        <f t="shared" si="20"/>
        <v/>
      </c>
      <c r="N663" t="str">
        <f>IF(P663="","",(VLOOKUP(P663,Fauna!$G$2:$N$5001,8,FALSE)))</f>
        <v/>
      </c>
      <c r="Q663" t="str">
        <f>IF(P663="","",(VLOOKUP(P663,Fauna!$G$2:$H$5001,2,FALSE)))</f>
        <v/>
      </c>
      <c r="R663" t="str">
        <f>IF(P663="","",(VLOOKUP(P663,Fauna!$G$2:$I$5001,3,FALSE)))</f>
        <v/>
      </c>
    </row>
    <row r="664" spans="10:18" x14ac:dyDescent="0.25">
      <c r="J664" t="str">
        <f t="shared" si="20"/>
        <v/>
      </c>
      <c r="N664" t="str">
        <f>IF(P664="","",(VLOOKUP(P664,Fauna!$G$2:$N$5001,8,FALSE)))</f>
        <v/>
      </c>
      <c r="Q664" t="str">
        <f>IF(P664="","",(VLOOKUP(P664,Fauna!$G$2:$H$5001,2,FALSE)))</f>
        <v/>
      </c>
      <c r="R664" t="str">
        <f>IF(P664="","",(VLOOKUP(P664,Fauna!$G$2:$I$5001,3,FALSE)))</f>
        <v/>
      </c>
    </row>
    <row r="665" spans="10:18" x14ac:dyDescent="0.25">
      <c r="J665" t="str">
        <f t="shared" si="20"/>
        <v/>
      </c>
      <c r="N665" t="str">
        <f>IF(P665="","",(VLOOKUP(P665,Fauna!$G$2:$N$5001,8,FALSE)))</f>
        <v/>
      </c>
      <c r="Q665" t="str">
        <f>IF(P665="","",(VLOOKUP(P665,Fauna!$G$2:$H$5001,2,FALSE)))</f>
        <v/>
      </c>
      <c r="R665" t="str">
        <f>IF(P665="","",(VLOOKUP(P665,Fauna!$G$2:$I$5001,3,FALSE)))</f>
        <v/>
      </c>
    </row>
    <row r="666" spans="10:18" x14ac:dyDescent="0.25">
      <c r="J666" t="str">
        <f t="shared" si="20"/>
        <v/>
      </c>
      <c r="N666" t="str">
        <f>IF(P666="","",(VLOOKUP(P666,Fauna!$G$2:$N$5001,8,FALSE)))</f>
        <v/>
      </c>
      <c r="Q666" t="str">
        <f>IF(P666="","",(VLOOKUP(P666,Fauna!$G$2:$H$5001,2,FALSE)))</f>
        <v/>
      </c>
      <c r="R666" t="str">
        <f>IF(P666="","",(VLOOKUP(P666,Fauna!$G$2:$I$5001,3,FALSE)))</f>
        <v/>
      </c>
    </row>
    <row r="667" spans="10:18" x14ac:dyDescent="0.25">
      <c r="J667" t="str">
        <f t="shared" si="20"/>
        <v/>
      </c>
      <c r="N667" t="str">
        <f>IF(P667="","",(VLOOKUP(P667,Fauna!$G$2:$N$5001,8,FALSE)))</f>
        <v/>
      </c>
      <c r="Q667" t="str">
        <f>IF(P667="","",(VLOOKUP(P667,Fauna!$G$2:$H$5001,2,FALSE)))</f>
        <v/>
      </c>
      <c r="R667" t="str">
        <f>IF(P667="","",(VLOOKUP(P667,Fauna!$G$2:$I$5001,3,FALSE)))</f>
        <v/>
      </c>
    </row>
    <row r="668" spans="10:18" x14ac:dyDescent="0.25">
      <c r="J668" t="str">
        <f t="shared" si="20"/>
        <v/>
      </c>
      <c r="N668" t="str">
        <f>IF(P668="","",(VLOOKUP(P668,Fauna!$G$2:$N$5001,8,FALSE)))</f>
        <v/>
      </c>
      <c r="Q668" t="str">
        <f>IF(P668="","",(VLOOKUP(P668,Fauna!$G$2:$H$5001,2,FALSE)))</f>
        <v/>
      </c>
      <c r="R668" t="str">
        <f>IF(P668="","",(VLOOKUP(P668,Fauna!$G$2:$I$5001,3,FALSE)))</f>
        <v/>
      </c>
    </row>
    <row r="669" spans="10:18" x14ac:dyDescent="0.25">
      <c r="J669" t="str">
        <f t="shared" si="20"/>
        <v/>
      </c>
      <c r="N669" t="str">
        <f>IF(P669="","",(VLOOKUP(P669,Fauna!$G$2:$N$5001,8,FALSE)))</f>
        <v/>
      </c>
      <c r="Q669" t="str">
        <f>IF(P669="","",(VLOOKUP(P669,Fauna!$G$2:$H$5001,2,FALSE)))</f>
        <v/>
      </c>
      <c r="R669" t="str">
        <f>IF(P669="","",(VLOOKUP(P669,Fauna!$G$2:$I$5001,3,FALSE)))</f>
        <v/>
      </c>
    </row>
    <row r="670" spans="10:18" x14ac:dyDescent="0.25">
      <c r="J670" t="str">
        <f t="shared" si="20"/>
        <v/>
      </c>
      <c r="N670" t="str">
        <f>IF(P670="","",(VLOOKUP(P670,Fauna!$G$2:$N$5001,8,FALSE)))</f>
        <v/>
      </c>
      <c r="Q670" t="str">
        <f>IF(P670="","",(VLOOKUP(P670,Fauna!$G$2:$H$5001,2,FALSE)))</f>
        <v/>
      </c>
      <c r="R670" t="str">
        <f>IF(P670="","",(VLOOKUP(P670,Fauna!$G$2:$I$5001,3,FALSE)))</f>
        <v/>
      </c>
    </row>
    <row r="671" spans="10:18" x14ac:dyDescent="0.25">
      <c r="J671" t="str">
        <f t="shared" si="20"/>
        <v/>
      </c>
      <c r="N671" t="str">
        <f>IF(P671="","",(VLOOKUP(P671,Fauna!$G$2:$N$5001,8,FALSE)))</f>
        <v/>
      </c>
      <c r="Q671" t="str">
        <f>IF(P671="","",(VLOOKUP(P671,Fauna!$G$2:$H$5001,2,FALSE)))</f>
        <v/>
      </c>
      <c r="R671" t="str">
        <f>IF(P671="","",(VLOOKUP(P671,Fauna!$G$2:$I$5001,3,FALSE)))</f>
        <v/>
      </c>
    </row>
    <row r="672" spans="10:18" x14ac:dyDescent="0.25">
      <c r="J672" t="str">
        <f t="shared" si="20"/>
        <v/>
      </c>
      <c r="N672" t="str">
        <f>IF(P672="","",(VLOOKUP(P672,Fauna!$G$2:$N$5001,8,FALSE)))</f>
        <v/>
      </c>
      <c r="Q672" t="str">
        <f>IF(P672="","",(VLOOKUP(P672,Fauna!$G$2:$H$5001,2,FALSE)))</f>
        <v/>
      </c>
      <c r="R672" t="str">
        <f>IF(P672="","",(VLOOKUP(P672,Fauna!$G$2:$I$5001,3,FALSE)))</f>
        <v/>
      </c>
    </row>
    <row r="673" spans="10:18" x14ac:dyDescent="0.25">
      <c r="J673" t="str">
        <f t="shared" si="20"/>
        <v/>
      </c>
      <c r="N673" t="str">
        <f>IF(P673="","",(VLOOKUP(P673,Fauna!$G$2:$N$5001,8,FALSE)))</f>
        <v/>
      </c>
      <c r="Q673" t="str">
        <f>IF(P673="","",(VLOOKUP(P673,Fauna!$G$2:$H$5001,2,FALSE)))</f>
        <v/>
      </c>
      <c r="R673" t="str">
        <f>IF(P673="","",(VLOOKUP(P673,Fauna!$G$2:$I$5001,3,FALSE)))</f>
        <v/>
      </c>
    </row>
    <row r="674" spans="10:18" x14ac:dyDescent="0.25">
      <c r="J674" t="str">
        <f t="shared" si="20"/>
        <v/>
      </c>
      <c r="N674" t="str">
        <f>IF(P674="","",(VLOOKUP(P674,Fauna!$G$2:$N$5001,8,FALSE)))</f>
        <v/>
      </c>
      <c r="Q674" t="str">
        <f>IF(P674="","",(VLOOKUP(P674,Fauna!$G$2:$H$5001,2,FALSE)))</f>
        <v/>
      </c>
      <c r="R674" t="str">
        <f>IF(P674="","",(VLOOKUP(P674,Fauna!$G$2:$I$5001,3,FALSE)))</f>
        <v/>
      </c>
    </row>
    <row r="675" spans="10:18" x14ac:dyDescent="0.25">
      <c r="J675" t="str">
        <f t="shared" si="20"/>
        <v/>
      </c>
      <c r="N675" t="str">
        <f>IF(P675="","",(VLOOKUP(P675,Fauna!$G$2:$N$5001,8,FALSE)))</f>
        <v/>
      </c>
      <c r="Q675" t="str">
        <f>IF(P675="","",(VLOOKUP(P675,Fauna!$G$2:$H$5001,2,FALSE)))</f>
        <v/>
      </c>
      <c r="R675" t="str">
        <f>IF(P675="","",(VLOOKUP(P675,Fauna!$G$2:$I$5001,3,FALSE)))</f>
        <v/>
      </c>
    </row>
    <row r="676" spans="10:18" x14ac:dyDescent="0.25">
      <c r="J676" t="str">
        <f t="shared" si="20"/>
        <v/>
      </c>
      <c r="N676" t="str">
        <f>IF(P676="","",(VLOOKUP(P676,Fauna!$G$2:$N$5001,8,FALSE)))</f>
        <v/>
      </c>
      <c r="Q676" t="str">
        <f>IF(P676="","",(VLOOKUP(P676,Fauna!$G$2:$H$5001,2,FALSE)))</f>
        <v/>
      </c>
      <c r="R676" t="str">
        <f>IF(P676="","",(VLOOKUP(P676,Fauna!$G$2:$I$5001,3,FALSE)))</f>
        <v/>
      </c>
    </row>
    <row r="677" spans="10:18" x14ac:dyDescent="0.25">
      <c r="J677" t="str">
        <f t="shared" si="20"/>
        <v/>
      </c>
      <c r="N677" t="str">
        <f>IF(P677="","",(VLOOKUP(P677,Fauna!$G$2:$N$5001,8,FALSE)))</f>
        <v/>
      </c>
      <c r="Q677" t="str">
        <f>IF(P677="","",(VLOOKUP(P677,Fauna!$G$2:$H$5001,2,FALSE)))</f>
        <v/>
      </c>
      <c r="R677" t="str">
        <f>IF(P677="","",(VLOOKUP(P677,Fauna!$G$2:$I$5001,3,FALSE)))</f>
        <v/>
      </c>
    </row>
    <row r="678" spans="10:18" x14ac:dyDescent="0.25">
      <c r="J678" t="str">
        <f t="shared" si="20"/>
        <v/>
      </c>
      <c r="N678" t="str">
        <f>IF(P678="","",(VLOOKUP(P678,Fauna!$G$2:$N$5001,8,FALSE)))</f>
        <v/>
      </c>
      <c r="Q678" t="str">
        <f>IF(P678="","",(VLOOKUP(P678,Fauna!$G$2:$H$5001,2,FALSE)))</f>
        <v/>
      </c>
      <c r="R678" t="str">
        <f>IF(P678="","",(VLOOKUP(P678,Fauna!$G$2:$I$5001,3,FALSE)))</f>
        <v/>
      </c>
    </row>
    <row r="679" spans="10:18" x14ac:dyDescent="0.25">
      <c r="J679" t="str">
        <f t="shared" si="20"/>
        <v/>
      </c>
      <c r="N679" t="str">
        <f>IF(P679="","",(VLOOKUP(P679,Fauna!$G$2:$N$5001,8,FALSE)))</f>
        <v/>
      </c>
      <c r="Q679" t="str">
        <f>IF(P679="","",(VLOOKUP(P679,Fauna!$G$2:$H$5001,2,FALSE)))</f>
        <v/>
      </c>
      <c r="R679" t="str">
        <f>IF(P679="","",(VLOOKUP(P679,Fauna!$G$2:$I$5001,3,FALSE)))</f>
        <v/>
      </c>
    </row>
    <row r="680" spans="10:18" x14ac:dyDescent="0.25">
      <c r="J680" t="str">
        <f t="shared" si="20"/>
        <v/>
      </c>
      <c r="N680" t="str">
        <f>IF(P680="","",(VLOOKUP(P680,Fauna!$G$2:$N$5001,8,FALSE)))</f>
        <v/>
      </c>
      <c r="Q680" t="str">
        <f>IF(P680="","",(VLOOKUP(P680,Fauna!$G$2:$H$5001,2,FALSE)))</f>
        <v/>
      </c>
      <c r="R680" t="str">
        <f>IF(P680="","",(VLOOKUP(P680,Fauna!$G$2:$I$5001,3,FALSE)))</f>
        <v/>
      </c>
    </row>
    <row r="681" spans="10:18" x14ac:dyDescent="0.25">
      <c r="J681" t="str">
        <f t="shared" si="20"/>
        <v/>
      </c>
      <c r="N681" t="str">
        <f>IF(P681="","",(VLOOKUP(P681,Fauna!$G$2:$N$5001,8,FALSE)))</f>
        <v/>
      </c>
      <c r="Q681" t="str">
        <f>IF(P681="","",(VLOOKUP(P681,Fauna!$G$2:$H$5001,2,FALSE)))</f>
        <v/>
      </c>
      <c r="R681" t="str">
        <f>IF(P681="","",(VLOOKUP(P681,Fauna!$G$2:$I$5001,3,FALSE)))</f>
        <v/>
      </c>
    </row>
    <row r="682" spans="10:18" x14ac:dyDescent="0.25">
      <c r="J682" t="str">
        <f t="shared" si="20"/>
        <v/>
      </c>
      <c r="N682" t="str">
        <f>IF(P682="","",(VLOOKUP(P682,Fauna!$G$2:$N$5001,8,FALSE)))</f>
        <v/>
      </c>
      <c r="Q682" t="str">
        <f>IF(P682="","",(VLOOKUP(P682,Fauna!$G$2:$H$5001,2,FALSE)))</f>
        <v/>
      </c>
      <c r="R682" t="str">
        <f>IF(P682="","",(VLOOKUP(P682,Fauna!$G$2:$I$5001,3,FALSE)))</f>
        <v/>
      </c>
    </row>
    <row r="683" spans="10:18" x14ac:dyDescent="0.25">
      <c r="J683" t="str">
        <f t="shared" si="20"/>
        <v/>
      </c>
      <c r="N683" t="str">
        <f>IF(P683="","",(VLOOKUP(P683,Fauna!$G$2:$N$5001,8,FALSE)))</f>
        <v/>
      </c>
      <c r="Q683" t="str">
        <f>IF(P683="","",(VLOOKUP(P683,Fauna!$G$2:$H$5001,2,FALSE)))</f>
        <v/>
      </c>
      <c r="R683" t="str">
        <f>IF(P683="","",(VLOOKUP(P683,Fauna!$G$2:$I$5001,3,FALSE)))</f>
        <v/>
      </c>
    </row>
    <row r="684" spans="10:18" x14ac:dyDescent="0.25">
      <c r="J684" t="str">
        <f t="shared" si="20"/>
        <v/>
      </c>
      <c r="N684" t="str">
        <f>IF(P684="","",(VLOOKUP(P684,Fauna!$G$2:$N$5001,8,FALSE)))</f>
        <v/>
      </c>
      <c r="Q684" t="str">
        <f>IF(P684="","",(VLOOKUP(P684,Fauna!$G$2:$H$5001,2,FALSE)))</f>
        <v/>
      </c>
      <c r="R684" t="str">
        <f>IF(P684="","",(VLOOKUP(P684,Fauna!$G$2:$I$5001,3,FALSE)))</f>
        <v/>
      </c>
    </row>
    <row r="685" spans="10:18" x14ac:dyDescent="0.25">
      <c r="J685" t="str">
        <f t="shared" si="20"/>
        <v/>
      </c>
      <c r="N685" t="str">
        <f>IF(P685="","",(VLOOKUP(P685,Fauna!$G$2:$N$5001,8,FALSE)))</f>
        <v/>
      </c>
      <c r="Q685" t="str">
        <f>IF(P685="","",(VLOOKUP(P685,Fauna!$G$2:$H$5001,2,FALSE)))</f>
        <v/>
      </c>
      <c r="R685" t="str">
        <f>IF(P685="","",(VLOOKUP(P685,Fauna!$G$2:$I$5001,3,FALSE)))</f>
        <v/>
      </c>
    </row>
    <row r="686" spans="10:18" x14ac:dyDescent="0.25">
      <c r="J686" t="str">
        <f t="shared" si="20"/>
        <v/>
      </c>
      <c r="N686" t="str">
        <f>IF(P686="","",(VLOOKUP(P686,Fauna!$G$2:$N$5001,8,FALSE)))</f>
        <v/>
      </c>
      <c r="Q686" t="str">
        <f>IF(P686="","",(VLOOKUP(P686,Fauna!$G$2:$H$5001,2,FALSE)))</f>
        <v/>
      </c>
      <c r="R686" t="str">
        <f>IF(P686="","",(VLOOKUP(P686,Fauna!$G$2:$I$5001,3,FALSE)))</f>
        <v/>
      </c>
    </row>
    <row r="687" spans="10:18" x14ac:dyDescent="0.25">
      <c r="J687" t="str">
        <f t="shared" si="20"/>
        <v/>
      </c>
      <c r="N687" t="str">
        <f>IF(P687="","",(VLOOKUP(P687,Fauna!$G$2:$N$5001,8,FALSE)))</f>
        <v/>
      </c>
      <c r="Q687" t="str">
        <f>IF(P687="","",(VLOOKUP(P687,Fauna!$G$2:$H$5001,2,FALSE)))</f>
        <v/>
      </c>
      <c r="R687" t="str">
        <f>IF(P687="","",(VLOOKUP(P687,Fauna!$G$2:$I$5001,3,FALSE)))</f>
        <v/>
      </c>
    </row>
    <row r="688" spans="10:18" x14ac:dyDescent="0.25">
      <c r="J688" t="str">
        <f t="shared" si="20"/>
        <v/>
      </c>
      <c r="N688" t="str">
        <f>IF(P688="","",(VLOOKUP(P688,Fauna!$G$2:$N$5001,8,FALSE)))</f>
        <v/>
      </c>
      <c r="Q688" t="str">
        <f>IF(P688="","",(VLOOKUP(P688,Fauna!$G$2:$H$5001,2,FALSE)))</f>
        <v/>
      </c>
      <c r="R688" t="str">
        <f>IF(P688="","",(VLOOKUP(P688,Fauna!$G$2:$I$5001,3,FALSE)))</f>
        <v/>
      </c>
    </row>
    <row r="689" spans="10:18" x14ac:dyDescent="0.25">
      <c r="J689" t="str">
        <f t="shared" si="20"/>
        <v/>
      </c>
      <c r="N689" t="str">
        <f>IF(P689="","",(VLOOKUP(P689,Fauna!$G$2:$N$5001,8,FALSE)))</f>
        <v/>
      </c>
      <c r="Q689" t="str">
        <f>IF(P689="","",(VLOOKUP(P689,Fauna!$G$2:$H$5001,2,FALSE)))</f>
        <v/>
      </c>
      <c r="R689" t="str">
        <f>IF(P689="","",(VLOOKUP(P689,Fauna!$G$2:$I$5001,3,FALSE)))</f>
        <v/>
      </c>
    </row>
    <row r="690" spans="10:18" x14ac:dyDescent="0.25">
      <c r="J690" t="str">
        <f t="shared" si="20"/>
        <v/>
      </c>
      <c r="N690" t="str">
        <f>IF(P690="","",(VLOOKUP(P690,Fauna!$G$2:$N$5001,8,FALSE)))</f>
        <v/>
      </c>
      <c r="Q690" t="str">
        <f>IF(P690="","",(VLOOKUP(P690,Fauna!$G$2:$H$5001,2,FALSE)))</f>
        <v/>
      </c>
      <c r="R690" t="str">
        <f>IF(P690="","",(VLOOKUP(P690,Fauna!$G$2:$I$5001,3,FALSE)))</f>
        <v/>
      </c>
    </row>
    <row r="691" spans="10:18" x14ac:dyDescent="0.25">
      <c r="J691" t="str">
        <f t="shared" si="20"/>
        <v/>
      </c>
      <c r="N691" t="str">
        <f>IF(P691="","",(VLOOKUP(P691,Fauna!$G$2:$N$5001,8,FALSE)))</f>
        <v/>
      </c>
      <c r="Q691" t="str">
        <f>IF(P691="","",(VLOOKUP(P691,Fauna!$G$2:$H$5001,2,FALSE)))</f>
        <v/>
      </c>
      <c r="R691" t="str">
        <f>IF(P691="","",(VLOOKUP(P691,Fauna!$G$2:$I$5001,3,FALSE)))</f>
        <v/>
      </c>
    </row>
    <row r="692" spans="10:18" x14ac:dyDescent="0.25">
      <c r="J692" t="str">
        <f t="shared" si="20"/>
        <v/>
      </c>
      <c r="N692" t="str">
        <f>IF(P692="","",(VLOOKUP(P692,Fauna!$G$2:$N$5001,8,FALSE)))</f>
        <v/>
      </c>
      <c r="Q692" t="str">
        <f>IF(P692="","",(VLOOKUP(P692,Fauna!$G$2:$H$5001,2,FALSE)))</f>
        <v/>
      </c>
      <c r="R692" t="str">
        <f>IF(P692="","",(VLOOKUP(P692,Fauna!$G$2:$I$5001,3,FALSE)))</f>
        <v/>
      </c>
    </row>
    <row r="693" spans="10:18" x14ac:dyDescent="0.25">
      <c r="J693" t="str">
        <f t="shared" si="20"/>
        <v/>
      </c>
      <c r="N693" t="str">
        <f>IF(P693="","",(VLOOKUP(P693,Fauna!$G$2:$N$5001,8,FALSE)))</f>
        <v/>
      </c>
      <c r="Q693" t="str">
        <f>IF(P693="","",(VLOOKUP(P693,Fauna!$G$2:$H$5001,2,FALSE)))</f>
        <v/>
      </c>
      <c r="R693" t="str">
        <f>IF(P693="","",(VLOOKUP(P693,Fauna!$G$2:$I$5001,3,FALSE)))</f>
        <v/>
      </c>
    </row>
    <row r="694" spans="10:18" x14ac:dyDescent="0.25">
      <c r="J694" t="str">
        <f t="shared" si="20"/>
        <v/>
      </c>
      <c r="N694" t="str">
        <f>IF(P694="","",(VLOOKUP(P694,Fauna!$G$2:$N$5001,8,FALSE)))</f>
        <v/>
      </c>
      <c r="Q694" t="str">
        <f>IF(P694="","",(VLOOKUP(P694,Fauna!$G$2:$H$5001,2,FALSE)))</f>
        <v/>
      </c>
      <c r="R694" t="str">
        <f>IF(P694="","",(VLOOKUP(P694,Fauna!$G$2:$I$5001,3,FALSE)))</f>
        <v/>
      </c>
    </row>
    <row r="695" spans="10:18" x14ac:dyDescent="0.25">
      <c r="J695" t="str">
        <f t="shared" si="20"/>
        <v/>
      </c>
      <c r="N695" t="str">
        <f>IF(P695="","",(VLOOKUP(P695,Fauna!$G$2:$N$5001,8,FALSE)))</f>
        <v/>
      </c>
      <c r="Q695" t="str">
        <f>IF(P695="","",(VLOOKUP(P695,Fauna!$G$2:$H$5001,2,FALSE)))</f>
        <v/>
      </c>
      <c r="R695" t="str">
        <f>IF(P695="","",(VLOOKUP(P695,Fauna!$G$2:$I$5001,3,FALSE)))</f>
        <v/>
      </c>
    </row>
    <row r="696" spans="10:18" x14ac:dyDescent="0.25">
      <c r="J696" t="str">
        <f t="shared" si="20"/>
        <v/>
      </c>
      <c r="N696" t="str">
        <f>IF(P696="","",(VLOOKUP(P696,Fauna!$G$2:$N$5001,8,FALSE)))</f>
        <v/>
      </c>
      <c r="Q696" t="str">
        <f>IF(P696="","",(VLOOKUP(P696,Fauna!$G$2:$H$5001,2,FALSE)))</f>
        <v/>
      </c>
      <c r="R696" t="str">
        <f>IF(P696="","",(VLOOKUP(P696,Fauna!$G$2:$I$5001,3,FALSE)))</f>
        <v/>
      </c>
    </row>
    <row r="697" spans="10:18" x14ac:dyDescent="0.25">
      <c r="J697" t="str">
        <f t="shared" si="20"/>
        <v/>
      </c>
      <c r="N697" t="str">
        <f>IF(P697="","",(VLOOKUP(P697,Fauna!$G$2:$N$5001,8,FALSE)))</f>
        <v/>
      </c>
      <c r="Q697" t="str">
        <f>IF(P697="","",(VLOOKUP(P697,Fauna!$G$2:$H$5001,2,FALSE)))</f>
        <v/>
      </c>
      <c r="R697" t="str">
        <f>IF(P697="","",(VLOOKUP(P697,Fauna!$G$2:$I$5001,3,FALSE)))</f>
        <v/>
      </c>
    </row>
    <row r="698" spans="10:18" x14ac:dyDescent="0.25">
      <c r="J698" t="str">
        <f t="shared" si="20"/>
        <v/>
      </c>
      <c r="N698" t="str">
        <f>IF(P698="","",(VLOOKUP(P698,Fauna!$G$2:$N$5001,8,FALSE)))</f>
        <v/>
      </c>
      <c r="Q698" t="str">
        <f>IF(P698="","",(VLOOKUP(P698,Fauna!$G$2:$H$5001,2,FALSE)))</f>
        <v/>
      </c>
      <c r="R698" t="str">
        <f>IF(P698="","",(VLOOKUP(P698,Fauna!$G$2:$I$5001,3,FALSE)))</f>
        <v/>
      </c>
    </row>
    <row r="699" spans="10:18" x14ac:dyDescent="0.25">
      <c r="J699" t="str">
        <f t="shared" si="20"/>
        <v/>
      </c>
      <c r="N699" t="str">
        <f>IF(P699="","",(VLOOKUP(P699,Fauna!$G$2:$N$5001,8,FALSE)))</f>
        <v/>
      </c>
      <c r="Q699" t="str">
        <f>IF(P699="","",(VLOOKUP(P699,Fauna!$G$2:$H$5001,2,FALSE)))</f>
        <v/>
      </c>
      <c r="R699" t="str">
        <f>IF(P699="","",(VLOOKUP(P699,Fauna!$G$2:$I$5001,3,FALSE)))</f>
        <v/>
      </c>
    </row>
    <row r="700" spans="10:18" x14ac:dyDescent="0.25">
      <c r="J700" t="str">
        <f t="shared" si="20"/>
        <v/>
      </c>
      <c r="N700" t="str">
        <f>IF(P700="","",(VLOOKUP(P700,Fauna!$G$2:$N$5001,8,FALSE)))</f>
        <v/>
      </c>
      <c r="Q700" t="str">
        <f>IF(P700="","",(VLOOKUP(P700,Fauna!$G$2:$H$5001,2,FALSE)))</f>
        <v/>
      </c>
      <c r="R700" t="str">
        <f>IF(P700="","",(VLOOKUP(P700,Fauna!$G$2:$I$5001,3,FALSE)))</f>
        <v/>
      </c>
    </row>
    <row r="701" spans="10:18" x14ac:dyDescent="0.25">
      <c r="J701" t="str">
        <f t="shared" si="20"/>
        <v/>
      </c>
      <c r="N701" t="str">
        <f>IF(P701="","",(VLOOKUP(P701,Fauna!$G$2:$N$5001,8,FALSE)))</f>
        <v/>
      </c>
      <c r="Q701" t="str">
        <f>IF(P701="","",(VLOOKUP(P701,Fauna!$G$2:$H$5001,2,FALSE)))</f>
        <v/>
      </c>
      <c r="R701" t="str">
        <f>IF(P701="","",(VLOOKUP(P701,Fauna!$G$2:$I$5001,3,FALSE)))</f>
        <v/>
      </c>
    </row>
    <row r="702" spans="10:18" x14ac:dyDescent="0.25">
      <c r="J702" t="str">
        <f t="shared" si="20"/>
        <v/>
      </c>
      <c r="N702" t="str">
        <f>IF(P702="","",(VLOOKUP(P702,Fauna!$G$2:$N$5001,8,FALSE)))</f>
        <v/>
      </c>
      <c r="Q702" t="str">
        <f>IF(P702="","",(VLOOKUP(P702,Fauna!$G$2:$H$5001,2,FALSE)))</f>
        <v/>
      </c>
      <c r="R702" t="str">
        <f>IF(P702="","",(VLOOKUP(P702,Fauna!$G$2:$I$5001,3,FALSE)))</f>
        <v/>
      </c>
    </row>
    <row r="703" spans="10:18" x14ac:dyDescent="0.25">
      <c r="J703" t="str">
        <f t="shared" si="20"/>
        <v/>
      </c>
      <c r="N703" t="str">
        <f>IF(P703="","",(VLOOKUP(P703,Fauna!$G$2:$N$5001,8,FALSE)))</f>
        <v/>
      </c>
      <c r="Q703" t="str">
        <f>IF(P703="","",(VLOOKUP(P703,Fauna!$G$2:$H$5001,2,FALSE)))</f>
        <v/>
      </c>
      <c r="R703" t="str">
        <f>IF(P703="","",(VLOOKUP(P703,Fauna!$G$2:$I$5001,3,FALSE)))</f>
        <v/>
      </c>
    </row>
    <row r="704" spans="10:18" x14ac:dyDescent="0.25">
      <c r="J704" t="str">
        <f t="shared" si="20"/>
        <v/>
      </c>
      <c r="N704" t="str">
        <f>IF(P704="","",(VLOOKUP(P704,Fauna!$G$2:$N$5001,8,FALSE)))</f>
        <v/>
      </c>
      <c r="Q704" t="str">
        <f>IF(P704="","",(VLOOKUP(P704,Fauna!$G$2:$H$5001,2,FALSE)))</f>
        <v/>
      </c>
      <c r="R704" t="str">
        <f>IF(P704="","",(VLOOKUP(P704,Fauna!$G$2:$I$5001,3,FALSE)))</f>
        <v/>
      </c>
    </row>
    <row r="705" spans="10:18" x14ac:dyDescent="0.25">
      <c r="J705" t="str">
        <f t="shared" si="20"/>
        <v/>
      </c>
      <c r="N705" t="str">
        <f>IF(P705="","",(VLOOKUP(P705,Fauna!$G$2:$N$5001,8,FALSE)))</f>
        <v/>
      </c>
      <c r="Q705" t="str">
        <f>IF(P705="","",(VLOOKUP(P705,Fauna!$G$2:$H$5001,2,FALSE)))</f>
        <v/>
      </c>
      <c r="R705" t="str">
        <f>IF(P705="","",(VLOOKUP(P705,Fauna!$G$2:$I$5001,3,FALSE)))</f>
        <v/>
      </c>
    </row>
    <row r="706" spans="10:18" x14ac:dyDescent="0.25">
      <c r="J706" t="str">
        <f t="shared" si="20"/>
        <v/>
      </c>
      <c r="N706" t="str">
        <f>IF(P706="","",(VLOOKUP(P706,Fauna!$G$2:$N$5001,8,FALSE)))</f>
        <v/>
      </c>
      <c r="Q706" t="str">
        <f>IF(P706="","",(VLOOKUP(P706,Fauna!$G$2:$H$5001,2,FALSE)))</f>
        <v/>
      </c>
      <c r="R706" t="str">
        <f>IF(P706="","",(VLOOKUP(P706,Fauna!$G$2:$I$5001,3,FALSE)))</f>
        <v/>
      </c>
    </row>
    <row r="707" spans="10:18" x14ac:dyDescent="0.25">
      <c r="J707" t="str">
        <f t="shared" si="20"/>
        <v/>
      </c>
      <c r="N707" t="str">
        <f>IF(P707="","",(VLOOKUP(P707,Fauna!$G$2:$N$5001,8,FALSE)))</f>
        <v/>
      </c>
      <c r="Q707" t="str">
        <f>IF(P707="","",(VLOOKUP(P707,Fauna!$G$2:$H$5001,2,FALSE)))</f>
        <v/>
      </c>
      <c r="R707" t="str">
        <f>IF(P707="","",(VLOOKUP(P707,Fauna!$G$2:$I$5001,3,FALSE)))</f>
        <v/>
      </c>
    </row>
    <row r="708" spans="10:18" x14ac:dyDescent="0.25">
      <c r="J708" t="str">
        <f t="shared" ref="J708:J771" si="21">IF(P708="","","51-100m")</f>
        <v/>
      </c>
      <c r="N708" t="str">
        <f>IF(P708="","",(VLOOKUP(P708,Fauna!$G$2:$N$5001,8,FALSE)))</f>
        <v/>
      </c>
      <c r="Q708" t="str">
        <f>IF(P708="","",(VLOOKUP(P708,Fauna!$G$2:$H$5001,2,FALSE)))</f>
        <v/>
      </c>
      <c r="R708" t="str">
        <f>IF(P708="","",(VLOOKUP(P708,Fauna!$G$2:$I$5001,3,FALSE)))</f>
        <v/>
      </c>
    </row>
    <row r="709" spans="10:18" x14ac:dyDescent="0.25">
      <c r="J709" t="str">
        <f t="shared" si="21"/>
        <v/>
      </c>
      <c r="N709" t="str">
        <f>IF(P709="","",(VLOOKUP(P709,Fauna!$G$2:$N$5001,8,FALSE)))</f>
        <v/>
      </c>
      <c r="Q709" t="str">
        <f>IF(P709="","",(VLOOKUP(P709,Fauna!$G$2:$H$5001,2,FALSE)))</f>
        <v/>
      </c>
      <c r="R709" t="str">
        <f>IF(P709="","",(VLOOKUP(P709,Fauna!$G$2:$I$5001,3,FALSE)))</f>
        <v/>
      </c>
    </row>
    <row r="710" spans="10:18" x14ac:dyDescent="0.25">
      <c r="J710" t="str">
        <f t="shared" si="21"/>
        <v/>
      </c>
      <c r="N710" t="str">
        <f>IF(P710="","",(VLOOKUP(P710,Fauna!$G$2:$N$5001,8,FALSE)))</f>
        <v/>
      </c>
      <c r="Q710" t="str">
        <f>IF(P710="","",(VLOOKUP(P710,Fauna!$G$2:$H$5001,2,FALSE)))</f>
        <v/>
      </c>
      <c r="R710" t="str">
        <f>IF(P710="","",(VLOOKUP(P710,Fauna!$G$2:$I$5001,3,FALSE)))</f>
        <v/>
      </c>
    </row>
    <row r="711" spans="10:18" x14ac:dyDescent="0.25">
      <c r="J711" t="str">
        <f t="shared" si="21"/>
        <v/>
      </c>
      <c r="N711" t="str">
        <f>IF(P711="","",(VLOOKUP(P711,Fauna!$G$2:$N$5001,8,FALSE)))</f>
        <v/>
      </c>
      <c r="Q711" t="str">
        <f>IF(P711="","",(VLOOKUP(P711,Fauna!$G$2:$H$5001,2,FALSE)))</f>
        <v/>
      </c>
      <c r="R711" t="str">
        <f>IF(P711="","",(VLOOKUP(P711,Fauna!$G$2:$I$5001,3,FALSE)))</f>
        <v/>
      </c>
    </row>
    <row r="712" spans="10:18" x14ac:dyDescent="0.25">
      <c r="J712" t="str">
        <f t="shared" si="21"/>
        <v/>
      </c>
      <c r="N712" t="str">
        <f>IF(P712="","",(VLOOKUP(P712,Fauna!$G$2:$N$5001,8,FALSE)))</f>
        <v/>
      </c>
      <c r="Q712" t="str">
        <f>IF(P712="","",(VLOOKUP(P712,Fauna!$G$2:$H$5001,2,FALSE)))</f>
        <v/>
      </c>
      <c r="R712" t="str">
        <f>IF(P712="","",(VLOOKUP(P712,Fauna!$G$2:$I$5001,3,FALSE)))</f>
        <v/>
      </c>
    </row>
    <row r="713" spans="10:18" x14ac:dyDescent="0.25">
      <c r="J713" t="str">
        <f t="shared" si="21"/>
        <v/>
      </c>
      <c r="N713" t="str">
        <f>IF(P713="","",(VLOOKUP(P713,Fauna!$G$2:$N$5001,8,FALSE)))</f>
        <v/>
      </c>
      <c r="Q713" t="str">
        <f>IF(P713="","",(VLOOKUP(P713,Fauna!$G$2:$H$5001,2,FALSE)))</f>
        <v/>
      </c>
      <c r="R713" t="str">
        <f>IF(P713="","",(VLOOKUP(P713,Fauna!$G$2:$I$5001,3,FALSE)))</f>
        <v/>
      </c>
    </row>
    <row r="714" spans="10:18" x14ac:dyDescent="0.25">
      <c r="J714" t="str">
        <f t="shared" si="21"/>
        <v/>
      </c>
      <c r="N714" t="str">
        <f>IF(P714="","",(VLOOKUP(P714,Fauna!$G$2:$N$5001,8,FALSE)))</f>
        <v/>
      </c>
      <c r="Q714" t="str">
        <f>IF(P714="","",(VLOOKUP(P714,Fauna!$G$2:$H$5001,2,FALSE)))</f>
        <v/>
      </c>
      <c r="R714" t="str">
        <f>IF(P714="","",(VLOOKUP(P714,Fauna!$G$2:$I$5001,3,FALSE)))</f>
        <v/>
      </c>
    </row>
    <row r="715" spans="10:18" x14ac:dyDescent="0.25">
      <c r="J715" t="str">
        <f t="shared" si="21"/>
        <v/>
      </c>
      <c r="N715" t="str">
        <f>IF(P715="","",(VLOOKUP(P715,Fauna!$G$2:$N$5001,8,FALSE)))</f>
        <v/>
      </c>
      <c r="Q715" t="str">
        <f>IF(P715="","",(VLOOKUP(P715,Fauna!$G$2:$H$5001,2,FALSE)))</f>
        <v/>
      </c>
      <c r="R715" t="str">
        <f>IF(P715="","",(VLOOKUP(P715,Fauna!$G$2:$I$5001,3,FALSE)))</f>
        <v/>
      </c>
    </row>
    <row r="716" spans="10:18" x14ac:dyDescent="0.25">
      <c r="J716" t="str">
        <f t="shared" si="21"/>
        <v/>
      </c>
      <c r="N716" t="str">
        <f>IF(P716="","",(VLOOKUP(P716,Fauna!$G$2:$N$5001,8,FALSE)))</f>
        <v/>
      </c>
      <c r="Q716" t="str">
        <f>IF(P716="","",(VLOOKUP(P716,Fauna!$G$2:$H$5001,2,FALSE)))</f>
        <v/>
      </c>
      <c r="R716" t="str">
        <f>IF(P716="","",(VLOOKUP(P716,Fauna!$G$2:$I$5001,3,FALSE)))</f>
        <v/>
      </c>
    </row>
    <row r="717" spans="10:18" x14ac:dyDescent="0.25">
      <c r="J717" t="str">
        <f t="shared" si="21"/>
        <v/>
      </c>
      <c r="N717" t="str">
        <f>IF(P717="","",(VLOOKUP(P717,Fauna!$G$2:$N$5001,8,FALSE)))</f>
        <v/>
      </c>
      <c r="Q717" t="str">
        <f>IF(P717="","",(VLOOKUP(P717,Fauna!$G$2:$H$5001,2,FALSE)))</f>
        <v/>
      </c>
      <c r="R717" t="str">
        <f>IF(P717="","",(VLOOKUP(P717,Fauna!$G$2:$I$5001,3,FALSE)))</f>
        <v/>
      </c>
    </row>
    <row r="718" spans="10:18" x14ac:dyDescent="0.25">
      <c r="J718" t="str">
        <f t="shared" si="21"/>
        <v/>
      </c>
      <c r="N718" t="str">
        <f>IF(P718="","",(VLOOKUP(P718,Fauna!$G$2:$N$5001,8,FALSE)))</f>
        <v/>
      </c>
      <c r="Q718" t="str">
        <f>IF(P718="","",(VLOOKUP(P718,Fauna!$G$2:$H$5001,2,FALSE)))</f>
        <v/>
      </c>
      <c r="R718" t="str">
        <f>IF(P718="","",(VLOOKUP(P718,Fauna!$G$2:$I$5001,3,FALSE)))</f>
        <v/>
      </c>
    </row>
    <row r="719" spans="10:18" x14ac:dyDescent="0.25">
      <c r="J719" t="str">
        <f t="shared" si="21"/>
        <v/>
      </c>
      <c r="N719" t="str">
        <f>IF(P719="","",(VLOOKUP(P719,Fauna!$G$2:$N$5001,8,FALSE)))</f>
        <v/>
      </c>
      <c r="Q719" t="str">
        <f>IF(P719="","",(VLOOKUP(P719,Fauna!$G$2:$H$5001,2,FALSE)))</f>
        <v/>
      </c>
      <c r="R719" t="str">
        <f>IF(P719="","",(VLOOKUP(P719,Fauna!$G$2:$I$5001,3,FALSE)))</f>
        <v/>
      </c>
    </row>
    <row r="720" spans="10:18" x14ac:dyDescent="0.25">
      <c r="J720" t="str">
        <f t="shared" si="21"/>
        <v/>
      </c>
      <c r="N720" t="str">
        <f>IF(P720="","",(VLOOKUP(P720,Fauna!$G$2:$N$5001,8,FALSE)))</f>
        <v/>
      </c>
      <c r="Q720" t="str">
        <f>IF(P720="","",(VLOOKUP(P720,Fauna!$G$2:$H$5001,2,FALSE)))</f>
        <v/>
      </c>
      <c r="R720" t="str">
        <f>IF(P720="","",(VLOOKUP(P720,Fauna!$G$2:$I$5001,3,FALSE)))</f>
        <v/>
      </c>
    </row>
    <row r="721" spans="10:18" x14ac:dyDescent="0.25">
      <c r="J721" t="str">
        <f t="shared" si="21"/>
        <v/>
      </c>
      <c r="N721" t="str">
        <f>IF(P721="","",(VLOOKUP(P721,Fauna!$G$2:$N$5001,8,FALSE)))</f>
        <v/>
      </c>
      <c r="Q721" t="str">
        <f>IF(P721="","",(VLOOKUP(P721,Fauna!$G$2:$H$5001,2,FALSE)))</f>
        <v/>
      </c>
      <c r="R721" t="str">
        <f>IF(P721="","",(VLOOKUP(P721,Fauna!$G$2:$I$5001,3,FALSE)))</f>
        <v/>
      </c>
    </row>
    <row r="722" spans="10:18" x14ac:dyDescent="0.25">
      <c r="J722" t="str">
        <f t="shared" si="21"/>
        <v/>
      </c>
      <c r="N722" t="str">
        <f>IF(P722="","",(VLOOKUP(P722,Fauna!$G$2:$N$5001,8,FALSE)))</f>
        <v/>
      </c>
      <c r="Q722" t="str">
        <f>IF(P722="","",(VLOOKUP(P722,Fauna!$G$2:$H$5001,2,FALSE)))</f>
        <v/>
      </c>
      <c r="R722" t="str">
        <f>IF(P722="","",(VLOOKUP(P722,Fauna!$G$2:$I$5001,3,FALSE)))</f>
        <v/>
      </c>
    </row>
    <row r="723" spans="10:18" x14ac:dyDescent="0.25">
      <c r="J723" t="str">
        <f t="shared" si="21"/>
        <v/>
      </c>
      <c r="N723" t="str">
        <f>IF(P723="","",(VLOOKUP(P723,Fauna!$G$2:$N$5001,8,FALSE)))</f>
        <v/>
      </c>
      <c r="Q723" t="str">
        <f>IF(P723="","",(VLOOKUP(P723,Fauna!$G$2:$H$5001,2,FALSE)))</f>
        <v/>
      </c>
      <c r="R723" t="str">
        <f>IF(P723="","",(VLOOKUP(P723,Fauna!$G$2:$I$5001,3,FALSE)))</f>
        <v/>
      </c>
    </row>
    <row r="724" spans="10:18" x14ac:dyDescent="0.25">
      <c r="J724" t="str">
        <f t="shared" si="21"/>
        <v/>
      </c>
      <c r="N724" t="str">
        <f>IF(P724="","",(VLOOKUP(P724,Fauna!$G$2:$N$5001,8,FALSE)))</f>
        <v/>
      </c>
      <c r="Q724" t="str">
        <f>IF(P724="","",(VLOOKUP(P724,Fauna!$G$2:$H$5001,2,FALSE)))</f>
        <v/>
      </c>
      <c r="R724" t="str">
        <f>IF(P724="","",(VLOOKUP(P724,Fauna!$G$2:$I$5001,3,FALSE)))</f>
        <v/>
      </c>
    </row>
    <row r="725" spans="10:18" x14ac:dyDescent="0.25">
      <c r="J725" t="str">
        <f t="shared" si="21"/>
        <v/>
      </c>
      <c r="N725" t="str">
        <f>IF(P725="","",(VLOOKUP(P725,Fauna!$G$2:$N$5001,8,FALSE)))</f>
        <v/>
      </c>
      <c r="Q725" t="str">
        <f>IF(P725="","",(VLOOKUP(P725,Fauna!$G$2:$H$5001,2,FALSE)))</f>
        <v/>
      </c>
      <c r="R725" t="str">
        <f>IF(P725="","",(VLOOKUP(P725,Fauna!$G$2:$I$5001,3,FALSE)))</f>
        <v/>
      </c>
    </row>
    <row r="726" spans="10:18" x14ac:dyDescent="0.25">
      <c r="J726" t="str">
        <f t="shared" si="21"/>
        <v/>
      </c>
      <c r="N726" t="str">
        <f>IF(P726="","",(VLOOKUP(P726,Fauna!$G$2:$N$5001,8,FALSE)))</f>
        <v/>
      </c>
      <c r="Q726" t="str">
        <f>IF(P726="","",(VLOOKUP(P726,Fauna!$G$2:$H$5001,2,FALSE)))</f>
        <v/>
      </c>
      <c r="R726" t="str">
        <f>IF(P726="","",(VLOOKUP(P726,Fauna!$G$2:$I$5001,3,FALSE)))</f>
        <v/>
      </c>
    </row>
    <row r="727" spans="10:18" x14ac:dyDescent="0.25">
      <c r="J727" t="str">
        <f t="shared" si="21"/>
        <v/>
      </c>
      <c r="N727" t="str">
        <f>IF(P727="","",(VLOOKUP(P727,Fauna!$G$2:$N$5001,8,FALSE)))</f>
        <v/>
      </c>
      <c r="Q727" t="str">
        <f>IF(P727="","",(VLOOKUP(P727,Fauna!$G$2:$H$5001,2,FALSE)))</f>
        <v/>
      </c>
      <c r="R727" t="str">
        <f>IF(P727="","",(VLOOKUP(P727,Fauna!$G$2:$I$5001,3,FALSE)))</f>
        <v/>
      </c>
    </row>
    <row r="728" spans="10:18" x14ac:dyDescent="0.25">
      <c r="J728" t="str">
        <f t="shared" si="21"/>
        <v/>
      </c>
      <c r="N728" t="str">
        <f>IF(P728="","",(VLOOKUP(P728,Fauna!$G$2:$N$5001,8,FALSE)))</f>
        <v/>
      </c>
      <c r="Q728" t="str">
        <f>IF(P728="","",(VLOOKUP(P728,Fauna!$G$2:$H$5001,2,FALSE)))</f>
        <v/>
      </c>
      <c r="R728" t="str">
        <f>IF(P728="","",(VLOOKUP(P728,Fauna!$G$2:$I$5001,3,FALSE)))</f>
        <v/>
      </c>
    </row>
    <row r="729" spans="10:18" x14ac:dyDescent="0.25">
      <c r="J729" t="str">
        <f t="shared" si="21"/>
        <v/>
      </c>
      <c r="N729" t="str">
        <f>IF(P729="","",(VLOOKUP(P729,Fauna!$G$2:$N$5001,8,FALSE)))</f>
        <v/>
      </c>
      <c r="Q729" t="str">
        <f>IF(P729="","",(VLOOKUP(P729,Fauna!$G$2:$H$5001,2,FALSE)))</f>
        <v/>
      </c>
      <c r="R729" t="str">
        <f>IF(P729="","",(VLOOKUP(P729,Fauna!$G$2:$I$5001,3,FALSE)))</f>
        <v/>
      </c>
    </row>
    <row r="730" spans="10:18" x14ac:dyDescent="0.25">
      <c r="J730" t="str">
        <f t="shared" si="21"/>
        <v/>
      </c>
      <c r="N730" t="str">
        <f>IF(P730="","",(VLOOKUP(P730,Fauna!$G$2:$N$5001,8,FALSE)))</f>
        <v/>
      </c>
      <c r="Q730" t="str">
        <f>IF(P730="","",(VLOOKUP(P730,Fauna!$G$2:$H$5001,2,FALSE)))</f>
        <v/>
      </c>
      <c r="R730" t="str">
        <f>IF(P730="","",(VLOOKUP(P730,Fauna!$G$2:$I$5001,3,FALSE)))</f>
        <v/>
      </c>
    </row>
    <row r="731" spans="10:18" x14ac:dyDescent="0.25">
      <c r="J731" t="str">
        <f t="shared" si="21"/>
        <v/>
      </c>
      <c r="N731" t="str">
        <f>IF(P731="","",(VLOOKUP(P731,Fauna!$G$2:$N$5001,8,FALSE)))</f>
        <v/>
      </c>
      <c r="Q731" t="str">
        <f>IF(P731="","",(VLOOKUP(P731,Fauna!$G$2:$H$5001,2,FALSE)))</f>
        <v/>
      </c>
      <c r="R731" t="str">
        <f>IF(P731="","",(VLOOKUP(P731,Fauna!$G$2:$I$5001,3,FALSE)))</f>
        <v/>
      </c>
    </row>
    <row r="732" spans="10:18" x14ac:dyDescent="0.25">
      <c r="J732" t="str">
        <f t="shared" si="21"/>
        <v/>
      </c>
      <c r="N732" t="str">
        <f>IF(P732="","",(VLOOKUP(P732,Fauna!$G$2:$N$5001,8,FALSE)))</f>
        <v/>
      </c>
      <c r="Q732" t="str">
        <f>IF(P732="","",(VLOOKUP(P732,Fauna!$G$2:$H$5001,2,FALSE)))</f>
        <v/>
      </c>
      <c r="R732" t="str">
        <f>IF(P732="","",(VLOOKUP(P732,Fauna!$G$2:$I$5001,3,FALSE)))</f>
        <v/>
      </c>
    </row>
    <row r="733" spans="10:18" x14ac:dyDescent="0.25">
      <c r="J733" t="str">
        <f t="shared" si="21"/>
        <v/>
      </c>
      <c r="N733" t="str">
        <f>IF(P733="","",(VLOOKUP(P733,Fauna!$G$2:$N$5001,8,FALSE)))</f>
        <v/>
      </c>
      <c r="Q733" t="str">
        <f>IF(P733="","",(VLOOKUP(P733,Fauna!$G$2:$H$5001,2,FALSE)))</f>
        <v/>
      </c>
      <c r="R733" t="str">
        <f>IF(P733="","",(VLOOKUP(P733,Fauna!$G$2:$I$5001,3,FALSE)))</f>
        <v/>
      </c>
    </row>
    <row r="734" spans="10:18" x14ac:dyDescent="0.25">
      <c r="J734" t="str">
        <f t="shared" si="21"/>
        <v/>
      </c>
      <c r="N734" t="str">
        <f>IF(P734="","",(VLOOKUP(P734,Fauna!$G$2:$N$5001,8,FALSE)))</f>
        <v/>
      </c>
      <c r="Q734" t="str">
        <f>IF(P734="","",(VLOOKUP(P734,Fauna!$G$2:$H$5001,2,FALSE)))</f>
        <v/>
      </c>
      <c r="R734" t="str">
        <f>IF(P734="","",(VLOOKUP(P734,Fauna!$G$2:$I$5001,3,FALSE)))</f>
        <v/>
      </c>
    </row>
    <row r="735" spans="10:18" x14ac:dyDescent="0.25">
      <c r="J735" t="str">
        <f t="shared" si="21"/>
        <v/>
      </c>
      <c r="N735" t="str">
        <f>IF(P735="","",(VLOOKUP(P735,Fauna!$G$2:$N$5001,8,FALSE)))</f>
        <v/>
      </c>
      <c r="Q735" t="str">
        <f>IF(P735="","",(VLOOKUP(P735,Fauna!$G$2:$H$5001,2,FALSE)))</f>
        <v/>
      </c>
      <c r="R735" t="str">
        <f>IF(P735="","",(VLOOKUP(P735,Fauna!$G$2:$I$5001,3,FALSE)))</f>
        <v/>
      </c>
    </row>
    <row r="736" spans="10:18" x14ac:dyDescent="0.25">
      <c r="J736" t="str">
        <f t="shared" si="21"/>
        <v/>
      </c>
      <c r="N736" t="str">
        <f>IF(P736="","",(VLOOKUP(P736,Fauna!$G$2:$N$5001,8,FALSE)))</f>
        <v/>
      </c>
      <c r="Q736" t="str">
        <f>IF(P736="","",(VLOOKUP(P736,Fauna!$G$2:$H$5001,2,FALSE)))</f>
        <v/>
      </c>
      <c r="R736" t="str">
        <f>IF(P736="","",(VLOOKUP(P736,Fauna!$G$2:$I$5001,3,FALSE)))</f>
        <v/>
      </c>
    </row>
    <row r="737" spans="10:18" x14ac:dyDescent="0.25">
      <c r="J737" t="str">
        <f t="shared" si="21"/>
        <v/>
      </c>
      <c r="N737" t="str">
        <f>IF(P737="","",(VLOOKUP(P737,Fauna!$G$2:$N$5001,8,FALSE)))</f>
        <v/>
      </c>
      <c r="Q737" t="str">
        <f>IF(P737="","",(VLOOKUP(P737,Fauna!$G$2:$H$5001,2,FALSE)))</f>
        <v/>
      </c>
      <c r="R737" t="str">
        <f>IF(P737="","",(VLOOKUP(P737,Fauna!$G$2:$I$5001,3,FALSE)))</f>
        <v/>
      </c>
    </row>
    <row r="738" spans="10:18" x14ac:dyDescent="0.25">
      <c r="J738" t="str">
        <f t="shared" si="21"/>
        <v/>
      </c>
      <c r="N738" t="str">
        <f>IF(P738="","",(VLOOKUP(P738,Fauna!$G$2:$N$5001,8,FALSE)))</f>
        <v/>
      </c>
      <c r="Q738" t="str">
        <f>IF(P738="","",(VLOOKUP(P738,Fauna!$G$2:$H$5001,2,FALSE)))</f>
        <v/>
      </c>
      <c r="R738" t="str">
        <f>IF(P738="","",(VLOOKUP(P738,Fauna!$G$2:$I$5001,3,FALSE)))</f>
        <v/>
      </c>
    </row>
    <row r="739" spans="10:18" x14ac:dyDescent="0.25">
      <c r="J739" t="str">
        <f t="shared" si="21"/>
        <v/>
      </c>
      <c r="N739" t="str">
        <f>IF(P739="","",(VLOOKUP(P739,Fauna!$G$2:$N$5001,8,FALSE)))</f>
        <v/>
      </c>
      <c r="Q739" t="str">
        <f>IF(P739="","",(VLOOKUP(P739,Fauna!$G$2:$H$5001,2,FALSE)))</f>
        <v/>
      </c>
      <c r="R739" t="str">
        <f>IF(P739="","",(VLOOKUP(P739,Fauna!$G$2:$I$5001,3,FALSE)))</f>
        <v/>
      </c>
    </row>
    <row r="740" spans="10:18" x14ac:dyDescent="0.25">
      <c r="J740" t="str">
        <f t="shared" si="21"/>
        <v/>
      </c>
      <c r="N740" t="str">
        <f>IF(P740="","",(VLOOKUP(P740,Fauna!$G$2:$N$5001,8,FALSE)))</f>
        <v/>
      </c>
      <c r="Q740" t="str">
        <f>IF(P740="","",(VLOOKUP(P740,Fauna!$G$2:$H$5001,2,FALSE)))</f>
        <v/>
      </c>
      <c r="R740" t="str">
        <f>IF(P740="","",(VLOOKUP(P740,Fauna!$G$2:$I$5001,3,FALSE)))</f>
        <v/>
      </c>
    </row>
    <row r="741" spans="10:18" x14ac:dyDescent="0.25">
      <c r="J741" t="str">
        <f t="shared" si="21"/>
        <v/>
      </c>
      <c r="N741" t="str">
        <f>IF(P741="","",(VLOOKUP(P741,Fauna!$G$2:$N$5001,8,FALSE)))</f>
        <v/>
      </c>
      <c r="Q741" t="str">
        <f>IF(P741="","",(VLOOKUP(P741,Fauna!$G$2:$H$5001,2,FALSE)))</f>
        <v/>
      </c>
      <c r="R741" t="str">
        <f>IF(P741="","",(VLOOKUP(P741,Fauna!$G$2:$I$5001,3,FALSE)))</f>
        <v/>
      </c>
    </row>
    <row r="742" spans="10:18" x14ac:dyDescent="0.25">
      <c r="J742" t="str">
        <f t="shared" si="21"/>
        <v/>
      </c>
      <c r="N742" t="str">
        <f>IF(P742="","",(VLOOKUP(P742,Fauna!$G$2:$N$5001,8,FALSE)))</f>
        <v/>
      </c>
      <c r="Q742" t="str">
        <f>IF(P742="","",(VLOOKUP(P742,Fauna!$G$2:$H$5001,2,FALSE)))</f>
        <v/>
      </c>
      <c r="R742" t="str">
        <f>IF(P742="","",(VLOOKUP(P742,Fauna!$G$2:$I$5001,3,FALSE)))</f>
        <v/>
      </c>
    </row>
    <row r="743" spans="10:18" x14ac:dyDescent="0.25">
      <c r="J743" t="str">
        <f t="shared" si="21"/>
        <v/>
      </c>
      <c r="N743" t="str">
        <f>IF(P743="","",(VLOOKUP(P743,Fauna!$G$2:$N$5001,8,FALSE)))</f>
        <v/>
      </c>
      <c r="Q743" t="str">
        <f>IF(P743="","",(VLOOKUP(P743,Fauna!$G$2:$H$5001,2,FALSE)))</f>
        <v/>
      </c>
      <c r="R743" t="str">
        <f>IF(P743="","",(VLOOKUP(P743,Fauna!$G$2:$I$5001,3,FALSE)))</f>
        <v/>
      </c>
    </row>
    <row r="744" spans="10:18" x14ac:dyDescent="0.25">
      <c r="J744" t="str">
        <f t="shared" si="21"/>
        <v/>
      </c>
      <c r="N744" t="str">
        <f>IF(P744="","",(VLOOKUP(P744,Fauna!$G$2:$N$5001,8,FALSE)))</f>
        <v/>
      </c>
      <c r="Q744" t="str">
        <f>IF(P744="","",(VLOOKUP(P744,Fauna!$G$2:$H$5001,2,FALSE)))</f>
        <v/>
      </c>
      <c r="R744" t="str">
        <f>IF(P744="","",(VLOOKUP(P744,Fauna!$G$2:$I$5001,3,FALSE)))</f>
        <v/>
      </c>
    </row>
    <row r="745" spans="10:18" x14ac:dyDescent="0.25">
      <c r="J745" t="str">
        <f t="shared" si="21"/>
        <v/>
      </c>
      <c r="N745" t="str">
        <f>IF(P745="","",(VLOOKUP(P745,Fauna!$G$2:$N$5001,8,FALSE)))</f>
        <v/>
      </c>
      <c r="Q745" t="str">
        <f>IF(P745="","",(VLOOKUP(P745,Fauna!$G$2:$H$5001,2,FALSE)))</f>
        <v/>
      </c>
      <c r="R745" t="str">
        <f>IF(P745="","",(VLOOKUP(P745,Fauna!$G$2:$I$5001,3,FALSE)))</f>
        <v/>
      </c>
    </row>
    <row r="746" spans="10:18" x14ac:dyDescent="0.25">
      <c r="J746" t="str">
        <f t="shared" si="21"/>
        <v/>
      </c>
      <c r="N746" t="str">
        <f>IF(P746="","",(VLOOKUP(P746,Fauna!$G$2:$N$5001,8,FALSE)))</f>
        <v/>
      </c>
      <c r="Q746" t="str">
        <f>IF(P746="","",(VLOOKUP(P746,Fauna!$G$2:$H$5001,2,FALSE)))</f>
        <v/>
      </c>
      <c r="R746" t="str">
        <f>IF(P746="","",(VLOOKUP(P746,Fauna!$G$2:$I$5001,3,FALSE)))</f>
        <v/>
      </c>
    </row>
    <row r="747" spans="10:18" x14ac:dyDescent="0.25">
      <c r="J747" t="str">
        <f t="shared" si="21"/>
        <v/>
      </c>
      <c r="N747" t="str">
        <f>IF(P747="","",(VLOOKUP(P747,Fauna!$G$2:$N$5001,8,FALSE)))</f>
        <v/>
      </c>
      <c r="Q747" t="str">
        <f>IF(P747="","",(VLOOKUP(P747,Fauna!$G$2:$H$5001,2,FALSE)))</f>
        <v/>
      </c>
      <c r="R747" t="str">
        <f>IF(P747="","",(VLOOKUP(P747,Fauna!$G$2:$I$5001,3,FALSE)))</f>
        <v/>
      </c>
    </row>
    <row r="748" spans="10:18" x14ac:dyDescent="0.25">
      <c r="J748" t="str">
        <f t="shared" si="21"/>
        <v/>
      </c>
      <c r="N748" t="str">
        <f>IF(P748="","",(VLOOKUP(P748,Fauna!$G$2:$N$5001,8,FALSE)))</f>
        <v/>
      </c>
      <c r="Q748" t="str">
        <f>IF(P748="","",(VLOOKUP(P748,Fauna!$G$2:$H$5001,2,FALSE)))</f>
        <v/>
      </c>
      <c r="R748" t="str">
        <f>IF(P748="","",(VLOOKUP(P748,Fauna!$G$2:$I$5001,3,FALSE)))</f>
        <v/>
      </c>
    </row>
    <row r="749" spans="10:18" x14ac:dyDescent="0.25">
      <c r="J749" t="str">
        <f t="shared" si="21"/>
        <v/>
      </c>
      <c r="N749" t="str">
        <f>IF(P749="","",(VLOOKUP(P749,Fauna!$G$2:$N$5001,8,FALSE)))</f>
        <v/>
      </c>
      <c r="Q749" t="str">
        <f>IF(P749="","",(VLOOKUP(P749,Fauna!$G$2:$H$5001,2,FALSE)))</f>
        <v/>
      </c>
      <c r="R749" t="str">
        <f>IF(P749="","",(VLOOKUP(P749,Fauna!$G$2:$I$5001,3,FALSE)))</f>
        <v/>
      </c>
    </row>
    <row r="750" spans="10:18" x14ac:dyDescent="0.25">
      <c r="J750" t="str">
        <f t="shared" si="21"/>
        <v/>
      </c>
      <c r="N750" t="str">
        <f>IF(P750="","",(VLOOKUP(P750,Fauna!$G$2:$N$5001,8,FALSE)))</f>
        <v/>
      </c>
      <c r="Q750" t="str">
        <f>IF(P750="","",(VLOOKUP(P750,Fauna!$G$2:$H$5001,2,FALSE)))</f>
        <v/>
      </c>
      <c r="R750" t="str">
        <f>IF(P750="","",(VLOOKUP(P750,Fauna!$G$2:$I$5001,3,FALSE)))</f>
        <v/>
      </c>
    </row>
    <row r="751" spans="10:18" x14ac:dyDescent="0.25">
      <c r="J751" t="str">
        <f t="shared" si="21"/>
        <v/>
      </c>
      <c r="N751" t="str">
        <f>IF(P751="","",(VLOOKUP(P751,Fauna!$G$2:$N$5001,8,FALSE)))</f>
        <v/>
      </c>
      <c r="Q751" t="str">
        <f>IF(P751="","",(VLOOKUP(P751,Fauna!$G$2:$H$5001,2,FALSE)))</f>
        <v/>
      </c>
      <c r="R751" t="str">
        <f>IF(P751="","",(VLOOKUP(P751,Fauna!$G$2:$I$5001,3,FALSE)))</f>
        <v/>
      </c>
    </row>
    <row r="752" spans="10:18" x14ac:dyDescent="0.25">
      <c r="J752" t="str">
        <f t="shared" si="21"/>
        <v/>
      </c>
      <c r="N752" t="str">
        <f>IF(P752="","",(VLOOKUP(P752,Fauna!$G$2:$N$5001,8,FALSE)))</f>
        <v/>
      </c>
      <c r="Q752" t="str">
        <f>IF(P752="","",(VLOOKUP(P752,Fauna!$G$2:$H$5001,2,FALSE)))</f>
        <v/>
      </c>
      <c r="R752" t="str">
        <f>IF(P752="","",(VLOOKUP(P752,Fauna!$G$2:$I$5001,3,FALSE)))</f>
        <v/>
      </c>
    </row>
    <row r="753" spans="10:18" x14ac:dyDescent="0.25">
      <c r="J753" t="str">
        <f t="shared" si="21"/>
        <v/>
      </c>
      <c r="N753" t="str">
        <f>IF(P753="","",(VLOOKUP(P753,Fauna!$G$2:$N$5001,8,FALSE)))</f>
        <v/>
      </c>
      <c r="Q753" t="str">
        <f>IF(P753="","",(VLOOKUP(P753,Fauna!$G$2:$H$5001,2,FALSE)))</f>
        <v/>
      </c>
      <c r="R753" t="str">
        <f>IF(P753="","",(VLOOKUP(P753,Fauna!$G$2:$I$5001,3,FALSE)))</f>
        <v/>
      </c>
    </row>
    <row r="754" spans="10:18" x14ac:dyDescent="0.25">
      <c r="J754" t="str">
        <f t="shared" si="21"/>
        <v/>
      </c>
      <c r="N754" t="str">
        <f>IF(P754="","",(VLOOKUP(P754,Fauna!$G$2:$N$5001,8,FALSE)))</f>
        <v/>
      </c>
      <c r="Q754" t="str">
        <f>IF(P754="","",(VLOOKUP(P754,Fauna!$G$2:$H$5001,2,FALSE)))</f>
        <v/>
      </c>
      <c r="R754" t="str">
        <f>IF(P754="","",(VLOOKUP(P754,Fauna!$G$2:$I$5001,3,FALSE)))</f>
        <v/>
      </c>
    </row>
    <row r="755" spans="10:18" x14ac:dyDescent="0.25">
      <c r="J755" t="str">
        <f t="shared" si="21"/>
        <v/>
      </c>
      <c r="N755" t="str">
        <f>IF(P755="","",(VLOOKUP(P755,Fauna!$G$2:$N$5001,8,FALSE)))</f>
        <v/>
      </c>
      <c r="Q755" t="str">
        <f>IF(P755="","",(VLOOKUP(P755,Fauna!$G$2:$H$5001,2,FALSE)))</f>
        <v/>
      </c>
      <c r="R755" t="str">
        <f>IF(P755="","",(VLOOKUP(P755,Fauna!$G$2:$I$5001,3,FALSE)))</f>
        <v/>
      </c>
    </row>
    <row r="756" spans="10:18" x14ac:dyDescent="0.25">
      <c r="J756" t="str">
        <f t="shared" si="21"/>
        <v/>
      </c>
      <c r="N756" t="str">
        <f>IF(P756="","",(VLOOKUP(P756,Fauna!$G$2:$N$5001,8,FALSE)))</f>
        <v/>
      </c>
      <c r="Q756" t="str">
        <f>IF(P756="","",(VLOOKUP(P756,Fauna!$G$2:$H$5001,2,FALSE)))</f>
        <v/>
      </c>
      <c r="R756" t="str">
        <f>IF(P756="","",(VLOOKUP(P756,Fauna!$G$2:$I$5001,3,FALSE)))</f>
        <v/>
      </c>
    </row>
    <row r="757" spans="10:18" x14ac:dyDescent="0.25">
      <c r="J757" t="str">
        <f t="shared" si="21"/>
        <v/>
      </c>
      <c r="N757" t="str">
        <f>IF(P757="","",(VLOOKUP(P757,Fauna!$G$2:$N$5001,8,FALSE)))</f>
        <v/>
      </c>
      <c r="Q757" t="str">
        <f>IF(P757="","",(VLOOKUP(P757,Fauna!$G$2:$H$5001,2,FALSE)))</f>
        <v/>
      </c>
      <c r="R757" t="str">
        <f>IF(P757="","",(VLOOKUP(P757,Fauna!$G$2:$I$5001,3,FALSE)))</f>
        <v/>
      </c>
    </row>
    <row r="758" spans="10:18" x14ac:dyDescent="0.25">
      <c r="J758" t="str">
        <f t="shared" si="21"/>
        <v/>
      </c>
      <c r="N758" t="str">
        <f>IF(P758="","",(VLOOKUP(P758,Fauna!$G$2:$N$5001,8,FALSE)))</f>
        <v/>
      </c>
      <c r="Q758" t="str">
        <f>IF(P758="","",(VLOOKUP(P758,Fauna!$G$2:$H$5001,2,FALSE)))</f>
        <v/>
      </c>
      <c r="R758" t="str">
        <f>IF(P758="","",(VLOOKUP(P758,Fauna!$G$2:$I$5001,3,FALSE)))</f>
        <v/>
      </c>
    </row>
    <row r="759" spans="10:18" x14ac:dyDescent="0.25">
      <c r="J759" t="str">
        <f t="shared" si="21"/>
        <v/>
      </c>
      <c r="N759" t="str">
        <f>IF(P759="","",(VLOOKUP(P759,Fauna!$G$2:$N$5001,8,FALSE)))</f>
        <v/>
      </c>
      <c r="Q759" t="str">
        <f>IF(P759="","",(VLOOKUP(P759,Fauna!$G$2:$H$5001,2,FALSE)))</f>
        <v/>
      </c>
      <c r="R759" t="str">
        <f>IF(P759="","",(VLOOKUP(P759,Fauna!$G$2:$I$5001,3,FALSE)))</f>
        <v/>
      </c>
    </row>
    <row r="760" spans="10:18" x14ac:dyDescent="0.25">
      <c r="J760" t="str">
        <f t="shared" si="21"/>
        <v/>
      </c>
      <c r="N760" t="str">
        <f>IF(P760="","",(VLOOKUP(P760,Fauna!$G$2:$N$5001,8,FALSE)))</f>
        <v/>
      </c>
      <c r="Q760" t="str">
        <f>IF(P760="","",(VLOOKUP(P760,Fauna!$G$2:$H$5001,2,FALSE)))</f>
        <v/>
      </c>
      <c r="R760" t="str">
        <f>IF(P760="","",(VLOOKUP(P760,Fauna!$G$2:$I$5001,3,FALSE)))</f>
        <v/>
      </c>
    </row>
    <row r="761" spans="10:18" x14ac:dyDescent="0.25">
      <c r="J761" t="str">
        <f t="shared" si="21"/>
        <v/>
      </c>
      <c r="N761" t="str">
        <f>IF(P761="","",(VLOOKUP(P761,Fauna!$G$2:$N$5001,8,FALSE)))</f>
        <v/>
      </c>
      <c r="Q761" t="str">
        <f>IF(P761="","",(VLOOKUP(P761,Fauna!$G$2:$H$5001,2,FALSE)))</f>
        <v/>
      </c>
      <c r="R761" t="str">
        <f>IF(P761="","",(VLOOKUP(P761,Fauna!$G$2:$I$5001,3,FALSE)))</f>
        <v/>
      </c>
    </row>
    <row r="762" spans="10:18" x14ac:dyDescent="0.25">
      <c r="J762" t="str">
        <f t="shared" si="21"/>
        <v/>
      </c>
      <c r="N762" t="str">
        <f>IF(P762="","",(VLOOKUP(P762,Fauna!$G$2:$N$5001,8,FALSE)))</f>
        <v/>
      </c>
      <c r="Q762" t="str">
        <f>IF(P762="","",(VLOOKUP(P762,Fauna!$G$2:$H$5001,2,FALSE)))</f>
        <v/>
      </c>
      <c r="R762" t="str">
        <f>IF(P762="","",(VLOOKUP(P762,Fauna!$G$2:$I$5001,3,FALSE)))</f>
        <v/>
      </c>
    </row>
    <row r="763" spans="10:18" x14ac:dyDescent="0.25">
      <c r="J763" t="str">
        <f t="shared" si="21"/>
        <v/>
      </c>
      <c r="N763" t="str">
        <f>IF(P763="","",(VLOOKUP(P763,Fauna!$G$2:$N$5001,8,FALSE)))</f>
        <v/>
      </c>
      <c r="Q763" t="str">
        <f>IF(P763="","",(VLOOKUP(P763,Fauna!$G$2:$H$5001,2,FALSE)))</f>
        <v/>
      </c>
      <c r="R763" t="str">
        <f>IF(P763="","",(VLOOKUP(P763,Fauna!$G$2:$I$5001,3,FALSE)))</f>
        <v/>
      </c>
    </row>
    <row r="764" spans="10:18" x14ac:dyDescent="0.25">
      <c r="J764" t="str">
        <f t="shared" si="21"/>
        <v/>
      </c>
      <c r="N764" t="str">
        <f>IF(P764="","",(VLOOKUP(P764,Fauna!$G$2:$N$5001,8,FALSE)))</f>
        <v/>
      </c>
      <c r="Q764" t="str">
        <f>IF(P764="","",(VLOOKUP(P764,Fauna!$G$2:$H$5001,2,FALSE)))</f>
        <v/>
      </c>
      <c r="R764" t="str">
        <f>IF(P764="","",(VLOOKUP(P764,Fauna!$G$2:$I$5001,3,FALSE)))</f>
        <v/>
      </c>
    </row>
    <row r="765" spans="10:18" x14ac:dyDescent="0.25">
      <c r="J765" t="str">
        <f t="shared" si="21"/>
        <v/>
      </c>
      <c r="N765" t="str">
        <f>IF(P765="","",(VLOOKUP(P765,Fauna!$G$2:$N$5001,8,FALSE)))</f>
        <v/>
      </c>
      <c r="Q765" t="str">
        <f>IF(P765="","",(VLOOKUP(P765,Fauna!$G$2:$H$5001,2,FALSE)))</f>
        <v/>
      </c>
      <c r="R765" t="str">
        <f>IF(P765="","",(VLOOKUP(P765,Fauna!$G$2:$I$5001,3,FALSE)))</f>
        <v/>
      </c>
    </row>
    <row r="766" spans="10:18" x14ac:dyDescent="0.25">
      <c r="J766" t="str">
        <f t="shared" si="21"/>
        <v/>
      </c>
      <c r="N766" t="str">
        <f>IF(P766="","",(VLOOKUP(P766,Fauna!$G$2:$N$5001,8,FALSE)))</f>
        <v/>
      </c>
      <c r="Q766" t="str">
        <f>IF(P766="","",(VLOOKUP(P766,Fauna!$G$2:$H$5001,2,FALSE)))</f>
        <v/>
      </c>
      <c r="R766" t="str">
        <f>IF(P766="","",(VLOOKUP(P766,Fauna!$G$2:$I$5001,3,FALSE)))</f>
        <v/>
      </c>
    </row>
    <row r="767" spans="10:18" x14ac:dyDescent="0.25">
      <c r="J767" t="str">
        <f t="shared" si="21"/>
        <v/>
      </c>
      <c r="N767" t="str">
        <f>IF(P767="","",(VLOOKUP(P767,Fauna!$G$2:$N$5001,8,FALSE)))</f>
        <v/>
      </c>
      <c r="Q767" t="str">
        <f>IF(P767="","",(VLOOKUP(P767,Fauna!$G$2:$H$5001,2,FALSE)))</f>
        <v/>
      </c>
      <c r="R767" t="str">
        <f>IF(P767="","",(VLOOKUP(P767,Fauna!$G$2:$I$5001,3,FALSE)))</f>
        <v/>
      </c>
    </row>
    <row r="768" spans="10:18" x14ac:dyDescent="0.25">
      <c r="J768" t="str">
        <f t="shared" si="21"/>
        <v/>
      </c>
      <c r="N768" t="str">
        <f>IF(P768="","",(VLOOKUP(P768,Fauna!$G$2:$N$5001,8,FALSE)))</f>
        <v/>
      </c>
      <c r="Q768" t="str">
        <f>IF(P768="","",(VLOOKUP(P768,Fauna!$G$2:$H$5001,2,FALSE)))</f>
        <v/>
      </c>
      <c r="R768" t="str">
        <f>IF(P768="","",(VLOOKUP(P768,Fauna!$G$2:$I$5001,3,FALSE)))</f>
        <v/>
      </c>
    </row>
    <row r="769" spans="10:18" x14ac:dyDescent="0.25">
      <c r="J769" t="str">
        <f t="shared" si="21"/>
        <v/>
      </c>
      <c r="N769" t="str">
        <f>IF(P769="","",(VLOOKUP(P769,Fauna!$G$2:$N$5001,8,FALSE)))</f>
        <v/>
      </c>
      <c r="Q769" t="str">
        <f>IF(P769="","",(VLOOKUP(P769,Fauna!$G$2:$H$5001,2,FALSE)))</f>
        <v/>
      </c>
      <c r="R769" t="str">
        <f>IF(P769="","",(VLOOKUP(P769,Fauna!$G$2:$I$5001,3,FALSE)))</f>
        <v/>
      </c>
    </row>
    <row r="770" spans="10:18" x14ac:dyDescent="0.25">
      <c r="J770" t="str">
        <f t="shared" si="21"/>
        <v/>
      </c>
      <c r="N770" t="str">
        <f>IF(P770="","",(VLOOKUP(P770,Fauna!$G$2:$N$5001,8,FALSE)))</f>
        <v/>
      </c>
      <c r="Q770" t="str">
        <f>IF(P770="","",(VLOOKUP(P770,Fauna!$G$2:$H$5001,2,FALSE)))</f>
        <v/>
      </c>
      <c r="R770" t="str">
        <f>IF(P770="","",(VLOOKUP(P770,Fauna!$G$2:$I$5001,3,FALSE)))</f>
        <v/>
      </c>
    </row>
    <row r="771" spans="10:18" x14ac:dyDescent="0.25">
      <c r="J771" t="str">
        <f t="shared" si="21"/>
        <v/>
      </c>
      <c r="N771" t="str">
        <f>IF(P771="","",(VLOOKUP(P771,Fauna!$G$2:$N$5001,8,FALSE)))</f>
        <v/>
      </c>
      <c r="Q771" t="str">
        <f>IF(P771="","",(VLOOKUP(P771,Fauna!$G$2:$H$5001,2,FALSE)))</f>
        <v/>
      </c>
      <c r="R771" t="str">
        <f>IF(P771="","",(VLOOKUP(P771,Fauna!$G$2:$I$5001,3,FALSE)))</f>
        <v/>
      </c>
    </row>
    <row r="772" spans="10:18" x14ac:dyDescent="0.25">
      <c r="J772" t="str">
        <f t="shared" ref="J772:J835" si="22">IF(P772="","","51-100m")</f>
        <v/>
      </c>
      <c r="N772" t="str">
        <f>IF(P772="","",(VLOOKUP(P772,Fauna!$G$2:$N$5001,8,FALSE)))</f>
        <v/>
      </c>
      <c r="Q772" t="str">
        <f>IF(P772="","",(VLOOKUP(P772,Fauna!$G$2:$H$5001,2,FALSE)))</f>
        <v/>
      </c>
      <c r="R772" t="str">
        <f>IF(P772="","",(VLOOKUP(P772,Fauna!$G$2:$I$5001,3,FALSE)))</f>
        <v/>
      </c>
    </row>
    <row r="773" spans="10:18" x14ac:dyDescent="0.25">
      <c r="J773" t="str">
        <f t="shared" si="22"/>
        <v/>
      </c>
      <c r="N773" t="str">
        <f>IF(P773="","",(VLOOKUP(P773,Fauna!$G$2:$N$5001,8,FALSE)))</f>
        <v/>
      </c>
      <c r="Q773" t="str">
        <f>IF(P773="","",(VLOOKUP(P773,Fauna!$G$2:$H$5001,2,FALSE)))</f>
        <v/>
      </c>
      <c r="R773" t="str">
        <f>IF(P773="","",(VLOOKUP(P773,Fauna!$G$2:$I$5001,3,FALSE)))</f>
        <v/>
      </c>
    </row>
    <row r="774" spans="10:18" x14ac:dyDescent="0.25">
      <c r="J774" t="str">
        <f t="shared" si="22"/>
        <v/>
      </c>
      <c r="N774" t="str">
        <f>IF(P774="","",(VLOOKUP(P774,Fauna!$G$2:$N$5001,8,FALSE)))</f>
        <v/>
      </c>
      <c r="Q774" t="str">
        <f>IF(P774="","",(VLOOKUP(P774,Fauna!$G$2:$H$5001,2,FALSE)))</f>
        <v/>
      </c>
      <c r="R774" t="str">
        <f>IF(P774="","",(VLOOKUP(P774,Fauna!$G$2:$I$5001,3,FALSE)))</f>
        <v/>
      </c>
    </row>
    <row r="775" spans="10:18" x14ac:dyDescent="0.25">
      <c r="J775" t="str">
        <f t="shared" si="22"/>
        <v/>
      </c>
      <c r="N775" t="str">
        <f>IF(P775="","",(VLOOKUP(P775,Fauna!$G$2:$N$5001,8,FALSE)))</f>
        <v/>
      </c>
      <c r="Q775" t="str">
        <f>IF(P775="","",(VLOOKUP(P775,Fauna!$G$2:$H$5001,2,FALSE)))</f>
        <v/>
      </c>
      <c r="R775" t="str">
        <f>IF(P775="","",(VLOOKUP(P775,Fauna!$G$2:$I$5001,3,FALSE)))</f>
        <v/>
      </c>
    </row>
    <row r="776" spans="10:18" x14ac:dyDescent="0.25">
      <c r="J776" t="str">
        <f t="shared" si="22"/>
        <v/>
      </c>
      <c r="N776" t="str">
        <f>IF(P776="","",(VLOOKUP(P776,Fauna!$G$2:$N$5001,8,FALSE)))</f>
        <v/>
      </c>
      <c r="Q776" t="str">
        <f>IF(P776="","",(VLOOKUP(P776,Fauna!$G$2:$H$5001,2,FALSE)))</f>
        <v/>
      </c>
      <c r="R776" t="str">
        <f>IF(P776="","",(VLOOKUP(P776,Fauna!$G$2:$I$5001,3,FALSE)))</f>
        <v/>
      </c>
    </row>
    <row r="777" spans="10:18" x14ac:dyDescent="0.25">
      <c r="J777" t="str">
        <f t="shared" si="22"/>
        <v/>
      </c>
      <c r="N777" t="str">
        <f>IF(P777="","",(VLOOKUP(P777,Fauna!$G$2:$N$5001,8,FALSE)))</f>
        <v/>
      </c>
      <c r="Q777" t="str">
        <f>IF(P777="","",(VLOOKUP(P777,Fauna!$G$2:$H$5001,2,FALSE)))</f>
        <v/>
      </c>
      <c r="R777" t="str">
        <f>IF(P777="","",(VLOOKUP(P777,Fauna!$G$2:$I$5001,3,FALSE)))</f>
        <v/>
      </c>
    </row>
    <row r="778" spans="10:18" x14ac:dyDescent="0.25">
      <c r="J778" t="str">
        <f t="shared" si="22"/>
        <v/>
      </c>
      <c r="N778" t="str">
        <f>IF(P778="","",(VLOOKUP(P778,Fauna!$G$2:$N$5001,8,FALSE)))</f>
        <v/>
      </c>
      <c r="Q778" t="str">
        <f>IF(P778="","",(VLOOKUP(P778,Fauna!$G$2:$H$5001,2,FALSE)))</f>
        <v/>
      </c>
      <c r="R778" t="str">
        <f>IF(P778="","",(VLOOKUP(P778,Fauna!$G$2:$I$5001,3,FALSE)))</f>
        <v/>
      </c>
    </row>
    <row r="779" spans="10:18" x14ac:dyDescent="0.25">
      <c r="J779" t="str">
        <f t="shared" si="22"/>
        <v/>
      </c>
      <c r="N779" t="str">
        <f>IF(P779="","",(VLOOKUP(P779,Fauna!$G$2:$N$5001,8,FALSE)))</f>
        <v/>
      </c>
      <c r="Q779" t="str">
        <f>IF(P779="","",(VLOOKUP(P779,Fauna!$G$2:$H$5001,2,FALSE)))</f>
        <v/>
      </c>
      <c r="R779" t="str">
        <f>IF(P779="","",(VLOOKUP(P779,Fauna!$G$2:$I$5001,3,FALSE)))</f>
        <v/>
      </c>
    </row>
    <row r="780" spans="10:18" x14ac:dyDescent="0.25">
      <c r="J780" t="str">
        <f t="shared" si="22"/>
        <v/>
      </c>
      <c r="N780" t="str">
        <f>IF(P780="","",(VLOOKUP(P780,Fauna!$G$2:$N$5001,8,FALSE)))</f>
        <v/>
      </c>
      <c r="Q780" t="str">
        <f>IF(P780="","",(VLOOKUP(P780,Fauna!$G$2:$H$5001,2,FALSE)))</f>
        <v/>
      </c>
      <c r="R780" t="str">
        <f>IF(P780="","",(VLOOKUP(P780,Fauna!$G$2:$I$5001,3,FALSE)))</f>
        <v/>
      </c>
    </row>
    <row r="781" spans="10:18" x14ac:dyDescent="0.25">
      <c r="J781" t="str">
        <f t="shared" si="22"/>
        <v/>
      </c>
      <c r="N781" t="str">
        <f>IF(P781="","",(VLOOKUP(P781,Fauna!$G$2:$N$5001,8,FALSE)))</f>
        <v/>
      </c>
      <c r="Q781" t="str">
        <f>IF(P781="","",(VLOOKUP(P781,Fauna!$G$2:$H$5001,2,FALSE)))</f>
        <v/>
      </c>
      <c r="R781" t="str">
        <f>IF(P781="","",(VLOOKUP(P781,Fauna!$G$2:$I$5001,3,FALSE)))</f>
        <v/>
      </c>
    </row>
    <row r="782" spans="10:18" x14ac:dyDescent="0.25">
      <c r="J782" t="str">
        <f t="shared" si="22"/>
        <v/>
      </c>
      <c r="N782" t="str">
        <f>IF(P782="","",(VLOOKUP(P782,Fauna!$G$2:$N$5001,8,FALSE)))</f>
        <v/>
      </c>
      <c r="Q782" t="str">
        <f>IF(P782="","",(VLOOKUP(P782,Fauna!$G$2:$H$5001,2,FALSE)))</f>
        <v/>
      </c>
      <c r="R782" t="str">
        <f>IF(P782="","",(VLOOKUP(P782,Fauna!$G$2:$I$5001,3,FALSE)))</f>
        <v/>
      </c>
    </row>
    <row r="783" spans="10:18" x14ac:dyDescent="0.25">
      <c r="J783" t="str">
        <f t="shared" si="22"/>
        <v/>
      </c>
      <c r="N783" t="str">
        <f>IF(P783="","",(VLOOKUP(P783,Fauna!$G$2:$N$5001,8,FALSE)))</f>
        <v/>
      </c>
      <c r="Q783" t="str">
        <f>IF(P783="","",(VLOOKUP(P783,Fauna!$G$2:$H$5001,2,FALSE)))</f>
        <v/>
      </c>
      <c r="R783" t="str">
        <f>IF(P783="","",(VLOOKUP(P783,Fauna!$G$2:$I$5001,3,FALSE)))</f>
        <v/>
      </c>
    </row>
    <row r="784" spans="10:18" x14ac:dyDescent="0.25">
      <c r="J784" t="str">
        <f t="shared" si="22"/>
        <v/>
      </c>
      <c r="N784" t="str">
        <f>IF(P784="","",(VLOOKUP(P784,Fauna!$G$2:$N$5001,8,FALSE)))</f>
        <v/>
      </c>
      <c r="Q784" t="str">
        <f>IF(P784="","",(VLOOKUP(P784,Fauna!$G$2:$H$5001,2,FALSE)))</f>
        <v/>
      </c>
      <c r="R784" t="str">
        <f>IF(P784="","",(VLOOKUP(P784,Fauna!$G$2:$I$5001,3,FALSE)))</f>
        <v/>
      </c>
    </row>
    <row r="785" spans="10:18" x14ac:dyDescent="0.25">
      <c r="J785" t="str">
        <f t="shared" si="22"/>
        <v/>
      </c>
      <c r="N785" t="str">
        <f>IF(P785="","",(VLOOKUP(P785,Fauna!$G$2:$N$5001,8,FALSE)))</f>
        <v/>
      </c>
      <c r="Q785" t="str">
        <f>IF(P785="","",(VLOOKUP(P785,Fauna!$G$2:$H$5001,2,FALSE)))</f>
        <v/>
      </c>
      <c r="R785" t="str">
        <f>IF(P785="","",(VLOOKUP(P785,Fauna!$G$2:$I$5001,3,FALSE)))</f>
        <v/>
      </c>
    </row>
    <row r="786" spans="10:18" x14ac:dyDescent="0.25">
      <c r="J786" t="str">
        <f t="shared" si="22"/>
        <v/>
      </c>
      <c r="N786" t="str">
        <f>IF(P786="","",(VLOOKUP(P786,Fauna!$G$2:$N$5001,8,FALSE)))</f>
        <v/>
      </c>
      <c r="Q786" t="str">
        <f>IF(P786="","",(VLOOKUP(P786,Fauna!$G$2:$H$5001,2,FALSE)))</f>
        <v/>
      </c>
      <c r="R786" t="str">
        <f>IF(P786="","",(VLOOKUP(P786,Fauna!$G$2:$I$5001,3,FALSE)))</f>
        <v/>
      </c>
    </row>
    <row r="787" spans="10:18" x14ac:dyDescent="0.25">
      <c r="J787" t="str">
        <f t="shared" si="22"/>
        <v/>
      </c>
      <c r="N787" t="str">
        <f>IF(P787="","",(VLOOKUP(P787,Fauna!$G$2:$N$5001,8,FALSE)))</f>
        <v/>
      </c>
      <c r="Q787" t="str">
        <f>IF(P787="","",(VLOOKUP(P787,Fauna!$G$2:$H$5001,2,FALSE)))</f>
        <v/>
      </c>
      <c r="R787" t="str">
        <f>IF(P787="","",(VLOOKUP(P787,Fauna!$G$2:$I$5001,3,FALSE)))</f>
        <v/>
      </c>
    </row>
    <row r="788" spans="10:18" x14ac:dyDescent="0.25">
      <c r="J788" t="str">
        <f t="shared" si="22"/>
        <v/>
      </c>
      <c r="N788" t="str">
        <f>IF(P788="","",(VLOOKUP(P788,Fauna!$G$2:$N$5001,8,FALSE)))</f>
        <v/>
      </c>
      <c r="Q788" t="str">
        <f>IF(P788="","",(VLOOKUP(P788,Fauna!$G$2:$H$5001,2,FALSE)))</f>
        <v/>
      </c>
      <c r="R788" t="str">
        <f>IF(P788="","",(VLOOKUP(P788,Fauna!$G$2:$I$5001,3,FALSE)))</f>
        <v/>
      </c>
    </row>
    <row r="789" spans="10:18" x14ac:dyDescent="0.25">
      <c r="J789" t="str">
        <f t="shared" si="22"/>
        <v/>
      </c>
      <c r="N789" t="str">
        <f>IF(P789="","",(VLOOKUP(P789,Fauna!$G$2:$N$5001,8,FALSE)))</f>
        <v/>
      </c>
      <c r="Q789" t="str">
        <f>IF(P789="","",(VLOOKUP(P789,Fauna!$G$2:$H$5001,2,FALSE)))</f>
        <v/>
      </c>
      <c r="R789" t="str">
        <f>IF(P789="","",(VLOOKUP(P789,Fauna!$G$2:$I$5001,3,FALSE)))</f>
        <v/>
      </c>
    </row>
    <row r="790" spans="10:18" x14ac:dyDescent="0.25">
      <c r="J790" t="str">
        <f t="shared" si="22"/>
        <v/>
      </c>
      <c r="N790" t="str">
        <f>IF(P790="","",(VLOOKUP(P790,Fauna!$G$2:$N$5001,8,FALSE)))</f>
        <v/>
      </c>
      <c r="Q790" t="str">
        <f>IF(P790="","",(VLOOKUP(P790,Fauna!$G$2:$H$5001,2,FALSE)))</f>
        <v/>
      </c>
      <c r="R790" t="str">
        <f>IF(P790="","",(VLOOKUP(P790,Fauna!$G$2:$I$5001,3,FALSE)))</f>
        <v/>
      </c>
    </row>
    <row r="791" spans="10:18" x14ac:dyDescent="0.25">
      <c r="J791" t="str">
        <f t="shared" si="22"/>
        <v/>
      </c>
      <c r="N791" t="str">
        <f>IF(P791="","",(VLOOKUP(P791,Fauna!$G$2:$N$5001,8,FALSE)))</f>
        <v/>
      </c>
      <c r="Q791" t="str">
        <f>IF(P791="","",(VLOOKUP(P791,Fauna!$G$2:$H$5001,2,FALSE)))</f>
        <v/>
      </c>
      <c r="R791" t="str">
        <f>IF(P791="","",(VLOOKUP(P791,Fauna!$G$2:$I$5001,3,FALSE)))</f>
        <v/>
      </c>
    </row>
    <row r="792" spans="10:18" x14ac:dyDescent="0.25">
      <c r="J792" t="str">
        <f t="shared" si="22"/>
        <v/>
      </c>
      <c r="N792" t="str">
        <f>IF(P792="","",(VLOOKUP(P792,Fauna!$G$2:$N$5001,8,FALSE)))</f>
        <v/>
      </c>
      <c r="Q792" t="str">
        <f>IF(P792="","",(VLOOKUP(P792,Fauna!$G$2:$H$5001,2,FALSE)))</f>
        <v/>
      </c>
      <c r="R792" t="str">
        <f>IF(P792="","",(VLOOKUP(P792,Fauna!$G$2:$I$5001,3,FALSE)))</f>
        <v/>
      </c>
    </row>
    <row r="793" spans="10:18" x14ac:dyDescent="0.25">
      <c r="J793" t="str">
        <f t="shared" si="22"/>
        <v/>
      </c>
      <c r="N793" t="str">
        <f>IF(P793="","",(VLOOKUP(P793,Fauna!$G$2:$N$5001,8,FALSE)))</f>
        <v/>
      </c>
      <c r="Q793" t="str">
        <f>IF(P793="","",(VLOOKUP(P793,Fauna!$G$2:$H$5001,2,FALSE)))</f>
        <v/>
      </c>
      <c r="R793" t="str">
        <f>IF(P793="","",(VLOOKUP(P793,Fauna!$G$2:$I$5001,3,FALSE)))</f>
        <v/>
      </c>
    </row>
    <row r="794" spans="10:18" x14ac:dyDescent="0.25">
      <c r="J794" t="str">
        <f t="shared" si="22"/>
        <v/>
      </c>
      <c r="N794" t="str">
        <f>IF(P794="","",(VLOOKUP(P794,Fauna!$G$2:$N$5001,8,FALSE)))</f>
        <v/>
      </c>
      <c r="Q794" t="str">
        <f>IF(P794="","",(VLOOKUP(P794,Fauna!$G$2:$H$5001,2,FALSE)))</f>
        <v/>
      </c>
      <c r="R794" t="str">
        <f>IF(P794="","",(VLOOKUP(P794,Fauna!$G$2:$I$5001,3,FALSE)))</f>
        <v/>
      </c>
    </row>
    <row r="795" spans="10:18" x14ac:dyDescent="0.25">
      <c r="J795" t="str">
        <f t="shared" si="22"/>
        <v/>
      </c>
      <c r="N795" t="str">
        <f>IF(P795="","",(VLOOKUP(P795,Fauna!$G$2:$N$5001,8,FALSE)))</f>
        <v/>
      </c>
      <c r="Q795" t="str">
        <f>IF(P795="","",(VLOOKUP(P795,Fauna!$G$2:$H$5001,2,FALSE)))</f>
        <v/>
      </c>
      <c r="R795" t="str">
        <f>IF(P795="","",(VLOOKUP(P795,Fauna!$G$2:$I$5001,3,FALSE)))</f>
        <v/>
      </c>
    </row>
    <row r="796" spans="10:18" x14ac:dyDescent="0.25">
      <c r="J796" t="str">
        <f t="shared" si="22"/>
        <v/>
      </c>
      <c r="N796" t="str">
        <f>IF(P796="","",(VLOOKUP(P796,Fauna!$G$2:$N$5001,8,FALSE)))</f>
        <v/>
      </c>
      <c r="Q796" t="str">
        <f>IF(P796="","",(VLOOKUP(P796,Fauna!$G$2:$H$5001,2,FALSE)))</f>
        <v/>
      </c>
      <c r="R796" t="str">
        <f>IF(P796="","",(VLOOKUP(P796,Fauna!$G$2:$I$5001,3,FALSE)))</f>
        <v/>
      </c>
    </row>
    <row r="797" spans="10:18" x14ac:dyDescent="0.25">
      <c r="J797" t="str">
        <f t="shared" si="22"/>
        <v/>
      </c>
      <c r="N797" t="str">
        <f>IF(P797="","",(VLOOKUP(P797,Fauna!$G$2:$N$5001,8,FALSE)))</f>
        <v/>
      </c>
      <c r="Q797" t="str">
        <f>IF(P797="","",(VLOOKUP(P797,Fauna!$G$2:$H$5001,2,FALSE)))</f>
        <v/>
      </c>
      <c r="R797" t="str">
        <f>IF(P797="","",(VLOOKUP(P797,Fauna!$G$2:$I$5001,3,FALSE)))</f>
        <v/>
      </c>
    </row>
    <row r="798" spans="10:18" x14ac:dyDescent="0.25">
      <c r="J798" t="str">
        <f t="shared" si="22"/>
        <v/>
      </c>
      <c r="N798" t="str">
        <f>IF(P798="","",(VLOOKUP(P798,Fauna!$G$2:$N$5001,8,FALSE)))</f>
        <v/>
      </c>
      <c r="Q798" t="str">
        <f>IF(P798="","",(VLOOKUP(P798,Fauna!$G$2:$H$5001,2,FALSE)))</f>
        <v/>
      </c>
      <c r="R798" t="str">
        <f>IF(P798="","",(VLOOKUP(P798,Fauna!$G$2:$I$5001,3,FALSE)))</f>
        <v/>
      </c>
    </row>
    <row r="799" spans="10:18" x14ac:dyDescent="0.25">
      <c r="J799" t="str">
        <f t="shared" si="22"/>
        <v/>
      </c>
      <c r="N799" t="str">
        <f>IF(P799="","",(VLOOKUP(P799,Fauna!$G$2:$N$5001,8,FALSE)))</f>
        <v/>
      </c>
      <c r="Q799" t="str">
        <f>IF(P799="","",(VLOOKUP(P799,Fauna!$G$2:$H$5001,2,FALSE)))</f>
        <v/>
      </c>
      <c r="R799" t="str">
        <f>IF(P799="","",(VLOOKUP(P799,Fauna!$G$2:$I$5001,3,FALSE)))</f>
        <v/>
      </c>
    </row>
    <row r="800" spans="10:18" x14ac:dyDescent="0.25">
      <c r="J800" t="str">
        <f t="shared" si="22"/>
        <v/>
      </c>
      <c r="N800" t="str">
        <f>IF(P800="","",(VLOOKUP(P800,Fauna!$G$2:$N$5001,8,FALSE)))</f>
        <v/>
      </c>
      <c r="Q800" t="str">
        <f>IF(P800="","",(VLOOKUP(P800,Fauna!$G$2:$H$5001,2,FALSE)))</f>
        <v/>
      </c>
      <c r="R800" t="str">
        <f>IF(P800="","",(VLOOKUP(P800,Fauna!$G$2:$I$5001,3,FALSE)))</f>
        <v/>
      </c>
    </row>
    <row r="801" spans="10:18" x14ac:dyDescent="0.25">
      <c r="J801" t="str">
        <f t="shared" si="22"/>
        <v/>
      </c>
      <c r="N801" t="str">
        <f>IF(P801="","",(VLOOKUP(P801,Fauna!$G$2:$N$5001,8,FALSE)))</f>
        <v/>
      </c>
      <c r="Q801" t="str">
        <f>IF(P801="","",(VLOOKUP(P801,Fauna!$G$2:$H$5001,2,FALSE)))</f>
        <v/>
      </c>
      <c r="R801" t="str">
        <f>IF(P801="","",(VLOOKUP(P801,Fauna!$G$2:$I$5001,3,FALSE)))</f>
        <v/>
      </c>
    </row>
    <row r="802" spans="10:18" x14ac:dyDescent="0.25">
      <c r="J802" t="str">
        <f t="shared" si="22"/>
        <v/>
      </c>
      <c r="N802" t="str">
        <f>IF(P802="","",(VLOOKUP(P802,Fauna!$G$2:$N$5001,8,FALSE)))</f>
        <v/>
      </c>
      <c r="Q802" t="str">
        <f>IF(P802="","",(VLOOKUP(P802,Fauna!$G$2:$H$5001,2,FALSE)))</f>
        <v/>
      </c>
      <c r="R802" t="str">
        <f>IF(P802="","",(VLOOKUP(P802,Fauna!$G$2:$I$5001,3,FALSE)))</f>
        <v/>
      </c>
    </row>
    <row r="803" spans="10:18" x14ac:dyDescent="0.25">
      <c r="J803" t="str">
        <f t="shared" si="22"/>
        <v/>
      </c>
      <c r="N803" t="str">
        <f>IF(P803="","",(VLOOKUP(P803,Fauna!$G$2:$N$5001,8,FALSE)))</f>
        <v/>
      </c>
      <c r="Q803" t="str">
        <f>IF(P803="","",(VLOOKUP(P803,Fauna!$G$2:$H$5001,2,FALSE)))</f>
        <v/>
      </c>
      <c r="R803" t="str">
        <f>IF(P803="","",(VLOOKUP(P803,Fauna!$G$2:$I$5001,3,FALSE)))</f>
        <v/>
      </c>
    </row>
    <row r="804" spans="10:18" x14ac:dyDescent="0.25">
      <c r="J804" t="str">
        <f t="shared" si="22"/>
        <v/>
      </c>
      <c r="N804" t="str">
        <f>IF(P804="","",(VLOOKUP(P804,Fauna!$G$2:$N$5001,8,FALSE)))</f>
        <v/>
      </c>
      <c r="Q804" t="str">
        <f>IF(P804="","",(VLOOKUP(P804,Fauna!$G$2:$H$5001,2,FALSE)))</f>
        <v/>
      </c>
      <c r="R804" t="str">
        <f>IF(P804="","",(VLOOKUP(P804,Fauna!$G$2:$I$5001,3,FALSE)))</f>
        <v/>
      </c>
    </row>
    <row r="805" spans="10:18" x14ac:dyDescent="0.25">
      <c r="J805" t="str">
        <f t="shared" si="22"/>
        <v/>
      </c>
      <c r="N805" t="str">
        <f>IF(P805="","",(VLOOKUP(P805,Fauna!$G$2:$N$5001,8,FALSE)))</f>
        <v/>
      </c>
      <c r="Q805" t="str">
        <f>IF(P805="","",(VLOOKUP(P805,Fauna!$G$2:$H$5001,2,FALSE)))</f>
        <v/>
      </c>
      <c r="R805" t="str">
        <f>IF(P805="","",(VLOOKUP(P805,Fauna!$G$2:$I$5001,3,FALSE)))</f>
        <v/>
      </c>
    </row>
    <row r="806" spans="10:18" x14ac:dyDescent="0.25">
      <c r="J806" t="str">
        <f t="shared" si="22"/>
        <v/>
      </c>
      <c r="N806" t="str">
        <f>IF(P806="","",(VLOOKUP(P806,Fauna!$G$2:$N$5001,8,FALSE)))</f>
        <v/>
      </c>
      <c r="Q806" t="str">
        <f>IF(P806="","",(VLOOKUP(P806,Fauna!$G$2:$H$5001,2,FALSE)))</f>
        <v/>
      </c>
      <c r="R806" t="str">
        <f>IF(P806="","",(VLOOKUP(P806,Fauna!$G$2:$I$5001,3,FALSE)))</f>
        <v/>
      </c>
    </row>
    <row r="807" spans="10:18" x14ac:dyDescent="0.25">
      <c r="J807" t="str">
        <f t="shared" si="22"/>
        <v/>
      </c>
      <c r="N807" t="str">
        <f>IF(P807="","",(VLOOKUP(P807,Fauna!$G$2:$N$5001,8,FALSE)))</f>
        <v/>
      </c>
      <c r="Q807" t="str">
        <f>IF(P807="","",(VLOOKUP(P807,Fauna!$G$2:$H$5001,2,FALSE)))</f>
        <v/>
      </c>
      <c r="R807" t="str">
        <f>IF(P807="","",(VLOOKUP(P807,Fauna!$G$2:$I$5001,3,FALSE)))</f>
        <v/>
      </c>
    </row>
    <row r="808" spans="10:18" x14ac:dyDescent="0.25">
      <c r="J808" t="str">
        <f t="shared" si="22"/>
        <v/>
      </c>
      <c r="N808" t="str">
        <f>IF(P808="","",(VLOOKUP(P808,Fauna!$G$2:$N$5001,8,FALSE)))</f>
        <v/>
      </c>
      <c r="Q808" t="str">
        <f>IF(P808="","",(VLOOKUP(P808,Fauna!$G$2:$H$5001,2,FALSE)))</f>
        <v/>
      </c>
      <c r="R808" t="str">
        <f>IF(P808="","",(VLOOKUP(P808,Fauna!$G$2:$I$5001,3,FALSE)))</f>
        <v/>
      </c>
    </row>
    <row r="809" spans="10:18" x14ac:dyDescent="0.25">
      <c r="J809" t="str">
        <f t="shared" si="22"/>
        <v/>
      </c>
      <c r="N809" t="str">
        <f>IF(P809="","",(VLOOKUP(P809,Fauna!$G$2:$N$5001,8,FALSE)))</f>
        <v/>
      </c>
      <c r="Q809" t="str">
        <f>IF(P809="","",(VLOOKUP(P809,Fauna!$G$2:$H$5001,2,FALSE)))</f>
        <v/>
      </c>
      <c r="R809" t="str">
        <f>IF(P809="","",(VLOOKUP(P809,Fauna!$G$2:$I$5001,3,FALSE)))</f>
        <v/>
      </c>
    </row>
    <row r="810" spans="10:18" x14ac:dyDescent="0.25">
      <c r="J810" t="str">
        <f t="shared" si="22"/>
        <v/>
      </c>
      <c r="N810" t="str">
        <f>IF(P810="","",(VLOOKUP(P810,Fauna!$G$2:$N$5001,8,FALSE)))</f>
        <v/>
      </c>
      <c r="Q810" t="str">
        <f>IF(P810="","",(VLOOKUP(P810,Fauna!$G$2:$H$5001,2,FALSE)))</f>
        <v/>
      </c>
      <c r="R810" t="str">
        <f>IF(P810="","",(VLOOKUP(P810,Fauna!$G$2:$I$5001,3,FALSE)))</f>
        <v/>
      </c>
    </row>
    <row r="811" spans="10:18" x14ac:dyDescent="0.25">
      <c r="J811" t="str">
        <f t="shared" si="22"/>
        <v/>
      </c>
      <c r="N811" t="str">
        <f>IF(P811="","",(VLOOKUP(P811,Fauna!$G$2:$N$5001,8,FALSE)))</f>
        <v/>
      </c>
      <c r="Q811" t="str">
        <f>IF(P811="","",(VLOOKUP(P811,Fauna!$G$2:$H$5001,2,FALSE)))</f>
        <v/>
      </c>
      <c r="R811" t="str">
        <f>IF(P811="","",(VLOOKUP(P811,Fauna!$G$2:$I$5001,3,FALSE)))</f>
        <v/>
      </c>
    </row>
    <row r="812" spans="10:18" x14ac:dyDescent="0.25">
      <c r="J812" t="str">
        <f t="shared" si="22"/>
        <v/>
      </c>
      <c r="N812" t="str">
        <f>IF(P812="","",(VLOOKUP(P812,Fauna!$G$2:$N$5001,8,FALSE)))</f>
        <v/>
      </c>
      <c r="Q812" t="str">
        <f>IF(P812="","",(VLOOKUP(P812,Fauna!$G$2:$H$5001,2,FALSE)))</f>
        <v/>
      </c>
      <c r="R812" t="str">
        <f>IF(P812="","",(VLOOKUP(P812,Fauna!$G$2:$I$5001,3,FALSE)))</f>
        <v/>
      </c>
    </row>
    <row r="813" spans="10:18" x14ac:dyDescent="0.25">
      <c r="J813" t="str">
        <f t="shared" si="22"/>
        <v/>
      </c>
      <c r="N813" t="str">
        <f>IF(P813="","",(VLOOKUP(P813,Fauna!$G$2:$N$5001,8,FALSE)))</f>
        <v/>
      </c>
      <c r="Q813" t="str">
        <f>IF(P813="","",(VLOOKUP(P813,Fauna!$G$2:$H$5001,2,FALSE)))</f>
        <v/>
      </c>
      <c r="R813" t="str">
        <f>IF(P813="","",(VLOOKUP(P813,Fauna!$G$2:$I$5001,3,FALSE)))</f>
        <v/>
      </c>
    </row>
    <row r="814" spans="10:18" x14ac:dyDescent="0.25">
      <c r="J814" t="str">
        <f t="shared" si="22"/>
        <v/>
      </c>
      <c r="N814" t="str">
        <f>IF(P814="","",(VLOOKUP(P814,Fauna!$G$2:$N$5001,8,FALSE)))</f>
        <v/>
      </c>
      <c r="Q814" t="str">
        <f>IF(P814="","",(VLOOKUP(P814,Fauna!$G$2:$H$5001,2,FALSE)))</f>
        <v/>
      </c>
      <c r="R814" t="str">
        <f>IF(P814="","",(VLOOKUP(P814,Fauna!$G$2:$I$5001,3,FALSE)))</f>
        <v/>
      </c>
    </row>
    <row r="815" spans="10:18" x14ac:dyDescent="0.25">
      <c r="J815" t="str">
        <f t="shared" si="22"/>
        <v/>
      </c>
      <c r="N815" t="str">
        <f>IF(P815="","",(VLOOKUP(P815,Fauna!$G$2:$N$5001,8,FALSE)))</f>
        <v/>
      </c>
      <c r="Q815" t="str">
        <f>IF(P815="","",(VLOOKUP(P815,Fauna!$G$2:$H$5001,2,FALSE)))</f>
        <v/>
      </c>
      <c r="R815" t="str">
        <f>IF(P815="","",(VLOOKUP(P815,Fauna!$G$2:$I$5001,3,FALSE)))</f>
        <v/>
      </c>
    </row>
    <row r="816" spans="10:18" x14ac:dyDescent="0.25">
      <c r="J816" t="str">
        <f t="shared" si="22"/>
        <v/>
      </c>
      <c r="N816" t="str">
        <f>IF(P816="","",(VLOOKUP(P816,Fauna!$G$2:$N$5001,8,FALSE)))</f>
        <v/>
      </c>
      <c r="Q816" t="str">
        <f>IF(P816="","",(VLOOKUP(P816,Fauna!$G$2:$H$5001,2,FALSE)))</f>
        <v/>
      </c>
      <c r="R816" t="str">
        <f>IF(P816="","",(VLOOKUP(P816,Fauna!$G$2:$I$5001,3,FALSE)))</f>
        <v/>
      </c>
    </row>
    <row r="817" spans="10:18" x14ac:dyDescent="0.25">
      <c r="J817" t="str">
        <f t="shared" si="22"/>
        <v/>
      </c>
      <c r="N817" t="str">
        <f>IF(P817="","",(VLOOKUP(P817,Fauna!$G$2:$N$5001,8,FALSE)))</f>
        <v/>
      </c>
      <c r="Q817" t="str">
        <f>IF(P817="","",(VLOOKUP(P817,Fauna!$G$2:$H$5001,2,FALSE)))</f>
        <v/>
      </c>
      <c r="R817" t="str">
        <f>IF(P817="","",(VLOOKUP(P817,Fauna!$G$2:$I$5001,3,FALSE)))</f>
        <v/>
      </c>
    </row>
    <row r="818" spans="10:18" x14ac:dyDescent="0.25">
      <c r="J818" t="str">
        <f t="shared" si="22"/>
        <v/>
      </c>
      <c r="N818" t="str">
        <f>IF(P818="","",(VLOOKUP(P818,Fauna!$G$2:$N$5001,8,FALSE)))</f>
        <v/>
      </c>
      <c r="Q818" t="str">
        <f>IF(P818="","",(VLOOKUP(P818,Fauna!$G$2:$H$5001,2,FALSE)))</f>
        <v/>
      </c>
      <c r="R818" t="str">
        <f>IF(P818="","",(VLOOKUP(P818,Fauna!$G$2:$I$5001,3,FALSE)))</f>
        <v/>
      </c>
    </row>
    <row r="819" spans="10:18" x14ac:dyDescent="0.25">
      <c r="J819" t="str">
        <f t="shared" si="22"/>
        <v/>
      </c>
      <c r="N819" t="str">
        <f>IF(P819="","",(VLOOKUP(P819,Fauna!$G$2:$N$5001,8,FALSE)))</f>
        <v/>
      </c>
      <c r="Q819" t="str">
        <f>IF(P819="","",(VLOOKUP(P819,Fauna!$G$2:$H$5001,2,FALSE)))</f>
        <v/>
      </c>
      <c r="R819" t="str">
        <f>IF(P819="","",(VLOOKUP(P819,Fauna!$G$2:$I$5001,3,FALSE)))</f>
        <v/>
      </c>
    </row>
    <row r="820" spans="10:18" x14ac:dyDescent="0.25">
      <c r="J820" t="str">
        <f t="shared" si="22"/>
        <v/>
      </c>
      <c r="N820" t="str">
        <f>IF(P820="","",(VLOOKUP(P820,Fauna!$G$2:$N$5001,8,FALSE)))</f>
        <v/>
      </c>
      <c r="Q820" t="str">
        <f>IF(P820="","",(VLOOKUP(P820,Fauna!$G$2:$H$5001,2,FALSE)))</f>
        <v/>
      </c>
      <c r="R820" t="str">
        <f>IF(P820="","",(VLOOKUP(P820,Fauna!$G$2:$I$5001,3,FALSE)))</f>
        <v/>
      </c>
    </row>
    <row r="821" spans="10:18" x14ac:dyDescent="0.25">
      <c r="J821" t="str">
        <f t="shared" si="22"/>
        <v/>
      </c>
      <c r="N821" t="str">
        <f>IF(P821="","",(VLOOKUP(P821,Fauna!$G$2:$N$5001,8,FALSE)))</f>
        <v/>
      </c>
      <c r="Q821" t="str">
        <f>IF(P821="","",(VLOOKUP(P821,Fauna!$G$2:$H$5001,2,FALSE)))</f>
        <v/>
      </c>
      <c r="R821" t="str">
        <f>IF(P821="","",(VLOOKUP(P821,Fauna!$G$2:$I$5001,3,FALSE)))</f>
        <v/>
      </c>
    </row>
    <row r="822" spans="10:18" x14ac:dyDescent="0.25">
      <c r="J822" t="str">
        <f t="shared" si="22"/>
        <v/>
      </c>
      <c r="N822" t="str">
        <f>IF(P822="","",(VLOOKUP(P822,Fauna!$G$2:$N$5001,8,FALSE)))</f>
        <v/>
      </c>
      <c r="Q822" t="str">
        <f>IF(P822="","",(VLOOKUP(P822,Fauna!$G$2:$H$5001,2,FALSE)))</f>
        <v/>
      </c>
      <c r="R822" t="str">
        <f>IF(P822="","",(VLOOKUP(P822,Fauna!$G$2:$I$5001,3,FALSE)))</f>
        <v/>
      </c>
    </row>
    <row r="823" spans="10:18" x14ac:dyDescent="0.25">
      <c r="J823" t="str">
        <f t="shared" si="22"/>
        <v/>
      </c>
      <c r="N823" t="str">
        <f>IF(P823="","",(VLOOKUP(P823,Fauna!$G$2:$N$5001,8,FALSE)))</f>
        <v/>
      </c>
      <c r="Q823" t="str">
        <f>IF(P823="","",(VLOOKUP(P823,Fauna!$G$2:$H$5001,2,FALSE)))</f>
        <v/>
      </c>
      <c r="R823" t="str">
        <f>IF(P823="","",(VLOOKUP(P823,Fauna!$G$2:$I$5001,3,FALSE)))</f>
        <v/>
      </c>
    </row>
    <row r="824" spans="10:18" x14ac:dyDescent="0.25">
      <c r="J824" t="str">
        <f t="shared" si="22"/>
        <v/>
      </c>
      <c r="N824" t="str">
        <f>IF(P824="","",(VLOOKUP(P824,Fauna!$G$2:$N$5001,8,FALSE)))</f>
        <v/>
      </c>
      <c r="Q824" t="str">
        <f>IF(P824="","",(VLOOKUP(P824,Fauna!$G$2:$H$5001,2,FALSE)))</f>
        <v/>
      </c>
      <c r="R824" t="str">
        <f>IF(P824="","",(VLOOKUP(P824,Fauna!$G$2:$I$5001,3,FALSE)))</f>
        <v/>
      </c>
    </row>
    <row r="825" spans="10:18" x14ac:dyDescent="0.25">
      <c r="J825" t="str">
        <f t="shared" si="22"/>
        <v/>
      </c>
      <c r="N825" t="str">
        <f>IF(P825="","",(VLOOKUP(P825,Fauna!$G$2:$N$5001,8,FALSE)))</f>
        <v/>
      </c>
      <c r="Q825" t="str">
        <f>IF(P825="","",(VLOOKUP(P825,Fauna!$G$2:$H$5001,2,FALSE)))</f>
        <v/>
      </c>
      <c r="R825" t="str">
        <f>IF(P825="","",(VLOOKUP(P825,Fauna!$G$2:$I$5001,3,FALSE)))</f>
        <v/>
      </c>
    </row>
    <row r="826" spans="10:18" x14ac:dyDescent="0.25">
      <c r="J826" t="str">
        <f t="shared" si="22"/>
        <v/>
      </c>
      <c r="N826" t="str">
        <f>IF(P826="","",(VLOOKUP(P826,Fauna!$G$2:$N$5001,8,FALSE)))</f>
        <v/>
      </c>
      <c r="Q826" t="str">
        <f>IF(P826="","",(VLOOKUP(P826,Fauna!$G$2:$H$5001,2,FALSE)))</f>
        <v/>
      </c>
      <c r="R826" t="str">
        <f>IF(P826="","",(VLOOKUP(P826,Fauna!$G$2:$I$5001,3,FALSE)))</f>
        <v/>
      </c>
    </row>
    <row r="827" spans="10:18" x14ac:dyDescent="0.25">
      <c r="J827" t="str">
        <f t="shared" si="22"/>
        <v/>
      </c>
      <c r="N827" t="str">
        <f>IF(P827="","",(VLOOKUP(P827,Fauna!$G$2:$N$5001,8,FALSE)))</f>
        <v/>
      </c>
      <c r="Q827" t="str">
        <f>IF(P827="","",(VLOOKUP(P827,Fauna!$G$2:$H$5001,2,FALSE)))</f>
        <v/>
      </c>
      <c r="R827" t="str">
        <f>IF(P827="","",(VLOOKUP(P827,Fauna!$G$2:$I$5001,3,FALSE)))</f>
        <v/>
      </c>
    </row>
    <row r="828" spans="10:18" x14ac:dyDescent="0.25">
      <c r="J828" t="str">
        <f t="shared" si="22"/>
        <v/>
      </c>
      <c r="N828" t="str">
        <f>IF(P828="","",(VLOOKUP(P828,Fauna!$G$2:$N$5001,8,FALSE)))</f>
        <v/>
      </c>
      <c r="Q828" t="str">
        <f>IF(P828="","",(VLOOKUP(P828,Fauna!$G$2:$H$5001,2,FALSE)))</f>
        <v/>
      </c>
      <c r="R828" t="str">
        <f>IF(P828="","",(VLOOKUP(P828,Fauna!$G$2:$I$5001,3,FALSE)))</f>
        <v/>
      </c>
    </row>
    <row r="829" spans="10:18" x14ac:dyDescent="0.25">
      <c r="J829" t="str">
        <f t="shared" si="22"/>
        <v/>
      </c>
      <c r="N829" t="str">
        <f>IF(P829="","",(VLOOKUP(P829,Fauna!$G$2:$N$5001,8,FALSE)))</f>
        <v/>
      </c>
      <c r="Q829" t="str">
        <f>IF(P829="","",(VLOOKUP(P829,Fauna!$G$2:$H$5001,2,FALSE)))</f>
        <v/>
      </c>
      <c r="R829" t="str">
        <f>IF(P829="","",(VLOOKUP(P829,Fauna!$G$2:$I$5001,3,FALSE)))</f>
        <v/>
      </c>
    </row>
    <row r="830" spans="10:18" x14ac:dyDescent="0.25">
      <c r="J830" t="str">
        <f t="shared" si="22"/>
        <v/>
      </c>
      <c r="N830" t="str">
        <f>IF(P830="","",(VLOOKUP(P830,Fauna!$G$2:$N$5001,8,FALSE)))</f>
        <v/>
      </c>
      <c r="Q830" t="str">
        <f>IF(P830="","",(VLOOKUP(P830,Fauna!$G$2:$H$5001,2,FALSE)))</f>
        <v/>
      </c>
      <c r="R830" t="str">
        <f>IF(P830="","",(VLOOKUP(P830,Fauna!$G$2:$I$5001,3,FALSE)))</f>
        <v/>
      </c>
    </row>
    <row r="831" spans="10:18" x14ac:dyDescent="0.25">
      <c r="J831" t="str">
        <f t="shared" si="22"/>
        <v/>
      </c>
      <c r="N831" t="str">
        <f>IF(P831="","",(VLOOKUP(P831,Fauna!$G$2:$N$5001,8,FALSE)))</f>
        <v/>
      </c>
      <c r="Q831" t="str">
        <f>IF(P831="","",(VLOOKUP(P831,Fauna!$G$2:$H$5001,2,FALSE)))</f>
        <v/>
      </c>
      <c r="R831" t="str">
        <f>IF(P831="","",(VLOOKUP(P831,Fauna!$G$2:$I$5001,3,FALSE)))</f>
        <v/>
      </c>
    </row>
    <row r="832" spans="10:18" x14ac:dyDescent="0.25">
      <c r="J832" t="str">
        <f t="shared" si="22"/>
        <v/>
      </c>
      <c r="N832" t="str">
        <f>IF(P832="","",(VLOOKUP(P832,Fauna!$G$2:$N$5001,8,FALSE)))</f>
        <v/>
      </c>
      <c r="Q832" t="str">
        <f>IF(P832="","",(VLOOKUP(P832,Fauna!$G$2:$H$5001,2,FALSE)))</f>
        <v/>
      </c>
      <c r="R832" t="str">
        <f>IF(P832="","",(VLOOKUP(P832,Fauna!$G$2:$I$5001,3,FALSE)))</f>
        <v/>
      </c>
    </row>
    <row r="833" spans="10:18" x14ac:dyDescent="0.25">
      <c r="J833" t="str">
        <f t="shared" si="22"/>
        <v/>
      </c>
      <c r="N833" t="str">
        <f>IF(P833="","",(VLOOKUP(P833,Fauna!$G$2:$N$5001,8,FALSE)))</f>
        <v/>
      </c>
      <c r="Q833" t="str">
        <f>IF(P833="","",(VLOOKUP(P833,Fauna!$G$2:$H$5001,2,FALSE)))</f>
        <v/>
      </c>
      <c r="R833" t="str">
        <f>IF(P833="","",(VLOOKUP(P833,Fauna!$G$2:$I$5001,3,FALSE)))</f>
        <v/>
      </c>
    </row>
    <row r="834" spans="10:18" x14ac:dyDescent="0.25">
      <c r="J834" t="str">
        <f t="shared" si="22"/>
        <v/>
      </c>
      <c r="N834" t="str">
        <f>IF(P834="","",(VLOOKUP(P834,Fauna!$G$2:$N$5001,8,FALSE)))</f>
        <v/>
      </c>
      <c r="Q834" t="str">
        <f>IF(P834="","",(VLOOKUP(P834,Fauna!$G$2:$H$5001,2,FALSE)))</f>
        <v/>
      </c>
      <c r="R834" t="str">
        <f>IF(P834="","",(VLOOKUP(P834,Fauna!$G$2:$I$5001,3,FALSE)))</f>
        <v/>
      </c>
    </row>
    <row r="835" spans="10:18" x14ac:dyDescent="0.25">
      <c r="J835" t="str">
        <f t="shared" si="22"/>
        <v/>
      </c>
      <c r="N835" t="str">
        <f>IF(P835="","",(VLOOKUP(P835,Fauna!$G$2:$N$5001,8,FALSE)))</f>
        <v/>
      </c>
      <c r="Q835" t="str">
        <f>IF(P835="","",(VLOOKUP(P835,Fauna!$G$2:$H$5001,2,FALSE)))</f>
        <v/>
      </c>
      <c r="R835" t="str">
        <f>IF(P835="","",(VLOOKUP(P835,Fauna!$G$2:$I$5001,3,FALSE)))</f>
        <v/>
      </c>
    </row>
    <row r="836" spans="10:18" x14ac:dyDescent="0.25">
      <c r="J836" t="str">
        <f t="shared" ref="J836:J899" si="23">IF(P836="","","51-100m")</f>
        <v/>
      </c>
      <c r="N836" t="str">
        <f>IF(P836="","",(VLOOKUP(P836,Fauna!$G$2:$N$5001,8,FALSE)))</f>
        <v/>
      </c>
      <c r="Q836" t="str">
        <f>IF(P836="","",(VLOOKUP(P836,Fauna!$G$2:$H$5001,2,FALSE)))</f>
        <v/>
      </c>
      <c r="R836" t="str">
        <f>IF(P836="","",(VLOOKUP(P836,Fauna!$G$2:$I$5001,3,FALSE)))</f>
        <v/>
      </c>
    </row>
    <row r="837" spans="10:18" x14ac:dyDescent="0.25">
      <c r="J837" t="str">
        <f t="shared" si="23"/>
        <v/>
      </c>
      <c r="N837" t="str">
        <f>IF(P837="","",(VLOOKUP(P837,Fauna!$G$2:$N$5001,8,FALSE)))</f>
        <v/>
      </c>
      <c r="Q837" t="str">
        <f>IF(P837="","",(VLOOKUP(P837,Fauna!$G$2:$H$5001,2,FALSE)))</f>
        <v/>
      </c>
      <c r="R837" t="str">
        <f>IF(P837="","",(VLOOKUP(P837,Fauna!$G$2:$I$5001,3,FALSE)))</f>
        <v/>
      </c>
    </row>
    <row r="838" spans="10:18" x14ac:dyDescent="0.25">
      <c r="J838" t="str">
        <f t="shared" si="23"/>
        <v/>
      </c>
      <c r="N838" t="str">
        <f>IF(P838="","",(VLOOKUP(P838,Fauna!$G$2:$N$5001,8,FALSE)))</f>
        <v/>
      </c>
      <c r="Q838" t="str">
        <f>IF(P838="","",(VLOOKUP(P838,Fauna!$G$2:$H$5001,2,FALSE)))</f>
        <v/>
      </c>
      <c r="R838" t="str">
        <f>IF(P838="","",(VLOOKUP(P838,Fauna!$G$2:$I$5001,3,FALSE)))</f>
        <v/>
      </c>
    </row>
    <row r="839" spans="10:18" x14ac:dyDescent="0.25">
      <c r="J839" t="str">
        <f t="shared" si="23"/>
        <v/>
      </c>
      <c r="N839" t="str">
        <f>IF(P839="","",(VLOOKUP(P839,Fauna!$G$2:$N$5001,8,FALSE)))</f>
        <v/>
      </c>
      <c r="Q839" t="str">
        <f>IF(P839="","",(VLOOKUP(P839,Fauna!$G$2:$H$5001,2,FALSE)))</f>
        <v/>
      </c>
      <c r="R839" t="str">
        <f>IF(P839="","",(VLOOKUP(P839,Fauna!$G$2:$I$5001,3,FALSE)))</f>
        <v/>
      </c>
    </row>
    <row r="840" spans="10:18" x14ac:dyDescent="0.25">
      <c r="J840" t="str">
        <f t="shared" si="23"/>
        <v/>
      </c>
      <c r="N840" t="str">
        <f>IF(P840="","",(VLOOKUP(P840,Fauna!$G$2:$N$5001,8,FALSE)))</f>
        <v/>
      </c>
      <c r="Q840" t="str">
        <f>IF(P840="","",(VLOOKUP(P840,Fauna!$G$2:$H$5001,2,FALSE)))</f>
        <v/>
      </c>
      <c r="R840" t="str">
        <f>IF(P840="","",(VLOOKUP(P840,Fauna!$G$2:$I$5001,3,FALSE)))</f>
        <v/>
      </c>
    </row>
    <row r="841" spans="10:18" x14ac:dyDescent="0.25">
      <c r="J841" t="str">
        <f t="shared" si="23"/>
        <v/>
      </c>
      <c r="N841" t="str">
        <f>IF(P841="","",(VLOOKUP(P841,Fauna!$G$2:$N$5001,8,FALSE)))</f>
        <v/>
      </c>
      <c r="Q841" t="str">
        <f>IF(P841="","",(VLOOKUP(P841,Fauna!$G$2:$H$5001,2,FALSE)))</f>
        <v/>
      </c>
      <c r="R841" t="str">
        <f>IF(P841="","",(VLOOKUP(P841,Fauna!$G$2:$I$5001,3,FALSE)))</f>
        <v/>
      </c>
    </row>
    <row r="842" spans="10:18" x14ac:dyDescent="0.25">
      <c r="J842" t="str">
        <f t="shared" si="23"/>
        <v/>
      </c>
      <c r="N842" t="str">
        <f>IF(P842="","",(VLOOKUP(P842,Fauna!$G$2:$N$5001,8,FALSE)))</f>
        <v/>
      </c>
      <c r="Q842" t="str">
        <f>IF(P842="","",(VLOOKUP(P842,Fauna!$G$2:$H$5001,2,FALSE)))</f>
        <v/>
      </c>
      <c r="R842" t="str">
        <f>IF(P842="","",(VLOOKUP(P842,Fauna!$G$2:$I$5001,3,FALSE)))</f>
        <v/>
      </c>
    </row>
    <row r="843" spans="10:18" x14ac:dyDescent="0.25">
      <c r="J843" t="str">
        <f t="shared" si="23"/>
        <v/>
      </c>
      <c r="N843" t="str">
        <f>IF(P843="","",(VLOOKUP(P843,Fauna!$G$2:$N$5001,8,FALSE)))</f>
        <v/>
      </c>
      <c r="Q843" t="str">
        <f>IF(P843="","",(VLOOKUP(P843,Fauna!$G$2:$H$5001,2,FALSE)))</f>
        <v/>
      </c>
      <c r="R843" t="str">
        <f>IF(P843="","",(VLOOKUP(P843,Fauna!$G$2:$I$5001,3,FALSE)))</f>
        <v/>
      </c>
    </row>
    <row r="844" spans="10:18" x14ac:dyDescent="0.25">
      <c r="J844" t="str">
        <f t="shared" si="23"/>
        <v/>
      </c>
      <c r="N844" t="str">
        <f>IF(P844="","",(VLOOKUP(P844,Fauna!$G$2:$N$5001,8,FALSE)))</f>
        <v/>
      </c>
      <c r="Q844" t="str">
        <f>IF(P844="","",(VLOOKUP(P844,Fauna!$G$2:$H$5001,2,FALSE)))</f>
        <v/>
      </c>
      <c r="R844" t="str">
        <f>IF(P844="","",(VLOOKUP(P844,Fauna!$G$2:$I$5001,3,FALSE)))</f>
        <v/>
      </c>
    </row>
    <row r="845" spans="10:18" x14ac:dyDescent="0.25">
      <c r="J845" t="str">
        <f t="shared" si="23"/>
        <v/>
      </c>
      <c r="N845" t="str">
        <f>IF(P845="","",(VLOOKUP(P845,Fauna!$G$2:$N$5001,8,FALSE)))</f>
        <v/>
      </c>
      <c r="Q845" t="str">
        <f>IF(P845="","",(VLOOKUP(P845,Fauna!$G$2:$H$5001,2,FALSE)))</f>
        <v/>
      </c>
      <c r="R845" t="str">
        <f>IF(P845="","",(VLOOKUP(P845,Fauna!$G$2:$I$5001,3,FALSE)))</f>
        <v/>
      </c>
    </row>
    <row r="846" spans="10:18" x14ac:dyDescent="0.25">
      <c r="J846" t="str">
        <f t="shared" si="23"/>
        <v/>
      </c>
      <c r="N846" t="str">
        <f>IF(P846="","",(VLOOKUP(P846,Fauna!$G$2:$N$5001,8,FALSE)))</f>
        <v/>
      </c>
      <c r="Q846" t="str">
        <f>IF(P846="","",(VLOOKUP(P846,Fauna!$G$2:$H$5001,2,FALSE)))</f>
        <v/>
      </c>
      <c r="R846" t="str">
        <f>IF(P846="","",(VLOOKUP(P846,Fauna!$G$2:$I$5001,3,FALSE)))</f>
        <v/>
      </c>
    </row>
    <row r="847" spans="10:18" x14ac:dyDescent="0.25">
      <c r="J847" t="str">
        <f t="shared" si="23"/>
        <v/>
      </c>
      <c r="N847" t="str">
        <f>IF(P847="","",(VLOOKUP(P847,Fauna!$G$2:$N$5001,8,FALSE)))</f>
        <v/>
      </c>
      <c r="Q847" t="str">
        <f>IF(P847="","",(VLOOKUP(P847,Fauna!$G$2:$H$5001,2,FALSE)))</f>
        <v/>
      </c>
      <c r="R847" t="str">
        <f>IF(P847="","",(VLOOKUP(P847,Fauna!$G$2:$I$5001,3,FALSE)))</f>
        <v/>
      </c>
    </row>
    <row r="848" spans="10:18" x14ac:dyDescent="0.25">
      <c r="J848" t="str">
        <f t="shared" si="23"/>
        <v/>
      </c>
      <c r="N848" t="str">
        <f>IF(P848="","",(VLOOKUP(P848,Fauna!$G$2:$N$5001,8,FALSE)))</f>
        <v/>
      </c>
      <c r="Q848" t="str">
        <f>IF(P848="","",(VLOOKUP(P848,Fauna!$G$2:$H$5001,2,FALSE)))</f>
        <v/>
      </c>
      <c r="R848" t="str">
        <f>IF(P848="","",(VLOOKUP(P848,Fauna!$G$2:$I$5001,3,FALSE)))</f>
        <v/>
      </c>
    </row>
    <row r="849" spans="10:18" x14ac:dyDescent="0.25">
      <c r="J849" t="str">
        <f t="shared" si="23"/>
        <v/>
      </c>
      <c r="N849" t="str">
        <f>IF(P849="","",(VLOOKUP(P849,Fauna!$G$2:$N$5001,8,FALSE)))</f>
        <v/>
      </c>
      <c r="Q849" t="str">
        <f>IF(P849="","",(VLOOKUP(P849,Fauna!$G$2:$H$5001,2,FALSE)))</f>
        <v/>
      </c>
      <c r="R849" t="str">
        <f>IF(P849="","",(VLOOKUP(P849,Fauna!$G$2:$I$5001,3,FALSE)))</f>
        <v/>
      </c>
    </row>
    <row r="850" spans="10:18" x14ac:dyDescent="0.25">
      <c r="J850" t="str">
        <f t="shared" si="23"/>
        <v/>
      </c>
      <c r="N850" t="str">
        <f>IF(P850="","",(VLOOKUP(P850,Fauna!$G$2:$N$5001,8,FALSE)))</f>
        <v/>
      </c>
      <c r="Q850" t="str">
        <f>IF(P850="","",(VLOOKUP(P850,Fauna!$G$2:$H$5001,2,FALSE)))</f>
        <v/>
      </c>
      <c r="R850" t="str">
        <f>IF(P850="","",(VLOOKUP(P850,Fauna!$G$2:$I$5001,3,FALSE)))</f>
        <v/>
      </c>
    </row>
    <row r="851" spans="10:18" x14ac:dyDescent="0.25">
      <c r="J851" t="str">
        <f t="shared" si="23"/>
        <v/>
      </c>
      <c r="N851" t="str">
        <f>IF(P851="","",(VLOOKUP(P851,Fauna!$G$2:$N$5001,8,FALSE)))</f>
        <v/>
      </c>
      <c r="Q851" t="str">
        <f>IF(P851="","",(VLOOKUP(P851,Fauna!$G$2:$H$5001,2,FALSE)))</f>
        <v/>
      </c>
      <c r="R851" t="str">
        <f>IF(P851="","",(VLOOKUP(P851,Fauna!$G$2:$I$5001,3,FALSE)))</f>
        <v/>
      </c>
    </row>
    <row r="852" spans="10:18" x14ac:dyDescent="0.25">
      <c r="J852" t="str">
        <f t="shared" si="23"/>
        <v/>
      </c>
      <c r="N852" t="str">
        <f>IF(P852="","",(VLOOKUP(P852,Fauna!$G$2:$N$5001,8,FALSE)))</f>
        <v/>
      </c>
      <c r="Q852" t="str">
        <f>IF(P852="","",(VLOOKUP(P852,Fauna!$G$2:$H$5001,2,FALSE)))</f>
        <v/>
      </c>
      <c r="R852" t="str">
        <f>IF(P852="","",(VLOOKUP(P852,Fauna!$G$2:$I$5001,3,FALSE)))</f>
        <v/>
      </c>
    </row>
    <row r="853" spans="10:18" x14ac:dyDescent="0.25">
      <c r="J853" t="str">
        <f t="shared" si="23"/>
        <v/>
      </c>
      <c r="N853" t="str">
        <f>IF(P853="","",(VLOOKUP(P853,Fauna!$G$2:$N$5001,8,FALSE)))</f>
        <v/>
      </c>
      <c r="Q853" t="str">
        <f>IF(P853="","",(VLOOKUP(P853,Fauna!$G$2:$H$5001,2,FALSE)))</f>
        <v/>
      </c>
      <c r="R853" t="str">
        <f>IF(P853="","",(VLOOKUP(P853,Fauna!$G$2:$I$5001,3,FALSE)))</f>
        <v/>
      </c>
    </row>
    <row r="854" spans="10:18" x14ac:dyDescent="0.25">
      <c r="J854" t="str">
        <f t="shared" si="23"/>
        <v/>
      </c>
      <c r="N854" t="str">
        <f>IF(P854="","",(VLOOKUP(P854,Fauna!$G$2:$N$5001,8,FALSE)))</f>
        <v/>
      </c>
      <c r="Q854" t="str">
        <f>IF(P854="","",(VLOOKUP(P854,Fauna!$G$2:$H$5001,2,FALSE)))</f>
        <v/>
      </c>
      <c r="R854" t="str">
        <f>IF(P854="","",(VLOOKUP(P854,Fauna!$G$2:$I$5001,3,FALSE)))</f>
        <v/>
      </c>
    </row>
    <row r="855" spans="10:18" x14ac:dyDescent="0.25">
      <c r="J855" t="str">
        <f t="shared" si="23"/>
        <v/>
      </c>
      <c r="N855" t="str">
        <f>IF(P855="","",(VLOOKUP(P855,Fauna!$G$2:$N$5001,8,FALSE)))</f>
        <v/>
      </c>
      <c r="Q855" t="str">
        <f>IF(P855="","",(VLOOKUP(P855,Fauna!$G$2:$H$5001,2,FALSE)))</f>
        <v/>
      </c>
      <c r="R855" t="str">
        <f>IF(P855="","",(VLOOKUP(P855,Fauna!$G$2:$I$5001,3,FALSE)))</f>
        <v/>
      </c>
    </row>
    <row r="856" spans="10:18" x14ac:dyDescent="0.25">
      <c r="J856" t="str">
        <f t="shared" si="23"/>
        <v/>
      </c>
      <c r="N856" t="str">
        <f>IF(P856="","",(VLOOKUP(P856,Fauna!$G$2:$N$5001,8,FALSE)))</f>
        <v/>
      </c>
      <c r="Q856" t="str">
        <f>IF(P856="","",(VLOOKUP(P856,Fauna!$G$2:$H$5001,2,FALSE)))</f>
        <v/>
      </c>
      <c r="R856" t="str">
        <f>IF(P856="","",(VLOOKUP(P856,Fauna!$G$2:$I$5001,3,FALSE)))</f>
        <v/>
      </c>
    </row>
    <row r="857" spans="10:18" x14ac:dyDescent="0.25">
      <c r="J857" t="str">
        <f t="shared" si="23"/>
        <v/>
      </c>
      <c r="N857" t="str">
        <f>IF(P857="","",(VLOOKUP(P857,Fauna!$G$2:$N$5001,8,FALSE)))</f>
        <v/>
      </c>
      <c r="Q857" t="str">
        <f>IF(P857="","",(VLOOKUP(P857,Fauna!$G$2:$H$5001,2,FALSE)))</f>
        <v/>
      </c>
      <c r="R857" t="str">
        <f>IF(P857="","",(VLOOKUP(P857,Fauna!$G$2:$I$5001,3,FALSE)))</f>
        <v/>
      </c>
    </row>
    <row r="858" spans="10:18" x14ac:dyDescent="0.25">
      <c r="J858" t="str">
        <f t="shared" si="23"/>
        <v/>
      </c>
      <c r="N858" t="str">
        <f>IF(P858="","",(VLOOKUP(P858,Fauna!$G$2:$N$5001,8,FALSE)))</f>
        <v/>
      </c>
      <c r="Q858" t="str">
        <f>IF(P858="","",(VLOOKUP(P858,Fauna!$G$2:$H$5001,2,FALSE)))</f>
        <v/>
      </c>
      <c r="R858" t="str">
        <f>IF(P858="","",(VLOOKUP(P858,Fauna!$G$2:$I$5001,3,FALSE)))</f>
        <v/>
      </c>
    </row>
    <row r="859" spans="10:18" x14ac:dyDescent="0.25">
      <c r="J859" t="str">
        <f t="shared" si="23"/>
        <v/>
      </c>
      <c r="N859" t="str">
        <f>IF(P859="","",(VLOOKUP(P859,Fauna!$G$2:$N$5001,8,FALSE)))</f>
        <v/>
      </c>
      <c r="Q859" t="str">
        <f>IF(P859="","",(VLOOKUP(P859,Fauna!$G$2:$H$5001,2,FALSE)))</f>
        <v/>
      </c>
      <c r="R859" t="str">
        <f>IF(P859="","",(VLOOKUP(P859,Fauna!$G$2:$I$5001,3,FALSE)))</f>
        <v/>
      </c>
    </row>
    <row r="860" spans="10:18" x14ac:dyDescent="0.25">
      <c r="J860" t="str">
        <f t="shared" si="23"/>
        <v/>
      </c>
      <c r="N860" t="str">
        <f>IF(P860="","",(VLOOKUP(P860,Fauna!$G$2:$N$5001,8,FALSE)))</f>
        <v/>
      </c>
      <c r="Q860" t="str">
        <f>IF(P860="","",(VLOOKUP(P860,Fauna!$G$2:$H$5001,2,FALSE)))</f>
        <v/>
      </c>
      <c r="R860" t="str">
        <f>IF(P860="","",(VLOOKUP(P860,Fauna!$G$2:$I$5001,3,FALSE)))</f>
        <v/>
      </c>
    </row>
    <row r="861" spans="10:18" x14ac:dyDescent="0.25">
      <c r="J861" t="str">
        <f t="shared" si="23"/>
        <v/>
      </c>
      <c r="N861" t="str">
        <f>IF(P861="","",(VLOOKUP(P861,Fauna!$G$2:$N$5001,8,FALSE)))</f>
        <v/>
      </c>
      <c r="Q861" t="str">
        <f>IF(P861="","",(VLOOKUP(P861,Fauna!$G$2:$H$5001,2,FALSE)))</f>
        <v/>
      </c>
      <c r="R861" t="str">
        <f>IF(P861="","",(VLOOKUP(P861,Fauna!$G$2:$I$5001,3,FALSE)))</f>
        <v/>
      </c>
    </row>
    <row r="862" spans="10:18" x14ac:dyDescent="0.25">
      <c r="J862" t="str">
        <f t="shared" si="23"/>
        <v/>
      </c>
      <c r="N862" t="str">
        <f>IF(P862="","",(VLOOKUP(P862,Fauna!$G$2:$N$5001,8,FALSE)))</f>
        <v/>
      </c>
      <c r="Q862" t="str">
        <f>IF(P862="","",(VLOOKUP(P862,Fauna!$G$2:$H$5001,2,FALSE)))</f>
        <v/>
      </c>
      <c r="R862" t="str">
        <f>IF(P862="","",(VLOOKUP(P862,Fauna!$G$2:$I$5001,3,FALSE)))</f>
        <v/>
      </c>
    </row>
    <row r="863" spans="10:18" x14ac:dyDescent="0.25">
      <c r="J863" t="str">
        <f t="shared" si="23"/>
        <v/>
      </c>
      <c r="N863" t="str">
        <f>IF(P863="","",(VLOOKUP(P863,Fauna!$G$2:$N$5001,8,FALSE)))</f>
        <v/>
      </c>
      <c r="Q863" t="str">
        <f>IF(P863="","",(VLOOKUP(P863,Fauna!$G$2:$H$5001,2,FALSE)))</f>
        <v/>
      </c>
      <c r="R863" t="str">
        <f>IF(P863="","",(VLOOKUP(P863,Fauna!$G$2:$I$5001,3,FALSE)))</f>
        <v/>
      </c>
    </row>
    <row r="864" spans="10:18" x14ac:dyDescent="0.25">
      <c r="J864" t="str">
        <f t="shared" si="23"/>
        <v/>
      </c>
      <c r="N864" t="str">
        <f>IF(P864="","",(VLOOKUP(P864,Fauna!$G$2:$N$5001,8,FALSE)))</f>
        <v/>
      </c>
      <c r="Q864" t="str">
        <f>IF(P864="","",(VLOOKUP(P864,Fauna!$G$2:$H$5001,2,FALSE)))</f>
        <v/>
      </c>
      <c r="R864" t="str">
        <f>IF(P864="","",(VLOOKUP(P864,Fauna!$G$2:$I$5001,3,FALSE)))</f>
        <v/>
      </c>
    </row>
    <row r="865" spans="10:18" x14ac:dyDescent="0.25">
      <c r="J865" t="str">
        <f t="shared" si="23"/>
        <v/>
      </c>
      <c r="N865" t="str">
        <f>IF(P865="","",(VLOOKUP(P865,Fauna!$G$2:$N$5001,8,FALSE)))</f>
        <v/>
      </c>
      <c r="Q865" t="str">
        <f>IF(P865="","",(VLOOKUP(P865,Fauna!$G$2:$H$5001,2,FALSE)))</f>
        <v/>
      </c>
      <c r="R865" t="str">
        <f>IF(P865="","",(VLOOKUP(P865,Fauna!$G$2:$I$5001,3,FALSE)))</f>
        <v/>
      </c>
    </row>
    <row r="866" spans="10:18" x14ac:dyDescent="0.25">
      <c r="J866" t="str">
        <f t="shared" si="23"/>
        <v/>
      </c>
      <c r="N866" t="str">
        <f>IF(P866="","",(VLOOKUP(P866,Fauna!$G$2:$N$5001,8,FALSE)))</f>
        <v/>
      </c>
      <c r="Q866" t="str">
        <f>IF(P866="","",(VLOOKUP(P866,Fauna!$G$2:$H$5001,2,FALSE)))</f>
        <v/>
      </c>
      <c r="R866" t="str">
        <f>IF(P866="","",(VLOOKUP(P866,Fauna!$G$2:$I$5001,3,FALSE)))</f>
        <v/>
      </c>
    </row>
    <row r="867" spans="10:18" x14ac:dyDescent="0.25">
      <c r="J867" t="str">
        <f t="shared" si="23"/>
        <v/>
      </c>
      <c r="N867" t="str">
        <f>IF(P867="","",(VLOOKUP(P867,Fauna!$G$2:$N$5001,8,FALSE)))</f>
        <v/>
      </c>
      <c r="Q867" t="str">
        <f>IF(P867="","",(VLOOKUP(P867,Fauna!$G$2:$H$5001,2,FALSE)))</f>
        <v/>
      </c>
      <c r="R867" t="str">
        <f>IF(P867="","",(VLOOKUP(P867,Fauna!$G$2:$I$5001,3,FALSE)))</f>
        <v/>
      </c>
    </row>
    <row r="868" spans="10:18" x14ac:dyDescent="0.25">
      <c r="J868" t="str">
        <f t="shared" si="23"/>
        <v/>
      </c>
      <c r="N868" t="str">
        <f>IF(P868="","",(VLOOKUP(P868,Fauna!$G$2:$N$5001,8,FALSE)))</f>
        <v/>
      </c>
      <c r="Q868" t="str">
        <f>IF(P868="","",(VLOOKUP(P868,Fauna!$G$2:$H$5001,2,FALSE)))</f>
        <v/>
      </c>
      <c r="R868" t="str">
        <f>IF(P868="","",(VLOOKUP(P868,Fauna!$G$2:$I$5001,3,FALSE)))</f>
        <v/>
      </c>
    </row>
    <row r="869" spans="10:18" x14ac:dyDescent="0.25">
      <c r="J869" t="str">
        <f t="shared" si="23"/>
        <v/>
      </c>
      <c r="N869" t="str">
        <f>IF(P869="","",(VLOOKUP(P869,Fauna!$G$2:$N$5001,8,FALSE)))</f>
        <v/>
      </c>
      <c r="Q869" t="str">
        <f>IF(P869="","",(VLOOKUP(P869,Fauna!$G$2:$H$5001,2,FALSE)))</f>
        <v/>
      </c>
      <c r="R869" t="str">
        <f>IF(P869="","",(VLOOKUP(P869,Fauna!$G$2:$I$5001,3,FALSE)))</f>
        <v/>
      </c>
    </row>
    <row r="870" spans="10:18" x14ac:dyDescent="0.25">
      <c r="J870" t="str">
        <f t="shared" si="23"/>
        <v/>
      </c>
      <c r="N870" t="str">
        <f>IF(P870="","",(VLOOKUP(P870,Fauna!$G$2:$N$5001,8,FALSE)))</f>
        <v/>
      </c>
      <c r="Q870" t="str">
        <f>IF(P870="","",(VLOOKUP(P870,Fauna!$G$2:$H$5001,2,FALSE)))</f>
        <v/>
      </c>
      <c r="R870" t="str">
        <f>IF(P870="","",(VLOOKUP(P870,Fauna!$G$2:$I$5001,3,FALSE)))</f>
        <v/>
      </c>
    </row>
    <row r="871" spans="10:18" x14ac:dyDescent="0.25">
      <c r="J871" t="str">
        <f t="shared" si="23"/>
        <v/>
      </c>
      <c r="N871" t="str">
        <f>IF(P871="","",(VLOOKUP(P871,Fauna!$G$2:$N$5001,8,FALSE)))</f>
        <v/>
      </c>
      <c r="Q871" t="str">
        <f>IF(P871="","",(VLOOKUP(P871,Fauna!$G$2:$H$5001,2,FALSE)))</f>
        <v/>
      </c>
      <c r="R871" t="str">
        <f>IF(P871="","",(VLOOKUP(P871,Fauna!$G$2:$I$5001,3,FALSE)))</f>
        <v/>
      </c>
    </row>
    <row r="872" spans="10:18" x14ac:dyDescent="0.25">
      <c r="J872" t="str">
        <f t="shared" si="23"/>
        <v/>
      </c>
      <c r="N872" t="str">
        <f>IF(P872="","",(VLOOKUP(P872,Fauna!$G$2:$N$5001,8,FALSE)))</f>
        <v/>
      </c>
      <c r="Q872" t="str">
        <f>IF(P872="","",(VLOOKUP(P872,Fauna!$G$2:$H$5001,2,FALSE)))</f>
        <v/>
      </c>
      <c r="R872" t="str">
        <f>IF(P872="","",(VLOOKUP(P872,Fauna!$G$2:$I$5001,3,FALSE)))</f>
        <v/>
      </c>
    </row>
    <row r="873" spans="10:18" x14ac:dyDescent="0.25">
      <c r="J873" t="str">
        <f t="shared" si="23"/>
        <v/>
      </c>
      <c r="N873" t="str">
        <f>IF(P873="","",(VLOOKUP(P873,Fauna!$G$2:$N$5001,8,FALSE)))</f>
        <v/>
      </c>
      <c r="Q873" t="str">
        <f>IF(P873="","",(VLOOKUP(P873,Fauna!$G$2:$H$5001,2,FALSE)))</f>
        <v/>
      </c>
      <c r="R873" t="str">
        <f>IF(P873="","",(VLOOKUP(P873,Fauna!$G$2:$I$5001,3,FALSE)))</f>
        <v/>
      </c>
    </row>
    <row r="874" spans="10:18" x14ac:dyDescent="0.25">
      <c r="J874" t="str">
        <f t="shared" si="23"/>
        <v/>
      </c>
      <c r="N874" t="str">
        <f>IF(P874="","",(VLOOKUP(P874,Fauna!$G$2:$N$5001,8,FALSE)))</f>
        <v/>
      </c>
      <c r="Q874" t="str">
        <f>IF(P874="","",(VLOOKUP(P874,Fauna!$G$2:$H$5001,2,FALSE)))</f>
        <v/>
      </c>
      <c r="R874" t="str">
        <f>IF(P874="","",(VLOOKUP(P874,Fauna!$G$2:$I$5001,3,FALSE)))</f>
        <v/>
      </c>
    </row>
    <row r="875" spans="10:18" x14ac:dyDescent="0.25">
      <c r="J875" t="str">
        <f t="shared" si="23"/>
        <v/>
      </c>
      <c r="N875" t="str">
        <f>IF(P875="","",(VLOOKUP(P875,Fauna!$G$2:$N$5001,8,FALSE)))</f>
        <v/>
      </c>
      <c r="Q875" t="str">
        <f>IF(P875="","",(VLOOKUP(P875,Fauna!$G$2:$H$5001,2,FALSE)))</f>
        <v/>
      </c>
      <c r="R875" t="str">
        <f>IF(P875="","",(VLOOKUP(P875,Fauna!$G$2:$I$5001,3,FALSE)))</f>
        <v/>
      </c>
    </row>
    <row r="876" spans="10:18" x14ac:dyDescent="0.25">
      <c r="J876" t="str">
        <f t="shared" si="23"/>
        <v/>
      </c>
      <c r="N876" t="str">
        <f>IF(P876="","",(VLOOKUP(P876,Fauna!$G$2:$N$5001,8,FALSE)))</f>
        <v/>
      </c>
      <c r="Q876" t="str">
        <f>IF(P876="","",(VLOOKUP(P876,Fauna!$G$2:$H$5001,2,FALSE)))</f>
        <v/>
      </c>
      <c r="R876" t="str">
        <f>IF(P876="","",(VLOOKUP(P876,Fauna!$G$2:$I$5001,3,FALSE)))</f>
        <v/>
      </c>
    </row>
    <row r="877" spans="10:18" x14ac:dyDescent="0.25">
      <c r="J877" t="str">
        <f t="shared" si="23"/>
        <v/>
      </c>
      <c r="N877" t="str">
        <f>IF(P877="","",(VLOOKUP(P877,Fauna!$G$2:$N$5001,8,FALSE)))</f>
        <v/>
      </c>
      <c r="Q877" t="str">
        <f>IF(P877="","",(VLOOKUP(P877,Fauna!$G$2:$H$5001,2,FALSE)))</f>
        <v/>
      </c>
      <c r="R877" t="str">
        <f>IF(P877="","",(VLOOKUP(P877,Fauna!$G$2:$I$5001,3,FALSE)))</f>
        <v/>
      </c>
    </row>
    <row r="878" spans="10:18" x14ac:dyDescent="0.25">
      <c r="J878" t="str">
        <f t="shared" si="23"/>
        <v/>
      </c>
      <c r="N878" t="str">
        <f>IF(P878="","",(VLOOKUP(P878,Fauna!$G$2:$N$5001,8,FALSE)))</f>
        <v/>
      </c>
      <c r="Q878" t="str">
        <f>IF(P878="","",(VLOOKUP(P878,Fauna!$G$2:$H$5001,2,FALSE)))</f>
        <v/>
      </c>
      <c r="R878" t="str">
        <f>IF(P878="","",(VLOOKUP(P878,Fauna!$G$2:$I$5001,3,FALSE)))</f>
        <v/>
      </c>
    </row>
    <row r="879" spans="10:18" x14ac:dyDescent="0.25">
      <c r="J879" t="str">
        <f t="shared" si="23"/>
        <v/>
      </c>
      <c r="N879" t="str">
        <f>IF(P879="","",(VLOOKUP(P879,Fauna!$G$2:$N$5001,8,FALSE)))</f>
        <v/>
      </c>
      <c r="Q879" t="str">
        <f>IF(P879="","",(VLOOKUP(P879,Fauna!$G$2:$H$5001,2,FALSE)))</f>
        <v/>
      </c>
      <c r="R879" t="str">
        <f>IF(P879="","",(VLOOKUP(P879,Fauna!$G$2:$I$5001,3,FALSE)))</f>
        <v/>
      </c>
    </row>
    <row r="880" spans="10:18" x14ac:dyDescent="0.25">
      <c r="J880" t="str">
        <f t="shared" si="23"/>
        <v/>
      </c>
      <c r="N880" t="str">
        <f>IF(P880="","",(VLOOKUP(P880,Fauna!$G$2:$N$5001,8,FALSE)))</f>
        <v/>
      </c>
      <c r="Q880" t="str">
        <f>IF(P880="","",(VLOOKUP(P880,Fauna!$G$2:$H$5001,2,FALSE)))</f>
        <v/>
      </c>
      <c r="R880" t="str">
        <f>IF(P880="","",(VLOOKUP(P880,Fauna!$G$2:$I$5001,3,FALSE)))</f>
        <v/>
      </c>
    </row>
    <row r="881" spans="10:18" x14ac:dyDescent="0.25">
      <c r="J881" t="str">
        <f t="shared" si="23"/>
        <v/>
      </c>
      <c r="N881" t="str">
        <f>IF(P881="","",(VLOOKUP(P881,Fauna!$G$2:$N$5001,8,FALSE)))</f>
        <v/>
      </c>
      <c r="Q881" t="str">
        <f>IF(P881="","",(VLOOKUP(P881,Fauna!$G$2:$H$5001,2,FALSE)))</f>
        <v/>
      </c>
      <c r="R881" t="str">
        <f>IF(P881="","",(VLOOKUP(P881,Fauna!$G$2:$I$5001,3,FALSE)))</f>
        <v/>
      </c>
    </row>
    <row r="882" spans="10:18" x14ac:dyDescent="0.25">
      <c r="J882" t="str">
        <f t="shared" si="23"/>
        <v/>
      </c>
      <c r="N882" t="str">
        <f>IF(P882="","",(VLOOKUP(P882,Fauna!$G$2:$N$5001,8,FALSE)))</f>
        <v/>
      </c>
      <c r="Q882" t="str">
        <f>IF(P882="","",(VLOOKUP(P882,Fauna!$G$2:$H$5001,2,FALSE)))</f>
        <v/>
      </c>
      <c r="R882" t="str">
        <f>IF(P882="","",(VLOOKUP(P882,Fauna!$G$2:$I$5001,3,FALSE)))</f>
        <v/>
      </c>
    </row>
    <row r="883" spans="10:18" x14ac:dyDescent="0.25">
      <c r="J883" t="str">
        <f t="shared" si="23"/>
        <v/>
      </c>
      <c r="N883" t="str">
        <f>IF(P883="","",(VLOOKUP(P883,Fauna!$G$2:$N$5001,8,FALSE)))</f>
        <v/>
      </c>
      <c r="Q883" t="str">
        <f>IF(P883="","",(VLOOKUP(P883,Fauna!$G$2:$H$5001,2,FALSE)))</f>
        <v/>
      </c>
      <c r="R883" t="str">
        <f>IF(P883="","",(VLOOKUP(P883,Fauna!$G$2:$I$5001,3,FALSE)))</f>
        <v/>
      </c>
    </row>
    <row r="884" spans="10:18" x14ac:dyDescent="0.25">
      <c r="J884" t="str">
        <f t="shared" si="23"/>
        <v/>
      </c>
      <c r="N884" t="str">
        <f>IF(P884="","",(VLOOKUP(P884,Fauna!$G$2:$N$5001,8,FALSE)))</f>
        <v/>
      </c>
      <c r="Q884" t="str">
        <f>IF(P884="","",(VLOOKUP(P884,Fauna!$G$2:$H$5001,2,FALSE)))</f>
        <v/>
      </c>
      <c r="R884" t="str">
        <f>IF(P884="","",(VLOOKUP(P884,Fauna!$G$2:$I$5001,3,FALSE)))</f>
        <v/>
      </c>
    </row>
    <row r="885" spans="10:18" x14ac:dyDescent="0.25">
      <c r="J885" t="str">
        <f t="shared" si="23"/>
        <v/>
      </c>
      <c r="N885" t="str">
        <f>IF(P885="","",(VLOOKUP(P885,Fauna!$G$2:$N$5001,8,FALSE)))</f>
        <v/>
      </c>
      <c r="Q885" t="str">
        <f>IF(P885="","",(VLOOKUP(P885,Fauna!$G$2:$H$5001,2,FALSE)))</f>
        <v/>
      </c>
      <c r="R885" t="str">
        <f>IF(P885="","",(VLOOKUP(P885,Fauna!$G$2:$I$5001,3,FALSE)))</f>
        <v/>
      </c>
    </row>
    <row r="886" spans="10:18" x14ac:dyDescent="0.25">
      <c r="J886" t="str">
        <f t="shared" si="23"/>
        <v/>
      </c>
      <c r="N886" t="str">
        <f>IF(P886="","",(VLOOKUP(P886,Fauna!$G$2:$N$5001,8,FALSE)))</f>
        <v/>
      </c>
      <c r="Q886" t="str">
        <f>IF(P886="","",(VLOOKUP(P886,Fauna!$G$2:$H$5001,2,FALSE)))</f>
        <v/>
      </c>
      <c r="R886" t="str">
        <f>IF(P886="","",(VLOOKUP(P886,Fauna!$G$2:$I$5001,3,FALSE)))</f>
        <v/>
      </c>
    </row>
    <row r="887" spans="10:18" x14ac:dyDescent="0.25">
      <c r="J887" t="str">
        <f t="shared" si="23"/>
        <v/>
      </c>
      <c r="N887" t="str">
        <f>IF(P887="","",(VLOOKUP(P887,Fauna!$G$2:$N$5001,8,FALSE)))</f>
        <v/>
      </c>
      <c r="Q887" t="str">
        <f>IF(P887="","",(VLOOKUP(P887,Fauna!$G$2:$H$5001,2,FALSE)))</f>
        <v/>
      </c>
      <c r="R887" t="str">
        <f>IF(P887="","",(VLOOKUP(P887,Fauna!$G$2:$I$5001,3,FALSE)))</f>
        <v/>
      </c>
    </row>
    <row r="888" spans="10:18" x14ac:dyDescent="0.25">
      <c r="J888" t="str">
        <f t="shared" si="23"/>
        <v/>
      </c>
      <c r="N888" t="str">
        <f>IF(P888="","",(VLOOKUP(P888,Fauna!$G$2:$N$5001,8,FALSE)))</f>
        <v/>
      </c>
      <c r="Q888" t="str">
        <f>IF(P888="","",(VLOOKUP(P888,Fauna!$G$2:$H$5001,2,FALSE)))</f>
        <v/>
      </c>
      <c r="R888" t="str">
        <f>IF(P888="","",(VLOOKUP(P888,Fauna!$G$2:$I$5001,3,FALSE)))</f>
        <v/>
      </c>
    </row>
    <row r="889" spans="10:18" x14ac:dyDescent="0.25">
      <c r="J889" t="str">
        <f t="shared" si="23"/>
        <v/>
      </c>
      <c r="N889" t="str">
        <f>IF(P889="","",(VLOOKUP(P889,Fauna!$G$2:$N$5001,8,FALSE)))</f>
        <v/>
      </c>
      <c r="Q889" t="str">
        <f>IF(P889="","",(VLOOKUP(P889,Fauna!$G$2:$H$5001,2,FALSE)))</f>
        <v/>
      </c>
      <c r="R889" t="str">
        <f>IF(P889="","",(VLOOKUP(P889,Fauna!$G$2:$I$5001,3,FALSE)))</f>
        <v/>
      </c>
    </row>
    <row r="890" spans="10:18" x14ac:dyDescent="0.25">
      <c r="J890" t="str">
        <f t="shared" si="23"/>
        <v/>
      </c>
      <c r="N890" t="str">
        <f>IF(P890="","",(VLOOKUP(P890,Fauna!$G$2:$N$5001,8,FALSE)))</f>
        <v/>
      </c>
      <c r="Q890" t="str">
        <f>IF(P890="","",(VLOOKUP(P890,Fauna!$G$2:$H$5001,2,FALSE)))</f>
        <v/>
      </c>
      <c r="R890" t="str">
        <f>IF(P890="","",(VLOOKUP(P890,Fauna!$G$2:$I$5001,3,FALSE)))</f>
        <v/>
      </c>
    </row>
    <row r="891" spans="10:18" x14ac:dyDescent="0.25">
      <c r="J891" t="str">
        <f t="shared" si="23"/>
        <v/>
      </c>
      <c r="N891" t="str">
        <f>IF(P891="","",(VLOOKUP(P891,Fauna!$G$2:$N$5001,8,FALSE)))</f>
        <v/>
      </c>
      <c r="Q891" t="str">
        <f>IF(P891="","",(VLOOKUP(P891,Fauna!$G$2:$H$5001,2,FALSE)))</f>
        <v/>
      </c>
      <c r="R891" t="str">
        <f>IF(P891="","",(VLOOKUP(P891,Fauna!$G$2:$I$5001,3,FALSE)))</f>
        <v/>
      </c>
    </row>
    <row r="892" spans="10:18" x14ac:dyDescent="0.25">
      <c r="J892" t="str">
        <f t="shared" si="23"/>
        <v/>
      </c>
      <c r="N892" t="str">
        <f>IF(P892="","",(VLOOKUP(P892,Fauna!$G$2:$N$5001,8,FALSE)))</f>
        <v/>
      </c>
      <c r="Q892" t="str">
        <f>IF(P892="","",(VLOOKUP(P892,Fauna!$G$2:$H$5001,2,FALSE)))</f>
        <v/>
      </c>
      <c r="R892" t="str">
        <f>IF(P892="","",(VLOOKUP(P892,Fauna!$G$2:$I$5001,3,FALSE)))</f>
        <v/>
      </c>
    </row>
    <row r="893" spans="10:18" x14ac:dyDescent="0.25">
      <c r="J893" t="str">
        <f t="shared" si="23"/>
        <v/>
      </c>
      <c r="N893" t="str">
        <f>IF(P893="","",(VLOOKUP(P893,Fauna!$G$2:$N$5001,8,FALSE)))</f>
        <v/>
      </c>
      <c r="Q893" t="str">
        <f>IF(P893="","",(VLOOKUP(P893,Fauna!$G$2:$H$5001,2,FALSE)))</f>
        <v/>
      </c>
      <c r="R893" t="str">
        <f>IF(P893="","",(VLOOKUP(P893,Fauna!$G$2:$I$5001,3,FALSE)))</f>
        <v/>
      </c>
    </row>
    <row r="894" spans="10:18" x14ac:dyDescent="0.25">
      <c r="J894" t="str">
        <f t="shared" si="23"/>
        <v/>
      </c>
      <c r="N894" t="str">
        <f>IF(P894="","",(VLOOKUP(P894,Fauna!$G$2:$N$5001,8,FALSE)))</f>
        <v/>
      </c>
      <c r="Q894" t="str">
        <f>IF(P894="","",(VLOOKUP(P894,Fauna!$G$2:$H$5001,2,FALSE)))</f>
        <v/>
      </c>
      <c r="R894" t="str">
        <f>IF(P894="","",(VLOOKUP(P894,Fauna!$G$2:$I$5001,3,FALSE)))</f>
        <v/>
      </c>
    </row>
    <row r="895" spans="10:18" x14ac:dyDescent="0.25">
      <c r="J895" t="str">
        <f t="shared" si="23"/>
        <v/>
      </c>
      <c r="N895" t="str">
        <f>IF(P895="","",(VLOOKUP(P895,Fauna!$G$2:$N$5001,8,FALSE)))</f>
        <v/>
      </c>
      <c r="Q895" t="str">
        <f>IF(P895="","",(VLOOKUP(P895,Fauna!$G$2:$H$5001,2,FALSE)))</f>
        <v/>
      </c>
      <c r="R895" t="str">
        <f>IF(P895="","",(VLOOKUP(P895,Fauna!$G$2:$I$5001,3,FALSE)))</f>
        <v/>
      </c>
    </row>
    <row r="896" spans="10:18" x14ac:dyDescent="0.25">
      <c r="J896" t="str">
        <f t="shared" si="23"/>
        <v/>
      </c>
      <c r="N896" t="str">
        <f>IF(P896="","",(VLOOKUP(P896,Fauna!$G$2:$N$5001,8,FALSE)))</f>
        <v/>
      </c>
      <c r="Q896" t="str">
        <f>IF(P896="","",(VLOOKUP(P896,Fauna!$G$2:$H$5001,2,FALSE)))</f>
        <v/>
      </c>
      <c r="R896" t="str">
        <f>IF(P896="","",(VLOOKUP(P896,Fauna!$G$2:$I$5001,3,FALSE)))</f>
        <v/>
      </c>
    </row>
    <row r="897" spans="10:18" x14ac:dyDescent="0.25">
      <c r="J897" t="str">
        <f t="shared" si="23"/>
        <v/>
      </c>
      <c r="N897" t="str">
        <f>IF(P897="","",(VLOOKUP(P897,Fauna!$G$2:$N$5001,8,FALSE)))</f>
        <v/>
      </c>
      <c r="Q897" t="str">
        <f>IF(P897="","",(VLOOKUP(P897,Fauna!$G$2:$H$5001,2,FALSE)))</f>
        <v/>
      </c>
      <c r="R897" t="str">
        <f>IF(P897="","",(VLOOKUP(P897,Fauna!$G$2:$I$5001,3,FALSE)))</f>
        <v/>
      </c>
    </row>
    <row r="898" spans="10:18" x14ac:dyDescent="0.25">
      <c r="J898" t="str">
        <f t="shared" si="23"/>
        <v/>
      </c>
      <c r="N898" t="str">
        <f>IF(P898="","",(VLOOKUP(P898,Fauna!$G$2:$N$5001,8,FALSE)))</f>
        <v/>
      </c>
      <c r="Q898" t="str">
        <f>IF(P898="","",(VLOOKUP(P898,Fauna!$G$2:$H$5001,2,FALSE)))</f>
        <v/>
      </c>
      <c r="R898" t="str">
        <f>IF(P898="","",(VLOOKUP(P898,Fauna!$G$2:$I$5001,3,FALSE)))</f>
        <v/>
      </c>
    </row>
    <row r="899" spans="10:18" x14ac:dyDescent="0.25">
      <c r="J899" t="str">
        <f t="shared" si="23"/>
        <v/>
      </c>
      <c r="N899" t="str">
        <f>IF(P899="","",(VLOOKUP(P899,Fauna!$G$2:$N$5001,8,FALSE)))</f>
        <v/>
      </c>
      <c r="Q899" t="str">
        <f>IF(P899="","",(VLOOKUP(P899,Fauna!$G$2:$H$5001,2,FALSE)))</f>
        <v/>
      </c>
      <c r="R899" t="str">
        <f>IF(P899="","",(VLOOKUP(P899,Fauna!$G$2:$I$5001,3,FALSE)))</f>
        <v/>
      </c>
    </row>
    <row r="900" spans="10:18" x14ac:dyDescent="0.25">
      <c r="J900" t="str">
        <f t="shared" ref="J900:J963" si="24">IF(P900="","","51-100m")</f>
        <v/>
      </c>
      <c r="N900" t="str">
        <f>IF(P900="","",(VLOOKUP(P900,Fauna!$G$2:$N$5001,8,FALSE)))</f>
        <v/>
      </c>
      <c r="Q900" t="str">
        <f>IF(P900="","",(VLOOKUP(P900,Fauna!$G$2:$H$5001,2,FALSE)))</f>
        <v/>
      </c>
      <c r="R900" t="str">
        <f>IF(P900="","",(VLOOKUP(P900,Fauna!$G$2:$I$5001,3,FALSE)))</f>
        <v/>
      </c>
    </row>
    <row r="901" spans="10:18" x14ac:dyDescent="0.25">
      <c r="J901" t="str">
        <f t="shared" si="24"/>
        <v/>
      </c>
      <c r="N901" t="str">
        <f>IF(P901="","",(VLOOKUP(P901,Fauna!$G$2:$N$5001,8,FALSE)))</f>
        <v/>
      </c>
      <c r="Q901" t="str">
        <f>IF(P901="","",(VLOOKUP(P901,Fauna!$G$2:$H$5001,2,FALSE)))</f>
        <v/>
      </c>
      <c r="R901" t="str">
        <f>IF(P901="","",(VLOOKUP(P901,Fauna!$G$2:$I$5001,3,FALSE)))</f>
        <v/>
      </c>
    </row>
    <row r="902" spans="10:18" x14ac:dyDescent="0.25">
      <c r="J902" t="str">
        <f t="shared" si="24"/>
        <v/>
      </c>
      <c r="N902" t="str">
        <f>IF(P902="","",(VLOOKUP(P902,Fauna!$G$2:$N$5001,8,FALSE)))</f>
        <v/>
      </c>
      <c r="Q902" t="str">
        <f>IF(P902="","",(VLOOKUP(P902,Fauna!$G$2:$H$5001,2,FALSE)))</f>
        <v/>
      </c>
      <c r="R902" t="str">
        <f>IF(P902="","",(VLOOKUP(P902,Fauna!$G$2:$I$5001,3,FALSE)))</f>
        <v/>
      </c>
    </row>
    <row r="903" spans="10:18" x14ac:dyDescent="0.25">
      <c r="J903" t="str">
        <f t="shared" si="24"/>
        <v/>
      </c>
      <c r="N903" t="str">
        <f>IF(P903="","",(VLOOKUP(P903,Fauna!$G$2:$N$5001,8,FALSE)))</f>
        <v/>
      </c>
      <c r="Q903" t="str">
        <f>IF(P903="","",(VLOOKUP(P903,Fauna!$G$2:$H$5001,2,FALSE)))</f>
        <v/>
      </c>
      <c r="R903" t="str">
        <f>IF(P903="","",(VLOOKUP(P903,Fauna!$G$2:$I$5001,3,FALSE)))</f>
        <v/>
      </c>
    </row>
    <row r="904" spans="10:18" x14ac:dyDescent="0.25">
      <c r="J904" t="str">
        <f t="shared" si="24"/>
        <v/>
      </c>
      <c r="N904" t="str">
        <f>IF(P904="","",(VLOOKUP(P904,Fauna!$G$2:$N$5001,8,FALSE)))</f>
        <v/>
      </c>
      <c r="Q904" t="str">
        <f>IF(P904="","",(VLOOKUP(P904,Fauna!$G$2:$H$5001,2,FALSE)))</f>
        <v/>
      </c>
      <c r="R904" t="str">
        <f>IF(P904="","",(VLOOKUP(P904,Fauna!$G$2:$I$5001,3,FALSE)))</f>
        <v/>
      </c>
    </row>
    <row r="905" spans="10:18" x14ac:dyDescent="0.25">
      <c r="J905" t="str">
        <f t="shared" si="24"/>
        <v/>
      </c>
      <c r="N905" t="str">
        <f>IF(P905="","",(VLOOKUP(P905,Fauna!$G$2:$N$5001,8,FALSE)))</f>
        <v/>
      </c>
      <c r="Q905" t="str">
        <f>IF(P905="","",(VLOOKUP(P905,Fauna!$G$2:$H$5001,2,FALSE)))</f>
        <v/>
      </c>
      <c r="R905" t="str">
        <f>IF(P905="","",(VLOOKUP(P905,Fauna!$G$2:$I$5001,3,FALSE)))</f>
        <v/>
      </c>
    </row>
    <row r="906" spans="10:18" x14ac:dyDescent="0.25">
      <c r="J906" t="str">
        <f t="shared" si="24"/>
        <v/>
      </c>
      <c r="N906" t="str">
        <f>IF(P906="","",(VLOOKUP(P906,Fauna!$G$2:$N$5001,8,FALSE)))</f>
        <v/>
      </c>
      <c r="Q906" t="str">
        <f>IF(P906="","",(VLOOKUP(P906,Fauna!$G$2:$H$5001,2,FALSE)))</f>
        <v/>
      </c>
      <c r="R906" t="str">
        <f>IF(P906="","",(VLOOKUP(P906,Fauna!$G$2:$I$5001,3,FALSE)))</f>
        <v/>
      </c>
    </row>
    <row r="907" spans="10:18" x14ac:dyDescent="0.25">
      <c r="J907" t="str">
        <f t="shared" si="24"/>
        <v/>
      </c>
      <c r="N907" t="str">
        <f>IF(P907="","",(VLOOKUP(P907,Fauna!$G$2:$N$5001,8,FALSE)))</f>
        <v/>
      </c>
      <c r="Q907" t="str">
        <f>IF(P907="","",(VLOOKUP(P907,Fauna!$G$2:$H$5001,2,FALSE)))</f>
        <v/>
      </c>
      <c r="R907" t="str">
        <f>IF(P907="","",(VLOOKUP(P907,Fauna!$G$2:$I$5001,3,FALSE)))</f>
        <v/>
      </c>
    </row>
    <row r="908" spans="10:18" x14ac:dyDescent="0.25">
      <c r="J908" t="str">
        <f t="shared" si="24"/>
        <v/>
      </c>
      <c r="N908" t="str">
        <f>IF(P908="","",(VLOOKUP(P908,Fauna!$G$2:$N$5001,8,FALSE)))</f>
        <v/>
      </c>
      <c r="Q908" t="str">
        <f>IF(P908="","",(VLOOKUP(P908,Fauna!$G$2:$H$5001,2,FALSE)))</f>
        <v/>
      </c>
      <c r="R908" t="str">
        <f>IF(P908="","",(VLOOKUP(P908,Fauna!$G$2:$I$5001,3,FALSE)))</f>
        <v/>
      </c>
    </row>
    <row r="909" spans="10:18" x14ac:dyDescent="0.25">
      <c r="J909" t="str">
        <f t="shared" si="24"/>
        <v/>
      </c>
      <c r="N909" t="str">
        <f>IF(P909="","",(VLOOKUP(P909,Fauna!$G$2:$N$5001,8,FALSE)))</f>
        <v/>
      </c>
      <c r="Q909" t="str">
        <f>IF(P909="","",(VLOOKUP(P909,Fauna!$G$2:$H$5001,2,FALSE)))</f>
        <v/>
      </c>
      <c r="R909" t="str">
        <f>IF(P909="","",(VLOOKUP(P909,Fauna!$G$2:$I$5001,3,FALSE)))</f>
        <v/>
      </c>
    </row>
    <row r="910" spans="10:18" x14ac:dyDescent="0.25">
      <c r="J910" t="str">
        <f t="shared" si="24"/>
        <v/>
      </c>
      <c r="N910" t="str">
        <f>IF(P910="","",(VLOOKUP(P910,Fauna!$G$2:$N$5001,8,FALSE)))</f>
        <v/>
      </c>
      <c r="Q910" t="str">
        <f>IF(P910="","",(VLOOKUP(P910,Fauna!$G$2:$H$5001,2,FALSE)))</f>
        <v/>
      </c>
      <c r="R910" t="str">
        <f>IF(P910="","",(VLOOKUP(P910,Fauna!$G$2:$I$5001,3,FALSE)))</f>
        <v/>
      </c>
    </row>
    <row r="911" spans="10:18" x14ac:dyDescent="0.25">
      <c r="J911" t="str">
        <f t="shared" si="24"/>
        <v/>
      </c>
      <c r="N911" t="str">
        <f>IF(P911="","",(VLOOKUP(P911,Fauna!$G$2:$N$5001,8,FALSE)))</f>
        <v/>
      </c>
      <c r="Q911" t="str">
        <f>IF(P911="","",(VLOOKUP(P911,Fauna!$G$2:$H$5001,2,FALSE)))</f>
        <v/>
      </c>
      <c r="R911" t="str">
        <f>IF(P911="","",(VLOOKUP(P911,Fauna!$G$2:$I$5001,3,FALSE)))</f>
        <v/>
      </c>
    </row>
    <row r="912" spans="10:18" x14ac:dyDescent="0.25">
      <c r="J912" t="str">
        <f t="shared" si="24"/>
        <v/>
      </c>
      <c r="N912" t="str">
        <f>IF(P912="","",(VLOOKUP(P912,Fauna!$G$2:$N$5001,8,FALSE)))</f>
        <v/>
      </c>
      <c r="Q912" t="str">
        <f>IF(P912="","",(VLOOKUP(P912,Fauna!$G$2:$H$5001,2,FALSE)))</f>
        <v/>
      </c>
      <c r="R912" t="str">
        <f>IF(P912="","",(VLOOKUP(P912,Fauna!$G$2:$I$5001,3,FALSE)))</f>
        <v/>
      </c>
    </row>
    <row r="913" spans="10:18" x14ac:dyDescent="0.25">
      <c r="J913" t="str">
        <f t="shared" si="24"/>
        <v/>
      </c>
      <c r="N913" t="str">
        <f>IF(P913="","",(VLOOKUP(P913,Fauna!$G$2:$N$5001,8,FALSE)))</f>
        <v/>
      </c>
      <c r="Q913" t="str">
        <f>IF(P913="","",(VLOOKUP(P913,Fauna!$G$2:$H$5001,2,FALSE)))</f>
        <v/>
      </c>
      <c r="R913" t="str">
        <f>IF(P913="","",(VLOOKUP(P913,Fauna!$G$2:$I$5001,3,FALSE)))</f>
        <v/>
      </c>
    </row>
    <row r="914" spans="10:18" x14ac:dyDescent="0.25">
      <c r="J914" t="str">
        <f t="shared" si="24"/>
        <v/>
      </c>
      <c r="N914" t="str">
        <f>IF(P914="","",(VLOOKUP(P914,Fauna!$G$2:$N$5001,8,FALSE)))</f>
        <v/>
      </c>
      <c r="Q914" t="str">
        <f>IF(P914="","",(VLOOKUP(P914,Fauna!$G$2:$H$5001,2,FALSE)))</f>
        <v/>
      </c>
      <c r="R914" t="str">
        <f>IF(P914="","",(VLOOKUP(P914,Fauna!$G$2:$I$5001,3,FALSE)))</f>
        <v/>
      </c>
    </row>
    <row r="915" spans="10:18" x14ac:dyDescent="0.25">
      <c r="J915" t="str">
        <f t="shared" si="24"/>
        <v/>
      </c>
      <c r="N915" t="str">
        <f>IF(P915="","",(VLOOKUP(P915,Fauna!$G$2:$N$5001,8,FALSE)))</f>
        <v/>
      </c>
      <c r="Q915" t="str">
        <f>IF(P915="","",(VLOOKUP(P915,Fauna!$G$2:$H$5001,2,FALSE)))</f>
        <v/>
      </c>
      <c r="R915" t="str">
        <f>IF(P915="","",(VLOOKUP(P915,Fauna!$G$2:$I$5001,3,FALSE)))</f>
        <v/>
      </c>
    </row>
    <row r="916" spans="10:18" x14ac:dyDescent="0.25">
      <c r="J916" t="str">
        <f t="shared" si="24"/>
        <v/>
      </c>
      <c r="N916" t="str">
        <f>IF(P916="","",(VLOOKUP(P916,Fauna!$G$2:$N$5001,8,FALSE)))</f>
        <v/>
      </c>
      <c r="Q916" t="str">
        <f>IF(P916="","",(VLOOKUP(P916,Fauna!$G$2:$H$5001,2,FALSE)))</f>
        <v/>
      </c>
      <c r="R916" t="str">
        <f>IF(P916="","",(VLOOKUP(P916,Fauna!$G$2:$I$5001,3,FALSE)))</f>
        <v/>
      </c>
    </row>
    <row r="917" spans="10:18" x14ac:dyDescent="0.25">
      <c r="J917" t="str">
        <f t="shared" si="24"/>
        <v/>
      </c>
      <c r="N917" t="str">
        <f>IF(P917="","",(VLOOKUP(P917,Fauna!$G$2:$N$5001,8,FALSE)))</f>
        <v/>
      </c>
      <c r="Q917" t="str">
        <f>IF(P917="","",(VLOOKUP(P917,Fauna!$G$2:$H$5001,2,FALSE)))</f>
        <v/>
      </c>
      <c r="R917" t="str">
        <f>IF(P917="","",(VLOOKUP(P917,Fauna!$G$2:$I$5001,3,FALSE)))</f>
        <v/>
      </c>
    </row>
    <row r="918" spans="10:18" x14ac:dyDescent="0.25">
      <c r="J918" t="str">
        <f t="shared" si="24"/>
        <v/>
      </c>
      <c r="N918" t="str">
        <f>IF(P918="","",(VLOOKUP(P918,Fauna!$G$2:$N$5001,8,FALSE)))</f>
        <v/>
      </c>
      <c r="Q918" t="str">
        <f>IF(P918="","",(VLOOKUP(P918,Fauna!$G$2:$H$5001,2,FALSE)))</f>
        <v/>
      </c>
      <c r="R918" t="str">
        <f>IF(P918="","",(VLOOKUP(P918,Fauna!$G$2:$I$5001,3,FALSE)))</f>
        <v/>
      </c>
    </row>
    <row r="919" spans="10:18" x14ac:dyDescent="0.25">
      <c r="J919" t="str">
        <f t="shared" si="24"/>
        <v/>
      </c>
      <c r="N919" t="str">
        <f>IF(P919="","",(VLOOKUP(P919,Fauna!$G$2:$N$5001,8,FALSE)))</f>
        <v/>
      </c>
      <c r="Q919" t="str">
        <f>IF(P919="","",(VLOOKUP(P919,Fauna!$G$2:$H$5001,2,FALSE)))</f>
        <v/>
      </c>
      <c r="R919" t="str">
        <f>IF(P919="","",(VLOOKUP(P919,Fauna!$G$2:$I$5001,3,FALSE)))</f>
        <v/>
      </c>
    </row>
    <row r="920" spans="10:18" x14ac:dyDescent="0.25">
      <c r="J920" t="str">
        <f t="shared" si="24"/>
        <v/>
      </c>
      <c r="N920" t="str">
        <f>IF(P920="","",(VLOOKUP(P920,Fauna!$G$2:$N$5001,8,FALSE)))</f>
        <v/>
      </c>
      <c r="Q920" t="str">
        <f>IF(P920="","",(VLOOKUP(P920,Fauna!$G$2:$H$5001,2,FALSE)))</f>
        <v/>
      </c>
      <c r="R920" t="str">
        <f>IF(P920="","",(VLOOKUP(P920,Fauna!$G$2:$I$5001,3,FALSE)))</f>
        <v/>
      </c>
    </row>
    <row r="921" spans="10:18" x14ac:dyDescent="0.25">
      <c r="J921" t="str">
        <f t="shared" si="24"/>
        <v/>
      </c>
      <c r="N921" t="str">
        <f>IF(P921="","",(VLOOKUP(P921,Fauna!$G$2:$N$5001,8,FALSE)))</f>
        <v/>
      </c>
      <c r="Q921" t="str">
        <f>IF(P921="","",(VLOOKUP(P921,Fauna!$G$2:$H$5001,2,FALSE)))</f>
        <v/>
      </c>
      <c r="R921" t="str">
        <f>IF(P921="","",(VLOOKUP(P921,Fauna!$G$2:$I$5001,3,FALSE)))</f>
        <v/>
      </c>
    </row>
    <row r="922" spans="10:18" x14ac:dyDescent="0.25">
      <c r="J922" t="str">
        <f t="shared" si="24"/>
        <v/>
      </c>
      <c r="N922" t="str">
        <f>IF(P922="","",(VLOOKUP(P922,Fauna!$G$2:$N$5001,8,FALSE)))</f>
        <v/>
      </c>
      <c r="Q922" t="str">
        <f>IF(P922="","",(VLOOKUP(P922,Fauna!$G$2:$H$5001,2,FALSE)))</f>
        <v/>
      </c>
      <c r="R922" t="str">
        <f>IF(P922="","",(VLOOKUP(P922,Fauna!$G$2:$I$5001,3,FALSE)))</f>
        <v/>
      </c>
    </row>
    <row r="923" spans="10:18" x14ac:dyDescent="0.25">
      <c r="J923" t="str">
        <f t="shared" si="24"/>
        <v/>
      </c>
      <c r="N923" t="str">
        <f>IF(P923="","",(VLOOKUP(P923,Fauna!$G$2:$N$5001,8,FALSE)))</f>
        <v/>
      </c>
      <c r="Q923" t="str">
        <f>IF(P923="","",(VLOOKUP(P923,Fauna!$G$2:$H$5001,2,FALSE)))</f>
        <v/>
      </c>
      <c r="R923" t="str">
        <f>IF(P923="","",(VLOOKUP(P923,Fauna!$G$2:$I$5001,3,FALSE)))</f>
        <v/>
      </c>
    </row>
    <row r="924" spans="10:18" x14ac:dyDescent="0.25">
      <c r="J924" t="str">
        <f t="shared" si="24"/>
        <v/>
      </c>
      <c r="N924" t="str">
        <f>IF(P924="","",(VLOOKUP(P924,Fauna!$G$2:$N$5001,8,FALSE)))</f>
        <v/>
      </c>
      <c r="Q924" t="str">
        <f>IF(P924="","",(VLOOKUP(P924,Fauna!$G$2:$H$5001,2,FALSE)))</f>
        <v/>
      </c>
      <c r="R924" t="str">
        <f>IF(P924="","",(VLOOKUP(P924,Fauna!$G$2:$I$5001,3,FALSE)))</f>
        <v/>
      </c>
    </row>
    <row r="925" spans="10:18" x14ac:dyDescent="0.25">
      <c r="J925" t="str">
        <f t="shared" si="24"/>
        <v/>
      </c>
      <c r="N925" t="str">
        <f>IF(P925="","",(VLOOKUP(P925,Fauna!$G$2:$N$5001,8,FALSE)))</f>
        <v/>
      </c>
      <c r="Q925" t="str">
        <f>IF(P925="","",(VLOOKUP(P925,Fauna!$G$2:$H$5001,2,FALSE)))</f>
        <v/>
      </c>
      <c r="R925" t="str">
        <f>IF(P925="","",(VLOOKUP(P925,Fauna!$G$2:$I$5001,3,FALSE)))</f>
        <v/>
      </c>
    </row>
    <row r="926" spans="10:18" x14ac:dyDescent="0.25">
      <c r="J926" t="str">
        <f t="shared" si="24"/>
        <v/>
      </c>
      <c r="N926" t="str">
        <f>IF(P926="","",(VLOOKUP(P926,Fauna!$G$2:$N$5001,8,FALSE)))</f>
        <v/>
      </c>
      <c r="Q926" t="str">
        <f>IF(P926="","",(VLOOKUP(P926,Fauna!$G$2:$H$5001,2,FALSE)))</f>
        <v/>
      </c>
      <c r="R926" t="str">
        <f>IF(P926="","",(VLOOKUP(P926,Fauna!$G$2:$I$5001,3,FALSE)))</f>
        <v/>
      </c>
    </row>
    <row r="927" spans="10:18" x14ac:dyDescent="0.25">
      <c r="J927" t="str">
        <f t="shared" si="24"/>
        <v/>
      </c>
      <c r="N927" t="str">
        <f>IF(P927="","",(VLOOKUP(P927,Fauna!$G$2:$N$5001,8,FALSE)))</f>
        <v/>
      </c>
      <c r="Q927" t="str">
        <f>IF(P927="","",(VLOOKUP(P927,Fauna!$G$2:$H$5001,2,FALSE)))</f>
        <v/>
      </c>
      <c r="R927" t="str">
        <f>IF(P927="","",(VLOOKUP(P927,Fauna!$G$2:$I$5001,3,FALSE)))</f>
        <v/>
      </c>
    </row>
    <row r="928" spans="10:18" x14ac:dyDescent="0.25">
      <c r="J928" t="str">
        <f t="shared" si="24"/>
        <v/>
      </c>
      <c r="N928" t="str">
        <f>IF(P928="","",(VLOOKUP(P928,Fauna!$G$2:$N$5001,8,FALSE)))</f>
        <v/>
      </c>
      <c r="Q928" t="str">
        <f>IF(P928="","",(VLOOKUP(P928,Fauna!$G$2:$H$5001,2,FALSE)))</f>
        <v/>
      </c>
      <c r="R928" t="str">
        <f>IF(P928="","",(VLOOKUP(P928,Fauna!$G$2:$I$5001,3,FALSE)))</f>
        <v/>
      </c>
    </row>
    <row r="929" spans="10:18" x14ac:dyDescent="0.25">
      <c r="J929" t="str">
        <f t="shared" si="24"/>
        <v/>
      </c>
      <c r="N929" t="str">
        <f>IF(P929="","",(VLOOKUP(P929,Fauna!$G$2:$N$5001,8,FALSE)))</f>
        <v/>
      </c>
      <c r="Q929" t="str">
        <f>IF(P929="","",(VLOOKUP(P929,Fauna!$G$2:$H$5001,2,FALSE)))</f>
        <v/>
      </c>
      <c r="R929" t="str">
        <f>IF(P929="","",(VLOOKUP(P929,Fauna!$G$2:$I$5001,3,FALSE)))</f>
        <v/>
      </c>
    </row>
    <row r="930" spans="10:18" x14ac:dyDescent="0.25">
      <c r="J930" t="str">
        <f t="shared" si="24"/>
        <v/>
      </c>
      <c r="N930" t="str">
        <f>IF(P930="","",(VLOOKUP(P930,Fauna!$G$2:$N$5001,8,FALSE)))</f>
        <v/>
      </c>
      <c r="Q930" t="str">
        <f>IF(P930="","",(VLOOKUP(P930,Fauna!$G$2:$H$5001,2,FALSE)))</f>
        <v/>
      </c>
      <c r="R930" t="str">
        <f>IF(P930="","",(VLOOKUP(P930,Fauna!$G$2:$I$5001,3,FALSE)))</f>
        <v/>
      </c>
    </row>
    <row r="931" spans="10:18" x14ac:dyDescent="0.25">
      <c r="J931" t="str">
        <f t="shared" si="24"/>
        <v/>
      </c>
      <c r="N931" t="str">
        <f>IF(P931="","",(VLOOKUP(P931,Fauna!$G$2:$N$5001,8,FALSE)))</f>
        <v/>
      </c>
      <c r="Q931" t="str">
        <f>IF(P931="","",(VLOOKUP(P931,Fauna!$G$2:$H$5001,2,FALSE)))</f>
        <v/>
      </c>
      <c r="R931" t="str">
        <f>IF(P931="","",(VLOOKUP(P931,Fauna!$G$2:$I$5001,3,FALSE)))</f>
        <v/>
      </c>
    </row>
    <row r="932" spans="10:18" x14ac:dyDescent="0.25">
      <c r="J932" t="str">
        <f t="shared" si="24"/>
        <v/>
      </c>
      <c r="N932" t="str">
        <f>IF(P932="","",(VLOOKUP(P932,Fauna!$G$2:$N$5001,8,FALSE)))</f>
        <v/>
      </c>
      <c r="Q932" t="str">
        <f>IF(P932="","",(VLOOKUP(P932,Fauna!$G$2:$H$5001,2,FALSE)))</f>
        <v/>
      </c>
      <c r="R932" t="str">
        <f>IF(P932="","",(VLOOKUP(P932,Fauna!$G$2:$I$5001,3,FALSE)))</f>
        <v/>
      </c>
    </row>
    <row r="933" spans="10:18" x14ac:dyDescent="0.25">
      <c r="J933" t="str">
        <f t="shared" si="24"/>
        <v/>
      </c>
      <c r="N933" t="str">
        <f>IF(P933="","",(VLOOKUP(P933,Fauna!$G$2:$N$5001,8,FALSE)))</f>
        <v/>
      </c>
      <c r="Q933" t="str">
        <f>IF(P933="","",(VLOOKUP(P933,Fauna!$G$2:$H$5001,2,FALSE)))</f>
        <v/>
      </c>
      <c r="R933" t="str">
        <f>IF(P933="","",(VLOOKUP(P933,Fauna!$G$2:$I$5001,3,FALSE)))</f>
        <v/>
      </c>
    </row>
    <row r="934" spans="10:18" x14ac:dyDescent="0.25">
      <c r="J934" t="str">
        <f t="shared" si="24"/>
        <v/>
      </c>
      <c r="N934" t="str">
        <f>IF(P934="","",(VLOOKUP(P934,Fauna!$G$2:$N$5001,8,FALSE)))</f>
        <v/>
      </c>
      <c r="Q934" t="str">
        <f>IF(P934="","",(VLOOKUP(P934,Fauna!$G$2:$H$5001,2,FALSE)))</f>
        <v/>
      </c>
      <c r="R934" t="str">
        <f>IF(P934="","",(VLOOKUP(P934,Fauna!$G$2:$I$5001,3,FALSE)))</f>
        <v/>
      </c>
    </row>
    <row r="935" spans="10:18" x14ac:dyDescent="0.25">
      <c r="J935" t="str">
        <f t="shared" si="24"/>
        <v/>
      </c>
      <c r="N935" t="str">
        <f>IF(P935="","",(VLOOKUP(P935,Fauna!$G$2:$N$5001,8,FALSE)))</f>
        <v/>
      </c>
      <c r="Q935" t="str">
        <f>IF(P935="","",(VLOOKUP(P935,Fauna!$G$2:$H$5001,2,FALSE)))</f>
        <v/>
      </c>
      <c r="R935" t="str">
        <f>IF(P935="","",(VLOOKUP(P935,Fauna!$G$2:$I$5001,3,FALSE)))</f>
        <v/>
      </c>
    </row>
    <row r="936" spans="10:18" x14ac:dyDescent="0.25">
      <c r="J936" t="str">
        <f t="shared" si="24"/>
        <v/>
      </c>
      <c r="N936" t="str">
        <f>IF(P936="","",(VLOOKUP(P936,Fauna!$G$2:$N$5001,8,FALSE)))</f>
        <v/>
      </c>
      <c r="Q936" t="str">
        <f>IF(P936="","",(VLOOKUP(P936,Fauna!$G$2:$H$5001,2,FALSE)))</f>
        <v/>
      </c>
      <c r="R936" t="str">
        <f>IF(P936="","",(VLOOKUP(P936,Fauna!$G$2:$I$5001,3,FALSE)))</f>
        <v/>
      </c>
    </row>
    <row r="937" spans="10:18" x14ac:dyDescent="0.25">
      <c r="J937" t="str">
        <f t="shared" si="24"/>
        <v/>
      </c>
      <c r="N937" t="str">
        <f>IF(P937="","",(VLOOKUP(P937,Fauna!$G$2:$N$5001,8,FALSE)))</f>
        <v/>
      </c>
      <c r="Q937" t="str">
        <f>IF(P937="","",(VLOOKUP(P937,Fauna!$G$2:$H$5001,2,FALSE)))</f>
        <v/>
      </c>
      <c r="R937" t="str">
        <f>IF(P937="","",(VLOOKUP(P937,Fauna!$G$2:$I$5001,3,FALSE)))</f>
        <v/>
      </c>
    </row>
    <row r="938" spans="10:18" x14ac:dyDescent="0.25">
      <c r="J938" t="str">
        <f t="shared" si="24"/>
        <v/>
      </c>
      <c r="N938" t="str">
        <f>IF(P938="","",(VLOOKUP(P938,Fauna!$G$2:$N$5001,8,FALSE)))</f>
        <v/>
      </c>
      <c r="Q938" t="str">
        <f>IF(P938="","",(VLOOKUP(P938,Fauna!$G$2:$H$5001,2,FALSE)))</f>
        <v/>
      </c>
      <c r="R938" t="str">
        <f>IF(P938="","",(VLOOKUP(P938,Fauna!$G$2:$I$5001,3,FALSE)))</f>
        <v/>
      </c>
    </row>
    <row r="939" spans="10:18" x14ac:dyDescent="0.25">
      <c r="J939" t="str">
        <f t="shared" si="24"/>
        <v/>
      </c>
      <c r="N939" t="str">
        <f>IF(P939="","",(VLOOKUP(P939,Fauna!$G$2:$N$5001,8,FALSE)))</f>
        <v/>
      </c>
      <c r="Q939" t="str">
        <f>IF(P939="","",(VLOOKUP(P939,Fauna!$G$2:$H$5001,2,FALSE)))</f>
        <v/>
      </c>
      <c r="R939" t="str">
        <f>IF(P939="","",(VLOOKUP(P939,Fauna!$G$2:$I$5001,3,FALSE)))</f>
        <v/>
      </c>
    </row>
    <row r="940" spans="10:18" x14ac:dyDescent="0.25">
      <c r="J940" t="str">
        <f t="shared" si="24"/>
        <v/>
      </c>
      <c r="N940" t="str">
        <f>IF(P940="","",(VLOOKUP(P940,Fauna!$G$2:$N$5001,8,FALSE)))</f>
        <v/>
      </c>
      <c r="Q940" t="str">
        <f>IF(P940="","",(VLOOKUP(P940,Fauna!$G$2:$H$5001,2,FALSE)))</f>
        <v/>
      </c>
      <c r="R940" t="str">
        <f>IF(P940="","",(VLOOKUP(P940,Fauna!$G$2:$I$5001,3,FALSE)))</f>
        <v/>
      </c>
    </row>
    <row r="941" spans="10:18" x14ac:dyDescent="0.25">
      <c r="J941" t="str">
        <f t="shared" si="24"/>
        <v/>
      </c>
      <c r="N941" t="str">
        <f>IF(P941="","",(VLOOKUP(P941,Fauna!$G$2:$N$5001,8,FALSE)))</f>
        <v/>
      </c>
      <c r="Q941" t="str">
        <f>IF(P941="","",(VLOOKUP(P941,Fauna!$G$2:$H$5001,2,FALSE)))</f>
        <v/>
      </c>
      <c r="R941" t="str">
        <f>IF(P941="","",(VLOOKUP(P941,Fauna!$G$2:$I$5001,3,FALSE)))</f>
        <v/>
      </c>
    </row>
    <row r="942" spans="10:18" x14ac:dyDescent="0.25">
      <c r="J942" t="str">
        <f t="shared" si="24"/>
        <v/>
      </c>
      <c r="N942" t="str">
        <f>IF(P942="","",(VLOOKUP(P942,Fauna!$G$2:$N$5001,8,FALSE)))</f>
        <v/>
      </c>
      <c r="Q942" t="str">
        <f>IF(P942="","",(VLOOKUP(P942,Fauna!$G$2:$H$5001,2,FALSE)))</f>
        <v/>
      </c>
      <c r="R942" t="str">
        <f>IF(P942="","",(VLOOKUP(P942,Fauna!$G$2:$I$5001,3,FALSE)))</f>
        <v/>
      </c>
    </row>
    <row r="943" spans="10:18" x14ac:dyDescent="0.25">
      <c r="J943" t="str">
        <f t="shared" si="24"/>
        <v/>
      </c>
      <c r="N943" t="str">
        <f>IF(P943="","",(VLOOKUP(P943,Fauna!$G$2:$N$5001,8,FALSE)))</f>
        <v/>
      </c>
      <c r="Q943" t="str">
        <f>IF(P943="","",(VLOOKUP(P943,Fauna!$G$2:$H$5001,2,FALSE)))</f>
        <v/>
      </c>
      <c r="R943" t="str">
        <f>IF(P943="","",(VLOOKUP(P943,Fauna!$G$2:$I$5001,3,FALSE)))</f>
        <v/>
      </c>
    </row>
    <row r="944" spans="10:18" x14ac:dyDescent="0.25">
      <c r="J944" t="str">
        <f t="shared" si="24"/>
        <v/>
      </c>
      <c r="N944" t="str">
        <f>IF(P944="","",(VLOOKUP(P944,Fauna!$G$2:$N$5001,8,FALSE)))</f>
        <v/>
      </c>
      <c r="Q944" t="str">
        <f>IF(P944="","",(VLOOKUP(P944,Fauna!$G$2:$H$5001,2,FALSE)))</f>
        <v/>
      </c>
      <c r="R944" t="str">
        <f>IF(P944="","",(VLOOKUP(P944,Fauna!$G$2:$I$5001,3,FALSE)))</f>
        <v/>
      </c>
    </row>
    <row r="945" spans="10:18" x14ac:dyDescent="0.25">
      <c r="J945" t="str">
        <f t="shared" si="24"/>
        <v/>
      </c>
      <c r="N945" t="str">
        <f>IF(P945="","",(VLOOKUP(P945,Fauna!$G$2:$N$5001,8,FALSE)))</f>
        <v/>
      </c>
      <c r="Q945" t="str">
        <f>IF(P945="","",(VLOOKUP(P945,Fauna!$G$2:$H$5001,2,FALSE)))</f>
        <v/>
      </c>
      <c r="R945" t="str">
        <f>IF(P945="","",(VLOOKUP(P945,Fauna!$G$2:$I$5001,3,FALSE)))</f>
        <v/>
      </c>
    </row>
    <row r="946" spans="10:18" x14ac:dyDescent="0.25">
      <c r="J946" t="str">
        <f t="shared" si="24"/>
        <v/>
      </c>
      <c r="N946" t="str">
        <f>IF(P946="","",(VLOOKUP(P946,Fauna!$G$2:$N$5001,8,FALSE)))</f>
        <v/>
      </c>
      <c r="Q946" t="str">
        <f>IF(P946="","",(VLOOKUP(P946,Fauna!$G$2:$H$5001,2,FALSE)))</f>
        <v/>
      </c>
      <c r="R946" t="str">
        <f>IF(P946="","",(VLOOKUP(P946,Fauna!$G$2:$I$5001,3,FALSE)))</f>
        <v/>
      </c>
    </row>
    <row r="947" spans="10:18" x14ac:dyDescent="0.25">
      <c r="J947" t="str">
        <f t="shared" si="24"/>
        <v/>
      </c>
      <c r="N947" t="str">
        <f>IF(P947="","",(VLOOKUP(P947,Fauna!$G$2:$N$5001,8,FALSE)))</f>
        <v/>
      </c>
      <c r="Q947" t="str">
        <f>IF(P947="","",(VLOOKUP(P947,Fauna!$G$2:$H$5001,2,FALSE)))</f>
        <v/>
      </c>
      <c r="R947" t="str">
        <f>IF(P947="","",(VLOOKUP(P947,Fauna!$G$2:$I$5001,3,FALSE)))</f>
        <v/>
      </c>
    </row>
    <row r="948" spans="10:18" x14ac:dyDescent="0.25">
      <c r="J948" t="str">
        <f t="shared" si="24"/>
        <v/>
      </c>
      <c r="N948" t="str">
        <f>IF(P948="","",(VLOOKUP(P948,Fauna!$G$2:$N$5001,8,FALSE)))</f>
        <v/>
      </c>
      <c r="Q948" t="str">
        <f>IF(P948="","",(VLOOKUP(P948,Fauna!$G$2:$H$5001,2,FALSE)))</f>
        <v/>
      </c>
      <c r="R948" t="str">
        <f>IF(P948="","",(VLOOKUP(P948,Fauna!$G$2:$I$5001,3,FALSE)))</f>
        <v/>
      </c>
    </row>
    <row r="949" spans="10:18" x14ac:dyDescent="0.25">
      <c r="J949" t="str">
        <f t="shared" si="24"/>
        <v/>
      </c>
      <c r="N949" t="str">
        <f>IF(P949="","",(VLOOKUP(P949,Fauna!$G$2:$N$5001,8,FALSE)))</f>
        <v/>
      </c>
      <c r="Q949" t="str">
        <f>IF(P949="","",(VLOOKUP(P949,Fauna!$G$2:$H$5001,2,FALSE)))</f>
        <v/>
      </c>
      <c r="R949" t="str">
        <f>IF(P949="","",(VLOOKUP(P949,Fauna!$G$2:$I$5001,3,FALSE)))</f>
        <v/>
      </c>
    </row>
    <row r="950" spans="10:18" x14ac:dyDescent="0.25">
      <c r="J950" t="str">
        <f t="shared" si="24"/>
        <v/>
      </c>
      <c r="N950" t="str">
        <f>IF(P950="","",(VLOOKUP(P950,Fauna!$G$2:$N$5001,8,FALSE)))</f>
        <v/>
      </c>
      <c r="Q950" t="str">
        <f>IF(P950="","",(VLOOKUP(P950,Fauna!$G$2:$H$5001,2,FALSE)))</f>
        <v/>
      </c>
      <c r="R950" t="str">
        <f>IF(P950="","",(VLOOKUP(P950,Fauna!$G$2:$I$5001,3,FALSE)))</f>
        <v/>
      </c>
    </row>
    <row r="951" spans="10:18" x14ac:dyDescent="0.25">
      <c r="J951" t="str">
        <f t="shared" si="24"/>
        <v/>
      </c>
      <c r="N951" t="str">
        <f>IF(P951="","",(VLOOKUP(P951,Fauna!$G$2:$N$5001,8,FALSE)))</f>
        <v/>
      </c>
      <c r="Q951" t="str">
        <f>IF(P951="","",(VLOOKUP(P951,Fauna!$G$2:$H$5001,2,FALSE)))</f>
        <v/>
      </c>
      <c r="R951" t="str">
        <f>IF(P951="","",(VLOOKUP(P951,Fauna!$G$2:$I$5001,3,FALSE)))</f>
        <v/>
      </c>
    </row>
    <row r="952" spans="10:18" x14ac:dyDescent="0.25">
      <c r="J952" t="str">
        <f t="shared" si="24"/>
        <v/>
      </c>
      <c r="N952" t="str">
        <f>IF(P952="","",(VLOOKUP(P952,Fauna!$G$2:$N$5001,8,FALSE)))</f>
        <v/>
      </c>
      <c r="Q952" t="str">
        <f>IF(P952="","",(VLOOKUP(P952,Fauna!$G$2:$H$5001,2,FALSE)))</f>
        <v/>
      </c>
      <c r="R952" t="str">
        <f>IF(P952="","",(VLOOKUP(P952,Fauna!$G$2:$I$5001,3,FALSE)))</f>
        <v/>
      </c>
    </row>
    <row r="953" spans="10:18" x14ac:dyDescent="0.25">
      <c r="J953" t="str">
        <f t="shared" si="24"/>
        <v/>
      </c>
      <c r="N953" t="str">
        <f>IF(P953="","",(VLOOKUP(P953,Fauna!$G$2:$N$5001,8,FALSE)))</f>
        <v/>
      </c>
      <c r="Q953" t="str">
        <f>IF(P953="","",(VLOOKUP(P953,Fauna!$G$2:$H$5001,2,FALSE)))</f>
        <v/>
      </c>
      <c r="R953" t="str">
        <f>IF(P953="","",(VLOOKUP(P953,Fauna!$G$2:$I$5001,3,FALSE)))</f>
        <v/>
      </c>
    </row>
    <row r="954" spans="10:18" x14ac:dyDescent="0.25">
      <c r="J954" t="str">
        <f t="shared" si="24"/>
        <v/>
      </c>
      <c r="N954" t="str">
        <f>IF(P954="","",(VLOOKUP(P954,Fauna!$G$2:$N$5001,8,FALSE)))</f>
        <v/>
      </c>
      <c r="Q954" t="str">
        <f>IF(P954="","",(VLOOKUP(P954,Fauna!$G$2:$H$5001,2,FALSE)))</f>
        <v/>
      </c>
      <c r="R954" t="str">
        <f>IF(P954="","",(VLOOKUP(P954,Fauna!$G$2:$I$5001,3,FALSE)))</f>
        <v/>
      </c>
    </row>
    <row r="955" spans="10:18" x14ac:dyDescent="0.25">
      <c r="J955" t="str">
        <f t="shared" si="24"/>
        <v/>
      </c>
      <c r="N955" t="str">
        <f>IF(P955="","",(VLOOKUP(P955,Fauna!$G$2:$N$5001,8,FALSE)))</f>
        <v/>
      </c>
      <c r="Q955" t="str">
        <f>IF(P955="","",(VLOOKUP(P955,Fauna!$G$2:$H$5001,2,FALSE)))</f>
        <v/>
      </c>
      <c r="R955" t="str">
        <f>IF(P955="","",(VLOOKUP(P955,Fauna!$G$2:$I$5001,3,FALSE)))</f>
        <v/>
      </c>
    </row>
    <row r="956" spans="10:18" x14ac:dyDescent="0.25">
      <c r="J956" t="str">
        <f t="shared" si="24"/>
        <v/>
      </c>
      <c r="N956" t="str">
        <f>IF(P956="","",(VLOOKUP(P956,Fauna!$G$2:$N$5001,8,FALSE)))</f>
        <v/>
      </c>
      <c r="Q956" t="str">
        <f>IF(P956="","",(VLOOKUP(P956,Fauna!$G$2:$H$5001,2,FALSE)))</f>
        <v/>
      </c>
      <c r="R956" t="str">
        <f>IF(P956="","",(VLOOKUP(P956,Fauna!$G$2:$I$5001,3,FALSE)))</f>
        <v/>
      </c>
    </row>
    <row r="957" spans="10:18" x14ac:dyDescent="0.25">
      <c r="J957" t="str">
        <f t="shared" si="24"/>
        <v/>
      </c>
      <c r="N957" t="str">
        <f>IF(P957="","",(VLOOKUP(P957,Fauna!$G$2:$N$5001,8,FALSE)))</f>
        <v/>
      </c>
      <c r="Q957" t="str">
        <f>IF(P957="","",(VLOOKUP(P957,Fauna!$G$2:$H$5001,2,FALSE)))</f>
        <v/>
      </c>
      <c r="R957" t="str">
        <f>IF(P957="","",(VLOOKUP(P957,Fauna!$G$2:$I$5001,3,FALSE)))</f>
        <v/>
      </c>
    </row>
    <row r="958" spans="10:18" x14ac:dyDescent="0.25">
      <c r="J958" t="str">
        <f t="shared" si="24"/>
        <v/>
      </c>
      <c r="N958" t="str">
        <f>IF(P958="","",(VLOOKUP(P958,Fauna!$G$2:$N$5001,8,FALSE)))</f>
        <v/>
      </c>
      <c r="Q958" t="str">
        <f>IF(P958="","",(VLOOKUP(P958,Fauna!$G$2:$H$5001,2,FALSE)))</f>
        <v/>
      </c>
      <c r="R958" t="str">
        <f>IF(P958="","",(VLOOKUP(P958,Fauna!$G$2:$I$5001,3,FALSE)))</f>
        <v/>
      </c>
    </row>
    <row r="959" spans="10:18" x14ac:dyDescent="0.25">
      <c r="J959" t="str">
        <f t="shared" si="24"/>
        <v/>
      </c>
      <c r="N959" t="str">
        <f>IF(P959="","",(VLOOKUP(P959,Fauna!$G$2:$N$5001,8,FALSE)))</f>
        <v/>
      </c>
      <c r="Q959" t="str">
        <f>IF(P959="","",(VLOOKUP(P959,Fauna!$G$2:$H$5001,2,FALSE)))</f>
        <v/>
      </c>
      <c r="R959" t="str">
        <f>IF(P959="","",(VLOOKUP(P959,Fauna!$G$2:$I$5001,3,FALSE)))</f>
        <v/>
      </c>
    </row>
    <row r="960" spans="10:18" x14ac:dyDescent="0.25">
      <c r="J960" t="str">
        <f t="shared" si="24"/>
        <v/>
      </c>
      <c r="N960" t="str">
        <f>IF(P960="","",(VLOOKUP(P960,Fauna!$G$2:$N$5001,8,FALSE)))</f>
        <v/>
      </c>
      <c r="Q960" t="str">
        <f>IF(P960="","",(VLOOKUP(P960,Fauna!$G$2:$H$5001,2,FALSE)))</f>
        <v/>
      </c>
      <c r="R960" t="str">
        <f>IF(P960="","",(VLOOKUP(P960,Fauna!$G$2:$I$5001,3,FALSE)))</f>
        <v/>
      </c>
    </row>
    <row r="961" spans="10:18" x14ac:dyDescent="0.25">
      <c r="J961" t="str">
        <f t="shared" si="24"/>
        <v/>
      </c>
      <c r="N961" t="str">
        <f>IF(P961="","",(VLOOKUP(P961,Fauna!$G$2:$N$5001,8,FALSE)))</f>
        <v/>
      </c>
      <c r="Q961" t="str">
        <f>IF(P961="","",(VLOOKUP(P961,Fauna!$G$2:$H$5001,2,FALSE)))</f>
        <v/>
      </c>
      <c r="R961" t="str">
        <f>IF(P961="","",(VLOOKUP(P961,Fauna!$G$2:$I$5001,3,FALSE)))</f>
        <v/>
      </c>
    </row>
    <row r="962" spans="10:18" x14ac:dyDescent="0.25">
      <c r="J962" t="str">
        <f t="shared" si="24"/>
        <v/>
      </c>
      <c r="N962" t="str">
        <f>IF(P962="","",(VLOOKUP(P962,Fauna!$G$2:$N$5001,8,FALSE)))</f>
        <v/>
      </c>
      <c r="Q962" t="str">
        <f>IF(P962="","",(VLOOKUP(P962,Fauna!$G$2:$H$5001,2,FALSE)))</f>
        <v/>
      </c>
      <c r="R962" t="str">
        <f>IF(P962="","",(VLOOKUP(P962,Fauna!$G$2:$I$5001,3,FALSE)))</f>
        <v/>
      </c>
    </row>
    <row r="963" spans="10:18" x14ac:dyDescent="0.25">
      <c r="J963" t="str">
        <f t="shared" si="24"/>
        <v/>
      </c>
      <c r="N963" t="str">
        <f>IF(P963="","",(VLOOKUP(P963,Fauna!$G$2:$N$5001,8,FALSE)))</f>
        <v/>
      </c>
      <c r="Q963" t="str">
        <f>IF(P963="","",(VLOOKUP(P963,Fauna!$G$2:$H$5001,2,FALSE)))</f>
        <v/>
      </c>
      <c r="R963" t="str">
        <f>IF(P963="","",(VLOOKUP(P963,Fauna!$G$2:$I$5001,3,FALSE)))</f>
        <v/>
      </c>
    </row>
    <row r="964" spans="10:18" x14ac:dyDescent="0.25">
      <c r="J964" t="str">
        <f t="shared" ref="J964:J1008" si="25">IF(P964="","","51-100m")</f>
        <v/>
      </c>
      <c r="N964" t="str">
        <f>IF(P964="","",(VLOOKUP(P964,Fauna!$G$2:$N$5001,8,FALSE)))</f>
        <v/>
      </c>
      <c r="Q964" t="str">
        <f>IF(P964="","",(VLOOKUP(P964,Fauna!$G$2:$H$5001,2,FALSE)))</f>
        <v/>
      </c>
      <c r="R964" t="str">
        <f>IF(P964="","",(VLOOKUP(P964,Fauna!$G$2:$I$5001,3,FALSE)))</f>
        <v/>
      </c>
    </row>
    <row r="965" spans="10:18" x14ac:dyDescent="0.25">
      <c r="J965" t="str">
        <f t="shared" si="25"/>
        <v/>
      </c>
      <c r="N965" t="str">
        <f>IF(P965="","",(VLOOKUP(P965,Fauna!$G$2:$N$5001,8,FALSE)))</f>
        <v/>
      </c>
      <c r="Q965" t="str">
        <f>IF(P965="","",(VLOOKUP(P965,Fauna!$G$2:$H$5001,2,FALSE)))</f>
        <v/>
      </c>
      <c r="R965" t="str">
        <f>IF(P965="","",(VLOOKUP(P965,Fauna!$G$2:$I$5001,3,FALSE)))</f>
        <v/>
      </c>
    </row>
    <row r="966" spans="10:18" x14ac:dyDescent="0.25">
      <c r="J966" t="str">
        <f t="shared" si="25"/>
        <v/>
      </c>
      <c r="N966" t="str">
        <f>IF(P966="","",(VLOOKUP(P966,Fauna!$G$2:$N$5001,8,FALSE)))</f>
        <v/>
      </c>
      <c r="Q966" t="str">
        <f>IF(P966="","",(VLOOKUP(P966,Fauna!$G$2:$H$5001,2,FALSE)))</f>
        <v/>
      </c>
      <c r="R966" t="str">
        <f>IF(P966="","",(VLOOKUP(P966,Fauna!$G$2:$I$5001,3,FALSE)))</f>
        <v/>
      </c>
    </row>
    <row r="967" spans="10:18" x14ac:dyDescent="0.25">
      <c r="J967" t="str">
        <f t="shared" si="25"/>
        <v/>
      </c>
      <c r="N967" t="str">
        <f>IF(P967="","",(VLOOKUP(P967,Fauna!$G$2:$N$5001,8,FALSE)))</f>
        <v/>
      </c>
      <c r="Q967" t="str">
        <f>IF(P967="","",(VLOOKUP(P967,Fauna!$G$2:$H$5001,2,FALSE)))</f>
        <v/>
      </c>
      <c r="R967" t="str">
        <f>IF(P967="","",(VLOOKUP(P967,Fauna!$G$2:$I$5001,3,FALSE)))</f>
        <v/>
      </c>
    </row>
    <row r="968" spans="10:18" x14ac:dyDescent="0.25">
      <c r="J968" t="str">
        <f t="shared" si="25"/>
        <v/>
      </c>
      <c r="N968" t="str">
        <f>IF(P968="","",(VLOOKUP(P968,Fauna!$G$2:$N$5001,8,FALSE)))</f>
        <v/>
      </c>
      <c r="Q968" t="str">
        <f>IF(P968="","",(VLOOKUP(P968,Fauna!$G$2:$H$5001,2,FALSE)))</f>
        <v/>
      </c>
      <c r="R968" t="str">
        <f>IF(P968="","",(VLOOKUP(P968,Fauna!$G$2:$I$5001,3,FALSE)))</f>
        <v/>
      </c>
    </row>
    <row r="969" spans="10:18" x14ac:dyDescent="0.25">
      <c r="J969" t="str">
        <f t="shared" si="25"/>
        <v/>
      </c>
      <c r="N969" t="str">
        <f>IF(P969="","",(VLOOKUP(P969,Fauna!$G$2:$N$5001,8,FALSE)))</f>
        <v/>
      </c>
      <c r="Q969" t="str">
        <f>IF(P969="","",(VLOOKUP(P969,Fauna!$G$2:$H$5001,2,FALSE)))</f>
        <v/>
      </c>
      <c r="R969" t="str">
        <f>IF(P969="","",(VLOOKUP(P969,Fauna!$G$2:$I$5001,3,FALSE)))</f>
        <v/>
      </c>
    </row>
    <row r="970" spans="10:18" x14ac:dyDescent="0.25">
      <c r="J970" t="str">
        <f t="shared" si="25"/>
        <v/>
      </c>
      <c r="N970" t="str">
        <f>IF(P970="","",(VLOOKUP(P970,Fauna!$G$2:$N$5001,8,FALSE)))</f>
        <v/>
      </c>
      <c r="Q970" t="str">
        <f>IF(P970="","",(VLOOKUP(P970,Fauna!$G$2:$H$5001,2,FALSE)))</f>
        <v/>
      </c>
      <c r="R970" t="str">
        <f>IF(P970="","",(VLOOKUP(P970,Fauna!$G$2:$I$5001,3,FALSE)))</f>
        <v/>
      </c>
    </row>
    <row r="971" spans="10:18" x14ac:dyDescent="0.25">
      <c r="J971" t="str">
        <f t="shared" si="25"/>
        <v/>
      </c>
      <c r="N971" t="str">
        <f>IF(P971="","",(VLOOKUP(P971,Fauna!$G$2:$N$5001,8,FALSE)))</f>
        <v/>
      </c>
      <c r="Q971" t="str">
        <f>IF(P971="","",(VLOOKUP(P971,Fauna!$G$2:$H$5001,2,FALSE)))</f>
        <v/>
      </c>
      <c r="R971" t="str">
        <f>IF(P971="","",(VLOOKUP(P971,Fauna!$G$2:$I$5001,3,FALSE)))</f>
        <v/>
      </c>
    </row>
    <row r="972" spans="10:18" x14ac:dyDescent="0.25">
      <c r="J972" t="str">
        <f t="shared" si="25"/>
        <v/>
      </c>
      <c r="N972" t="str">
        <f>IF(P972="","",(VLOOKUP(P972,Fauna!$G$2:$N$5001,8,FALSE)))</f>
        <v/>
      </c>
      <c r="Q972" t="str">
        <f>IF(P972="","",(VLOOKUP(P972,Fauna!$G$2:$H$5001,2,FALSE)))</f>
        <v/>
      </c>
      <c r="R972" t="str">
        <f>IF(P972="","",(VLOOKUP(P972,Fauna!$G$2:$I$5001,3,FALSE)))</f>
        <v/>
      </c>
    </row>
    <row r="973" spans="10:18" x14ac:dyDescent="0.25">
      <c r="J973" t="str">
        <f t="shared" si="25"/>
        <v/>
      </c>
      <c r="N973" t="str">
        <f>IF(P973="","",(VLOOKUP(P973,Fauna!$G$2:$N$5001,8,FALSE)))</f>
        <v/>
      </c>
      <c r="Q973" t="str">
        <f>IF(P973="","",(VLOOKUP(P973,Fauna!$G$2:$H$5001,2,FALSE)))</f>
        <v/>
      </c>
      <c r="R973" t="str">
        <f>IF(P973="","",(VLOOKUP(P973,Fauna!$G$2:$I$5001,3,FALSE)))</f>
        <v/>
      </c>
    </row>
    <row r="974" spans="10:18" x14ac:dyDescent="0.25">
      <c r="J974" t="str">
        <f t="shared" si="25"/>
        <v/>
      </c>
      <c r="N974" t="str">
        <f>IF(P974="","",(VLOOKUP(P974,Fauna!$G$2:$N$5001,8,FALSE)))</f>
        <v/>
      </c>
      <c r="Q974" t="str">
        <f>IF(P974="","",(VLOOKUP(P974,Fauna!$G$2:$H$5001,2,FALSE)))</f>
        <v/>
      </c>
      <c r="R974" t="str">
        <f>IF(P974="","",(VLOOKUP(P974,Fauna!$G$2:$I$5001,3,FALSE)))</f>
        <v/>
      </c>
    </row>
    <row r="975" spans="10:18" x14ac:dyDescent="0.25">
      <c r="J975" t="str">
        <f t="shared" si="25"/>
        <v/>
      </c>
      <c r="N975" t="str">
        <f>IF(P975="","",(VLOOKUP(P975,Fauna!$G$2:$N$5001,8,FALSE)))</f>
        <v/>
      </c>
      <c r="Q975" t="str">
        <f>IF(P975="","",(VLOOKUP(P975,Fauna!$G$2:$H$5001,2,FALSE)))</f>
        <v/>
      </c>
      <c r="R975" t="str">
        <f>IF(P975="","",(VLOOKUP(P975,Fauna!$G$2:$I$5001,3,FALSE)))</f>
        <v/>
      </c>
    </row>
    <row r="976" spans="10:18" x14ac:dyDescent="0.25">
      <c r="J976" t="str">
        <f t="shared" si="25"/>
        <v/>
      </c>
      <c r="N976" t="str">
        <f>IF(P976="","",(VLOOKUP(P976,Fauna!$G$2:$N$5001,8,FALSE)))</f>
        <v/>
      </c>
      <c r="Q976" t="str">
        <f>IF(P976="","",(VLOOKUP(P976,Fauna!$G$2:$H$5001,2,FALSE)))</f>
        <v/>
      </c>
      <c r="R976" t="str">
        <f>IF(P976="","",(VLOOKUP(P976,Fauna!$G$2:$I$5001,3,FALSE)))</f>
        <v/>
      </c>
    </row>
    <row r="977" spans="10:18" x14ac:dyDescent="0.25">
      <c r="J977" t="str">
        <f t="shared" si="25"/>
        <v/>
      </c>
      <c r="N977" t="str">
        <f>IF(P977="","",(VLOOKUP(P977,Fauna!$G$2:$N$5001,8,FALSE)))</f>
        <v/>
      </c>
      <c r="Q977" t="str">
        <f>IF(P977="","",(VLOOKUP(P977,Fauna!$G$2:$H$5001,2,FALSE)))</f>
        <v/>
      </c>
      <c r="R977" t="str">
        <f>IF(P977="","",(VLOOKUP(P977,Fauna!$G$2:$I$5001,3,FALSE)))</f>
        <v/>
      </c>
    </row>
    <row r="978" spans="10:18" x14ac:dyDescent="0.25">
      <c r="J978" t="str">
        <f t="shared" si="25"/>
        <v/>
      </c>
      <c r="N978" t="str">
        <f>IF(P978="","",(VLOOKUP(P978,Fauna!$G$2:$N$5001,8,FALSE)))</f>
        <v/>
      </c>
      <c r="Q978" t="str">
        <f>IF(P978="","",(VLOOKUP(P978,Fauna!$G$2:$H$5001,2,FALSE)))</f>
        <v/>
      </c>
      <c r="R978" t="str">
        <f>IF(P978="","",(VLOOKUP(P978,Fauna!$G$2:$I$5001,3,FALSE)))</f>
        <v/>
      </c>
    </row>
    <row r="979" spans="10:18" x14ac:dyDescent="0.25">
      <c r="J979" t="str">
        <f t="shared" si="25"/>
        <v/>
      </c>
      <c r="N979" t="str">
        <f>IF(P979="","",(VLOOKUP(P979,Fauna!$G$2:$N$5001,8,FALSE)))</f>
        <v/>
      </c>
      <c r="Q979" t="str">
        <f>IF(P979="","",(VLOOKUP(P979,Fauna!$G$2:$H$5001,2,FALSE)))</f>
        <v/>
      </c>
      <c r="R979" t="str">
        <f>IF(P979="","",(VLOOKUP(P979,Fauna!$G$2:$I$5001,3,FALSE)))</f>
        <v/>
      </c>
    </row>
    <row r="980" spans="10:18" x14ac:dyDescent="0.25">
      <c r="J980" t="str">
        <f t="shared" si="25"/>
        <v/>
      </c>
      <c r="N980" t="str">
        <f>IF(P980="","",(VLOOKUP(P980,Fauna!$G$2:$N$5001,8,FALSE)))</f>
        <v/>
      </c>
      <c r="Q980" t="str">
        <f>IF(P980="","",(VLOOKUP(P980,Fauna!$G$2:$H$5001,2,FALSE)))</f>
        <v/>
      </c>
      <c r="R980" t="str">
        <f>IF(P980="","",(VLOOKUP(P980,Fauna!$G$2:$I$5001,3,FALSE)))</f>
        <v/>
      </c>
    </row>
    <row r="981" spans="10:18" x14ac:dyDescent="0.25">
      <c r="J981" t="str">
        <f t="shared" si="25"/>
        <v/>
      </c>
      <c r="N981" t="str">
        <f>IF(P981="","",(VLOOKUP(P981,Fauna!$G$2:$N$5001,8,FALSE)))</f>
        <v/>
      </c>
      <c r="Q981" t="str">
        <f>IF(P981="","",(VLOOKUP(P981,Fauna!$G$2:$H$5001,2,FALSE)))</f>
        <v/>
      </c>
      <c r="R981" t="str">
        <f>IF(P981="","",(VLOOKUP(P981,Fauna!$G$2:$I$5001,3,FALSE)))</f>
        <v/>
      </c>
    </row>
    <row r="982" spans="10:18" x14ac:dyDescent="0.25">
      <c r="J982" t="str">
        <f t="shared" si="25"/>
        <v/>
      </c>
      <c r="N982" t="str">
        <f>IF(P982="","",(VLOOKUP(P982,Fauna!$G$2:$N$5001,8,FALSE)))</f>
        <v/>
      </c>
      <c r="Q982" t="str">
        <f>IF(P982="","",(VLOOKUP(P982,Fauna!$G$2:$H$5001,2,FALSE)))</f>
        <v/>
      </c>
      <c r="R982" t="str">
        <f>IF(P982="","",(VLOOKUP(P982,Fauna!$G$2:$I$5001,3,FALSE)))</f>
        <v/>
      </c>
    </row>
    <row r="983" spans="10:18" x14ac:dyDescent="0.25">
      <c r="J983" t="str">
        <f t="shared" si="25"/>
        <v/>
      </c>
      <c r="N983" t="str">
        <f>IF(P983="","",(VLOOKUP(P983,Fauna!$G$2:$N$5001,8,FALSE)))</f>
        <v/>
      </c>
      <c r="Q983" t="str">
        <f>IF(P983="","",(VLOOKUP(P983,Fauna!$G$2:$H$5001,2,FALSE)))</f>
        <v/>
      </c>
      <c r="R983" t="str">
        <f>IF(P983="","",(VLOOKUP(P983,Fauna!$G$2:$I$5001,3,FALSE)))</f>
        <v/>
      </c>
    </row>
    <row r="984" spans="10:18" x14ac:dyDescent="0.25">
      <c r="J984" t="str">
        <f t="shared" si="25"/>
        <v/>
      </c>
      <c r="N984" t="str">
        <f>IF(P984="","",(VLOOKUP(P984,Fauna!$G$2:$N$5001,8,FALSE)))</f>
        <v/>
      </c>
      <c r="Q984" t="str">
        <f>IF(P984="","",(VLOOKUP(P984,Fauna!$G$2:$H$5001,2,FALSE)))</f>
        <v/>
      </c>
      <c r="R984" t="str">
        <f>IF(P984="","",(VLOOKUP(P984,Fauna!$G$2:$I$5001,3,FALSE)))</f>
        <v/>
      </c>
    </row>
    <row r="985" spans="10:18" x14ac:dyDescent="0.25">
      <c r="J985" t="str">
        <f t="shared" si="25"/>
        <v/>
      </c>
      <c r="N985" t="str">
        <f>IF(P985="","",(VLOOKUP(P985,Fauna!$G$2:$N$5001,8,FALSE)))</f>
        <v/>
      </c>
      <c r="Q985" t="str">
        <f>IF(P985="","",(VLOOKUP(P985,Fauna!$G$2:$H$5001,2,FALSE)))</f>
        <v/>
      </c>
      <c r="R985" t="str">
        <f>IF(P985="","",(VLOOKUP(P985,Fauna!$G$2:$I$5001,3,FALSE)))</f>
        <v/>
      </c>
    </row>
    <row r="986" spans="10:18" x14ac:dyDescent="0.25">
      <c r="J986" t="str">
        <f t="shared" si="25"/>
        <v/>
      </c>
      <c r="N986" t="str">
        <f>IF(P986="","",(VLOOKUP(P986,Fauna!$G$2:$N$5001,8,FALSE)))</f>
        <v/>
      </c>
      <c r="Q986" t="str">
        <f>IF(P986="","",(VLOOKUP(P986,Fauna!$G$2:$H$5001,2,FALSE)))</f>
        <v/>
      </c>
      <c r="R986" t="str">
        <f>IF(P986="","",(VLOOKUP(P986,Fauna!$G$2:$I$5001,3,FALSE)))</f>
        <v/>
      </c>
    </row>
    <row r="987" spans="10:18" x14ac:dyDescent="0.25">
      <c r="J987" t="str">
        <f t="shared" si="25"/>
        <v/>
      </c>
      <c r="N987" t="str">
        <f>IF(P987="","",(VLOOKUP(P987,Fauna!$G$2:$N$5001,8,FALSE)))</f>
        <v/>
      </c>
      <c r="Q987" t="str">
        <f>IF(P987="","",(VLOOKUP(P987,Fauna!$G$2:$H$5001,2,FALSE)))</f>
        <v/>
      </c>
      <c r="R987" t="str">
        <f>IF(P987="","",(VLOOKUP(P987,Fauna!$G$2:$I$5001,3,FALSE)))</f>
        <v/>
      </c>
    </row>
    <row r="988" spans="10:18" x14ac:dyDescent="0.25">
      <c r="J988" t="str">
        <f t="shared" si="25"/>
        <v/>
      </c>
      <c r="N988" t="str">
        <f>IF(P988="","",(VLOOKUP(P988,Fauna!$G$2:$N$5001,8,FALSE)))</f>
        <v/>
      </c>
      <c r="Q988" t="str">
        <f>IF(P988="","",(VLOOKUP(P988,Fauna!$G$2:$H$5001,2,FALSE)))</f>
        <v/>
      </c>
      <c r="R988" t="str">
        <f>IF(P988="","",(VLOOKUP(P988,Fauna!$G$2:$I$5001,3,FALSE)))</f>
        <v/>
      </c>
    </row>
    <row r="989" spans="10:18" x14ac:dyDescent="0.25">
      <c r="J989" t="str">
        <f t="shared" si="25"/>
        <v/>
      </c>
      <c r="N989" t="str">
        <f>IF(P989="","",(VLOOKUP(P989,Fauna!$G$2:$N$5001,8,FALSE)))</f>
        <v/>
      </c>
      <c r="Q989" t="str">
        <f>IF(P989="","",(VLOOKUP(P989,Fauna!$G$2:$H$5001,2,FALSE)))</f>
        <v/>
      </c>
      <c r="R989" t="str">
        <f>IF(P989="","",(VLOOKUP(P989,Fauna!$G$2:$I$5001,3,FALSE)))</f>
        <v/>
      </c>
    </row>
    <row r="990" spans="10:18" x14ac:dyDescent="0.25">
      <c r="J990" t="str">
        <f t="shared" si="25"/>
        <v/>
      </c>
      <c r="N990" t="str">
        <f>IF(P990="","",(VLOOKUP(P990,Fauna!$G$2:$N$5001,8,FALSE)))</f>
        <v/>
      </c>
      <c r="Q990" t="str">
        <f>IF(P990="","",(VLOOKUP(P990,Fauna!$G$2:$H$5001,2,FALSE)))</f>
        <v/>
      </c>
      <c r="R990" t="str">
        <f>IF(P990="","",(VLOOKUP(P990,Fauna!$G$2:$I$5001,3,FALSE)))</f>
        <v/>
      </c>
    </row>
    <row r="991" spans="10:18" x14ac:dyDescent="0.25">
      <c r="J991" t="str">
        <f t="shared" si="25"/>
        <v/>
      </c>
      <c r="N991" t="str">
        <f>IF(P991="","",(VLOOKUP(P991,Fauna!$G$2:$N$5001,8,FALSE)))</f>
        <v/>
      </c>
      <c r="Q991" t="str">
        <f>IF(P991="","",(VLOOKUP(P991,Fauna!$G$2:$H$5001,2,FALSE)))</f>
        <v/>
      </c>
      <c r="R991" t="str">
        <f>IF(P991="","",(VLOOKUP(P991,Fauna!$G$2:$I$5001,3,FALSE)))</f>
        <v/>
      </c>
    </row>
    <row r="992" spans="10:18" x14ac:dyDescent="0.25">
      <c r="J992" t="str">
        <f t="shared" si="25"/>
        <v/>
      </c>
      <c r="N992" t="str">
        <f>IF(P992="","",(VLOOKUP(P992,Fauna!$G$2:$N$5001,8,FALSE)))</f>
        <v/>
      </c>
      <c r="Q992" t="str">
        <f>IF(P992="","",(VLOOKUP(P992,Fauna!$G$2:$H$5001,2,FALSE)))</f>
        <v/>
      </c>
      <c r="R992" t="str">
        <f>IF(P992="","",(VLOOKUP(P992,Fauna!$G$2:$I$5001,3,FALSE)))</f>
        <v/>
      </c>
    </row>
    <row r="993" spans="10:18" x14ac:dyDescent="0.25">
      <c r="J993" t="str">
        <f t="shared" si="25"/>
        <v/>
      </c>
      <c r="N993" t="str">
        <f>IF(P993="","",(VLOOKUP(P993,Fauna!$G$2:$N$5001,8,FALSE)))</f>
        <v/>
      </c>
      <c r="Q993" t="str">
        <f>IF(P993="","",(VLOOKUP(P993,Fauna!$G$2:$H$5001,2,FALSE)))</f>
        <v/>
      </c>
      <c r="R993" t="str">
        <f>IF(P993="","",(VLOOKUP(P993,Fauna!$G$2:$I$5001,3,FALSE)))</f>
        <v/>
      </c>
    </row>
    <row r="994" spans="10:18" x14ac:dyDescent="0.25">
      <c r="J994" t="str">
        <f t="shared" si="25"/>
        <v/>
      </c>
      <c r="N994" t="str">
        <f>IF(P994="","",(VLOOKUP(P994,Fauna!$G$2:$N$5001,8,FALSE)))</f>
        <v/>
      </c>
      <c r="Q994" t="str">
        <f>IF(P994="","",(VLOOKUP(P994,Fauna!$G$2:$H$5001,2,FALSE)))</f>
        <v/>
      </c>
      <c r="R994" t="str">
        <f>IF(P994="","",(VLOOKUP(P994,Fauna!$G$2:$I$5001,3,FALSE)))</f>
        <v/>
      </c>
    </row>
    <row r="995" spans="10:18" x14ac:dyDescent="0.25">
      <c r="J995" t="str">
        <f t="shared" si="25"/>
        <v/>
      </c>
      <c r="N995" t="str">
        <f>IF(P995="","",(VLOOKUP(P995,Fauna!$G$2:$N$5001,8,FALSE)))</f>
        <v/>
      </c>
      <c r="Q995" t="str">
        <f>IF(P995="","",(VLOOKUP(P995,Fauna!$G$2:$H$5001,2,FALSE)))</f>
        <v/>
      </c>
      <c r="R995" t="str">
        <f>IF(P995="","",(VLOOKUP(P995,Fauna!$G$2:$I$5001,3,FALSE)))</f>
        <v/>
      </c>
    </row>
    <row r="996" spans="10:18" x14ac:dyDescent="0.25">
      <c r="J996" t="str">
        <f t="shared" si="25"/>
        <v/>
      </c>
      <c r="N996" t="str">
        <f>IF(P996="","",(VLOOKUP(P996,Fauna!$G$2:$N$5001,8,FALSE)))</f>
        <v/>
      </c>
      <c r="Q996" t="str">
        <f>IF(P996="","",(VLOOKUP(P996,Fauna!$G$2:$H$5001,2,FALSE)))</f>
        <v/>
      </c>
      <c r="R996" t="str">
        <f>IF(P996="","",(VLOOKUP(P996,Fauna!$G$2:$I$5001,3,FALSE)))</f>
        <v/>
      </c>
    </row>
    <row r="997" spans="10:18" x14ac:dyDescent="0.25">
      <c r="J997" t="str">
        <f t="shared" si="25"/>
        <v/>
      </c>
      <c r="N997" t="str">
        <f>IF(P997="","",(VLOOKUP(P997,Fauna!$G$2:$N$5001,8,FALSE)))</f>
        <v/>
      </c>
      <c r="Q997" t="str">
        <f>IF(P997="","",(VLOOKUP(P997,Fauna!$G$2:$H$5001,2,FALSE)))</f>
        <v/>
      </c>
      <c r="R997" t="str">
        <f>IF(P997="","",(VLOOKUP(P997,Fauna!$G$2:$I$5001,3,FALSE)))</f>
        <v/>
      </c>
    </row>
    <row r="998" spans="10:18" x14ac:dyDescent="0.25">
      <c r="J998" t="str">
        <f t="shared" si="25"/>
        <v/>
      </c>
      <c r="N998" t="str">
        <f>IF(P998="","",(VLOOKUP(P998,Fauna!$G$2:$N$5001,8,FALSE)))</f>
        <v/>
      </c>
      <c r="Q998" t="str">
        <f>IF(P998="","",(VLOOKUP(P998,Fauna!$G$2:$H$5001,2,FALSE)))</f>
        <v/>
      </c>
      <c r="R998" t="str">
        <f>IF(P998="","",(VLOOKUP(P998,Fauna!$G$2:$I$5001,3,FALSE)))</f>
        <v/>
      </c>
    </row>
    <row r="999" spans="10:18" x14ac:dyDescent="0.25">
      <c r="J999" t="str">
        <f t="shared" si="25"/>
        <v/>
      </c>
      <c r="N999" t="str">
        <f>IF(P999="","",(VLOOKUP(P999,Fauna!$G$2:$N$5001,8,FALSE)))</f>
        <v/>
      </c>
      <c r="Q999" t="str">
        <f>IF(P999="","",(VLOOKUP(P999,Fauna!$G$2:$H$5001,2,FALSE)))</f>
        <v/>
      </c>
      <c r="R999" t="str">
        <f>IF(P999="","",(VLOOKUP(P999,Fauna!$G$2:$I$5001,3,FALSE)))</f>
        <v/>
      </c>
    </row>
    <row r="1000" spans="10:18" x14ac:dyDescent="0.25">
      <c r="J1000" t="str">
        <f t="shared" si="25"/>
        <v/>
      </c>
      <c r="N1000" t="str">
        <f>IF(P1000="","",(VLOOKUP(P1000,Fauna!$G$2:$N$5001,8,FALSE)))</f>
        <v/>
      </c>
      <c r="Q1000" t="str">
        <f>IF(P1000="","",(VLOOKUP(P1000,Fauna!$G$2:$H$5001,2,FALSE)))</f>
        <v/>
      </c>
      <c r="R1000" t="str">
        <f>IF(P1000="","",(VLOOKUP(P1000,Fauna!$G$2:$I$5001,3,FALSE)))</f>
        <v/>
      </c>
    </row>
    <row r="1001" spans="10:18" x14ac:dyDescent="0.25">
      <c r="J1001" t="str">
        <f t="shared" si="25"/>
        <v/>
      </c>
      <c r="N1001" t="str">
        <f>IF(P1001="","",(VLOOKUP(P1001,Fauna!$G$2:$N$5001,8,FALSE)))</f>
        <v/>
      </c>
      <c r="Q1001" t="str">
        <f>IF(P1001="","",(VLOOKUP(P1001,Fauna!$G$2:$H$5001,2,FALSE)))</f>
        <v/>
      </c>
      <c r="R1001" t="str">
        <f>IF(P1001="","",(VLOOKUP(P1001,Fauna!$G$2:$I$5001,3,FALSE)))</f>
        <v/>
      </c>
    </row>
    <row r="1002" spans="10:18" x14ac:dyDescent="0.25">
      <c r="J1002" t="str">
        <f t="shared" si="25"/>
        <v/>
      </c>
      <c r="N1002" t="str">
        <f>IF(P1002="","",(VLOOKUP(P1002,Fauna!$G$2:$N$5001,8,FALSE)))</f>
        <v/>
      </c>
      <c r="Q1002" t="str">
        <f>IF(P1002="","",(VLOOKUP(P1002,Fauna!$G$2:$H$5001,2,FALSE)))</f>
        <v/>
      </c>
      <c r="R1002" t="str">
        <f>IF(P1002="","",(VLOOKUP(P1002,Fauna!$G$2:$I$5001,3,FALSE)))</f>
        <v/>
      </c>
    </row>
    <row r="1003" spans="10:18" x14ac:dyDescent="0.25">
      <c r="J1003" t="str">
        <f t="shared" si="25"/>
        <v/>
      </c>
      <c r="N1003" t="str">
        <f>IF(P1003="","",(VLOOKUP(P1003,Fauna!$G$2:$N$5001,8,FALSE)))</f>
        <v/>
      </c>
      <c r="Q1003" t="str">
        <f>IF(P1003="","",(VLOOKUP(P1003,Fauna!$G$2:$H$5001,2,FALSE)))</f>
        <v/>
      </c>
      <c r="R1003" t="str">
        <f>IF(P1003="","",(VLOOKUP(P1003,Fauna!$G$2:$I$5001,3,FALSE)))</f>
        <v/>
      </c>
    </row>
    <row r="1004" spans="10:18" x14ac:dyDescent="0.25">
      <c r="J1004" t="str">
        <f t="shared" si="25"/>
        <v/>
      </c>
      <c r="N1004" t="str">
        <f>IF(P1004="","",(VLOOKUP(P1004,Fauna!$G$2:$N$5001,8,FALSE)))</f>
        <v/>
      </c>
      <c r="Q1004" t="str">
        <f>IF(P1004="","",(VLOOKUP(P1004,Fauna!$G$2:$H$5001,2,FALSE)))</f>
        <v/>
      </c>
      <c r="R1004" t="str">
        <f>IF(P1004="","",(VLOOKUP(P1004,Fauna!$G$2:$I$5001,3,FALSE)))</f>
        <v/>
      </c>
    </row>
    <row r="1005" spans="10:18" x14ac:dyDescent="0.25">
      <c r="J1005" t="str">
        <f t="shared" si="25"/>
        <v/>
      </c>
      <c r="N1005" t="str">
        <f>IF(P1005="","",(VLOOKUP(P1005,Fauna!$G$2:$N$5001,8,FALSE)))</f>
        <v/>
      </c>
      <c r="Q1005" t="str">
        <f>IF(P1005="","",(VLOOKUP(P1005,Fauna!$G$2:$H$5001,2,FALSE)))</f>
        <v/>
      </c>
      <c r="R1005" t="str">
        <f>IF(P1005="","",(VLOOKUP(P1005,Fauna!$G$2:$I$5001,3,FALSE)))</f>
        <v/>
      </c>
    </row>
    <row r="1006" spans="10:18" x14ac:dyDescent="0.25">
      <c r="J1006" t="str">
        <f t="shared" si="25"/>
        <v/>
      </c>
      <c r="N1006" t="str">
        <f>IF(P1006="","",(VLOOKUP(P1006,Fauna!$G$2:$N$5001,8,FALSE)))</f>
        <v/>
      </c>
      <c r="Q1006" t="str">
        <f>IF(P1006="","",(VLOOKUP(P1006,Fauna!$G$2:$H$5001,2,FALSE)))</f>
        <v/>
      </c>
      <c r="R1006" t="str">
        <f>IF(P1006="","",(VLOOKUP(P1006,Fauna!$G$2:$I$5001,3,FALSE)))</f>
        <v/>
      </c>
    </row>
    <row r="1007" spans="10:18" x14ac:dyDescent="0.25">
      <c r="J1007" t="str">
        <f t="shared" si="25"/>
        <v/>
      </c>
      <c r="N1007" t="str">
        <f>IF(P1007="","",(VLOOKUP(P1007,Fauna!$G$2:$N$5001,8,FALSE)))</f>
        <v/>
      </c>
      <c r="Q1007" t="str">
        <f>IF(P1007="","",(VLOOKUP(P1007,Fauna!$G$2:$H$5001,2,FALSE)))</f>
        <v/>
      </c>
      <c r="R1007" t="str">
        <f>IF(P1007="","",(VLOOKUP(P1007,Fauna!$G$2:$I$5001,3,FALSE)))</f>
        <v/>
      </c>
    </row>
    <row r="1008" spans="10:18" x14ac:dyDescent="0.25">
      <c r="J1008" t="str">
        <f t="shared" si="25"/>
        <v/>
      </c>
      <c r="N1008" t="str">
        <f>IF(P1008="","",(VLOOKUP(P1008,Fauna!$G$2:$N$5001,8,FALSE)))</f>
        <v/>
      </c>
      <c r="Q1008" t="str">
        <f>IF(P1008="","",(VLOOKUP(P1008,Fauna!$G$2:$H$5001,2,FALSE)))</f>
        <v/>
      </c>
      <c r="R1008" t="str">
        <f>IF(P1008="","",(VLOOKUP(P1008,Fauna!$G$2:$I$5001,3,FALSE)))</f>
        <v/>
      </c>
    </row>
    <row r="1009" spans="14:18" x14ac:dyDescent="0.25">
      <c r="N1009" t="str">
        <f>IF(P1009="","",(VLOOKUP(P1009,Fauna!$G$2:$N$5001,8,FALSE)))</f>
        <v/>
      </c>
      <c r="Q1009" t="str">
        <f>IF(P1009="","",(VLOOKUP(P1009,Fauna!$G$2:$H$5001,2,FALSE)))</f>
        <v/>
      </c>
      <c r="R1009" t="str">
        <f>IF(P1009="","",(VLOOKUP(P1009,Fauna!$G$2:$I$5001,3,FALSE)))</f>
        <v/>
      </c>
    </row>
    <row r="1010" spans="14:18" x14ac:dyDescent="0.25">
      <c r="N1010" t="str">
        <f>IF(P1010="","",(VLOOKUP(P1010,Fauna!$G$2:$N$5001,8,FALSE)))</f>
        <v/>
      </c>
      <c r="Q1010" t="str">
        <f>IF(P1010="","",(VLOOKUP(P1010,Fauna!$G$2:$H$5001,2,FALSE)))</f>
        <v/>
      </c>
      <c r="R1010" t="str">
        <f>IF(P1010="","",(VLOOKUP(P1010,Fauna!$G$2:$I$5001,3,FALSE)))</f>
        <v/>
      </c>
    </row>
    <row r="1011" spans="14:18" x14ac:dyDescent="0.25">
      <c r="N1011" t="str">
        <f>IF(P1011="","",(VLOOKUP(P1011,Fauna!$G$2:$N$5001,8,FALSE)))</f>
        <v/>
      </c>
      <c r="Q1011" t="str">
        <f>IF(P1011="","",(VLOOKUP(P1011,Fauna!$G$2:$H$5001,2,FALSE)))</f>
        <v/>
      </c>
      <c r="R1011" t="str">
        <f>IF(P1011="","",(VLOOKUP(P1011,Fauna!$G$2:$I$5001,3,FALSE)))</f>
        <v/>
      </c>
    </row>
    <row r="1012" spans="14:18" x14ac:dyDescent="0.25">
      <c r="N1012" t="str">
        <f>IF(P1012="","",(VLOOKUP(P1012,Fauna!$G$2:$N$5001,8,FALSE)))</f>
        <v/>
      </c>
      <c r="Q1012" t="str">
        <f>IF(P1012="","",(VLOOKUP(P1012,Fauna!$G$2:$H$5001,2,FALSE)))</f>
        <v/>
      </c>
      <c r="R1012" t="str">
        <f>IF(P1012="","",(VLOOKUP(P1012,Fauna!$G$2:$I$5001,3,FALSE)))</f>
        <v/>
      </c>
    </row>
    <row r="1013" spans="14:18" x14ac:dyDescent="0.25">
      <c r="N1013" t="str">
        <f>IF(P1013="","",(VLOOKUP(P1013,Fauna!$G$2:$N$5001,8,FALSE)))</f>
        <v/>
      </c>
      <c r="Q1013" t="str">
        <f>IF(P1013="","",(VLOOKUP(P1013,Fauna!$G$2:$H$5001,2,FALSE)))</f>
        <v/>
      </c>
      <c r="R1013" t="str">
        <f>IF(P1013="","",(VLOOKUP(P1013,Fauna!$G$2:$I$5001,3,FALSE)))</f>
        <v/>
      </c>
    </row>
    <row r="1014" spans="14:18" x14ac:dyDescent="0.25">
      <c r="N1014" t="str">
        <f>IF(P1014="","",(VLOOKUP(P1014,Fauna!$G$2:$N$5001,8,FALSE)))</f>
        <v/>
      </c>
      <c r="Q1014" t="str">
        <f>IF(P1014="","",(VLOOKUP(P1014,Fauna!$G$2:$H$5001,2,FALSE)))</f>
        <v/>
      </c>
      <c r="R1014" t="str">
        <f>IF(P1014="","",(VLOOKUP(P1014,Fauna!$G$2:$I$5001,3,FALSE)))</f>
        <v/>
      </c>
    </row>
    <row r="1015" spans="14:18" x14ac:dyDescent="0.25">
      <c r="N1015" t="str">
        <f>IF(P1015="","",(VLOOKUP(P1015,Fauna!$G$2:$N$5001,8,FALSE)))</f>
        <v/>
      </c>
      <c r="Q1015" t="str">
        <f>IF(P1015="","",(VLOOKUP(P1015,Fauna!$G$2:$H$5001,2,FALSE)))</f>
        <v/>
      </c>
      <c r="R1015" t="str">
        <f>IF(P1015="","",(VLOOKUP(P1015,Fauna!$G$2:$I$5001,3,FALSE)))</f>
        <v/>
      </c>
    </row>
    <row r="1016" spans="14:18" x14ac:dyDescent="0.25">
      <c r="N1016" t="str">
        <f>IF(P1016="","",(VLOOKUP(P1016,Fauna!$G$2:$N$5001,8,FALSE)))</f>
        <v/>
      </c>
      <c r="Q1016" t="str">
        <f>IF(P1016="","",(VLOOKUP(P1016,Fauna!$G$2:$H$5001,2,FALSE)))</f>
        <v/>
      </c>
      <c r="R1016" t="str">
        <f>IF(P1016="","",(VLOOKUP(P1016,Fauna!$G$2:$I$5001,3,FALSE)))</f>
        <v/>
      </c>
    </row>
    <row r="1017" spans="14:18" x14ac:dyDescent="0.25">
      <c r="N1017" t="str">
        <f>IF(P1017="","",(VLOOKUP(P1017,Fauna!$G$2:$N$5001,8,FALSE)))</f>
        <v/>
      </c>
      <c r="Q1017" t="str">
        <f>IF(P1017="","",(VLOOKUP(P1017,Fauna!$G$2:$H$5001,2,FALSE)))</f>
        <v/>
      </c>
      <c r="R1017" t="str">
        <f>IF(P1017="","",(VLOOKUP(P1017,Fauna!$G$2:$I$5001,3,FALSE)))</f>
        <v/>
      </c>
    </row>
    <row r="1018" spans="14:18" x14ac:dyDescent="0.25">
      <c r="N1018" t="str">
        <f>IF(P1018="","",(VLOOKUP(P1018,Fauna!$G$2:$N$5001,8,FALSE)))</f>
        <v/>
      </c>
      <c r="Q1018" t="str">
        <f>IF(P1018="","",(VLOOKUP(P1018,Fauna!$G$2:$H$5001,2,FALSE)))</f>
        <v/>
      </c>
      <c r="R1018" t="str">
        <f>IF(P1018="","",(VLOOKUP(P1018,Fauna!$G$2:$I$5001,3,FALSE)))</f>
        <v/>
      </c>
    </row>
    <row r="1019" spans="14:18" x14ac:dyDescent="0.25">
      <c r="N1019" t="str">
        <f>IF(P1019="","",(VLOOKUP(P1019,Fauna!$G$2:$N$5001,8,FALSE)))</f>
        <v/>
      </c>
      <c r="Q1019" t="str">
        <f>IF(P1019="","",(VLOOKUP(P1019,Fauna!$G$2:$H$5001,2,FALSE)))</f>
        <v/>
      </c>
      <c r="R1019" t="str">
        <f>IF(P1019="","",(VLOOKUP(P1019,Fauna!$G$2:$I$5001,3,FALSE)))</f>
        <v/>
      </c>
    </row>
    <row r="1020" spans="14:18" x14ac:dyDescent="0.25">
      <c r="N1020" t="str">
        <f>IF(P1020="","",(VLOOKUP(P1020,Fauna!$G$2:$N$5001,8,FALSE)))</f>
        <v/>
      </c>
      <c r="Q1020" t="str">
        <f>IF(P1020="","",(VLOOKUP(P1020,Fauna!$G$2:$H$5001,2,FALSE)))</f>
        <v/>
      </c>
      <c r="R1020" t="str">
        <f>IF(P1020="","",(VLOOKUP(P1020,Fauna!$G$2:$I$5001,3,FALSE)))</f>
        <v/>
      </c>
    </row>
    <row r="1021" spans="14:18" x14ac:dyDescent="0.25">
      <c r="N1021" t="str">
        <f>IF(P1021="","",(VLOOKUP(P1021,Fauna!$G$2:$N$5001,8,FALSE)))</f>
        <v/>
      </c>
      <c r="Q1021" t="str">
        <f>IF(P1021="","",(VLOOKUP(P1021,Fauna!$G$2:$H$5001,2,FALSE)))</f>
        <v/>
      </c>
      <c r="R1021" t="str">
        <f>IF(P1021="","",(VLOOKUP(P1021,Fauna!$G$2:$I$5001,3,FALSE)))</f>
        <v/>
      </c>
    </row>
    <row r="1022" spans="14:18" x14ac:dyDescent="0.25">
      <c r="N1022" t="str">
        <f>IF(P1022="","",(VLOOKUP(P1022,Fauna!$G$2:$N$5001,8,FALSE)))</f>
        <v/>
      </c>
      <c r="Q1022" t="str">
        <f>IF(P1022="","",(VLOOKUP(P1022,Fauna!$G$2:$H$5001,2,FALSE)))</f>
        <v/>
      </c>
      <c r="R1022" t="str">
        <f>IF(P1022="","",(VLOOKUP(P1022,Fauna!$G$2:$I$5001,3,FALSE)))</f>
        <v/>
      </c>
    </row>
    <row r="1023" spans="14:18" x14ac:dyDescent="0.25">
      <c r="N1023" t="str">
        <f>IF(P1023="","",(VLOOKUP(P1023,Fauna!$G$2:$N$5001,8,FALSE)))</f>
        <v/>
      </c>
      <c r="Q1023" t="str">
        <f>IF(P1023="","",(VLOOKUP(P1023,Fauna!$G$2:$H$5001,2,FALSE)))</f>
        <v/>
      </c>
      <c r="R1023" t="str">
        <f>IF(P1023="","",(VLOOKUP(P1023,Fauna!$G$2:$I$5001,3,FALSE)))</f>
        <v/>
      </c>
    </row>
    <row r="1024" spans="14:18" x14ac:dyDescent="0.25">
      <c r="N1024" t="str">
        <f>IF(P1024="","",(VLOOKUP(P1024,Fauna!$G$2:$N$5001,8,FALSE)))</f>
        <v/>
      </c>
      <c r="Q1024" t="str">
        <f>IF(P1024="","",(VLOOKUP(P1024,Fauna!$G$2:$H$5001,2,FALSE)))</f>
        <v/>
      </c>
      <c r="R1024" t="str">
        <f>IF(P1024="","",(VLOOKUP(P1024,Fauna!$G$2:$I$5001,3,FALSE)))</f>
        <v/>
      </c>
    </row>
    <row r="1025" spans="14:18" x14ac:dyDescent="0.25">
      <c r="N1025" t="str">
        <f>IF(P1025="","",(VLOOKUP(P1025,Fauna!$G$2:$N$5001,8,FALSE)))</f>
        <v/>
      </c>
      <c r="Q1025" t="str">
        <f>IF(P1025="","",(VLOOKUP(P1025,Fauna!$G$2:$H$5001,2,FALSE)))</f>
        <v/>
      </c>
      <c r="R1025" t="str">
        <f>IF(P1025="","",(VLOOKUP(P1025,Fauna!$G$2:$I$5001,3,FALSE)))</f>
        <v/>
      </c>
    </row>
    <row r="1026" spans="14:18" x14ac:dyDescent="0.25">
      <c r="N1026" t="str">
        <f>IF(P1026="","",(VLOOKUP(P1026,Fauna!$G$2:$N$5001,8,FALSE)))</f>
        <v/>
      </c>
      <c r="Q1026" t="str">
        <f>IF(P1026="","",(VLOOKUP(P1026,Fauna!$G$2:$H$5001,2,FALSE)))</f>
        <v/>
      </c>
      <c r="R1026" t="str">
        <f>IF(P1026="","",(VLOOKUP(P1026,Fauna!$G$2:$I$5001,3,FALSE)))</f>
        <v/>
      </c>
    </row>
    <row r="1027" spans="14:18" x14ac:dyDescent="0.25">
      <c r="N1027" t="str">
        <f>IF(P1027="","",(VLOOKUP(P1027,Fauna!$G$2:$N$5001,8,FALSE)))</f>
        <v/>
      </c>
      <c r="Q1027" t="str">
        <f>IF(P1027="","",(VLOOKUP(P1027,Fauna!$G$2:$H$5001,2,FALSE)))</f>
        <v/>
      </c>
      <c r="R1027" t="str">
        <f>IF(P1027="","",(VLOOKUP(P1027,Fauna!$G$2:$I$5001,3,FALSE)))</f>
        <v/>
      </c>
    </row>
    <row r="1028" spans="14:18" x14ac:dyDescent="0.25">
      <c r="N1028" t="str">
        <f>IF(P1028="","",(VLOOKUP(P1028,Fauna!$G$2:$N$5001,8,FALSE)))</f>
        <v/>
      </c>
      <c r="Q1028" t="str">
        <f>IF(P1028="","",(VLOOKUP(P1028,Fauna!$G$2:$H$5001,2,FALSE)))</f>
        <v/>
      </c>
      <c r="R1028" t="str">
        <f>IF(P1028="","",(VLOOKUP(P1028,Fauna!$G$2:$I$5001,3,FALSE)))</f>
        <v/>
      </c>
    </row>
    <row r="1029" spans="14:18" x14ac:dyDescent="0.25">
      <c r="N1029" t="str">
        <f>IF(P1029="","",(VLOOKUP(P1029,Fauna!$G$2:$N$5001,8,FALSE)))</f>
        <v/>
      </c>
      <c r="Q1029" t="str">
        <f>IF(P1029="","",(VLOOKUP(P1029,Fauna!$G$2:$H$5001,2,FALSE)))</f>
        <v/>
      </c>
      <c r="R1029" t="str">
        <f>IF(P1029="","",(VLOOKUP(P1029,Fauna!$G$2:$I$5001,3,FALSE)))</f>
        <v/>
      </c>
    </row>
    <row r="1030" spans="14:18" x14ac:dyDescent="0.25">
      <c r="N1030" t="str">
        <f>IF(P1030="","",(VLOOKUP(P1030,Fauna!$G$2:$N$5001,8,FALSE)))</f>
        <v/>
      </c>
      <c r="Q1030" t="str">
        <f>IF(P1030="","",(VLOOKUP(P1030,Fauna!$G$2:$H$5001,2,FALSE)))</f>
        <v/>
      </c>
      <c r="R1030" t="str">
        <f>IF(P1030="","",(VLOOKUP(P1030,Fauna!$G$2:$I$5001,3,FALSE)))</f>
        <v/>
      </c>
    </row>
    <row r="1031" spans="14:18" x14ac:dyDescent="0.25">
      <c r="N1031" t="str">
        <f>IF(P1031="","",(VLOOKUP(P1031,Fauna!$G$2:$N$5001,8,FALSE)))</f>
        <v/>
      </c>
      <c r="Q1031" t="str">
        <f>IF(P1031="","",(VLOOKUP(P1031,Fauna!$G$2:$H$5001,2,FALSE)))</f>
        <v/>
      </c>
      <c r="R1031" t="str">
        <f>IF(P1031="","",(VLOOKUP(P1031,Fauna!$G$2:$I$5001,3,FALSE)))</f>
        <v/>
      </c>
    </row>
    <row r="1032" spans="14:18" x14ac:dyDescent="0.25">
      <c r="N1032" t="str">
        <f>IF(P1032="","",(VLOOKUP(P1032,Fauna!$G$2:$N$5001,8,FALSE)))</f>
        <v/>
      </c>
      <c r="Q1032" t="str">
        <f>IF(P1032="","",(VLOOKUP(P1032,Fauna!$G$2:$H$5001,2,FALSE)))</f>
        <v/>
      </c>
      <c r="R1032" t="str">
        <f>IF(P1032="","",(VLOOKUP(P1032,Fauna!$G$2:$I$5001,3,FALSE)))</f>
        <v/>
      </c>
    </row>
    <row r="1033" spans="14:18" x14ac:dyDescent="0.25">
      <c r="N1033" t="str">
        <f>IF(P1033="","",(VLOOKUP(P1033,Fauna!$G$2:$N$5001,8,FALSE)))</f>
        <v/>
      </c>
      <c r="Q1033" t="str">
        <f>IF(P1033="","",(VLOOKUP(P1033,Fauna!$G$2:$H$5001,2,FALSE)))</f>
        <v/>
      </c>
      <c r="R1033" t="str">
        <f>IF(P1033="","",(VLOOKUP(P1033,Fauna!$G$2:$I$5001,3,FALSE)))</f>
        <v/>
      </c>
    </row>
    <row r="1034" spans="14:18" x14ac:dyDescent="0.25">
      <c r="N1034" t="str">
        <f>IF(P1034="","",(VLOOKUP(P1034,Fauna!$G$2:$N$5001,8,FALSE)))</f>
        <v/>
      </c>
      <c r="Q1034" t="str">
        <f>IF(P1034="","",(VLOOKUP(P1034,Fauna!$G$2:$H$5001,2,FALSE)))</f>
        <v/>
      </c>
      <c r="R1034" t="str">
        <f>IF(P1034="","",(VLOOKUP(P1034,Fauna!$G$2:$I$5001,3,FALSE)))</f>
        <v/>
      </c>
    </row>
    <row r="1035" spans="14:18" x14ac:dyDescent="0.25">
      <c r="N1035" t="str">
        <f>IF(P1035="","",(VLOOKUP(P1035,Fauna!$G$2:$N$5001,8,FALSE)))</f>
        <v/>
      </c>
      <c r="Q1035" t="str">
        <f>IF(P1035="","",(VLOOKUP(P1035,Fauna!$G$2:$H$5001,2,FALSE)))</f>
        <v/>
      </c>
      <c r="R1035" t="str">
        <f>IF(P1035="","",(VLOOKUP(P1035,Fauna!$G$2:$I$5001,3,FALSE)))</f>
        <v/>
      </c>
    </row>
    <row r="1036" spans="14:18" x14ac:dyDescent="0.25">
      <c r="N1036" t="str">
        <f>IF(P1036="","",(VLOOKUP(P1036,Fauna!$G$2:$N$5001,8,FALSE)))</f>
        <v/>
      </c>
      <c r="Q1036" t="str">
        <f>IF(P1036="","",(VLOOKUP(P1036,Fauna!$G$2:$H$5001,2,FALSE)))</f>
        <v/>
      </c>
      <c r="R1036" t="str">
        <f>IF(P1036="","",(VLOOKUP(P1036,Fauna!$G$2:$I$5001,3,FALSE)))</f>
        <v/>
      </c>
    </row>
    <row r="1037" spans="14:18" x14ac:dyDescent="0.25">
      <c r="N1037" t="str">
        <f>IF(P1037="","",(VLOOKUP(P1037,Fauna!$G$2:$N$5001,8,FALSE)))</f>
        <v/>
      </c>
      <c r="Q1037" t="str">
        <f>IF(P1037="","",(VLOOKUP(P1037,Fauna!$G$2:$H$5001,2,FALSE)))</f>
        <v/>
      </c>
      <c r="R1037" t="str">
        <f>IF(P1037="","",(VLOOKUP(P1037,Fauna!$G$2:$I$5001,3,FALSE)))</f>
        <v/>
      </c>
    </row>
    <row r="1038" spans="14:18" x14ac:dyDescent="0.25">
      <c r="N1038" t="str">
        <f>IF(P1038="","",(VLOOKUP(P1038,Fauna!$G$2:$N$5001,8,FALSE)))</f>
        <v/>
      </c>
      <c r="Q1038" t="str">
        <f>IF(P1038="","",(VLOOKUP(P1038,Fauna!$G$2:$H$5001,2,FALSE)))</f>
        <v/>
      </c>
      <c r="R1038" t="str">
        <f>IF(P1038="","",(VLOOKUP(P1038,Fauna!$G$2:$I$5001,3,FALSE)))</f>
        <v/>
      </c>
    </row>
    <row r="1039" spans="14:18" x14ac:dyDescent="0.25">
      <c r="N1039" t="str">
        <f>IF(P1039="","",(VLOOKUP(P1039,Fauna!$G$2:$N$5001,8,FALSE)))</f>
        <v/>
      </c>
      <c r="Q1039" t="str">
        <f>IF(P1039="","",(VLOOKUP(P1039,Fauna!$G$2:$H$5001,2,FALSE)))</f>
        <v/>
      </c>
      <c r="R1039" t="str">
        <f>IF(P1039="","",(VLOOKUP(P1039,Fauna!$G$2:$I$5001,3,FALSE)))</f>
        <v/>
      </c>
    </row>
    <row r="1040" spans="14:18" x14ac:dyDescent="0.25">
      <c r="N1040" t="str">
        <f>IF(P1040="","",(VLOOKUP(P1040,Fauna!$G$2:$N$5001,8,FALSE)))</f>
        <v/>
      </c>
      <c r="Q1040" t="str">
        <f>IF(P1040="","",(VLOOKUP(P1040,Fauna!$G$2:$H$5001,2,FALSE)))</f>
        <v/>
      </c>
      <c r="R1040" t="str">
        <f>IF(P1040="","",(VLOOKUP(P1040,Fauna!$G$2:$I$5001,3,FALSE)))</f>
        <v/>
      </c>
    </row>
    <row r="1041" spans="14:18" x14ac:dyDescent="0.25">
      <c r="N1041" t="str">
        <f>IF(P1041="","",(VLOOKUP(P1041,Fauna!$G$2:$N$5001,8,FALSE)))</f>
        <v/>
      </c>
      <c r="Q1041" t="str">
        <f>IF(P1041="","",(VLOOKUP(P1041,Fauna!$G$2:$H$5001,2,FALSE)))</f>
        <v/>
      </c>
      <c r="R1041" t="str">
        <f>IF(P1041="","",(VLOOKUP(P1041,Fauna!$G$2:$I$5001,3,FALSE)))</f>
        <v/>
      </c>
    </row>
    <row r="1042" spans="14:18" x14ac:dyDescent="0.25">
      <c r="N1042" t="str">
        <f>IF(P1042="","",(VLOOKUP(P1042,Fauna!$G$2:$N$5001,8,FALSE)))</f>
        <v/>
      </c>
      <c r="Q1042" t="str">
        <f>IF(P1042="","",(VLOOKUP(P1042,Fauna!$G$2:$H$5001,2,FALSE)))</f>
        <v/>
      </c>
      <c r="R1042" t="str">
        <f>IF(P1042="","",(VLOOKUP(P1042,Fauna!$G$2:$I$5001,3,FALSE)))</f>
        <v/>
      </c>
    </row>
    <row r="1043" spans="14:18" x14ac:dyDescent="0.25">
      <c r="N1043" t="str">
        <f>IF(P1043="","",(VLOOKUP(P1043,Fauna!$G$2:$N$5001,8,FALSE)))</f>
        <v/>
      </c>
      <c r="Q1043" t="str">
        <f>IF(P1043="","",(VLOOKUP(P1043,Fauna!$G$2:$H$5001,2,FALSE)))</f>
        <v/>
      </c>
      <c r="R1043" t="str">
        <f>IF(P1043="","",(VLOOKUP(P1043,Fauna!$G$2:$I$5001,3,FALSE)))</f>
        <v/>
      </c>
    </row>
    <row r="1044" spans="14:18" x14ac:dyDescent="0.25">
      <c r="N1044" t="str">
        <f>IF(P1044="","",(VLOOKUP(P1044,Fauna!$G$2:$N$5001,8,FALSE)))</f>
        <v/>
      </c>
      <c r="Q1044" t="str">
        <f>IF(P1044="","",(VLOOKUP(P1044,Fauna!$G$2:$H$5001,2,FALSE)))</f>
        <v/>
      </c>
      <c r="R1044" t="str">
        <f>IF(P1044="","",(VLOOKUP(P1044,Fauna!$G$2:$I$5001,3,FALSE)))</f>
        <v/>
      </c>
    </row>
    <row r="1045" spans="14:18" x14ac:dyDescent="0.25">
      <c r="N1045" t="str">
        <f>IF(P1045="","",(VLOOKUP(P1045,Fauna!$G$2:$N$5001,8,FALSE)))</f>
        <v/>
      </c>
      <c r="Q1045" t="str">
        <f>IF(P1045="","",(VLOOKUP(P1045,Fauna!$G$2:$H$5001,2,FALSE)))</f>
        <v/>
      </c>
      <c r="R1045" t="str">
        <f>IF(P1045="","",(VLOOKUP(P1045,Fauna!$G$2:$I$5001,3,FALSE)))</f>
        <v/>
      </c>
    </row>
    <row r="1046" spans="14:18" x14ac:dyDescent="0.25">
      <c r="N1046" t="str">
        <f>IF(P1046="","",(VLOOKUP(P1046,Fauna!$G$2:$N$5001,8,FALSE)))</f>
        <v/>
      </c>
      <c r="Q1046" t="str">
        <f>IF(P1046="","",(VLOOKUP(P1046,Fauna!$G$2:$H$5001,2,FALSE)))</f>
        <v/>
      </c>
      <c r="R1046" t="str">
        <f>IF(P1046="","",(VLOOKUP(P1046,Fauna!$G$2:$I$5001,3,FALSE)))</f>
        <v/>
      </c>
    </row>
    <row r="1047" spans="14:18" x14ac:dyDescent="0.25">
      <c r="N1047" t="str">
        <f>IF(P1047="","",(VLOOKUP(P1047,Fauna!$G$2:$N$5001,8,FALSE)))</f>
        <v/>
      </c>
      <c r="Q1047" t="str">
        <f>IF(P1047="","",(VLOOKUP(P1047,Fauna!$G$2:$H$5001,2,FALSE)))</f>
        <v/>
      </c>
      <c r="R1047" t="str">
        <f>IF(P1047="","",(VLOOKUP(P1047,Fauna!$G$2:$I$5001,3,FALSE)))</f>
        <v/>
      </c>
    </row>
    <row r="1048" spans="14:18" x14ac:dyDescent="0.25">
      <c r="N1048" t="str">
        <f>IF(P1048="","",(VLOOKUP(P1048,Fauna!$G$2:$N$5001,8,FALSE)))</f>
        <v/>
      </c>
      <c r="Q1048" t="str">
        <f>IF(P1048="","",(VLOOKUP(P1048,Fauna!$G$2:$H$5001,2,FALSE)))</f>
        <v/>
      </c>
      <c r="R1048" t="str">
        <f>IF(P1048="","",(VLOOKUP(P1048,Fauna!$G$2:$I$5001,3,FALSE)))</f>
        <v/>
      </c>
    </row>
    <row r="1049" spans="14:18" x14ac:dyDescent="0.25">
      <c r="N1049" t="str">
        <f>IF(P1049="","",(VLOOKUP(P1049,Fauna!$G$2:$N$5001,8,FALSE)))</f>
        <v/>
      </c>
      <c r="Q1049" t="str">
        <f>IF(P1049="","",(VLOOKUP(P1049,Fauna!$G$2:$H$5001,2,FALSE)))</f>
        <v/>
      </c>
      <c r="R1049" t="str">
        <f>IF(P1049="","",(VLOOKUP(P1049,Fauna!$G$2:$I$5001,3,FALSE)))</f>
        <v/>
      </c>
    </row>
    <row r="1050" spans="14:18" x14ac:dyDescent="0.25">
      <c r="N1050" t="str">
        <f>IF(P1050="","",(VLOOKUP(P1050,Fauna!$G$2:$N$5001,8,FALSE)))</f>
        <v/>
      </c>
      <c r="Q1050" t="str">
        <f>IF(P1050="","",(VLOOKUP(P1050,Fauna!$G$2:$H$5001,2,FALSE)))</f>
        <v/>
      </c>
      <c r="R1050" t="str">
        <f>IF(P1050="","",(VLOOKUP(P1050,Fauna!$G$2:$I$5001,3,FALSE)))</f>
        <v/>
      </c>
    </row>
    <row r="1051" spans="14:18" x14ac:dyDescent="0.25">
      <c r="N1051" t="str">
        <f>IF(P1051="","",(VLOOKUP(P1051,Fauna!$G$2:$N$5001,8,FALSE)))</f>
        <v/>
      </c>
      <c r="Q1051" t="str">
        <f>IF(P1051="","",(VLOOKUP(P1051,Fauna!$G$2:$H$5001,2,FALSE)))</f>
        <v/>
      </c>
      <c r="R1051" t="str">
        <f>IF(P1051="","",(VLOOKUP(P1051,Fauna!$G$2:$I$5001,3,FALSE)))</f>
        <v/>
      </c>
    </row>
    <row r="1052" spans="14:18" x14ac:dyDescent="0.25">
      <c r="N1052" t="str">
        <f>IF(P1052="","",(VLOOKUP(P1052,Fauna!$G$2:$N$5001,8,FALSE)))</f>
        <v/>
      </c>
      <c r="Q1052" t="str">
        <f>IF(P1052="","",(VLOOKUP(P1052,Fauna!$G$2:$H$5001,2,FALSE)))</f>
        <v/>
      </c>
      <c r="R1052" t="str">
        <f>IF(P1052="","",(VLOOKUP(P1052,Fauna!$G$2:$I$5001,3,FALSE)))</f>
        <v/>
      </c>
    </row>
    <row r="1053" spans="14:18" x14ac:dyDescent="0.25">
      <c r="N1053" t="str">
        <f>IF(P1053="","",(VLOOKUP(P1053,Fauna!$G$2:$N$5001,8,FALSE)))</f>
        <v/>
      </c>
      <c r="Q1053" t="str">
        <f>IF(P1053="","",(VLOOKUP(P1053,Fauna!$G$2:$H$5001,2,FALSE)))</f>
        <v/>
      </c>
      <c r="R1053" t="str">
        <f>IF(P1053="","",(VLOOKUP(P1053,Fauna!$G$2:$I$5001,3,FALSE)))</f>
        <v/>
      </c>
    </row>
    <row r="1054" spans="14:18" x14ac:dyDescent="0.25">
      <c r="N1054" t="str">
        <f>IF(P1054="","",(VLOOKUP(P1054,Fauna!$G$2:$N$5001,8,FALSE)))</f>
        <v/>
      </c>
      <c r="Q1054" t="str">
        <f>IF(P1054="","",(VLOOKUP(P1054,Fauna!$G$2:$H$5001,2,FALSE)))</f>
        <v/>
      </c>
      <c r="R1054" t="str">
        <f>IF(P1054="","",(VLOOKUP(P1054,Fauna!$G$2:$I$5001,3,FALSE)))</f>
        <v/>
      </c>
    </row>
    <row r="1055" spans="14:18" x14ac:dyDescent="0.25">
      <c r="N1055" t="str">
        <f>IF(P1055="","",(VLOOKUP(P1055,Fauna!$G$2:$N$5001,8,FALSE)))</f>
        <v/>
      </c>
      <c r="Q1055" t="str">
        <f>IF(P1055="","",(VLOOKUP(P1055,Fauna!$G$2:$H$5001,2,FALSE)))</f>
        <v/>
      </c>
      <c r="R1055" t="str">
        <f>IF(P1055="","",(VLOOKUP(P1055,Fauna!$G$2:$I$5001,3,FALSE)))</f>
        <v/>
      </c>
    </row>
    <row r="1056" spans="14:18" x14ac:dyDescent="0.25">
      <c r="N1056" t="str">
        <f>IF(P1056="","",(VLOOKUP(P1056,Fauna!$G$2:$N$5001,8,FALSE)))</f>
        <v/>
      </c>
      <c r="Q1056" t="str">
        <f>IF(P1056="","",(VLOOKUP(P1056,Fauna!$G$2:$H$5001,2,FALSE)))</f>
        <v/>
      </c>
      <c r="R1056" t="str">
        <f>IF(P1056="","",(VLOOKUP(P1056,Fauna!$G$2:$I$5001,3,FALSE)))</f>
        <v/>
      </c>
    </row>
    <row r="1057" spans="14:18" x14ac:dyDescent="0.25">
      <c r="N1057" t="str">
        <f>IF(P1057="","",(VLOOKUP(P1057,Fauna!$G$2:$N$5001,8,FALSE)))</f>
        <v/>
      </c>
      <c r="Q1057" t="str">
        <f>IF(P1057="","",(VLOOKUP(P1057,Fauna!$G$2:$H$5001,2,FALSE)))</f>
        <v/>
      </c>
      <c r="R1057" t="str">
        <f>IF(P1057="","",(VLOOKUP(P1057,Fauna!$G$2:$I$5001,3,FALSE)))</f>
        <v/>
      </c>
    </row>
    <row r="1058" spans="14:18" x14ac:dyDescent="0.25">
      <c r="N1058" t="str">
        <f>IF(P1058="","",(VLOOKUP(P1058,Fauna!$G$2:$N$5001,8,FALSE)))</f>
        <v/>
      </c>
      <c r="Q1058" t="str">
        <f>IF(P1058="","",(VLOOKUP(P1058,Fauna!$G$2:$H$5001,2,FALSE)))</f>
        <v/>
      </c>
      <c r="R1058" t="str">
        <f>IF(P1058="","",(VLOOKUP(P1058,Fauna!$G$2:$I$5001,3,FALSE)))</f>
        <v/>
      </c>
    </row>
    <row r="1059" spans="14:18" x14ac:dyDescent="0.25">
      <c r="N1059" t="str">
        <f>IF(P1059="","",(VLOOKUP(P1059,Fauna!$G$2:$N$5001,8,FALSE)))</f>
        <v/>
      </c>
      <c r="Q1059" t="str">
        <f>IF(P1059="","",(VLOOKUP(P1059,Fauna!$G$2:$H$5001,2,FALSE)))</f>
        <v/>
      </c>
      <c r="R1059" t="str">
        <f>IF(P1059="","",(VLOOKUP(P1059,Fauna!$G$2:$I$5001,3,FALSE)))</f>
        <v/>
      </c>
    </row>
    <row r="1060" spans="14:18" x14ac:dyDescent="0.25">
      <c r="N1060" t="str">
        <f>IF(P1060="","",(VLOOKUP(P1060,Fauna!$G$2:$N$5001,8,FALSE)))</f>
        <v/>
      </c>
      <c r="Q1060" t="str">
        <f>IF(P1060="","",(VLOOKUP(P1060,Fauna!$G$2:$H$5001,2,FALSE)))</f>
        <v/>
      </c>
      <c r="R1060" t="str">
        <f>IF(P1060="","",(VLOOKUP(P1060,Fauna!$G$2:$I$5001,3,FALSE)))</f>
        <v/>
      </c>
    </row>
    <row r="1061" spans="14:18" x14ac:dyDescent="0.25">
      <c r="N1061" t="str">
        <f>IF(P1061="","",(VLOOKUP(P1061,Fauna!$G$2:$N$5001,8,FALSE)))</f>
        <v/>
      </c>
      <c r="Q1061" t="str">
        <f>IF(P1061="","",(VLOOKUP(P1061,Fauna!$G$2:$H$5001,2,FALSE)))</f>
        <v/>
      </c>
      <c r="R1061" t="str">
        <f>IF(P1061="","",(VLOOKUP(P1061,Fauna!$G$2:$I$5001,3,FALSE)))</f>
        <v/>
      </c>
    </row>
    <row r="1062" spans="14:18" x14ac:dyDescent="0.25">
      <c r="N1062" t="str">
        <f>IF(P1062="","",(VLOOKUP(P1062,Fauna!$G$2:$N$5001,8,FALSE)))</f>
        <v/>
      </c>
      <c r="Q1062" t="str">
        <f>IF(P1062="","",(VLOOKUP(P1062,Fauna!$G$2:$H$5001,2,FALSE)))</f>
        <v/>
      </c>
      <c r="R1062" t="str">
        <f>IF(P1062="","",(VLOOKUP(P1062,Fauna!$G$2:$I$5001,3,FALSE)))</f>
        <v/>
      </c>
    </row>
    <row r="1063" spans="14:18" x14ac:dyDescent="0.25">
      <c r="N1063" t="str">
        <f>IF(P1063="","",(VLOOKUP(P1063,Fauna!$G$2:$N$5001,8,FALSE)))</f>
        <v/>
      </c>
      <c r="Q1063" t="str">
        <f>IF(P1063="","",(VLOOKUP(P1063,Fauna!$G$2:$H$5001,2,FALSE)))</f>
        <v/>
      </c>
      <c r="R1063" t="str">
        <f>IF(P1063="","",(VLOOKUP(P1063,Fauna!$G$2:$I$5001,3,FALSE)))</f>
        <v/>
      </c>
    </row>
    <row r="1064" spans="14:18" x14ac:dyDescent="0.25">
      <c r="N1064" t="str">
        <f>IF(P1064="","",(VLOOKUP(P1064,Fauna!$G$2:$N$5001,8,FALSE)))</f>
        <v/>
      </c>
      <c r="Q1064" t="str">
        <f>IF(P1064="","",(VLOOKUP(P1064,Fauna!$G$2:$H$5001,2,FALSE)))</f>
        <v/>
      </c>
      <c r="R1064" t="str">
        <f>IF(P1064="","",(VLOOKUP(P1064,Fauna!$G$2:$I$5001,3,FALSE)))</f>
        <v/>
      </c>
    </row>
    <row r="1065" spans="14:18" x14ac:dyDescent="0.25">
      <c r="N1065" t="str">
        <f>IF(P1065="","",(VLOOKUP(P1065,Fauna!$G$2:$N$5001,8,FALSE)))</f>
        <v/>
      </c>
      <c r="Q1065" t="str">
        <f>IF(P1065="","",(VLOOKUP(P1065,Fauna!$G$2:$H$5001,2,FALSE)))</f>
        <v/>
      </c>
      <c r="R1065" t="str">
        <f>IF(P1065="","",(VLOOKUP(P1065,Fauna!$G$2:$I$5001,3,FALSE)))</f>
        <v/>
      </c>
    </row>
    <row r="1066" spans="14:18" x14ac:dyDescent="0.25">
      <c r="N1066" t="str">
        <f>IF(P1066="","",(VLOOKUP(P1066,Fauna!$G$2:$N$5001,8,FALSE)))</f>
        <v/>
      </c>
      <c r="Q1066" t="str">
        <f>IF(P1066="","",(VLOOKUP(P1066,Fauna!$G$2:$H$5001,2,FALSE)))</f>
        <v/>
      </c>
      <c r="R1066" t="str">
        <f>IF(P1066="","",(VLOOKUP(P1066,Fauna!$G$2:$I$5001,3,FALSE)))</f>
        <v/>
      </c>
    </row>
    <row r="1067" spans="14:18" x14ac:dyDescent="0.25">
      <c r="N1067" t="str">
        <f>IF(P1067="","",(VLOOKUP(P1067,Fauna!$G$2:$N$5001,8,FALSE)))</f>
        <v/>
      </c>
      <c r="Q1067" t="str">
        <f>IF(P1067="","",(VLOOKUP(P1067,Fauna!$G$2:$H$5001,2,FALSE)))</f>
        <v/>
      </c>
      <c r="R1067" t="str">
        <f>IF(P1067="","",(VLOOKUP(P1067,Fauna!$G$2:$I$5001,3,FALSE)))</f>
        <v/>
      </c>
    </row>
    <row r="1068" spans="14:18" x14ac:dyDescent="0.25">
      <c r="N1068" t="str">
        <f>IF(P1068="","",(VLOOKUP(P1068,Fauna!$G$2:$N$5001,8,FALSE)))</f>
        <v/>
      </c>
      <c r="Q1068" t="str">
        <f>IF(P1068="","",(VLOOKUP(P1068,Fauna!$G$2:$H$5001,2,FALSE)))</f>
        <v/>
      </c>
      <c r="R1068" t="str">
        <f>IF(P1068="","",(VLOOKUP(P1068,Fauna!$G$2:$I$5001,3,FALSE)))</f>
        <v/>
      </c>
    </row>
    <row r="1069" spans="14:18" x14ac:dyDescent="0.25">
      <c r="N1069" t="str">
        <f>IF(P1069="","",(VLOOKUP(P1069,Fauna!$G$2:$N$5001,8,FALSE)))</f>
        <v/>
      </c>
      <c r="Q1069" t="str">
        <f>IF(P1069="","",(VLOOKUP(P1069,Fauna!$G$2:$H$5001,2,FALSE)))</f>
        <v/>
      </c>
      <c r="R1069" t="str">
        <f>IF(P1069="","",(VLOOKUP(P1069,Fauna!$G$2:$I$5001,3,FALSE)))</f>
        <v/>
      </c>
    </row>
    <row r="1070" spans="14:18" x14ac:dyDescent="0.25">
      <c r="N1070" t="str">
        <f>IF(P1070="","",(VLOOKUP(P1070,Fauna!$G$2:$N$5001,8,FALSE)))</f>
        <v/>
      </c>
      <c r="Q1070" t="str">
        <f>IF(P1070="","",(VLOOKUP(P1070,Fauna!$G$2:$H$5001,2,FALSE)))</f>
        <v/>
      </c>
      <c r="R1070" t="str">
        <f>IF(P1070="","",(VLOOKUP(P1070,Fauna!$G$2:$I$5001,3,FALSE)))</f>
        <v/>
      </c>
    </row>
    <row r="1071" spans="14:18" x14ac:dyDescent="0.25">
      <c r="N1071" t="str">
        <f>IF(P1071="","",(VLOOKUP(P1071,Fauna!$G$2:$N$5001,8,FALSE)))</f>
        <v/>
      </c>
      <c r="Q1071" t="str">
        <f>IF(P1071="","",(VLOOKUP(P1071,Fauna!$G$2:$H$5001,2,FALSE)))</f>
        <v/>
      </c>
      <c r="R1071" t="str">
        <f>IF(P1071="","",(VLOOKUP(P1071,Fauna!$G$2:$I$5001,3,FALSE)))</f>
        <v/>
      </c>
    </row>
    <row r="1072" spans="14:18" x14ac:dyDescent="0.25">
      <c r="N1072" t="str">
        <f>IF(P1072="","",(VLOOKUP(P1072,Fauna!$G$2:$N$5001,8,FALSE)))</f>
        <v/>
      </c>
      <c r="Q1072" t="str">
        <f>IF(P1072="","",(VLOOKUP(P1072,Fauna!$G$2:$H$5001,2,FALSE)))</f>
        <v/>
      </c>
      <c r="R1072" t="str">
        <f>IF(P1072="","",(VLOOKUP(P1072,Fauna!$G$2:$I$5001,3,FALSE)))</f>
        <v/>
      </c>
    </row>
    <row r="1073" spans="14:18" x14ac:dyDescent="0.25">
      <c r="N1073" t="str">
        <f>IF(P1073="","",(VLOOKUP(P1073,Fauna!$G$2:$N$5001,8,FALSE)))</f>
        <v/>
      </c>
      <c r="Q1073" t="str">
        <f>IF(P1073="","",(VLOOKUP(P1073,Fauna!$G$2:$H$5001,2,FALSE)))</f>
        <v/>
      </c>
      <c r="R1073" t="str">
        <f>IF(P1073="","",(VLOOKUP(P1073,Fauna!$G$2:$I$5001,3,FALSE)))</f>
        <v/>
      </c>
    </row>
    <row r="1074" spans="14:18" x14ac:dyDescent="0.25">
      <c r="N1074" t="str">
        <f>IF(P1074="","",(VLOOKUP(P1074,Fauna!$G$2:$N$5001,8,FALSE)))</f>
        <v/>
      </c>
      <c r="Q1074" t="str">
        <f>IF(P1074="","",(VLOOKUP(P1074,Fauna!$G$2:$H$5001,2,FALSE)))</f>
        <v/>
      </c>
      <c r="R1074" t="str">
        <f>IF(P1074="","",(VLOOKUP(P1074,Fauna!$G$2:$I$5001,3,FALSE)))</f>
        <v/>
      </c>
    </row>
    <row r="1075" spans="14:18" x14ac:dyDescent="0.25">
      <c r="N1075" t="str">
        <f>IF(P1075="","",(VLOOKUP(P1075,Fauna!$G$2:$N$5001,8,FALSE)))</f>
        <v/>
      </c>
      <c r="Q1075" t="str">
        <f>IF(P1075="","",(VLOOKUP(P1075,Fauna!$G$2:$H$5001,2,FALSE)))</f>
        <v/>
      </c>
      <c r="R1075" t="str">
        <f>IF(P1075="","",(VLOOKUP(P1075,Fauna!$G$2:$I$5001,3,FALSE)))</f>
        <v/>
      </c>
    </row>
    <row r="1076" spans="14:18" x14ac:dyDescent="0.25">
      <c r="N1076" t="str">
        <f>IF(P1076="","",(VLOOKUP(P1076,Fauna!$G$2:$N$5001,8,FALSE)))</f>
        <v/>
      </c>
      <c r="Q1076" t="str">
        <f>IF(P1076="","",(VLOOKUP(P1076,Fauna!$G$2:$H$5001,2,FALSE)))</f>
        <v/>
      </c>
      <c r="R1076" t="str">
        <f>IF(P1076="","",(VLOOKUP(P1076,Fauna!$G$2:$I$5001,3,FALSE)))</f>
        <v/>
      </c>
    </row>
    <row r="1077" spans="14:18" x14ac:dyDescent="0.25">
      <c r="N1077" t="str">
        <f>IF(P1077="","",(VLOOKUP(P1077,Fauna!$G$2:$N$5001,8,FALSE)))</f>
        <v/>
      </c>
      <c r="Q1077" t="str">
        <f>IF(P1077="","",(VLOOKUP(P1077,Fauna!$G$2:$H$5001,2,FALSE)))</f>
        <v/>
      </c>
      <c r="R1077" t="str">
        <f>IF(P1077="","",(VLOOKUP(P1077,Fauna!$G$2:$I$5001,3,FALSE)))</f>
        <v/>
      </c>
    </row>
    <row r="1078" spans="14:18" x14ac:dyDescent="0.25">
      <c r="N1078" t="str">
        <f>IF(P1078="","",(VLOOKUP(P1078,Fauna!$G$2:$N$5001,8,FALSE)))</f>
        <v/>
      </c>
      <c r="Q1078" t="str">
        <f>IF(P1078="","",(VLOOKUP(P1078,Fauna!$G$2:$H$5001,2,FALSE)))</f>
        <v/>
      </c>
      <c r="R1078" t="str">
        <f>IF(P1078="","",(VLOOKUP(P1078,Fauna!$G$2:$I$5001,3,FALSE)))</f>
        <v/>
      </c>
    </row>
    <row r="1079" spans="14:18" x14ac:dyDescent="0.25">
      <c r="N1079" t="str">
        <f>IF(P1079="","",(VLOOKUP(P1079,Fauna!$G$2:$N$5001,8,FALSE)))</f>
        <v/>
      </c>
      <c r="Q1079" t="str">
        <f>IF(P1079="","",(VLOOKUP(P1079,Fauna!$G$2:$H$5001,2,FALSE)))</f>
        <v/>
      </c>
      <c r="R1079" t="str">
        <f>IF(P1079="","",(VLOOKUP(P1079,Fauna!$G$2:$I$5001,3,FALSE)))</f>
        <v/>
      </c>
    </row>
    <row r="1080" spans="14:18" x14ac:dyDescent="0.25">
      <c r="N1080" t="str">
        <f>IF(P1080="","",(VLOOKUP(P1080,Fauna!$G$2:$N$5001,8,FALSE)))</f>
        <v/>
      </c>
      <c r="Q1080" t="str">
        <f>IF(P1080="","",(VLOOKUP(P1080,Fauna!$G$2:$H$5001,2,FALSE)))</f>
        <v/>
      </c>
      <c r="R1080" t="str">
        <f>IF(P1080="","",(VLOOKUP(P1080,Fauna!$G$2:$I$5001,3,FALSE)))</f>
        <v/>
      </c>
    </row>
    <row r="1081" spans="14:18" x14ac:dyDescent="0.25">
      <c r="N1081" t="str">
        <f>IF(P1081="","",(VLOOKUP(P1081,Fauna!$G$2:$N$5001,8,FALSE)))</f>
        <v/>
      </c>
      <c r="Q1081" t="str">
        <f>IF(P1081="","",(VLOOKUP(P1081,Fauna!$G$2:$H$5001,2,FALSE)))</f>
        <v/>
      </c>
      <c r="R1081" t="str">
        <f>IF(P1081="","",(VLOOKUP(P1081,Fauna!$G$2:$I$5001,3,FALSE)))</f>
        <v/>
      </c>
    </row>
    <row r="1082" spans="14:18" x14ac:dyDescent="0.25">
      <c r="N1082" t="str">
        <f>IF(P1082="","",(VLOOKUP(P1082,Fauna!$G$2:$N$5001,8,FALSE)))</f>
        <v/>
      </c>
      <c r="Q1082" t="str">
        <f>IF(P1082="","",(VLOOKUP(P1082,Fauna!$G$2:$H$5001,2,FALSE)))</f>
        <v/>
      </c>
      <c r="R1082" t="str">
        <f>IF(P1082="","",(VLOOKUP(P1082,Fauna!$G$2:$I$5001,3,FALSE)))</f>
        <v/>
      </c>
    </row>
    <row r="1083" spans="14:18" x14ac:dyDescent="0.25">
      <c r="N1083" t="str">
        <f>IF(P1083="","",(VLOOKUP(P1083,Fauna!$G$2:$N$5001,8,FALSE)))</f>
        <v/>
      </c>
      <c r="Q1083" t="str">
        <f>IF(P1083="","",(VLOOKUP(P1083,Fauna!$G$2:$H$5001,2,FALSE)))</f>
        <v/>
      </c>
      <c r="R1083" t="str">
        <f>IF(P1083="","",(VLOOKUP(P1083,Fauna!$G$2:$I$5001,3,FALSE)))</f>
        <v/>
      </c>
    </row>
    <row r="1084" spans="14:18" x14ac:dyDescent="0.25">
      <c r="N1084" t="str">
        <f>IF(P1084="","",(VLOOKUP(P1084,Fauna!$G$2:$N$5001,8,FALSE)))</f>
        <v/>
      </c>
      <c r="Q1084" t="str">
        <f>IF(P1084="","",(VLOOKUP(P1084,Fauna!$G$2:$H$5001,2,FALSE)))</f>
        <v/>
      </c>
      <c r="R1084" t="str">
        <f>IF(P1084="","",(VLOOKUP(P1084,Fauna!$G$2:$I$5001,3,FALSE)))</f>
        <v/>
      </c>
    </row>
    <row r="1085" spans="14:18" x14ac:dyDescent="0.25">
      <c r="N1085" t="str">
        <f>IF(P1085="","",(VLOOKUP(P1085,Fauna!$G$2:$N$5001,8,FALSE)))</f>
        <v/>
      </c>
      <c r="Q1085" t="str">
        <f>IF(P1085="","",(VLOOKUP(P1085,Fauna!$G$2:$H$5001,2,FALSE)))</f>
        <v/>
      </c>
      <c r="R1085" t="str">
        <f>IF(P1085="","",(VLOOKUP(P1085,Fauna!$G$2:$I$5001,3,FALSE)))</f>
        <v/>
      </c>
    </row>
    <row r="1086" spans="14:18" x14ac:dyDescent="0.25">
      <c r="N1086" t="str">
        <f>IF(P1086="","",(VLOOKUP(P1086,Fauna!$G$2:$N$5001,8,FALSE)))</f>
        <v/>
      </c>
      <c r="Q1086" t="str">
        <f>IF(P1086="","",(VLOOKUP(P1086,Fauna!$G$2:$H$5001,2,FALSE)))</f>
        <v/>
      </c>
      <c r="R1086" t="str">
        <f>IF(P1086="","",(VLOOKUP(P1086,Fauna!$G$2:$I$5001,3,FALSE)))</f>
        <v/>
      </c>
    </row>
    <row r="1087" spans="14:18" x14ac:dyDescent="0.25">
      <c r="N1087" t="str">
        <f>IF(P1087="","",(VLOOKUP(P1087,Fauna!$G$2:$N$5001,8,FALSE)))</f>
        <v/>
      </c>
      <c r="Q1087" t="str">
        <f>IF(P1087="","",(VLOOKUP(P1087,Fauna!$G$2:$H$5001,2,FALSE)))</f>
        <v/>
      </c>
      <c r="R1087" t="str">
        <f>IF(P1087="","",(VLOOKUP(P1087,Fauna!$G$2:$I$5001,3,FALSE)))</f>
        <v/>
      </c>
    </row>
    <row r="1088" spans="14:18" x14ac:dyDescent="0.25">
      <c r="N1088" t="str">
        <f>IF(P1088="","",(VLOOKUP(P1088,Fauna!$G$2:$N$5001,8,FALSE)))</f>
        <v/>
      </c>
      <c r="Q1088" t="str">
        <f>IF(P1088="","",(VLOOKUP(P1088,Fauna!$G$2:$H$5001,2,FALSE)))</f>
        <v/>
      </c>
      <c r="R1088" t="str">
        <f>IF(P1088="","",(VLOOKUP(P1088,Fauna!$G$2:$I$5001,3,FALSE)))</f>
        <v/>
      </c>
    </row>
    <row r="1089" spans="14:18" x14ac:dyDescent="0.25">
      <c r="N1089" t="str">
        <f>IF(P1089="","",(VLOOKUP(P1089,Fauna!$G$2:$N$5001,8,FALSE)))</f>
        <v/>
      </c>
      <c r="Q1089" t="str">
        <f>IF(P1089="","",(VLOOKUP(P1089,Fauna!$G$2:$H$5001,2,FALSE)))</f>
        <v/>
      </c>
      <c r="R1089" t="str">
        <f>IF(P1089="","",(VLOOKUP(P1089,Fauna!$G$2:$I$5001,3,FALSE)))</f>
        <v/>
      </c>
    </row>
    <row r="1090" spans="14:18" x14ac:dyDescent="0.25">
      <c r="N1090" t="str">
        <f>IF(P1090="","",(VLOOKUP(P1090,Fauna!$G$2:$N$5001,8,FALSE)))</f>
        <v/>
      </c>
      <c r="Q1090" t="str">
        <f>IF(P1090="","",(VLOOKUP(P1090,Fauna!$G$2:$H$5001,2,FALSE)))</f>
        <v/>
      </c>
      <c r="R1090" t="str">
        <f>IF(P1090="","",(VLOOKUP(P1090,Fauna!$G$2:$I$5001,3,FALSE)))</f>
        <v/>
      </c>
    </row>
    <row r="1091" spans="14:18" x14ac:dyDescent="0.25">
      <c r="N1091" t="str">
        <f>IF(P1091="","",(VLOOKUP(P1091,Fauna!$G$2:$N$5001,8,FALSE)))</f>
        <v/>
      </c>
      <c r="Q1091" t="str">
        <f>IF(P1091="","",(VLOOKUP(P1091,Fauna!$G$2:$H$5001,2,FALSE)))</f>
        <v/>
      </c>
      <c r="R1091" t="str">
        <f>IF(P1091="","",(VLOOKUP(P1091,Fauna!$G$2:$I$5001,3,FALSE)))</f>
        <v/>
      </c>
    </row>
    <row r="1092" spans="14:18" x14ac:dyDescent="0.25">
      <c r="N1092" t="str">
        <f>IF(P1092="","",(VLOOKUP(P1092,Fauna!$G$2:$N$5001,8,FALSE)))</f>
        <v/>
      </c>
      <c r="Q1092" t="str">
        <f>IF(P1092="","",(VLOOKUP(P1092,Fauna!$G$2:$H$5001,2,FALSE)))</f>
        <v/>
      </c>
      <c r="R1092" t="str">
        <f>IF(P1092="","",(VLOOKUP(P1092,Fauna!$G$2:$I$5001,3,FALSE)))</f>
        <v/>
      </c>
    </row>
    <row r="1093" spans="14:18" x14ac:dyDescent="0.25">
      <c r="N1093" t="str">
        <f>IF(P1093="","",(VLOOKUP(P1093,Fauna!$G$2:$N$5001,8,FALSE)))</f>
        <v/>
      </c>
      <c r="Q1093" t="str">
        <f>IF(P1093="","",(VLOOKUP(P1093,Fauna!$G$2:$H$5001,2,FALSE)))</f>
        <v/>
      </c>
      <c r="R1093" t="str">
        <f>IF(P1093="","",(VLOOKUP(P1093,Fauna!$G$2:$I$5001,3,FALSE)))</f>
        <v/>
      </c>
    </row>
    <row r="1094" spans="14:18" x14ac:dyDescent="0.25">
      <c r="N1094" t="str">
        <f>IF(P1094="","",(VLOOKUP(P1094,Fauna!$G$2:$N$5001,8,FALSE)))</f>
        <v/>
      </c>
      <c r="Q1094" t="str">
        <f>IF(P1094="","",(VLOOKUP(P1094,Fauna!$G$2:$H$5001,2,FALSE)))</f>
        <v/>
      </c>
      <c r="R1094" t="str">
        <f>IF(P1094="","",(VLOOKUP(P1094,Fauna!$G$2:$I$5001,3,FALSE)))</f>
        <v/>
      </c>
    </row>
    <row r="1095" spans="14:18" x14ac:dyDescent="0.25">
      <c r="N1095" t="str">
        <f>IF(P1095="","",(VLOOKUP(P1095,Fauna!$G$2:$N$5001,8,FALSE)))</f>
        <v/>
      </c>
      <c r="Q1095" t="str">
        <f>IF(P1095="","",(VLOOKUP(P1095,Fauna!$G$2:$H$5001,2,FALSE)))</f>
        <v/>
      </c>
      <c r="R1095" t="str">
        <f>IF(P1095="","",(VLOOKUP(P1095,Fauna!$G$2:$I$5001,3,FALSE)))</f>
        <v/>
      </c>
    </row>
    <row r="1096" spans="14:18" x14ac:dyDescent="0.25">
      <c r="N1096" t="str">
        <f>IF(P1096="","",(VLOOKUP(P1096,Fauna!$G$2:$N$5001,8,FALSE)))</f>
        <v/>
      </c>
      <c r="Q1096" t="str">
        <f>IF(P1096="","",(VLOOKUP(P1096,Fauna!$G$2:$H$5001,2,FALSE)))</f>
        <v/>
      </c>
      <c r="R1096" t="str">
        <f>IF(P1096="","",(VLOOKUP(P1096,Fauna!$G$2:$I$5001,3,FALSE)))</f>
        <v/>
      </c>
    </row>
    <row r="1097" spans="14:18" x14ac:dyDescent="0.25">
      <c r="N1097" t="str">
        <f>IF(P1097="","",(VLOOKUP(P1097,Fauna!$G$2:$N$5001,8,FALSE)))</f>
        <v/>
      </c>
      <c r="Q1097" t="str">
        <f>IF(P1097="","",(VLOOKUP(P1097,Fauna!$G$2:$H$5001,2,FALSE)))</f>
        <v/>
      </c>
      <c r="R1097" t="str">
        <f>IF(P1097="","",(VLOOKUP(P1097,Fauna!$G$2:$I$5001,3,FALSE)))</f>
        <v/>
      </c>
    </row>
    <row r="1098" spans="14:18" x14ac:dyDescent="0.25">
      <c r="N1098" t="str">
        <f>IF(P1098="","",(VLOOKUP(P1098,Fauna!$G$2:$N$5001,8,FALSE)))</f>
        <v/>
      </c>
      <c r="Q1098" t="str">
        <f>IF(P1098="","",(VLOOKUP(P1098,Fauna!$G$2:$H$5001,2,FALSE)))</f>
        <v/>
      </c>
      <c r="R1098" t="str">
        <f>IF(P1098="","",(VLOOKUP(P1098,Fauna!$G$2:$I$5001,3,FALSE)))</f>
        <v/>
      </c>
    </row>
    <row r="1099" spans="14:18" x14ac:dyDescent="0.25">
      <c r="N1099" t="str">
        <f>IF(P1099="","",(VLOOKUP(P1099,Fauna!$G$2:$N$5001,8,FALSE)))</f>
        <v/>
      </c>
      <c r="Q1099" t="str">
        <f>IF(P1099="","",(VLOOKUP(P1099,Fauna!$G$2:$H$5001,2,FALSE)))</f>
        <v/>
      </c>
      <c r="R1099" t="str">
        <f>IF(P1099="","",(VLOOKUP(P1099,Fauna!$G$2:$I$5001,3,FALSE)))</f>
        <v/>
      </c>
    </row>
    <row r="1100" spans="14:18" x14ac:dyDescent="0.25">
      <c r="N1100" t="str">
        <f>IF(P1100="","",(VLOOKUP(P1100,Fauna!$G$2:$N$5001,8,FALSE)))</f>
        <v/>
      </c>
      <c r="Q1100" t="str">
        <f>IF(P1100="","",(VLOOKUP(P1100,Fauna!$G$2:$H$5001,2,FALSE)))</f>
        <v/>
      </c>
      <c r="R1100" t="str">
        <f>IF(P1100="","",(VLOOKUP(P1100,Fauna!$G$2:$I$5001,3,FALSE)))</f>
        <v/>
      </c>
    </row>
    <row r="1101" spans="14:18" x14ac:dyDescent="0.25">
      <c r="N1101" t="str">
        <f>IF(P1101="","",(VLOOKUP(P1101,Fauna!$G$2:$N$5001,8,FALSE)))</f>
        <v/>
      </c>
      <c r="Q1101" t="str">
        <f>IF(P1101="","",(VLOOKUP(P1101,Fauna!$G$2:$H$5001,2,FALSE)))</f>
        <v/>
      </c>
      <c r="R1101" t="str">
        <f>IF(P1101="","",(VLOOKUP(P1101,Fauna!$G$2:$I$5001,3,FALSE)))</f>
        <v/>
      </c>
    </row>
    <row r="1102" spans="14:18" x14ac:dyDescent="0.25">
      <c r="N1102" t="str">
        <f>IF(P1102="","",(VLOOKUP(P1102,Fauna!$G$2:$N$5001,8,FALSE)))</f>
        <v/>
      </c>
      <c r="Q1102" t="str">
        <f>IF(P1102="","",(VLOOKUP(P1102,Fauna!$G$2:$H$5001,2,FALSE)))</f>
        <v/>
      </c>
      <c r="R1102" t="str">
        <f>IF(P1102="","",(VLOOKUP(P1102,Fauna!$G$2:$I$5001,3,FALSE)))</f>
        <v/>
      </c>
    </row>
    <row r="1103" spans="14:18" x14ac:dyDescent="0.25">
      <c r="N1103" t="str">
        <f>IF(P1103="","",(VLOOKUP(P1103,Fauna!$G$2:$N$5001,8,FALSE)))</f>
        <v/>
      </c>
      <c r="Q1103" t="str">
        <f>IF(P1103="","",(VLOOKUP(P1103,Fauna!$G$2:$H$5001,2,FALSE)))</f>
        <v/>
      </c>
      <c r="R1103" t="str">
        <f>IF(P1103="","",(VLOOKUP(P1103,Fauna!$G$2:$I$5001,3,FALSE)))</f>
        <v/>
      </c>
    </row>
    <row r="1104" spans="14:18" x14ac:dyDescent="0.25">
      <c r="N1104" t="str">
        <f>IF(P1104="","",(VLOOKUP(P1104,Fauna!$G$2:$N$5001,8,FALSE)))</f>
        <v/>
      </c>
      <c r="Q1104" t="str">
        <f>IF(P1104="","",(VLOOKUP(P1104,Fauna!$G$2:$H$5001,2,FALSE)))</f>
        <v/>
      </c>
      <c r="R1104" t="str">
        <f>IF(P1104="","",(VLOOKUP(P1104,Fauna!$G$2:$I$5001,3,FALSE)))</f>
        <v/>
      </c>
    </row>
    <row r="1105" spans="14:18" x14ac:dyDescent="0.25">
      <c r="N1105" t="str">
        <f>IF(P1105="","",(VLOOKUP(P1105,Fauna!$G$2:$N$5001,8,FALSE)))</f>
        <v/>
      </c>
      <c r="Q1105" t="str">
        <f>IF(P1105="","",(VLOOKUP(P1105,Fauna!$G$2:$H$5001,2,FALSE)))</f>
        <v/>
      </c>
      <c r="R1105" t="str">
        <f>IF(P1105="","",(VLOOKUP(P1105,Fauna!$G$2:$I$5001,3,FALSE)))</f>
        <v/>
      </c>
    </row>
    <row r="1106" spans="14:18" x14ac:dyDescent="0.25">
      <c r="N1106" t="str">
        <f>IF(P1106="","",(VLOOKUP(P1106,Fauna!$G$2:$N$5001,8,FALSE)))</f>
        <v/>
      </c>
      <c r="Q1106" t="str">
        <f>IF(P1106="","",(VLOOKUP(P1106,Fauna!$G$2:$H$5001,2,FALSE)))</f>
        <v/>
      </c>
      <c r="R1106" t="str">
        <f>IF(P1106="","",(VLOOKUP(P1106,Fauna!$G$2:$I$5001,3,FALSE)))</f>
        <v/>
      </c>
    </row>
    <row r="1107" spans="14:18" x14ac:dyDescent="0.25">
      <c r="N1107" t="str">
        <f>IF(P1107="","",(VLOOKUP(P1107,Fauna!$G$2:$N$5001,8,FALSE)))</f>
        <v/>
      </c>
      <c r="Q1107" t="str">
        <f>IF(P1107="","",(VLOOKUP(P1107,Fauna!$G$2:$H$5001,2,FALSE)))</f>
        <v/>
      </c>
      <c r="R1107" t="str">
        <f>IF(P1107="","",(VLOOKUP(P1107,Fauna!$G$2:$I$5001,3,FALSE)))</f>
        <v/>
      </c>
    </row>
    <row r="1108" spans="14:18" x14ac:dyDescent="0.25">
      <c r="N1108" t="str">
        <f>IF(P1108="","",(VLOOKUP(P1108,Fauna!$G$2:$N$5001,8,FALSE)))</f>
        <v/>
      </c>
      <c r="Q1108" t="str">
        <f>IF(P1108="","",(VLOOKUP(P1108,Fauna!$G$2:$H$5001,2,FALSE)))</f>
        <v/>
      </c>
      <c r="R1108" t="str">
        <f>IF(P1108="","",(VLOOKUP(P1108,Fauna!$G$2:$I$5001,3,FALSE)))</f>
        <v/>
      </c>
    </row>
    <row r="1109" spans="14:18" x14ac:dyDescent="0.25">
      <c r="N1109" t="str">
        <f>IF(P1109="","",(VLOOKUP(P1109,Fauna!$G$2:$N$5001,8,FALSE)))</f>
        <v/>
      </c>
      <c r="Q1109" t="str">
        <f>IF(P1109="","",(VLOOKUP(P1109,Fauna!$G$2:$H$5001,2,FALSE)))</f>
        <v/>
      </c>
      <c r="R1109" t="str">
        <f>IF(P1109="","",(VLOOKUP(P1109,Fauna!$G$2:$I$5001,3,FALSE)))</f>
        <v/>
      </c>
    </row>
    <row r="1110" spans="14:18" x14ac:dyDescent="0.25">
      <c r="N1110" t="str">
        <f>IF(P1110="","",(VLOOKUP(P1110,Fauna!$G$2:$N$5001,8,FALSE)))</f>
        <v/>
      </c>
      <c r="Q1110" t="str">
        <f>IF(P1110="","",(VLOOKUP(P1110,Fauna!$G$2:$H$5001,2,FALSE)))</f>
        <v/>
      </c>
      <c r="R1110" t="str">
        <f>IF(P1110="","",(VLOOKUP(P1110,Fauna!$G$2:$I$5001,3,FALSE)))</f>
        <v/>
      </c>
    </row>
    <row r="1111" spans="14:18" x14ac:dyDescent="0.25">
      <c r="N1111" t="str">
        <f>IF(P1111="","",(VLOOKUP(P1111,Fauna!$G$2:$N$5001,8,FALSE)))</f>
        <v/>
      </c>
      <c r="Q1111" t="str">
        <f>IF(P1111="","",(VLOOKUP(P1111,Fauna!$G$2:$H$5001,2,FALSE)))</f>
        <v/>
      </c>
      <c r="R1111" t="str">
        <f>IF(P1111="","",(VLOOKUP(P1111,Fauna!$G$2:$I$5001,3,FALSE)))</f>
        <v/>
      </c>
    </row>
    <row r="1112" spans="14:18" x14ac:dyDescent="0.25">
      <c r="N1112" t="str">
        <f>IF(P1112="","",(VLOOKUP(P1112,Fauna!$G$2:$N$5001,8,FALSE)))</f>
        <v/>
      </c>
      <c r="Q1112" t="str">
        <f>IF(P1112="","",(VLOOKUP(P1112,Fauna!$G$2:$H$5001,2,FALSE)))</f>
        <v/>
      </c>
      <c r="R1112" t="str">
        <f>IF(P1112="","",(VLOOKUP(P1112,Fauna!$G$2:$I$5001,3,FALSE)))</f>
        <v/>
      </c>
    </row>
    <row r="1113" spans="14:18" x14ac:dyDescent="0.25">
      <c r="N1113" t="str">
        <f>IF(P1113="","",(VLOOKUP(P1113,Fauna!$G$2:$N$5001,8,FALSE)))</f>
        <v/>
      </c>
      <c r="Q1113" t="str">
        <f>IF(P1113="","",(VLOOKUP(P1113,Fauna!$G$2:$H$5001,2,FALSE)))</f>
        <v/>
      </c>
      <c r="R1113" t="str">
        <f>IF(P1113="","",(VLOOKUP(P1113,Fauna!$G$2:$I$5001,3,FALSE)))</f>
        <v/>
      </c>
    </row>
    <row r="1114" spans="14:18" x14ac:dyDescent="0.25">
      <c r="N1114" t="str">
        <f>IF(P1114="","",(VLOOKUP(P1114,Fauna!$G$2:$N$5001,8,FALSE)))</f>
        <v/>
      </c>
      <c r="Q1114" t="str">
        <f>IF(P1114="","",(VLOOKUP(P1114,Fauna!$G$2:$H$5001,2,FALSE)))</f>
        <v/>
      </c>
      <c r="R1114" t="str">
        <f>IF(P1114="","",(VLOOKUP(P1114,Fauna!$G$2:$I$5001,3,FALSE)))</f>
        <v/>
      </c>
    </row>
    <row r="1115" spans="14:18" x14ac:dyDescent="0.25">
      <c r="N1115" t="str">
        <f>IF(P1115="","",(VLOOKUP(P1115,Fauna!$G$2:$N$5001,8,FALSE)))</f>
        <v/>
      </c>
      <c r="Q1115" t="str">
        <f>IF(P1115="","",(VLOOKUP(P1115,Fauna!$G$2:$H$5001,2,FALSE)))</f>
        <v/>
      </c>
      <c r="R1115" t="str">
        <f>IF(P1115="","",(VLOOKUP(P1115,Fauna!$G$2:$I$5001,3,FALSE)))</f>
        <v/>
      </c>
    </row>
    <row r="1116" spans="14:18" x14ac:dyDescent="0.25">
      <c r="N1116" t="str">
        <f>IF(P1116="","",(VLOOKUP(P1116,Fauna!$G$2:$N$5001,8,FALSE)))</f>
        <v/>
      </c>
      <c r="Q1116" t="str">
        <f>IF(P1116="","",(VLOOKUP(P1116,Fauna!$G$2:$H$5001,2,FALSE)))</f>
        <v/>
      </c>
      <c r="R1116" t="str">
        <f>IF(P1116="","",(VLOOKUP(P1116,Fauna!$G$2:$I$5001,3,FALSE)))</f>
        <v/>
      </c>
    </row>
    <row r="1117" spans="14:18" x14ac:dyDescent="0.25">
      <c r="N1117" t="str">
        <f>IF(P1117="","",(VLOOKUP(P1117,Fauna!$G$2:$N$5001,8,FALSE)))</f>
        <v/>
      </c>
      <c r="Q1117" t="str">
        <f>IF(P1117="","",(VLOOKUP(P1117,Fauna!$G$2:$H$5001,2,FALSE)))</f>
        <v/>
      </c>
      <c r="R1117" t="str">
        <f>IF(P1117="","",(VLOOKUP(P1117,Fauna!$G$2:$I$5001,3,FALSE)))</f>
        <v/>
      </c>
    </row>
    <row r="1118" spans="14:18" x14ac:dyDescent="0.25">
      <c r="N1118" t="str">
        <f>IF(P1118="","",(VLOOKUP(P1118,Fauna!$G$2:$N$5001,8,FALSE)))</f>
        <v/>
      </c>
      <c r="Q1118" t="str">
        <f>IF(P1118="","",(VLOOKUP(P1118,Fauna!$G$2:$H$5001,2,FALSE)))</f>
        <v/>
      </c>
      <c r="R1118" t="str">
        <f>IF(P1118="","",(VLOOKUP(P1118,Fauna!$G$2:$I$5001,3,FALSE)))</f>
        <v/>
      </c>
    </row>
    <row r="1119" spans="14:18" x14ac:dyDescent="0.25">
      <c r="N1119" t="str">
        <f>IF(P1119="","",(VLOOKUP(P1119,Fauna!$G$2:$N$5001,8,FALSE)))</f>
        <v/>
      </c>
      <c r="Q1119" t="str">
        <f>IF(P1119="","",(VLOOKUP(P1119,Fauna!$G$2:$H$5001,2,FALSE)))</f>
        <v/>
      </c>
      <c r="R1119" t="str">
        <f>IF(P1119="","",(VLOOKUP(P1119,Fauna!$G$2:$I$5001,3,FALSE)))</f>
        <v/>
      </c>
    </row>
    <row r="1120" spans="14:18" x14ac:dyDescent="0.25">
      <c r="N1120" t="str">
        <f>IF(P1120="","",(VLOOKUP(P1120,Fauna!$G$2:$N$5001,8,FALSE)))</f>
        <v/>
      </c>
      <c r="Q1120" t="str">
        <f>IF(P1120="","",(VLOOKUP(P1120,Fauna!$G$2:$H$5001,2,FALSE)))</f>
        <v/>
      </c>
      <c r="R1120" t="str">
        <f>IF(P1120="","",(VLOOKUP(P1120,Fauna!$G$2:$I$5001,3,FALSE)))</f>
        <v/>
      </c>
    </row>
    <row r="1121" spans="14:18" x14ac:dyDescent="0.25">
      <c r="N1121" t="str">
        <f>IF(P1121="","",(VLOOKUP(P1121,Fauna!$G$2:$N$5001,8,FALSE)))</f>
        <v/>
      </c>
      <c r="Q1121" t="str">
        <f>IF(P1121="","",(VLOOKUP(P1121,Fauna!$G$2:$H$5001,2,FALSE)))</f>
        <v/>
      </c>
      <c r="R1121" t="str">
        <f>IF(P1121="","",(VLOOKUP(P1121,Fauna!$G$2:$I$5001,3,FALSE)))</f>
        <v/>
      </c>
    </row>
    <row r="1122" spans="14:18" x14ac:dyDescent="0.25">
      <c r="N1122" t="str">
        <f>IF(P1122="","",(VLOOKUP(P1122,Fauna!$G$2:$N$5001,8,FALSE)))</f>
        <v/>
      </c>
      <c r="Q1122" t="str">
        <f>IF(P1122="","",(VLOOKUP(P1122,Fauna!$G$2:$H$5001,2,FALSE)))</f>
        <v/>
      </c>
      <c r="R1122" t="str">
        <f>IF(P1122="","",(VLOOKUP(P1122,Fauna!$G$2:$I$5001,3,FALSE)))</f>
        <v/>
      </c>
    </row>
    <row r="1123" spans="14:18" x14ac:dyDescent="0.25">
      <c r="N1123" t="str">
        <f>IF(P1123="","",(VLOOKUP(P1123,Fauna!$G$2:$N$5001,8,FALSE)))</f>
        <v/>
      </c>
      <c r="Q1123" t="str">
        <f>IF(P1123="","",(VLOOKUP(P1123,Fauna!$G$2:$H$5001,2,FALSE)))</f>
        <v/>
      </c>
      <c r="R1123" t="str">
        <f>IF(P1123="","",(VLOOKUP(P1123,Fauna!$G$2:$I$5001,3,FALSE)))</f>
        <v/>
      </c>
    </row>
    <row r="1124" spans="14:18" x14ac:dyDescent="0.25">
      <c r="N1124" t="str">
        <f>IF(P1124="","",(VLOOKUP(P1124,Fauna!$G$2:$N$5001,8,FALSE)))</f>
        <v/>
      </c>
      <c r="Q1124" t="str">
        <f>IF(P1124="","",(VLOOKUP(P1124,Fauna!$G$2:$H$5001,2,FALSE)))</f>
        <v/>
      </c>
      <c r="R1124" t="str">
        <f>IF(P1124="","",(VLOOKUP(P1124,Fauna!$G$2:$I$5001,3,FALSE)))</f>
        <v/>
      </c>
    </row>
    <row r="1125" spans="14:18" x14ac:dyDescent="0.25">
      <c r="N1125" t="str">
        <f>IF(P1125="","",(VLOOKUP(P1125,Fauna!$G$2:$N$5001,8,FALSE)))</f>
        <v/>
      </c>
      <c r="Q1125" t="str">
        <f>IF(P1125="","",(VLOOKUP(P1125,Fauna!$G$2:$H$5001,2,FALSE)))</f>
        <v/>
      </c>
      <c r="R1125" t="str">
        <f>IF(P1125="","",(VLOOKUP(P1125,Fauna!$G$2:$I$5001,3,FALSE)))</f>
        <v/>
      </c>
    </row>
    <row r="1126" spans="14:18" x14ac:dyDescent="0.25">
      <c r="N1126" t="str">
        <f>IF(P1126="","",(VLOOKUP(P1126,Fauna!$G$2:$N$5001,8,FALSE)))</f>
        <v/>
      </c>
      <c r="Q1126" t="str">
        <f>IF(P1126="","",(VLOOKUP(P1126,Fauna!$G$2:$H$5001,2,FALSE)))</f>
        <v/>
      </c>
      <c r="R1126" t="str">
        <f>IF(P1126="","",(VLOOKUP(P1126,Fauna!$G$2:$I$5001,3,FALSE)))</f>
        <v/>
      </c>
    </row>
    <row r="1127" spans="14:18" x14ac:dyDescent="0.25">
      <c r="N1127" t="str">
        <f>IF(P1127="","",(VLOOKUP(P1127,Fauna!$G$2:$N$5001,8,FALSE)))</f>
        <v/>
      </c>
      <c r="Q1127" t="str">
        <f>IF(P1127="","",(VLOOKUP(P1127,Fauna!$G$2:$H$5001,2,FALSE)))</f>
        <v/>
      </c>
      <c r="R1127" t="str">
        <f>IF(P1127="","",(VLOOKUP(P1127,Fauna!$G$2:$I$5001,3,FALSE)))</f>
        <v/>
      </c>
    </row>
    <row r="1128" spans="14:18" x14ac:dyDescent="0.25">
      <c r="N1128" t="str">
        <f>IF(P1128="","",(VLOOKUP(P1128,Fauna!$G$2:$N$5001,8,FALSE)))</f>
        <v/>
      </c>
      <c r="Q1128" t="str">
        <f>IF(P1128="","",(VLOOKUP(P1128,Fauna!$G$2:$H$5001,2,FALSE)))</f>
        <v/>
      </c>
      <c r="R1128" t="str">
        <f>IF(P1128="","",(VLOOKUP(P1128,Fauna!$G$2:$I$5001,3,FALSE)))</f>
        <v/>
      </c>
    </row>
    <row r="1129" spans="14:18" x14ac:dyDescent="0.25">
      <c r="N1129" t="str">
        <f>IF(P1129="","",(VLOOKUP(P1129,Fauna!$G$2:$N$5001,8,FALSE)))</f>
        <v/>
      </c>
      <c r="Q1129" t="str">
        <f>IF(P1129="","",(VLOOKUP(P1129,Fauna!$G$2:$H$5001,2,FALSE)))</f>
        <v/>
      </c>
      <c r="R1129" t="str">
        <f>IF(P1129="","",(VLOOKUP(P1129,Fauna!$G$2:$I$5001,3,FALSE)))</f>
        <v/>
      </c>
    </row>
    <row r="1130" spans="14:18" x14ac:dyDescent="0.25">
      <c r="N1130" t="str">
        <f>IF(P1130="","",(VLOOKUP(P1130,Fauna!$G$2:$N$5001,8,FALSE)))</f>
        <v/>
      </c>
      <c r="Q1130" t="str">
        <f>IF(P1130="","",(VLOOKUP(P1130,Fauna!$G$2:$H$5001,2,FALSE)))</f>
        <v/>
      </c>
      <c r="R1130" t="str">
        <f>IF(P1130="","",(VLOOKUP(P1130,Fauna!$G$2:$I$5001,3,FALSE)))</f>
        <v/>
      </c>
    </row>
    <row r="1131" spans="14:18" x14ac:dyDescent="0.25">
      <c r="N1131" t="str">
        <f>IF(P1131="","",(VLOOKUP(P1131,Fauna!$G$2:$N$5001,8,FALSE)))</f>
        <v/>
      </c>
      <c r="Q1131" t="str">
        <f>IF(P1131="","",(VLOOKUP(P1131,Fauna!$G$2:$H$5001,2,FALSE)))</f>
        <v/>
      </c>
      <c r="R1131" t="str">
        <f>IF(P1131="","",(VLOOKUP(P1131,Fauna!$G$2:$I$5001,3,FALSE)))</f>
        <v/>
      </c>
    </row>
    <row r="1132" spans="14:18" x14ac:dyDescent="0.25">
      <c r="N1132" t="str">
        <f>IF(P1132="","",(VLOOKUP(P1132,Fauna!$G$2:$N$5001,8,FALSE)))</f>
        <v/>
      </c>
      <c r="Q1132" t="str">
        <f>IF(P1132="","",(VLOOKUP(P1132,Fauna!$G$2:$H$5001,2,FALSE)))</f>
        <v/>
      </c>
      <c r="R1132" t="str">
        <f>IF(P1132="","",(VLOOKUP(P1132,Fauna!$G$2:$I$5001,3,FALSE)))</f>
        <v/>
      </c>
    </row>
    <row r="1133" spans="14:18" x14ac:dyDescent="0.25">
      <c r="N1133" t="str">
        <f>IF(P1133="","",(VLOOKUP(P1133,Fauna!$G$2:$N$5001,8,FALSE)))</f>
        <v/>
      </c>
      <c r="Q1133" t="str">
        <f>IF(P1133="","",(VLOOKUP(P1133,Fauna!$G$2:$H$5001,2,FALSE)))</f>
        <v/>
      </c>
      <c r="R1133" t="str">
        <f>IF(P1133="","",(VLOOKUP(P1133,Fauna!$G$2:$I$5001,3,FALSE)))</f>
        <v/>
      </c>
    </row>
    <row r="1134" spans="14:18" x14ac:dyDescent="0.25">
      <c r="N1134" t="str">
        <f>IF(P1134="","",(VLOOKUP(P1134,Fauna!$G$2:$N$5001,8,FALSE)))</f>
        <v/>
      </c>
      <c r="Q1134" t="str">
        <f>IF(P1134="","",(VLOOKUP(P1134,Fauna!$G$2:$H$5001,2,FALSE)))</f>
        <v/>
      </c>
      <c r="R1134" t="str">
        <f>IF(P1134="","",(VLOOKUP(P1134,Fauna!$G$2:$I$5001,3,FALSE)))</f>
        <v/>
      </c>
    </row>
    <row r="1135" spans="14:18" x14ac:dyDescent="0.25">
      <c r="N1135" t="str">
        <f>IF(P1135="","",(VLOOKUP(P1135,Fauna!$G$2:$N$5001,8,FALSE)))</f>
        <v/>
      </c>
      <c r="Q1135" t="str">
        <f>IF(P1135="","",(VLOOKUP(P1135,Fauna!$G$2:$H$5001,2,FALSE)))</f>
        <v/>
      </c>
      <c r="R1135" t="str">
        <f>IF(P1135="","",(VLOOKUP(P1135,Fauna!$G$2:$I$5001,3,FALSE)))</f>
        <v/>
      </c>
    </row>
    <row r="1136" spans="14:18" x14ac:dyDescent="0.25">
      <c r="N1136" t="str">
        <f>IF(P1136="","",(VLOOKUP(P1136,Fauna!$G$2:$N$5001,8,FALSE)))</f>
        <v/>
      </c>
      <c r="Q1136" t="str">
        <f>IF(P1136="","",(VLOOKUP(P1136,Fauna!$G$2:$H$5001,2,FALSE)))</f>
        <v/>
      </c>
      <c r="R1136" t="str">
        <f>IF(P1136="","",(VLOOKUP(P1136,Fauna!$G$2:$I$5001,3,FALSE)))</f>
        <v/>
      </c>
    </row>
    <row r="1137" spans="14:18" x14ac:dyDescent="0.25">
      <c r="N1137" t="str">
        <f>IF(P1137="","",(VLOOKUP(P1137,Fauna!$G$2:$N$5001,8,FALSE)))</f>
        <v/>
      </c>
      <c r="Q1137" t="str">
        <f>IF(P1137="","",(VLOOKUP(P1137,Fauna!$G$2:$H$5001,2,FALSE)))</f>
        <v/>
      </c>
      <c r="R1137" t="str">
        <f>IF(P1137="","",(VLOOKUP(P1137,Fauna!$G$2:$I$5001,3,FALSE)))</f>
        <v/>
      </c>
    </row>
    <row r="1138" spans="14:18" x14ac:dyDescent="0.25">
      <c r="N1138" t="str">
        <f>IF(P1138="","",(VLOOKUP(P1138,Fauna!$G$2:$N$5001,8,FALSE)))</f>
        <v/>
      </c>
      <c r="Q1138" t="str">
        <f>IF(P1138="","",(VLOOKUP(P1138,Fauna!$G$2:$H$5001,2,FALSE)))</f>
        <v/>
      </c>
      <c r="R1138" t="str">
        <f>IF(P1138="","",(VLOOKUP(P1138,Fauna!$G$2:$I$5001,3,FALSE)))</f>
        <v/>
      </c>
    </row>
    <row r="1139" spans="14:18" x14ac:dyDescent="0.25">
      <c r="N1139" t="str">
        <f>IF(P1139="","",(VLOOKUP(P1139,Fauna!$G$2:$N$5001,8,FALSE)))</f>
        <v/>
      </c>
      <c r="Q1139" t="str">
        <f>IF(P1139="","",(VLOOKUP(P1139,Fauna!$G$2:$H$5001,2,FALSE)))</f>
        <v/>
      </c>
      <c r="R1139" t="str">
        <f>IF(P1139="","",(VLOOKUP(P1139,Fauna!$G$2:$I$5001,3,FALSE)))</f>
        <v/>
      </c>
    </row>
    <row r="1140" spans="14:18" x14ac:dyDescent="0.25">
      <c r="N1140" t="str">
        <f>IF(P1140="","",(VLOOKUP(P1140,Fauna!$G$2:$N$5001,8,FALSE)))</f>
        <v/>
      </c>
      <c r="Q1140" t="str">
        <f>IF(P1140="","",(VLOOKUP(P1140,Fauna!$G$2:$H$5001,2,FALSE)))</f>
        <v/>
      </c>
      <c r="R1140" t="str">
        <f>IF(P1140="","",(VLOOKUP(P1140,Fauna!$G$2:$I$5001,3,FALSE)))</f>
        <v/>
      </c>
    </row>
    <row r="1141" spans="14:18" x14ac:dyDescent="0.25">
      <c r="N1141" t="str">
        <f>IF(P1141="","",(VLOOKUP(P1141,Fauna!$G$2:$N$5001,8,FALSE)))</f>
        <v/>
      </c>
      <c r="Q1141" t="str">
        <f>IF(P1141="","",(VLOOKUP(P1141,Fauna!$G$2:$H$5001,2,FALSE)))</f>
        <v/>
      </c>
      <c r="R1141" t="str">
        <f>IF(P1141="","",(VLOOKUP(P1141,Fauna!$G$2:$I$5001,3,FALSE)))</f>
        <v/>
      </c>
    </row>
    <row r="1142" spans="14:18" x14ac:dyDescent="0.25">
      <c r="N1142" t="str">
        <f>IF(P1142="","",(VLOOKUP(P1142,Fauna!$G$2:$N$5001,8,FALSE)))</f>
        <v/>
      </c>
      <c r="Q1142" t="str">
        <f>IF(P1142="","",(VLOOKUP(P1142,Fauna!$G$2:$H$5001,2,FALSE)))</f>
        <v/>
      </c>
      <c r="R1142" t="str">
        <f>IF(P1142="","",(VLOOKUP(P1142,Fauna!$G$2:$I$5001,3,FALSE)))</f>
        <v/>
      </c>
    </row>
    <row r="1143" spans="14:18" x14ac:dyDescent="0.25">
      <c r="N1143" t="str">
        <f>IF(P1143="","",(VLOOKUP(P1143,Fauna!$G$2:$N$5001,8,FALSE)))</f>
        <v/>
      </c>
      <c r="Q1143" t="str">
        <f>IF(P1143="","",(VLOOKUP(P1143,Fauna!$G$2:$H$5001,2,FALSE)))</f>
        <v/>
      </c>
      <c r="R1143" t="str">
        <f>IF(P1143="","",(VLOOKUP(P1143,Fauna!$G$2:$I$5001,3,FALSE)))</f>
        <v/>
      </c>
    </row>
    <row r="1144" spans="14:18" x14ac:dyDescent="0.25">
      <c r="N1144" t="str">
        <f>IF(P1144="","",(VLOOKUP(P1144,Fauna!$G$2:$N$5001,8,FALSE)))</f>
        <v/>
      </c>
      <c r="Q1144" t="str">
        <f>IF(P1144="","",(VLOOKUP(P1144,Fauna!$G$2:$H$5001,2,FALSE)))</f>
        <v/>
      </c>
      <c r="R1144" t="str">
        <f>IF(P1144="","",(VLOOKUP(P1144,Fauna!$G$2:$I$5001,3,FALSE)))</f>
        <v/>
      </c>
    </row>
    <row r="1145" spans="14:18" x14ac:dyDescent="0.25">
      <c r="N1145" t="str">
        <f>IF(P1145="","",(VLOOKUP(P1145,Fauna!$G$2:$N$5001,8,FALSE)))</f>
        <v/>
      </c>
      <c r="Q1145" t="str">
        <f>IF(P1145="","",(VLOOKUP(P1145,Fauna!$G$2:$H$5001,2,FALSE)))</f>
        <v/>
      </c>
      <c r="R1145" t="str">
        <f>IF(P1145="","",(VLOOKUP(P1145,Fauna!$G$2:$I$5001,3,FALSE)))</f>
        <v/>
      </c>
    </row>
    <row r="1146" spans="14:18" x14ac:dyDescent="0.25">
      <c r="N1146" t="str">
        <f>IF(P1146="","",(VLOOKUP(P1146,Fauna!$G$2:$N$5001,8,FALSE)))</f>
        <v/>
      </c>
      <c r="Q1146" t="str">
        <f>IF(P1146="","",(VLOOKUP(P1146,Fauna!$G$2:$H$5001,2,FALSE)))</f>
        <v/>
      </c>
      <c r="R1146" t="str">
        <f>IF(P1146="","",(VLOOKUP(P1146,Fauna!$G$2:$I$5001,3,FALSE)))</f>
        <v/>
      </c>
    </row>
    <row r="1147" spans="14:18" x14ac:dyDescent="0.25">
      <c r="N1147" t="str">
        <f>IF(P1147="","",(VLOOKUP(P1147,Fauna!$G$2:$N$5001,8,FALSE)))</f>
        <v/>
      </c>
      <c r="Q1147" t="str">
        <f>IF(P1147="","",(VLOOKUP(P1147,Fauna!$G$2:$H$5001,2,FALSE)))</f>
        <v/>
      </c>
      <c r="R1147" t="str">
        <f>IF(P1147="","",(VLOOKUP(P1147,Fauna!$G$2:$I$5001,3,FALSE)))</f>
        <v/>
      </c>
    </row>
    <row r="1148" spans="14:18" x14ac:dyDescent="0.25">
      <c r="N1148" t="str">
        <f>IF(P1148="","",(VLOOKUP(P1148,Fauna!$G$2:$N$5001,8,FALSE)))</f>
        <v/>
      </c>
      <c r="Q1148" t="str">
        <f>IF(P1148="","",(VLOOKUP(P1148,Fauna!$G$2:$H$5001,2,FALSE)))</f>
        <v/>
      </c>
      <c r="R1148" t="str">
        <f>IF(P1148="","",(VLOOKUP(P1148,Fauna!$G$2:$I$5001,3,FALSE)))</f>
        <v/>
      </c>
    </row>
    <row r="1149" spans="14:18" x14ac:dyDescent="0.25">
      <c r="N1149" t="str">
        <f>IF(P1149="","",(VLOOKUP(P1149,Fauna!$G$2:$N$5001,8,FALSE)))</f>
        <v/>
      </c>
      <c r="Q1149" t="str">
        <f>IF(P1149="","",(VLOOKUP(P1149,Fauna!$G$2:$H$5001,2,FALSE)))</f>
        <v/>
      </c>
      <c r="R1149" t="str">
        <f>IF(P1149="","",(VLOOKUP(P1149,Fauna!$G$2:$I$5001,3,FALSE)))</f>
        <v/>
      </c>
    </row>
    <row r="1150" spans="14:18" x14ac:dyDescent="0.25">
      <c r="N1150" t="str">
        <f>IF(P1150="","",(VLOOKUP(P1150,Fauna!$G$2:$N$5001,8,FALSE)))</f>
        <v/>
      </c>
      <c r="Q1150" t="str">
        <f>IF(P1150="","",(VLOOKUP(P1150,Fauna!$G$2:$H$5001,2,FALSE)))</f>
        <v/>
      </c>
      <c r="R1150" t="str">
        <f>IF(P1150="","",(VLOOKUP(P1150,Fauna!$G$2:$I$5001,3,FALSE)))</f>
        <v/>
      </c>
    </row>
    <row r="1151" spans="14:18" x14ac:dyDescent="0.25">
      <c r="N1151" t="str">
        <f>IF(P1151="","",(VLOOKUP(P1151,Fauna!$G$2:$N$5001,8,FALSE)))</f>
        <v/>
      </c>
      <c r="Q1151" t="str">
        <f>IF(P1151="","",(VLOOKUP(P1151,Fauna!$G$2:$H$5001,2,FALSE)))</f>
        <v/>
      </c>
      <c r="R1151" t="str">
        <f>IF(P1151="","",(VLOOKUP(P1151,Fauna!$G$2:$I$5001,3,FALSE)))</f>
        <v/>
      </c>
    </row>
    <row r="1152" spans="14:18" x14ac:dyDescent="0.25">
      <c r="N1152" t="str">
        <f>IF(P1152="","",(VLOOKUP(P1152,Fauna!$G$2:$N$5001,8,FALSE)))</f>
        <v/>
      </c>
      <c r="Q1152" t="str">
        <f>IF(P1152="","",(VLOOKUP(P1152,Fauna!$G$2:$H$5001,2,FALSE)))</f>
        <v/>
      </c>
      <c r="R1152" t="str">
        <f>IF(P1152="","",(VLOOKUP(P1152,Fauna!$G$2:$I$5001,3,FALSE)))</f>
        <v/>
      </c>
    </row>
    <row r="1153" spans="14:18" x14ac:dyDescent="0.25">
      <c r="N1153" t="str">
        <f>IF(P1153="","",(VLOOKUP(P1153,Fauna!$G$2:$N$5001,8,FALSE)))</f>
        <v/>
      </c>
      <c r="Q1153" t="str">
        <f>IF(P1153="","",(VLOOKUP(P1153,Fauna!$G$2:$H$5001,2,FALSE)))</f>
        <v/>
      </c>
      <c r="R1153" t="str">
        <f>IF(P1153="","",(VLOOKUP(P1153,Fauna!$G$2:$I$5001,3,FALSE)))</f>
        <v/>
      </c>
    </row>
    <row r="1154" spans="14:18" x14ac:dyDescent="0.25">
      <c r="N1154" t="str">
        <f>IF(P1154="","",(VLOOKUP(P1154,Fauna!$G$2:$N$5001,8,FALSE)))</f>
        <v/>
      </c>
      <c r="Q1154" t="str">
        <f>IF(P1154="","",(VLOOKUP(P1154,Fauna!$G$2:$H$5001,2,FALSE)))</f>
        <v/>
      </c>
      <c r="R1154" t="str">
        <f>IF(P1154="","",(VLOOKUP(P1154,Fauna!$G$2:$I$5001,3,FALSE)))</f>
        <v/>
      </c>
    </row>
    <row r="1155" spans="14:18" x14ac:dyDescent="0.25">
      <c r="N1155" t="str">
        <f>IF(P1155="","",(VLOOKUP(P1155,Fauna!$G$2:$N$5001,8,FALSE)))</f>
        <v/>
      </c>
      <c r="Q1155" t="str">
        <f>IF(P1155="","",(VLOOKUP(P1155,Fauna!$G$2:$H$5001,2,FALSE)))</f>
        <v/>
      </c>
      <c r="R1155" t="str">
        <f>IF(P1155="","",(VLOOKUP(P1155,Fauna!$G$2:$I$5001,3,FALSE)))</f>
        <v/>
      </c>
    </row>
    <row r="1156" spans="14:18" x14ac:dyDescent="0.25">
      <c r="N1156" t="str">
        <f>IF(P1156="","",(VLOOKUP(P1156,Fauna!$G$2:$N$5001,8,FALSE)))</f>
        <v/>
      </c>
      <c r="Q1156" t="str">
        <f>IF(P1156="","",(VLOOKUP(P1156,Fauna!$G$2:$H$5001,2,FALSE)))</f>
        <v/>
      </c>
      <c r="R1156" t="str">
        <f>IF(P1156="","",(VLOOKUP(P1156,Fauna!$G$2:$I$5001,3,FALSE)))</f>
        <v/>
      </c>
    </row>
    <row r="1157" spans="14:18" x14ac:dyDescent="0.25">
      <c r="N1157" t="str">
        <f>IF(P1157="","",(VLOOKUP(P1157,Fauna!$G$2:$N$5001,8,FALSE)))</f>
        <v/>
      </c>
      <c r="Q1157" t="str">
        <f>IF(P1157="","",(VLOOKUP(P1157,Fauna!$G$2:$H$5001,2,FALSE)))</f>
        <v/>
      </c>
      <c r="R1157" t="str">
        <f>IF(P1157="","",(VLOOKUP(P1157,Fauna!$G$2:$I$5001,3,FALSE)))</f>
        <v/>
      </c>
    </row>
    <row r="1158" spans="14:18" x14ac:dyDescent="0.25">
      <c r="N1158" t="str">
        <f>IF(P1158="","",(VLOOKUP(P1158,Fauna!$G$2:$N$5001,8,FALSE)))</f>
        <v/>
      </c>
      <c r="Q1158" t="str">
        <f>IF(P1158="","",(VLOOKUP(P1158,Fauna!$G$2:$H$5001,2,FALSE)))</f>
        <v/>
      </c>
      <c r="R1158" t="str">
        <f>IF(P1158="","",(VLOOKUP(P1158,Fauna!$G$2:$I$5001,3,FALSE)))</f>
        <v/>
      </c>
    </row>
    <row r="1159" spans="14:18" x14ac:dyDescent="0.25">
      <c r="N1159" t="str">
        <f>IF(P1159="","",(VLOOKUP(P1159,Fauna!$G$2:$N$5001,8,FALSE)))</f>
        <v/>
      </c>
      <c r="Q1159" t="str">
        <f>IF(P1159="","",(VLOOKUP(P1159,Fauna!$G$2:$H$5001,2,FALSE)))</f>
        <v/>
      </c>
      <c r="R1159" t="str">
        <f>IF(P1159="","",(VLOOKUP(P1159,Fauna!$G$2:$I$5001,3,FALSE)))</f>
        <v/>
      </c>
    </row>
    <row r="1160" spans="14:18" x14ac:dyDescent="0.25">
      <c r="N1160" t="str">
        <f>IF(P1160="","",(VLOOKUP(P1160,Fauna!$G$2:$N$5001,8,FALSE)))</f>
        <v/>
      </c>
      <c r="Q1160" t="str">
        <f>IF(P1160="","",(VLOOKUP(P1160,Fauna!$G$2:$H$5001,2,FALSE)))</f>
        <v/>
      </c>
      <c r="R1160" t="str">
        <f>IF(P1160="","",(VLOOKUP(P1160,Fauna!$G$2:$I$5001,3,FALSE)))</f>
        <v/>
      </c>
    </row>
    <row r="1161" spans="14:18" x14ac:dyDescent="0.25">
      <c r="N1161" t="str">
        <f>IF(P1161="","",(VLOOKUP(P1161,Fauna!$G$2:$N$5001,8,FALSE)))</f>
        <v/>
      </c>
      <c r="Q1161" t="str">
        <f>IF(P1161="","",(VLOOKUP(P1161,Fauna!$G$2:$H$5001,2,FALSE)))</f>
        <v/>
      </c>
      <c r="R1161" t="str">
        <f>IF(P1161="","",(VLOOKUP(P1161,Fauna!$G$2:$I$5001,3,FALSE)))</f>
        <v/>
      </c>
    </row>
    <row r="1162" spans="14:18" x14ac:dyDescent="0.25">
      <c r="N1162" t="str">
        <f>IF(P1162="","",(VLOOKUP(P1162,Fauna!$G$2:$N$5001,8,FALSE)))</f>
        <v/>
      </c>
      <c r="Q1162" t="str">
        <f>IF(P1162="","",(VLOOKUP(P1162,Fauna!$G$2:$H$5001,2,FALSE)))</f>
        <v/>
      </c>
      <c r="R1162" t="str">
        <f>IF(P1162="","",(VLOOKUP(P1162,Fauna!$G$2:$I$5001,3,FALSE)))</f>
        <v/>
      </c>
    </row>
    <row r="1163" spans="14:18" x14ac:dyDescent="0.25">
      <c r="N1163" t="str">
        <f>IF(P1163="","",(VLOOKUP(P1163,Fauna!$G$2:$N$5001,8,FALSE)))</f>
        <v/>
      </c>
      <c r="Q1163" t="str">
        <f>IF(P1163="","",(VLOOKUP(P1163,Fauna!$G$2:$H$5001,2,FALSE)))</f>
        <v/>
      </c>
      <c r="R1163" t="str">
        <f>IF(P1163="","",(VLOOKUP(P1163,Fauna!$G$2:$I$5001,3,FALSE)))</f>
        <v/>
      </c>
    </row>
    <row r="1164" spans="14:18" x14ac:dyDescent="0.25">
      <c r="N1164" t="str">
        <f>IF(P1164="","",(VLOOKUP(P1164,Fauna!$G$2:$N$5001,8,FALSE)))</f>
        <v/>
      </c>
      <c r="Q1164" t="str">
        <f>IF(P1164="","",(VLOOKUP(P1164,Fauna!$G$2:$H$5001,2,FALSE)))</f>
        <v/>
      </c>
      <c r="R1164" t="str">
        <f>IF(P1164="","",(VLOOKUP(P1164,Fauna!$G$2:$I$5001,3,FALSE)))</f>
        <v/>
      </c>
    </row>
    <row r="1165" spans="14:18" x14ac:dyDescent="0.25">
      <c r="N1165" t="str">
        <f>IF(P1165="","",(VLOOKUP(P1165,Fauna!$G$2:$N$5001,8,FALSE)))</f>
        <v/>
      </c>
      <c r="Q1165" t="str">
        <f>IF(P1165="","",(VLOOKUP(P1165,Fauna!$G$2:$H$5001,2,FALSE)))</f>
        <v/>
      </c>
      <c r="R1165" t="str">
        <f>IF(P1165="","",(VLOOKUP(P1165,Fauna!$G$2:$I$5001,3,FALSE)))</f>
        <v/>
      </c>
    </row>
    <row r="1166" spans="14:18" x14ac:dyDescent="0.25">
      <c r="N1166" t="str">
        <f>IF(P1166="","",(VLOOKUP(P1166,Fauna!$G$2:$N$5001,8,FALSE)))</f>
        <v/>
      </c>
      <c r="Q1166" t="str">
        <f>IF(P1166="","",(VLOOKUP(P1166,Fauna!$G$2:$H$5001,2,FALSE)))</f>
        <v/>
      </c>
      <c r="R1166" t="str">
        <f>IF(P1166="","",(VLOOKUP(P1166,Fauna!$G$2:$I$5001,3,FALSE)))</f>
        <v/>
      </c>
    </row>
    <row r="1167" spans="14:18" x14ac:dyDescent="0.25">
      <c r="N1167" t="str">
        <f>IF(P1167="","",(VLOOKUP(P1167,Fauna!$G$2:$N$5001,8,FALSE)))</f>
        <v/>
      </c>
      <c r="Q1167" t="str">
        <f>IF(P1167="","",(VLOOKUP(P1167,Fauna!$G$2:$H$5001,2,FALSE)))</f>
        <v/>
      </c>
      <c r="R1167" t="str">
        <f>IF(P1167="","",(VLOOKUP(P1167,Fauna!$G$2:$I$5001,3,FALSE)))</f>
        <v/>
      </c>
    </row>
    <row r="1168" spans="14:18" x14ac:dyDescent="0.25">
      <c r="N1168" t="str">
        <f>IF(P1168="","",(VLOOKUP(P1168,Fauna!$G$2:$N$5001,8,FALSE)))</f>
        <v/>
      </c>
      <c r="Q1168" t="str">
        <f>IF(P1168="","",(VLOOKUP(P1168,Fauna!$G$2:$H$5001,2,FALSE)))</f>
        <v/>
      </c>
      <c r="R1168" t="str">
        <f>IF(P1168="","",(VLOOKUP(P1168,Fauna!$G$2:$I$5001,3,FALSE)))</f>
        <v/>
      </c>
    </row>
    <row r="1169" spans="14:18" x14ac:dyDescent="0.25">
      <c r="N1169" t="str">
        <f>IF(P1169="","",(VLOOKUP(P1169,Fauna!$G$2:$N$5001,8,FALSE)))</f>
        <v/>
      </c>
      <c r="Q1169" t="str">
        <f>IF(P1169="","",(VLOOKUP(P1169,Fauna!$G$2:$H$5001,2,FALSE)))</f>
        <v/>
      </c>
      <c r="R1169" t="str">
        <f>IF(P1169="","",(VLOOKUP(P1169,Fauna!$G$2:$I$5001,3,FALSE)))</f>
        <v/>
      </c>
    </row>
    <row r="1170" spans="14:18" x14ac:dyDescent="0.25">
      <c r="N1170" t="str">
        <f>IF(P1170="","",(VLOOKUP(P1170,Fauna!$G$2:$N$5001,8,FALSE)))</f>
        <v/>
      </c>
      <c r="Q1170" t="str">
        <f>IF(P1170="","",(VLOOKUP(P1170,Fauna!$G$2:$H$5001,2,FALSE)))</f>
        <v/>
      </c>
      <c r="R1170" t="str">
        <f>IF(P1170="","",(VLOOKUP(P1170,Fauna!$G$2:$I$5001,3,FALSE)))</f>
        <v/>
      </c>
    </row>
    <row r="1171" spans="14:18" x14ac:dyDescent="0.25">
      <c r="N1171" t="str">
        <f>IF(P1171="","",(VLOOKUP(P1171,Fauna!$G$2:$N$5001,8,FALSE)))</f>
        <v/>
      </c>
      <c r="Q1171" t="str">
        <f>IF(P1171="","",(VLOOKUP(P1171,Fauna!$G$2:$H$5001,2,FALSE)))</f>
        <v/>
      </c>
      <c r="R1171" t="str">
        <f>IF(P1171="","",(VLOOKUP(P1171,Fauna!$G$2:$I$5001,3,FALSE)))</f>
        <v/>
      </c>
    </row>
    <row r="1172" spans="14:18" x14ac:dyDescent="0.25">
      <c r="N1172" t="str">
        <f>IF(P1172="","",(VLOOKUP(P1172,Fauna!$G$2:$N$5001,8,FALSE)))</f>
        <v/>
      </c>
      <c r="Q1172" t="str">
        <f>IF(P1172="","",(VLOOKUP(P1172,Fauna!$G$2:$H$5001,2,FALSE)))</f>
        <v/>
      </c>
      <c r="R1172" t="str">
        <f>IF(P1172="","",(VLOOKUP(P1172,Fauna!$G$2:$I$5001,3,FALSE)))</f>
        <v/>
      </c>
    </row>
    <row r="1173" spans="14:18" x14ac:dyDescent="0.25">
      <c r="N1173" t="str">
        <f>IF(P1173="","",(VLOOKUP(P1173,Fauna!$G$2:$N$5001,8,FALSE)))</f>
        <v/>
      </c>
      <c r="Q1173" t="str">
        <f>IF(P1173="","",(VLOOKUP(P1173,Fauna!$G$2:$H$5001,2,FALSE)))</f>
        <v/>
      </c>
      <c r="R1173" t="str">
        <f>IF(P1173="","",(VLOOKUP(P1173,Fauna!$G$2:$I$5001,3,FALSE)))</f>
        <v/>
      </c>
    </row>
    <row r="1174" spans="14:18" x14ac:dyDescent="0.25">
      <c r="N1174" t="str">
        <f>IF(P1174="","",(VLOOKUP(P1174,Fauna!$G$2:$N$5001,8,FALSE)))</f>
        <v/>
      </c>
      <c r="Q1174" t="str">
        <f>IF(P1174="","",(VLOOKUP(P1174,Fauna!$G$2:$H$5001,2,FALSE)))</f>
        <v/>
      </c>
      <c r="R1174" t="str">
        <f>IF(P1174="","",(VLOOKUP(P1174,Fauna!$G$2:$I$5001,3,FALSE)))</f>
        <v/>
      </c>
    </row>
    <row r="1175" spans="14:18" x14ac:dyDescent="0.25">
      <c r="N1175" t="str">
        <f>IF(P1175="","",(VLOOKUP(P1175,Fauna!$G$2:$N$5001,8,FALSE)))</f>
        <v/>
      </c>
      <c r="Q1175" t="str">
        <f>IF(P1175="","",(VLOOKUP(P1175,Fauna!$G$2:$H$5001,2,FALSE)))</f>
        <v/>
      </c>
      <c r="R1175" t="str">
        <f>IF(P1175="","",(VLOOKUP(P1175,Fauna!$G$2:$I$5001,3,FALSE)))</f>
        <v/>
      </c>
    </row>
    <row r="1176" spans="14:18" x14ac:dyDescent="0.25">
      <c r="N1176" t="str">
        <f>IF(P1176="","",(VLOOKUP(P1176,Fauna!$G$2:$N$5001,8,FALSE)))</f>
        <v/>
      </c>
      <c r="Q1176" t="str">
        <f>IF(P1176="","",(VLOOKUP(P1176,Fauna!$G$2:$H$5001,2,FALSE)))</f>
        <v/>
      </c>
      <c r="R1176" t="str">
        <f>IF(P1176="","",(VLOOKUP(P1176,Fauna!$G$2:$I$5001,3,FALSE)))</f>
        <v/>
      </c>
    </row>
    <row r="1177" spans="14:18" x14ac:dyDescent="0.25">
      <c r="N1177" t="str">
        <f>IF(P1177="","",(VLOOKUP(P1177,Fauna!$G$2:$N$5001,8,FALSE)))</f>
        <v/>
      </c>
      <c r="Q1177" t="str">
        <f>IF(P1177="","",(VLOOKUP(P1177,Fauna!$G$2:$H$5001,2,FALSE)))</f>
        <v/>
      </c>
      <c r="R1177" t="str">
        <f>IF(P1177="","",(VLOOKUP(P1177,Fauna!$G$2:$I$5001,3,FALSE)))</f>
        <v/>
      </c>
    </row>
    <row r="1178" spans="14:18" x14ac:dyDescent="0.25">
      <c r="N1178" t="str">
        <f>IF(P1178="","",(VLOOKUP(P1178,Fauna!$G$2:$N$5001,8,FALSE)))</f>
        <v/>
      </c>
      <c r="Q1178" t="str">
        <f>IF(P1178="","",(VLOOKUP(P1178,Fauna!$G$2:$H$5001,2,FALSE)))</f>
        <v/>
      </c>
      <c r="R1178" t="str">
        <f>IF(P1178="","",(VLOOKUP(P1178,Fauna!$G$2:$I$5001,3,FALSE)))</f>
        <v/>
      </c>
    </row>
    <row r="1179" spans="14:18" x14ac:dyDescent="0.25">
      <c r="N1179" t="str">
        <f>IF(P1179="","",(VLOOKUP(P1179,Fauna!$G$2:$N$5001,8,FALSE)))</f>
        <v/>
      </c>
      <c r="Q1179" t="str">
        <f>IF(P1179="","",(VLOOKUP(P1179,Fauna!$G$2:$H$5001,2,FALSE)))</f>
        <v/>
      </c>
      <c r="R1179" t="str">
        <f>IF(P1179="","",(VLOOKUP(P1179,Fauna!$G$2:$I$5001,3,FALSE)))</f>
        <v/>
      </c>
    </row>
    <row r="1180" spans="14:18" x14ac:dyDescent="0.25">
      <c r="N1180" t="str">
        <f>IF(P1180="","",(VLOOKUP(P1180,Fauna!$G$2:$N$5001,8,FALSE)))</f>
        <v/>
      </c>
      <c r="Q1180" t="str">
        <f>IF(P1180="","",(VLOOKUP(P1180,Fauna!$G$2:$H$5001,2,FALSE)))</f>
        <v/>
      </c>
      <c r="R1180" t="str">
        <f>IF(P1180="","",(VLOOKUP(P1180,Fauna!$G$2:$I$5001,3,FALSE)))</f>
        <v/>
      </c>
    </row>
    <row r="1181" spans="14:18" x14ac:dyDescent="0.25">
      <c r="N1181" t="str">
        <f>IF(P1181="","",(VLOOKUP(P1181,Fauna!$G$2:$N$5001,8,FALSE)))</f>
        <v/>
      </c>
      <c r="Q1181" t="str">
        <f>IF(P1181="","",(VLOOKUP(P1181,Fauna!$G$2:$H$5001,2,FALSE)))</f>
        <v/>
      </c>
      <c r="R1181" t="str">
        <f>IF(P1181="","",(VLOOKUP(P1181,Fauna!$G$2:$I$5001,3,FALSE)))</f>
        <v/>
      </c>
    </row>
    <row r="1182" spans="14:18" x14ac:dyDescent="0.25">
      <c r="N1182" t="str">
        <f>IF(P1182="","",(VLOOKUP(P1182,Fauna!$G$2:$N$5001,8,FALSE)))</f>
        <v/>
      </c>
      <c r="Q1182" t="str">
        <f>IF(P1182="","",(VLOOKUP(P1182,Fauna!$G$2:$H$5001,2,FALSE)))</f>
        <v/>
      </c>
      <c r="R1182" t="str">
        <f>IF(P1182="","",(VLOOKUP(P1182,Fauna!$G$2:$I$5001,3,FALSE)))</f>
        <v/>
      </c>
    </row>
    <row r="1183" spans="14:18" x14ac:dyDescent="0.25">
      <c r="N1183" t="str">
        <f>IF(P1183="","",(VLOOKUP(P1183,Fauna!$G$2:$N$5001,8,FALSE)))</f>
        <v/>
      </c>
      <c r="Q1183" t="str">
        <f>IF(P1183="","",(VLOOKUP(P1183,Fauna!$G$2:$H$5001,2,FALSE)))</f>
        <v/>
      </c>
      <c r="R1183" t="str">
        <f>IF(P1183="","",(VLOOKUP(P1183,Fauna!$G$2:$I$5001,3,FALSE)))</f>
        <v/>
      </c>
    </row>
    <row r="1184" spans="14:18" x14ac:dyDescent="0.25">
      <c r="N1184" t="str">
        <f>IF(P1184="","",(VLOOKUP(P1184,Fauna!$G$2:$N$5001,8,FALSE)))</f>
        <v/>
      </c>
      <c r="Q1184" t="str">
        <f>IF(P1184="","",(VLOOKUP(P1184,Fauna!$G$2:$H$5001,2,FALSE)))</f>
        <v/>
      </c>
      <c r="R1184" t="str">
        <f>IF(P1184="","",(VLOOKUP(P1184,Fauna!$G$2:$I$5001,3,FALSE)))</f>
        <v/>
      </c>
    </row>
    <row r="1185" spans="14:18" x14ac:dyDescent="0.25">
      <c r="N1185" t="str">
        <f>IF(P1185="","",(VLOOKUP(P1185,Fauna!$G$2:$N$5001,8,FALSE)))</f>
        <v/>
      </c>
      <c r="Q1185" t="str">
        <f>IF(P1185="","",(VLOOKUP(P1185,Fauna!$G$2:$H$5001,2,FALSE)))</f>
        <v/>
      </c>
      <c r="R1185" t="str">
        <f>IF(P1185="","",(VLOOKUP(P1185,Fauna!$G$2:$I$5001,3,FALSE)))</f>
        <v/>
      </c>
    </row>
    <row r="1186" spans="14:18" x14ac:dyDescent="0.25">
      <c r="N1186" t="str">
        <f>IF(P1186="","",(VLOOKUP(P1186,Fauna!$G$2:$N$5001,8,FALSE)))</f>
        <v/>
      </c>
      <c r="Q1186" t="str">
        <f>IF(P1186="","",(VLOOKUP(P1186,Fauna!$G$2:$H$5001,2,FALSE)))</f>
        <v/>
      </c>
      <c r="R1186" t="str">
        <f>IF(P1186="","",(VLOOKUP(P1186,Fauna!$G$2:$I$5001,3,FALSE)))</f>
        <v/>
      </c>
    </row>
    <row r="1187" spans="14:18" x14ac:dyDescent="0.25">
      <c r="N1187" t="str">
        <f>IF(P1187="","",(VLOOKUP(P1187,Fauna!$G$2:$N$5001,8,FALSE)))</f>
        <v/>
      </c>
      <c r="Q1187" t="str">
        <f>IF(P1187="","",(VLOOKUP(P1187,Fauna!$G$2:$H$5001,2,FALSE)))</f>
        <v/>
      </c>
      <c r="R1187" t="str">
        <f>IF(P1187="","",(VLOOKUP(P1187,Fauna!$G$2:$I$5001,3,FALSE)))</f>
        <v/>
      </c>
    </row>
    <row r="1188" spans="14:18" x14ac:dyDescent="0.25">
      <c r="N1188" t="str">
        <f>IF(P1188="","",(VLOOKUP(P1188,Fauna!$G$2:$N$5001,8,FALSE)))</f>
        <v/>
      </c>
      <c r="Q1188" t="str">
        <f>IF(P1188="","",(VLOOKUP(P1188,Fauna!$G$2:$H$5001,2,FALSE)))</f>
        <v/>
      </c>
      <c r="R1188" t="str">
        <f>IF(P1188="","",(VLOOKUP(P1188,Fauna!$G$2:$I$5001,3,FALSE)))</f>
        <v/>
      </c>
    </row>
    <row r="1189" spans="14:18" x14ac:dyDescent="0.25">
      <c r="N1189" t="str">
        <f>IF(P1189="","",(VLOOKUP(P1189,Fauna!$G$2:$N$5001,8,FALSE)))</f>
        <v/>
      </c>
      <c r="Q1189" t="str">
        <f>IF(P1189="","",(VLOOKUP(P1189,Fauna!$G$2:$H$5001,2,FALSE)))</f>
        <v/>
      </c>
      <c r="R1189" t="str">
        <f>IF(P1189="","",(VLOOKUP(P1189,Fauna!$G$2:$I$5001,3,FALSE)))</f>
        <v/>
      </c>
    </row>
    <row r="1190" spans="14:18" x14ac:dyDescent="0.25">
      <c r="N1190" t="str">
        <f>IF(P1190="","",(VLOOKUP(P1190,Fauna!$G$2:$N$5001,8,FALSE)))</f>
        <v/>
      </c>
      <c r="Q1190" t="str">
        <f>IF(P1190="","",(VLOOKUP(P1190,Fauna!$G$2:$H$5001,2,FALSE)))</f>
        <v/>
      </c>
      <c r="R1190" t="str">
        <f>IF(P1190="","",(VLOOKUP(P1190,Fauna!$G$2:$I$5001,3,FALSE)))</f>
        <v/>
      </c>
    </row>
    <row r="1191" spans="14:18" x14ac:dyDescent="0.25">
      <c r="N1191" t="str">
        <f>IF(P1191="","",(VLOOKUP(P1191,Fauna!$G$2:$N$5001,8,FALSE)))</f>
        <v/>
      </c>
      <c r="Q1191" t="str">
        <f>IF(P1191="","",(VLOOKUP(P1191,Fauna!$G$2:$H$5001,2,FALSE)))</f>
        <v/>
      </c>
      <c r="R1191" t="str">
        <f>IF(P1191="","",(VLOOKUP(P1191,Fauna!$G$2:$I$5001,3,FALSE)))</f>
        <v/>
      </c>
    </row>
    <row r="1192" spans="14:18" x14ac:dyDescent="0.25">
      <c r="N1192" t="str">
        <f>IF(P1192="","",(VLOOKUP(P1192,Fauna!$G$2:$N$5001,8,FALSE)))</f>
        <v/>
      </c>
      <c r="Q1192" t="str">
        <f>IF(P1192="","",(VLOOKUP(P1192,Fauna!$G$2:$H$5001,2,FALSE)))</f>
        <v/>
      </c>
      <c r="R1192" t="str">
        <f>IF(P1192="","",(VLOOKUP(P1192,Fauna!$G$2:$I$5001,3,FALSE)))</f>
        <v/>
      </c>
    </row>
    <row r="1193" spans="14:18" x14ac:dyDescent="0.25">
      <c r="N1193" t="str">
        <f>IF(P1193="","",(VLOOKUP(P1193,Fauna!$G$2:$N$5001,8,FALSE)))</f>
        <v/>
      </c>
      <c r="Q1193" t="str">
        <f>IF(P1193="","",(VLOOKUP(P1193,Fauna!$G$2:$H$5001,2,FALSE)))</f>
        <v/>
      </c>
      <c r="R1193" t="str">
        <f>IF(P1193="","",(VLOOKUP(P1193,Fauna!$G$2:$I$5001,3,FALSE)))</f>
        <v/>
      </c>
    </row>
    <row r="1194" spans="14:18" x14ac:dyDescent="0.25">
      <c r="N1194" t="str">
        <f>IF(P1194="","",(VLOOKUP(P1194,Fauna!$G$2:$N$5001,8,FALSE)))</f>
        <v/>
      </c>
      <c r="Q1194" t="str">
        <f>IF(P1194="","",(VLOOKUP(P1194,Fauna!$G$2:$H$5001,2,FALSE)))</f>
        <v/>
      </c>
      <c r="R1194" t="str">
        <f>IF(P1194="","",(VLOOKUP(P1194,Fauna!$G$2:$I$5001,3,FALSE)))</f>
        <v/>
      </c>
    </row>
    <row r="1195" spans="14:18" x14ac:dyDescent="0.25">
      <c r="N1195" t="str">
        <f>IF(P1195="","",(VLOOKUP(P1195,Fauna!$G$2:$N$5001,8,FALSE)))</f>
        <v/>
      </c>
      <c r="Q1195" t="str">
        <f>IF(P1195="","",(VLOOKUP(P1195,Fauna!$G$2:$H$5001,2,FALSE)))</f>
        <v/>
      </c>
      <c r="R1195" t="str">
        <f>IF(P1195="","",(VLOOKUP(P1195,Fauna!$G$2:$I$5001,3,FALSE)))</f>
        <v/>
      </c>
    </row>
    <row r="1196" spans="14:18" x14ac:dyDescent="0.25">
      <c r="N1196" t="str">
        <f>IF(P1196="","",(VLOOKUP(P1196,Fauna!$G$2:$N$5001,8,FALSE)))</f>
        <v/>
      </c>
      <c r="Q1196" t="str">
        <f>IF(P1196="","",(VLOOKUP(P1196,Fauna!$G$2:$H$5001,2,FALSE)))</f>
        <v/>
      </c>
      <c r="R1196" t="str">
        <f>IF(P1196="","",(VLOOKUP(P1196,Fauna!$G$2:$I$5001,3,FALSE)))</f>
        <v/>
      </c>
    </row>
    <row r="1197" spans="14:18" x14ac:dyDescent="0.25">
      <c r="N1197" t="str">
        <f>IF(P1197="","",(VLOOKUP(P1197,Fauna!$G$2:$N$5001,8,FALSE)))</f>
        <v/>
      </c>
      <c r="Q1197" t="str">
        <f>IF(P1197="","",(VLOOKUP(P1197,Fauna!$G$2:$H$5001,2,FALSE)))</f>
        <v/>
      </c>
      <c r="R1197" t="str">
        <f>IF(P1197="","",(VLOOKUP(P1197,Fauna!$G$2:$I$5001,3,FALSE)))</f>
        <v/>
      </c>
    </row>
    <row r="1198" spans="14:18" x14ac:dyDescent="0.25">
      <c r="N1198" t="str">
        <f>IF(P1198="","",(VLOOKUP(P1198,Fauna!$G$2:$N$5001,8,FALSE)))</f>
        <v/>
      </c>
      <c r="Q1198" t="str">
        <f>IF(P1198="","",(VLOOKUP(P1198,Fauna!$G$2:$H$5001,2,FALSE)))</f>
        <v/>
      </c>
      <c r="R1198" t="str">
        <f>IF(P1198="","",(VLOOKUP(P1198,Fauna!$G$2:$I$5001,3,FALSE)))</f>
        <v/>
      </c>
    </row>
    <row r="1199" spans="14:18" x14ac:dyDescent="0.25">
      <c r="N1199" t="str">
        <f>IF(P1199="","",(VLOOKUP(P1199,Fauna!$G$2:$N$5001,8,FALSE)))</f>
        <v/>
      </c>
      <c r="Q1199" t="str">
        <f>IF(P1199="","",(VLOOKUP(P1199,Fauna!$G$2:$H$5001,2,FALSE)))</f>
        <v/>
      </c>
      <c r="R1199" t="str">
        <f>IF(P1199="","",(VLOOKUP(P1199,Fauna!$G$2:$I$5001,3,FALSE)))</f>
        <v/>
      </c>
    </row>
    <row r="1200" spans="14:18" x14ac:dyDescent="0.25">
      <c r="N1200" t="str">
        <f>IF(P1200="","",(VLOOKUP(P1200,Fauna!$G$2:$N$5001,8,FALSE)))</f>
        <v/>
      </c>
      <c r="Q1200" t="str">
        <f>IF(P1200="","",(VLOOKUP(P1200,Fauna!$G$2:$H$5001,2,FALSE)))</f>
        <v/>
      </c>
      <c r="R1200" t="str">
        <f>IF(P1200="","",(VLOOKUP(P1200,Fauna!$G$2:$I$5001,3,FALSE)))</f>
        <v/>
      </c>
    </row>
    <row r="1201" spans="14:18" x14ac:dyDescent="0.25">
      <c r="N1201" t="str">
        <f>IF(P1201="","",(VLOOKUP(P1201,Fauna!$G$2:$N$5001,8,FALSE)))</f>
        <v/>
      </c>
      <c r="Q1201" t="str">
        <f>IF(P1201="","",(VLOOKUP(P1201,Fauna!$G$2:$H$5001,2,FALSE)))</f>
        <v/>
      </c>
      <c r="R1201" t="str">
        <f>IF(P1201="","",(VLOOKUP(P1201,Fauna!$G$2:$I$5001,3,FALSE)))</f>
        <v/>
      </c>
    </row>
    <row r="1202" spans="14:18" x14ac:dyDescent="0.25">
      <c r="N1202" t="str">
        <f>IF(P1202="","",(VLOOKUP(P1202,Fauna!$G$2:$N$5001,8,FALSE)))</f>
        <v/>
      </c>
      <c r="Q1202" t="str">
        <f>IF(P1202="","",(VLOOKUP(P1202,Fauna!$G$2:$H$5001,2,FALSE)))</f>
        <v/>
      </c>
      <c r="R1202" t="str">
        <f>IF(P1202="","",(VLOOKUP(P1202,Fauna!$G$2:$I$5001,3,FALSE)))</f>
        <v/>
      </c>
    </row>
    <row r="1203" spans="14:18" x14ac:dyDescent="0.25">
      <c r="N1203" t="str">
        <f>IF(P1203="","",(VLOOKUP(P1203,Fauna!$G$2:$N$5001,8,FALSE)))</f>
        <v/>
      </c>
      <c r="Q1203" t="str">
        <f>IF(P1203="","",(VLOOKUP(P1203,Fauna!$G$2:$H$5001,2,FALSE)))</f>
        <v/>
      </c>
      <c r="R1203" t="str">
        <f>IF(P1203="","",(VLOOKUP(P1203,Fauna!$G$2:$I$5001,3,FALSE)))</f>
        <v/>
      </c>
    </row>
    <row r="1204" spans="14:18" x14ac:dyDescent="0.25">
      <c r="N1204" t="str">
        <f>IF(P1204="","",(VLOOKUP(P1204,Fauna!$G$2:$N$5001,8,FALSE)))</f>
        <v/>
      </c>
      <c r="Q1204" t="str">
        <f>IF(P1204="","",(VLOOKUP(P1204,Fauna!$G$2:$H$5001,2,FALSE)))</f>
        <v/>
      </c>
      <c r="R1204" t="str">
        <f>IF(P1204="","",(VLOOKUP(P1204,Fauna!$G$2:$I$5001,3,FALSE)))</f>
        <v/>
      </c>
    </row>
    <row r="1205" spans="14:18" x14ac:dyDescent="0.25">
      <c r="N1205" t="str">
        <f>IF(P1205="","",(VLOOKUP(P1205,Fauna!$G$2:$N$5001,8,FALSE)))</f>
        <v/>
      </c>
      <c r="Q1205" t="str">
        <f>IF(P1205="","",(VLOOKUP(P1205,Fauna!$G$2:$H$5001,2,FALSE)))</f>
        <v/>
      </c>
      <c r="R1205" t="str">
        <f>IF(P1205="","",(VLOOKUP(P1205,Fauna!$G$2:$I$5001,3,FALSE)))</f>
        <v/>
      </c>
    </row>
    <row r="1206" spans="14:18" x14ac:dyDescent="0.25">
      <c r="N1206" t="str">
        <f>IF(P1206="","",(VLOOKUP(P1206,Fauna!$G$2:$N$5001,8,FALSE)))</f>
        <v/>
      </c>
      <c r="Q1206" t="str">
        <f>IF(P1206="","",(VLOOKUP(P1206,Fauna!$G$2:$H$5001,2,FALSE)))</f>
        <v/>
      </c>
      <c r="R1206" t="str">
        <f>IF(P1206="","",(VLOOKUP(P1206,Fauna!$G$2:$I$5001,3,FALSE)))</f>
        <v/>
      </c>
    </row>
    <row r="1207" spans="14:18" x14ac:dyDescent="0.25">
      <c r="N1207" t="str">
        <f>IF(P1207="","",(VLOOKUP(P1207,Fauna!$G$2:$N$5001,8,FALSE)))</f>
        <v/>
      </c>
      <c r="Q1207" t="str">
        <f>IF(P1207="","",(VLOOKUP(P1207,Fauna!$G$2:$H$5001,2,FALSE)))</f>
        <v/>
      </c>
      <c r="R1207" t="str">
        <f>IF(P1207="","",(VLOOKUP(P1207,Fauna!$G$2:$I$5001,3,FALSE)))</f>
        <v/>
      </c>
    </row>
    <row r="1208" spans="14:18" x14ac:dyDescent="0.25">
      <c r="N1208" t="str">
        <f>IF(P1208="","",(VLOOKUP(P1208,Fauna!$G$2:$N$5001,8,FALSE)))</f>
        <v/>
      </c>
      <c r="Q1208" t="str">
        <f>IF(P1208="","",(VLOOKUP(P1208,Fauna!$G$2:$H$5001,2,FALSE)))</f>
        <v/>
      </c>
      <c r="R1208" t="str">
        <f>IF(P1208="","",(VLOOKUP(P1208,Fauna!$G$2:$I$5001,3,FALSE)))</f>
        <v/>
      </c>
    </row>
    <row r="1209" spans="14:18" x14ac:dyDescent="0.25">
      <c r="N1209" t="str">
        <f>IF(P1209="","",(VLOOKUP(P1209,Fauna!$G$2:$N$5001,8,FALSE)))</f>
        <v/>
      </c>
      <c r="Q1209" t="str">
        <f>IF(P1209="","",(VLOOKUP(P1209,Fauna!$G$2:$H$5001,2,FALSE)))</f>
        <v/>
      </c>
      <c r="R1209" t="str">
        <f>IF(P1209="","",(VLOOKUP(P1209,Fauna!$G$2:$I$5001,3,FALSE)))</f>
        <v/>
      </c>
    </row>
    <row r="1210" spans="14:18" x14ac:dyDescent="0.25">
      <c r="N1210" t="str">
        <f>IF(P1210="","",(VLOOKUP(P1210,Fauna!$G$2:$N$5001,8,FALSE)))</f>
        <v/>
      </c>
      <c r="Q1210" t="str">
        <f>IF(P1210="","",(VLOOKUP(P1210,Fauna!$G$2:$H$5001,2,FALSE)))</f>
        <v/>
      </c>
      <c r="R1210" t="str">
        <f>IF(P1210="","",(VLOOKUP(P1210,Fauna!$G$2:$I$5001,3,FALSE)))</f>
        <v/>
      </c>
    </row>
    <row r="1211" spans="14:18" x14ac:dyDescent="0.25">
      <c r="N1211" t="str">
        <f>IF(P1211="","",(VLOOKUP(P1211,Fauna!$G$2:$N$5001,8,FALSE)))</f>
        <v/>
      </c>
      <c r="Q1211" t="str">
        <f>IF(P1211="","",(VLOOKUP(P1211,Fauna!$G$2:$H$5001,2,FALSE)))</f>
        <v/>
      </c>
      <c r="R1211" t="str">
        <f>IF(P1211="","",(VLOOKUP(P1211,Fauna!$G$2:$I$5001,3,FALSE)))</f>
        <v/>
      </c>
    </row>
    <row r="1212" spans="14:18" x14ac:dyDescent="0.25">
      <c r="N1212" t="str">
        <f>IF(P1212="","",(VLOOKUP(P1212,Fauna!$G$2:$N$5001,8,FALSE)))</f>
        <v/>
      </c>
      <c r="Q1212" t="str">
        <f>IF(P1212="","",(VLOOKUP(P1212,Fauna!$G$2:$H$5001,2,FALSE)))</f>
        <v/>
      </c>
      <c r="R1212" t="str">
        <f>IF(P1212="","",(VLOOKUP(P1212,Fauna!$G$2:$I$5001,3,FALSE)))</f>
        <v/>
      </c>
    </row>
    <row r="1213" spans="14:18" x14ac:dyDescent="0.25">
      <c r="N1213" t="str">
        <f>IF(P1213="","",(VLOOKUP(P1213,Fauna!$G$2:$N$5001,8,FALSE)))</f>
        <v/>
      </c>
      <c r="Q1213" t="str">
        <f>IF(P1213="","",(VLOOKUP(P1213,Fauna!$G$2:$H$5001,2,FALSE)))</f>
        <v/>
      </c>
      <c r="R1213" t="str">
        <f>IF(P1213="","",(VLOOKUP(P1213,Fauna!$G$2:$I$5001,3,FALSE)))</f>
        <v/>
      </c>
    </row>
    <row r="1214" spans="14:18" x14ac:dyDescent="0.25">
      <c r="N1214" t="str">
        <f>IF(P1214="","",(VLOOKUP(P1214,Fauna!$G$2:$N$5001,8,FALSE)))</f>
        <v/>
      </c>
      <c r="Q1214" t="str">
        <f>IF(P1214="","",(VLOOKUP(P1214,Fauna!$G$2:$H$5001,2,FALSE)))</f>
        <v/>
      </c>
      <c r="R1214" t="str">
        <f>IF(P1214="","",(VLOOKUP(P1214,Fauna!$G$2:$I$5001,3,FALSE)))</f>
        <v/>
      </c>
    </row>
    <row r="1215" spans="14:18" x14ac:dyDescent="0.25">
      <c r="N1215" t="str">
        <f>IF(P1215="","",(VLOOKUP(P1215,Fauna!$G$2:$N$5001,8,FALSE)))</f>
        <v/>
      </c>
      <c r="Q1215" t="str">
        <f>IF(P1215="","",(VLOOKUP(P1215,Fauna!$G$2:$H$5001,2,FALSE)))</f>
        <v/>
      </c>
      <c r="R1215" t="str">
        <f>IF(P1215="","",(VLOOKUP(P1215,Fauna!$G$2:$I$5001,3,FALSE)))</f>
        <v/>
      </c>
    </row>
    <row r="1216" spans="14:18" x14ac:dyDescent="0.25">
      <c r="N1216" t="str">
        <f>IF(P1216="","",(VLOOKUP(P1216,Fauna!$G$2:$N$5001,8,FALSE)))</f>
        <v/>
      </c>
      <c r="Q1216" t="str">
        <f>IF(P1216="","",(VLOOKUP(P1216,Fauna!$G$2:$H$5001,2,FALSE)))</f>
        <v/>
      </c>
      <c r="R1216" t="str">
        <f>IF(P1216="","",(VLOOKUP(P1216,Fauna!$G$2:$I$5001,3,FALSE)))</f>
        <v/>
      </c>
    </row>
    <row r="1217" spans="14:18" x14ac:dyDescent="0.25">
      <c r="N1217" t="str">
        <f>IF(P1217="","",(VLOOKUP(P1217,Fauna!$G$2:$N$5001,8,FALSE)))</f>
        <v/>
      </c>
      <c r="Q1217" t="str">
        <f>IF(P1217="","",(VLOOKUP(P1217,Fauna!$G$2:$H$5001,2,FALSE)))</f>
        <v/>
      </c>
      <c r="R1217" t="str">
        <f>IF(P1217="","",(VLOOKUP(P1217,Fauna!$G$2:$I$5001,3,FALSE)))</f>
        <v/>
      </c>
    </row>
    <row r="1218" spans="14:18" x14ac:dyDescent="0.25">
      <c r="N1218" t="str">
        <f>IF(P1218="","",(VLOOKUP(P1218,Fauna!$G$2:$N$5001,8,FALSE)))</f>
        <v/>
      </c>
      <c r="Q1218" t="str">
        <f>IF(P1218="","",(VLOOKUP(P1218,Fauna!$G$2:$H$5001,2,FALSE)))</f>
        <v/>
      </c>
      <c r="R1218" t="str">
        <f>IF(P1218="","",(VLOOKUP(P1218,Fauna!$G$2:$I$5001,3,FALSE)))</f>
        <v/>
      </c>
    </row>
    <row r="1219" spans="14:18" x14ac:dyDescent="0.25">
      <c r="N1219" t="str">
        <f>IF(P1219="","",(VLOOKUP(P1219,Fauna!$G$2:$N$5001,8,FALSE)))</f>
        <v/>
      </c>
      <c r="Q1219" t="str">
        <f>IF(P1219="","",(VLOOKUP(P1219,Fauna!$G$2:$H$5001,2,FALSE)))</f>
        <v/>
      </c>
      <c r="R1219" t="str">
        <f>IF(P1219="","",(VLOOKUP(P1219,Fauna!$G$2:$I$5001,3,FALSE)))</f>
        <v/>
      </c>
    </row>
    <row r="1220" spans="14:18" x14ac:dyDescent="0.25">
      <c r="N1220" t="str">
        <f>IF(P1220="","",(VLOOKUP(P1220,Fauna!$G$2:$N$5001,8,FALSE)))</f>
        <v/>
      </c>
      <c r="Q1220" t="str">
        <f>IF(P1220="","",(VLOOKUP(P1220,Fauna!$G$2:$H$5001,2,FALSE)))</f>
        <v/>
      </c>
      <c r="R1220" t="str">
        <f>IF(P1220="","",(VLOOKUP(P1220,Fauna!$G$2:$I$5001,3,FALSE)))</f>
        <v/>
      </c>
    </row>
    <row r="1221" spans="14:18" x14ac:dyDescent="0.25">
      <c r="N1221" t="str">
        <f>IF(P1221="","",(VLOOKUP(P1221,Fauna!$G$2:$N$5001,8,FALSE)))</f>
        <v/>
      </c>
      <c r="Q1221" t="str">
        <f>IF(P1221="","",(VLOOKUP(P1221,Fauna!$G$2:$H$5001,2,FALSE)))</f>
        <v/>
      </c>
      <c r="R1221" t="str">
        <f>IF(P1221="","",(VLOOKUP(P1221,Fauna!$G$2:$I$5001,3,FALSE)))</f>
        <v/>
      </c>
    </row>
    <row r="1222" spans="14:18" x14ac:dyDescent="0.25">
      <c r="N1222" t="str">
        <f>IF(P1222="","",(VLOOKUP(P1222,Fauna!$G$2:$N$5001,8,FALSE)))</f>
        <v/>
      </c>
      <c r="Q1222" t="str">
        <f>IF(P1222="","",(VLOOKUP(P1222,Fauna!$G$2:$H$5001,2,FALSE)))</f>
        <v/>
      </c>
      <c r="R1222" t="str">
        <f>IF(P1222="","",(VLOOKUP(P1222,Fauna!$G$2:$I$5001,3,FALSE)))</f>
        <v/>
      </c>
    </row>
    <row r="1223" spans="14:18" x14ac:dyDescent="0.25">
      <c r="N1223" t="str">
        <f>IF(P1223="","",(VLOOKUP(P1223,Fauna!$G$2:$N$5001,8,FALSE)))</f>
        <v/>
      </c>
      <c r="Q1223" t="str">
        <f>IF(P1223="","",(VLOOKUP(P1223,Fauna!$G$2:$H$5001,2,FALSE)))</f>
        <v/>
      </c>
      <c r="R1223" t="str">
        <f>IF(P1223="","",(VLOOKUP(P1223,Fauna!$G$2:$I$5001,3,FALSE)))</f>
        <v/>
      </c>
    </row>
    <row r="1224" spans="14:18" x14ac:dyDescent="0.25">
      <c r="N1224" t="str">
        <f>IF(P1224="","",(VLOOKUP(P1224,Fauna!$G$2:$N$5001,8,FALSE)))</f>
        <v/>
      </c>
      <c r="Q1224" t="str">
        <f>IF(P1224="","",(VLOOKUP(P1224,Fauna!$G$2:$H$5001,2,FALSE)))</f>
        <v/>
      </c>
      <c r="R1224" t="str">
        <f>IF(P1224="","",(VLOOKUP(P1224,Fauna!$G$2:$I$5001,3,FALSE)))</f>
        <v/>
      </c>
    </row>
    <row r="1225" spans="14:18" x14ac:dyDescent="0.25">
      <c r="N1225" t="str">
        <f>IF(P1225="","",(VLOOKUP(P1225,Fauna!$G$2:$N$5001,8,FALSE)))</f>
        <v/>
      </c>
      <c r="Q1225" t="str">
        <f>IF(P1225="","",(VLOOKUP(P1225,Fauna!$G$2:$H$5001,2,FALSE)))</f>
        <v/>
      </c>
      <c r="R1225" t="str">
        <f>IF(P1225="","",(VLOOKUP(P1225,Fauna!$G$2:$I$5001,3,FALSE)))</f>
        <v/>
      </c>
    </row>
    <row r="1226" spans="14:18" x14ac:dyDescent="0.25">
      <c r="N1226" t="str">
        <f>IF(P1226="","",(VLOOKUP(P1226,Fauna!$G$2:$N$5001,8,FALSE)))</f>
        <v/>
      </c>
      <c r="Q1226" t="str">
        <f>IF(P1226="","",(VLOOKUP(P1226,Fauna!$G$2:$H$5001,2,FALSE)))</f>
        <v/>
      </c>
      <c r="R1226" t="str">
        <f>IF(P1226="","",(VLOOKUP(P1226,Fauna!$G$2:$I$5001,3,FALSE)))</f>
        <v/>
      </c>
    </row>
    <row r="1227" spans="14:18" x14ac:dyDescent="0.25">
      <c r="N1227" t="str">
        <f>IF(P1227="","",(VLOOKUP(P1227,Fauna!$G$2:$N$5001,8,FALSE)))</f>
        <v/>
      </c>
      <c r="Q1227" t="str">
        <f>IF(P1227="","",(VLOOKUP(P1227,Fauna!$G$2:$H$5001,2,FALSE)))</f>
        <v/>
      </c>
      <c r="R1227" t="str">
        <f>IF(P1227="","",(VLOOKUP(P1227,Fauna!$G$2:$I$5001,3,FALSE)))</f>
        <v/>
      </c>
    </row>
    <row r="1228" spans="14:18" x14ac:dyDescent="0.25">
      <c r="N1228" t="str">
        <f>IF(P1228="","",(VLOOKUP(P1228,Fauna!$G$2:$N$5001,8,FALSE)))</f>
        <v/>
      </c>
      <c r="Q1228" t="str">
        <f>IF(P1228="","",(VLOOKUP(P1228,Fauna!$G$2:$H$5001,2,FALSE)))</f>
        <v/>
      </c>
      <c r="R1228" t="str">
        <f>IF(P1228="","",(VLOOKUP(P1228,Fauna!$G$2:$I$5001,3,FALSE)))</f>
        <v/>
      </c>
    </row>
    <row r="1229" spans="14:18" x14ac:dyDescent="0.25">
      <c r="N1229" t="str">
        <f>IF(P1229="","",(VLOOKUP(P1229,Fauna!$G$2:$N$5001,8,FALSE)))</f>
        <v/>
      </c>
      <c r="Q1229" t="str">
        <f>IF(P1229="","",(VLOOKUP(P1229,Fauna!$G$2:$H$5001,2,FALSE)))</f>
        <v/>
      </c>
      <c r="R1229" t="str">
        <f>IF(P1229="","",(VLOOKUP(P1229,Fauna!$G$2:$I$5001,3,FALSE)))</f>
        <v/>
      </c>
    </row>
    <row r="1230" spans="14:18" x14ac:dyDescent="0.25">
      <c r="N1230" t="str">
        <f>IF(P1230="","",(VLOOKUP(P1230,Fauna!$G$2:$N$5001,8,FALSE)))</f>
        <v/>
      </c>
      <c r="Q1230" t="str">
        <f>IF(P1230="","",(VLOOKUP(P1230,Fauna!$G$2:$H$5001,2,FALSE)))</f>
        <v/>
      </c>
      <c r="R1230" t="str">
        <f>IF(P1230="","",(VLOOKUP(P1230,Fauna!$G$2:$I$5001,3,FALSE)))</f>
        <v/>
      </c>
    </row>
    <row r="1231" spans="14:18" x14ac:dyDescent="0.25">
      <c r="N1231" t="str">
        <f>IF(P1231="","",(VLOOKUP(P1231,Fauna!$G$2:$N$5001,8,FALSE)))</f>
        <v/>
      </c>
      <c r="Q1231" t="str">
        <f>IF(P1231="","",(VLOOKUP(P1231,Fauna!$G$2:$H$5001,2,FALSE)))</f>
        <v/>
      </c>
      <c r="R1231" t="str">
        <f>IF(P1231="","",(VLOOKUP(P1231,Fauna!$G$2:$I$5001,3,FALSE)))</f>
        <v/>
      </c>
    </row>
    <row r="1232" spans="14:18" x14ac:dyDescent="0.25">
      <c r="N1232" t="str">
        <f>IF(P1232="","",(VLOOKUP(P1232,Fauna!$G$2:$N$5001,8,FALSE)))</f>
        <v/>
      </c>
      <c r="Q1232" t="str">
        <f>IF(P1232="","",(VLOOKUP(P1232,Fauna!$G$2:$H$5001,2,FALSE)))</f>
        <v/>
      </c>
      <c r="R1232" t="str">
        <f>IF(P1232="","",(VLOOKUP(P1232,Fauna!$G$2:$I$5001,3,FALSE)))</f>
        <v/>
      </c>
    </row>
    <row r="1233" spans="14:18" x14ac:dyDescent="0.25">
      <c r="N1233" t="str">
        <f>IF(P1233="","",(VLOOKUP(P1233,Fauna!$G$2:$N$5001,8,FALSE)))</f>
        <v/>
      </c>
      <c r="Q1233" t="str">
        <f>IF(P1233="","",(VLOOKUP(P1233,Fauna!$G$2:$H$5001,2,FALSE)))</f>
        <v/>
      </c>
      <c r="R1233" t="str">
        <f>IF(P1233="","",(VLOOKUP(P1233,Fauna!$G$2:$I$5001,3,FALSE)))</f>
        <v/>
      </c>
    </row>
    <row r="1234" spans="14:18" x14ac:dyDescent="0.25">
      <c r="N1234" t="str">
        <f>IF(P1234="","",(VLOOKUP(P1234,Fauna!$G$2:$N$5001,8,FALSE)))</f>
        <v/>
      </c>
      <c r="Q1234" t="str">
        <f>IF(P1234="","",(VLOOKUP(P1234,Fauna!$G$2:$H$5001,2,FALSE)))</f>
        <v/>
      </c>
      <c r="R1234" t="str">
        <f>IF(P1234="","",(VLOOKUP(P1234,Fauna!$G$2:$I$5001,3,FALSE)))</f>
        <v/>
      </c>
    </row>
    <row r="1235" spans="14:18" x14ac:dyDescent="0.25">
      <c r="N1235" t="str">
        <f>IF(P1235="","",(VLOOKUP(P1235,Fauna!$G$2:$N$5001,8,FALSE)))</f>
        <v/>
      </c>
      <c r="Q1235" t="str">
        <f>IF(P1235="","",(VLOOKUP(P1235,Fauna!$G$2:$H$5001,2,FALSE)))</f>
        <v/>
      </c>
      <c r="R1235" t="str">
        <f>IF(P1235="","",(VLOOKUP(P1235,Fauna!$G$2:$I$5001,3,FALSE)))</f>
        <v/>
      </c>
    </row>
    <row r="1236" spans="14:18" x14ac:dyDescent="0.25">
      <c r="N1236" t="str">
        <f>IF(P1236="","",(VLOOKUP(P1236,Fauna!$G$2:$N$5001,8,FALSE)))</f>
        <v/>
      </c>
      <c r="Q1236" t="str">
        <f>IF(P1236="","",(VLOOKUP(P1236,Fauna!$G$2:$H$5001,2,FALSE)))</f>
        <v/>
      </c>
      <c r="R1236" t="str">
        <f>IF(P1236="","",(VLOOKUP(P1236,Fauna!$G$2:$I$5001,3,FALSE)))</f>
        <v/>
      </c>
    </row>
    <row r="1237" spans="14:18" x14ac:dyDescent="0.25">
      <c r="N1237" t="str">
        <f>IF(P1237="","",(VLOOKUP(P1237,Fauna!$G$2:$N$5001,8,FALSE)))</f>
        <v/>
      </c>
      <c r="Q1237" t="str">
        <f>IF(P1237="","",(VLOOKUP(P1237,Fauna!$G$2:$H$5001,2,FALSE)))</f>
        <v/>
      </c>
      <c r="R1237" t="str">
        <f>IF(P1237="","",(VLOOKUP(P1237,Fauna!$G$2:$I$5001,3,FALSE)))</f>
        <v/>
      </c>
    </row>
    <row r="1238" spans="14:18" x14ac:dyDescent="0.25">
      <c r="N1238" t="str">
        <f>IF(P1238="","",(VLOOKUP(P1238,Fauna!$G$2:$N$5001,8,FALSE)))</f>
        <v/>
      </c>
      <c r="Q1238" t="str">
        <f>IF(P1238="","",(VLOOKUP(P1238,Fauna!$G$2:$H$5001,2,FALSE)))</f>
        <v/>
      </c>
      <c r="R1238" t="str">
        <f>IF(P1238="","",(VLOOKUP(P1238,Fauna!$G$2:$I$5001,3,FALSE)))</f>
        <v/>
      </c>
    </row>
    <row r="1239" spans="14:18" x14ac:dyDescent="0.25">
      <c r="N1239" t="str">
        <f>IF(P1239="","",(VLOOKUP(P1239,Fauna!$G$2:$N$5001,8,FALSE)))</f>
        <v/>
      </c>
      <c r="Q1239" t="str">
        <f>IF(P1239="","",(VLOOKUP(P1239,Fauna!$G$2:$H$5001,2,FALSE)))</f>
        <v/>
      </c>
      <c r="R1239" t="str">
        <f>IF(P1239="","",(VLOOKUP(P1239,Fauna!$G$2:$I$5001,3,FALSE)))</f>
        <v/>
      </c>
    </row>
    <row r="1240" spans="14:18" x14ac:dyDescent="0.25">
      <c r="N1240" t="str">
        <f>IF(P1240="","",(VLOOKUP(P1240,Fauna!$G$2:$N$5001,8,FALSE)))</f>
        <v/>
      </c>
      <c r="Q1240" t="str">
        <f>IF(P1240="","",(VLOOKUP(P1240,Fauna!$G$2:$H$5001,2,FALSE)))</f>
        <v/>
      </c>
      <c r="R1240" t="str">
        <f>IF(P1240="","",(VLOOKUP(P1240,Fauna!$G$2:$I$5001,3,FALSE)))</f>
        <v/>
      </c>
    </row>
    <row r="1241" spans="14:18" x14ac:dyDescent="0.25">
      <c r="N1241" t="str">
        <f>IF(P1241="","",(VLOOKUP(P1241,Fauna!$G$2:$N$5001,8,FALSE)))</f>
        <v/>
      </c>
      <c r="Q1241" t="str">
        <f>IF(P1241="","",(VLOOKUP(P1241,Fauna!$G$2:$H$5001,2,FALSE)))</f>
        <v/>
      </c>
      <c r="R1241" t="str">
        <f>IF(P1241="","",(VLOOKUP(P1241,Fauna!$G$2:$I$5001,3,FALSE)))</f>
        <v/>
      </c>
    </row>
    <row r="1242" spans="14:18" x14ac:dyDescent="0.25">
      <c r="N1242" t="str">
        <f>IF(P1242="","",(VLOOKUP(P1242,Fauna!$G$2:$N$5001,8,FALSE)))</f>
        <v/>
      </c>
      <c r="Q1242" t="str">
        <f>IF(P1242="","",(VLOOKUP(P1242,Fauna!$G$2:$H$5001,2,FALSE)))</f>
        <v/>
      </c>
      <c r="R1242" t="str">
        <f>IF(P1242="","",(VLOOKUP(P1242,Fauna!$G$2:$I$5001,3,FALSE)))</f>
        <v/>
      </c>
    </row>
    <row r="1243" spans="14:18" x14ac:dyDescent="0.25">
      <c r="N1243" t="str">
        <f>IF(P1243="","",(VLOOKUP(P1243,Fauna!$G$2:$N$5001,8,FALSE)))</f>
        <v/>
      </c>
      <c r="Q1243" t="str">
        <f>IF(P1243="","",(VLOOKUP(P1243,Fauna!$G$2:$H$5001,2,FALSE)))</f>
        <v/>
      </c>
      <c r="R1243" t="str">
        <f>IF(P1243="","",(VLOOKUP(P1243,Fauna!$G$2:$I$5001,3,FALSE)))</f>
        <v/>
      </c>
    </row>
    <row r="1244" spans="14:18" x14ac:dyDescent="0.25">
      <c r="N1244" t="str">
        <f>IF(P1244="","",(VLOOKUP(P1244,Fauna!$G$2:$N$5001,8,FALSE)))</f>
        <v/>
      </c>
      <c r="Q1244" t="str">
        <f>IF(P1244="","",(VLOOKUP(P1244,Fauna!$G$2:$H$5001,2,FALSE)))</f>
        <v/>
      </c>
      <c r="R1244" t="str">
        <f>IF(P1244="","",(VLOOKUP(P1244,Fauna!$G$2:$I$5001,3,FALSE)))</f>
        <v/>
      </c>
    </row>
    <row r="1245" spans="14:18" x14ac:dyDescent="0.25">
      <c r="N1245" t="str">
        <f>IF(P1245="","",(VLOOKUP(P1245,Fauna!$G$2:$N$5001,8,FALSE)))</f>
        <v/>
      </c>
      <c r="Q1245" t="str">
        <f>IF(P1245="","",(VLOOKUP(P1245,Fauna!$G$2:$H$5001,2,FALSE)))</f>
        <v/>
      </c>
      <c r="R1245" t="str">
        <f>IF(P1245="","",(VLOOKUP(P1245,Fauna!$G$2:$I$5001,3,FALSE)))</f>
        <v/>
      </c>
    </row>
    <row r="1246" spans="14:18" x14ac:dyDescent="0.25">
      <c r="N1246" t="str">
        <f>IF(P1246="","",(VLOOKUP(P1246,Fauna!$G$2:$N$5001,8,FALSE)))</f>
        <v/>
      </c>
      <c r="Q1246" t="str">
        <f>IF(P1246="","",(VLOOKUP(P1246,Fauna!$G$2:$H$5001,2,FALSE)))</f>
        <v/>
      </c>
      <c r="R1246" t="str">
        <f>IF(P1246="","",(VLOOKUP(P1246,Fauna!$G$2:$I$5001,3,FALSE)))</f>
        <v/>
      </c>
    </row>
    <row r="1247" spans="14:18" x14ac:dyDescent="0.25">
      <c r="N1247" t="str">
        <f>IF(P1247="","",(VLOOKUP(P1247,Fauna!$G$2:$N$5001,8,FALSE)))</f>
        <v/>
      </c>
      <c r="Q1247" t="str">
        <f>IF(P1247="","",(VLOOKUP(P1247,Fauna!$G$2:$H$5001,2,FALSE)))</f>
        <v/>
      </c>
      <c r="R1247" t="str">
        <f>IF(P1247="","",(VLOOKUP(P1247,Fauna!$G$2:$I$5001,3,FALSE)))</f>
        <v/>
      </c>
    </row>
    <row r="1248" spans="14:18" x14ac:dyDescent="0.25">
      <c r="N1248" t="str">
        <f>IF(P1248="","",(VLOOKUP(P1248,Fauna!$G$2:$N$5001,8,FALSE)))</f>
        <v/>
      </c>
      <c r="Q1248" t="str">
        <f>IF(P1248="","",(VLOOKUP(P1248,Fauna!$G$2:$H$5001,2,FALSE)))</f>
        <v/>
      </c>
      <c r="R1248" t="str">
        <f>IF(P1248="","",(VLOOKUP(P1248,Fauna!$G$2:$I$5001,3,FALSE)))</f>
        <v/>
      </c>
    </row>
    <row r="1249" spans="14:18" x14ac:dyDescent="0.25">
      <c r="N1249" t="str">
        <f>IF(P1249="","",(VLOOKUP(P1249,Fauna!$G$2:$N$5001,8,FALSE)))</f>
        <v/>
      </c>
      <c r="Q1249" t="str">
        <f>IF(P1249="","",(VLOOKUP(P1249,Fauna!$G$2:$H$5001,2,FALSE)))</f>
        <v/>
      </c>
      <c r="R1249" t="str">
        <f>IF(P1249="","",(VLOOKUP(P1249,Fauna!$G$2:$I$5001,3,FALSE)))</f>
        <v/>
      </c>
    </row>
    <row r="1250" spans="14:18" x14ac:dyDescent="0.25">
      <c r="N1250" t="str">
        <f>IF(P1250="","",(VLOOKUP(P1250,Fauna!$G$2:$N$5001,8,FALSE)))</f>
        <v/>
      </c>
      <c r="Q1250" t="str">
        <f>IF(P1250="","",(VLOOKUP(P1250,Fauna!$G$2:$H$5001,2,FALSE)))</f>
        <v/>
      </c>
      <c r="R1250" t="str">
        <f>IF(P1250="","",(VLOOKUP(P1250,Fauna!$G$2:$I$5001,3,FALSE)))</f>
        <v/>
      </c>
    </row>
    <row r="1251" spans="14:18" x14ac:dyDescent="0.25">
      <c r="N1251" t="str">
        <f>IF(P1251="","",(VLOOKUP(P1251,Fauna!$G$2:$N$5001,8,FALSE)))</f>
        <v/>
      </c>
      <c r="Q1251" t="str">
        <f>IF(P1251="","",(VLOOKUP(P1251,Fauna!$G$2:$H$5001,2,FALSE)))</f>
        <v/>
      </c>
      <c r="R1251" t="str">
        <f>IF(P1251="","",(VLOOKUP(P1251,Fauna!$G$2:$I$5001,3,FALSE)))</f>
        <v/>
      </c>
    </row>
    <row r="1252" spans="14:18" x14ac:dyDescent="0.25">
      <c r="N1252" t="str">
        <f>IF(P1252="","",(VLOOKUP(P1252,Fauna!$G$2:$N$5001,8,FALSE)))</f>
        <v/>
      </c>
      <c r="Q1252" t="str">
        <f>IF(P1252="","",(VLOOKUP(P1252,Fauna!$G$2:$H$5001,2,FALSE)))</f>
        <v/>
      </c>
      <c r="R1252" t="str">
        <f>IF(P1252="","",(VLOOKUP(P1252,Fauna!$G$2:$I$5001,3,FALSE)))</f>
        <v/>
      </c>
    </row>
    <row r="1253" spans="14:18" x14ac:dyDescent="0.25">
      <c r="N1253" t="str">
        <f>IF(P1253="","",(VLOOKUP(P1253,Fauna!$G$2:$N$5001,8,FALSE)))</f>
        <v/>
      </c>
      <c r="Q1253" t="str">
        <f>IF(P1253="","",(VLOOKUP(P1253,Fauna!$G$2:$H$5001,2,FALSE)))</f>
        <v/>
      </c>
      <c r="R1253" t="str">
        <f>IF(P1253="","",(VLOOKUP(P1253,Fauna!$G$2:$I$5001,3,FALSE)))</f>
        <v/>
      </c>
    </row>
    <row r="1254" spans="14:18" x14ac:dyDescent="0.25">
      <c r="N1254" t="str">
        <f>IF(P1254="","",(VLOOKUP(P1254,Fauna!$G$2:$N$5001,8,FALSE)))</f>
        <v/>
      </c>
      <c r="Q1254" t="str">
        <f>IF(P1254="","",(VLOOKUP(P1254,Fauna!$G$2:$H$5001,2,FALSE)))</f>
        <v/>
      </c>
      <c r="R1254" t="str">
        <f>IF(P1254="","",(VLOOKUP(P1254,Fauna!$G$2:$I$5001,3,FALSE)))</f>
        <v/>
      </c>
    </row>
    <row r="1255" spans="14:18" x14ac:dyDescent="0.25">
      <c r="N1255" t="str">
        <f>IF(P1255="","",(VLOOKUP(P1255,Fauna!$G$2:$N$5001,8,FALSE)))</f>
        <v/>
      </c>
      <c r="Q1255" t="str">
        <f>IF(P1255="","",(VLOOKUP(P1255,Fauna!$G$2:$H$5001,2,FALSE)))</f>
        <v/>
      </c>
      <c r="R1255" t="str">
        <f>IF(P1255="","",(VLOOKUP(P1255,Fauna!$G$2:$I$5001,3,FALSE)))</f>
        <v/>
      </c>
    </row>
    <row r="1256" spans="14:18" x14ac:dyDescent="0.25">
      <c r="N1256" t="str">
        <f>IF(P1256="","",(VLOOKUP(P1256,Fauna!$G$2:$N$5001,8,FALSE)))</f>
        <v/>
      </c>
      <c r="Q1256" t="str">
        <f>IF(P1256="","",(VLOOKUP(P1256,Fauna!$G$2:$H$5001,2,FALSE)))</f>
        <v/>
      </c>
      <c r="R1256" t="str">
        <f>IF(P1256="","",(VLOOKUP(P1256,Fauna!$G$2:$I$5001,3,FALSE)))</f>
        <v/>
      </c>
    </row>
    <row r="1257" spans="14:18" x14ac:dyDescent="0.25">
      <c r="N1257" t="str">
        <f>IF(P1257="","",(VLOOKUP(P1257,Fauna!$G$2:$N$5001,8,FALSE)))</f>
        <v/>
      </c>
      <c r="Q1257" t="str">
        <f>IF(P1257="","",(VLOOKUP(P1257,Fauna!$G$2:$H$5001,2,FALSE)))</f>
        <v/>
      </c>
      <c r="R1257" t="str">
        <f>IF(P1257="","",(VLOOKUP(P1257,Fauna!$G$2:$I$5001,3,FALSE)))</f>
        <v/>
      </c>
    </row>
    <row r="1258" spans="14:18" x14ac:dyDescent="0.25">
      <c r="N1258" t="str">
        <f>IF(P1258="","",(VLOOKUP(P1258,Fauna!$G$2:$N$5001,8,FALSE)))</f>
        <v/>
      </c>
      <c r="Q1258" t="str">
        <f>IF(P1258="","",(VLOOKUP(P1258,Fauna!$G$2:$H$5001,2,FALSE)))</f>
        <v/>
      </c>
      <c r="R1258" t="str">
        <f>IF(P1258="","",(VLOOKUP(P1258,Fauna!$G$2:$I$5001,3,FALSE)))</f>
        <v/>
      </c>
    </row>
    <row r="1259" spans="14:18" x14ac:dyDescent="0.25">
      <c r="N1259" t="str">
        <f>IF(P1259="","",(VLOOKUP(P1259,Fauna!$G$2:$N$5001,8,FALSE)))</f>
        <v/>
      </c>
      <c r="Q1259" t="str">
        <f>IF(P1259="","",(VLOOKUP(P1259,Fauna!$G$2:$H$5001,2,FALSE)))</f>
        <v/>
      </c>
      <c r="R1259" t="str">
        <f>IF(P1259="","",(VLOOKUP(P1259,Fauna!$G$2:$I$5001,3,FALSE)))</f>
        <v/>
      </c>
    </row>
    <row r="1260" spans="14:18" x14ac:dyDescent="0.25">
      <c r="N1260" t="str">
        <f>IF(P1260="","",(VLOOKUP(P1260,Fauna!$G$2:$N$5001,8,FALSE)))</f>
        <v/>
      </c>
      <c r="Q1260" t="str">
        <f>IF(P1260="","",(VLOOKUP(P1260,Fauna!$G$2:$H$5001,2,FALSE)))</f>
        <v/>
      </c>
      <c r="R1260" t="str">
        <f>IF(P1260="","",(VLOOKUP(P1260,Fauna!$G$2:$I$5001,3,FALSE)))</f>
        <v/>
      </c>
    </row>
    <row r="1261" spans="14:18" x14ac:dyDescent="0.25">
      <c r="N1261" t="str">
        <f>IF(P1261="","",(VLOOKUP(P1261,Fauna!$G$2:$N$5001,8,FALSE)))</f>
        <v/>
      </c>
      <c r="Q1261" t="str">
        <f>IF(P1261="","",(VLOOKUP(P1261,Fauna!$G$2:$H$5001,2,FALSE)))</f>
        <v/>
      </c>
      <c r="R1261" t="str">
        <f>IF(P1261="","",(VLOOKUP(P1261,Fauna!$G$2:$I$5001,3,FALSE)))</f>
        <v/>
      </c>
    </row>
    <row r="1262" spans="14:18" x14ac:dyDescent="0.25">
      <c r="N1262" t="str">
        <f>IF(P1262="","",(VLOOKUP(P1262,Fauna!$G$2:$N$5001,8,FALSE)))</f>
        <v/>
      </c>
      <c r="Q1262" t="str">
        <f>IF(P1262="","",(VLOOKUP(P1262,Fauna!$G$2:$H$5001,2,FALSE)))</f>
        <v/>
      </c>
      <c r="R1262" t="str">
        <f>IF(P1262="","",(VLOOKUP(P1262,Fauna!$G$2:$I$5001,3,FALSE)))</f>
        <v/>
      </c>
    </row>
    <row r="1263" spans="14:18" x14ac:dyDescent="0.25">
      <c r="N1263" t="str">
        <f>IF(P1263="","",(VLOOKUP(P1263,Fauna!$G$2:$N$5001,8,FALSE)))</f>
        <v/>
      </c>
      <c r="Q1263" t="str">
        <f>IF(P1263="","",(VLOOKUP(P1263,Fauna!$G$2:$H$5001,2,FALSE)))</f>
        <v/>
      </c>
      <c r="R1263" t="str">
        <f>IF(P1263="","",(VLOOKUP(P1263,Fauna!$G$2:$I$5001,3,FALSE)))</f>
        <v/>
      </c>
    </row>
    <row r="1264" spans="14:18" x14ac:dyDescent="0.25">
      <c r="N1264" t="str">
        <f>IF(P1264="","",(VLOOKUP(P1264,Fauna!$G$2:$N$5001,8,FALSE)))</f>
        <v/>
      </c>
      <c r="Q1264" t="str">
        <f>IF(P1264="","",(VLOOKUP(P1264,Fauna!$G$2:$H$5001,2,FALSE)))</f>
        <v/>
      </c>
      <c r="R1264" t="str">
        <f>IF(P1264="","",(VLOOKUP(P1264,Fauna!$G$2:$I$5001,3,FALSE)))</f>
        <v/>
      </c>
    </row>
    <row r="1265" spans="14:18" x14ac:dyDescent="0.25">
      <c r="N1265" t="str">
        <f>IF(P1265="","",(VLOOKUP(P1265,Fauna!$G$2:$N$5001,8,FALSE)))</f>
        <v/>
      </c>
      <c r="Q1265" t="str">
        <f>IF(P1265="","",(VLOOKUP(P1265,Fauna!$G$2:$H$5001,2,FALSE)))</f>
        <v/>
      </c>
      <c r="R1265" t="str">
        <f>IF(P1265="","",(VLOOKUP(P1265,Fauna!$G$2:$I$5001,3,FALSE)))</f>
        <v/>
      </c>
    </row>
    <row r="1266" spans="14:18" x14ac:dyDescent="0.25">
      <c r="N1266" t="str">
        <f>IF(P1266="","",(VLOOKUP(P1266,Fauna!$G$2:$N$5001,8,FALSE)))</f>
        <v/>
      </c>
      <c r="Q1266" t="str">
        <f>IF(P1266="","",(VLOOKUP(P1266,Fauna!$G$2:$H$5001,2,FALSE)))</f>
        <v/>
      </c>
      <c r="R1266" t="str">
        <f>IF(P1266="","",(VLOOKUP(P1266,Fauna!$G$2:$I$5001,3,FALSE)))</f>
        <v/>
      </c>
    </row>
    <row r="1267" spans="14:18" x14ac:dyDescent="0.25">
      <c r="N1267" t="str">
        <f>IF(P1267="","",(VLOOKUP(P1267,Fauna!$G$2:$N$5001,8,FALSE)))</f>
        <v/>
      </c>
      <c r="Q1267" t="str">
        <f>IF(P1267="","",(VLOOKUP(P1267,Fauna!$G$2:$H$5001,2,FALSE)))</f>
        <v/>
      </c>
      <c r="R1267" t="str">
        <f>IF(P1267="","",(VLOOKUP(P1267,Fauna!$G$2:$I$5001,3,FALSE)))</f>
        <v/>
      </c>
    </row>
    <row r="1268" spans="14:18" x14ac:dyDescent="0.25">
      <c r="N1268" t="str">
        <f>IF(P1268="","",(VLOOKUP(P1268,Fauna!$G$2:$N$5001,8,FALSE)))</f>
        <v/>
      </c>
      <c r="Q1268" t="str">
        <f>IF(P1268="","",(VLOOKUP(P1268,Fauna!$G$2:$H$5001,2,FALSE)))</f>
        <v/>
      </c>
      <c r="R1268" t="str">
        <f>IF(P1268="","",(VLOOKUP(P1268,Fauna!$G$2:$I$5001,3,FALSE)))</f>
        <v/>
      </c>
    </row>
    <row r="1269" spans="14:18" x14ac:dyDescent="0.25">
      <c r="N1269" t="str">
        <f>IF(P1269="","",(VLOOKUP(P1269,Fauna!$G$2:$N$5001,8,FALSE)))</f>
        <v/>
      </c>
      <c r="Q1269" t="str">
        <f>IF(P1269="","",(VLOOKUP(P1269,Fauna!$G$2:$H$5001,2,FALSE)))</f>
        <v/>
      </c>
      <c r="R1269" t="str">
        <f>IF(P1269="","",(VLOOKUP(P1269,Fauna!$G$2:$I$5001,3,FALSE)))</f>
        <v/>
      </c>
    </row>
    <row r="1270" spans="14:18" x14ac:dyDescent="0.25">
      <c r="N1270" t="str">
        <f>IF(P1270="","",(VLOOKUP(P1270,Fauna!$G$2:$N$5001,8,FALSE)))</f>
        <v/>
      </c>
      <c r="Q1270" t="str">
        <f>IF(P1270="","",(VLOOKUP(P1270,Fauna!$G$2:$H$5001,2,FALSE)))</f>
        <v/>
      </c>
      <c r="R1270" t="str">
        <f>IF(P1270="","",(VLOOKUP(P1270,Fauna!$G$2:$I$5001,3,FALSE)))</f>
        <v/>
      </c>
    </row>
    <row r="1271" spans="14:18" x14ac:dyDescent="0.25">
      <c r="N1271" t="str">
        <f>IF(P1271="","",(VLOOKUP(P1271,Fauna!$G$2:$N$5001,8,FALSE)))</f>
        <v/>
      </c>
      <c r="Q1271" t="str">
        <f>IF(P1271="","",(VLOOKUP(P1271,Fauna!$G$2:$H$5001,2,FALSE)))</f>
        <v/>
      </c>
      <c r="R1271" t="str">
        <f>IF(P1271="","",(VLOOKUP(P1271,Fauna!$G$2:$I$5001,3,FALSE)))</f>
        <v/>
      </c>
    </row>
    <row r="1272" spans="14:18" x14ac:dyDescent="0.25">
      <c r="N1272" t="str">
        <f>IF(P1272="","",(VLOOKUP(P1272,Fauna!$G$2:$N$5001,8,FALSE)))</f>
        <v/>
      </c>
      <c r="Q1272" t="str">
        <f>IF(P1272="","",(VLOOKUP(P1272,Fauna!$G$2:$H$5001,2,FALSE)))</f>
        <v/>
      </c>
      <c r="R1272" t="str">
        <f>IF(P1272="","",(VLOOKUP(P1272,Fauna!$G$2:$I$5001,3,FALSE)))</f>
        <v/>
      </c>
    </row>
    <row r="1273" spans="14:18" x14ac:dyDescent="0.25">
      <c r="N1273" t="str">
        <f>IF(P1273="","",(VLOOKUP(P1273,Fauna!$G$2:$N$5001,8,FALSE)))</f>
        <v/>
      </c>
      <c r="Q1273" t="str">
        <f>IF(P1273="","",(VLOOKUP(P1273,Fauna!$G$2:$H$5001,2,FALSE)))</f>
        <v/>
      </c>
      <c r="R1273" t="str">
        <f>IF(P1273="","",(VLOOKUP(P1273,Fauna!$G$2:$I$5001,3,FALSE)))</f>
        <v/>
      </c>
    </row>
    <row r="1274" spans="14:18" x14ac:dyDescent="0.25">
      <c r="N1274" t="str">
        <f>IF(P1274="","",(VLOOKUP(P1274,Fauna!$G$2:$N$5001,8,FALSE)))</f>
        <v/>
      </c>
      <c r="Q1274" t="str">
        <f>IF(P1274="","",(VLOOKUP(P1274,Fauna!$G$2:$H$5001,2,FALSE)))</f>
        <v/>
      </c>
      <c r="R1274" t="str">
        <f>IF(P1274="","",(VLOOKUP(P1274,Fauna!$G$2:$I$5001,3,FALSE)))</f>
        <v/>
      </c>
    </row>
    <row r="1275" spans="14:18" x14ac:dyDescent="0.25">
      <c r="N1275" t="str">
        <f>IF(P1275="","",(VLOOKUP(P1275,Fauna!$G$2:$N$5001,8,FALSE)))</f>
        <v/>
      </c>
      <c r="Q1275" t="str">
        <f>IF(P1275="","",(VLOOKUP(P1275,Fauna!$G$2:$H$5001,2,FALSE)))</f>
        <v/>
      </c>
      <c r="R1275" t="str">
        <f>IF(P1275="","",(VLOOKUP(P1275,Fauna!$G$2:$I$5001,3,FALSE)))</f>
        <v/>
      </c>
    </row>
    <row r="1276" spans="14:18" x14ac:dyDescent="0.25">
      <c r="N1276" t="str">
        <f>IF(P1276="","",(VLOOKUP(P1276,Fauna!$G$2:$N$5001,8,FALSE)))</f>
        <v/>
      </c>
      <c r="Q1276" t="str">
        <f>IF(P1276="","",(VLOOKUP(P1276,Fauna!$G$2:$H$5001,2,FALSE)))</f>
        <v/>
      </c>
      <c r="R1276" t="str">
        <f>IF(P1276="","",(VLOOKUP(P1276,Fauna!$G$2:$I$5001,3,FALSE)))</f>
        <v/>
      </c>
    </row>
    <row r="1277" spans="14:18" x14ac:dyDescent="0.25">
      <c r="N1277" t="str">
        <f>IF(P1277="","",(VLOOKUP(P1277,Fauna!$G$2:$N$5001,8,FALSE)))</f>
        <v/>
      </c>
      <c r="Q1277" t="str">
        <f>IF(P1277="","",(VLOOKUP(P1277,Fauna!$G$2:$H$5001,2,FALSE)))</f>
        <v/>
      </c>
      <c r="R1277" t="str">
        <f>IF(P1277="","",(VLOOKUP(P1277,Fauna!$G$2:$I$5001,3,FALSE)))</f>
        <v/>
      </c>
    </row>
    <row r="1278" spans="14:18" x14ac:dyDescent="0.25">
      <c r="N1278" t="str">
        <f>IF(P1278="","",(VLOOKUP(P1278,Fauna!$G$2:$N$5001,8,FALSE)))</f>
        <v/>
      </c>
      <c r="Q1278" t="str">
        <f>IF(P1278="","",(VLOOKUP(P1278,Fauna!$G$2:$H$5001,2,FALSE)))</f>
        <v/>
      </c>
      <c r="R1278" t="str">
        <f>IF(P1278="","",(VLOOKUP(P1278,Fauna!$G$2:$I$5001,3,FALSE)))</f>
        <v/>
      </c>
    </row>
    <row r="1279" spans="14:18" x14ac:dyDescent="0.25">
      <c r="N1279" t="str">
        <f>IF(P1279="","",(VLOOKUP(P1279,Fauna!$G$2:$N$5001,8,FALSE)))</f>
        <v/>
      </c>
      <c r="Q1279" t="str">
        <f>IF(P1279="","",(VLOOKUP(P1279,Fauna!$G$2:$H$5001,2,FALSE)))</f>
        <v/>
      </c>
      <c r="R1279" t="str">
        <f>IF(P1279="","",(VLOOKUP(P1279,Fauna!$G$2:$I$5001,3,FALSE)))</f>
        <v/>
      </c>
    </row>
    <row r="1280" spans="14:18" x14ac:dyDescent="0.25">
      <c r="N1280" t="str">
        <f>IF(P1280="","",(VLOOKUP(P1280,Fauna!$G$2:$N$5001,8,FALSE)))</f>
        <v/>
      </c>
      <c r="Q1280" t="str">
        <f>IF(P1280="","",(VLOOKUP(P1280,Fauna!$G$2:$H$5001,2,FALSE)))</f>
        <v/>
      </c>
      <c r="R1280" t="str">
        <f>IF(P1280="","",(VLOOKUP(P1280,Fauna!$G$2:$I$5001,3,FALSE)))</f>
        <v/>
      </c>
    </row>
    <row r="1281" spans="14:18" x14ac:dyDescent="0.25">
      <c r="N1281" t="str">
        <f>IF(P1281="","",(VLOOKUP(P1281,Fauna!$G$2:$N$5001,8,FALSE)))</f>
        <v/>
      </c>
      <c r="Q1281" t="str">
        <f>IF(P1281="","",(VLOOKUP(P1281,Fauna!$G$2:$H$5001,2,FALSE)))</f>
        <v/>
      </c>
      <c r="R1281" t="str">
        <f>IF(P1281="","",(VLOOKUP(P1281,Fauna!$G$2:$I$5001,3,FALSE)))</f>
        <v/>
      </c>
    </row>
    <row r="1282" spans="14:18" x14ac:dyDescent="0.25">
      <c r="N1282" t="str">
        <f>IF(P1282="","",(VLOOKUP(P1282,Fauna!$G$2:$N$5001,8,FALSE)))</f>
        <v/>
      </c>
      <c r="Q1282" t="str">
        <f>IF(P1282="","",(VLOOKUP(P1282,Fauna!$G$2:$H$5001,2,FALSE)))</f>
        <v/>
      </c>
      <c r="R1282" t="str">
        <f>IF(P1282="","",(VLOOKUP(P1282,Fauna!$G$2:$I$5001,3,FALSE)))</f>
        <v/>
      </c>
    </row>
    <row r="1283" spans="14:18" x14ac:dyDescent="0.25">
      <c r="N1283" t="str">
        <f>IF(P1283="","",(VLOOKUP(P1283,Fauna!$G$2:$N$5001,8,FALSE)))</f>
        <v/>
      </c>
      <c r="Q1283" t="str">
        <f>IF(P1283="","",(VLOOKUP(P1283,Fauna!$G$2:$H$5001,2,FALSE)))</f>
        <v/>
      </c>
      <c r="R1283" t="str">
        <f>IF(P1283="","",(VLOOKUP(P1283,Fauna!$G$2:$I$5001,3,FALSE)))</f>
        <v/>
      </c>
    </row>
    <row r="1284" spans="14:18" x14ac:dyDescent="0.25">
      <c r="N1284" t="str">
        <f>IF(P1284="","",(VLOOKUP(P1284,Fauna!$G$2:$N$5001,8,FALSE)))</f>
        <v/>
      </c>
      <c r="Q1284" t="str">
        <f>IF(P1284="","",(VLOOKUP(P1284,Fauna!$G$2:$H$5001,2,FALSE)))</f>
        <v/>
      </c>
      <c r="R1284" t="str">
        <f>IF(P1284="","",(VLOOKUP(P1284,Fauna!$G$2:$I$5001,3,FALSE)))</f>
        <v/>
      </c>
    </row>
    <row r="1285" spans="14:18" x14ac:dyDescent="0.25">
      <c r="N1285" t="str">
        <f>IF(P1285="","",(VLOOKUP(P1285,Fauna!$G$2:$N$5001,8,FALSE)))</f>
        <v/>
      </c>
      <c r="Q1285" t="str">
        <f>IF(P1285="","",(VLOOKUP(P1285,Fauna!$G$2:$H$5001,2,FALSE)))</f>
        <v/>
      </c>
      <c r="R1285" t="str">
        <f>IF(P1285="","",(VLOOKUP(P1285,Fauna!$G$2:$I$5001,3,FALSE)))</f>
        <v/>
      </c>
    </row>
    <row r="1286" spans="14:18" x14ac:dyDescent="0.25">
      <c r="N1286" t="str">
        <f>IF(P1286="","",(VLOOKUP(P1286,Fauna!$G$2:$N$5001,8,FALSE)))</f>
        <v/>
      </c>
      <c r="Q1286" t="str">
        <f>IF(P1286="","",(VLOOKUP(P1286,Fauna!$G$2:$H$5001,2,FALSE)))</f>
        <v/>
      </c>
      <c r="R1286" t="str">
        <f>IF(P1286="","",(VLOOKUP(P1286,Fauna!$G$2:$I$5001,3,FALSE)))</f>
        <v/>
      </c>
    </row>
    <row r="1287" spans="14:18" x14ac:dyDescent="0.25">
      <c r="N1287" t="str">
        <f>IF(P1287="","",(VLOOKUP(P1287,Fauna!$G$2:$N$5001,8,FALSE)))</f>
        <v/>
      </c>
      <c r="Q1287" t="str">
        <f>IF(P1287="","",(VLOOKUP(P1287,Fauna!$G$2:$H$5001,2,FALSE)))</f>
        <v/>
      </c>
      <c r="R1287" t="str">
        <f>IF(P1287="","",(VLOOKUP(P1287,Fauna!$G$2:$I$5001,3,FALSE)))</f>
        <v/>
      </c>
    </row>
    <row r="1288" spans="14:18" x14ac:dyDescent="0.25">
      <c r="N1288" t="str">
        <f>IF(P1288="","",(VLOOKUP(P1288,Fauna!$G$2:$N$5001,8,FALSE)))</f>
        <v/>
      </c>
      <c r="Q1288" t="str">
        <f>IF(P1288="","",(VLOOKUP(P1288,Fauna!$G$2:$H$5001,2,FALSE)))</f>
        <v/>
      </c>
      <c r="R1288" t="str">
        <f>IF(P1288="","",(VLOOKUP(P1288,Fauna!$G$2:$I$5001,3,FALSE)))</f>
        <v/>
      </c>
    </row>
    <row r="1289" spans="14:18" x14ac:dyDescent="0.25">
      <c r="N1289" t="str">
        <f>IF(P1289="","",(VLOOKUP(P1289,Fauna!$G$2:$N$5001,8,FALSE)))</f>
        <v/>
      </c>
      <c r="Q1289" t="str">
        <f>IF(P1289="","",(VLOOKUP(P1289,Fauna!$G$2:$H$5001,2,FALSE)))</f>
        <v/>
      </c>
      <c r="R1289" t="str">
        <f>IF(P1289="","",(VLOOKUP(P1289,Fauna!$G$2:$I$5001,3,FALSE)))</f>
        <v/>
      </c>
    </row>
    <row r="1290" spans="14:18" x14ac:dyDescent="0.25">
      <c r="N1290" t="str">
        <f>IF(P1290="","",(VLOOKUP(P1290,Fauna!$G$2:$N$5001,8,FALSE)))</f>
        <v/>
      </c>
      <c r="Q1290" t="str">
        <f>IF(P1290="","",(VLOOKUP(P1290,Fauna!$G$2:$H$5001,2,FALSE)))</f>
        <v/>
      </c>
      <c r="R1290" t="str">
        <f>IF(P1290="","",(VLOOKUP(P1290,Fauna!$G$2:$I$5001,3,FALSE)))</f>
        <v/>
      </c>
    </row>
    <row r="1291" spans="14:18" x14ac:dyDescent="0.25">
      <c r="N1291" t="str">
        <f>IF(P1291="","",(VLOOKUP(P1291,Fauna!$G$2:$N$5001,8,FALSE)))</f>
        <v/>
      </c>
      <c r="Q1291" t="str">
        <f>IF(P1291="","",(VLOOKUP(P1291,Fauna!$G$2:$H$5001,2,FALSE)))</f>
        <v/>
      </c>
      <c r="R1291" t="str">
        <f>IF(P1291="","",(VLOOKUP(P1291,Fauna!$G$2:$I$5001,3,FALSE)))</f>
        <v/>
      </c>
    </row>
    <row r="1292" spans="14:18" x14ac:dyDescent="0.25">
      <c r="N1292" t="str">
        <f>IF(P1292="","",(VLOOKUP(P1292,Fauna!$G$2:$N$5001,8,FALSE)))</f>
        <v/>
      </c>
      <c r="Q1292" t="str">
        <f>IF(P1292="","",(VLOOKUP(P1292,Fauna!$G$2:$H$5001,2,FALSE)))</f>
        <v/>
      </c>
      <c r="R1292" t="str">
        <f>IF(P1292="","",(VLOOKUP(P1292,Fauna!$G$2:$I$5001,3,FALSE)))</f>
        <v/>
      </c>
    </row>
    <row r="1293" spans="14:18" x14ac:dyDescent="0.25">
      <c r="N1293" t="str">
        <f>IF(P1293="","",(VLOOKUP(P1293,Fauna!$G$2:$N$5001,8,FALSE)))</f>
        <v/>
      </c>
      <c r="Q1293" t="str">
        <f>IF(P1293="","",(VLOOKUP(P1293,Fauna!$G$2:$H$5001,2,FALSE)))</f>
        <v/>
      </c>
      <c r="R1293" t="str">
        <f>IF(P1293="","",(VLOOKUP(P1293,Fauna!$G$2:$I$5001,3,FALSE)))</f>
        <v/>
      </c>
    </row>
    <row r="1294" spans="14:18" x14ac:dyDescent="0.25">
      <c r="N1294" t="str">
        <f>IF(P1294="","",(VLOOKUP(P1294,Fauna!$G$2:$N$5001,8,FALSE)))</f>
        <v/>
      </c>
      <c r="Q1294" t="str">
        <f>IF(P1294="","",(VLOOKUP(P1294,Fauna!$G$2:$H$5001,2,FALSE)))</f>
        <v/>
      </c>
      <c r="R1294" t="str">
        <f>IF(P1294="","",(VLOOKUP(P1294,Fauna!$G$2:$I$5001,3,FALSE)))</f>
        <v/>
      </c>
    </row>
    <row r="1295" spans="14:18" x14ac:dyDescent="0.25">
      <c r="N1295" t="str">
        <f>IF(P1295="","",(VLOOKUP(P1295,Fauna!$G$2:$N$5001,8,FALSE)))</f>
        <v/>
      </c>
      <c r="Q1295" t="str">
        <f>IF(P1295="","",(VLOOKUP(P1295,Fauna!$G$2:$H$5001,2,FALSE)))</f>
        <v/>
      </c>
      <c r="R1295" t="str">
        <f>IF(P1295="","",(VLOOKUP(P1295,Fauna!$G$2:$I$5001,3,FALSE)))</f>
        <v/>
      </c>
    </row>
    <row r="1296" spans="14:18" x14ac:dyDescent="0.25">
      <c r="N1296" t="str">
        <f>IF(P1296="","",(VLOOKUP(P1296,Fauna!$G$2:$N$5001,8,FALSE)))</f>
        <v/>
      </c>
      <c r="Q1296" t="str">
        <f>IF(P1296="","",(VLOOKUP(P1296,Fauna!$G$2:$H$5001,2,FALSE)))</f>
        <v/>
      </c>
      <c r="R1296" t="str">
        <f>IF(P1296="","",(VLOOKUP(P1296,Fauna!$G$2:$I$5001,3,FALSE)))</f>
        <v/>
      </c>
    </row>
    <row r="1297" spans="14:18" x14ac:dyDescent="0.25">
      <c r="N1297" t="str">
        <f>IF(P1297="","",(VLOOKUP(P1297,Fauna!$G$2:$N$5001,8,FALSE)))</f>
        <v/>
      </c>
      <c r="Q1297" t="str">
        <f>IF(P1297="","",(VLOOKUP(P1297,Fauna!$G$2:$H$5001,2,FALSE)))</f>
        <v/>
      </c>
      <c r="R1297" t="str">
        <f>IF(P1297="","",(VLOOKUP(P1297,Fauna!$G$2:$I$5001,3,FALSE)))</f>
        <v/>
      </c>
    </row>
    <row r="1298" spans="14:18" x14ac:dyDescent="0.25">
      <c r="N1298" t="str">
        <f>IF(P1298="","",(VLOOKUP(P1298,Fauna!$G$2:$N$5001,8,FALSE)))</f>
        <v/>
      </c>
      <c r="Q1298" t="str">
        <f>IF(P1298="","",(VLOOKUP(P1298,Fauna!$G$2:$H$5001,2,FALSE)))</f>
        <v/>
      </c>
      <c r="R1298" t="str">
        <f>IF(P1298="","",(VLOOKUP(P1298,Fauna!$G$2:$I$5001,3,FALSE)))</f>
        <v/>
      </c>
    </row>
    <row r="1299" spans="14:18" x14ac:dyDescent="0.25">
      <c r="N1299" t="str">
        <f>IF(P1299="","",(VLOOKUP(P1299,Fauna!$G$2:$N$5001,8,FALSE)))</f>
        <v/>
      </c>
      <c r="Q1299" t="str">
        <f>IF(P1299="","",(VLOOKUP(P1299,Fauna!$G$2:$H$5001,2,FALSE)))</f>
        <v/>
      </c>
      <c r="R1299" t="str">
        <f>IF(P1299="","",(VLOOKUP(P1299,Fauna!$G$2:$I$5001,3,FALSE)))</f>
        <v/>
      </c>
    </row>
    <row r="1300" spans="14:18" x14ac:dyDescent="0.25">
      <c r="N1300" t="str">
        <f>IF(P1300="","",(VLOOKUP(P1300,Fauna!$G$2:$N$5001,8,FALSE)))</f>
        <v/>
      </c>
      <c r="Q1300" t="str">
        <f>IF(P1300="","",(VLOOKUP(P1300,Fauna!$G$2:$H$5001,2,FALSE)))</f>
        <v/>
      </c>
      <c r="R1300" t="str">
        <f>IF(P1300="","",(VLOOKUP(P1300,Fauna!$G$2:$I$5001,3,FALSE)))</f>
        <v/>
      </c>
    </row>
    <row r="1301" spans="14:18" x14ac:dyDescent="0.25">
      <c r="N1301" t="str">
        <f>IF(P1301="","",(VLOOKUP(P1301,Fauna!$G$2:$N$5001,8,FALSE)))</f>
        <v/>
      </c>
      <c r="Q1301" t="str">
        <f>IF(P1301="","",(VLOOKUP(P1301,Fauna!$G$2:$H$5001,2,FALSE)))</f>
        <v/>
      </c>
      <c r="R1301" t="str">
        <f>IF(P1301="","",(VLOOKUP(P1301,Fauna!$G$2:$I$5001,3,FALSE)))</f>
        <v/>
      </c>
    </row>
    <row r="1302" spans="14:18" x14ac:dyDescent="0.25">
      <c r="N1302" t="str">
        <f>IF(P1302="","",(VLOOKUP(P1302,Fauna!$G$2:$N$5001,8,FALSE)))</f>
        <v/>
      </c>
      <c r="Q1302" t="str">
        <f>IF(P1302="","",(VLOOKUP(P1302,Fauna!$G$2:$H$5001,2,FALSE)))</f>
        <v/>
      </c>
      <c r="R1302" t="str">
        <f>IF(P1302="","",(VLOOKUP(P1302,Fauna!$G$2:$I$5001,3,FALSE)))</f>
        <v/>
      </c>
    </row>
    <row r="1303" spans="14:18" x14ac:dyDescent="0.25">
      <c r="N1303" t="str">
        <f>IF(P1303="","",(VLOOKUP(P1303,Fauna!$G$2:$N$5001,8,FALSE)))</f>
        <v/>
      </c>
      <c r="Q1303" t="str">
        <f>IF(P1303="","",(VLOOKUP(P1303,Fauna!$G$2:$H$5001,2,FALSE)))</f>
        <v/>
      </c>
      <c r="R1303" t="str">
        <f>IF(P1303="","",(VLOOKUP(P1303,Fauna!$G$2:$I$5001,3,FALSE)))</f>
        <v/>
      </c>
    </row>
    <row r="1304" spans="14:18" x14ac:dyDescent="0.25">
      <c r="N1304" t="str">
        <f>IF(P1304="","",(VLOOKUP(P1304,Fauna!$G$2:$N$5001,8,FALSE)))</f>
        <v/>
      </c>
      <c r="Q1304" t="str">
        <f>IF(P1304="","",(VLOOKUP(P1304,Fauna!$G$2:$H$5001,2,FALSE)))</f>
        <v/>
      </c>
      <c r="R1304" t="str">
        <f>IF(P1304="","",(VLOOKUP(P1304,Fauna!$G$2:$I$5001,3,FALSE)))</f>
        <v/>
      </c>
    </row>
    <row r="1305" spans="14:18" x14ac:dyDescent="0.25">
      <c r="N1305" t="str">
        <f>IF(P1305="","",(VLOOKUP(P1305,Fauna!$G$2:$N$5001,8,FALSE)))</f>
        <v/>
      </c>
      <c r="Q1305" t="str">
        <f>IF(P1305="","",(VLOOKUP(P1305,Fauna!$G$2:$H$5001,2,FALSE)))</f>
        <v/>
      </c>
      <c r="R1305" t="str">
        <f>IF(P1305="","",(VLOOKUP(P1305,Fauna!$G$2:$I$5001,3,FALSE)))</f>
        <v/>
      </c>
    </row>
    <row r="1306" spans="14:18" x14ac:dyDescent="0.25">
      <c r="N1306" t="str">
        <f>IF(P1306="","",(VLOOKUP(P1306,Fauna!$G$2:$N$5001,8,FALSE)))</f>
        <v/>
      </c>
      <c r="Q1306" t="str">
        <f>IF(P1306="","",(VLOOKUP(P1306,Fauna!$G$2:$H$5001,2,FALSE)))</f>
        <v/>
      </c>
      <c r="R1306" t="str">
        <f>IF(P1306="","",(VLOOKUP(P1306,Fauna!$G$2:$I$5001,3,FALSE)))</f>
        <v/>
      </c>
    </row>
    <row r="1307" spans="14:18" x14ac:dyDescent="0.25">
      <c r="N1307" t="str">
        <f>IF(P1307="","",(VLOOKUP(P1307,Fauna!$G$2:$N$5001,8,FALSE)))</f>
        <v/>
      </c>
      <c r="Q1307" t="str">
        <f>IF(P1307="","",(VLOOKUP(P1307,Fauna!$G$2:$H$5001,2,FALSE)))</f>
        <v/>
      </c>
      <c r="R1307" t="str">
        <f>IF(P1307="","",(VLOOKUP(P1307,Fauna!$G$2:$I$5001,3,FALSE)))</f>
        <v/>
      </c>
    </row>
    <row r="1308" spans="14:18" x14ac:dyDescent="0.25">
      <c r="N1308" t="str">
        <f>IF(P1308="","",(VLOOKUP(P1308,Fauna!$G$2:$N$5001,8,FALSE)))</f>
        <v/>
      </c>
      <c r="Q1308" t="str">
        <f>IF(P1308="","",(VLOOKUP(P1308,Fauna!$G$2:$H$5001,2,FALSE)))</f>
        <v/>
      </c>
      <c r="R1308" t="str">
        <f>IF(P1308="","",(VLOOKUP(P1308,Fauna!$G$2:$I$5001,3,FALSE)))</f>
        <v/>
      </c>
    </row>
    <row r="1309" spans="14:18" x14ac:dyDescent="0.25">
      <c r="N1309" t="str">
        <f>IF(P1309="","",(VLOOKUP(P1309,Fauna!$G$2:$N$5001,8,FALSE)))</f>
        <v/>
      </c>
      <c r="Q1309" t="str">
        <f>IF(P1309="","",(VLOOKUP(P1309,Fauna!$G$2:$H$5001,2,FALSE)))</f>
        <v/>
      </c>
      <c r="R1309" t="str">
        <f>IF(P1309="","",(VLOOKUP(P1309,Fauna!$G$2:$I$5001,3,FALSE)))</f>
        <v/>
      </c>
    </row>
    <row r="1310" spans="14:18" x14ac:dyDescent="0.25">
      <c r="N1310" t="str">
        <f>IF(P1310="","",(VLOOKUP(P1310,Fauna!$G$2:$N$5001,8,FALSE)))</f>
        <v/>
      </c>
      <c r="Q1310" t="str">
        <f>IF(P1310="","",(VLOOKUP(P1310,Fauna!$G$2:$H$5001,2,FALSE)))</f>
        <v/>
      </c>
      <c r="R1310" t="str">
        <f>IF(P1310="","",(VLOOKUP(P1310,Fauna!$G$2:$I$5001,3,FALSE)))</f>
        <v/>
      </c>
    </row>
    <row r="1311" spans="14:18" x14ac:dyDescent="0.25">
      <c r="N1311" t="str">
        <f>IF(P1311="","",(VLOOKUP(P1311,Fauna!$G$2:$N$5001,8,FALSE)))</f>
        <v/>
      </c>
      <c r="Q1311" t="str">
        <f>IF(P1311="","",(VLOOKUP(P1311,Fauna!$G$2:$H$5001,2,FALSE)))</f>
        <v/>
      </c>
      <c r="R1311" t="str">
        <f>IF(P1311="","",(VLOOKUP(P1311,Fauna!$G$2:$I$5001,3,FALSE)))</f>
        <v/>
      </c>
    </row>
    <row r="1312" spans="14:18" x14ac:dyDescent="0.25">
      <c r="N1312" t="str">
        <f>IF(P1312="","",(VLOOKUP(P1312,Fauna!$G$2:$N$5001,8,FALSE)))</f>
        <v/>
      </c>
      <c r="Q1312" t="str">
        <f>IF(P1312="","",(VLOOKUP(P1312,Fauna!$G$2:$H$5001,2,FALSE)))</f>
        <v/>
      </c>
      <c r="R1312" t="str">
        <f>IF(P1312="","",(VLOOKUP(P1312,Fauna!$G$2:$I$5001,3,FALSE)))</f>
        <v/>
      </c>
    </row>
    <row r="1313" spans="14:18" x14ac:dyDescent="0.25">
      <c r="N1313" t="str">
        <f>IF(P1313="","",(VLOOKUP(P1313,Fauna!$G$2:$N$5001,8,FALSE)))</f>
        <v/>
      </c>
      <c r="Q1313" t="str">
        <f>IF(P1313="","",(VLOOKUP(P1313,Fauna!$G$2:$H$5001,2,FALSE)))</f>
        <v/>
      </c>
      <c r="R1313" t="str">
        <f>IF(P1313="","",(VLOOKUP(P1313,Fauna!$G$2:$I$5001,3,FALSE)))</f>
        <v/>
      </c>
    </row>
    <row r="1314" spans="14:18" x14ac:dyDescent="0.25">
      <c r="N1314" t="str">
        <f>IF(P1314="","",(VLOOKUP(P1314,Fauna!$G$2:$N$5001,8,FALSE)))</f>
        <v/>
      </c>
      <c r="Q1314" t="str">
        <f>IF(P1314="","",(VLOOKUP(P1314,Fauna!$G$2:$H$5001,2,FALSE)))</f>
        <v/>
      </c>
      <c r="R1314" t="str">
        <f>IF(P1314="","",(VLOOKUP(P1314,Fauna!$G$2:$I$5001,3,FALSE)))</f>
        <v/>
      </c>
    </row>
    <row r="1315" spans="14:18" x14ac:dyDescent="0.25">
      <c r="N1315" t="str">
        <f>IF(P1315="","",(VLOOKUP(P1315,Fauna!$G$2:$N$5001,8,FALSE)))</f>
        <v/>
      </c>
      <c r="Q1315" t="str">
        <f>IF(P1315="","",(VLOOKUP(P1315,Fauna!$G$2:$H$5001,2,FALSE)))</f>
        <v/>
      </c>
      <c r="R1315" t="str">
        <f>IF(P1315="","",(VLOOKUP(P1315,Fauna!$G$2:$I$5001,3,FALSE)))</f>
        <v/>
      </c>
    </row>
    <row r="1316" spans="14:18" x14ac:dyDescent="0.25">
      <c r="N1316" t="str">
        <f>IF(P1316="","",(VLOOKUP(P1316,Fauna!$G$2:$N$5001,8,FALSE)))</f>
        <v/>
      </c>
      <c r="Q1316" t="str">
        <f>IF(P1316="","",(VLOOKUP(P1316,Fauna!$G$2:$H$5001,2,FALSE)))</f>
        <v/>
      </c>
      <c r="R1316" t="str">
        <f>IF(P1316="","",(VLOOKUP(P1316,Fauna!$G$2:$I$5001,3,FALSE)))</f>
        <v/>
      </c>
    </row>
    <row r="1317" spans="14:18" x14ac:dyDescent="0.25">
      <c r="N1317" t="str">
        <f>IF(P1317="","",(VLOOKUP(P1317,Fauna!$G$2:$N$5001,8,FALSE)))</f>
        <v/>
      </c>
      <c r="Q1317" t="str">
        <f>IF(P1317="","",(VLOOKUP(P1317,Fauna!$G$2:$H$5001,2,FALSE)))</f>
        <v/>
      </c>
      <c r="R1317" t="str">
        <f>IF(P1317="","",(VLOOKUP(P1317,Fauna!$G$2:$I$5001,3,FALSE)))</f>
        <v/>
      </c>
    </row>
    <row r="1318" spans="14:18" x14ac:dyDescent="0.25">
      <c r="N1318" t="str">
        <f>IF(P1318="","",(VLOOKUP(P1318,Fauna!$G$2:$N$5001,8,FALSE)))</f>
        <v/>
      </c>
      <c r="Q1318" t="str">
        <f>IF(P1318="","",(VLOOKUP(P1318,Fauna!$G$2:$H$5001,2,FALSE)))</f>
        <v/>
      </c>
      <c r="R1318" t="str">
        <f>IF(P1318="","",(VLOOKUP(P1318,Fauna!$G$2:$I$5001,3,FALSE)))</f>
        <v/>
      </c>
    </row>
    <row r="1319" spans="14:18" x14ac:dyDescent="0.25">
      <c r="N1319" t="str">
        <f>IF(P1319="","",(VLOOKUP(P1319,Fauna!$G$2:$N$5001,8,FALSE)))</f>
        <v/>
      </c>
      <c r="Q1319" t="str">
        <f>IF(P1319="","",(VLOOKUP(P1319,Fauna!$G$2:$H$5001,2,FALSE)))</f>
        <v/>
      </c>
      <c r="R1319" t="str">
        <f>IF(P1319="","",(VLOOKUP(P1319,Fauna!$G$2:$I$5001,3,FALSE)))</f>
        <v/>
      </c>
    </row>
    <row r="1320" spans="14:18" x14ac:dyDescent="0.25">
      <c r="N1320" t="str">
        <f>IF(P1320="","",(VLOOKUP(P1320,Fauna!$G$2:$N$5001,8,FALSE)))</f>
        <v/>
      </c>
      <c r="Q1320" t="str">
        <f>IF(P1320="","",(VLOOKUP(P1320,Fauna!$G$2:$H$5001,2,FALSE)))</f>
        <v/>
      </c>
      <c r="R1320" t="str">
        <f>IF(P1320="","",(VLOOKUP(P1320,Fauna!$G$2:$I$5001,3,FALSE)))</f>
        <v/>
      </c>
    </row>
    <row r="1321" spans="14:18" x14ac:dyDescent="0.25">
      <c r="N1321" t="str">
        <f>IF(P1321="","",(VLOOKUP(P1321,Fauna!$G$2:$N$5001,8,FALSE)))</f>
        <v/>
      </c>
      <c r="Q1321" t="str">
        <f>IF(P1321="","",(VLOOKUP(P1321,Fauna!$G$2:$H$5001,2,FALSE)))</f>
        <v/>
      </c>
      <c r="R1321" t="str">
        <f>IF(P1321="","",(VLOOKUP(P1321,Fauna!$G$2:$I$5001,3,FALSE)))</f>
        <v/>
      </c>
    </row>
    <row r="1322" spans="14:18" x14ac:dyDescent="0.25">
      <c r="N1322" t="str">
        <f>IF(P1322="","",(VLOOKUP(P1322,Fauna!$G$2:$N$5001,8,FALSE)))</f>
        <v/>
      </c>
      <c r="Q1322" t="str">
        <f>IF(P1322="","",(VLOOKUP(P1322,Fauna!$G$2:$H$5001,2,FALSE)))</f>
        <v/>
      </c>
      <c r="R1322" t="str">
        <f>IF(P1322="","",(VLOOKUP(P1322,Fauna!$G$2:$I$5001,3,FALSE)))</f>
        <v/>
      </c>
    </row>
    <row r="1323" spans="14:18" x14ac:dyDescent="0.25">
      <c r="N1323" t="str">
        <f>IF(P1323="","",(VLOOKUP(P1323,Fauna!$G$2:$N$5001,8,FALSE)))</f>
        <v/>
      </c>
      <c r="Q1323" t="str">
        <f>IF(P1323="","",(VLOOKUP(P1323,Fauna!$G$2:$H$5001,2,FALSE)))</f>
        <v/>
      </c>
      <c r="R1323" t="str">
        <f>IF(P1323="","",(VLOOKUP(P1323,Fauna!$G$2:$I$5001,3,FALSE)))</f>
        <v/>
      </c>
    </row>
    <row r="1324" spans="14:18" x14ac:dyDescent="0.25">
      <c r="N1324" t="str">
        <f>IF(P1324="","",(VLOOKUP(P1324,Fauna!$G$2:$N$5001,8,FALSE)))</f>
        <v/>
      </c>
      <c r="Q1324" t="str">
        <f>IF(P1324="","",(VLOOKUP(P1324,Fauna!$G$2:$H$5001,2,FALSE)))</f>
        <v/>
      </c>
      <c r="R1324" t="str">
        <f>IF(P1324="","",(VLOOKUP(P1324,Fauna!$G$2:$I$5001,3,FALSE)))</f>
        <v/>
      </c>
    </row>
    <row r="1325" spans="14:18" x14ac:dyDescent="0.25">
      <c r="N1325" t="str">
        <f>IF(P1325="","",(VLOOKUP(P1325,Fauna!$G$2:$N$5001,8,FALSE)))</f>
        <v/>
      </c>
      <c r="Q1325" t="str">
        <f>IF(P1325="","",(VLOOKUP(P1325,Fauna!$G$2:$H$5001,2,FALSE)))</f>
        <v/>
      </c>
      <c r="R1325" t="str">
        <f>IF(P1325="","",(VLOOKUP(P1325,Fauna!$G$2:$I$5001,3,FALSE)))</f>
        <v/>
      </c>
    </row>
    <row r="1326" spans="14:18" x14ac:dyDescent="0.25">
      <c r="N1326" t="str">
        <f>IF(P1326="","",(VLOOKUP(P1326,Fauna!$G$2:$N$5001,8,FALSE)))</f>
        <v/>
      </c>
      <c r="Q1326" t="str">
        <f>IF(P1326="","",(VLOOKUP(P1326,Fauna!$G$2:$H$5001,2,FALSE)))</f>
        <v/>
      </c>
      <c r="R1326" t="str">
        <f>IF(P1326="","",(VLOOKUP(P1326,Fauna!$G$2:$I$5001,3,FALSE)))</f>
        <v/>
      </c>
    </row>
    <row r="1327" spans="14:18" x14ac:dyDescent="0.25">
      <c r="N1327" t="str">
        <f>IF(P1327="","",(VLOOKUP(P1327,Fauna!$G$2:$N$5001,8,FALSE)))</f>
        <v/>
      </c>
      <c r="Q1327" t="str">
        <f>IF(P1327="","",(VLOOKUP(P1327,Fauna!$G$2:$H$5001,2,FALSE)))</f>
        <v/>
      </c>
      <c r="R1327" t="str">
        <f>IF(P1327="","",(VLOOKUP(P1327,Fauna!$G$2:$I$5001,3,FALSE)))</f>
        <v/>
      </c>
    </row>
    <row r="1328" spans="14:18" x14ac:dyDescent="0.25">
      <c r="N1328" t="str">
        <f>IF(P1328="","",(VLOOKUP(P1328,Fauna!$G$2:$N$5001,8,FALSE)))</f>
        <v/>
      </c>
      <c r="Q1328" t="str">
        <f>IF(P1328="","",(VLOOKUP(P1328,Fauna!$G$2:$H$5001,2,FALSE)))</f>
        <v/>
      </c>
      <c r="R1328" t="str">
        <f>IF(P1328="","",(VLOOKUP(P1328,Fauna!$G$2:$I$5001,3,FALSE)))</f>
        <v/>
      </c>
    </row>
    <row r="1329" spans="14:18" x14ac:dyDescent="0.25">
      <c r="N1329" t="str">
        <f>IF(P1329="","",(VLOOKUP(P1329,Fauna!$G$2:$N$5001,8,FALSE)))</f>
        <v/>
      </c>
      <c r="Q1329" t="str">
        <f>IF(P1329="","",(VLOOKUP(P1329,Fauna!$G$2:$H$5001,2,FALSE)))</f>
        <v/>
      </c>
      <c r="R1329" t="str">
        <f>IF(P1329="","",(VLOOKUP(P1329,Fauna!$G$2:$I$5001,3,FALSE)))</f>
        <v/>
      </c>
    </row>
    <row r="1330" spans="14:18" x14ac:dyDescent="0.25">
      <c r="N1330" t="str">
        <f>IF(P1330="","",(VLOOKUP(P1330,Fauna!$G$2:$N$5001,8,FALSE)))</f>
        <v/>
      </c>
      <c r="Q1330" t="str">
        <f>IF(P1330="","",(VLOOKUP(P1330,Fauna!$G$2:$H$5001,2,FALSE)))</f>
        <v/>
      </c>
      <c r="R1330" t="str">
        <f>IF(P1330="","",(VLOOKUP(P1330,Fauna!$G$2:$I$5001,3,FALSE)))</f>
        <v/>
      </c>
    </row>
    <row r="1331" spans="14:18" x14ac:dyDescent="0.25">
      <c r="N1331" t="str">
        <f>IF(P1331="","",(VLOOKUP(P1331,Fauna!$G$2:$N$5001,8,FALSE)))</f>
        <v/>
      </c>
      <c r="Q1331" t="str">
        <f>IF(P1331="","",(VLOOKUP(P1331,Fauna!$G$2:$H$5001,2,FALSE)))</f>
        <v/>
      </c>
      <c r="R1331" t="str">
        <f>IF(P1331="","",(VLOOKUP(P1331,Fauna!$G$2:$I$5001,3,FALSE)))</f>
        <v/>
      </c>
    </row>
    <row r="1332" spans="14:18" x14ac:dyDescent="0.25">
      <c r="N1332" t="str">
        <f>IF(P1332="","",(VLOOKUP(P1332,Fauna!$G$2:$N$5001,8,FALSE)))</f>
        <v/>
      </c>
      <c r="Q1332" t="str">
        <f>IF(P1332="","",(VLOOKUP(P1332,Fauna!$G$2:$H$5001,2,FALSE)))</f>
        <v/>
      </c>
      <c r="R1332" t="str">
        <f>IF(P1332="","",(VLOOKUP(P1332,Fauna!$G$2:$I$5001,3,FALSE)))</f>
        <v/>
      </c>
    </row>
    <row r="1333" spans="14:18" x14ac:dyDescent="0.25">
      <c r="N1333" t="str">
        <f>IF(P1333="","",(VLOOKUP(P1333,Fauna!$G$2:$N$5001,8,FALSE)))</f>
        <v/>
      </c>
      <c r="Q1333" t="str">
        <f>IF(P1333="","",(VLOOKUP(P1333,Fauna!$G$2:$H$5001,2,FALSE)))</f>
        <v/>
      </c>
      <c r="R1333" t="str">
        <f>IF(P1333="","",(VLOOKUP(P1333,Fauna!$G$2:$I$5001,3,FALSE)))</f>
        <v/>
      </c>
    </row>
    <row r="1334" spans="14:18" x14ac:dyDescent="0.25">
      <c r="N1334" t="str">
        <f>IF(P1334="","",(VLOOKUP(P1334,Fauna!$G$2:$N$5001,8,FALSE)))</f>
        <v/>
      </c>
      <c r="Q1334" t="str">
        <f>IF(P1334="","",(VLOOKUP(P1334,Fauna!$G$2:$H$5001,2,FALSE)))</f>
        <v/>
      </c>
      <c r="R1334" t="str">
        <f>IF(P1334="","",(VLOOKUP(P1334,Fauna!$G$2:$I$5001,3,FALSE)))</f>
        <v/>
      </c>
    </row>
    <row r="1335" spans="14:18" x14ac:dyDescent="0.25">
      <c r="N1335" t="str">
        <f>IF(P1335="","",(VLOOKUP(P1335,Fauna!$G$2:$N$5001,8,FALSE)))</f>
        <v/>
      </c>
      <c r="Q1335" t="str">
        <f>IF(P1335="","",(VLOOKUP(P1335,Fauna!$G$2:$H$5001,2,FALSE)))</f>
        <v/>
      </c>
      <c r="R1335" t="str">
        <f>IF(P1335="","",(VLOOKUP(P1335,Fauna!$G$2:$I$5001,3,FALSE)))</f>
        <v/>
      </c>
    </row>
    <row r="1336" spans="14:18" x14ac:dyDescent="0.25">
      <c r="N1336" t="str">
        <f>IF(P1336="","",(VLOOKUP(P1336,Fauna!$G$2:$N$5001,8,FALSE)))</f>
        <v/>
      </c>
      <c r="Q1336" t="str">
        <f>IF(P1336="","",(VLOOKUP(P1336,Fauna!$G$2:$H$5001,2,FALSE)))</f>
        <v/>
      </c>
      <c r="R1336" t="str">
        <f>IF(P1336="","",(VLOOKUP(P1336,Fauna!$G$2:$I$5001,3,FALSE)))</f>
        <v/>
      </c>
    </row>
    <row r="1337" spans="14:18" x14ac:dyDescent="0.25">
      <c r="N1337" t="str">
        <f>IF(P1337="","",(VLOOKUP(P1337,Fauna!$G$2:$N$5001,8,FALSE)))</f>
        <v/>
      </c>
      <c r="Q1337" t="str">
        <f>IF(P1337="","",(VLOOKUP(P1337,Fauna!$G$2:$H$5001,2,FALSE)))</f>
        <v/>
      </c>
      <c r="R1337" t="str">
        <f>IF(P1337="","",(VLOOKUP(P1337,Fauna!$G$2:$I$5001,3,FALSE)))</f>
        <v/>
      </c>
    </row>
    <row r="1338" spans="14:18" x14ac:dyDescent="0.25">
      <c r="N1338" t="str">
        <f>IF(P1338="","",(VLOOKUP(P1338,Fauna!$G$2:$N$5001,8,FALSE)))</f>
        <v/>
      </c>
      <c r="Q1338" t="str">
        <f>IF(P1338="","",(VLOOKUP(P1338,Fauna!$G$2:$H$5001,2,FALSE)))</f>
        <v/>
      </c>
      <c r="R1338" t="str">
        <f>IF(P1338="","",(VLOOKUP(P1338,Fauna!$G$2:$I$5001,3,FALSE)))</f>
        <v/>
      </c>
    </row>
    <row r="1339" spans="14:18" x14ac:dyDescent="0.25">
      <c r="N1339" t="str">
        <f>IF(P1339="","",(VLOOKUP(P1339,Fauna!$G$2:$N$5001,8,FALSE)))</f>
        <v/>
      </c>
      <c r="Q1339" t="str">
        <f>IF(P1339="","",(VLOOKUP(P1339,Fauna!$G$2:$H$5001,2,FALSE)))</f>
        <v/>
      </c>
      <c r="R1339" t="str">
        <f>IF(P1339="","",(VLOOKUP(P1339,Fauna!$G$2:$I$5001,3,FALSE)))</f>
        <v/>
      </c>
    </row>
    <row r="1340" spans="14:18" x14ac:dyDescent="0.25">
      <c r="N1340" t="str">
        <f>IF(P1340="","",(VLOOKUP(P1340,Fauna!$G$2:$N$5001,8,FALSE)))</f>
        <v/>
      </c>
      <c r="Q1340" t="str">
        <f>IF(P1340="","",(VLOOKUP(P1340,Fauna!$G$2:$H$5001,2,FALSE)))</f>
        <v/>
      </c>
      <c r="R1340" t="str">
        <f>IF(P1340="","",(VLOOKUP(P1340,Fauna!$G$2:$I$5001,3,FALSE)))</f>
        <v/>
      </c>
    </row>
    <row r="1341" spans="14:18" x14ac:dyDescent="0.25">
      <c r="N1341" t="str">
        <f>IF(P1341="","",(VLOOKUP(P1341,Fauna!$G$2:$N$5001,8,FALSE)))</f>
        <v/>
      </c>
      <c r="Q1341" t="str">
        <f>IF(P1341="","",(VLOOKUP(P1341,Fauna!$G$2:$H$5001,2,FALSE)))</f>
        <v/>
      </c>
      <c r="R1341" t="str">
        <f>IF(P1341="","",(VLOOKUP(P1341,Fauna!$G$2:$I$5001,3,FALSE)))</f>
        <v/>
      </c>
    </row>
    <row r="1342" spans="14:18" x14ac:dyDescent="0.25">
      <c r="N1342" t="str">
        <f>IF(P1342="","",(VLOOKUP(P1342,Fauna!$G$2:$N$5001,8,FALSE)))</f>
        <v/>
      </c>
      <c r="Q1342" t="str">
        <f>IF(P1342="","",(VLOOKUP(P1342,Fauna!$G$2:$H$5001,2,FALSE)))</f>
        <v/>
      </c>
      <c r="R1342" t="str">
        <f>IF(P1342="","",(VLOOKUP(P1342,Fauna!$G$2:$I$5001,3,FALSE)))</f>
        <v/>
      </c>
    </row>
    <row r="1343" spans="14:18" x14ac:dyDescent="0.25">
      <c r="N1343" t="str">
        <f>IF(P1343="","",(VLOOKUP(P1343,Fauna!$G$2:$N$5001,8,FALSE)))</f>
        <v/>
      </c>
      <c r="Q1343" t="str">
        <f>IF(P1343="","",(VLOOKUP(P1343,Fauna!$G$2:$H$5001,2,FALSE)))</f>
        <v/>
      </c>
      <c r="R1343" t="str">
        <f>IF(P1343="","",(VLOOKUP(P1343,Fauna!$G$2:$I$5001,3,FALSE)))</f>
        <v/>
      </c>
    </row>
    <row r="1344" spans="14:18" x14ac:dyDescent="0.25">
      <c r="N1344" t="str">
        <f>IF(P1344="","",(VLOOKUP(P1344,Fauna!$G$2:$N$5001,8,FALSE)))</f>
        <v/>
      </c>
      <c r="Q1344" t="str">
        <f>IF(P1344="","",(VLOOKUP(P1344,Fauna!$G$2:$H$5001,2,FALSE)))</f>
        <v/>
      </c>
      <c r="R1344" t="str">
        <f>IF(P1344="","",(VLOOKUP(P1344,Fauna!$G$2:$I$5001,3,FALSE)))</f>
        <v/>
      </c>
    </row>
    <row r="1345" spans="14:18" x14ac:dyDescent="0.25">
      <c r="N1345" t="str">
        <f>IF(P1345="","",(VLOOKUP(P1345,Fauna!$G$2:$N$5001,8,FALSE)))</f>
        <v/>
      </c>
      <c r="Q1345" t="str">
        <f>IF(P1345="","",(VLOOKUP(P1345,Fauna!$G$2:$H$5001,2,FALSE)))</f>
        <v/>
      </c>
      <c r="R1345" t="str">
        <f>IF(P1345="","",(VLOOKUP(P1345,Fauna!$G$2:$I$5001,3,FALSE)))</f>
        <v/>
      </c>
    </row>
    <row r="1346" spans="14:18" x14ac:dyDescent="0.25">
      <c r="N1346" t="str">
        <f>IF(P1346="","",(VLOOKUP(P1346,Fauna!$G$2:$N$5001,8,FALSE)))</f>
        <v/>
      </c>
      <c r="Q1346" t="str">
        <f>IF(P1346="","",(VLOOKUP(P1346,Fauna!$G$2:$H$5001,2,FALSE)))</f>
        <v/>
      </c>
      <c r="R1346" t="str">
        <f>IF(P1346="","",(VLOOKUP(P1346,Fauna!$G$2:$I$5001,3,FALSE)))</f>
        <v/>
      </c>
    </row>
    <row r="1347" spans="14:18" x14ac:dyDescent="0.25">
      <c r="N1347" t="str">
        <f>IF(P1347="","",(VLOOKUP(P1347,Fauna!$G$2:$N$5001,8,FALSE)))</f>
        <v/>
      </c>
      <c r="Q1347" t="str">
        <f>IF(P1347="","",(VLOOKUP(P1347,Fauna!$G$2:$H$5001,2,FALSE)))</f>
        <v/>
      </c>
      <c r="R1347" t="str">
        <f>IF(P1347="","",(VLOOKUP(P1347,Fauna!$G$2:$I$5001,3,FALSE)))</f>
        <v/>
      </c>
    </row>
    <row r="1348" spans="14:18" x14ac:dyDescent="0.25">
      <c r="N1348" t="str">
        <f>IF(P1348="","",(VLOOKUP(P1348,Fauna!$G$2:$N$5001,8,FALSE)))</f>
        <v/>
      </c>
      <c r="Q1348" t="str">
        <f>IF(P1348="","",(VLOOKUP(P1348,Fauna!$G$2:$H$5001,2,FALSE)))</f>
        <v/>
      </c>
      <c r="R1348" t="str">
        <f>IF(P1348="","",(VLOOKUP(P1348,Fauna!$G$2:$I$5001,3,FALSE)))</f>
        <v/>
      </c>
    </row>
    <row r="1349" spans="14:18" x14ac:dyDescent="0.25">
      <c r="N1349" t="str">
        <f>IF(P1349="","",(VLOOKUP(P1349,Fauna!$G$2:$N$5001,8,FALSE)))</f>
        <v/>
      </c>
      <c r="Q1349" t="str">
        <f>IF(P1349="","",(VLOOKUP(P1349,Fauna!$G$2:$H$5001,2,FALSE)))</f>
        <v/>
      </c>
      <c r="R1349" t="str">
        <f>IF(P1349="","",(VLOOKUP(P1349,Fauna!$G$2:$I$5001,3,FALSE)))</f>
        <v/>
      </c>
    </row>
    <row r="1350" spans="14:18" x14ac:dyDescent="0.25">
      <c r="N1350" t="str">
        <f>IF(P1350="","",(VLOOKUP(P1350,Fauna!$G$2:$N$5001,8,FALSE)))</f>
        <v/>
      </c>
      <c r="Q1350" t="str">
        <f>IF(P1350="","",(VLOOKUP(P1350,Fauna!$G$2:$H$5001,2,FALSE)))</f>
        <v/>
      </c>
      <c r="R1350" t="str">
        <f>IF(P1350="","",(VLOOKUP(P1350,Fauna!$G$2:$I$5001,3,FALSE)))</f>
        <v/>
      </c>
    </row>
    <row r="1351" spans="14:18" x14ac:dyDescent="0.25">
      <c r="N1351" t="str">
        <f>IF(P1351="","",(VLOOKUP(P1351,Fauna!$G$2:$N$5001,8,FALSE)))</f>
        <v/>
      </c>
      <c r="Q1351" t="str">
        <f>IF(P1351="","",(VLOOKUP(P1351,Fauna!$G$2:$H$5001,2,FALSE)))</f>
        <v/>
      </c>
      <c r="R1351" t="str">
        <f>IF(P1351="","",(VLOOKUP(P1351,Fauna!$G$2:$I$5001,3,FALSE)))</f>
        <v/>
      </c>
    </row>
    <row r="1352" spans="14:18" x14ac:dyDescent="0.25">
      <c r="N1352" t="str">
        <f>IF(P1352="","",(VLOOKUP(P1352,Fauna!$G$2:$N$5001,8,FALSE)))</f>
        <v/>
      </c>
      <c r="Q1352" t="str">
        <f>IF(P1352="","",(VLOOKUP(P1352,Fauna!$G$2:$H$5001,2,FALSE)))</f>
        <v/>
      </c>
      <c r="R1352" t="str">
        <f>IF(P1352="","",(VLOOKUP(P1352,Fauna!$G$2:$I$5001,3,FALSE)))</f>
        <v/>
      </c>
    </row>
    <row r="1353" spans="14:18" x14ac:dyDescent="0.25">
      <c r="N1353" t="str">
        <f>IF(P1353="","",(VLOOKUP(P1353,Fauna!$G$2:$N$5001,8,FALSE)))</f>
        <v/>
      </c>
      <c r="Q1353" t="str">
        <f>IF(P1353="","",(VLOOKUP(P1353,Fauna!$G$2:$H$5001,2,FALSE)))</f>
        <v/>
      </c>
      <c r="R1353" t="str">
        <f>IF(P1353="","",(VLOOKUP(P1353,Fauna!$G$2:$I$5001,3,FALSE)))</f>
        <v/>
      </c>
    </row>
    <row r="1354" spans="14:18" x14ac:dyDescent="0.25">
      <c r="N1354" t="str">
        <f>IF(P1354="","",(VLOOKUP(P1354,Fauna!$G$2:$N$5001,8,FALSE)))</f>
        <v/>
      </c>
      <c r="Q1354" t="str">
        <f>IF(P1354="","",(VLOOKUP(P1354,Fauna!$G$2:$H$5001,2,FALSE)))</f>
        <v/>
      </c>
      <c r="R1354" t="str">
        <f>IF(P1354="","",(VLOOKUP(P1354,Fauna!$G$2:$I$5001,3,FALSE)))</f>
        <v/>
      </c>
    </row>
    <row r="1355" spans="14:18" x14ac:dyDescent="0.25">
      <c r="N1355" t="str">
        <f>IF(P1355="","",(VLOOKUP(P1355,Fauna!$G$2:$N$5001,8,FALSE)))</f>
        <v/>
      </c>
      <c r="Q1355" t="str">
        <f>IF(P1355="","",(VLOOKUP(P1355,Fauna!$G$2:$H$5001,2,FALSE)))</f>
        <v/>
      </c>
      <c r="R1355" t="str">
        <f>IF(P1355="","",(VLOOKUP(P1355,Fauna!$G$2:$I$5001,3,FALSE)))</f>
        <v/>
      </c>
    </row>
    <row r="1356" spans="14:18" x14ac:dyDescent="0.25">
      <c r="N1356" t="str">
        <f>IF(P1356="","",(VLOOKUP(P1356,Fauna!$G$2:$N$5001,8,FALSE)))</f>
        <v/>
      </c>
      <c r="Q1356" t="str">
        <f>IF(P1356="","",(VLOOKUP(P1356,Fauna!$G$2:$H$5001,2,FALSE)))</f>
        <v/>
      </c>
      <c r="R1356" t="str">
        <f>IF(P1356="","",(VLOOKUP(P1356,Fauna!$G$2:$I$5001,3,FALSE)))</f>
        <v/>
      </c>
    </row>
    <row r="1357" spans="14:18" x14ac:dyDescent="0.25">
      <c r="N1357" t="str">
        <f>IF(P1357="","",(VLOOKUP(P1357,Fauna!$G$2:$N$5001,8,FALSE)))</f>
        <v/>
      </c>
      <c r="Q1357" t="str">
        <f>IF(P1357="","",(VLOOKUP(P1357,Fauna!$G$2:$H$5001,2,FALSE)))</f>
        <v/>
      </c>
      <c r="R1357" t="str">
        <f>IF(P1357="","",(VLOOKUP(P1357,Fauna!$G$2:$I$5001,3,FALSE)))</f>
        <v/>
      </c>
    </row>
    <row r="1358" spans="14:18" x14ac:dyDescent="0.25">
      <c r="N1358" t="str">
        <f>IF(P1358="","",(VLOOKUP(P1358,Fauna!$G$2:$N$5001,8,FALSE)))</f>
        <v/>
      </c>
      <c r="Q1358" t="str">
        <f>IF(P1358="","",(VLOOKUP(P1358,Fauna!$G$2:$H$5001,2,FALSE)))</f>
        <v/>
      </c>
      <c r="R1358" t="str">
        <f>IF(P1358="","",(VLOOKUP(P1358,Fauna!$G$2:$I$5001,3,FALSE)))</f>
        <v/>
      </c>
    </row>
    <row r="1359" spans="14:18" x14ac:dyDescent="0.25">
      <c r="N1359" t="str">
        <f>IF(P1359="","",(VLOOKUP(P1359,Fauna!$G$2:$N$5001,8,FALSE)))</f>
        <v/>
      </c>
      <c r="Q1359" t="str">
        <f>IF(P1359="","",(VLOOKUP(P1359,Fauna!$G$2:$H$5001,2,FALSE)))</f>
        <v/>
      </c>
      <c r="R1359" t="str">
        <f>IF(P1359="","",(VLOOKUP(P1359,Fauna!$G$2:$I$5001,3,FALSE)))</f>
        <v/>
      </c>
    </row>
    <row r="1360" spans="14:18" x14ac:dyDescent="0.25">
      <c r="N1360" t="str">
        <f>IF(P1360="","",(VLOOKUP(P1360,Fauna!$G$2:$N$5001,8,FALSE)))</f>
        <v/>
      </c>
      <c r="Q1360" t="str">
        <f>IF(P1360="","",(VLOOKUP(P1360,Fauna!$G$2:$H$5001,2,FALSE)))</f>
        <v/>
      </c>
      <c r="R1360" t="str">
        <f>IF(P1360="","",(VLOOKUP(P1360,Fauna!$G$2:$I$5001,3,FALSE)))</f>
        <v/>
      </c>
    </row>
    <row r="1361" spans="14:18" x14ac:dyDescent="0.25">
      <c r="N1361" t="str">
        <f>IF(P1361="","",(VLOOKUP(P1361,Fauna!$G$2:$N$5001,8,FALSE)))</f>
        <v/>
      </c>
      <c r="Q1361" t="str">
        <f>IF(P1361="","",(VLOOKUP(P1361,Fauna!$G$2:$H$5001,2,FALSE)))</f>
        <v/>
      </c>
      <c r="R1361" t="str">
        <f>IF(P1361="","",(VLOOKUP(P1361,Fauna!$G$2:$I$5001,3,FALSE)))</f>
        <v/>
      </c>
    </row>
    <row r="1362" spans="14:18" x14ac:dyDescent="0.25">
      <c r="N1362" t="str">
        <f>IF(P1362="","",(VLOOKUP(P1362,Fauna!$G$2:$N$5001,8,FALSE)))</f>
        <v/>
      </c>
      <c r="Q1362" t="str">
        <f>IF(P1362="","",(VLOOKUP(P1362,Fauna!$G$2:$H$5001,2,FALSE)))</f>
        <v/>
      </c>
      <c r="R1362" t="str">
        <f>IF(P1362="","",(VLOOKUP(P1362,Fauna!$G$2:$I$5001,3,FALSE)))</f>
        <v/>
      </c>
    </row>
    <row r="1363" spans="14:18" x14ac:dyDescent="0.25">
      <c r="N1363" t="str">
        <f>IF(P1363="","",(VLOOKUP(P1363,Fauna!$G$2:$N$5001,8,FALSE)))</f>
        <v/>
      </c>
      <c r="Q1363" t="str">
        <f>IF(P1363="","",(VLOOKUP(P1363,Fauna!$G$2:$H$5001,2,FALSE)))</f>
        <v/>
      </c>
      <c r="R1363" t="str">
        <f>IF(P1363="","",(VLOOKUP(P1363,Fauna!$G$2:$I$5001,3,FALSE)))</f>
        <v/>
      </c>
    </row>
    <row r="1364" spans="14:18" x14ac:dyDescent="0.25">
      <c r="N1364" t="str">
        <f>IF(P1364="","",(VLOOKUP(P1364,Fauna!$G$2:$N$5001,8,FALSE)))</f>
        <v/>
      </c>
      <c r="Q1364" t="str">
        <f>IF(P1364="","",(VLOOKUP(P1364,Fauna!$G$2:$H$5001,2,FALSE)))</f>
        <v/>
      </c>
      <c r="R1364" t="str">
        <f>IF(P1364="","",(VLOOKUP(P1364,Fauna!$G$2:$I$5001,3,FALSE)))</f>
        <v/>
      </c>
    </row>
    <row r="1365" spans="14:18" x14ac:dyDescent="0.25">
      <c r="N1365" t="str">
        <f>IF(P1365="","",(VLOOKUP(P1365,Fauna!$G$2:$N$5001,8,FALSE)))</f>
        <v/>
      </c>
      <c r="Q1365" t="str">
        <f>IF(P1365="","",(VLOOKUP(P1365,Fauna!$G$2:$H$5001,2,FALSE)))</f>
        <v/>
      </c>
      <c r="R1365" t="str">
        <f>IF(P1365="","",(VLOOKUP(P1365,Fauna!$G$2:$I$5001,3,FALSE)))</f>
        <v/>
      </c>
    </row>
    <row r="1366" spans="14:18" x14ac:dyDescent="0.25">
      <c r="N1366" t="str">
        <f>IF(P1366="","",(VLOOKUP(P1366,Fauna!$G$2:$N$5001,8,FALSE)))</f>
        <v/>
      </c>
      <c r="Q1366" t="str">
        <f>IF(P1366="","",(VLOOKUP(P1366,Fauna!$G$2:$H$5001,2,FALSE)))</f>
        <v/>
      </c>
      <c r="R1366" t="str">
        <f>IF(P1366="","",(VLOOKUP(P1366,Fauna!$G$2:$I$5001,3,FALSE)))</f>
        <v/>
      </c>
    </row>
    <row r="1367" spans="14:18" x14ac:dyDescent="0.25">
      <c r="N1367" t="str">
        <f>IF(P1367="","",(VLOOKUP(P1367,Fauna!$G$2:$N$5001,8,FALSE)))</f>
        <v/>
      </c>
      <c r="Q1367" t="str">
        <f>IF(P1367="","",(VLOOKUP(P1367,Fauna!$G$2:$H$5001,2,FALSE)))</f>
        <v/>
      </c>
      <c r="R1367" t="str">
        <f>IF(P1367="","",(VLOOKUP(P1367,Fauna!$G$2:$I$5001,3,FALSE)))</f>
        <v/>
      </c>
    </row>
    <row r="1368" spans="14:18" x14ac:dyDescent="0.25">
      <c r="N1368" t="str">
        <f>IF(P1368="","",(VLOOKUP(P1368,Fauna!$G$2:$N$5001,8,FALSE)))</f>
        <v/>
      </c>
      <c r="Q1368" t="str">
        <f>IF(P1368="","",(VLOOKUP(P1368,Fauna!$G$2:$H$5001,2,FALSE)))</f>
        <v/>
      </c>
      <c r="R1368" t="str">
        <f>IF(P1368="","",(VLOOKUP(P1368,Fauna!$G$2:$I$5001,3,FALSE)))</f>
        <v/>
      </c>
    </row>
    <row r="1369" spans="14:18" x14ac:dyDescent="0.25">
      <c r="N1369" t="str">
        <f>IF(P1369="","",(VLOOKUP(P1369,Fauna!$G$2:$N$5001,8,FALSE)))</f>
        <v/>
      </c>
      <c r="Q1369" t="str">
        <f>IF(P1369="","",(VLOOKUP(P1369,Fauna!$G$2:$H$5001,2,FALSE)))</f>
        <v/>
      </c>
      <c r="R1369" t="str">
        <f>IF(P1369="","",(VLOOKUP(P1369,Fauna!$G$2:$I$5001,3,FALSE)))</f>
        <v/>
      </c>
    </row>
    <row r="1370" spans="14:18" x14ac:dyDescent="0.25">
      <c r="N1370" t="str">
        <f>IF(P1370="","",(VLOOKUP(P1370,Fauna!$G$2:$N$5001,8,FALSE)))</f>
        <v/>
      </c>
      <c r="Q1370" t="str">
        <f>IF(P1370="","",(VLOOKUP(P1370,Fauna!$G$2:$H$5001,2,FALSE)))</f>
        <v/>
      </c>
      <c r="R1370" t="str">
        <f>IF(P1370="","",(VLOOKUP(P1370,Fauna!$G$2:$I$5001,3,FALSE)))</f>
        <v/>
      </c>
    </row>
    <row r="1371" spans="14:18" x14ac:dyDescent="0.25">
      <c r="N1371" t="str">
        <f>IF(P1371="","",(VLOOKUP(P1371,Fauna!$G$2:$N$5001,8,FALSE)))</f>
        <v/>
      </c>
      <c r="Q1371" t="str">
        <f>IF(P1371="","",(VLOOKUP(P1371,Fauna!$G$2:$H$5001,2,FALSE)))</f>
        <v/>
      </c>
      <c r="R1371" t="str">
        <f>IF(P1371="","",(VLOOKUP(P1371,Fauna!$G$2:$I$5001,3,FALSE)))</f>
        <v/>
      </c>
    </row>
    <row r="1372" spans="14:18" x14ac:dyDescent="0.25">
      <c r="N1372" t="str">
        <f>IF(P1372="","",(VLOOKUP(P1372,Fauna!$G$2:$N$5001,8,FALSE)))</f>
        <v/>
      </c>
      <c r="Q1372" t="str">
        <f>IF(P1372="","",(VLOOKUP(P1372,Fauna!$G$2:$H$5001,2,FALSE)))</f>
        <v/>
      </c>
      <c r="R1372" t="str">
        <f>IF(P1372="","",(VLOOKUP(P1372,Fauna!$G$2:$I$5001,3,FALSE)))</f>
        <v/>
      </c>
    </row>
    <row r="1373" spans="14:18" x14ac:dyDescent="0.25">
      <c r="N1373" t="str">
        <f>IF(P1373="","",(VLOOKUP(P1373,Fauna!$G$2:$N$5001,8,FALSE)))</f>
        <v/>
      </c>
      <c r="Q1373" t="str">
        <f>IF(P1373="","",(VLOOKUP(P1373,Fauna!$G$2:$H$5001,2,FALSE)))</f>
        <v/>
      </c>
      <c r="R1373" t="str">
        <f>IF(P1373="","",(VLOOKUP(P1373,Fauna!$G$2:$I$5001,3,FALSE)))</f>
        <v/>
      </c>
    </row>
    <row r="1374" spans="14:18" x14ac:dyDescent="0.25">
      <c r="N1374" t="str">
        <f>IF(P1374="","",(VLOOKUP(P1374,Fauna!$G$2:$N$5001,8,FALSE)))</f>
        <v/>
      </c>
      <c r="Q1374" t="str">
        <f>IF(P1374="","",(VLOOKUP(P1374,Fauna!$G$2:$H$5001,2,FALSE)))</f>
        <v/>
      </c>
      <c r="R1374" t="str">
        <f>IF(P1374="","",(VLOOKUP(P1374,Fauna!$G$2:$I$5001,3,FALSE)))</f>
        <v/>
      </c>
    </row>
    <row r="1375" spans="14:18" x14ac:dyDescent="0.25">
      <c r="N1375" t="str">
        <f>IF(P1375="","",(VLOOKUP(P1375,Fauna!$G$2:$N$5001,8,FALSE)))</f>
        <v/>
      </c>
      <c r="Q1375" t="str">
        <f>IF(P1375="","",(VLOOKUP(P1375,Fauna!$G$2:$H$5001,2,FALSE)))</f>
        <v/>
      </c>
      <c r="R1375" t="str">
        <f>IF(P1375="","",(VLOOKUP(P1375,Fauna!$G$2:$I$5001,3,FALSE)))</f>
        <v/>
      </c>
    </row>
    <row r="1376" spans="14:18" x14ac:dyDescent="0.25">
      <c r="N1376" t="str">
        <f>IF(P1376="","",(VLOOKUP(P1376,Fauna!$G$2:$N$5001,8,FALSE)))</f>
        <v/>
      </c>
      <c r="Q1376" t="str">
        <f>IF(P1376="","",(VLOOKUP(P1376,Fauna!$G$2:$H$5001,2,FALSE)))</f>
        <v/>
      </c>
      <c r="R1376" t="str">
        <f>IF(P1376="","",(VLOOKUP(P1376,Fauna!$G$2:$I$5001,3,FALSE)))</f>
        <v/>
      </c>
    </row>
    <row r="1377" spans="14:18" x14ac:dyDescent="0.25">
      <c r="N1377" t="str">
        <f>IF(P1377="","",(VLOOKUP(P1377,Fauna!$G$2:$N$5001,8,FALSE)))</f>
        <v/>
      </c>
      <c r="Q1377" t="str">
        <f>IF(P1377="","",(VLOOKUP(P1377,Fauna!$G$2:$H$5001,2,FALSE)))</f>
        <v/>
      </c>
      <c r="R1377" t="str">
        <f>IF(P1377="","",(VLOOKUP(P1377,Fauna!$G$2:$I$5001,3,FALSE)))</f>
        <v/>
      </c>
    </row>
    <row r="1378" spans="14:18" x14ac:dyDescent="0.25">
      <c r="N1378" t="str">
        <f>IF(P1378="","",(VLOOKUP(P1378,Fauna!$G$2:$N$5001,8,FALSE)))</f>
        <v/>
      </c>
      <c r="Q1378" t="str">
        <f>IF(P1378="","",(VLOOKUP(P1378,Fauna!$G$2:$H$5001,2,FALSE)))</f>
        <v/>
      </c>
      <c r="R1378" t="str">
        <f>IF(P1378="","",(VLOOKUP(P1378,Fauna!$G$2:$I$5001,3,FALSE)))</f>
        <v/>
      </c>
    </row>
    <row r="1379" spans="14:18" x14ac:dyDescent="0.25">
      <c r="N1379" t="str">
        <f>IF(P1379="","",(VLOOKUP(P1379,Fauna!$G$2:$N$5001,8,FALSE)))</f>
        <v/>
      </c>
      <c r="Q1379" t="str">
        <f>IF(P1379="","",(VLOOKUP(P1379,Fauna!$G$2:$H$5001,2,FALSE)))</f>
        <v/>
      </c>
      <c r="R1379" t="str">
        <f>IF(P1379="","",(VLOOKUP(P1379,Fauna!$G$2:$I$5001,3,FALSE)))</f>
        <v/>
      </c>
    </row>
    <row r="1380" spans="14:18" x14ac:dyDescent="0.25">
      <c r="N1380" t="str">
        <f>IF(P1380="","",(VLOOKUP(P1380,Fauna!$G$2:$N$5001,8,FALSE)))</f>
        <v/>
      </c>
      <c r="Q1380" t="str">
        <f>IF(P1380="","",(VLOOKUP(P1380,Fauna!$G$2:$H$5001,2,FALSE)))</f>
        <v/>
      </c>
      <c r="R1380" t="str">
        <f>IF(P1380="","",(VLOOKUP(P1380,Fauna!$G$2:$I$5001,3,FALSE)))</f>
        <v/>
      </c>
    </row>
    <row r="1381" spans="14:18" x14ac:dyDescent="0.25">
      <c r="N1381" t="str">
        <f>IF(P1381="","",(VLOOKUP(P1381,Fauna!$G$2:$N$5001,8,FALSE)))</f>
        <v/>
      </c>
      <c r="Q1381" t="str">
        <f>IF(P1381="","",(VLOOKUP(P1381,Fauna!$G$2:$H$5001,2,FALSE)))</f>
        <v/>
      </c>
      <c r="R1381" t="str">
        <f>IF(P1381="","",(VLOOKUP(P1381,Fauna!$G$2:$I$5001,3,FALSE)))</f>
        <v/>
      </c>
    </row>
    <row r="1382" spans="14:18" x14ac:dyDescent="0.25">
      <c r="N1382" t="str">
        <f>IF(P1382="","",(VLOOKUP(P1382,Fauna!$G$2:$N$5001,8,FALSE)))</f>
        <v/>
      </c>
      <c r="Q1382" t="str">
        <f>IF(P1382="","",(VLOOKUP(P1382,Fauna!$G$2:$H$5001,2,FALSE)))</f>
        <v/>
      </c>
      <c r="R1382" t="str">
        <f>IF(P1382="","",(VLOOKUP(P1382,Fauna!$G$2:$I$5001,3,FALSE)))</f>
        <v/>
      </c>
    </row>
    <row r="1383" spans="14:18" x14ac:dyDescent="0.25">
      <c r="N1383" t="str">
        <f>IF(P1383="","",(VLOOKUP(P1383,Fauna!$G$2:$N$5001,8,FALSE)))</f>
        <v/>
      </c>
      <c r="Q1383" t="str">
        <f>IF(P1383="","",(VLOOKUP(P1383,Fauna!$G$2:$H$5001,2,FALSE)))</f>
        <v/>
      </c>
      <c r="R1383" t="str">
        <f>IF(P1383="","",(VLOOKUP(P1383,Fauna!$G$2:$I$5001,3,FALSE)))</f>
        <v/>
      </c>
    </row>
    <row r="1384" spans="14:18" x14ac:dyDescent="0.25">
      <c r="N1384" t="str">
        <f>IF(P1384="","",(VLOOKUP(P1384,Fauna!$G$2:$N$5001,8,FALSE)))</f>
        <v/>
      </c>
      <c r="Q1384" t="str">
        <f>IF(P1384="","",(VLOOKUP(P1384,Fauna!$G$2:$H$5001,2,FALSE)))</f>
        <v/>
      </c>
      <c r="R1384" t="str">
        <f>IF(P1384="","",(VLOOKUP(P1384,Fauna!$G$2:$I$5001,3,FALSE)))</f>
        <v/>
      </c>
    </row>
    <row r="1385" spans="14:18" x14ac:dyDescent="0.25">
      <c r="N1385" t="str">
        <f>IF(P1385="","",(VLOOKUP(P1385,Fauna!$G$2:$N$5001,8,FALSE)))</f>
        <v/>
      </c>
      <c r="Q1385" t="str">
        <f>IF(P1385="","",(VLOOKUP(P1385,Fauna!$G$2:$H$5001,2,FALSE)))</f>
        <v/>
      </c>
      <c r="R1385" t="str">
        <f>IF(P1385="","",(VLOOKUP(P1385,Fauna!$G$2:$I$5001,3,FALSE)))</f>
        <v/>
      </c>
    </row>
    <row r="1386" spans="14:18" x14ac:dyDescent="0.25">
      <c r="N1386" t="str">
        <f>IF(P1386="","",(VLOOKUP(P1386,Fauna!$G$2:$N$5001,8,FALSE)))</f>
        <v/>
      </c>
      <c r="Q1386" t="str">
        <f>IF(P1386="","",(VLOOKUP(P1386,Fauna!$G$2:$H$5001,2,FALSE)))</f>
        <v/>
      </c>
      <c r="R1386" t="str">
        <f>IF(P1386="","",(VLOOKUP(P1386,Fauna!$G$2:$I$5001,3,FALSE)))</f>
        <v/>
      </c>
    </row>
    <row r="1387" spans="14:18" x14ac:dyDescent="0.25">
      <c r="N1387" t="str">
        <f>IF(P1387="","",(VLOOKUP(P1387,Fauna!$G$2:$N$5001,8,FALSE)))</f>
        <v/>
      </c>
      <c r="Q1387" t="str">
        <f>IF(P1387="","",(VLOOKUP(P1387,Fauna!$G$2:$H$5001,2,FALSE)))</f>
        <v/>
      </c>
      <c r="R1387" t="str">
        <f>IF(P1387="","",(VLOOKUP(P1387,Fauna!$G$2:$I$5001,3,FALSE)))</f>
        <v/>
      </c>
    </row>
    <row r="1388" spans="14:18" x14ac:dyDescent="0.25">
      <c r="N1388" t="str">
        <f>IF(P1388="","",(VLOOKUP(P1388,Fauna!$G$2:$N$5001,8,FALSE)))</f>
        <v/>
      </c>
      <c r="Q1388" t="str">
        <f>IF(P1388="","",(VLOOKUP(P1388,Fauna!$G$2:$H$5001,2,FALSE)))</f>
        <v/>
      </c>
      <c r="R1388" t="str">
        <f>IF(P1388="","",(VLOOKUP(P1388,Fauna!$G$2:$I$5001,3,FALSE)))</f>
        <v/>
      </c>
    </row>
    <row r="1389" spans="14:18" x14ac:dyDescent="0.25">
      <c r="N1389" t="str">
        <f>IF(P1389="","",(VLOOKUP(P1389,Fauna!$G$2:$N$5001,8,FALSE)))</f>
        <v/>
      </c>
      <c r="Q1389" t="str">
        <f>IF(P1389="","",(VLOOKUP(P1389,Fauna!$G$2:$H$5001,2,FALSE)))</f>
        <v/>
      </c>
      <c r="R1389" t="str">
        <f>IF(P1389="","",(VLOOKUP(P1389,Fauna!$G$2:$I$5001,3,FALSE)))</f>
        <v/>
      </c>
    </row>
    <row r="1390" spans="14:18" x14ac:dyDescent="0.25">
      <c r="N1390" t="str">
        <f>IF(P1390="","",(VLOOKUP(P1390,Fauna!$G$2:$N$5001,8,FALSE)))</f>
        <v/>
      </c>
      <c r="Q1390" t="str">
        <f>IF(P1390="","",(VLOOKUP(P1390,Fauna!$G$2:$H$5001,2,FALSE)))</f>
        <v/>
      </c>
      <c r="R1390" t="str">
        <f>IF(P1390="","",(VLOOKUP(P1390,Fauna!$G$2:$I$5001,3,FALSE)))</f>
        <v/>
      </c>
    </row>
    <row r="1391" spans="14:18" x14ac:dyDescent="0.25">
      <c r="N1391" t="str">
        <f>IF(P1391="","",(VLOOKUP(P1391,Fauna!$G$2:$N$5001,8,FALSE)))</f>
        <v/>
      </c>
      <c r="Q1391" t="str">
        <f>IF(P1391="","",(VLOOKUP(P1391,Fauna!$G$2:$H$5001,2,FALSE)))</f>
        <v/>
      </c>
      <c r="R1391" t="str">
        <f>IF(P1391="","",(VLOOKUP(P1391,Fauna!$G$2:$I$5001,3,FALSE)))</f>
        <v/>
      </c>
    </row>
    <row r="1392" spans="14:18" x14ac:dyDescent="0.25">
      <c r="N1392" t="str">
        <f>IF(P1392="","",(VLOOKUP(P1392,Fauna!$G$2:$N$5001,8,FALSE)))</f>
        <v/>
      </c>
      <c r="Q1392" t="str">
        <f>IF(P1392="","",(VLOOKUP(P1392,Fauna!$G$2:$H$5001,2,FALSE)))</f>
        <v/>
      </c>
      <c r="R1392" t="str">
        <f>IF(P1392="","",(VLOOKUP(P1392,Fauna!$G$2:$I$5001,3,FALSE)))</f>
        <v/>
      </c>
    </row>
    <row r="1393" spans="14:18" x14ac:dyDescent="0.25">
      <c r="N1393" t="str">
        <f>IF(P1393="","",(VLOOKUP(P1393,Fauna!$G$2:$N$5001,8,FALSE)))</f>
        <v/>
      </c>
      <c r="Q1393" t="str">
        <f>IF(P1393="","",(VLOOKUP(P1393,Fauna!$G$2:$H$5001,2,FALSE)))</f>
        <v/>
      </c>
      <c r="R1393" t="str">
        <f>IF(P1393="","",(VLOOKUP(P1393,Fauna!$G$2:$I$5001,3,FALSE)))</f>
        <v/>
      </c>
    </row>
    <row r="1394" spans="14:18" x14ac:dyDescent="0.25">
      <c r="N1394" t="str">
        <f>IF(P1394="","",(VLOOKUP(P1394,Fauna!$G$2:$N$5001,8,FALSE)))</f>
        <v/>
      </c>
      <c r="Q1394" t="str">
        <f>IF(P1394="","",(VLOOKUP(P1394,Fauna!$G$2:$H$5001,2,FALSE)))</f>
        <v/>
      </c>
      <c r="R1394" t="str">
        <f>IF(P1394="","",(VLOOKUP(P1394,Fauna!$G$2:$I$5001,3,FALSE)))</f>
        <v/>
      </c>
    </row>
    <row r="1395" spans="14:18" x14ac:dyDescent="0.25">
      <c r="N1395" t="str">
        <f>IF(P1395="","",(VLOOKUP(P1395,Fauna!$G$2:$N$5001,8,FALSE)))</f>
        <v/>
      </c>
      <c r="Q1395" t="str">
        <f>IF(P1395="","",(VLOOKUP(P1395,Fauna!$G$2:$H$5001,2,FALSE)))</f>
        <v/>
      </c>
      <c r="R1395" t="str">
        <f>IF(P1395="","",(VLOOKUP(P1395,Fauna!$G$2:$I$5001,3,FALSE)))</f>
        <v/>
      </c>
    </row>
    <row r="1396" spans="14:18" x14ac:dyDescent="0.25">
      <c r="N1396" t="str">
        <f>IF(P1396="","",(VLOOKUP(P1396,Fauna!$G$2:$N$5001,8,FALSE)))</f>
        <v/>
      </c>
      <c r="Q1396" t="str">
        <f>IF(P1396="","",(VLOOKUP(P1396,Fauna!$G$2:$H$5001,2,FALSE)))</f>
        <v/>
      </c>
      <c r="R1396" t="str">
        <f>IF(P1396="","",(VLOOKUP(P1396,Fauna!$G$2:$I$5001,3,FALSE)))</f>
        <v/>
      </c>
    </row>
    <row r="1397" spans="14:18" x14ac:dyDescent="0.25">
      <c r="N1397" t="str">
        <f>IF(P1397="","",(VLOOKUP(P1397,Fauna!$G$2:$N$5001,8,FALSE)))</f>
        <v/>
      </c>
      <c r="Q1397" t="str">
        <f>IF(P1397="","",(VLOOKUP(P1397,Fauna!$G$2:$H$5001,2,FALSE)))</f>
        <v/>
      </c>
      <c r="R1397" t="str">
        <f>IF(P1397="","",(VLOOKUP(P1397,Fauna!$G$2:$I$5001,3,FALSE)))</f>
        <v/>
      </c>
    </row>
    <row r="1398" spans="14:18" x14ac:dyDescent="0.25">
      <c r="N1398" t="str">
        <f>IF(P1398="","",(VLOOKUP(P1398,Fauna!$G$2:$N$5001,8,FALSE)))</f>
        <v/>
      </c>
      <c r="Q1398" t="str">
        <f>IF(P1398="","",(VLOOKUP(P1398,Fauna!$G$2:$H$5001,2,FALSE)))</f>
        <v/>
      </c>
      <c r="R1398" t="str">
        <f>IF(P1398="","",(VLOOKUP(P1398,Fauna!$G$2:$I$5001,3,FALSE)))</f>
        <v/>
      </c>
    </row>
    <row r="1399" spans="14:18" x14ac:dyDescent="0.25">
      <c r="N1399" t="str">
        <f>IF(P1399="","",(VLOOKUP(P1399,Fauna!$G$2:$N$5001,8,FALSE)))</f>
        <v/>
      </c>
      <c r="Q1399" t="str">
        <f>IF(P1399="","",(VLOOKUP(P1399,Fauna!$G$2:$H$5001,2,FALSE)))</f>
        <v/>
      </c>
      <c r="R1399" t="str">
        <f>IF(P1399="","",(VLOOKUP(P1399,Fauna!$G$2:$I$5001,3,FALSE)))</f>
        <v/>
      </c>
    </row>
    <row r="1400" spans="14:18" x14ac:dyDescent="0.25">
      <c r="N1400" t="str">
        <f>IF(P1400="","",(VLOOKUP(P1400,Fauna!$G$2:$N$5001,8,FALSE)))</f>
        <v/>
      </c>
      <c r="Q1400" t="str">
        <f>IF(P1400="","",(VLOOKUP(P1400,Fauna!$G$2:$H$5001,2,FALSE)))</f>
        <v/>
      </c>
      <c r="R1400" t="str">
        <f>IF(P1400="","",(VLOOKUP(P1400,Fauna!$G$2:$I$5001,3,FALSE)))</f>
        <v/>
      </c>
    </row>
    <row r="1401" spans="14:18" x14ac:dyDescent="0.25">
      <c r="N1401" t="str">
        <f>IF(P1401="","",(VLOOKUP(P1401,Fauna!$G$2:$N$5001,8,FALSE)))</f>
        <v/>
      </c>
      <c r="Q1401" t="str">
        <f>IF(P1401="","",(VLOOKUP(P1401,Fauna!$G$2:$H$5001,2,FALSE)))</f>
        <v/>
      </c>
      <c r="R1401" t="str">
        <f>IF(P1401="","",(VLOOKUP(P1401,Fauna!$G$2:$I$5001,3,FALSE)))</f>
        <v/>
      </c>
    </row>
    <row r="1402" spans="14:18" x14ac:dyDescent="0.25">
      <c r="N1402" t="str">
        <f>IF(P1402="","",(VLOOKUP(P1402,Fauna!$G$2:$N$5001,8,FALSE)))</f>
        <v/>
      </c>
      <c r="Q1402" t="str">
        <f>IF(P1402="","",(VLOOKUP(P1402,Fauna!$G$2:$H$5001,2,FALSE)))</f>
        <v/>
      </c>
      <c r="R1402" t="str">
        <f>IF(P1402="","",(VLOOKUP(P1402,Fauna!$G$2:$I$5001,3,FALSE)))</f>
        <v/>
      </c>
    </row>
    <row r="1403" spans="14:18" x14ac:dyDescent="0.25">
      <c r="N1403" t="str">
        <f>IF(P1403="","",(VLOOKUP(P1403,Fauna!$G$2:$N$5001,8,FALSE)))</f>
        <v/>
      </c>
      <c r="Q1403" t="str">
        <f>IF(P1403="","",(VLOOKUP(P1403,Fauna!$G$2:$H$5001,2,FALSE)))</f>
        <v/>
      </c>
      <c r="R1403" t="str">
        <f>IF(P1403="","",(VLOOKUP(P1403,Fauna!$G$2:$I$5001,3,FALSE)))</f>
        <v/>
      </c>
    </row>
    <row r="1404" spans="14:18" x14ac:dyDescent="0.25">
      <c r="N1404" t="str">
        <f>IF(P1404="","",(VLOOKUP(P1404,Fauna!$G$2:$N$5001,8,FALSE)))</f>
        <v/>
      </c>
      <c r="Q1404" t="str">
        <f>IF(P1404="","",(VLOOKUP(P1404,Fauna!$G$2:$H$5001,2,FALSE)))</f>
        <v/>
      </c>
      <c r="R1404" t="str">
        <f>IF(P1404="","",(VLOOKUP(P1404,Fauna!$G$2:$I$5001,3,FALSE)))</f>
        <v/>
      </c>
    </row>
    <row r="1405" spans="14:18" x14ac:dyDescent="0.25">
      <c r="N1405" t="str">
        <f>IF(P1405="","",(VLOOKUP(P1405,Fauna!$G$2:$N$5001,8,FALSE)))</f>
        <v/>
      </c>
      <c r="Q1405" t="str">
        <f>IF(P1405="","",(VLOOKUP(P1405,Fauna!$G$2:$H$5001,2,FALSE)))</f>
        <v/>
      </c>
      <c r="R1405" t="str">
        <f>IF(P1405="","",(VLOOKUP(P1405,Fauna!$G$2:$I$5001,3,FALSE)))</f>
        <v/>
      </c>
    </row>
    <row r="1406" spans="14:18" x14ac:dyDescent="0.25">
      <c r="N1406" t="str">
        <f>IF(P1406="","",(VLOOKUP(P1406,Fauna!$G$2:$N$5001,8,FALSE)))</f>
        <v/>
      </c>
      <c r="Q1406" t="str">
        <f>IF(P1406="","",(VLOOKUP(P1406,Fauna!$G$2:$H$5001,2,FALSE)))</f>
        <v/>
      </c>
      <c r="R1406" t="str">
        <f>IF(P1406="","",(VLOOKUP(P1406,Fauna!$G$2:$I$5001,3,FALSE)))</f>
        <v/>
      </c>
    </row>
    <row r="1407" spans="14:18" x14ac:dyDescent="0.25">
      <c r="N1407" t="str">
        <f>IF(P1407="","",(VLOOKUP(P1407,Fauna!$G$2:$N$5001,8,FALSE)))</f>
        <v/>
      </c>
      <c r="Q1407" t="str">
        <f>IF(P1407="","",(VLOOKUP(P1407,Fauna!$G$2:$H$5001,2,FALSE)))</f>
        <v/>
      </c>
      <c r="R1407" t="str">
        <f>IF(P1407="","",(VLOOKUP(P1407,Fauna!$G$2:$I$5001,3,FALSE)))</f>
        <v/>
      </c>
    </row>
    <row r="1408" spans="14:18" x14ac:dyDescent="0.25">
      <c r="N1408" t="str">
        <f>IF(P1408="","",(VLOOKUP(P1408,Fauna!$G$2:$N$5001,8,FALSE)))</f>
        <v/>
      </c>
      <c r="Q1408" t="str">
        <f>IF(P1408="","",(VLOOKUP(P1408,Fauna!$G$2:$H$5001,2,FALSE)))</f>
        <v/>
      </c>
      <c r="R1408" t="str">
        <f>IF(P1408="","",(VLOOKUP(P1408,Fauna!$G$2:$I$5001,3,FALSE)))</f>
        <v/>
      </c>
    </row>
    <row r="1409" spans="14:18" x14ac:dyDescent="0.25">
      <c r="N1409" t="str">
        <f>IF(P1409="","",(VLOOKUP(P1409,Fauna!$G$2:$N$5001,8,FALSE)))</f>
        <v/>
      </c>
      <c r="Q1409" t="str">
        <f>IF(P1409="","",(VLOOKUP(P1409,Fauna!$G$2:$H$5001,2,FALSE)))</f>
        <v/>
      </c>
      <c r="R1409" t="str">
        <f>IF(P1409="","",(VLOOKUP(P1409,Fauna!$G$2:$I$5001,3,FALSE)))</f>
        <v/>
      </c>
    </row>
    <row r="1410" spans="14:18" x14ac:dyDescent="0.25">
      <c r="N1410" t="str">
        <f>IF(P1410="","",(VLOOKUP(P1410,Fauna!$G$2:$N$5001,8,FALSE)))</f>
        <v/>
      </c>
      <c r="Q1410" t="str">
        <f>IF(P1410="","",(VLOOKUP(P1410,Fauna!$G$2:$H$5001,2,FALSE)))</f>
        <v/>
      </c>
      <c r="R1410" t="str">
        <f>IF(P1410="","",(VLOOKUP(P1410,Fauna!$G$2:$I$5001,3,FALSE)))</f>
        <v/>
      </c>
    </row>
    <row r="1411" spans="14:18" x14ac:dyDescent="0.25">
      <c r="N1411" t="str">
        <f>IF(P1411="","",(VLOOKUP(P1411,Fauna!$G$2:$N$5001,8,FALSE)))</f>
        <v/>
      </c>
      <c r="Q1411" t="str">
        <f>IF(P1411="","",(VLOOKUP(P1411,Fauna!$G$2:$H$5001,2,FALSE)))</f>
        <v/>
      </c>
      <c r="R1411" t="str">
        <f>IF(P1411="","",(VLOOKUP(P1411,Fauna!$G$2:$I$5001,3,FALSE)))</f>
        <v/>
      </c>
    </row>
    <row r="1412" spans="14:18" x14ac:dyDescent="0.25">
      <c r="N1412" t="str">
        <f>IF(P1412="","",(VLOOKUP(P1412,Fauna!$G$2:$N$5001,8,FALSE)))</f>
        <v/>
      </c>
      <c r="Q1412" t="str">
        <f>IF(P1412="","",(VLOOKUP(P1412,Fauna!$G$2:$H$5001,2,FALSE)))</f>
        <v/>
      </c>
      <c r="R1412" t="str">
        <f>IF(P1412="","",(VLOOKUP(P1412,Fauna!$G$2:$I$5001,3,FALSE)))</f>
        <v/>
      </c>
    </row>
    <row r="1413" spans="14:18" x14ac:dyDescent="0.25">
      <c r="N1413" t="str">
        <f>IF(P1413="","",(VLOOKUP(P1413,Fauna!$G$2:$N$5001,8,FALSE)))</f>
        <v/>
      </c>
      <c r="Q1413" t="str">
        <f>IF(P1413="","",(VLOOKUP(P1413,Fauna!$G$2:$H$5001,2,FALSE)))</f>
        <v/>
      </c>
      <c r="R1413" t="str">
        <f>IF(P1413="","",(VLOOKUP(P1413,Fauna!$G$2:$I$5001,3,FALSE)))</f>
        <v/>
      </c>
    </row>
    <row r="1414" spans="14:18" x14ac:dyDescent="0.25">
      <c r="N1414" t="str">
        <f>IF(P1414="","",(VLOOKUP(P1414,Fauna!$G$2:$N$5001,8,FALSE)))</f>
        <v/>
      </c>
      <c r="Q1414" t="str">
        <f>IF(P1414="","",(VLOOKUP(P1414,Fauna!$G$2:$H$5001,2,FALSE)))</f>
        <v/>
      </c>
      <c r="R1414" t="str">
        <f>IF(P1414="","",(VLOOKUP(P1414,Fauna!$G$2:$I$5001,3,FALSE)))</f>
        <v/>
      </c>
    </row>
    <row r="1415" spans="14:18" x14ac:dyDescent="0.25">
      <c r="N1415" t="str">
        <f>IF(P1415="","",(VLOOKUP(P1415,Fauna!$G$2:$N$5001,8,FALSE)))</f>
        <v/>
      </c>
      <c r="Q1415" t="str">
        <f>IF(P1415="","",(VLOOKUP(P1415,Fauna!$G$2:$H$5001,2,FALSE)))</f>
        <v/>
      </c>
      <c r="R1415" t="str">
        <f>IF(P1415="","",(VLOOKUP(P1415,Fauna!$G$2:$I$5001,3,FALSE)))</f>
        <v/>
      </c>
    </row>
    <row r="1416" spans="14:18" x14ac:dyDescent="0.25">
      <c r="N1416" t="str">
        <f>IF(P1416="","",(VLOOKUP(P1416,Fauna!$G$2:$N$5001,8,FALSE)))</f>
        <v/>
      </c>
      <c r="Q1416" t="str">
        <f>IF(P1416="","",(VLOOKUP(P1416,Fauna!$G$2:$H$5001,2,FALSE)))</f>
        <v/>
      </c>
      <c r="R1416" t="str">
        <f>IF(P1416="","",(VLOOKUP(P1416,Fauna!$G$2:$I$5001,3,FALSE)))</f>
        <v/>
      </c>
    </row>
    <row r="1417" spans="14:18" x14ac:dyDescent="0.25">
      <c r="N1417" t="str">
        <f>IF(P1417="","",(VLOOKUP(P1417,Fauna!$G$2:$N$5001,8,FALSE)))</f>
        <v/>
      </c>
      <c r="Q1417" t="str">
        <f>IF(P1417="","",(VLOOKUP(P1417,Fauna!$G$2:$H$5001,2,FALSE)))</f>
        <v/>
      </c>
      <c r="R1417" t="str">
        <f>IF(P1417="","",(VLOOKUP(P1417,Fauna!$G$2:$I$5001,3,FALSE)))</f>
        <v/>
      </c>
    </row>
    <row r="1418" spans="14:18" x14ac:dyDescent="0.25">
      <c r="N1418" t="str">
        <f>IF(P1418="","",(VLOOKUP(P1418,Fauna!$G$2:$N$5001,8,FALSE)))</f>
        <v/>
      </c>
      <c r="Q1418" t="str">
        <f>IF(P1418="","",(VLOOKUP(P1418,Fauna!$G$2:$H$5001,2,FALSE)))</f>
        <v/>
      </c>
      <c r="R1418" t="str">
        <f>IF(P1418="","",(VLOOKUP(P1418,Fauna!$G$2:$I$5001,3,FALSE)))</f>
        <v/>
      </c>
    </row>
    <row r="1419" spans="14:18" x14ac:dyDescent="0.25">
      <c r="N1419" t="str">
        <f>IF(P1419="","",(VLOOKUP(P1419,Fauna!$G$2:$N$5001,8,FALSE)))</f>
        <v/>
      </c>
      <c r="Q1419" t="str">
        <f>IF(P1419="","",(VLOOKUP(P1419,Fauna!$G$2:$H$5001,2,FALSE)))</f>
        <v/>
      </c>
      <c r="R1419" t="str">
        <f>IF(P1419="","",(VLOOKUP(P1419,Fauna!$G$2:$I$5001,3,FALSE)))</f>
        <v/>
      </c>
    </row>
    <row r="1420" spans="14:18" x14ac:dyDescent="0.25">
      <c r="N1420" t="str">
        <f>IF(P1420="","",(VLOOKUP(P1420,Fauna!$G$2:$N$5001,8,FALSE)))</f>
        <v/>
      </c>
      <c r="Q1420" t="str">
        <f>IF(P1420="","",(VLOOKUP(P1420,Fauna!$G$2:$H$5001,2,FALSE)))</f>
        <v/>
      </c>
      <c r="R1420" t="str">
        <f>IF(P1420="","",(VLOOKUP(P1420,Fauna!$G$2:$I$5001,3,FALSE)))</f>
        <v/>
      </c>
    </row>
    <row r="1421" spans="14:18" x14ac:dyDescent="0.25">
      <c r="N1421" t="str">
        <f>IF(P1421="","",(VLOOKUP(P1421,Fauna!$G$2:$N$5001,8,FALSE)))</f>
        <v/>
      </c>
      <c r="Q1421" t="str">
        <f>IF(P1421="","",(VLOOKUP(P1421,Fauna!$G$2:$H$5001,2,FALSE)))</f>
        <v/>
      </c>
      <c r="R1421" t="str">
        <f>IF(P1421="","",(VLOOKUP(P1421,Fauna!$G$2:$I$5001,3,FALSE)))</f>
        <v/>
      </c>
    </row>
    <row r="1422" spans="14:18" x14ac:dyDescent="0.25">
      <c r="N1422" t="str">
        <f>IF(P1422="","",(VLOOKUP(P1422,Fauna!$G$2:$N$5001,8,FALSE)))</f>
        <v/>
      </c>
      <c r="Q1422" t="str">
        <f>IF(P1422="","",(VLOOKUP(P1422,Fauna!$G$2:$H$5001,2,FALSE)))</f>
        <v/>
      </c>
      <c r="R1422" t="str">
        <f>IF(P1422="","",(VLOOKUP(P1422,Fauna!$G$2:$I$5001,3,FALSE)))</f>
        <v/>
      </c>
    </row>
    <row r="1423" spans="14:18" x14ac:dyDescent="0.25">
      <c r="N1423" t="str">
        <f>IF(P1423="","",(VLOOKUP(P1423,Fauna!$G$2:$N$5001,8,FALSE)))</f>
        <v/>
      </c>
      <c r="Q1423" t="str">
        <f>IF(P1423="","",(VLOOKUP(P1423,Fauna!$G$2:$H$5001,2,FALSE)))</f>
        <v/>
      </c>
      <c r="R1423" t="str">
        <f>IF(P1423="","",(VLOOKUP(P1423,Fauna!$G$2:$I$5001,3,FALSE)))</f>
        <v/>
      </c>
    </row>
    <row r="1424" spans="14:18" x14ac:dyDescent="0.25">
      <c r="N1424" t="str">
        <f>IF(P1424="","",(VLOOKUP(P1424,Fauna!$G$2:$N$5001,8,FALSE)))</f>
        <v/>
      </c>
      <c r="Q1424" t="str">
        <f>IF(P1424="","",(VLOOKUP(P1424,Fauna!$G$2:$H$5001,2,FALSE)))</f>
        <v/>
      </c>
      <c r="R1424" t="str">
        <f>IF(P1424="","",(VLOOKUP(P1424,Fauna!$G$2:$I$5001,3,FALSE)))</f>
        <v/>
      </c>
    </row>
    <row r="1425" spans="14:18" x14ac:dyDescent="0.25">
      <c r="N1425" t="str">
        <f>IF(P1425="","",(VLOOKUP(P1425,Fauna!$G$2:$N$5001,8,FALSE)))</f>
        <v/>
      </c>
      <c r="Q1425" t="str">
        <f>IF(P1425="","",(VLOOKUP(P1425,Fauna!$G$2:$H$5001,2,FALSE)))</f>
        <v/>
      </c>
      <c r="R1425" t="str">
        <f>IF(P1425="","",(VLOOKUP(P1425,Fauna!$G$2:$I$5001,3,FALSE)))</f>
        <v/>
      </c>
    </row>
    <row r="1426" spans="14:18" x14ac:dyDescent="0.25">
      <c r="N1426" t="str">
        <f>IF(P1426="","",(VLOOKUP(P1426,Fauna!$G$2:$N$5001,8,FALSE)))</f>
        <v/>
      </c>
      <c r="Q1426" t="str">
        <f>IF(P1426="","",(VLOOKUP(P1426,Fauna!$G$2:$H$5001,2,FALSE)))</f>
        <v/>
      </c>
      <c r="R1426" t="str">
        <f>IF(P1426="","",(VLOOKUP(P1426,Fauna!$G$2:$I$5001,3,FALSE)))</f>
        <v/>
      </c>
    </row>
    <row r="1427" spans="14:18" x14ac:dyDescent="0.25">
      <c r="N1427" t="str">
        <f>IF(P1427="","",(VLOOKUP(P1427,Fauna!$G$2:$N$5001,8,FALSE)))</f>
        <v/>
      </c>
      <c r="Q1427" t="str">
        <f>IF(P1427="","",(VLOOKUP(P1427,Fauna!$G$2:$H$5001,2,FALSE)))</f>
        <v/>
      </c>
      <c r="R1427" t="str">
        <f>IF(P1427="","",(VLOOKUP(P1427,Fauna!$G$2:$I$5001,3,FALSE)))</f>
        <v/>
      </c>
    </row>
    <row r="1428" spans="14:18" x14ac:dyDescent="0.25">
      <c r="N1428" t="str">
        <f>IF(P1428="","",(VLOOKUP(P1428,Fauna!$G$2:$N$5001,8,FALSE)))</f>
        <v/>
      </c>
      <c r="Q1428" t="str">
        <f>IF(P1428="","",(VLOOKUP(P1428,Fauna!$G$2:$H$5001,2,FALSE)))</f>
        <v/>
      </c>
      <c r="R1428" t="str">
        <f>IF(P1428="","",(VLOOKUP(P1428,Fauna!$G$2:$I$5001,3,FALSE)))</f>
        <v/>
      </c>
    </row>
    <row r="1429" spans="14:18" x14ac:dyDescent="0.25">
      <c r="N1429" t="str">
        <f>IF(P1429="","",(VLOOKUP(P1429,Fauna!$G$2:$N$5001,8,FALSE)))</f>
        <v/>
      </c>
      <c r="Q1429" t="str">
        <f>IF(P1429="","",(VLOOKUP(P1429,Fauna!$G$2:$H$5001,2,FALSE)))</f>
        <v/>
      </c>
      <c r="R1429" t="str">
        <f>IF(P1429="","",(VLOOKUP(P1429,Fauna!$G$2:$I$5001,3,FALSE)))</f>
        <v/>
      </c>
    </row>
    <row r="1430" spans="14:18" x14ac:dyDescent="0.25">
      <c r="N1430" t="str">
        <f>IF(P1430="","",(VLOOKUP(P1430,Fauna!$G$2:$N$5001,8,FALSE)))</f>
        <v/>
      </c>
      <c r="Q1430" t="str">
        <f>IF(P1430="","",(VLOOKUP(P1430,Fauna!$G$2:$H$5001,2,FALSE)))</f>
        <v/>
      </c>
      <c r="R1430" t="str">
        <f>IF(P1430="","",(VLOOKUP(P1430,Fauna!$G$2:$I$5001,3,FALSE)))</f>
        <v/>
      </c>
    </row>
    <row r="1431" spans="14:18" x14ac:dyDescent="0.25">
      <c r="N1431" t="str">
        <f>IF(P1431="","",(VLOOKUP(P1431,Fauna!$G$2:$N$5001,8,FALSE)))</f>
        <v/>
      </c>
      <c r="Q1431" t="str">
        <f>IF(P1431="","",(VLOOKUP(P1431,Fauna!$G$2:$H$5001,2,FALSE)))</f>
        <v/>
      </c>
      <c r="R1431" t="str">
        <f>IF(P1431="","",(VLOOKUP(P1431,Fauna!$G$2:$I$5001,3,FALSE)))</f>
        <v/>
      </c>
    </row>
    <row r="1432" spans="14:18" x14ac:dyDescent="0.25">
      <c r="N1432" t="str">
        <f>IF(P1432="","",(VLOOKUP(P1432,Fauna!$G$2:$N$5001,8,FALSE)))</f>
        <v/>
      </c>
      <c r="Q1432" t="str">
        <f>IF(P1432="","",(VLOOKUP(P1432,Fauna!$G$2:$H$5001,2,FALSE)))</f>
        <v/>
      </c>
      <c r="R1432" t="str">
        <f>IF(P1432="","",(VLOOKUP(P1432,Fauna!$G$2:$I$5001,3,FALSE)))</f>
        <v/>
      </c>
    </row>
    <row r="1433" spans="14:18" x14ac:dyDescent="0.25">
      <c r="N1433" t="str">
        <f>IF(P1433="","",(VLOOKUP(P1433,Fauna!$G$2:$N$5001,8,FALSE)))</f>
        <v/>
      </c>
      <c r="Q1433" t="str">
        <f>IF(P1433="","",(VLOOKUP(P1433,Fauna!$G$2:$H$5001,2,FALSE)))</f>
        <v/>
      </c>
      <c r="R1433" t="str">
        <f>IF(P1433="","",(VLOOKUP(P1433,Fauna!$G$2:$I$5001,3,FALSE)))</f>
        <v/>
      </c>
    </row>
    <row r="1434" spans="14:18" x14ac:dyDescent="0.25">
      <c r="N1434" t="str">
        <f>IF(P1434="","",(VLOOKUP(P1434,Fauna!$G$2:$N$5001,8,FALSE)))</f>
        <v/>
      </c>
      <c r="Q1434" t="str">
        <f>IF(P1434="","",(VLOOKUP(P1434,Fauna!$G$2:$H$5001,2,FALSE)))</f>
        <v/>
      </c>
      <c r="R1434" t="str">
        <f>IF(P1434="","",(VLOOKUP(P1434,Fauna!$G$2:$I$5001,3,FALSE)))</f>
        <v/>
      </c>
    </row>
    <row r="1435" spans="14:18" x14ac:dyDescent="0.25">
      <c r="N1435" t="str">
        <f>IF(P1435="","",(VLOOKUP(P1435,Fauna!$G$2:$N$5001,8,FALSE)))</f>
        <v/>
      </c>
      <c r="Q1435" t="str">
        <f>IF(P1435="","",(VLOOKUP(P1435,Fauna!$G$2:$H$5001,2,FALSE)))</f>
        <v/>
      </c>
      <c r="R1435" t="str">
        <f>IF(P1435="","",(VLOOKUP(P1435,Fauna!$G$2:$I$5001,3,FALSE)))</f>
        <v/>
      </c>
    </row>
    <row r="1436" spans="14:18" x14ac:dyDescent="0.25">
      <c r="N1436" t="str">
        <f>IF(P1436="","",(VLOOKUP(P1436,Fauna!$G$2:$N$5001,8,FALSE)))</f>
        <v/>
      </c>
      <c r="Q1436" t="str">
        <f>IF(P1436="","",(VLOOKUP(P1436,Fauna!$G$2:$H$5001,2,FALSE)))</f>
        <v/>
      </c>
      <c r="R1436" t="str">
        <f>IF(P1436="","",(VLOOKUP(P1436,Fauna!$G$2:$I$5001,3,FALSE)))</f>
        <v/>
      </c>
    </row>
    <row r="1437" spans="14:18" x14ac:dyDescent="0.25">
      <c r="N1437" t="str">
        <f>IF(P1437="","",(VLOOKUP(P1437,Fauna!$G$2:$N$5001,8,FALSE)))</f>
        <v/>
      </c>
      <c r="Q1437" t="str">
        <f>IF(P1437="","",(VLOOKUP(P1437,Fauna!$G$2:$H$5001,2,FALSE)))</f>
        <v/>
      </c>
      <c r="R1437" t="str">
        <f>IF(P1437="","",(VLOOKUP(P1437,Fauna!$G$2:$I$5001,3,FALSE)))</f>
        <v/>
      </c>
    </row>
    <row r="1438" spans="14:18" x14ac:dyDescent="0.25">
      <c r="N1438" t="str">
        <f>IF(P1438="","",(VLOOKUP(P1438,Fauna!$G$2:$N$5001,8,FALSE)))</f>
        <v/>
      </c>
      <c r="Q1438" t="str">
        <f>IF(P1438="","",(VLOOKUP(P1438,Fauna!$G$2:$H$5001,2,FALSE)))</f>
        <v/>
      </c>
      <c r="R1438" t="str">
        <f>IF(P1438="","",(VLOOKUP(P1438,Fauna!$G$2:$I$5001,3,FALSE)))</f>
        <v/>
      </c>
    </row>
    <row r="1439" spans="14:18" x14ac:dyDescent="0.25">
      <c r="N1439" t="str">
        <f>IF(P1439="","",(VLOOKUP(P1439,Fauna!$G$2:$N$5001,8,FALSE)))</f>
        <v/>
      </c>
      <c r="Q1439" t="str">
        <f>IF(P1439="","",(VLOOKUP(P1439,Fauna!$G$2:$H$5001,2,FALSE)))</f>
        <v/>
      </c>
      <c r="R1439" t="str">
        <f>IF(P1439="","",(VLOOKUP(P1439,Fauna!$G$2:$I$5001,3,FALSE)))</f>
        <v/>
      </c>
    </row>
    <row r="1440" spans="14:18" x14ac:dyDescent="0.25">
      <c r="N1440" t="str">
        <f>IF(P1440="","",(VLOOKUP(P1440,Fauna!$G$2:$N$5001,8,FALSE)))</f>
        <v/>
      </c>
      <c r="Q1440" t="str">
        <f>IF(P1440="","",(VLOOKUP(P1440,Fauna!$G$2:$H$5001,2,FALSE)))</f>
        <v/>
      </c>
      <c r="R1440" t="str">
        <f>IF(P1440="","",(VLOOKUP(P1440,Fauna!$G$2:$I$5001,3,FALSE)))</f>
        <v/>
      </c>
    </row>
    <row r="1441" spans="14:18" x14ac:dyDescent="0.25">
      <c r="N1441" t="str">
        <f>IF(P1441="","",(VLOOKUP(P1441,Fauna!$G$2:$N$5001,8,FALSE)))</f>
        <v/>
      </c>
      <c r="Q1441" t="str">
        <f>IF(P1441="","",(VLOOKUP(P1441,Fauna!$G$2:$H$5001,2,FALSE)))</f>
        <v/>
      </c>
      <c r="R1441" t="str">
        <f>IF(P1441="","",(VLOOKUP(P1441,Fauna!$G$2:$I$5001,3,FALSE)))</f>
        <v/>
      </c>
    </row>
    <row r="1442" spans="14:18" x14ac:dyDescent="0.25">
      <c r="N1442" t="str">
        <f>IF(P1442="","",(VLOOKUP(P1442,Fauna!$G$2:$N$5001,8,FALSE)))</f>
        <v/>
      </c>
      <c r="Q1442" t="str">
        <f>IF(P1442="","",(VLOOKUP(P1442,Fauna!$G$2:$H$5001,2,FALSE)))</f>
        <v/>
      </c>
      <c r="R1442" t="str">
        <f>IF(P1442="","",(VLOOKUP(P1442,Fauna!$G$2:$I$5001,3,FALSE)))</f>
        <v/>
      </c>
    </row>
    <row r="1443" spans="14:18" x14ac:dyDescent="0.25">
      <c r="N1443" t="str">
        <f>IF(P1443="","",(VLOOKUP(P1443,Fauna!$G$2:$N$5001,8,FALSE)))</f>
        <v/>
      </c>
      <c r="Q1443" t="str">
        <f>IF(P1443="","",(VLOOKUP(P1443,Fauna!$G$2:$H$5001,2,FALSE)))</f>
        <v/>
      </c>
      <c r="R1443" t="str">
        <f>IF(P1443="","",(VLOOKUP(P1443,Fauna!$G$2:$I$5001,3,FALSE)))</f>
        <v/>
      </c>
    </row>
    <row r="1444" spans="14:18" x14ac:dyDescent="0.25">
      <c r="N1444" t="str">
        <f>IF(P1444="","",(VLOOKUP(P1444,Fauna!$G$2:$N$5001,8,FALSE)))</f>
        <v/>
      </c>
      <c r="Q1444" t="str">
        <f>IF(P1444="","",(VLOOKUP(P1444,Fauna!$G$2:$H$5001,2,FALSE)))</f>
        <v/>
      </c>
      <c r="R1444" t="str">
        <f>IF(P1444="","",(VLOOKUP(P1444,Fauna!$G$2:$I$5001,3,FALSE)))</f>
        <v/>
      </c>
    </row>
    <row r="1445" spans="14:18" x14ac:dyDescent="0.25">
      <c r="N1445" t="str">
        <f>IF(P1445="","",(VLOOKUP(P1445,Fauna!$G$2:$N$5001,8,FALSE)))</f>
        <v/>
      </c>
      <c r="Q1445" t="str">
        <f>IF(P1445="","",(VLOOKUP(P1445,Fauna!$G$2:$H$5001,2,FALSE)))</f>
        <v/>
      </c>
      <c r="R1445" t="str">
        <f>IF(P1445="","",(VLOOKUP(P1445,Fauna!$G$2:$I$5001,3,FALSE)))</f>
        <v/>
      </c>
    </row>
    <row r="1446" spans="14:18" x14ac:dyDescent="0.25">
      <c r="N1446" t="str">
        <f>IF(P1446="","",(VLOOKUP(P1446,Fauna!$G$2:$N$5001,8,FALSE)))</f>
        <v/>
      </c>
      <c r="Q1446" t="str">
        <f>IF(P1446="","",(VLOOKUP(P1446,Fauna!$G$2:$H$5001,2,FALSE)))</f>
        <v/>
      </c>
      <c r="R1446" t="str">
        <f>IF(P1446="","",(VLOOKUP(P1446,Fauna!$G$2:$I$5001,3,FALSE)))</f>
        <v/>
      </c>
    </row>
    <row r="1447" spans="14:18" x14ac:dyDescent="0.25">
      <c r="N1447" t="str">
        <f>IF(P1447="","",(VLOOKUP(P1447,Fauna!$G$2:$N$5001,8,FALSE)))</f>
        <v/>
      </c>
      <c r="Q1447" t="str">
        <f>IF(P1447="","",(VLOOKUP(P1447,Fauna!$G$2:$H$5001,2,FALSE)))</f>
        <v/>
      </c>
      <c r="R1447" t="str">
        <f>IF(P1447="","",(VLOOKUP(P1447,Fauna!$G$2:$I$5001,3,FALSE)))</f>
        <v/>
      </c>
    </row>
    <row r="1448" spans="14:18" x14ac:dyDescent="0.25">
      <c r="N1448" t="str">
        <f>IF(P1448="","",(VLOOKUP(P1448,Fauna!$G$2:$N$5001,8,FALSE)))</f>
        <v/>
      </c>
      <c r="Q1448" t="str">
        <f>IF(P1448="","",(VLOOKUP(P1448,Fauna!$G$2:$H$5001,2,FALSE)))</f>
        <v/>
      </c>
      <c r="R1448" t="str">
        <f>IF(P1448="","",(VLOOKUP(P1448,Fauna!$G$2:$I$5001,3,FALSE)))</f>
        <v/>
      </c>
    </row>
    <row r="1449" spans="14:18" x14ac:dyDescent="0.25">
      <c r="N1449" t="str">
        <f>IF(P1449="","",(VLOOKUP(P1449,Fauna!$G$2:$N$5001,8,FALSE)))</f>
        <v/>
      </c>
      <c r="Q1449" t="str">
        <f>IF(P1449="","",(VLOOKUP(P1449,Fauna!$G$2:$H$5001,2,FALSE)))</f>
        <v/>
      </c>
      <c r="R1449" t="str">
        <f>IF(P1449="","",(VLOOKUP(P1449,Fauna!$G$2:$I$5001,3,FALSE)))</f>
        <v/>
      </c>
    </row>
    <row r="1450" spans="14:18" x14ac:dyDescent="0.25">
      <c r="N1450" t="str">
        <f>IF(P1450="","",(VLOOKUP(P1450,Fauna!$G$2:$N$5001,8,FALSE)))</f>
        <v/>
      </c>
      <c r="Q1450" t="str">
        <f>IF(P1450="","",(VLOOKUP(P1450,Fauna!$G$2:$H$5001,2,FALSE)))</f>
        <v/>
      </c>
      <c r="R1450" t="str">
        <f>IF(P1450="","",(VLOOKUP(P1450,Fauna!$G$2:$I$5001,3,FALSE)))</f>
        <v/>
      </c>
    </row>
    <row r="1451" spans="14:18" x14ac:dyDescent="0.25">
      <c r="N1451" t="str">
        <f>IF(P1451="","",(VLOOKUP(P1451,Fauna!$G$2:$N$5001,8,FALSE)))</f>
        <v/>
      </c>
      <c r="Q1451" t="str">
        <f>IF(P1451="","",(VLOOKUP(P1451,Fauna!$G$2:$H$5001,2,FALSE)))</f>
        <v/>
      </c>
      <c r="R1451" t="str">
        <f>IF(P1451="","",(VLOOKUP(P1451,Fauna!$G$2:$I$5001,3,FALSE)))</f>
        <v/>
      </c>
    </row>
    <row r="1452" spans="14:18" x14ac:dyDescent="0.25">
      <c r="N1452" t="str">
        <f>IF(P1452="","",(VLOOKUP(P1452,Fauna!$G$2:$N$5001,8,FALSE)))</f>
        <v/>
      </c>
      <c r="Q1452" t="str">
        <f>IF(P1452="","",(VLOOKUP(P1452,Fauna!$G$2:$H$5001,2,FALSE)))</f>
        <v/>
      </c>
      <c r="R1452" t="str">
        <f>IF(P1452="","",(VLOOKUP(P1452,Fauna!$G$2:$I$5001,3,FALSE)))</f>
        <v/>
      </c>
    </row>
    <row r="1453" spans="14:18" x14ac:dyDescent="0.25">
      <c r="N1453" t="str">
        <f>IF(P1453="","",(VLOOKUP(P1453,Fauna!$G$2:$N$5001,8,FALSE)))</f>
        <v/>
      </c>
      <c r="Q1453" t="str">
        <f>IF(P1453="","",(VLOOKUP(P1453,Fauna!$G$2:$H$5001,2,FALSE)))</f>
        <v/>
      </c>
      <c r="R1453" t="str">
        <f>IF(P1453="","",(VLOOKUP(P1453,Fauna!$G$2:$I$5001,3,FALSE)))</f>
        <v/>
      </c>
    </row>
    <row r="1454" spans="14:18" x14ac:dyDescent="0.25">
      <c r="N1454" t="str">
        <f>IF(P1454="","",(VLOOKUP(P1454,Fauna!$G$2:$N$5001,8,FALSE)))</f>
        <v/>
      </c>
      <c r="Q1454" t="str">
        <f>IF(P1454="","",(VLOOKUP(P1454,Fauna!$G$2:$H$5001,2,FALSE)))</f>
        <v/>
      </c>
      <c r="R1454" t="str">
        <f>IF(P1454="","",(VLOOKUP(P1454,Fauna!$G$2:$I$5001,3,FALSE)))</f>
        <v/>
      </c>
    </row>
    <row r="1455" spans="14:18" x14ac:dyDescent="0.25">
      <c r="N1455" t="str">
        <f>IF(P1455="","",(VLOOKUP(P1455,Fauna!$G$2:$N$5001,8,FALSE)))</f>
        <v/>
      </c>
      <c r="Q1455" t="str">
        <f>IF(P1455="","",(VLOOKUP(P1455,Fauna!$G$2:$H$5001,2,FALSE)))</f>
        <v/>
      </c>
      <c r="R1455" t="str">
        <f>IF(P1455="","",(VLOOKUP(P1455,Fauna!$G$2:$I$5001,3,FALSE)))</f>
        <v/>
      </c>
    </row>
    <row r="1456" spans="14:18" x14ac:dyDescent="0.25">
      <c r="N1456" t="str">
        <f>IF(P1456="","",(VLOOKUP(P1456,Fauna!$G$2:$N$5001,8,FALSE)))</f>
        <v/>
      </c>
      <c r="Q1456" t="str">
        <f>IF(P1456="","",(VLOOKUP(P1456,Fauna!$G$2:$H$5001,2,FALSE)))</f>
        <v/>
      </c>
      <c r="R1456" t="str">
        <f>IF(P1456="","",(VLOOKUP(P1456,Fauna!$G$2:$I$5001,3,FALSE)))</f>
        <v/>
      </c>
    </row>
    <row r="1457" spans="14:18" x14ac:dyDescent="0.25">
      <c r="N1457" t="str">
        <f>IF(P1457="","",(VLOOKUP(P1457,Fauna!$G$2:$N$5001,8,FALSE)))</f>
        <v/>
      </c>
      <c r="Q1457" t="str">
        <f>IF(P1457="","",(VLOOKUP(P1457,Fauna!$G$2:$H$5001,2,FALSE)))</f>
        <v/>
      </c>
      <c r="R1457" t="str">
        <f>IF(P1457="","",(VLOOKUP(P1457,Fauna!$G$2:$I$5001,3,FALSE)))</f>
        <v/>
      </c>
    </row>
    <row r="1458" spans="14:18" x14ac:dyDescent="0.25">
      <c r="N1458" t="str">
        <f>IF(P1458="","",(VLOOKUP(P1458,Fauna!$G$2:$N$5001,8,FALSE)))</f>
        <v/>
      </c>
      <c r="Q1458" t="str">
        <f>IF(P1458="","",(VLOOKUP(P1458,Fauna!$G$2:$H$5001,2,FALSE)))</f>
        <v/>
      </c>
      <c r="R1458" t="str">
        <f>IF(P1458="","",(VLOOKUP(P1458,Fauna!$G$2:$I$5001,3,FALSE)))</f>
        <v/>
      </c>
    </row>
    <row r="1459" spans="14:18" x14ac:dyDescent="0.25">
      <c r="N1459" t="str">
        <f>IF(P1459="","",(VLOOKUP(P1459,Fauna!$G$2:$N$5001,8,FALSE)))</f>
        <v/>
      </c>
      <c r="Q1459" t="str">
        <f>IF(P1459="","",(VLOOKUP(P1459,Fauna!$G$2:$H$5001,2,FALSE)))</f>
        <v/>
      </c>
      <c r="R1459" t="str">
        <f>IF(P1459="","",(VLOOKUP(P1459,Fauna!$G$2:$I$5001,3,FALSE)))</f>
        <v/>
      </c>
    </row>
    <row r="1460" spans="14:18" x14ac:dyDescent="0.25">
      <c r="N1460" t="str">
        <f>IF(P1460="","",(VLOOKUP(P1460,Fauna!$G$2:$N$5001,8,FALSE)))</f>
        <v/>
      </c>
      <c r="Q1460" t="str">
        <f>IF(P1460="","",(VLOOKUP(P1460,Fauna!$G$2:$H$5001,2,FALSE)))</f>
        <v/>
      </c>
      <c r="R1460" t="str">
        <f>IF(P1460="","",(VLOOKUP(P1460,Fauna!$G$2:$I$5001,3,FALSE)))</f>
        <v/>
      </c>
    </row>
    <row r="1461" spans="14:18" x14ac:dyDescent="0.25">
      <c r="N1461" t="str">
        <f>IF(P1461="","",(VLOOKUP(P1461,Fauna!$G$2:$N$5001,8,FALSE)))</f>
        <v/>
      </c>
      <c r="Q1461" t="str">
        <f>IF(P1461="","",(VLOOKUP(P1461,Fauna!$G$2:$H$5001,2,FALSE)))</f>
        <v/>
      </c>
      <c r="R1461" t="str">
        <f>IF(P1461="","",(VLOOKUP(P1461,Fauna!$G$2:$I$5001,3,FALSE)))</f>
        <v/>
      </c>
    </row>
    <row r="1462" spans="14:18" x14ac:dyDescent="0.25">
      <c r="N1462" t="str">
        <f>IF(P1462="","",(VLOOKUP(P1462,Fauna!$G$2:$N$5001,8,FALSE)))</f>
        <v/>
      </c>
      <c r="Q1462" t="str">
        <f>IF(P1462="","",(VLOOKUP(P1462,Fauna!$G$2:$H$5001,2,FALSE)))</f>
        <v/>
      </c>
      <c r="R1462" t="str">
        <f>IF(P1462="","",(VLOOKUP(P1462,Fauna!$G$2:$I$5001,3,FALSE)))</f>
        <v/>
      </c>
    </row>
    <row r="1463" spans="14:18" x14ac:dyDescent="0.25">
      <c r="N1463" t="str">
        <f>IF(P1463="","",(VLOOKUP(P1463,Fauna!$G$2:$N$5001,8,FALSE)))</f>
        <v/>
      </c>
      <c r="Q1463" t="str">
        <f>IF(P1463="","",(VLOOKUP(P1463,Fauna!$G$2:$H$5001,2,FALSE)))</f>
        <v/>
      </c>
      <c r="R1463" t="str">
        <f>IF(P1463="","",(VLOOKUP(P1463,Fauna!$G$2:$I$5001,3,FALSE)))</f>
        <v/>
      </c>
    </row>
    <row r="1464" spans="14:18" x14ac:dyDescent="0.25">
      <c r="N1464" t="str">
        <f>IF(P1464="","",(VLOOKUP(P1464,Fauna!$G$2:$N$5001,8,FALSE)))</f>
        <v/>
      </c>
      <c r="Q1464" t="str">
        <f>IF(P1464="","",(VLOOKUP(P1464,Fauna!$G$2:$H$5001,2,FALSE)))</f>
        <v/>
      </c>
      <c r="R1464" t="str">
        <f>IF(P1464="","",(VLOOKUP(P1464,Fauna!$G$2:$I$5001,3,FALSE)))</f>
        <v/>
      </c>
    </row>
    <row r="1465" spans="14:18" x14ac:dyDescent="0.25">
      <c r="N1465" t="str">
        <f>IF(P1465="","",(VLOOKUP(P1465,Fauna!$G$2:$N$5001,8,FALSE)))</f>
        <v/>
      </c>
      <c r="Q1465" t="str">
        <f>IF(P1465="","",(VLOOKUP(P1465,Fauna!$G$2:$H$5001,2,FALSE)))</f>
        <v/>
      </c>
      <c r="R1465" t="str">
        <f>IF(P1465="","",(VLOOKUP(P1465,Fauna!$G$2:$I$5001,3,FALSE)))</f>
        <v/>
      </c>
    </row>
    <row r="1466" spans="14:18" x14ac:dyDescent="0.25">
      <c r="N1466" t="str">
        <f>IF(P1466="","",(VLOOKUP(P1466,Fauna!$G$2:$N$5001,8,FALSE)))</f>
        <v/>
      </c>
      <c r="Q1466" t="str">
        <f>IF(P1466="","",(VLOOKUP(P1466,Fauna!$G$2:$H$5001,2,FALSE)))</f>
        <v/>
      </c>
      <c r="R1466" t="str">
        <f>IF(P1466="","",(VLOOKUP(P1466,Fauna!$G$2:$I$5001,3,FALSE)))</f>
        <v/>
      </c>
    </row>
    <row r="1467" spans="14:18" x14ac:dyDescent="0.25">
      <c r="N1467" t="str">
        <f>IF(P1467="","",(VLOOKUP(P1467,Fauna!$G$2:$N$5001,8,FALSE)))</f>
        <v/>
      </c>
      <c r="Q1467" t="str">
        <f>IF(P1467="","",(VLOOKUP(P1467,Fauna!$G$2:$H$5001,2,FALSE)))</f>
        <v/>
      </c>
      <c r="R1467" t="str">
        <f>IF(P1467="","",(VLOOKUP(P1467,Fauna!$G$2:$I$5001,3,FALSE)))</f>
        <v/>
      </c>
    </row>
    <row r="1468" spans="14:18" x14ac:dyDescent="0.25">
      <c r="N1468" t="str">
        <f>IF(P1468="","",(VLOOKUP(P1468,Fauna!$G$2:$N$5001,8,FALSE)))</f>
        <v/>
      </c>
      <c r="Q1468" t="str">
        <f>IF(P1468="","",(VLOOKUP(P1468,Fauna!$G$2:$H$5001,2,FALSE)))</f>
        <v/>
      </c>
      <c r="R1468" t="str">
        <f>IF(P1468="","",(VLOOKUP(P1468,Fauna!$G$2:$I$5001,3,FALSE)))</f>
        <v/>
      </c>
    </row>
    <row r="1469" spans="14:18" x14ac:dyDescent="0.25">
      <c r="N1469" t="str">
        <f>IF(P1469="","",(VLOOKUP(P1469,Fauna!$G$2:$N$5001,8,FALSE)))</f>
        <v/>
      </c>
      <c r="Q1469" t="str">
        <f>IF(P1469="","",(VLOOKUP(P1469,Fauna!$G$2:$H$5001,2,FALSE)))</f>
        <v/>
      </c>
      <c r="R1469" t="str">
        <f>IF(P1469="","",(VLOOKUP(P1469,Fauna!$G$2:$I$5001,3,FALSE)))</f>
        <v/>
      </c>
    </row>
    <row r="1470" spans="14:18" x14ac:dyDescent="0.25">
      <c r="N1470" t="str">
        <f>IF(P1470="","",(VLOOKUP(P1470,Fauna!$G$2:$N$5001,8,FALSE)))</f>
        <v/>
      </c>
      <c r="Q1470" t="str">
        <f>IF(P1470="","",(VLOOKUP(P1470,Fauna!$G$2:$H$5001,2,FALSE)))</f>
        <v/>
      </c>
      <c r="R1470" t="str">
        <f>IF(P1470="","",(VLOOKUP(P1470,Fauna!$G$2:$I$5001,3,FALSE)))</f>
        <v/>
      </c>
    </row>
    <row r="1471" spans="14:18" x14ac:dyDescent="0.25">
      <c r="N1471" t="str">
        <f>IF(P1471="","",(VLOOKUP(P1471,Fauna!$G$2:$N$5001,8,FALSE)))</f>
        <v/>
      </c>
      <c r="Q1471" t="str">
        <f>IF(P1471="","",(VLOOKUP(P1471,Fauna!$G$2:$H$5001,2,FALSE)))</f>
        <v/>
      </c>
      <c r="R1471" t="str">
        <f>IF(P1471="","",(VLOOKUP(P1471,Fauna!$G$2:$I$5001,3,FALSE)))</f>
        <v/>
      </c>
    </row>
    <row r="1472" spans="14:18" x14ac:dyDescent="0.25">
      <c r="N1472" t="str">
        <f>IF(P1472="","",(VLOOKUP(P1472,Fauna!$G$2:$N$5001,8,FALSE)))</f>
        <v/>
      </c>
      <c r="Q1472" t="str">
        <f>IF(P1472="","",(VLOOKUP(P1472,Fauna!$G$2:$H$5001,2,FALSE)))</f>
        <v/>
      </c>
      <c r="R1472" t="str">
        <f>IF(P1472="","",(VLOOKUP(P1472,Fauna!$G$2:$I$5001,3,FALSE)))</f>
        <v/>
      </c>
    </row>
    <row r="1473" spans="14:18" x14ac:dyDescent="0.25">
      <c r="N1473" t="str">
        <f>IF(P1473="","",(VLOOKUP(P1473,Fauna!$G$2:$N$5001,8,FALSE)))</f>
        <v/>
      </c>
      <c r="Q1473" t="str">
        <f>IF(P1473="","",(VLOOKUP(P1473,Fauna!$G$2:$H$5001,2,FALSE)))</f>
        <v/>
      </c>
      <c r="R1473" t="str">
        <f>IF(P1473="","",(VLOOKUP(P1473,Fauna!$G$2:$I$5001,3,FALSE)))</f>
        <v/>
      </c>
    </row>
    <row r="1474" spans="14:18" x14ac:dyDescent="0.25">
      <c r="N1474" t="str">
        <f>IF(P1474="","",(VLOOKUP(P1474,Fauna!$G$2:$N$5001,8,FALSE)))</f>
        <v/>
      </c>
      <c r="Q1474" t="str">
        <f>IF(P1474="","",(VLOOKUP(P1474,Fauna!$G$2:$H$5001,2,FALSE)))</f>
        <v/>
      </c>
      <c r="R1474" t="str">
        <f>IF(P1474="","",(VLOOKUP(P1474,Fauna!$G$2:$I$5001,3,FALSE)))</f>
        <v/>
      </c>
    </row>
    <row r="1475" spans="14:18" x14ac:dyDescent="0.25">
      <c r="N1475" t="str">
        <f>IF(P1475="","",(VLOOKUP(P1475,Fauna!$G$2:$N$5001,8,FALSE)))</f>
        <v/>
      </c>
      <c r="Q1475" t="str">
        <f>IF(P1475="","",(VLOOKUP(P1475,Fauna!$G$2:$H$5001,2,FALSE)))</f>
        <v/>
      </c>
      <c r="R1475" t="str">
        <f>IF(P1475="","",(VLOOKUP(P1475,Fauna!$G$2:$I$5001,3,FALSE)))</f>
        <v/>
      </c>
    </row>
    <row r="1476" spans="14:18" x14ac:dyDescent="0.25">
      <c r="N1476" t="str">
        <f>IF(P1476="","",(VLOOKUP(P1476,Fauna!$G$2:$N$5001,8,FALSE)))</f>
        <v/>
      </c>
      <c r="Q1476" t="str">
        <f>IF(P1476="","",(VLOOKUP(P1476,Fauna!$G$2:$H$5001,2,FALSE)))</f>
        <v/>
      </c>
      <c r="R1476" t="str">
        <f>IF(P1476="","",(VLOOKUP(P1476,Fauna!$G$2:$I$5001,3,FALSE)))</f>
        <v/>
      </c>
    </row>
    <row r="1477" spans="14:18" x14ac:dyDescent="0.25">
      <c r="N1477" t="str">
        <f>IF(P1477="","",(VLOOKUP(P1477,Fauna!$G$2:$N$5001,8,FALSE)))</f>
        <v/>
      </c>
      <c r="Q1477" t="str">
        <f>IF(P1477="","",(VLOOKUP(P1477,Fauna!$G$2:$H$5001,2,FALSE)))</f>
        <v/>
      </c>
      <c r="R1477" t="str">
        <f>IF(P1477="","",(VLOOKUP(P1477,Fauna!$G$2:$I$5001,3,FALSE)))</f>
        <v/>
      </c>
    </row>
    <row r="1478" spans="14:18" x14ac:dyDescent="0.25">
      <c r="N1478" t="str">
        <f>IF(P1478="","",(VLOOKUP(P1478,Fauna!$G$2:$N$5001,8,FALSE)))</f>
        <v/>
      </c>
      <c r="Q1478" t="str">
        <f>IF(P1478="","",(VLOOKUP(P1478,Fauna!$G$2:$H$5001,2,FALSE)))</f>
        <v/>
      </c>
      <c r="R1478" t="str">
        <f>IF(P1478="","",(VLOOKUP(P1478,Fauna!$G$2:$I$5001,3,FALSE)))</f>
        <v/>
      </c>
    </row>
    <row r="1479" spans="14:18" x14ac:dyDescent="0.25">
      <c r="N1479" t="str">
        <f>IF(P1479="","",(VLOOKUP(P1479,Fauna!$G$2:$N$5001,8,FALSE)))</f>
        <v/>
      </c>
      <c r="Q1479" t="str">
        <f>IF(P1479="","",(VLOOKUP(P1479,Fauna!$G$2:$H$5001,2,FALSE)))</f>
        <v/>
      </c>
      <c r="R1479" t="str">
        <f>IF(P1479="","",(VLOOKUP(P1479,Fauna!$G$2:$I$5001,3,FALSE)))</f>
        <v/>
      </c>
    </row>
    <row r="1480" spans="14:18" x14ac:dyDescent="0.25">
      <c r="N1480" t="str">
        <f>IF(P1480="","",(VLOOKUP(P1480,Fauna!$G$2:$N$5001,8,FALSE)))</f>
        <v/>
      </c>
      <c r="Q1480" t="str">
        <f>IF(P1480="","",(VLOOKUP(P1480,Fauna!$G$2:$H$5001,2,FALSE)))</f>
        <v/>
      </c>
      <c r="R1480" t="str">
        <f>IF(P1480="","",(VLOOKUP(P1480,Fauna!$G$2:$I$5001,3,FALSE)))</f>
        <v/>
      </c>
    </row>
    <row r="1481" spans="14:18" x14ac:dyDescent="0.25">
      <c r="N1481" t="str">
        <f>IF(P1481="","",(VLOOKUP(P1481,Fauna!$G$2:$N$5001,8,FALSE)))</f>
        <v/>
      </c>
      <c r="Q1481" t="str">
        <f>IF(P1481="","",(VLOOKUP(P1481,Fauna!$G$2:$H$5001,2,FALSE)))</f>
        <v/>
      </c>
      <c r="R1481" t="str">
        <f>IF(P1481="","",(VLOOKUP(P1481,Fauna!$G$2:$I$5001,3,FALSE)))</f>
        <v/>
      </c>
    </row>
    <row r="1482" spans="14:18" x14ac:dyDescent="0.25">
      <c r="N1482" t="str">
        <f>IF(P1482="","",(VLOOKUP(P1482,Fauna!$G$2:$N$5001,8,FALSE)))</f>
        <v/>
      </c>
      <c r="Q1482" t="str">
        <f>IF(P1482="","",(VLOOKUP(P1482,Fauna!$G$2:$H$5001,2,FALSE)))</f>
        <v/>
      </c>
      <c r="R1482" t="str">
        <f>IF(P1482="","",(VLOOKUP(P1482,Fauna!$G$2:$I$5001,3,FALSE)))</f>
        <v/>
      </c>
    </row>
    <row r="1483" spans="14:18" x14ac:dyDescent="0.25">
      <c r="N1483" t="str">
        <f>IF(P1483="","",(VLOOKUP(P1483,Fauna!$G$2:$N$5001,8,FALSE)))</f>
        <v/>
      </c>
      <c r="Q1483" t="str">
        <f>IF(P1483="","",(VLOOKUP(P1483,Fauna!$G$2:$H$5001,2,FALSE)))</f>
        <v/>
      </c>
      <c r="R1483" t="str">
        <f>IF(P1483="","",(VLOOKUP(P1483,Fauna!$G$2:$I$5001,3,FALSE)))</f>
        <v/>
      </c>
    </row>
    <row r="1484" spans="14:18" x14ac:dyDescent="0.25">
      <c r="N1484" t="str">
        <f>IF(P1484="","",(VLOOKUP(P1484,Fauna!$G$2:$N$5001,8,FALSE)))</f>
        <v/>
      </c>
      <c r="Q1484" t="str">
        <f>IF(P1484="","",(VLOOKUP(P1484,Fauna!$G$2:$H$5001,2,FALSE)))</f>
        <v/>
      </c>
      <c r="R1484" t="str">
        <f>IF(P1484="","",(VLOOKUP(P1484,Fauna!$G$2:$I$5001,3,FALSE)))</f>
        <v/>
      </c>
    </row>
    <row r="1485" spans="14:18" x14ac:dyDescent="0.25">
      <c r="N1485" t="str">
        <f>IF(P1485="","",(VLOOKUP(P1485,Fauna!$G$2:$N$5001,8,FALSE)))</f>
        <v/>
      </c>
      <c r="Q1485" t="str">
        <f>IF(P1485="","",(VLOOKUP(P1485,Fauna!$G$2:$H$5001,2,FALSE)))</f>
        <v/>
      </c>
      <c r="R1485" t="str">
        <f>IF(P1485="","",(VLOOKUP(P1485,Fauna!$G$2:$I$5001,3,FALSE)))</f>
        <v/>
      </c>
    </row>
    <row r="1486" spans="14:18" x14ac:dyDescent="0.25">
      <c r="N1486" t="str">
        <f>IF(P1486="","",(VLOOKUP(P1486,Fauna!$G$2:$N$5001,8,FALSE)))</f>
        <v/>
      </c>
      <c r="Q1486" t="str">
        <f>IF(P1486="","",(VLOOKUP(P1486,Fauna!$G$2:$H$5001,2,FALSE)))</f>
        <v/>
      </c>
      <c r="R1486" t="str">
        <f>IF(P1486="","",(VLOOKUP(P1486,Fauna!$G$2:$I$5001,3,FALSE)))</f>
        <v/>
      </c>
    </row>
    <row r="1487" spans="14:18" x14ac:dyDescent="0.25">
      <c r="N1487" t="str">
        <f>IF(P1487="","",(VLOOKUP(P1487,Fauna!$G$2:$N$5001,8,FALSE)))</f>
        <v/>
      </c>
      <c r="Q1487" t="str">
        <f>IF(P1487="","",(VLOOKUP(P1487,Fauna!$G$2:$H$5001,2,FALSE)))</f>
        <v/>
      </c>
      <c r="R1487" t="str">
        <f>IF(P1487="","",(VLOOKUP(P1487,Fauna!$G$2:$I$5001,3,FALSE)))</f>
        <v/>
      </c>
    </row>
    <row r="1488" spans="14:18" x14ac:dyDescent="0.25">
      <c r="N1488" t="str">
        <f>IF(P1488="","",(VLOOKUP(P1488,Fauna!$G$2:$N$5001,8,FALSE)))</f>
        <v/>
      </c>
      <c r="Q1488" t="str">
        <f>IF(P1488="","",(VLOOKUP(P1488,Fauna!$G$2:$H$5001,2,FALSE)))</f>
        <v/>
      </c>
      <c r="R1488" t="str">
        <f>IF(P1488="","",(VLOOKUP(P1488,Fauna!$G$2:$I$5001,3,FALSE)))</f>
        <v/>
      </c>
    </row>
    <row r="1489" spans="14:18" x14ac:dyDescent="0.25">
      <c r="N1489" t="str">
        <f>IF(P1489="","",(VLOOKUP(P1489,Fauna!$G$2:$N$5001,8,FALSE)))</f>
        <v/>
      </c>
      <c r="Q1489" t="str">
        <f>IF(P1489="","",(VLOOKUP(P1489,Fauna!$G$2:$H$5001,2,FALSE)))</f>
        <v/>
      </c>
      <c r="R1489" t="str">
        <f>IF(P1489="","",(VLOOKUP(P1489,Fauna!$G$2:$I$5001,3,FALSE)))</f>
        <v/>
      </c>
    </row>
    <row r="1490" spans="14:18" x14ac:dyDescent="0.25">
      <c r="N1490" t="str">
        <f>IF(P1490="","",(VLOOKUP(P1490,Fauna!$G$2:$N$5001,8,FALSE)))</f>
        <v/>
      </c>
      <c r="Q1490" t="str">
        <f>IF(P1490="","",(VLOOKUP(P1490,Fauna!$G$2:$H$5001,2,FALSE)))</f>
        <v/>
      </c>
      <c r="R1490" t="str">
        <f>IF(P1490="","",(VLOOKUP(P1490,Fauna!$G$2:$I$5001,3,FALSE)))</f>
        <v/>
      </c>
    </row>
    <row r="1491" spans="14:18" x14ac:dyDescent="0.25">
      <c r="N1491" t="str">
        <f>IF(P1491="","",(VLOOKUP(P1491,Fauna!$G$2:$N$5001,8,FALSE)))</f>
        <v/>
      </c>
      <c r="Q1491" t="str">
        <f>IF(P1491="","",(VLOOKUP(P1491,Fauna!$G$2:$H$5001,2,FALSE)))</f>
        <v/>
      </c>
      <c r="R1491" t="str">
        <f>IF(P1491="","",(VLOOKUP(P1491,Fauna!$G$2:$I$5001,3,FALSE)))</f>
        <v/>
      </c>
    </row>
    <row r="1492" spans="14:18" x14ac:dyDescent="0.25">
      <c r="N1492" t="str">
        <f>IF(P1492="","",(VLOOKUP(P1492,Fauna!$G$2:$N$5001,8,FALSE)))</f>
        <v/>
      </c>
      <c r="Q1492" t="str">
        <f>IF(P1492="","",(VLOOKUP(P1492,Fauna!$G$2:$H$5001,2,FALSE)))</f>
        <v/>
      </c>
      <c r="R1492" t="str">
        <f>IF(P1492="","",(VLOOKUP(P1492,Fauna!$G$2:$I$5001,3,FALSE)))</f>
        <v/>
      </c>
    </row>
    <row r="1493" spans="14:18" x14ac:dyDescent="0.25">
      <c r="N1493" t="str">
        <f>IF(P1493="","",(VLOOKUP(P1493,Fauna!$G$2:$N$5001,8,FALSE)))</f>
        <v/>
      </c>
      <c r="Q1493" t="str">
        <f>IF(P1493="","",(VLOOKUP(P1493,Fauna!$G$2:$H$5001,2,FALSE)))</f>
        <v/>
      </c>
      <c r="R1493" t="str">
        <f>IF(P1493="","",(VLOOKUP(P1493,Fauna!$G$2:$I$5001,3,FALSE)))</f>
        <v/>
      </c>
    </row>
    <row r="1494" spans="14:18" x14ac:dyDescent="0.25">
      <c r="N1494" t="str">
        <f>IF(P1494="","",(VLOOKUP(P1494,Fauna!$G$2:$N$5001,8,FALSE)))</f>
        <v/>
      </c>
      <c r="Q1494" t="str">
        <f>IF(P1494="","",(VLOOKUP(P1494,Fauna!$G$2:$H$5001,2,FALSE)))</f>
        <v/>
      </c>
      <c r="R1494" t="str">
        <f>IF(P1494="","",(VLOOKUP(P1494,Fauna!$G$2:$I$5001,3,FALSE)))</f>
        <v/>
      </c>
    </row>
    <row r="1495" spans="14:18" x14ac:dyDescent="0.25">
      <c r="N1495" t="str">
        <f>IF(P1495="","",(VLOOKUP(P1495,Fauna!$G$2:$N$5001,8,FALSE)))</f>
        <v/>
      </c>
      <c r="Q1495" t="str">
        <f>IF(P1495="","",(VLOOKUP(P1495,Fauna!$G$2:$H$5001,2,FALSE)))</f>
        <v/>
      </c>
      <c r="R1495" t="str">
        <f>IF(P1495="","",(VLOOKUP(P1495,Fauna!$G$2:$I$5001,3,FALSE)))</f>
        <v/>
      </c>
    </row>
    <row r="1496" spans="14:18" x14ac:dyDescent="0.25">
      <c r="N1496" t="str">
        <f>IF(P1496="","",(VLOOKUP(P1496,Fauna!$G$2:$N$5001,8,FALSE)))</f>
        <v/>
      </c>
      <c r="Q1496" t="str">
        <f>IF(P1496="","",(VLOOKUP(P1496,Fauna!$G$2:$H$5001,2,FALSE)))</f>
        <v/>
      </c>
      <c r="R1496" t="str">
        <f>IF(P1496="","",(VLOOKUP(P1496,Fauna!$G$2:$I$5001,3,FALSE)))</f>
        <v/>
      </c>
    </row>
    <row r="1497" spans="14:18" x14ac:dyDescent="0.25">
      <c r="N1497" t="str">
        <f>IF(P1497="","",(VLOOKUP(P1497,Fauna!$G$2:$N$5001,8,FALSE)))</f>
        <v/>
      </c>
      <c r="Q1497" t="str">
        <f>IF(P1497="","",(VLOOKUP(P1497,Fauna!$G$2:$H$5001,2,FALSE)))</f>
        <v/>
      </c>
      <c r="R1497" t="str">
        <f>IF(P1497="","",(VLOOKUP(P1497,Fauna!$G$2:$I$5001,3,FALSE)))</f>
        <v/>
      </c>
    </row>
    <row r="1498" spans="14:18" x14ac:dyDescent="0.25">
      <c r="N1498" t="str">
        <f>IF(P1498="","",(VLOOKUP(P1498,Fauna!$G$2:$N$5001,8,FALSE)))</f>
        <v/>
      </c>
      <c r="Q1498" t="str">
        <f>IF(P1498="","",(VLOOKUP(P1498,Fauna!$G$2:$H$5001,2,FALSE)))</f>
        <v/>
      </c>
      <c r="R1498" t="str">
        <f>IF(P1498="","",(VLOOKUP(P1498,Fauna!$G$2:$I$5001,3,FALSE)))</f>
        <v/>
      </c>
    </row>
    <row r="1499" spans="14:18" x14ac:dyDescent="0.25">
      <c r="N1499" t="str">
        <f>IF(P1499="","",(VLOOKUP(P1499,Fauna!$G$2:$N$5001,8,FALSE)))</f>
        <v/>
      </c>
      <c r="Q1499" t="str">
        <f>IF(P1499="","",(VLOOKUP(P1499,Fauna!$G$2:$H$5001,2,FALSE)))</f>
        <v/>
      </c>
      <c r="R1499" t="str">
        <f>IF(P1499="","",(VLOOKUP(P1499,Fauna!$G$2:$I$5001,3,FALSE)))</f>
        <v/>
      </c>
    </row>
    <row r="1500" spans="14:18" x14ac:dyDescent="0.25">
      <c r="N1500" t="str">
        <f>IF(P1500="","",(VLOOKUP(P1500,Fauna!$G$2:$N$5001,8,FALSE)))</f>
        <v/>
      </c>
      <c r="Q1500" t="str">
        <f>IF(P1500="","",(VLOOKUP(P1500,Fauna!$G$2:$H$5001,2,FALSE)))</f>
        <v/>
      </c>
      <c r="R1500" t="str">
        <f>IF(P1500="","",(VLOOKUP(P1500,Fauna!$G$2:$I$5001,3,FALSE)))</f>
        <v/>
      </c>
    </row>
    <row r="1501" spans="14:18" x14ac:dyDescent="0.25">
      <c r="N1501" t="str">
        <f>IF(P1501="","",(VLOOKUP(P1501,Fauna!$G$2:$N$5001,8,FALSE)))</f>
        <v/>
      </c>
      <c r="Q1501" t="str">
        <f>IF(P1501="","",(VLOOKUP(P1501,Fauna!$G$2:$H$5001,2,FALSE)))</f>
        <v/>
      </c>
      <c r="R1501" t="str">
        <f>IF(P1501="","",(VLOOKUP(P1501,Fauna!$G$2:$I$5001,3,FALSE)))</f>
        <v/>
      </c>
    </row>
    <row r="1502" spans="14:18" x14ac:dyDescent="0.25">
      <c r="N1502" t="str">
        <f>IF(P1502="","",(VLOOKUP(P1502,Fauna!$G$2:$N$5001,8,FALSE)))</f>
        <v/>
      </c>
      <c r="Q1502" t="str">
        <f>IF(P1502="","",(VLOOKUP(P1502,Fauna!$G$2:$H$5001,2,FALSE)))</f>
        <v/>
      </c>
      <c r="R1502" t="str">
        <f>IF(P1502="","",(VLOOKUP(P1502,Fauna!$G$2:$I$5001,3,FALSE)))</f>
        <v/>
      </c>
    </row>
    <row r="1503" spans="14:18" x14ac:dyDescent="0.25">
      <c r="N1503" t="str">
        <f>IF(P1503="","",(VLOOKUP(P1503,Fauna!$G$2:$N$5001,8,FALSE)))</f>
        <v/>
      </c>
      <c r="Q1503" t="str">
        <f>IF(P1503="","",(VLOOKUP(P1503,Fauna!$G$2:$H$5001,2,FALSE)))</f>
        <v/>
      </c>
      <c r="R1503" t="str">
        <f>IF(P1503="","",(VLOOKUP(P1503,Fauna!$G$2:$I$5001,3,FALSE)))</f>
        <v/>
      </c>
    </row>
    <row r="1504" spans="14:18" x14ac:dyDescent="0.25">
      <c r="N1504" t="str">
        <f>IF(P1504="","",(VLOOKUP(P1504,Fauna!$G$2:$N$5001,8,FALSE)))</f>
        <v/>
      </c>
      <c r="Q1504" t="str">
        <f>IF(P1504="","",(VLOOKUP(P1504,Fauna!$G$2:$H$5001,2,FALSE)))</f>
        <v/>
      </c>
      <c r="R1504" t="str">
        <f>IF(P1504="","",(VLOOKUP(P1504,Fauna!$G$2:$I$5001,3,FALSE)))</f>
        <v/>
      </c>
    </row>
    <row r="1505" spans="14:18" x14ac:dyDescent="0.25">
      <c r="N1505" t="str">
        <f>IF(P1505="","",(VLOOKUP(P1505,Fauna!$G$2:$N$5001,8,FALSE)))</f>
        <v/>
      </c>
      <c r="Q1505" t="str">
        <f>IF(P1505="","",(VLOOKUP(P1505,Fauna!$G$2:$H$5001,2,FALSE)))</f>
        <v/>
      </c>
      <c r="R1505" t="str">
        <f>IF(P1505="","",(VLOOKUP(P1505,Fauna!$G$2:$I$5001,3,FALSE)))</f>
        <v/>
      </c>
    </row>
    <row r="1506" spans="14:18" x14ac:dyDescent="0.25">
      <c r="N1506" t="str">
        <f>IF(P1506="","",(VLOOKUP(P1506,Fauna!$G$2:$N$5001,8,FALSE)))</f>
        <v/>
      </c>
      <c r="Q1506" t="str">
        <f>IF(P1506="","",(VLOOKUP(P1506,Fauna!$G$2:$H$5001,2,FALSE)))</f>
        <v/>
      </c>
      <c r="R1506" t="str">
        <f>IF(P1506="","",(VLOOKUP(P1506,Fauna!$G$2:$I$5001,3,FALSE)))</f>
        <v/>
      </c>
    </row>
    <row r="1507" spans="14:18" x14ac:dyDescent="0.25">
      <c r="N1507" t="str">
        <f>IF(P1507="","",(VLOOKUP(P1507,Fauna!$G$2:$N$5001,8,FALSE)))</f>
        <v/>
      </c>
      <c r="Q1507" t="str">
        <f>IF(P1507="","",(VLOOKUP(P1507,Fauna!$G$2:$H$5001,2,FALSE)))</f>
        <v/>
      </c>
      <c r="R1507" t="str">
        <f>IF(P1507="","",(VLOOKUP(P1507,Fauna!$G$2:$I$5001,3,FALSE)))</f>
        <v/>
      </c>
    </row>
    <row r="1508" spans="14:18" x14ac:dyDescent="0.25">
      <c r="N1508" t="str">
        <f>IF(P1508="","",(VLOOKUP(P1508,Fauna!$G$2:$N$5001,8,FALSE)))</f>
        <v/>
      </c>
      <c r="Q1508" t="str">
        <f>IF(P1508="","",(VLOOKUP(P1508,Fauna!$G$2:$H$5001,2,FALSE)))</f>
        <v/>
      </c>
      <c r="R1508" t="str">
        <f>IF(P1508="","",(VLOOKUP(P1508,Fauna!$G$2:$I$5001,3,FALSE)))</f>
        <v/>
      </c>
    </row>
    <row r="1509" spans="14:18" x14ac:dyDescent="0.25">
      <c r="N1509" t="str">
        <f>IF(P1509="","",(VLOOKUP(P1509,Fauna!$G$2:$N$5001,8,FALSE)))</f>
        <v/>
      </c>
      <c r="Q1509" t="str">
        <f>IF(P1509="","",(VLOOKUP(P1509,Fauna!$G$2:$H$5001,2,FALSE)))</f>
        <v/>
      </c>
      <c r="R1509" t="str">
        <f>IF(P1509="","",(VLOOKUP(P1509,Fauna!$G$2:$I$5001,3,FALSE)))</f>
        <v/>
      </c>
    </row>
    <row r="1510" spans="14:18" x14ac:dyDescent="0.25">
      <c r="N1510" t="str">
        <f>IF(P1510="","",(VLOOKUP(P1510,Fauna!$G$2:$N$5001,8,FALSE)))</f>
        <v/>
      </c>
      <c r="Q1510" t="str">
        <f>IF(P1510="","",(VLOOKUP(P1510,Fauna!$G$2:$H$5001,2,FALSE)))</f>
        <v/>
      </c>
      <c r="R1510" t="str">
        <f>IF(P1510="","",(VLOOKUP(P1510,Fauna!$G$2:$I$5001,3,FALSE)))</f>
        <v/>
      </c>
    </row>
    <row r="1511" spans="14:18" x14ac:dyDescent="0.25">
      <c r="N1511" t="str">
        <f>IF(P1511="","",(VLOOKUP(P1511,Fauna!$G$2:$N$5001,8,FALSE)))</f>
        <v/>
      </c>
      <c r="Q1511" t="str">
        <f>IF(P1511="","",(VLOOKUP(P1511,Fauna!$G$2:$H$5001,2,FALSE)))</f>
        <v/>
      </c>
      <c r="R1511" t="str">
        <f>IF(P1511="","",(VLOOKUP(P1511,Fauna!$G$2:$I$5001,3,FALSE)))</f>
        <v/>
      </c>
    </row>
    <row r="1512" spans="14:18" x14ac:dyDescent="0.25">
      <c r="N1512" t="str">
        <f>IF(P1512="","",(VLOOKUP(P1512,Fauna!$G$2:$N$5001,8,FALSE)))</f>
        <v/>
      </c>
      <c r="Q1512" t="str">
        <f>IF(P1512="","",(VLOOKUP(P1512,Fauna!$G$2:$H$5001,2,FALSE)))</f>
        <v/>
      </c>
      <c r="R1512" t="str">
        <f>IF(P1512="","",(VLOOKUP(P1512,Fauna!$G$2:$I$5001,3,FALSE)))</f>
        <v/>
      </c>
    </row>
    <row r="1513" spans="14:18" x14ac:dyDescent="0.25">
      <c r="N1513" t="str">
        <f>IF(P1513="","",(VLOOKUP(P1513,Fauna!$G$2:$N$5001,8,FALSE)))</f>
        <v/>
      </c>
      <c r="Q1513" t="str">
        <f>IF(P1513="","",(VLOOKUP(P1513,Fauna!$G$2:$H$5001,2,FALSE)))</f>
        <v/>
      </c>
      <c r="R1513" t="str">
        <f>IF(P1513="","",(VLOOKUP(P1513,Fauna!$G$2:$I$5001,3,FALSE)))</f>
        <v/>
      </c>
    </row>
    <row r="1514" spans="14:18" x14ac:dyDescent="0.25">
      <c r="N1514" t="str">
        <f>IF(P1514="","",(VLOOKUP(P1514,Fauna!$G$2:$N$5001,8,FALSE)))</f>
        <v/>
      </c>
      <c r="Q1514" t="str">
        <f>IF(P1514="","",(VLOOKUP(P1514,Fauna!$G$2:$H$5001,2,FALSE)))</f>
        <v/>
      </c>
      <c r="R1514" t="str">
        <f>IF(P1514="","",(VLOOKUP(P1514,Fauna!$G$2:$I$5001,3,FALSE)))</f>
        <v/>
      </c>
    </row>
    <row r="1515" spans="14:18" x14ac:dyDescent="0.25">
      <c r="N1515" t="str">
        <f>IF(P1515="","",(VLOOKUP(P1515,Fauna!$G$2:$N$5001,8,FALSE)))</f>
        <v/>
      </c>
      <c r="Q1515" t="str">
        <f>IF(P1515="","",(VLOOKUP(P1515,Fauna!$G$2:$H$5001,2,FALSE)))</f>
        <v/>
      </c>
      <c r="R1515" t="str">
        <f>IF(P1515="","",(VLOOKUP(P1515,Fauna!$G$2:$I$5001,3,FALSE)))</f>
        <v/>
      </c>
    </row>
    <row r="1516" spans="14:18" x14ac:dyDescent="0.25">
      <c r="N1516" t="str">
        <f>IF(P1516="","",(VLOOKUP(P1516,Fauna!$G$2:$N$5001,8,FALSE)))</f>
        <v/>
      </c>
      <c r="Q1516" t="str">
        <f>IF(P1516="","",(VLOOKUP(P1516,Fauna!$G$2:$H$5001,2,FALSE)))</f>
        <v/>
      </c>
      <c r="R1516" t="str">
        <f>IF(P1516="","",(VLOOKUP(P1516,Fauna!$G$2:$I$5001,3,FALSE)))</f>
        <v/>
      </c>
    </row>
    <row r="1517" spans="14:18" x14ac:dyDescent="0.25">
      <c r="N1517" t="str">
        <f>IF(P1517="","",(VLOOKUP(P1517,Fauna!$G$2:$N$5001,8,FALSE)))</f>
        <v/>
      </c>
      <c r="Q1517" t="str">
        <f>IF(P1517="","",(VLOOKUP(P1517,Fauna!$G$2:$H$5001,2,FALSE)))</f>
        <v/>
      </c>
      <c r="R1517" t="str">
        <f>IF(P1517="","",(VLOOKUP(P1517,Fauna!$G$2:$I$5001,3,FALSE)))</f>
        <v/>
      </c>
    </row>
    <row r="1518" spans="14:18" x14ac:dyDescent="0.25">
      <c r="N1518" t="str">
        <f>IF(P1518="","",(VLOOKUP(P1518,Fauna!$G$2:$N$5001,8,FALSE)))</f>
        <v/>
      </c>
      <c r="Q1518" t="str">
        <f>IF(P1518="","",(VLOOKUP(P1518,Fauna!$G$2:$H$5001,2,FALSE)))</f>
        <v/>
      </c>
      <c r="R1518" t="str">
        <f>IF(P1518="","",(VLOOKUP(P1518,Fauna!$G$2:$I$5001,3,FALSE)))</f>
        <v/>
      </c>
    </row>
    <row r="1519" spans="14:18" x14ac:dyDescent="0.25">
      <c r="N1519" t="str">
        <f>IF(P1519="","",(VLOOKUP(P1519,Fauna!$G$2:$N$5001,8,FALSE)))</f>
        <v/>
      </c>
      <c r="Q1519" t="str">
        <f>IF(P1519="","",(VLOOKUP(P1519,Fauna!$G$2:$H$5001,2,FALSE)))</f>
        <v/>
      </c>
      <c r="R1519" t="str">
        <f>IF(P1519="","",(VLOOKUP(P1519,Fauna!$G$2:$I$5001,3,FALSE)))</f>
        <v/>
      </c>
    </row>
    <row r="1520" spans="14:18" x14ac:dyDescent="0.25">
      <c r="N1520" t="str">
        <f>IF(P1520="","",(VLOOKUP(P1520,Fauna!$G$2:$N$5001,8,FALSE)))</f>
        <v/>
      </c>
      <c r="Q1520" t="str">
        <f>IF(P1520="","",(VLOOKUP(P1520,Fauna!$G$2:$H$5001,2,FALSE)))</f>
        <v/>
      </c>
      <c r="R1520" t="str">
        <f>IF(P1520="","",(VLOOKUP(P1520,Fauna!$G$2:$I$5001,3,FALSE)))</f>
        <v/>
      </c>
    </row>
    <row r="1521" spans="14:18" x14ac:dyDescent="0.25">
      <c r="N1521" t="str">
        <f>IF(P1521="","",(VLOOKUP(P1521,Fauna!$G$2:$N$5001,8,FALSE)))</f>
        <v/>
      </c>
      <c r="Q1521" t="str">
        <f>IF(P1521="","",(VLOOKUP(P1521,Fauna!$G$2:$H$5001,2,FALSE)))</f>
        <v/>
      </c>
      <c r="R1521" t="str">
        <f>IF(P1521="","",(VLOOKUP(P1521,Fauna!$G$2:$I$5001,3,FALSE)))</f>
        <v/>
      </c>
    </row>
    <row r="1522" spans="14:18" x14ac:dyDescent="0.25">
      <c r="N1522" t="str">
        <f>IF(P1522="","",(VLOOKUP(P1522,Fauna!$G$2:$N$5001,8,FALSE)))</f>
        <v/>
      </c>
      <c r="Q1522" t="str">
        <f>IF(P1522="","",(VLOOKUP(P1522,Fauna!$G$2:$H$5001,2,FALSE)))</f>
        <v/>
      </c>
      <c r="R1522" t="str">
        <f>IF(P1522="","",(VLOOKUP(P1522,Fauna!$G$2:$I$5001,3,FALSE)))</f>
        <v/>
      </c>
    </row>
    <row r="1523" spans="14:18" x14ac:dyDescent="0.25">
      <c r="N1523" t="str">
        <f>IF(P1523="","",(VLOOKUP(P1523,Fauna!$G$2:$N$5001,8,FALSE)))</f>
        <v/>
      </c>
      <c r="Q1523" t="str">
        <f>IF(P1523="","",(VLOOKUP(P1523,Fauna!$G$2:$H$5001,2,FALSE)))</f>
        <v/>
      </c>
      <c r="R1523" t="str">
        <f>IF(P1523="","",(VLOOKUP(P1523,Fauna!$G$2:$I$5001,3,FALSE)))</f>
        <v/>
      </c>
    </row>
    <row r="1524" spans="14:18" x14ac:dyDescent="0.25">
      <c r="N1524" t="str">
        <f>IF(P1524="","",(VLOOKUP(P1524,Fauna!$G$2:$N$5001,8,FALSE)))</f>
        <v/>
      </c>
      <c r="Q1524" t="str">
        <f>IF(P1524="","",(VLOOKUP(P1524,Fauna!$G$2:$H$5001,2,FALSE)))</f>
        <v/>
      </c>
      <c r="R1524" t="str">
        <f>IF(P1524="","",(VLOOKUP(P1524,Fauna!$G$2:$I$5001,3,FALSE)))</f>
        <v/>
      </c>
    </row>
    <row r="1525" spans="14:18" x14ac:dyDescent="0.25">
      <c r="N1525" t="str">
        <f>IF(P1525="","",(VLOOKUP(P1525,Fauna!$G$2:$N$5001,8,FALSE)))</f>
        <v/>
      </c>
      <c r="Q1525" t="str">
        <f>IF(P1525="","",(VLOOKUP(P1525,Fauna!$G$2:$H$5001,2,FALSE)))</f>
        <v/>
      </c>
      <c r="R1525" t="str">
        <f>IF(P1525="","",(VLOOKUP(P1525,Fauna!$G$2:$I$5001,3,FALSE)))</f>
        <v/>
      </c>
    </row>
    <row r="1526" spans="14:18" x14ac:dyDescent="0.25">
      <c r="N1526" t="str">
        <f>IF(P1526="","",(VLOOKUP(P1526,Fauna!$G$2:$N$5001,8,FALSE)))</f>
        <v/>
      </c>
      <c r="Q1526" t="str">
        <f>IF(P1526="","",(VLOOKUP(P1526,Fauna!$G$2:$H$5001,2,FALSE)))</f>
        <v/>
      </c>
      <c r="R1526" t="str">
        <f>IF(P1526="","",(VLOOKUP(P1526,Fauna!$G$2:$I$5001,3,FALSE)))</f>
        <v/>
      </c>
    </row>
    <row r="1527" spans="14:18" x14ac:dyDescent="0.25">
      <c r="N1527" t="str">
        <f>IF(P1527="","",(VLOOKUP(P1527,Fauna!$G$2:$N$5001,8,FALSE)))</f>
        <v/>
      </c>
      <c r="Q1527" t="str">
        <f>IF(P1527="","",(VLOOKUP(P1527,Fauna!$G$2:$H$5001,2,FALSE)))</f>
        <v/>
      </c>
      <c r="R1527" t="str">
        <f>IF(P1527="","",(VLOOKUP(P1527,Fauna!$G$2:$I$5001,3,FALSE)))</f>
        <v/>
      </c>
    </row>
    <row r="1528" spans="14:18" x14ac:dyDescent="0.25">
      <c r="N1528" t="str">
        <f>IF(P1528="","",(VLOOKUP(P1528,Fauna!$G$2:$N$5001,8,FALSE)))</f>
        <v/>
      </c>
      <c r="Q1528" t="str">
        <f>IF(P1528="","",(VLOOKUP(P1528,Fauna!$G$2:$H$5001,2,FALSE)))</f>
        <v/>
      </c>
      <c r="R1528" t="str">
        <f>IF(P1528="","",(VLOOKUP(P1528,Fauna!$G$2:$I$5001,3,FALSE)))</f>
        <v/>
      </c>
    </row>
    <row r="1529" spans="14:18" x14ac:dyDescent="0.25">
      <c r="N1529" t="str">
        <f>IF(P1529="","",(VLOOKUP(P1529,Fauna!$G$2:$N$5001,8,FALSE)))</f>
        <v/>
      </c>
      <c r="Q1529" t="str">
        <f>IF(P1529="","",(VLOOKUP(P1529,Fauna!$G$2:$H$5001,2,FALSE)))</f>
        <v/>
      </c>
      <c r="R1529" t="str">
        <f>IF(P1529="","",(VLOOKUP(P1529,Fauna!$G$2:$I$5001,3,FALSE)))</f>
        <v/>
      </c>
    </row>
    <row r="1530" spans="14:18" x14ac:dyDescent="0.25">
      <c r="N1530" t="str">
        <f>IF(P1530="","",(VLOOKUP(P1530,Fauna!$G$2:$N$5001,8,FALSE)))</f>
        <v/>
      </c>
      <c r="Q1530" t="str">
        <f>IF(P1530="","",(VLOOKUP(P1530,Fauna!$G$2:$H$5001,2,FALSE)))</f>
        <v/>
      </c>
      <c r="R1530" t="str">
        <f>IF(P1530="","",(VLOOKUP(P1530,Fauna!$G$2:$I$5001,3,FALSE)))</f>
        <v/>
      </c>
    </row>
    <row r="1531" spans="14:18" x14ac:dyDescent="0.25">
      <c r="N1531" t="str">
        <f>IF(P1531="","",(VLOOKUP(P1531,Fauna!$G$2:$N$5001,8,FALSE)))</f>
        <v/>
      </c>
      <c r="Q1531" t="str">
        <f>IF(P1531="","",(VLOOKUP(P1531,Fauna!$G$2:$H$5001,2,FALSE)))</f>
        <v/>
      </c>
      <c r="R1531" t="str">
        <f>IF(P1531="","",(VLOOKUP(P1531,Fauna!$G$2:$I$5001,3,FALSE)))</f>
        <v/>
      </c>
    </row>
    <row r="1532" spans="14:18" x14ac:dyDescent="0.25">
      <c r="N1532" t="str">
        <f>IF(P1532="","",(VLOOKUP(P1532,Fauna!$G$2:$N$5001,8,FALSE)))</f>
        <v/>
      </c>
      <c r="Q1532" t="str">
        <f>IF(P1532="","",(VLOOKUP(P1532,Fauna!$G$2:$H$5001,2,FALSE)))</f>
        <v/>
      </c>
      <c r="R1532" t="str">
        <f>IF(P1532="","",(VLOOKUP(P1532,Fauna!$G$2:$I$5001,3,FALSE)))</f>
        <v/>
      </c>
    </row>
    <row r="1533" spans="14:18" x14ac:dyDescent="0.25">
      <c r="N1533" t="str">
        <f>IF(P1533="","",(VLOOKUP(P1533,Fauna!$G$2:$N$5001,8,FALSE)))</f>
        <v/>
      </c>
      <c r="Q1533" t="str">
        <f>IF(P1533="","",(VLOOKUP(P1533,Fauna!$G$2:$H$5001,2,FALSE)))</f>
        <v/>
      </c>
      <c r="R1533" t="str">
        <f>IF(P1533="","",(VLOOKUP(P1533,Fauna!$G$2:$I$5001,3,FALSE)))</f>
        <v/>
      </c>
    </row>
    <row r="1534" spans="14:18" x14ac:dyDescent="0.25">
      <c r="N1534" t="str">
        <f>IF(P1534="","",(VLOOKUP(P1534,Fauna!$G$2:$N$5001,8,FALSE)))</f>
        <v/>
      </c>
      <c r="Q1534" t="str">
        <f>IF(P1534="","",(VLOOKUP(P1534,Fauna!$G$2:$H$5001,2,FALSE)))</f>
        <v/>
      </c>
      <c r="R1534" t="str">
        <f>IF(P1534="","",(VLOOKUP(P1534,Fauna!$G$2:$I$5001,3,FALSE)))</f>
        <v/>
      </c>
    </row>
    <row r="1535" spans="14:18" x14ac:dyDescent="0.25">
      <c r="N1535" t="str">
        <f>IF(P1535="","",(VLOOKUP(P1535,Fauna!$G$2:$N$5001,8,FALSE)))</f>
        <v/>
      </c>
      <c r="Q1535" t="str">
        <f>IF(P1535="","",(VLOOKUP(P1535,Fauna!$G$2:$H$5001,2,FALSE)))</f>
        <v/>
      </c>
      <c r="R1535" t="str">
        <f>IF(P1535="","",(VLOOKUP(P1535,Fauna!$G$2:$I$5001,3,FALSE)))</f>
        <v/>
      </c>
    </row>
    <row r="1536" spans="14:18" x14ac:dyDescent="0.25">
      <c r="N1536" t="str">
        <f>IF(P1536="","",(VLOOKUP(P1536,Fauna!$G$2:$N$5001,8,FALSE)))</f>
        <v/>
      </c>
      <c r="Q1536" t="str">
        <f>IF(P1536="","",(VLOOKUP(P1536,Fauna!$G$2:$H$5001,2,FALSE)))</f>
        <v/>
      </c>
      <c r="R1536" t="str">
        <f>IF(P1536="","",(VLOOKUP(P1536,Fauna!$G$2:$I$5001,3,FALSE)))</f>
        <v/>
      </c>
    </row>
    <row r="1537" spans="14:18" x14ac:dyDescent="0.25">
      <c r="N1537" t="str">
        <f>IF(P1537="","",(VLOOKUP(P1537,Fauna!$G$2:$N$5001,8,FALSE)))</f>
        <v/>
      </c>
      <c r="Q1537" t="str">
        <f>IF(P1537="","",(VLOOKUP(P1537,Fauna!$G$2:$H$5001,2,FALSE)))</f>
        <v/>
      </c>
      <c r="R1537" t="str">
        <f>IF(P1537="","",(VLOOKUP(P1537,Fauna!$G$2:$I$5001,3,FALSE)))</f>
        <v/>
      </c>
    </row>
    <row r="1538" spans="14:18" x14ac:dyDescent="0.25">
      <c r="N1538" t="str">
        <f>IF(P1538="","",(VLOOKUP(P1538,Fauna!$G$2:$N$5001,8,FALSE)))</f>
        <v/>
      </c>
      <c r="Q1538" t="str">
        <f>IF(P1538="","",(VLOOKUP(P1538,Fauna!$G$2:$H$5001,2,FALSE)))</f>
        <v/>
      </c>
      <c r="R1538" t="str">
        <f>IF(P1538="","",(VLOOKUP(P1538,Fauna!$G$2:$I$5001,3,FALSE)))</f>
        <v/>
      </c>
    </row>
    <row r="1539" spans="14:18" x14ac:dyDescent="0.25">
      <c r="N1539" t="str">
        <f>IF(P1539="","",(VLOOKUP(P1539,Fauna!$G$2:$N$5001,8,FALSE)))</f>
        <v/>
      </c>
      <c r="Q1539" t="str">
        <f>IF(P1539="","",(VLOOKUP(P1539,Fauna!$G$2:$H$5001,2,FALSE)))</f>
        <v/>
      </c>
      <c r="R1539" t="str">
        <f>IF(P1539="","",(VLOOKUP(P1539,Fauna!$G$2:$I$5001,3,FALSE)))</f>
        <v/>
      </c>
    </row>
    <row r="1540" spans="14:18" x14ac:dyDescent="0.25">
      <c r="N1540" t="str">
        <f>IF(P1540="","",(VLOOKUP(P1540,Fauna!$G$2:$N$5001,8,FALSE)))</f>
        <v/>
      </c>
      <c r="Q1540" t="str">
        <f>IF(P1540="","",(VLOOKUP(P1540,Fauna!$G$2:$H$5001,2,FALSE)))</f>
        <v/>
      </c>
      <c r="R1540" t="str">
        <f>IF(P1540="","",(VLOOKUP(P1540,Fauna!$G$2:$I$5001,3,FALSE)))</f>
        <v/>
      </c>
    </row>
    <row r="1541" spans="14:18" x14ac:dyDescent="0.25">
      <c r="N1541" t="str">
        <f>IF(P1541="","",(VLOOKUP(P1541,Fauna!$G$2:$N$5001,8,FALSE)))</f>
        <v/>
      </c>
      <c r="Q1541" t="str">
        <f>IF(P1541="","",(VLOOKUP(P1541,Fauna!$G$2:$H$5001,2,FALSE)))</f>
        <v/>
      </c>
      <c r="R1541" t="str">
        <f>IF(P1541="","",(VLOOKUP(P1541,Fauna!$G$2:$I$5001,3,FALSE)))</f>
        <v/>
      </c>
    </row>
    <row r="1542" spans="14:18" x14ac:dyDescent="0.25">
      <c r="N1542" t="str">
        <f>IF(P1542="","",(VLOOKUP(P1542,Fauna!$G$2:$N$5001,8,FALSE)))</f>
        <v/>
      </c>
      <c r="Q1542" t="str">
        <f>IF(P1542="","",(VLOOKUP(P1542,Fauna!$G$2:$H$5001,2,FALSE)))</f>
        <v/>
      </c>
      <c r="R1542" t="str">
        <f>IF(P1542="","",(VLOOKUP(P1542,Fauna!$G$2:$I$5001,3,FALSE)))</f>
        <v/>
      </c>
    </row>
    <row r="1543" spans="14:18" x14ac:dyDescent="0.25">
      <c r="N1543" t="str">
        <f>IF(P1543="","",(VLOOKUP(P1543,Fauna!$G$2:$N$5001,8,FALSE)))</f>
        <v/>
      </c>
      <c r="Q1543" t="str">
        <f>IF(P1543="","",(VLOOKUP(P1543,Fauna!$G$2:$H$5001,2,FALSE)))</f>
        <v/>
      </c>
      <c r="R1543" t="str">
        <f>IF(P1543="","",(VLOOKUP(P1543,Fauna!$G$2:$I$5001,3,FALSE)))</f>
        <v/>
      </c>
    </row>
    <row r="1544" spans="14:18" x14ac:dyDescent="0.25">
      <c r="N1544" t="str">
        <f>IF(P1544="","",(VLOOKUP(P1544,Fauna!$G$2:$N$5001,8,FALSE)))</f>
        <v/>
      </c>
      <c r="Q1544" t="str">
        <f>IF(P1544="","",(VLOOKUP(P1544,Fauna!$G$2:$H$5001,2,FALSE)))</f>
        <v/>
      </c>
      <c r="R1544" t="str">
        <f>IF(P1544="","",(VLOOKUP(P1544,Fauna!$G$2:$I$5001,3,FALSE)))</f>
        <v/>
      </c>
    </row>
    <row r="1545" spans="14:18" x14ac:dyDescent="0.25">
      <c r="N1545" t="str">
        <f>IF(P1545="","",(VLOOKUP(P1545,Fauna!$G$2:$N$5001,8,FALSE)))</f>
        <v/>
      </c>
      <c r="Q1545" t="str">
        <f>IF(P1545="","",(VLOOKUP(P1545,Fauna!$G$2:$H$5001,2,FALSE)))</f>
        <v/>
      </c>
      <c r="R1545" t="str">
        <f>IF(P1545="","",(VLOOKUP(P1545,Fauna!$G$2:$I$5001,3,FALSE)))</f>
        <v/>
      </c>
    </row>
    <row r="1546" spans="14:18" x14ac:dyDescent="0.25">
      <c r="N1546" t="str">
        <f>IF(P1546="","",(VLOOKUP(P1546,Fauna!$G$2:$N$5001,8,FALSE)))</f>
        <v/>
      </c>
      <c r="Q1546" t="str">
        <f>IF(P1546="","",(VLOOKUP(P1546,Fauna!$G$2:$H$5001,2,FALSE)))</f>
        <v/>
      </c>
      <c r="R1546" t="str">
        <f>IF(P1546="","",(VLOOKUP(P1546,Fauna!$G$2:$I$5001,3,FALSE)))</f>
        <v/>
      </c>
    </row>
    <row r="1547" spans="14:18" x14ac:dyDescent="0.25">
      <c r="N1547" t="str">
        <f>IF(P1547="","",(VLOOKUP(P1547,Fauna!$G$2:$N$5001,8,FALSE)))</f>
        <v/>
      </c>
      <c r="Q1547" t="str">
        <f>IF(P1547="","",(VLOOKUP(P1547,Fauna!$G$2:$H$5001,2,FALSE)))</f>
        <v/>
      </c>
      <c r="R1547" t="str">
        <f>IF(P1547="","",(VLOOKUP(P1547,Fauna!$G$2:$I$5001,3,FALSE)))</f>
        <v/>
      </c>
    </row>
    <row r="1548" spans="14:18" x14ac:dyDescent="0.25">
      <c r="N1548" t="str">
        <f>IF(P1548="","",(VLOOKUP(P1548,Fauna!$G$2:$N$5001,8,FALSE)))</f>
        <v/>
      </c>
      <c r="Q1548" t="str">
        <f>IF(P1548="","",(VLOOKUP(P1548,Fauna!$G$2:$H$5001,2,FALSE)))</f>
        <v/>
      </c>
      <c r="R1548" t="str">
        <f>IF(P1548="","",(VLOOKUP(P1548,Fauna!$G$2:$I$5001,3,FALSE)))</f>
        <v/>
      </c>
    </row>
    <row r="1549" spans="14:18" x14ac:dyDescent="0.25">
      <c r="N1549" t="str">
        <f>IF(P1549="","",(VLOOKUP(P1549,Fauna!$G$2:$N$5001,8,FALSE)))</f>
        <v/>
      </c>
      <c r="Q1549" t="str">
        <f>IF(P1549="","",(VLOOKUP(P1549,Fauna!$G$2:$H$5001,2,FALSE)))</f>
        <v/>
      </c>
      <c r="R1549" t="str">
        <f>IF(P1549="","",(VLOOKUP(P1549,Fauna!$G$2:$I$5001,3,FALSE)))</f>
        <v/>
      </c>
    </row>
    <row r="1550" spans="14:18" x14ac:dyDescent="0.25">
      <c r="N1550" t="str">
        <f>IF(P1550="","",(VLOOKUP(P1550,Fauna!$G$2:$N$5001,8,FALSE)))</f>
        <v/>
      </c>
      <c r="Q1550" t="str">
        <f>IF(P1550="","",(VLOOKUP(P1550,Fauna!$G$2:$H$5001,2,FALSE)))</f>
        <v/>
      </c>
      <c r="R1550" t="str">
        <f>IF(P1550="","",(VLOOKUP(P1550,Fauna!$G$2:$I$5001,3,FALSE)))</f>
        <v/>
      </c>
    </row>
    <row r="1551" spans="14:18" x14ac:dyDescent="0.25">
      <c r="N1551" t="str">
        <f>IF(P1551="","",(VLOOKUP(P1551,Fauna!$G$2:$N$5001,8,FALSE)))</f>
        <v/>
      </c>
      <c r="Q1551" t="str">
        <f>IF(P1551="","",(VLOOKUP(P1551,Fauna!$G$2:$H$5001,2,FALSE)))</f>
        <v/>
      </c>
      <c r="R1551" t="str">
        <f>IF(P1551="","",(VLOOKUP(P1551,Fauna!$G$2:$I$5001,3,FALSE)))</f>
        <v/>
      </c>
    </row>
    <row r="1552" spans="14:18" x14ac:dyDescent="0.25">
      <c r="N1552" t="str">
        <f>IF(P1552="","",(VLOOKUP(P1552,Fauna!$G$2:$N$5001,8,FALSE)))</f>
        <v/>
      </c>
      <c r="Q1552" t="str">
        <f>IF(P1552="","",(VLOOKUP(P1552,Fauna!$G$2:$H$5001,2,FALSE)))</f>
        <v/>
      </c>
      <c r="R1552" t="str">
        <f>IF(P1552="","",(VLOOKUP(P1552,Fauna!$G$2:$I$5001,3,FALSE)))</f>
        <v/>
      </c>
    </row>
    <row r="1553" spans="14:18" x14ac:dyDescent="0.25">
      <c r="N1553" t="str">
        <f>IF(P1553="","",(VLOOKUP(P1553,Fauna!$G$2:$N$5001,8,FALSE)))</f>
        <v/>
      </c>
      <c r="Q1553" t="str">
        <f>IF(P1553="","",(VLOOKUP(P1553,Fauna!$G$2:$H$5001,2,FALSE)))</f>
        <v/>
      </c>
      <c r="R1553" t="str">
        <f>IF(P1553="","",(VLOOKUP(P1553,Fauna!$G$2:$I$5001,3,FALSE)))</f>
        <v/>
      </c>
    </row>
    <row r="1554" spans="14:18" x14ac:dyDescent="0.25">
      <c r="N1554" t="str">
        <f>IF(P1554="","",(VLOOKUP(P1554,Fauna!$G$2:$N$5001,8,FALSE)))</f>
        <v/>
      </c>
      <c r="Q1554" t="str">
        <f>IF(P1554="","",(VLOOKUP(P1554,Fauna!$G$2:$H$5001,2,FALSE)))</f>
        <v/>
      </c>
      <c r="R1554" t="str">
        <f>IF(P1554="","",(VLOOKUP(P1554,Fauna!$G$2:$I$5001,3,FALSE)))</f>
        <v/>
      </c>
    </row>
    <row r="1555" spans="14:18" x14ac:dyDescent="0.25">
      <c r="N1555" t="str">
        <f>IF(P1555="","",(VLOOKUP(P1555,Fauna!$G$2:$N$5001,8,FALSE)))</f>
        <v/>
      </c>
      <c r="Q1555" t="str">
        <f>IF(P1555="","",(VLOOKUP(P1555,Fauna!$G$2:$H$5001,2,FALSE)))</f>
        <v/>
      </c>
      <c r="R1555" t="str">
        <f>IF(P1555="","",(VLOOKUP(P1555,Fauna!$G$2:$I$5001,3,FALSE)))</f>
        <v/>
      </c>
    </row>
    <row r="1556" spans="14:18" x14ac:dyDescent="0.25">
      <c r="N1556" t="str">
        <f>IF(P1556="","",(VLOOKUP(P1556,Fauna!$G$2:$N$5001,8,FALSE)))</f>
        <v/>
      </c>
      <c r="Q1556" t="str">
        <f>IF(P1556="","",(VLOOKUP(P1556,Fauna!$G$2:$H$5001,2,FALSE)))</f>
        <v/>
      </c>
      <c r="R1556" t="str">
        <f>IF(P1556="","",(VLOOKUP(P1556,Fauna!$G$2:$I$5001,3,FALSE)))</f>
        <v/>
      </c>
    </row>
    <row r="1557" spans="14:18" x14ac:dyDescent="0.25">
      <c r="N1557" t="str">
        <f>IF(P1557="","",(VLOOKUP(P1557,Fauna!$G$2:$N$5001,8,FALSE)))</f>
        <v/>
      </c>
      <c r="Q1557" t="str">
        <f>IF(P1557="","",(VLOOKUP(P1557,Fauna!$G$2:$H$5001,2,FALSE)))</f>
        <v/>
      </c>
      <c r="R1557" t="str">
        <f>IF(P1557="","",(VLOOKUP(P1557,Fauna!$G$2:$I$5001,3,FALSE)))</f>
        <v/>
      </c>
    </row>
    <row r="1558" spans="14:18" x14ac:dyDescent="0.25">
      <c r="N1558" t="str">
        <f>IF(P1558="","",(VLOOKUP(P1558,Fauna!$G$2:$N$5001,8,FALSE)))</f>
        <v/>
      </c>
      <c r="Q1558" t="str">
        <f>IF(P1558="","",(VLOOKUP(P1558,Fauna!$G$2:$H$5001,2,FALSE)))</f>
        <v/>
      </c>
      <c r="R1558" t="str">
        <f>IF(P1558="","",(VLOOKUP(P1558,Fauna!$G$2:$I$5001,3,FALSE)))</f>
        <v/>
      </c>
    </row>
    <row r="1559" spans="14:18" x14ac:dyDescent="0.25">
      <c r="N1559" t="str">
        <f>IF(P1559="","",(VLOOKUP(P1559,Fauna!$G$2:$N$5001,8,FALSE)))</f>
        <v/>
      </c>
      <c r="Q1559" t="str">
        <f>IF(P1559="","",(VLOOKUP(P1559,Fauna!$G$2:$H$5001,2,FALSE)))</f>
        <v/>
      </c>
      <c r="R1559" t="str">
        <f>IF(P1559="","",(VLOOKUP(P1559,Fauna!$G$2:$I$5001,3,FALSE)))</f>
        <v/>
      </c>
    </row>
    <row r="1560" spans="14:18" x14ac:dyDescent="0.25">
      <c r="N1560" t="str">
        <f>IF(P1560="","",(VLOOKUP(P1560,Fauna!$G$2:$N$5001,8,FALSE)))</f>
        <v/>
      </c>
      <c r="Q1560" t="str">
        <f>IF(P1560="","",(VLOOKUP(P1560,Fauna!$G$2:$H$5001,2,FALSE)))</f>
        <v/>
      </c>
      <c r="R1560" t="str">
        <f>IF(P1560="","",(VLOOKUP(P1560,Fauna!$G$2:$I$5001,3,FALSE)))</f>
        <v/>
      </c>
    </row>
    <row r="1561" spans="14:18" x14ac:dyDescent="0.25">
      <c r="N1561" t="str">
        <f>IF(P1561="","",(VLOOKUP(P1561,Fauna!$G$2:$N$5001,8,FALSE)))</f>
        <v/>
      </c>
      <c r="Q1561" t="str">
        <f>IF(P1561="","",(VLOOKUP(P1561,Fauna!$G$2:$H$5001,2,FALSE)))</f>
        <v/>
      </c>
      <c r="R1561" t="str">
        <f>IF(P1561="","",(VLOOKUP(P1561,Fauna!$G$2:$I$5001,3,FALSE)))</f>
        <v/>
      </c>
    </row>
    <row r="1562" spans="14:18" x14ac:dyDescent="0.25">
      <c r="N1562" t="str">
        <f>IF(P1562="","",(VLOOKUP(P1562,Fauna!$G$2:$N$5001,8,FALSE)))</f>
        <v/>
      </c>
      <c r="Q1562" t="str">
        <f>IF(P1562="","",(VLOOKUP(P1562,Fauna!$G$2:$H$5001,2,FALSE)))</f>
        <v/>
      </c>
      <c r="R1562" t="str">
        <f>IF(P1562="","",(VLOOKUP(P1562,Fauna!$G$2:$I$5001,3,FALSE)))</f>
        <v/>
      </c>
    </row>
    <row r="1563" spans="14:18" x14ac:dyDescent="0.25">
      <c r="N1563" t="str">
        <f>IF(P1563="","",(VLOOKUP(P1563,Fauna!$G$2:$N$5001,8,FALSE)))</f>
        <v/>
      </c>
      <c r="Q1563" t="str">
        <f>IF(P1563="","",(VLOOKUP(P1563,Fauna!$G$2:$H$5001,2,FALSE)))</f>
        <v/>
      </c>
      <c r="R1563" t="str">
        <f>IF(P1563="","",(VLOOKUP(P1563,Fauna!$G$2:$I$5001,3,FALSE)))</f>
        <v/>
      </c>
    </row>
    <row r="1564" spans="14:18" x14ac:dyDescent="0.25">
      <c r="N1564" t="str">
        <f>IF(P1564="","",(VLOOKUP(P1564,Fauna!$G$2:$N$5001,8,FALSE)))</f>
        <v/>
      </c>
      <c r="Q1564" t="str">
        <f>IF(P1564="","",(VLOOKUP(P1564,Fauna!$G$2:$H$5001,2,FALSE)))</f>
        <v/>
      </c>
      <c r="R1564" t="str">
        <f>IF(P1564="","",(VLOOKUP(P1564,Fauna!$G$2:$I$5001,3,FALSE)))</f>
        <v/>
      </c>
    </row>
    <row r="1565" spans="14:18" x14ac:dyDescent="0.25">
      <c r="N1565" t="str">
        <f>IF(P1565="","",(VLOOKUP(P1565,Fauna!$G$2:$N$5001,8,FALSE)))</f>
        <v/>
      </c>
      <c r="Q1565" t="str">
        <f>IF(P1565="","",(VLOOKUP(P1565,Fauna!$G$2:$H$5001,2,FALSE)))</f>
        <v/>
      </c>
      <c r="R1565" t="str">
        <f>IF(P1565="","",(VLOOKUP(P1565,Fauna!$G$2:$I$5001,3,FALSE)))</f>
        <v/>
      </c>
    </row>
    <row r="1566" spans="14:18" x14ac:dyDescent="0.25">
      <c r="N1566" t="str">
        <f>IF(P1566="","",(VLOOKUP(P1566,Fauna!$G$2:$N$5001,8,FALSE)))</f>
        <v/>
      </c>
      <c r="Q1566" t="str">
        <f>IF(P1566="","",(VLOOKUP(P1566,Fauna!$G$2:$H$5001,2,FALSE)))</f>
        <v/>
      </c>
      <c r="R1566" t="str">
        <f>IF(P1566="","",(VLOOKUP(P1566,Fauna!$G$2:$I$5001,3,FALSE)))</f>
        <v/>
      </c>
    </row>
    <row r="1567" spans="14:18" x14ac:dyDescent="0.25">
      <c r="N1567" t="str">
        <f>IF(P1567="","",(VLOOKUP(P1567,Fauna!$G$2:$N$5001,8,FALSE)))</f>
        <v/>
      </c>
      <c r="Q1567" t="str">
        <f>IF(P1567="","",(VLOOKUP(P1567,Fauna!$G$2:$H$5001,2,FALSE)))</f>
        <v/>
      </c>
      <c r="R1567" t="str">
        <f>IF(P1567="","",(VLOOKUP(P1567,Fauna!$G$2:$I$5001,3,FALSE)))</f>
        <v/>
      </c>
    </row>
    <row r="1568" spans="14:18" x14ac:dyDescent="0.25">
      <c r="N1568" t="str">
        <f>IF(P1568="","",(VLOOKUP(P1568,Fauna!$G$2:$N$5001,8,FALSE)))</f>
        <v/>
      </c>
      <c r="Q1568" t="str">
        <f>IF(P1568="","",(VLOOKUP(P1568,Fauna!$G$2:$H$5001,2,FALSE)))</f>
        <v/>
      </c>
      <c r="R1568" t="str">
        <f>IF(P1568="","",(VLOOKUP(P1568,Fauna!$G$2:$I$5001,3,FALSE)))</f>
        <v/>
      </c>
    </row>
    <row r="1569" spans="14:18" x14ac:dyDescent="0.25">
      <c r="N1569" t="str">
        <f>IF(P1569="","",(VLOOKUP(P1569,Fauna!$G$2:$N$5001,8,FALSE)))</f>
        <v/>
      </c>
      <c r="Q1569" t="str">
        <f>IF(P1569="","",(VLOOKUP(P1569,Fauna!$G$2:$H$5001,2,FALSE)))</f>
        <v/>
      </c>
      <c r="R1569" t="str">
        <f>IF(P1569="","",(VLOOKUP(P1569,Fauna!$G$2:$I$5001,3,FALSE)))</f>
        <v/>
      </c>
    </row>
    <row r="1570" spans="14:18" x14ac:dyDescent="0.25">
      <c r="N1570" t="str">
        <f>IF(P1570="","",(VLOOKUP(P1570,Fauna!$G$2:$N$5001,8,FALSE)))</f>
        <v/>
      </c>
      <c r="Q1570" t="str">
        <f>IF(P1570="","",(VLOOKUP(P1570,Fauna!$G$2:$H$5001,2,FALSE)))</f>
        <v/>
      </c>
      <c r="R1570" t="str">
        <f>IF(P1570="","",(VLOOKUP(P1570,Fauna!$G$2:$I$5001,3,FALSE)))</f>
        <v/>
      </c>
    </row>
    <row r="1571" spans="14:18" x14ac:dyDescent="0.25">
      <c r="N1571" t="str">
        <f>IF(P1571="","",(VLOOKUP(P1571,Fauna!$G$2:$N$5001,8,FALSE)))</f>
        <v/>
      </c>
      <c r="Q1571" t="str">
        <f>IF(P1571="","",(VLOOKUP(P1571,Fauna!$G$2:$H$5001,2,FALSE)))</f>
        <v/>
      </c>
      <c r="R1571" t="str">
        <f>IF(P1571="","",(VLOOKUP(P1571,Fauna!$G$2:$I$5001,3,FALSE)))</f>
        <v/>
      </c>
    </row>
    <row r="1572" spans="14:18" x14ac:dyDescent="0.25">
      <c r="N1572" t="str">
        <f>IF(P1572="","",(VLOOKUP(P1572,Fauna!$G$2:$N$5001,8,FALSE)))</f>
        <v/>
      </c>
      <c r="Q1572" t="str">
        <f>IF(P1572="","",(VLOOKUP(P1572,Fauna!$G$2:$H$5001,2,FALSE)))</f>
        <v/>
      </c>
      <c r="R1572" t="str">
        <f>IF(P1572="","",(VLOOKUP(P1572,Fauna!$G$2:$I$5001,3,FALSE)))</f>
        <v/>
      </c>
    </row>
    <row r="1573" spans="14:18" x14ac:dyDescent="0.25">
      <c r="N1573" t="str">
        <f>IF(P1573="","",(VLOOKUP(P1573,Fauna!$G$2:$N$5001,8,FALSE)))</f>
        <v/>
      </c>
      <c r="Q1573" t="str">
        <f>IF(P1573="","",(VLOOKUP(P1573,Fauna!$G$2:$H$5001,2,FALSE)))</f>
        <v/>
      </c>
      <c r="R1573" t="str">
        <f>IF(P1573="","",(VLOOKUP(P1573,Fauna!$G$2:$I$5001,3,FALSE)))</f>
        <v/>
      </c>
    </row>
    <row r="1574" spans="14:18" x14ac:dyDescent="0.25">
      <c r="N1574" t="str">
        <f>IF(P1574="","",(VLOOKUP(P1574,Fauna!$G$2:$N$5001,8,FALSE)))</f>
        <v/>
      </c>
      <c r="Q1574" t="str">
        <f>IF(P1574="","",(VLOOKUP(P1574,Fauna!$G$2:$H$5001,2,FALSE)))</f>
        <v/>
      </c>
      <c r="R1574" t="str">
        <f>IF(P1574="","",(VLOOKUP(P1574,Fauna!$G$2:$I$5001,3,FALSE)))</f>
        <v/>
      </c>
    </row>
    <row r="1575" spans="14:18" x14ac:dyDescent="0.25">
      <c r="N1575" t="str">
        <f>IF(P1575="","",(VLOOKUP(P1575,Fauna!$G$2:$N$5001,8,FALSE)))</f>
        <v/>
      </c>
      <c r="Q1575" t="str">
        <f>IF(P1575="","",(VLOOKUP(P1575,Fauna!$G$2:$H$5001,2,FALSE)))</f>
        <v/>
      </c>
      <c r="R1575" t="str">
        <f>IF(P1575="","",(VLOOKUP(P1575,Fauna!$G$2:$I$5001,3,FALSE)))</f>
        <v/>
      </c>
    </row>
    <row r="1576" spans="14:18" x14ac:dyDescent="0.25">
      <c r="N1576" t="str">
        <f>IF(P1576="","",(VLOOKUP(P1576,Fauna!$G$2:$N$5001,8,FALSE)))</f>
        <v/>
      </c>
      <c r="Q1576" t="str">
        <f>IF(P1576="","",(VLOOKUP(P1576,Fauna!$G$2:$H$5001,2,FALSE)))</f>
        <v/>
      </c>
      <c r="R1576" t="str">
        <f>IF(P1576="","",(VLOOKUP(P1576,Fauna!$G$2:$I$5001,3,FALSE)))</f>
        <v/>
      </c>
    </row>
    <row r="1577" spans="14:18" x14ac:dyDescent="0.25">
      <c r="N1577" t="str">
        <f>IF(P1577="","",(VLOOKUP(P1577,Fauna!$G$2:$N$5001,8,FALSE)))</f>
        <v/>
      </c>
      <c r="Q1577" t="str">
        <f>IF(P1577="","",(VLOOKUP(P1577,Fauna!$G$2:$H$5001,2,FALSE)))</f>
        <v/>
      </c>
      <c r="R1577" t="str">
        <f>IF(P1577="","",(VLOOKUP(P1577,Fauna!$G$2:$I$5001,3,FALSE)))</f>
        <v/>
      </c>
    </row>
    <row r="1578" spans="14:18" x14ac:dyDescent="0.25">
      <c r="N1578" t="str">
        <f>IF(P1578="","",(VLOOKUP(P1578,Fauna!$G$2:$N$5001,8,FALSE)))</f>
        <v/>
      </c>
      <c r="Q1578" t="str">
        <f>IF(P1578="","",(VLOOKUP(P1578,Fauna!$G$2:$H$5001,2,FALSE)))</f>
        <v/>
      </c>
      <c r="R1578" t="str">
        <f>IF(P1578="","",(VLOOKUP(P1578,Fauna!$G$2:$I$5001,3,FALSE)))</f>
        <v/>
      </c>
    </row>
    <row r="1579" spans="14:18" x14ac:dyDescent="0.25">
      <c r="N1579" t="str">
        <f>IF(P1579="","",(VLOOKUP(P1579,Fauna!$G$2:$N$5001,8,FALSE)))</f>
        <v/>
      </c>
      <c r="Q1579" t="str">
        <f>IF(P1579="","",(VLOOKUP(P1579,Fauna!$G$2:$H$5001,2,FALSE)))</f>
        <v/>
      </c>
      <c r="R1579" t="str">
        <f>IF(P1579="","",(VLOOKUP(P1579,Fauna!$G$2:$I$5001,3,FALSE)))</f>
        <v/>
      </c>
    </row>
    <row r="1580" spans="14:18" x14ac:dyDescent="0.25">
      <c r="N1580" t="str">
        <f>IF(P1580="","",(VLOOKUP(P1580,Fauna!$G$2:$N$5001,8,FALSE)))</f>
        <v/>
      </c>
      <c r="Q1580" t="str">
        <f>IF(P1580="","",(VLOOKUP(P1580,Fauna!$G$2:$H$5001,2,FALSE)))</f>
        <v/>
      </c>
      <c r="R1580" t="str">
        <f>IF(P1580="","",(VLOOKUP(P1580,Fauna!$G$2:$I$5001,3,FALSE)))</f>
        <v/>
      </c>
    </row>
    <row r="1581" spans="14:18" x14ac:dyDescent="0.25">
      <c r="N1581" t="str">
        <f>IF(P1581="","",(VLOOKUP(P1581,Fauna!$G$2:$N$5001,8,FALSE)))</f>
        <v/>
      </c>
      <c r="Q1581" t="str">
        <f>IF(P1581="","",(VLOOKUP(P1581,Fauna!$G$2:$H$5001,2,FALSE)))</f>
        <v/>
      </c>
      <c r="R1581" t="str">
        <f>IF(P1581="","",(VLOOKUP(P1581,Fauna!$G$2:$I$5001,3,FALSE)))</f>
        <v/>
      </c>
    </row>
    <row r="1582" spans="14:18" x14ac:dyDescent="0.25">
      <c r="N1582" t="str">
        <f>IF(P1582="","",(VLOOKUP(P1582,Fauna!$G$2:$N$5001,8,FALSE)))</f>
        <v/>
      </c>
      <c r="Q1582" t="str">
        <f>IF(P1582="","",(VLOOKUP(P1582,Fauna!$G$2:$H$5001,2,FALSE)))</f>
        <v/>
      </c>
      <c r="R1582" t="str">
        <f>IF(P1582="","",(VLOOKUP(P1582,Fauna!$G$2:$I$5001,3,FALSE)))</f>
        <v/>
      </c>
    </row>
    <row r="1583" spans="14:18" x14ac:dyDescent="0.25">
      <c r="N1583" t="str">
        <f>IF(P1583="","",(VLOOKUP(P1583,Fauna!$G$2:$N$5001,8,FALSE)))</f>
        <v/>
      </c>
      <c r="Q1583" t="str">
        <f>IF(P1583="","",(VLOOKUP(P1583,Fauna!$G$2:$H$5001,2,FALSE)))</f>
        <v/>
      </c>
      <c r="R1583" t="str">
        <f>IF(P1583="","",(VLOOKUP(P1583,Fauna!$G$2:$I$5001,3,FALSE)))</f>
        <v/>
      </c>
    </row>
    <row r="1584" spans="14:18" x14ac:dyDescent="0.25">
      <c r="N1584" t="str">
        <f>IF(P1584="","",(VLOOKUP(P1584,Fauna!$G$2:$N$5001,8,FALSE)))</f>
        <v/>
      </c>
      <c r="Q1584" t="str">
        <f>IF(P1584="","",(VLOOKUP(P1584,Fauna!$G$2:$H$5001,2,FALSE)))</f>
        <v/>
      </c>
      <c r="R1584" t="str">
        <f>IF(P1584="","",(VLOOKUP(P1584,Fauna!$G$2:$I$5001,3,FALSE)))</f>
        <v/>
      </c>
    </row>
    <row r="1585" spans="14:18" x14ac:dyDescent="0.25">
      <c r="N1585" t="str">
        <f>IF(P1585="","",(VLOOKUP(P1585,Fauna!$G$2:$N$5001,8,FALSE)))</f>
        <v/>
      </c>
      <c r="Q1585" t="str">
        <f>IF(P1585="","",(VLOOKUP(P1585,Fauna!$G$2:$H$5001,2,FALSE)))</f>
        <v/>
      </c>
      <c r="R1585" t="str">
        <f>IF(P1585="","",(VLOOKUP(P1585,Fauna!$G$2:$I$5001,3,FALSE)))</f>
        <v/>
      </c>
    </row>
    <row r="1586" spans="14:18" x14ac:dyDescent="0.25">
      <c r="N1586" t="str">
        <f>IF(P1586="","",(VLOOKUP(P1586,Fauna!$G$2:$N$5001,8,FALSE)))</f>
        <v/>
      </c>
      <c r="Q1586" t="str">
        <f>IF(P1586="","",(VLOOKUP(P1586,Fauna!$G$2:$H$5001,2,FALSE)))</f>
        <v/>
      </c>
      <c r="R1586" t="str">
        <f>IF(P1586="","",(VLOOKUP(P1586,Fauna!$G$2:$I$5001,3,FALSE)))</f>
        <v/>
      </c>
    </row>
    <row r="1587" spans="14:18" x14ac:dyDescent="0.25">
      <c r="N1587" t="str">
        <f>IF(P1587="","",(VLOOKUP(P1587,Fauna!$G$2:$N$5001,8,FALSE)))</f>
        <v/>
      </c>
      <c r="Q1587" t="str">
        <f>IF(P1587="","",(VLOOKUP(P1587,Fauna!$G$2:$H$5001,2,FALSE)))</f>
        <v/>
      </c>
      <c r="R1587" t="str">
        <f>IF(P1587="","",(VLOOKUP(P1587,Fauna!$G$2:$I$5001,3,FALSE)))</f>
        <v/>
      </c>
    </row>
    <row r="1588" spans="14:18" x14ac:dyDescent="0.25">
      <c r="N1588" t="str">
        <f>IF(P1588="","",(VLOOKUP(P1588,Fauna!$G$2:$N$5001,8,FALSE)))</f>
        <v/>
      </c>
      <c r="Q1588" t="str">
        <f>IF(P1588="","",(VLOOKUP(P1588,Fauna!$G$2:$H$5001,2,FALSE)))</f>
        <v/>
      </c>
      <c r="R1588" t="str">
        <f>IF(P1588="","",(VLOOKUP(P1588,Fauna!$G$2:$I$5001,3,FALSE)))</f>
        <v/>
      </c>
    </row>
    <row r="1589" spans="14:18" x14ac:dyDescent="0.25">
      <c r="N1589" t="str">
        <f>IF(P1589="","",(VLOOKUP(P1589,Fauna!$G$2:$N$5001,8,FALSE)))</f>
        <v/>
      </c>
      <c r="Q1589" t="str">
        <f>IF(P1589="","",(VLOOKUP(P1589,Fauna!$G$2:$H$5001,2,FALSE)))</f>
        <v/>
      </c>
      <c r="R1589" t="str">
        <f>IF(P1589="","",(VLOOKUP(P1589,Fauna!$G$2:$I$5001,3,FALSE)))</f>
        <v/>
      </c>
    </row>
    <row r="1590" spans="14:18" x14ac:dyDescent="0.25">
      <c r="N1590" t="str">
        <f>IF(P1590="","",(VLOOKUP(P1590,Fauna!$G$2:$N$5001,8,FALSE)))</f>
        <v/>
      </c>
      <c r="Q1590" t="str">
        <f>IF(P1590="","",(VLOOKUP(P1590,Fauna!$G$2:$H$5001,2,FALSE)))</f>
        <v/>
      </c>
      <c r="R1590" t="str">
        <f>IF(P1590="","",(VLOOKUP(P1590,Fauna!$G$2:$I$5001,3,FALSE)))</f>
        <v/>
      </c>
    </row>
    <row r="1591" spans="14:18" x14ac:dyDescent="0.25">
      <c r="N1591" t="str">
        <f>IF(P1591="","",(VLOOKUP(P1591,Fauna!$G$2:$N$5001,8,FALSE)))</f>
        <v/>
      </c>
      <c r="Q1591" t="str">
        <f>IF(P1591="","",(VLOOKUP(P1591,Fauna!$G$2:$H$5001,2,FALSE)))</f>
        <v/>
      </c>
      <c r="R1591" t="str">
        <f>IF(P1591="","",(VLOOKUP(P1591,Fauna!$G$2:$I$5001,3,FALSE)))</f>
        <v/>
      </c>
    </row>
    <row r="1592" spans="14:18" x14ac:dyDescent="0.25">
      <c r="N1592" t="str">
        <f>IF(P1592="","",(VLOOKUP(P1592,Fauna!$G$2:$N$5001,8,FALSE)))</f>
        <v/>
      </c>
      <c r="Q1592" t="str">
        <f>IF(P1592="","",(VLOOKUP(P1592,Fauna!$G$2:$H$5001,2,FALSE)))</f>
        <v/>
      </c>
      <c r="R1592" t="str">
        <f>IF(P1592="","",(VLOOKUP(P1592,Fauna!$G$2:$I$5001,3,FALSE)))</f>
        <v/>
      </c>
    </row>
    <row r="1593" spans="14:18" x14ac:dyDescent="0.25">
      <c r="N1593" t="str">
        <f>IF(P1593="","",(VLOOKUP(P1593,Fauna!$G$2:$N$5001,8,FALSE)))</f>
        <v/>
      </c>
      <c r="Q1593" t="str">
        <f>IF(P1593="","",(VLOOKUP(P1593,Fauna!$G$2:$H$5001,2,FALSE)))</f>
        <v/>
      </c>
      <c r="R1593" t="str">
        <f>IF(P1593="","",(VLOOKUP(P1593,Fauna!$G$2:$I$5001,3,FALSE)))</f>
        <v/>
      </c>
    </row>
    <row r="1594" spans="14:18" x14ac:dyDescent="0.25">
      <c r="N1594" t="str">
        <f>IF(P1594="","",(VLOOKUP(P1594,Fauna!$G$2:$N$5001,8,FALSE)))</f>
        <v/>
      </c>
      <c r="Q1594" t="str">
        <f>IF(P1594="","",(VLOOKUP(P1594,Fauna!$G$2:$H$5001,2,FALSE)))</f>
        <v/>
      </c>
      <c r="R1594" t="str">
        <f>IF(P1594="","",(VLOOKUP(P1594,Fauna!$G$2:$I$5001,3,FALSE)))</f>
        <v/>
      </c>
    </row>
    <row r="1595" spans="14:18" x14ac:dyDescent="0.25">
      <c r="N1595" t="str">
        <f>IF(P1595="","",(VLOOKUP(P1595,Fauna!$G$2:$N$5001,8,FALSE)))</f>
        <v/>
      </c>
      <c r="Q1595" t="str">
        <f>IF(P1595="","",(VLOOKUP(P1595,Fauna!$G$2:$H$5001,2,FALSE)))</f>
        <v/>
      </c>
      <c r="R1595" t="str">
        <f>IF(P1595="","",(VLOOKUP(P1595,Fauna!$G$2:$I$5001,3,FALSE)))</f>
        <v/>
      </c>
    </row>
    <row r="1596" spans="14:18" x14ac:dyDescent="0.25">
      <c r="N1596" t="str">
        <f>IF(P1596="","",(VLOOKUP(P1596,Fauna!$G$2:$N$5001,8,FALSE)))</f>
        <v/>
      </c>
      <c r="Q1596" t="str">
        <f>IF(P1596="","",(VLOOKUP(P1596,Fauna!$G$2:$H$5001,2,FALSE)))</f>
        <v/>
      </c>
      <c r="R1596" t="str">
        <f>IF(P1596="","",(VLOOKUP(P1596,Fauna!$G$2:$I$5001,3,FALSE)))</f>
        <v/>
      </c>
    </row>
    <row r="1597" spans="14:18" x14ac:dyDescent="0.25">
      <c r="N1597" t="str">
        <f>IF(P1597="","",(VLOOKUP(P1597,Fauna!$G$2:$N$5001,8,FALSE)))</f>
        <v/>
      </c>
      <c r="Q1597" t="str">
        <f>IF(P1597="","",(VLOOKUP(P1597,Fauna!$G$2:$H$5001,2,FALSE)))</f>
        <v/>
      </c>
      <c r="R1597" t="str">
        <f>IF(P1597="","",(VLOOKUP(P1597,Fauna!$G$2:$I$5001,3,FALSE)))</f>
        <v/>
      </c>
    </row>
    <row r="1598" spans="14:18" x14ac:dyDescent="0.25">
      <c r="N1598" t="str">
        <f>IF(P1598="","",(VLOOKUP(P1598,Fauna!$G$2:$N$5001,8,FALSE)))</f>
        <v/>
      </c>
      <c r="Q1598" t="str">
        <f>IF(P1598="","",(VLOOKUP(P1598,Fauna!$G$2:$H$5001,2,FALSE)))</f>
        <v/>
      </c>
      <c r="R1598" t="str">
        <f>IF(P1598="","",(VLOOKUP(P1598,Fauna!$G$2:$I$5001,3,FALSE)))</f>
        <v/>
      </c>
    </row>
    <row r="1599" spans="14:18" x14ac:dyDescent="0.25">
      <c r="N1599" t="str">
        <f>IF(P1599="","",(VLOOKUP(P1599,Fauna!$G$2:$N$5001,8,FALSE)))</f>
        <v/>
      </c>
      <c r="Q1599" t="str">
        <f>IF(P1599="","",(VLOOKUP(P1599,Fauna!$G$2:$H$5001,2,FALSE)))</f>
        <v/>
      </c>
      <c r="R1599" t="str">
        <f>IF(P1599="","",(VLOOKUP(P1599,Fauna!$G$2:$I$5001,3,FALSE)))</f>
        <v/>
      </c>
    </row>
    <row r="1600" spans="14:18" x14ac:dyDescent="0.25">
      <c r="N1600" t="str">
        <f>IF(P1600="","",(VLOOKUP(P1600,Fauna!$G$2:$N$5001,8,FALSE)))</f>
        <v/>
      </c>
      <c r="Q1600" t="str">
        <f>IF(P1600="","",(VLOOKUP(P1600,Fauna!$G$2:$H$5001,2,FALSE)))</f>
        <v/>
      </c>
      <c r="R1600" t="str">
        <f>IF(P1600="","",(VLOOKUP(P1600,Fauna!$G$2:$I$5001,3,FALSE)))</f>
        <v/>
      </c>
    </row>
    <row r="1601" spans="14:18" x14ac:dyDescent="0.25">
      <c r="N1601" t="str">
        <f>IF(P1601="","",(VLOOKUP(P1601,Fauna!$G$2:$N$5001,8,FALSE)))</f>
        <v/>
      </c>
      <c r="Q1601" t="str">
        <f>IF(P1601="","",(VLOOKUP(P1601,Fauna!$G$2:$H$5001,2,FALSE)))</f>
        <v/>
      </c>
      <c r="R1601" t="str">
        <f>IF(P1601="","",(VLOOKUP(P1601,Fauna!$G$2:$I$5001,3,FALSE)))</f>
        <v/>
      </c>
    </row>
    <row r="1602" spans="14:18" x14ac:dyDescent="0.25">
      <c r="N1602" t="str">
        <f>IF(P1602="","",(VLOOKUP(P1602,Fauna!$G$2:$N$5001,8,FALSE)))</f>
        <v/>
      </c>
      <c r="Q1602" t="str">
        <f>IF(P1602="","",(VLOOKUP(P1602,Fauna!$G$2:$H$5001,2,FALSE)))</f>
        <v/>
      </c>
      <c r="R1602" t="str">
        <f>IF(P1602="","",(VLOOKUP(P1602,Fauna!$G$2:$I$5001,3,FALSE)))</f>
        <v/>
      </c>
    </row>
    <row r="1603" spans="14:18" x14ac:dyDescent="0.25">
      <c r="N1603" t="str">
        <f>IF(P1603="","",(VLOOKUP(P1603,Fauna!$G$2:$N$5001,8,FALSE)))</f>
        <v/>
      </c>
      <c r="Q1603" t="str">
        <f>IF(P1603="","",(VLOOKUP(P1603,Fauna!$G$2:$H$5001,2,FALSE)))</f>
        <v/>
      </c>
      <c r="R1603" t="str">
        <f>IF(P1603="","",(VLOOKUP(P1603,Fauna!$G$2:$I$5001,3,FALSE)))</f>
        <v/>
      </c>
    </row>
    <row r="1604" spans="14:18" x14ac:dyDescent="0.25">
      <c r="N1604" t="str">
        <f>IF(P1604="","",(VLOOKUP(P1604,Fauna!$G$2:$N$5001,8,FALSE)))</f>
        <v/>
      </c>
      <c r="Q1604" t="str">
        <f>IF(P1604="","",(VLOOKUP(P1604,Fauna!$G$2:$H$5001,2,FALSE)))</f>
        <v/>
      </c>
      <c r="R1604" t="str">
        <f>IF(P1604="","",(VLOOKUP(P1604,Fauna!$G$2:$I$5001,3,FALSE)))</f>
        <v/>
      </c>
    </row>
    <row r="1605" spans="14:18" x14ac:dyDescent="0.25">
      <c r="N1605" t="str">
        <f>IF(P1605="","",(VLOOKUP(P1605,Fauna!$G$2:$N$5001,8,FALSE)))</f>
        <v/>
      </c>
      <c r="Q1605" t="str">
        <f>IF(P1605="","",(VLOOKUP(P1605,Fauna!$G$2:$H$5001,2,FALSE)))</f>
        <v/>
      </c>
      <c r="R1605" t="str">
        <f>IF(P1605="","",(VLOOKUP(P1605,Fauna!$G$2:$I$5001,3,FALSE)))</f>
        <v/>
      </c>
    </row>
    <row r="1606" spans="14:18" x14ac:dyDescent="0.25">
      <c r="N1606" t="str">
        <f>IF(P1606="","",(VLOOKUP(P1606,Fauna!$G$2:$N$5001,8,FALSE)))</f>
        <v/>
      </c>
      <c r="Q1606" t="str">
        <f>IF(P1606="","",(VLOOKUP(P1606,Fauna!$G$2:$H$5001,2,FALSE)))</f>
        <v/>
      </c>
      <c r="R1606" t="str">
        <f>IF(P1606="","",(VLOOKUP(P1606,Fauna!$G$2:$I$5001,3,FALSE)))</f>
        <v/>
      </c>
    </row>
    <row r="1607" spans="14:18" x14ac:dyDescent="0.25">
      <c r="N1607" t="str">
        <f>IF(P1607="","",(VLOOKUP(P1607,Fauna!$G$2:$N$5001,8,FALSE)))</f>
        <v/>
      </c>
      <c r="Q1607" t="str">
        <f>IF(P1607="","",(VLOOKUP(P1607,Fauna!$G$2:$H$5001,2,FALSE)))</f>
        <v/>
      </c>
      <c r="R1607" t="str">
        <f>IF(P1607="","",(VLOOKUP(P1607,Fauna!$G$2:$I$5001,3,FALSE)))</f>
        <v/>
      </c>
    </row>
    <row r="1608" spans="14:18" x14ac:dyDescent="0.25">
      <c r="N1608" t="str">
        <f>IF(P1608="","",(VLOOKUP(P1608,Fauna!$G$2:$N$5001,8,FALSE)))</f>
        <v/>
      </c>
      <c r="Q1608" t="str">
        <f>IF(P1608="","",(VLOOKUP(P1608,Fauna!$G$2:$H$5001,2,FALSE)))</f>
        <v/>
      </c>
      <c r="R1608" t="str">
        <f>IF(P1608="","",(VLOOKUP(P1608,Fauna!$G$2:$I$5001,3,FALSE)))</f>
        <v/>
      </c>
    </row>
    <row r="1609" spans="14:18" x14ac:dyDescent="0.25">
      <c r="N1609" t="str">
        <f>IF(P1609="","",(VLOOKUP(P1609,Fauna!$G$2:$N$5001,8,FALSE)))</f>
        <v/>
      </c>
      <c r="Q1609" t="str">
        <f>IF(P1609="","",(VLOOKUP(P1609,Fauna!$G$2:$H$5001,2,FALSE)))</f>
        <v/>
      </c>
      <c r="R1609" t="str">
        <f>IF(P1609="","",(VLOOKUP(P1609,Fauna!$G$2:$I$5001,3,FALSE)))</f>
        <v/>
      </c>
    </row>
    <row r="1610" spans="14:18" x14ac:dyDescent="0.25">
      <c r="N1610" t="str">
        <f>IF(P1610="","",(VLOOKUP(P1610,Fauna!$G$2:$N$5001,8,FALSE)))</f>
        <v/>
      </c>
      <c r="Q1610" t="str">
        <f>IF(P1610="","",(VLOOKUP(P1610,Fauna!$G$2:$H$5001,2,FALSE)))</f>
        <v/>
      </c>
      <c r="R1610" t="str">
        <f>IF(P1610="","",(VLOOKUP(P1610,Fauna!$G$2:$I$5001,3,FALSE)))</f>
        <v/>
      </c>
    </row>
    <row r="1611" spans="14:18" x14ac:dyDescent="0.25">
      <c r="N1611" t="str">
        <f>IF(P1611="","",(VLOOKUP(P1611,Fauna!$G$2:$N$5001,8,FALSE)))</f>
        <v/>
      </c>
      <c r="Q1611" t="str">
        <f>IF(P1611="","",(VLOOKUP(P1611,Fauna!$G$2:$H$5001,2,FALSE)))</f>
        <v/>
      </c>
      <c r="R1611" t="str">
        <f>IF(P1611="","",(VLOOKUP(P1611,Fauna!$G$2:$I$5001,3,FALSE)))</f>
        <v/>
      </c>
    </row>
    <row r="1612" spans="14:18" x14ac:dyDescent="0.25">
      <c r="N1612" t="str">
        <f>IF(P1612="","",(VLOOKUP(P1612,Fauna!$G$2:$N$5001,8,FALSE)))</f>
        <v/>
      </c>
      <c r="Q1612" t="str">
        <f>IF(P1612="","",(VLOOKUP(P1612,Fauna!$G$2:$H$5001,2,FALSE)))</f>
        <v/>
      </c>
      <c r="R1612" t="str">
        <f>IF(P1612="","",(VLOOKUP(P1612,Fauna!$G$2:$I$5001,3,FALSE)))</f>
        <v/>
      </c>
    </row>
    <row r="1613" spans="14:18" x14ac:dyDescent="0.25">
      <c r="N1613" t="str">
        <f>IF(P1613="","",(VLOOKUP(P1613,Fauna!$G$2:$N$5001,8,FALSE)))</f>
        <v/>
      </c>
      <c r="Q1613" t="str">
        <f>IF(P1613="","",(VLOOKUP(P1613,Fauna!$G$2:$H$5001,2,FALSE)))</f>
        <v/>
      </c>
      <c r="R1613" t="str">
        <f>IF(P1613="","",(VLOOKUP(P1613,Fauna!$G$2:$I$5001,3,FALSE)))</f>
        <v/>
      </c>
    </row>
    <row r="1614" spans="14:18" x14ac:dyDescent="0.25">
      <c r="N1614" t="str">
        <f>IF(P1614="","",(VLOOKUP(P1614,Fauna!$G$2:$N$5001,8,FALSE)))</f>
        <v/>
      </c>
      <c r="Q1614" t="str">
        <f>IF(P1614="","",(VLOOKUP(P1614,Fauna!$G$2:$H$5001,2,FALSE)))</f>
        <v/>
      </c>
      <c r="R1614" t="str">
        <f>IF(P1614="","",(VLOOKUP(P1614,Fauna!$G$2:$I$5001,3,FALSE)))</f>
        <v/>
      </c>
    </row>
    <row r="1615" spans="14:18" x14ac:dyDescent="0.25">
      <c r="N1615" t="str">
        <f>IF(P1615="","",(VLOOKUP(P1615,Fauna!$G$2:$N$5001,8,FALSE)))</f>
        <v/>
      </c>
      <c r="Q1615" t="str">
        <f>IF(P1615="","",(VLOOKUP(P1615,Fauna!$G$2:$H$5001,2,FALSE)))</f>
        <v/>
      </c>
      <c r="R1615" t="str">
        <f>IF(P1615="","",(VLOOKUP(P1615,Fauna!$G$2:$I$5001,3,FALSE)))</f>
        <v/>
      </c>
    </row>
    <row r="1616" spans="14:18" x14ac:dyDescent="0.25">
      <c r="N1616" t="str">
        <f>IF(P1616="","",(VLOOKUP(P1616,Fauna!$G$2:$N$5001,8,FALSE)))</f>
        <v/>
      </c>
      <c r="Q1616" t="str">
        <f>IF(P1616="","",(VLOOKUP(P1616,Fauna!$G$2:$H$5001,2,FALSE)))</f>
        <v/>
      </c>
      <c r="R1616" t="str">
        <f>IF(P1616="","",(VLOOKUP(P1616,Fauna!$G$2:$I$5001,3,FALSE)))</f>
        <v/>
      </c>
    </row>
    <row r="1617" spans="14:18" x14ac:dyDescent="0.25">
      <c r="N1617" t="str">
        <f>IF(P1617="","",(VLOOKUP(P1617,Fauna!$G$2:$N$5001,8,FALSE)))</f>
        <v/>
      </c>
      <c r="Q1617" t="str">
        <f>IF(P1617="","",(VLOOKUP(P1617,Fauna!$G$2:$H$5001,2,FALSE)))</f>
        <v/>
      </c>
      <c r="R1617" t="str">
        <f>IF(P1617="","",(VLOOKUP(P1617,Fauna!$G$2:$I$5001,3,FALSE)))</f>
        <v/>
      </c>
    </row>
    <row r="1618" spans="14:18" x14ac:dyDescent="0.25">
      <c r="N1618" t="str">
        <f>IF(P1618="","",(VLOOKUP(P1618,Fauna!$G$2:$N$5001,8,FALSE)))</f>
        <v/>
      </c>
      <c r="Q1618" t="str">
        <f>IF(P1618="","",(VLOOKUP(P1618,Fauna!$G$2:$H$5001,2,FALSE)))</f>
        <v/>
      </c>
      <c r="R1618" t="str">
        <f>IF(P1618="","",(VLOOKUP(P1618,Fauna!$G$2:$I$5001,3,FALSE)))</f>
        <v/>
      </c>
    </row>
    <row r="1619" spans="14:18" x14ac:dyDescent="0.25">
      <c r="N1619" t="str">
        <f>IF(P1619="","",(VLOOKUP(P1619,Fauna!$G$2:$N$5001,8,FALSE)))</f>
        <v/>
      </c>
      <c r="Q1619" t="str">
        <f>IF(P1619="","",(VLOOKUP(P1619,Fauna!$G$2:$H$5001,2,FALSE)))</f>
        <v/>
      </c>
      <c r="R1619" t="str">
        <f>IF(P1619="","",(VLOOKUP(P1619,Fauna!$G$2:$I$5001,3,FALSE)))</f>
        <v/>
      </c>
    </row>
    <row r="1620" spans="14:18" x14ac:dyDescent="0.25">
      <c r="N1620" t="str">
        <f>IF(P1620="","",(VLOOKUP(P1620,Fauna!$G$2:$N$5001,8,FALSE)))</f>
        <v/>
      </c>
      <c r="Q1620" t="str">
        <f>IF(P1620="","",(VLOOKUP(P1620,Fauna!$G$2:$H$5001,2,FALSE)))</f>
        <v/>
      </c>
      <c r="R1620" t="str">
        <f>IF(P1620="","",(VLOOKUP(P1620,Fauna!$G$2:$I$5001,3,FALSE)))</f>
        <v/>
      </c>
    </row>
    <row r="1621" spans="14:18" x14ac:dyDescent="0.25">
      <c r="N1621" t="str">
        <f>IF(P1621="","",(VLOOKUP(P1621,Fauna!$G$2:$N$5001,8,FALSE)))</f>
        <v/>
      </c>
      <c r="Q1621" t="str">
        <f>IF(P1621="","",(VLOOKUP(P1621,Fauna!$G$2:$H$5001,2,FALSE)))</f>
        <v/>
      </c>
      <c r="R1621" t="str">
        <f>IF(P1621="","",(VLOOKUP(P1621,Fauna!$G$2:$I$5001,3,FALSE)))</f>
        <v/>
      </c>
    </row>
    <row r="1622" spans="14:18" x14ac:dyDescent="0.25">
      <c r="N1622" t="str">
        <f>IF(P1622="","",(VLOOKUP(P1622,Fauna!$G$2:$N$5001,8,FALSE)))</f>
        <v/>
      </c>
      <c r="Q1622" t="str">
        <f>IF(P1622="","",(VLOOKUP(P1622,Fauna!$G$2:$H$5001,2,FALSE)))</f>
        <v/>
      </c>
      <c r="R1622" t="str">
        <f>IF(P1622="","",(VLOOKUP(P1622,Fauna!$G$2:$I$5001,3,FALSE)))</f>
        <v/>
      </c>
    </row>
    <row r="1623" spans="14:18" x14ac:dyDescent="0.25">
      <c r="N1623" t="str">
        <f>IF(P1623="","",(VLOOKUP(P1623,Fauna!$G$2:$N$5001,8,FALSE)))</f>
        <v/>
      </c>
      <c r="Q1623" t="str">
        <f>IF(P1623="","",(VLOOKUP(P1623,Fauna!$G$2:$H$5001,2,FALSE)))</f>
        <v/>
      </c>
      <c r="R1623" t="str">
        <f>IF(P1623="","",(VLOOKUP(P1623,Fauna!$G$2:$I$5001,3,FALSE)))</f>
        <v/>
      </c>
    </row>
    <row r="1624" spans="14:18" x14ac:dyDescent="0.25">
      <c r="N1624" t="str">
        <f>IF(P1624="","",(VLOOKUP(P1624,Fauna!$G$2:$N$5001,8,FALSE)))</f>
        <v/>
      </c>
      <c r="Q1624" t="str">
        <f>IF(P1624="","",(VLOOKUP(P1624,Fauna!$G$2:$H$5001,2,FALSE)))</f>
        <v/>
      </c>
      <c r="R1624" t="str">
        <f>IF(P1624="","",(VLOOKUP(P1624,Fauna!$G$2:$I$5001,3,FALSE)))</f>
        <v/>
      </c>
    </row>
    <row r="1625" spans="14:18" x14ac:dyDescent="0.25">
      <c r="N1625" t="str">
        <f>IF(P1625="","",(VLOOKUP(P1625,Fauna!$G$2:$N$5001,8,FALSE)))</f>
        <v/>
      </c>
      <c r="Q1625" t="str">
        <f>IF(P1625="","",(VLOOKUP(P1625,Fauna!$G$2:$H$5001,2,FALSE)))</f>
        <v/>
      </c>
      <c r="R1625" t="str">
        <f>IF(P1625="","",(VLOOKUP(P1625,Fauna!$G$2:$I$5001,3,FALSE)))</f>
        <v/>
      </c>
    </row>
    <row r="1626" spans="14:18" x14ac:dyDescent="0.25">
      <c r="N1626" t="str">
        <f>IF(P1626="","",(VLOOKUP(P1626,Fauna!$G$2:$N$5001,8,FALSE)))</f>
        <v/>
      </c>
      <c r="Q1626" t="str">
        <f>IF(P1626="","",(VLOOKUP(P1626,Fauna!$G$2:$H$5001,2,FALSE)))</f>
        <v/>
      </c>
      <c r="R1626" t="str">
        <f>IF(P1626="","",(VLOOKUP(P1626,Fauna!$G$2:$I$5001,3,FALSE)))</f>
        <v/>
      </c>
    </row>
    <row r="1627" spans="14:18" x14ac:dyDescent="0.25">
      <c r="N1627" t="str">
        <f>IF(P1627="","",(VLOOKUP(P1627,Fauna!$G$2:$N$5001,8,FALSE)))</f>
        <v/>
      </c>
      <c r="Q1627" t="str">
        <f>IF(P1627="","",(VLOOKUP(P1627,Fauna!$G$2:$H$5001,2,FALSE)))</f>
        <v/>
      </c>
      <c r="R1627" t="str">
        <f>IF(P1627="","",(VLOOKUP(P1627,Fauna!$G$2:$I$5001,3,FALSE)))</f>
        <v/>
      </c>
    </row>
    <row r="1628" spans="14:18" x14ac:dyDescent="0.25">
      <c r="N1628" t="str">
        <f>IF(P1628="","",(VLOOKUP(P1628,Fauna!$G$2:$N$5001,8,FALSE)))</f>
        <v/>
      </c>
      <c r="Q1628" t="str">
        <f>IF(P1628="","",(VLOOKUP(P1628,Fauna!$G$2:$H$5001,2,FALSE)))</f>
        <v/>
      </c>
      <c r="R1628" t="str">
        <f>IF(P1628="","",(VLOOKUP(P1628,Fauna!$G$2:$I$5001,3,FALSE)))</f>
        <v/>
      </c>
    </row>
    <row r="1629" spans="14:18" x14ac:dyDescent="0.25">
      <c r="N1629" t="str">
        <f>IF(P1629="","",(VLOOKUP(P1629,Fauna!$G$2:$N$5001,8,FALSE)))</f>
        <v/>
      </c>
      <c r="Q1629" t="str">
        <f>IF(P1629="","",(VLOOKUP(P1629,Fauna!$G$2:$H$5001,2,FALSE)))</f>
        <v/>
      </c>
      <c r="R1629" t="str">
        <f>IF(P1629="","",(VLOOKUP(P1629,Fauna!$G$2:$I$5001,3,FALSE)))</f>
        <v/>
      </c>
    </row>
    <row r="1630" spans="14:18" x14ac:dyDescent="0.25">
      <c r="N1630" t="str">
        <f>IF(P1630="","",(VLOOKUP(P1630,Fauna!$G$2:$N$5001,8,FALSE)))</f>
        <v/>
      </c>
      <c r="Q1630" t="str">
        <f>IF(P1630="","",(VLOOKUP(P1630,Fauna!$G$2:$H$5001,2,FALSE)))</f>
        <v/>
      </c>
      <c r="R1630" t="str">
        <f>IF(P1630="","",(VLOOKUP(P1630,Fauna!$G$2:$I$5001,3,FALSE)))</f>
        <v/>
      </c>
    </row>
    <row r="1631" spans="14:18" x14ac:dyDescent="0.25">
      <c r="N1631" t="str">
        <f>IF(P1631="","",(VLOOKUP(P1631,Fauna!$G$2:$N$5001,8,FALSE)))</f>
        <v/>
      </c>
      <c r="Q1631" t="str">
        <f>IF(P1631="","",(VLOOKUP(P1631,Fauna!$G$2:$H$5001,2,FALSE)))</f>
        <v/>
      </c>
      <c r="R1631" t="str">
        <f>IF(P1631="","",(VLOOKUP(P1631,Fauna!$G$2:$I$5001,3,FALSE)))</f>
        <v/>
      </c>
    </row>
    <row r="1632" spans="14:18" x14ac:dyDescent="0.25">
      <c r="N1632" t="str">
        <f>IF(P1632="","",(VLOOKUP(P1632,Fauna!$G$2:$N$5001,8,FALSE)))</f>
        <v/>
      </c>
      <c r="Q1632" t="str">
        <f>IF(P1632="","",(VLOOKUP(P1632,Fauna!$G$2:$H$5001,2,FALSE)))</f>
        <v/>
      </c>
      <c r="R1632" t="str">
        <f>IF(P1632="","",(VLOOKUP(P1632,Fauna!$G$2:$I$5001,3,FALSE)))</f>
        <v/>
      </c>
    </row>
    <row r="1633" spans="14:18" x14ac:dyDescent="0.25">
      <c r="N1633" t="str">
        <f>IF(P1633="","",(VLOOKUP(P1633,Fauna!$G$2:$N$5001,8,FALSE)))</f>
        <v/>
      </c>
      <c r="Q1633" t="str">
        <f>IF(P1633="","",(VLOOKUP(P1633,Fauna!$G$2:$H$5001,2,FALSE)))</f>
        <v/>
      </c>
      <c r="R1633" t="str">
        <f>IF(P1633="","",(VLOOKUP(P1633,Fauna!$G$2:$I$5001,3,FALSE)))</f>
        <v/>
      </c>
    </row>
    <row r="1634" spans="14:18" x14ac:dyDescent="0.25">
      <c r="N1634" t="str">
        <f>IF(P1634="","",(VLOOKUP(P1634,Fauna!$G$2:$N$5001,8,FALSE)))</f>
        <v/>
      </c>
      <c r="Q1634" t="str">
        <f>IF(P1634="","",(VLOOKUP(P1634,Fauna!$G$2:$H$5001,2,FALSE)))</f>
        <v/>
      </c>
      <c r="R1634" t="str">
        <f>IF(P1634="","",(VLOOKUP(P1634,Fauna!$G$2:$I$5001,3,FALSE)))</f>
        <v/>
      </c>
    </row>
    <row r="1635" spans="14:18" x14ac:dyDescent="0.25">
      <c r="N1635" t="str">
        <f>IF(P1635="","",(VLOOKUP(P1635,Fauna!$G$2:$N$5001,8,FALSE)))</f>
        <v/>
      </c>
      <c r="Q1635" t="str">
        <f>IF(P1635="","",(VLOOKUP(P1635,Fauna!$G$2:$H$5001,2,FALSE)))</f>
        <v/>
      </c>
      <c r="R1635" t="str">
        <f>IF(P1635="","",(VLOOKUP(P1635,Fauna!$G$2:$I$5001,3,FALSE)))</f>
        <v/>
      </c>
    </row>
    <row r="1636" spans="14:18" x14ac:dyDescent="0.25">
      <c r="N1636" t="str">
        <f>IF(P1636="","",(VLOOKUP(P1636,Fauna!$G$2:$N$5001,8,FALSE)))</f>
        <v/>
      </c>
      <c r="Q1636" t="str">
        <f>IF(P1636="","",(VLOOKUP(P1636,Fauna!$G$2:$H$5001,2,FALSE)))</f>
        <v/>
      </c>
      <c r="R1636" t="str">
        <f>IF(P1636="","",(VLOOKUP(P1636,Fauna!$G$2:$I$5001,3,FALSE)))</f>
        <v/>
      </c>
    </row>
    <row r="1637" spans="14:18" x14ac:dyDescent="0.25">
      <c r="N1637" t="str">
        <f>IF(P1637="","",(VLOOKUP(P1637,Fauna!$G$2:$N$5001,8,FALSE)))</f>
        <v/>
      </c>
      <c r="Q1637" t="str">
        <f>IF(P1637="","",(VLOOKUP(P1637,Fauna!$G$2:$H$5001,2,FALSE)))</f>
        <v/>
      </c>
      <c r="R1637" t="str">
        <f>IF(P1637="","",(VLOOKUP(P1637,Fauna!$G$2:$I$5001,3,FALSE)))</f>
        <v/>
      </c>
    </row>
    <row r="1638" spans="14:18" x14ac:dyDescent="0.25">
      <c r="N1638" t="str">
        <f>IF(P1638="","",(VLOOKUP(P1638,Fauna!$G$2:$N$5001,8,FALSE)))</f>
        <v/>
      </c>
      <c r="Q1638" t="str">
        <f>IF(P1638="","",(VLOOKUP(P1638,Fauna!$G$2:$H$5001,2,FALSE)))</f>
        <v/>
      </c>
      <c r="R1638" t="str">
        <f>IF(P1638="","",(VLOOKUP(P1638,Fauna!$G$2:$I$5001,3,FALSE)))</f>
        <v/>
      </c>
    </row>
    <row r="1639" spans="14:18" x14ac:dyDescent="0.25">
      <c r="N1639" t="str">
        <f>IF(P1639="","",(VLOOKUP(P1639,Fauna!$G$2:$N$5001,8,FALSE)))</f>
        <v/>
      </c>
      <c r="Q1639" t="str">
        <f>IF(P1639="","",(VLOOKUP(P1639,Fauna!$G$2:$H$5001,2,FALSE)))</f>
        <v/>
      </c>
      <c r="R1639" t="str">
        <f>IF(P1639="","",(VLOOKUP(P1639,Fauna!$G$2:$I$5001,3,FALSE)))</f>
        <v/>
      </c>
    </row>
    <row r="1640" spans="14:18" x14ac:dyDescent="0.25">
      <c r="N1640" t="str">
        <f>IF(P1640="","",(VLOOKUP(P1640,Fauna!$G$2:$N$5001,8,FALSE)))</f>
        <v/>
      </c>
      <c r="Q1640" t="str">
        <f>IF(P1640="","",(VLOOKUP(P1640,Fauna!$G$2:$H$5001,2,FALSE)))</f>
        <v/>
      </c>
      <c r="R1640" t="str">
        <f>IF(P1640="","",(VLOOKUP(P1640,Fauna!$G$2:$I$5001,3,FALSE)))</f>
        <v/>
      </c>
    </row>
    <row r="1641" spans="14:18" x14ac:dyDescent="0.25">
      <c r="N1641" t="str">
        <f>IF(P1641="","",(VLOOKUP(P1641,Fauna!$G$2:$N$5001,8,FALSE)))</f>
        <v/>
      </c>
      <c r="Q1641" t="str">
        <f>IF(P1641="","",(VLOOKUP(P1641,Fauna!$G$2:$H$5001,2,FALSE)))</f>
        <v/>
      </c>
      <c r="R1641" t="str">
        <f>IF(P1641="","",(VLOOKUP(P1641,Fauna!$G$2:$I$5001,3,FALSE)))</f>
        <v/>
      </c>
    </row>
    <row r="1642" spans="14:18" x14ac:dyDescent="0.25">
      <c r="N1642" t="str">
        <f>IF(P1642="","",(VLOOKUP(P1642,Fauna!$G$2:$N$5001,8,FALSE)))</f>
        <v/>
      </c>
      <c r="Q1642" t="str">
        <f>IF(P1642="","",(VLOOKUP(P1642,Fauna!$G$2:$H$5001,2,FALSE)))</f>
        <v/>
      </c>
      <c r="R1642" t="str">
        <f>IF(P1642="","",(VLOOKUP(P1642,Fauna!$G$2:$I$5001,3,FALSE)))</f>
        <v/>
      </c>
    </row>
    <row r="1643" spans="14:18" x14ac:dyDescent="0.25">
      <c r="N1643" t="str">
        <f>IF(P1643="","",(VLOOKUP(P1643,Fauna!$G$2:$N$5001,8,FALSE)))</f>
        <v/>
      </c>
      <c r="Q1643" t="str">
        <f>IF(P1643="","",(VLOOKUP(P1643,Fauna!$G$2:$H$5001,2,FALSE)))</f>
        <v/>
      </c>
      <c r="R1643" t="str">
        <f>IF(P1643="","",(VLOOKUP(P1643,Fauna!$G$2:$I$5001,3,FALSE)))</f>
        <v/>
      </c>
    </row>
    <row r="1644" spans="14:18" x14ac:dyDescent="0.25">
      <c r="N1644" t="str">
        <f>IF(P1644="","",(VLOOKUP(P1644,Fauna!$G$2:$N$5001,8,FALSE)))</f>
        <v/>
      </c>
      <c r="Q1644" t="str">
        <f>IF(P1644="","",(VLOOKUP(P1644,Fauna!$G$2:$H$5001,2,FALSE)))</f>
        <v/>
      </c>
      <c r="R1644" t="str">
        <f>IF(P1644="","",(VLOOKUP(P1644,Fauna!$G$2:$I$5001,3,FALSE)))</f>
        <v/>
      </c>
    </row>
    <row r="1645" spans="14:18" x14ac:dyDescent="0.25">
      <c r="N1645" t="str">
        <f>IF(P1645="","",(VLOOKUP(P1645,Fauna!$G$2:$N$5001,8,FALSE)))</f>
        <v/>
      </c>
      <c r="Q1645" t="str">
        <f>IF(P1645="","",(VLOOKUP(P1645,Fauna!$G$2:$H$5001,2,FALSE)))</f>
        <v/>
      </c>
      <c r="R1645" t="str">
        <f>IF(P1645="","",(VLOOKUP(P1645,Fauna!$G$2:$I$5001,3,FALSE)))</f>
        <v/>
      </c>
    </row>
    <row r="1646" spans="14:18" x14ac:dyDescent="0.25">
      <c r="N1646" t="str">
        <f>IF(P1646="","",(VLOOKUP(P1646,Fauna!$G$2:$N$5001,8,FALSE)))</f>
        <v/>
      </c>
      <c r="Q1646" t="str">
        <f>IF(P1646="","",(VLOOKUP(P1646,Fauna!$G$2:$H$5001,2,FALSE)))</f>
        <v/>
      </c>
      <c r="R1646" t="str">
        <f>IF(P1646="","",(VLOOKUP(P1646,Fauna!$G$2:$I$5001,3,FALSE)))</f>
        <v/>
      </c>
    </row>
    <row r="1647" spans="14:18" x14ac:dyDescent="0.25">
      <c r="N1647" t="str">
        <f>IF(P1647="","",(VLOOKUP(P1647,Fauna!$G$2:$N$5001,8,FALSE)))</f>
        <v/>
      </c>
      <c r="Q1647" t="str">
        <f>IF(P1647="","",(VLOOKUP(P1647,Fauna!$G$2:$H$5001,2,FALSE)))</f>
        <v/>
      </c>
      <c r="R1647" t="str">
        <f>IF(P1647="","",(VLOOKUP(P1647,Fauna!$G$2:$I$5001,3,FALSE)))</f>
        <v/>
      </c>
    </row>
    <row r="1648" spans="14:18" x14ac:dyDescent="0.25">
      <c r="N1648" t="str">
        <f>IF(P1648="","",(VLOOKUP(P1648,Fauna!$G$2:$N$5001,8,FALSE)))</f>
        <v/>
      </c>
      <c r="Q1648" t="str">
        <f>IF(P1648="","",(VLOOKUP(P1648,Fauna!$G$2:$H$5001,2,FALSE)))</f>
        <v/>
      </c>
      <c r="R1648" t="str">
        <f>IF(P1648="","",(VLOOKUP(P1648,Fauna!$G$2:$I$5001,3,FALSE)))</f>
        <v/>
      </c>
    </row>
    <row r="1649" spans="14:18" x14ac:dyDescent="0.25">
      <c r="N1649" t="str">
        <f>IF(P1649="","",(VLOOKUP(P1649,Fauna!$G$2:$N$5001,8,FALSE)))</f>
        <v/>
      </c>
      <c r="Q1649" t="str">
        <f>IF(P1649="","",(VLOOKUP(P1649,Fauna!$G$2:$H$5001,2,FALSE)))</f>
        <v/>
      </c>
      <c r="R1649" t="str">
        <f>IF(P1649="","",(VLOOKUP(P1649,Fauna!$G$2:$I$5001,3,FALSE)))</f>
        <v/>
      </c>
    </row>
    <row r="1650" spans="14:18" x14ac:dyDescent="0.25">
      <c r="N1650" t="str">
        <f>IF(P1650="","",(VLOOKUP(P1650,Fauna!$G$2:$N$5001,8,FALSE)))</f>
        <v/>
      </c>
      <c r="Q1650" t="str">
        <f>IF(P1650="","",(VLOOKUP(P1650,Fauna!$G$2:$H$5001,2,FALSE)))</f>
        <v/>
      </c>
      <c r="R1650" t="str">
        <f>IF(P1650="","",(VLOOKUP(P1650,Fauna!$G$2:$I$5001,3,FALSE)))</f>
        <v/>
      </c>
    </row>
    <row r="1651" spans="14:18" x14ac:dyDescent="0.25">
      <c r="N1651" t="str">
        <f>IF(P1651="","",(VLOOKUP(P1651,Fauna!$G$2:$N$5001,8,FALSE)))</f>
        <v/>
      </c>
      <c r="Q1651" t="str">
        <f>IF(P1651="","",(VLOOKUP(P1651,Fauna!$G$2:$H$5001,2,FALSE)))</f>
        <v/>
      </c>
      <c r="R1651" t="str">
        <f>IF(P1651="","",(VLOOKUP(P1651,Fauna!$G$2:$I$5001,3,FALSE)))</f>
        <v/>
      </c>
    </row>
    <row r="1652" spans="14:18" x14ac:dyDescent="0.25">
      <c r="N1652" t="str">
        <f>IF(P1652="","",(VLOOKUP(P1652,Fauna!$G$2:$N$5001,8,FALSE)))</f>
        <v/>
      </c>
      <c r="Q1652" t="str">
        <f>IF(P1652="","",(VLOOKUP(P1652,Fauna!$G$2:$H$5001,2,FALSE)))</f>
        <v/>
      </c>
      <c r="R1652" t="str">
        <f>IF(P1652="","",(VLOOKUP(P1652,Fauna!$G$2:$I$5001,3,FALSE)))</f>
        <v/>
      </c>
    </row>
    <row r="1653" spans="14:18" x14ac:dyDescent="0.25">
      <c r="N1653" t="str">
        <f>IF(P1653="","",(VLOOKUP(P1653,Fauna!$G$2:$N$5001,8,FALSE)))</f>
        <v/>
      </c>
      <c r="Q1653" t="str">
        <f>IF(P1653="","",(VLOOKUP(P1653,Fauna!$G$2:$H$5001,2,FALSE)))</f>
        <v/>
      </c>
      <c r="R1653" t="str">
        <f>IF(P1653="","",(VLOOKUP(P1653,Fauna!$G$2:$I$5001,3,FALSE)))</f>
        <v/>
      </c>
    </row>
    <row r="1654" spans="14:18" x14ac:dyDescent="0.25">
      <c r="N1654" t="str">
        <f>IF(P1654="","",(VLOOKUP(P1654,Fauna!$G$2:$N$5001,8,FALSE)))</f>
        <v/>
      </c>
      <c r="Q1654" t="str">
        <f>IF(P1654="","",(VLOOKUP(P1654,Fauna!$G$2:$H$5001,2,FALSE)))</f>
        <v/>
      </c>
      <c r="R1654" t="str">
        <f>IF(P1654="","",(VLOOKUP(P1654,Fauna!$G$2:$I$5001,3,FALSE)))</f>
        <v/>
      </c>
    </row>
    <row r="1655" spans="14:18" x14ac:dyDescent="0.25">
      <c r="N1655" t="str">
        <f>IF(P1655="","",(VLOOKUP(P1655,Fauna!$G$2:$N$5001,8,FALSE)))</f>
        <v/>
      </c>
      <c r="Q1655" t="str">
        <f>IF(P1655="","",(VLOOKUP(P1655,Fauna!$G$2:$H$5001,2,FALSE)))</f>
        <v/>
      </c>
      <c r="R1655" t="str">
        <f>IF(P1655="","",(VLOOKUP(P1655,Fauna!$G$2:$I$5001,3,FALSE)))</f>
        <v/>
      </c>
    </row>
    <row r="1656" spans="14:18" x14ac:dyDescent="0.25">
      <c r="N1656" t="str">
        <f>IF(P1656="","",(VLOOKUP(P1656,Fauna!$G$2:$N$5001,8,FALSE)))</f>
        <v/>
      </c>
      <c r="Q1656" t="str">
        <f>IF(P1656="","",(VLOOKUP(P1656,Fauna!$G$2:$H$5001,2,FALSE)))</f>
        <v/>
      </c>
      <c r="R1656" t="str">
        <f>IF(P1656="","",(VLOOKUP(P1656,Fauna!$G$2:$I$5001,3,FALSE)))</f>
        <v/>
      </c>
    </row>
    <row r="1657" spans="14:18" x14ac:dyDescent="0.25">
      <c r="N1657" t="str">
        <f>IF(P1657="","",(VLOOKUP(P1657,Fauna!$G$2:$N$5001,8,FALSE)))</f>
        <v/>
      </c>
      <c r="Q1657" t="str">
        <f>IF(P1657="","",(VLOOKUP(P1657,Fauna!$G$2:$H$5001,2,FALSE)))</f>
        <v/>
      </c>
      <c r="R1657" t="str">
        <f>IF(P1657="","",(VLOOKUP(P1657,Fauna!$G$2:$I$5001,3,FALSE)))</f>
        <v/>
      </c>
    </row>
    <row r="1658" spans="14:18" x14ac:dyDescent="0.25">
      <c r="N1658" t="str">
        <f>IF(P1658="","",(VLOOKUP(P1658,Fauna!$G$2:$N$5001,8,FALSE)))</f>
        <v/>
      </c>
      <c r="Q1658" t="str">
        <f>IF(P1658="","",(VLOOKUP(P1658,Fauna!$G$2:$H$5001,2,FALSE)))</f>
        <v/>
      </c>
      <c r="R1658" t="str">
        <f>IF(P1658="","",(VLOOKUP(P1658,Fauna!$G$2:$I$5001,3,FALSE)))</f>
        <v/>
      </c>
    </row>
    <row r="1659" spans="14:18" x14ac:dyDescent="0.25">
      <c r="N1659" t="str">
        <f>IF(P1659="","",(VLOOKUP(P1659,Fauna!$G$2:$N$5001,8,FALSE)))</f>
        <v/>
      </c>
      <c r="Q1659" t="str">
        <f>IF(P1659="","",(VLOOKUP(P1659,Fauna!$G$2:$H$5001,2,FALSE)))</f>
        <v/>
      </c>
      <c r="R1659" t="str">
        <f>IF(P1659="","",(VLOOKUP(P1659,Fauna!$G$2:$I$5001,3,FALSE)))</f>
        <v/>
      </c>
    </row>
    <row r="1660" spans="14:18" x14ac:dyDescent="0.25">
      <c r="N1660" t="str">
        <f>IF(P1660="","",(VLOOKUP(P1660,Fauna!$G$2:$N$5001,8,FALSE)))</f>
        <v/>
      </c>
      <c r="Q1660" t="str">
        <f>IF(P1660="","",(VLOOKUP(P1660,Fauna!$G$2:$H$5001,2,FALSE)))</f>
        <v/>
      </c>
      <c r="R1660" t="str">
        <f>IF(P1660="","",(VLOOKUP(P1660,Fauna!$G$2:$I$5001,3,FALSE)))</f>
        <v/>
      </c>
    </row>
    <row r="1661" spans="14:18" x14ac:dyDescent="0.25">
      <c r="N1661" t="str">
        <f>IF(P1661="","",(VLOOKUP(P1661,Fauna!$G$2:$N$5001,8,FALSE)))</f>
        <v/>
      </c>
      <c r="Q1661" t="str">
        <f>IF(P1661="","",(VLOOKUP(P1661,Fauna!$G$2:$H$5001,2,FALSE)))</f>
        <v/>
      </c>
      <c r="R1661" t="str">
        <f>IF(P1661="","",(VLOOKUP(P1661,Fauna!$G$2:$I$5001,3,FALSE)))</f>
        <v/>
      </c>
    </row>
    <row r="1662" spans="14:18" x14ac:dyDescent="0.25">
      <c r="N1662" t="str">
        <f>IF(P1662="","",(VLOOKUP(P1662,Fauna!$G$2:$N$5001,8,FALSE)))</f>
        <v/>
      </c>
      <c r="Q1662" t="str">
        <f>IF(P1662="","",(VLOOKUP(P1662,Fauna!$G$2:$H$5001,2,FALSE)))</f>
        <v/>
      </c>
      <c r="R1662" t="str">
        <f>IF(P1662="","",(VLOOKUP(P1662,Fauna!$G$2:$I$5001,3,FALSE)))</f>
        <v/>
      </c>
    </row>
    <row r="1663" spans="14:18" x14ac:dyDescent="0.25">
      <c r="N1663" t="str">
        <f>IF(P1663="","",(VLOOKUP(P1663,Fauna!$G$2:$N$5001,8,FALSE)))</f>
        <v/>
      </c>
      <c r="Q1663" t="str">
        <f>IF(P1663="","",(VLOOKUP(P1663,Fauna!$G$2:$H$5001,2,FALSE)))</f>
        <v/>
      </c>
      <c r="R1663" t="str">
        <f>IF(P1663="","",(VLOOKUP(P1663,Fauna!$G$2:$I$5001,3,FALSE)))</f>
        <v/>
      </c>
    </row>
    <row r="1664" spans="14:18" x14ac:dyDescent="0.25">
      <c r="N1664" t="str">
        <f>IF(P1664="","",(VLOOKUP(P1664,Fauna!$G$2:$N$5001,8,FALSE)))</f>
        <v/>
      </c>
      <c r="Q1664" t="str">
        <f>IF(P1664="","",(VLOOKUP(P1664,Fauna!$G$2:$H$5001,2,FALSE)))</f>
        <v/>
      </c>
      <c r="R1664" t="str">
        <f>IF(P1664="","",(VLOOKUP(P1664,Fauna!$G$2:$I$5001,3,FALSE)))</f>
        <v/>
      </c>
    </row>
    <row r="1665" spans="14:18" x14ac:dyDescent="0.25">
      <c r="N1665" t="str">
        <f>IF(P1665="","",(VLOOKUP(P1665,Fauna!$G$2:$N$5001,8,FALSE)))</f>
        <v/>
      </c>
      <c r="Q1665" t="str">
        <f>IF(P1665="","",(VLOOKUP(P1665,Fauna!$G$2:$H$5001,2,FALSE)))</f>
        <v/>
      </c>
      <c r="R1665" t="str">
        <f>IF(P1665="","",(VLOOKUP(P1665,Fauna!$G$2:$I$5001,3,FALSE)))</f>
        <v/>
      </c>
    </row>
    <row r="1666" spans="14:18" x14ac:dyDescent="0.25">
      <c r="N1666" t="str">
        <f>IF(P1666="","",(VLOOKUP(P1666,Fauna!$G$2:$N$5001,8,FALSE)))</f>
        <v/>
      </c>
      <c r="Q1666" t="str">
        <f>IF(P1666="","",(VLOOKUP(P1666,Fauna!$G$2:$H$5001,2,FALSE)))</f>
        <v/>
      </c>
      <c r="R1666" t="str">
        <f>IF(P1666="","",(VLOOKUP(P1666,Fauna!$G$2:$I$5001,3,FALSE)))</f>
        <v/>
      </c>
    </row>
    <row r="1667" spans="14:18" x14ac:dyDescent="0.25">
      <c r="N1667" t="str">
        <f>IF(P1667="","",(VLOOKUP(P1667,Fauna!$G$2:$N$5001,8,FALSE)))</f>
        <v/>
      </c>
      <c r="Q1667" t="str">
        <f>IF(P1667="","",(VLOOKUP(P1667,Fauna!$G$2:$H$5001,2,FALSE)))</f>
        <v/>
      </c>
      <c r="R1667" t="str">
        <f>IF(P1667="","",(VLOOKUP(P1667,Fauna!$G$2:$I$5001,3,FALSE)))</f>
        <v/>
      </c>
    </row>
    <row r="1668" spans="14:18" x14ac:dyDescent="0.25">
      <c r="N1668" t="str">
        <f>IF(P1668="","",(VLOOKUP(P1668,Fauna!$G$2:$N$5001,8,FALSE)))</f>
        <v/>
      </c>
      <c r="Q1668" t="str">
        <f>IF(P1668="","",(VLOOKUP(P1668,Fauna!$G$2:$H$5001,2,FALSE)))</f>
        <v/>
      </c>
      <c r="R1668" t="str">
        <f>IF(P1668="","",(VLOOKUP(P1668,Fauna!$G$2:$I$5001,3,FALSE)))</f>
        <v/>
      </c>
    </row>
    <row r="1669" spans="14:18" x14ac:dyDescent="0.25">
      <c r="N1669" t="str">
        <f>IF(P1669="","",(VLOOKUP(P1669,Fauna!$G$2:$N$5001,8,FALSE)))</f>
        <v/>
      </c>
      <c r="Q1669" t="str">
        <f>IF(P1669="","",(VLOOKUP(P1669,Fauna!$G$2:$H$5001,2,FALSE)))</f>
        <v/>
      </c>
      <c r="R1669" t="str">
        <f>IF(P1669="","",(VLOOKUP(P1669,Fauna!$G$2:$I$5001,3,FALSE)))</f>
        <v/>
      </c>
    </row>
    <row r="1670" spans="14:18" x14ac:dyDescent="0.25">
      <c r="N1670" t="str">
        <f>IF(P1670="","",(VLOOKUP(P1670,Fauna!$G$2:$N$5001,8,FALSE)))</f>
        <v/>
      </c>
      <c r="Q1670" t="str">
        <f>IF(P1670="","",(VLOOKUP(P1670,Fauna!$G$2:$H$5001,2,FALSE)))</f>
        <v/>
      </c>
      <c r="R1670" t="str">
        <f>IF(P1670="","",(VLOOKUP(P1670,Fauna!$G$2:$I$5001,3,FALSE)))</f>
        <v/>
      </c>
    </row>
    <row r="1671" spans="14:18" x14ac:dyDescent="0.25">
      <c r="N1671" t="str">
        <f>IF(P1671="","",(VLOOKUP(P1671,Fauna!$G$2:$N$5001,8,FALSE)))</f>
        <v/>
      </c>
      <c r="Q1671" t="str">
        <f>IF(P1671="","",(VLOOKUP(P1671,Fauna!$G$2:$H$5001,2,FALSE)))</f>
        <v/>
      </c>
      <c r="R1671" t="str">
        <f>IF(P1671="","",(VLOOKUP(P1671,Fauna!$G$2:$I$5001,3,FALSE)))</f>
        <v/>
      </c>
    </row>
    <row r="1672" spans="14:18" x14ac:dyDescent="0.25">
      <c r="N1672" t="str">
        <f>IF(P1672="","",(VLOOKUP(P1672,Fauna!$G$2:$N$5001,8,FALSE)))</f>
        <v/>
      </c>
      <c r="Q1672" t="str">
        <f>IF(P1672="","",(VLOOKUP(P1672,Fauna!$G$2:$H$5001,2,FALSE)))</f>
        <v/>
      </c>
      <c r="R1672" t="str">
        <f>IF(P1672="","",(VLOOKUP(P1672,Fauna!$G$2:$I$5001,3,FALSE)))</f>
        <v/>
      </c>
    </row>
    <row r="1673" spans="14:18" x14ac:dyDescent="0.25">
      <c r="N1673" t="str">
        <f>IF(P1673="","",(VLOOKUP(P1673,Fauna!$G$2:$N$5001,8,FALSE)))</f>
        <v/>
      </c>
      <c r="Q1673" t="str">
        <f>IF(P1673="","",(VLOOKUP(P1673,Fauna!$G$2:$H$5001,2,FALSE)))</f>
        <v/>
      </c>
      <c r="R1673" t="str">
        <f>IF(P1673="","",(VLOOKUP(P1673,Fauna!$G$2:$I$5001,3,FALSE)))</f>
        <v/>
      </c>
    </row>
    <row r="1674" spans="14:18" x14ac:dyDescent="0.25">
      <c r="N1674" t="str">
        <f>IF(P1674="","",(VLOOKUP(P1674,Fauna!$G$2:$N$5001,8,FALSE)))</f>
        <v/>
      </c>
      <c r="Q1674" t="str">
        <f>IF(P1674="","",(VLOOKUP(P1674,Fauna!$G$2:$H$5001,2,FALSE)))</f>
        <v/>
      </c>
      <c r="R1674" t="str">
        <f>IF(P1674="","",(VLOOKUP(P1674,Fauna!$G$2:$I$5001,3,FALSE)))</f>
        <v/>
      </c>
    </row>
    <row r="1675" spans="14:18" x14ac:dyDescent="0.25">
      <c r="N1675" t="str">
        <f>IF(P1675="","",(VLOOKUP(P1675,Fauna!$G$2:$N$5001,8,FALSE)))</f>
        <v/>
      </c>
      <c r="Q1675" t="str">
        <f>IF(P1675="","",(VLOOKUP(P1675,Fauna!$G$2:$H$5001,2,FALSE)))</f>
        <v/>
      </c>
      <c r="R1675" t="str">
        <f>IF(P1675="","",(VLOOKUP(P1675,Fauna!$G$2:$I$5001,3,FALSE)))</f>
        <v/>
      </c>
    </row>
    <row r="1676" spans="14:18" x14ac:dyDescent="0.25">
      <c r="N1676" t="str">
        <f>IF(P1676="","",(VLOOKUP(P1676,Fauna!$G$2:$N$5001,8,FALSE)))</f>
        <v/>
      </c>
      <c r="Q1676" t="str">
        <f>IF(P1676="","",(VLOOKUP(P1676,Fauna!$G$2:$H$5001,2,FALSE)))</f>
        <v/>
      </c>
      <c r="R1676" t="str">
        <f>IF(P1676="","",(VLOOKUP(P1676,Fauna!$G$2:$I$5001,3,FALSE)))</f>
        <v/>
      </c>
    </row>
    <row r="1677" spans="14:18" x14ac:dyDescent="0.25">
      <c r="N1677" t="str">
        <f>IF(P1677="","",(VLOOKUP(P1677,Fauna!$G$2:$N$5001,8,FALSE)))</f>
        <v/>
      </c>
      <c r="Q1677" t="str">
        <f>IF(P1677="","",(VLOOKUP(P1677,Fauna!$G$2:$H$5001,2,FALSE)))</f>
        <v/>
      </c>
      <c r="R1677" t="str">
        <f>IF(P1677="","",(VLOOKUP(P1677,Fauna!$G$2:$I$5001,3,FALSE)))</f>
        <v/>
      </c>
    </row>
    <row r="1678" spans="14:18" x14ac:dyDescent="0.25">
      <c r="N1678" t="str">
        <f>IF(P1678="","",(VLOOKUP(P1678,Fauna!$G$2:$N$5001,8,FALSE)))</f>
        <v/>
      </c>
      <c r="Q1678" t="str">
        <f>IF(P1678="","",(VLOOKUP(P1678,Fauna!$G$2:$H$5001,2,FALSE)))</f>
        <v/>
      </c>
      <c r="R1678" t="str">
        <f>IF(P1678="","",(VLOOKUP(P1678,Fauna!$G$2:$I$5001,3,FALSE)))</f>
        <v/>
      </c>
    </row>
    <row r="1679" spans="14:18" x14ac:dyDescent="0.25">
      <c r="N1679" t="str">
        <f>IF(P1679="","",(VLOOKUP(P1679,Fauna!$G$2:$N$5001,8,FALSE)))</f>
        <v/>
      </c>
      <c r="Q1679" t="str">
        <f>IF(P1679="","",(VLOOKUP(P1679,Fauna!$G$2:$H$5001,2,FALSE)))</f>
        <v/>
      </c>
      <c r="R1679" t="str">
        <f>IF(P1679="","",(VLOOKUP(P1679,Fauna!$G$2:$I$5001,3,FALSE)))</f>
        <v/>
      </c>
    </row>
    <row r="1680" spans="14:18" x14ac:dyDescent="0.25">
      <c r="N1680" t="str">
        <f>IF(P1680="","",(VLOOKUP(P1680,Fauna!$G$2:$N$5001,8,FALSE)))</f>
        <v/>
      </c>
      <c r="Q1680" t="str">
        <f>IF(P1680="","",(VLOOKUP(P1680,Fauna!$G$2:$H$5001,2,FALSE)))</f>
        <v/>
      </c>
      <c r="R1680" t="str">
        <f>IF(P1680="","",(VLOOKUP(P1680,Fauna!$G$2:$I$5001,3,FALSE)))</f>
        <v/>
      </c>
    </row>
    <row r="1681" spans="14:18" x14ac:dyDescent="0.25">
      <c r="N1681" t="str">
        <f>IF(P1681="","",(VLOOKUP(P1681,Fauna!$G$2:$N$5001,8,FALSE)))</f>
        <v/>
      </c>
      <c r="Q1681" t="str">
        <f>IF(P1681="","",(VLOOKUP(P1681,Fauna!$G$2:$H$5001,2,FALSE)))</f>
        <v/>
      </c>
      <c r="R1681" t="str">
        <f>IF(P1681="","",(VLOOKUP(P1681,Fauna!$G$2:$I$5001,3,FALSE)))</f>
        <v/>
      </c>
    </row>
    <row r="1682" spans="14:18" x14ac:dyDescent="0.25">
      <c r="N1682" t="str">
        <f>IF(P1682="","",(VLOOKUP(P1682,Fauna!$G$2:$N$5001,8,FALSE)))</f>
        <v/>
      </c>
      <c r="Q1682" t="str">
        <f>IF(P1682="","",(VLOOKUP(P1682,Fauna!$G$2:$H$5001,2,FALSE)))</f>
        <v/>
      </c>
      <c r="R1682" t="str">
        <f>IF(P1682="","",(VLOOKUP(P1682,Fauna!$G$2:$I$5001,3,FALSE)))</f>
        <v/>
      </c>
    </row>
    <row r="1683" spans="14:18" x14ac:dyDescent="0.25">
      <c r="N1683" t="str">
        <f>IF(P1683="","",(VLOOKUP(P1683,Fauna!$G$2:$N$5001,8,FALSE)))</f>
        <v/>
      </c>
      <c r="Q1683" t="str">
        <f>IF(P1683="","",(VLOOKUP(P1683,Fauna!$G$2:$H$5001,2,FALSE)))</f>
        <v/>
      </c>
      <c r="R1683" t="str">
        <f>IF(P1683="","",(VLOOKUP(P1683,Fauna!$G$2:$I$5001,3,FALSE)))</f>
        <v/>
      </c>
    </row>
    <row r="1684" spans="14:18" x14ac:dyDescent="0.25">
      <c r="N1684" t="str">
        <f>IF(P1684="","",(VLOOKUP(P1684,Fauna!$G$2:$N$5001,8,FALSE)))</f>
        <v/>
      </c>
      <c r="Q1684" t="str">
        <f>IF(P1684="","",(VLOOKUP(P1684,Fauna!$G$2:$H$5001,2,FALSE)))</f>
        <v/>
      </c>
      <c r="R1684" t="str">
        <f>IF(P1684="","",(VLOOKUP(P1684,Fauna!$G$2:$I$5001,3,FALSE)))</f>
        <v/>
      </c>
    </row>
    <row r="1685" spans="14:18" x14ac:dyDescent="0.25">
      <c r="N1685" t="str">
        <f>IF(P1685="","",(VLOOKUP(P1685,Fauna!$G$2:$N$5001,8,FALSE)))</f>
        <v/>
      </c>
      <c r="Q1685" t="str">
        <f>IF(P1685="","",(VLOOKUP(P1685,Fauna!$G$2:$H$5001,2,FALSE)))</f>
        <v/>
      </c>
      <c r="R1685" t="str">
        <f>IF(P1685="","",(VLOOKUP(P1685,Fauna!$G$2:$I$5001,3,FALSE)))</f>
        <v/>
      </c>
    </row>
    <row r="1686" spans="14:18" x14ac:dyDescent="0.25">
      <c r="N1686" t="str">
        <f>IF(P1686="","",(VLOOKUP(P1686,Fauna!$G$2:$N$5001,8,FALSE)))</f>
        <v/>
      </c>
      <c r="Q1686" t="str">
        <f>IF(P1686="","",(VLOOKUP(P1686,Fauna!$G$2:$H$5001,2,FALSE)))</f>
        <v/>
      </c>
      <c r="R1686" t="str">
        <f>IF(P1686="","",(VLOOKUP(P1686,Fauna!$G$2:$I$5001,3,FALSE)))</f>
        <v/>
      </c>
    </row>
    <row r="1687" spans="14:18" x14ac:dyDescent="0.25">
      <c r="N1687" t="str">
        <f>IF(P1687="","",(VLOOKUP(P1687,Fauna!$G$2:$N$5001,8,FALSE)))</f>
        <v/>
      </c>
      <c r="Q1687" t="str">
        <f>IF(P1687="","",(VLOOKUP(P1687,Fauna!$G$2:$H$5001,2,FALSE)))</f>
        <v/>
      </c>
      <c r="R1687" t="str">
        <f>IF(P1687="","",(VLOOKUP(P1687,Fauna!$G$2:$I$5001,3,FALSE)))</f>
        <v/>
      </c>
    </row>
    <row r="1688" spans="14:18" x14ac:dyDescent="0.25">
      <c r="N1688" t="str">
        <f>IF(P1688="","",(VLOOKUP(P1688,Fauna!$G$2:$N$5001,8,FALSE)))</f>
        <v/>
      </c>
      <c r="Q1688" t="str">
        <f>IF(P1688="","",(VLOOKUP(P1688,Fauna!$G$2:$H$5001,2,FALSE)))</f>
        <v/>
      </c>
      <c r="R1688" t="str">
        <f>IF(P1688="","",(VLOOKUP(P1688,Fauna!$G$2:$I$5001,3,FALSE)))</f>
        <v/>
      </c>
    </row>
    <row r="1689" spans="14:18" x14ac:dyDescent="0.25">
      <c r="N1689" t="str">
        <f>IF(P1689="","",(VLOOKUP(P1689,Fauna!$G$2:$N$5001,8,FALSE)))</f>
        <v/>
      </c>
      <c r="Q1689" t="str">
        <f>IF(P1689="","",(VLOOKUP(P1689,Fauna!$G$2:$H$5001,2,FALSE)))</f>
        <v/>
      </c>
      <c r="R1689" t="str">
        <f>IF(P1689="","",(VLOOKUP(P1689,Fauna!$G$2:$I$5001,3,FALSE)))</f>
        <v/>
      </c>
    </row>
    <row r="1690" spans="14:18" x14ac:dyDescent="0.25">
      <c r="N1690" t="str">
        <f>IF(P1690="","",(VLOOKUP(P1690,Fauna!$G$2:$N$5001,8,FALSE)))</f>
        <v/>
      </c>
      <c r="Q1690" t="str">
        <f>IF(P1690="","",(VLOOKUP(P1690,Fauna!$G$2:$H$5001,2,FALSE)))</f>
        <v/>
      </c>
      <c r="R1690" t="str">
        <f>IF(P1690="","",(VLOOKUP(P1690,Fauna!$G$2:$I$5001,3,FALSE)))</f>
        <v/>
      </c>
    </row>
    <row r="1691" spans="14:18" x14ac:dyDescent="0.25">
      <c r="N1691" t="str">
        <f>IF(P1691="","",(VLOOKUP(P1691,Fauna!$G$2:$N$5001,8,FALSE)))</f>
        <v/>
      </c>
      <c r="Q1691" t="str">
        <f>IF(P1691="","",(VLOOKUP(P1691,Fauna!$G$2:$H$5001,2,FALSE)))</f>
        <v/>
      </c>
      <c r="R1691" t="str">
        <f>IF(P1691="","",(VLOOKUP(P1691,Fauna!$G$2:$I$5001,3,FALSE)))</f>
        <v/>
      </c>
    </row>
    <row r="1692" spans="14:18" x14ac:dyDescent="0.25">
      <c r="N1692" t="str">
        <f>IF(P1692="","",(VLOOKUP(P1692,Fauna!$G$2:$N$5001,8,FALSE)))</f>
        <v/>
      </c>
      <c r="Q1692" t="str">
        <f>IF(P1692="","",(VLOOKUP(P1692,Fauna!$G$2:$H$5001,2,FALSE)))</f>
        <v/>
      </c>
      <c r="R1692" t="str">
        <f>IF(P1692="","",(VLOOKUP(P1692,Fauna!$G$2:$I$5001,3,FALSE)))</f>
        <v/>
      </c>
    </row>
    <row r="1693" spans="14:18" x14ac:dyDescent="0.25">
      <c r="N1693" t="str">
        <f>IF(P1693="","",(VLOOKUP(P1693,Fauna!$G$2:$N$5001,8,FALSE)))</f>
        <v/>
      </c>
      <c r="Q1693" t="str">
        <f>IF(P1693="","",(VLOOKUP(P1693,Fauna!$G$2:$H$5001,2,FALSE)))</f>
        <v/>
      </c>
      <c r="R1693" t="str">
        <f>IF(P1693="","",(VLOOKUP(P1693,Fauna!$G$2:$I$5001,3,FALSE)))</f>
        <v/>
      </c>
    </row>
    <row r="1694" spans="14:18" x14ac:dyDescent="0.25">
      <c r="N1694" t="str">
        <f>IF(P1694="","",(VLOOKUP(P1694,Fauna!$G$2:$N$5001,8,FALSE)))</f>
        <v/>
      </c>
      <c r="Q1694" t="str">
        <f>IF(P1694="","",(VLOOKUP(P1694,Fauna!$G$2:$H$5001,2,FALSE)))</f>
        <v/>
      </c>
      <c r="R1694" t="str">
        <f>IF(P1694="","",(VLOOKUP(P1694,Fauna!$G$2:$I$5001,3,FALSE)))</f>
        <v/>
      </c>
    </row>
    <row r="1695" spans="14:18" x14ac:dyDescent="0.25">
      <c r="N1695" t="str">
        <f>IF(P1695="","",(VLOOKUP(P1695,Fauna!$G$2:$N$5001,8,FALSE)))</f>
        <v/>
      </c>
      <c r="Q1695" t="str">
        <f>IF(P1695="","",(VLOOKUP(P1695,Fauna!$G$2:$H$5001,2,FALSE)))</f>
        <v/>
      </c>
      <c r="R1695" t="str">
        <f>IF(P1695="","",(VLOOKUP(P1695,Fauna!$G$2:$I$5001,3,FALSE)))</f>
        <v/>
      </c>
    </row>
    <row r="1696" spans="14:18" x14ac:dyDescent="0.25">
      <c r="N1696" t="str">
        <f>IF(P1696="","",(VLOOKUP(P1696,Fauna!$G$2:$N$5001,8,FALSE)))</f>
        <v/>
      </c>
      <c r="Q1696" t="str">
        <f>IF(P1696="","",(VLOOKUP(P1696,Fauna!$G$2:$H$5001,2,FALSE)))</f>
        <v/>
      </c>
      <c r="R1696" t="str">
        <f>IF(P1696="","",(VLOOKUP(P1696,Fauna!$G$2:$I$5001,3,FALSE)))</f>
        <v/>
      </c>
    </row>
    <row r="1697" spans="14:18" x14ac:dyDescent="0.25">
      <c r="N1697" t="str">
        <f>IF(P1697="","",(VLOOKUP(P1697,Fauna!$G$2:$N$5001,8,FALSE)))</f>
        <v/>
      </c>
      <c r="Q1697" t="str">
        <f>IF(P1697="","",(VLOOKUP(P1697,Fauna!$G$2:$H$5001,2,FALSE)))</f>
        <v/>
      </c>
      <c r="R1697" t="str">
        <f>IF(P1697="","",(VLOOKUP(P1697,Fauna!$G$2:$I$5001,3,FALSE)))</f>
        <v/>
      </c>
    </row>
    <row r="1698" spans="14:18" x14ac:dyDescent="0.25">
      <c r="N1698" t="str">
        <f>IF(P1698="","",(VLOOKUP(P1698,Fauna!$G$2:$N$5001,8,FALSE)))</f>
        <v/>
      </c>
      <c r="Q1698" t="str">
        <f>IF(P1698="","",(VLOOKUP(P1698,Fauna!$G$2:$H$5001,2,FALSE)))</f>
        <v/>
      </c>
      <c r="R1698" t="str">
        <f>IF(P1698="","",(VLOOKUP(P1698,Fauna!$G$2:$I$5001,3,FALSE)))</f>
        <v/>
      </c>
    </row>
    <row r="1699" spans="14:18" x14ac:dyDescent="0.25">
      <c r="N1699" t="str">
        <f>IF(P1699="","",(VLOOKUP(P1699,Fauna!$G$2:$N$5001,8,FALSE)))</f>
        <v/>
      </c>
      <c r="Q1699" t="str">
        <f>IF(P1699="","",(VLOOKUP(P1699,Fauna!$G$2:$H$5001,2,FALSE)))</f>
        <v/>
      </c>
      <c r="R1699" t="str">
        <f>IF(P1699="","",(VLOOKUP(P1699,Fauna!$G$2:$I$5001,3,FALSE)))</f>
        <v/>
      </c>
    </row>
    <row r="1700" spans="14:18" x14ac:dyDescent="0.25">
      <c r="N1700" t="str">
        <f>IF(P1700="","",(VLOOKUP(P1700,Fauna!$G$2:$N$5001,8,FALSE)))</f>
        <v/>
      </c>
      <c r="Q1700" t="str">
        <f>IF(P1700="","",(VLOOKUP(P1700,Fauna!$G$2:$H$5001,2,FALSE)))</f>
        <v/>
      </c>
      <c r="R1700" t="str">
        <f>IF(P1700="","",(VLOOKUP(P1700,Fauna!$G$2:$I$5001,3,FALSE)))</f>
        <v/>
      </c>
    </row>
    <row r="1701" spans="14:18" x14ac:dyDescent="0.25">
      <c r="N1701" t="str">
        <f>IF(P1701="","",(VLOOKUP(P1701,Fauna!$G$2:$N$5001,8,FALSE)))</f>
        <v/>
      </c>
      <c r="Q1701" t="str">
        <f>IF(P1701="","",(VLOOKUP(P1701,Fauna!$G$2:$H$5001,2,FALSE)))</f>
        <v/>
      </c>
      <c r="R1701" t="str">
        <f>IF(P1701="","",(VLOOKUP(P1701,Fauna!$G$2:$I$5001,3,FALSE)))</f>
        <v/>
      </c>
    </row>
    <row r="1702" spans="14:18" x14ac:dyDescent="0.25">
      <c r="N1702" t="str">
        <f>IF(P1702="","",(VLOOKUP(P1702,Fauna!$G$2:$N$5001,8,FALSE)))</f>
        <v/>
      </c>
      <c r="Q1702" t="str">
        <f>IF(P1702="","",(VLOOKUP(P1702,Fauna!$G$2:$H$5001,2,FALSE)))</f>
        <v/>
      </c>
      <c r="R1702" t="str">
        <f>IF(P1702="","",(VLOOKUP(P1702,Fauna!$G$2:$I$5001,3,FALSE)))</f>
        <v/>
      </c>
    </row>
    <row r="1703" spans="14:18" x14ac:dyDescent="0.25">
      <c r="N1703" t="str">
        <f>IF(P1703="","",(VLOOKUP(P1703,Fauna!$G$2:$N$5001,8,FALSE)))</f>
        <v/>
      </c>
      <c r="Q1703" t="str">
        <f>IF(P1703="","",(VLOOKUP(P1703,Fauna!$G$2:$H$5001,2,FALSE)))</f>
        <v/>
      </c>
      <c r="R1703" t="str">
        <f>IF(P1703="","",(VLOOKUP(P1703,Fauna!$G$2:$I$5001,3,FALSE)))</f>
        <v/>
      </c>
    </row>
    <row r="1704" spans="14:18" x14ac:dyDescent="0.25">
      <c r="N1704" t="str">
        <f>IF(P1704="","",(VLOOKUP(P1704,Fauna!$G$2:$N$5001,8,FALSE)))</f>
        <v/>
      </c>
      <c r="Q1704" t="str">
        <f>IF(P1704="","",(VLOOKUP(P1704,Fauna!$G$2:$H$5001,2,FALSE)))</f>
        <v/>
      </c>
      <c r="R1704" t="str">
        <f>IF(P1704="","",(VLOOKUP(P1704,Fauna!$G$2:$I$5001,3,FALSE)))</f>
        <v/>
      </c>
    </row>
    <row r="1705" spans="14:18" x14ac:dyDescent="0.25">
      <c r="N1705" t="str">
        <f>IF(P1705="","",(VLOOKUP(P1705,Fauna!$G$2:$N$5001,8,FALSE)))</f>
        <v/>
      </c>
      <c r="Q1705" t="str">
        <f>IF(P1705="","",(VLOOKUP(P1705,Fauna!$G$2:$H$5001,2,FALSE)))</f>
        <v/>
      </c>
      <c r="R1705" t="str">
        <f>IF(P1705="","",(VLOOKUP(P1705,Fauna!$G$2:$I$5001,3,FALSE)))</f>
        <v/>
      </c>
    </row>
    <row r="1706" spans="14:18" x14ac:dyDescent="0.25">
      <c r="N1706" t="str">
        <f>IF(P1706="","",(VLOOKUP(P1706,Fauna!$G$2:$N$5001,8,FALSE)))</f>
        <v/>
      </c>
      <c r="Q1706" t="str">
        <f>IF(P1706="","",(VLOOKUP(P1706,Fauna!$G$2:$H$5001,2,FALSE)))</f>
        <v/>
      </c>
      <c r="R1706" t="str">
        <f>IF(P1706="","",(VLOOKUP(P1706,Fauna!$G$2:$I$5001,3,FALSE)))</f>
        <v/>
      </c>
    </row>
    <row r="1707" spans="14:18" x14ac:dyDescent="0.25">
      <c r="N1707" t="str">
        <f>IF(P1707="","",(VLOOKUP(P1707,Fauna!$G$2:$N$5001,8,FALSE)))</f>
        <v/>
      </c>
      <c r="Q1707" t="str">
        <f>IF(P1707="","",(VLOOKUP(P1707,Fauna!$G$2:$H$5001,2,FALSE)))</f>
        <v/>
      </c>
      <c r="R1707" t="str">
        <f>IF(P1707="","",(VLOOKUP(P1707,Fauna!$G$2:$I$5001,3,FALSE)))</f>
        <v/>
      </c>
    </row>
    <row r="1708" spans="14:18" x14ac:dyDescent="0.25">
      <c r="N1708" t="str">
        <f>IF(P1708="","",(VLOOKUP(P1708,Fauna!$G$2:$N$5001,8,FALSE)))</f>
        <v/>
      </c>
      <c r="Q1708" t="str">
        <f>IF(P1708="","",(VLOOKUP(P1708,Fauna!$G$2:$H$5001,2,FALSE)))</f>
        <v/>
      </c>
      <c r="R1708" t="str">
        <f>IF(P1708="","",(VLOOKUP(P1708,Fauna!$G$2:$I$5001,3,FALSE)))</f>
        <v/>
      </c>
    </row>
    <row r="1709" spans="14:18" x14ac:dyDescent="0.25">
      <c r="N1709" t="str">
        <f>IF(P1709="","",(VLOOKUP(P1709,Fauna!$G$2:$N$5001,8,FALSE)))</f>
        <v/>
      </c>
      <c r="Q1709" t="str">
        <f>IF(P1709="","",(VLOOKUP(P1709,Fauna!$G$2:$H$5001,2,FALSE)))</f>
        <v/>
      </c>
      <c r="R1709" t="str">
        <f>IF(P1709="","",(VLOOKUP(P1709,Fauna!$G$2:$I$5001,3,FALSE)))</f>
        <v/>
      </c>
    </row>
    <row r="1710" spans="14:18" x14ac:dyDescent="0.25">
      <c r="N1710" t="str">
        <f>IF(P1710="","",(VLOOKUP(P1710,Fauna!$G$2:$N$5001,8,FALSE)))</f>
        <v/>
      </c>
      <c r="Q1710" t="str">
        <f>IF(P1710="","",(VLOOKUP(P1710,Fauna!$G$2:$H$5001,2,FALSE)))</f>
        <v/>
      </c>
      <c r="R1710" t="str">
        <f>IF(P1710="","",(VLOOKUP(P1710,Fauna!$G$2:$I$5001,3,FALSE)))</f>
        <v/>
      </c>
    </row>
    <row r="1711" spans="14:18" x14ac:dyDescent="0.25">
      <c r="N1711" t="str">
        <f>IF(P1711="","",(VLOOKUP(P1711,Fauna!$G$2:$N$5001,8,FALSE)))</f>
        <v/>
      </c>
      <c r="Q1711" t="str">
        <f>IF(P1711="","",(VLOOKUP(P1711,Fauna!$G$2:$H$5001,2,FALSE)))</f>
        <v/>
      </c>
      <c r="R1711" t="str">
        <f>IF(P1711="","",(VLOOKUP(P1711,Fauna!$G$2:$I$5001,3,FALSE)))</f>
        <v/>
      </c>
    </row>
    <row r="1712" spans="14:18" x14ac:dyDescent="0.25">
      <c r="N1712" t="str">
        <f>IF(P1712="","",(VLOOKUP(P1712,Fauna!$G$2:$N$5001,8,FALSE)))</f>
        <v/>
      </c>
      <c r="Q1712" t="str">
        <f>IF(P1712="","",(VLOOKUP(P1712,Fauna!$G$2:$H$5001,2,FALSE)))</f>
        <v/>
      </c>
      <c r="R1712" t="str">
        <f>IF(P1712="","",(VLOOKUP(P1712,Fauna!$G$2:$I$5001,3,FALSE)))</f>
        <v/>
      </c>
    </row>
    <row r="1713" spans="14:18" x14ac:dyDescent="0.25">
      <c r="N1713" t="str">
        <f>IF(P1713="","",(VLOOKUP(P1713,Fauna!$G$2:$N$5001,8,FALSE)))</f>
        <v/>
      </c>
      <c r="Q1713" t="str">
        <f>IF(P1713="","",(VLOOKUP(P1713,Fauna!$G$2:$H$5001,2,FALSE)))</f>
        <v/>
      </c>
      <c r="R1713" t="str">
        <f>IF(P1713="","",(VLOOKUP(P1713,Fauna!$G$2:$I$5001,3,FALSE)))</f>
        <v/>
      </c>
    </row>
    <row r="1714" spans="14:18" x14ac:dyDescent="0.25">
      <c r="N1714" t="str">
        <f>IF(P1714="","",(VLOOKUP(P1714,Fauna!$G$2:$N$5001,8,FALSE)))</f>
        <v/>
      </c>
      <c r="Q1714" t="str">
        <f>IF(P1714="","",(VLOOKUP(P1714,Fauna!$G$2:$H$5001,2,FALSE)))</f>
        <v/>
      </c>
      <c r="R1714" t="str">
        <f>IF(P1714="","",(VLOOKUP(P1714,Fauna!$G$2:$I$5001,3,FALSE)))</f>
        <v/>
      </c>
    </row>
    <row r="1715" spans="14:18" x14ac:dyDescent="0.25">
      <c r="N1715" t="str">
        <f>IF(P1715="","",(VLOOKUP(P1715,Fauna!$G$2:$N$5001,8,FALSE)))</f>
        <v/>
      </c>
      <c r="Q1715" t="str">
        <f>IF(P1715="","",(VLOOKUP(P1715,Fauna!$G$2:$H$5001,2,FALSE)))</f>
        <v/>
      </c>
      <c r="R1715" t="str">
        <f>IF(P1715="","",(VLOOKUP(P1715,Fauna!$G$2:$I$5001,3,FALSE)))</f>
        <v/>
      </c>
    </row>
    <row r="1716" spans="14:18" x14ac:dyDescent="0.25">
      <c r="N1716" t="str">
        <f>IF(P1716="","",(VLOOKUP(P1716,Fauna!$G$2:$N$5001,8,FALSE)))</f>
        <v/>
      </c>
      <c r="Q1716" t="str">
        <f>IF(P1716="","",(VLOOKUP(P1716,Fauna!$G$2:$H$5001,2,FALSE)))</f>
        <v/>
      </c>
      <c r="R1716" t="str">
        <f>IF(P1716="","",(VLOOKUP(P1716,Fauna!$G$2:$I$5001,3,FALSE)))</f>
        <v/>
      </c>
    </row>
    <row r="1717" spans="14:18" x14ac:dyDescent="0.25">
      <c r="N1717" t="str">
        <f>IF(P1717="","",(VLOOKUP(P1717,Fauna!$G$2:$N$5001,8,FALSE)))</f>
        <v/>
      </c>
      <c r="Q1717" t="str">
        <f>IF(P1717="","",(VLOOKUP(P1717,Fauna!$G$2:$H$5001,2,FALSE)))</f>
        <v/>
      </c>
      <c r="R1717" t="str">
        <f>IF(P1717="","",(VLOOKUP(P1717,Fauna!$G$2:$I$5001,3,FALSE)))</f>
        <v/>
      </c>
    </row>
    <row r="1718" spans="14:18" x14ac:dyDescent="0.25">
      <c r="N1718" t="str">
        <f>IF(P1718="","",(VLOOKUP(P1718,Fauna!$G$2:$N$5001,8,FALSE)))</f>
        <v/>
      </c>
      <c r="Q1718" t="str">
        <f>IF(P1718="","",(VLOOKUP(P1718,Fauna!$G$2:$H$5001,2,FALSE)))</f>
        <v/>
      </c>
      <c r="R1718" t="str">
        <f>IF(P1718="","",(VLOOKUP(P1718,Fauna!$G$2:$I$5001,3,FALSE)))</f>
        <v/>
      </c>
    </row>
    <row r="1719" spans="14:18" x14ac:dyDescent="0.25">
      <c r="N1719" t="str">
        <f>IF(P1719="","",(VLOOKUP(P1719,Fauna!$G$2:$N$5001,8,FALSE)))</f>
        <v/>
      </c>
      <c r="Q1719" t="str">
        <f>IF(P1719="","",(VLOOKUP(P1719,Fauna!$G$2:$H$5001,2,FALSE)))</f>
        <v/>
      </c>
      <c r="R1719" t="str">
        <f>IF(P1719="","",(VLOOKUP(P1719,Fauna!$G$2:$I$5001,3,FALSE)))</f>
        <v/>
      </c>
    </row>
    <row r="1720" spans="14:18" x14ac:dyDescent="0.25">
      <c r="N1720" t="str">
        <f>IF(P1720="","",(VLOOKUP(P1720,Fauna!$G$2:$N$5001,8,FALSE)))</f>
        <v/>
      </c>
      <c r="Q1720" t="str">
        <f>IF(P1720="","",(VLOOKUP(P1720,Fauna!$G$2:$H$5001,2,FALSE)))</f>
        <v/>
      </c>
      <c r="R1720" t="str">
        <f>IF(P1720="","",(VLOOKUP(P1720,Fauna!$G$2:$I$5001,3,FALSE)))</f>
        <v/>
      </c>
    </row>
    <row r="1721" spans="14:18" x14ac:dyDescent="0.25">
      <c r="N1721" t="str">
        <f>IF(P1721="","",(VLOOKUP(P1721,Fauna!$G$2:$N$5001,8,FALSE)))</f>
        <v/>
      </c>
      <c r="Q1721" t="str">
        <f>IF(P1721="","",(VLOOKUP(P1721,Fauna!$G$2:$H$5001,2,FALSE)))</f>
        <v/>
      </c>
      <c r="R1721" t="str">
        <f>IF(P1721="","",(VLOOKUP(P1721,Fauna!$G$2:$I$5001,3,FALSE)))</f>
        <v/>
      </c>
    </row>
    <row r="1722" spans="14:18" x14ac:dyDescent="0.25">
      <c r="N1722" t="str">
        <f>IF(P1722="","",(VLOOKUP(P1722,Fauna!$G$2:$N$5001,8,FALSE)))</f>
        <v/>
      </c>
      <c r="Q1722" t="str">
        <f>IF(P1722="","",(VLOOKUP(P1722,Fauna!$G$2:$H$5001,2,FALSE)))</f>
        <v/>
      </c>
      <c r="R1722" t="str">
        <f>IF(P1722="","",(VLOOKUP(P1722,Fauna!$G$2:$I$5001,3,FALSE)))</f>
        <v/>
      </c>
    </row>
    <row r="1723" spans="14:18" x14ac:dyDescent="0.25">
      <c r="N1723" t="str">
        <f>IF(P1723="","",(VLOOKUP(P1723,Fauna!$G$2:$N$5001,8,FALSE)))</f>
        <v/>
      </c>
      <c r="Q1723" t="str">
        <f>IF(P1723="","",(VLOOKUP(P1723,Fauna!$G$2:$H$5001,2,FALSE)))</f>
        <v/>
      </c>
      <c r="R1723" t="str">
        <f>IF(P1723="","",(VLOOKUP(P1723,Fauna!$G$2:$I$5001,3,FALSE)))</f>
        <v/>
      </c>
    </row>
    <row r="1724" spans="14:18" x14ac:dyDescent="0.25">
      <c r="N1724" t="str">
        <f>IF(P1724="","",(VLOOKUP(P1724,Fauna!$G$2:$N$5001,8,FALSE)))</f>
        <v/>
      </c>
      <c r="Q1724" t="str">
        <f>IF(P1724="","",(VLOOKUP(P1724,Fauna!$G$2:$H$5001,2,FALSE)))</f>
        <v/>
      </c>
      <c r="R1724" t="str">
        <f>IF(P1724="","",(VLOOKUP(P1724,Fauna!$G$2:$I$5001,3,FALSE)))</f>
        <v/>
      </c>
    </row>
    <row r="1725" spans="14:18" x14ac:dyDescent="0.25">
      <c r="N1725" t="str">
        <f>IF(P1725="","",(VLOOKUP(P1725,Fauna!$G$2:$N$5001,8,FALSE)))</f>
        <v/>
      </c>
      <c r="Q1725" t="str">
        <f>IF(P1725="","",(VLOOKUP(P1725,Fauna!$G$2:$H$5001,2,FALSE)))</f>
        <v/>
      </c>
      <c r="R1725" t="str">
        <f>IF(P1725="","",(VLOOKUP(P1725,Fauna!$G$2:$I$5001,3,FALSE)))</f>
        <v/>
      </c>
    </row>
    <row r="1726" spans="14:18" x14ac:dyDescent="0.25">
      <c r="N1726" t="str">
        <f>IF(P1726="","",(VLOOKUP(P1726,Fauna!$G$2:$N$5001,8,FALSE)))</f>
        <v/>
      </c>
      <c r="Q1726" t="str">
        <f>IF(P1726="","",(VLOOKUP(P1726,Fauna!$G$2:$H$5001,2,FALSE)))</f>
        <v/>
      </c>
      <c r="R1726" t="str">
        <f>IF(P1726="","",(VLOOKUP(P1726,Fauna!$G$2:$I$5001,3,FALSE)))</f>
        <v/>
      </c>
    </row>
    <row r="1727" spans="14:18" x14ac:dyDescent="0.25">
      <c r="N1727" t="str">
        <f>IF(P1727="","",(VLOOKUP(P1727,Fauna!$G$2:$N$5001,8,FALSE)))</f>
        <v/>
      </c>
      <c r="Q1727" t="str">
        <f>IF(P1727="","",(VLOOKUP(P1727,Fauna!$G$2:$H$5001,2,FALSE)))</f>
        <v/>
      </c>
      <c r="R1727" t="str">
        <f>IF(P1727="","",(VLOOKUP(P1727,Fauna!$G$2:$I$5001,3,FALSE)))</f>
        <v/>
      </c>
    </row>
    <row r="1728" spans="14:18" x14ac:dyDescent="0.25">
      <c r="N1728" t="str">
        <f>IF(P1728="","",(VLOOKUP(P1728,Fauna!$G$2:$N$5001,8,FALSE)))</f>
        <v/>
      </c>
      <c r="Q1728" t="str">
        <f>IF(P1728="","",(VLOOKUP(P1728,Fauna!$G$2:$H$5001,2,FALSE)))</f>
        <v/>
      </c>
      <c r="R1728" t="str">
        <f>IF(P1728="","",(VLOOKUP(P1728,Fauna!$G$2:$I$5001,3,FALSE)))</f>
        <v/>
      </c>
    </row>
    <row r="1729" spans="14:18" x14ac:dyDescent="0.25">
      <c r="N1729" t="str">
        <f>IF(P1729="","",(VLOOKUP(P1729,Fauna!$G$2:$N$5001,8,FALSE)))</f>
        <v/>
      </c>
      <c r="Q1729" t="str">
        <f>IF(P1729="","",(VLOOKUP(P1729,Fauna!$G$2:$H$5001,2,FALSE)))</f>
        <v/>
      </c>
      <c r="R1729" t="str">
        <f>IF(P1729="","",(VLOOKUP(P1729,Fauna!$G$2:$I$5001,3,FALSE)))</f>
        <v/>
      </c>
    </row>
    <row r="1730" spans="14:18" x14ac:dyDescent="0.25">
      <c r="N1730" t="str">
        <f>IF(P1730="","",(VLOOKUP(P1730,Fauna!$G$2:$N$5001,8,FALSE)))</f>
        <v/>
      </c>
      <c r="Q1730" t="str">
        <f>IF(P1730="","",(VLOOKUP(P1730,Fauna!$G$2:$H$5001,2,FALSE)))</f>
        <v/>
      </c>
      <c r="R1730" t="str">
        <f>IF(P1730="","",(VLOOKUP(P1730,Fauna!$G$2:$I$5001,3,FALSE)))</f>
        <v/>
      </c>
    </row>
    <row r="1731" spans="14:18" x14ac:dyDescent="0.25">
      <c r="N1731" t="str">
        <f>IF(P1731="","",(VLOOKUP(P1731,Fauna!$G$2:$N$5001,8,FALSE)))</f>
        <v/>
      </c>
      <c r="Q1731" t="str">
        <f>IF(P1731="","",(VLOOKUP(P1731,Fauna!$G$2:$H$5001,2,FALSE)))</f>
        <v/>
      </c>
      <c r="R1731" t="str">
        <f>IF(P1731="","",(VLOOKUP(P1731,Fauna!$G$2:$I$5001,3,FALSE)))</f>
        <v/>
      </c>
    </row>
    <row r="1732" spans="14:18" x14ac:dyDescent="0.25">
      <c r="N1732" t="str">
        <f>IF(P1732="","",(VLOOKUP(P1732,Fauna!$G$2:$N$5001,8,FALSE)))</f>
        <v/>
      </c>
      <c r="Q1732" t="str">
        <f>IF(P1732="","",(VLOOKUP(P1732,Fauna!$G$2:$H$5001,2,FALSE)))</f>
        <v/>
      </c>
      <c r="R1732" t="str">
        <f>IF(P1732="","",(VLOOKUP(P1732,Fauna!$G$2:$I$5001,3,FALSE)))</f>
        <v/>
      </c>
    </row>
    <row r="1733" spans="14:18" x14ac:dyDescent="0.25">
      <c r="N1733" t="str">
        <f>IF(P1733="","",(VLOOKUP(P1733,Fauna!$G$2:$N$5001,8,FALSE)))</f>
        <v/>
      </c>
      <c r="Q1733" t="str">
        <f>IF(P1733="","",(VLOOKUP(P1733,Fauna!$G$2:$H$5001,2,FALSE)))</f>
        <v/>
      </c>
      <c r="R1733" t="str">
        <f>IF(P1733="","",(VLOOKUP(P1733,Fauna!$G$2:$I$5001,3,FALSE)))</f>
        <v/>
      </c>
    </row>
    <row r="1734" spans="14:18" x14ac:dyDescent="0.25">
      <c r="N1734" t="str">
        <f>IF(P1734="","",(VLOOKUP(P1734,Fauna!$G$2:$N$5001,8,FALSE)))</f>
        <v/>
      </c>
      <c r="Q1734" t="str">
        <f>IF(P1734="","",(VLOOKUP(P1734,Fauna!$G$2:$H$5001,2,FALSE)))</f>
        <v/>
      </c>
      <c r="R1734" t="str">
        <f>IF(P1734="","",(VLOOKUP(P1734,Fauna!$G$2:$I$5001,3,FALSE)))</f>
        <v/>
      </c>
    </row>
    <row r="1735" spans="14:18" x14ac:dyDescent="0.25">
      <c r="N1735" t="str">
        <f>IF(P1735="","",(VLOOKUP(P1735,Fauna!$G$2:$N$5001,8,FALSE)))</f>
        <v/>
      </c>
      <c r="Q1735" t="str">
        <f>IF(P1735="","",(VLOOKUP(P1735,Fauna!$G$2:$H$5001,2,FALSE)))</f>
        <v/>
      </c>
      <c r="R1735" t="str">
        <f>IF(P1735="","",(VLOOKUP(P1735,Fauna!$G$2:$I$5001,3,FALSE)))</f>
        <v/>
      </c>
    </row>
    <row r="1736" spans="14:18" x14ac:dyDescent="0.25">
      <c r="N1736" t="str">
        <f>IF(P1736="","",(VLOOKUP(P1736,Fauna!$G$2:$N$5001,8,FALSE)))</f>
        <v/>
      </c>
      <c r="Q1736" t="str">
        <f>IF(P1736="","",(VLOOKUP(P1736,Fauna!$G$2:$H$5001,2,FALSE)))</f>
        <v/>
      </c>
      <c r="R1736" t="str">
        <f>IF(P1736="","",(VLOOKUP(P1736,Fauna!$G$2:$I$5001,3,FALSE)))</f>
        <v/>
      </c>
    </row>
    <row r="1737" spans="14:18" x14ac:dyDescent="0.25">
      <c r="N1737" t="str">
        <f>IF(P1737="","",(VLOOKUP(P1737,Fauna!$G$2:$N$5001,8,FALSE)))</f>
        <v/>
      </c>
      <c r="Q1737" t="str">
        <f>IF(P1737="","",(VLOOKUP(P1737,Fauna!$G$2:$H$5001,2,FALSE)))</f>
        <v/>
      </c>
      <c r="R1737" t="str">
        <f>IF(P1737="","",(VLOOKUP(P1737,Fauna!$G$2:$I$5001,3,FALSE)))</f>
        <v/>
      </c>
    </row>
    <row r="1738" spans="14:18" x14ac:dyDescent="0.25">
      <c r="N1738" t="str">
        <f>IF(P1738="","",(VLOOKUP(P1738,Fauna!$G$2:$N$5001,8,FALSE)))</f>
        <v/>
      </c>
      <c r="Q1738" t="str">
        <f>IF(P1738="","",(VLOOKUP(P1738,Fauna!$G$2:$H$5001,2,FALSE)))</f>
        <v/>
      </c>
      <c r="R1738" t="str">
        <f>IF(P1738="","",(VLOOKUP(P1738,Fauna!$G$2:$I$5001,3,FALSE)))</f>
        <v/>
      </c>
    </row>
    <row r="1739" spans="14:18" x14ac:dyDescent="0.25">
      <c r="N1739" t="str">
        <f>IF(P1739="","",(VLOOKUP(P1739,Fauna!$G$2:$N$5001,8,FALSE)))</f>
        <v/>
      </c>
      <c r="Q1739" t="str">
        <f>IF(P1739="","",(VLOOKUP(P1739,Fauna!$G$2:$H$5001,2,FALSE)))</f>
        <v/>
      </c>
      <c r="R1739" t="str">
        <f>IF(P1739="","",(VLOOKUP(P1739,Fauna!$G$2:$I$5001,3,FALSE)))</f>
        <v/>
      </c>
    </row>
    <row r="1740" spans="14:18" x14ac:dyDescent="0.25">
      <c r="N1740" t="str">
        <f>IF(P1740="","",(VLOOKUP(P1740,Fauna!$G$2:$N$5001,8,FALSE)))</f>
        <v/>
      </c>
      <c r="Q1740" t="str">
        <f>IF(P1740="","",(VLOOKUP(P1740,Fauna!$G$2:$H$5001,2,FALSE)))</f>
        <v/>
      </c>
      <c r="R1740" t="str">
        <f>IF(P1740="","",(VLOOKUP(P1740,Fauna!$G$2:$I$5001,3,FALSE)))</f>
        <v/>
      </c>
    </row>
    <row r="1741" spans="14:18" x14ac:dyDescent="0.25">
      <c r="N1741" t="str">
        <f>IF(P1741="","",(VLOOKUP(P1741,Fauna!$G$2:$N$5001,8,FALSE)))</f>
        <v/>
      </c>
      <c r="Q1741" t="str">
        <f>IF(P1741="","",(VLOOKUP(P1741,Fauna!$G$2:$H$5001,2,FALSE)))</f>
        <v/>
      </c>
      <c r="R1741" t="str">
        <f>IF(P1741="","",(VLOOKUP(P1741,Fauna!$G$2:$I$5001,3,FALSE)))</f>
        <v/>
      </c>
    </row>
    <row r="1742" spans="14:18" x14ac:dyDescent="0.25">
      <c r="N1742" t="str">
        <f>IF(P1742="","",(VLOOKUP(P1742,Fauna!$G$2:$N$5001,8,FALSE)))</f>
        <v/>
      </c>
      <c r="Q1742" t="str">
        <f>IF(P1742="","",(VLOOKUP(P1742,Fauna!$G$2:$H$5001,2,FALSE)))</f>
        <v/>
      </c>
      <c r="R1742" t="str">
        <f>IF(P1742="","",(VLOOKUP(P1742,Fauna!$G$2:$I$5001,3,FALSE)))</f>
        <v/>
      </c>
    </row>
    <row r="1743" spans="14:18" x14ac:dyDescent="0.25">
      <c r="N1743" t="str">
        <f>IF(P1743="","",(VLOOKUP(P1743,Fauna!$G$2:$N$5001,8,FALSE)))</f>
        <v/>
      </c>
      <c r="Q1743" t="str">
        <f>IF(P1743="","",(VLOOKUP(P1743,Fauna!$G$2:$H$5001,2,FALSE)))</f>
        <v/>
      </c>
      <c r="R1743" t="str">
        <f>IF(P1743="","",(VLOOKUP(P1743,Fauna!$G$2:$I$5001,3,FALSE)))</f>
        <v/>
      </c>
    </row>
    <row r="1744" spans="14:18" x14ac:dyDescent="0.25">
      <c r="N1744" t="str">
        <f>IF(P1744="","",(VLOOKUP(P1744,Fauna!$G$2:$N$5001,8,FALSE)))</f>
        <v/>
      </c>
      <c r="Q1744" t="str">
        <f>IF(P1744="","",(VLOOKUP(P1744,Fauna!$G$2:$H$5001,2,FALSE)))</f>
        <v/>
      </c>
      <c r="R1744" t="str">
        <f>IF(P1744="","",(VLOOKUP(P1744,Fauna!$G$2:$I$5001,3,FALSE)))</f>
        <v/>
      </c>
    </row>
    <row r="1745" spans="14:18" x14ac:dyDescent="0.25">
      <c r="N1745" t="str">
        <f>IF(P1745="","",(VLOOKUP(P1745,Fauna!$G$2:$N$5001,8,FALSE)))</f>
        <v/>
      </c>
      <c r="Q1745" t="str">
        <f>IF(P1745="","",(VLOOKUP(P1745,Fauna!$G$2:$H$5001,2,FALSE)))</f>
        <v/>
      </c>
      <c r="R1745" t="str">
        <f>IF(P1745="","",(VLOOKUP(P1745,Fauna!$G$2:$I$5001,3,FALSE)))</f>
        <v/>
      </c>
    </row>
    <row r="1746" spans="14:18" x14ac:dyDescent="0.25">
      <c r="N1746" t="str">
        <f>IF(P1746="","",(VLOOKUP(P1746,Fauna!$G$2:$N$5001,8,FALSE)))</f>
        <v/>
      </c>
      <c r="Q1746" t="str">
        <f>IF(P1746="","",(VLOOKUP(P1746,Fauna!$G$2:$H$5001,2,FALSE)))</f>
        <v/>
      </c>
      <c r="R1746" t="str">
        <f>IF(P1746="","",(VLOOKUP(P1746,Fauna!$G$2:$I$5001,3,FALSE)))</f>
        <v/>
      </c>
    </row>
    <row r="1747" spans="14:18" x14ac:dyDescent="0.25">
      <c r="N1747" t="str">
        <f>IF(P1747="","",(VLOOKUP(P1747,Fauna!$G$2:$N$5001,8,FALSE)))</f>
        <v/>
      </c>
      <c r="Q1747" t="str">
        <f>IF(P1747="","",(VLOOKUP(P1747,Fauna!$G$2:$H$5001,2,FALSE)))</f>
        <v/>
      </c>
      <c r="R1747" t="str">
        <f>IF(P1747="","",(VLOOKUP(P1747,Fauna!$G$2:$I$5001,3,FALSE)))</f>
        <v/>
      </c>
    </row>
    <row r="1748" spans="14:18" x14ac:dyDescent="0.25">
      <c r="N1748" t="str">
        <f>IF(P1748="","",(VLOOKUP(P1748,Fauna!$G$2:$N$5001,8,FALSE)))</f>
        <v/>
      </c>
      <c r="Q1748" t="str">
        <f>IF(P1748="","",(VLOOKUP(P1748,Fauna!$G$2:$H$5001,2,FALSE)))</f>
        <v/>
      </c>
      <c r="R1748" t="str">
        <f>IF(P1748="","",(VLOOKUP(P1748,Fauna!$G$2:$I$5001,3,FALSE)))</f>
        <v/>
      </c>
    </row>
    <row r="1749" spans="14:18" x14ac:dyDescent="0.25">
      <c r="N1749" t="str">
        <f>IF(P1749="","",(VLOOKUP(P1749,Fauna!$G$2:$N$5001,8,FALSE)))</f>
        <v/>
      </c>
      <c r="Q1749" t="str">
        <f>IF(P1749="","",(VLOOKUP(P1749,Fauna!$G$2:$H$5001,2,FALSE)))</f>
        <v/>
      </c>
      <c r="R1749" t="str">
        <f>IF(P1749="","",(VLOOKUP(P1749,Fauna!$G$2:$I$5001,3,FALSE)))</f>
        <v/>
      </c>
    </row>
    <row r="1750" spans="14:18" x14ac:dyDescent="0.25">
      <c r="N1750" t="str">
        <f>IF(P1750="","",(VLOOKUP(P1750,Fauna!$G$2:$N$5001,8,FALSE)))</f>
        <v/>
      </c>
      <c r="Q1750" t="str">
        <f>IF(P1750="","",(VLOOKUP(P1750,Fauna!$G$2:$H$5001,2,FALSE)))</f>
        <v/>
      </c>
      <c r="R1750" t="str">
        <f>IF(P1750="","",(VLOOKUP(P1750,Fauna!$G$2:$I$5001,3,FALSE)))</f>
        <v/>
      </c>
    </row>
    <row r="1751" spans="14:18" x14ac:dyDescent="0.25">
      <c r="N1751" t="str">
        <f>IF(P1751="","",(VLOOKUP(P1751,Fauna!$G$2:$N$5001,8,FALSE)))</f>
        <v/>
      </c>
      <c r="Q1751" t="str">
        <f>IF(P1751="","",(VLOOKUP(P1751,Fauna!$G$2:$H$5001,2,FALSE)))</f>
        <v/>
      </c>
      <c r="R1751" t="str">
        <f>IF(P1751="","",(VLOOKUP(P1751,Fauna!$G$2:$I$5001,3,FALSE)))</f>
        <v/>
      </c>
    </row>
    <row r="1752" spans="14:18" x14ac:dyDescent="0.25">
      <c r="N1752" t="str">
        <f>IF(P1752="","",(VLOOKUP(P1752,Fauna!$G$2:$N$5001,8,FALSE)))</f>
        <v/>
      </c>
      <c r="Q1752" t="str">
        <f>IF(P1752="","",(VLOOKUP(P1752,Fauna!$G$2:$H$5001,2,FALSE)))</f>
        <v/>
      </c>
      <c r="R1752" t="str">
        <f>IF(P1752="","",(VLOOKUP(P1752,Fauna!$G$2:$I$5001,3,FALSE)))</f>
        <v/>
      </c>
    </row>
    <row r="1753" spans="14:18" x14ac:dyDescent="0.25">
      <c r="N1753" t="str">
        <f>IF(P1753="","",(VLOOKUP(P1753,Fauna!$G$2:$N$5001,8,FALSE)))</f>
        <v/>
      </c>
      <c r="Q1753" t="str">
        <f>IF(P1753="","",(VLOOKUP(P1753,Fauna!$G$2:$H$5001,2,FALSE)))</f>
        <v/>
      </c>
      <c r="R1753" t="str">
        <f>IF(P1753="","",(VLOOKUP(P1753,Fauna!$G$2:$I$5001,3,FALSE)))</f>
        <v/>
      </c>
    </row>
    <row r="1754" spans="14:18" x14ac:dyDescent="0.25">
      <c r="N1754" t="str">
        <f>IF(P1754="","",(VLOOKUP(P1754,Fauna!$G$2:$N$5001,8,FALSE)))</f>
        <v/>
      </c>
      <c r="Q1754" t="str">
        <f>IF(P1754="","",(VLOOKUP(P1754,Fauna!$G$2:$H$5001,2,FALSE)))</f>
        <v/>
      </c>
      <c r="R1754" t="str">
        <f>IF(P1754="","",(VLOOKUP(P1754,Fauna!$G$2:$I$5001,3,FALSE)))</f>
        <v/>
      </c>
    </row>
    <row r="1755" spans="14:18" x14ac:dyDescent="0.25">
      <c r="N1755" t="str">
        <f>IF(P1755="","",(VLOOKUP(P1755,Fauna!$G$2:$N$5001,8,FALSE)))</f>
        <v/>
      </c>
      <c r="Q1755" t="str">
        <f>IF(P1755="","",(VLOOKUP(P1755,Fauna!$G$2:$H$5001,2,FALSE)))</f>
        <v/>
      </c>
      <c r="R1755" t="str">
        <f>IF(P1755="","",(VLOOKUP(P1755,Fauna!$G$2:$I$5001,3,FALSE)))</f>
        <v/>
      </c>
    </row>
    <row r="1756" spans="14:18" x14ac:dyDescent="0.25">
      <c r="N1756" t="str">
        <f>IF(P1756="","",(VLOOKUP(P1756,Fauna!$G$2:$N$5001,8,FALSE)))</f>
        <v/>
      </c>
      <c r="Q1756" t="str">
        <f>IF(P1756="","",(VLOOKUP(P1756,Fauna!$G$2:$H$5001,2,FALSE)))</f>
        <v/>
      </c>
      <c r="R1756" t="str">
        <f>IF(P1756="","",(VLOOKUP(P1756,Fauna!$G$2:$I$5001,3,FALSE)))</f>
        <v/>
      </c>
    </row>
    <row r="1757" spans="14:18" x14ac:dyDescent="0.25">
      <c r="N1757" t="str">
        <f>IF(P1757="","",(VLOOKUP(P1757,Fauna!$G$2:$N$5001,8,FALSE)))</f>
        <v/>
      </c>
      <c r="Q1757" t="str">
        <f>IF(P1757="","",(VLOOKUP(P1757,Fauna!$G$2:$H$5001,2,FALSE)))</f>
        <v/>
      </c>
      <c r="R1757" t="str">
        <f>IF(P1757="","",(VLOOKUP(P1757,Fauna!$G$2:$I$5001,3,FALSE)))</f>
        <v/>
      </c>
    </row>
    <row r="1758" spans="14:18" x14ac:dyDescent="0.25">
      <c r="N1758" t="str">
        <f>IF(P1758="","",(VLOOKUP(P1758,Fauna!$G$2:$N$5001,8,FALSE)))</f>
        <v/>
      </c>
      <c r="Q1758" t="str">
        <f>IF(P1758="","",(VLOOKUP(P1758,Fauna!$G$2:$H$5001,2,FALSE)))</f>
        <v/>
      </c>
      <c r="R1758" t="str">
        <f>IF(P1758="","",(VLOOKUP(P1758,Fauna!$G$2:$I$5001,3,FALSE)))</f>
        <v/>
      </c>
    </row>
    <row r="1759" spans="14:18" x14ac:dyDescent="0.25">
      <c r="N1759" t="str">
        <f>IF(P1759="","",(VLOOKUP(P1759,Fauna!$G$2:$N$5001,8,FALSE)))</f>
        <v/>
      </c>
      <c r="Q1759" t="str">
        <f>IF(P1759="","",(VLOOKUP(P1759,Fauna!$G$2:$H$5001,2,FALSE)))</f>
        <v/>
      </c>
      <c r="R1759" t="str">
        <f>IF(P1759="","",(VLOOKUP(P1759,Fauna!$G$2:$I$5001,3,FALSE)))</f>
        <v/>
      </c>
    </row>
    <row r="1760" spans="14:18" x14ac:dyDescent="0.25">
      <c r="N1760" t="str">
        <f>IF(P1760="","",(VLOOKUP(P1760,Fauna!$G$2:$N$5001,8,FALSE)))</f>
        <v/>
      </c>
      <c r="Q1760" t="str">
        <f>IF(P1760="","",(VLOOKUP(P1760,Fauna!$G$2:$H$5001,2,FALSE)))</f>
        <v/>
      </c>
      <c r="R1760" t="str">
        <f>IF(P1760="","",(VLOOKUP(P1760,Fauna!$G$2:$I$5001,3,FALSE)))</f>
        <v/>
      </c>
    </row>
    <row r="1761" spans="14:18" x14ac:dyDescent="0.25">
      <c r="N1761" t="str">
        <f>IF(P1761="","",(VLOOKUP(P1761,Fauna!$G$2:$N$5001,8,FALSE)))</f>
        <v/>
      </c>
      <c r="Q1761" t="str">
        <f>IF(P1761="","",(VLOOKUP(P1761,Fauna!$G$2:$H$5001,2,FALSE)))</f>
        <v/>
      </c>
      <c r="R1761" t="str">
        <f>IF(P1761="","",(VLOOKUP(P1761,Fauna!$G$2:$I$5001,3,FALSE)))</f>
        <v/>
      </c>
    </row>
    <row r="1762" spans="14:18" x14ac:dyDescent="0.25">
      <c r="N1762" t="str">
        <f>IF(P1762="","",(VLOOKUP(P1762,Fauna!$G$2:$N$5001,8,FALSE)))</f>
        <v/>
      </c>
      <c r="Q1762" t="str">
        <f>IF(P1762="","",(VLOOKUP(P1762,Fauna!$G$2:$H$5001,2,FALSE)))</f>
        <v/>
      </c>
      <c r="R1762" t="str">
        <f>IF(P1762="","",(VLOOKUP(P1762,Fauna!$G$2:$I$5001,3,FALSE)))</f>
        <v/>
      </c>
    </row>
    <row r="1763" spans="14:18" x14ac:dyDescent="0.25">
      <c r="N1763" t="str">
        <f>IF(P1763="","",(VLOOKUP(P1763,Fauna!$G$2:$N$5001,8,FALSE)))</f>
        <v/>
      </c>
      <c r="Q1763" t="str">
        <f>IF(P1763="","",(VLOOKUP(P1763,Fauna!$G$2:$H$5001,2,FALSE)))</f>
        <v/>
      </c>
      <c r="R1763" t="str">
        <f>IF(P1763="","",(VLOOKUP(P1763,Fauna!$G$2:$I$5001,3,FALSE)))</f>
        <v/>
      </c>
    </row>
    <row r="1764" spans="14:18" x14ac:dyDescent="0.25">
      <c r="N1764" t="str">
        <f>IF(P1764="","",(VLOOKUP(P1764,Fauna!$G$2:$N$5001,8,FALSE)))</f>
        <v/>
      </c>
      <c r="Q1764" t="str">
        <f>IF(P1764="","",(VLOOKUP(P1764,Fauna!$G$2:$H$5001,2,FALSE)))</f>
        <v/>
      </c>
      <c r="R1764" t="str">
        <f>IF(P1764="","",(VLOOKUP(P1764,Fauna!$G$2:$I$5001,3,FALSE)))</f>
        <v/>
      </c>
    </row>
    <row r="1765" spans="14:18" x14ac:dyDescent="0.25">
      <c r="N1765" t="str">
        <f>IF(P1765="","",(VLOOKUP(P1765,Fauna!$G$2:$N$5001,8,FALSE)))</f>
        <v/>
      </c>
      <c r="Q1765" t="str">
        <f>IF(P1765="","",(VLOOKUP(P1765,Fauna!$G$2:$H$5001,2,FALSE)))</f>
        <v/>
      </c>
      <c r="R1765" t="str">
        <f>IF(P1765="","",(VLOOKUP(P1765,Fauna!$G$2:$I$5001,3,FALSE)))</f>
        <v/>
      </c>
    </row>
    <row r="1766" spans="14:18" x14ac:dyDescent="0.25">
      <c r="N1766" t="str">
        <f>IF(P1766="","",(VLOOKUP(P1766,Fauna!$G$2:$N$5001,8,FALSE)))</f>
        <v/>
      </c>
      <c r="Q1766" t="str">
        <f>IF(P1766="","",(VLOOKUP(P1766,Fauna!$G$2:$H$5001,2,FALSE)))</f>
        <v/>
      </c>
      <c r="R1766" t="str">
        <f>IF(P1766="","",(VLOOKUP(P1766,Fauna!$G$2:$I$5001,3,FALSE)))</f>
        <v/>
      </c>
    </row>
    <row r="1767" spans="14:18" x14ac:dyDescent="0.25">
      <c r="N1767" t="str">
        <f>IF(P1767="","",(VLOOKUP(P1767,Fauna!$G$2:$N$5001,8,FALSE)))</f>
        <v/>
      </c>
      <c r="Q1767" t="str">
        <f>IF(P1767="","",(VLOOKUP(P1767,Fauna!$G$2:$H$5001,2,FALSE)))</f>
        <v/>
      </c>
      <c r="R1767" t="str">
        <f>IF(P1767="","",(VLOOKUP(P1767,Fauna!$G$2:$I$5001,3,FALSE)))</f>
        <v/>
      </c>
    </row>
    <row r="1768" spans="14:18" x14ac:dyDescent="0.25">
      <c r="N1768" t="str">
        <f>IF(P1768="","",(VLOOKUP(P1768,Fauna!$G$2:$N$5001,8,FALSE)))</f>
        <v/>
      </c>
      <c r="Q1768" t="str">
        <f>IF(P1768="","",(VLOOKUP(P1768,Fauna!$G$2:$H$5001,2,FALSE)))</f>
        <v/>
      </c>
      <c r="R1768" t="str">
        <f>IF(P1768="","",(VLOOKUP(P1768,Fauna!$G$2:$I$5001,3,FALSE)))</f>
        <v/>
      </c>
    </row>
    <row r="1769" spans="14:18" x14ac:dyDescent="0.25">
      <c r="N1769" t="str">
        <f>IF(P1769="","",(VLOOKUP(P1769,Fauna!$G$2:$N$5001,8,FALSE)))</f>
        <v/>
      </c>
      <c r="Q1769" t="str">
        <f>IF(P1769="","",(VLOOKUP(P1769,Fauna!$G$2:$H$5001,2,FALSE)))</f>
        <v/>
      </c>
      <c r="R1769" t="str">
        <f>IF(P1769="","",(VLOOKUP(P1769,Fauna!$G$2:$I$5001,3,FALSE)))</f>
        <v/>
      </c>
    </row>
    <row r="1770" spans="14:18" x14ac:dyDescent="0.25">
      <c r="N1770" t="str">
        <f>IF(P1770="","",(VLOOKUP(P1770,Fauna!$G$2:$N$5001,8,FALSE)))</f>
        <v/>
      </c>
      <c r="Q1770" t="str">
        <f>IF(P1770="","",(VLOOKUP(P1770,Fauna!$G$2:$H$5001,2,FALSE)))</f>
        <v/>
      </c>
      <c r="R1770" t="str">
        <f>IF(P1770="","",(VLOOKUP(P1770,Fauna!$G$2:$I$5001,3,FALSE)))</f>
        <v/>
      </c>
    </row>
    <row r="1771" spans="14:18" x14ac:dyDescent="0.25">
      <c r="N1771" t="str">
        <f>IF(P1771="","",(VLOOKUP(P1771,Fauna!$G$2:$N$5001,8,FALSE)))</f>
        <v/>
      </c>
      <c r="Q1771" t="str">
        <f>IF(P1771="","",(VLOOKUP(P1771,Fauna!$G$2:$H$5001,2,FALSE)))</f>
        <v/>
      </c>
      <c r="R1771" t="str">
        <f>IF(P1771="","",(VLOOKUP(P1771,Fauna!$G$2:$I$5001,3,FALSE)))</f>
        <v/>
      </c>
    </row>
    <row r="1772" spans="14:18" x14ac:dyDescent="0.25">
      <c r="N1772" t="str">
        <f>IF(P1772="","",(VLOOKUP(P1772,Fauna!$G$2:$N$5001,8,FALSE)))</f>
        <v/>
      </c>
      <c r="Q1772" t="str">
        <f>IF(P1772="","",(VLOOKUP(P1772,Fauna!$G$2:$H$5001,2,FALSE)))</f>
        <v/>
      </c>
      <c r="R1772" t="str">
        <f>IF(P1772="","",(VLOOKUP(P1772,Fauna!$G$2:$I$5001,3,FALSE)))</f>
        <v/>
      </c>
    </row>
    <row r="1773" spans="14:18" x14ac:dyDescent="0.25">
      <c r="N1773" t="str">
        <f>IF(P1773="","",(VLOOKUP(P1773,Fauna!$G$2:$N$5001,8,FALSE)))</f>
        <v/>
      </c>
      <c r="Q1773" t="str">
        <f>IF(P1773="","",(VLOOKUP(P1773,Fauna!$G$2:$H$5001,2,FALSE)))</f>
        <v/>
      </c>
      <c r="R1773" t="str">
        <f>IF(P1773="","",(VLOOKUP(P1773,Fauna!$G$2:$I$5001,3,FALSE)))</f>
        <v/>
      </c>
    </row>
    <row r="1774" spans="14:18" x14ac:dyDescent="0.25">
      <c r="N1774" t="str">
        <f>IF(P1774="","",(VLOOKUP(P1774,Fauna!$G$2:$N$5001,8,FALSE)))</f>
        <v/>
      </c>
      <c r="Q1774" t="str">
        <f>IF(P1774="","",(VLOOKUP(P1774,Fauna!$G$2:$H$5001,2,FALSE)))</f>
        <v/>
      </c>
      <c r="R1774" t="str">
        <f>IF(P1774="","",(VLOOKUP(P1774,Fauna!$G$2:$I$5001,3,FALSE)))</f>
        <v/>
      </c>
    </row>
    <row r="1775" spans="14:18" x14ac:dyDescent="0.25">
      <c r="N1775" t="str">
        <f>IF(P1775="","",(VLOOKUP(P1775,Fauna!$G$2:$N$5001,8,FALSE)))</f>
        <v/>
      </c>
      <c r="Q1775" t="str">
        <f>IF(P1775="","",(VLOOKUP(P1775,Fauna!$G$2:$H$5001,2,FALSE)))</f>
        <v/>
      </c>
      <c r="R1775" t="str">
        <f>IF(P1775="","",(VLOOKUP(P1775,Fauna!$G$2:$I$5001,3,FALSE)))</f>
        <v/>
      </c>
    </row>
    <row r="1776" spans="14:18" x14ac:dyDescent="0.25">
      <c r="N1776" t="str">
        <f>IF(P1776="","",(VLOOKUP(P1776,Fauna!$G$2:$N$5001,8,FALSE)))</f>
        <v/>
      </c>
      <c r="Q1776" t="str">
        <f>IF(P1776="","",(VLOOKUP(P1776,Fauna!$G$2:$H$5001,2,FALSE)))</f>
        <v/>
      </c>
      <c r="R1776" t="str">
        <f>IF(P1776="","",(VLOOKUP(P1776,Fauna!$G$2:$I$5001,3,FALSE)))</f>
        <v/>
      </c>
    </row>
    <row r="1777" spans="14:18" x14ac:dyDescent="0.25">
      <c r="N1777" t="str">
        <f>IF(P1777="","",(VLOOKUP(P1777,Fauna!$G$2:$N$5001,8,FALSE)))</f>
        <v/>
      </c>
      <c r="Q1777" t="str">
        <f>IF(P1777="","",(VLOOKUP(P1777,Fauna!$G$2:$H$5001,2,FALSE)))</f>
        <v/>
      </c>
      <c r="R1777" t="str">
        <f>IF(P1777="","",(VLOOKUP(P1777,Fauna!$G$2:$I$5001,3,FALSE)))</f>
        <v/>
      </c>
    </row>
    <row r="1778" spans="14:18" x14ac:dyDescent="0.25">
      <c r="N1778" t="str">
        <f>IF(P1778="","",(VLOOKUP(P1778,Fauna!$G$2:$N$5001,8,FALSE)))</f>
        <v/>
      </c>
      <c r="Q1778" t="str">
        <f>IF(P1778="","",(VLOOKUP(P1778,Fauna!$G$2:$H$5001,2,FALSE)))</f>
        <v/>
      </c>
      <c r="R1778" t="str">
        <f>IF(P1778="","",(VLOOKUP(P1778,Fauna!$G$2:$I$5001,3,FALSE)))</f>
        <v/>
      </c>
    </row>
    <row r="1779" spans="14:18" x14ac:dyDescent="0.25">
      <c r="N1779" t="str">
        <f>IF(P1779="","",(VLOOKUP(P1779,Fauna!$G$2:$N$5001,8,FALSE)))</f>
        <v/>
      </c>
      <c r="Q1779" t="str">
        <f>IF(P1779="","",(VLOOKUP(P1779,Fauna!$G$2:$H$5001,2,FALSE)))</f>
        <v/>
      </c>
      <c r="R1779" t="str">
        <f>IF(P1779="","",(VLOOKUP(P1779,Fauna!$G$2:$I$5001,3,FALSE)))</f>
        <v/>
      </c>
    </row>
    <row r="1780" spans="14:18" x14ac:dyDescent="0.25">
      <c r="N1780" t="str">
        <f>IF(P1780="","",(VLOOKUP(P1780,Fauna!$G$2:$N$5001,8,FALSE)))</f>
        <v/>
      </c>
      <c r="Q1780" t="str">
        <f>IF(P1780="","",(VLOOKUP(P1780,Fauna!$G$2:$H$5001,2,FALSE)))</f>
        <v/>
      </c>
      <c r="R1780" t="str">
        <f>IF(P1780="","",(VLOOKUP(P1780,Fauna!$G$2:$I$5001,3,FALSE)))</f>
        <v/>
      </c>
    </row>
    <row r="1781" spans="14:18" x14ac:dyDescent="0.25">
      <c r="N1781" t="str">
        <f>IF(P1781="","",(VLOOKUP(P1781,Fauna!$G$2:$N$5001,8,FALSE)))</f>
        <v/>
      </c>
      <c r="Q1781" t="str">
        <f>IF(P1781="","",(VLOOKUP(P1781,Fauna!$G$2:$H$5001,2,FALSE)))</f>
        <v/>
      </c>
      <c r="R1781" t="str">
        <f>IF(P1781="","",(VLOOKUP(P1781,Fauna!$G$2:$I$5001,3,FALSE)))</f>
        <v/>
      </c>
    </row>
    <row r="1782" spans="14:18" x14ac:dyDescent="0.25">
      <c r="N1782" t="str">
        <f>IF(P1782="","",(VLOOKUP(P1782,Fauna!$G$2:$N$5001,8,FALSE)))</f>
        <v/>
      </c>
      <c r="Q1782" t="str">
        <f>IF(P1782="","",(VLOOKUP(P1782,Fauna!$G$2:$H$5001,2,FALSE)))</f>
        <v/>
      </c>
      <c r="R1782" t="str">
        <f>IF(P1782="","",(VLOOKUP(P1782,Fauna!$G$2:$I$5001,3,FALSE)))</f>
        <v/>
      </c>
    </row>
    <row r="1783" spans="14:18" x14ac:dyDescent="0.25">
      <c r="N1783" t="str">
        <f>IF(P1783="","",(VLOOKUP(P1783,Fauna!$G$2:$N$5001,8,FALSE)))</f>
        <v/>
      </c>
      <c r="Q1783" t="str">
        <f>IF(P1783="","",(VLOOKUP(P1783,Fauna!$G$2:$H$5001,2,FALSE)))</f>
        <v/>
      </c>
      <c r="R1783" t="str">
        <f>IF(P1783="","",(VLOOKUP(P1783,Fauna!$G$2:$I$5001,3,FALSE)))</f>
        <v/>
      </c>
    </row>
    <row r="1784" spans="14:18" x14ac:dyDescent="0.25">
      <c r="N1784" t="str">
        <f>IF(P1784="","",(VLOOKUP(P1784,Fauna!$G$2:$N$5001,8,FALSE)))</f>
        <v/>
      </c>
      <c r="Q1784" t="str">
        <f>IF(P1784="","",(VLOOKUP(P1784,Fauna!$G$2:$H$5001,2,FALSE)))</f>
        <v/>
      </c>
      <c r="R1784" t="str">
        <f>IF(P1784="","",(VLOOKUP(P1784,Fauna!$G$2:$I$5001,3,FALSE)))</f>
        <v/>
      </c>
    </row>
    <row r="1785" spans="14:18" x14ac:dyDescent="0.25">
      <c r="N1785" t="str">
        <f>IF(P1785="","",(VLOOKUP(P1785,Fauna!$G$2:$N$5001,8,FALSE)))</f>
        <v/>
      </c>
      <c r="Q1785" t="str">
        <f>IF(P1785="","",(VLOOKUP(P1785,Fauna!$G$2:$H$5001,2,FALSE)))</f>
        <v/>
      </c>
      <c r="R1785" t="str">
        <f>IF(P1785="","",(VLOOKUP(P1785,Fauna!$G$2:$I$5001,3,FALSE)))</f>
        <v/>
      </c>
    </row>
    <row r="1786" spans="14:18" x14ac:dyDescent="0.25">
      <c r="N1786" t="str">
        <f>IF(P1786="","",(VLOOKUP(P1786,Fauna!$G$2:$N$5001,8,FALSE)))</f>
        <v/>
      </c>
      <c r="Q1786" t="str">
        <f>IF(P1786="","",(VLOOKUP(P1786,Fauna!$G$2:$H$5001,2,FALSE)))</f>
        <v/>
      </c>
      <c r="R1786" t="str">
        <f>IF(P1786="","",(VLOOKUP(P1786,Fauna!$G$2:$I$5001,3,FALSE)))</f>
        <v/>
      </c>
    </row>
    <row r="1787" spans="14:18" x14ac:dyDescent="0.25">
      <c r="N1787" t="str">
        <f>IF(P1787="","",(VLOOKUP(P1787,Fauna!$G$2:$N$5001,8,FALSE)))</f>
        <v/>
      </c>
      <c r="Q1787" t="str">
        <f>IF(P1787="","",(VLOOKUP(P1787,Fauna!$G$2:$H$5001,2,FALSE)))</f>
        <v/>
      </c>
      <c r="R1787" t="str">
        <f>IF(P1787="","",(VLOOKUP(P1787,Fauna!$G$2:$I$5001,3,FALSE)))</f>
        <v/>
      </c>
    </row>
    <row r="1788" spans="14:18" x14ac:dyDescent="0.25">
      <c r="N1788" t="str">
        <f>IF(P1788="","",(VLOOKUP(P1788,Fauna!$G$2:$N$5001,8,FALSE)))</f>
        <v/>
      </c>
      <c r="Q1788" t="str">
        <f>IF(P1788="","",(VLOOKUP(P1788,Fauna!$G$2:$H$5001,2,FALSE)))</f>
        <v/>
      </c>
      <c r="R1788" t="str">
        <f>IF(P1788="","",(VLOOKUP(P1788,Fauna!$G$2:$I$5001,3,FALSE)))</f>
        <v/>
      </c>
    </row>
    <row r="1789" spans="14:18" x14ac:dyDescent="0.25">
      <c r="N1789" t="str">
        <f>IF(P1789="","",(VLOOKUP(P1789,Fauna!$G$2:$N$5001,8,FALSE)))</f>
        <v/>
      </c>
      <c r="Q1789" t="str">
        <f>IF(P1789="","",(VLOOKUP(P1789,Fauna!$G$2:$H$5001,2,FALSE)))</f>
        <v/>
      </c>
      <c r="R1789" t="str">
        <f>IF(P1789="","",(VLOOKUP(P1789,Fauna!$G$2:$I$5001,3,FALSE)))</f>
        <v/>
      </c>
    </row>
    <row r="1790" spans="14:18" x14ac:dyDescent="0.25">
      <c r="N1790" t="str">
        <f>IF(P1790="","",(VLOOKUP(P1790,Fauna!$G$2:$N$5001,8,FALSE)))</f>
        <v/>
      </c>
      <c r="Q1790" t="str">
        <f>IF(P1790="","",(VLOOKUP(P1790,Fauna!$G$2:$H$5001,2,FALSE)))</f>
        <v/>
      </c>
      <c r="R1790" t="str">
        <f>IF(P1790="","",(VLOOKUP(P1790,Fauna!$G$2:$I$5001,3,FALSE)))</f>
        <v/>
      </c>
    </row>
    <row r="1791" spans="14:18" x14ac:dyDescent="0.25">
      <c r="N1791" t="str">
        <f>IF(P1791="","",(VLOOKUP(P1791,Fauna!$G$2:$N$5001,8,FALSE)))</f>
        <v/>
      </c>
      <c r="Q1791" t="str">
        <f>IF(P1791="","",(VLOOKUP(P1791,Fauna!$G$2:$H$5001,2,FALSE)))</f>
        <v/>
      </c>
      <c r="R1791" t="str">
        <f>IF(P1791="","",(VLOOKUP(P1791,Fauna!$G$2:$I$5001,3,FALSE)))</f>
        <v/>
      </c>
    </row>
    <row r="1792" spans="14:18" x14ac:dyDescent="0.25">
      <c r="N1792" t="str">
        <f>IF(P1792="","",(VLOOKUP(P1792,Fauna!$G$2:$N$5001,8,FALSE)))</f>
        <v/>
      </c>
      <c r="Q1792" t="str">
        <f>IF(P1792="","",(VLOOKUP(P1792,Fauna!$G$2:$H$5001,2,FALSE)))</f>
        <v/>
      </c>
      <c r="R1792" t="str">
        <f>IF(P1792="","",(VLOOKUP(P1792,Fauna!$G$2:$I$5001,3,FALSE)))</f>
        <v/>
      </c>
    </row>
    <row r="1793" spans="14:18" x14ac:dyDescent="0.25">
      <c r="N1793" t="str">
        <f>IF(P1793="","",(VLOOKUP(P1793,Fauna!$G$2:$N$5001,8,FALSE)))</f>
        <v/>
      </c>
      <c r="Q1793" t="str">
        <f>IF(P1793="","",(VLOOKUP(P1793,Fauna!$G$2:$H$5001,2,FALSE)))</f>
        <v/>
      </c>
      <c r="R1793" t="str">
        <f>IF(P1793="","",(VLOOKUP(P1793,Fauna!$G$2:$I$5001,3,FALSE)))</f>
        <v/>
      </c>
    </row>
    <row r="1794" spans="14:18" x14ac:dyDescent="0.25">
      <c r="N1794" t="str">
        <f>IF(P1794="","",(VLOOKUP(P1794,Fauna!$G$2:$N$5001,8,FALSE)))</f>
        <v/>
      </c>
      <c r="Q1794" t="str">
        <f>IF(P1794="","",(VLOOKUP(P1794,Fauna!$G$2:$H$5001,2,FALSE)))</f>
        <v/>
      </c>
      <c r="R1794" t="str">
        <f>IF(P1794="","",(VLOOKUP(P1794,Fauna!$G$2:$I$5001,3,FALSE)))</f>
        <v/>
      </c>
    </row>
    <row r="1795" spans="14:18" x14ac:dyDescent="0.25">
      <c r="N1795" t="str">
        <f>IF(P1795="","",(VLOOKUP(P1795,Fauna!$G$2:$N$5001,8,FALSE)))</f>
        <v/>
      </c>
      <c r="Q1795" t="str">
        <f>IF(P1795="","",(VLOOKUP(P1795,Fauna!$G$2:$H$5001,2,FALSE)))</f>
        <v/>
      </c>
      <c r="R1795" t="str">
        <f>IF(P1795="","",(VLOOKUP(P1795,Fauna!$G$2:$I$5001,3,FALSE)))</f>
        <v/>
      </c>
    </row>
    <row r="1796" spans="14:18" x14ac:dyDescent="0.25">
      <c r="N1796" t="str">
        <f>IF(P1796="","",(VLOOKUP(P1796,Fauna!$G$2:$N$5001,8,FALSE)))</f>
        <v/>
      </c>
      <c r="Q1796" t="str">
        <f>IF(P1796="","",(VLOOKUP(P1796,Fauna!$G$2:$H$5001,2,FALSE)))</f>
        <v/>
      </c>
      <c r="R1796" t="str">
        <f>IF(P1796="","",(VLOOKUP(P1796,Fauna!$G$2:$I$5001,3,FALSE)))</f>
        <v/>
      </c>
    </row>
    <row r="1797" spans="14:18" x14ac:dyDescent="0.25">
      <c r="N1797" t="str">
        <f>IF(P1797="","",(VLOOKUP(P1797,Fauna!$G$2:$N$5001,8,FALSE)))</f>
        <v/>
      </c>
      <c r="Q1797" t="str">
        <f>IF(P1797="","",(VLOOKUP(P1797,Fauna!$G$2:$H$5001,2,FALSE)))</f>
        <v/>
      </c>
      <c r="R1797" t="str">
        <f>IF(P1797="","",(VLOOKUP(P1797,Fauna!$G$2:$I$5001,3,FALSE)))</f>
        <v/>
      </c>
    </row>
    <row r="1798" spans="14:18" x14ac:dyDescent="0.25">
      <c r="N1798" t="str">
        <f>IF(P1798="","",(VLOOKUP(P1798,Fauna!$G$2:$N$5001,8,FALSE)))</f>
        <v/>
      </c>
      <c r="Q1798" t="str">
        <f>IF(P1798="","",(VLOOKUP(P1798,Fauna!$G$2:$H$5001,2,FALSE)))</f>
        <v/>
      </c>
      <c r="R1798" t="str">
        <f>IF(P1798="","",(VLOOKUP(P1798,Fauna!$G$2:$I$5001,3,FALSE)))</f>
        <v/>
      </c>
    </row>
    <row r="1799" spans="14:18" x14ac:dyDescent="0.25">
      <c r="N1799" t="str">
        <f>IF(P1799="","",(VLOOKUP(P1799,Fauna!$G$2:$N$5001,8,FALSE)))</f>
        <v/>
      </c>
      <c r="Q1799" t="str">
        <f>IF(P1799="","",(VLOOKUP(P1799,Fauna!$G$2:$H$5001,2,FALSE)))</f>
        <v/>
      </c>
      <c r="R1799" t="str">
        <f>IF(P1799="","",(VLOOKUP(P1799,Fauna!$G$2:$I$5001,3,FALSE)))</f>
        <v/>
      </c>
    </row>
    <row r="1800" spans="14:18" x14ac:dyDescent="0.25">
      <c r="N1800" t="str">
        <f>IF(P1800="","",(VLOOKUP(P1800,Fauna!$G$2:$N$5001,8,FALSE)))</f>
        <v/>
      </c>
      <c r="Q1800" t="str">
        <f>IF(P1800="","",(VLOOKUP(P1800,Fauna!$G$2:$H$5001,2,FALSE)))</f>
        <v/>
      </c>
      <c r="R1800" t="str">
        <f>IF(P1800="","",(VLOOKUP(P1800,Fauna!$G$2:$I$5001,3,FALSE)))</f>
        <v/>
      </c>
    </row>
    <row r="1801" spans="14:18" x14ac:dyDescent="0.25">
      <c r="N1801" t="str">
        <f>IF(P1801="","",(VLOOKUP(P1801,Fauna!$G$2:$N$5001,8,FALSE)))</f>
        <v/>
      </c>
      <c r="Q1801" t="str">
        <f>IF(P1801="","",(VLOOKUP(P1801,Fauna!$G$2:$H$5001,2,FALSE)))</f>
        <v/>
      </c>
      <c r="R1801" t="str">
        <f>IF(P1801="","",(VLOOKUP(P1801,Fauna!$G$2:$I$5001,3,FALSE)))</f>
        <v/>
      </c>
    </row>
    <row r="1802" spans="14:18" x14ac:dyDescent="0.25">
      <c r="N1802" t="str">
        <f>IF(P1802="","",(VLOOKUP(P1802,Fauna!$G$2:$N$5001,8,FALSE)))</f>
        <v/>
      </c>
      <c r="Q1802" t="str">
        <f>IF(P1802="","",(VLOOKUP(P1802,Fauna!$G$2:$H$5001,2,FALSE)))</f>
        <v/>
      </c>
      <c r="R1802" t="str">
        <f>IF(P1802="","",(VLOOKUP(P1802,Fauna!$G$2:$I$5001,3,FALSE)))</f>
        <v/>
      </c>
    </row>
    <row r="1803" spans="14:18" x14ac:dyDescent="0.25">
      <c r="N1803" t="str">
        <f>IF(P1803="","",(VLOOKUP(P1803,Fauna!$G$2:$N$5001,8,FALSE)))</f>
        <v/>
      </c>
      <c r="Q1803" t="str">
        <f>IF(P1803="","",(VLOOKUP(P1803,Fauna!$G$2:$H$5001,2,FALSE)))</f>
        <v/>
      </c>
      <c r="R1803" t="str">
        <f>IF(P1803="","",(VLOOKUP(P1803,Fauna!$G$2:$I$5001,3,FALSE)))</f>
        <v/>
      </c>
    </row>
    <row r="1804" spans="14:18" x14ac:dyDescent="0.25">
      <c r="N1804" t="str">
        <f>IF(P1804="","",(VLOOKUP(P1804,Fauna!$G$2:$N$5001,8,FALSE)))</f>
        <v/>
      </c>
      <c r="Q1804" t="str">
        <f>IF(P1804="","",(VLOOKUP(P1804,Fauna!$G$2:$H$5001,2,FALSE)))</f>
        <v/>
      </c>
      <c r="R1804" t="str">
        <f>IF(P1804="","",(VLOOKUP(P1804,Fauna!$G$2:$I$5001,3,FALSE)))</f>
        <v/>
      </c>
    </row>
    <row r="1805" spans="14:18" x14ac:dyDescent="0.25">
      <c r="N1805" t="str">
        <f>IF(P1805="","",(VLOOKUP(P1805,Fauna!$G$2:$N$5001,8,FALSE)))</f>
        <v/>
      </c>
      <c r="Q1805" t="str">
        <f>IF(P1805="","",(VLOOKUP(P1805,Fauna!$G$2:$H$5001,2,FALSE)))</f>
        <v/>
      </c>
      <c r="R1805" t="str">
        <f>IF(P1805="","",(VLOOKUP(P1805,Fauna!$G$2:$I$5001,3,FALSE)))</f>
        <v/>
      </c>
    </row>
    <row r="1806" spans="14:18" x14ac:dyDescent="0.25">
      <c r="N1806" t="str">
        <f>IF(P1806="","",(VLOOKUP(P1806,Fauna!$G$2:$N$5001,8,FALSE)))</f>
        <v/>
      </c>
      <c r="Q1806" t="str">
        <f>IF(P1806="","",(VLOOKUP(P1806,Fauna!$G$2:$H$5001,2,FALSE)))</f>
        <v/>
      </c>
      <c r="R1806" t="str">
        <f>IF(P1806="","",(VLOOKUP(P1806,Fauna!$G$2:$I$5001,3,FALSE)))</f>
        <v/>
      </c>
    </row>
    <row r="1807" spans="14:18" x14ac:dyDescent="0.25">
      <c r="N1807" t="str">
        <f>IF(P1807="","",(VLOOKUP(P1807,Fauna!$G$2:$N$5001,8,FALSE)))</f>
        <v/>
      </c>
      <c r="Q1807" t="str">
        <f>IF(P1807="","",(VLOOKUP(P1807,Fauna!$G$2:$H$5001,2,FALSE)))</f>
        <v/>
      </c>
      <c r="R1807" t="str">
        <f>IF(P1807="","",(VLOOKUP(P1807,Fauna!$G$2:$I$5001,3,FALSE)))</f>
        <v/>
      </c>
    </row>
    <row r="1808" spans="14:18" x14ac:dyDescent="0.25">
      <c r="N1808" t="str">
        <f>IF(P1808="","",(VLOOKUP(P1808,Fauna!$G$2:$N$5001,8,FALSE)))</f>
        <v/>
      </c>
      <c r="Q1808" t="str">
        <f>IF(P1808="","",(VLOOKUP(P1808,Fauna!$G$2:$H$5001,2,FALSE)))</f>
        <v/>
      </c>
      <c r="R1808" t="str">
        <f>IF(P1808="","",(VLOOKUP(P1808,Fauna!$G$2:$I$5001,3,FALSE)))</f>
        <v/>
      </c>
    </row>
    <row r="1809" spans="14:18" x14ac:dyDescent="0.25">
      <c r="N1809" t="str">
        <f>IF(P1809="","",(VLOOKUP(P1809,Fauna!$G$2:$N$5001,8,FALSE)))</f>
        <v/>
      </c>
      <c r="Q1809" t="str">
        <f>IF(P1809="","",(VLOOKUP(P1809,Fauna!$G$2:$H$5001,2,FALSE)))</f>
        <v/>
      </c>
      <c r="R1809" t="str">
        <f>IF(P1809="","",(VLOOKUP(P1809,Fauna!$G$2:$I$5001,3,FALSE)))</f>
        <v/>
      </c>
    </row>
    <row r="1810" spans="14:18" x14ac:dyDescent="0.25">
      <c r="N1810" t="str">
        <f>IF(P1810="","",(VLOOKUP(P1810,Fauna!$G$2:$N$5001,8,FALSE)))</f>
        <v/>
      </c>
      <c r="Q1810" t="str">
        <f>IF(P1810="","",(VLOOKUP(P1810,Fauna!$G$2:$H$5001,2,FALSE)))</f>
        <v/>
      </c>
      <c r="R1810" t="str">
        <f>IF(P1810="","",(VLOOKUP(P1810,Fauna!$G$2:$I$5001,3,FALSE)))</f>
        <v/>
      </c>
    </row>
    <row r="1811" spans="14:18" x14ac:dyDescent="0.25">
      <c r="N1811" t="str">
        <f>IF(P1811="","",(VLOOKUP(P1811,Fauna!$G$2:$N$5001,8,FALSE)))</f>
        <v/>
      </c>
      <c r="Q1811" t="str">
        <f>IF(P1811="","",(VLOOKUP(P1811,Fauna!$G$2:$H$5001,2,FALSE)))</f>
        <v/>
      </c>
      <c r="R1811" t="str">
        <f>IF(P1811="","",(VLOOKUP(P1811,Fauna!$G$2:$I$5001,3,FALSE)))</f>
        <v/>
      </c>
    </row>
    <row r="1812" spans="14:18" x14ac:dyDescent="0.25">
      <c r="N1812" t="str">
        <f>IF(P1812="","",(VLOOKUP(P1812,Fauna!$G$2:$N$5001,8,FALSE)))</f>
        <v/>
      </c>
      <c r="Q1812" t="str">
        <f>IF(P1812="","",(VLOOKUP(P1812,Fauna!$G$2:$H$5001,2,FALSE)))</f>
        <v/>
      </c>
      <c r="R1812" t="str">
        <f>IF(P1812="","",(VLOOKUP(P1812,Fauna!$G$2:$I$5001,3,FALSE)))</f>
        <v/>
      </c>
    </row>
    <row r="1813" spans="14:18" x14ac:dyDescent="0.25">
      <c r="N1813" t="str">
        <f>IF(P1813="","",(VLOOKUP(P1813,Fauna!$G$2:$N$5001,8,FALSE)))</f>
        <v/>
      </c>
      <c r="Q1813" t="str">
        <f>IF(P1813="","",(VLOOKUP(P1813,Fauna!$G$2:$H$5001,2,FALSE)))</f>
        <v/>
      </c>
      <c r="R1813" t="str">
        <f>IF(P1813="","",(VLOOKUP(P1813,Fauna!$G$2:$I$5001,3,FALSE)))</f>
        <v/>
      </c>
    </row>
    <row r="1814" spans="14:18" x14ac:dyDescent="0.25">
      <c r="N1814" t="str">
        <f>IF(P1814="","",(VLOOKUP(P1814,Fauna!$G$2:$N$5001,8,FALSE)))</f>
        <v/>
      </c>
      <c r="Q1814" t="str">
        <f>IF(P1814="","",(VLOOKUP(P1814,Fauna!$G$2:$H$5001,2,FALSE)))</f>
        <v/>
      </c>
      <c r="R1814" t="str">
        <f>IF(P1814="","",(VLOOKUP(P1814,Fauna!$G$2:$I$5001,3,FALSE)))</f>
        <v/>
      </c>
    </row>
    <row r="1815" spans="14:18" x14ac:dyDescent="0.25">
      <c r="N1815" t="str">
        <f>IF(P1815="","",(VLOOKUP(P1815,Fauna!$G$2:$N$5001,8,FALSE)))</f>
        <v/>
      </c>
      <c r="Q1815" t="str">
        <f>IF(P1815="","",(VLOOKUP(P1815,Fauna!$G$2:$H$5001,2,FALSE)))</f>
        <v/>
      </c>
      <c r="R1815" t="str">
        <f>IF(P1815="","",(VLOOKUP(P1815,Fauna!$G$2:$I$5001,3,FALSE)))</f>
        <v/>
      </c>
    </row>
    <row r="1816" spans="14:18" x14ac:dyDescent="0.25">
      <c r="N1816" t="str">
        <f>IF(P1816="","",(VLOOKUP(P1816,Fauna!$G$2:$N$5001,8,FALSE)))</f>
        <v/>
      </c>
      <c r="Q1816" t="str">
        <f>IF(P1816="","",(VLOOKUP(P1816,Fauna!$G$2:$H$5001,2,FALSE)))</f>
        <v/>
      </c>
      <c r="R1816" t="str">
        <f>IF(P1816="","",(VLOOKUP(P1816,Fauna!$G$2:$I$5001,3,FALSE)))</f>
        <v/>
      </c>
    </row>
    <row r="1817" spans="14:18" x14ac:dyDescent="0.25">
      <c r="N1817" t="str">
        <f>IF(P1817="","",(VLOOKUP(P1817,Fauna!$G$2:$N$5001,8,FALSE)))</f>
        <v/>
      </c>
      <c r="Q1817" t="str">
        <f>IF(P1817="","",(VLOOKUP(P1817,Fauna!$G$2:$H$5001,2,FALSE)))</f>
        <v/>
      </c>
      <c r="R1817" t="str">
        <f>IF(P1817="","",(VLOOKUP(P1817,Fauna!$G$2:$I$5001,3,FALSE)))</f>
        <v/>
      </c>
    </row>
    <row r="1818" spans="14:18" x14ac:dyDescent="0.25">
      <c r="N1818" t="str">
        <f>IF(P1818="","",(VLOOKUP(P1818,Fauna!$G$2:$N$5001,8,FALSE)))</f>
        <v/>
      </c>
      <c r="Q1818" t="str">
        <f>IF(P1818="","",(VLOOKUP(P1818,Fauna!$G$2:$H$5001,2,FALSE)))</f>
        <v/>
      </c>
      <c r="R1818" t="str">
        <f>IF(P1818="","",(VLOOKUP(P1818,Fauna!$G$2:$I$5001,3,FALSE)))</f>
        <v/>
      </c>
    </row>
    <row r="1819" spans="14:18" x14ac:dyDescent="0.25">
      <c r="N1819" t="str">
        <f>IF(P1819="","",(VLOOKUP(P1819,Fauna!$G$2:$N$5001,8,FALSE)))</f>
        <v/>
      </c>
      <c r="Q1819" t="str">
        <f>IF(P1819="","",(VLOOKUP(P1819,Fauna!$G$2:$H$5001,2,FALSE)))</f>
        <v/>
      </c>
      <c r="R1819" t="str">
        <f>IF(P1819="","",(VLOOKUP(P1819,Fauna!$G$2:$I$5001,3,FALSE)))</f>
        <v/>
      </c>
    </row>
    <row r="1820" spans="14:18" x14ac:dyDescent="0.25">
      <c r="N1820" t="str">
        <f>IF(P1820="","",(VLOOKUP(P1820,Fauna!$G$2:$N$5001,8,FALSE)))</f>
        <v/>
      </c>
      <c r="Q1820" t="str">
        <f>IF(P1820="","",(VLOOKUP(P1820,Fauna!$G$2:$H$5001,2,FALSE)))</f>
        <v/>
      </c>
      <c r="R1820" t="str">
        <f>IF(P1820="","",(VLOOKUP(P1820,Fauna!$G$2:$I$5001,3,FALSE)))</f>
        <v/>
      </c>
    </row>
    <row r="1821" spans="14:18" x14ac:dyDescent="0.25">
      <c r="N1821" t="str">
        <f>IF(P1821="","",(VLOOKUP(P1821,Fauna!$G$2:$N$5001,8,FALSE)))</f>
        <v/>
      </c>
      <c r="Q1821" t="str">
        <f>IF(P1821="","",(VLOOKUP(P1821,Fauna!$G$2:$H$5001,2,FALSE)))</f>
        <v/>
      </c>
      <c r="R1821" t="str">
        <f>IF(P1821="","",(VLOOKUP(P1821,Fauna!$G$2:$I$5001,3,FALSE)))</f>
        <v/>
      </c>
    </row>
    <row r="1822" spans="14:18" x14ac:dyDescent="0.25">
      <c r="N1822" t="str">
        <f>IF(P1822="","",(VLOOKUP(P1822,Fauna!$G$2:$N$5001,8,FALSE)))</f>
        <v/>
      </c>
      <c r="Q1822" t="str">
        <f>IF(P1822="","",(VLOOKUP(P1822,Fauna!$G$2:$H$5001,2,FALSE)))</f>
        <v/>
      </c>
      <c r="R1822" t="str">
        <f>IF(P1822="","",(VLOOKUP(P1822,Fauna!$G$2:$I$5001,3,FALSE)))</f>
        <v/>
      </c>
    </row>
    <row r="1823" spans="14:18" x14ac:dyDescent="0.25">
      <c r="N1823" t="str">
        <f>IF(P1823="","",(VLOOKUP(P1823,Fauna!$G$2:$N$5001,8,FALSE)))</f>
        <v/>
      </c>
      <c r="Q1823" t="str">
        <f>IF(P1823="","",(VLOOKUP(P1823,Fauna!$G$2:$H$5001,2,FALSE)))</f>
        <v/>
      </c>
      <c r="R1823" t="str">
        <f>IF(P1823="","",(VLOOKUP(P1823,Fauna!$G$2:$I$5001,3,FALSE)))</f>
        <v/>
      </c>
    </row>
    <row r="1824" spans="14:18" x14ac:dyDescent="0.25">
      <c r="N1824" t="str">
        <f>IF(P1824="","",(VLOOKUP(P1824,Fauna!$G$2:$N$5001,8,FALSE)))</f>
        <v/>
      </c>
      <c r="Q1824" t="str">
        <f>IF(P1824="","",(VLOOKUP(P1824,Fauna!$G$2:$H$5001,2,FALSE)))</f>
        <v/>
      </c>
      <c r="R1824" t="str">
        <f>IF(P1824="","",(VLOOKUP(P1824,Fauna!$G$2:$I$5001,3,FALSE)))</f>
        <v/>
      </c>
    </row>
    <row r="1825" spans="14:18" x14ac:dyDescent="0.25">
      <c r="N1825" t="str">
        <f>IF(P1825="","",(VLOOKUP(P1825,Fauna!$G$2:$N$5001,8,FALSE)))</f>
        <v/>
      </c>
      <c r="Q1825" t="str">
        <f>IF(P1825="","",(VLOOKUP(P1825,Fauna!$G$2:$H$5001,2,FALSE)))</f>
        <v/>
      </c>
      <c r="R1825" t="str">
        <f>IF(P1825="","",(VLOOKUP(P1825,Fauna!$G$2:$I$5001,3,FALSE)))</f>
        <v/>
      </c>
    </row>
    <row r="1826" spans="14:18" x14ac:dyDescent="0.25">
      <c r="N1826" t="str">
        <f>IF(P1826="","",(VLOOKUP(P1826,Fauna!$G$2:$N$5001,8,FALSE)))</f>
        <v/>
      </c>
      <c r="Q1826" t="str">
        <f>IF(P1826="","",(VLOOKUP(P1826,Fauna!$G$2:$H$5001,2,FALSE)))</f>
        <v/>
      </c>
      <c r="R1826" t="str">
        <f>IF(P1826="","",(VLOOKUP(P1826,Fauna!$G$2:$I$5001,3,FALSE)))</f>
        <v/>
      </c>
    </row>
    <row r="1827" spans="14:18" x14ac:dyDescent="0.25">
      <c r="N1827" t="str">
        <f>IF(P1827="","",(VLOOKUP(P1827,Fauna!$G$2:$N$5001,8,FALSE)))</f>
        <v/>
      </c>
      <c r="Q1827" t="str">
        <f>IF(P1827="","",(VLOOKUP(P1827,Fauna!$G$2:$H$5001,2,FALSE)))</f>
        <v/>
      </c>
      <c r="R1827" t="str">
        <f>IF(P1827="","",(VLOOKUP(P1827,Fauna!$G$2:$I$5001,3,FALSE)))</f>
        <v/>
      </c>
    </row>
    <row r="1828" spans="14:18" x14ac:dyDescent="0.25">
      <c r="N1828" t="str">
        <f>IF(P1828="","",(VLOOKUP(P1828,Fauna!$G$2:$N$5001,8,FALSE)))</f>
        <v/>
      </c>
      <c r="Q1828" t="str">
        <f>IF(P1828="","",(VLOOKUP(P1828,Fauna!$G$2:$H$5001,2,FALSE)))</f>
        <v/>
      </c>
      <c r="R1828" t="str">
        <f>IF(P1828="","",(VLOOKUP(P1828,Fauna!$G$2:$I$5001,3,FALSE)))</f>
        <v/>
      </c>
    </row>
    <row r="1829" spans="14:18" x14ac:dyDescent="0.25">
      <c r="N1829" t="str">
        <f>IF(P1829="","",(VLOOKUP(P1829,Fauna!$G$2:$N$5001,8,FALSE)))</f>
        <v/>
      </c>
      <c r="Q1829" t="str">
        <f>IF(P1829="","",(VLOOKUP(P1829,Fauna!$G$2:$H$5001,2,FALSE)))</f>
        <v/>
      </c>
      <c r="R1829" t="str">
        <f>IF(P1829="","",(VLOOKUP(P1829,Fauna!$G$2:$I$5001,3,FALSE)))</f>
        <v/>
      </c>
    </row>
    <row r="1830" spans="14:18" x14ac:dyDescent="0.25">
      <c r="N1830" t="str">
        <f>IF(P1830="","",(VLOOKUP(P1830,Fauna!$G$2:$N$5001,8,FALSE)))</f>
        <v/>
      </c>
      <c r="Q1830" t="str">
        <f>IF(P1830="","",(VLOOKUP(P1830,Fauna!$G$2:$H$5001,2,FALSE)))</f>
        <v/>
      </c>
      <c r="R1830" t="str">
        <f>IF(P1830="","",(VLOOKUP(P1830,Fauna!$G$2:$I$5001,3,FALSE)))</f>
        <v/>
      </c>
    </row>
    <row r="1831" spans="14:18" x14ac:dyDescent="0.25">
      <c r="N1831" t="str">
        <f>IF(P1831="","",(VLOOKUP(P1831,Fauna!$G$2:$N$5001,8,FALSE)))</f>
        <v/>
      </c>
      <c r="Q1831" t="str">
        <f>IF(P1831="","",(VLOOKUP(P1831,Fauna!$G$2:$H$5001,2,FALSE)))</f>
        <v/>
      </c>
      <c r="R1831" t="str">
        <f>IF(P1831="","",(VLOOKUP(P1831,Fauna!$G$2:$I$5001,3,FALSE)))</f>
        <v/>
      </c>
    </row>
    <row r="1832" spans="14:18" x14ac:dyDescent="0.25">
      <c r="N1832" t="str">
        <f>IF(P1832="","",(VLOOKUP(P1832,Fauna!$G$2:$N$5001,8,FALSE)))</f>
        <v/>
      </c>
      <c r="Q1832" t="str">
        <f>IF(P1832="","",(VLOOKUP(P1832,Fauna!$G$2:$H$5001,2,FALSE)))</f>
        <v/>
      </c>
      <c r="R1832" t="str">
        <f>IF(P1832="","",(VLOOKUP(P1832,Fauna!$G$2:$I$5001,3,FALSE)))</f>
        <v/>
      </c>
    </row>
    <row r="1833" spans="14:18" x14ac:dyDescent="0.25">
      <c r="N1833" t="str">
        <f>IF(P1833="","",(VLOOKUP(P1833,Fauna!$G$2:$N$5001,8,FALSE)))</f>
        <v/>
      </c>
      <c r="Q1833" t="str">
        <f>IF(P1833="","",(VLOOKUP(P1833,Fauna!$G$2:$H$5001,2,FALSE)))</f>
        <v/>
      </c>
      <c r="R1833" t="str">
        <f>IF(P1833="","",(VLOOKUP(P1833,Fauna!$G$2:$I$5001,3,FALSE)))</f>
        <v/>
      </c>
    </row>
    <row r="1834" spans="14:18" x14ac:dyDescent="0.25">
      <c r="N1834" t="str">
        <f>IF(P1834="","",(VLOOKUP(P1834,Fauna!$G$2:$N$5001,8,FALSE)))</f>
        <v/>
      </c>
      <c r="Q1834" t="str">
        <f>IF(P1834="","",(VLOOKUP(P1834,Fauna!$G$2:$H$5001,2,FALSE)))</f>
        <v/>
      </c>
      <c r="R1834" t="str">
        <f>IF(P1834="","",(VLOOKUP(P1834,Fauna!$G$2:$I$5001,3,FALSE)))</f>
        <v/>
      </c>
    </row>
    <row r="1835" spans="14:18" x14ac:dyDescent="0.25">
      <c r="N1835" t="str">
        <f>IF(P1835="","",(VLOOKUP(P1835,Fauna!$G$2:$N$5001,8,FALSE)))</f>
        <v/>
      </c>
      <c r="Q1835" t="str">
        <f>IF(P1835="","",(VLOOKUP(P1835,Fauna!$G$2:$H$5001,2,FALSE)))</f>
        <v/>
      </c>
      <c r="R1835" t="str">
        <f>IF(P1835="","",(VLOOKUP(P1835,Fauna!$G$2:$I$5001,3,FALSE)))</f>
        <v/>
      </c>
    </row>
    <row r="1836" spans="14:18" x14ac:dyDescent="0.25">
      <c r="N1836" t="str">
        <f>IF(P1836="","",(VLOOKUP(P1836,Fauna!$G$2:$N$5001,8,FALSE)))</f>
        <v/>
      </c>
      <c r="Q1836" t="str">
        <f>IF(P1836="","",(VLOOKUP(P1836,Fauna!$G$2:$H$5001,2,FALSE)))</f>
        <v/>
      </c>
      <c r="R1836" t="str">
        <f>IF(P1836="","",(VLOOKUP(P1836,Fauna!$G$2:$I$5001,3,FALSE)))</f>
        <v/>
      </c>
    </row>
    <row r="1837" spans="14:18" x14ac:dyDescent="0.25">
      <c r="N1837" t="str">
        <f>IF(P1837="","",(VLOOKUP(P1837,Fauna!$G$2:$N$5001,8,FALSE)))</f>
        <v/>
      </c>
      <c r="Q1837" t="str">
        <f>IF(P1837="","",(VLOOKUP(P1837,Fauna!$G$2:$H$5001,2,FALSE)))</f>
        <v/>
      </c>
      <c r="R1837" t="str">
        <f>IF(P1837="","",(VLOOKUP(P1837,Fauna!$G$2:$I$5001,3,FALSE)))</f>
        <v/>
      </c>
    </row>
    <row r="1838" spans="14:18" x14ac:dyDescent="0.25">
      <c r="N1838" t="str">
        <f>IF(P1838="","",(VLOOKUP(P1838,Fauna!$G$2:$N$5001,8,FALSE)))</f>
        <v/>
      </c>
      <c r="Q1838" t="str">
        <f>IF(P1838="","",(VLOOKUP(P1838,Fauna!$G$2:$H$5001,2,FALSE)))</f>
        <v/>
      </c>
      <c r="R1838" t="str">
        <f>IF(P1838="","",(VLOOKUP(P1838,Fauna!$G$2:$I$5001,3,FALSE)))</f>
        <v/>
      </c>
    </row>
    <row r="1839" spans="14:18" x14ac:dyDescent="0.25">
      <c r="N1839" t="str">
        <f>IF(P1839="","",(VLOOKUP(P1839,Fauna!$G$2:$N$5001,8,FALSE)))</f>
        <v/>
      </c>
      <c r="Q1839" t="str">
        <f>IF(P1839="","",(VLOOKUP(P1839,Fauna!$G$2:$H$5001,2,FALSE)))</f>
        <v/>
      </c>
      <c r="R1839" t="str">
        <f>IF(P1839="","",(VLOOKUP(P1839,Fauna!$G$2:$I$5001,3,FALSE)))</f>
        <v/>
      </c>
    </row>
    <row r="1840" spans="14:18" x14ac:dyDescent="0.25">
      <c r="N1840" t="str">
        <f>IF(P1840="","",(VLOOKUP(P1840,Fauna!$G$2:$N$5001,8,FALSE)))</f>
        <v/>
      </c>
      <c r="Q1840" t="str">
        <f>IF(P1840="","",(VLOOKUP(P1840,Fauna!$G$2:$H$5001,2,FALSE)))</f>
        <v/>
      </c>
      <c r="R1840" t="str">
        <f>IF(P1840="","",(VLOOKUP(P1840,Fauna!$G$2:$I$5001,3,FALSE)))</f>
        <v/>
      </c>
    </row>
    <row r="1841" spans="14:18" x14ac:dyDescent="0.25">
      <c r="N1841" t="str">
        <f>IF(P1841="","",(VLOOKUP(P1841,Fauna!$G$2:$N$5001,8,FALSE)))</f>
        <v/>
      </c>
      <c r="Q1841" t="str">
        <f>IF(P1841="","",(VLOOKUP(P1841,Fauna!$G$2:$H$5001,2,FALSE)))</f>
        <v/>
      </c>
      <c r="R1841" t="str">
        <f>IF(P1841="","",(VLOOKUP(P1841,Fauna!$G$2:$I$5001,3,FALSE)))</f>
        <v/>
      </c>
    </row>
    <row r="1842" spans="14:18" x14ac:dyDescent="0.25">
      <c r="N1842" t="str">
        <f>IF(P1842="","",(VLOOKUP(P1842,Fauna!$G$2:$N$5001,8,FALSE)))</f>
        <v/>
      </c>
      <c r="Q1842" t="str">
        <f>IF(P1842="","",(VLOOKUP(P1842,Fauna!$G$2:$H$5001,2,FALSE)))</f>
        <v/>
      </c>
      <c r="R1842" t="str">
        <f>IF(P1842="","",(VLOOKUP(P1842,Fauna!$G$2:$I$5001,3,FALSE)))</f>
        <v/>
      </c>
    </row>
    <row r="1843" spans="14:18" x14ac:dyDescent="0.25">
      <c r="N1843" t="str">
        <f>IF(P1843="","",(VLOOKUP(P1843,Fauna!$G$2:$N$5001,8,FALSE)))</f>
        <v/>
      </c>
      <c r="Q1843" t="str">
        <f>IF(P1843="","",(VLOOKUP(P1843,Fauna!$G$2:$H$5001,2,FALSE)))</f>
        <v/>
      </c>
      <c r="R1843" t="str">
        <f>IF(P1843="","",(VLOOKUP(P1843,Fauna!$G$2:$I$5001,3,FALSE)))</f>
        <v/>
      </c>
    </row>
    <row r="1844" spans="14:18" x14ac:dyDescent="0.25">
      <c r="N1844" t="str">
        <f>IF(P1844="","",(VLOOKUP(P1844,Fauna!$G$2:$N$5001,8,FALSE)))</f>
        <v/>
      </c>
      <c r="Q1844" t="str">
        <f>IF(P1844="","",(VLOOKUP(P1844,Fauna!$G$2:$H$5001,2,FALSE)))</f>
        <v/>
      </c>
      <c r="R1844" t="str">
        <f>IF(P1844="","",(VLOOKUP(P1844,Fauna!$G$2:$I$5001,3,FALSE)))</f>
        <v/>
      </c>
    </row>
    <row r="1845" spans="14:18" x14ac:dyDescent="0.25">
      <c r="N1845" t="str">
        <f>IF(P1845="","",(VLOOKUP(P1845,Fauna!$G$2:$N$5001,8,FALSE)))</f>
        <v/>
      </c>
      <c r="Q1845" t="str">
        <f>IF(P1845="","",(VLOOKUP(P1845,Fauna!$G$2:$H$5001,2,FALSE)))</f>
        <v/>
      </c>
      <c r="R1845" t="str">
        <f>IF(P1845="","",(VLOOKUP(P1845,Fauna!$G$2:$I$5001,3,FALSE)))</f>
        <v/>
      </c>
    </row>
    <row r="1846" spans="14:18" x14ac:dyDescent="0.25">
      <c r="N1846" t="str">
        <f>IF(P1846="","",(VLOOKUP(P1846,Fauna!$G$2:$N$5001,8,FALSE)))</f>
        <v/>
      </c>
      <c r="Q1846" t="str">
        <f>IF(P1846="","",(VLOOKUP(P1846,Fauna!$G$2:$H$5001,2,FALSE)))</f>
        <v/>
      </c>
      <c r="R1846" t="str">
        <f>IF(P1846="","",(VLOOKUP(P1846,Fauna!$G$2:$I$5001,3,FALSE)))</f>
        <v/>
      </c>
    </row>
    <row r="1847" spans="14:18" x14ac:dyDescent="0.25">
      <c r="N1847" t="str">
        <f>IF(P1847="","",(VLOOKUP(P1847,Fauna!$G$2:$N$5001,8,FALSE)))</f>
        <v/>
      </c>
      <c r="Q1847" t="str">
        <f>IF(P1847="","",(VLOOKUP(P1847,Fauna!$G$2:$H$5001,2,FALSE)))</f>
        <v/>
      </c>
      <c r="R1847" t="str">
        <f>IF(P1847="","",(VLOOKUP(P1847,Fauna!$G$2:$I$5001,3,FALSE)))</f>
        <v/>
      </c>
    </row>
    <row r="1848" spans="14:18" x14ac:dyDescent="0.25">
      <c r="N1848" t="str">
        <f>IF(P1848="","",(VLOOKUP(P1848,Fauna!$G$2:$N$5001,8,FALSE)))</f>
        <v/>
      </c>
      <c r="Q1848" t="str">
        <f>IF(P1848="","",(VLOOKUP(P1848,Fauna!$G$2:$H$5001,2,FALSE)))</f>
        <v/>
      </c>
      <c r="R1848" t="str">
        <f>IF(P1848="","",(VLOOKUP(P1848,Fauna!$G$2:$I$5001,3,FALSE)))</f>
        <v/>
      </c>
    </row>
    <row r="1849" spans="14:18" x14ac:dyDescent="0.25">
      <c r="N1849" t="str">
        <f>IF(P1849="","",(VLOOKUP(P1849,Fauna!$G$2:$N$5001,8,FALSE)))</f>
        <v/>
      </c>
      <c r="Q1849" t="str">
        <f>IF(P1849="","",(VLOOKUP(P1849,Fauna!$G$2:$H$5001,2,FALSE)))</f>
        <v/>
      </c>
      <c r="R1849" t="str">
        <f>IF(P1849="","",(VLOOKUP(P1849,Fauna!$G$2:$I$5001,3,FALSE)))</f>
        <v/>
      </c>
    </row>
    <row r="1850" spans="14:18" x14ac:dyDescent="0.25">
      <c r="N1850" t="str">
        <f>IF(P1850="","",(VLOOKUP(P1850,Fauna!$G$2:$N$5001,8,FALSE)))</f>
        <v/>
      </c>
      <c r="Q1850" t="str">
        <f>IF(P1850="","",(VLOOKUP(P1850,Fauna!$G$2:$H$5001,2,FALSE)))</f>
        <v/>
      </c>
      <c r="R1850" t="str">
        <f>IF(P1850="","",(VLOOKUP(P1850,Fauna!$G$2:$I$5001,3,FALSE)))</f>
        <v/>
      </c>
    </row>
    <row r="1851" spans="14:18" x14ac:dyDescent="0.25">
      <c r="N1851" t="str">
        <f>IF(P1851="","",(VLOOKUP(P1851,Fauna!$G$2:$N$5001,8,FALSE)))</f>
        <v/>
      </c>
      <c r="Q1851" t="str">
        <f>IF(P1851="","",(VLOOKUP(P1851,Fauna!$G$2:$H$5001,2,FALSE)))</f>
        <v/>
      </c>
      <c r="R1851" t="str">
        <f>IF(P1851="","",(VLOOKUP(P1851,Fauna!$G$2:$I$5001,3,FALSE)))</f>
        <v/>
      </c>
    </row>
    <row r="1852" spans="14:18" x14ac:dyDescent="0.25">
      <c r="N1852" t="str">
        <f>IF(P1852="","",(VLOOKUP(P1852,Fauna!$G$2:$N$5001,8,FALSE)))</f>
        <v/>
      </c>
      <c r="Q1852" t="str">
        <f>IF(P1852="","",(VLOOKUP(P1852,Fauna!$G$2:$H$5001,2,FALSE)))</f>
        <v/>
      </c>
      <c r="R1852" t="str">
        <f>IF(P1852="","",(VLOOKUP(P1852,Fauna!$G$2:$I$5001,3,FALSE)))</f>
        <v/>
      </c>
    </row>
    <row r="1853" spans="14:18" x14ac:dyDescent="0.25">
      <c r="N1853" t="str">
        <f>IF(P1853="","",(VLOOKUP(P1853,Fauna!$G$2:$N$5001,8,FALSE)))</f>
        <v/>
      </c>
      <c r="Q1853" t="str">
        <f>IF(P1853="","",(VLOOKUP(P1853,Fauna!$G$2:$H$5001,2,FALSE)))</f>
        <v/>
      </c>
      <c r="R1853" t="str">
        <f>IF(P1853="","",(VLOOKUP(P1853,Fauna!$G$2:$I$5001,3,FALSE)))</f>
        <v/>
      </c>
    </row>
    <row r="1854" spans="14:18" x14ac:dyDescent="0.25">
      <c r="N1854" t="str">
        <f>IF(P1854="","",(VLOOKUP(P1854,Fauna!$G$2:$N$5001,8,FALSE)))</f>
        <v/>
      </c>
      <c r="Q1854" t="str">
        <f>IF(P1854="","",(VLOOKUP(P1854,Fauna!$G$2:$H$5001,2,FALSE)))</f>
        <v/>
      </c>
      <c r="R1854" t="str">
        <f>IF(P1854="","",(VLOOKUP(P1854,Fauna!$G$2:$I$5001,3,FALSE)))</f>
        <v/>
      </c>
    </row>
    <row r="1855" spans="14:18" x14ac:dyDescent="0.25">
      <c r="N1855" t="str">
        <f>IF(P1855="","",(VLOOKUP(P1855,Fauna!$G$2:$N$5001,8,FALSE)))</f>
        <v/>
      </c>
      <c r="Q1855" t="str">
        <f>IF(P1855="","",(VLOOKUP(P1855,Fauna!$G$2:$H$5001,2,FALSE)))</f>
        <v/>
      </c>
      <c r="R1855" t="str">
        <f>IF(P1855="","",(VLOOKUP(P1855,Fauna!$G$2:$I$5001,3,FALSE)))</f>
        <v/>
      </c>
    </row>
    <row r="1856" spans="14:18" x14ac:dyDescent="0.25">
      <c r="N1856" t="str">
        <f>IF(P1856="","",(VLOOKUP(P1856,Fauna!$G$2:$N$5001,8,FALSE)))</f>
        <v/>
      </c>
      <c r="Q1856" t="str">
        <f>IF(P1856="","",(VLOOKUP(P1856,Fauna!$G$2:$H$5001,2,FALSE)))</f>
        <v/>
      </c>
      <c r="R1856" t="str">
        <f>IF(P1856="","",(VLOOKUP(P1856,Fauna!$G$2:$I$5001,3,FALSE)))</f>
        <v/>
      </c>
    </row>
    <row r="1857" spans="14:18" x14ac:dyDescent="0.25">
      <c r="N1857" t="str">
        <f>IF(P1857="","",(VLOOKUP(P1857,Fauna!$G$2:$N$5001,8,FALSE)))</f>
        <v/>
      </c>
      <c r="Q1857" t="str">
        <f>IF(P1857="","",(VLOOKUP(P1857,Fauna!$G$2:$H$5001,2,FALSE)))</f>
        <v/>
      </c>
      <c r="R1857" t="str">
        <f>IF(P1857="","",(VLOOKUP(P1857,Fauna!$G$2:$I$5001,3,FALSE)))</f>
        <v/>
      </c>
    </row>
    <row r="1858" spans="14:18" x14ac:dyDescent="0.25">
      <c r="N1858" t="str">
        <f>IF(P1858="","",(VLOOKUP(P1858,Fauna!$G$2:$N$5001,8,FALSE)))</f>
        <v/>
      </c>
      <c r="Q1858" t="str">
        <f>IF(P1858="","",(VLOOKUP(P1858,Fauna!$G$2:$H$5001,2,FALSE)))</f>
        <v/>
      </c>
      <c r="R1858" t="str">
        <f>IF(P1858="","",(VLOOKUP(P1858,Fauna!$G$2:$I$5001,3,FALSE)))</f>
        <v/>
      </c>
    </row>
    <row r="1859" spans="14:18" x14ac:dyDescent="0.25">
      <c r="N1859" t="str">
        <f>IF(P1859="","",(VLOOKUP(P1859,Fauna!$G$2:$N$5001,8,FALSE)))</f>
        <v/>
      </c>
      <c r="Q1859" t="str">
        <f>IF(P1859="","",(VLOOKUP(P1859,Fauna!$G$2:$H$5001,2,FALSE)))</f>
        <v/>
      </c>
      <c r="R1859" t="str">
        <f>IF(P1859="","",(VLOOKUP(P1859,Fauna!$G$2:$I$5001,3,FALSE)))</f>
        <v/>
      </c>
    </row>
    <row r="1860" spans="14:18" x14ac:dyDescent="0.25">
      <c r="N1860" t="str">
        <f>IF(P1860="","",(VLOOKUP(P1860,Fauna!$G$2:$N$5001,8,FALSE)))</f>
        <v/>
      </c>
      <c r="Q1860" t="str">
        <f>IF(P1860="","",(VLOOKUP(P1860,Fauna!$G$2:$H$5001,2,FALSE)))</f>
        <v/>
      </c>
      <c r="R1860" t="str">
        <f>IF(P1860="","",(VLOOKUP(P1860,Fauna!$G$2:$I$5001,3,FALSE)))</f>
        <v/>
      </c>
    </row>
    <row r="1861" spans="14:18" x14ac:dyDescent="0.25">
      <c r="N1861" t="str">
        <f>IF(P1861="","",(VLOOKUP(P1861,Fauna!$G$2:$N$5001,8,FALSE)))</f>
        <v/>
      </c>
      <c r="Q1861" t="str">
        <f>IF(P1861="","",(VLOOKUP(P1861,Fauna!$G$2:$H$5001,2,FALSE)))</f>
        <v/>
      </c>
      <c r="R1861" t="str">
        <f>IF(P1861="","",(VLOOKUP(P1861,Fauna!$G$2:$I$5001,3,FALSE)))</f>
        <v/>
      </c>
    </row>
    <row r="1862" spans="14:18" x14ac:dyDescent="0.25">
      <c r="N1862" t="str">
        <f>IF(P1862="","",(VLOOKUP(P1862,Fauna!$G$2:$N$5001,8,FALSE)))</f>
        <v/>
      </c>
      <c r="Q1862" t="str">
        <f>IF(P1862="","",(VLOOKUP(P1862,Fauna!$G$2:$H$5001,2,FALSE)))</f>
        <v/>
      </c>
      <c r="R1862" t="str">
        <f>IF(P1862="","",(VLOOKUP(P1862,Fauna!$G$2:$I$5001,3,FALSE)))</f>
        <v/>
      </c>
    </row>
    <row r="1863" spans="14:18" x14ac:dyDescent="0.25">
      <c r="N1863" t="str">
        <f>IF(P1863="","",(VLOOKUP(P1863,Fauna!$G$2:$N$5001,8,FALSE)))</f>
        <v/>
      </c>
      <c r="Q1863" t="str">
        <f>IF(P1863="","",(VLOOKUP(P1863,Fauna!$G$2:$H$5001,2,FALSE)))</f>
        <v/>
      </c>
      <c r="R1863" t="str">
        <f>IF(P1863="","",(VLOOKUP(P1863,Fauna!$G$2:$I$5001,3,FALSE)))</f>
        <v/>
      </c>
    </row>
    <row r="1864" spans="14:18" x14ac:dyDescent="0.25">
      <c r="N1864" t="str">
        <f>IF(P1864="","",(VLOOKUP(P1864,Fauna!$G$2:$N$5001,8,FALSE)))</f>
        <v/>
      </c>
      <c r="Q1864" t="str">
        <f>IF(P1864="","",(VLOOKUP(P1864,Fauna!$G$2:$H$5001,2,FALSE)))</f>
        <v/>
      </c>
      <c r="R1864" t="str">
        <f>IF(P1864="","",(VLOOKUP(P1864,Fauna!$G$2:$I$5001,3,FALSE)))</f>
        <v/>
      </c>
    </row>
    <row r="1865" spans="14:18" x14ac:dyDescent="0.25">
      <c r="N1865" t="str">
        <f>IF(P1865="","",(VLOOKUP(P1865,Fauna!$G$2:$N$5001,8,FALSE)))</f>
        <v/>
      </c>
      <c r="Q1865" t="str">
        <f>IF(P1865="","",(VLOOKUP(P1865,Fauna!$G$2:$H$5001,2,FALSE)))</f>
        <v/>
      </c>
      <c r="R1865" t="str">
        <f>IF(P1865="","",(VLOOKUP(P1865,Fauna!$G$2:$I$5001,3,FALSE)))</f>
        <v/>
      </c>
    </row>
    <row r="1866" spans="14:18" x14ac:dyDescent="0.25">
      <c r="N1866" t="str">
        <f>IF(P1866="","",(VLOOKUP(P1866,Fauna!$G$2:$N$5001,8,FALSE)))</f>
        <v/>
      </c>
      <c r="Q1866" t="str">
        <f>IF(P1866="","",(VLOOKUP(P1866,Fauna!$G$2:$H$5001,2,FALSE)))</f>
        <v/>
      </c>
      <c r="R1866" t="str">
        <f>IF(P1866="","",(VLOOKUP(P1866,Fauna!$G$2:$I$5001,3,FALSE)))</f>
        <v/>
      </c>
    </row>
    <row r="1867" spans="14:18" x14ac:dyDescent="0.25">
      <c r="N1867" t="str">
        <f>IF(P1867="","",(VLOOKUP(P1867,Fauna!$G$2:$N$5001,8,FALSE)))</f>
        <v/>
      </c>
      <c r="Q1867" t="str">
        <f>IF(P1867="","",(VLOOKUP(P1867,Fauna!$G$2:$H$5001,2,FALSE)))</f>
        <v/>
      </c>
      <c r="R1867" t="str">
        <f>IF(P1867="","",(VLOOKUP(P1867,Fauna!$G$2:$I$5001,3,FALSE)))</f>
        <v/>
      </c>
    </row>
    <row r="1868" spans="14:18" x14ac:dyDescent="0.25">
      <c r="N1868" t="str">
        <f>IF(P1868="","",(VLOOKUP(P1868,Fauna!$G$2:$N$5001,8,FALSE)))</f>
        <v/>
      </c>
      <c r="Q1868" t="str">
        <f>IF(P1868="","",(VLOOKUP(P1868,Fauna!$G$2:$H$5001,2,FALSE)))</f>
        <v/>
      </c>
      <c r="R1868" t="str">
        <f>IF(P1868="","",(VLOOKUP(P1868,Fauna!$G$2:$I$5001,3,FALSE)))</f>
        <v/>
      </c>
    </row>
    <row r="1869" spans="14:18" x14ac:dyDescent="0.25">
      <c r="N1869" t="str">
        <f>IF(P1869="","",(VLOOKUP(P1869,Fauna!$G$2:$N$5001,8,FALSE)))</f>
        <v/>
      </c>
      <c r="Q1869" t="str">
        <f>IF(P1869="","",(VLOOKUP(P1869,Fauna!$G$2:$H$5001,2,FALSE)))</f>
        <v/>
      </c>
      <c r="R1869" t="str">
        <f>IF(P1869="","",(VLOOKUP(P1869,Fauna!$G$2:$I$5001,3,FALSE)))</f>
        <v/>
      </c>
    </row>
    <row r="1870" spans="14:18" x14ac:dyDescent="0.25">
      <c r="N1870" t="str">
        <f>IF(P1870="","",(VLOOKUP(P1870,Fauna!$G$2:$N$5001,8,FALSE)))</f>
        <v/>
      </c>
      <c r="Q1870" t="str">
        <f>IF(P1870="","",(VLOOKUP(P1870,Fauna!$G$2:$H$5001,2,FALSE)))</f>
        <v/>
      </c>
      <c r="R1870" t="str">
        <f>IF(P1870="","",(VLOOKUP(P1870,Fauna!$G$2:$I$5001,3,FALSE)))</f>
        <v/>
      </c>
    </row>
    <row r="1871" spans="14:18" x14ac:dyDescent="0.25">
      <c r="N1871" t="str">
        <f>IF(P1871="","",(VLOOKUP(P1871,Fauna!$G$2:$N$5001,8,FALSE)))</f>
        <v/>
      </c>
      <c r="Q1871" t="str">
        <f>IF(P1871="","",(VLOOKUP(P1871,Fauna!$G$2:$H$5001,2,FALSE)))</f>
        <v/>
      </c>
      <c r="R1871" t="str">
        <f>IF(P1871="","",(VLOOKUP(P1871,Fauna!$G$2:$I$5001,3,FALSE)))</f>
        <v/>
      </c>
    </row>
    <row r="1872" spans="14:18" x14ac:dyDescent="0.25">
      <c r="N1872" t="str">
        <f>IF(P1872="","",(VLOOKUP(P1872,Fauna!$G$2:$N$5001,8,FALSE)))</f>
        <v/>
      </c>
      <c r="Q1872" t="str">
        <f>IF(P1872="","",(VLOOKUP(P1872,Fauna!$G$2:$H$5001,2,FALSE)))</f>
        <v/>
      </c>
      <c r="R1872" t="str">
        <f>IF(P1872="","",(VLOOKUP(P1872,Fauna!$G$2:$I$5001,3,FALSE)))</f>
        <v/>
      </c>
    </row>
    <row r="1873" spans="14:18" x14ac:dyDescent="0.25">
      <c r="N1873" t="str">
        <f>IF(P1873="","",(VLOOKUP(P1873,Fauna!$G$2:$N$5001,8,FALSE)))</f>
        <v/>
      </c>
      <c r="Q1873" t="str">
        <f>IF(P1873="","",(VLOOKUP(P1873,Fauna!$G$2:$H$5001,2,FALSE)))</f>
        <v/>
      </c>
      <c r="R1873" t="str">
        <f>IF(P1873="","",(VLOOKUP(P1873,Fauna!$G$2:$I$5001,3,FALSE)))</f>
        <v/>
      </c>
    </row>
    <row r="1874" spans="14:18" x14ac:dyDescent="0.25">
      <c r="N1874" t="str">
        <f>IF(P1874="","",(VLOOKUP(P1874,Fauna!$G$2:$N$5001,8,FALSE)))</f>
        <v/>
      </c>
      <c r="Q1874" t="str">
        <f>IF(P1874="","",(VLOOKUP(P1874,Fauna!$G$2:$H$5001,2,FALSE)))</f>
        <v/>
      </c>
      <c r="R1874" t="str">
        <f>IF(P1874="","",(VLOOKUP(P1874,Fauna!$G$2:$I$5001,3,FALSE)))</f>
        <v/>
      </c>
    </row>
    <row r="1875" spans="14:18" x14ac:dyDescent="0.25">
      <c r="N1875" t="str">
        <f>IF(P1875="","",(VLOOKUP(P1875,Fauna!$G$2:$N$5001,8,FALSE)))</f>
        <v/>
      </c>
      <c r="Q1875" t="str">
        <f>IF(P1875="","",(VLOOKUP(P1875,Fauna!$G$2:$H$5001,2,FALSE)))</f>
        <v/>
      </c>
      <c r="R1875" t="str">
        <f>IF(P1875="","",(VLOOKUP(P1875,Fauna!$G$2:$I$5001,3,FALSE)))</f>
        <v/>
      </c>
    </row>
    <row r="1876" spans="14:18" x14ac:dyDescent="0.25">
      <c r="N1876" t="str">
        <f>IF(P1876="","",(VLOOKUP(P1876,Fauna!$G$2:$N$5001,8,FALSE)))</f>
        <v/>
      </c>
      <c r="Q1876" t="str">
        <f>IF(P1876="","",(VLOOKUP(P1876,Fauna!$G$2:$H$5001,2,FALSE)))</f>
        <v/>
      </c>
      <c r="R1876" t="str">
        <f>IF(P1876="","",(VLOOKUP(P1876,Fauna!$G$2:$I$5001,3,FALSE)))</f>
        <v/>
      </c>
    </row>
    <row r="1877" spans="14:18" x14ac:dyDescent="0.25">
      <c r="N1877" t="str">
        <f>IF(P1877="","",(VLOOKUP(P1877,Fauna!$G$2:$N$5001,8,FALSE)))</f>
        <v/>
      </c>
      <c r="Q1877" t="str">
        <f>IF(P1877="","",(VLOOKUP(P1877,Fauna!$G$2:$H$5001,2,FALSE)))</f>
        <v/>
      </c>
      <c r="R1877" t="str">
        <f>IF(P1877="","",(VLOOKUP(P1877,Fauna!$G$2:$I$5001,3,FALSE)))</f>
        <v/>
      </c>
    </row>
    <row r="1878" spans="14:18" x14ac:dyDescent="0.25">
      <c r="N1878" t="str">
        <f>IF(P1878="","",(VLOOKUP(P1878,Fauna!$G$2:$N$5001,8,FALSE)))</f>
        <v/>
      </c>
      <c r="Q1878" t="str">
        <f>IF(P1878="","",(VLOOKUP(P1878,Fauna!$G$2:$H$5001,2,FALSE)))</f>
        <v/>
      </c>
      <c r="R1878" t="str">
        <f>IF(P1878="","",(VLOOKUP(P1878,Fauna!$G$2:$I$5001,3,FALSE)))</f>
        <v/>
      </c>
    </row>
    <row r="1879" spans="14:18" x14ac:dyDescent="0.25">
      <c r="N1879" t="str">
        <f>IF(P1879="","",(VLOOKUP(P1879,Fauna!$G$2:$N$5001,8,FALSE)))</f>
        <v/>
      </c>
      <c r="Q1879" t="str">
        <f>IF(P1879="","",(VLOOKUP(P1879,Fauna!$G$2:$H$5001,2,FALSE)))</f>
        <v/>
      </c>
      <c r="R1879" t="str">
        <f>IF(P1879="","",(VLOOKUP(P1879,Fauna!$G$2:$I$5001,3,FALSE)))</f>
        <v/>
      </c>
    </row>
    <row r="1880" spans="14:18" x14ac:dyDescent="0.25">
      <c r="N1880" t="str">
        <f>IF(P1880="","",(VLOOKUP(P1880,Fauna!$G$2:$N$5001,8,FALSE)))</f>
        <v/>
      </c>
      <c r="Q1880" t="str">
        <f>IF(P1880="","",(VLOOKUP(P1880,Fauna!$G$2:$H$5001,2,FALSE)))</f>
        <v/>
      </c>
      <c r="R1880" t="str">
        <f>IF(P1880="","",(VLOOKUP(P1880,Fauna!$G$2:$I$5001,3,FALSE)))</f>
        <v/>
      </c>
    </row>
    <row r="1881" spans="14:18" x14ac:dyDescent="0.25">
      <c r="N1881" t="str">
        <f>IF(P1881="","",(VLOOKUP(P1881,Fauna!$G$2:$N$5001,8,FALSE)))</f>
        <v/>
      </c>
      <c r="Q1881" t="str">
        <f>IF(P1881="","",(VLOOKUP(P1881,Fauna!$G$2:$H$5001,2,FALSE)))</f>
        <v/>
      </c>
      <c r="R1881" t="str">
        <f>IF(P1881="","",(VLOOKUP(P1881,Fauna!$G$2:$I$5001,3,FALSE)))</f>
        <v/>
      </c>
    </row>
    <row r="1882" spans="14:18" x14ac:dyDescent="0.25">
      <c r="N1882" t="str">
        <f>IF(P1882="","",(VLOOKUP(P1882,Fauna!$G$2:$N$5001,8,FALSE)))</f>
        <v/>
      </c>
      <c r="Q1882" t="str">
        <f>IF(P1882="","",(VLOOKUP(P1882,Fauna!$G$2:$H$5001,2,FALSE)))</f>
        <v/>
      </c>
      <c r="R1882" t="str">
        <f>IF(P1882="","",(VLOOKUP(P1882,Fauna!$G$2:$I$5001,3,FALSE)))</f>
        <v/>
      </c>
    </row>
    <row r="1883" spans="14:18" x14ac:dyDescent="0.25">
      <c r="N1883" t="str">
        <f>IF(P1883="","",(VLOOKUP(P1883,Fauna!$G$2:$N$5001,8,FALSE)))</f>
        <v/>
      </c>
      <c r="Q1883" t="str">
        <f>IF(P1883="","",(VLOOKUP(P1883,Fauna!$G$2:$H$5001,2,FALSE)))</f>
        <v/>
      </c>
      <c r="R1883" t="str">
        <f>IF(P1883="","",(VLOOKUP(P1883,Fauna!$G$2:$I$5001,3,FALSE)))</f>
        <v/>
      </c>
    </row>
    <row r="1884" spans="14:18" x14ac:dyDescent="0.25">
      <c r="N1884" t="str">
        <f>IF(P1884="","",(VLOOKUP(P1884,Fauna!$G$2:$N$5001,8,FALSE)))</f>
        <v/>
      </c>
      <c r="Q1884" t="str">
        <f>IF(P1884="","",(VLOOKUP(P1884,Fauna!$G$2:$H$5001,2,FALSE)))</f>
        <v/>
      </c>
      <c r="R1884" t="str">
        <f>IF(P1884="","",(VLOOKUP(P1884,Fauna!$G$2:$I$5001,3,FALSE)))</f>
        <v/>
      </c>
    </row>
    <row r="1885" spans="14:18" x14ac:dyDescent="0.25">
      <c r="N1885" t="str">
        <f>IF(P1885="","",(VLOOKUP(P1885,Fauna!$G$2:$N$5001,8,FALSE)))</f>
        <v/>
      </c>
      <c r="Q1885" t="str">
        <f>IF(P1885="","",(VLOOKUP(P1885,Fauna!$G$2:$H$5001,2,FALSE)))</f>
        <v/>
      </c>
      <c r="R1885" t="str">
        <f>IF(P1885="","",(VLOOKUP(P1885,Fauna!$G$2:$I$5001,3,FALSE)))</f>
        <v/>
      </c>
    </row>
    <row r="1886" spans="14:18" x14ac:dyDescent="0.25">
      <c r="N1886" t="str">
        <f>IF(P1886="","",(VLOOKUP(P1886,Fauna!$G$2:$N$5001,8,FALSE)))</f>
        <v/>
      </c>
      <c r="Q1886" t="str">
        <f>IF(P1886="","",(VLOOKUP(P1886,Fauna!$G$2:$H$5001,2,FALSE)))</f>
        <v/>
      </c>
      <c r="R1886" t="str">
        <f>IF(P1886="","",(VLOOKUP(P1886,Fauna!$G$2:$I$5001,3,FALSE)))</f>
        <v/>
      </c>
    </row>
    <row r="1887" spans="14:18" x14ac:dyDescent="0.25">
      <c r="N1887" t="str">
        <f>IF(P1887="","",(VLOOKUP(P1887,Fauna!$G$2:$N$5001,8,FALSE)))</f>
        <v/>
      </c>
      <c r="Q1887" t="str">
        <f>IF(P1887="","",(VLOOKUP(P1887,Fauna!$G$2:$H$5001,2,FALSE)))</f>
        <v/>
      </c>
      <c r="R1887" t="str">
        <f>IF(P1887="","",(VLOOKUP(P1887,Fauna!$G$2:$I$5001,3,FALSE)))</f>
        <v/>
      </c>
    </row>
    <row r="1888" spans="14:18" x14ac:dyDescent="0.25">
      <c r="N1888" t="str">
        <f>IF(P1888="","",(VLOOKUP(P1888,Fauna!$G$2:$N$5001,8,FALSE)))</f>
        <v/>
      </c>
      <c r="Q1888" t="str">
        <f>IF(P1888="","",(VLOOKUP(P1888,Fauna!$G$2:$H$5001,2,FALSE)))</f>
        <v/>
      </c>
      <c r="R1888" t="str">
        <f>IF(P1888="","",(VLOOKUP(P1888,Fauna!$G$2:$I$5001,3,FALSE)))</f>
        <v/>
      </c>
    </row>
    <row r="1889" spans="14:18" x14ac:dyDescent="0.25">
      <c r="N1889" t="str">
        <f>IF(P1889="","",(VLOOKUP(P1889,Fauna!$G$2:$N$5001,8,FALSE)))</f>
        <v/>
      </c>
      <c r="Q1889" t="str">
        <f>IF(P1889="","",(VLOOKUP(P1889,Fauna!$G$2:$H$5001,2,FALSE)))</f>
        <v/>
      </c>
      <c r="R1889" t="str">
        <f>IF(P1889="","",(VLOOKUP(P1889,Fauna!$G$2:$I$5001,3,FALSE)))</f>
        <v/>
      </c>
    </row>
    <row r="1890" spans="14:18" x14ac:dyDescent="0.25">
      <c r="N1890" t="str">
        <f>IF(P1890="","",(VLOOKUP(P1890,Fauna!$G$2:$N$5001,8,FALSE)))</f>
        <v/>
      </c>
      <c r="Q1890" t="str">
        <f>IF(P1890="","",(VLOOKUP(P1890,Fauna!$G$2:$H$5001,2,FALSE)))</f>
        <v/>
      </c>
      <c r="R1890" t="str">
        <f>IF(P1890="","",(VLOOKUP(P1890,Fauna!$G$2:$I$5001,3,FALSE)))</f>
        <v/>
      </c>
    </row>
    <row r="1891" spans="14:18" x14ac:dyDescent="0.25">
      <c r="N1891" t="str">
        <f>IF(P1891="","",(VLOOKUP(P1891,Fauna!$G$2:$N$5001,8,FALSE)))</f>
        <v/>
      </c>
      <c r="Q1891" t="str">
        <f>IF(P1891="","",(VLOOKUP(P1891,Fauna!$G$2:$H$5001,2,FALSE)))</f>
        <v/>
      </c>
      <c r="R1891" t="str">
        <f>IF(P1891="","",(VLOOKUP(P1891,Fauna!$G$2:$I$5001,3,FALSE)))</f>
        <v/>
      </c>
    </row>
    <row r="1892" spans="14:18" x14ac:dyDescent="0.25">
      <c r="N1892" t="str">
        <f>IF(P1892="","",(VLOOKUP(P1892,Fauna!$G$2:$N$5001,8,FALSE)))</f>
        <v/>
      </c>
      <c r="Q1892" t="str">
        <f>IF(P1892="","",(VLOOKUP(P1892,Fauna!$G$2:$H$5001,2,FALSE)))</f>
        <v/>
      </c>
      <c r="R1892" t="str">
        <f>IF(P1892="","",(VLOOKUP(P1892,Fauna!$G$2:$I$5001,3,FALSE)))</f>
        <v/>
      </c>
    </row>
    <row r="1893" spans="14:18" x14ac:dyDescent="0.25">
      <c r="N1893" t="str">
        <f>IF(P1893="","",(VLOOKUP(P1893,Fauna!$G$2:$N$5001,8,FALSE)))</f>
        <v/>
      </c>
      <c r="Q1893" t="str">
        <f>IF(P1893="","",(VLOOKUP(P1893,Fauna!$G$2:$H$5001,2,FALSE)))</f>
        <v/>
      </c>
      <c r="R1893" t="str">
        <f>IF(P1893="","",(VLOOKUP(P1893,Fauna!$G$2:$I$5001,3,FALSE)))</f>
        <v/>
      </c>
    </row>
    <row r="1894" spans="14:18" x14ac:dyDescent="0.25">
      <c r="N1894" t="str">
        <f>IF(P1894="","",(VLOOKUP(P1894,Fauna!$G$2:$N$5001,8,FALSE)))</f>
        <v/>
      </c>
      <c r="Q1894" t="str">
        <f>IF(P1894="","",(VLOOKUP(P1894,Fauna!$G$2:$H$5001,2,FALSE)))</f>
        <v/>
      </c>
      <c r="R1894" t="str">
        <f>IF(P1894="","",(VLOOKUP(P1894,Fauna!$G$2:$I$5001,3,FALSE)))</f>
        <v/>
      </c>
    </row>
    <row r="1895" spans="14:18" x14ac:dyDescent="0.25">
      <c r="N1895" t="str">
        <f>IF(P1895="","",(VLOOKUP(P1895,Fauna!$G$2:$N$5001,8,FALSE)))</f>
        <v/>
      </c>
      <c r="Q1895" t="str">
        <f>IF(P1895="","",(VLOOKUP(P1895,Fauna!$G$2:$H$5001,2,FALSE)))</f>
        <v/>
      </c>
      <c r="R1895" t="str">
        <f>IF(P1895="","",(VLOOKUP(P1895,Fauna!$G$2:$I$5001,3,FALSE)))</f>
        <v/>
      </c>
    </row>
    <row r="1896" spans="14:18" x14ac:dyDescent="0.25">
      <c r="N1896" t="str">
        <f>IF(P1896="","",(VLOOKUP(P1896,Fauna!$G$2:$N$5001,8,FALSE)))</f>
        <v/>
      </c>
      <c r="Q1896" t="str">
        <f>IF(P1896="","",(VLOOKUP(P1896,Fauna!$G$2:$H$5001,2,FALSE)))</f>
        <v/>
      </c>
      <c r="R1896" t="str">
        <f>IF(P1896="","",(VLOOKUP(P1896,Fauna!$G$2:$I$5001,3,FALSE)))</f>
        <v/>
      </c>
    </row>
    <row r="1897" spans="14:18" x14ac:dyDescent="0.25">
      <c r="N1897" t="str">
        <f>IF(P1897="","",(VLOOKUP(P1897,Fauna!$G$2:$N$5001,8,FALSE)))</f>
        <v/>
      </c>
      <c r="Q1897" t="str">
        <f>IF(P1897="","",(VLOOKUP(P1897,Fauna!$G$2:$H$5001,2,FALSE)))</f>
        <v/>
      </c>
      <c r="R1897" t="str">
        <f>IF(P1897="","",(VLOOKUP(P1897,Fauna!$G$2:$I$5001,3,FALSE)))</f>
        <v/>
      </c>
    </row>
    <row r="1898" spans="14:18" x14ac:dyDescent="0.25">
      <c r="N1898" t="str">
        <f>IF(P1898="","",(VLOOKUP(P1898,Fauna!$G$2:$N$5001,8,FALSE)))</f>
        <v/>
      </c>
      <c r="Q1898" t="str">
        <f>IF(P1898="","",(VLOOKUP(P1898,Fauna!$G$2:$H$5001,2,FALSE)))</f>
        <v/>
      </c>
      <c r="R1898" t="str">
        <f>IF(P1898="","",(VLOOKUP(P1898,Fauna!$G$2:$I$5001,3,FALSE)))</f>
        <v/>
      </c>
    </row>
    <row r="1899" spans="14:18" x14ac:dyDescent="0.25">
      <c r="N1899" t="str">
        <f>IF(P1899="","",(VLOOKUP(P1899,Fauna!$G$2:$N$5001,8,FALSE)))</f>
        <v/>
      </c>
      <c r="Q1899" t="str">
        <f>IF(P1899="","",(VLOOKUP(P1899,Fauna!$G$2:$H$5001,2,FALSE)))</f>
        <v/>
      </c>
      <c r="R1899" t="str">
        <f>IF(P1899="","",(VLOOKUP(P1899,Fauna!$G$2:$I$5001,3,FALSE)))</f>
        <v/>
      </c>
    </row>
    <row r="1900" spans="14:18" x14ac:dyDescent="0.25">
      <c r="N1900" t="str">
        <f>IF(P1900="","",(VLOOKUP(P1900,Fauna!$G$2:$N$5001,8,FALSE)))</f>
        <v/>
      </c>
      <c r="Q1900" t="str">
        <f>IF(P1900="","",(VLOOKUP(P1900,Fauna!$G$2:$H$5001,2,FALSE)))</f>
        <v/>
      </c>
      <c r="R1900" t="str">
        <f>IF(P1900="","",(VLOOKUP(P1900,Fauna!$G$2:$I$5001,3,FALSE)))</f>
        <v/>
      </c>
    </row>
    <row r="1901" spans="14:18" x14ac:dyDescent="0.25">
      <c r="N1901" t="str">
        <f>IF(P1901="","",(VLOOKUP(P1901,Fauna!$G$2:$N$5001,8,FALSE)))</f>
        <v/>
      </c>
      <c r="Q1901" t="str">
        <f>IF(P1901="","",(VLOOKUP(P1901,Fauna!$G$2:$H$5001,2,FALSE)))</f>
        <v/>
      </c>
      <c r="R1901" t="str">
        <f>IF(P1901="","",(VLOOKUP(P1901,Fauna!$G$2:$I$5001,3,FALSE)))</f>
        <v/>
      </c>
    </row>
    <row r="1902" spans="14:18" x14ac:dyDescent="0.25">
      <c r="N1902" t="str">
        <f>IF(P1902="","",(VLOOKUP(P1902,Fauna!$G$2:$N$5001,8,FALSE)))</f>
        <v/>
      </c>
      <c r="Q1902" t="str">
        <f>IF(P1902="","",(VLOOKUP(P1902,Fauna!$G$2:$H$5001,2,FALSE)))</f>
        <v/>
      </c>
      <c r="R1902" t="str">
        <f>IF(P1902="","",(VLOOKUP(P1902,Fauna!$G$2:$I$5001,3,FALSE)))</f>
        <v/>
      </c>
    </row>
    <row r="1903" spans="14:18" x14ac:dyDescent="0.25">
      <c r="N1903" t="str">
        <f>IF(P1903="","",(VLOOKUP(P1903,Fauna!$G$2:$N$5001,8,FALSE)))</f>
        <v/>
      </c>
      <c r="Q1903" t="str">
        <f>IF(P1903="","",(VLOOKUP(P1903,Fauna!$G$2:$H$5001,2,FALSE)))</f>
        <v/>
      </c>
      <c r="R1903" t="str">
        <f>IF(P1903="","",(VLOOKUP(P1903,Fauna!$G$2:$I$5001,3,FALSE)))</f>
        <v/>
      </c>
    </row>
    <row r="1904" spans="14:18" x14ac:dyDescent="0.25">
      <c r="N1904" t="str">
        <f>IF(P1904="","",(VLOOKUP(P1904,Fauna!$G$2:$N$5001,8,FALSE)))</f>
        <v/>
      </c>
      <c r="Q1904" t="str">
        <f>IF(P1904="","",(VLOOKUP(P1904,Fauna!$G$2:$H$5001,2,FALSE)))</f>
        <v/>
      </c>
      <c r="R1904" t="str">
        <f>IF(P1904="","",(VLOOKUP(P1904,Fauna!$G$2:$I$5001,3,FALSE)))</f>
        <v/>
      </c>
    </row>
    <row r="1905" spans="14:18" x14ac:dyDescent="0.25">
      <c r="N1905" t="str">
        <f>IF(P1905="","",(VLOOKUP(P1905,Fauna!$G$2:$N$5001,8,FALSE)))</f>
        <v/>
      </c>
      <c r="Q1905" t="str">
        <f>IF(P1905="","",(VLOOKUP(P1905,Fauna!$G$2:$H$5001,2,FALSE)))</f>
        <v/>
      </c>
      <c r="R1905" t="str">
        <f>IF(P1905="","",(VLOOKUP(P1905,Fauna!$G$2:$I$5001,3,FALSE)))</f>
        <v/>
      </c>
    </row>
    <row r="1906" spans="14:18" x14ac:dyDescent="0.25">
      <c r="N1906" t="str">
        <f>IF(P1906="","",(VLOOKUP(P1906,Fauna!$G$2:$N$5001,8,FALSE)))</f>
        <v/>
      </c>
      <c r="Q1906" t="str">
        <f>IF(P1906="","",(VLOOKUP(P1906,Fauna!$G$2:$H$5001,2,FALSE)))</f>
        <v/>
      </c>
      <c r="R1906" t="str">
        <f>IF(P1906="","",(VLOOKUP(P1906,Fauna!$G$2:$I$5001,3,FALSE)))</f>
        <v/>
      </c>
    </row>
    <row r="1907" spans="14:18" x14ac:dyDescent="0.25">
      <c r="N1907" t="str">
        <f>IF(P1907="","",(VLOOKUP(P1907,Fauna!$G$2:$N$5001,8,FALSE)))</f>
        <v/>
      </c>
      <c r="Q1907" t="str">
        <f>IF(P1907="","",(VLOOKUP(P1907,Fauna!$G$2:$H$5001,2,FALSE)))</f>
        <v/>
      </c>
      <c r="R1907" t="str">
        <f>IF(P1907="","",(VLOOKUP(P1907,Fauna!$G$2:$I$5001,3,FALSE)))</f>
        <v/>
      </c>
    </row>
    <row r="1908" spans="14:18" x14ac:dyDescent="0.25">
      <c r="N1908" t="str">
        <f>IF(P1908="","",(VLOOKUP(P1908,Fauna!$G$2:$N$5001,8,FALSE)))</f>
        <v/>
      </c>
      <c r="Q1908" t="str">
        <f>IF(P1908="","",(VLOOKUP(P1908,Fauna!$G$2:$H$5001,2,FALSE)))</f>
        <v/>
      </c>
      <c r="R1908" t="str">
        <f>IF(P1908="","",(VLOOKUP(P1908,Fauna!$G$2:$I$5001,3,FALSE)))</f>
        <v/>
      </c>
    </row>
    <row r="1909" spans="14:18" x14ac:dyDescent="0.25">
      <c r="N1909" t="str">
        <f>IF(P1909="","",(VLOOKUP(P1909,Fauna!$G$2:$N$5001,8,FALSE)))</f>
        <v/>
      </c>
      <c r="Q1909" t="str">
        <f>IF(P1909="","",(VLOOKUP(P1909,Fauna!$G$2:$H$5001,2,FALSE)))</f>
        <v/>
      </c>
      <c r="R1909" t="str">
        <f>IF(P1909="","",(VLOOKUP(P1909,Fauna!$G$2:$I$5001,3,FALSE)))</f>
        <v/>
      </c>
    </row>
    <row r="1910" spans="14:18" x14ac:dyDescent="0.25">
      <c r="N1910" t="str">
        <f>IF(P1910="","",(VLOOKUP(P1910,Fauna!$G$2:$N$5001,8,FALSE)))</f>
        <v/>
      </c>
      <c r="Q1910" t="str">
        <f>IF(P1910="","",(VLOOKUP(P1910,Fauna!$G$2:$H$5001,2,FALSE)))</f>
        <v/>
      </c>
      <c r="R1910" t="str">
        <f>IF(P1910="","",(VLOOKUP(P1910,Fauna!$G$2:$I$5001,3,FALSE)))</f>
        <v/>
      </c>
    </row>
    <row r="1911" spans="14:18" x14ac:dyDescent="0.25">
      <c r="N1911" t="str">
        <f>IF(P1911="","",(VLOOKUP(P1911,Fauna!$G$2:$N$5001,8,FALSE)))</f>
        <v/>
      </c>
      <c r="Q1911" t="str">
        <f>IF(P1911="","",(VLOOKUP(P1911,Fauna!$G$2:$H$5001,2,FALSE)))</f>
        <v/>
      </c>
      <c r="R1911" t="str">
        <f>IF(P1911="","",(VLOOKUP(P1911,Fauna!$G$2:$I$5001,3,FALSE)))</f>
        <v/>
      </c>
    </row>
    <row r="1912" spans="14:18" x14ac:dyDescent="0.25">
      <c r="N1912" t="str">
        <f>IF(P1912="","",(VLOOKUP(P1912,Fauna!$G$2:$N$5001,8,FALSE)))</f>
        <v/>
      </c>
      <c r="Q1912" t="str">
        <f>IF(P1912="","",(VLOOKUP(P1912,Fauna!$G$2:$H$5001,2,FALSE)))</f>
        <v/>
      </c>
      <c r="R1912" t="str">
        <f>IF(P1912="","",(VLOOKUP(P1912,Fauna!$G$2:$I$5001,3,FALSE)))</f>
        <v/>
      </c>
    </row>
    <row r="1913" spans="14:18" x14ac:dyDescent="0.25">
      <c r="N1913" t="str">
        <f>IF(P1913="","",(VLOOKUP(P1913,Fauna!$G$2:$N$5001,8,FALSE)))</f>
        <v/>
      </c>
      <c r="Q1913" t="str">
        <f>IF(P1913="","",(VLOOKUP(P1913,Fauna!$G$2:$H$5001,2,FALSE)))</f>
        <v/>
      </c>
      <c r="R1913" t="str">
        <f>IF(P1913="","",(VLOOKUP(P1913,Fauna!$G$2:$I$5001,3,FALSE)))</f>
        <v/>
      </c>
    </row>
    <row r="1914" spans="14:18" x14ac:dyDescent="0.25">
      <c r="N1914" t="str">
        <f>IF(P1914="","",(VLOOKUP(P1914,Fauna!$G$2:$N$5001,8,FALSE)))</f>
        <v/>
      </c>
      <c r="Q1914" t="str">
        <f>IF(P1914="","",(VLOOKUP(P1914,Fauna!$G$2:$H$5001,2,FALSE)))</f>
        <v/>
      </c>
      <c r="R1914" t="str">
        <f>IF(P1914="","",(VLOOKUP(P1914,Fauna!$G$2:$I$5001,3,FALSE)))</f>
        <v/>
      </c>
    </row>
    <row r="1915" spans="14:18" x14ac:dyDescent="0.25">
      <c r="N1915" t="str">
        <f>IF(P1915="","",(VLOOKUP(P1915,Fauna!$G$2:$N$5001,8,FALSE)))</f>
        <v/>
      </c>
      <c r="Q1915" t="str">
        <f>IF(P1915="","",(VLOOKUP(P1915,Fauna!$G$2:$H$5001,2,FALSE)))</f>
        <v/>
      </c>
      <c r="R1915" t="str">
        <f>IF(P1915="","",(VLOOKUP(P1915,Fauna!$G$2:$I$5001,3,FALSE)))</f>
        <v/>
      </c>
    </row>
    <row r="1916" spans="14:18" x14ac:dyDescent="0.25">
      <c r="N1916" t="str">
        <f>IF(P1916="","",(VLOOKUP(P1916,Fauna!$G$2:$N$5001,8,FALSE)))</f>
        <v/>
      </c>
      <c r="Q1916" t="str">
        <f>IF(P1916="","",(VLOOKUP(P1916,Fauna!$G$2:$H$5001,2,FALSE)))</f>
        <v/>
      </c>
      <c r="R1916" t="str">
        <f>IF(P1916="","",(VLOOKUP(P1916,Fauna!$G$2:$I$5001,3,FALSE)))</f>
        <v/>
      </c>
    </row>
    <row r="1917" spans="14:18" x14ac:dyDescent="0.25">
      <c r="N1917" t="str">
        <f>IF(P1917="","",(VLOOKUP(P1917,Fauna!$G$2:$N$5001,8,FALSE)))</f>
        <v/>
      </c>
      <c r="Q1917" t="str">
        <f>IF(P1917="","",(VLOOKUP(P1917,Fauna!$G$2:$H$5001,2,FALSE)))</f>
        <v/>
      </c>
      <c r="R1917" t="str">
        <f>IF(P1917="","",(VLOOKUP(P1917,Fauna!$G$2:$I$5001,3,FALSE)))</f>
        <v/>
      </c>
    </row>
    <row r="1918" spans="14:18" x14ac:dyDescent="0.25">
      <c r="N1918" t="str">
        <f>IF(P1918="","",(VLOOKUP(P1918,Fauna!$G$2:$N$5001,8,FALSE)))</f>
        <v/>
      </c>
      <c r="Q1918" t="str">
        <f>IF(P1918="","",(VLOOKUP(P1918,Fauna!$G$2:$H$5001,2,FALSE)))</f>
        <v/>
      </c>
      <c r="R1918" t="str">
        <f>IF(P1918="","",(VLOOKUP(P1918,Fauna!$G$2:$I$5001,3,FALSE)))</f>
        <v/>
      </c>
    </row>
    <row r="1919" spans="14:18" x14ac:dyDescent="0.25">
      <c r="N1919" t="str">
        <f>IF(P1919="","",(VLOOKUP(P1919,Fauna!$G$2:$N$5001,8,FALSE)))</f>
        <v/>
      </c>
      <c r="Q1919" t="str">
        <f>IF(P1919="","",(VLOOKUP(P1919,Fauna!$G$2:$H$5001,2,FALSE)))</f>
        <v/>
      </c>
      <c r="R1919" t="str">
        <f>IF(P1919="","",(VLOOKUP(P1919,Fauna!$G$2:$I$5001,3,FALSE)))</f>
        <v/>
      </c>
    </row>
    <row r="1920" spans="14:18" x14ac:dyDescent="0.25">
      <c r="N1920" t="str">
        <f>IF(P1920="","",(VLOOKUP(P1920,Fauna!$G$2:$N$5001,8,FALSE)))</f>
        <v/>
      </c>
      <c r="Q1920" t="str">
        <f>IF(P1920="","",(VLOOKUP(P1920,Fauna!$G$2:$H$5001,2,FALSE)))</f>
        <v/>
      </c>
      <c r="R1920" t="str">
        <f>IF(P1920="","",(VLOOKUP(P1920,Fauna!$G$2:$I$5001,3,FALSE)))</f>
        <v/>
      </c>
    </row>
    <row r="1921" spans="14:18" x14ac:dyDescent="0.25">
      <c r="N1921" t="str">
        <f>IF(P1921="","",(VLOOKUP(P1921,Fauna!$G$2:$N$5001,8,FALSE)))</f>
        <v/>
      </c>
      <c r="Q1921" t="str">
        <f>IF(P1921="","",(VLOOKUP(P1921,Fauna!$G$2:$H$5001,2,FALSE)))</f>
        <v/>
      </c>
      <c r="R1921" t="str">
        <f>IF(P1921="","",(VLOOKUP(P1921,Fauna!$G$2:$I$5001,3,FALSE)))</f>
        <v/>
      </c>
    </row>
    <row r="1922" spans="14:18" x14ac:dyDescent="0.25">
      <c r="N1922" t="str">
        <f>IF(P1922="","",(VLOOKUP(P1922,Fauna!$G$2:$N$5001,8,FALSE)))</f>
        <v/>
      </c>
      <c r="Q1922" t="str">
        <f>IF(P1922="","",(VLOOKUP(P1922,Fauna!$G$2:$H$5001,2,FALSE)))</f>
        <v/>
      </c>
      <c r="R1922" t="str">
        <f>IF(P1922="","",(VLOOKUP(P1922,Fauna!$G$2:$I$5001,3,FALSE)))</f>
        <v/>
      </c>
    </row>
    <row r="1923" spans="14:18" x14ac:dyDescent="0.25">
      <c r="N1923" t="str">
        <f>IF(P1923="","",(VLOOKUP(P1923,Fauna!$G$2:$N$5001,8,FALSE)))</f>
        <v/>
      </c>
      <c r="Q1923" t="str">
        <f>IF(P1923="","",(VLOOKUP(P1923,Fauna!$G$2:$H$5001,2,FALSE)))</f>
        <v/>
      </c>
      <c r="R1923" t="str">
        <f>IF(P1923="","",(VLOOKUP(P1923,Fauna!$G$2:$I$5001,3,FALSE)))</f>
        <v/>
      </c>
    </row>
    <row r="1924" spans="14:18" x14ac:dyDescent="0.25">
      <c r="N1924" t="str">
        <f>IF(P1924="","",(VLOOKUP(P1924,Fauna!$G$2:$N$5001,8,FALSE)))</f>
        <v/>
      </c>
      <c r="Q1924" t="str">
        <f>IF(P1924="","",(VLOOKUP(P1924,Fauna!$G$2:$H$5001,2,FALSE)))</f>
        <v/>
      </c>
      <c r="R1924" t="str">
        <f>IF(P1924="","",(VLOOKUP(P1924,Fauna!$G$2:$I$5001,3,FALSE)))</f>
        <v/>
      </c>
    </row>
    <row r="1925" spans="14:18" x14ac:dyDescent="0.25">
      <c r="N1925" t="str">
        <f>IF(P1925="","",(VLOOKUP(P1925,Fauna!$G$2:$N$5001,8,FALSE)))</f>
        <v/>
      </c>
      <c r="Q1925" t="str">
        <f>IF(P1925="","",(VLOOKUP(P1925,Fauna!$G$2:$H$5001,2,FALSE)))</f>
        <v/>
      </c>
      <c r="R1925" t="str">
        <f>IF(P1925="","",(VLOOKUP(P1925,Fauna!$G$2:$I$5001,3,FALSE)))</f>
        <v/>
      </c>
    </row>
    <row r="1926" spans="14:18" x14ac:dyDescent="0.25">
      <c r="N1926" t="str">
        <f>IF(P1926="","",(VLOOKUP(P1926,Fauna!$G$2:$N$5001,8,FALSE)))</f>
        <v/>
      </c>
      <c r="Q1926" t="str">
        <f>IF(P1926="","",(VLOOKUP(P1926,Fauna!$G$2:$H$5001,2,FALSE)))</f>
        <v/>
      </c>
      <c r="R1926" t="str">
        <f>IF(P1926="","",(VLOOKUP(P1926,Fauna!$G$2:$I$5001,3,FALSE)))</f>
        <v/>
      </c>
    </row>
    <row r="1927" spans="14:18" x14ac:dyDescent="0.25">
      <c r="N1927" t="str">
        <f>IF(P1927="","",(VLOOKUP(P1927,Fauna!$G$2:$N$5001,8,FALSE)))</f>
        <v/>
      </c>
      <c r="Q1927" t="str">
        <f>IF(P1927="","",(VLOOKUP(P1927,Fauna!$G$2:$H$5001,2,FALSE)))</f>
        <v/>
      </c>
      <c r="R1927" t="str">
        <f>IF(P1927="","",(VLOOKUP(P1927,Fauna!$G$2:$I$5001,3,FALSE)))</f>
        <v/>
      </c>
    </row>
    <row r="1928" spans="14:18" x14ac:dyDescent="0.25">
      <c r="N1928" t="str">
        <f>IF(P1928="","",(VLOOKUP(P1928,Fauna!$G$2:$N$5001,8,FALSE)))</f>
        <v/>
      </c>
      <c r="Q1928" t="str">
        <f>IF(P1928="","",(VLOOKUP(P1928,Fauna!$G$2:$H$5001,2,FALSE)))</f>
        <v/>
      </c>
      <c r="R1928" t="str">
        <f>IF(P1928="","",(VLOOKUP(P1928,Fauna!$G$2:$I$5001,3,FALSE)))</f>
        <v/>
      </c>
    </row>
    <row r="1929" spans="14:18" x14ac:dyDescent="0.25">
      <c r="N1929" t="str">
        <f>IF(P1929="","",(VLOOKUP(P1929,Fauna!$G$2:$N$5001,8,FALSE)))</f>
        <v/>
      </c>
      <c r="Q1929" t="str">
        <f>IF(P1929="","",(VLOOKUP(P1929,Fauna!$G$2:$H$5001,2,FALSE)))</f>
        <v/>
      </c>
      <c r="R1929" t="str">
        <f>IF(P1929="","",(VLOOKUP(P1929,Fauna!$G$2:$I$5001,3,FALSE)))</f>
        <v/>
      </c>
    </row>
    <row r="1930" spans="14:18" x14ac:dyDescent="0.25">
      <c r="N1930" t="str">
        <f>IF(P1930="","",(VLOOKUP(P1930,Fauna!$G$2:$N$5001,8,FALSE)))</f>
        <v/>
      </c>
      <c r="Q1930" t="str">
        <f>IF(P1930="","",(VLOOKUP(P1930,Fauna!$G$2:$H$5001,2,FALSE)))</f>
        <v/>
      </c>
      <c r="R1930" t="str">
        <f>IF(P1930="","",(VLOOKUP(P1930,Fauna!$G$2:$I$5001,3,FALSE)))</f>
        <v/>
      </c>
    </row>
    <row r="1931" spans="14:18" x14ac:dyDescent="0.25">
      <c r="N1931" t="str">
        <f>IF(P1931="","",(VLOOKUP(P1931,Fauna!$G$2:$N$5001,8,FALSE)))</f>
        <v/>
      </c>
      <c r="Q1931" t="str">
        <f>IF(P1931="","",(VLOOKUP(P1931,Fauna!$G$2:$H$5001,2,FALSE)))</f>
        <v/>
      </c>
      <c r="R1931" t="str">
        <f>IF(P1931="","",(VLOOKUP(P1931,Fauna!$G$2:$I$5001,3,FALSE)))</f>
        <v/>
      </c>
    </row>
    <row r="1932" spans="14:18" x14ac:dyDescent="0.25">
      <c r="N1932" t="str">
        <f>IF(P1932="","",(VLOOKUP(P1932,Fauna!$G$2:$N$5001,8,FALSE)))</f>
        <v/>
      </c>
      <c r="Q1932" t="str">
        <f>IF(P1932="","",(VLOOKUP(P1932,Fauna!$G$2:$H$5001,2,FALSE)))</f>
        <v/>
      </c>
      <c r="R1932" t="str">
        <f>IF(P1932="","",(VLOOKUP(P1932,Fauna!$G$2:$I$5001,3,FALSE)))</f>
        <v/>
      </c>
    </row>
    <row r="1933" spans="14:18" x14ac:dyDescent="0.25">
      <c r="N1933" t="str">
        <f>IF(P1933="","",(VLOOKUP(P1933,Fauna!$G$2:$N$5001,8,FALSE)))</f>
        <v/>
      </c>
      <c r="Q1933" t="str">
        <f>IF(P1933="","",(VLOOKUP(P1933,Fauna!$G$2:$H$5001,2,FALSE)))</f>
        <v/>
      </c>
      <c r="R1933" t="str">
        <f>IF(P1933="","",(VLOOKUP(P1933,Fauna!$G$2:$I$5001,3,FALSE)))</f>
        <v/>
      </c>
    </row>
    <row r="1934" spans="14:18" x14ac:dyDescent="0.25">
      <c r="N1934" t="str">
        <f>IF(P1934="","",(VLOOKUP(P1934,Fauna!$G$2:$N$5001,8,FALSE)))</f>
        <v/>
      </c>
      <c r="Q1934" t="str">
        <f>IF(P1934="","",(VLOOKUP(P1934,Fauna!$G$2:$H$5001,2,FALSE)))</f>
        <v/>
      </c>
      <c r="R1934" t="str">
        <f>IF(P1934="","",(VLOOKUP(P1934,Fauna!$G$2:$I$5001,3,FALSE)))</f>
        <v/>
      </c>
    </row>
    <row r="1935" spans="14:18" x14ac:dyDescent="0.25">
      <c r="N1935" t="str">
        <f>IF(P1935="","",(VLOOKUP(P1935,Fauna!$G$2:$N$5001,8,FALSE)))</f>
        <v/>
      </c>
      <c r="Q1935" t="str">
        <f>IF(P1935="","",(VLOOKUP(P1935,Fauna!$G$2:$H$5001,2,FALSE)))</f>
        <v/>
      </c>
      <c r="R1935" t="str">
        <f>IF(P1935="","",(VLOOKUP(P1935,Fauna!$G$2:$I$5001,3,FALSE)))</f>
        <v/>
      </c>
    </row>
    <row r="1936" spans="14:18" x14ac:dyDescent="0.25">
      <c r="N1936" t="str">
        <f>IF(P1936="","",(VLOOKUP(P1936,Fauna!$G$2:$N$5001,8,FALSE)))</f>
        <v/>
      </c>
      <c r="Q1936" t="str">
        <f>IF(P1936="","",(VLOOKUP(P1936,Fauna!$G$2:$H$5001,2,FALSE)))</f>
        <v/>
      </c>
      <c r="R1936" t="str">
        <f>IF(P1936="","",(VLOOKUP(P1936,Fauna!$G$2:$I$5001,3,FALSE)))</f>
        <v/>
      </c>
    </row>
    <row r="1937" spans="14:18" x14ac:dyDescent="0.25">
      <c r="N1937" t="str">
        <f>IF(P1937="","",(VLOOKUP(P1937,Fauna!$G$2:$N$5001,8,FALSE)))</f>
        <v/>
      </c>
      <c r="Q1937" t="str">
        <f>IF(P1937="","",(VLOOKUP(P1937,Fauna!$G$2:$H$5001,2,FALSE)))</f>
        <v/>
      </c>
      <c r="R1937" t="str">
        <f>IF(P1937="","",(VLOOKUP(P1937,Fauna!$G$2:$I$5001,3,FALSE)))</f>
        <v/>
      </c>
    </row>
    <row r="1938" spans="14:18" x14ac:dyDescent="0.25">
      <c r="N1938" t="str">
        <f>IF(P1938="","",(VLOOKUP(P1938,Fauna!$G$2:$N$5001,8,FALSE)))</f>
        <v/>
      </c>
      <c r="Q1938" t="str">
        <f>IF(P1938="","",(VLOOKUP(P1938,Fauna!$G$2:$H$5001,2,FALSE)))</f>
        <v/>
      </c>
      <c r="R1938" t="str">
        <f>IF(P1938="","",(VLOOKUP(P1938,Fauna!$G$2:$I$5001,3,FALSE)))</f>
        <v/>
      </c>
    </row>
    <row r="1939" spans="14:18" x14ac:dyDescent="0.25">
      <c r="N1939" t="str">
        <f>IF(P1939="","",(VLOOKUP(P1939,Fauna!$G$2:$N$5001,8,FALSE)))</f>
        <v/>
      </c>
      <c r="Q1939" t="str">
        <f>IF(P1939="","",(VLOOKUP(P1939,Fauna!$G$2:$H$5001,2,FALSE)))</f>
        <v/>
      </c>
      <c r="R1939" t="str">
        <f>IF(P1939="","",(VLOOKUP(P1939,Fauna!$G$2:$I$5001,3,FALSE)))</f>
        <v/>
      </c>
    </row>
    <row r="1940" spans="14:18" x14ac:dyDescent="0.25">
      <c r="N1940" t="str">
        <f>IF(P1940="","",(VLOOKUP(P1940,Fauna!$G$2:$N$5001,8,FALSE)))</f>
        <v/>
      </c>
      <c r="Q1940" t="str">
        <f>IF(P1940="","",(VLOOKUP(P1940,Fauna!$G$2:$H$5001,2,FALSE)))</f>
        <v/>
      </c>
      <c r="R1940" t="str">
        <f>IF(P1940="","",(VLOOKUP(P1940,Fauna!$G$2:$I$5001,3,FALSE)))</f>
        <v/>
      </c>
    </row>
    <row r="1941" spans="14:18" x14ac:dyDescent="0.25">
      <c r="N1941" t="str">
        <f>IF(P1941="","",(VLOOKUP(P1941,Fauna!$G$2:$N$5001,8,FALSE)))</f>
        <v/>
      </c>
      <c r="Q1941" t="str">
        <f>IF(P1941="","",(VLOOKUP(P1941,Fauna!$G$2:$H$5001,2,FALSE)))</f>
        <v/>
      </c>
      <c r="R1941" t="str">
        <f>IF(P1941="","",(VLOOKUP(P1941,Fauna!$G$2:$I$5001,3,FALSE)))</f>
        <v/>
      </c>
    </row>
    <row r="1942" spans="14:18" x14ac:dyDescent="0.25">
      <c r="N1942" t="str">
        <f>IF(P1942="","",(VLOOKUP(P1942,Fauna!$G$2:$N$5001,8,FALSE)))</f>
        <v/>
      </c>
      <c r="Q1942" t="str">
        <f>IF(P1942="","",(VLOOKUP(P1942,Fauna!$G$2:$H$5001,2,FALSE)))</f>
        <v/>
      </c>
      <c r="R1942" t="str">
        <f>IF(P1942="","",(VLOOKUP(P1942,Fauna!$G$2:$I$5001,3,FALSE)))</f>
        <v/>
      </c>
    </row>
    <row r="1943" spans="14:18" x14ac:dyDescent="0.25">
      <c r="N1943" t="str">
        <f>IF(P1943="","",(VLOOKUP(P1943,Fauna!$G$2:$N$5001,8,FALSE)))</f>
        <v/>
      </c>
      <c r="Q1943" t="str">
        <f>IF(P1943="","",(VLOOKUP(P1943,Fauna!$G$2:$H$5001,2,FALSE)))</f>
        <v/>
      </c>
      <c r="R1943" t="str">
        <f>IF(P1943="","",(VLOOKUP(P1943,Fauna!$G$2:$I$5001,3,FALSE)))</f>
        <v/>
      </c>
    </row>
    <row r="1944" spans="14:18" x14ac:dyDescent="0.25">
      <c r="N1944" t="str">
        <f>IF(P1944="","",(VLOOKUP(P1944,Fauna!$G$2:$N$5001,8,FALSE)))</f>
        <v/>
      </c>
      <c r="Q1944" t="str">
        <f>IF(P1944="","",(VLOOKUP(P1944,Fauna!$G$2:$H$5001,2,FALSE)))</f>
        <v/>
      </c>
      <c r="R1944" t="str">
        <f>IF(P1944="","",(VLOOKUP(P1944,Fauna!$G$2:$I$5001,3,FALSE)))</f>
        <v/>
      </c>
    </row>
    <row r="1945" spans="14:18" x14ac:dyDescent="0.25">
      <c r="N1945" t="str">
        <f>IF(P1945="","",(VLOOKUP(P1945,Fauna!$G$2:$N$5001,8,FALSE)))</f>
        <v/>
      </c>
      <c r="Q1945" t="str">
        <f>IF(P1945="","",(VLOOKUP(P1945,Fauna!$G$2:$H$5001,2,FALSE)))</f>
        <v/>
      </c>
      <c r="R1945" t="str">
        <f>IF(P1945="","",(VLOOKUP(P1945,Fauna!$G$2:$I$5001,3,FALSE)))</f>
        <v/>
      </c>
    </row>
    <row r="1946" spans="14:18" x14ac:dyDescent="0.25">
      <c r="N1946" t="str">
        <f>IF(P1946="","",(VLOOKUP(P1946,Fauna!$G$2:$N$5001,8,FALSE)))</f>
        <v/>
      </c>
      <c r="Q1946" t="str">
        <f>IF(P1946="","",(VLOOKUP(P1946,Fauna!$G$2:$H$5001,2,FALSE)))</f>
        <v/>
      </c>
      <c r="R1946" t="str">
        <f>IF(P1946="","",(VLOOKUP(P1946,Fauna!$G$2:$I$5001,3,FALSE)))</f>
        <v/>
      </c>
    </row>
    <row r="1947" spans="14:18" x14ac:dyDescent="0.25">
      <c r="N1947" t="str">
        <f>IF(P1947="","",(VLOOKUP(P1947,Fauna!$G$2:$N$5001,8,FALSE)))</f>
        <v/>
      </c>
      <c r="Q1947" t="str">
        <f>IF(P1947="","",(VLOOKUP(P1947,Fauna!$G$2:$H$5001,2,FALSE)))</f>
        <v/>
      </c>
      <c r="R1947" t="str">
        <f>IF(P1947="","",(VLOOKUP(P1947,Fauna!$G$2:$I$5001,3,FALSE)))</f>
        <v/>
      </c>
    </row>
    <row r="1948" spans="14:18" x14ac:dyDescent="0.25">
      <c r="N1948" t="str">
        <f>IF(P1948="","",(VLOOKUP(P1948,Fauna!$G$2:$N$5001,8,FALSE)))</f>
        <v/>
      </c>
      <c r="Q1948" t="str">
        <f>IF(P1948="","",(VLOOKUP(P1948,Fauna!$G$2:$H$5001,2,FALSE)))</f>
        <v/>
      </c>
      <c r="R1948" t="str">
        <f>IF(P1948="","",(VLOOKUP(P1948,Fauna!$G$2:$I$5001,3,FALSE)))</f>
        <v/>
      </c>
    </row>
    <row r="1949" spans="14:18" x14ac:dyDescent="0.25">
      <c r="N1949" t="str">
        <f>IF(P1949="","",(VLOOKUP(P1949,Fauna!$G$2:$N$5001,8,FALSE)))</f>
        <v/>
      </c>
      <c r="Q1949" t="str">
        <f>IF(P1949="","",(VLOOKUP(P1949,Fauna!$G$2:$H$5001,2,FALSE)))</f>
        <v/>
      </c>
      <c r="R1949" t="str">
        <f>IF(P1949="","",(VLOOKUP(P1949,Fauna!$G$2:$I$5001,3,FALSE)))</f>
        <v/>
      </c>
    </row>
    <row r="1950" spans="14:18" x14ac:dyDescent="0.25">
      <c r="N1950" t="str">
        <f>IF(P1950="","",(VLOOKUP(P1950,Fauna!$G$2:$N$5001,8,FALSE)))</f>
        <v/>
      </c>
      <c r="Q1950" t="str">
        <f>IF(P1950="","",(VLOOKUP(P1950,Fauna!$G$2:$H$5001,2,FALSE)))</f>
        <v/>
      </c>
      <c r="R1950" t="str">
        <f>IF(P1950="","",(VLOOKUP(P1950,Fauna!$G$2:$I$5001,3,FALSE)))</f>
        <v/>
      </c>
    </row>
    <row r="1951" spans="14:18" x14ac:dyDescent="0.25">
      <c r="N1951" t="str">
        <f>IF(P1951="","",(VLOOKUP(P1951,Fauna!$G$2:$N$5001,8,FALSE)))</f>
        <v/>
      </c>
      <c r="Q1951" t="str">
        <f>IF(P1951="","",(VLOOKUP(P1951,Fauna!$G$2:$H$5001,2,FALSE)))</f>
        <v/>
      </c>
      <c r="R1951" t="str">
        <f>IF(P1951="","",(VLOOKUP(P1951,Fauna!$G$2:$I$5001,3,FALSE)))</f>
        <v/>
      </c>
    </row>
    <row r="1952" spans="14:18" x14ac:dyDescent="0.25">
      <c r="N1952" t="str">
        <f>IF(P1952="","",(VLOOKUP(P1952,Fauna!$G$2:$N$5001,8,FALSE)))</f>
        <v/>
      </c>
      <c r="Q1952" t="str">
        <f>IF(P1952="","",(VLOOKUP(P1952,Fauna!$G$2:$H$5001,2,FALSE)))</f>
        <v/>
      </c>
      <c r="R1952" t="str">
        <f>IF(P1952="","",(VLOOKUP(P1952,Fauna!$G$2:$I$5001,3,FALSE)))</f>
        <v/>
      </c>
    </row>
    <row r="1953" spans="14:18" x14ac:dyDescent="0.25">
      <c r="N1953" t="str">
        <f>IF(P1953="","",(VLOOKUP(P1953,Fauna!$G$2:$N$5001,8,FALSE)))</f>
        <v/>
      </c>
      <c r="Q1953" t="str">
        <f>IF(P1953="","",(VLOOKUP(P1953,Fauna!$G$2:$H$5001,2,FALSE)))</f>
        <v/>
      </c>
      <c r="R1953" t="str">
        <f>IF(P1953="","",(VLOOKUP(P1953,Fauna!$G$2:$I$5001,3,FALSE)))</f>
        <v/>
      </c>
    </row>
    <row r="1954" spans="14:18" x14ac:dyDescent="0.25">
      <c r="N1954" t="str">
        <f>IF(P1954="","",(VLOOKUP(P1954,Fauna!$G$2:$N$5001,8,FALSE)))</f>
        <v/>
      </c>
      <c r="Q1954" t="str">
        <f>IF(P1954="","",(VLOOKUP(P1954,Fauna!$G$2:$H$5001,2,FALSE)))</f>
        <v/>
      </c>
      <c r="R1954" t="str">
        <f>IF(P1954="","",(VLOOKUP(P1954,Fauna!$G$2:$I$5001,3,FALSE)))</f>
        <v/>
      </c>
    </row>
    <row r="1955" spans="14:18" x14ac:dyDescent="0.25">
      <c r="N1955" t="str">
        <f>IF(P1955="","",(VLOOKUP(P1955,Fauna!$G$2:$N$5001,8,FALSE)))</f>
        <v/>
      </c>
      <c r="Q1955" t="str">
        <f>IF(P1955="","",(VLOOKUP(P1955,Fauna!$G$2:$H$5001,2,FALSE)))</f>
        <v/>
      </c>
      <c r="R1955" t="str">
        <f>IF(P1955="","",(VLOOKUP(P1955,Fauna!$G$2:$I$5001,3,FALSE)))</f>
        <v/>
      </c>
    </row>
    <row r="1956" spans="14:18" x14ac:dyDescent="0.25">
      <c r="N1956" t="str">
        <f>IF(P1956="","",(VLOOKUP(P1956,Fauna!$G$2:$N$5001,8,FALSE)))</f>
        <v/>
      </c>
      <c r="Q1956" t="str">
        <f>IF(P1956="","",(VLOOKUP(P1956,Fauna!$G$2:$H$5001,2,FALSE)))</f>
        <v/>
      </c>
      <c r="R1956" t="str">
        <f>IF(P1956="","",(VLOOKUP(P1956,Fauna!$G$2:$I$5001,3,FALSE)))</f>
        <v/>
      </c>
    </row>
    <row r="1957" spans="14:18" x14ac:dyDescent="0.25">
      <c r="N1957" t="str">
        <f>IF(P1957="","",(VLOOKUP(P1957,Fauna!$G$2:$N$5001,8,FALSE)))</f>
        <v/>
      </c>
      <c r="Q1957" t="str">
        <f>IF(P1957="","",(VLOOKUP(P1957,Fauna!$G$2:$H$5001,2,FALSE)))</f>
        <v/>
      </c>
      <c r="R1957" t="str">
        <f>IF(P1957="","",(VLOOKUP(P1957,Fauna!$G$2:$I$5001,3,FALSE)))</f>
        <v/>
      </c>
    </row>
    <row r="1958" spans="14:18" x14ac:dyDescent="0.25">
      <c r="N1958" t="str">
        <f>IF(P1958="","",(VLOOKUP(P1958,Fauna!$G$2:$N$5001,8,FALSE)))</f>
        <v/>
      </c>
      <c r="Q1958" t="str">
        <f>IF(P1958="","",(VLOOKUP(P1958,Fauna!$G$2:$H$5001,2,FALSE)))</f>
        <v/>
      </c>
      <c r="R1958" t="str">
        <f>IF(P1958="","",(VLOOKUP(P1958,Fauna!$G$2:$I$5001,3,FALSE)))</f>
        <v/>
      </c>
    </row>
    <row r="1959" spans="14:18" x14ac:dyDescent="0.25">
      <c r="N1959" t="str">
        <f>IF(P1959="","",(VLOOKUP(P1959,Fauna!$G$2:$N$5001,8,FALSE)))</f>
        <v/>
      </c>
      <c r="Q1959" t="str">
        <f>IF(P1959="","",(VLOOKUP(P1959,Fauna!$G$2:$H$5001,2,FALSE)))</f>
        <v/>
      </c>
      <c r="R1959" t="str">
        <f>IF(P1959="","",(VLOOKUP(P1959,Fauna!$G$2:$I$5001,3,FALSE)))</f>
        <v/>
      </c>
    </row>
    <row r="1960" spans="14:18" x14ac:dyDescent="0.25">
      <c r="N1960" t="str">
        <f>IF(P1960="","",(VLOOKUP(P1960,Fauna!$G$2:$N$5001,8,FALSE)))</f>
        <v/>
      </c>
      <c r="Q1960" t="str">
        <f>IF(P1960="","",(VLOOKUP(P1960,Fauna!$G$2:$H$5001,2,FALSE)))</f>
        <v/>
      </c>
      <c r="R1960" t="str">
        <f>IF(P1960="","",(VLOOKUP(P1960,Fauna!$G$2:$I$5001,3,FALSE)))</f>
        <v/>
      </c>
    </row>
    <row r="1961" spans="14:18" x14ac:dyDescent="0.25">
      <c r="N1961" t="str">
        <f>IF(P1961="","",(VLOOKUP(P1961,Fauna!$G$2:$N$5001,8,FALSE)))</f>
        <v/>
      </c>
      <c r="Q1961" t="str">
        <f>IF(P1961="","",(VLOOKUP(P1961,Fauna!$G$2:$H$5001,2,FALSE)))</f>
        <v/>
      </c>
      <c r="R1961" t="str">
        <f>IF(P1961="","",(VLOOKUP(P1961,Fauna!$G$2:$I$5001,3,FALSE)))</f>
        <v/>
      </c>
    </row>
    <row r="1962" spans="14:18" x14ac:dyDescent="0.25">
      <c r="N1962" t="str">
        <f>IF(P1962="","",(VLOOKUP(P1962,Fauna!$G$2:$N$5001,8,FALSE)))</f>
        <v/>
      </c>
      <c r="Q1962" t="str">
        <f>IF(P1962="","",(VLOOKUP(P1962,Fauna!$G$2:$H$5001,2,FALSE)))</f>
        <v/>
      </c>
      <c r="R1962" t="str">
        <f>IF(P1962="","",(VLOOKUP(P1962,Fauna!$G$2:$I$5001,3,FALSE)))</f>
        <v/>
      </c>
    </row>
    <row r="1963" spans="14:18" x14ac:dyDescent="0.25">
      <c r="N1963" t="str">
        <f>IF(P1963="","",(VLOOKUP(P1963,Fauna!$G$2:$N$5001,8,FALSE)))</f>
        <v/>
      </c>
      <c r="Q1963" t="str">
        <f>IF(P1963="","",(VLOOKUP(P1963,Fauna!$G$2:$H$5001,2,FALSE)))</f>
        <v/>
      </c>
      <c r="R1963" t="str">
        <f>IF(P1963="","",(VLOOKUP(P1963,Fauna!$G$2:$I$5001,3,FALSE)))</f>
        <v/>
      </c>
    </row>
    <row r="1964" spans="14:18" x14ac:dyDescent="0.25">
      <c r="N1964" t="str">
        <f>IF(P1964="","",(VLOOKUP(P1964,Fauna!$G$2:$N$5001,8,FALSE)))</f>
        <v/>
      </c>
      <c r="Q1964" t="str">
        <f>IF(P1964="","",(VLOOKUP(P1964,Fauna!$G$2:$H$5001,2,FALSE)))</f>
        <v/>
      </c>
      <c r="R1964" t="str">
        <f>IF(P1964="","",(VLOOKUP(P1964,Fauna!$G$2:$I$5001,3,FALSE)))</f>
        <v/>
      </c>
    </row>
    <row r="1965" spans="14:18" x14ac:dyDescent="0.25">
      <c r="N1965" t="str">
        <f>IF(P1965="","",(VLOOKUP(P1965,Fauna!$G$2:$N$5001,8,FALSE)))</f>
        <v/>
      </c>
      <c r="Q1965" t="str">
        <f>IF(P1965="","",(VLOOKUP(P1965,Fauna!$G$2:$H$5001,2,FALSE)))</f>
        <v/>
      </c>
      <c r="R1965" t="str">
        <f>IF(P1965="","",(VLOOKUP(P1965,Fauna!$G$2:$I$5001,3,FALSE)))</f>
        <v/>
      </c>
    </row>
    <row r="1966" spans="14:18" x14ac:dyDescent="0.25">
      <c r="N1966" t="str">
        <f>IF(P1966="","",(VLOOKUP(P1966,Fauna!$G$2:$N$5001,8,FALSE)))</f>
        <v/>
      </c>
      <c r="Q1966" t="str">
        <f>IF(P1966="","",(VLOOKUP(P1966,Fauna!$G$2:$H$5001,2,FALSE)))</f>
        <v/>
      </c>
      <c r="R1966" t="str">
        <f>IF(P1966="","",(VLOOKUP(P1966,Fauna!$G$2:$I$5001,3,FALSE)))</f>
        <v/>
      </c>
    </row>
    <row r="1967" spans="14:18" x14ac:dyDescent="0.25">
      <c r="N1967" t="str">
        <f>IF(P1967="","",(VLOOKUP(P1967,Fauna!$G$2:$N$5001,8,FALSE)))</f>
        <v/>
      </c>
      <c r="Q1967" t="str">
        <f>IF(P1967="","",(VLOOKUP(P1967,Fauna!$G$2:$H$5001,2,FALSE)))</f>
        <v/>
      </c>
      <c r="R1967" t="str">
        <f>IF(P1967="","",(VLOOKUP(P1967,Fauna!$G$2:$I$5001,3,FALSE)))</f>
        <v/>
      </c>
    </row>
    <row r="1968" spans="14:18" x14ac:dyDescent="0.25">
      <c r="N1968" t="str">
        <f>IF(P1968="","",(VLOOKUP(P1968,Fauna!$G$2:$N$5001,8,FALSE)))</f>
        <v/>
      </c>
      <c r="Q1968" t="str">
        <f>IF(P1968="","",(VLOOKUP(P1968,Fauna!$G$2:$H$5001,2,FALSE)))</f>
        <v/>
      </c>
      <c r="R1968" t="str">
        <f>IF(P1968="","",(VLOOKUP(P1968,Fauna!$G$2:$I$5001,3,FALSE)))</f>
        <v/>
      </c>
    </row>
    <row r="1969" spans="14:18" x14ac:dyDescent="0.25">
      <c r="N1969" t="str">
        <f>IF(P1969="","",(VLOOKUP(P1969,Fauna!$G$2:$N$5001,8,FALSE)))</f>
        <v/>
      </c>
      <c r="Q1969" t="str">
        <f>IF(P1969="","",(VLOOKUP(P1969,Fauna!$G$2:$H$5001,2,FALSE)))</f>
        <v/>
      </c>
      <c r="R1969" t="str">
        <f>IF(P1969="","",(VLOOKUP(P1969,Fauna!$G$2:$I$5001,3,FALSE)))</f>
        <v/>
      </c>
    </row>
    <row r="1970" spans="14:18" x14ac:dyDescent="0.25">
      <c r="N1970" t="str">
        <f>IF(P1970="","",(VLOOKUP(P1970,Fauna!$G$2:$N$5001,8,FALSE)))</f>
        <v/>
      </c>
      <c r="Q1970" t="str">
        <f>IF(P1970="","",(VLOOKUP(P1970,Fauna!$G$2:$H$5001,2,FALSE)))</f>
        <v/>
      </c>
      <c r="R1970" t="str">
        <f>IF(P1970="","",(VLOOKUP(P1970,Fauna!$G$2:$I$5001,3,FALSE)))</f>
        <v/>
      </c>
    </row>
    <row r="1971" spans="14:18" x14ac:dyDescent="0.25">
      <c r="N1971" t="str">
        <f>IF(P1971="","",(VLOOKUP(P1971,Fauna!$G$2:$N$5001,8,FALSE)))</f>
        <v/>
      </c>
      <c r="Q1971" t="str">
        <f>IF(P1971="","",(VLOOKUP(P1971,Fauna!$G$2:$H$5001,2,FALSE)))</f>
        <v/>
      </c>
      <c r="R1971" t="str">
        <f>IF(P1971="","",(VLOOKUP(P1971,Fauna!$G$2:$I$5001,3,FALSE)))</f>
        <v/>
      </c>
    </row>
    <row r="1972" spans="14:18" x14ac:dyDescent="0.25">
      <c r="N1972" t="str">
        <f>IF(P1972="","",(VLOOKUP(P1972,Fauna!$G$2:$N$5001,8,FALSE)))</f>
        <v/>
      </c>
      <c r="Q1972" t="str">
        <f>IF(P1972="","",(VLOOKUP(P1972,Fauna!$G$2:$H$5001,2,FALSE)))</f>
        <v/>
      </c>
      <c r="R1972" t="str">
        <f>IF(P1972="","",(VLOOKUP(P1972,Fauna!$G$2:$I$5001,3,FALSE)))</f>
        <v/>
      </c>
    </row>
    <row r="1973" spans="14:18" x14ac:dyDescent="0.25">
      <c r="N1973" t="str">
        <f>IF(P1973="","",(VLOOKUP(P1973,Fauna!$G$2:$N$5001,8,FALSE)))</f>
        <v/>
      </c>
      <c r="Q1973" t="str">
        <f>IF(P1973="","",(VLOOKUP(P1973,Fauna!$G$2:$H$5001,2,FALSE)))</f>
        <v/>
      </c>
      <c r="R1973" t="str">
        <f>IF(P1973="","",(VLOOKUP(P1973,Fauna!$G$2:$I$5001,3,FALSE)))</f>
        <v/>
      </c>
    </row>
    <row r="1974" spans="14:18" x14ac:dyDescent="0.25">
      <c r="N1974" t="str">
        <f>IF(P1974="","",(VLOOKUP(P1974,Fauna!$G$2:$N$5001,8,FALSE)))</f>
        <v/>
      </c>
      <c r="Q1974" t="str">
        <f>IF(P1974="","",(VLOOKUP(P1974,Fauna!$G$2:$H$5001,2,FALSE)))</f>
        <v/>
      </c>
      <c r="R1974" t="str">
        <f>IF(P1974="","",(VLOOKUP(P1974,Fauna!$G$2:$I$5001,3,FALSE)))</f>
        <v/>
      </c>
    </row>
    <row r="1975" spans="14:18" x14ac:dyDescent="0.25">
      <c r="N1975" t="str">
        <f>IF(P1975="","",(VLOOKUP(P1975,Fauna!$G$2:$N$5001,8,FALSE)))</f>
        <v/>
      </c>
      <c r="Q1975" t="str">
        <f>IF(P1975="","",(VLOOKUP(P1975,Fauna!$G$2:$H$5001,2,FALSE)))</f>
        <v/>
      </c>
      <c r="R1975" t="str">
        <f>IF(P1975="","",(VLOOKUP(P1975,Fauna!$G$2:$I$5001,3,FALSE)))</f>
        <v/>
      </c>
    </row>
    <row r="1976" spans="14:18" x14ac:dyDescent="0.25">
      <c r="N1976" t="str">
        <f>IF(P1976="","",(VLOOKUP(P1976,Fauna!$G$2:$N$5001,8,FALSE)))</f>
        <v/>
      </c>
      <c r="Q1976" t="str">
        <f>IF(P1976="","",(VLOOKUP(P1976,Fauna!$G$2:$H$5001,2,FALSE)))</f>
        <v/>
      </c>
      <c r="R1976" t="str">
        <f>IF(P1976="","",(VLOOKUP(P1976,Fauna!$G$2:$I$5001,3,FALSE)))</f>
        <v/>
      </c>
    </row>
    <row r="1977" spans="14:18" x14ac:dyDescent="0.25">
      <c r="N1977" t="str">
        <f>IF(P1977="","",(VLOOKUP(P1977,Fauna!$G$2:$N$5001,8,FALSE)))</f>
        <v/>
      </c>
      <c r="Q1977" t="str">
        <f>IF(P1977="","",(VLOOKUP(P1977,Fauna!$G$2:$H$5001,2,FALSE)))</f>
        <v/>
      </c>
      <c r="R1977" t="str">
        <f>IF(P1977="","",(VLOOKUP(P1977,Fauna!$G$2:$I$5001,3,FALSE)))</f>
        <v/>
      </c>
    </row>
    <row r="1978" spans="14:18" x14ac:dyDescent="0.25">
      <c r="N1978" t="str">
        <f>IF(P1978="","",(VLOOKUP(P1978,Fauna!$G$2:$N$5001,8,FALSE)))</f>
        <v/>
      </c>
      <c r="Q1978" t="str">
        <f>IF(P1978="","",(VLOOKUP(P1978,Fauna!$G$2:$H$5001,2,FALSE)))</f>
        <v/>
      </c>
      <c r="R1978" t="str">
        <f>IF(P1978="","",(VLOOKUP(P1978,Fauna!$G$2:$I$5001,3,FALSE)))</f>
        <v/>
      </c>
    </row>
    <row r="1979" spans="14:18" x14ac:dyDescent="0.25">
      <c r="N1979" t="str">
        <f>IF(P1979="","",(VLOOKUP(P1979,Fauna!$G$2:$N$5001,8,FALSE)))</f>
        <v/>
      </c>
      <c r="Q1979" t="str">
        <f>IF(P1979="","",(VLOOKUP(P1979,Fauna!$G$2:$H$5001,2,FALSE)))</f>
        <v/>
      </c>
      <c r="R1979" t="str">
        <f>IF(P1979="","",(VLOOKUP(P1979,Fauna!$G$2:$I$5001,3,FALSE)))</f>
        <v/>
      </c>
    </row>
    <row r="1980" spans="14:18" x14ac:dyDescent="0.25">
      <c r="N1980" t="str">
        <f>IF(P1980="","",(VLOOKUP(P1980,Fauna!$G$2:$N$5001,8,FALSE)))</f>
        <v/>
      </c>
      <c r="Q1980" t="str">
        <f>IF(P1980="","",(VLOOKUP(P1980,Fauna!$G$2:$H$5001,2,FALSE)))</f>
        <v/>
      </c>
      <c r="R1980" t="str">
        <f>IF(P1980="","",(VLOOKUP(P1980,Fauna!$G$2:$I$5001,3,FALSE)))</f>
        <v/>
      </c>
    </row>
    <row r="1981" spans="14:18" x14ac:dyDescent="0.25">
      <c r="N1981" t="str">
        <f>IF(P1981="","",(VLOOKUP(P1981,Fauna!$G$2:$N$5001,8,FALSE)))</f>
        <v/>
      </c>
      <c r="Q1981" t="str">
        <f>IF(P1981="","",(VLOOKUP(P1981,Fauna!$G$2:$H$5001,2,FALSE)))</f>
        <v/>
      </c>
      <c r="R1981" t="str">
        <f>IF(P1981="","",(VLOOKUP(P1981,Fauna!$G$2:$I$5001,3,FALSE)))</f>
        <v/>
      </c>
    </row>
    <row r="1982" spans="14:18" x14ac:dyDescent="0.25">
      <c r="N1982" t="str">
        <f>IF(P1982="","",(VLOOKUP(P1982,Fauna!$G$2:$N$5001,8,FALSE)))</f>
        <v/>
      </c>
      <c r="Q1982" t="str">
        <f>IF(P1982="","",(VLOOKUP(P1982,Fauna!$G$2:$H$5001,2,FALSE)))</f>
        <v/>
      </c>
      <c r="R1982" t="str">
        <f>IF(P1982="","",(VLOOKUP(P1982,Fauna!$G$2:$I$5001,3,FALSE)))</f>
        <v/>
      </c>
    </row>
    <row r="1983" spans="14:18" x14ac:dyDescent="0.25">
      <c r="N1983" t="str">
        <f>IF(P1983="","",(VLOOKUP(P1983,Fauna!$G$2:$N$5001,8,FALSE)))</f>
        <v/>
      </c>
      <c r="Q1983" t="str">
        <f>IF(P1983="","",(VLOOKUP(P1983,Fauna!$G$2:$H$5001,2,FALSE)))</f>
        <v/>
      </c>
      <c r="R1983" t="str">
        <f>IF(P1983="","",(VLOOKUP(P1983,Fauna!$G$2:$I$5001,3,FALSE)))</f>
        <v/>
      </c>
    </row>
    <row r="1984" spans="14:18" x14ac:dyDescent="0.25">
      <c r="N1984" t="str">
        <f>IF(P1984="","",(VLOOKUP(P1984,Fauna!$G$2:$N$5001,8,FALSE)))</f>
        <v/>
      </c>
      <c r="Q1984" t="str">
        <f>IF(P1984="","",(VLOOKUP(P1984,Fauna!$G$2:$H$5001,2,FALSE)))</f>
        <v/>
      </c>
      <c r="R1984" t="str">
        <f>IF(P1984="","",(VLOOKUP(P1984,Fauna!$G$2:$I$5001,3,FALSE)))</f>
        <v/>
      </c>
    </row>
    <row r="1985" spans="14:18" x14ac:dyDescent="0.25">
      <c r="N1985" t="str">
        <f>IF(P1985="","",(VLOOKUP(P1985,Fauna!$G$2:$N$5001,8,FALSE)))</f>
        <v/>
      </c>
      <c r="Q1985" t="str">
        <f>IF(P1985="","",(VLOOKUP(P1985,Fauna!$G$2:$H$5001,2,FALSE)))</f>
        <v/>
      </c>
      <c r="R1985" t="str">
        <f>IF(P1985="","",(VLOOKUP(P1985,Fauna!$G$2:$I$5001,3,FALSE)))</f>
        <v/>
      </c>
    </row>
    <row r="1986" spans="14:18" x14ac:dyDescent="0.25">
      <c r="N1986" t="str">
        <f>IF(P1986="","",(VLOOKUP(P1986,Fauna!$G$2:$N$5001,8,FALSE)))</f>
        <v/>
      </c>
      <c r="Q1986" t="str">
        <f>IF(P1986="","",(VLOOKUP(P1986,Fauna!$G$2:$H$5001,2,FALSE)))</f>
        <v/>
      </c>
      <c r="R1986" t="str">
        <f>IF(P1986="","",(VLOOKUP(P1986,Fauna!$G$2:$I$5001,3,FALSE)))</f>
        <v/>
      </c>
    </row>
    <row r="1987" spans="14:18" x14ac:dyDescent="0.25">
      <c r="N1987" t="str">
        <f>IF(P1987="","",(VLOOKUP(P1987,Fauna!$G$2:$N$5001,8,FALSE)))</f>
        <v/>
      </c>
      <c r="Q1987" t="str">
        <f>IF(P1987="","",(VLOOKUP(P1987,Fauna!$G$2:$H$5001,2,FALSE)))</f>
        <v/>
      </c>
      <c r="R1987" t="str">
        <f>IF(P1987="","",(VLOOKUP(P1987,Fauna!$G$2:$I$5001,3,FALSE)))</f>
        <v/>
      </c>
    </row>
    <row r="1988" spans="14:18" x14ac:dyDescent="0.25">
      <c r="N1988" t="str">
        <f>IF(P1988="","",(VLOOKUP(P1988,Fauna!$G$2:$N$5001,8,FALSE)))</f>
        <v/>
      </c>
      <c r="Q1988" t="str">
        <f>IF(P1988="","",(VLOOKUP(P1988,Fauna!$G$2:$H$5001,2,FALSE)))</f>
        <v/>
      </c>
      <c r="R1988" t="str">
        <f>IF(P1988="","",(VLOOKUP(P1988,Fauna!$G$2:$I$5001,3,FALSE)))</f>
        <v/>
      </c>
    </row>
    <row r="1989" spans="14:18" x14ac:dyDescent="0.25">
      <c r="N1989" t="str">
        <f>IF(P1989="","",(VLOOKUP(P1989,Fauna!$G$2:$N$5001,8,FALSE)))</f>
        <v/>
      </c>
      <c r="Q1989" t="str">
        <f>IF(P1989="","",(VLOOKUP(P1989,Fauna!$G$2:$H$5001,2,FALSE)))</f>
        <v/>
      </c>
      <c r="R1989" t="str">
        <f>IF(P1989="","",(VLOOKUP(P1989,Fauna!$G$2:$I$5001,3,FALSE)))</f>
        <v/>
      </c>
    </row>
    <row r="1990" spans="14:18" x14ac:dyDescent="0.25">
      <c r="N1990" t="str">
        <f>IF(P1990="","",(VLOOKUP(P1990,Fauna!$G$2:$N$5001,8,FALSE)))</f>
        <v/>
      </c>
      <c r="Q1990" t="str">
        <f>IF(P1990="","",(VLOOKUP(P1990,Fauna!$G$2:$H$5001,2,FALSE)))</f>
        <v/>
      </c>
      <c r="R1990" t="str">
        <f>IF(P1990="","",(VLOOKUP(P1990,Fauna!$G$2:$I$5001,3,FALSE)))</f>
        <v/>
      </c>
    </row>
    <row r="1991" spans="14:18" x14ac:dyDescent="0.25">
      <c r="N1991" t="str">
        <f>IF(P1991="","",(VLOOKUP(P1991,Fauna!$G$2:$N$5001,8,FALSE)))</f>
        <v/>
      </c>
      <c r="Q1991" t="str">
        <f>IF(P1991="","",(VLOOKUP(P1991,Fauna!$G$2:$H$5001,2,FALSE)))</f>
        <v/>
      </c>
      <c r="R1991" t="str">
        <f>IF(P1991="","",(VLOOKUP(P1991,Fauna!$G$2:$I$5001,3,FALSE)))</f>
        <v/>
      </c>
    </row>
    <row r="1992" spans="14:18" x14ac:dyDescent="0.25">
      <c r="N1992" t="str">
        <f>IF(P1992="","",(VLOOKUP(P1992,Fauna!$G$2:$N$5001,8,FALSE)))</f>
        <v/>
      </c>
      <c r="Q1992" t="str">
        <f>IF(P1992="","",(VLOOKUP(P1992,Fauna!$G$2:$H$5001,2,FALSE)))</f>
        <v/>
      </c>
      <c r="R1992" t="str">
        <f>IF(P1992="","",(VLOOKUP(P1992,Fauna!$G$2:$I$5001,3,FALSE)))</f>
        <v/>
      </c>
    </row>
    <row r="1993" spans="14:18" x14ac:dyDescent="0.25">
      <c r="N1993" t="str">
        <f>IF(P1993="","",(VLOOKUP(P1993,Fauna!$G$2:$N$5001,8,FALSE)))</f>
        <v/>
      </c>
      <c r="Q1993" t="str">
        <f>IF(P1993="","",(VLOOKUP(P1993,Fauna!$G$2:$H$5001,2,FALSE)))</f>
        <v/>
      </c>
      <c r="R1993" t="str">
        <f>IF(P1993="","",(VLOOKUP(P1993,Fauna!$G$2:$I$5001,3,FALSE)))</f>
        <v/>
      </c>
    </row>
    <row r="1994" spans="14:18" x14ac:dyDescent="0.25">
      <c r="N1994" t="str">
        <f>IF(P1994="","",(VLOOKUP(P1994,Fauna!$G$2:$N$5001,8,FALSE)))</f>
        <v/>
      </c>
      <c r="Q1994" t="str">
        <f>IF(P1994="","",(VLOOKUP(P1994,Fauna!$G$2:$H$5001,2,FALSE)))</f>
        <v/>
      </c>
      <c r="R1994" t="str">
        <f>IF(P1994="","",(VLOOKUP(P1994,Fauna!$G$2:$I$5001,3,FALSE)))</f>
        <v/>
      </c>
    </row>
    <row r="1995" spans="14:18" x14ac:dyDescent="0.25">
      <c r="N1995" t="str">
        <f>IF(P1995="","",(VLOOKUP(P1995,Fauna!$G$2:$N$5001,8,FALSE)))</f>
        <v/>
      </c>
      <c r="Q1995" t="str">
        <f>IF(P1995="","",(VLOOKUP(P1995,Fauna!$G$2:$H$5001,2,FALSE)))</f>
        <v/>
      </c>
      <c r="R1995" t="str">
        <f>IF(P1995="","",(VLOOKUP(P1995,Fauna!$G$2:$I$5001,3,FALSE)))</f>
        <v/>
      </c>
    </row>
    <row r="1996" spans="14:18" x14ac:dyDescent="0.25">
      <c r="N1996" t="str">
        <f>IF(P1996="","",(VLOOKUP(P1996,Fauna!$G$2:$N$5001,8,FALSE)))</f>
        <v/>
      </c>
      <c r="Q1996" t="str">
        <f>IF(P1996="","",(VLOOKUP(P1996,Fauna!$G$2:$H$5001,2,FALSE)))</f>
        <v/>
      </c>
      <c r="R1996" t="str">
        <f>IF(P1996="","",(VLOOKUP(P1996,Fauna!$G$2:$I$5001,3,FALSE)))</f>
        <v/>
      </c>
    </row>
    <row r="1997" spans="14:18" x14ac:dyDescent="0.25">
      <c r="N1997" t="str">
        <f>IF(P1997="","",(VLOOKUP(P1997,Fauna!$G$2:$N$5001,8,FALSE)))</f>
        <v/>
      </c>
      <c r="Q1997" t="str">
        <f>IF(P1997="","",(VLOOKUP(P1997,Fauna!$G$2:$H$5001,2,FALSE)))</f>
        <v/>
      </c>
      <c r="R1997" t="str">
        <f>IF(P1997="","",(VLOOKUP(P1997,Fauna!$G$2:$I$5001,3,FALSE)))</f>
        <v/>
      </c>
    </row>
    <row r="1998" spans="14:18" x14ac:dyDescent="0.25">
      <c r="N1998" t="str">
        <f>IF(P1998="","",(VLOOKUP(P1998,Fauna!$G$2:$N$5001,8,FALSE)))</f>
        <v/>
      </c>
      <c r="Q1998" t="str">
        <f>IF(P1998="","",(VLOOKUP(P1998,Fauna!$G$2:$H$5001,2,FALSE)))</f>
        <v/>
      </c>
      <c r="R1998" t="str">
        <f>IF(P1998="","",(VLOOKUP(P1998,Fauna!$G$2:$I$5001,3,FALSE)))</f>
        <v/>
      </c>
    </row>
    <row r="1999" spans="14:18" x14ac:dyDescent="0.25">
      <c r="N1999" t="str">
        <f>IF(P1999="","",(VLOOKUP(P1999,Fauna!$G$2:$N$5001,8,FALSE)))</f>
        <v/>
      </c>
      <c r="Q1999" t="str">
        <f>IF(P1999="","",(VLOOKUP(P1999,Fauna!$G$2:$H$5001,2,FALSE)))</f>
        <v/>
      </c>
      <c r="R1999" t="str">
        <f>IF(P1999="","",(VLOOKUP(P1999,Fauna!$G$2:$I$5001,3,FALSE)))</f>
        <v/>
      </c>
    </row>
    <row r="2000" spans="14:18" x14ac:dyDescent="0.25">
      <c r="N2000" t="str">
        <f>IF(P2000="","",(VLOOKUP(P2000,Fauna!$G$2:$N$5001,8,FALSE)))</f>
        <v/>
      </c>
      <c r="Q2000" t="str">
        <f>IF(P2000="","",(VLOOKUP(P2000,Fauna!$G$2:$H$5001,2,FALSE)))</f>
        <v/>
      </c>
      <c r="R2000" t="str">
        <f>IF(P2000="","",(VLOOKUP(P2000,Fauna!$G$2:$I$5001,3,FALSE)))</f>
        <v/>
      </c>
    </row>
    <row r="2001" spans="14:18" x14ac:dyDescent="0.25">
      <c r="N2001" t="str">
        <f>IF(P2001="","",(VLOOKUP(P2001,Fauna!$G$2:$N$5001,8,FALSE)))</f>
        <v/>
      </c>
      <c r="Q2001" t="str">
        <f>IF(P2001="","",(VLOOKUP(P2001,Fauna!$G$2:$H$5001,2,FALSE)))</f>
        <v/>
      </c>
      <c r="R2001" t="str">
        <f>IF(P2001="","",(VLOOKUP(P2001,Fauna!$G$2:$I$5001,3,FALSE)))</f>
        <v/>
      </c>
    </row>
    <row r="2002" spans="14:18" x14ac:dyDescent="0.25">
      <c r="N2002" t="str">
        <f>IF(P2002="","",(VLOOKUP(P2002,Fauna!$G$2:$N$5001,8,FALSE)))</f>
        <v/>
      </c>
      <c r="Q2002" t="str">
        <f>IF(P2002="","",(VLOOKUP(P2002,Fauna!$G$2:$H$5001,2,FALSE)))</f>
        <v/>
      </c>
      <c r="R2002" t="str">
        <f>IF(P2002="","",(VLOOKUP(P2002,Fauna!$G$2:$I$5001,3,FALSE)))</f>
        <v/>
      </c>
    </row>
    <row r="2003" spans="14:18" x14ac:dyDescent="0.25">
      <c r="N2003" t="str">
        <f>IF(P2003="","",(VLOOKUP(P2003,Fauna!$G$2:$N$5001,8,FALSE)))</f>
        <v/>
      </c>
      <c r="Q2003" t="str">
        <f>IF(P2003="","",(VLOOKUP(P2003,Fauna!$G$2:$H$5001,2,FALSE)))</f>
        <v/>
      </c>
      <c r="R2003" t="str">
        <f>IF(P2003="","",(VLOOKUP(P2003,Fauna!$G$2:$I$5001,3,FALSE)))</f>
        <v/>
      </c>
    </row>
    <row r="2004" spans="14:18" x14ac:dyDescent="0.25">
      <c r="N2004" t="str">
        <f>IF(P2004="","",(VLOOKUP(P2004,Fauna!$G$2:$N$5001,8,FALSE)))</f>
        <v/>
      </c>
      <c r="Q2004" t="str">
        <f>IF(P2004="","",(VLOOKUP(P2004,Fauna!$G$2:$H$5001,2,FALSE)))</f>
        <v/>
      </c>
      <c r="R2004" t="str">
        <f>IF(P2004="","",(VLOOKUP(P2004,Fauna!$G$2:$I$5001,3,FALSE)))</f>
        <v/>
      </c>
    </row>
    <row r="2005" spans="14:18" x14ac:dyDescent="0.25">
      <c r="N2005" t="str">
        <f>IF(P2005="","",(VLOOKUP(P2005,Fauna!$G$2:$N$5001,8,FALSE)))</f>
        <v/>
      </c>
      <c r="Q2005" t="str">
        <f>IF(P2005="","",(VLOOKUP(P2005,Fauna!$G$2:$H$5001,2,FALSE)))</f>
        <v/>
      </c>
      <c r="R2005" t="str">
        <f>IF(P2005="","",(VLOOKUP(P2005,Fauna!$G$2:$I$5001,3,FALSE)))</f>
        <v/>
      </c>
    </row>
    <row r="2006" spans="14:18" x14ac:dyDescent="0.25">
      <c r="N2006" t="str">
        <f>IF(P2006="","",(VLOOKUP(P2006,Fauna!$G$2:$N$5001,8,FALSE)))</f>
        <v/>
      </c>
      <c r="Q2006" t="str">
        <f>IF(P2006="","",(VLOOKUP(P2006,Fauna!$G$2:$H$5001,2,FALSE)))</f>
        <v/>
      </c>
      <c r="R2006" t="str">
        <f>IF(P2006="","",(VLOOKUP(P2006,Fauna!$G$2:$I$5001,3,FALSE)))</f>
        <v/>
      </c>
    </row>
    <row r="2007" spans="14:18" x14ac:dyDescent="0.25">
      <c r="N2007" t="str">
        <f>IF(P2007="","",(VLOOKUP(P2007,Fauna!$G$2:$N$5001,8,FALSE)))</f>
        <v/>
      </c>
      <c r="Q2007" t="str">
        <f>IF(P2007="","",(VLOOKUP(P2007,Fauna!$G$2:$H$5001,2,FALSE)))</f>
        <v/>
      </c>
      <c r="R2007" t="str">
        <f>IF(P2007="","",(VLOOKUP(P2007,Fauna!$G$2:$I$5001,3,FALSE)))</f>
        <v/>
      </c>
    </row>
    <row r="2008" spans="14:18" x14ac:dyDescent="0.25">
      <c r="N2008" t="str">
        <f>IF(P2008="","",(VLOOKUP(P2008,Fauna!$G$2:$N$5001,8,FALSE)))</f>
        <v/>
      </c>
      <c r="Q2008" t="str">
        <f>IF(P2008="","",(VLOOKUP(P2008,Fauna!$G$2:$H$5001,2,FALSE)))</f>
        <v/>
      </c>
      <c r="R2008" t="str">
        <f>IF(P2008="","",(VLOOKUP(P2008,Fauna!$G$2:$I$5001,3,FALSE)))</f>
        <v/>
      </c>
    </row>
    <row r="2009" spans="14:18" x14ac:dyDescent="0.25">
      <c r="N2009" t="str">
        <f>IF(P2009="","",(VLOOKUP(P2009,Fauna!$G$2:$N$5001,8,FALSE)))</f>
        <v/>
      </c>
      <c r="Q2009" t="str">
        <f>IF(P2009="","",(VLOOKUP(P2009,Fauna!$G$2:$H$5001,2,FALSE)))</f>
        <v/>
      </c>
      <c r="R2009" t="str">
        <f>IF(P2009="","",(VLOOKUP(P2009,Fauna!$G$2:$I$5001,3,FALSE)))</f>
        <v/>
      </c>
    </row>
    <row r="2010" spans="14:18" x14ac:dyDescent="0.25">
      <c r="N2010" t="str">
        <f>IF(P2010="","",(VLOOKUP(P2010,Fauna!$G$2:$N$5001,8,FALSE)))</f>
        <v/>
      </c>
      <c r="Q2010" t="str">
        <f>IF(P2010="","",(VLOOKUP(P2010,Fauna!$G$2:$H$5001,2,FALSE)))</f>
        <v/>
      </c>
      <c r="R2010" t="str">
        <f>IF(P2010="","",(VLOOKUP(P2010,Fauna!$G$2:$I$5001,3,FALSE)))</f>
        <v/>
      </c>
    </row>
    <row r="2011" spans="14:18" x14ac:dyDescent="0.25">
      <c r="N2011" t="str">
        <f>IF(P2011="","",(VLOOKUP(P2011,Fauna!$G$2:$N$5001,8,FALSE)))</f>
        <v/>
      </c>
      <c r="Q2011" t="str">
        <f>IF(P2011="","",(VLOOKUP(P2011,Fauna!$G$2:$H$5001,2,FALSE)))</f>
        <v/>
      </c>
      <c r="R2011" t="str">
        <f>IF(P2011="","",(VLOOKUP(P2011,Fauna!$G$2:$I$5001,3,FALSE)))</f>
        <v/>
      </c>
    </row>
    <row r="2012" spans="14:18" x14ac:dyDescent="0.25">
      <c r="N2012" t="str">
        <f>IF(P2012="","",(VLOOKUP(P2012,Fauna!$G$2:$N$5001,8,FALSE)))</f>
        <v/>
      </c>
      <c r="Q2012" t="str">
        <f>IF(P2012="","",(VLOOKUP(P2012,Fauna!$G$2:$H$5001,2,FALSE)))</f>
        <v/>
      </c>
      <c r="R2012" t="str">
        <f>IF(P2012="","",(VLOOKUP(P2012,Fauna!$G$2:$I$5001,3,FALSE)))</f>
        <v/>
      </c>
    </row>
    <row r="2013" spans="14:18" x14ac:dyDescent="0.25">
      <c r="N2013" t="str">
        <f>IF(P2013="","",(VLOOKUP(P2013,Fauna!$G$2:$N$5001,8,FALSE)))</f>
        <v/>
      </c>
      <c r="Q2013" t="str">
        <f>IF(P2013="","",(VLOOKUP(P2013,Fauna!$G$2:$H$5001,2,FALSE)))</f>
        <v/>
      </c>
      <c r="R2013" t="str">
        <f>IF(P2013="","",(VLOOKUP(P2013,Fauna!$G$2:$I$5001,3,FALSE)))</f>
        <v/>
      </c>
    </row>
    <row r="2014" spans="14:18" x14ac:dyDescent="0.25">
      <c r="N2014" t="str">
        <f>IF(P2014="","",(VLOOKUP(P2014,Fauna!$G$2:$N$5001,8,FALSE)))</f>
        <v/>
      </c>
      <c r="Q2014" t="str">
        <f>IF(P2014="","",(VLOOKUP(P2014,Fauna!$G$2:$H$5001,2,FALSE)))</f>
        <v/>
      </c>
      <c r="R2014" t="str">
        <f>IF(P2014="","",(VLOOKUP(P2014,Fauna!$G$2:$I$5001,3,FALSE)))</f>
        <v/>
      </c>
    </row>
    <row r="2015" spans="14:18" x14ac:dyDescent="0.25">
      <c r="N2015" t="str">
        <f>IF(P2015="","",(VLOOKUP(P2015,Fauna!$G$2:$N$5001,8,FALSE)))</f>
        <v/>
      </c>
      <c r="Q2015" t="str">
        <f>IF(P2015="","",(VLOOKUP(P2015,Fauna!$G$2:$H$5001,2,FALSE)))</f>
        <v/>
      </c>
      <c r="R2015" t="str">
        <f>IF(P2015="","",(VLOOKUP(P2015,Fauna!$G$2:$I$5001,3,FALSE)))</f>
        <v/>
      </c>
    </row>
    <row r="2016" spans="14:18" x14ac:dyDescent="0.25">
      <c r="N2016" t="str">
        <f>IF(P2016="","",(VLOOKUP(P2016,Fauna!$G$2:$N$5001,8,FALSE)))</f>
        <v/>
      </c>
      <c r="Q2016" t="str">
        <f>IF(P2016="","",(VLOOKUP(P2016,Fauna!$G$2:$H$5001,2,FALSE)))</f>
        <v/>
      </c>
      <c r="R2016" t="str">
        <f>IF(P2016="","",(VLOOKUP(P2016,Fauna!$G$2:$I$5001,3,FALSE)))</f>
        <v/>
      </c>
    </row>
    <row r="2017" spans="14:18" x14ac:dyDescent="0.25">
      <c r="N2017" t="str">
        <f>IF(P2017="","",(VLOOKUP(P2017,Fauna!$G$2:$N$5001,8,FALSE)))</f>
        <v/>
      </c>
      <c r="Q2017" t="str">
        <f>IF(P2017="","",(VLOOKUP(P2017,Fauna!$G$2:$H$5001,2,FALSE)))</f>
        <v/>
      </c>
      <c r="R2017" t="str">
        <f>IF(P2017="","",(VLOOKUP(P2017,Fauna!$G$2:$I$5001,3,FALSE)))</f>
        <v/>
      </c>
    </row>
    <row r="2018" spans="14:18" x14ac:dyDescent="0.25">
      <c r="N2018" t="str">
        <f>IF(P2018="","",(VLOOKUP(P2018,Fauna!$G$2:$N$5001,8,FALSE)))</f>
        <v/>
      </c>
      <c r="Q2018" t="str">
        <f>IF(P2018="","",(VLOOKUP(P2018,Fauna!$G$2:$H$5001,2,FALSE)))</f>
        <v/>
      </c>
      <c r="R2018" t="str">
        <f>IF(P2018="","",(VLOOKUP(P2018,Fauna!$G$2:$I$5001,3,FALSE)))</f>
        <v/>
      </c>
    </row>
    <row r="2019" spans="14:18" x14ac:dyDescent="0.25">
      <c r="N2019" t="str">
        <f>IF(P2019="","",(VLOOKUP(P2019,Fauna!$G$2:$N$5001,8,FALSE)))</f>
        <v/>
      </c>
      <c r="Q2019" t="str">
        <f>IF(P2019="","",(VLOOKUP(P2019,Fauna!$G$2:$H$5001,2,FALSE)))</f>
        <v/>
      </c>
      <c r="R2019" t="str">
        <f>IF(P2019="","",(VLOOKUP(P2019,Fauna!$G$2:$I$5001,3,FALSE)))</f>
        <v/>
      </c>
    </row>
    <row r="2020" spans="14:18" x14ac:dyDescent="0.25">
      <c r="N2020" t="str">
        <f>IF(P2020="","",(VLOOKUP(P2020,Fauna!$G$2:$N$5001,8,FALSE)))</f>
        <v/>
      </c>
      <c r="Q2020" t="str">
        <f>IF(P2020="","",(VLOOKUP(P2020,Fauna!$G$2:$H$5001,2,FALSE)))</f>
        <v/>
      </c>
      <c r="R2020" t="str">
        <f>IF(P2020="","",(VLOOKUP(P2020,Fauna!$G$2:$I$5001,3,FALSE)))</f>
        <v/>
      </c>
    </row>
    <row r="2021" spans="14:18" x14ac:dyDescent="0.25">
      <c r="N2021" t="str">
        <f>IF(P2021="","",(VLOOKUP(P2021,Fauna!$G$2:$N$5001,8,FALSE)))</f>
        <v/>
      </c>
      <c r="Q2021" t="str">
        <f>IF(P2021="","",(VLOOKUP(P2021,Fauna!$G$2:$H$5001,2,FALSE)))</f>
        <v/>
      </c>
      <c r="R2021" t="str">
        <f>IF(P2021="","",(VLOOKUP(P2021,Fauna!$G$2:$I$5001,3,FALSE)))</f>
        <v/>
      </c>
    </row>
    <row r="2022" spans="14:18" x14ac:dyDescent="0.25">
      <c r="N2022" t="str">
        <f>IF(P2022="","",(VLOOKUP(P2022,Fauna!$G$2:$N$5001,8,FALSE)))</f>
        <v/>
      </c>
      <c r="Q2022" t="str">
        <f>IF(P2022="","",(VLOOKUP(P2022,Fauna!$G$2:$H$5001,2,FALSE)))</f>
        <v/>
      </c>
      <c r="R2022" t="str">
        <f>IF(P2022="","",(VLOOKUP(P2022,Fauna!$G$2:$I$5001,3,FALSE)))</f>
        <v/>
      </c>
    </row>
    <row r="2023" spans="14:18" x14ac:dyDescent="0.25">
      <c r="N2023" t="str">
        <f>IF(P2023="","",(VLOOKUP(P2023,Fauna!$G$2:$N$5001,8,FALSE)))</f>
        <v/>
      </c>
      <c r="Q2023" t="str">
        <f>IF(P2023="","",(VLOOKUP(P2023,Fauna!$G$2:$H$5001,2,FALSE)))</f>
        <v/>
      </c>
      <c r="R2023" t="str">
        <f>IF(P2023="","",(VLOOKUP(P2023,Fauna!$G$2:$I$5001,3,FALSE)))</f>
        <v/>
      </c>
    </row>
    <row r="2024" spans="14:18" x14ac:dyDescent="0.25">
      <c r="N2024" t="str">
        <f>IF(P2024="","",(VLOOKUP(P2024,Fauna!$G$2:$N$5001,8,FALSE)))</f>
        <v/>
      </c>
      <c r="Q2024" t="str">
        <f>IF(P2024="","",(VLOOKUP(P2024,Fauna!$G$2:$H$5001,2,FALSE)))</f>
        <v/>
      </c>
      <c r="R2024" t="str">
        <f>IF(P2024="","",(VLOOKUP(P2024,Fauna!$G$2:$I$5001,3,FALSE)))</f>
        <v/>
      </c>
    </row>
    <row r="2025" spans="14:18" x14ac:dyDescent="0.25">
      <c r="N2025" t="str">
        <f>IF(P2025="","",(VLOOKUP(P2025,Fauna!$G$2:$N$5001,8,FALSE)))</f>
        <v/>
      </c>
      <c r="Q2025" t="str">
        <f>IF(P2025="","",(VLOOKUP(P2025,Fauna!$G$2:$H$5001,2,FALSE)))</f>
        <v/>
      </c>
      <c r="R2025" t="str">
        <f>IF(P2025="","",(VLOOKUP(P2025,Fauna!$G$2:$I$5001,3,FALSE)))</f>
        <v/>
      </c>
    </row>
    <row r="2026" spans="14:18" x14ac:dyDescent="0.25">
      <c r="N2026" t="str">
        <f>IF(P2026="","",(VLOOKUP(P2026,Fauna!$G$2:$N$5001,8,FALSE)))</f>
        <v/>
      </c>
      <c r="Q2026" t="str">
        <f>IF(P2026="","",(VLOOKUP(P2026,Fauna!$G$2:$H$5001,2,FALSE)))</f>
        <v/>
      </c>
      <c r="R2026" t="str">
        <f>IF(P2026="","",(VLOOKUP(P2026,Fauna!$G$2:$I$5001,3,FALSE)))</f>
        <v/>
      </c>
    </row>
    <row r="2027" spans="14:18" x14ac:dyDescent="0.25">
      <c r="N2027" t="str">
        <f>IF(P2027="","",(VLOOKUP(P2027,Fauna!$G$2:$N$5001,8,FALSE)))</f>
        <v/>
      </c>
      <c r="Q2027" t="str">
        <f>IF(P2027="","",(VLOOKUP(P2027,Fauna!$G$2:$H$5001,2,FALSE)))</f>
        <v/>
      </c>
      <c r="R2027" t="str">
        <f>IF(P2027="","",(VLOOKUP(P2027,Fauna!$G$2:$I$5001,3,FALSE)))</f>
        <v/>
      </c>
    </row>
    <row r="2028" spans="14:18" x14ac:dyDescent="0.25">
      <c r="N2028" t="str">
        <f>IF(P2028="","",(VLOOKUP(P2028,Fauna!$G$2:$N$5001,8,FALSE)))</f>
        <v/>
      </c>
      <c r="Q2028" t="str">
        <f>IF(P2028="","",(VLOOKUP(P2028,Fauna!$G$2:$H$5001,2,FALSE)))</f>
        <v/>
      </c>
      <c r="R2028" t="str">
        <f>IF(P2028="","",(VLOOKUP(P2028,Fauna!$G$2:$I$5001,3,FALSE)))</f>
        <v/>
      </c>
    </row>
    <row r="2029" spans="14:18" x14ac:dyDescent="0.25">
      <c r="N2029" t="str">
        <f>IF(P2029="","",(VLOOKUP(P2029,Fauna!$G$2:$N$5001,8,FALSE)))</f>
        <v/>
      </c>
      <c r="Q2029" t="str">
        <f>IF(P2029="","",(VLOOKUP(P2029,Fauna!$G$2:$H$5001,2,FALSE)))</f>
        <v/>
      </c>
      <c r="R2029" t="str">
        <f>IF(P2029="","",(VLOOKUP(P2029,Fauna!$G$2:$I$5001,3,FALSE)))</f>
        <v/>
      </c>
    </row>
    <row r="2030" spans="14:18" x14ac:dyDescent="0.25">
      <c r="N2030" t="str">
        <f>IF(P2030="","",(VLOOKUP(P2030,Fauna!$G$2:$N$5001,8,FALSE)))</f>
        <v/>
      </c>
      <c r="Q2030" t="str">
        <f>IF(P2030="","",(VLOOKUP(P2030,Fauna!$G$2:$H$5001,2,FALSE)))</f>
        <v/>
      </c>
      <c r="R2030" t="str">
        <f>IF(P2030="","",(VLOOKUP(P2030,Fauna!$G$2:$I$5001,3,FALSE)))</f>
        <v/>
      </c>
    </row>
    <row r="2031" spans="14:18" x14ac:dyDescent="0.25">
      <c r="N2031" t="str">
        <f>IF(P2031="","",(VLOOKUP(P2031,Fauna!$G$2:$N$5001,8,FALSE)))</f>
        <v/>
      </c>
      <c r="Q2031" t="str">
        <f>IF(P2031="","",(VLOOKUP(P2031,Fauna!$G$2:$H$5001,2,FALSE)))</f>
        <v/>
      </c>
      <c r="R2031" t="str">
        <f>IF(P2031="","",(VLOOKUP(P2031,Fauna!$G$2:$I$5001,3,FALSE)))</f>
        <v/>
      </c>
    </row>
    <row r="2032" spans="14:18" x14ac:dyDescent="0.25">
      <c r="N2032" t="str">
        <f>IF(P2032="","",(VLOOKUP(P2032,Fauna!$G$2:$N$5001,8,FALSE)))</f>
        <v/>
      </c>
      <c r="Q2032" t="str">
        <f>IF(P2032="","",(VLOOKUP(P2032,Fauna!$G$2:$H$5001,2,FALSE)))</f>
        <v/>
      </c>
      <c r="R2032" t="str">
        <f>IF(P2032="","",(VLOOKUP(P2032,Fauna!$G$2:$I$5001,3,FALSE)))</f>
        <v/>
      </c>
    </row>
    <row r="2033" spans="14:18" x14ac:dyDescent="0.25">
      <c r="N2033" t="str">
        <f>IF(P2033="","",(VLOOKUP(P2033,Fauna!$G$2:$N$5001,8,FALSE)))</f>
        <v/>
      </c>
      <c r="Q2033" t="str">
        <f>IF(P2033="","",(VLOOKUP(P2033,Fauna!$G$2:$H$5001,2,FALSE)))</f>
        <v/>
      </c>
      <c r="R2033" t="str">
        <f>IF(P2033="","",(VLOOKUP(P2033,Fauna!$G$2:$I$5001,3,FALSE)))</f>
        <v/>
      </c>
    </row>
    <row r="2034" spans="14:18" x14ac:dyDescent="0.25">
      <c r="N2034" t="str">
        <f>IF(P2034="","",(VLOOKUP(P2034,Fauna!$G$2:$N$5001,8,FALSE)))</f>
        <v/>
      </c>
      <c r="Q2034" t="str">
        <f>IF(P2034="","",(VLOOKUP(P2034,Fauna!$G$2:$H$5001,2,FALSE)))</f>
        <v/>
      </c>
      <c r="R2034" t="str">
        <f>IF(P2034="","",(VLOOKUP(P2034,Fauna!$G$2:$I$5001,3,FALSE)))</f>
        <v/>
      </c>
    </row>
    <row r="2035" spans="14:18" x14ac:dyDescent="0.25">
      <c r="N2035" t="str">
        <f>IF(P2035="","",(VLOOKUP(P2035,Fauna!$G$2:$N$5001,8,FALSE)))</f>
        <v/>
      </c>
      <c r="Q2035" t="str">
        <f>IF(P2035="","",(VLOOKUP(P2035,Fauna!$G$2:$H$5001,2,FALSE)))</f>
        <v/>
      </c>
      <c r="R2035" t="str">
        <f>IF(P2035="","",(VLOOKUP(P2035,Fauna!$G$2:$I$5001,3,FALSE)))</f>
        <v/>
      </c>
    </row>
    <row r="2036" spans="14:18" x14ac:dyDescent="0.25">
      <c r="N2036" t="str">
        <f>IF(P2036="","",(VLOOKUP(P2036,Fauna!$G$2:$N$5001,8,FALSE)))</f>
        <v/>
      </c>
      <c r="Q2036" t="str">
        <f>IF(P2036="","",(VLOOKUP(P2036,Fauna!$G$2:$H$5001,2,FALSE)))</f>
        <v/>
      </c>
      <c r="R2036" t="str">
        <f>IF(P2036="","",(VLOOKUP(P2036,Fauna!$G$2:$I$5001,3,FALSE)))</f>
        <v/>
      </c>
    </row>
    <row r="2037" spans="14:18" x14ac:dyDescent="0.25">
      <c r="N2037" t="str">
        <f>IF(P2037="","",(VLOOKUP(P2037,Fauna!$G$2:$N$5001,8,FALSE)))</f>
        <v/>
      </c>
      <c r="Q2037" t="str">
        <f>IF(P2037="","",(VLOOKUP(P2037,Fauna!$G$2:$H$5001,2,FALSE)))</f>
        <v/>
      </c>
      <c r="R2037" t="str">
        <f>IF(P2037="","",(VLOOKUP(P2037,Fauna!$G$2:$I$5001,3,FALSE)))</f>
        <v/>
      </c>
    </row>
    <row r="2038" spans="14:18" x14ac:dyDescent="0.25">
      <c r="N2038" t="str">
        <f>IF(P2038="","",(VLOOKUP(P2038,Fauna!$G$2:$N$5001,8,FALSE)))</f>
        <v/>
      </c>
      <c r="Q2038" t="str">
        <f>IF(P2038="","",(VLOOKUP(P2038,Fauna!$G$2:$H$5001,2,FALSE)))</f>
        <v/>
      </c>
      <c r="R2038" t="str">
        <f>IF(P2038="","",(VLOOKUP(P2038,Fauna!$G$2:$I$5001,3,FALSE)))</f>
        <v/>
      </c>
    </row>
    <row r="2039" spans="14:18" x14ac:dyDescent="0.25">
      <c r="N2039" t="str">
        <f>IF(P2039="","",(VLOOKUP(P2039,Fauna!$G$2:$N$5001,8,FALSE)))</f>
        <v/>
      </c>
      <c r="Q2039" t="str">
        <f>IF(P2039="","",(VLOOKUP(P2039,Fauna!$G$2:$H$5001,2,FALSE)))</f>
        <v/>
      </c>
      <c r="R2039" t="str">
        <f>IF(P2039="","",(VLOOKUP(P2039,Fauna!$G$2:$I$5001,3,FALSE)))</f>
        <v/>
      </c>
    </row>
    <row r="2040" spans="14:18" x14ac:dyDescent="0.25">
      <c r="N2040" t="str">
        <f>IF(P2040="","",(VLOOKUP(P2040,Fauna!$G$2:$N$5001,8,FALSE)))</f>
        <v/>
      </c>
      <c r="Q2040" t="str">
        <f>IF(P2040="","",(VLOOKUP(P2040,Fauna!$G$2:$H$5001,2,FALSE)))</f>
        <v/>
      </c>
      <c r="R2040" t="str">
        <f>IF(P2040="","",(VLOOKUP(P2040,Fauna!$G$2:$I$5001,3,FALSE)))</f>
        <v/>
      </c>
    </row>
    <row r="2041" spans="14:18" x14ac:dyDescent="0.25">
      <c r="N2041" t="str">
        <f>IF(P2041="","",(VLOOKUP(P2041,Fauna!$G$2:$N$5001,8,FALSE)))</f>
        <v/>
      </c>
      <c r="Q2041" t="str">
        <f>IF(P2041="","",(VLOOKUP(P2041,Fauna!$G$2:$H$5001,2,FALSE)))</f>
        <v/>
      </c>
      <c r="R2041" t="str">
        <f>IF(P2041="","",(VLOOKUP(P2041,Fauna!$G$2:$I$5001,3,FALSE)))</f>
        <v/>
      </c>
    </row>
    <row r="2042" spans="14:18" x14ac:dyDescent="0.25">
      <c r="N2042" t="str">
        <f>IF(P2042="","",(VLOOKUP(P2042,Fauna!$G$2:$N$5001,8,FALSE)))</f>
        <v/>
      </c>
      <c r="Q2042" t="str">
        <f>IF(P2042="","",(VLOOKUP(P2042,Fauna!$G$2:$H$5001,2,FALSE)))</f>
        <v/>
      </c>
      <c r="R2042" t="str">
        <f>IF(P2042="","",(VLOOKUP(P2042,Fauna!$G$2:$I$5001,3,FALSE)))</f>
        <v/>
      </c>
    </row>
    <row r="2043" spans="14:18" x14ac:dyDescent="0.25">
      <c r="N2043" t="str">
        <f>IF(P2043="","",(VLOOKUP(P2043,Fauna!$G$2:$N$5001,8,FALSE)))</f>
        <v/>
      </c>
      <c r="Q2043" t="str">
        <f>IF(P2043="","",(VLOOKUP(P2043,Fauna!$G$2:$H$5001,2,FALSE)))</f>
        <v/>
      </c>
      <c r="R2043" t="str">
        <f>IF(P2043="","",(VLOOKUP(P2043,Fauna!$G$2:$I$5001,3,FALSE)))</f>
        <v/>
      </c>
    </row>
    <row r="2044" spans="14:18" x14ac:dyDescent="0.25">
      <c r="N2044" t="str">
        <f>IF(P2044="","",(VLOOKUP(P2044,Fauna!$G$2:$N$5001,8,FALSE)))</f>
        <v/>
      </c>
      <c r="Q2044" t="str">
        <f>IF(P2044="","",(VLOOKUP(P2044,Fauna!$G$2:$H$5001,2,FALSE)))</f>
        <v/>
      </c>
      <c r="R2044" t="str">
        <f>IF(P2044="","",(VLOOKUP(P2044,Fauna!$G$2:$I$5001,3,FALSE)))</f>
        <v/>
      </c>
    </row>
    <row r="2045" spans="14:18" x14ac:dyDescent="0.25">
      <c r="N2045" t="str">
        <f>IF(P2045="","",(VLOOKUP(P2045,Fauna!$G$2:$N$5001,8,FALSE)))</f>
        <v/>
      </c>
      <c r="Q2045" t="str">
        <f>IF(P2045="","",(VLOOKUP(P2045,Fauna!$G$2:$H$5001,2,FALSE)))</f>
        <v/>
      </c>
      <c r="R2045" t="str">
        <f>IF(P2045="","",(VLOOKUP(P2045,Fauna!$G$2:$I$5001,3,FALSE)))</f>
        <v/>
      </c>
    </row>
    <row r="2046" spans="14:18" x14ac:dyDescent="0.25">
      <c r="N2046" t="str">
        <f>IF(P2046="","",(VLOOKUP(P2046,Fauna!$G$2:$N$5001,8,FALSE)))</f>
        <v/>
      </c>
      <c r="Q2046" t="str">
        <f>IF(P2046="","",(VLOOKUP(P2046,Fauna!$G$2:$H$5001,2,FALSE)))</f>
        <v/>
      </c>
      <c r="R2046" t="str">
        <f>IF(P2046="","",(VLOOKUP(P2046,Fauna!$G$2:$I$5001,3,FALSE)))</f>
        <v/>
      </c>
    </row>
    <row r="2047" spans="14:18" x14ac:dyDescent="0.25">
      <c r="N2047" t="str">
        <f>IF(P2047="","",(VLOOKUP(P2047,Fauna!$G$2:$N$5001,8,FALSE)))</f>
        <v/>
      </c>
      <c r="Q2047" t="str">
        <f>IF(P2047="","",(VLOOKUP(P2047,Fauna!$G$2:$H$5001,2,FALSE)))</f>
        <v/>
      </c>
      <c r="R2047" t="str">
        <f>IF(P2047="","",(VLOOKUP(P2047,Fauna!$G$2:$I$5001,3,FALSE)))</f>
        <v/>
      </c>
    </row>
    <row r="2048" spans="14:18" x14ac:dyDescent="0.25">
      <c r="N2048" t="str">
        <f>IF(P2048="","",(VLOOKUP(P2048,Fauna!$G$2:$N$5001,8,FALSE)))</f>
        <v/>
      </c>
      <c r="Q2048" t="str">
        <f>IF(P2048="","",(VLOOKUP(P2048,Fauna!$G$2:$H$5001,2,FALSE)))</f>
        <v/>
      </c>
      <c r="R2048" t="str">
        <f>IF(P2048="","",(VLOOKUP(P2048,Fauna!$G$2:$I$5001,3,FALSE)))</f>
        <v/>
      </c>
    </row>
    <row r="2049" spans="14:18" x14ac:dyDescent="0.25">
      <c r="N2049" t="str">
        <f>IF(P2049="","",(VLOOKUP(P2049,Fauna!$G$2:$N$5001,8,FALSE)))</f>
        <v/>
      </c>
      <c r="Q2049" t="str">
        <f>IF(P2049="","",(VLOOKUP(P2049,Fauna!$G$2:$H$5001,2,FALSE)))</f>
        <v/>
      </c>
      <c r="R2049" t="str">
        <f>IF(P2049="","",(VLOOKUP(P2049,Fauna!$G$2:$I$5001,3,FALSE)))</f>
        <v/>
      </c>
    </row>
    <row r="2050" spans="14:18" x14ac:dyDescent="0.25">
      <c r="N2050" t="str">
        <f>IF(P2050="","",(VLOOKUP(P2050,Fauna!$G$2:$N$5001,8,FALSE)))</f>
        <v/>
      </c>
      <c r="Q2050" t="str">
        <f>IF(P2050="","",(VLOOKUP(P2050,Fauna!$G$2:$H$5001,2,FALSE)))</f>
        <v/>
      </c>
      <c r="R2050" t="str">
        <f>IF(P2050="","",(VLOOKUP(P2050,Fauna!$G$2:$I$5001,3,FALSE)))</f>
        <v/>
      </c>
    </row>
    <row r="2051" spans="14:18" x14ac:dyDescent="0.25">
      <c r="N2051" t="str">
        <f>IF(P2051="","",(VLOOKUP(P2051,Fauna!$G$2:$N$5001,8,FALSE)))</f>
        <v/>
      </c>
      <c r="Q2051" t="str">
        <f>IF(P2051="","",(VLOOKUP(P2051,Fauna!$G$2:$H$5001,2,FALSE)))</f>
        <v/>
      </c>
      <c r="R2051" t="str">
        <f>IF(P2051="","",(VLOOKUP(P2051,Fauna!$G$2:$I$5001,3,FALSE)))</f>
        <v/>
      </c>
    </row>
    <row r="2052" spans="14:18" x14ac:dyDescent="0.25">
      <c r="N2052" t="str">
        <f>IF(P2052="","",(VLOOKUP(P2052,Fauna!$G$2:$N$5001,8,FALSE)))</f>
        <v/>
      </c>
      <c r="Q2052" t="str">
        <f>IF(P2052="","",(VLOOKUP(P2052,Fauna!$G$2:$H$5001,2,FALSE)))</f>
        <v/>
      </c>
      <c r="R2052" t="str">
        <f>IF(P2052="","",(VLOOKUP(P2052,Fauna!$G$2:$I$5001,3,FALSE)))</f>
        <v/>
      </c>
    </row>
    <row r="2053" spans="14:18" x14ac:dyDescent="0.25">
      <c r="N2053" t="str">
        <f>IF(P2053="","",(VLOOKUP(P2053,Fauna!$G$2:$N$5001,8,FALSE)))</f>
        <v/>
      </c>
      <c r="Q2053" t="str">
        <f>IF(P2053="","",(VLOOKUP(P2053,Fauna!$G$2:$H$5001,2,FALSE)))</f>
        <v/>
      </c>
      <c r="R2053" t="str">
        <f>IF(P2053="","",(VLOOKUP(P2053,Fauna!$G$2:$I$5001,3,FALSE)))</f>
        <v/>
      </c>
    </row>
    <row r="2054" spans="14:18" x14ac:dyDescent="0.25">
      <c r="N2054" t="str">
        <f>IF(P2054="","",(VLOOKUP(P2054,Fauna!$G$2:$N$5001,8,FALSE)))</f>
        <v/>
      </c>
      <c r="Q2054" t="str">
        <f>IF(P2054="","",(VLOOKUP(P2054,Fauna!$G$2:$H$5001,2,FALSE)))</f>
        <v/>
      </c>
      <c r="R2054" t="str">
        <f>IF(P2054="","",(VLOOKUP(P2054,Fauna!$G$2:$I$5001,3,FALSE)))</f>
        <v/>
      </c>
    </row>
    <row r="2055" spans="14:18" x14ac:dyDescent="0.25">
      <c r="N2055" t="str">
        <f>IF(P2055="","",(VLOOKUP(P2055,Fauna!$G$2:$N$5001,8,FALSE)))</f>
        <v/>
      </c>
      <c r="Q2055" t="str">
        <f>IF(P2055="","",(VLOOKUP(P2055,Fauna!$G$2:$H$5001,2,FALSE)))</f>
        <v/>
      </c>
      <c r="R2055" t="str">
        <f>IF(P2055="","",(VLOOKUP(P2055,Fauna!$G$2:$I$5001,3,FALSE)))</f>
        <v/>
      </c>
    </row>
    <row r="2056" spans="14:18" x14ac:dyDescent="0.25">
      <c r="N2056" t="str">
        <f>IF(P2056="","",(VLOOKUP(P2056,Fauna!$G$2:$N$5001,8,FALSE)))</f>
        <v/>
      </c>
      <c r="Q2056" t="str">
        <f>IF(P2056="","",(VLOOKUP(P2056,Fauna!$G$2:$H$5001,2,FALSE)))</f>
        <v/>
      </c>
      <c r="R2056" t="str">
        <f>IF(P2056="","",(VLOOKUP(P2056,Fauna!$G$2:$I$5001,3,FALSE)))</f>
        <v/>
      </c>
    </row>
    <row r="2057" spans="14:18" x14ac:dyDescent="0.25">
      <c r="N2057" t="str">
        <f>IF(P2057="","",(VLOOKUP(P2057,Fauna!$G$2:$N$5001,8,FALSE)))</f>
        <v/>
      </c>
      <c r="Q2057" t="str">
        <f>IF(P2057="","",(VLOOKUP(P2057,Fauna!$G$2:$H$5001,2,FALSE)))</f>
        <v/>
      </c>
      <c r="R2057" t="str">
        <f>IF(P2057="","",(VLOOKUP(P2057,Fauna!$G$2:$I$5001,3,FALSE)))</f>
        <v/>
      </c>
    </row>
    <row r="2058" spans="14:18" x14ac:dyDescent="0.25">
      <c r="N2058" t="str">
        <f>IF(P2058="","",(VLOOKUP(P2058,Fauna!$G$2:$N$5001,8,FALSE)))</f>
        <v/>
      </c>
      <c r="Q2058" t="str">
        <f>IF(P2058="","",(VLOOKUP(P2058,Fauna!$G$2:$H$5001,2,FALSE)))</f>
        <v/>
      </c>
      <c r="R2058" t="str">
        <f>IF(P2058="","",(VLOOKUP(P2058,Fauna!$G$2:$I$5001,3,FALSE)))</f>
        <v/>
      </c>
    </row>
    <row r="2059" spans="14:18" x14ac:dyDescent="0.25">
      <c r="N2059" t="str">
        <f>IF(P2059="","",(VLOOKUP(P2059,Fauna!$G$2:$N$5001,8,FALSE)))</f>
        <v/>
      </c>
      <c r="Q2059" t="str">
        <f>IF(P2059="","",(VLOOKUP(P2059,Fauna!$G$2:$H$5001,2,FALSE)))</f>
        <v/>
      </c>
      <c r="R2059" t="str">
        <f>IF(P2059="","",(VLOOKUP(P2059,Fauna!$G$2:$I$5001,3,FALSE)))</f>
        <v/>
      </c>
    </row>
    <row r="2060" spans="14:18" x14ac:dyDescent="0.25">
      <c r="N2060" t="str">
        <f>IF(P2060="","",(VLOOKUP(P2060,Fauna!$G$2:$N$5001,8,FALSE)))</f>
        <v/>
      </c>
      <c r="Q2060" t="str">
        <f>IF(P2060="","",(VLOOKUP(P2060,Fauna!$G$2:$H$5001,2,FALSE)))</f>
        <v/>
      </c>
      <c r="R2060" t="str">
        <f>IF(P2060="","",(VLOOKUP(P2060,Fauna!$G$2:$I$5001,3,FALSE)))</f>
        <v/>
      </c>
    </row>
    <row r="2061" spans="14:18" x14ac:dyDescent="0.25">
      <c r="N2061" t="str">
        <f>IF(P2061="","",(VLOOKUP(P2061,Fauna!$G$2:$N$5001,8,FALSE)))</f>
        <v/>
      </c>
      <c r="Q2061" t="str">
        <f>IF(P2061="","",(VLOOKUP(P2061,Fauna!$G$2:$H$5001,2,FALSE)))</f>
        <v/>
      </c>
      <c r="R2061" t="str">
        <f>IF(P2061="","",(VLOOKUP(P2061,Fauna!$G$2:$I$5001,3,FALSE)))</f>
        <v/>
      </c>
    </row>
    <row r="2062" spans="14:18" x14ac:dyDescent="0.25">
      <c r="N2062" t="str">
        <f>IF(P2062="","",(VLOOKUP(P2062,Fauna!$G$2:$N$5001,8,FALSE)))</f>
        <v/>
      </c>
      <c r="Q2062" t="str">
        <f>IF(P2062="","",(VLOOKUP(P2062,Fauna!$G$2:$H$5001,2,FALSE)))</f>
        <v/>
      </c>
      <c r="R2062" t="str">
        <f>IF(P2062="","",(VLOOKUP(P2062,Fauna!$G$2:$I$5001,3,FALSE)))</f>
        <v/>
      </c>
    </row>
    <row r="2063" spans="14:18" x14ac:dyDescent="0.25">
      <c r="N2063" t="str">
        <f>IF(P2063="","",(VLOOKUP(P2063,Fauna!$G$2:$N$5001,8,FALSE)))</f>
        <v/>
      </c>
      <c r="Q2063" t="str">
        <f>IF(P2063="","",(VLOOKUP(P2063,Fauna!$G$2:$H$5001,2,FALSE)))</f>
        <v/>
      </c>
      <c r="R2063" t="str">
        <f>IF(P2063="","",(VLOOKUP(P2063,Fauna!$G$2:$I$5001,3,FALSE)))</f>
        <v/>
      </c>
    </row>
    <row r="2064" spans="14:18" x14ac:dyDescent="0.25">
      <c r="N2064" t="str">
        <f>IF(P2064="","",(VLOOKUP(P2064,Fauna!$G$2:$N$5001,8,FALSE)))</f>
        <v/>
      </c>
      <c r="Q2064" t="str">
        <f>IF(P2064="","",(VLOOKUP(P2064,Fauna!$G$2:$H$5001,2,FALSE)))</f>
        <v/>
      </c>
      <c r="R2064" t="str">
        <f>IF(P2064="","",(VLOOKUP(P2064,Fauna!$G$2:$I$5001,3,FALSE)))</f>
        <v/>
      </c>
    </row>
    <row r="2065" spans="14:18" x14ac:dyDescent="0.25">
      <c r="N2065" t="str">
        <f>IF(P2065="","",(VLOOKUP(P2065,Fauna!$G$2:$N$5001,8,FALSE)))</f>
        <v/>
      </c>
      <c r="Q2065" t="str">
        <f>IF(P2065="","",(VLOOKUP(P2065,Fauna!$G$2:$H$5001,2,FALSE)))</f>
        <v/>
      </c>
      <c r="R2065" t="str">
        <f>IF(P2065="","",(VLOOKUP(P2065,Fauna!$G$2:$I$5001,3,FALSE)))</f>
        <v/>
      </c>
    </row>
    <row r="2066" spans="14:18" x14ac:dyDescent="0.25">
      <c r="N2066" t="str">
        <f>IF(P2066="","",(VLOOKUP(P2066,Fauna!$G$2:$N$5001,8,FALSE)))</f>
        <v/>
      </c>
      <c r="Q2066" t="str">
        <f>IF(P2066="","",(VLOOKUP(P2066,Fauna!$G$2:$H$5001,2,FALSE)))</f>
        <v/>
      </c>
      <c r="R2066" t="str">
        <f>IF(P2066="","",(VLOOKUP(P2066,Fauna!$G$2:$I$5001,3,FALSE)))</f>
        <v/>
      </c>
    </row>
    <row r="2067" spans="14:18" x14ac:dyDescent="0.25">
      <c r="N2067" t="str">
        <f>IF(P2067="","",(VLOOKUP(P2067,Fauna!$G$2:$N$5001,8,FALSE)))</f>
        <v/>
      </c>
      <c r="Q2067" t="str">
        <f>IF(P2067="","",(VLOOKUP(P2067,Fauna!$G$2:$H$5001,2,FALSE)))</f>
        <v/>
      </c>
      <c r="R2067" t="str">
        <f>IF(P2067="","",(VLOOKUP(P2067,Fauna!$G$2:$I$5001,3,FALSE)))</f>
        <v/>
      </c>
    </row>
    <row r="2068" spans="14:18" x14ac:dyDescent="0.25">
      <c r="N2068" t="str">
        <f>IF(P2068="","",(VLOOKUP(P2068,Fauna!$G$2:$N$5001,8,FALSE)))</f>
        <v/>
      </c>
      <c r="Q2068" t="str">
        <f>IF(P2068="","",(VLOOKUP(P2068,Fauna!$G$2:$H$5001,2,FALSE)))</f>
        <v/>
      </c>
      <c r="R2068" t="str">
        <f>IF(P2068="","",(VLOOKUP(P2068,Fauna!$G$2:$I$5001,3,FALSE)))</f>
        <v/>
      </c>
    </row>
    <row r="2069" spans="14:18" x14ac:dyDescent="0.25">
      <c r="N2069" t="str">
        <f>IF(P2069="","",(VLOOKUP(P2069,Fauna!$G$2:$N$5001,8,FALSE)))</f>
        <v/>
      </c>
      <c r="Q2069" t="str">
        <f>IF(P2069="","",(VLOOKUP(P2069,Fauna!$G$2:$H$5001,2,FALSE)))</f>
        <v/>
      </c>
      <c r="R2069" t="str">
        <f>IF(P2069="","",(VLOOKUP(P2069,Fauna!$G$2:$I$5001,3,FALSE)))</f>
        <v/>
      </c>
    </row>
    <row r="2070" spans="14:18" x14ac:dyDescent="0.25">
      <c r="N2070" t="str">
        <f>IF(P2070="","",(VLOOKUP(P2070,Fauna!$G$2:$N$5001,8,FALSE)))</f>
        <v/>
      </c>
      <c r="Q2070" t="str">
        <f>IF(P2070="","",(VLOOKUP(P2070,Fauna!$G$2:$H$5001,2,FALSE)))</f>
        <v/>
      </c>
      <c r="R2070" t="str">
        <f>IF(P2070="","",(VLOOKUP(P2070,Fauna!$G$2:$I$5001,3,FALSE)))</f>
        <v/>
      </c>
    </row>
    <row r="2071" spans="14:18" x14ac:dyDescent="0.25">
      <c r="N2071" t="str">
        <f>IF(P2071="","",(VLOOKUP(P2071,Fauna!$G$2:$N$5001,8,FALSE)))</f>
        <v/>
      </c>
      <c r="Q2071" t="str">
        <f>IF(P2071="","",(VLOOKUP(P2071,Fauna!$G$2:$H$5001,2,FALSE)))</f>
        <v/>
      </c>
      <c r="R2071" t="str">
        <f>IF(P2071="","",(VLOOKUP(P2071,Fauna!$G$2:$I$5001,3,FALSE)))</f>
        <v/>
      </c>
    </row>
    <row r="2072" spans="14:18" x14ac:dyDescent="0.25">
      <c r="N2072" t="str">
        <f>IF(P2072="","",(VLOOKUP(P2072,Fauna!$G$2:$N$5001,8,FALSE)))</f>
        <v/>
      </c>
      <c r="Q2072" t="str">
        <f>IF(P2072="","",(VLOOKUP(P2072,Fauna!$G$2:$H$5001,2,FALSE)))</f>
        <v/>
      </c>
      <c r="R2072" t="str">
        <f>IF(P2072="","",(VLOOKUP(P2072,Fauna!$G$2:$I$5001,3,FALSE)))</f>
        <v/>
      </c>
    </row>
    <row r="2073" spans="14:18" x14ac:dyDescent="0.25">
      <c r="N2073" t="str">
        <f>IF(P2073="","",(VLOOKUP(P2073,Fauna!$G$2:$N$5001,8,FALSE)))</f>
        <v/>
      </c>
      <c r="Q2073" t="str">
        <f>IF(P2073="","",(VLOOKUP(P2073,Fauna!$G$2:$H$5001,2,FALSE)))</f>
        <v/>
      </c>
      <c r="R2073" t="str">
        <f>IF(P2073="","",(VLOOKUP(P2073,Fauna!$G$2:$I$5001,3,FALSE)))</f>
        <v/>
      </c>
    </row>
    <row r="2074" spans="14:18" x14ac:dyDescent="0.25">
      <c r="N2074" t="str">
        <f>IF(P2074="","",(VLOOKUP(P2074,Fauna!$G$2:$N$5001,8,FALSE)))</f>
        <v/>
      </c>
      <c r="Q2074" t="str">
        <f>IF(P2074="","",(VLOOKUP(P2074,Fauna!$G$2:$H$5001,2,FALSE)))</f>
        <v/>
      </c>
      <c r="R2074" t="str">
        <f>IF(P2074="","",(VLOOKUP(P2074,Fauna!$G$2:$I$5001,3,FALSE)))</f>
        <v/>
      </c>
    </row>
    <row r="2075" spans="14:18" x14ac:dyDescent="0.25">
      <c r="N2075" t="str">
        <f>IF(P2075="","",(VLOOKUP(P2075,Fauna!$G$2:$N$5001,8,FALSE)))</f>
        <v/>
      </c>
      <c r="Q2075" t="str">
        <f>IF(P2075="","",(VLOOKUP(P2075,Fauna!$G$2:$H$5001,2,FALSE)))</f>
        <v/>
      </c>
      <c r="R2075" t="str">
        <f>IF(P2075="","",(VLOOKUP(P2075,Fauna!$G$2:$I$5001,3,FALSE)))</f>
        <v/>
      </c>
    </row>
    <row r="2076" spans="14:18" x14ac:dyDescent="0.25">
      <c r="N2076" t="str">
        <f>IF(P2076="","",(VLOOKUP(P2076,Fauna!$G$2:$N$5001,8,FALSE)))</f>
        <v/>
      </c>
      <c r="Q2076" t="str">
        <f>IF(P2076="","",(VLOOKUP(P2076,Fauna!$G$2:$H$5001,2,FALSE)))</f>
        <v/>
      </c>
      <c r="R2076" t="str">
        <f>IF(P2076="","",(VLOOKUP(P2076,Fauna!$G$2:$I$5001,3,FALSE)))</f>
        <v/>
      </c>
    </row>
    <row r="2077" spans="14:18" x14ac:dyDescent="0.25">
      <c r="N2077" t="str">
        <f>IF(P2077="","",(VLOOKUP(P2077,Fauna!$G$2:$N$5001,8,FALSE)))</f>
        <v/>
      </c>
      <c r="Q2077" t="str">
        <f>IF(P2077="","",(VLOOKUP(P2077,Fauna!$G$2:$H$5001,2,FALSE)))</f>
        <v/>
      </c>
      <c r="R2077" t="str">
        <f>IF(P2077="","",(VLOOKUP(P2077,Fauna!$G$2:$I$5001,3,FALSE)))</f>
        <v/>
      </c>
    </row>
    <row r="2078" spans="14:18" x14ac:dyDescent="0.25">
      <c r="N2078" t="str">
        <f>IF(P2078="","",(VLOOKUP(P2078,Fauna!$G$2:$N$5001,8,FALSE)))</f>
        <v/>
      </c>
      <c r="Q2078" t="str">
        <f>IF(P2078="","",(VLOOKUP(P2078,Fauna!$G$2:$H$5001,2,FALSE)))</f>
        <v/>
      </c>
      <c r="R2078" t="str">
        <f>IF(P2078="","",(VLOOKUP(P2078,Fauna!$G$2:$I$5001,3,FALSE)))</f>
        <v/>
      </c>
    </row>
    <row r="2079" spans="14:18" x14ac:dyDescent="0.25">
      <c r="N2079" t="str">
        <f>IF(P2079="","",(VLOOKUP(P2079,Fauna!$G$2:$N$5001,8,FALSE)))</f>
        <v/>
      </c>
      <c r="Q2079" t="str">
        <f>IF(P2079="","",(VLOOKUP(P2079,Fauna!$G$2:$H$5001,2,FALSE)))</f>
        <v/>
      </c>
      <c r="R2079" t="str">
        <f>IF(P2079="","",(VLOOKUP(P2079,Fauna!$G$2:$I$5001,3,FALSE)))</f>
        <v/>
      </c>
    </row>
    <row r="2080" spans="14:18" x14ac:dyDescent="0.25">
      <c r="N2080" t="str">
        <f>IF(P2080="","",(VLOOKUP(P2080,Fauna!$G$2:$N$5001,8,FALSE)))</f>
        <v/>
      </c>
      <c r="Q2080" t="str">
        <f>IF(P2080="","",(VLOOKUP(P2080,Fauna!$G$2:$H$5001,2,FALSE)))</f>
        <v/>
      </c>
      <c r="R2080" t="str">
        <f>IF(P2080="","",(VLOOKUP(P2080,Fauna!$G$2:$I$5001,3,FALSE)))</f>
        <v/>
      </c>
    </row>
    <row r="2081" spans="14:18" x14ac:dyDescent="0.25">
      <c r="N2081" t="str">
        <f>IF(P2081="","",(VLOOKUP(P2081,Fauna!$G$2:$N$5001,8,FALSE)))</f>
        <v/>
      </c>
      <c r="Q2081" t="str">
        <f>IF(P2081="","",(VLOOKUP(P2081,Fauna!$G$2:$H$5001,2,FALSE)))</f>
        <v/>
      </c>
      <c r="R2081" t="str">
        <f>IF(P2081="","",(VLOOKUP(P2081,Fauna!$G$2:$I$5001,3,FALSE)))</f>
        <v/>
      </c>
    </row>
    <row r="2082" spans="14:18" x14ac:dyDescent="0.25">
      <c r="N2082" t="str">
        <f>IF(P2082="","",(VLOOKUP(P2082,Fauna!$G$2:$N$5001,8,FALSE)))</f>
        <v/>
      </c>
      <c r="Q2082" t="str">
        <f>IF(P2082="","",(VLOOKUP(P2082,Fauna!$G$2:$H$5001,2,FALSE)))</f>
        <v/>
      </c>
      <c r="R2082" t="str">
        <f>IF(P2082="","",(VLOOKUP(P2082,Fauna!$G$2:$I$5001,3,FALSE)))</f>
        <v/>
      </c>
    </row>
    <row r="2083" spans="14:18" x14ac:dyDescent="0.25">
      <c r="N2083" t="str">
        <f>IF(P2083="","",(VLOOKUP(P2083,Fauna!$G$2:$N$5001,8,FALSE)))</f>
        <v/>
      </c>
      <c r="Q2083" t="str">
        <f>IF(P2083="","",(VLOOKUP(P2083,Fauna!$G$2:$H$5001,2,FALSE)))</f>
        <v/>
      </c>
      <c r="R2083" t="str">
        <f>IF(P2083="","",(VLOOKUP(P2083,Fauna!$G$2:$I$5001,3,FALSE)))</f>
        <v/>
      </c>
    </row>
    <row r="2084" spans="14:18" x14ac:dyDescent="0.25">
      <c r="N2084" t="str">
        <f>IF(P2084="","",(VLOOKUP(P2084,Fauna!$G$2:$N$5001,8,FALSE)))</f>
        <v/>
      </c>
      <c r="Q2084" t="str">
        <f>IF(P2084="","",(VLOOKUP(P2084,Fauna!$G$2:$H$5001,2,FALSE)))</f>
        <v/>
      </c>
      <c r="R2084" t="str">
        <f>IF(P2084="","",(VLOOKUP(P2084,Fauna!$G$2:$I$5001,3,FALSE)))</f>
        <v/>
      </c>
    </row>
    <row r="2085" spans="14:18" x14ac:dyDescent="0.25">
      <c r="N2085" t="str">
        <f>IF(P2085="","",(VLOOKUP(P2085,Fauna!$G$2:$N$5001,8,FALSE)))</f>
        <v/>
      </c>
      <c r="Q2085" t="str">
        <f>IF(P2085="","",(VLOOKUP(P2085,Fauna!$G$2:$H$5001,2,FALSE)))</f>
        <v/>
      </c>
      <c r="R2085" t="str">
        <f>IF(P2085="","",(VLOOKUP(P2085,Fauna!$G$2:$I$5001,3,FALSE)))</f>
        <v/>
      </c>
    </row>
    <row r="2086" spans="14:18" x14ac:dyDescent="0.25">
      <c r="N2086" t="str">
        <f>IF(P2086="","",(VLOOKUP(P2086,Fauna!$G$2:$N$5001,8,FALSE)))</f>
        <v/>
      </c>
      <c r="Q2086" t="str">
        <f>IF(P2086="","",(VLOOKUP(P2086,Fauna!$G$2:$H$5001,2,FALSE)))</f>
        <v/>
      </c>
      <c r="R2086" t="str">
        <f>IF(P2086="","",(VLOOKUP(P2086,Fauna!$G$2:$I$5001,3,FALSE)))</f>
        <v/>
      </c>
    </row>
    <row r="2087" spans="14:18" x14ac:dyDescent="0.25">
      <c r="N2087" t="str">
        <f>IF(P2087="","",(VLOOKUP(P2087,Fauna!$G$2:$N$5001,8,FALSE)))</f>
        <v/>
      </c>
      <c r="Q2087" t="str">
        <f>IF(P2087="","",(VLOOKUP(P2087,Fauna!$G$2:$H$5001,2,FALSE)))</f>
        <v/>
      </c>
      <c r="R2087" t="str">
        <f>IF(P2087="","",(VLOOKUP(P2087,Fauna!$G$2:$I$5001,3,FALSE)))</f>
        <v/>
      </c>
    </row>
    <row r="2088" spans="14:18" x14ac:dyDescent="0.25">
      <c r="N2088" t="str">
        <f>IF(P2088="","",(VLOOKUP(P2088,Fauna!$G$2:$N$5001,8,FALSE)))</f>
        <v/>
      </c>
      <c r="Q2088" t="str">
        <f>IF(P2088="","",(VLOOKUP(P2088,Fauna!$G$2:$H$5001,2,FALSE)))</f>
        <v/>
      </c>
      <c r="R2088" t="str">
        <f>IF(P2088="","",(VLOOKUP(P2088,Fauna!$G$2:$I$5001,3,FALSE)))</f>
        <v/>
      </c>
    </row>
    <row r="2089" spans="14:18" x14ac:dyDescent="0.25">
      <c r="N2089" t="str">
        <f>IF(P2089="","",(VLOOKUP(P2089,Fauna!$G$2:$N$5001,8,FALSE)))</f>
        <v/>
      </c>
      <c r="Q2089" t="str">
        <f>IF(P2089="","",(VLOOKUP(P2089,Fauna!$G$2:$H$5001,2,FALSE)))</f>
        <v/>
      </c>
      <c r="R2089" t="str">
        <f>IF(P2089="","",(VLOOKUP(P2089,Fauna!$G$2:$I$5001,3,FALSE)))</f>
        <v/>
      </c>
    </row>
    <row r="2090" spans="14:18" x14ac:dyDescent="0.25">
      <c r="N2090" t="str">
        <f>IF(P2090="","",(VLOOKUP(P2090,Fauna!$G$2:$N$5001,8,FALSE)))</f>
        <v/>
      </c>
      <c r="Q2090" t="str">
        <f>IF(P2090="","",(VLOOKUP(P2090,Fauna!$G$2:$H$5001,2,FALSE)))</f>
        <v/>
      </c>
      <c r="R2090" t="str">
        <f>IF(P2090="","",(VLOOKUP(P2090,Fauna!$G$2:$I$5001,3,FALSE)))</f>
        <v/>
      </c>
    </row>
    <row r="2091" spans="14:18" x14ac:dyDescent="0.25">
      <c r="N2091" t="str">
        <f>IF(P2091="","",(VLOOKUP(P2091,Fauna!$G$2:$N$5001,8,FALSE)))</f>
        <v/>
      </c>
      <c r="Q2091" t="str">
        <f>IF(P2091="","",(VLOOKUP(P2091,Fauna!$G$2:$H$5001,2,FALSE)))</f>
        <v/>
      </c>
      <c r="R2091" t="str">
        <f>IF(P2091="","",(VLOOKUP(P2091,Fauna!$G$2:$I$5001,3,FALSE)))</f>
        <v/>
      </c>
    </row>
    <row r="2092" spans="14:18" x14ac:dyDescent="0.25">
      <c r="N2092" t="str">
        <f>IF(P2092="","",(VLOOKUP(P2092,Fauna!$G$2:$N$5001,8,FALSE)))</f>
        <v/>
      </c>
      <c r="Q2092" t="str">
        <f>IF(P2092="","",(VLOOKUP(P2092,Fauna!$G$2:$H$5001,2,FALSE)))</f>
        <v/>
      </c>
      <c r="R2092" t="str">
        <f>IF(P2092="","",(VLOOKUP(P2092,Fauna!$G$2:$I$5001,3,FALSE)))</f>
        <v/>
      </c>
    </row>
    <row r="2093" spans="14:18" x14ac:dyDescent="0.25">
      <c r="N2093" t="str">
        <f>IF(P2093="","",(VLOOKUP(P2093,Fauna!$G$2:$N$5001,8,FALSE)))</f>
        <v/>
      </c>
      <c r="Q2093" t="str">
        <f>IF(P2093="","",(VLOOKUP(P2093,Fauna!$G$2:$H$5001,2,FALSE)))</f>
        <v/>
      </c>
      <c r="R2093" t="str">
        <f>IF(P2093="","",(VLOOKUP(P2093,Fauna!$G$2:$I$5001,3,FALSE)))</f>
        <v/>
      </c>
    </row>
    <row r="2094" spans="14:18" x14ac:dyDescent="0.25">
      <c r="N2094" t="str">
        <f>IF(P2094="","",(VLOOKUP(P2094,Fauna!$G$2:$N$5001,8,FALSE)))</f>
        <v/>
      </c>
      <c r="Q2094" t="str">
        <f>IF(P2094="","",(VLOOKUP(P2094,Fauna!$G$2:$H$5001,2,FALSE)))</f>
        <v/>
      </c>
      <c r="R2094" t="str">
        <f>IF(P2094="","",(VLOOKUP(P2094,Fauna!$G$2:$I$5001,3,FALSE)))</f>
        <v/>
      </c>
    </row>
    <row r="2095" spans="14:18" x14ac:dyDescent="0.25">
      <c r="N2095" t="str">
        <f>IF(P2095="","",(VLOOKUP(P2095,Fauna!$G$2:$N$5001,8,FALSE)))</f>
        <v/>
      </c>
      <c r="Q2095" t="str">
        <f>IF(P2095="","",(VLOOKUP(P2095,Fauna!$G$2:$H$5001,2,FALSE)))</f>
        <v/>
      </c>
      <c r="R2095" t="str">
        <f>IF(P2095="","",(VLOOKUP(P2095,Fauna!$G$2:$I$5001,3,FALSE)))</f>
        <v/>
      </c>
    </row>
    <row r="2096" spans="14:18" x14ac:dyDescent="0.25">
      <c r="N2096" t="str">
        <f>IF(P2096="","",(VLOOKUP(P2096,Fauna!$G$2:$N$5001,8,FALSE)))</f>
        <v/>
      </c>
      <c r="Q2096" t="str">
        <f>IF(P2096="","",(VLOOKUP(P2096,Fauna!$G$2:$H$5001,2,FALSE)))</f>
        <v/>
      </c>
      <c r="R2096" t="str">
        <f>IF(P2096="","",(VLOOKUP(P2096,Fauna!$G$2:$I$5001,3,FALSE)))</f>
        <v/>
      </c>
    </row>
    <row r="2097" spans="14:18" x14ac:dyDescent="0.25">
      <c r="N2097" t="str">
        <f>IF(P2097="","",(VLOOKUP(P2097,Fauna!$G$2:$N$5001,8,FALSE)))</f>
        <v/>
      </c>
      <c r="Q2097" t="str">
        <f>IF(P2097="","",(VLOOKUP(P2097,Fauna!$G$2:$H$5001,2,FALSE)))</f>
        <v/>
      </c>
      <c r="R2097" t="str">
        <f>IF(P2097="","",(VLOOKUP(P2097,Fauna!$G$2:$I$5001,3,FALSE)))</f>
        <v/>
      </c>
    </row>
    <row r="2098" spans="14:18" x14ac:dyDescent="0.25">
      <c r="N2098" t="str">
        <f>IF(P2098="","",(VLOOKUP(P2098,Fauna!$G$2:$N$5001,8,FALSE)))</f>
        <v/>
      </c>
      <c r="Q2098" t="str">
        <f>IF(P2098="","",(VLOOKUP(P2098,Fauna!$G$2:$H$5001,2,FALSE)))</f>
        <v/>
      </c>
      <c r="R2098" t="str">
        <f>IF(P2098="","",(VLOOKUP(P2098,Fauna!$G$2:$I$5001,3,FALSE)))</f>
        <v/>
      </c>
    </row>
    <row r="2099" spans="14:18" x14ac:dyDescent="0.25">
      <c r="N2099" t="str">
        <f>IF(P2099="","",(VLOOKUP(P2099,Fauna!$G$2:$N$5001,8,FALSE)))</f>
        <v/>
      </c>
      <c r="Q2099" t="str">
        <f>IF(P2099="","",(VLOOKUP(P2099,Fauna!$G$2:$H$5001,2,FALSE)))</f>
        <v/>
      </c>
      <c r="R2099" t="str">
        <f>IF(P2099="","",(VLOOKUP(P2099,Fauna!$G$2:$I$5001,3,FALSE)))</f>
        <v/>
      </c>
    </row>
    <row r="2100" spans="14:18" x14ac:dyDescent="0.25">
      <c r="N2100" t="str">
        <f>IF(P2100="","",(VLOOKUP(P2100,Fauna!$G$2:$N$5001,8,FALSE)))</f>
        <v/>
      </c>
      <c r="Q2100" t="str">
        <f>IF(P2100="","",(VLOOKUP(P2100,Fauna!$G$2:$H$5001,2,FALSE)))</f>
        <v/>
      </c>
      <c r="R2100" t="str">
        <f>IF(P2100="","",(VLOOKUP(P2100,Fauna!$G$2:$I$5001,3,FALSE)))</f>
        <v/>
      </c>
    </row>
    <row r="2101" spans="14:18" x14ac:dyDescent="0.25">
      <c r="N2101" t="str">
        <f>IF(P2101="","",(VLOOKUP(P2101,Fauna!$G$2:$N$5001,8,FALSE)))</f>
        <v/>
      </c>
      <c r="Q2101" t="str">
        <f>IF(P2101="","",(VLOOKUP(P2101,Fauna!$G$2:$H$5001,2,FALSE)))</f>
        <v/>
      </c>
      <c r="R2101" t="str">
        <f>IF(P2101="","",(VLOOKUP(P2101,Fauna!$G$2:$I$5001,3,FALSE)))</f>
        <v/>
      </c>
    </row>
    <row r="2102" spans="14:18" x14ac:dyDescent="0.25">
      <c r="N2102" t="str">
        <f>IF(P2102="","",(VLOOKUP(P2102,Fauna!$G$2:$N$5001,8,FALSE)))</f>
        <v/>
      </c>
      <c r="Q2102" t="str">
        <f>IF(P2102="","",(VLOOKUP(P2102,Fauna!$G$2:$H$5001,2,FALSE)))</f>
        <v/>
      </c>
      <c r="R2102" t="str">
        <f>IF(P2102="","",(VLOOKUP(P2102,Fauna!$G$2:$I$5001,3,FALSE)))</f>
        <v/>
      </c>
    </row>
    <row r="2103" spans="14:18" x14ac:dyDescent="0.25">
      <c r="N2103" t="str">
        <f>IF(P2103="","",(VLOOKUP(P2103,Fauna!$G$2:$N$5001,8,FALSE)))</f>
        <v/>
      </c>
      <c r="Q2103" t="str">
        <f>IF(P2103="","",(VLOOKUP(P2103,Fauna!$G$2:$H$5001,2,FALSE)))</f>
        <v/>
      </c>
      <c r="R2103" t="str">
        <f>IF(P2103="","",(VLOOKUP(P2103,Fauna!$G$2:$I$5001,3,FALSE)))</f>
        <v/>
      </c>
    </row>
    <row r="2104" spans="14:18" x14ac:dyDescent="0.25">
      <c r="N2104" t="str">
        <f>IF(P2104="","",(VLOOKUP(P2104,Fauna!$G$2:$N$5001,8,FALSE)))</f>
        <v/>
      </c>
      <c r="Q2104" t="str">
        <f>IF(P2104="","",(VLOOKUP(P2104,Fauna!$G$2:$H$5001,2,FALSE)))</f>
        <v/>
      </c>
      <c r="R2104" t="str">
        <f>IF(P2104="","",(VLOOKUP(P2104,Fauna!$G$2:$I$5001,3,FALSE)))</f>
        <v/>
      </c>
    </row>
    <row r="2105" spans="14:18" x14ac:dyDescent="0.25">
      <c r="N2105" t="str">
        <f>IF(P2105="","",(VLOOKUP(P2105,Fauna!$G$2:$N$5001,8,FALSE)))</f>
        <v/>
      </c>
      <c r="Q2105" t="str">
        <f>IF(P2105="","",(VLOOKUP(P2105,Fauna!$G$2:$H$5001,2,FALSE)))</f>
        <v/>
      </c>
      <c r="R2105" t="str">
        <f>IF(P2105="","",(VLOOKUP(P2105,Fauna!$G$2:$I$5001,3,FALSE)))</f>
        <v/>
      </c>
    </row>
    <row r="2106" spans="14:18" x14ac:dyDescent="0.25">
      <c r="N2106" t="str">
        <f>IF(P2106="","",(VLOOKUP(P2106,Fauna!$G$2:$N$5001,8,FALSE)))</f>
        <v/>
      </c>
      <c r="Q2106" t="str">
        <f>IF(P2106="","",(VLOOKUP(P2106,Fauna!$G$2:$H$5001,2,FALSE)))</f>
        <v/>
      </c>
      <c r="R2106" t="str">
        <f>IF(P2106="","",(VLOOKUP(P2106,Fauna!$G$2:$I$5001,3,FALSE)))</f>
        <v/>
      </c>
    </row>
    <row r="2107" spans="14:18" x14ac:dyDescent="0.25">
      <c r="N2107" t="str">
        <f>IF(P2107="","",(VLOOKUP(P2107,Fauna!$G$2:$N$5001,8,FALSE)))</f>
        <v/>
      </c>
      <c r="Q2107" t="str">
        <f>IF(P2107="","",(VLOOKUP(P2107,Fauna!$G$2:$H$5001,2,FALSE)))</f>
        <v/>
      </c>
      <c r="R2107" t="str">
        <f>IF(P2107="","",(VLOOKUP(P2107,Fauna!$G$2:$I$5001,3,FALSE)))</f>
        <v/>
      </c>
    </row>
    <row r="2108" spans="14:18" x14ac:dyDescent="0.25">
      <c r="N2108" t="str">
        <f>IF(P2108="","",(VLOOKUP(P2108,Fauna!$G$2:$N$5001,8,FALSE)))</f>
        <v/>
      </c>
      <c r="Q2108" t="str">
        <f>IF(P2108="","",(VLOOKUP(P2108,Fauna!$G$2:$H$5001,2,FALSE)))</f>
        <v/>
      </c>
      <c r="R2108" t="str">
        <f>IF(P2108="","",(VLOOKUP(P2108,Fauna!$G$2:$I$5001,3,FALSE)))</f>
        <v/>
      </c>
    </row>
    <row r="2109" spans="14:18" x14ac:dyDescent="0.25">
      <c r="N2109" t="str">
        <f>IF(P2109="","",(VLOOKUP(P2109,Fauna!$G$2:$N$5001,8,FALSE)))</f>
        <v/>
      </c>
      <c r="Q2109" t="str">
        <f>IF(P2109="","",(VLOOKUP(P2109,Fauna!$G$2:$H$5001,2,FALSE)))</f>
        <v/>
      </c>
      <c r="R2109" t="str">
        <f>IF(P2109="","",(VLOOKUP(P2109,Fauna!$G$2:$I$5001,3,FALSE)))</f>
        <v/>
      </c>
    </row>
    <row r="2110" spans="14:18" x14ac:dyDescent="0.25">
      <c r="N2110" t="str">
        <f>IF(P2110="","",(VLOOKUP(P2110,Fauna!$G$2:$N$5001,8,FALSE)))</f>
        <v/>
      </c>
      <c r="Q2110" t="str">
        <f>IF(P2110="","",(VLOOKUP(P2110,Fauna!$G$2:$H$5001,2,FALSE)))</f>
        <v/>
      </c>
      <c r="R2110" t="str">
        <f>IF(P2110="","",(VLOOKUP(P2110,Fauna!$G$2:$I$5001,3,FALSE)))</f>
        <v/>
      </c>
    </row>
    <row r="2111" spans="14:18" x14ac:dyDescent="0.25">
      <c r="N2111" t="str">
        <f>IF(P2111="","",(VLOOKUP(P2111,Fauna!$G$2:$N$5001,8,FALSE)))</f>
        <v/>
      </c>
      <c r="Q2111" t="str">
        <f>IF(P2111="","",(VLOOKUP(P2111,Fauna!$G$2:$H$5001,2,FALSE)))</f>
        <v/>
      </c>
      <c r="R2111" t="str">
        <f>IF(P2111="","",(VLOOKUP(P2111,Fauna!$G$2:$I$5001,3,FALSE)))</f>
        <v/>
      </c>
    </row>
    <row r="2112" spans="14:18" x14ac:dyDescent="0.25">
      <c r="N2112" t="str">
        <f>IF(P2112="","",(VLOOKUP(P2112,Fauna!$G$2:$N$5001,8,FALSE)))</f>
        <v/>
      </c>
      <c r="Q2112" t="str">
        <f>IF(P2112="","",(VLOOKUP(P2112,Fauna!$G$2:$H$5001,2,FALSE)))</f>
        <v/>
      </c>
      <c r="R2112" t="str">
        <f>IF(P2112="","",(VLOOKUP(P2112,Fauna!$G$2:$I$5001,3,FALSE)))</f>
        <v/>
      </c>
    </row>
    <row r="2113" spans="14:18" x14ac:dyDescent="0.25">
      <c r="N2113" t="str">
        <f>IF(P2113="","",(VLOOKUP(P2113,Fauna!$G$2:$N$5001,8,FALSE)))</f>
        <v/>
      </c>
      <c r="Q2113" t="str">
        <f>IF(P2113="","",(VLOOKUP(P2113,Fauna!$G$2:$H$5001,2,FALSE)))</f>
        <v/>
      </c>
      <c r="R2113" t="str">
        <f>IF(P2113="","",(VLOOKUP(P2113,Fauna!$G$2:$I$5001,3,FALSE)))</f>
        <v/>
      </c>
    </row>
    <row r="2114" spans="14:18" x14ac:dyDescent="0.25">
      <c r="N2114" t="str">
        <f>IF(P2114="","",(VLOOKUP(P2114,Fauna!$G$2:$N$5001,8,FALSE)))</f>
        <v/>
      </c>
      <c r="Q2114" t="str">
        <f>IF(P2114="","",(VLOOKUP(P2114,Fauna!$G$2:$H$5001,2,FALSE)))</f>
        <v/>
      </c>
      <c r="R2114" t="str">
        <f>IF(P2114="","",(VLOOKUP(P2114,Fauna!$G$2:$I$5001,3,FALSE)))</f>
        <v/>
      </c>
    </row>
    <row r="2115" spans="14:18" x14ac:dyDescent="0.25">
      <c r="N2115" t="str">
        <f>IF(P2115="","",(VLOOKUP(P2115,Fauna!$G$2:$N$5001,8,FALSE)))</f>
        <v/>
      </c>
      <c r="Q2115" t="str">
        <f>IF(P2115="","",(VLOOKUP(P2115,Fauna!$G$2:$H$5001,2,FALSE)))</f>
        <v/>
      </c>
      <c r="R2115" t="str">
        <f>IF(P2115="","",(VLOOKUP(P2115,Fauna!$G$2:$I$5001,3,FALSE)))</f>
        <v/>
      </c>
    </row>
    <row r="2116" spans="14:18" x14ac:dyDescent="0.25">
      <c r="N2116" t="str">
        <f>IF(P2116="","",(VLOOKUP(P2116,Fauna!$G$2:$N$5001,8,FALSE)))</f>
        <v/>
      </c>
      <c r="Q2116" t="str">
        <f>IF(P2116="","",(VLOOKUP(P2116,Fauna!$G$2:$H$5001,2,FALSE)))</f>
        <v/>
      </c>
      <c r="R2116" t="str">
        <f>IF(P2116="","",(VLOOKUP(P2116,Fauna!$G$2:$I$5001,3,FALSE)))</f>
        <v/>
      </c>
    </row>
    <row r="2117" spans="14:18" x14ac:dyDescent="0.25">
      <c r="N2117" t="str">
        <f>IF(P2117="","",(VLOOKUP(P2117,Fauna!$G$2:$N$5001,8,FALSE)))</f>
        <v/>
      </c>
      <c r="Q2117" t="str">
        <f>IF(P2117="","",(VLOOKUP(P2117,Fauna!$G$2:$H$5001,2,FALSE)))</f>
        <v/>
      </c>
      <c r="R2117" t="str">
        <f>IF(P2117="","",(VLOOKUP(P2117,Fauna!$G$2:$I$5001,3,FALSE)))</f>
        <v/>
      </c>
    </row>
    <row r="2118" spans="14:18" x14ac:dyDescent="0.25">
      <c r="N2118" t="str">
        <f>IF(P2118="","",(VLOOKUP(P2118,Fauna!$G$2:$N$5001,8,FALSE)))</f>
        <v/>
      </c>
      <c r="Q2118" t="str">
        <f>IF(P2118="","",(VLOOKUP(P2118,Fauna!$G$2:$H$5001,2,FALSE)))</f>
        <v/>
      </c>
      <c r="R2118" t="str">
        <f>IF(P2118="","",(VLOOKUP(P2118,Fauna!$G$2:$I$5001,3,FALSE)))</f>
        <v/>
      </c>
    </row>
    <row r="2119" spans="14:18" x14ac:dyDescent="0.25">
      <c r="N2119" t="str">
        <f>IF(P2119="","",(VLOOKUP(P2119,Fauna!$G$2:$N$5001,8,FALSE)))</f>
        <v/>
      </c>
      <c r="Q2119" t="str">
        <f>IF(P2119="","",(VLOOKUP(P2119,Fauna!$G$2:$H$5001,2,FALSE)))</f>
        <v/>
      </c>
      <c r="R2119" t="str">
        <f>IF(P2119="","",(VLOOKUP(P2119,Fauna!$G$2:$I$5001,3,FALSE)))</f>
        <v/>
      </c>
    </row>
    <row r="2120" spans="14:18" x14ac:dyDescent="0.25">
      <c r="N2120" t="str">
        <f>IF(P2120="","",(VLOOKUP(P2120,Fauna!$G$2:$N$5001,8,FALSE)))</f>
        <v/>
      </c>
      <c r="Q2120" t="str">
        <f>IF(P2120="","",(VLOOKUP(P2120,Fauna!$G$2:$H$5001,2,FALSE)))</f>
        <v/>
      </c>
      <c r="R2120" t="str">
        <f>IF(P2120="","",(VLOOKUP(P2120,Fauna!$G$2:$I$5001,3,FALSE)))</f>
        <v/>
      </c>
    </row>
    <row r="2121" spans="14:18" x14ac:dyDescent="0.25">
      <c r="N2121" t="str">
        <f>IF(P2121="","",(VLOOKUP(P2121,Fauna!$G$2:$N$5001,8,FALSE)))</f>
        <v/>
      </c>
      <c r="Q2121" t="str">
        <f>IF(P2121="","",(VLOOKUP(P2121,Fauna!$G$2:$H$5001,2,FALSE)))</f>
        <v/>
      </c>
      <c r="R2121" t="str">
        <f>IF(P2121="","",(VLOOKUP(P2121,Fauna!$G$2:$I$5001,3,FALSE)))</f>
        <v/>
      </c>
    </row>
    <row r="2122" spans="14:18" x14ac:dyDescent="0.25">
      <c r="N2122" t="str">
        <f>IF(P2122="","",(VLOOKUP(P2122,Fauna!$G$2:$N$5001,8,FALSE)))</f>
        <v/>
      </c>
      <c r="Q2122" t="str">
        <f>IF(P2122="","",(VLOOKUP(P2122,Fauna!$G$2:$H$5001,2,FALSE)))</f>
        <v/>
      </c>
      <c r="R2122" t="str">
        <f>IF(P2122="","",(VLOOKUP(P2122,Fauna!$G$2:$I$5001,3,FALSE)))</f>
        <v/>
      </c>
    </row>
    <row r="2123" spans="14:18" x14ac:dyDescent="0.25">
      <c r="N2123" t="str">
        <f>IF(P2123="","",(VLOOKUP(P2123,Fauna!$G$2:$N$5001,8,FALSE)))</f>
        <v/>
      </c>
      <c r="Q2123" t="str">
        <f>IF(P2123="","",(VLOOKUP(P2123,Fauna!$G$2:$H$5001,2,FALSE)))</f>
        <v/>
      </c>
      <c r="R2123" t="str">
        <f>IF(P2123="","",(VLOOKUP(P2123,Fauna!$G$2:$I$5001,3,FALSE)))</f>
        <v/>
      </c>
    </row>
    <row r="2124" spans="14:18" x14ac:dyDescent="0.25">
      <c r="N2124" t="str">
        <f>IF(P2124="","",(VLOOKUP(P2124,Fauna!$G$2:$N$5001,8,FALSE)))</f>
        <v/>
      </c>
      <c r="Q2124" t="str">
        <f>IF(P2124="","",(VLOOKUP(P2124,Fauna!$G$2:$H$5001,2,FALSE)))</f>
        <v/>
      </c>
      <c r="R2124" t="str">
        <f>IF(P2124="","",(VLOOKUP(P2124,Fauna!$G$2:$I$5001,3,FALSE)))</f>
        <v/>
      </c>
    </row>
    <row r="2125" spans="14:18" x14ac:dyDescent="0.25">
      <c r="N2125" t="str">
        <f>IF(P2125="","",(VLOOKUP(P2125,Fauna!$G$2:$N$5001,8,FALSE)))</f>
        <v/>
      </c>
      <c r="Q2125" t="str">
        <f>IF(P2125="","",(VLOOKUP(P2125,Fauna!$G$2:$H$5001,2,FALSE)))</f>
        <v/>
      </c>
      <c r="R2125" t="str">
        <f>IF(P2125="","",(VLOOKUP(P2125,Fauna!$G$2:$I$5001,3,FALSE)))</f>
        <v/>
      </c>
    </row>
    <row r="2126" spans="14:18" x14ac:dyDescent="0.25">
      <c r="N2126" t="str">
        <f>IF(P2126="","",(VLOOKUP(P2126,Fauna!$G$2:$N$5001,8,FALSE)))</f>
        <v/>
      </c>
      <c r="Q2126" t="str">
        <f>IF(P2126="","",(VLOOKUP(P2126,Fauna!$G$2:$H$5001,2,FALSE)))</f>
        <v/>
      </c>
      <c r="R2126" t="str">
        <f>IF(P2126="","",(VLOOKUP(P2126,Fauna!$G$2:$I$5001,3,FALSE)))</f>
        <v/>
      </c>
    </row>
    <row r="2127" spans="14:18" x14ac:dyDescent="0.25">
      <c r="N2127" t="str">
        <f>IF(P2127="","",(VLOOKUP(P2127,Fauna!$G$2:$N$5001,8,FALSE)))</f>
        <v/>
      </c>
      <c r="Q2127" t="str">
        <f>IF(P2127="","",(VLOOKUP(P2127,Fauna!$G$2:$H$5001,2,FALSE)))</f>
        <v/>
      </c>
      <c r="R2127" t="str">
        <f>IF(P2127="","",(VLOOKUP(P2127,Fauna!$G$2:$I$5001,3,FALSE)))</f>
        <v/>
      </c>
    </row>
    <row r="2128" spans="14:18" x14ac:dyDescent="0.25">
      <c r="N2128" t="str">
        <f>IF(P2128="","",(VLOOKUP(P2128,Fauna!$G$2:$N$5001,8,FALSE)))</f>
        <v/>
      </c>
      <c r="Q2128" t="str">
        <f>IF(P2128="","",(VLOOKUP(P2128,Fauna!$G$2:$H$5001,2,FALSE)))</f>
        <v/>
      </c>
      <c r="R2128" t="str">
        <f>IF(P2128="","",(VLOOKUP(P2128,Fauna!$G$2:$I$5001,3,FALSE)))</f>
        <v/>
      </c>
    </row>
    <row r="2129" spans="14:18" x14ac:dyDescent="0.25">
      <c r="N2129" t="str">
        <f>IF(P2129="","",(VLOOKUP(P2129,Fauna!$G$2:$N$5001,8,FALSE)))</f>
        <v/>
      </c>
      <c r="Q2129" t="str">
        <f>IF(P2129="","",(VLOOKUP(P2129,Fauna!$G$2:$H$5001,2,FALSE)))</f>
        <v/>
      </c>
      <c r="R2129" t="str">
        <f>IF(P2129="","",(VLOOKUP(P2129,Fauna!$G$2:$I$5001,3,FALSE)))</f>
        <v/>
      </c>
    </row>
    <row r="2130" spans="14:18" x14ac:dyDescent="0.25">
      <c r="N2130" t="str">
        <f>IF(P2130="","",(VLOOKUP(P2130,Fauna!$G$2:$N$5001,8,FALSE)))</f>
        <v/>
      </c>
      <c r="Q2130" t="str">
        <f>IF(P2130="","",(VLOOKUP(P2130,Fauna!$G$2:$H$5001,2,FALSE)))</f>
        <v/>
      </c>
      <c r="R2130" t="str">
        <f>IF(P2130="","",(VLOOKUP(P2130,Fauna!$G$2:$I$5001,3,FALSE)))</f>
        <v/>
      </c>
    </row>
    <row r="2131" spans="14:18" x14ac:dyDescent="0.25">
      <c r="N2131" t="str">
        <f>IF(P2131="","",(VLOOKUP(P2131,Fauna!$G$2:$N$5001,8,FALSE)))</f>
        <v/>
      </c>
      <c r="Q2131" t="str">
        <f>IF(P2131="","",(VLOOKUP(P2131,Fauna!$G$2:$H$5001,2,FALSE)))</f>
        <v/>
      </c>
      <c r="R2131" t="str">
        <f>IF(P2131="","",(VLOOKUP(P2131,Fauna!$G$2:$I$5001,3,FALSE)))</f>
        <v/>
      </c>
    </row>
    <row r="2132" spans="14:18" x14ac:dyDescent="0.25">
      <c r="N2132" t="str">
        <f>IF(P2132="","",(VLOOKUP(P2132,Fauna!$G$2:$N$5001,8,FALSE)))</f>
        <v/>
      </c>
      <c r="Q2132" t="str">
        <f>IF(P2132="","",(VLOOKUP(P2132,Fauna!$G$2:$H$5001,2,FALSE)))</f>
        <v/>
      </c>
      <c r="R2132" t="str">
        <f>IF(P2132="","",(VLOOKUP(P2132,Fauna!$G$2:$I$5001,3,FALSE)))</f>
        <v/>
      </c>
    </row>
    <row r="2133" spans="14:18" x14ac:dyDescent="0.25">
      <c r="N2133" t="str">
        <f>IF(P2133="","",(VLOOKUP(P2133,Fauna!$G$2:$N$5001,8,FALSE)))</f>
        <v/>
      </c>
      <c r="Q2133" t="str">
        <f>IF(P2133="","",(VLOOKUP(P2133,Fauna!$G$2:$H$5001,2,FALSE)))</f>
        <v/>
      </c>
      <c r="R2133" t="str">
        <f>IF(P2133="","",(VLOOKUP(P2133,Fauna!$G$2:$I$5001,3,FALSE)))</f>
        <v/>
      </c>
    </row>
    <row r="2134" spans="14:18" x14ac:dyDescent="0.25">
      <c r="N2134" t="str">
        <f>IF(P2134="","",(VLOOKUP(P2134,Fauna!$G$2:$N$5001,8,FALSE)))</f>
        <v/>
      </c>
      <c r="Q2134" t="str">
        <f>IF(P2134="","",(VLOOKUP(P2134,Fauna!$G$2:$H$5001,2,FALSE)))</f>
        <v/>
      </c>
      <c r="R2134" t="str">
        <f>IF(P2134="","",(VLOOKUP(P2134,Fauna!$G$2:$I$5001,3,FALSE)))</f>
        <v/>
      </c>
    </row>
    <row r="2135" spans="14:18" x14ac:dyDescent="0.25">
      <c r="N2135" t="str">
        <f>IF(P2135="","",(VLOOKUP(P2135,Fauna!$G$2:$N$5001,8,FALSE)))</f>
        <v/>
      </c>
      <c r="Q2135" t="str">
        <f>IF(P2135="","",(VLOOKUP(P2135,Fauna!$G$2:$H$5001,2,FALSE)))</f>
        <v/>
      </c>
      <c r="R2135" t="str">
        <f>IF(P2135="","",(VLOOKUP(P2135,Fauna!$G$2:$I$5001,3,FALSE)))</f>
        <v/>
      </c>
    </row>
    <row r="2136" spans="14:18" x14ac:dyDescent="0.25">
      <c r="N2136" t="str">
        <f>IF(P2136="","",(VLOOKUP(P2136,Fauna!$G$2:$N$5001,8,FALSE)))</f>
        <v/>
      </c>
      <c r="Q2136" t="str">
        <f>IF(P2136="","",(VLOOKUP(P2136,Fauna!$G$2:$H$5001,2,FALSE)))</f>
        <v/>
      </c>
      <c r="R2136" t="str">
        <f>IF(P2136="","",(VLOOKUP(P2136,Fauna!$G$2:$I$5001,3,FALSE)))</f>
        <v/>
      </c>
    </row>
    <row r="2137" spans="14:18" x14ac:dyDescent="0.25">
      <c r="N2137" t="str">
        <f>IF(P2137="","",(VLOOKUP(P2137,Fauna!$G$2:$N$5001,8,FALSE)))</f>
        <v/>
      </c>
      <c r="Q2137" t="str">
        <f>IF(P2137="","",(VLOOKUP(P2137,Fauna!$G$2:$H$5001,2,FALSE)))</f>
        <v/>
      </c>
      <c r="R2137" t="str">
        <f>IF(P2137="","",(VLOOKUP(P2137,Fauna!$G$2:$I$5001,3,FALSE)))</f>
        <v/>
      </c>
    </row>
    <row r="2138" spans="14:18" x14ac:dyDescent="0.25">
      <c r="N2138" t="str">
        <f>IF(P2138="","",(VLOOKUP(P2138,Fauna!$G$2:$N$5001,8,FALSE)))</f>
        <v/>
      </c>
      <c r="Q2138" t="str">
        <f>IF(P2138="","",(VLOOKUP(P2138,Fauna!$G$2:$H$5001,2,FALSE)))</f>
        <v/>
      </c>
      <c r="R2138" t="str">
        <f>IF(P2138="","",(VLOOKUP(P2138,Fauna!$G$2:$I$5001,3,FALSE)))</f>
        <v/>
      </c>
    </row>
    <row r="2139" spans="14:18" x14ac:dyDescent="0.25">
      <c r="N2139" t="str">
        <f>IF(P2139="","",(VLOOKUP(P2139,Fauna!$G$2:$N$5001,8,FALSE)))</f>
        <v/>
      </c>
      <c r="Q2139" t="str">
        <f>IF(P2139="","",(VLOOKUP(P2139,Fauna!$G$2:$H$5001,2,FALSE)))</f>
        <v/>
      </c>
      <c r="R2139" t="str">
        <f>IF(P2139="","",(VLOOKUP(P2139,Fauna!$G$2:$I$5001,3,FALSE)))</f>
        <v/>
      </c>
    </row>
    <row r="2140" spans="14:18" x14ac:dyDescent="0.25">
      <c r="N2140" t="str">
        <f>IF(P2140="","",(VLOOKUP(P2140,Fauna!$G$2:$N$5001,8,FALSE)))</f>
        <v/>
      </c>
      <c r="Q2140" t="str">
        <f>IF(P2140="","",(VLOOKUP(P2140,Fauna!$G$2:$H$5001,2,FALSE)))</f>
        <v/>
      </c>
      <c r="R2140" t="str">
        <f>IF(P2140="","",(VLOOKUP(P2140,Fauna!$G$2:$I$5001,3,FALSE)))</f>
        <v/>
      </c>
    </row>
    <row r="2141" spans="14:18" x14ac:dyDescent="0.25">
      <c r="N2141" t="str">
        <f>IF(P2141="","",(VLOOKUP(P2141,Fauna!$G$2:$N$5001,8,FALSE)))</f>
        <v/>
      </c>
      <c r="Q2141" t="str">
        <f>IF(P2141="","",(VLOOKUP(P2141,Fauna!$G$2:$H$5001,2,FALSE)))</f>
        <v/>
      </c>
      <c r="R2141" t="str">
        <f>IF(P2141="","",(VLOOKUP(P2141,Fauna!$G$2:$I$5001,3,FALSE)))</f>
        <v/>
      </c>
    </row>
    <row r="2142" spans="14:18" x14ac:dyDescent="0.25">
      <c r="N2142" t="str">
        <f>IF(P2142="","",(VLOOKUP(P2142,Fauna!$G$2:$N$5001,8,FALSE)))</f>
        <v/>
      </c>
      <c r="Q2142" t="str">
        <f>IF(P2142="","",(VLOOKUP(P2142,Fauna!$G$2:$H$5001,2,FALSE)))</f>
        <v/>
      </c>
      <c r="R2142" t="str">
        <f>IF(P2142="","",(VLOOKUP(P2142,Fauna!$G$2:$I$5001,3,FALSE)))</f>
        <v/>
      </c>
    </row>
    <row r="2143" spans="14:18" x14ac:dyDescent="0.25">
      <c r="N2143" t="str">
        <f>IF(P2143="","",(VLOOKUP(P2143,Fauna!$G$2:$N$5001,8,FALSE)))</f>
        <v/>
      </c>
      <c r="Q2143" t="str">
        <f>IF(P2143="","",(VLOOKUP(P2143,Fauna!$G$2:$H$5001,2,FALSE)))</f>
        <v/>
      </c>
      <c r="R2143" t="str">
        <f>IF(P2143="","",(VLOOKUP(P2143,Fauna!$G$2:$I$5001,3,FALSE)))</f>
        <v/>
      </c>
    </row>
    <row r="2144" spans="14:18" x14ac:dyDescent="0.25">
      <c r="N2144" t="str">
        <f>IF(P2144="","",(VLOOKUP(P2144,Fauna!$G$2:$N$5001,8,FALSE)))</f>
        <v/>
      </c>
      <c r="Q2144" t="str">
        <f>IF(P2144="","",(VLOOKUP(P2144,Fauna!$G$2:$H$5001,2,FALSE)))</f>
        <v/>
      </c>
      <c r="R2144" t="str">
        <f>IF(P2144="","",(VLOOKUP(P2144,Fauna!$G$2:$I$5001,3,FALSE)))</f>
        <v/>
      </c>
    </row>
    <row r="2145" spans="14:18" x14ac:dyDescent="0.25">
      <c r="N2145" t="str">
        <f>IF(P2145="","",(VLOOKUP(P2145,Fauna!$G$2:$N$5001,8,FALSE)))</f>
        <v/>
      </c>
      <c r="Q2145" t="str">
        <f>IF(P2145="","",(VLOOKUP(P2145,Fauna!$G$2:$H$5001,2,FALSE)))</f>
        <v/>
      </c>
      <c r="R2145" t="str">
        <f>IF(P2145="","",(VLOOKUP(P2145,Fauna!$G$2:$I$5001,3,FALSE)))</f>
        <v/>
      </c>
    </row>
    <row r="2146" spans="14:18" x14ac:dyDescent="0.25">
      <c r="N2146" t="str">
        <f>IF(P2146="","",(VLOOKUP(P2146,Fauna!$G$2:$N$5001,8,FALSE)))</f>
        <v/>
      </c>
      <c r="Q2146" t="str">
        <f>IF(P2146="","",(VLOOKUP(P2146,Fauna!$G$2:$H$5001,2,FALSE)))</f>
        <v/>
      </c>
      <c r="R2146" t="str">
        <f>IF(P2146="","",(VLOOKUP(P2146,Fauna!$G$2:$I$5001,3,FALSE)))</f>
        <v/>
      </c>
    </row>
    <row r="2147" spans="14:18" x14ac:dyDescent="0.25">
      <c r="N2147" t="str">
        <f>IF(P2147="","",(VLOOKUP(P2147,Fauna!$G$2:$N$5001,8,FALSE)))</f>
        <v/>
      </c>
      <c r="Q2147" t="str">
        <f>IF(P2147="","",(VLOOKUP(P2147,Fauna!$G$2:$H$5001,2,FALSE)))</f>
        <v/>
      </c>
      <c r="R2147" t="str">
        <f>IF(P2147="","",(VLOOKUP(P2147,Fauna!$G$2:$I$5001,3,FALSE)))</f>
        <v/>
      </c>
    </row>
    <row r="2148" spans="14:18" x14ac:dyDescent="0.25">
      <c r="N2148" t="str">
        <f>IF(P2148="","",(VLOOKUP(P2148,Fauna!$G$2:$N$5001,8,FALSE)))</f>
        <v/>
      </c>
      <c r="Q2148" t="str">
        <f>IF(P2148="","",(VLOOKUP(P2148,Fauna!$G$2:$H$5001,2,FALSE)))</f>
        <v/>
      </c>
      <c r="R2148" t="str">
        <f>IF(P2148="","",(VLOOKUP(P2148,Fauna!$G$2:$I$5001,3,FALSE)))</f>
        <v/>
      </c>
    </row>
    <row r="2149" spans="14:18" x14ac:dyDescent="0.25">
      <c r="N2149" t="str">
        <f>IF(P2149="","",(VLOOKUP(P2149,Fauna!$G$2:$N$5001,8,FALSE)))</f>
        <v/>
      </c>
      <c r="Q2149" t="str">
        <f>IF(P2149="","",(VLOOKUP(P2149,Fauna!$G$2:$H$5001,2,FALSE)))</f>
        <v/>
      </c>
      <c r="R2149" t="str">
        <f>IF(P2149="","",(VLOOKUP(P2149,Fauna!$G$2:$I$5001,3,FALSE)))</f>
        <v/>
      </c>
    </row>
    <row r="2150" spans="14:18" x14ac:dyDescent="0.25">
      <c r="N2150" t="str">
        <f>IF(P2150="","",(VLOOKUP(P2150,Fauna!$G$2:$N$5001,8,FALSE)))</f>
        <v/>
      </c>
      <c r="Q2150" t="str">
        <f>IF(P2150="","",(VLOOKUP(P2150,Fauna!$G$2:$H$5001,2,FALSE)))</f>
        <v/>
      </c>
      <c r="R2150" t="str">
        <f>IF(P2150="","",(VLOOKUP(P2150,Fauna!$G$2:$I$5001,3,FALSE)))</f>
        <v/>
      </c>
    </row>
    <row r="2151" spans="14:18" x14ac:dyDescent="0.25">
      <c r="N2151" t="str">
        <f>IF(P2151="","",(VLOOKUP(P2151,Fauna!$G$2:$N$5001,8,FALSE)))</f>
        <v/>
      </c>
      <c r="Q2151" t="str">
        <f>IF(P2151="","",(VLOOKUP(P2151,Fauna!$G$2:$H$5001,2,FALSE)))</f>
        <v/>
      </c>
      <c r="R2151" t="str">
        <f>IF(P2151="","",(VLOOKUP(P2151,Fauna!$G$2:$I$5001,3,FALSE)))</f>
        <v/>
      </c>
    </row>
    <row r="2152" spans="14:18" x14ac:dyDescent="0.25">
      <c r="N2152" t="str">
        <f>IF(P2152="","",(VLOOKUP(P2152,Fauna!$G$2:$N$5001,8,FALSE)))</f>
        <v/>
      </c>
      <c r="Q2152" t="str">
        <f>IF(P2152="","",(VLOOKUP(P2152,Fauna!$G$2:$H$5001,2,FALSE)))</f>
        <v/>
      </c>
      <c r="R2152" t="str">
        <f>IF(P2152="","",(VLOOKUP(P2152,Fauna!$G$2:$I$5001,3,FALSE)))</f>
        <v/>
      </c>
    </row>
    <row r="2153" spans="14:18" x14ac:dyDescent="0.25">
      <c r="N2153" t="str">
        <f>IF(P2153="","",(VLOOKUP(P2153,Fauna!$G$2:$N$5001,8,FALSE)))</f>
        <v/>
      </c>
      <c r="Q2153" t="str">
        <f>IF(P2153="","",(VLOOKUP(P2153,Fauna!$G$2:$H$5001,2,FALSE)))</f>
        <v/>
      </c>
      <c r="R2153" t="str">
        <f>IF(P2153="","",(VLOOKUP(P2153,Fauna!$G$2:$I$5001,3,FALSE)))</f>
        <v/>
      </c>
    </row>
    <row r="2154" spans="14:18" x14ac:dyDescent="0.25">
      <c r="N2154" t="str">
        <f>IF(P2154="","",(VLOOKUP(P2154,Fauna!$G$2:$N$5001,8,FALSE)))</f>
        <v/>
      </c>
      <c r="Q2154" t="str">
        <f>IF(P2154="","",(VLOOKUP(P2154,Fauna!$G$2:$H$5001,2,FALSE)))</f>
        <v/>
      </c>
      <c r="R2154" t="str">
        <f>IF(P2154="","",(VLOOKUP(P2154,Fauna!$G$2:$I$5001,3,FALSE)))</f>
        <v/>
      </c>
    </row>
    <row r="2155" spans="14:18" x14ac:dyDescent="0.25">
      <c r="N2155" t="str">
        <f>IF(P2155="","",(VLOOKUP(P2155,Fauna!$G$2:$N$5001,8,FALSE)))</f>
        <v/>
      </c>
      <c r="Q2155" t="str">
        <f>IF(P2155="","",(VLOOKUP(P2155,Fauna!$G$2:$H$5001,2,FALSE)))</f>
        <v/>
      </c>
      <c r="R2155" t="str">
        <f>IF(P2155="","",(VLOOKUP(P2155,Fauna!$G$2:$I$5001,3,FALSE)))</f>
        <v/>
      </c>
    </row>
    <row r="2156" spans="14:18" x14ac:dyDescent="0.25">
      <c r="N2156" t="str">
        <f>IF(P2156="","",(VLOOKUP(P2156,Fauna!$G$2:$N$5001,8,FALSE)))</f>
        <v/>
      </c>
      <c r="Q2156" t="str">
        <f>IF(P2156="","",(VLOOKUP(P2156,Fauna!$G$2:$H$5001,2,FALSE)))</f>
        <v/>
      </c>
      <c r="R2156" t="str">
        <f>IF(P2156="","",(VLOOKUP(P2156,Fauna!$G$2:$I$5001,3,FALSE)))</f>
        <v/>
      </c>
    </row>
    <row r="2157" spans="14:18" x14ac:dyDescent="0.25">
      <c r="N2157" t="str">
        <f>IF(P2157="","",(VLOOKUP(P2157,Fauna!$G$2:$N$5001,8,FALSE)))</f>
        <v/>
      </c>
      <c r="Q2157" t="str">
        <f>IF(P2157="","",(VLOOKUP(P2157,Fauna!$G$2:$H$5001,2,FALSE)))</f>
        <v/>
      </c>
      <c r="R2157" t="str">
        <f>IF(P2157="","",(VLOOKUP(P2157,Fauna!$G$2:$I$5001,3,FALSE)))</f>
        <v/>
      </c>
    </row>
    <row r="2158" spans="14:18" x14ac:dyDescent="0.25">
      <c r="N2158" t="str">
        <f>IF(P2158="","",(VLOOKUP(P2158,Fauna!$G$2:$N$5001,8,FALSE)))</f>
        <v/>
      </c>
      <c r="Q2158" t="str">
        <f>IF(P2158="","",(VLOOKUP(P2158,Fauna!$G$2:$H$5001,2,FALSE)))</f>
        <v/>
      </c>
      <c r="R2158" t="str">
        <f>IF(P2158="","",(VLOOKUP(P2158,Fauna!$G$2:$I$5001,3,FALSE)))</f>
        <v/>
      </c>
    </row>
    <row r="2159" spans="14:18" x14ac:dyDescent="0.25">
      <c r="N2159" t="str">
        <f>IF(P2159="","",(VLOOKUP(P2159,Fauna!$G$2:$N$5001,8,FALSE)))</f>
        <v/>
      </c>
      <c r="Q2159" t="str">
        <f>IF(P2159="","",(VLOOKUP(P2159,Fauna!$G$2:$H$5001,2,FALSE)))</f>
        <v/>
      </c>
      <c r="R2159" t="str">
        <f>IF(P2159="","",(VLOOKUP(P2159,Fauna!$G$2:$I$5001,3,FALSE)))</f>
        <v/>
      </c>
    </row>
    <row r="2160" spans="14:18" x14ac:dyDescent="0.25">
      <c r="N2160" t="str">
        <f>IF(P2160="","",(VLOOKUP(P2160,Fauna!$G$2:$N$5001,8,FALSE)))</f>
        <v/>
      </c>
      <c r="Q2160" t="str">
        <f>IF(P2160="","",(VLOOKUP(P2160,Fauna!$G$2:$H$5001,2,FALSE)))</f>
        <v/>
      </c>
      <c r="R2160" t="str">
        <f>IF(P2160="","",(VLOOKUP(P2160,Fauna!$G$2:$I$5001,3,FALSE)))</f>
        <v/>
      </c>
    </row>
    <row r="2161" spans="14:18" x14ac:dyDescent="0.25">
      <c r="N2161" t="str">
        <f>IF(P2161="","",(VLOOKUP(P2161,Fauna!$G$2:$N$5001,8,FALSE)))</f>
        <v/>
      </c>
      <c r="Q2161" t="str">
        <f>IF(P2161="","",(VLOOKUP(P2161,Fauna!$G$2:$H$5001,2,FALSE)))</f>
        <v/>
      </c>
      <c r="R2161" t="str">
        <f>IF(P2161="","",(VLOOKUP(P2161,Fauna!$G$2:$I$5001,3,FALSE)))</f>
        <v/>
      </c>
    </row>
    <row r="2162" spans="14:18" x14ac:dyDescent="0.25">
      <c r="N2162" t="str">
        <f>IF(P2162="","",(VLOOKUP(P2162,Fauna!$G$2:$N$5001,8,FALSE)))</f>
        <v/>
      </c>
      <c r="Q2162" t="str">
        <f>IF(P2162="","",(VLOOKUP(P2162,Fauna!$G$2:$H$5001,2,FALSE)))</f>
        <v/>
      </c>
      <c r="R2162" t="str">
        <f>IF(P2162="","",(VLOOKUP(P2162,Fauna!$G$2:$I$5001,3,FALSE)))</f>
        <v/>
      </c>
    </row>
    <row r="2163" spans="14:18" x14ac:dyDescent="0.25">
      <c r="N2163" t="str">
        <f>IF(P2163="","",(VLOOKUP(P2163,Fauna!$G$2:$N$5001,8,FALSE)))</f>
        <v/>
      </c>
      <c r="Q2163" t="str">
        <f>IF(P2163="","",(VLOOKUP(P2163,Fauna!$G$2:$H$5001,2,FALSE)))</f>
        <v/>
      </c>
      <c r="R2163" t="str">
        <f>IF(P2163="","",(VLOOKUP(P2163,Fauna!$G$2:$I$5001,3,FALSE)))</f>
        <v/>
      </c>
    </row>
    <row r="2164" spans="14:18" x14ac:dyDescent="0.25">
      <c r="N2164" t="str">
        <f>IF(P2164="","",(VLOOKUP(P2164,Fauna!$G$2:$N$5001,8,FALSE)))</f>
        <v/>
      </c>
      <c r="Q2164" t="str">
        <f>IF(P2164="","",(VLOOKUP(P2164,Fauna!$G$2:$H$5001,2,FALSE)))</f>
        <v/>
      </c>
      <c r="R2164" t="str">
        <f>IF(P2164="","",(VLOOKUP(P2164,Fauna!$G$2:$I$5001,3,FALSE)))</f>
        <v/>
      </c>
    </row>
    <row r="2165" spans="14:18" x14ac:dyDescent="0.25">
      <c r="N2165" t="str">
        <f>IF(P2165="","",(VLOOKUP(P2165,Fauna!$G$2:$N$5001,8,FALSE)))</f>
        <v/>
      </c>
      <c r="Q2165" t="str">
        <f>IF(P2165="","",(VLOOKUP(P2165,Fauna!$G$2:$H$5001,2,FALSE)))</f>
        <v/>
      </c>
      <c r="R2165" t="str">
        <f>IF(P2165="","",(VLOOKUP(P2165,Fauna!$G$2:$I$5001,3,FALSE)))</f>
        <v/>
      </c>
    </row>
    <row r="2166" spans="14:18" x14ac:dyDescent="0.25">
      <c r="N2166" t="str">
        <f>IF(P2166="","",(VLOOKUP(P2166,Fauna!$G$2:$N$5001,8,FALSE)))</f>
        <v/>
      </c>
      <c r="Q2166" t="str">
        <f>IF(P2166="","",(VLOOKUP(P2166,Fauna!$G$2:$H$5001,2,FALSE)))</f>
        <v/>
      </c>
      <c r="R2166" t="str">
        <f>IF(P2166="","",(VLOOKUP(P2166,Fauna!$G$2:$I$5001,3,FALSE)))</f>
        <v/>
      </c>
    </row>
    <row r="2167" spans="14:18" x14ac:dyDescent="0.25">
      <c r="N2167" t="str">
        <f>IF(P2167="","",(VLOOKUP(P2167,Fauna!$G$2:$N$5001,8,FALSE)))</f>
        <v/>
      </c>
      <c r="Q2167" t="str">
        <f>IF(P2167="","",(VLOOKUP(P2167,Fauna!$G$2:$H$5001,2,FALSE)))</f>
        <v/>
      </c>
      <c r="R2167" t="str">
        <f>IF(P2167="","",(VLOOKUP(P2167,Fauna!$G$2:$I$5001,3,FALSE)))</f>
        <v/>
      </c>
    </row>
    <row r="2168" spans="14:18" x14ac:dyDescent="0.25">
      <c r="N2168" t="str">
        <f>IF(P2168="","",(VLOOKUP(P2168,Fauna!$G$2:$N$5001,8,FALSE)))</f>
        <v/>
      </c>
      <c r="Q2168" t="str">
        <f>IF(P2168="","",(VLOOKUP(P2168,Fauna!$G$2:$H$5001,2,FALSE)))</f>
        <v/>
      </c>
      <c r="R2168" t="str">
        <f>IF(P2168="","",(VLOOKUP(P2168,Fauna!$G$2:$I$5001,3,FALSE)))</f>
        <v/>
      </c>
    </row>
    <row r="2169" spans="14:18" x14ac:dyDescent="0.25">
      <c r="N2169" t="str">
        <f>IF(P2169="","",(VLOOKUP(P2169,Fauna!$G$2:$N$5001,8,FALSE)))</f>
        <v/>
      </c>
      <c r="Q2169" t="str">
        <f>IF(P2169="","",(VLOOKUP(P2169,Fauna!$G$2:$H$5001,2,FALSE)))</f>
        <v/>
      </c>
      <c r="R2169" t="str">
        <f>IF(P2169="","",(VLOOKUP(P2169,Fauna!$G$2:$I$5001,3,FALSE)))</f>
        <v/>
      </c>
    </row>
    <row r="2170" spans="14:18" x14ac:dyDescent="0.25">
      <c r="N2170" t="str">
        <f>IF(P2170="","",(VLOOKUP(P2170,Fauna!$G$2:$N$5001,8,FALSE)))</f>
        <v/>
      </c>
      <c r="Q2170" t="str">
        <f>IF(P2170="","",(VLOOKUP(P2170,Fauna!$G$2:$H$5001,2,FALSE)))</f>
        <v/>
      </c>
      <c r="R2170" t="str">
        <f>IF(P2170="","",(VLOOKUP(P2170,Fauna!$G$2:$I$5001,3,FALSE)))</f>
        <v/>
      </c>
    </row>
    <row r="2171" spans="14:18" x14ac:dyDescent="0.25">
      <c r="N2171" t="str">
        <f>IF(P2171="","",(VLOOKUP(P2171,Fauna!$G$2:$N$5001,8,FALSE)))</f>
        <v/>
      </c>
      <c r="Q2171" t="str">
        <f>IF(P2171="","",(VLOOKUP(P2171,Fauna!$G$2:$H$5001,2,FALSE)))</f>
        <v/>
      </c>
      <c r="R2171" t="str">
        <f>IF(P2171="","",(VLOOKUP(P2171,Fauna!$G$2:$I$5001,3,FALSE)))</f>
        <v/>
      </c>
    </row>
    <row r="2172" spans="14:18" x14ac:dyDescent="0.25">
      <c r="N2172" t="str">
        <f>IF(P2172="","",(VLOOKUP(P2172,Fauna!$G$2:$N$5001,8,FALSE)))</f>
        <v/>
      </c>
      <c r="Q2172" t="str">
        <f>IF(P2172="","",(VLOOKUP(P2172,Fauna!$G$2:$H$5001,2,FALSE)))</f>
        <v/>
      </c>
      <c r="R2172" t="str">
        <f>IF(P2172="","",(VLOOKUP(P2172,Fauna!$G$2:$I$5001,3,FALSE)))</f>
        <v/>
      </c>
    </row>
    <row r="2173" spans="14:18" x14ac:dyDescent="0.25">
      <c r="N2173" t="str">
        <f>IF(P2173="","",(VLOOKUP(P2173,Fauna!$G$2:$N$5001,8,FALSE)))</f>
        <v/>
      </c>
      <c r="Q2173" t="str">
        <f>IF(P2173="","",(VLOOKUP(P2173,Fauna!$G$2:$H$5001,2,FALSE)))</f>
        <v/>
      </c>
      <c r="R2173" t="str">
        <f>IF(P2173="","",(VLOOKUP(P2173,Fauna!$G$2:$I$5001,3,FALSE)))</f>
        <v/>
      </c>
    </row>
    <row r="2174" spans="14:18" x14ac:dyDescent="0.25">
      <c r="N2174" t="str">
        <f>IF(P2174="","",(VLOOKUP(P2174,Fauna!$G$2:$N$5001,8,FALSE)))</f>
        <v/>
      </c>
      <c r="Q2174" t="str">
        <f>IF(P2174="","",(VLOOKUP(P2174,Fauna!$G$2:$H$5001,2,FALSE)))</f>
        <v/>
      </c>
      <c r="R2174" t="str">
        <f>IF(P2174="","",(VLOOKUP(P2174,Fauna!$G$2:$I$5001,3,FALSE)))</f>
        <v/>
      </c>
    </row>
    <row r="2175" spans="14:18" x14ac:dyDescent="0.25">
      <c r="N2175" t="str">
        <f>IF(P2175="","",(VLOOKUP(P2175,Fauna!$G$2:$N$5001,8,FALSE)))</f>
        <v/>
      </c>
      <c r="Q2175" t="str">
        <f>IF(P2175="","",(VLOOKUP(P2175,Fauna!$G$2:$H$5001,2,FALSE)))</f>
        <v/>
      </c>
      <c r="R2175" t="str">
        <f>IF(P2175="","",(VLOOKUP(P2175,Fauna!$G$2:$I$5001,3,FALSE)))</f>
        <v/>
      </c>
    </row>
    <row r="2176" spans="14:18" x14ac:dyDescent="0.25">
      <c r="N2176" t="str">
        <f>IF(P2176="","",(VLOOKUP(P2176,Fauna!$G$2:$N$5001,8,FALSE)))</f>
        <v/>
      </c>
      <c r="Q2176" t="str">
        <f>IF(P2176="","",(VLOOKUP(P2176,Fauna!$G$2:$H$5001,2,FALSE)))</f>
        <v/>
      </c>
      <c r="R2176" t="str">
        <f>IF(P2176="","",(VLOOKUP(P2176,Fauna!$G$2:$I$5001,3,FALSE)))</f>
        <v/>
      </c>
    </row>
    <row r="2177" spans="14:18" x14ac:dyDescent="0.25">
      <c r="N2177" t="str">
        <f>IF(P2177="","",(VLOOKUP(P2177,Fauna!$G$2:$N$5001,8,FALSE)))</f>
        <v/>
      </c>
      <c r="Q2177" t="str">
        <f>IF(P2177="","",(VLOOKUP(P2177,Fauna!$G$2:$H$5001,2,FALSE)))</f>
        <v/>
      </c>
      <c r="R2177" t="str">
        <f>IF(P2177="","",(VLOOKUP(P2177,Fauna!$G$2:$I$5001,3,FALSE)))</f>
        <v/>
      </c>
    </row>
    <row r="2178" spans="14:18" x14ac:dyDescent="0.25">
      <c r="N2178" t="str">
        <f>IF(P2178="","",(VLOOKUP(P2178,Fauna!$G$2:$N$5001,8,FALSE)))</f>
        <v/>
      </c>
      <c r="Q2178" t="str">
        <f>IF(P2178="","",(VLOOKUP(P2178,Fauna!$G$2:$H$5001,2,FALSE)))</f>
        <v/>
      </c>
      <c r="R2178" t="str">
        <f>IF(P2178="","",(VLOOKUP(P2178,Fauna!$G$2:$I$5001,3,FALSE)))</f>
        <v/>
      </c>
    </row>
    <row r="2179" spans="14:18" x14ac:dyDescent="0.25">
      <c r="N2179" t="str">
        <f>IF(P2179="","",(VLOOKUP(P2179,Fauna!$G$2:$N$5001,8,FALSE)))</f>
        <v/>
      </c>
      <c r="Q2179" t="str">
        <f>IF(P2179="","",(VLOOKUP(P2179,Fauna!$G$2:$H$5001,2,FALSE)))</f>
        <v/>
      </c>
      <c r="R2179" t="str">
        <f>IF(P2179="","",(VLOOKUP(P2179,Fauna!$G$2:$I$5001,3,FALSE)))</f>
        <v/>
      </c>
    </row>
    <row r="2180" spans="14:18" x14ac:dyDescent="0.25">
      <c r="N2180" t="str">
        <f>IF(P2180="","",(VLOOKUP(P2180,Fauna!$G$2:$N$5001,8,FALSE)))</f>
        <v/>
      </c>
      <c r="Q2180" t="str">
        <f>IF(P2180="","",(VLOOKUP(P2180,Fauna!$G$2:$H$5001,2,FALSE)))</f>
        <v/>
      </c>
      <c r="R2180" t="str">
        <f>IF(P2180="","",(VLOOKUP(P2180,Fauna!$G$2:$I$5001,3,FALSE)))</f>
        <v/>
      </c>
    </row>
    <row r="2181" spans="14:18" x14ac:dyDescent="0.25">
      <c r="N2181" t="str">
        <f>IF(P2181="","",(VLOOKUP(P2181,Fauna!$G$2:$N$5001,8,FALSE)))</f>
        <v/>
      </c>
      <c r="Q2181" t="str">
        <f>IF(P2181="","",(VLOOKUP(P2181,Fauna!$G$2:$H$5001,2,FALSE)))</f>
        <v/>
      </c>
      <c r="R2181" t="str">
        <f>IF(P2181="","",(VLOOKUP(P2181,Fauna!$G$2:$I$5001,3,FALSE)))</f>
        <v/>
      </c>
    </row>
    <row r="2182" spans="14:18" x14ac:dyDescent="0.25">
      <c r="N2182" t="str">
        <f>IF(P2182="","",(VLOOKUP(P2182,Fauna!$G$2:$N$5001,8,FALSE)))</f>
        <v/>
      </c>
      <c r="Q2182" t="str">
        <f>IF(P2182="","",(VLOOKUP(P2182,Fauna!$G$2:$H$5001,2,FALSE)))</f>
        <v/>
      </c>
      <c r="R2182" t="str">
        <f>IF(P2182="","",(VLOOKUP(P2182,Fauna!$G$2:$I$5001,3,FALSE)))</f>
        <v/>
      </c>
    </row>
    <row r="2183" spans="14:18" x14ac:dyDescent="0.25">
      <c r="N2183" t="str">
        <f>IF(P2183="","",(VLOOKUP(P2183,Fauna!$G$2:$N$5001,8,FALSE)))</f>
        <v/>
      </c>
      <c r="Q2183" t="str">
        <f>IF(P2183="","",(VLOOKUP(P2183,Fauna!$G$2:$H$5001,2,FALSE)))</f>
        <v/>
      </c>
      <c r="R2183" t="str">
        <f>IF(P2183="","",(VLOOKUP(P2183,Fauna!$G$2:$I$5001,3,FALSE)))</f>
        <v/>
      </c>
    </row>
    <row r="2184" spans="14:18" x14ac:dyDescent="0.25">
      <c r="N2184" t="str">
        <f>IF(P2184="","",(VLOOKUP(P2184,Fauna!$G$2:$N$5001,8,FALSE)))</f>
        <v/>
      </c>
      <c r="Q2184" t="str">
        <f>IF(P2184="","",(VLOOKUP(P2184,Fauna!$G$2:$H$5001,2,FALSE)))</f>
        <v/>
      </c>
      <c r="R2184" t="str">
        <f>IF(P2184="","",(VLOOKUP(P2184,Fauna!$G$2:$I$5001,3,FALSE)))</f>
        <v/>
      </c>
    </row>
    <row r="2185" spans="14:18" x14ac:dyDescent="0.25">
      <c r="N2185" t="str">
        <f>IF(P2185="","",(VLOOKUP(P2185,Fauna!$G$2:$N$5001,8,FALSE)))</f>
        <v/>
      </c>
      <c r="Q2185" t="str">
        <f>IF(P2185="","",(VLOOKUP(P2185,Fauna!$G$2:$H$5001,2,FALSE)))</f>
        <v/>
      </c>
      <c r="R2185" t="str">
        <f>IF(P2185="","",(VLOOKUP(P2185,Fauna!$G$2:$I$5001,3,FALSE)))</f>
        <v/>
      </c>
    </row>
    <row r="2186" spans="14:18" x14ac:dyDescent="0.25">
      <c r="N2186" t="str">
        <f>IF(P2186="","",(VLOOKUP(P2186,Fauna!$G$2:$N$5001,8,FALSE)))</f>
        <v/>
      </c>
      <c r="Q2186" t="str">
        <f>IF(P2186="","",(VLOOKUP(P2186,Fauna!$G$2:$H$5001,2,FALSE)))</f>
        <v/>
      </c>
      <c r="R2186" t="str">
        <f>IF(P2186="","",(VLOOKUP(P2186,Fauna!$G$2:$I$5001,3,FALSE)))</f>
        <v/>
      </c>
    </row>
    <row r="2187" spans="14:18" x14ac:dyDescent="0.25">
      <c r="N2187" t="str">
        <f>IF(P2187="","",(VLOOKUP(P2187,Fauna!$G$2:$N$5001,8,FALSE)))</f>
        <v/>
      </c>
      <c r="Q2187" t="str">
        <f>IF(P2187="","",(VLOOKUP(P2187,Fauna!$G$2:$H$5001,2,FALSE)))</f>
        <v/>
      </c>
      <c r="R2187" t="str">
        <f>IF(P2187="","",(VLOOKUP(P2187,Fauna!$G$2:$I$5001,3,FALSE)))</f>
        <v/>
      </c>
    </row>
    <row r="2188" spans="14:18" x14ac:dyDescent="0.25">
      <c r="N2188" t="str">
        <f>IF(P2188="","",(VLOOKUP(P2188,Fauna!$G$2:$N$5001,8,FALSE)))</f>
        <v/>
      </c>
      <c r="Q2188" t="str">
        <f>IF(P2188="","",(VLOOKUP(P2188,Fauna!$G$2:$H$5001,2,FALSE)))</f>
        <v/>
      </c>
      <c r="R2188" t="str">
        <f>IF(P2188="","",(VLOOKUP(P2188,Fauna!$G$2:$I$5001,3,FALSE)))</f>
        <v/>
      </c>
    </row>
    <row r="2189" spans="14:18" x14ac:dyDescent="0.25">
      <c r="N2189" t="str">
        <f>IF(P2189="","",(VLOOKUP(P2189,Fauna!$G$2:$N$5001,8,FALSE)))</f>
        <v/>
      </c>
      <c r="Q2189" t="str">
        <f>IF(P2189="","",(VLOOKUP(P2189,Fauna!$G$2:$H$5001,2,FALSE)))</f>
        <v/>
      </c>
      <c r="R2189" t="str">
        <f>IF(P2189="","",(VLOOKUP(P2189,Fauna!$G$2:$I$5001,3,FALSE)))</f>
        <v/>
      </c>
    </row>
    <row r="2190" spans="14:18" x14ac:dyDescent="0.25">
      <c r="N2190" t="str">
        <f>IF(P2190="","",(VLOOKUP(P2190,Fauna!$G$2:$N$5001,8,FALSE)))</f>
        <v/>
      </c>
      <c r="Q2190" t="str">
        <f>IF(P2190="","",(VLOOKUP(P2190,Fauna!$G$2:$H$5001,2,FALSE)))</f>
        <v/>
      </c>
      <c r="R2190" t="str">
        <f>IF(P2190="","",(VLOOKUP(P2190,Fauna!$G$2:$I$5001,3,FALSE)))</f>
        <v/>
      </c>
    </row>
    <row r="2191" spans="14:18" x14ac:dyDescent="0.25">
      <c r="N2191" t="str">
        <f>IF(P2191="","",(VLOOKUP(P2191,Fauna!$G$2:$N$5001,8,FALSE)))</f>
        <v/>
      </c>
      <c r="Q2191" t="str">
        <f>IF(P2191="","",(VLOOKUP(P2191,Fauna!$G$2:$H$5001,2,FALSE)))</f>
        <v/>
      </c>
      <c r="R2191" t="str">
        <f>IF(P2191="","",(VLOOKUP(P2191,Fauna!$G$2:$I$5001,3,FALSE)))</f>
        <v/>
      </c>
    </row>
    <row r="2192" spans="14:18" x14ac:dyDescent="0.25">
      <c r="N2192" t="str">
        <f>IF(P2192="","",(VLOOKUP(P2192,Fauna!$G$2:$N$5001,8,FALSE)))</f>
        <v/>
      </c>
      <c r="Q2192" t="str">
        <f>IF(P2192="","",(VLOOKUP(P2192,Fauna!$G$2:$H$5001,2,FALSE)))</f>
        <v/>
      </c>
      <c r="R2192" t="str">
        <f>IF(P2192="","",(VLOOKUP(P2192,Fauna!$G$2:$I$5001,3,FALSE)))</f>
        <v/>
      </c>
    </row>
    <row r="2193" spans="14:18" x14ac:dyDescent="0.25">
      <c r="N2193" t="str">
        <f>IF(P2193="","",(VLOOKUP(P2193,Fauna!$G$2:$N$5001,8,FALSE)))</f>
        <v/>
      </c>
      <c r="Q2193" t="str">
        <f>IF(P2193="","",(VLOOKUP(P2193,Fauna!$G$2:$H$5001,2,FALSE)))</f>
        <v/>
      </c>
      <c r="R2193" t="str">
        <f>IF(P2193="","",(VLOOKUP(P2193,Fauna!$G$2:$I$5001,3,FALSE)))</f>
        <v/>
      </c>
    </row>
    <row r="2194" spans="14:18" x14ac:dyDescent="0.25">
      <c r="N2194" t="str">
        <f>IF(P2194="","",(VLOOKUP(P2194,Fauna!$G$2:$N$5001,8,FALSE)))</f>
        <v/>
      </c>
      <c r="Q2194" t="str">
        <f>IF(P2194="","",(VLOOKUP(P2194,Fauna!$G$2:$H$5001,2,FALSE)))</f>
        <v/>
      </c>
      <c r="R2194" t="str">
        <f>IF(P2194="","",(VLOOKUP(P2194,Fauna!$G$2:$I$5001,3,FALSE)))</f>
        <v/>
      </c>
    </row>
    <row r="2195" spans="14:18" x14ac:dyDescent="0.25">
      <c r="N2195" t="str">
        <f>IF(P2195="","",(VLOOKUP(P2195,Fauna!$G$2:$N$5001,8,FALSE)))</f>
        <v/>
      </c>
      <c r="Q2195" t="str">
        <f>IF(P2195="","",(VLOOKUP(P2195,Fauna!$G$2:$H$5001,2,FALSE)))</f>
        <v/>
      </c>
      <c r="R2195" t="str">
        <f>IF(P2195="","",(VLOOKUP(P2195,Fauna!$G$2:$I$5001,3,FALSE)))</f>
        <v/>
      </c>
    </row>
    <row r="2196" spans="14:18" x14ac:dyDescent="0.25">
      <c r="N2196" t="str">
        <f>IF(P2196="","",(VLOOKUP(P2196,Fauna!$G$2:$N$5001,8,FALSE)))</f>
        <v/>
      </c>
      <c r="Q2196" t="str">
        <f>IF(P2196="","",(VLOOKUP(P2196,Fauna!$G$2:$H$5001,2,FALSE)))</f>
        <v/>
      </c>
      <c r="R2196" t="str">
        <f>IF(P2196="","",(VLOOKUP(P2196,Fauna!$G$2:$I$5001,3,FALSE)))</f>
        <v/>
      </c>
    </row>
    <row r="2197" spans="14:18" x14ac:dyDescent="0.25">
      <c r="N2197" t="str">
        <f>IF(P2197="","",(VLOOKUP(P2197,Fauna!$G$2:$N$5001,8,FALSE)))</f>
        <v/>
      </c>
      <c r="Q2197" t="str">
        <f>IF(P2197="","",(VLOOKUP(P2197,Fauna!$G$2:$H$5001,2,FALSE)))</f>
        <v/>
      </c>
      <c r="R2197" t="str">
        <f>IF(P2197="","",(VLOOKUP(P2197,Fauna!$G$2:$I$5001,3,FALSE)))</f>
        <v/>
      </c>
    </row>
    <row r="2198" spans="14:18" x14ac:dyDescent="0.25">
      <c r="N2198" t="str">
        <f>IF(P2198="","",(VLOOKUP(P2198,Fauna!$G$2:$N$5001,8,FALSE)))</f>
        <v/>
      </c>
      <c r="Q2198" t="str">
        <f>IF(P2198="","",(VLOOKUP(P2198,Fauna!$G$2:$H$5001,2,FALSE)))</f>
        <v/>
      </c>
      <c r="R2198" t="str">
        <f>IF(P2198="","",(VLOOKUP(P2198,Fauna!$G$2:$I$5001,3,FALSE)))</f>
        <v/>
      </c>
    </row>
    <row r="2199" spans="14:18" x14ac:dyDescent="0.25">
      <c r="N2199" t="str">
        <f>IF(P2199="","",(VLOOKUP(P2199,Fauna!$G$2:$N$5001,8,FALSE)))</f>
        <v/>
      </c>
      <c r="Q2199" t="str">
        <f>IF(P2199="","",(VLOOKUP(P2199,Fauna!$G$2:$H$5001,2,FALSE)))</f>
        <v/>
      </c>
      <c r="R2199" t="str">
        <f>IF(P2199="","",(VLOOKUP(P2199,Fauna!$G$2:$I$5001,3,FALSE)))</f>
        <v/>
      </c>
    </row>
    <row r="2200" spans="14:18" x14ac:dyDescent="0.25">
      <c r="N2200" t="str">
        <f>IF(P2200="","",(VLOOKUP(P2200,Fauna!$G$2:$N$5001,8,FALSE)))</f>
        <v/>
      </c>
      <c r="Q2200" t="str">
        <f>IF(P2200="","",(VLOOKUP(P2200,Fauna!$G$2:$H$5001,2,FALSE)))</f>
        <v/>
      </c>
      <c r="R2200" t="str">
        <f>IF(P2200="","",(VLOOKUP(P2200,Fauna!$G$2:$I$5001,3,FALSE)))</f>
        <v/>
      </c>
    </row>
    <row r="2201" spans="14:18" x14ac:dyDescent="0.25">
      <c r="N2201" t="str">
        <f>IF(P2201="","",(VLOOKUP(P2201,Fauna!$G$2:$N$5001,8,FALSE)))</f>
        <v/>
      </c>
      <c r="Q2201" t="str">
        <f>IF(P2201="","",(VLOOKUP(P2201,Fauna!$G$2:$H$5001,2,FALSE)))</f>
        <v/>
      </c>
      <c r="R2201" t="str">
        <f>IF(P2201="","",(VLOOKUP(P2201,Fauna!$G$2:$I$5001,3,FALSE)))</f>
        <v/>
      </c>
    </row>
    <row r="2202" spans="14:18" x14ac:dyDescent="0.25">
      <c r="N2202" t="str">
        <f>IF(P2202="","",(VLOOKUP(P2202,Fauna!$G$2:$N$5001,8,FALSE)))</f>
        <v/>
      </c>
      <c r="Q2202" t="str">
        <f>IF(P2202="","",(VLOOKUP(P2202,Fauna!$G$2:$H$5001,2,FALSE)))</f>
        <v/>
      </c>
      <c r="R2202" t="str">
        <f>IF(P2202="","",(VLOOKUP(P2202,Fauna!$G$2:$I$5001,3,FALSE)))</f>
        <v/>
      </c>
    </row>
    <row r="2203" spans="14:18" x14ac:dyDescent="0.25">
      <c r="N2203" t="str">
        <f>IF(P2203="","",(VLOOKUP(P2203,Fauna!$G$2:$N$5001,8,FALSE)))</f>
        <v/>
      </c>
      <c r="Q2203" t="str">
        <f>IF(P2203="","",(VLOOKUP(P2203,Fauna!$G$2:$H$5001,2,FALSE)))</f>
        <v/>
      </c>
      <c r="R2203" t="str">
        <f>IF(P2203="","",(VLOOKUP(P2203,Fauna!$G$2:$I$5001,3,FALSE)))</f>
        <v/>
      </c>
    </row>
    <row r="2204" spans="14:18" x14ac:dyDescent="0.25">
      <c r="N2204" t="str">
        <f>IF(P2204="","",(VLOOKUP(P2204,Fauna!$G$2:$N$5001,8,FALSE)))</f>
        <v/>
      </c>
      <c r="Q2204" t="str">
        <f>IF(P2204="","",(VLOOKUP(P2204,Fauna!$G$2:$H$5001,2,FALSE)))</f>
        <v/>
      </c>
      <c r="R2204" t="str">
        <f>IF(P2204="","",(VLOOKUP(P2204,Fauna!$G$2:$I$5001,3,FALSE)))</f>
        <v/>
      </c>
    </row>
    <row r="2205" spans="14:18" x14ac:dyDescent="0.25">
      <c r="N2205" t="str">
        <f>IF(P2205="","",(VLOOKUP(P2205,Fauna!$G$2:$N$5001,8,FALSE)))</f>
        <v/>
      </c>
      <c r="Q2205" t="str">
        <f>IF(P2205="","",(VLOOKUP(P2205,Fauna!$G$2:$H$5001,2,FALSE)))</f>
        <v/>
      </c>
      <c r="R2205" t="str">
        <f>IF(P2205="","",(VLOOKUP(P2205,Fauna!$G$2:$I$5001,3,FALSE)))</f>
        <v/>
      </c>
    </row>
    <row r="2206" spans="14:18" x14ac:dyDescent="0.25">
      <c r="N2206" t="str">
        <f>IF(P2206="","",(VLOOKUP(P2206,Fauna!$G$2:$N$5001,8,FALSE)))</f>
        <v/>
      </c>
      <c r="Q2206" t="str">
        <f>IF(P2206="","",(VLOOKUP(P2206,Fauna!$G$2:$H$5001,2,FALSE)))</f>
        <v/>
      </c>
      <c r="R2206" t="str">
        <f>IF(P2206="","",(VLOOKUP(P2206,Fauna!$G$2:$I$5001,3,FALSE)))</f>
        <v/>
      </c>
    </row>
    <row r="2207" spans="14:18" x14ac:dyDescent="0.25">
      <c r="N2207" t="str">
        <f>IF(P2207="","",(VLOOKUP(P2207,Fauna!$G$2:$N$5001,8,FALSE)))</f>
        <v/>
      </c>
      <c r="Q2207" t="str">
        <f>IF(P2207="","",(VLOOKUP(P2207,Fauna!$G$2:$H$5001,2,FALSE)))</f>
        <v/>
      </c>
      <c r="R2207" t="str">
        <f>IF(P2207="","",(VLOOKUP(P2207,Fauna!$G$2:$I$5001,3,FALSE)))</f>
        <v/>
      </c>
    </row>
    <row r="2208" spans="14:18" x14ac:dyDescent="0.25">
      <c r="N2208" t="str">
        <f>IF(P2208="","",(VLOOKUP(P2208,Fauna!$G$2:$N$5001,8,FALSE)))</f>
        <v/>
      </c>
      <c r="Q2208" t="str">
        <f>IF(P2208="","",(VLOOKUP(P2208,Fauna!$G$2:$H$5001,2,FALSE)))</f>
        <v/>
      </c>
      <c r="R2208" t="str">
        <f>IF(P2208="","",(VLOOKUP(P2208,Fauna!$G$2:$I$5001,3,FALSE)))</f>
        <v/>
      </c>
    </row>
    <row r="2209" spans="14:18" x14ac:dyDescent="0.25">
      <c r="N2209" t="str">
        <f>IF(P2209="","",(VLOOKUP(P2209,Fauna!$G$2:$N$5001,8,FALSE)))</f>
        <v/>
      </c>
      <c r="Q2209" t="str">
        <f>IF(P2209="","",(VLOOKUP(P2209,Fauna!$G$2:$H$5001,2,FALSE)))</f>
        <v/>
      </c>
      <c r="R2209" t="str">
        <f>IF(P2209="","",(VLOOKUP(P2209,Fauna!$G$2:$I$5001,3,FALSE)))</f>
        <v/>
      </c>
    </row>
    <row r="2210" spans="14:18" x14ac:dyDescent="0.25">
      <c r="N2210" t="str">
        <f>IF(P2210="","",(VLOOKUP(P2210,Fauna!$G$2:$N$5001,8,FALSE)))</f>
        <v/>
      </c>
      <c r="Q2210" t="str">
        <f>IF(P2210="","",(VLOOKUP(P2210,Fauna!$G$2:$H$5001,2,FALSE)))</f>
        <v/>
      </c>
      <c r="R2210" t="str">
        <f>IF(P2210="","",(VLOOKUP(P2210,Fauna!$G$2:$I$5001,3,FALSE)))</f>
        <v/>
      </c>
    </row>
    <row r="2211" spans="14:18" x14ac:dyDescent="0.25">
      <c r="N2211" t="str">
        <f>IF(P2211="","",(VLOOKUP(P2211,Fauna!$G$2:$N$5001,8,FALSE)))</f>
        <v/>
      </c>
      <c r="Q2211" t="str">
        <f>IF(P2211="","",(VLOOKUP(P2211,Fauna!$G$2:$H$5001,2,FALSE)))</f>
        <v/>
      </c>
      <c r="R2211" t="str">
        <f>IF(P2211="","",(VLOOKUP(P2211,Fauna!$G$2:$I$5001,3,FALSE)))</f>
        <v/>
      </c>
    </row>
    <row r="2212" spans="14:18" x14ac:dyDescent="0.25">
      <c r="N2212" t="str">
        <f>IF(P2212="","",(VLOOKUP(P2212,Fauna!$G$2:$N$5001,8,FALSE)))</f>
        <v/>
      </c>
      <c r="Q2212" t="str">
        <f>IF(P2212="","",(VLOOKUP(P2212,Fauna!$G$2:$H$5001,2,FALSE)))</f>
        <v/>
      </c>
      <c r="R2212" t="str">
        <f>IF(P2212="","",(VLOOKUP(P2212,Fauna!$G$2:$I$5001,3,FALSE)))</f>
        <v/>
      </c>
    </row>
    <row r="2213" spans="14:18" x14ac:dyDescent="0.25">
      <c r="N2213" t="str">
        <f>IF(P2213="","",(VLOOKUP(P2213,Fauna!$G$2:$N$5001,8,FALSE)))</f>
        <v/>
      </c>
      <c r="Q2213" t="str">
        <f>IF(P2213="","",(VLOOKUP(P2213,Fauna!$G$2:$H$5001,2,FALSE)))</f>
        <v/>
      </c>
      <c r="R2213" t="str">
        <f>IF(P2213="","",(VLOOKUP(P2213,Fauna!$G$2:$I$5001,3,FALSE)))</f>
        <v/>
      </c>
    </row>
    <row r="2214" spans="14:18" x14ac:dyDescent="0.25">
      <c r="N2214" t="str">
        <f>IF(P2214="","",(VLOOKUP(P2214,Fauna!$G$2:$N$5001,8,FALSE)))</f>
        <v/>
      </c>
      <c r="Q2214" t="str">
        <f>IF(P2214="","",(VLOOKUP(P2214,Fauna!$G$2:$H$5001,2,FALSE)))</f>
        <v/>
      </c>
      <c r="R2214" t="str">
        <f>IF(P2214="","",(VLOOKUP(P2214,Fauna!$G$2:$I$5001,3,FALSE)))</f>
        <v/>
      </c>
    </row>
    <row r="2215" spans="14:18" x14ac:dyDescent="0.25">
      <c r="N2215" t="str">
        <f>IF(P2215="","",(VLOOKUP(P2215,Fauna!$G$2:$N$5001,8,FALSE)))</f>
        <v/>
      </c>
      <c r="Q2215" t="str">
        <f>IF(P2215="","",(VLOOKUP(P2215,Fauna!$G$2:$H$5001,2,FALSE)))</f>
        <v/>
      </c>
      <c r="R2215" t="str">
        <f>IF(P2215="","",(VLOOKUP(P2215,Fauna!$G$2:$I$5001,3,FALSE)))</f>
        <v/>
      </c>
    </row>
    <row r="2216" spans="14:18" x14ac:dyDescent="0.25">
      <c r="N2216" t="str">
        <f>IF(P2216="","",(VLOOKUP(P2216,Fauna!$G$2:$N$5001,8,FALSE)))</f>
        <v/>
      </c>
      <c r="Q2216" t="str">
        <f>IF(P2216="","",(VLOOKUP(P2216,Fauna!$G$2:$H$5001,2,FALSE)))</f>
        <v/>
      </c>
      <c r="R2216" t="str">
        <f>IF(P2216="","",(VLOOKUP(P2216,Fauna!$G$2:$I$5001,3,FALSE)))</f>
        <v/>
      </c>
    </row>
    <row r="2217" spans="14:18" x14ac:dyDescent="0.25">
      <c r="N2217" t="str">
        <f>IF(P2217="","",(VLOOKUP(P2217,Fauna!$G$2:$N$5001,8,FALSE)))</f>
        <v/>
      </c>
      <c r="Q2217" t="str">
        <f>IF(P2217="","",(VLOOKUP(P2217,Fauna!$G$2:$H$5001,2,FALSE)))</f>
        <v/>
      </c>
      <c r="R2217" t="str">
        <f>IF(P2217="","",(VLOOKUP(P2217,Fauna!$G$2:$I$5001,3,FALSE)))</f>
        <v/>
      </c>
    </row>
    <row r="2218" spans="14:18" x14ac:dyDescent="0.25">
      <c r="N2218" t="str">
        <f>IF(P2218="","",(VLOOKUP(P2218,Fauna!$G$2:$N$5001,8,FALSE)))</f>
        <v/>
      </c>
      <c r="Q2218" t="str">
        <f>IF(P2218="","",(VLOOKUP(P2218,Fauna!$G$2:$H$5001,2,FALSE)))</f>
        <v/>
      </c>
      <c r="R2218" t="str">
        <f>IF(P2218="","",(VLOOKUP(P2218,Fauna!$G$2:$I$5001,3,FALSE)))</f>
        <v/>
      </c>
    </row>
    <row r="2219" spans="14:18" x14ac:dyDescent="0.25">
      <c r="N2219" t="str">
        <f>IF(P2219="","",(VLOOKUP(P2219,Fauna!$G$2:$N$5001,8,FALSE)))</f>
        <v/>
      </c>
      <c r="Q2219" t="str">
        <f>IF(P2219="","",(VLOOKUP(P2219,Fauna!$G$2:$H$5001,2,FALSE)))</f>
        <v/>
      </c>
      <c r="R2219" t="str">
        <f>IF(P2219="","",(VLOOKUP(P2219,Fauna!$G$2:$I$5001,3,FALSE)))</f>
        <v/>
      </c>
    </row>
    <row r="2220" spans="14:18" x14ac:dyDescent="0.25">
      <c r="N2220" t="str">
        <f>IF(P2220="","",(VLOOKUP(P2220,Fauna!$G$2:$N$5001,8,FALSE)))</f>
        <v/>
      </c>
      <c r="Q2220" t="str">
        <f>IF(P2220="","",(VLOOKUP(P2220,Fauna!$G$2:$H$5001,2,FALSE)))</f>
        <v/>
      </c>
      <c r="R2220" t="str">
        <f>IF(P2220="","",(VLOOKUP(P2220,Fauna!$G$2:$I$5001,3,FALSE)))</f>
        <v/>
      </c>
    </row>
    <row r="2221" spans="14:18" x14ac:dyDescent="0.25">
      <c r="N2221" t="str">
        <f>IF(P2221="","",(VLOOKUP(P2221,Fauna!$G$2:$N$5001,8,FALSE)))</f>
        <v/>
      </c>
      <c r="Q2221" t="str">
        <f>IF(P2221="","",(VLOOKUP(P2221,Fauna!$G$2:$H$5001,2,FALSE)))</f>
        <v/>
      </c>
      <c r="R2221" t="str">
        <f>IF(P2221="","",(VLOOKUP(P2221,Fauna!$G$2:$I$5001,3,FALSE)))</f>
        <v/>
      </c>
    </row>
    <row r="2222" spans="14:18" x14ac:dyDescent="0.25">
      <c r="N2222" t="str">
        <f>IF(P2222="","",(VLOOKUP(P2222,Fauna!$G$2:$N$5001,8,FALSE)))</f>
        <v/>
      </c>
      <c r="Q2222" t="str">
        <f>IF(P2222="","",(VLOOKUP(P2222,Fauna!$G$2:$H$5001,2,FALSE)))</f>
        <v/>
      </c>
      <c r="R2222" t="str">
        <f>IF(P2222="","",(VLOOKUP(P2222,Fauna!$G$2:$I$5001,3,FALSE)))</f>
        <v/>
      </c>
    </row>
    <row r="2223" spans="14:18" x14ac:dyDescent="0.25">
      <c r="N2223" t="str">
        <f>IF(P2223="","",(VLOOKUP(P2223,Fauna!$G$2:$N$5001,8,FALSE)))</f>
        <v/>
      </c>
      <c r="Q2223" t="str">
        <f>IF(P2223="","",(VLOOKUP(P2223,Fauna!$G$2:$H$5001,2,FALSE)))</f>
        <v/>
      </c>
      <c r="R2223" t="str">
        <f>IF(P2223="","",(VLOOKUP(P2223,Fauna!$G$2:$I$5001,3,FALSE)))</f>
        <v/>
      </c>
    </row>
    <row r="2224" spans="14:18" x14ac:dyDescent="0.25">
      <c r="N2224" t="str">
        <f>IF(P2224="","",(VLOOKUP(P2224,Fauna!$G$2:$N$5001,8,FALSE)))</f>
        <v/>
      </c>
      <c r="Q2224" t="str">
        <f>IF(P2224="","",(VLOOKUP(P2224,Fauna!$G$2:$H$5001,2,FALSE)))</f>
        <v/>
      </c>
      <c r="R2224" t="str">
        <f>IF(P2224="","",(VLOOKUP(P2224,Fauna!$G$2:$I$5001,3,FALSE)))</f>
        <v/>
      </c>
    </row>
    <row r="2225" spans="14:18" x14ac:dyDescent="0.25">
      <c r="N2225" t="str">
        <f>IF(P2225="","",(VLOOKUP(P2225,Fauna!$G$2:$N$5001,8,FALSE)))</f>
        <v/>
      </c>
      <c r="Q2225" t="str">
        <f>IF(P2225="","",(VLOOKUP(P2225,Fauna!$G$2:$H$5001,2,FALSE)))</f>
        <v/>
      </c>
      <c r="R2225" t="str">
        <f>IF(P2225="","",(VLOOKUP(P2225,Fauna!$G$2:$I$5001,3,FALSE)))</f>
        <v/>
      </c>
    </row>
    <row r="2226" spans="14:18" x14ac:dyDescent="0.25">
      <c r="N2226" t="str">
        <f>IF(P2226="","",(VLOOKUP(P2226,Fauna!$G$2:$N$5001,8,FALSE)))</f>
        <v/>
      </c>
      <c r="Q2226" t="str">
        <f>IF(P2226="","",(VLOOKUP(P2226,Fauna!$G$2:$H$5001,2,FALSE)))</f>
        <v/>
      </c>
      <c r="R2226" t="str">
        <f>IF(P2226="","",(VLOOKUP(P2226,Fauna!$G$2:$I$5001,3,FALSE)))</f>
        <v/>
      </c>
    </row>
    <row r="2227" spans="14:18" x14ac:dyDescent="0.25">
      <c r="N2227" t="str">
        <f>IF(P2227="","",(VLOOKUP(P2227,Fauna!$G$2:$N$5001,8,FALSE)))</f>
        <v/>
      </c>
      <c r="Q2227" t="str">
        <f>IF(P2227="","",(VLOOKUP(P2227,Fauna!$G$2:$H$5001,2,FALSE)))</f>
        <v/>
      </c>
      <c r="R2227" t="str">
        <f>IF(P2227="","",(VLOOKUP(P2227,Fauna!$G$2:$I$5001,3,FALSE)))</f>
        <v/>
      </c>
    </row>
    <row r="2228" spans="14:18" x14ac:dyDescent="0.25">
      <c r="N2228" t="str">
        <f>IF(P2228="","",(VLOOKUP(P2228,Fauna!$G$2:$N$5001,8,FALSE)))</f>
        <v/>
      </c>
      <c r="Q2228" t="str">
        <f>IF(P2228="","",(VLOOKUP(P2228,Fauna!$G$2:$H$5001,2,FALSE)))</f>
        <v/>
      </c>
      <c r="R2228" t="str">
        <f>IF(P2228="","",(VLOOKUP(P2228,Fauna!$G$2:$I$5001,3,FALSE)))</f>
        <v/>
      </c>
    </row>
    <row r="2229" spans="14:18" x14ac:dyDescent="0.25">
      <c r="N2229" t="str">
        <f>IF(P2229="","",(VLOOKUP(P2229,Fauna!$G$2:$N$5001,8,FALSE)))</f>
        <v/>
      </c>
      <c r="Q2229" t="str">
        <f>IF(P2229="","",(VLOOKUP(P2229,Fauna!$G$2:$H$5001,2,FALSE)))</f>
        <v/>
      </c>
      <c r="R2229" t="str">
        <f>IF(P2229="","",(VLOOKUP(P2229,Fauna!$G$2:$I$5001,3,FALSE)))</f>
        <v/>
      </c>
    </row>
    <row r="2230" spans="14:18" x14ac:dyDescent="0.25">
      <c r="N2230" t="str">
        <f>IF(P2230="","",(VLOOKUP(P2230,Fauna!$G$2:$N$5001,8,FALSE)))</f>
        <v/>
      </c>
      <c r="Q2230" t="str">
        <f>IF(P2230="","",(VLOOKUP(P2230,Fauna!$G$2:$H$5001,2,FALSE)))</f>
        <v/>
      </c>
      <c r="R2230" t="str">
        <f>IF(P2230="","",(VLOOKUP(P2230,Fauna!$G$2:$I$5001,3,FALSE)))</f>
        <v/>
      </c>
    </row>
    <row r="2231" spans="14:18" x14ac:dyDescent="0.25">
      <c r="N2231" t="str">
        <f>IF(P2231="","",(VLOOKUP(P2231,Fauna!$G$2:$N$5001,8,FALSE)))</f>
        <v/>
      </c>
      <c r="Q2231" t="str">
        <f>IF(P2231="","",(VLOOKUP(P2231,Fauna!$G$2:$H$5001,2,FALSE)))</f>
        <v/>
      </c>
      <c r="R2231" t="str">
        <f>IF(P2231="","",(VLOOKUP(P2231,Fauna!$G$2:$I$5001,3,FALSE)))</f>
        <v/>
      </c>
    </row>
    <row r="2232" spans="14:18" x14ac:dyDescent="0.25">
      <c r="N2232" t="str">
        <f>IF(P2232="","",(VLOOKUP(P2232,Fauna!$G$2:$N$5001,8,FALSE)))</f>
        <v/>
      </c>
      <c r="Q2232" t="str">
        <f>IF(P2232="","",(VLOOKUP(P2232,Fauna!$G$2:$H$5001,2,FALSE)))</f>
        <v/>
      </c>
      <c r="R2232" t="str">
        <f>IF(P2232="","",(VLOOKUP(P2232,Fauna!$G$2:$I$5001,3,FALSE)))</f>
        <v/>
      </c>
    </row>
    <row r="2233" spans="14:18" x14ac:dyDescent="0.25">
      <c r="N2233" t="str">
        <f>IF(P2233="","",(VLOOKUP(P2233,Fauna!$G$2:$N$5001,8,FALSE)))</f>
        <v/>
      </c>
      <c r="Q2233" t="str">
        <f>IF(P2233="","",(VLOOKUP(P2233,Fauna!$G$2:$H$5001,2,FALSE)))</f>
        <v/>
      </c>
      <c r="R2233" t="str">
        <f>IF(P2233="","",(VLOOKUP(P2233,Fauna!$G$2:$I$5001,3,FALSE)))</f>
        <v/>
      </c>
    </row>
    <row r="2234" spans="14:18" x14ac:dyDescent="0.25">
      <c r="N2234" t="str">
        <f>IF(P2234="","",(VLOOKUP(P2234,Fauna!$G$2:$N$5001,8,FALSE)))</f>
        <v/>
      </c>
      <c r="Q2234" t="str">
        <f>IF(P2234="","",(VLOOKUP(P2234,Fauna!$G$2:$H$5001,2,FALSE)))</f>
        <v/>
      </c>
      <c r="R2234" t="str">
        <f>IF(P2234="","",(VLOOKUP(P2234,Fauna!$G$2:$I$5001,3,FALSE)))</f>
        <v/>
      </c>
    </row>
    <row r="2235" spans="14:18" x14ac:dyDescent="0.25">
      <c r="N2235" t="str">
        <f>IF(P2235="","",(VLOOKUP(P2235,Fauna!$G$2:$N$5001,8,FALSE)))</f>
        <v/>
      </c>
      <c r="Q2235" t="str">
        <f>IF(P2235="","",(VLOOKUP(P2235,Fauna!$G$2:$H$5001,2,FALSE)))</f>
        <v/>
      </c>
      <c r="R2235" t="str">
        <f>IF(P2235="","",(VLOOKUP(P2235,Fauna!$G$2:$I$5001,3,FALSE)))</f>
        <v/>
      </c>
    </row>
    <row r="2236" spans="14:18" x14ac:dyDescent="0.25">
      <c r="N2236" t="str">
        <f>IF(P2236="","",(VLOOKUP(P2236,Fauna!$G$2:$N$5001,8,FALSE)))</f>
        <v/>
      </c>
      <c r="Q2236" t="str">
        <f>IF(P2236="","",(VLOOKUP(P2236,Fauna!$G$2:$H$5001,2,FALSE)))</f>
        <v/>
      </c>
      <c r="R2236" t="str">
        <f>IF(P2236="","",(VLOOKUP(P2236,Fauna!$G$2:$I$5001,3,FALSE)))</f>
        <v/>
      </c>
    </row>
    <row r="2237" spans="14:18" x14ac:dyDescent="0.25">
      <c r="N2237" t="str">
        <f>IF(P2237="","",(VLOOKUP(P2237,Fauna!$G$2:$N$5001,8,FALSE)))</f>
        <v/>
      </c>
      <c r="Q2237" t="str">
        <f>IF(P2237="","",(VLOOKUP(P2237,Fauna!$G$2:$H$5001,2,FALSE)))</f>
        <v/>
      </c>
      <c r="R2237" t="str">
        <f>IF(P2237="","",(VLOOKUP(P2237,Fauna!$G$2:$I$5001,3,FALSE)))</f>
        <v/>
      </c>
    </row>
    <row r="2238" spans="14:18" x14ac:dyDescent="0.25">
      <c r="N2238" t="str">
        <f>IF(P2238="","",(VLOOKUP(P2238,Fauna!$G$2:$N$5001,8,FALSE)))</f>
        <v/>
      </c>
      <c r="Q2238" t="str">
        <f>IF(P2238="","",(VLOOKUP(P2238,Fauna!$G$2:$H$5001,2,FALSE)))</f>
        <v/>
      </c>
      <c r="R2238" t="str">
        <f>IF(P2238="","",(VLOOKUP(P2238,Fauna!$G$2:$I$5001,3,FALSE)))</f>
        <v/>
      </c>
    </row>
    <row r="2239" spans="14:18" x14ac:dyDescent="0.25">
      <c r="N2239" t="str">
        <f>IF(P2239="","",(VLOOKUP(P2239,Fauna!$G$2:$N$5001,8,FALSE)))</f>
        <v/>
      </c>
      <c r="Q2239" t="str">
        <f>IF(P2239="","",(VLOOKUP(P2239,Fauna!$G$2:$H$5001,2,FALSE)))</f>
        <v/>
      </c>
      <c r="R2239" t="str">
        <f>IF(P2239="","",(VLOOKUP(P2239,Fauna!$G$2:$I$5001,3,FALSE)))</f>
        <v/>
      </c>
    </row>
    <row r="2240" spans="14:18" x14ac:dyDescent="0.25">
      <c r="N2240" t="str">
        <f>IF(P2240="","",(VLOOKUP(P2240,Fauna!$G$2:$N$5001,8,FALSE)))</f>
        <v/>
      </c>
      <c r="Q2240" t="str">
        <f>IF(P2240="","",(VLOOKUP(P2240,Fauna!$G$2:$H$5001,2,FALSE)))</f>
        <v/>
      </c>
      <c r="R2240" t="str">
        <f>IF(P2240="","",(VLOOKUP(P2240,Fauna!$G$2:$I$5001,3,FALSE)))</f>
        <v/>
      </c>
    </row>
    <row r="2241" spans="14:18" x14ac:dyDescent="0.25">
      <c r="N2241" t="str">
        <f>IF(P2241="","",(VLOOKUP(P2241,Fauna!$G$2:$N$5001,8,FALSE)))</f>
        <v/>
      </c>
      <c r="Q2241" t="str">
        <f>IF(P2241="","",(VLOOKUP(P2241,Fauna!$G$2:$H$5001,2,FALSE)))</f>
        <v/>
      </c>
      <c r="R2241" t="str">
        <f>IF(P2241="","",(VLOOKUP(P2241,Fauna!$G$2:$I$5001,3,FALSE)))</f>
        <v/>
      </c>
    </row>
    <row r="2242" spans="14:18" x14ac:dyDescent="0.25">
      <c r="N2242" t="str">
        <f>IF(P2242="","",(VLOOKUP(P2242,Fauna!$G$2:$N$5001,8,FALSE)))</f>
        <v/>
      </c>
      <c r="Q2242" t="str">
        <f>IF(P2242="","",(VLOOKUP(P2242,Fauna!$G$2:$H$5001,2,FALSE)))</f>
        <v/>
      </c>
      <c r="R2242" t="str">
        <f>IF(P2242="","",(VLOOKUP(P2242,Fauna!$G$2:$I$5001,3,FALSE)))</f>
        <v/>
      </c>
    </row>
    <row r="2243" spans="14:18" x14ac:dyDescent="0.25">
      <c r="N2243" t="str">
        <f>IF(P2243="","",(VLOOKUP(P2243,Fauna!$G$2:$N$5001,8,FALSE)))</f>
        <v/>
      </c>
      <c r="Q2243" t="str">
        <f>IF(P2243="","",(VLOOKUP(P2243,Fauna!$G$2:$H$5001,2,FALSE)))</f>
        <v/>
      </c>
      <c r="R2243" t="str">
        <f>IF(P2243="","",(VLOOKUP(P2243,Fauna!$G$2:$I$5001,3,FALSE)))</f>
        <v/>
      </c>
    </row>
    <row r="2244" spans="14:18" x14ac:dyDescent="0.25">
      <c r="N2244" t="str">
        <f>IF(P2244="","",(VLOOKUP(P2244,Fauna!$G$2:$N$5001,8,FALSE)))</f>
        <v/>
      </c>
      <c r="Q2244" t="str">
        <f>IF(P2244="","",(VLOOKUP(P2244,Fauna!$G$2:$H$5001,2,FALSE)))</f>
        <v/>
      </c>
      <c r="R2244" t="str">
        <f>IF(P2244="","",(VLOOKUP(P2244,Fauna!$G$2:$I$5001,3,FALSE)))</f>
        <v/>
      </c>
    </row>
    <row r="2245" spans="14:18" x14ac:dyDescent="0.25">
      <c r="N2245" t="str">
        <f>IF(P2245="","",(VLOOKUP(P2245,Fauna!$G$2:$N$5001,8,FALSE)))</f>
        <v/>
      </c>
      <c r="Q2245" t="str">
        <f>IF(P2245="","",(VLOOKUP(P2245,Fauna!$G$2:$H$5001,2,FALSE)))</f>
        <v/>
      </c>
      <c r="R2245" t="str">
        <f>IF(P2245="","",(VLOOKUP(P2245,Fauna!$G$2:$I$5001,3,FALSE)))</f>
        <v/>
      </c>
    </row>
    <row r="2246" spans="14:18" x14ac:dyDescent="0.25">
      <c r="N2246" t="str">
        <f>IF(P2246="","",(VLOOKUP(P2246,Fauna!$G$2:$N$5001,8,FALSE)))</f>
        <v/>
      </c>
      <c r="Q2246" t="str">
        <f>IF(P2246="","",(VLOOKUP(P2246,Fauna!$G$2:$H$5001,2,FALSE)))</f>
        <v/>
      </c>
      <c r="R2246" t="str">
        <f>IF(P2246="","",(VLOOKUP(P2246,Fauna!$G$2:$I$5001,3,FALSE)))</f>
        <v/>
      </c>
    </row>
    <row r="2247" spans="14:18" x14ac:dyDescent="0.25">
      <c r="N2247" t="str">
        <f>IF(P2247="","",(VLOOKUP(P2247,Fauna!$G$2:$N$5001,8,FALSE)))</f>
        <v/>
      </c>
      <c r="Q2247" t="str">
        <f>IF(P2247="","",(VLOOKUP(P2247,Fauna!$G$2:$H$5001,2,FALSE)))</f>
        <v/>
      </c>
      <c r="R2247" t="str">
        <f>IF(P2247="","",(VLOOKUP(P2247,Fauna!$G$2:$I$5001,3,FALSE)))</f>
        <v/>
      </c>
    </row>
    <row r="2248" spans="14:18" x14ac:dyDescent="0.25">
      <c r="N2248" t="str">
        <f>IF(P2248="","",(VLOOKUP(P2248,Fauna!$G$2:$N$5001,8,FALSE)))</f>
        <v/>
      </c>
      <c r="Q2248" t="str">
        <f>IF(P2248="","",(VLOOKUP(P2248,Fauna!$G$2:$H$5001,2,FALSE)))</f>
        <v/>
      </c>
      <c r="R2248" t="str">
        <f>IF(P2248="","",(VLOOKUP(P2248,Fauna!$G$2:$I$5001,3,FALSE)))</f>
        <v/>
      </c>
    </row>
    <row r="2249" spans="14:18" x14ac:dyDescent="0.25">
      <c r="N2249" t="str">
        <f>IF(P2249="","",(VLOOKUP(P2249,Fauna!$G$2:$N$5001,8,FALSE)))</f>
        <v/>
      </c>
      <c r="Q2249" t="str">
        <f>IF(P2249="","",(VLOOKUP(P2249,Fauna!$G$2:$H$5001,2,FALSE)))</f>
        <v/>
      </c>
      <c r="R2249" t="str">
        <f>IF(P2249="","",(VLOOKUP(P2249,Fauna!$G$2:$I$5001,3,FALSE)))</f>
        <v/>
      </c>
    </row>
    <row r="2250" spans="14:18" x14ac:dyDescent="0.25">
      <c r="N2250" t="str">
        <f>IF(P2250="","",(VLOOKUP(P2250,Fauna!$G$2:$N$5001,8,FALSE)))</f>
        <v/>
      </c>
      <c r="Q2250" t="str">
        <f>IF(P2250="","",(VLOOKUP(P2250,Fauna!$G$2:$H$5001,2,FALSE)))</f>
        <v/>
      </c>
      <c r="R2250" t="str">
        <f>IF(P2250="","",(VLOOKUP(P2250,Fauna!$G$2:$I$5001,3,FALSE)))</f>
        <v/>
      </c>
    </row>
    <row r="2251" spans="14:18" x14ac:dyDescent="0.25">
      <c r="N2251" t="str">
        <f>IF(P2251="","",(VLOOKUP(P2251,Fauna!$G$2:$N$5001,8,FALSE)))</f>
        <v/>
      </c>
      <c r="Q2251" t="str">
        <f>IF(P2251="","",(VLOOKUP(P2251,Fauna!$G$2:$H$5001,2,FALSE)))</f>
        <v/>
      </c>
      <c r="R2251" t="str">
        <f>IF(P2251="","",(VLOOKUP(P2251,Fauna!$G$2:$I$5001,3,FALSE)))</f>
        <v/>
      </c>
    </row>
    <row r="2252" spans="14:18" x14ac:dyDescent="0.25">
      <c r="N2252" t="str">
        <f>IF(P2252="","",(VLOOKUP(P2252,Fauna!$G$2:$N$5001,8,FALSE)))</f>
        <v/>
      </c>
      <c r="Q2252" t="str">
        <f>IF(P2252="","",(VLOOKUP(P2252,Fauna!$G$2:$H$5001,2,FALSE)))</f>
        <v/>
      </c>
      <c r="R2252" t="str">
        <f>IF(P2252="","",(VLOOKUP(P2252,Fauna!$G$2:$I$5001,3,FALSE)))</f>
        <v/>
      </c>
    </row>
    <row r="2253" spans="14:18" x14ac:dyDescent="0.25">
      <c r="N2253" t="str">
        <f>IF(P2253="","",(VLOOKUP(P2253,Fauna!$G$2:$N$5001,8,FALSE)))</f>
        <v/>
      </c>
      <c r="Q2253" t="str">
        <f>IF(P2253="","",(VLOOKUP(P2253,Fauna!$G$2:$H$5001,2,FALSE)))</f>
        <v/>
      </c>
      <c r="R2253" t="str">
        <f>IF(P2253="","",(VLOOKUP(P2253,Fauna!$G$2:$I$5001,3,FALSE)))</f>
        <v/>
      </c>
    </row>
    <row r="2254" spans="14:18" x14ac:dyDescent="0.25">
      <c r="N2254" t="str">
        <f>IF(P2254="","",(VLOOKUP(P2254,Fauna!$G$2:$N$5001,8,FALSE)))</f>
        <v/>
      </c>
      <c r="Q2254" t="str">
        <f>IF(P2254="","",(VLOOKUP(P2254,Fauna!$G$2:$H$5001,2,FALSE)))</f>
        <v/>
      </c>
      <c r="R2254" t="str">
        <f>IF(P2254="","",(VLOOKUP(P2254,Fauna!$G$2:$I$5001,3,FALSE)))</f>
        <v/>
      </c>
    </row>
    <row r="2255" spans="14:18" x14ac:dyDescent="0.25">
      <c r="N2255" t="str">
        <f>IF(P2255="","",(VLOOKUP(P2255,Fauna!$G$2:$N$5001,8,FALSE)))</f>
        <v/>
      </c>
      <c r="Q2255" t="str">
        <f>IF(P2255="","",(VLOOKUP(P2255,Fauna!$G$2:$H$5001,2,FALSE)))</f>
        <v/>
      </c>
      <c r="R2255" t="str">
        <f>IF(P2255="","",(VLOOKUP(P2255,Fauna!$G$2:$I$5001,3,FALSE)))</f>
        <v/>
      </c>
    </row>
    <row r="2256" spans="14:18" x14ac:dyDescent="0.25">
      <c r="N2256" t="str">
        <f>IF(P2256="","",(VLOOKUP(P2256,Fauna!$G$2:$N$5001,8,FALSE)))</f>
        <v/>
      </c>
      <c r="Q2256" t="str">
        <f>IF(P2256="","",(VLOOKUP(P2256,Fauna!$G$2:$H$5001,2,FALSE)))</f>
        <v/>
      </c>
      <c r="R2256" t="str">
        <f>IF(P2256="","",(VLOOKUP(P2256,Fauna!$G$2:$I$5001,3,FALSE)))</f>
        <v/>
      </c>
    </row>
    <row r="2257" spans="14:18" x14ac:dyDescent="0.25">
      <c r="N2257" t="str">
        <f>IF(P2257="","",(VLOOKUP(P2257,Fauna!$G$2:$N$5001,8,FALSE)))</f>
        <v/>
      </c>
      <c r="Q2257" t="str">
        <f>IF(P2257="","",(VLOOKUP(P2257,Fauna!$G$2:$H$5001,2,FALSE)))</f>
        <v/>
      </c>
      <c r="R2257" t="str">
        <f>IF(P2257="","",(VLOOKUP(P2257,Fauna!$G$2:$I$5001,3,FALSE)))</f>
        <v/>
      </c>
    </row>
    <row r="2258" spans="14:18" x14ac:dyDescent="0.25">
      <c r="N2258" t="str">
        <f>IF(P2258="","",(VLOOKUP(P2258,Fauna!$G$2:$N$5001,8,FALSE)))</f>
        <v/>
      </c>
      <c r="Q2258" t="str">
        <f>IF(P2258="","",(VLOOKUP(P2258,Fauna!$G$2:$H$5001,2,FALSE)))</f>
        <v/>
      </c>
      <c r="R2258" t="str">
        <f>IF(P2258="","",(VLOOKUP(P2258,Fauna!$G$2:$I$5001,3,FALSE)))</f>
        <v/>
      </c>
    </row>
    <row r="2259" spans="14:18" x14ac:dyDescent="0.25">
      <c r="N2259" t="str">
        <f>IF(P2259="","",(VLOOKUP(P2259,Fauna!$G$2:$N$5001,8,FALSE)))</f>
        <v/>
      </c>
      <c r="Q2259" t="str">
        <f>IF(P2259="","",(VLOOKUP(P2259,Fauna!$G$2:$H$5001,2,FALSE)))</f>
        <v/>
      </c>
      <c r="R2259" t="str">
        <f>IF(P2259="","",(VLOOKUP(P2259,Fauna!$G$2:$I$5001,3,FALSE)))</f>
        <v/>
      </c>
    </row>
    <row r="2260" spans="14:18" x14ac:dyDescent="0.25">
      <c r="N2260" t="str">
        <f>IF(P2260="","",(VLOOKUP(P2260,Fauna!$G$2:$N$5001,8,FALSE)))</f>
        <v/>
      </c>
      <c r="Q2260" t="str">
        <f>IF(P2260="","",(VLOOKUP(P2260,Fauna!$G$2:$H$5001,2,FALSE)))</f>
        <v/>
      </c>
      <c r="R2260" t="str">
        <f>IF(P2260="","",(VLOOKUP(P2260,Fauna!$G$2:$I$5001,3,FALSE)))</f>
        <v/>
      </c>
    </row>
    <row r="2261" spans="14:18" x14ac:dyDescent="0.25">
      <c r="N2261" t="str">
        <f>IF(P2261="","",(VLOOKUP(P2261,Fauna!$G$2:$N$5001,8,FALSE)))</f>
        <v/>
      </c>
      <c r="Q2261" t="str">
        <f>IF(P2261="","",(VLOOKUP(P2261,Fauna!$G$2:$H$5001,2,FALSE)))</f>
        <v/>
      </c>
      <c r="R2261" t="str">
        <f>IF(P2261="","",(VLOOKUP(P2261,Fauna!$G$2:$I$5001,3,FALSE)))</f>
        <v/>
      </c>
    </row>
    <row r="2262" spans="14:18" x14ac:dyDescent="0.25">
      <c r="N2262" t="str">
        <f>IF(P2262="","",(VLOOKUP(P2262,Fauna!$G$2:$N$5001,8,FALSE)))</f>
        <v/>
      </c>
      <c r="Q2262" t="str">
        <f>IF(P2262="","",(VLOOKUP(P2262,Fauna!$G$2:$H$5001,2,FALSE)))</f>
        <v/>
      </c>
      <c r="R2262" t="str">
        <f>IF(P2262="","",(VLOOKUP(P2262,Fauna!$G$2:$I$5001,3,FALSE)))</f>
        <v/>
      </c>
    </row>
    <row r="2263" spans="14:18" x14ac:dyDescent="0.25">
      <c r="N2263" t="str">
        <f>IF(P2263="","",(VLOOKUP(P2263,Fauna!$G$2:$N$5001,8,FALSE)))</f>
        <v/>
      </c>
      <c r="Q2263" t="str">
        <f>IF(P2263="","",(VLOOKUP(P2263,Fauna!$G$2:$H$5001,2,FALSE)))</f>
        <v/>
      </c>
      <c r="R2263" t="str">
        <f>IF(P2263="","",(VLOOKUP(P2263,Fauna!$G$2:$I$5001,3,FALSE)))</f>
        <v/>
      </c>
    </row>
    <row r="2264" spans="14:18" x14ac:dyDescent="0.25">
      <c r="N2264" t="str">
        <f>IF(P2264="","",(VLOOKUP(P2264,Fauna!$G$2:$N$5001,8,FALSE)))</f>
        <v/>
      </c>
      <c r="Q2264" t="str">
        <f>IF(P2264="","",(VLOOKUP(P2264,Fauna!$G$2:$H$5001,2,FALSE)))</f>
        <v/>
      </c>
      <c r="R2264" t="str">
        <f>IF(P2264="","",(VLOOKUP(P2264,Fauna!$G$2:$I$5001,3,FALSE)))</f>
        <v/>
      </c>
    </row>
    <row r="2265" spans="14:18" x14ac:dyDescent="0.25">
      <c r="N2265" t="str">
        <f>IF(P2265="","",(VLOOKUP(P2265,Fauna!$G$2:$N$5001,8,FALSE)))</f>
        <v/>
      </c>
      <c r="Q2265" t="str">
        <f>IF(P2265="","",(VLOOKUP(P2265,Fauna!$G$2:$H$5001,2,FALSE)))</f>
        <v/>
      </c>
      <c r="R2265" t="str">
        <f>IF(P2265="","",(VLOOKUP(P2265,Fauna!$G$2:$I$5001,3,FALSE)))</f>
        <v/>
      </c>
    </row>
    <row r="2266" spans="14:18" x14ac:dyDescent="0.25">
      <c r="N2266" t="str">
        <f>IF(P2266="","",(VLOOKUP(P2266,Fauna!$G$2:$N$5001,8,FALSE)))</f>
        <v/>
      </c>
      <c r="Q2266" t="str">
        <f>IF(P2266="","",(VLOOKUP(P2266,Fauna!$G$2:$H$5001,2,FALSE)))</f>
        <v/>
      </c>
      <c r="R2266" t="str">
        <f>IF(P2266="","",(VLOOKUP(P2266,Fauna!$G$2:$I$5001,3,FALSE)))</f>
        <v/>
      </c>
    </row>
    <row r="2267" spans="14:18" x14ac:dyDescent="0.25">
      <c r="N2267" t="str">
        <f>IF(P2267="","",(VLOOKUP(P2267,Fauna!$G$2:$N$5001,8,FALSE)))</f>
        <v/>
      </c>
      <c r="Q2267" t="str">
        <f>IF(P2267="","",(VLOOKUP(P2267,Fauna!$G$2:$H$5001,2,FALSE)))</f>
        <v/>
      </c>
      <c r="R2267" t="str">
        <f>IF(P2267="","",(VLOOKUP(P2267,Fauna!$G$2:$I$5001,3,FALSE)))</f>
        <v/>
      </c>
    </row>
    <row r="2268" spans="14:18" x14ac:dyDescent="0.25">
      <c r="N2268" t="str">
        <f>IF(P2268="","",(VLOOKUP(P2268,Fauna!$G$2:$N$5001,8,FALSE)))</f>
        <v/>
      </c>
      <c r="Q2268" t="str">
        <f>IF(P2268="","",(VLOOKUP(P2268,Fauna!$G$2:$H$5001,2,FALSE)))</f>
        <v/>
      </c>
      <c r="R2268" t="str">
        <f>IF(P2268="","",(VLOOKUP(P2268,Fauna!$G$2:$I$5001,3,FALSE)))</f>
        <v/>
      </c>
    </row>
    <row r="2269" spans="14:18" x14ac:dyDescent="0.25">
      <c r="N2269" t="str">
        <f>IF(P2269="","",(VLOOKUP(P2269,Fauna!$G$2:$N$5001,8,FALSE)))</f>
        <v/>
      </c>
      <c r="Q2269" t="str">
        <f>IF(P2269="","",(VLOOKUP(P2269,Fauna!$G$2:$H$5001,2,FALSE)))</f>
        <v/>
      </c>
      <c r="R2269" t="str">
        <f>IF(P2269="","",(VLOOKUP(P2269,Fauna!$G$2:$I$5001,3,FALSE)))</f>
        <v/>
      </c>
    </row>
    <row r="2270" spans="14:18" x14ac:dyDescent="0.25">
      <c r="N2270" t="str">
        <f>IF(P2270="","",(VLOOKUP(P2270,Fauna!$G$2:$N$5001,8,FALSE)))</f>
        <v/>
      </c>
      <c r="Q2270" t="str">
        <f>IF(P2270="","",(VLOOKUP(P2270,Fauna!$G$2:$H$5001,2,FALSE)))</f>
        <v/>
      </c>
      <c r="R2270" t="str">
        <f>IF(P2270="","",(VLOOKUP(P2270,Fauna!$G$2:$I$5001,3,FALSE)))</f>
        <v/>
      </c>
    </row>
    <row r="2271" spans="14:18" x14ac:dyDescent="0.25">
      <c r="N2271" t="str">
        <f>IF(P2271="","",(VLOOKUP(P2271,Fauna!$G$2:$N$5001,8,FALSE)))</f>
        <v/>
      </c>
      <c r="Q2271" t="str">
        <f>IF(P2271="","",(VLOOKUP(P2271,Fauna!$G$2:$H$5001,2,FALSE)))</f>
        <v/>
      </c>
      <c r="R2271" t="str">
        <f>IF(P2271="","",(VLOOKUP(P2271,Fauna!$G$2:$I$5001,3,FALSE)))</f>
        <v/>
      </c>
    </row>
    <row r="2272" spans="14:18" x14ac:dyDescent="0.25">
      <c r="N2272" t="str">
        <f>IF(P2272="","",(VLOOKUP(P2272,Fauna!$G$2:$N$5001,8,FALSE)))</f>
        <v/>
      </c>
      <c r="Q2272" t="str">
        <f>IF(P2272="","",(VLOOKUP(P2272,Fauna!$G$2:$H$5001,2,FALSE)))</f>
        <v/>
      </c>
      <c r="R2272" t="str">
        <f>IF(P2272="","",(VLOOKUP(P2272,Fauna!$G$2:$I$5001,3,FALSE)))</f>
        <v/>
      </c>
    </row>
    <row r="2273" spans="14:18" x14ac:dyDescent="0.25">
      <c r="N2273" t="str">
        <f>IF(P2273="","",(VLOOKUP(P2273,Fauna!$G$2:$N$5001,8,FALSE)))</f>
        <v/>
      </c>
      <c r="Q2273" t="str">
        <f>IF(P2273="","",(VLOOKUP(P2273,Fauna!$G$2:$H$5001,2,FALSE)))</f>
        <v/>
      </c>
      <c r="R2273" t="str">
        <f>IF(P2273="","",(VLOOKUP(P2273,Fauna!$G$2:$I$5001,3,FALSE)))</f>
        <v/>
      </c>
    </row>
    <row r="2274" spans="14:18" x14ac:dyDescent="0.25">
      <c r="N2274" t="str">
        <f>IF(P2274="","",(VLOOKUP(P2274,Fauna!$G$2:$N$5001,8,FALSE)))</f>
        <v/>
      </c>
      <c r="Q2274" t="str">
        <f>IF(P2274="","",(VLOOKUP(P2274,Fauna!$G$2:$H$5001,2,FALSE)))</f>
        <v/>
      </c>
      <c r="R2274" t="str">
        <f>IF(P2274="","",(VLOOKUP(P2274,Fauna!$G$2:$I$5001,3,FALSE)))</f>
        <v/>
      </c>
    </row>
    <row r="2275" spans="14:18" x14ac:dyDescent="0.25">
      <c r="N2275" t="str">
        <f>IF(P2275="","",(VLOOKUP(P2275,Fauna!$G$2:$N$5001,8,FALSE)))</f>
        <v/>
      </c>
      <c r="Q2275" t="str">
        <f>IF(P2275="","",(VLOOKUP(P2275,Fauna!$G$2:$H$5001,2,FALSE)))</f>
        <v/>
      </c>
      <c r="R2275" t="str">
        <f>IF(P2275="","",(VLOOKUP(P2275,Fauna!$G$2:$I$5001,3,FALSE)))</f>
        <v/>
      </c>
    </row>
    <row r="2276" spans="14:18" x14ac:dyDescent="0.25">
      <c r="N2276" t="str">
        <f>IF(P2276="","",(VLOOKUP(P2276,Fauna!$G$2:$N$5001,8,FALSE)))</f>
        <v/>
      </c>
      <c r="Q2276" t="str">
        <f>IF(P2276="","",(VLOOKUP(P2276,Fauna!$G$2:$H$5001,2,FALSE)))</f>
        <v/>
      </c>
      <c r="R2276" t="str">
        <f>IF(P2276="","",(VLOOKUP(P2276,Fauna!$G$2:$I$5001,3,FALSE)))</f>
        <v/>
      </c>
    </row>
    <row r="2277" spans="14:18" x14ac:dyDescent="0.25">
      <c r="N2277" t="str">
        <f>IF(P2277="","",(VLOOKUP(P2277,Fauna!$G$2:$N$5001,8,FALSE)))</f>
        <v/>
      </c>
      <c r="Q2277" t="str">
        <f>IF(P2277="","",(VLOOKUP(P2277,Fauna!$G$2:$H$5001,2,FALSE)))</f>
        <v/>
      </c>
      <c r="R2277" t="str">
        <f>IF(P2277="","",(VLOOKUP(P2277,Fauna!$G$2:$I$5001,3,FALSE)))</f>
        <v/>
      </c>
    </row>
    <row r="2278" spans="14:18" x14ac:dyDescent="0.25">
      <c r="N2278" t="str">
        <f>IF(P2278="","",(VLOOKUP(P2278,Fauna!$G$2:$N$5001,8,FALSE)))</f>
        <v/>
      </c>
      <c r="Q2278" t="str">
        <f>IF(P2278="","",(VLOOKUP(P2278,Fauna!$G$2:$H$5001,2,FALSE)))</f>
        <v/>
      </c>
      <c r="R2278" t="str">
        <f>IF(P2278="","",(VLOOKUP(P2278,Fauna!$G$2:$I$5001,3,FALSE)))</f>
        <v/>
      </c>
    </row>
    <row r="2279" spans="14:18" x14ac:dyDescent="0.25">
      <c r="N2279" t="str">
        <f>IF(P2279="","",(VLOOKUP(P2279,Fauna!$G$2:$N$5001,8,FALSE)))</f>
        <v/>
      </c>
      <c r="Q2279" t="str">
        <f>IF(P2279="","",(VLOOKUP(P2279,Fauna!$G$2:$H$5001,2,FALSE)))</f>
        <v/>
      </c>
      <c r="R2279" t="str">
        <f>IF(P2279="","",(VLOOKUP(P2279,Fauna!$G$2:$I$5001,3,FALSE)))</f>
        <v/>
      </c>
    </row>
    <row r="2280" spans="14:18" x14ac:dyDescent="0.25">
      <c r="N2280" t="str">
        <f>IF(P2280="","",(VLOOKUP(P2280,Fauna!$G$2:$N$5001,8,FALSE)))</f>
        <v/>
      </c>
      <c r="Q2280" t="str">
        <f>IF(P2280="","",(VLOOKUP(P2280,Fauna!$G$2:$H$5001,2,FALSE)))</f>
        <v/>
      </c>
      <c r="R2280" t="str">
        <f>IF(P2280="","",(VLOOKUP(P2280,Fauna!$G$2:$I$5001,3,FALSE)))</f>
        <v/>
      </c>
    </row>
    <row r="2281" spans="14:18" x14ac:dyDescent="0.25">
      <c r="N2281" t="str">
        <f>IF(P2281="","",(VLOOKUP(P2281,Fauna!$G$2:$N$5001,8,FALSE)))</f>
        <v/>
      </c>
      <c r="Q2281" t="str">
        <f>IF(P2281="","",(VLOOKUP(P2281,Fauna!$G$2:$H$5001,2,FALSE)))</f>
        <v/>
      </c>
      <c r="R2281" t="str">
        <f>IF(P2281="","",(VLOOKUP(P2281,Fauna!$G$2:$I$5001,3,FALSE)))</f>
        <v/>
      </c>
    </row>
    <row r="2282" spans="14:18" x14ac:dyDescent="0.25">
      <c r="N2282" t="str">
        <f>IF(P2282="","",(VLOOKUP(P2282,Fauna!$G$2:$N$5001,8,FALSE)))</f>
        <v/>
      </c>
      <c r="Q2282" t="str">
        <f>IF(P2282="","",(VLOOKUP(P2282,Fauna!$G$2:$H$5001,2,FALSE)))</f>
        <v/>
      </c>
      <c r="R2282" t="str">
        <f>IF(P2282="","",(VLOOKUP(P2282,Fauna!$G$2:$I$5001,3,FALSE)))</f>
        <v/>
      </c>
    </row>
    <row r="2283" spans="14:18" x14ac:dyDescent="0.25">
      <c r="N2283" t="str">
        <f>IF(P2283="","",(VLOOKUP(P2283,Fauna!$G$2:$N$5001,8,FALSE)))</f>
        <v/>
      </c>
      <c r="Q2283" t="str">
        <f>IF(P2283="","",(VLOOKUP(P2283,Fauna!$G$2:$H$5001,2,FALSE)))</f>
        <v/>
      </c>
      <c r="R2283" t="str">
        <f>IF(P2283="","",(VLOOKUP(P2283,Fauna!$G$2:$I$5001,3,FALSE)))</f>
        <v/>
      </c>
    </row>
    <row r="2284" spans="14:18" x14ac:dyDescent="0.25">
      <c r="N2284" t="str">
        <f>IF(P2284="","",(VLOOKUP(P2284,Fauna!$G$2:$N$5001,8,FALSE)))</f>
        <v/>
      </c>
      <c r="Q2284" t="str">
        <f>IF(P2284="","",(VLOOKUP(P2284,Fauna!$G$2:$H$5001,2,FALSE)))</f>
        <v/>
      </c>
      <c r="R2284" t="str">
        <f>IF(P2284="","",(VLOOKUP(P2284,Fauna!$G$2:$I$5001,3,FALSE)))</f>
        <v/>
      </c>
    </row>
    <row r="2285" spans="14:18" x14ac:dyDescent="0.25">
      <c r="N2285" t="str">
        <f>IF(P2285="","",(VLOOKUP(P2285,Fauna!$G$2:$N$5001,8,FALSE)))</f>
        <v/>
      </c>
      <c r="Q2285" t="str">
        <f>IF(P2285="","",(VLOOKUP(P2285,Fauna!$G$2:$H$5001,2,FALSE)))</f>
        <v/>
      </c>
      <c r="R2285" t="str">
        <f>IF(P2285="","",(VLOOKUP(P2285,Fauna!$G$2:$I$5001,3,FALSE)))</f>
        <v/>
      </c>
    </row>
    <row r="2286" spans="14:18" x14ac:dyDescent="0.25">
      <c r="N2286" t="str">
        <f>IF(P2286="","",(VLOOKUP(P2286,Fauna!$G$2:$N$5001,8,FALSE)))</f>
        <v/>
      </c>
      <c r="Q2286" t="str">
        <f>IF(P2286="","",(VLOOKUP(P2286,Fauna!$G$2:$H$5001,2,FALSE)))</f>
        <v/>
      </c>
      <c r="R2286" t="str">
        <f>IF(P2286="","",(VLOOKUP(P2286,Fauna!$G$2:$I$5001,3,FALSE)))</f>
        <v/>
      </c>
    </row>
    <row r="2287" spans="14:18" x14ac:dyDescent="0.25">
      <c r="N2287" t="str">
        <f>IF(P2287="","",(VLOOKUP(P2287,Fauna!$G$2:$N$5001,8,FALSE)))</f>
        <v/>
      </c>
      <c r="Q2287" t="str">
        <f>IF(P2287="","",(VLOOKUP(P2287,Fauna!$G$2:$H$5001,2,FALSE)))</f>
        <v/>
      </c>
      <c r="R2287" t="str">
        <f>IF(P2287="","",(VLOOKUP(P2287,Fauna!$G$2:$I$5001,3,FALSE)))</f>
        <v/>
      </c>
    </row>
    <row r="2288" spans="14:18" x14ac:dyDescent="0.25">
      <c r="N2288" t="str">
        <f>IF(P2288="","",(VLOOKUP(P2288,Fauna!$G$2:$N$5001,8,FALSE)))</f>
        <v/>
      </c>
      <c r="Q2288" t="str">
        <f>IF(P2288="","",(VLOOKUP(P2288,Fauna!$G$2:$H$5001,2,FALSE)))</f>
        <v/>
      </c>
      <c r="R2288" t="str">
        <f>IF(P2288="","",(VLOOKUP(P2288,Fauna!$G$2:$I$5001,3,FALSE)))</f>
        <v/>
      </c>
    </row>
    <row r="2289" spans="14:18" x14ac:dyDescent="0.25">
      <c r="N2289" t="str">
        <f>IF(P2289="","",(VLOOKUP(P2289,Fauna!$G$2:$N$5001,8,FALSE)))</f>
        <v/>
      </c>
      <c r="Q2289" t="str">
        <f>IF(P2289="","",(VLOOKUP(P2289,Fauna!$G$2:$H$5001,2,FALSE)))</f>
        <v/>
      </c>
      <c r="R2289" t="str">
        <f>IF(P2289="","",(VLOOKUP(P2289,Fauna!$G$2:$I$5001,3,FALSE)))</f>
        <v/>
      </c>
    </row>
    <row r="2290" spans="14:18" x14ac:dyDescent="0.25">
      <c r="N2290" t="str">
        <f>IF(P2290="","",(VLOOKUP(P2290,Fauna!$G$2:$N$5001,8,FALSE)))</f>
        <v/>
      </c>
      <c r="Q2290" t="str">
        <f>IF(P2290="","",(VLOOKUP(P2290,Fauna!$G$2:$H$5001,2,FALSE)))</f>
        <v/>
      </c>
      <c r="R2290" t="str">
        <f>IF(P2290="","",(VLOOKUP(P2290,Fauna!$G$2:$I$5001,3,FALSE)))</f>
        <v/>
      </c>
    </row>
    <row r="2291" spans="14:18" x14ac:dyDescent="0.25">
      <c r="N2291" t="str">
        <f>IF(P2291="","",(VLOOKUP(P2291,Fauna!$G$2:$N$5001,8,FALSE)))</f>
        <v/>
      </c>
      <c r="Q2291" t="str">
        <f>IF(P2291="","",(VLOOKUP(P2291,Fauna!$G$2:$H$5001,2,FALSE)))</f>
        <v/>
      </c>
      <c r="R2291" t="str">
        <f>IF(P2291="","",(VLOOKUP(P2291,Fauna!$G$2:$I$5001,3,FALSE)))</f>
        <v/>
      </c>
    </row>
    <row r="2292" spans="14:18" x14ac:dyDescent="0.25">
      <c r="N2292" t="str">
        <f>IF(P2292="","",(VLOOKUP(P2292,Fauna!$G$2:$N$5001,8,FALSE)))</f>
        <v/>
      </c>
      <c r="Q2292" t="str">
        <f>IF(P2292="","",(VLOOKUP(P2292,Fauna!$G$2:$H$5001,2,FALSE)))</f>
        <v/>
      </c>
      <c r="R2292" t="str">
        <f>IF(P2292="","",(VLOOKUP(P2292,Fauna!$G$2:$I$5001,3,FALSE)))</f>
        <v/>
      </c>
    </row>
    <row r="2293" spans="14:18" x14ac:dyDescent="0.25">
      <c r="N2293" t="str">
        <f>IF(P2293="","",(VLOOKUP(P2293,Fauna!$G$2:$N$5001,8,FALSE)))</f>
        <v/>
      </c>
      <c r="Q2293" t="str">
        <f>IF(P2293="","",(VLOOKUP(P2293,Fauna!$G$2:$H$5001,2,FALSE)))</f>
        <v/>
      </c>
      <c r="R2293" t="str">
        <f>IF(P2293="","",(VLOOKUP(P2293,Fauna!$G$2:$I$5001,3,FALSE)))</f>
        <v/>
      </c>
    </row>
    <row r="2294" spans="14:18" x14ac:dyDescent="0.25">
      <c r="N2294" t="str">
        <f>IF(P2294="","",(VLOOKUP(P2294,Fauna!$G$2:$N$5001,8,FALSE)))</f>
        <v/>
      </c>
      <c r="Q2294" t="str">
        <f>IF(P2294="","",(VLOOKUP(P2294,Fauna!$G$2:$H$5001,2,FALSE)))</f>
        <v/>
      </c>
      <c r="R2294" t="str">
        <f>IF(P2294="","",(VLOOKUP(P2294,Fauna!$G$2:$I$5001,3,FALSE)))</f>
        <v/>
      </c>
    </row>
    <row r="2295" spans="14:18" x14ac:dyDescent="0.25">
      <c r="N2295" t="str">
        <f>IF(P2295="","",(VLOOKUP(P2295,Fauna!$G$2:$N$5001,8,FALSE)))</f>
        <v/>
      </c>
      <c r="Q2295" t="str">
        <f>IF(P2295="","",(VLOOKUP(P2295,Fauna!$G$2:$H$5001,2,FALSE)))</f>
        <v/>
      </c>
      <c r="R2295" t="str">
        <f>IF(P2295="","",(VLOOKUP(P2295,Fauna!$G$2:$I$5001,3,FALSE)))</f>
        <v/>
      </c>
    </row>
    <row r="2296" spans="14:18" x14ac:dyDescent="0.25">
      <c r="N2296" t="str">
        <f>IF(P2296="","",(VLOOKUP(P2296,Fauna!$G$2:$N$5001,8,FALSE)))</f>
        <v/>
      </c>
      <c r="Q2296" t="str">
        <f>IF(P2296="","",(VLOOKUP(P2296,Fauna!$G$2:$H$5001,2,FALSE)))</f>
        <v/>
      </c>
      <c r="R2296" t="str">
        <f>IF(P2296="","",(VLOOKUP(P2296,Fauna!$G$2:$I$5001,3,FALSE)))</f>
        <v/>
      </c>
    </row>
    <row r="2297" spans="14:18" x14ac:dyDescent="0.25">
      <c r="N2297" t="str">
        <f>IF(P2297="","",(VLOOKUP(P2297,Fauna!$G$2:$N$5001,8,FALSE)))</f>
        <v/>
      </c>
      <c r="Q2297" t="str">
        <f>IF(P2297="","",(VLOOKUP(P2297,Fauna!$G$2:$H$5001,2,FALSE)))</f>
        <v/>
      </c>
      <c r="R2297" t="str">
        <f>IF(P2297="","",(VLOOKUP(P2297,Fauna!$G$2:$I$5001,3,FALSE)))</f>
        <v/>
      </c>
    </row>
    <row r="2298" spans="14:18" x14ac:dyDescent="0.25">
      <c r="N2298" t="str">
        <f>IF(P2298="","",(VLOOKUP(P2298,Fauna!$G$2:$N$5001,8,FALSE)))</f>
        <v/>
      </c>
      <c r="Q2298" t="str">
        <f>IF(P2298="","",(VLOOKUP(P2298,Fauna!$G$2:$H$5001,2,FALSE)))</f>
        <v/>
      </c>
      <c r="R2298" t="str">
        <f>IF(P2298="","",(VLOOKUP(P2298,Fauna!$G$2:$I$5001,3,FALSE)))</f>
        <v/>
      </c>
    </row>
    <row r="2299" spans="14:18" x14ac:dyDescent="0.25">
      <c r="N2299" t="str">
        <f>IF(P2299="","",(VLOOKUP(P2299,Fauna!$G$2:$N$5001,8,FALSE)))</f>
        <v/>
      </c>
      <c r="Q2299" t="str">
        <f>IF(P2299="","",(VLOOKUP(P2299,Fauna!$G$2:$H$5001,2,FALSE)))</f>
        <v/>
      </c>
      <c r="R2299" t="str">
        <f>IF(P2299="","",(VLOOKUP(P2299,Fauna!$G$2:$I$5001,3,FALSE)))</f>
        <v/>
      </c>
    </row>
    <row r="2300" spans="14:18" x14ac:dyDescent="0.25">
      <c r="N2300" t="str">
        <f>IF(P2300="","",(VLOOKUP(P2300,Fauna!$G$2:$N$5001,8,FALSE)))</f>
        <v/>
      </c>
      <c r="Q2300" t="str">
        <f>IF(P2300="","",(VLOOKUP(P2300,Fauna!$G$2:$H$5001,2,FALSE)))</f>
        <v/>
      </c>
      <c r="R2300" t="str">
        <f>IF(P2300="","",(VLOOKUP(P2300,Fauna!$G$2:$I$5001,3,FALSE)))</f>
        <v/>
      </c>
    </row>
    <row r="2301" spans="14:18" x14ac:dyDescent="0.25">
      <c r="N2301" t="str">
        <f>IF(P2301="","",(VLOOKUP(P2301,Fauna!$G$2:$N$5001,8,FALSE)))</f>
        <v/>
      </c>
      <c r="Q2301" t="str">
        <f>IF(P2301="","",(VLOOKUP(P2301,Fauna!$G$2:$H$5001,2,FALSE)))</f>
        <v/>
      </c>
      <c r="R2301" t="str">
        <f>IF(P2301="","",(VLOOKUP(P2301,Fauna!$G$2:$I$5001,3,FALSE)))</f>
        <v/>
      </c>
    </row>
    <row r="2302" spans="14:18" x14ac:dyDescent="0.25">
      <c r="N2302" t="str">
        <f>IF(P2302="","",(VLOOKUP(P2302,Fauna!$G$2:$N$5001,8,FALSE)))</f>
        <v/>
      </c>
      <c r="Q2302" t="str">
        <f>IF(P2302="","",(VLOOKUP(P2302,Fauna!$G$2:$H$5001,2,FALSE)))</f>
        <v/>
      </c>
      <c r="R2302" t="str">
        <f>IF(P2302="","",(VLOOKUP(P2302,Fauna!$G$2:$I$5001,3,FALSE)))</f>
        <v/>
      </c>
    </row>
    <row r="2303" spans="14:18" x14ac:dyDescent="0.25">
      <c r="N2303" t="str">
        <f>IF(P2303="","",(VLOOKUP(P2303,Fauna!$G$2:$N$5001,8,FALSE)))</f>
        <v/>
      </c>
      <c r="Q2303" t="str">
        <f>IF(P2303="","",(VLOOKUP(P2303,Fauna!$G$2:$H$5001,2,FALSE)))</f>
        <v/>
      </c>
      <c r="R2303" t="str">
        <f>IF(P2303="","",(VLOOKUP(P2303,Fauna!$G$2:$I$5001,3,FALSE)))</f>
        <v/>
      </c>
    </row>
    <row r="2304" spans="14:18" x14ac:dyDescent="0.25">
      <c r="N2304" t="str">
        <f>IF(P2304="","",(VLOOKUP(P2304,Fauna!$G$2:$N$5001,8,FALSE)))</f>
        <v/>
      </c>
      <c r="Q2304" t="str">
        <f>IF(P2304="","",(VLOOKUP(P2304,Fauna!$G$2:$H$5001,2,FALSE)))</f>
        <v/>
      </c>
      <c r="R2304" t="str">
        <f>IF(P2304="","",(VLOOKUP(P2304,Fauna!$G$2:$I$5001,3,FALSE)))</f>
        <v/>
      </c>
    </row>
    <row r="2305" spans="14:18" x14ac:dyDescent="0.25">
      <c r="N2305" t="str">
        <f>IF(P2305="","",(VLOOKUP(P2305,Fauna!$G$2:$N$5001,8,FALSE)))</f>
        <v/>
      </c>
      <c r="Q2305" t="str">
        <f>IF(P2305="","",(VLOOKUP(P2305,Fauna!$G$2:$H$5001,2,FALSE)))</f>
        <v/>
      </c>
      <c r="R2305" t="str">
        <f>IF(P2305="","",(VLOOKUP(P2305,Fauna!$G$2:$I$5001,3,FALSE)))</f>
        <v/>
      </c>
    </row>
    <row r="2306" spans="14:18" x14ac:dyDescent="0.25">
      <c r="N2306" t="str">
        <f>IF(P2306="","",(VLOOKUP(P2306,Fauna!$G$2:$N$5001,8,FALSE)))</f>
        <v/>
      </c>
      <c r="Q2306" t="str">
        <f>IF(P2306="","",(VLOOKUP(P2306,Fauna!$G$2:$H$5001,2,FALSE)))</f>
        <v/>
      </c>
      <c r="R2306" t="str">
        <f>IF(P2306="","",(VLOOKUP(P2306,Fauna!$G$2:$I$5001,3,FALSE)))</f>
        <v/>
      </c>
    </row>
    <row r="2307" spans="14:18" x14ac:dyDescent="0.25">
      <c r="N2307" t="str">
        <f>IF(P2307="","",(VLOOKUP(P2307,Fauna!$G$2:$N$5001,8,FALSE)))</f>
        <v/>
      </c>
      <c r="Q2307" t="str">
        <f>IF(P2307="","",(VLOOKUP(P2307,Fauna!$G$2:$H$5001,2,FALSE)))</f>
        <v/>
      </c>
      <c r="R2307" t="str">
        <f>IF(P2307="","",(VLOOKUP(P2307,Fauna!$G$2:$I$5001,3,FALSE)))</f>
        <v/>
      </c>
    </row>
    <row r="2308" spans="14:18" x14ac:dyDescent="0.25">
      <c r="N2308" t="str">
        <f>IF(P2308="","",(VLOOKUP(P2308,Fauna!$G$2:$N$5001,8,FALSE)))</f>
        <v/>
      </c>
      <c r="Q2308" t="str">
        <f>IF(P2308="","",(VLOOKUP(P2308,Fauna!$G$2:$H$5001,2,FALSE)))</f>
        <v/>
      </c>
      <c r="R2308" t="str">
        <f>IF(P2308="","",(VLOOKUP(P2308,Fauna!$G$2:$I$5001,3,FALSE)))</f>
        <v/>
      </c>
    </row>
    <row r="2309" spans="14:18" x14ac:dyDescent="0.25">
      <c r="N2309" t="str">
        <f>IF(P2309="","",(VLOOKUP(P2309,Fauna!$G$2:$N$5001,8,FALSE)))</f>
        <v/>
      </c>
      <c r="Q2309" t="str">
        <f>IF(P2309="","",(VLOOKUP(P2309,Fauna!$G$2:$H$5001,2,FALSE)))</f>
        <v/>
      </c>
      <c r="R2309" t="str">
        <f>IF(P2309="","",(VLOOKUP(P2309,Fauna!$G$2:$I$5001,3,FALSE)))</f>
        <v/>
      </c>
    </row>
    <row r="2310" spans="14:18" x14ac:dyDescent="0.25">
      <c r="N2310" t="str">
        <f>IF(P2310="","",(VLOOKUP(P2310,Fauna!$G$2:$N$5001,8,FALSE)))</f>
        <v/>
      </c>
      <c r="Q2310" t="str">
        <f>IF(P2310="","",(VLOOKUP(P2310,Fauna!$G$2:$H$5001,2,FALSE)))</f>
        <v/>
      </c>
      <c r="R2310" t="str">
        <f>IF(P2310="","",(VLOOKUP(P2310,Fauna!$G$2:$I$5001,3,FALSE)))</f>
        <v/>
      </c>
    </row>
    <row r="2311" spans="14:18" x14ac:dyDescent="0.25">
      <c r="N2311" t="str">
        <f>IF(P2311="","",(VLOOKUP(P2311,Fauna!$G$2:$N$5001,8,FALSE)))</f>
        <v/>
      </c>
      <c r="Q2311" t="str">
        <f>IF(P2311="","",(VLOOKUP(P2311,Fauna!$G$2:$H$5001,2,FALSE)))</f>
        <v/>
      </c>
      <c r="R2311" t="str">
        <f>IF(P2311="","",(VLOOKUP(P2311,Fauna!$G$2:$I$5001,3,FALSE)))</f>
        <v/>
      </c>
    </row>
    <row r="2312" spans="14:18" x14ac:dyDescent="0.25">
      <c r="N2312" t="str">
        <f>IF(P2312="","",(VLOOKUP(P2312,Fauna!$G$2:$N$5001,8,FALSE)))</f>
        <v/>
      </c>
      <c r="Q2312" t="str">
        <f>IF(P2312="","",(VLOOKUP(P2312,Fauna!$G$2:$H$5001,2,FALSE)))</f>
        <v/>
      </c>
      <c r="R2312" t="str">
        <f>IF(P2312="","",(VLOOKUP(P2312,Fauna!$G$2:$I$5001,3,FALSE)))</f>
        <v/>
      </c>
    </row>
    <row r="2313" spans="14:18" x14ac:dyDescent="0.25">
      <c r="N2313" t="str">
        <f>IF(P2313="","",(VLOOKUP(P2313,Fauna!$G$2:$N$5001,8,FALSE)))</f>
        <v/>
      </c>
      <c r="Q2313" t="str">
        <f>IF(P2313="","",(VLOOKUP(P2313,Fauna!$G$2:$H$5001,2,FALSE)))</f>
        <v/>
      </c>
      <c r="R2313" t="str">
        <f>IF(P2313="","",(VLOOKUP(P2313,Fauna!$G$2:$I$5001,3,FALSE)))</f>
        <v/>
      </c>
    </row>
    <row r="2314" spans="14:18" x14ac:dyDescent="0.25">
      <c r="N2314" t="str">
        <f>IF(P2314="","",(VLOOKUP(P2314,Fauna!$G$2:$N$5001,8,FALSE)))</f>
        <v/>
      </c>
      <c r="Q2314" t="str">
        <f>IF(P2314="","",(VLOOKUP(P2314,Fauna!$G$2:$H$5001,2,FALSE)))</f>
        <v/>
      </c>
      <c r="R2314" t="str">
        <f>IF(P2314="","",(VLOOKUP(P2314,Fauna!$G$2:$I$5001,3,FALSE)))</f>
        <v/>
      </c>
    </row>
    <row r="2315" spans="14:18" x14ac:dyDescent="0.25">
      <c r="N2315" t="str">
        <f>IF(P2315="","",(VLOOKUP(P2315,Fauna!$G$2:$N$5001,8,FALSE)))</f>
        <v/>
      </c>
      <c r="Q2315" t="str">
        <f>IF(P2315="","",(VLOOKUP(P2315,Fauna!$G$2:$H$5001,2,FALSE)))</f>
        <v/>
      </c>
      <c r="R2315" t="str">
        <f>IF(P2315="","",(VLOOKUP(P2315,Fauna!$G$2:$I$5001,3,FALSE)))</f>
        <v/>
      </c>
    </row>
    <row r="2316" spans="14:18" x14ac:dyDescent="0.25">
      <c r="N2316" t="str">
        <f>IF(P2316="","",(VLOOKUP(P2316,Fauna!$G$2:$N$5001,8,FALSE)))</f>
        <v/>
      </c>
      <c r="Q2316" t="str">
        <f>IF(P2316="","",(VLOOKUP(P2316,Fauna!$G$2:$H$5001,2,FALSE)))</f>
        <v/>
      </c>
      <c r="R2316" t="str">
        <f>IF(P2316="","",(VLOOKUP(P2316,Fauna!$G$2:$I$5001,3,FALSE)))</f>
        <v/>
      </c>
    </row>
    <row r="2317" spans="14:18" x14ac:dyDescent="0.25">
      <c r="N2317" t="str">
        <f>IF(P2317="","",(VLOOKUP(P2317,Fauna!$G$2:$N$5001,8,FALSE)))</f>
        <v/>
      </c>
      <c r="Q2317" t="str">
        <f>IF(P2317="","",(VLOOKUP(P2317,Fauna!$G$2:$H$5001,2,FALSE)))</f>
        <v/>
      </c>
      <c r="R2317" t="str">
        <f>IF(P2317="","",(VLOOKUP(P2317,Fauna!$G$2:$I$5001,3,FALSE)))</f>
        <v/>
      </c>
    </row>
    <row r="2318" spans="14:18" x14ac:dyDescent="0.25">
      <c r="N2318" t="str">
        <f>IF(P2318="","",(VLOOKUP(P2318,Fauna!$G$2:$N$5001,8,FALSE)))</f>
        <v/>
      </c>
      <c r="Q2318" t="str">
        <f>IF(P2318="","",(VLOOKUP(P2318,Fauna!$G$2:$H$5001,2,FALSE)))</f>
        <v/>
      </c>
      <c r="R2318" t="str">
        <f>IF(P2318="","",(VLOOKUP(P2318,Fauna!$G$2:$I$5001,3,FALSE)))</f>
        <v/>
      </c>
    </row>
    <row r="2319" spans="14:18" x14ac:dyDescent="0.25">
      <c r="N2319" t="str">
        <f>IF(P2319="","",(VLOOKUP(P2319,Fauna!$G$2:$N$5001,8,FALSE)))</f>
        <v/>
      </c>
      <c r="Q2319" t="str">
        <f>IF(P2319="","",(VLOOKUP(P2319,Fauna!$G$2:$H$5001,2,FALSE)))</f>
        <v/>
      </c>
      <c r="R2319" t="str">
        <f>IF(P2319="","",(VLOOKUP(P2319,Fauna!$G$2:$I$5001,3,FALSE)))</f>
        <v/>
      </c>
    </row>
    <row r="2320" spans="14:18" x14ac:dyDescent="0.25">
      <c r="N2320" t="str">
        <f>IF(P2320="","",(VLOOKUP(P2320,Fauna!$G$2:$N$5001,8,FALSE)))</f>
        <v/>
      </c>
      <c r="Q2320" t="str">
        <f>IF(P2320="","",(VLOOKUP(P2320,Fauna!$G$2:$H$5001,2,FALSE)))</f>
        <v/>
      </c>
      <c r="R2320" t="str">
        <f>IF(P2320="","",(VLOOKUP(P2320,Fauna!$G$2:$I$5001,3,FALSE)))</f>
        <v/>
      </c>
    </row>
    <row r="2321" spans="14:18" x14ac:dyDescent="0.25">
      <c r="N2321" t="str">
        <f>IF(P2321="","",(VLOOKUP(P2321,Fauna!$G$2:$N$5001,8,FALSE)))</f>
        <v/>
      </c>
      <c r="Q2321" t="str">
        <f>IF(P2321="","",(VLOOKUP(P2321,Fauna!$G$2:$H$5001,2,FALSE)))</f>
        <v/>
      </c>
      <c r="R2321" t="str">
        <f>IF(P2321="","",(VLOOKUP(P2321,Fauna!$G$2:$I$5001,3,FALSE)))</f>
        <v/>
      </c>
    </row>
    <row r="2322" spans="14:18" x14ac:dyDescent="0.25">
      <c r="N2322" t="str">
        <f>IF(P2322="","",(VLOOKUP(P2322,Fauna!$G$2:$N$5001,8,FALSE)))</f>
        <v/>
      </c>
      <c r="Q2322" t="str">
        <f>IF(P2322="","",(VLOOKUP(P2322,Fauna!$G$2:$H$5001,2,FALSE)))</f>
        <v/>
      </c>
      <c r="R2322" t="str">
        <f>IF(P2322="","",(VLOOKUP(P2322,Fauna!$G$2:$I$5001,3,FALSE)))</f>
        <v/>
      </c>
    </row>
    <row r="2323" spans="14:18" x14ac:dyDescent="0.25">
      <c r="N2323" t="str">
        <f>IF(P2323="","",(VLOOKUP(P2323,Fauna!$G$2:$N$5001,8,FALSE)))</f>
        <v/>
      </c>
      <c r="Q2323" t="str">
        <f>IF(P2323="","",(VLOOKUP(P2323,Fauna!$G$2:$H$5001,2,FALSE)))</f>
        <v/>
      </c>
      <c r="R2323" t="str">
        <f>IF(P2323="","",(VLOOKUP(P2323,Fauna!$G$2:$I$5001,3,FALSE)))</f>
        <v/>
      </c>
    </row>
    <row r="2324" spans="14:18" x14ac:dyDescent="0.25">
      <c r="N2324" t="str">
        <f>IF(P2324="","",(VLOOKUP(P2324,Fauna!$G$2:$N$5001,8,FALSE)))</f>
        <v/>
      </c>
      <c r="Q2324" t="str">
        <f>IF(P2324="","",(VLOOKUP(P2324,Fauna!$G$2:$H$5001,2,FALSE)))</f>
        <v/>
      </c>
      <c r="R2324" t="str">
        <f>IF(P2324="","",(VLOOKUP(P2324,Fauna!$G$2:$I$5001,3,FALSE)))</f>
        <v/>
      </c>
    </row>
    <row r="2325" spans="14:18" x14ac:dyDescent="0.25">
      <c r="N2325" t="str">
        <f>IF(P2325="","",(VLOOKUP(P2325,Fauna!$G$2:$N$5001,8,FALSE)))</f>
        <v/>
      </c>
      <c r="Q2325" t="str">
        <f>IF(P2325="","",(VLOOKUP(P2325,Fauna!$G$2:$H$5001,2,FALSE)))</f>
        <v/>
      </c>
      <c r="R2325" t="str">
        <f>IF(P2325="","",(VLOOKUP(P2325,Fauna!$G$2:$I$5001,3,FALSE)))</f>
        <v/>
      </c>
    </row>
    <row r="2326" spans="14:18" x14ac:dyDescent="0.25">
      <c r="N2326" t="str">
        <f>IF(P2326="","",(VLOOKUP(P2326,Fauna!$G$2:$N$5001,8,FALSE)))</f>
        <v/>
      </c>
      <c r="Q2326" t="str">
        <f>IF(P2326="","",(VLOOKUP(P2326,Fauna!$G$2:$H$5001,2,FALSE)))</f>
        <v/>
      </c>
      <c r="R2326" t="str">
        <f>IF(P2326="","",(VLOOKUP(P2326,Fauna!$G$2:$I$5001,3,FALSE)))</f>
        <v/>
      </c>
    </row>
    <row r="2327" spans="14:18" x14ac:dyDescent="0.25">
      <c r="N2327" t="str">
        <f>IF(P2327="","",(VLOOKUP(P2327,Fauna!$G$2:$N$5001,8,FALSE)))</f>
        <v/>
      </c>
      <c r="Q2327" t="str">
        <f>IF(P2327="","",(VLOOKUP(P2327,Fauna!$G$2:$H$5001,2,FALSE)))</f>
        <v/>
      </c>
      <c r="R2327" t="str">
        <f>IF(P2327="","",(VLOOKUP(P2327,Fauna!$G$2:$I$5001,3,FALSE)))</f>
        <v/>
      </c>
    </row>
    <row r="2328" spans="14:18" x14ac:dyDescent="0.25">
      <c r="N2328" t="str">
        <f>IF(P2328="","",(VLOOKUP(P2328,Fauna!$G$2:$N$5001,8,FALSE)))</f>
        <v/>
      </c>
      <c r="Q2328" t="str">
        <f>IF(P2328="","",(VLOOKUP(P2328,Fauna!$G$2:$H$5001,2,FALSE)))</f>
        <v/>
      </c>
      <c r="R2328" t="str">
        <f>IF(P2328="","",(VLOOKUP(P2328,Fauna!$G$2:$I$5001,3,FALSE)))</f>
        <v/>
      </c>
    </row>
    <row r="2329" spans="14:18" x14ac:dyDescent="0.25">
      <c r="N2329" t="str">
        <f>IF(P2329="","",(VLOOKUP(P2329,Fauna!$G$2:$N$5001,8,FALSE)))</f>
        <v/>
      </c>
      <c r="Q2329" t="str">
        <f>IF(P2329="","",(VLOOKUP(P2329,Fauna!$G$2:$H$5001,2,FALSE)))</f>
        <v/>
      </c>
      <c r="R2329" t="str">
        <f>IF(P2329="","",(VLOOKUP(P2329,Fauna!$G$2:$I$5001,3,FALSE)))</f>
        <v/>
      </c>
    </row>
    <row r="2330" spans="14:18" x14ac:dyDescent="0.25">
      <c r="N2330" t="str">
        <f>IF(P2330="","",(VLOOKUP(P2330,Fauna!$G$2:$N$5001,8,FALSE)))</f>
        <v/>
      </c>
      <c r="Q2330" t="str">
        <f>IF(P2330="","",(VLOOKUP(P2330,Fauna!$G$2:$H$5001,2,FALSE)))</f>
        <v/>
      </c>
      <c r="R2330" t="str">
        <f>IF(P2330="","",(VLOOKUP(P2330,Fauna!$G$2:$I$5001,3,FALSE)))</f>
        <v/>
      </c>
    </row>
    <row r="2331" spans="14:18" x14ac:dyDescent="0.25">
      <c r="N2331" t="str">
        <f>IF(P2331="","",(VLOOKUP(P2331,Fauna!$G$2:$N$5001,8,FALSE)))</f>
        <v/>
      </c>
      <c r="Q2331" t="str">
        <f>IF(P2331="","",(VLOOKUP(P2331,Fauna!$G$2:$H$5001,2,FALSE)))</f>
        <v/>
      </c>
      <c r="R2331" t="str">
        <f>IF(P2331="","",(VLOOKUP(P2331,Fauna!$G$2:$I$5001,3,FALSE)))</f>
        <v/>
      </c>
    </row>
    <row r="2332" spans="14:18" x14ac:dyDescent="0.25">
      <c r="N2332" t="str">
        <f>IF(P2332="","",(VLOOKUP(P2332,Fauna!$G$2:$N$5001,8,FALSE)))</f>
        <v/>
      </c>
      <c r="Q2332" t="str">
        <f>IF(P2332="","",(VLOOKUP(P2332,Fauna!$G$2:$H$5001,2,FALSE)))</f>
        <v/>
      </c>
      <c r="R2332" t="str">
        <f>IF(P2332="","",(VLOOKUP(P2332,Fauna!$G$2:$I$5001,3,FALSE)))</f>
        <v/>
      </c>
    </row>
    <row r="2333" spans="14:18" x14ac:dyDescent="0.25">
      <c r="N2333" t="str">
        <f>IF(P2333="","",(VLOOKUP(P2333,Fauna!$G$2:$N$5001,8,FALSE)))</f>
        <v/>
      </c>
      <c r="Q2333" t="str">
        <f>IF(P2333="","",(VLOOKUP(P2333,Fauna!$G$2:$H$5001,2,FALSE)))</f>
        <v/>
      </c>
      <c r="R2333" t="str">
        <f>IF(P2333="","",(VLOOKUP(P2333,Fauna!$G$2:$I$5001,3,FALSE)))</f>
        <v/>
      </c>
    </row>
    <row r="2334" spans="14:18" x14ac:dyDescent="0.25">
      <c r="N2334" t="str">
        <f>IF(P2334="","",(VLOOKUP(P2334,Fauna!$G$2:$N$5001,8,FALSE)))</f>
        <v/>
      </c>
      <c r="Q2334" t="str">
        <f>IF(P2334="","",(VLOOKUP(P2334,Fauna!$G$2:$H$5001,2,FALSE)))</f>
        <v/>
      </c>
      <c r="R2334" t="str">
        <f>IF(P2334="","",(VLOOKUP(P2334,Fauna!$G$2:$I$5001,3,FALSE)))</f>
        <v/>
      </c>
    </row>
    <row r="2335" spans="14:18" x14ac:dyDescent="0.25">
      <c r="N2335" t="str">
        <f>IF(P2335="","",(VLOOKUP(P2335,Fauna!$G$2:$N$5001,8,FALSE)))</f>
        <v/>
      </c>
      <c r="Q2335" t="str">
        <f>IF(P2335="","",(VLOOKUP(P2335,Fauna!$G$2:$H$5001,2,FALSE)))</f>
        <v/>
      </c>
      <c r="R2335" t="str">
        <f>IF(P2335="","",(VLOOKUP(P2335,Fauna!$G$2:$I$5001,3,FALSE)))</f>
        <v/>
      </c>
    </row>
    <row r="2336" spans="14:18" x14ac:dyDescent="0.25">
      <c r="N2336" t="str">
        <f>IF(P2336="","",(VLOOKUP(P2336,Fauna!$G$2:$N$5001,8,FALSE)))</f>
        <v/>
      </c>
      <c r="Q2336" t="str">
        <f>IF(P2336="","",(VLOOKUP(P2336,Fauna!$G$2:$H$5001,2,FALSE)))</f>
        <v/>
      </c>
      <c r="R2336" t="str">
        <f>IF(P2336="","",(VLOOKUP(P2336,Fauna!$G$2:$I$5001,3,FALSE)))</f>
        <v/>
      </c>
    </row>
    <row r="2337" spans="14:18" x14ac:dyDescent="0.25">
      <c r="N2337" t="str">
        <f>IF(P2337="","",(VLOOKUP(P2337,Fauna!$G$2:$N$5001,8,FALSE)))</f>
        <v/>
      </c>
      <c r="Q2337" t="str">
        <f>IF(P2337="","",(VLOOKUP(P2337,Fauna!$G$2:$H$5001,2,FALSE)))</f>
        <v/>
      </c>
      <c r="R2337" t="str">
        <f>IF(P2337="","",(VLOOKUP(P2337,Fauna!$G$2:$I$5001,3,FALSE)))</f>
        <v/>
      </c>
    </row>
    <row r="2338" spans="14:18" x14ac:dyDescent="0.25">
      <c r="N2338" t="str">
        <f>IF(P2338="","",(VLOOKUP(P2338,Fauna!$G$2:$N$5001,8,FALSE)))</f>
        <v/>
      </c>
      <c r="Q2338" t="str">
        <f>IF(P2338="","",(VLOOKUP(P2338,Fauna!$G$2:$H$5001,2,FALSE)))</f>
        <v/>
      </c>
      <c r="R2338" t="str">
        <f>IF(P2338="","",(VLOOKUP(P2338,Fauna!$G$2:$I$5001,3,FALSE)))</f>
        <v/>
      </c>
    </row>
    <row r="2339" spans="14:18" x14ac:dyDescent="0.25">
      <c r="N2339" t="str">
        <f>IF(P2339="","",(VLOOKUP(P2339,Fauna!$G$2:$N$5001,8,FALSE)))</f>
        <v/>
      </c>
      <c r="Q2339" t="str">
        <f>IF(P2339="","",(VLOOKUP(P2339,Fauna!$G$2:$H$5001,2,FALSE)))</f>
        <v/>
      </c>
      <c r="R2339" t="str">
        <f>IF(P2339="","",(VLOOKUP(P2339,Fauna!$G$2:$I$5001,3,FALSE)))</f>
        <v/>
      </c>
    </row>
    <row r="2340" spans="14:18" x14ac:dyDescent="0.25">
      <c r="N2340" t="str">
        <f>IF(P2340="","",(VLOOKUP(P2340,Fauna!$G$2:$N$5001,8,FALSE)))</f>
        <v/>
      </c>
      <c r="Q2340" t="str">
        <f>IF(P2340="","",(VLOOKUP(P2340,Fauna!$G$2:$H$5001,2,FALSE)))</f>
        <v/>
      </c>
      <c r="R2340" t="str">
        <f>IF(P2340="","",(VLOOKUP(P2340,Fauna!$G$2:$I$5001,3,FALSE)))</f>
        <v/>
      </c>
    </row>
    <row r="2341" spans="14:18" x14ac:dyDescent="0.25">
      <c r="N2341" t="str">
        <f>IF(P2341="","",(VLOOKUP(P2341,Fauna!$G$2:$N$5001,8,FALSE)))</f>
        <v/>
      </c>
      <c r="Q2341" t="str">
        <f>IF(P2341="","",(VLOOKUP(P2341,Fauna!$G$2:$H$5001,2,FALSE)))</f>
        <v/>
      </c>
      <c r="R2341" t="str">
        <f>IF(P2341="","",(VLOOKUP(P2341,Fauna!$G$2:$I$5001,3,FALSE)))</f>
        <v/>
      </c>
    </row>
    <row r="2342" spans="14:18" x14ac:dyDescent="0.25">
      <c r="N2342" t="str">
        <f>IF(P2342="","",(VLOOKUP(P2342,Fauna!$G$2:$N$5001,8,FALSE)))</f>
        <v/>
      </c>
      <c r="Q2342" t="str">
        <f>IF(P2342="","",(VLOOKUP(P2342,Fauna!$G$2:$H$5001,2,FALSE)))</f>
        <v/>
      </c>
      <c r="R2342" t="str">
        <f>IF(P2342="","",(VLOOKUP(P2342,Fauna!$G$2:$I$5001,3,FALSE)))</f>
        <v/>
      </c>
    </row>
    <row r="2343" spans="14:18" x14ac:dyDescent="0.25">
      <c r="N2343" t="str">
        <f>IF(P2343="","",(VLOOKUP(P2343,Fauna!$G$2:$N$5001,8,FALSE)))</f>
        <v/>
      </c>
      <c r="Q2343" t="str">
        <f>IF(P2343="","",(VLOOKUP(P2343,Fauna!$G$2:$H$5001,2,FALSE)))</f>
        <v/>
      </c>
      <c r="R2343" t="str">
        <f>IF(P2343="","",(VLOOKUP(P2343,Fauna!$G$2:$I$5001,3,FALSE)))</f>
        <v/>
      </c>
    </row>
    <row r="2344" spans="14:18" x14ac:dyDescent="0.25">
      <c r="N2344" t="str">
        <f>IF(P2344="","",(VLOOKUP(P2344,Fauna!$G$2:$N$5001,8,FALSE)))</f>
        <v/>
      </c>
      <c r="Q2344" t="str">
        <f>IF(P2344="","",(VLOOKUP(P2344,Fauna!$G$2:$H$5001,2,FALSE)))</f>
        <v/>
      </c>
      <c r="R2344" t="str">
        <f>IF(P2344="","",(VLOOKUP(P2344,Fauna!$G$2:$I$5001,3,FALSE)))</f>
        <v/>
      </c>
    </row>
    <row r="2345" spans="14:18" x14ac:dyDescent="0.25">
      <c r="N2345" t="str">
        <f>IF(P2345="","",(VLOOKUP(P2345,Fauna!$G$2:$N$5001,8,FALSE)))</f>
        <v/>
      </c>
      <c r="Q2345" t="str">
        <f>IF(P2345="","",(VLOOKUP(P2345,Fauna!$G$2:$H$5001,2,FALSE)))</f>
        <v/>
      </c>
      <c r="R2345" t="str">
        <f>IF(P2345="","",(VLOOKUP(P2345,Fauna!$G$2:$I$5001,3,FALSE)))</f>
        <v/>
      </c>
    </row>
    <row r="2346" spans="14:18" x14ac:dyDescent="0.25">
      <c r="N2346" t="str">
        <f>IF(P2346="","",(VLOOKUP(P2346,Fauna!$G$2:$N$5001,8,FALSE)))</f>
        <v/>
      </c>
      <c r="Q2346" t="str">
        <f>IF(P2346="","",(VLOOKUP(P2346,Fauna!$G$2:$H$5001,2,FALSE)))</f>
        <v/>
      </c>
      <c r="R2346" t="str">
        <f>IF(P2346="","",(VLOOKUP(P2346,Fauna!$G$2:$I$5001,3,FALSE)))</f>
        <v/>
      </c>
    </row>
    <row r="2347" spans="14:18" x14ac:dyDescent="0.25">
      <c r="N2347" t="str">
        <f>IF(P2347="","",(VLOOKUP(P2347,Fauna!$G$2:$N$5001,8,FALSE)))</f>
        <v/>
      </c>
      <c r="Q2347" t="str">
        <f>IF(P2347="","",(VLOOKUP(P2347,Fauna!$G$2:$H$5001,2,FALSE)))</f>
        <v/>
      </c>
      <c r="R2347" t="str">
        <f>IF(P2347="","",(VLOOKUP(P2347,Fauna!$G$2:$I$5001,3,FALSE)))</f>
        <v/>
      </c>
    </row>
    <row r="2348" spans="14:18" x14ac:dyDescent="0.25">
      <c r="N2348" t="str">
        <f>IF(P2348="","",(VLOOKUP(P2348,Fauna!$G$2:$N$5001,8,FALSE)))</f>
        <v/>
      </c>
      <c r="Q2348" t="str">
        <f>IF(P2348="","",(VLOOKUP(P2348,Fauna!$G$2:$H$5001,2,FALSE)))</f>
        <v/>
      </c>
      <c r="R2348" t="str">
        <f>IF(P2348="","",(VLOOKUP(P2348,Fauna!$G$2:$I$5001,3,FALSE)))</f>
        <v/>
      </c>
    </row>
    <row r="2349" spans="14:18" x14ac:dyDescent="0.25">
      <c r="N2349" t="str">
        <f>IF(P2349="","",(VLOOKUP(P2349,Fauna!$G$2:$N$5001,8,FALSE)))</f>
        <v/>
      </c>
      <c r="Q2349" t="str">
        <f>IF(P2349="","",(VLOOKUP(P2349,Fauna!$G$2:$H$5001,2,FALSE)))</f>
        <v/>
      </c>
      <c r="R2349" t="str">
        <f>IF(P2349="","",(VLOOKUP(P2349,Fauna!$G$2:$I$5001,3,FALSE)))</f>
        <v/>
      </c>
    </row>
    <row r="2350" spans="14:18" x14ac:dyDescent="0.25">
      <c r="N2350" t="str">
        <f>IF(P2350="","",(VLOOKUP(P2350,Fauna!$G$2:$N$5001,8,FALSE)))</f>
        <v/>
      </c>
      <c r="Q2350" t="str">
        <f>IF(P2350="","",(VLOOKUP(P2350,Fauna!$G$2:$H$5001,2,FALSE)))</f>
        <v/>
      </c>
      <c r="R2350" t="str">
        <f>IF(P2350="","",(VLOOKUP(P2350,Fauna!$G$2:$I$5001,3,FALSE)))</f>
        <v/>
      </c>
    </row>
    <row r="2351" spans="14:18" x14ac:dyDescent="0.25">
      <c r="N2351" t="str">
        <f>IF(P2351="","",(VLOOKUP(P2351,Fauna!$G$2:$N$5001,8,FALSE)))</f>
        <v/>
      </c>
      <c r="Q2351" t="str">
        <f>IF(P2351="","",(VLOOKUP(P2351,Fauna!$G$2:$H$5001,2,FALSE)))</f>
        <v/>
      </c>
      <c r="R2351" t="str">
        <f>IF(P2351="","",(VLOOKUP(P2351,Fauna!$G$2:$I$5001,3,FALSE)))</f>
        <v/>
      </c>
    </row>
    <row r="2352" spans="14:18" x14ac:dyDescent="0.25">
      <c r="N2352" t="str">
        <f>IF(P2352="","",(VLOOKUP(P2352,Fauna!$G$2:$N$5001,8,FALSE)))</f>
        <v/>
      </c>
      <c r="Q2352" t="str">
        <f>IF(P2352="","",(VLOOKUP(P2352,Fauna!$G$2:$H$5001,2,FALSE)))</f>
        <v/>
      </c>
      <c r="R2352" t="str">
        <f>IF(P2352="","",(VLOOKUP(P2352,Fauna!$G$2:$I$5001,3,FALSE)))</f>
        <v/>
      </c>
    </row>
    <row r="2353" spans="14:18" x14ac:dyDescent="0.25">
      <c r="N2353" t="str">
        <f>IF(P2353="","",(VLOOKUP(P2353,Fauna!$G$2:$N$5001,8,FALSE)))</f>
        <v/>
      </c>
      <c r="Q2353" t="str">
        <f>IF(P2353="","",(VLOOKUP(P2353,Fauna!$G$2:$H$5001,2,FALSE)))</f>
        <v/>
      </c>
      <c r="R2353" t="str">
        <f>IF(P2353="","",(VLOOKUP(P2353,Fauna!$G$2:$I$5001,3,FALSE)))</f>
        <v/>
      </c>
    </row>
    <row r="2354" spans="14:18" x14ac:dyDescent="0.25">
      <c r="N2354" t="str">
        <f>IF(P2354="","",(VLOOKUP(P2354,Fauna!$G$2:$N$5001,8,FALSE)))</f>
        <v/>
      </c>
      <c r="Q2354" t="str">
        <f>IF(P2354="","",(VLOOKUP(P2354,Fauna!$G$2:$H$5001,2,FALSE)))</f>
        <v/>
      </c>
      <c r="R2354" t="str">
        <f>IF(P2354="","",(VLOOKUP(P2354,Fauna!$G$2:$I$5001,3,FALSE)))</f>
        <v/>
      </c>
    </row>
    <row r="2355" spans="14:18" x14ac:dyDescent="0.25">
      <c r="N2355" t="str">
        <f>IF(P2355="","",(VLOOKUP(P2355,Fauna!$G$2:$N$5001,8,FALSE)))</f>
        <v/>
      </c>
      <c r="Q2355" t="str">
        <f>IF(P2355="","",(VLOOKUP(P2355,Fauna!$G$2:$H$5001,2,FALSE)))</f>
        <v/>
      </c>
      <c r="R2355" t="str">
        <f>IF(P2355="","",(VLOOKUP(P2355,Fauna!$G$2:$I$5001,3,FALSE)))</f>
        <v/>
      </c>
    </row>
    <row r="2356" spans="14:18" x14ac:dyDescent="0.25">
      <c r="N2356" t="str">
        <f>IF(P2356="","",(VLOOKUP(P2356,Fauna!$G$2:$N$5001,8,FALSE)))</f>
        <v/>
      </c>
      <c r="Q2356" t="str">
        <f>IF(P2356="","",(VLOOKUP(P2356,Fauna!$G$2:$H$5001,2,FALSE)))</f>
        <v/>
      </c>
      <c r="R2356" t="str">
        <f>IF(P2356="","",(VLOOKUP(P2356,Fauna!$G$2:$I$5001,3,FALSE)))</f>
        <v/>
      </c>
    </row>
    <row r="2357" spans="14:18" x14ac:dyDescent="0.25">
      <c r="N2357" t="str">
        <f>IF(P2357="","",(VLOOKUP(P2357,Fauna!$G$2:$N$5001,8,FALSE)))</f>
        <v/>
      </c>
      <c r="Q2357" t="str">
        <f>IF(P2357="","",(VLOOKUP(P2357,Fauna!$G$2:$H$5001,2,FALSE)))</f>
        <v/>
      </c>
      <c r="R2357" t="str">
        <f>IF(P2357="","",(VLOOKUP(P2357,Fauna!$G$2:$I$5001,3,FALSE)))</f>
        <v/>
      </c>
    </row>
    <row r="2358" spans="14:18" x14ac:dyDescent="0.25">
      <c r="N2358" t="str">
        <f>IF(P2358="","",(VLOOKUP(P2358,Fauna!$G$2:$N$5001,8,FALSE)))</f>
        <v/>
      </c>
      <c r="Q2358" t="str">
        <f>IF(P2358="","",(VLOOKUP(P2358,Fauna!$G$2:$H$5001,2,FALSE)))</f>
        <v/>
      </c>
      <c r="R2358" t="str">
        <f>IF(P2358="","",(VLOOKUP(P2358,Fauna!$G$2:$I$5001,3,FALSE)))</f>
        <v/>
      </c>
    </row>
    <row r="2359" spans="14:18" x14ac:dyDescent="0.25">
      <c r="N2359" t="str">
        <f>IF(P2359="","",(VLOOKUP(P2359,Fauna!$G$2:$N$5001,8,FALSE)))</f>
        <v/>
      </c>
      <c r="Q2359" t="str">
        <f>IF(P2359="","",(VLOOKUP(P2359,Fauna!$G$2:$H$5001,2,FALSE)))</f>
        <v/>
      </c>
      <c r="R2359" t="str">
        <f>IF(P2359="","",(VLOOKUP(P2359,Fauna!$G$2:$I$5001,3,FALSE)))</f>
        <v/>
      </c>
    </row>
    <row r="2360" spans="14:18" x14ac:dyDescent="0.25">
      <c r="N2360" t="str">
        <f>IF(P2360="","",(VLOOKUP(P2360,Fauna!$G$2:$N$5001,8,FALSE)))</f>
        <v/>
      </c>
      <c r="Q2360" t="str">
        <f>IF(P2360="","",(VLOOKUP(P2360,Fauna!$G$2:$H$5001,2,FALSE)))</f>
        <v/>
      </c>
      <c r="R2360" t="str">
        <f>IF(P2360="","",(VLOOKUP(P2360,Fauna!$G$2:$I$5001,3,FALSE)))</f>
        <v/>
      </c>
    </row>
    <row r="2361" spans="14:18" x14ac:dyDescent="0.25">
      <c r="N2361" t="str">
        <f>IF(P2361="","",(VLOOKUP(P2361,Fauna!$G$2:$N$5001,8,FALSE)))</f>
        <v/>
      </c>
      <c r="Q2361" t="str">
        <f>IF(P2361="","",(VLOOKUP(P2361,Fauna!$G$2:$H$5001,2,FALSE)))</f>
        <v/>
      </c>
      <c r="R2361" t="str">
        <f>IF(P2361="","",(VLOOKUP(P2361,Fauna!$G$2:$I$5001,3,FALSE)))</f>
        <v/>
      </c>
    </row>
    <row r="2362" spans="14:18" x14ac:dyDescent="0.25">
      <c r="N2362" t="str">
        <f>IF(P2362="","",(VLOOKUP(P2362,Fauna!$G$2:$N$5001,8,FALSE)))</f>
        <v/>
      </c>
      <c r="Q2362" t="str">
        <f>IF(P2362="","",(VLOOKUP(P2362,Fauna!$G$2:$H$5001,2,FALSE)))</f>
        <v/>
      </c>
      <c r="R2362" t="str">
        <f>IF(P2362="","",(VLOOKUP(P2362,Fauna!$G$2:$I$5001,3,FALSE)))</f>
        <v/>
      </c>
    </row>
    <row r="2363" spans="14:18" x14ac:dyDescent="0.25">
      <c r="N2363" t="str">
        <f>IF(P2363="","",(VLOOKUP(P2363,Fauna!$G$2:$N$5001,8,FALSE)))</f>
        <v/>
      </c>
      <c r="Q2363" t="str">
        <f>IF(P2363="","",(VLOOKUP(P2363,Fauna!$G$2:$H$5001,2,FALSE)))</f>
        <v/>
      </c>
      <c r="R2363" t="str">
        <f>IF(P2363="","",(VLOOKUP(P2363,Fauna!$G$2:$I$5001,3,FALSE)))</f>
        <v/>
      </c>
    </row>
    <row r="2364" spans="14:18" x14ac:dyDescent="0.25">
      <c r="N2364" t="str">
        <f>IF(P2364="","",(VLOOKUP(P2364,Fauna!$G$2:$N$5001,8,FALSE)))</f>
        <v/>
      </c>
      <c r="Q2364" t="str">
        <f>IF(P2364="","",(VLOOKUP(P2364,Fauna!$G$2:$H$5001,2,FALSE)))</f>
        <v/>
      </c>
      <c r="R2364" t="str">
        <f>IF(P2364="","",(VLOOKUP(P2364,Fauna!$G$2:$I$5001,3,FALSE)))</f>
        <v/>
      </c>
    </row>
    <row r="2365" spans="14:18" x14ac:dyDescent="0.25">
      <c r="N2365" t="str">
        <f>IF(P2365="","",(VLOOKUP(P2365,Fauna!$G$2:$N$5001,8,FALSE)))</f>
        <v/>
      </c>
      <c r="Q2365" t="str">
        <f>IF(P2365="","",(VLOOKUP(P2365,Fauna!$G$2:$H$5001,2,FALSE)))</f>
        <v/>
      </c>
      <c r="R2365" t="str">
        <f>IF(P2365="","",(VLOOKUP(P2365,Fauna!$G$2:$I$5001,3,FALSE)))</f>
        <v/>
      </c>
    </row>
    <row r="2366" spans="14:18" x14ac:dyDescent="0.25">
      <c r="N2366" t="str">
        <f>IF(P2366="","",(VLOOKUP(P2366,Fauna!$G$2:$N$5001,8,FALSE)))</f>
        <v/>
      </c>
      <c r="Q2366" t="str">
        <f>IF(P2366="","",(VLOOKUP(P2366,Fauna!$G$2:$H$5001,2,FALSE)))</f>
        <v/>
      </c>
      <c r="R2366" t="str">
        <f>IF(P2366="","",(VLOOKUP(P2366,Fauna!$G$2:$I$5001,3,FALSE)))</f>
        <v/>
      </c>
    </row>
    <row r="2367" spans="14:18" x14ac:dyDescent="0.25">
      <c r="N2367" t="str">
        <f>IF(P2367="","",(VLOOKUP(P2367,Fauna!$G$2:$N$5001,8,FALSE)))</f>
        <v/>
      </c>
      <c r="Q2367" t="str">
        <f>IF(P2367="","",(VLOOKUP(P2367,Fauna!$G$2:$H$5001,2,FALSE)))</f>
        <v/>
      </c>
      <c r="R2367" t="str">
        <f>IF(P2367="","",(VLOOKUP(P2367,Fauna!$G$2:$I$5001,3,FALSE)))</f>
        <v/>
      </c>
    </row>
    <row r="2368" spans="14:18" x14ac:dyDescent="0.25">
      <c r="N2368" t="str">
        <f>IF(P2368="","",(VLOOKUP(P2368,Fauna!$G$2:$N$5001,8,FALSE)))</f>
        <v/>
      </c>
      <c r="Q2368" t="str">
        <f>IF(P2368="","",(VLOOKUP(P2368,Fauna!$G$2:$H$5001,2,FALSE)))</f>
        <v/>
      </c>
      <c r="R2368" t="str">
        <f>IF(P2368="","",(VLOOKUP(P2368,Fauna!$G$2:$I$5001,3,FALSE)))</f>
        <v/>
      </c>
    </row>
    <row r="2369" spans="14:18" x14ac:dyDescent="0.25">
      <c r="N2369" t="str">
        <f>IF(P2369="","",(VLOOKUP(P2369,Fauna!$G$2:$N$5001,8,FALSE)))</f>
        <v/>
      </c>
      <c r="Q2369" t="str">
        <f>IF(P2369="","",(VLOOKUP(P2369,Fauna!$G$2:$H$5001,2,FALSE)))</f>
        <v/>
      </c>
      <c r="R2369" t="str">
        <f>IF(P2369="","",(VLOOKUP(P2369,Fauna!$G$2:$I$5001,3,FALSE)))</f>
        <v/>
      </c>
    </row>
    <row r="2370" spans="14:18" x14ac:dyDescent="0.25">
      <c r="N2370" t="str">
        <f>IF(P2370="","",(VLOOKUP(P2370,Fauna!$G$2:$N$5001,8,FALSE)))</f>
        <v/>
      </c>
      <c r="Q2370" t="str">
        <f>IF(P2370="","",(VLOOKUP(P2370,Fauna!$G$2:$H$5001,2,FALSE)))</f>
        <v/>
      </c>
      <c r="R2370" t="str">
        <f>IF(P2370="","",(VLOOKUP(P2370,Fauna!$G$2:$I$5001,3,FALSE)))</f>
        <v/>
      </c>
    </row>
    <row r="2371" spans="14:18" x14ac:dyDescent="0.25">
      <c r="N2371" t="str">
        <f>IF(P2371="","",(VLOOKUP(P2371,Fauna!$G$2:$N$5001,8,FALSE)))</f>
        <v/>
      </c>
      <c r="Q2371" t="str">
        <f>IF(P2371="","",(VLOOKUP(P2371,Fauna!$G$2:$H$5001,2,FALSE)))</f>
        <v/>
      </c>
      <c r="R2371" t="str">
        <f>IF(P2371="","",(VLOOKUP(P2371,Fauna!$G$2:$I$5001,3,FALSE)))</f>
        <v/>
      </c>
    </row>
    <row r="2372" spans="14:18" x14ac:dyDescent="0.25">
      <c r="N2372" t="str">
        <f>IF(P2372="","",(VLOOKUP(P2372,Fauna!$G$2:$N$5001,8,FALSE)))</f>
        <v/>
      </c>
      <c r="Q2372" t="str">
        <f>IF(P2372="","",(VLOOKUP(P2372,Fauna!$G$2:$H$5001,2,FALSE)))</f>
        <v/>
      </c>
      <c r="R2372" t="str">
        <f>IF(P2372="","",(VLOOKUP(P2372,Fauna!$G$2:$I$5001,3,FALSE)))</f>
        <v/>
      </c>
    </row>
    <row r="2373" spans="14:18" x14ac:dyDescent="0.25">
      <c r="N2373" t="str">
        <f>IF(P2373="","",(VLOOKUP(P2373,Fauna!$G$2:$N$5001,8,FALSE)))</f>
        <v/>
      </c>
      <c r="Q2373" t="str">
        <f>IF(P2373="","",(VLOOKUP(P2373,Fauna!$G$2:$H$5001,2,FALSE)))</f>
        <v/>
      </c>
      <c r="R2373" t="str">
        <f>IF(P2373="","",(VLOOKUP(P2373,Fauna!$G$2:$I$5001,3,FALSE)))</f>
        <v/>
      </c>
    </row>
    <row r="2374" spans="14:18" x14ac:dyDescent="0.25">
      <c r="N2374" t="str">
        <f>IF(P2374="","",(VLOOKUP(P2374,Fauna!$G$2:$N$5001,8,FALSE)))</f>
        <v/>
      </c>
      <c r="Q2374" t="str">
        <f>IF(P2374="","",(VLOOKUP(P2374,Fauna!$G$2:$H$5001,2,FALSE)))</f>
        <v/>
      </c>
      <c r="R2374" t="str">
        <f>IF(P2374="","",(VLOOKUP(P2374,Fauna!$G$2:$I$5001,3,FALSE)))</f>
        <v/>
      </c>
    </row>
    <row r="2375" spans="14:18" x14ac:dyDescent="0.25">
      <c r="N2375" t="str">
        <f>IF(P2375="","",(VLOOKUP(P2375,Fauna!$G$2:$N$5001,8,FALSE)))</f>
        <v/>
      </c>
      <c r="Q2375" t="str">
        <f>IF(P2375="","",(VLOOKUP(P2375,Fauna!$G$2:$H$5001,2,FALSE)))</f>
        <v/>
      </c>
      <c r="R2375" t="str">
        <f>IF(P2375="","",(VLOOKUP(P2375,Fauna!$G$2:$I$5001,3,FALSE)))</f>
        <v/>
      </c>
    </row>
    <row r="2376" spans="14:18" x14ac:dyDescent="0.25">
      <c r="N2376" t="str">
        <f>IF(P2376="","",(VLOOKUP(P2376,Fauna!$G$2:$N$5001,8,FALSE)))</f>
        <v/>
      </c>
      <c r="Q2376" t="str">
        <f>IF(P2376="","",(VLOOKUP(P2376,Fauna!$G$2:$H$5001,2,FALSE)))</f>
        <v/>
      </c>
      <c r="R2376" t="str">
        <f>IF(P2376="","",(VLOOKUP(P2376,Fauna!$G$2:$I$5001,3,FALSE)))</f>
        <v/>
      </c>
    </row>
    <row r="2377" spans="14:18" x14ac:dyDescent="0.25">
      <c r="N2377" t="str">
        <f>IF(P2377="","",(VLOOKUP(P2377,Fauna!$G$2:$N$5001,8,FALSE)))</f>
        <v/>
      </c>
      <c r="Q2377" t="str">
        <f>IF(P2377="","",(VLOOKUP(P2377,Fauna!$G$2:$H$5001,2,FALSE)))</f>
        <v/>
      </c>
      <c r="R2377" t="str">
        <f>IF(P2377="","",(VLOOKUP(P2377,Fauna!$G$2:$I$5001,3,FALSE)))</f>
        <v/>
      </c>
    </row>
    <row r="2378" spans="14:18" x14ac:dyDescent="0.25">
      <c r="N2378" t="str">
        <f>IF(P2378="","",(VLOOKUP(P2378,Fauna!$G$2:$N$5001,8,FALSE)))</f>
        <v/>
      </c>
      <c r="Q2378" t="str">
        <f>IF(P2378="","",(VLOOKUP(P2378,Fauna!$G$2:$H$5001,2,FALSE)))</f>
        <v/>
      </c>
      <c r="R2378" t="str">
        <f>IF(P2378="","",(VLOOKUP(P2378,Fauna!$G$2:$I$5001,3,FALSE)))</f>
        <v/>
      </c>
    </row>
    <row r="2379" spans="14:18" x14ac:dyDescent="0.25">
      <c r="N2379" t="str">
        <f>IF(P2379="","",(VLOOKUP(P2379,Fauna!$G$2:$N$5001,8,FALSE)))</f>
        <v/>
      </c>
      <c r="Q2379" t="str">
        <f>IF(P2379="","",(VLOOKUP(P2379,Fauna!$G$2:$H$5001,2,FALSE)))</f>
        <v/>
      </c>
      <c r="R2379" t="str">
        <f>IF(P2379="","",(VLOOKUP(P2379,Fauna!$G$2:$I$5001,3,FALSE)))</f>
        <v/>
      </c>
    </row>
    <row r="2380" spans="14:18" x14ac:dyDescent="0.25">
      <c r="N2380" t="str">
        <f>IF(P2380="","",(VLOOKUP(P2380,Fauna!$G$2:$N$5001,8,FALSE)))</f>
        <v/>
      </c>
      <c r="Q2380" t="str">
        <f>IF(P2380="","",(VLOOKUP(P2380,Fauna!$G$2:$H$5001,2,FALSE)))</f>
        <v/>
      </c>
      <c r="R2380" t="str">
        <f>IF(P2380="","",(VLOOKUP(P2380,Fauna!$G$2:$I$5001,3,FALSE)))</f>
        <v/>
      </c>
    </row>
    <row r="2381" spans="14:18" x14ac:dyDescent="0.25">
      <c r="N2381" t="str">
        <f>IF(P2381="","",(VLOOKUP(P2381,Fauna!$G$2:$N$5001,8,FALSE)))</f>
        <v/>
      </c>
      <c r="Q2381" t="str">
        <f>IF(P2381="","",(VLOOKUP(P2381,Fauna!$G$2:$H$5001,2,FALSE)))</f>
        <v/>
      </c>
      <c r="R2381" t="str">
        <f>IF(P2381="","",(VLOOKUP(P2381,Fauna!$G$2:$I$5001,3,FALSE)))</f>
        <v/>
      </c>
    </row>
    <row r="2382" spans="14:18" x14ac:dyDescent="0.25">
      <c r="N2382" t="str">
        <f>IF(P2382="","",(VLOOKUP(P2382,Fauna!$G$2:$N$5001,8,FALSE)))</f>
        <v/>
      </c>
      <c r="Q2382" t="str">
        <f>IF(P2382="","",(VLOOKUP(P2382,Fauna!$G$2:$H$5001,2,FALSE)))</f>
        <v/>
      </c>
      <c r="R2382" t="str">
        <f>IF(P2382="","",(VLOOKUP(P2382,Fauna!$G$2:$I$5001,3,FALSE)))</f>
        <v/>
      </c>
    </row>
    <row r="2383" spans="14:18" x14ac:dyDescent="0.25">
      <c r="N2383" t="str">
        <f>IF(P2383="","",(VLOOKUP(P2383,Fauna!$G$2:$N$5001,8,FALSE)))</f>
        <v/>
      </c>
      <c r="Q2383" t="str">
        <f>IF(P2383="","",(VLOOKUP(P2383,Fauna!$G$2:$H$5001,2,FALSE)))</f>
        <v/>
      </c>
      <c r="R2383" t="str">
        <f>IF(P2383="","",(VLOOKUP(P2383,Fauna!$G$2:$I$5001,3,FALSE)))</f>
        <v/>
      </c>
    </row>
    <row r="2384" spans="14:18" x14ac:dyDescent="0.25">
      <c r="N2384" t="str">
        <f>IF(P2384="","",(VLOOKUP(P2384,Fauna!$G$2:$N$5001,8,FALSE)))</f>
        <v/>
      </c>
      <c r="Q2384" t="str">
        <f>IF(P2384="","",(VLOOKUP(P2384,Fauna!$G$2:$H$5001,2,FALSE)))</f>
        <v/>
      </c>
      <c r="R2384" t="str">
        <f>IF(P2384="","",(VLOOKUP(P2384,Fauna!$G$2:$I$5001,3,FALSE)))</f>
        <v/>
      </c>
    </row>
    <row r="2385" spans="14:18" x14ac:dyDescent="0.25">
      <c r="N2385" t="str">
        <f>IF(P2385="","",(VLOOKUP(P2385,Fauna!$G$2:$N$5001,8,FALSE)))</f>
        <v/>
      </c>
      <c r="Q2385" t="str">
        <f>IF(P2385="","",(VLOOKUP(P2385,Fauna!$G$2:$H$5001,2,FALSE)))</f>
        <v/>
      </c>
      <c r="R2385" t="str">
        <f>IF(P2385="","",(VLOOKUP(P2385,Fauna!$G$2:$I$5001,3,FALSE)))</f>
        <v/>
      </c>
    </row>
    <row r="2386" spans="14:18" x14ac:dyDescent="0.25">
      <c r="N2386" t="str">
        <f>IF(P2386="","",(VLOOKUP(P2386,Fauna!$G$2:$N$5001,8,FALSE)))</f>
        <v/>
      </c>
      <c r="Q2386" t="str">
        <f>IF(P2386="","",(VLOOKUP(P2386,Fauna!$G$2:$H$5001,2,FALSE)))</f>
        <v/>
      </c>
      <c r="R2386" t="str">
        <f>IF(P2386="","",(VLOOKUP(P2386,Fauna!$G$2:$I$5001,3,FALSE)))</f>
        <v/>
      </c>
    </row>
    <row r="2387" spans="14:18" x14ac:dyDescent="0.25">
      <c r="N2387" t="str">
        <f>IF(P2387="","",(VLOOKUP(P2387,Fauna!$G$2:$N$5001,8,FALSE)))</f>
        <v/>
      </c>
      <c r="Q2387" t="str">
        <f>IF(P2387="","",(VLOOKUP(P2387,Fauna!$G$2:$H$5001,2,FALSE)))</f>
        <v/>
      </c>
      <c r="R2387" t="str">
        <f>IF(P2387="","",(VLOOKUP(P2387,Fauna!$G$2:$I$5001,3,FALSE)))</f>
        <v/>
      </c>
    </row>
    <row r="2388" spans="14:18" x14ac:dyDescent="0.25">
      <c r="N2388" t="str">
        <f>IF(P2388="","",(VLOOKUP(P2388,Fauna!$G$2:$N$5001,8,FALSE)))</f>
        <v/>
      </c>
      <c r="Q2388" t="str">
        <f>IF(P2388="","",(VLOOKUP(P2388,Fauna!$G$2:$H$5001,2,FALSE)))</f>
        <v/>
      </c>
      <c r="R2388" t="str">
        <f>IF(P2388="","",(VLOOKUP(P2388,Fauna!$G$2:$I$5001,3,FALSE)))</f>
        <v/>
      </c>
    </row>
    <row r="2389" spans="14:18" x14ac:dyDescent="0.25">
      <c r="N2389" t="str">
        <f>IF(P2389="","",(VLOOKUP(P2389,Fauna!$G$2:$N$5001,8,FALSE)))</f>
        <v/>
      </c>
      <c r="Q2389" t="str">
        <f>IF(P2389="","",(VLOOKUP(P2389,Fauna!$G$2:$H$5001,2,FALSE)))</f>
        <v/>
      </c>
      <c r="R2389" t="str">
        <f>IF(P2389="","",(VLOOKUP(P2389,Fauna!$G$2:$I$5001,3,FALSE)))</f>
        <v/>
      </c>
    </row>
    <row r="2390" spans="14:18" x14ac:dyDescent="0.25">
      <c r="N2390" t="str">
        <f>IF(P2390="","",(VLOOKUP(P2390,Fauna!$G$2:$N$5001,8,FALSE)))</f>
        <v/>
      </c>
      <c r="Q2390" t="str">
        <f>IF(P2390="","",(VLOOKUP(P2390,Fauna!$G$2:$H$5001,2,FALSE)))</f>
        <v/>
      </c>
      <c r="R2390" t="str">
        <f>IF(P2390="","",(VLOOKUP(P2390,Fauna!$G$2:$I$5001,3,FALSE)))</f>
        <v/>
      </c>
    </row>
    <row r="2391" spans="14:18" x14ac:dyDescent="0.25">
      <c r="N2391" t="str">
        <f>IF(P2391="","",(VLOOKUP(P2391,Fauna!$G$2:$N$5001,8,FALSE)))</f>
        <v/>
      </c>
      <c r="Q2391" t="str">
        <f>IF(P2391="","",(VLOOKUP(P2391,Fauna!$G$2:$H$5001,2,FALSE)))</f>
        <v/>
      </c>
      <c r="R2391" t="str">
        <f>IF(P2391="","",(VLOOKUP(P2391,Fauna!$G$2:$I$5001,3,FALSE)))</f>
        <v/>
      </c>
    </row>
    <row r="2392" spans="14:18" x14ac:dyDescent="0.25">
      <c r="N2392" t="str">
        <f>IF(P2392="","",(VLOOKUP(P2392,Fauna!$G$2:$N$5001,8,FALSE)))</f>
        <v/>
      </c>
      <c r="Q2392" t="str">
        <f>IF(P2392="","",(VLOOKUP(P2392,Fauna!$G$2:$H$5001,2,FALSE)))</f>
        <v/>
      </c>
      <c r="R2392" t="str">
        <f>IF(P2392="","",(VLOOKUP(P2392,Fauna!$G$2:$I$5001,3,FALSE)))</f>
        <v/>
      </c>
    </row>
    <row r="2393" spans="14:18" x14ac:dyDescent="0.25">
      <c r="N2393" t="str">
        <f>IF(P2393="","",(VLOOKUP(P2393,Fauna!$G$2:$N$5001,8,FALSE)))</f>
        <v/>
      </c>
      <c r="Q2393" t="str">
        <f>IF(P2393="","",(VLOOKUP(P2393,Fauna!$G$2:$H$5001,2,FALSE)))</f>
        <v/>
      </c>
      <c r="R2393" t="str">
        <f>IF(P2393="","",(VLOOKUP(P2393,Fauna!$G$2:$I$5001,3,FALSE)))</f>
        <v/>
      </c>
    </row>
    <row r="2394" spans="14:18" x14ac:dyDescent="0.25">
      <c r="N2394" t="str">
        <f>IF(P2394="","",(VLOOKUP(P2394,Fauna!$G$2:$N$5001,8,FALSE)))</f>
        <v/>
      </c>
      <c r="Q2394" t="str">
        <f>IF(P2394="","",(VLOOKUP(P2394,Fauna!$G$2:$H$5001,2,FALSE)))</f>
        <v/>
      </c>
      <c r="R2394" t="str">
        <f>IF(P2394="","",(VLOOKUP(P2394,Fauna!$G$2:$I$5001,3,FALSE)))</f>
        <v/>
      </c>
    </row>
    <row r="2395" spans="14:18" x14ac:dyDescent="0.25">
      <c r="N2395" t="str">
        <f>IF(P2395="","",(VLOOKUP(P2395,Fauna!$G$2:$N$5001,8,FALSE)))</f>
        <v/>
      </c>
      <c r="Q2395" t="str">
        <f>IF(P2395="","",(VLOOKUP(P2395,Fauna!$G$2:$H$5001,2,FALSE)))</f>
        <v/>
      </c>
      <c r="R2395" t="str">
        <f>IF(P2395="","",(VLOOKUP(P2395,Fauna!$G$2:$I$5001,3,FALSE)))</f>
        <v/>
      </c>
    </row>
    <row r="2396" spans="14:18" x14ac:dyDescent="0.25">
      <c r="N2396" t="str">
        <f>IF(P2396="","",(VLOOKUP(P2396,Fauna!$G$2:$N$5001,8,FALSE)))</f>
        <v/>
      </c>
      <c r="Q2396" t="str">
        <f>IF(P2396="","",(VLOOKUP(P2396,Fauna!$G$2:$H$5001,2,FALSE)))</f>
        <v/>
      </c>
      <c r="R2396" t="str">
        <f>IF(P2396="","",(VLOOKUP(P2396,Fauna!$G$2:$I$5001,3,FALSE)))</f>
        <v/>
      </c>
    </row>
    <row r="2397" spans="14:18" x14ac:dyDescent="0.25">
      <c r="N2397" t="str">
        <f>IF(P2397="","",(VLOOKUP(P2397,Fauna!$G$2:$N$5001,8,FALSE)))</f>
        <v/>
      </c>
      <c r="Q2397" t="str">
        <f>IF(P2397="","",(VLOOKUP(P2397,Fauna!$G$2:$H$5001,2,FALSE)))</f>
        <v/>
      </c>
      <c r="R2397" t="str">
        <f>IF(P2397="","",(VLOOKUP(P2397,Fauna!$G$2:$I$5001,3,FALSE)))</f>
        <v/>
      </c>
    </row>
    <row r="2398" spans="14:18" x14ac:dyDescent="0.25">
      <c r="N2398" t="str">
        <f>IF(P2398="","",(VLOOKUP(P2398,Fauna!$G$2:$N$5001,8,FALSE)))</f>
        <v/>
      </c>
      <c r="Q2398" t="str">
        <f>IF(P2398="","",(VLOOKUP(P2398,Fauna!$G$2:$H$5001,2,FALSE)))</f>
        <v/>
      </c>
      <c r="R2398" t="str">
        <f>IF(P2398="","",(VLOOKUP(P2398,Fauna!$G$2:$I$5001,3,FALSE)))</f>
        <v/>
      </c>
    </row>
    <row r="2399" spans="14:18" x14ac:dyDescent="0.25">
      <c r="N2399" t="str">
        <f>IF(P2399="","",(VLOOKUP(P2399,Fauna!$G$2:$N$5001,8,FALSE)))</f>
        <v/>
      </c>
      <c r="Q2399" t="str">
        <f>IF(P2399="","",(VLOOKUP(P2399,Fauna!$G$2:$H$5001,2,FALSE)))</f>
        <v/>
      </c>
      <c r="R2399" t="str">
        <f>IF(P2399="","",(VLOOKUP(P2399,Fauna!$G$2:$I$5001,3,FALSE)))</f>
        <v/>
      </c>
    </row>
    <row r="2400" spans="14:18" x14ac:dyDescent="0.25">
      <c r="N2400" t="str">
        <f>IF(P2400="","",(VLOOKUP(P2400,Fauna!$G$2:$N$5001,8,FALSE)))</f>
        <v/>
      </c>
      <c r="Q2400" t="str">
        <f>IF(P2400="","",(VLOOKUP(P2400,Fauna!$G$2:$H$5001,2,FALSE)))</f>
        <v/>
      </c>
      <c r="R2400" t="str">
        <f>IF(P2400="","",(VLOOKUP(P2400,Fauna!$G$2:$I$5001,3,FALSE)))</f>
        <v/>
      </c>
    </row>
    <row r="2401" spans="14:18" x14ac:dyDescent="0.25">
      <c r="N2401" t="str">
        <f>IF(P2401="","",(VLOOKUP(P2401,Fauna!$G$2:$N$5001,8,FALSE)))</f>
        <v/>
      </c>
      <c r="Q2401" t="str">
        <f>IF(P2401="","",(VLOOKUP(P2401,Fauna!$G$2:$H$5001,2,FALSE)))</f>
        <v/>
      </c>
      <c r="R2401" t="str">
        <f>IF(P2401="","",(VLOOKUP(P2401,Fauna!$G$2:$I$5001,3,FALSE)))</f>
        <v/>
      </c>
    </row>
    <row r="2402" spans="14:18" x14ac:dyDescent="0.25">
      <c r="N2402" t="str">
        <f>IF(P2402="","",(VLOOKUP(P2402,Fauna!$G$2:$N$5001,8,FALSE)))</f>
        <v/>
      </c>
      <c r="Q2402" t="str">
        <f>IF(P2402="","",(VLOOKUP(P2402,Fauna!$G$2:$H$5001,2,FALSE)))</f>
        <v/>
      </c>
      <c r="R2402" t="str">
        <f>IF(P2402="","",(VLOOKUP(P2402,Fauna!$G$2:$I$5001,3,FALSE)))</f>
        <v/>
      </c>
    </row>
    <row r="2403" spans="14:18" x14ac:dyDescent="0.25">
      <c r="N2403" t="str">
        <f>IF(P2403="","",(VLOOKUP(P2403,Fauna!$G$2:$N$5001,8,FALSE)))</f>
        <v/>
      </c>
      <c r="Q2403" t="str">
        <f>IF(P2403="","",(VLOOKUP(P2403,Fauna!$G$2:$H$5001,2,FALSE)))</f>
        <v/>
      </c>
      <c r="R2403" t="str">
        <f>IF(P2403="","",(VLOOKUP(P2403,Fauna!$G$2:$I$5001,3,FALSE)))</f>
        <v/>
      </c>
    </row>
    <row r="2404" spans="14:18" x14ac:dyDescent="0.25">
      <c r="N2404" t="str">
        <f>IF(P2404="","",(VLOOKUP(P2404,Fauna!$G$2:$N$5001,8,FALSE)))</f>
        <v/>
      </c>
      <c r="Q2404" t="str">
        <f>IF(P2404="","",(VLOOKUP(P2404,Fauna!$G$2:$H$5001,2,FALSE)))</f>
        <v/>
      </c>
      <c r="R2404" t="str">
        <f>IF(P2404="","",(VLOOKUP(P2404,Fauna!$G$2:$I$5001,3,FALSE)))</f>
        <v/>
      </c>
    </row>
    <row r="2405" spans="14:18" x14ac:dyDescent="0.25">
      <c r="N2405" t="str">
        <f>IF(P2405="","",(VLOOKUP(P2405,Fauna!$G$2:$N$5001,8,FALSE)))</f>
        <v/>
      </c>
      <c r="Q2405" t="str">
        <f>IF(P2405="","",(VLOOKUP(P2405,Fauna!$G$2:$H$5001,2,FALSE)))</f>
        <v/>
      </c>
      <c r="R2405" t="str">
        <f>IF(P2405="","",(VLOOKUP(P2405,Fauna!$G$2:$I$5001,3,FALSE)))</f>
        <v/>
      </c>
    </row>
    <row r="2406" spans="14:18" x14ac:dyDescent="0.25">
      <c r="N2406" t="str">
        <f>IF(P2406="","",(VLOOKUP(P2406,Fauna!$G$2:$N$5001,8,FALSE)))</f>
        <v/>
      </c>
      <c r="Q2406" t="str">
        <f>IF(P2406="","",(VLOOKUP(P2406,Fauna!$G$2:$H$5001,2,FALSE)))</f>
        <v/>
      </c>
      <c r="R2406" t="str">
        <f>IF(P2406="","",(VLOOKUP(P2406,Fauna!$G$2:$I$5001,3,FALSE)))</f>
        <v/>
      </c>
    </row>
    <row r="2407" spans="14:18" x14ac:dyDescent="0.25">
      <c r="N2407" t="str">
        <f>IF(P2407="","",(VLOOKUP(P2407,Fauna!$G$2:$N$5001,8,FALSE)))</f>
        <v/>
      </c>
      <c r="Q2407" t="str">
        <f>IF(P2407="","",(VLOOKUP(P2407,Fauna!$G$2:$H$5001,2,FALSE)))</f>
        <v/>
      </c>
      <c r="R2407" t="str">
        <f>IF(P2407="","",(VLOOKUP(P2407,Fauna!$G$2:$I$5001,3,FALSE)))</f>
        <v/>
      </c>
    </row>
    <row r="2408" spans="14:18" x14ac:dyDescent="0.25">
      <c r="N2408" t="str">
        <f>IF(P2408="","",(VLOOKUP(P2408,Fauna!$G$2:$N$5001,8,FALSE)))</f>
        <v/>
      </c>
      <c r="Q2408" t="str">
        <f>IF(P2408="","",(VLOOKUP(P2408,Fauna!$G$2:$H$5001,2,FALSE)))</f>
        <v/>
      </c>
      <c r="R2408" t="str">
        <f>IF(P2408="","",(VLOOKUP(P2408,Fauna!$G$2:$I$5001,3,FALSE)))</f>
        <v/>
      </c>
    </row>
    <row r="2409" spans="14:18" x14ac:dyDescent="0.25">
      <c r="N2409" t="str">
        <f>IF(P2409="","",(VLOOKUP(P2409,Fauna!$G$2:$N$5001,8,FALSE)))</f>
        <v/>
      </c>
      <c r="Q2409" t="str">
        <f>IF(P2409="","",(VLOOKUP(P2409,Fauna!$G$2:$H$5001,2,FALSE)))</f>
        <v/>
      </c>
      <c r="R2409" t="str">
        <f>IF(P2409="","",(VLOOKUP(P2409,Fauna!$G$2:$I$5001,3,FALSE)))</f>
        <v/>
      </c>
    </row>
    <row r="2410" spans="14:18" x14ac:dyDescent="0.25">
      <c r="N2410" t="str">
        <f>IF(P2410="","",(VLOOKUP(P2410,Fauna!$G$2:$N$5001,8,FALSE)))</f>
        <v/>
      </c>
      <c r="Q2410" t="str">
        <f>IF(P2410="","",(VLOOKUP(P2410,Fauna!$G$2:$H$5001,2,FALSE)))</f>
        <v/>
      </c>
      <c r="R2410" t="str">
        <f>IF(P2410="","",(VLOOKUP(P2410,Fauna!$G$2:$I$5001,3,FALSE)))</f>
        <v/>
      </c>
    </row>
    <row r="2411" spans="14:18" x14ac:dyDescent="0.25">
      <c r="N2411" t="str">
        <f>IF(P2411="","",(VLOOKUP(P2411,Fauna!$G$2:$N$5001,8,FALSE)))</f>
        <v/>
      </c>
      <c r="Q2411" t="str">
        <f>IF(P2411="","",(VLOOKUP(P2411,Fauna!$G$2:$H$5001,2,FALSE)))</f>
        <v/>
      </c>
      <c r="R2411" t="str">
        <f>IF(P2411="","",(VLOOKUP(P2411,Fauna!$G$2:$I$5001,3,FALSE)))</f>
        <v/>
      </c>
    </row>
    <row r="2412" spans="14:18" x14ac:dyDescent="0.25">
      <c r="N2412" t="str">
        <f>IF(P2412="","",(VLOOKUP(P2412,Fauna!$G$2:$N$5001,8,FALSE)))</f>
        <v/>
      </c>
      <c r="Q2412" t="str">
        <f>IF(P2412="","",(VLOOKUP(P2412,Fauna!$G$2:$H$5001,2,FALSE)))</f>
        <v/>
      </c>
      <c r="R2412" t="str">
        <f>IF(P2412="","",(VLOOKUP(P2412,Fauna!$G$2:$I$5001,3,FALSE)))</f>
        <v/>
      </c>
    </row>
    <row r="2413" spans="14:18" x14ac:dyDescent="0.25">
      <c r="N2413" t="str">
        <f>IF(P2413="","",(VLOOKUP(P2413,Fauna!$G$2:$N$5001,8,FALSE)))</f>
        <v/>
      </c>
      <c r="Q2413" t="str">
        <f>IF(P2413="","",(VLOOKUP(P2413,Fauna!$G$2:$H$5001,2,FALSE)))</f>
        <v/>
      </c>
      <c r="R2413" t="str">
        <f>IF(P2413="","",(VLOOKUP(P2413,Fauna!$G$2:$I$5001,3,FALSE)))</f>
        <v/>
      </c>
    </row>
    <row r="2414" spans="14:18" x14ac:dyDescent="0.25">
      <c r="N2414" t="str">
        <f>IF(P2414="","",(VLOOKUP(P2414,Fauna!$G$2:$N$5001,8,FALSE)))</f>
        <v/>
      </c>
      <c r="Q2414" t="str">
        <f>IF(P2414="","",(VLOOKUP(P2414,Fauna!$G$2:$H$5001,2,FALSE)))</f>
        <v/>
      </c>
      <c r="R2414" t="str">
        <f>IF(P2414="","",(VLOOKUP(P2414,Fauna!$G$2:$I$5001,3,FALSE)))</f>
        <v/>
      </c>
    </row>
    <row r="2415" spans="14:18" x14ac:dyDescent="0.25">
      <c r="N2415" t="str">
        <f>IF(P2415="","",(VLOOKUP(P2415,Fauna!$G$2:$N$5001,8,FALSE)))</f>
        <v/>
      </c>
      <c r="Q2415" t="str">
        <f>IF(P2415="","",(VLOOKUP(P2415,Fauna!$G$2:$H$5001,2,FALSE)))</f>
        <v/>
      </c>
      <c r="R2415" t="str">
        <f>IF(P2415="","",(VLOOKUP(P2415,Fauna!$G$2:$I$5001,3,FALSE)))</f>
        <v/>
      </c>
    </row>
    <row r="2416" spans="14:18" x14ac:dyDescent="0.25">
      <c r="N2416" t="str">
        <f>IF(P2416="","",(VLOOKUP(P2416,Fauna!$G$2:$N$5001,8,FALSE)))</f>
        <v/>
      </c>
      <c r="Q2416" t="str">
        <f>IF(P2416="","",(VLOOKUP(P2416,Fauna!$G$2:$H$5001,2,FALSE)))</f>
        <v/>
      </c>
      <c r="R2416" t="str">
        <f>IF(P2416="","",(VLOOKUP(P2416,Fauna!$G$2:$I$5001,3,FALSE)))</f>
        <v/>
      </c>
    </row>
    <row r="2417" spans="14:18" x14ac:dyDescent="0.25">
      <c r="N2417" t="str">
        <f>IF(P2417="","",(VLOOKUP(P2417,Fauna!$G$2:$N$5001,8,FALSE)))</f>
        <v/>
      </c>
      <c r="Q2417" t="str">
        <f>IF(P2417="","",(VLOOKUP(P2417,Fauna!$G$2:$H$5001,2,FALSE)))</f>
        <v/>
      </c>
      <c r="R2417" t="str">
        <f>IF(P2417="","",(VLOOKUP(P2417,Fauna!$G$2:$I$5001,3,FALSE)))</f>
        <v/>
      </c>
    </row>
    <row r="2418" spans="14:18" x14ac:dyDescent="0.25">
      <c r="N2418" t="str">
        <f>IF(P2418="","",(VLOOKUP(P2418,Fauna!$G$2:$N$5001,8,FALSE)))</f>
        <v/>
      </c>
      <c r="Q2418" t="str">
        <f>IF(P2418="","",(VLOOKUP(P2418,Fauna!$G$2:$H$5001,2,FALSE)))</f>
        <v/>
      </c>
      <c r="R2418" t="str">
        <f>IF(P2418="","",(VLOOKUP(P2418,Fauna!$G$2:$I$5001,3,FALSE)))</f>
        <v/>
      </c>
    </row>
    <row r="2419" spans="14:18" x14ac:dyDescent="0.25">
      <c r="N2419" t="str">
        <f>IF(P2419="","",(VLOOKUP(P2419,Fauna!$G$2:$N$5001,8,FALSE)))</f>
        <v/>
      </c>
      <c r="Q2419" t="str">
        <f>IF(P2419="","",(VLOOKUP(P2419,Fauna!$G$2:$H$5001,2,FALSE)))</f>
        <v/>
      </c>
      <c r="R2419" t="str">
        <f>IF(P2419="","",(VLOOKUP(P2419,Fauna!$G$2:$I$5001,3,FALSE)))</f>
        <v/>
      </c>
    </row>
    <row r="2420" spans="14:18" x14ac:dyDescent="0.25">
      <c r="N2420" t="str">
        <f>IF(P2420="","",(VLOOKUP(P2420,Fauna!$G$2:$N$5001,8,FALSE)))</f>
        <v/>
      </c>
      <c r="Q2420" t="str">
        <f>IF(P2420="","",(VLOOKUP(P2420,Fauna!$G$2:$H$5001,2,FALSE)))</f>
        <v/>
      </c>
      <c r="R2420" t="str">
        <f>IF(P2420="","",(VLOOKUP(P2420,Fauna!$G$2:$I$5001,3,FALSE)))</f>
        <v/>
      </c>
    </row>
    <row r="2421" spans="14:18" x14ac:dyDescent="0.25">
      <c r="N2421" t="str">
        <f>IF(P2421="","",(VLOOKUP(P2421,Fauna!$G$2:$N$5001,8,FALSE)))</f>
        <v/>
      </c>
      <c r="Q2421" t="str">
        <f>IF(P2421="","",(VLOOKUP(P2421,Fauna!$G$2:$H$5001,2,FALSE)))</f>
        <v/>
      </c>
      <c r="R2421" t="str">
        <f>IF(P2421="","",(VLOOKUP(P2421,Fauna!$G$2:$I$5001,3,FALSE)))</f>
        <v/>
      </c>
    </row>
    <row r="2422" spans="14:18" x14ac:dyDescent="0.25">
      <c r="N2422" t="str">
        <f>IF(P2422="","",(VLOOKUP(P2422,Fauna!$G$2:$N$5001,8,FALSE)))</f>
        <v/>
      </c>
      <c r="Q2422" t="str">
        <f>IF(P2422="","",(VLOOKUP(P2422,Fauna!$G$2:$H$5001,2,FALSE)))</f>
        <v/>
      </c>
      <c r="R2422" t="str">
        <f>IF(P2422="","",(VLOOKUP(P2422,Fauna!$G$2:$I$5001,3,FALSE)))</f>
        <v/>
      </c>
    </row>
    <row r="2423" spans="14:18" x14ac:dyDescent="0.25">
      <c r="N2423" t="str">
        <f>IF(P2423="","",(VLOOKUP(P2423,Fauna!$G$2:$N$5001,8,FALSE)))</f>
        <v/>
      </c>
      <c r="Q2423" t="str">
        <f>IF(P2423="","",(VLOOKUP(P2423,Fauna!$G$2:$H$5001,2,FALSE)))</f>
        <v/>
      </c>
      <c r="R2423" t="str">
        <f>IF(P2423="","",(VLOOKUP(P2423,Fauna!$G$2:$I$5001,3,FALSE)))</f>
        <v/>
      </c>
    </row>
    <row r="2424" spans="14:18" x14ac:dyDescent="0.25">
      <c r="N2424" t="str">
        <f>IF(P2424="","",(VLOOKUP(P2424,Fauna!$G$2:$N$5001,8,FALSE)))</f>
        <v/>
      </c>
      <c r="Q2424" t="str">
        <f>IF(P2424="","",(VLOOKUP(P2424,Fauna!$G$2:$H$5001,2,FALSE)))</f>
        <v/>
      </c>
      <c r="R2424" t="str">
        <f>IF(P2424="","",(VLOOKUP(P2424,Fauna!$G$2:$I$5001,3,FALSE)))</f>
        <v/>
      </c>
    </row>
    <row r="2425" spans="14:18" x14ac:dyDescent="0.25">
      <c r="N2425" t="str">
        <f>IF(P2425="","",(VLOOKUP(P2425,Fauna!$G$2:$N$5001,8,FALSE)))</f>
        <v/>
      </c>
      <c r="Q2425" t="str">
        <f>IF(P2425="","",(VLOOKUP(P2425,Fauna!$G$2:$H$5001,2,FALSE)))</f>
        <v/>
      </c>
      <c r="R2425" t="str">
        <f>IF(P2425="","",(VLOOKUP(P2425,Fauna!$G$2:$I$5001,3,FALSE)))</f>
        <v/>
      </c>
    </row>
    <row r="2426" spans="14:18" x14ac:dyDescent="0.25">
      <c r="N2426" t="str">
        <f>IF(P2426="","",(VLOOKUP(P2426,Fauna!$G$2:$N$5001,8,FALSE)))</f>
        <v/>
      </c>
      <c r="Q2426" t="str">
        <f>IF(P2426="","",(VLOOKUP(P2426,Fauna!$G$2:$H$5001,2,FALSE)))</f>
        <v/>
      </c>
      <c r="R2426" t="str">
        <f>IF(P2426="","",(VLOOKUP(P2426,Fauna!$G$2:$I$5001,3,FALSE)))</f>
        <v/>
      </c>
    </row>
    <row r="2427" spans="14:18" x14ac:dyDescent="0.25">
      <c r="N2427" t="str">
        <f>IF(P2427="","",(VLOOKUP(P2427,Fauna!$G$2:$N$5001,8,FALSE)))</f>
        <v/>
      </c>
      <c r="Q2427" t="str">
        <f>IF(P2427="","",(VLOOKUP(P2427,Fauna!$G$2:$H$5001,2,FALSE)))</f>
        <v/>
      </c>
      <c r="R2427" t="str">
        <f>IF(P2427="","",(VLOOKUP(P2427,Fauna!$G$2:$I$5001,3,FALSE)))</f>
        <v/>
      </c>
    </row>
    <row r="2428" spans="14:18" x14ac:dyDescent="0.25">
      <c r="N2428" t="str">
        <f>IF(P2428="","",(VLOOKUP(P2428,Fauna!$G$2:$N$5001,8,FALSE)))</f>
        <v/>
      </c>
      <c r="Q2428" t="str">
        <f>IF(P2428="","",(VLOOKUP(P2428,Fauna!$G$2:$H$5001,2,FALSE)))</f>
        <v/>
      </c>
      <c r="R2428" t="str">
        <f>IF(P2428="","",(VLOOKUP(P2428,Fauna!$G$2:$I$5001,3,FALSE)))</f>
        <v/>
      </c>
    </row>
    <row r="2429" spans="14:18" x14ac:dyDescent="0.25">
      <c r="N2429" t="str">
        <f>IF(P2429="","",(VLOOKUP(P2429,Fauna!$G$2:$N$5001,8,FALSE)))</f>
        <v/>
      </c>
      <c r="Q2429" t="str">
        <f>IF(P2429="","",(VLOOKUP(P2429,Fauna!$G$2:$H$5001,2,FALSE)))</f>
        <v/>
      </c>
      <c r="R2429" t="str">
        <f>IF(P2429="","",(VLOOKUP(P2429,Fauna!$G$2:$I$5001,3,FALSE)))</f>
        <v/>
      </c>
    </row>
    <row r="2430" spans="14:18" x14ac:dyDescent="0.25">
      <c r="N2430" t="str">
        <f>IF(P2430="","",(VLOOKUP(P2430,Fauna!$G$2:$N$5001,8,FALSE)))</f>
        <v/>
      </c>
      <c r="Q2430" t="str">
        <f>IF(P2430="","",(VLOOKUP(P2430,Fauna!$G$2:$H$5001,2,FALSE)))</f>
        <v/>
      </c>
      <c r="R2430" t="str">
        <f>IF(P2430="","",(VLOOKUP(P2430,Fauna!$G$2:$I$5001,3,FALSE)))</f>
        <v/>
      </c>
    </row>
    <row r="2431" spans="14:18" x14ac:dyDescent="0.25">
      <c r="N2431" t="str">
        <f>IF(P2431="","",(VLOOKUP(P2431,Fauna!$G$2:$N$5001,8,FALSE)))</f>
        <v/>
      </c>
      <c r="Q2431" t="str">
        <f>IF(P2431="","",(VLOOKUP(P2431,Fauna!$G$2:$H$5001,2,FALSE)))</f>
        <v/>
      </c>
      <c r="R2431" t="str">
        <f>IF(P2431="","",(VLOOKUP(P2431,Fauna!$G$2:$I$5001,3,FALSE)))</f>
        <v/>
      </c>
    </row>
    <row r="2432" spans="14:18" x14ac:dyDescent="0.25">
      <c r="N2432" t="str">
        <f>IF(P2432="","",(VLOOKUP(P2432,Fauna!$G$2:$N$5001,8,FALSE)))</f>
        <v/>
      </c>
      <c r="Q2432" t="str">
        <f>IF(P2432="","",(VLOOKUP(P2432,Fauna!$G$2:$H$5001,2,FALSE)))</f>
        <v/>
      </c>
      <c r="R2432" t="str">
        <f>IF(P2432="","",(VLOOKUP(P2432,Fauna!$G$2:$I$5001,3,FALSE)))</f>
        <v/>
      </c>
    </row>
    <row r="2433" spans="14:18" x14ac:dyDescent="0.25">
      <c r="N2433" t="str">
        <f>IF(P2433="","",(VLOOKUP(P2433,Fauna!$G$2:$N$5001,8,FALSE)))</f>
        <v/>
      </c>
      <c r="Q2433" t="str">
        <f>IF(P2433="","",(VLOOKUP(P2433,Fauna!$G$2:$H$5001,2,FALSE)))</f>
        <v/>
      </c>
      <c r="R2433" t="str">
        <f>IF(P2433="","",(VLOOKUP(P2433,Fauna!$G$2:$I$5001,3,FALSE)))</f>
        <v/>
      </c>
    </row>
    <row r="2434" spans="14:18" x14ac:dyDescent="0.25">
      <c r="N2434" t="str">
        <f>IF(P2434="","",(VLOOKUP(P2434,Fauna!$G$2:$N$5001,8,FALSE)))</f>
        <v/>
      </c>
      <c r="Q2434" t="str">
        <f>IF(P2434="","",(VLOOKUP(P2434,Fauna!$G$2:$H$5001,2,FALSE)))</f>
        <v/>
      </c>
      <c r="R2434" t="str">
        <f>IF(P2434="","",(VLOOKUP(P2434,Fauna!$G$2:$I$5001,3,FALSE)))</f>
        <v/>
      </c>
    </row>
    <row r="2435" spans="14:18" x14ac:dyDescent="0.25">
      <c r="N2435" t="str">
        <f>IF(P2435="","",(VLOOKUP(P2435,Fauna!$G$2:$N$5001,8,FALSE)))</f>
        <v/>
      </c>
      <c r="Q2435" t="str">
        <f>IF(P2435="","",(VLOOKUP(P2435,Fauna!$G$2:$H$5001,2,FALSE)))</f>
        <v/>
      </c>
      <c r="R2435" t="str">
        <f>IF(P2435="","",(VLOOKUP(P2435,Fauna!$G$2:$I$5001,3,FALSE)))</f>
        <v/>
      </c>
    </row>
    <row r="2436" spans="14:18" x14ac:dyDescent="0.25">
      <c r="N2436" t="str">
        <f>IF(P2436="","",(VLOOKUP(P2436,Fauna!$G$2:$N$5001,8,FALSE)))</f>
        <v/>
      </c>
      <c r="Q2436" t="str">
        <f>IF(P2436="","",(VLOOKUP(P2436,Fauna!$G$2:$H$5001,2,FALSE)))</f>
        <v/>
      </c>
      <c r="R2436" t="str">
        <f>IF(P2436="","",(VLOOKUP(P2436,Fauna!$G$2:$I$5001,3,FALSE)))</f>
        <v/>
      </c>
    </row>
    <row r="2437" spans="14:18" x14ac:dyDescent="0.25">
      <c r="N2437" t="str">
        <f>IF(P2437="","",(VLOOKUP(P2437,Fauna!$G$2:$N$5001,8,FALSE)))</f>
        <v/>
      </c>
      <c r="Q2437" t="str">
        <f>IF(P2437="","",(VLOOKUP(P2437,Fauna!$G$2:$H$5001,2,FALSE)))</f>
        <v/>
      </c>
      <c r="R2437" t="str">
        <f>IF(P2437="","",(VLOOKUP(P2437,Fauna!$G$2:$I$5001,3,FALSE)))</f>
        <v/>
      </c>
    </row>
    <row r="2438" spans="14:18" x14ac:dyDescent="0.25">
      <c r="N2438" t="str">
        <f>IF(P2438="","",(VLOOKUP(P2438,Fauna!$G$2:$N$5001,8,FALSE)))</f>
        <v/>
      </c>
      <c r="Q2438" t="str">
        <f>IF(P2438="","",(VLOOKUP(P2438,Fauna!$G$2:$H$5001,2,FALSE)))</f>
        <v/>
      </c>
      <c r="R2438" t="str">
        <f>IF(P2438="","",(VLOOKUP(P2438,Fauna!$G$2:$I$5001,3,FALSE)))</f>
        <v/>
      </c>
    </row>
    <row r="2439" spans="14:18" x14ac:dyDescent="0.25">
      <c r="N2439" t="str">
        <f>IF(P2439="","",(VLOOKUP(P2439,Fauna!$G$2:$N$5001,8,FALSE)))</f>
        <v/>
      </c>
      <c r="Q2439" t="str">
        <f>IF(P2439="","",(VLOOKUP(P2439,Fauna!$G$2:$H$5001,2,FALSE)))</f>
        <v/>
      </c>
      <c r="R2439" t="str">
        <f>IF(P2439="","",(VLOOKUP(P2439,Fauna!$G$2:$I$5001,3,FALSE)))</f>
        <v/>
      </c>
    </row>
    <row r="2440" spans="14:18" x14ac:dyDescent="0.25">
      <c r="N2440" t="str">
        <f>IF(P2440="","",(VLOOKUP(P2440,Fauna!$G$2:$N$5001,8,FALSE)))</f>
        <v/>
      </c>
      <c r="Q2440" t="str">
        <f>IF(P2440="","",(VLOOKUP(P2440,Fauna!$G$2:$H$5001,2,FALSE)))</f>
        <v/>
      </c>
      <c r="R2440" t="str">
        <f>IF(P2440="","",(VLOOKUP(P2440,Fauna!$G$2:$I$5001,3,FALSE)))</f>
        <v/>
      </c>
    </row>
    <row r="2441" spans="14:18" x14ac:dyDescent="0.25">
      <c r="N2441" t="str">
        <f>IF(P2441="","",(VLOOKUP(P2441,Fauna!$G$2:$N$5001,8,FALSE)))</f>
        <v/>
      </c>
      <c r="Q2441" t="str">
        <f>IF(P2441="","",(VLOOKUP(P2441,Fauna!$G$2:$H$5001,2,FALSE)))</f>
        <v/>
      </c>
      <c r="R2441" t="str">
        <f>IF(P2441="","",(VLOOKUP(P2441,Fauna!$G$2:$I$5001,3,FALSE)))</f>
        <v/>
      </c>
    </row>
    <row r="2442" spans="14:18" x14ac:dyDescent="0.25">
      <c r="N2442" t="str">
        <f>IF(P2442="","",(VLOOKUP(P2442,Fauna!$G$2:$N$5001,8,FALSE)))</f>
        <v/>
      </c>
      <c r="Q2442" t="str">
        <f>IF(P2442="","",(VLOOKUP(P2442,Fauna!$G$2:$H$5001,2,FALSE)))</f>
        <v/>
      </c>
      <c r="R2442" t="str">
        <f>IF(P2442="","",(VLOOKUP(P2442,Fauna!$G$2:$I$5001,3,FALSE)))</f>
        <v/>
      </c>
    </row>
    <row r="2443" spans="14:18" x14ac:dyDescent="0.25">
      <c r="N2443" t="str">
        <f>IF(P2443="","",(VLOOKUP(P2443,Fauna!$G$2:$N$5001,8,FALSE)))</f>
        <v/>
      </c>
      <c r="Q2443" t="str">
        <f>IF(P2443="","",(VLOOKUP(P2443,Fauna!$G$2:$H$5001,2,FALSE)))</f>
        <v/>
      </c>
      <c r="R2443" t="str">
        <f>IF(P2443="","",(VLOOKUP(P2443,Fauna!$G$2:$I$5001,3,FALSE)))</f>
        <v/>
      </c>
    </row>
    <row r="2444" spans="14:18" x14ac:dyDescent="0.25">
      <c r="N2444" t="str">
        <f>IF(P2444="","",(VLOOKUP(P2444,Fauna!$G$2:$N$5001,8,FALSE)))</f>
        <v/>
      </c>
      <c r="Q2444" t="str">
        <f>IF(P2444="","",(VLOOKUP(P2444,Fauna!$G$2:$H$5001,2,FALSE)))</f>
        <v/>
      </c>
      <c r="R2444" t="str">
        <f>IF(P2444="","",(VLOOKUP(P2444,Fauna!$G$2:$I$5001,3,FALSE)))</f>
        <v/>
      </c>
    </row>
    <row r="2445" spans="14:18" x14ac:dyDescent="0.25">
      <c r="N2445" t="str">
        <f>IF(P2445="","",(VLOOKUP(P2445,Fauna!$G$2:$N$5001,8,FALSE)))</f>
        <v/>
      </c>
      <c r="Q2445" t="str">
        <f>IF(P2445="","",(VLOOKUP(P2445,Fauna!$G$2:$H$5001,2,FALSE)))</f>
        <v/>
      </c>
      <c r="R2445" t="str">
        <f>IF(P2445="","",(VLOOKUP(P2445,Fauna!$G$2:$I$5001,3,FALSE)))</f>
        <v/>
      </c>
    </row>
    <row r="2446" spans="14:18" x14ac:dyDescent="0.25">
      <c r="N2446" t="str">
        <f>IF(P2446="","",(VLOOKUP(P2446,Fauna!$G$2:$N$5001,8,FALSE)))</f>
        <v/>
      </c>
      <c r="Q2446" t="str">
        <f>IF(P2446="","",(VLOOKUP(P2446,Fauna!$G$2:$H$5001,2,FALSE)))</f>
        <v/>
      </c>
      <c r="R2446" t="str">
        <f>IF(P2446="","",(VLOOKUP(P2446,Fauna!$G$2:$I$5001,3,FALSE)))</f>
        <v/>
      </c>
    </row>
    <row r="2447" spans="14:18" x14ac:dyDescent="0.25">
      <c r="N2447" t="str">
        <f>IF(P2447="","",(VLOOKUP(P2447,Fauna!$G$2:$N$5001,8,FALSE)))</f>
        <v/>
      </c>
      <c r="Q2447" t="str">
        <f>IF(P2447="","",(VLOOKUP(P2447,Fauna!$G$2:$H$5001,2,FALSE)))</f>
        <v/>
      </c>
      <c r="R2447" t="str">
        <f>IF(P2447="","",(VLOOKUP(P2447,Fauna!$G$2:$I$5001,3,FALSE)))</f>
        <v/>
      </c>
    </row>
    <row r="2448" spans="14:18" x14ac:dyDescent="0.25">
      <c r="N2448" t="str">
        <f>IF(P2448="","",(VLOOKUP(P2448,Fauna!$G$2:$N$5001,8,FALSE)))</f>
        <v/>
      </c>
      <c r="Q2448" t="str">
        <f>IF(P2448="","",(VLOOKUP(P2448,Fauna!$G$2:$H$5001,2,FALSE)))</f>
        <v/>
      </c>
      <c r="R2448" t="str">
        <f>IF(P2448="","",(VLOOKUP(P2448,Fauna!$G$2:$I$5001,3,FALSE)))</f>
        <v/>
      </c>
    </row>
    <row r="2449" spans="14:18" x14ac:dyDescent="0.25">
      <c r="N2449" t="str">
        <f>IF(P2449="","",(VLOOKUP(P2449,Fauna!$G$2:$N$5001,8,FALSE)))</f>
        <v/>
      </c>
      <c r="Q2449" t="str">
        <f>IF(P2449="","",(VLOOKUP(P2449,Fauna!$G$2:$H$5001,2,FALSE)))</f>
        <v/>
      </c>
      <c r="R2449" t="str">
        <f>IF(P2449="","",(VLOOKUP(P2449,Fauna!$G$2:$I$5001,3,FALSE)))</f>
        <v/>
      </c>
    </row>
    <row r="2450" spans="14:18" x14ac:dyDescent="0.25">
      <c r="N2450" t="str">
        <f>IF(P2450="","",(VLOOKUP(P2450,Fauna!$G$2:$N$5001,8,FALSE)))</f>
        <v/>
      </c>
      <c r="Q2450" t="str">
        <f>IF(P2450="","",(VLOOKUP(P2450,Fauna!$G$2:$H$5001,2,FALSE)))</f>
        <v/>
      </c>
      <c r="R2450" t="str">
        <f>IF(P2450="","",(VLOOKUP(P2450,Fauna!$G$2:$I$5001,3,FALSE)))</f>
        <v/>
      </c>
    </row>
    <row r="2451" spans="14:18" x14ac:dyDescent="0.25">
      <c r="N2451" t="str">
        <f>IF(P2451="","",(VLOOKUP(P2451,Fauna!$G$2:$N$5001,8,FALSE)))</f>
        <v/>
      </c>
      <c r="Q2451" t="str">
        <f>IF(P2451="","",(VLOOKUP(P2451,Fauna!$G$2:$H$5001,2,FALSE)))</f>
        <v/>
      </c>
      <c r="R2451" t="str">
        <f>IF(P2451="","",(VLOOKUP(P2451,Fauna!$G$2:$I$5001,3,FALSE)))</f>
        <v/>
      </c>
    </row>
    <row r="2452" spans="14:18" x14ac:dyDescent="0.25">
      <c r="N2452" t="str">
        <f>IF(P2452="","",(VLOOKUP(P2452,Fauna!$G$2:$N$5001,8,FALSE)))</f>
        <v/>
      </c>
      <c r="Q2452" t="str">
        <f>IF(P2452="","",(VLOOKUP(P2452,Fauna!$G$2:$H$5001,2,FALSE)))</f>
        <v/>
      </c>
      <c r="R2452" t="str">
        <f>IF(P2452="","",(VLOOKUP(P2452,Fauna!$G$2:$I$5001,3,FALSE)))</f>
        <v/>
      </c>
    </row>
    <row r="2453" spans="14:18" x14ac:dyDescent="0.25">
      <c r="N2453" t="str">
        <f>IF(P2453="","",(VLOOKUP(P2453,Fauna!$G$2:$N$5001,8,FALSE)))</f>
        <v/>
      </c>
      <c r="Q2453" t="str">
        <f>IF(P2453="","",(VLOOKUP(P2453,Fauna!$G$2:$H$5001,2,FALSE)))</f>
        <v/>
      </c>
      <c r="R2453" t="str">
        <f>IF(P2453="","",(VLOOKUP(P2453,Fauna!$G$2:$I$5001,3,FALSE)))</f>
        <v/>
      </c>
    </row>
    <row r="2454" spans="14:18" x14ac:dyDescent="0.25">
      <c r="N2454" t="str">
        <f>IF(P2454="","",(VLOOKUP(P2454,Fauna!$G$2:$N$5001,8,FALSE)))</f>
        <v/>
      </c>
      <c r="Q2454" t="str">
        <f>IF(P2454="","",(VLOOKUP(P2454,Fauna!$G$2:$H$5001,2,FALSE)))</f>
        <v/>
      </c>
      <c r="R2454" t="str">
        <f>IF(P2454="","",(VLOOKUP(P2454,Fauna!$G$2:$I$5001,3,FALSE)))</f>
        <v/>
      </c>
    </row>
    <row r="2455" spans="14:18" x14ac:dyDescent="0.25">
      <c r="N2455" t="str">
        <f>IF(P2455="","",(VLOOKUP(P2455,Fauna!$G$2:$N$5001,8,FALSE)))</f>
        <v/>
      </c>
      <c r="Q2455" t="str">
        <f>IF(P2455="","",(VLOOKUP(P2455,Fauna!$G$2:$H$5001,2,FALSE)))</f>
        <v/>
      </c>
      <c r="R2455" t="str">
        <f>IF(P2455="","",(VLOOKUP(P2455,Fauna!$G$2:$I$5001,3,FALSE)))</f>
        <v/>
      </c>
    </row>
    <row r="2456" spans="14:18" x14ac:dyDescent="0.25">
      <c r="N2456" t="str">
        <f>IF(P2456="","",(VLOOKUP(P2456,Fauna!$G$2:$N$5001,8,FALSE)))</f>
        <v/>
      </c>
      <c r="Q2456" t="str">
        <f>IF(P2456="","",(VLOOKUP(P2456,Fauna!$G$2:$H$5001,2,FALSE)))</f>
        <v/>
      </c>
      <c r="R2456" t="str">
        <f>IF(P2456="","",(VLOOKUP(P2456,Fauna!$G$2:$I$5001,3,FALSE)))</f>
        <v/>
      </c>
    </row>
    <row r="2457" spans="14:18" x14ac:dyDescent="0.25">
      <c r="N2457" t="str">
        <f>IF(P2457="","",(VLOOKUP(P2457,Fauna!$G$2:$N$5001,8,FALSE)))</f>
        <v/>
      </c>
      <c r="Q2457" t="str">
        <f>IF(P2457="","",(VLOOKUP(P2457,Fauna!$G$2:$H$5001,2,FALSE)))</f>
        <v/>
      </c>
      <c r="R2457" t="str">
        <f>IF(P2457="","",(VLOOKUP(P2457,Fauna!$G$2:$I$5001,3,FALSE)))</f>
        <v/>
      </c>
    </row>
    <row r="2458" spans="14:18" x14ac:dyDescent="0.25">
      <c r="N2458" t="str">
        <f>IF(P2458="","",(VLOOKUP(P2458,Fauna!$G$2:$N$5001,8,FALSE)))</f>
        <v/>
      </c>
      <c r="Q2458" t="str">
        <f>IF(P2458="","",(VLOOKUP(P2458,Fauna!$G$2:$H$5001,2,FALSE)))</f>
        <v/>
      </c>
      <c r="R2458" t="str">
        <f>IF(P2458="","",(VLOOKUP(P2458,Fauna!$G$2:$I$5001,3,FALSE)))</f>
        <v/>
      </c>
    </row>
    <row r="2459" spans="14:18" x14ac:dyDescent="0.25">
      <c r="N2459" t="str">
        <f>IF(P2459="","",(VLOOKUP(P2459,Fauna!$G$2:$N$5001,8,FALSE)))</f>
        <v/>
      </c>
      <c r="Q2459" t="str">
        <f>IF(P2459="","",(VLOOKUP(P2459,Fauna!$G$2:$H$5001,2,FALSE)))</f>
        <v/>
      </c>
      <c r="R2459" t="str">
        <f>IF(P2459="","",(VLOOKUP(P2459,Fauna!$G$2:$I$5001,3,FALSE)))</f>
        <v/>
      </c>
    </row>
    <row r="2460" spans="14:18" x14ac:dyDescent="0.25">
      <c r="N2460" t="str">
        <f>IF(P2460="","",(VLOOKUP(P2460,Fauna!$G$2:$N$5001,8,FALSE)))</f>
        <v/>
      </c>
      <c r="Q2460" t="str">
        <f>IF(P2460="","",(VLOOKUP(P2460,Fauna!$G$2:$H$5001,2,FALSE)))</f>
        <v/>
      </c>
      <c r="R2460" t="str">
        <f>IF(P2460="","",(VLOOKUP(P2460,Fauna!$G$2:$I$5001,3,FALSE)))</f>
        <v/>
      </c>
    </row>
    <row r="2461" spans="14:18" x14ac:dyDescent="0.25">
      <c r="N2461" t="str">
        <f>IF(P2461="","",(VLOOKUP(P2461,Fauna!$G$2:$N$5001,8,FALSE)))</f>
        <v/>
      </c>
      <c r="Q2461" t="str">
        <f>IF(P2461="","",(VLOOKUP(P2461,Fauna!$G$2:$H$5001,2,FALSE)))</f>
        <v/>
      </c>
      <c r="R2461" t="str">
        <f>IF(P2461="","",(VLOOKUP(P2461,Fauna!$G$2:$I$5001,3,FALSE)))</f>
        <v/>
      </c>
    </row>
    <row r="2462" spans="14:18" x14ac:dyDescent="0.25">
      <c r="N2462" t="str">
        <f>IF(P2462="","",(VLOOKUP(P2462,Fauna!$G$2:$N$5001,8,FALSE)))</f>
        <v/>
      </c>
      <c r="Q2462" t="str">
        <f>IF(P2462="","",(VLOOKUP(P2462,Fauna!$G$2:$H$5001,2,FALSE)))</f>
        <v/>
      </c>
      <c r="R2462" t="str">
        <f>IF(P2462="","",(VLOOKUP(P2462,Fauna!$G$2:$I$5001,3,FALSE)))</f>
        <v/>
      </c>
    </row>
    <row r="2463" spans="14:18" x14ac:dyDescent="0.25">
      <c r="N2463" t="str">
        <f>IF(P2463="","",(VLOOKUP(P2463,Fauna!$G$2:$N$5001,8,FALSE)))</f>
        <v/>
      </c>
      <c r="Q2463" t="str">
        <f>IF(P2463="","",(VLOOKUP(P2463,Fauna!$G$2:$H$5001,2,FALSE)))</f>
        <v/>
      </c>
      <c r="R2463" t="str">
        <f>IF(P2463="","",(VLOOKUP(P2463,Fauna!$G$2:$I$5001,3,FALSE)))</f>
        <v/>
      </c>
    </row>
    <row r="2464" spans="14:18" x14ac:dyDescent="0.25">
      <c r="N2464" t="str">
        <f>IF(P2464="","",(VLOOKUP(P2464,Fauna!$G$2:$N$5001,8,FALSE)))</f>
        <v/>
      </c>
      <c r="Q2464" t="str">
        <f>IF(P2464="","",(VLOOKUP(P2464,Fauna!$G$2:$H$5001,2,FALSE)))</f>
        <v/>
      </c>
      <c r="R2464" t="str">
        <f>IF(P2464="","",(VLOOKUP(P2464,Fauna!$G$2:$I$5001,3,FALSE)))</f>
        <v/>
      </c>
    </row>
    <row r="2465" spans="14:18" x14ac:dyDescent="0.25">
      <c r="N2465" t="str">
        <f>IF(P2465="","",(VLOOKUP(P2465,Fauna!$G$2:$N$5001,8,FALSE)))</f>
        <v/>
      </c>
      <c r="Q2465" t="str">
        <f>IF(P2465="","",(VLOOKUP(P2465,Fauna!$G$2:$H$5001,2,FALSE)))</f>
        <v/>
      </c>
      <c r="R2465" t="str">
        <f>IF(P2465="","",(VLOOKUP(P2465,Fauna!$G$2:$I$5001,3,FALSE)))</f>
        <v/>
      </c>
    </row>
    <row r="2466" spans="14:18" x14ac:dyDescent="0.25">
      <c r="N2466" t="str">
        <f>IF(P2466="","",(VLOOKUP(P2466,Fauna!$G$2:$N$5001,8,FALSE)))</f>
        <v/>
      </c>
      <c r="Q2466" t="str">
        <f>IF(P2466="","",(VLOOKUP(P2466,Fauna!$G$2:$H$5001,2,FALSE)))</f>
        <v/>
      </c>
      <c r="R2466" t="str">
        <f>IF(P2466="","",(VLOOKUP(P2466,Fauna!$G$2:$I$5001,3,FALSE)))</f>
        <v/>
      </c>
    </row>
    <row r="2467" spans="14:18" x14ac:dyDescent="0.25">
      <c r="N2467" t="str">
        <f>IF(P2467="","",(VLOOKUP(P2467,Fauna!$G$2:$N$5001,8,FALSE)))</f>
        <v/>
      </c>
      <c r="Q2467" t="str">
        <f>IF(P2467="","",(VLOOKUP(P2467,Fauna!$G$2:$H$5001,2,FALSE)))</f>
        <v/>
      </c>
      <c r="R2467" t="str">
        <f>IF(P2467="","",(VLOOKUP(P2467,Fauna!$G$2:$I$5001,3,FALSE)))</f>
        <v/>
      </c>
    </row>
    <row r="2468" spans="14:18" x14ac:dyDescent="0.25">
      <c r="N2468" t="str">
        <f>IF(P2468="","",(VLOOKUP(P2468,Fauna!$G$2:$N$5001,8,FALSE)))</f>
        <v/>
      </c>
      <c r="Q2468" t="str">
        <f>IF(P2468="","",(VLOOKUP(P2468,Fauna!$G$2:$H$5001,2,FALSE)))</f>
        <v/>
      </c>
      <c r="R2468" t="str">
        <f>IF(P2468="","",(VLOOKUP(P2468,Fauna!$G$2:$I$5001,3,FALSE)))</f>
        <v/>
      </c>
    </row>
    <row r="2469" spans="14:18" x14ac:dyDescent="0.25">
      <c r="N2469" t="str">
        <f>IF(P2469="","",(VLOOKUP(P2469,Fauna!$G$2:$N$5001,8,FALSE)))</f>
        <v/>
      </c>
      <c r="Q2469" t="str">
        <f>IF(P2469="","",(VLOOKUP(P2469,Fauna!$G$2:$H$5001,2,FALSE)))</f>
        <v/>
      </c>
      <c r="R2469" t="str">
        <f>IF(P2469="","",(VLOOKUP(P2469,Fauna!$G$2:$I$5001,3,FALSE)))</f>
        <v/>
      </c>
    </row>
    <row r="2470" spans="14:18" x14ac:dyDescent="0.25">
      <c r="N2470" t="str">
        <f>IF(P2470="","",(VLOOKUP(P2470,Fauna!$G$2:$N$5001,8,FALSE)))</f>
        <v/>
      </c>
      <c r="Q2470" t="str">
        <f>IF(P2470="","",(VLOOKUP(P2470,Fauna!$G$2:$H$5001,2,FALSE)))</f>
        <v/>
      </c>
      <c r="R2470" t="str">
        <f>IF(P2470="","",(VLOOKUP(P2470,Fauna!$G$2:$I$5001,3,FALSE)))</f>
        <v/>
      </c>
    </row>
    <row r="2471" spans="14:18" x14ac:dyDescent="0.25">
      <c r="N2471" t="str">
        <f>IF(P2471="","",(VLOOKUP(P2471,Fauna!$G$2:$N$5001,8,FALSE)))</f>
        <v/>
      </c>
      <c r="Q2471" t="str">
        <f>IF(P2471="","",(VLOOKUP(P2471,Fauna!$G$2:$H$5001,2,FALSE)))</f>
        <v/>
      </c>
      <c r="R2471" t="str">
        <f>IF(P2471="","",(VLOOKUP(P2471,Fauna!$G$2:$I$5001,3,FALSE)))</f>
        <v/>
      </c>
    </row>
    <row r="2472" spans="14:18" x14ac:dyDescent="0.25">
      <c r="N2472" t="str">
        <f>IF(P2472="","",(VLOOKUP(P2472,Fauna!$G$2:$N$5001,8,FALSE)))</f>
        <v/>
      </c>
      <c r="Q2472" t="str">
        <f>IF(P2472="","",(VLOOKUP(P2472,Fauna!$G$2:$H$5001,2,FALSE)))</f>
        <v/>
      </c>
      <c r="R2472" t="str">
        <f>IF(P2472="","",(VLOOKUP(P2472,Fauna!$G$2:$I$5001,3,FALSE)))</f>
        <v/>
      </c>
    </row>
    <row r="2473" spans="14:18" x14ac:dyDescent="0.25">
      <c r="N2473" t="str">
        <f>IF(P2473="","",(VLOOKUP(P2473,Fauna!$G$2:$N$5001,8,FALSE)))</f>
        <v/>
      </c>
      <c r="Q2473" t="str">
        <f>IF(P2473="","",(VLOOKUP(P2473,Fauna!$G$2:$H$5001,2,FALSE)))</f>
        <v/>
      </c>
      <c r="R2473" t="str">
        <f>IF(P2473="","",(VLOOKUP(P2473,Fauna!$G$2:$I$5001,3,FALSE)))</f>
        <v/>
      </c>
    </row>
    <row r="2474" spans="14:18" x14ac:dyDescent="0.25">
      <c r="N2474" t="str">
        <f>IF(P2474="","",(VLOOKUP(P2474,Fauna!$G$2:$N$5001,8,FALSE)))</f>
        <v/>
      </c>
      <c r="Q2474" t="str">
        <f>IF(P2474="","",(VLOOKUP(P2474,Fauna!$G$2:$H$5001,2,FALSE)))</f>
        <v/>
      </c>
      <c r="R2474" t="str">
        <f>IF(P2474="","",(VLOOKUP(P2474,Fauna!$G$2:$I$5001,3,FALSE)))</f>
        <v/>
      </c>
    </row>
    <row r="2475" spans="14:18" x14ac:dyDescent="0.25">
      <c r="N2475" t="str">
        <f>IF(P2475="","",(VLOOKUP(P2475,Fauna!$G$2:$N$5001,8,FALSE)))</f>
        <v/>
      </c>
      <c r="Q2475" t="str">
        <f>IF(P2475="","",(VLOOKUP(P2475,Fauna!$G$2:$H$5001,2,FALSE)))</f>
        <v/>
      </c>
      <c r="R2475" t="str">
        <f>IF(P2475="","",(VLOOKUP(P2475,Fauna!$G$2:$I$5001,3,FALSE)))</f>
        <v/>
      </c>
    </row>
    <row r="2476" spans="14:18" x14ac:dyDescent="0.25">
      <c r="N2476" t="str">
        <f>IF(P2476="","",(VLOOKUP(P2476,Fauna!$G$2:$N$5001,8,FALSE)))</f>
        <v/>
      </c>
      <c r="Q2476" t="str">
        <f>IF(P2476="","",(VLOOKUP(P2476,Fauna!$G$2:$H$5001,2,FALSE)))</f>
        <v/>
      </c>
      <c r="R2476" t="str">
        <f>IF(P2476="","",(VLOOKUP(P2476,Fauna!$G$2:$I$5001,3,FALSE)))</f>
        <v/>
      </c>
    </row>
    <row r="2477" spans="14:18" x14ac:dyDescent="0.25">
      <c r="N2477" t="str">
        <f>IF(P2477="","",(VLOOKUP(P2477,Fauna!$G$2:$N$5001,8,FALSE)))</f>
        <v/>
      </c>
      <c r="Q2477" t="str">
        <f>IF(P2477="","",(VLOOKUP(P2477,Fauna!$G$2:$H$5001,2,FALSE)))</f>
        <v/>
      </c>
      <c r="R2477" t="str">
        <f>IF(P2477="","",(VLOOKUP(P2477,Fauna!$G$2:$I$5001,3,FALSE)))</f>
        <v/>
      </c>
    </row>
    <row r="2478" spans="14:18" x14ac:dyDescent="0.25">
      <c r="N2478" t="str">
        <f>IF(P2478="","",(VLOOKUP(P2478,Fauna!$G$2:$N$5001,8,FALSE)))</f>
        <v/>
      </c>
      <c r="Q2478" t="str">
        <f>IF(P2478="","",(VLOOKUP(P2478,Fauna!$G$2:$H$5001,2,FALSE)))</f>
        <v/>
      </c>
      <c r="R2478" t="str">
        <f>IF(P2478="","",(VLOOKUP(P2478,Fauna!$G$2:$I$5001,3,FALSE)))</f>
        <v/>
      </c>
    </row>
    <row r="2479" spans="14:18" x14ac:dyDescent="0.25">
      <c r="N2479" t="str">
        <f>IF(P2479="","",(VLOOKUP(P2479,Fauna!$G$2:$N$5001,8,FALSE)))</f>
        <v/>
      </c>
      <c r="Q2479" t="str">
        <f>IF(P2479="","",(VLOOKUP(P2479,Fauna!$G$2:$H$5001,2,FALSE)))</f>
        <v/>
      </c>
      <c r="R2479" t="str">
        <f>IF(P2479="","",(VLOOKUP(P2479,Fauna!$G$2:$I$5001,3,FALSE)))</f>
        <v/>
      </c>
    </row>
    <row r="2480" spans="14:18" x14ac:dyDescent="0.25">
      <c r="N2480" t="str">
        <f>IF(P2480="","",(VLOOKUP(P2480,Fauna!$G$2:$N$5001,8,FALSE)))</f>
        <v/>
      </c>
      <c r="Q2480" t="str">
        <f>IF(P2480="","",(VLOOKUP(P2480,Fauna!$G$2:$H$5001,2,FALSE)))</f>
        <v/>
      </c>
      <c r="R2480" t="str">
        <f>IF(P2480="","",(VLOOKUP(P2480,Fauna!$G$2:$I$5001,3,FALSE)))</f>
        <v/>
      </c>
    </row>
    <row r="2481" spans="14:18" x14ac:dyDescent="0.25">
      <c r="N2481" t="str">
        <f>IF(P2481="","",(VLOOKUP(P2481,Fauna!$G$2:$N$5001,8,FALSE)))</f>
        <v/>
      </c>
      <c r="Q2481" t="str">
        <f>IF(P2481="","",(VLOOKUP(P2481,Fauna!$G$2:$H$5001,2,FALSE)))</f>
        <v/>
      </c>
      <c r="R2481" t="str">
        <f>IF(P2481="","",(VLOOKUP(P2481,Fauna!$G$2:$I$5001,3,FALSE)))</f>
        <v/>
      </c>
    </row>
    <row r="2482" spans="14:18" x14ac:dyDescent="0.25">
      <c r="N2482" t="str">
        <f>IF(P2482="","",(VLOOKUP(P2482,Fauna!$G$2:$N$5001,8,FALSE)))</f>
        <v/>
      </c>
      <c r="Q2482" t="str">
        <f>IF(P2482="","",(VLOOKUP(P2482,Fauna!$G$2:$H$5001,2,FALSE)))</f>
        <v/>
      </c>
      <c r="R2482" t="str">
        <f>IF(P2482="","",(VLOOKUP(P2482,Fauna!$G$2:$I$5001,3,FALSE)))</f>
        <v/>
      </c>
    </row>
    <row r="2483" spans="14:18" x14ac:dyDescent="0.25">
      <c r="N2483" t="str">
        <f>IF(P2483="","",(VLOOKUP(P2483,Fauna!$G$2:$N$5001,8,FALSE)))</f>
        <v/>
      </c>
      <c r="Q2483" t="str">
        <f>IF(P2483="","",(VLOOKUP(P2483,Fauna!$G$2:$H$5001,2,FALSE)))</f>
        <v/>
      </c>
      <c r="R2483" t="str">
        <f>IF(P2483="","",(VLOOKUP(P2483,Fauna!$G$2:$I$5001,3,FALSE)))</f>
        <v/>
      </c>
    </row>
    <row r="2484" spans="14:18" x14ac:dyDescent="0.25">
      <c r="N2484" t="str">
        <f>IF(P2484="","",(VLOOKUP(P2484,Fauna!$G$2:$N$5001,8,FALSE)))</f>
        <v/>
      </c>
      <c r="Q2484" t="str">
        <f>IF(P2484="","",(VLOOKUP(P2484,Fauna!$G$2:$H$5001,2,FALSE)))</f>
        <v/>
      </c>
      <c r="R2484" t="str">
        <f>IF(P2484="","",(VLOOKUP(P2484,Fauna!$G$2:$I$5001,3,FALSE)))</f>
        <v/>
      </c>
    </row>
    <row r="2485" spans="14:18" x14ac:dyDescent="0.25">
      <c r="N2485" t="str">
        <f>IF(P2485="","",(VLOOKUP(P2485,Fauna!$G$2:$N$5001,8,FALSE)))</f>
        <v/>
      </c>
      <c r="Q2485" t="str">
        <f>IF(P2485="","",(VLOOKUP(P2485,Fauna!$G$2:$H$5001,2,FALSE)))</f>
        <v/>
      </c>
      <c r="R2485" t="str">
        <f>IF(P2485="","",(VLOOKUP(P2485,Fauna!$G$2:$I$5001,3,FALSE)))</f>
        <v/>
      </c>
    </row>
    <row r="2486" spans="14:18" x14ac:dyDescent="0.25">
      <c r="N2486" t="str">
        <f>IF(P2486="","",(VLOOKUP(P2486,Fauna!$G$2:$N$5001,8,FALSE)))</f>
        <v/>
      </c>
      <c r="Q2486" t="str">
        <f>IF(P2486="","",(VLOOKUP(P2486,Fauna!$G$2:$H$5001,2,FALSE)))</f>
        <v/>
      </c>
      <c r="R2486" t="str">
        <f>IF(P2486="","",(VLOOKUP(P2486,Fauna!$G$2:$I$5001,3,FALSE)))</f>
        <v/>
      </c>
    </row>
    <row r="2487" spans="14:18" x14ac:dyDescent="0.25">
      <c r="N2487" t="str">
        <f>IF(P2487="","",(VLOOKUP(P2487,Fauna!$G$2:$N$5001,8,FALSE)))</f>
        <v/>
      </c>
      <c r="Q2487" t="str">
        <f>IF(P2487="","",(VLOOKUP(P2487,Fauna!$G$2:$H$5001,2,FALSE)))</f>
        <v/>
      </c>
      <c r="R2487" t="str">
        <f>IF(P2487="","",(VLOOKUP(P2487,Fauna!$G$2:$I$5001,3,FALSE)))</f>
        <v/>
      </c>
    </row>
    <row r="2488" spans="14:18" x14ac:dyDescent="0.25">
      <c r="N2488" t="str">
        <f>IF(P2488="","",(VLOOKUP(P2488,Fauna!$G$2:$N$5001,8,FALSE)))</f>
        <v/>
      </c>
      <c r="Q2488" t="str">
        <f>IF(P2488="","",(VLOOKUP(P2488,Fauna!$G$2:$H$5001,2,FALSE)))</f>
        <v/>
      </c>
      <c r="R2488" t="str">
        <f>IF(P2488="","",(VLOOKUP(P2488,Fauna!$G$2:$I$5001,3,FALSE)))</f>
        <v/>
      </c>
    </row>
    <row r="2489" spans="14:18" x14ac:dyDescent="0.25">
      <c r="N2489" t="str">
        <f>IF(P2489="","",(VLOOKUP(P2489,Fauna!$G$2:$N$5001,8,FALSE)))</f>
        <v/>
      </c>
      <c r="Q2489" t="str">
        <f>IF(P2489="","",(VLOOKUP(P2489,Fauna!$G$2:$H$5001,2,FALSE)))</f>
        <v/>
      </c>
      <c r="R2489" t="str">
        <f>IF(P2489="","",(VLOOKUP(P2489,Fauna!$G$2:$I$5001,3,FALSE)))</f>
        <v/>
      </c>
    </row>
    <row r="2490" spans="14:18" x14ac:dyDescent="0.25">
      <c r="N2490" t="str">
        <f>IF(P2490="","",(VLOOKUP(P2490,Fauna!$G$2:$N$5001,8,FALSE)))</f>
        <v/>
      </c>
      <c r="Q2490" t="str">
        <f>IF(P2490="","",(VLOOKUP(P2490,Fauna!$G$2:$H$5001,2,FALSE)))</f>
        <v/>
      </c>
      <c r="R2490" t="str">
        <f>IF(P2490="","",(VLOOKUP(P2490,Fauna!$G$2:$I$5001,3,FALSE)))</f>
        <v/>
      </c>
    </row>
    <row r="2491" spans="14:18" x14ac:dyDescent="0.25">
      <c r="N2491" t="str">
        <f>IF(P2491="","",(VLOOKUP(P2491,Fauna!$G$2:$N$5001,8,FALSE)))</f>
        <v/>
      </c>
      <c r="Q2491" t="str">
        <f>IF(P2491="","",(VLOOKUP(P2491,Fauna!$G$2:$H$5001,2,FALSE)))</f>
        <v/>
      </c>
      <c r="R2491" t="str">
        <f>IF(P2491="","",(VLOOKUP(P2491,Fauna!$G$2:$I$5001,3,FALSE)))</f>
        <v/>
      </c>
    </row>
    <row r="2492" spans="14:18" x14ac:dyDescent="0.25">
      <c r="N2492" t="str">
        <f>IF(P2492="","",(VLOOKUP(P2492,Fauna!$G$2:$N$5001,8,FALSE)))</f>
        <v/>
      </c>
      <c r="Q2492" t="str">
        <f>IF(P2492="","",(VLOOKUP(P2492,Fauna!$G$2:$H$5001,2,FALSE)))</f>
        <v/>
      </c>
      <c r="R2492" t="str">
        <f>IF(P2492="","",(VLOOKUP(P2492,Fauna!$G$2:$I$5001,3,FALSE)))</f>
        <v/>
      </c>
    </row>
    <row r="2493" spans="14:18" x14ac:dyDescent="0.25">
      <c r="N2493" t="str">
        <f>IF(P2493="","",(VLOOKUP(P2493,Fauna!$G$2:$N$5001,8,FALSE)))</f>
        <v/>
      </c>
      <c r="Q2493" t="str">
        <f>IF(P2493="","",(VLOOKUP(P2493,Fauna!$G$2:$H$5001,2,FALSE)))</f>
        <v/>
      </c>
      <c r="R2493" t="str">
        <f>IF(P2493="","",(VLOOKUP(P2493,Fauna!$G$2:$I$5001,3,FALSE)))</f>
        <v/>
      </c>
    </row>
    <row r="2494" spans="14:18" x14ac:dyDescent="0.25">
      <c r="N2494" t="str">
        <f>IF(P2494="","",(VLOOKUP(P2494,Fauna!$G$2:$N$5001,8,FALSE)))</f>
        <v/>
      </c>
      <c r="Q2494" t="str">
        <f>IF(P2494="","",(VLOOKUP(P2494,Fauna!$G$2:$H$5001,2,FALSE)))</f>
        <v/>
      </c>
      <c r="R2494" t="str">
        <f>IF(P2494="","",(VLOOKUP(P2494,Fauna!$G$2:$I$5001,3,FALSE)))</f>
        <v/>
      </c>
    </row>
    <row r="2495" spans="14:18" x14ac:dyDescent="0.25">
      <c r="N2495" t="str">
        <f>IF(P2495="","",(VLOOKUP(P2495,Fauna!$G$2:$N$5001,8,FALSE)))</f>
        <v/>
      </c>
      <c r="Q2495" t="str">
        <f>IF(P2495="","",(VLOOKUP(P2495,Fauna!$G$2:$H$5001,2,FALSE)))</f>
        <v/>
      </c>
      <c r="R2495" t="str">
        <f>IF(P2495="","",(VLOOKUP(P2495,Fauna!$G$2:$I$5001,3,FALSE)))</f>
        <v/>
      </c>
    </row>
    <row r="2496" spans="14:18" x14ac:dyDescent="0.25">
      <c r="N2496" t="str">
        <f>IF(P2496="","",(VLOOKUP(P2496,Fauna!$G$2:$N$5001,8,FALSE)))</f>
        <v/>
      </c>
      <c r="Q2496" t="str">
        <f>IF(P2496="","",(VLOOKUP(P2496,Fauna!$G$2:$H$5001,2,FALSE)))</f>
        <v/>
      </c>
      <c r="R2496" t="str">
        <f>IF(P2496="","",(VLOOKUP(P2496,Fauna!$G$2:$I$5001,3,FALSE)))</f>
        <v/>
      </c>
    </row>
    <row r="2497" spans="14:18" x14ac:dyDescent="0.25">
      <c r="N2497" t="str">
        <f>IF(P2497="","",(VLOOKUP(P2497,Fauna!$G$2:$N$5001,8,FALSE)))</f>
        <v/>
      </c>
      <c r="Q2497" t="str">
        <f>IF(P2497="","",(VLOOKUP(P2497,Fauna!$G$2:$H$5001,2,FALSE)))</f>
        <v/>
      </c>
      <c r="R2497" t="str">
        <f>IF(P2497="","",(VLOOKUP(P2497,Fauna!$G$2:$I$5001,3,FALSE)))</f>
        <v/>
      </c>
    </row>
    <row r="2498" spans="14:18" x14ac:dyDescent="0.25">
      <c r="N2498" t="str">
        <f>IF(P2498="","",(VLOOKUP(P2498,Fauna!$G$2:$N$5001,8,FALSE)))</f>
        <v/>
      </c>
      <c r="Q2498" t="str">
        <f>IF(P2498="","",(VLOOKUP(P2498,Fauna!$G$2:$H$5001,2,FALSE)))</f>
        <v/>
      </c>
      <c r="R2498" t="str">
        <f>IF(P2498="","",(VLOOKUP(P2498,Fauna!$G$2:$I$5001,3,FALSE)))</f>
        <v/>
      </c>
    </row>
    <row r="2499" spans="14:18" x14ac:dyDescent="0.25">
      <c r="N2499" t="str">
        <f>IF(P2499="","",(VLOOKUP(P2499,Fauna!$G$2:$N$5001,8,FALSE)))</f>
        <v/>
      </c>
      <c r="Q2499" t="str">
        <f>IF(P2499="","",(VLOOKUP(P2499,Fauna!$G$2:$H$5001,2,FALSE)))</f>
        <v/>
      </c>
      <c r="R2499" t="str">
        <f>IF(P2499="","",(VLOOKUP(P2499,Fauna!$G$2:$I$5001,3,FALSE)))</f>
        <v/>
      </c>
    </row>
    <row r="2500" spans="14:18" x14ac:dyDescent="0.25">
      <c r="N2500" t="str">
        <f>IF(P2500="","",(VLOOKUP(P2500,Fauna!$G$2:$N$5001,8,FALSE)))</f>
        <v/>
      </c>
      <c r="Q2500" t="str">
        <f>IF(P2500="","",(VLOOKUP(P2500,Fauna!$G$2:$H$5001,2,FALSE)))</f>
        <v/>
      </c>
      <c r="R2500" t="str">
        <f>IF(P2500="","",(VLOOKUP(P2500,Fauna!$G$2:$I$5001,3,FALSE)))</f>
        <v/>
      </c>
    </row>
    <row r="2501" spans="14:18" x14ac:dyDescent="0.25">
      <c r="N2501" t="str">
        <f>IF(P2501="","",(VLOOKUP(P2501,Fauna!$G$2:$N$5001,8,FALSE)))</f>
        <v/>
      </c>
      <c r="Q2501" t="str">
        <f>IF(P2501="","",(VLOOKUP(P2501,Fauna!$G$2:$H$5001,2,FALSE)))</f>
        <v/>
      </c>
      <c r="R2501" t="str">
        <f>IF(P2501="","",(VLOOKUP(P2501,Fauna!$G$2:$I$5001,3,FALSE)))</f>
        <v/>
      </c>
    </row>
    <row r="2502" spans="14:18" x14ac:dyDescent="0.25">
      <c r="N2502" t="str">
        <f>IF(P2502="","",(VLOOKUP(P2502,Fauna!$G$2:$N$5001,8,FALSE)))</f>
        <v/>
      </c>
      <c r="Q2502" t="str">
        <f>IF(P2502="","",(VLOOKUP(P2502,Fauna!$G$2:$H$5001,2,FALSE)))</f>
        <v/>
      </c>
      <c r="R2502" t="str">
        <f>IF(P2502="","",(VLOOKUP(P2502,Fauna!$G$2:$I$5001,3,FALSE)))</f>
        <v/>
      </c>
    </row>
    <row r="2503" spans="14:18" x14ac:dyDescent="0.25">
      <c r="N2503" t="str">
        <f>IF(P2503="","",(VLOOKUP(P2503,Fauna!$G$2:$N$5001,8,FALSE)))</f>
        <v/>
      </c>
      <c r="Q2503" t="str">
        <f>IF(P2503="","",(VLOOKUP(P2503,Fauna!$G$2:$H$5001,2,FALSE)))</f>
        <v/>
      </c>
      <c r="R2503" t="str">
        <f>IF(P2503="","",(VLOOKUP(P2503,Fauna!$G$2:$I$5001,3,FALSE)))</f>
        <v/>
      </c>
    </row>
    <row r="2504" spans="14:18" x14ac:dyDescent="0.25">
      <c r="N2504" t="str">
        <f>IF(P2504="","",(VLOOKUP(P2504,Fauna!$G$2:$N$5001,8,FALSE)))</f>
        <v/>
      </c>
      <c r="Q2504" t="str">
        <f>IF(P2504="","",(VLOOKUP(P2504,Fauna!$G$2:$H$5001,2,FALSE)))</f>
        <v/>
      </c>
      <c r="R2504" t="str">
        <f>IF(P2504="","",(VLOOKUP(P2504,Fauna!$G$2:$I$5001,3,FALSE)))</f>
        <v/>
      </c>
    </row>
    <row r="2505" spans="14:18" x14ac:dyDescent="0.25">
      <c r="N2505" t="str">
        <f>IF(P2505="","",(VLOOKUP(P2505,Fauna!$G$2:$N$5001,8,FALSE)))</f>
        <v/>
      </c>
      <c r="Q2505" t="str">
        <f>IF(P2505="","",(VLOOKUP(P2505,Fauna!$G$2:$H$5001,2,FALSE)))</f>
        <v/>
      </c>
      <c r="R2505" t="str">
        <f>IF(P2505="","",(VLOOKUP(P2505,Fauna!$G$2:$I$5001,3,FALSE)))</f>
        <v/>
      </c>
    </row>
    <row r="2506" spans="14:18" x14ac:dyDescent="0.25">
      <c r="N2506" t="str">
        <f>IF(P2506="","",(VLOOKUP(P2506,Fauna!$G$2:$N$5001,8,FALSE)))</f>
        <v/>
      </c>
      <c r="Q2506" t="str">
        <f>IF(P2506="","",(VLOOKUP(P2506,Fauna!$G$2:$H$5001,2,FALSE)))</f>
        <v/>
      </c>
      <c r="R2506" t="str">
        <f>IF(P2506="","",(VLOOKUP(P2506,Fauna!$G$2:$I$5001,3,FALSE)))</f>
        <v/>
      </c>
    </row>
    <row r="2507" spans="14:18" x14ac:dyDescent="0.25">
      <c r="N2507" t="str">
        <f>IF(P2507="","",(VLOOKUP(P2507,Fauna!$G$2:$N$5001,8,FALSE)))</f>
        <v/>
      </c>
      <c r="Q2507" t="str">
        <f>IF(P2507="","",(VLOOKUP(P2507,Fauna!$G$2:$H$5001,2,FALSE)))</f>
        <v/>
      </c>
      <c r="R2507" t="str">
        <f>IF(P2507="","",(VLOOKUP(P2507,Fauna!$G$2:$I$5001,3,FALSE)))</f>
        <v/>
      </c>
    </row>
    <row r="2508" spans="14:18" x14ac:dyDescent="0.25">
      <c r="N2508" t="str">
        <f>IF(P2508="","",(VLOOKUP(P2508,Fauna!$G$2:$N$5001,8,FALSE)))</f>
        <v/>
      </c>
      <c r="Q2508" t="str">
        <f>IF(P2508="","",(VLOOKUP(P2508,Fauna!$G$2:$H$5001,2,FALSE)))</f>
        <v/>
      </c>
      <c r="R2508" t="str">
        <f>IF(P2508="","",(VLOOKUP(P2508,Fauna!$G$2:$I$5001,3,FALSE)))</f>
        <v/>
      </c>
    </row>
    <row r="2509" spans="14:18" x14ac:dyDescent="0.25">
      <c r="N2509" t="str">
        <f>IF(P2509="","",(VLOOKUP(P2509,Fauna!$G$2:$N$5001,8,FALSE)))</f>
        <v/>
      </c>
      <c r="Q2509" t="str">
        <f>IF(P2509="","",(VLOOKUP(P2509,Fauna!$G$2:$H$5001,2,FALSE)))</f>
        <v/>
      </c>
      <c r="R2509" t="str">
        <f>IF(P2509="","",(VLOOKUP(P2509,Fauna!$G$2:$I$5001,3,FALSE)))</f>
        <v/>
      </c>
    </row>
    <row r="2510" spans="14:18" x14ac:dyDescent="0.25">
      <c r="N2510" t="str">
        <f>IF(P2510="","",(VLOOKUP(P2510,Fauna!$G$2:$N$5001,8,FALSE)))</f>
        <v/>
      </c>
      <c r="Q2510" t="str">
        <f>IF(P2510="","",(VLOOKUP(P2510,Fauna!$G$2:$H$5001,2,FALSE)))</f>
        <v/>
      </c>
      <c r="R2510" t="str">
        <f>IF(P2510="","",(VLOOKUP(P2510,Fauna!$G$2:$I$5001,3,FALSE)))</f>
        <v/>
      </c>
    </row>
    <row r="2511" spans="14:18" x14ac:dyDescent="0.25">
      <c r="N2511" t="str">
        <f>IF(P2511="","",(VLOOKUP(P2511,Fauna!$G$2:$N$5001,8,FALSE)))</f>
        <v/>
      </c>
      <c r="Q2511" t="str">
        <f>IF(P2511="","",(VLOOKUP(P2511,Fauna!$G$2:$H$5001,2,FALSE)))</f>
        <v/>
      </c>
      <c r="R2511" t="str">
        <f>IF(P2511="","",(VLOOKUP(P2511,Fauna!$G$2:$I$5001,3,FALSE)))</f>
        <v/>
      </c>
    </row>
    <row r="2512" spans="14:18" x14ac:dyDescent="0.25">
      <c r="N2512" t="str">
        <f>IF(P2512="","",(VLOOKUP(P2512,Fauna!$G$2:$N$5001,8,FALSE)))</f>
        <v/>
      </c>
      <c r="Q2512" t="str">
        <f>IF(P2512="","",(VLOOKUP(P2512,Fauna!$G$2:$H$5001,2,FALSE)))</f>
        <v/>
      </c>
      <c r="R2512" t="str">
        <f>IF(P2512="","",(VLOOKUP(P2512,Fauna!$G$2:$I$5001,3,FALSE)))</f>
        <v/>
      </c>
    </row>
    <row r="2513" spans="14:18" x14ac:dyDescent="0.25">
      <c r="N2513" t="str">
        <f>IF(P2513="","",(VLOOKUP(P2513,Fauna!$G$2:$N$5001,8,FALSE)))</f>
        <v/>
      </c>
      <c r="Q2513" t="str">
        <f>IF(P2513="","",(VLOOKUP(P2513,Fauna!$G$2:$H$5001,2,FALSE)))</f>
        <v/>
      </c>
      <c r="R2513" t="str">
        <f>IF(P2513="","",(VLOOKUP(P2513,Fauna!$G$2:$I$5001,3,FALSE)))</f>
        <v/>
      </c>
    </row>
    <row r="2514" spans="14:18" x14ac:dyDescent="0.25">
      <c r="N2514" t="str">
        <f>IF(P2514="","",(VLOOKUP(P2514,Fauna!$G$2:$N$5001,8,FALSE)))</f>
        <v/>
      </c>
      <c r="Q2514" t="str">
        <f>IF(P2514="","",(VLOOKUP(P2514,Fauna!$G$2:$H$5001,2,FALSE)))</f>
        <v/>
      </c>
      <c r="R2514" t="str">
        <f>IF(P2514="","",(VLOOKUP(P2514,Fauna!$G$2:$I$5001,3,FALSE)))</f>
        <v/>
      </c>
    </row>
    <row r="2515" spans="14:18" x14ac:dyDescent="0.25">
      <c r="N2515" t="str">
        <f>IF(P2515="","",(VLOOKUP(P2515,Fauna!$G$2:$N$5001,8,FALSE)))</f>
        <v/>
      </c>
      <c r="Q2515" t="str">
        <f>IF(P2515="","",(VLOOKUP(P2515,Fauna!$G$2:$H$5001,2,FALSE)))</f>
        <v/>
      </c>
      <c r="R2515" t="str">
        <f>IF(P2515="","",(VLOOKUP(P2515,Fauna!$G$2:$I$5001,3,FALSE)))</f>
        <v/>
      </c>
    </row>
    <row r="2516" spans="14:18" x14ac:dyDescent="0.25">
      <c r="N2516" t="str">
        <f>IF(P2516="","",(VLOOKUP(P2516,Fauna!$G$2:$N$5001,8,FALSE)))</f>
        <v/>
      </c>
      <c r="Q2516" t="str">
        <f>IF(P2516="","",(VLOOKUP(P2516,Fauna!$G$2:$H$5001,2,FALSE)))</f>
        <v/>
      </c>
      <c r="R2516" t="str">
        <f>IF(P2516="","",(VLOOKUP(P2516,Fauna!$G$2:$I$5001,3,FALSE)))</f>
        <v/>
      </c>
    </row>
    <row r="2517" spans="14:18" x14ac:dyDescent="0.25">
      <c r="N2517" t="str">
        <f>IF(P2517="","",(VLOOKUP(P2517,Fauna!$G$2:$N$5001,8,FALSE)))</f>
        <v/>
      </c>
      <c r="Q2517" t="str">
        <f>IF(P2517="","",(VLOOKUP(P2517,Fauna!$G$2:$H$5001,2,FALSE)))</f>
        <v/>
      </c>
      <c r="R2517" t="str">
        <f>IF(P2517="","",(VLOOKUP(P2517,Fauna!$G$2:$I$5001,3,FALSE)))</f>
        <v/>
      </c>
    </row>
    <row r="2518" spans="14:18" x14ac:dyDescent="0.25">
      <c r="N2518" t="str">
        <f>IF(P2518="","",(VLOOKUP(P2518,Fauna!$G$2:$N$5001,8,FALSE)))</f>
        <v/>
      </c>
      <c r="Q2518" t="str">
        <f>IF(P2518="","",(VLOOKUP(P2518,Fauna!$G$2:$H$5001,2,FALSE)))</f>
        <v/>
      </c>
      <c r="R2518" t="str">
        <f>IF(P2518="","",(VLOOKUP(P2518,Fauna!$G$2:$I$5001,3,FALSE)))</f>
        <v/>
      </c>
    </row>
    <row r="2519" spans="14:18" x14ac:dyDescent="0.25">
      <c r="N2519" t="str">
        <f>IF(P2519="","",(VLOOKUP(P2519,Fauna!$G$2:$N$5001,8,FALSE)))</f>
        <v/>
      </c>
      <c r="Q2519" t="str">
        <f>IF(P2519="","",(VLOOKUP(P2519,Fauna!$G$2:$H$5001,2,FALSE)))</f>
        <v/>
      </c>
      <c r="R2519" t="str">
        <f>IF(P2519="","",(VLOOKUP(P2519,Fauna!$G$2:$I$5001,3,FALSE)))</f>
        <v/>
      </c>
    </row>
    <row r="2520" spans="14:18" x14ac:dyDescent="0.25">
      <c r="N2520" t="str">
        <f>IF(P2520="","",(VLOOKUP(P2520,Fauna!$G$2:$N$5001,8,FALSE)))</f>
        <v/>
      </c>
      <c r="Q2520" t="str">
        <f>IF(P2520="","",(VLOOKUP(P2520,Fauna!$G$2:$H$5001,2,FALSE)))</f>
        <v/>
      </c>
      <c r="R2520" t="str">
        <f>IF(P2520="","",(VLOOKUP(P2520,Fauna!$G$2:$I$5001,3,FALSE)))</f>
        <v/>
      </c>
    </row>
    <row r="2521" spans="14:18" x14ac:dyDescent="0.25">
      <c r="N2521" t="str">
        <f>IF(P2521="","",(VLOOKUP(P2521,Fauna!$G$2:$N$5001,8,FALSE)))</f>
        <v/>
      </c>
      <c r="Q2521" t="str">
        <f>IF(P2521="","",(VLOOKUP(P2521,Fauna!$G$2:$H$5001,2,FALSE)))</f>
        <v/>
      </c>
      <c r="R2521" t="str">
        <f>IF(P2521="","",(VLOOKUP(P2521,Fauna!$G$2:$I$5001,3,FALSE)))</f>
        <v/>
      </c>
    </row>
    <row r="2522" spans="14:18" x14ac:dyDescent="0.25">
      <c r="N2522" t="str">
        <f>IF(P2522="","",(VLOOKUP(P2522,Fauna!$G$2:$N$5001,8,FALSE)))</f>
        <v/>
      </c>
      <c r="Q2522" t="str">
        <f>IF(P2522="","",(VLOOKUP(P2522,Fauna!$G$2:$H$5001,2,FALSE)))</f>
        <v/>
      </c>
      <c r="R2522" t="str">
        <f>IF(P2522="","",(VLOOKUP(P2522,Fauna!$G$2:$I$5001,3,FALSE)))</f>
        <v/>
      </c>
    </row>
    <row r="2523" spans="14:18" x14ac:dyDescent="0.25">
      <c r="N2523" t="str">
        <f>IF(P2523="","",(VLOOKUP(P2523,Fauna!$G$2:$N$5001,8,FALSE)))</f>
        <v/>
      </c>
      <c r="Q2523" t="str">
        <f>IF(P2523="","",(VLOOKUP(P2523,Fauna!$G$2:$H$5001,2,FALSE)))</f>
        <v/>
      </c>
      <c r="R2523" t="str">
        <f>IF(P2523="","",(VLOOKUP(P2523,Fauna!$G$2:$I$5001,3,FALSE)))</f>
        <v/>
      </c>
    </row>
    <row r="2524" spans="14:18" x14ac:dyDescent="0.25">
      <c r="N2524" t="str">
        <f>IF(P2524="","",(VLOOKUP(P2524,Fauna!$G$2:$N$5001,8,FALSE)))</f>
        <v/>
      </c>
      <c r="Q2524" t="str">
        <f>IF(P2524="","",(VLOOKUP(P2524,Fauna!$G$2:$H$5001,2,FALSE)))</f>
        <v/>
      </c>
      <c r="R2524" t="str">
        <f>IF(P2524="","",(VLOOKUP(P2524,Fauna!$G$2:$I$5001,3,FALSE)))</f>
        <v/>
      </c>
    </row>
    <row r="2525" spans="14:18" x14ac:dyDescent="0.25">
      <c r="N2525" t="str">
        <f>IF(P2525="","",(VLOOKUP(P2525,Fauna!$G$2:$N$5001,8,FALSE)))</f>
        <v/>
      </c>
      <c r="Q2525" t="str">
        <f>IF(P2525="","",(VLOOKUP(P2525,Fauna!$G$2:$H$5001,2,FALSE)))</f>
        <v/>
      </c>
      <c r="R2525" t="str">
        <f>IF(P2525="","",(VLOOKUP(P2525,Fauna!$G$2:$I$5001,3,FALSE)))</f>
        <v/>
      </c>
    </row>
    <row r="2526" spans="14:18" x14ac:dyDescent="0.25">
      <c r="N2526" t="str">
        <f>IF(P2526="","",(VLOOKUP(P2526,Fauna!$G$2:$N$5001,8,FALSE)))</f>
        <v/>
      </c>
      <c r="Q2526" t="str">
        <f>IF(P2526="","",(VLOOKUP(P2526,Fauna!$G$2:$H$5001,2,FALSE)))</f>
        <v/>
      </c>
      <c r="R2526" t="str">
        <f>IF(P2526="","",(VLOOKUP(P2526,Fauna!$G$2:$I$5001,3,FALSE)))</f>
        <v/>
      </c>
    </row>
    <row r="2527" spans="14:18" x14ac:dyDescent="0.25">
      <c r="N2527" t="str">
        <f>IF(P2527="","",(VLOOKUP(P2527,Fauna!$G$2:$N$5001,8,FALSE)))</f>
        <v/>
      </c>
      <c r="Q2527" t="str">
        <f>IF(P2527="","",(VLOOKUP(P2527,Fauna!$G$2:$H$5001,2,FALSE)))</f>
        <v/>
      </c>
      <c r="R2527" t="str">
        <f>IF(P2527="","",(VLOOKUP(P2527,Fauna!$G$2:$I$5001,3,FALSE)))</f>
        <v/>
      </c>
    </row>
    <row r="2528" spans="14:18" x14ac:dyDescent="0.25">
      <c r="N2528" t="str">
        <f>IF(P2528="","",(VLOOKUP(P2528,Fauna!$G$2:$N$5001,8,FALSE)))</f>
        <v/>
      </c>
      <c r="Q2528" t="str">
        <f>IF(P2528="","",(VLOOKUP(P2528,Fauna!$G$2:$H$5001,2,FALSE)))</f>
        <v/>
      </c>
      <c r="R2528" t="str">
        <f>IF(P2528="","",(VLOOKUP(P2528,Fauna!$G$2:$I$5001,3,FALSE)))</f>
        <v/>
      </c>
    </row>
    <row r="2529" spans="14:18" x14ac:dyDescent="0.25">
      <c r="N2529" t="str">
        <f>IF(P2529="","",(VLOOKUP(P2529,Fauna!$G$2:$N$5001,8,FALSE)))</f>
        <v/>
      </c>
      <c r="Q2529" t="str">
        <f>IF(P2529="","",(VLOOKUP(P2529,Fauna!$G$2:$H$5001,2,FALSE)))</f>
        <v/>
      </c>
      <c r="R2529" t="str">
        <f>IF(P2529="","",(VLOOKUP(P2529,Fauna!$G$2:$I$5001,3,FALSE)))</f>
        <v/>
      </c>
    </row>
    <row r="2530" spans="14:18" x14ac:dyDescent="0.25">
      <c r="N2530" t="str">
        <f>IF(P2530="","",(VLOOKUP(P2530,Fauna!$G$2:$N$5001,8,FALSE)))</f>
        <v/>
      </c>
      <c r="Q2530" t="str">
        <f>IF(P2530="","",(VLOOKUP(P2530,Fauna!$G$2:$H$5001,2,FALSE)))</f>
        <v/>
      </c>
      <c r="R2530" t="str">
        <f>IF(P2530="","",(VLOOKUP(P2530,Fauna!$G$2:$I$5001,3,FALSE)))</f>
        <v/>
      </c>
    </row>
    <row r="2531" spans="14:18" x14ac:dyDescent="0.25">
      <c r="N2531" t="str">
        <f>IF(P2531="","",(VLOOKUP(P2531,Fauna!$G$2:$N$5001,8,FALSE)))</f>
        <v/>
      </c>
      <c r="Q2531" t="str">
        <f>IF(P2531="","",(VLOOKUP(P2531,Fauna!$G$2:$H$5001,2,FALSE)))</f>
        <v/>
      </c>
      <c r="R2531" t="str">
        <f>IF(P2531="","",(VLOOKUP(P2531,Fauna!$G$2:$I$5001,3,FALSE)))</f>
        <v/>
      </c>
    </row>
    <row r="2532" spans="14:18" x14ac:dyDescent="0.25">
      <c r="N2532" t="str">
        <f>IF(P2532="","",(VLOOKUP(P2532,Fauna!$G$2:$N$5001,8,FALSE)))</f>
        <v/>
      </c>
      <c r="Q2532" t="str">
        <f>IF(P2532="","",(VLOOKUP(P2532,Fauna!$G$2:$H$5001,2,FALSE)))</f>
        <v/>
      </c>
      <c r="R2532" t="str">
        <f>IF(P2532="","",(VLOOKUP(P2532,Fauna!$G$2:$I$5001,3,FALSE)))</f>
        <v/>
      </c>
    </row>
    <row r="2533" spans="14:18" x14ac:dyDescent="0.25">
      <c r="N2533" t="str">
        <f>IF(P2533="","",(VLOOKUP(P2533,Fauna!$G$2:$N$5001,8,FALSE)))</f>
        <v/>
      </c>
      <c r="Q2533" t="str">
        <f>IF(P2533="","",(VLOOKUP(P2533,Fauna!$G$2:$H$5001,2,FALSE)))</f>
        <v/>
      </c>
      <c r="R2533" t="str">
        <f>IF(P2533="","",(VLOOKUP(P2533,Fauna!$G$2:$I$5001,3,FALSE)))</f>
        <v/>
      </c>
    </row>
    <row r="2534" spans="14:18" x14ac:dyDescent="0.25">
      <c r="N2534" t="str">
        <f>IF(P2534="","",(VLOOKUP(P2534,Fauna!$G$2:$N$5001,8,FALSE)))</f>
        <v/>
      </c>
      <c r="Q2534" t="str">
        <f>IF(P2534="","",(VLOOKUP(P2534,Fauna!$G$2:$H$5001,2,FALSE)))</f>
        <v/>
      </c>
      <c r="R2534" t="str">
        <f>IF(P2534="","",(VLOOKUP(P2534,Fauna!$G$2:$I$5001,3,FALSE)))</f>
        <v/>
      </c>
    </row>
    <row r="2535" spans="14:18" x14ac:dyDescent="0.25">
      <c r="N2535" t="str">
        <f>IF(P2535="","",(VLOOKUP(P2535,Fauna!$G$2:$N$5001,8,FALSE)))</f>
        <v/>
      </c>
      <c r="Q2535" t="str">
        <f>IF(P2535="","",(VLOOKUP(P2535,Fauna!$G$2:$H$5001,2,FALSE)))</f>
        <v/>
      </c>
      <c r="R2535" t="str">
        <f>IF(P2535="","",(VLOOKUP(P2535,Fauna!$G$2:$I$5001,3,FALSE)))</f>
        <v/>
      </c>
    </row>
    <row r="2536" spans="14:18" x14ac:dyDescent="0.25">
      <c r="N2536" t="str">
        <f>IF(P2536="","",(VLOOKUP(P2536,Fauna!$G$2:$N$5001,8,FALSE)))</f>
        <v/>
      </c>
      <c r="Q2536" t="str">
        <f>IF(P2536="","",(VLOOKUP(P2536,Fauna!$G$2:$H$5001,2,FALSE)))</f>
        <v/>
      </c>
      <c r="R2536" t="str">
        <f>IF(P2536="","",(VLOOKUP(P2536,Fauna!$G$2:$I$5001,3,FALSE)))</f>
        <v/>
      </c>
    </row>
    <row r="2537" spans="14:18" x14ac:dyDescent="0.25">
      <c r="N2537" t="str">
        <f>IF(P2537="","",(VLOOKUP(P2537,Fauna!$G$2:$N$5001,8,FALSE)))</f>
        <v/>
      </c>
      <c r="Q2537" t="str">
        <f>IF(P2537="","",(VLOOKUP(P2537,Fauna!$G$2:$H$5001,2,FALSE)))</f>
        <v/>
      </c>
      <c r="R2537" t="str">
        <f>IF(P2537="","",(VLOOKUP(P2537,Fauna!$G$2:$I$5001,3,FALSE)))</f>
        <v/>
      </c>
    </row>
    <row r="2538" spans="14:18" x14ac:dyDescent="0.25">
      <c r="N2538" t="str">
        <f>IF(P2538="","",(VLOOKUP(P2538,Fauna!$G$2:$N$5001,8,FALSE)))</f>
        <v/>
      </c>
      <c r="Q2538" t="str">
        <f>IF(P2538="","",(VLOOKUP(P2538,Fauna!$G$2:$H$5001,2,FALSE)))</f>
        <v/>
      </c>
      <c r="R2538" t="str">
        <f>IF(P2538="","",(VLOOKUP(P2538,Fauna!$G$2:$I$5001,3,FALSE)))</f>
        <v/>
      </c>
    </row>
    <row r="2539" spans="14:18" x14ac:dyDescent="0.25">
      <c r="N2539" t="str">
        <f>IF(P2539="","",(VLOOKUP(P2539,Fauna!$G$2:$N$5001,8,FALSE)))</f>
        <v/>
      </c>
      <c r="Q2539" t="str">
        <f>IF(P2539="","",(VLOOKUP(P2539,Fauna!$G$2:$H$5001,2,FALSE)))</f>
        <v/>
      </c>
      <c r="R2539" t="str">
        <f>IF(P2539="","",(VLOOKUP(P2539,Fauna!$G$2:$I$5001,3,FALSE)))</f>
        <v/>
      </c>
    </row>
    <row r="2540" spans="14:18" x14ac:dyDescent="0.25">
      <c r="N2540" t="str">
        <f>IF(P2540="","",(VLOOKUP(P2540,Fauna!$G$2:$N$5001,8,FALSE)))</f>
        <v/>
      </c>
      <c r="Q2540" t="str">
        <f>IF(P2540="","",(VLOOKUP(P2540,Fauna!$G$2:$H$5001,2,FALSE)))</f>
        <v/>
      </c>
      <c r="R2540" t="str">
        <f>IF(P2540="","",(VLOOKUP(P2540,Fauna!$G$2:$I$5001,3,FALSE)))</f>
        <v/>
      </c>
    </row>
    <row r="2541" spans="14:18" x14ac:dyDescent="0.25">
      <c r="N2541" t="str">
        <f>IF(P2541="","",(VLOOKUP(P2541,Fauna!$G$2:$N$5001,8,FALSE)))</f>
        <v/>
      </c>
      <c r="Q2541" t="str">
        <f>IF(P2541="","",(VLOOKUP(P2541,Fauna!$G$2:$H$5001,2,FALSE)))</f>
        <v/>
      </c>
      <c r="R2541" t="str">
        <f>IF(P2541="","",(VLOOKUP(P2541,Fauna!$G$2:$I$5001,3,FALSE)))</f>
        <v/>
      </c>
    </row>
    <row r="2542" spans="14:18" x14ac:dyDescent="0.25">
      <c r="N2542" t="str">
        <f>IF(P2542="","",(VLOOKUP(P2542,Fauna!$G$2:$N$5001,8,FALSE)))</f>
        <v/>
      </c>
      <c r="Q2542" t="str">
        <f>IF(P2542="","",(VLOOKUP(P2542,Fauna!$G$2:$H$5001,2,FALSE)))</f>
        <v/>
      </c>
      <c r="R2542" t="str">
        <f>IF(P2542="","",(VLOOKUP(P2542,Fauna!$G$2:$I$5001,3,FALSE)))</f>
        <v/>
      </c>
    </row>
    <row r="2543" spans="14:18" x14ac:dyDescent="0.25">
      <c r="N2543" t="str">
        <f>IF(P2543="","",(VLOOKUP(P2543,Fauna!$G$2:$N$5001,8,FALSE)))</f>
        <v/>
      </c>
      <c r="Q2543" t="str">
        <f>IF(P2543="","",(VLOOKUP(P2543,Fauna!$G$2:$H$5001,2,FALSE)))</f>
        <v/>
      </c>
      <c r="R2543" t="str">
        <f>IF(P2543="","",(VLOOKUP(P2543,Fauna!$G$2:$I$5001,3,FALSE)))</f>
        <v/>
      </c>
    </row>
    <row r="2544" spans="14:18" x14ac:dyDescent="0.25">
      <c r="N2544" t="str">
        <f>IF(P2544="","",(VLOOKUP(P2544,Fauna!$G$2:$N$5001,8,FALSE)))</f>
        <v/>
      </c>
      <c r="Q2544" t="str">
        <f>IF(P2544="","",(VLOOKUP(P2544,Fauna!$G$2:$H$5001,2,FALSE)))</f>
        <v/>
      </c>
      <c r="R2544" t="str">
        <f>IF(P2544="","",(VLOOKUP(P2544,Fauna!$G$2:$I$5001,3,FALSE)))</f>
        <v/>
      </c>
    </row>
    <row r="2545" spans="14:18" x14ac:dyDescent="0.25">
      <c r="N2545" t="str">
        <f>IF(P2545="","",(VLOOKUP(P2545,Fauna!$G$2:$N$5001,8,FALSE)))</f>
        <v/>
      </c>
      <c r="Q2545" t="str">
        <f>IF(P2545="","",(VLOOKUP(P2545,Fauna!$G$2:$H$5001,2,FALSE)))</f>
        <v/>
      </c>
      <c r="R2545" t="str">
        <f>IF(P2545="","",(VLOOKUP(P2545,Fauna!$G$2:$I$5001,3,FALSE)))</f>
        <v/>
      </c>
    </row>
    <row r="2546" spans="14:18" x14ac:dyDescent="0.25">
      <c r="N2546" t="str">
        <f>IF(P2546="","",(VLOOKUP(P2546,Fauna!$G$2:$N$5001,8,FALSE)))</f>
        <v/>
      </c>
      <c r="Q2546" t="str">
        <f>IF(P2546="","",(VLOOKUP(P2546,Fauna!$G$2:$H$5001,2,FALSE)))</f>
        <v/>
      </c>
      <c r="R2546" t="str">
        <f>IF(P2546="","",(VLOOKUP(P2546,Fauna!$G$2:$I$5001,3,FALSE)))</f>
        <v/>
      </c>
    </row>
    <row r="2547" spans="14:18" x14ac:dyDescent="0.25">
      <c r="N2547" t="str">
        <f>IF(P2547="","",(VLOOKUP(P2547,Fauna!$G$2:$N$5001,8,FALSE)))</f>
        <v/>
      </c>
      <c r="Q2547" t="str">
        <f>IF(P2547="","",(VLOOKUP(P2547,Fauna!$G$2:$H$5001,2,FALSE)))</f>
        <v/>
      </c>
      <c r="R2547" t="str">
        <f>IF(P2547="","",(VLOOKUP(P2547,Fauna!$G$2:$I$5001,3,FALSE)))</f>
        <v/>
      </c>
    </row>
    <row r="2548" spans="14:18" x14ac:dyDescent="0.25">
      <c r="N2548" t="str">
        <f>IF(P2548="","",(VLOOKUP(P2548,Fauna!$G$2:$N$5001,8,FALSE)))</f>
        <v/>
      </c>
      <c r="Q2548" t="str">
        <f>IF(P2548="","",(VLOOKUP(P2548,Fauna!$G$2:$H$5001,2,FALSE)))</f>
        <v/>
      </c>
      <c r="R2548" t="str">
        <f>IF(P2548="","",(VLOOKUP(P2548,Fauna!$G$2:$I$5001,3,FALSE)))</f>
        <v/>
      </c>
    </row>
    <row r="2549" spans="14:18" x14ac:dyDescent="0.25">
      <c r="N2549" t="str">
        <f>IF(P2549="","",(VLOOKUP(P2549,Fauna!$G$2:$N$5001,8,FALSE)))</f>
        <v/>
      </c>
      <c r="Q2549" t="str">
        <f>IF(P2549="","",(VLOOKUP(P2549,Fauna!$G$2:$H$5001,2,FALSE)))</f>
        <v/>
      </c>
      <c r="R2549" t="str">
        <f>IF(P2549="","",(VLOOKUP(P2549,Fauna!$G$2:$I$5001,3,FALSE)))</f>
        <v/>
      </c>
    </row>
    <row r="2550" spans="14:18" x14ac:dyDescent="0.25">
      <c r="N2550" t="str">
        <f>IF(P2550="","",(VLOOKUP(P2550,Fauna!$G$2:$N$5001,8,FALSE)))</f>
        <v/>
      </c>
      <c r="Q2550" t="str">
        <f>IF(P2550="","",(VLOOKUP(P2550,Fauna!$G$2:$H$5001,2,FALSE)))</f>
        <v/>
      </c>
      <c r="R2550" t="str">
        <f>IF(P2550="","",(VLOOKUP(P2550,Fauna!$G$2:$I$5001,3,FALSE)))</f>
        <v/>
      </c>
    </row>
    <row r="2551" spans="14:18" x14ac:dyDescent="0.25">
      <c r="N2551" t="str">
        <f>IF(P2551="","",(VLOOKUP(P2551,Fauna!$G$2:$N$5001,8,FALSE)))</f>
        <v/>
      </c>
      <c r="Q2551" t="str">
        <f>IF(P2551="","",(VLOOKUP(P2551,Fauna!$G$2:$H$5001,2,FALSE)))</f>
        <v/>
      </c>
      <c r="R2551" t="str">
        <f>IF(P2551="","",(VLOOKUP(P2551,Fauna!$G$2:$I$5001,3,FALSE)))</f>
        <v/>
      </c>
    </row>
    <row r="2552" spans="14:18" x14ac:dyDescent="0.25">
      <c r="N2552" t="str">
        <f>IF(P2552="","",(VLOOKUP(P2552,Fauna!$G$2:$N$5001,8,FALSE)))</f>
        <v/>
      </c>
      <c r="Q2552" t="str">
        <f>IF(P2552="","",(VLOOKUP(P2552,Fauna!$G$2:$H$5001,2,FALSE)))</f>
        <v/>
      </c>
      <c r="R2552" t="str">
        <f>IF(P2552="","",(VLOOKUP(P2552,Fauna!$G$2:$I$5001,3,FALSE)))</f>
        <v/>
      </c>
    </row>
    <row r="2553" spans="14:18" x14ac:dyDescent="0.25">
      <c r="N2553" t="str">
        <f>IF(P2553="","",(VLOOKUP(P2553,Fauna!$G$2:$N$5001,8,FALSE)))</f>
        <v/>
      </c>
      <c r="Q2553" t="str">
        <f>IF(P2553="","",(VLOOKUP(P2553,Fauna!$G$2:$H$5001,2,FALSE)))</f>
        <v/>
      </c>
      <c r="R2553" t="str">
        <f>IF(P2553="","",(VLOOKUP(P2553,Fauna!$G$2:$I$5001,3,FALSE)))</f>
        <v/>
      </c>
    </row>
    <row r="2554" spans="14:18" x14ac:dyDescent="0.25">
      <c r="N2554" t="str">
        <f>IF(P2554="","",(VLOOKUP(P2554,Fauna!$G$2:$N$5001,8,FALSE)))</f>
        <v/>
      </c>
      <c r="Q2554" t="str">
        <f>IF(P2554="","",(VLOOKUP(P2554,Fauna!$G$2:$H$5001,2,FALSE)))</f>
        <v/>
      </c>
      <c r="R2554" t="str">
        <f>IF(P2554="","",(VLOOKUP(P2554,Fauna!$G$2:$I$5001,3,FALSE)))</f>
        <v/>
      </c>
    </row>
    <row r="2555" spans="14:18" x14ac:dyDescent="0.25">
      <c r="N2555" t="str">
        <f>IF(P2555="","",(VLOOKUP(P2555,Fauna!$G$2:$N$5001,8,FALSE)))</f>
        <v/>
      </c>
      <c r="Q2555" t="str">
        <f>IF(P2555="","",(VLOOKUP(P2555,Fauna!$G$2:$H$5001,2,FALSE)))</f>
        <v/>
      </c>
      <c r="R2555" t="str">
        <f>IF(P2555="","",(VLOOKUP(P2555,Fauna!$G$2:$I$5001,3,FALSE)))</f>
        <v/>
      </c>
    </row>
    <row r="2556" spans="14:18" x14ac:dyDescent="0.25">
      <c r="N2556" t="str">
        <f>IF(P2556="","",(VLOOKUP(P2556,Fauna!$G$2:$N$5001,8,FALSE)))</f>
        <v/>
      </c>
      <c r="Q2556" t="str">
        <f>IF(P2556="","",(VLOOKUP(P2556,Fauna!$G$2:$H$5001,2,FALSE)))</f>
        <v/>
      </c>
      <c r="R2556" t="str">
        <f>IF(P2556="","",(VLOOKUP(P2556,Fauna!$G$2:$I$5001,3,FALSE)))</f>
        <v/>
      </c>
    </row>
    <row r="2557" spans="14:18" x14ac:dyDescent="0.25">
      <c r="N2557" t="str">
        <f>IF(P2557="","",(VLOOKUP(P2557,Fauna!$G$2:$N$5001,8,FALSE)))</f>
        <v/>
      </c>
      <c r="Q2557" t="str">
        <f>IF(P2557="","",(VLOOKUP(P2557,Fauna!$G$2:$H$5001,2,FALSE)))</f>
        <v/>
      </c>
      <c r="R2557" t="str">
        <f>IF(P2557="","",(VLOOKUP(P2557,Fauna!$G$2:$I$5001,3,FALSE)))</f>
        <v/>
      </c>
    </row>
    <row r="2558" spans="14:18" x14ac:dyDescent="0.25">
      <c r="N2558" t="str">
        <f>IF(P2558="","",(VLOOKUP(P2558,Fauna!$G$2:$N$5001,8,FALSE)))</f>
        <v/>
      </c>
      <c r="Q2558" t="str">
        <f>IF(P2558="","",(VLOOKUP(P2558,Fauna!$G$2:$H$5001,2,FALSE)))</f>
        <v/>
      </c>
      <c r="R2558" t="str">
        <f>IF(P2558="","",(VLOOKUP(P2558,Fauna!$G$2:$I$5001,3,FALSE)))</f>
        <v/>
      </c>
    </row>
    <row r="2559" spans="14:18" x14ac:dyDescent="0.25">
      <c r="N2559" t="str">
        <f>IF(P2559="","",(VLOOKUP(P2559,Fauna!$G$2:$N$5001,8,FALSE)))</f>
        <v/>
      </c>
      <c r="Q2559" t="str">
        <f>IF(P2559="","",(VLOOKUP(P2559,Fauna!$G$2:$H$5001,2,FALSE)))</f>
        <v/>
      </c>
      <c r="R2559" t="str">
        <f>IF(P2559="","",(VLOOKUP(P2559,Fauna!$G$2:$I$5001,3,FALSE)))</f>
        <v/>
      </c>
    </row>
    <row r="2560" spans="14:18" x14ac:dyDescent="0.25">
      <c r="N2560" t="str">
        <f>IF(P2560="","",(VLOOKUP(P2560,Fauna!$G$2:$N$5001,8,FALSE)))</f>
        <v/>
      </c>
      <c r="Q2560" t="str">
        <f>IF(P2560="","",(VLOOKUP(P2560,Fauna!$G$2:$H$5001,2,FALSE)))</f>
        <v/>
      </c>
      <c r="R2560" t="str">
        <f>IF(P2560="","",(VLOOKUP(P2560,Fauna!$G$2:$I$5001,3,FALSE)))</f>
        <v/>
      </c>
    </row>
    <row r="2561" spans="14:18" x14ac:dyDescent="0.25">
      <c r="N2561" t="str">
        <f>IF(P2561="","",(VLOOKUP(P2561,Fauna!$G$2:$N$5001,8,FALSE)))</f>
        <v/>
      </c>
      <c r="Q2561" t="str">
        <f>IF(P2561="","",(VLOOKUP(P2561,Fauna!$G$2:$H$5001,2,FALSE)))</f>
        <v/>
      </c>
      <c r="R2561" t="str">
        <f>IF(P2561="","",(VLOOKUP(P2561,Fauna!$G$2:$I$5001,3,FALSE)))</f>
        <v/>
      </c>
    </row>
    <row r="2562" spans="14:18" x14ac:dyDescent="0.25">
      <c r="N2562" t="str">
        <f>IF(P2562="","",(VLOOKUP(P2562,Fauna!$G$2:$N$5001,8,FALSE)))</f>
        <v/>
      </c>
      <c r="Q2562" t="str">
        <f>IF(P2562="","",(VLOOKUP(P2562,Fauna!$G$2:$H$5001,2,FALSE)))</f>
        <v/>
      </c>
      <c r="R2562" t="str">
        <f>IF(P2562="","",(VLOOKUP(P2562,Fauna!$G$2:$I$5001,3,FALSE)))</f>
        <v/>
      </c>
    </row>
    <row r="2563" spans="14:18" x14ac:dyDescent="0.25">
      <c r="N2563" t="str">
        <f>IF(P2563="","",(VLOOKUP(P2563,Fauna!$G$2:$N$5001,8,FALSE)))</f>
        <v/>
      </c>
      <c r="Q2563" t="str">
        <f>IF(P2563="","",(VLOOKUP(P2563,Fauna!$G$2:$H$5001,2,FALSE)))</f>
        <v/>
      </c>
      <c r="R2563" t="str">
        <f>IF(P2563="","",(VLOOKUP(P2563,Fauna!$G$2:$I$5001,3,FALSE)))</f>
        <v/>
      </c>
    </row>
    <row r="2564" spans="14:18" x14ac:dyDescent="0.25">
      <c r="N2564" t="str">
        <f>IF(P2564="","",(VLOOKUP(P2564,Fauna!$G$2:$N$5001,8,FALSE)))</f>
        <v/>
      </c>
      <c r="Q2564" t="str">
        <f>IF(P2564="","",(VLOOKUP(P2564,Fauna!$G$2:$H$5001,2,FALSE)))</f>
        <v/>
      </c>
      <c r="R2564" t="str">
        <f>IF(P2564="","",(VLOOKUP(P2564,Fauna!$G$2:$I$5001,3,FALSE)))</f>
        <v/>
      </c>
    </row>
    <row r="2565" spans="14:18" x14ac:dyDescent="0.25">
      <c r="N2565" t="str">
        <f>IF(P2565="","",(VLOOKUP(P2565,Fauna!$G$2:$N$5001,8,FALSE)))</f>
        <v/>
      </c>
      <c r="Q2565" t="str">
        <f>IF(P2565="","",(VLOOKUP(P2565,Fauna!$G$2:$H$5001,2,FALSE)))</f>
        <v/>
      </c>
      <c r="R2565" t="str">
        <f>IF(P2565="","",(VLOOKUP(P2565,Fauna!$G$2:$I$5001,3,FALSE)))</f>
        <v/>
      </c>
    </row>
    <row r="2566" spans="14:18" x14ac:dyDescent="0.25">
      <c r="N2566" t="str">
        <f>IF(P2566="","",(VLOOKUP(P2566,Fauna!$G$2:$N$5001,8,FALSE)))</f>
        <v/>
      </c>
      <c r="Q2566" t="str">
        <f>IF(P2566="","",(VLOOKUP(P2566,Fauna!$G$2:$H$5001,2,FALSE)))</f>
        <v/>
      </c>
      <c r="R2566" t="str">
        <f>IF(P2566="","",(VLOOKUP(P2566,Fauna!$G$2:$I$5001,3,FALSE)))</f>
        <v/>
      </c>
    </row>
    <row r="2567" spans="14:18" x14ac:dyDescent="0.25">
      <c r="N2567" t="str">
        <f>IF(P2567="","",(VLOOKUP(P2567,Fauna!$G$2:$N$5001,8,FALSE)))</f>
        <v/>
      </c>
      <c r="Q2567" t="str">
        <f>IF(P2567="","",(VLOOKUP(P2567,Fauna!$G$2:$H$5001,2,FALSE)))</f>
        <v/>
      </c>
      <c r="R2567" t="str">
        <f>IF(P2567="","",(VLOOKUP(P2567,Fauna!$G$2:$I$5001,3,FALSE)))</f>
        <v/>
      </c>
    </row>
    <row r="2568" spans="14:18" x14ac:dyDescent="0.25">
      <c r="N2568" t="str">
        <f>IF(P2568="","",(VLOOKUP(P2568,Fauna!$G$2:$N$5001,8,FALSE)))</f>
        <v/>
      </c>
      <c r="Q2568" t="str">
        <f>IF(P2568="","",(VLOOKUP(P2568,Fauna!$G$2:$H$5001,2,FALSE)))</f>
        <v/>
      </c>
      <c r="R2568" t="str">
        <f>IF(P2568="","",(VLOOKUP(P2568,Fauna!$G$2:$I$5001,3,FALSE)))</f>
        <v/>
      </c>
    </row>
    <row r="2569" spans="14:18" x14ac:dyDescent="0.25">
      <c r="N2569" t="str">
        <f>IF(P2569="","",(VLOOKUP(P2569,Fauna!$G$2:$N$5001,8,FALSE)))</f>
        <v/>
      </c>
      <c r="Q2569" t="str">
        <f>IF(P2569="","",(VLOOKUP(P2569,Fauna!$G$2:$H$5001,2,FALSE)))</f>
        <v/>
      </c>
      <c r="R2569" t="str">
        <f>IF(P2569="","",(VLOOKUP(P2569,Fauna!$G$2:$I$5001,3,FALSE)))</f>
        <v/>
      </c>
    </row>
    <row r="2570" spans="14:18" x14ac:dyDescent="0.25">
      <c r="N2570" t="str">
        <f>IF(P2570="","",(VLOOKUP(P2570,Fauna!$G$2:$N$5001,8,FALSE)))</f>
        <v/>
      </c>
      <c r="Q2570" t="str">
        <f>IF(P2570="","",(VLOOKUP(P2570,Fauna!$G$2:$H$5001,2,FALSE)))</f>
        <v/>
      </c>
      <c r="R2570" t="str">
        <f>IF(P2570="","",(VLOOKUP(P2570,Fauna!$G$2:$I$5001,3,FALSE)))</f>
        <v/>
      </c>
    </row>
    <row r="2571" spans="14:18" x14ac:dyDescent="0.25">
      <c r="N2571" t="str">
        <f>IF(P2571="","",(VLOOKUP(P2571,Fauna!$G$2:$N$5001,8,FALSE)))</f>
        <v/>
      </c>
      <c r="Q2571" t="str">
        <f>IF(P2571="","",(VLOOKUP(P2571,Fauna!$G$2:$H$5001,2,FALSE)))</f>
        <v/>
      </c>
      <c r="R2571" t="str">
        <f>IF(P2571="","",(VLOOKUP(P2571,Fauna!$G$2:$I$5001,3,FALSE)))</f>
        <v/>
      </c>
    </row>
    <row r="2572" spans="14:18" x14ac:dyDescent="0.25">
      <c r="N2572" t="str">
        <f>IF(P2572="","",(VLOOKUP(P2572,Fauna!$G$2:$N$5001,8,FALSE)))</f>
        <v/>
      </c>
      <c r="Q2572" t="str">
        <f>IF(P2572="","",(VLOOKUP(P2572,Fauna!$G$2:$H$5001,2,FALSE)))</f>
        <v/>
      </c>
      <c r="R2572" t="str">
        <f>IF(P2572="","",(VLOOKUP(P2572,Fauna!$G$2:$I$5001,3,FALSE)))</f>
        <v/>
      </c>
    </row>
    <row r="2573" spans="14:18" x14ac:dyDescent="0.25">
      <c r="N2573" t="str">
        <f>IF(P2573="","",(VLOOKUP(P2573,Fauna!$G$2:$N$5001,8,FALSE)))</f>
        <v/>
      </c>
      <c r="Q2573" t="str">
        <f>IF(P2573="","",(VLOOKUP(P2573,Fauna!$G$2:$H$5001,2,FALSE)))</f>
        <v/>
      </c>
      <c r="R2573" t="str">
        <f>IF(P2573="","",(VLOOKUP(P2573,Fauna!$G$2:$I$5001,3,FALSE)))</f>
        <v/>
      </c>
    </row>
    <row r="2574" spans="14:18" x14ac:dyDescent="0.25">
      <c r="N2574" t="str">
        <f>IF(P2574="","",(VLOOKUP(P2574,Fauna!$G$2:$N$5001,8,FALSE)))</f>
        <v/>
      </c>
      <c r="Q2574" t="str">
        <f>IF(P2574="","",(VLOOKUP(P2574,Fauna!$G$2:$H$5001,2,FALSE)))</f>
        <v/>
      </c>
      <c r="R2574" t="str">
        <f>IF(P2574="","",(VLOOKUP(P2574,Fauna!$G$2:$I$5001,3,FALSE)))</f>
        <v/>
      </c>
    </row>
    <row r="2575" spans="14:18" x14ac:dyDescent="0.25">
      <c r="N2575" t="str">
        <f>IF(P2575="","",(VLOOKUP(P2575,Fauna!$G$2:$N$5001,8,FALSE)))</f>
        <v/>
      </c>
      <c r="Q2575" t="str">
        <f>IF(P2575="","",(VLOOKUP(P2575,Fauna!$G$2:$H$5001,2,FALSE)))</f>
        <v/>
      </c>
      <c r="R2575" t="str">
        <f>IF(P2575="","",(VLOOKUP(P2575,Fauna!$G$2:$I$5001,3,FALSE)))</f>
        <v/>
      </c>
    </row>
    <row r="2576" spans="14:18" x14ac:dyDescent="0.25">
      <c r="N2576" t="str">
        <f>IF(P2576="","",(VLOOKUP(P2576,Fauna!$G$2:$N$5001,8,FALSE)))</f>
        <v/>
      </c>
      <c r="Q2576" t="str">
        <f>IF(P2576="","",(VLOOKUP(P2576,Fauna!$G$2:$H$5001,2,FALSE)))</f>
        <v/>
      </c>
      <c r="R2576" t="str">
        <f>IF(P2576="","",(VLOOKUP(P2576,Fauna!$G$2:$I$5001,3,FALSE)))</f>
        <v/>
      </c>
    </row>
    <row r="2577" spans="14:18" x14ac:dyDescent="0.25">
      <c r="N2577" t="str">
        <f>IF(P2577="","",(VLOOKUP(P2577,Fauna!$G$2:$N$5001,8,FALSE)))</f>
        <v/>
      </c>
      <c r="Q2577" t="str">
        <f>IF(P2577="","",(VLOOKUP(P2577,Fauna!$G$2:$H$5001,2,FALSE)))</f>
        <v/>
      </c>
      <c r="R2577" t="str">
        <f>IF(P2577="","",(VLOOKUP(P2577,Fauna!$G$2:$I$5001,3,FALSE)))</f>
        <v/>
      </c>
    </row>
    <row r="2578" spans="14:18" x14ac:dyDescent="0.25">
      <c r="N2578" t="str">
        <f>IF(P2578="","",(VLOOKUP(P2578,Fauna!$G$2:$N$5001,8,FALSE)))</f>
        <v/>
      </c>
      <c r="Q2578" t="str">
        <f>IF(P2578="","",(VLOOKUP(P2578,Fauna!$G$2:$H$5001,2,FALSE)))</f>
        <v/>
      </c>
      <c r="R2578" t="str">
        <f>IF(P2578="","",(VLOOKUP(P2578,Fauna!$G$2:$I$5001,3,FALSE)))</f>
        <v/>
      </c>
    </row>
    <row r="2579" spans="14:18" x14ac:dyDescent="0.25">
      <c r="N2579" t="str">
        <f>IF(P2579="","",(VLOOKUP(P2579,Fauna!$G$2:$N$5001,8,FALSE)))</f>
        <v/>
      </c>
      <c r="Q2579" t="str">
        <f>IF(P2579="","",(VLOOKUP(P2579,Fauna!$G$2:$H$5001,2,FALSE)))</f>
        <v/>
      </c>
      <c r="R2579" t="str">
        <f>IF(P2579="","",(VLOOKUP(P2579,Fauna!$G$2:$I$5001,3,FALSE)))</f>
        <v/>
      </c>
    </row>
    <row r="2580" spans="14:18" x14ac:dyDescent="0.25">
      <c r="N2580" t="str">
        <f>IF(P2580="","",(VLOOKUP(P2580,Fauna!$G$2:$N$5001,8,FALSE)))</f>
        <v/>
      </c>
      <c r="Q2580" t="str">
        <f>IF(P2580="","",(VLOOKUP(P2580,Fauna!$G$2:$H$5001,2,FALSE)))</f>
        <v/>
      </c>
      <c r="R2580" t="str">
        <f>IF(P2580="","",(VLOOKUP(P2580,Fauna!$G$2:$I$5001,3,FALSE)))</f>
        <v/>
      </c>
    </row>
    <row r="2581" spans="14:18" x14ac:dyDescent="0.25">
      <c r="N2581" t="str">
        <f>IF(P2581="","",(VLOOKUP(P2581,Fauna!$G$2:$N$5001,8,FALSE)))</f>
        <v/>
      </c>
      <c r="Q2581" t="str">
        <f>IF(P2581="","",(VLOOKUP(P2581,Fauna!$G$2:$H$5001,2,FALSE)))</f>
        <v/>
      </c>
      <c r="R2581" t="str">
        <f>IF(P2581="","",(VLOOKUP(P2581,Fauna!$G$2:$I$5001,3,FALSE)))</f>
        <v/>
      </c>
    </row>
    <row r="2582" spans="14:18" x14ac:dyDescent="0.25">
      <c r="N2582" t="str">
        <f>IF(P2582="","",(VLOOKUP(P2582,Fauna!$G$2:$N$5001,8,FALSE)))</f>
        <v/>
      </c>
      <c r="Q2582" t="str">
        <f>IF(P2582="","",(VLOOKUP(P2582,Fauna!$G$2:$H$5001,2,FALSE)))</f>
        <v/>
      </c>
      <c r="R2582" t="str">
        <f>IF(P2582="","",(VLOOKUP(P2582,Fauna!$G$2:$I$5001,3,FALSE)))</f>
        <v/>
      </c>
    </row>
    <row r="2583" spans="14:18" x14ac:dyDescent="0.25">
      <c r="N2583" t="str">
        <f>IF(P2583="","",(VLOOKUP(P2583,Fauna!$G$2:$N$5001,8,FALSE)))</f>
        <v/>
      </c>
      <c r="Q2583" t="str">
        <f>IF(P2583="","",(VLOOKUP(P2583,Fauna!$G$2:$H$5001,2,FALSE)))</f>
        <v/>
      </c>
      <c r="R2583" t="str">
        <f>IF(P2583="","",(VLOOKUP(P2583,Fauna!$G$2:$I$5001,3,FALSE)))</f>
        <v/>
      </c>
    </row>
    <row r="2584" spans="14:18" x14ac:dyDescent="0.25">
      <c r="N2584" t="str">
        <f>IF(P2584="","",(VLOOKUP(P2584,Fauna!$G$2:$N$5001,8,FALSE)))</f>
        <v/>
      </c>
      <c r="Q2584" t="str">
        <f>IF(P2584="","",(VLOOKUP(P2584,Fauna!$G$2:$H$5001,2,FALSE)))</f>
        <v/>
      </c>
      <c r="R2584" t="str">
        <f>IF(P2584="","",(VLOOKUP(P2584,Fauna!$G$2:$I$5001,3,FALSE)))</f>
        <v/>
      </c>
    </row>
    <row r="2585" spans="14:18" x14ac:dyDescent="0.25">
      <c r="N2585" t="str">
        <f>IF(P2585="","",(VLOOKUP(P2585,Fauna!$G$2:$N$5001,8,FALSE)))</f>
        <v/>
      </c>
      <c r="Q2585" t="str">
        <f>IF(P2585="","",(VLOOKUP(P2585,Fauna!$G$2:$H$5001,2,FALSE)))</f>
        <v/>
      </c>
      <c r="R2585" t="str">
        <f>IF(P2585="","",(VLOOKUP(P2585,Fauna!$G$2:$I$5001,3,FALSE)))</f>
        <v/>
      </c>
    </row>
    <row r="2586" spans="14:18" x14ac:dyDescent="0.25">
      <c r="N2586" t="str">
        <f>IF(P2586="","",(VLOOKUP(P2586,Fauna!$G$2:$N$5001,8,FALSE)))</f>
        <v/>
      </c>
      <c r="Q2586" t="str">
        <f>IF(P2586="","",(VLOOKUP(P2586,Fauna!$G$2:$H$5001,2,FALSE)))</f>
        <v/>
      </c>
      <c r="R2586" t="str">
        <f>IF(P2586="","",(VLOOKUP(P2586,Fauna!$G$2:$I$5001,3,FALSE)))</f>
        <v/>
      </c>
    </row>
    <row r="2587" spans="14:18" x14ac:dyDescent="0.25">
      <c r="N2587" t="str">
        <f>IF(P2587="","",(VLOOKUP(P2587,Fauna!$G$2:$N$5001,8,FALSE)))</f>
        <v/>
      </c>
      <c r="Q2587" t="str">
        <f>IF(P2587="","",(VLOOKUP(P2587,Fauna!$G$2:$H$5001,2,FALSE)))</f>
        <v/>
      </c>
      <c r="R2587" t="str">
        <f>IF(P2587="","",(VLOOKUP(P2587,Fauna!$G$2:$I$5001,3,FALSE)))</f>
        <v/>
      </c>
    </row>
    <row r="2588" spans="14:18" x14ac:dyDescent="0.25">
      <c r="N2588" t="str">
        <f>IF(P2588="","",(VLOOKUP(P2588,Fauna!$G$2:$N$5001,8,FALSE)))</f>
        <v/>
      </c>
      <c r="Q2588" t="str">
        <f>IF(P2588="","",(VLOOKUP(P2588,Fauna!$G$2:$H$5001,2,FALSE)))</f>
        <v/>
      </c>
      <c r="R2588" t="str">
        <f>IF(P2588="","",(VLOOKUP(P2588,Fauna!$G$2:$I$5001,3,FALSE)))</f>
        <v/>
      </c>
    </row>
    <row r="2589" spans="14:18" x14ac:dyDescent="0.25">
      <c r="N2589" t="str">
        <f>IF(P2589="","",(VLOOKUP(P2589,Fauna!$G$2:$N$5001,8,FALSE)))</f>
        <v/>
      </c>
      <c r="Q2589" t="str">
        <f>IF(P2589="","",(VLOOKUP(P2589,Fauna!$G$2:$H$5001,2,FALSE)))</f>
        <v/>
      </c>
      <c r="R2589" t="str">
        <f>IF(P2589="","",(VLOOKUP(P2589,Fauna!$G$2:$I$5001,3,FALSE)))</f>
        <v/>
      </c>
    </row>
    <row r="2590" spans="14:18" x14ac:dyDescent="0.25">
      <c r="N2590" t="str">
        <f>IF(P2590="","",(VLOOKUP(P2590,Fauna!$G$2:$N$5001,8,FALSE)))</f>
        <v/>
      </c>
      <c r="Q2590" t="str">
        <f>IF(P2590="","",(VLOOKUP(P2590,Fauna!$G$2:$H$5001,2,FALSE)))</f>
        <v/>
      </c>
      <c r="R2590" t="str">
        <f>IF(P2590="","",(VLOOKUP(P2590,Fauna!$G$2:$I$5001,3,FALSE)))</f>
        <v/>
      </c>
    </row>
    <row r="2591" spans="14:18" x14ac:dyDescent="0.25">
      <c r="N2591" t="str">
        <f>IF(P2591="","",(VLOOKUP(P2591,Fauna!$G$2:$N$5001,8,FALSE)))</f>
        <v/>
      </c>
      <c r="Q2591" t="str">
        <f>IF(P2591="","",(VLOOKUP(P2591,Fauna!$G$2:$H$5001,2,FALSE)))</f>
        <v/>
      </c>
      <c r="R2591" t="str">
        <f>IF(P2591="","",(VLOOKUP(P2591,Fauna!$G$2:$I$5001,3,FALSE)))</f>
        <v/>
      </c>
    </row>
    <row r="2592" spans="14:18" x14ac:dyDescent="0.25">
      <c r="N2592" t="str">
        <f>IF(P2592="","",(VLOOKUP(P2592,Fauna!$G$2:$N$5001,8,FALSE)))</f>
        <v/>
      </c>
      <c r="Q2592" t="str">
        <f>IF(P2592="","",(VLOOKUP(P2592,Fauna!$G$2:$H$5001,2,FALSE)))</f>
        <v/>
      </c>
      <c r="R2592" t="str">
        <f>IF(P2592="","",(VLOOKUP(P2592,Fauna!$G$2:$I$5001,3,FALSE)))</f>
        <v/>
      </c>
    </row>
    <row r="2593" spans="14:18" x14ac:dyDescent="0.25">
      <c r="N2593" t="str">
        <f>IF(P2593="","",(VLOOKUP(P2593,Fauna!$G$2:$N$5001,8,FALSE)))</f>
        <v/>
      </c>
      <c r="Q2593" t="str">
        <f>IF(P2593="","",(VLOOKUP(P2593,Fauna!$G$2:$H$5001,2,FALSE)))</f>
        <v/>
      </c>
      <c r="R2593" t="str">
        <f>IF(P2593="","",(VLOOKUP(P2593,Fauna!$G$2:$I$5001,3,FALSE)))</f>
        <v/>
      </c>
    </row>
    <row r="2594" spans="14:18" x14ac:dyDescent="0.25">
      <c r="N2594" t="str">
        <f>IF(P2594="","",(VLOOKUP(P2594,Fauna!$G$2:$N$5001,8,FALSE)))</f>
        <v/>
      </c>
      <c r="Q2594" t="str">
        <f>IF(P2594="","",(VLOOKUP(P2594,Fauna!$G$2:$H$5001,2,FALSE)))</f>
        <v/>
      </c>
      <c r="R2594" t="str">
        <f>IF(P2594="","",(VLOOKUP(P2594,Fauna!$G$2:$I$5001,3,FALSE)))</f>
        <v/>
      </c>
    </row>
    <row r="2595" spans="14:18" x14ac:dyDescent="0.25">
      <c r="N2595" t="str">
        <f>IF(P2595="","",(VLOOKUP(P2595,Fauna!$G$2:$N$5001,8,FALSE)))</f>
        <v/>
      </c>
      <c r="Q2595" t="str">
        <f>IF(P2595="","",(VLOOKUP(P2595,Fauna!$G$2:$H$5001,2,FALSE)))</f>
        <v/>
      </c>
      <c r="R2595" t="str">
        <f>IF(P2595="","",(VLOOKUP(P2595,Fauna!$G$2:$I$5001,3,FALSE)))</f>
        <v/>
      </c>
    </row>
    <row r="2596" spans="14:18" x14ac:dyDescent="0.25">
      <c r="N2596" t="str">
        <f>IF(P2596="","",(VLOOKUP(P2596,Fauna!$G$2:$N$5001,8,FALSE)))</f>
        <v/>
      </c>
      <c r="Q2596" t="str">
        <f>IF(P2596="","",(VLOOKUP(P2596,Fauna!$G$2:$H$5001,2,FALSE)))</f>
        <v/>
      </c>
      <c r="R2596" t="str">
        <f>IF(P2596="","",(VLOOKUP(P2596,Fauna!$G$2:$I$5001,3,FALSE)))</f>
        <v/>
      </c>
    </row>
    <row r="2597" spans="14:18" x14ac:dyDescent="0.25">
      <c r="N2597" t="str">
        <f>IF(P2597="","",(VLOOKUP(P2597,Fauna!$G$2:$N$5001,8,FALSE)))</f>
        <v/>
      </c>
      <c r="Q2597" t="str">
        <f>IF(P2597="","",(VLOOKUP(P2597,Fauna!$G$2:$H$5001,2,FALSE)))</f>
        <v/>
      </c>
      <c r="R2597" t="str">
        <f>IF(P2597="","",(VLOOKUP(P2597,Fauna!$G$2:$I$5001,3,FALSE)))</f>
        <v/>
      </c>
    </row>
    <row r="2598" spans="14:18" x14ac:dyDescent="0.25">
      <c r="N2598" t="str">
        <f>IF(P2598="","",(VLOOKUP(P2598,Fauna!$G$2:$N$5001,8,FALSE)))</f>
        <v/>
      </c>
      <c r="Q2598" t="str">
        <f>IF(P2598="","",(VLOOKUP(P2598,Fauna!$G$2:$H$5001,2,FALSE)))</f>
        <v/>
      </c>
      <c r="R2598" t="str">
        <f>IF(P2598="","",(VLOOKUP(P2598,Fauna!$G$2:$I$5001,3,FALSE)))</f>
        <v/>
      </c>
    </row>
    <row r="2599" spans="14:18" x14ac:dyDescent="0.25">
      <c r="N2599" t="str">
        <f>IF(P2599="","",(VLOOKUP(P2599,Fauna!$G$2:$N$5001,8,FALSE)))</f>
        <v/>
      </c>
      <c r="Q2599" t="str">
        <f>IF(P2599="","",(VLOOKUP(P2599,Fauna!$G$2:$H$5001,2,FALSE)))</f>
        <v/>
      </c>
      <c r="R2599" t="str">
        <f>IF(P2599="","",(VLOOKUP(P2599,Fauna!$G$2:$I$5001,3,FALSE)))</f>
        <v/>
      </c>
    </row>
    <row r="2600" spans="14:18" x14ac:dyDescent="0.25">
      <c r="N2600" t="str">
        <f>IF(P2600="","",(VLOOKUP(P2600,Fauna!$G$2:$N$5001,8,FALSE)))</f>
        <v/>
      </c>
      <c r="Q2600" t="str">
        <f>IF(P2600="","",(VLOOKUP(P2600,Fauna!$G$2:$H$5001,2,FALSE)))</f>
        <v/>
      </c>
      <c r="R2600" t="str">
        <f>IF(P2600="","",(VLOOKUP(P2600,Fauna!$G$2:$I$5001,3,FALSE)))</f>
        <v/>
      </c>
    </row>
    <row r="2601" spans="14:18" x14ac:dyDescent="0.25">
      <c r="N2601" t="str">
        <f>IF(P2601="","",(VLOOKUP(P2601,Fauna!$G$2:$N$5001,8,FALSE)))</f>
        <v/>
      </c>
      <c r="Q2601" t="str">
        <f>IF(P2601="","",(VLOOKUP(P2601,Fauna!$G$2:$H$5001,2,FALSE)))</f>
        <v/>
      </c>
      <c r="R2601" t="str">
        <f>IF(P2601="","",(VLOOKUP(P2601,Fauna!$G$2:$I$5001,3,FALSE)))</f>
        <v/>
      </c>
    </row>
    <row r="2602" spans="14:18" x14ac:dyDescent="0.25">
      <c r="N2602" t="str">
        <f>IF(P2602="","",(VLOOKUP(P2602,Fauna!$G$2:$N$5001,8,FALSE)))</f>
        <v/>
      </c>
      <c r="Q2602" t="str">
        <f>IF(P2602="","",(VLOOKUP(P2602,Fauna!$G$2:$H$5001,2,FALSE)))</f>
        <v/>
      </c>
      <c r="R2602" t="str">
        <f>IF(P2602="","",(VLOOKUP(P2602,Fauna!$G$2:$I$5001,3,FALSE)))</f>
        <v/>
      </c>
    </row>
    <row r="2603" spans="14:18" x14ac:dyDescent="0.25">
      <c r="N2603" t="str">
        <f>IF(P2603="","",(VLOOKUP(P2603,Fauna!$G$2:$N$5001,8,FALSE)))</f>
        <v/>
      </c>
      <c r="Q2603" t="str">
        <f>IF(P2603="","",(VLOOKUP(P2603,Fauna!$G$2:$H$5001,2,FALSE)))</f>
        <v/>
      </c>
      <c r="R2603" t="str">
        <f>IF(P2603="","",(VLOOKUP(P2603,Fauna!$G$2:$I$5001,3,FALSE)))</f>
        <v/>
      </c>
    </row>
    <row r="2604" spans="14:18" x14ac:dyDescent="0.25">
      <c r="N2604" t="str">
        <f>IF(P2604="","",(VLOOKUP(P2604,Fauna!$G$2:$N$5001,8,FALSE)))</f>
        <v/>
      </c>
      <c r="Q2604" t="str">
        <f>IF(P2604="","",(VLOOKUP(P2604,Fauna!$G$2:$H$5001,2,FALSE)))</f>
        <v/>
      </c>
      <c r="R2604" t="str">
        <f>IF(P2604="","",(VLOOKUP(P2604,Fauna!$G$2:$I$5001,3,FALSE)))</f>
        <v/>
      </c>
    </row>
    <row r="2605" spans="14:18" x14ac:dyDescent="0.25">
      <c r="N2605" t="str">
        <f>IF(P2605="","",(VLOOKUP(P2605,Fauna!$G$2:$N$5001,8,FALSE)))</f>
        <v/>
      </c>
      <c r="Q2605" t="str">
        <f>IF(P2605="","",(VLOOKUP(P2605,Fauna!$G$2:$H$5001,2,FALSE)))</f>
        <v/>
      </c>
      <c r="R2605" t="str">
        <f>IF(P2605="","",(VLOOKUP(P2605,Fauna!$G$2:$I$5001,3,FALSE)))</f>
        <v/>
      </c>
    </row>
    <row r="2606" spans="14:18" x14ac:dyDescent="0.25">
      <c r="N2606" t="str">
        <f>IF(P2606="","",(VLOOKUP(P2606,Fauna!$G$2:$N$5001,8,FALSE)))</f>
        <v/>
      </c>
      <c r="Q2606" t="str">
        <f>IF(P2606="","",(VLOOKUP(P2606,Fauna!$G$2:$H$5001,2,FALSE)))</f>
        <v/>
      </c>
      <c r="R2606" t="str">
        <f>IF(P2606="","",(VLOOKUP(P2606,Fauna!$G$2:$I$5001,3,FALSE)))</f>
        <v/>
      </c>
    </row>
    <row r="2607" spans="14:18" x14ac:dyDescent="0.25">
      <c r="N2607" t="str">
        <f>IF(P2607="","",(VLOOKUP(P2607,Fauna!$G$2:$N$5001,8,FALSE)))</f>
        <v/>
      </c>
      <c r="Q2607" t="str">
        <f>IF(P2607="","",(VLOOKUP(P2607,Fauna!$G$2:$H$5001,2,FALSE)))</f>
        <v/>
      </c>
      <c r="R2607" t="str">
        <f>IF(P2607="","",(VLOOKUP(P2607,Fauna!$G$2:$I$5001,3,FALSE)))</f>
        <v/>
      </c>
    </row>
    <row r="2608" spans="14:18" x14ac:dyDescent="0.25">
      <c r="N2608" t="str">
        <f>IF(P2608="","",(VLOOKUP(P2608,Fauna!$G$2:$N$5001,8,FALSE)))</f>
        <v/>
      </c>
      <c r="Q2608" t="str">
        <f>IF(P2608="","",(VLOOKUP(P2608,Fauna!$G$2:$H$5001,2,FALSE)))</f>
        <v/>
      </c>
      <c r="R2608" t="str">
        <f>IF(P2608="","",(VLOOKUP(P2608,Fauna!$G$2:$I$5001,3,FALSE)))</f>
        <v/>
      </c>
    </row>
    <row r="2609" spans="14:18" x14ac:dyDescent="0.25">
      <c r="N2609" t="str">
        <f>IF(P2609="","",(VLOOKUP(P2609,Fauna!$G$2:$N$5001,8,FALSE)))</f>
        <v/>
      </c>
      <c r="Q2609" t="str">
        <f>IF(P2609="","",(VLOOKUP(P2609,Fauna!$G$2:$H$5001,2,FALSE)))</f>
        <v/>
      </c>
      <c r="R2609" t="str">
        <f>IF(P2609="","",(VLOOKUP(P2609,Fauna!$G$2:$I$5001,3,FALSE)))</f>
        <v/>
      </c>
    </row>
    <row r="2610" spans="14:18" x14ac:dyDescent="0.25">
      <c r="N2610" t="str">
        <f>IF(P2610="","",(VLOOKUP(P2610,Fauna!$G$2:$N$5001,8,FALSE)))</f>
        <v/>
      </c>
      <c r="Q2610" t="str">
        <f>IF(P2610="","",(VLOOKUP(P2610,Fauna!$G$2:$H$5001,2,FALSE)))</f>
        <v/>
      </c>
      <c r="R2610" t="str">
        <f>IF(P2610="","",(VLOOKUP(P2610,Fauna!$G$2:$I$5001,3,FALSE)))</f>
        <v/>
      </c>
    </row>
    <row r="2611" spans="14:18" x14ac:dyDescent="0.25">
      <c r="N2611" t="str">
        <f>IF(P2611="","",(VLOOKUP(P2611,Fauna!$G$2:$N$5001,8,FALSE)))</f>
        <v/>
      </c>
      <c r="Q2611" t="str">
        <f>IF(P2611="","",(VLOOKUP(P2611,Fauna!$G$2:$H$5001,2,FALSE)))</f>
        <v/>
      </c>
      <c r="R2611" t="str">
        <f>IF(P2611="","",(VLOOKUP(P2611,Fauna!$G$2:$I$5001,3,FALSE)))</f>
        <v/>
      </c>
    </row>
    <row r="2612" spans="14:18" x14ac:dyDescent="0.25">
      <c r="N2612" t="str">
        <f>IF(P2612="","",(VLOOKUP(P2612,Fauna!$G$2:$N$5001,8,FALSE)))</f>
        <v/>
      </c>
      <c r="Q2612" t="str">
        <f>IF(P2612="","",(VLOOKUP(P2612,Fauna!$G$2:$H$5001,2,FALSE)))</f>
        <v/>
      </c>
      <c r="R2612" t="str">
        <f>IF(P2612="","",(VLOOKUP(P2612,Fauna!$G$2:$I$5001,3,FALSE)))</f>
        <v/>
      </c>
    </row>
    <row r="2613" spans="14:18" x14ac:dyDescent="0.25">
      <c r="N2613" t="str">
        <f>IF(P2613="","",(VLOOKUP(P2613,Fauna!$G$2:$N$5001,8,FALSE)))</f>
        <v/>
      </c>
      <c r="Q2613" t="str">
        <f>IF(P2613="","",(VLOOKUP(P2613,Fauna!$G$2:$H$5001,2,FALSE)))</f>
        <v/>
      </c>
      <c r="R2613" t="str">
        <f>IF(P2613="","",(VLOOKUP(P2613,Fauna!$G$2:$I$5001,3,FALSE)))</f>
        <v/>
      </c>
    </row>
    <row r="2614" spans="14:18" x14ac:dyDescent="0.25">
      <c r="N2614" t="str">
        <f>IF(P2614="","",(VLOOKUP(P2614,Fauna!$G$2:$N$5001,8,FALSE)))</f>
        <v/>
      </c>
      <c r="Q2614" t="str">
        <f>IF(P2614="","",(VLOOKUP(P2614,Fauna!$G$2:$H$5001,2,FALSE)))</f>
        <v/>
      </c>
      <c r="R2614" t="str">
        <f>IF(P2614="","",(VLOOKUP(P2614,Fauna!$G$2:$I$5001,3,FALSE)))</f>
        <v/>
      </c>
    </row>
    <row r="2615" spans="14:18" x14ac:dyDescent="0.25">
      <c r="N2615" t="str">
        <f>IF(P2615="","",(VLOOKUP(P2615,Fauna!$G$2:$N$5001,8,FALSE)))</f>
        <v/>
      </c>
      <c r="Q2615" t="str">
        <f>IF(P2615="","",(VLOOKUP(P2615,Fauna!$G$2:$H$5001,2,FALSE)))</f>
        <v/>
      </c>
      <c r="R2615" t="str">
        <f>IF(P2615="","",(VLOOKUP(P2615,Fauna!$G$2:$I$5001,3,FALSE)))</f>
        <v/>
      </c>
    </row>
    <row r="2616" spans="14:18" x14ac:dyDescent="0.25">
      <c r="N2616" t="str">
        <f>IF(P2616="","",(VLOOKUP(P2616,Fauna!$G$2:$N$5001,8,FALSE)))</f>
        <v/>
      </c>
      <c r="Q2616" t="str">
        <f>IF(P2616="","",(VLOOKUP(P2616,Fauna!$G$2:$H$5001,2,FALSE)))</f>
        <v/>
      </c>
      <c r="R2616" t="str">
        <f>IF(P2616="","",(VLOOKUP(P2616,Fauna!$G$2:$I$5001,3,FALSE)))</f>
        <v/>
      </c>
    </row>
    <row r="2617" spans="14:18" x14ac:dyDescent="0.25">
      <c r="N2617" t="str">
        <f>IF(P2617="","",(VLOOKUP(P2617,Fauna!$G$2:$N$5001,8,FALSE)))</f>
        <v/>
      </c>
      <c r="Q2617" t="str">
        <f>IF(P2617="","",(VLOOKUP(P2617,Fauna!$G$2:$H$5001,2,FALSE)))</f>
        <v/>
      </c>
      <c r="R2617" t="str">
        <f>IF(P2617="","",(VLOOKUP(P2617,Fauna!$G$2:$I$5001,3,FALSE)))</f>
        <v/>
      </c>
    </row>
    <row r="2618" spans="14:18" x14ac:dyDescent="0.25">
      <c r="N2618" t="str">
        <f>IF(P2618="","",(VLOOKUP(P2618,Fauna!$G$2:$N$5001,8,FALSE)))</f>
        <v/>
      </c>
      <c r="Q2618" t="str">
        <f>IF(P2618="","",(VLOOKUP(P2618,Fauna!$G$2:$H$5001,2,FALSE)))</f>
        <v/>
      </c>
      <c r="R2618" t="str">
        <f>IF(P2618="","",(VLOOKUP(P2618,Fauna!$G$2:$I$5001,3,FALSE)))</f>
        <v/>
      </c>
    </row>
    <row r="2619" spans="14:18" x14ac:dyDescent="0.25">
      <c r="N2619" t="str">
        <f>IF(P2619="","",(VLOOKUP(P2619,Fauna!$G$2:$N$5001,8,FALSE)))</f>
        <v/>
      </c>
      <c r="Q2619" t="str">
        <f>IF(P2619="","",(VLOOKUP(P2619,Fauna!$G$2:$H$5001,2,FALSE)))</f>
        <v/>
      </c>
      <c r="R2619" t="str">
        <f>IF(P2619="","",(VLOOKUP(P2619,Fauna!$G$2:$I$5001,3,FALSE)))</f>
        <v/>
      </c>
    </row>
    <row r="2620" spans="14:18" x14ac:dyDescent="0.25">
      <c r="N2620" t="str">
        <f>IF(P2620="","",(VLOOKUP(P2620,Fauna!$G$2:$N$5001,8,FALSE)))</f>
        <v/>
      </c>
      <c r="Q2620" t="str">
        <f>IF(P2620="","",(VLOOKUP(P2620,Fauna!$G$2:$H$5001,2,FALSE)))</f>
        <v/>
      </c>
      <c r="R2620" t="str">
        <f>IF(P2620="","",(VLOOKUP(P2620,Fauna!$G$2:$I$5001,3,FALSE)))</f>
        <v/>
      </c>
    </row>
    <row r="2621" spans="14:18" x14ac:dyDescent="0.25">
      <c r="N2621" t="str">
        <f>IF(P2621="","",(VLOOKUP(P2621,Fauna!$G$2:$N$5001,8,FALSE)))</f>
        <v/>
      </c>
      <c r="Q2621" t="str">
        <f>IF(P2621="","",(VLOOKUP(P2621,Fauna!$G$2:$H$5001,2,FALSE)))</f>
        <v/>
      </c>
      <c r="R2621" t="str">
        <f>IF(P2621="","",(VLOOKUP(P2621,Fauna!$G$2:$I$5001,3,FALSE)))</f>
        <v/>
      </c>
    </row>
    <row r="2622" spans="14:18" x14ac:dyDescent="0.25">
      <c r="N2622" t="str">
        <f>IF(P2622="","",(VLOOKUP(P2622,Fauna!$G$2:$N$5001,8,FALSE)))</f>
        <v/>
      </c>
      <c r="Q2622" t="str">
        <f>IF(P2622="","",(VLOOKUP(P2622,Fauna!$G$2:$H$5001,2,FALSE)))</f>
        <v/>
      </c>
      <c r="R2622" t="str">
        <f>IF(P2622="","",(VLOOKUP(P2622,Fauna!$G$2:$I$5001,3,FALSE)))</f>
        <v/>
      </c>
    </row>
    <row r="2623" spans="14:18" x14ac:dyDescent="0.25">
      <c r="N2623" t="str">
        <f>IF(P2623="","",(VLOOKUP(P2623,Fauna!$G$2:$N$5001,8,FALSE)))</f>
        <v/>
      </c>
      <c r="Q2623" t="str">
        <f>IF(P2623="","",(VLOOKUP(P2623,Fauna!$G$2:$H$5001,2,FALSE)))</f>
        <v/>
      </c>
      <c r="R2623" t="str">
        <f>IF(P2623="","",(VLOOKUP(P2623,Fauna!$G$2:$I$5001,3,FALSE)))</f>
        <v/>
      </c>
    </row>
    <row r="2624" spans="14:18" x14ac:dyDescent="0.25">
      <c r="N2624" t="str">
        <f>IF(P2624="","",(VLOOKUP(P2624,Fauna!$G$2:$N$5001,8,FALSE)))</f>
        <v/>
      </c>
      <c r="Q2624" t="str">
        <f>IF(P2624="","",(VLOOKUP(P2624,Fauna!$G$2:$H$5001,2,FALSE)))</f>
        <v/>
      </c>
      <c r="R2624" t="str">
        <f>IF(P2624="","",(VLOOKUP(P2624,Fauna!$G$2:$I$5001,3,FALSE)))</f>
        <v/>
      </c>
    </row>
    <row r="2625" spans="14:18" x14ac:dyDescent="0.25">
      <c r="N2625" t="str">
        <f>IF(P2625="","",(VLOOKUP(P2625,Fauna!$G$2:$N$5001,8,FALSE)))</f>
        <v/>
      </c>
      <c r="Q2625" t="str">
        <f>IF(P2625="","",(VLOOKUP(P2625,Fauna!$G$2:$H$5001,2,FALSE)))</f>
        <v/>
      </c>
      <c r="R2625" t="str">
        <f>IF(P2625="","",(VLOOKUP(P2625,Fauna!$G$2:$I$5001,3,FALSE)))</f>
        <v/>
      </c>
    </row>
    <row r="2626" spans="14:18" x14ac:dyDescent="0.25">
      <c r="N2626" t="str">
        <f>IF(P2626="","",(VLOOKUP(P2626,Fauna!$G$2:$N$5001,8,FALSE)))</f>
        <v/>
      </c>
      <c r="Q2626" t="str">
        <f>IF(P2626="","",(VLOOKUP(P2626,Fauna!$G$2:$H$5001,2,FALSE)))</f>
        <v/>
      </c>
      <c r="R2626" t="str">
        <f>IF(P2626="","",(VLOOKUP(P2626,Fauna!$G$2:$I$5001,3,FALSE)))</f>
        <v/>
      </c>
    </row>
    <row r="2627" spans="14:18" x14ac:dyDescent="0.25">
      <c r="N2627" t="str">
        <f>IF(P2627="","",(VLOOKUP(P2627,Fauna!$G$2:$N$5001,8,FALSE)))</f>
        <v/>
      </c>
      <c r="Q2627" t="str">
        <f>IF(P2627="","",(VLOOKUP(P2627,Fauna!$G$2:$H$5001,2,FALSE)))</f>
        <v/>
      </c>
      <c r="R2627" t="str">
        <f>IF(P2627="","",(VLOOKUP(P2627,Fauna!$G$2:$I$5001,3,FALSE)))</f>
        <v/>
      </c>
    </row>
    <row r="2628" spans="14:18" x14ac:dyDescent="0.25">
      <c r="N2628" t="str">
        <f>IF(P2628="","",(VLOOKUP(P2628,Fauna!$G$2:$N$5001,8,FALSE)))</f>
        <v/>
      </c>
      <c r="Q2628" t="str">
        <f>IF(P2628="","",(VLOOKUP(P2628,Fauna!$G$2:$H$5001,2,FALSE)))</f>
        <v/>
      </c>
      <c r="R2628" t="str">
        <f>IF(P2628="","",(VLOOKUP(P2628,Fauna!$G$2:$I$5001,3,FALSE)))</f>
        <v/>
      </c>
    </row>
    <row r="2629" spans="14:18" x14ac:dyDescent="0.25">
      <c r="N2629" t="str">
        <f>IF(P2629="","",(VLOOKUP(P2629,Fauna!$G$2:$N$5001,8,FALSE)))</f>
        <v/>
      </c>
      <c r="Q2629" t="str">
        <f>IF(P2629="","",(VLOOKUP(P2629,Fauna!$G$2:$H$5001,2,FALSE)))</f>
        <v/>
      </c>
      <c r="R2629" t="str">
        <f>IF(P2629="","",(VLOOKUP(P2629,Fauna!$G$2:$I$5001,3,FALSE)))</f>
        <v/>
      </c>
    </row>
    <row r="2630" spans="14:18" x14ac:dyDescent="0.25">
      <c r="N2630" t="str">
        <f>IF(P2630="","",(VLOOKUP(P2630,Fauna!$G$2:$N$5001,8,FALSE)))</f>
        <v/>
      </c>
      <c r="Q2630" t="str">
        <f>IF(P2630="","",(VLOOKUP(P2630,Fauna!$G$2:$H$5001,2,FALSE)))</f>
        <v/>
      </c>
      <c r="R2630" t="str">
        <f>IF(P2630="","",(VLOOKUP(P2630,Fauna!$G$2:$I$5001,3,FALSE)))</f>
        <v/>
      </c>
    </row>
    <row r="2631" spans="14:18" x14ac:dyDescent="0.25">
      <c r="N2631" t="str">
        <f>IF(P2631="","",(VLOOKUP(P2631,Fauna!$G$2:$N$5001,8,FALSE)))</f>
        <v/>
      </c>
      <c r="Q2631" t="str">
        <f>IF(P2631="","",(VLOOKUP(P2631,Fauna!$G$2:$H$5001,2,FALSE)))</f>
        <v/>
      </c>
      <c r="R2631" t="str">
        <f>IF(P2631="","",(VLOOKUP(P2631,Fauna!$G$2:$I$5001,3,FALSE)))</f>
        <v/>
      </c>
    </row>
    <row r="2632" spans="14:18" x14ac:dyDescent="0.25">
      <c r="N2632" t="str">
        <f>IF(P2632="","",(VLOOKUP(P2632,Fauna!$G$2:$N$5001,8,FALSE)))</f>
        <v/>
      </c>
      <c r="Q2632" t="str">
        <f>IF(P2632="","",(VLOOKUP(P2632,Fauna!$G$2:$H$5001,2,FALSE)))</f>
        <v/>
      </c>
      <c r="R2632" t="str">
        <f>IF(P2632="","",(VLOOKUP(P2632,Fauna!$G$2:$I$5001,3,FALSE)))</f>
        <v/>
      </c>
    </row>
    <row r="2633" spans="14:18" x14ac:dyDescent="0.25">
      <c r="N2633" t="str">
        <f>IF(P2633="","",(VLOOKUP(P2633,Fauna!$G$2:$N$5001,8,FALSE)))</f>
        <v/>
      </c>
      <c r="Q2633" t="str">
        <f>IF(P2633="","",(VLOOKUP(P2633,Fauna!$G$2:$H$5001,2,FALSE)))</f>
        <v/>
      </c>
      <c r="R2633" t="str">
        <f>IF(P2633="","",(VLOOKUP(P2633,Fauna!$G$2:$I$5001,3,FALSE)))</f>
        <v/>
      </c>
    </row>
    <row r="2634" spans="14:18" x14ac:dyDescent="0.25">
      <c r="N2634" t="str">
        <f>IF(P2634="","",(VLOOKUP(P2634,Fauna!$G$2:$N$5001,8,FALSE)))</f>
        <v/>
      </c>
      <c r="Q2634" t="str">
        <f>IF(P2634="","",(VLOOKUP(P2634,Fauna!$G$2:$H$5001,2,FALSE)))</f>
        <v/>
      </c>
      <c r="R2634" t="str">
        <f>IF(P2634="","",(VLOOKUP(P2634,Fauna!$G$2:$I$5001,3,FALSE)))</f>
        <v/>
      </c>
    </row>
    <row r="2635" spans="14:18" x14ac:dyDescent="0.25">
      <c r="N2635" t="str">
        <f>IF(P2635="","",(VLOOKUP(P2635,Fauna!$G$2:$N$5001,8,FALSE)))</f>
        <v/>
      </c>
      <c r="Q2635" t="str">
        <f>IF(P2635="","",(VLOOKUP(P2635,Fauna!$G$2:$H$5001,2,FALSE)))</f>
        <v/>
      </c>
      <c r="R2635" t="str">
        <f>IF(P2635="","",(VLOOKUP(P2635,Fauna!$G$2:$I$5001,3,FALSE)))</f>
        <v/>
      </c>
    </row>
    <row r="2636" spans="14:18" x14ac:dyDescent="0.25">
      <c r="N2636" t="str">
        <f>IF(P2636="","",(VLOOKUP(P2636,Fauna!$G$2:$N$5001,8,FALSE)))</f>
        <v/>
      </c>
      <c r="Q2636" t="str">
        <f>IF(P2636="","",(VLOOKUP(P2636,Fauna!$G$2:$H$5001,2,FALSE)))</f>
        <v/>
      </c>
      <c r="R2636" t="str">
        <f>IF(P2636="","",(VLOOKUP(P2636,Fauna!$G$2:$I$5001,3,FALSE)))</f>
        <v/>
      </c>
    </row>
    <row r="2637" spans="14:18" x14ac:dyDescent="0.25">
      <c r="N2637" t="str">
        <f>IF(P2637="","",(VLOOKUP(P2637,Fauna!$G$2:$N$5001,8,FALSE)))</f>
        <v/>
      </c>
      <c r="Q2637" t="str">
        <f>IF(P2637="","",(VLOOKUP(P2637,Fauna!$G$2:$H$5001,2,FALSE)))</f>
        <v/>
      </c>
      <c r="R2637" t="str">
        <f>IF(P2637="","",(VLOOKUP(P2637,Fauna!$G$2:$I$5001,3,FALSE)))</f>
        <v/>
      </c>
    </row>
    <row r="2638" spans="14:18" x14ac:dyDescent="0.25">
      <c r="N2638" t="str">
        <f>IF(P2638="","",(VLOOKUP(P2638,Fauna!$G$2:$N$5001,8,FALSE)))</f>
        <v/>
      </c>
      <c r="Q2638" t="str">
        <f>IF(P2638="","",(VLOOKUP(P2638,Fauna!$G$2:$H$5001,2,FALSE)))</f>
        <v/>
      </c>
      <c r="R2638" t="str">
        <f>IF(P2638="","",(VLOOKUP(P2638,Fauna!$G$2:$I$5001,3,FALSE)))</f>
        <v/>
      </c>
    </row>
    <row r="2639" spans="14:18" x14ac:dyDescent="0.25">
      <c r="N2639" t="str">
        <f>IF(P2639="","",(VLOOKUP(P2639,Fauna!$G$2:$N$5001,8,FALSE)))</f>
        <v/>
      </c>
      <c r="Q2639" t="str">
        <f>IF(P2639="","",(VLOOKUP(P2639,Fauna!$G$2:$H$5001,2,FALSE)))</f>
        <v/>
      </c>
      <c r="R2639" t="str">
        <f>IF(P2639="","",(VLOOKUP(P2639,Fauna!$G$2:$I$5001,3,FALSE)))</f>
        <v/>
      </c>
    </row>
    <row r="2640" spans="14:18" x14ac:dyDescent="0.25">
      <c r="N2640" t="str">
        <f>IF(P2640="","",(VLOOKUP(P2640,Fauna!$G$2:$N$5001,8,FALSE)))</f>
        <v/>
      </c>
      <c r="Q2640" t="str">
        <f>IF(P2640="","",(VLOOKUP(P2640,Fauna!$G$2:$H$5001,2,FALSE)))</f>
        <v/>
      </c>
      <c r="R2640" t="str">
        <f>IF(P2640="","",(VLOOKUP(P2640,Fauna!$G$2:$I$5001,3,FALSE)))</f>
        <v/>
      </c>
    </row>
    <row r="2641" spans="14:18" x14ac:dyDescent="0.25">
      <c r="N2641" t="str">
        <f>IF(P2641="","",(VLOOKUP(P2641,Fauna!$G$2:$N$5001,8,FALSE)))</f>
        <v/>
      </c>
      <c r="Q2641" t="str">
        <f>IF(P2641="","",(VLOOKUP(P2641,Fauna!$G$2:$H$5001,2,FALSE)))</f>
        <v/>
      </c>
      <c r="R2641" t="str">
        <f>IF(P2641="","",(VLOOKUP(P2641,Fauna!$G$2:$I$5001,3,FALSE)))</f>
        <v/>
      </c>
    </row>
    <row r="2642" spans="14:18" x14ac:dyDescent="0.25">
      <c r="N2642" t="str">
        <f>IF(P2642="","",(VLOOKUP(P2642,Fauna!$G$2:$N$5001,8,FALSE)))</f>
        <v/>
      </c>
      <c r="Q2642" t="str">
        <f>IF(P2642="","",(VLOOKUP(P2642,Fauna!$G$2:$H$5001,2,FALSE)))</f>
        <v/>
      </c>
      <c r="R2642" t="str">
        <f>IF(P2642="","",(VLOOKUP(P2642,Fauna!$G$2:$I$5001,3,FALSE)))</f>
        <v/>
      </c>
    </row>
    <row r="2643" spans="14:18" x14ac:dyDescent="0.25">
      <c r="N2643" t="str">
        <f>IF(P2643="","",(VLOOKUP(P2643,Fauna!$G$2:$N$5001,8,FALSE)))</f>
        <v/>
      </c>
      <c r="Q2643" t="str">
        <f>IF(P2643="","",(VLOOKUP(P2643,Fauna!$G$2:$H$5001,2,FALSE)))</f>
        <v/>
      </c>
      <c r="R2643" t="str">
        <f>IF(P2643="","",(VLOOKUP(P2643,Fauna!$G$2:$I$5001,3,FALSE)))</f>
        <v/>
      </c>
    </row>
    <row r="2644" spans="14:18" x14ac:dyDescent="0.25">
      <c r="N2644" t="str">
        <f>IF(P2644="","",(VLOOKUP(P2644,Fauna!$G$2:$N$5001,8,FALSE)))</f>
        <v/>
      </c>
      <c r="Q2644" t="str">
        <f>IF(P2644="","",(VLOOKUP(P2644,Fauna!$G$2:$H$5001,2,FALSE)))</f>
        <v/>
      </c>
      <c r="R2644" t="str">
        <f>IF(P2644="","",(VLOOKUP(P2644,Fauna!$G$2:$I$5001,3,FALSE)))</f>
        <v/>
      </c>
    </row>
    <row r="2645" spans="14:18" x14ac:dyDescent="0.25">
      <c r="N2645" t="str">
        <f>IF(P2645="","",(VLOOKUP(P2645,Fauna!$G$2:$N$5001,8,FALSE)))</f>
        <v/>
      </c>
      <c r="Q2645" t="str">
        <f>IF(P2645="","",(VLOOKUP(P2645,Fauna!$G$2:$H$5001,2,FALSE)))</f>
        <v/>
      </c>
      <c r="R2645" t="str">
        <f>IF(P2645="","",(VLOOKUP(P2645,Fauna!$G$2:$I$5001,3,FALSE)))</f>
        <v/>
      </c>
    </row>
    <row r="2646" spans="14:18" x14ac:dyDescent="0.25">
      <c r="N2646" t="str">
        <f>IF(P2646="","",(VLOOKUP(P2646,Fauna!$G$2:$N$5001,8,FALSE)))</f>
        <v/>
      </c>
      <c r="Q2646" t="str">
        <f>IF(P2646="","",(VLOOKUP(P2646,Fauna!$G$2:$H$5001,2,FALSE)))</f>
        <v/>
      </c>
      <c r="R2646" t="str">
        <f>IF(P2646="","",(VLOOKUP(P2646,Fauna!$G$2:$I$5001,3,FALSE)))</f>
        <v/>
      </c>
    </row>
    <row r="2647" spans="14:18" x14ac:dyDescent="0.25">
      <c r="N2647" t="str">
        <f>IF(P2647="","",(VLOOKUP(P2647,Fauna!$G$2:$N$5001,8,FALSE)))</f>
        <v/>
      </c>
      <c r="Q2647" t="str">
        <f>IF(P2647="","",(VLOOKUP(P2647,Fauna!$G$2:$H$5001,2,FALSE)))</f>
        <v/>
      </c>
      <c r="R2647" t="str">
        <f>IF(P2647="","",(VLOOKUP(P2647,Fauna!$G$2:$I$5001,3,FALSE)))</f>
        <v/>
      </c>
    </row>
    <row r="2648" spans="14:18" x14ac:dyDescent="0.25">
      <c r="N2648" t="str">
        <f>IF(P2648="","",(VLOOKUP(P2648,Fauna!$G$2:$N$5001,8,FALSE)))</f>
        <v/>
      </c>
      <c r="Q2648" t="str">
        <f>IF(P2648="","",(VLOOKUP(P2648,Fauna!$G$2:$H$5001,2,FALSE)))</f>
        <v/>
      </c>
      <c r="R2648" t="str">
        <f>IF(P2648="","",(VLOOKUP(P2648,Fauna!$G$2:$I$5001,3,FALSE)))</f>
        <v/>
      </c>
    </row>
    <row r="2649" spans="14:18" x14ac:dyDescent="0.25">
      <c r="N2649" t="str">
        <f>IF(P2649="","",(VLOOKUP(P2649,Fauna!$G$2:$N$5001,8,FALSE)))</f>
        <v/>
      </c>
      <c r="Q2649" t="str">
        <f>IF(P2649="","",(VLOOKUP(P2649,Fauna!$G$2:$H$5001,2,FALSE)))</f>
        <v/>
      </c>
      <c r="R2649" t="str">
        <f>IF(P2649="","",(VLOOKUP(P2649,Fauna!$G$2:$I$5001,3,FALSE)))</f>
        <v/>
      </c>
    </row>
    <row r="2650" spans="14:18" x14ac:dyDescent="0.25">
      <c r="N2650" t="str">
        <f>IF(P2650="","",(VLOOKUP(P2650,Fauna!$G$2:$N$5001,8,FALSE)))</f>
        <v/>
      </c>
      <c r="Q2650" t="str">
        <f>IF(P2650="","",(VLOOKUP(P2650,Fauna!$G$2:$H$5001,2,FALSE)))</f>
        <v/>
      </c>
      <c r="R2650" t="str">
        <f>IF(P2650="","",(VLOOKUP(P2650,Fauna!$G$2:$I$5001,3,FALSE)))</f>
        <v/>
      </c>
    </row>
    <row r="2651" spans="14:18" x14ac:dyDescent="0.25">
      <c r="N2651" t="str">
        <f>IF(P2651="","",(VLOOKUP(P2651,Fauna!$G$2:$N$5001,8,FALSE)))</f>
        <v/>
      </c>
      <c r="Q2651" t="str">
        <f>IF(P2651="","",(VLOOKUP(P2651,Fauna!$G$2:$H$5001,2,FALSE)))</f>
        <v/>
      </c>
      <c r="R2651" t="str">
        <f>IF(P2651="","",(VLOOKUP(P2651,Fauna!$G$2:$I$5001,3,FALSE)))</f>
        <v/>
      </c>
    </row>
    <row r="2652" spans="14:18" x14ac:dyDescent="0.25">
      <c r="N2652" t="str">
        <f>IF(P2652="","",(VLOOKUP(P2652,Fauna!$G$2:$N$5001,8,FALSE)))</f>
        <v/>
      </c>
      <c r="Q2652" t="str">
        <f>IF(P2652="","",(VLOOKUP(P2652,Fauna!$G$2:$H$5001,2,FALSE)))</f>
        <v/>
      </c>
      <c r="R2652" t="str">
        <f>IF(P2652="","",(VLOOKUP(P2652,Fauna!$G$2:$I$5001,3,FALSE)))</f>
        <v/>
      </c>
    </row>
    <row r="2653" spans="14:18" x14ac:dyDescent="0.25">
      <c r="N2653" t="str">
        <f>IF(P2653="","",(VLOOKUP(P2653,Fauna!$G$2:$N$5001,8,FALSE)))</f>
        <v/>
      </c>
      <c r="Q2653" t="str">
        <f>IF(P2653="","",(VLOOKUP(P2653,Fauna!$G$2:$H$5001,2,FALSE)))</f>
        <v/>
      </c>
      <c r="R2653" t="str">
        <f>IF(P2653="","",(VLOOKUP(P2653,Fauna!$G$2:$I$5001,3,FALSE)))</f>
        <v/>
      </c>
    </row>
    <row r="2654" spans="14:18" x14ac:dyDescent="0.25">
      <c r="N2654" t="str">
        <f>IF(P2654="","",(VLOOKUP(P2654,Fauna!$G$2:$N$5001,8,FALSE)))</f>
        <v/>
      </c>
      <c r="Q2654" t="str">
        <f>IF(P2654="","",(VLOOKUP(P2654,Fauna!$G$2:$H$5001,2,FALSE)))</f>
        <v/>
      </c>
      <c r="R2654" t="str">
        <f>IF(P2654="","",(VLOOKUP(P2654,Fauna!$G$2:$I$5001,3,FALSE)))</f>
        <v/>
      </c>
    </row>
    <row r="2655" spans="14:18" x14ac:dyDescent="0.25">
      <c r="N2655" t="str">
        <f>IF(P2655="","",(VLOOKUP(P2655,Fauna!$G$2:$N$5001,8,FALSE)))</f>
        <v/>
      </c>
      <c r="Q2655" t="str">
        <f>IF(P2655="","",(VLOOKUP(P2655,Fauna!$G$2:$H$5001,2,FALSE)))</f>
        <v/>
      </c>
      <c r="R2655" t="str">
        <f>IF(P2655="","",(VLOOKUP(P2655,Fauna!$G$2:$I$5001,3,FALSE)))</f>
        <v/>
      </c>
    </row>
    <row r="2656" spans="14:18" x14ac:dyDescent="0.25">
      <c r="N2656" t="str">
        <f>IF(P2656="","",(VLOOKUP(P2656,Fauna!$G$2:$N$5001,8,FALSE)))</f>
        <v/>
      </c>
      <c r="Q2656" t="str">
        <f>IF(P2656="","",(VLOOKUP(P2656,Fauna!$G$2:$H$5001,2,FALSE)))</f>
        <v/>
      </c>
      <c r="R2656" t="str">
        <f>IF(P2656="","",(VLOOKUP(P2656,Fauna!$G$2:$I$5001,3,FALSE)))</f>
        <v/>
      </c>
    </row>
    <row r="2657" spans="14:18" x14ac:dyDescent="0.25">
      <c r="N2657" t="str">
        <f>IF(P2657="","",(VLOOKUP(P2657,Fauna!$G$2:$N$5001,8,FALSE)))</f>
        <v/>
      </c>
      <c r="Q2657" t="str">
        <f>IF(P2657="","",(VLOOKUP(P2657,Fauna!$G$2:$H$5001,2,FALSE)))</f>
        <v/>
      </c>
      <c r="R2657" t="str">
        <f>IF(P2657="","",(VLOOKUP(P2657,Fauna!$G$2:$I$5001,3,FALSE)))</f>
        <v/>
      </c>
    </row>
    <row r="2658" spans="14:18" x14ac:dyDescent="0.25">
      <c r="N2658" t="str">
        <f>IF(P2658="","",(VLOOKUP(P2658,Fauna!$G$2:$N$5001,8,FALSE)))</f>
        <v/>
      </c>
      <c r="Q2658" t="str">
        <f>IF(P2658="","",(VLOOKUP(P2658,Fauna!$G$2:$H$5001,2,FALSE)))</f>
        <v/>
      </c>
      <c r="R2658" t="str">
        <f>IF(P2658="","",(VLOOKUP(P2658,Fauna!$G$2:$I$5001,3,FALSE)))</f>
        <v/>
      </c>
    </row>
    <row r="2659" spans="14:18" x14ac:dyDescent="0.25">
      <c r="N2659" t="str">
        <f>IF(P2659="","",(VLOOKUP(P2659,Fauna!$G$2:$N$5001,8,FALSE)))</f>
        <v/>
      </c>
      <c r="Q2659" t="str">
        <f>IF(P2659="","",(VLOOKUP(P2659,Fauna!$G$2:$H$5001,2,FALSE)))</f>
        <v/>
      </c>
      <c r="R2659" t="str">
        <f>IF(P2659="","",(VLOOKUP(P2659,Fauna!$G$2:$I$5001,3,FALSE)))</f>
        <v/>
      </c>
    </row>
    <row r="2660" spans="14:18" x14ac:dyDescent="0.25">
      <c r="N2660" t="str">
        <f>IF(P2660="","",(VLOOKUP(P2660,Fauna!$G$2:$N$5001,8,FALSE)))</f>
        <v/>
      </c>
      <c r="Q2660" t="str">
        <f>IF(P2660="","",(VLOOKUP(P2660,Fauna!$G$2:$H$5001,2,FALSE)))</f>
        <v/>
      </c>
      <c r="R2660" t="str">
        <f>IF(P2660="","",(VLOOKUP(P2660,Fauna!$G$2:$I$5001,3,FALSE)))</f>
        <v/>
      </c>
    </row>
    <row r="2661" spans="14:18" x14ac:dyDescent="0.25">
      <c r="N2661" t="str">
        <f>IF(P2661="","",(VLOOKUP(P2661,Fauna!$G$2:$N$5001,8,FALSE)))</f>
        <v/>
      </c>
      <c r="Q2661" t="str">
        <f>IF(P2661="","",(VLOOKUP(P2661,Fauna!$G$2:$H$5001,2,FALSE)))</f>
        <v/>
      </c>
      <c r="R2661" t="str">
        <f>IF(P2661="","",(VLOOKUP(P2661,Fauna!$G$2:$I$5001,3,FALSE)))</f>
        <v/>
      </c>
    </row>
    <row r="2662" spans="14:18" x14ac:dyDescent="0.25">
      <c r="N2662" t="str">
        <f>IF(P2662="","",(VLOOKUP(P2662,Fauna!$G$2:$N$5001,8,FALSE)))</f>
        <v/>
      </c>
      <c r="Q2662" t="str">
        <f>IF(P2662="","",(VLOOKUP(P2662,Fauna!$G$2:$H$5001,2,FALSE)))</f>
        <v/>
      </c>
      <c r="R2662" t="str">
        <f>IF(P2662="","",(VLOOKUP(P2662,Fauna!$G$2:$I$5001,3,FALSE)))</f>
        <v/>
      </c>
    </row>
    <row r="2663" spans="14:18" x14ac:dyDescent="0.25">
      <c r="N2663" t="str">
        <f>IF(P2663="","",(VLOOKUP(P2663,Fauna!$G$2:$N$5001,8,FALSE)))</f>
        <v/>
      </c>
      <c r="Q2663" t="str">
        <f>IF(P2663="","",(VLOOKUP(P2663,Fauna!$G$2:$H$5001,2,FALSE)))</f>
        <v/>
      </c>
      <c r="R2663" t="str">
        <f>IF(P2663="","",(VLOOKUP(P2663,Fauna!$G$2:$I$5001,3,FALSE)))</f>
        <v/>
      </c>
    </row>
    <row r="2664" spans="14:18" x14ac:dyDescent="0.25">
      <c r="N2664" t="str">
        <f>IF(P2664="","",(VLOOKUP(P2664,Fauna!$G$2:$N$5001,8,FALSE)))</f>
        <v/>
      </c>
      <c r="Q2664" t="str">
        <f>IF(P2664="","",(VLOOKUP(P2664,Fauna!$G$2:$H$5001,2,FALSE)))</f>
        <v/>
      </c>
      <c r="R2664" t="str">
        <f>IF(P2664="","",(VLOOKUP(P2664,Fauna!$G$2:$I$5001,3,FALSE)))</f>
        <v/>
      </c>
    </row>
    <row r="2665" spans="14:18" x14ac:dyDescent="0.25">
      <c r="N2665" t="str">
        <f>IF(P2665="","",(VLOOKUP(P2665,Fauna!$G$2:$N$5001,8,FALSE)))</f>
        <v/>
      </c>
      <c r="Q2665" t="str">
        <f>IF(P2665="","",(VLOOKUP(P2665,Fauna!$G$2:$H$5001,2,FALSE)))</f>
        <v/>
      </c>
      <c r="R2665" t="str">
        <f>IF(P2665="","",(VLOOKUP(P2665,Fauna!$G$2:$I$5001,3,FALSE)))</f>
        <v/>
      </c>
    </row>
    <row r="2666" spans="14:18" x14ac:dyDescent="0.25">
      <c r="N2666" t="str">
        <f>IF(P2666="","",(VLOOKUP(P2666,Fauna!$G$2:$N$5001,8,FALSE)))</f>
        <v/>
      </c>
      <c r="Q2666" t="str">
        <f>IF(P2666="","",(VLOOKUP(P2666,Fauna!$G$2:$H$5001,2,FALSE)))</f>
        <v/>
      </c>
      <c r="R2666" t="str">
        <f>IF(P2666="","",(VLOOKUP(P2666,Fauna!$G$2:$I$5001,3,FALSE)))</f>
        <v/>
      </c>
    </row>
    <row r="2667" spans="14:18" x14ac:dyDescent="0.25">
      <c r="N2667" t="str">
        <f>IF(P2667="","",(VLOOKUP(P2667,Fauna!$G$2:$N$5001,8,FALSE)))</f>
        <v/>
      </c>
      <c r="Q2667" t="str">
        <f>IF(P2667="","",(VLOOKUP(P2667,Fauna!$G$2:$H$5001,2,FALSE)))</f>
        <v/>
      </c>
      <c r="R2667" t="str">
        <f>IF(P2667="","",(VLOOKUP(P2667,Fauna!$G$2:$I$5001,3,FALSE)))</f>
        <v/>
      </c>
    </row>
    <row r="2668" spans="14:18" x14ac:dyDescent="0.25">
      <c r="N2668" t="str">
        <f>IF(P2668="","",(VLOOKUP(P2668,Fauna!$G$2:$N$5001,8,FALSE)))</f>
        <v/>
      </c>
      <c r="Q2668" t="str">
        <f>IF(P2668="","",(VLOOKUP(P2668,Fauna!$G$2:$H$5001,2,FALSE)))</f>
        <v/>
      </c>
      <c r="R2668" t="str">
        <f>IF(P2668="","",(VLOOKUP(P2668,Fauna!$G$2:$I$5001,3,FALSE)))</f>
        <v/>
      </c>
    </row>
    <row r="2669" spans="14:18" x14ac:dyDescent="0.25">
      <c r="N2669" t="str">
        <f>IF(P2669="","",(VLOOKUP(P2669,Fauna!$G$2:$N$5001,8,FALSE)))</f>
        <v/>
      </c>
      <c r="Q2669" t="str">
        <f>IF(P2669="","",(VLOOKUP(P2669,Fauna!$G$2:$H$5001,2,FALSE)))</f>
        <v/>
      </c>
      <c r="R2669" t="str">
        <f>IF(P2669="","",(VLOOKUP(P2669,Fauna!$G$2:$I$5001,3,FALSE)))</f>
        <v/>
      </c>
    </row>
    <row r="2670" spans="14:18" x14ac:dyDescent="0.25">
      <c r="N2670" t="str">
        <f>IF(P2670="","",(VLOOKUP(P2670,Fauna!$G$2:$N$5001,8,FALSE)))</f>
        <v/>
      </c>
      <c r="Q2670" t="str">
        <f>IF(P2670="","",(VLOOKUP(P2670,Fauna!$G$2:$H$5001,2,FALSE)))</f>
        <v/>
      </c>
      <c r="R2670" t="str">
        <f>IF(P2670="","",(VLOOKUP(P2670,Fauna!$G$2:$I$5001,3,FALSE)))</f>
        <v/>
      </c>
    </row>
    <row r="2671" spans="14:18" x14ac:dyDescent="0.25">
      <c r="N2671" t="str">
        <f>IF(P2671="","",(VLOOKUP(P2671,Fauna!$G$2:$N$5001,8,FALSE)))</f>
        <v/>
      </c>
      <c r="Q2671" t="str">
        <f>IF(P2671="","",(VLOOKUP(P2671,Fauna!$G$2:$H$5001,2,FALSE)))</f>
        <v/>
      </c>
      <c r="R2671" t="str">
        <f>IF(P2671="","",(VLOOKUP(P2671,Fauna!$G$2:$I$5001,3,FALSE)))</f>
        <v/>
      </c>
    </row>
    <row r="2672" spans="14:18" x14ac:dyDescent="0.25">
      <c r="N2672" t="str">
        <f>IF(P2672="","",(VLOOKUP(P2672,Fauna!$G$2:$N$5001,8,FALSE)))</f>
        <v/>
      </c>
      <c r="Q2672" t="str">
        <f>IF(P2672="","",(VLOOKUP(P2672,Fauna!$G$2:$H$5001,2,FALSE)))</f>
        <v/>
      </c>
      <c r="R2672" t="str">
        <f>IF(P2672="","",(VLOOKUP(P2672,Fauna!$G$2:$I$5001,3,FALSE)))</f>
        <v/>
      </c>
    </row>
    <row r="2673" spans="14:18" x14ac:dyDescent="0.25">
      <c r="N2673" t="str">
        <f>IF(P2673="","",(VLOOKUP(P2673,Fauna!$G$2:$N$5001,8,FALSE)))</f>
        <v/>
      </c>
      <c r="Q2673" t="str">
        <f>IF(P2673="","",(VLOOKUP(P2673,Fauna!$G$2:$H$5001,2,FALSE)))</f>
        <v/>
      </c>
      <c r="R2673" t="str">
        <f>IF(P2673="","",(VLOOKUP(P2673,Fauna!$G$2:$I$5001,3,FALSE)))</f>
        <v/>
      </c>
    </row>
    <row r="2674" spans="14:18" x14ac:dyDescent="0.25">
      <c r="N2674" t="str">
        <f>IF(P2674="","",(VLOOKUP(P2674,Fauna!$G$2:$N$5001,8,FALSE)))</f>
        <v/>
      </c>
      <c r="Q2674" t="str">
        <f>IF(P2674="","",(VLOOKUP(P2674,Fauna!$G$2:$H$5001,2,FALSE)))</f>
        <v/>
      </c>
      <c r="R2674" t="str">
        <f>IF(P2674="","",(VLOOKUP(P2674,Fauna!$G$2:$I$5001,3,FALSE)))</f>
        <v/>
      </c>
    </row>
    <row r="2675" spans="14:18" x14ac:dyDescent="0.25">
      <c r="N2675" t="str">
        <f>IF(P2675="","",(VLOOKUP(P2675,Fauna!$G$2:$N$5001,8,FALSE)))</f>
        <v/>
      </c>
      <c r="Q2675" t="str">
        <f>IF(P2675="","",(VLOOKUP(P2675,Fauna!$G$2:$H$5001,2,FALSE)))</f>
        <v/>
      </c>
      <c r="R2675" t="str">
        <f>IF(P2675="","",(VLOOKUP(P2675,Fauna!$G$2:$I$5001,3,FALSE)))</f>
        <v/>
      </c>
    </row>
    <row r="2676" spans="14:18" x14ac:dyDescent="0.25">
      <c r="N2676" t="str">
        <f>IF(P2676="","",(VLOOKUP(P2676,Fauna!$G$2:$N$5001,8,FALSE)))</f>
        <v/>
      </c>
      <c r="Q2676" t="str">
        <f>IF(P2676="","",(VLOOKUP(P2676,Fauna!$G$2:$H$5001,2,FALSE)))</f>
        <v/>
      </c>
      <c r="R2676" t="str">
        <f>IF(P2676="","",(VLOOKUP(P2676,Fauna!$G$2:$I$5001,3,FALSE)))</f>
        <v/>
      </c>
    </row>
    <row r="2677" spans="14:18" x14ac:dyDescent="0.25">
      <c r="N2677" t="str">
        <f>IF(P2677="","",(VLOOKUP(P2677,Fauna!$G$2:$N$5001,8,FALSE)))</f>
        <v/>
      </c>
      <c r="Q2677" t="str">
        <f>IF(P2677="","",(VLOOKUP(P2677,Fauna!$G$2:$H$5001,2,FALSE)))</f>
        <v/>
      </c>
      <c r="R2677" t="str">
        <f>IF(P2677="","",(VLOOKUP(P2677,Fauna!$G$2:$I$5001,3,FALSE)))</f>
        <v/>
      </c>
    </row>
    <row r="2678" spans="14:18" x14ac:dyDescent="0.25">
      <c r="N2678" t="str">
        <f>IF(P2678="","",(VLOOKUP(P2678,Fauna!$G$2:$N$5001,8,FALSE)))</f>
        <v/>
      </c>
      <c r="Q2678" t="str">
        <f>IF(P2678="","",(VLOOKUP(P2678,Fauna!$G$2:$H$5001,2,FALSE)))</f>
        <v/>
      </c>
      <c r="R2678" t="str">
        <f>IF(P2678="","",(VLOOKUP(P2678,Fauna!$G$2:$I$5001,3,FALSE)))</f>
        <v/>
      </c>
    </row>
    <row r="2679" spans="14:18" x14ac:dyDescent="0.25">
      <c r="N2679" t="str">
        <f>IF(P2679="","",(VLOOKUP(P2679,Fauna!$G$2:$N$5001,8,FALSE)))</f>
        <v/>
      </c>
      <c r="Q2679" t="str">
        <f>IF(P2679="","",(VLOOKUP(P2679,Fauna!$G$2:$H$5001,2,FALSE)))</f>
        <v/>
      </c>
      <c r="R2679" t="str">
        <f>IF(P2679="","",(VLOOKUP(P2679,Fauna!$G$2:$I$5001,3,FALSE)))</f>
        <v/>
      </c>
    </row>
    <row r="2680" spans="14:18" x14ac:dyDescent="0.25">
      <c r="N2680" t="str">
        <f>IF(P2680="","",(VLOOKUP(P2680,Fauna!$G$2:$N$5001,8,FALSE)))</f>
        <v/>
      </c>
      <c r="Q2680" t="str">
        <f>IF(P2680="","",(VLOOKUP(P2680,Fauna!$G$2:$H$5001,2,FALSE)))</f>
        <v/>
      </c>
      <c r="R2680" t="str">
        <f>IF(P2680="","",(VLOOKUP(P2680,Fauna!$G$2:$I$5001,3,FALSE)))</f>
        <v/>
      </c>
    </row>
    <row r="2681" spans="14:18" x14ac:dyDescent="0.25">
      <c r="N2681" t="str">
        <f>IF(P2681="","",(VLOOKUP(P2681,Fauna!$G$2:$N$5001,8,FALSE)))</f>
        <v/>
      </c>
      <c r="Q2681" t="str">
        <f>IF(P2681="","",(VLOOKUP(P2681,Fauna!$G$2:$H$5001,2,FALSE)))</f>
        <v/>
      </c>
      <c r="R2681" t="str">
        <f>IF(P2681="","",(VLOOKUP(P2681,Fauna!$G$2:$I$5001,3,FALSE)))</f>
        <v/>
      </c>
    </row>
    <row r="2682" spans="14:18" x14ac:dyDescent="0.25">
      <c r="N2682" t="str">
        <f>IF(P2682="","",(VLOOKUP(P2682,Fauna!$G$2:$N$5001,8,FALSE)))</f>
        <v/>
      </c>
      <c r="Q2682" t="str">
        <f>IF(P2682="","",(VLOOKUP(P2682,Fauna!$G$2:$H$5001,2,FALSE)))</f>
        <v/>
      </c>
      <c r="R2682" t="str">
        <f>IF(P2682="","",(VLOOKUP(P2682,Fauna!$G$2:$I$5001,3,FALSE)))</f>
        <v/>
      </c>
    </row>
    <row r="2683" spans="14:18" x14ac:dyDescent="0.25">
      <c r="N2683" t="str">
        <f>IF(P2683="","",(VLOOKUP(P2683,Fauna!$G$2:$N$5001,8,FALSE)))</f>
        <v/>
      </c>
      <c r="Q2683" t="str">
        <f>IF(P2683="","",(VLOOKUP(P2683,Fauna!$G$2:$H$5001,2,FALSE)))</f>
        <v/>
      </c>
      <c r="R2683" t="str">
        <f>IF(P2683="","",(VLOOKUP(P2683,Fauna!$G$2:$I$5001,3,FALSE)))</f>
        <v/>
      </c>
    </row>
    <row r="2684" spans="14:18" x14ac:dyDescent="0.25">
      <c r="N2684" t="str">
        <f>IF(P2684="","",(VLOOKUP(P2684,Fauna!$G$2:$N$5001,8,FALSE)))</f>
        <v/>
      </c>
      <c r="Q2684" t="str">
        <f>IF(P2684="","",(VLOOKUP(P2684,Fauna!$G$2:$H$5001,2,FALSE)))</f>
        <v/>
      </c>
      <c r="R2684" t="str">
        <f>IF(P2684="","",(VLOOKUP(P2684,Fauna!$G$2:$I$5001,3,FALSE)))</f>
        <v/>
      </c>
    </row>
    <row r="2685" spans="14:18" x14ac:dyDescent="0.25">
      <c r="N2685" t="str">
        <f>IF(P2685="","",(VLOOKUP(P2685,Fauna!$G$2:$N$5001,8,FALSE)))</f>
        <v/>
      </c>
      <c r="Q2685" t="str">
        <f>IF(P2685="","",(VLOOKUP(P2685,Fauna!$G$2:$H$5001,2,FALSE)))</f>
        <v/>
      </c>
      <c r="R2685" t="str">
        <f>IF(P2685="","",(VLOOKUP(P2685,Fauna!$G$2:$I$5001,3,FALSE)))</f>
        <v/>
      </c>
    </row>
    <row r="2686" spans="14:18" x14ac:dyDescent="0.25">
      <c r="N2686" t="str">
        <f>IF(P2686="","",(VLOOKUP(P2686,Fauna!$G$2:$N$5001,8,FALSE)))</f>
        <v/>
      </c>
      <c r="Q2686" t="str">
        <f>IF(P2686="","",(VLOOKUP(P2686,Fauna!$G$2:$H$5001,2,FALSE)))</f>
        <v/>
      </c>
      <c r="R2686" t="str">
        <f>IF(P2686="","",(VLOOKUP(P2686,Fauna!$G$2:$I$5001,3,FALSE)))</f>
        <v/>
      </c>
    </row>
    <row r="2687" spans="14:18" x14ac:dyDescent="0.25">
      <c r="N2687" t="str">
        <f>IF(P2687="","",(VLOOKUP(P2687,Fauna!$G$2:$N$5001,8,FALSE)))</f>
        <v/>
      </c>
      <c r="Q2687" t="str">
        <f>IF(P2687="","",(VLOOKUP(P2687,Fauna!$G$2:$H$5001,2,FALSE)))</f>
        <v/>
      </c>
      <c r="R2687" t="str">
        <f>IF(P2687="","",(VLOOKUP(P2687,Fauna!$G$2:$I$5001,3,FALSE)))</f>
        <v/>
      </c>
    </row>
    <row r="2688" spans="14:18" x14ac:dyDescent="0.25">
      <c r="N2688" t="str">
        <f>IF(P2688="","",(VLOOKUP(P2688,Fauna!$G$2:$N$5001,8,FALSE)))</f>
        <v/>
      </c>
      <c r="Q2688" t="str">
        <f>IF(P2688="","",(VLOOKUP(P2688,Fauna!$G$2:$H$5001,2,FALSE)))</f>
        <v/>
      </c>
      <c r="R2688" t="str">
        <f>IF(P2688="","",(VLOOKUP(P2688,Fauna!$G$2:$I$5001,3,FALSE)))</f>
        <v/>
      </c>
    </row>
    <row r="2689" spans="14:18" x14ac:dyDescent="0.25">
      <c r="N2689" t="str">
        <f>IF(P2689="","",(VLOOKUP(P2689,Fauna!$G$2:$N$5001,8,FALSE)))</f>
        <v/>
      </c>
      <c r="Q2689" t="str">
        <f>IF(P2689="","",(VLOOKUP(P2689,Fauna!$G$2:$H$5001,2,FALSE)))</f>
        <v/>
      </c>
      <c r="R2689" t="str">
        <f>IF(P2689="","",(VLOOKUP(P2689,Fauna!$G$2:$I$5001,3,FALSE)))</f>
        <v/>
      </c>
    </row>
    <row r="2690" spans="14:18" x14ac:dyDescent="0.25">
      <c r="N2690" t="str">
        <f>IF(P2690="","",(VLOOKUP(P2690,Fauna!$G$2:$N$5001,8,FALSE)))</f>
        <v/>
      </c>
      <c r="Q2690" t="str">
        <f>IF(P2690="","",(VLOOKUP(P2690,Fauna!$G$2:$H$5001,2,FALSE)))</f>
        <v/>
      </c>
      <c r="R2690" t="str">
        <f>IF(P2690="","",(VLOOKUP(P2690,Fauna!$G$2:$I$5001,3,FALSE)))</f>
        <v/>
      </c>
    </row>
    <row r="2691" spans="14:18" x14ac:dyDescent="0.25">
      <c r="N2691" t="str">
        <f>IF(P2691="","",(VLOOKUP(P2691,Fauna!$G$2:$N$5001,8,FALSE)))</f>
        <v/>
      </c>
      <c r="Q2691" t="str">
        <f>IF(P2691="","",(VLOOKUP(P2691,Fauna!$G$2:$H$5001,2,FALSE)))</f>
        <v/>
      </c>
      <c r="R2691" t="str">
        <f>IF(P2691="","",(VLOOKUP(P2691,Fauna!$G$2:$I$5001,3,FALSE)))</f>
        <v/>
      </c>
    </row>
    <row r="2692" spans="14:18" x14ac:dyDescent="0.25">
      <c r="N2692" t="str">
        <f>IF(P2692="","",(VLOOKUP(P2692,Fauna!$G$2:$N$5001,8,FALSE)))</f>
        <v/>
      </c>
      <c r="Q2692" t="str">
        <f>IF(P2692="","",(VLOOKUP(P2692,Fauna!$G$2:$H$5001,2,FALSE)))</f>
        <v/>
      </c>
      <c r="R2692" t="str">
        <f>IF(P2692="","",(VLOOKUP(P2692,Fauna!$G$2:$I$5001,3,FALSE)))</f>
        <v/>
      </c>
    </row>
    <row r="2693" spans="14:18" x14ac:dyDescent="0.25">
      <c r="N2693" t="str">
        <f>IF(P2693="","",(VLOOKUP(P2693,Fauna!$G$2:$N$5001,8,FALSE)))</f>
        <v/>
      </c>
      <c r="Q2693" t="str">
        <f>IF(P2693="","",(VLOOKUP(P2693,Fauna!$G$2:$H$5001,2,FALSE)))</f>
        <v/>
      </c>
      <c r="R2693" t="str">
        <f>IF(P2693="","",(VLOOKUP(P2693,Fauna!$G$2:$I$5001,3,FALSE)))</f>
        <v/>
      </c>
    </row>
    <row r="2694" spans="14:18" x14ac:dyDescent="0.25">
      <c r="N2694" t="str">
        <f>IF(P2694="","",(VLOOKUP(P2694,Fauna!$G$2:$N$5001,8,FALSE)))</f>
        <v/>
      </c>
      <c r="Q2694" t="str">
        <f>IF(P2694="","",(VLOOKUP(P2694,Fauna!$G$2:$H$5001,2,FALSE)))</f>
        <v/>
      </c>
      <c r="R2694" t="str">
        <f>IF(P2694="","",(VLOOKUP(P2694,Fauna!$G$2:$I$5001,3,FALSE)))</f>
        <v/>
      </c>
    </row>
    <row r="2695" spans="14:18" x14ac:dyDescent="0.25">
      <c r="N2695" t="str">
        <f>IF(P2695="","",(VLOOKUP(P2695,Fauna!$G$2:$N$5001,8,FALSE)))</f>
        <v/>
      </c>
      <c r="Q2695" t="str">
        <f>IF(P2695="","",(VLOOKUP(P2695,Fauna!$G$2:$H$5001,2,FALSE)))</f>
        <v/>
      </c>
      <c r="R2695" t="str">
        <f>IF(P2695="","",(VLOOKUP(P2695,Fauna!$G$2:$I$5001,3,FALSE)))</f>
        <v/>
      </c>
    </row>
    <row r="2696" spans="14:18" x14ac:dyDescent="0.25">
      <c r="N2696" t="str">
        <f>IF(P2696="","",(VLOOKUP(P2696,Fauna!$G$2:$N$5001,8,FALSE)))</f>
        <v/>
      </c>
      <c r="Q2696" t="str">
        <f>IF(P2696="","",(VLOOKUP(P2696,Fauna!$G$2:$H$5001,2,FALSE)))</f>
        <v/>
      </c>
      <c r="R2696" t="str">
        <f>IF(P2696="","",(VLOOKUP(P2696,Fauna!$G$2:$I$5001,3,FALSE)))</f>
        <v/>
      </c>
    </row>
    <row r="2697" spans="14:18" x14ac:dyDescent="0.25">
      <c r="N2697" t="str">
        <f>IF(P2697="","",(VLOOKUP(P2697,Fauna!$G$2:$N$5001,8,FALSE)))</f>
        <v/>
      </c>
      <c r="Q2697" t="str">
        <f>IF(P2697="","",(VLOOKUP(P2697,Fauna!$G$2:$H$5001,2,FALSE)))</f>
        <v/>
      </c>
      <c r="R2697" t="str">
        <f>IF(P2697="","",(VLOOKUP(P2697,Fauna!$G$2:$I$5001,3,FALSE)))</f>
        <v/>
      </c>
    </row>
    <row r="2698" spans="14:18" x14ac:dyDescent="0.25">
      <c r="N2698" t="str">
        <f>IF(P2698="","",(VLOOKUP(P2698,Fauna!$G$2:$N$5001,8,FALSE)))</f>
        <v/>
      </c>
      <c r="Q2698" t="str">
        <f>IF(P2698="","",(VLOOKUP(P2698,Fauna!$G$2:$H$5001,2,FALSE)))</f>
        <v/>
      </c>
      <c r="R2698" t="str">
        <f>IF(P2698="","",(VLOOKUP(P2698,Fauna!$G$2:$I$5001,3,FALSE)))</f>
        <v/>
      </c>
    </row>
    <row r="2699" spans="14:18" x14ac:dyDescent="0.25">
      <c r="N2699" t="str">
        <f>IF(P2699="","",(VLOOKUP(P2699,Fauna!$G$2:$N$5001,8,FALSE)))</f>
        <v/>
      </c>
      <c r="Q2699" t="str">
        <f>IF(P2699="","",(VLOOKUP(P2699,Fauna!$G$2:$H$5001,2,FALSE)))</f>
        <v/>
      </c>
      <c r="R2699" t="str">
        <f>IF(P2699="","",(VLOOKUP(P2699,Fauna!$G$2:$I$5001,3,FALSE)))</f>
        <v/>
      </c>
    </row>
    <row r="2700" spans="14:18" x14ac:dyDescent="0.25">
      <c r="N2700" t="str">
        <f>IF(P2700="","",(VLOOKUP(P2700,Fauna!$G$2:$N$5001,8,FALSE)))</f>
        <v/>
      </c>
      <c r="Q2700" t="str">
        <f>IF(P2700="","",(VLOOKUP(P2700,Fauna!$G$2:$H$5001,2,FALSE)))</f>
        <v/>
      </c>
      <c r="R2700" t="str">
        <f>IF(P2700="","",(VLOOKUP(P2700,Fauna!$G$2:$I$5001,3,FALSE)))</f>
        <v/>
      </c>
    </row>
    <row r="2701" spans="14:18" x14ac:dyDescent="0.25">
      <c r="N2701" t="str">
        <f>IF(P2701="","",(VLOOKUP(P2701,Fauna!$G$2:$N$5001,8,FALSE)))</f>
        <v/>
      </c>
      <c r="Q2701" t="str">
        <f>IF(P2701="","",(VLOOKUP(P2701,Fauna!$G$2:$H$5001,2,FALSE)))</f>
        <v/>
      </c>
      <c r="R2701" t="str">
        <f>IF(P2701="","",(VLOOKUP(P2701,Fauna!$G$2:$I$5001,3,FALSE)))</f>
        <v/>
      </c>
    </row>
    <row r="2702" spans="14:18" x14ac:dyDescent="0.25">
      <c r="N2702" t="str">
        <f>IF(P2702="","",(VLOOKUP(P2702,Fauna!$G$2:$N$5001,8,FALSE)))</f>
        <v/>
      </c>
      <c r="Q2702" t="str">
        <f>IF(P2702="","",(VLOOKUP(P2702,Fauna!$G$2:$H$5001,2,FALSE)))</f>
        <v/>
      </c>
      <c r="R2702" t="str">
        <f>IF(P2702="","",(VLOOKUP(P2702,Fauna!$G$2:$I$5001,3,FALSE)))</f>
        <v/>
      </c>
    </row>
    <row r="2703" spans="14:18" x14ac:dyDescent="0.25">
      <c r="N2703" t="str">
        <f>IF(P2703="","",(VLOOKUP(P2703,Fauna!$G$2:$N$5001,8,FALSE)))</f>
        <v/>
      </c>
      <c r="Q2703" t="str">
        <f>IF(P2703="","",(VLOOKUP(P2703,Fauna!$G$2:$H$5001,2,FALSE)))</f>
        <v/>
      </c>
      <c r="R2703" t="str">
        <f>IF(P2703="","",(VLOOKUP(P2703,Fauna!$G$2:$I$5001,3,FALSE)))</f>
        <v/>
      </c>
    </row>
    <row r="2704" spans="14:18" x14ac:dyDescent="0.25">
      <c r="N2704" t="str">
        <f>IF(P2704="","",(VLOOKUP(P2704,Fauna!$G$2:$N$5001,8,FALSE)))</f>
        <v/>
      </c>
      <c r="Q2704" t="str">
        <f>IF(P2704="","",(VLOOKUP(P2704,Fauna!$G$2:$H$5001,2,FALSE)))</f>
        <v/>
      </c>
      <c r="R2704" t="str">
        <f>IF(P2704="","",(VLOOKUP(P2704,Fauna!$G$2:$I$5001,3,FALSE)))</f>
        <v/>
      </c>
    </row>
    <row r="2705" spans="14:18" x14ac:dyDescent="0.25">
      <c r="N2705" t="str">
        <f>IF(P2705="","",(VLOOKUP(P2705,Fauna!$G$2:$N$5001,8,FALSE)))</f>
        <v/>
      </c>
      <c r="Q2705" t="str">
        <f>IF(P2705="","",(VLOOKUP(P2705,Fauna!$G$2:$H$5001,2,FALSE)))</f>
        <v/>
      </c>
      <c r="R2705" t="str">
        <f>IF(P2705="","",(VLOOKUP(P2705,Fauna!$G$2:$I$5001,3,FALSE)))</f>
        <v/>
      </c>
    </row>
    <row r="2706" spans="14:18" x14ac:dyDescent="0.25">
      <c r="N2706" t="str">
        <f>IF(P2706="","",(VLOOKUP(P2706,Fauna!$G$2:$N$5001,8,FALSE)))</f>
        <v/>
      </c>
      <c r="Q2706" t="str">
        <f>IF(P2706="","",(VLOOKUP(P2706,Fauna!$G$2:$H$5001,2,FALSE)))</f>
        <v/>
      </c>
      <c r="R2706" t="str">
        <f>IF(P2706="","",(VLOOKUP(P2706,Fauna!$G$2:$I$5001,3,FALSE)))</f>
        <v/>
      </c>
    </row>
    <row r="2707" spans="14:18" x14ac:dyDescent="0.25">
      <c r="N2707" t="str">
        <f>IF(P2707="","",(VLOOKUP(P2707,Fauna!$G$2:$N$5001,8,FALSE)))</f>
        <v/>
      </c>
      <c r="Q2707" t="str">
        <f>IF(P2707="","",(VLOOKUP(P2707,Fauna!$G$2:$H$5001,2,FALSE)))</f>
        <v/>
      </c>
      <c r="R2707" t="str">
        <f>IF(P2707="","",(VLOOKUP(P2707,Fauna!$G$2:$I$5001,3,FALSE)))</f>
        <v/>
      </c>
    </row>
    <row r="2708" spans="14:18" x14ac:dyDescent="0.25">
      <c r="N2708" t="str">
        <f>IF(P2708="","",(VLOOKUP(P2708,Fauna!$G$2:$N$5001,8,FALSE)))</f>
        <v/>
      </c>
      <c r="Q2708" t="str">
        <f>IF(P2708="","",(VLOOKUP(P2708,Fauna!$G$2:$H$5001,2,FALSE)))</f>
        <v/>
      </c>
      <c r="R2708" t="str">
        <f>IF(P2708="","",(VLOOKUP(P2708,Fauna!$G$2:$I$5001,3,FALSE)))</f>
        <v/>
      </c>
    </row>
    <row r="2709" spans="14:18" x14ac:dyDescent="0.25">
      <c r="N2709" t="str">
        <f>IF(P2709="","",(VLOOKUP(P2709,Fauna!$G$2:$N$5001,8,FALSE)))</f>
        <v/>
      </c>
      <c r="Q2709" t="str">
        <f>IF(P2709="","",(VLOOKUP(P2709,Fauna!$G$2:$H$5001,2,FALSE)))</f>
        <v/>
      </c>
      <c r="R2709" t="str">
        <f>IF(P2709="","",(VLOOKUP(P2709,Fauna!$G$2:$I$5001,3,FALSE)))</f>
        <v/>
      </c>
    </row>
    <row r="2710" spans="14:18" x14ac:dyDescent="0.25">
      <c r="N2710" t="str">
        <f>IF(P2710="","",(VLOOKUP(P2710,Fauna!$G$2:$N$5001,8,FALSE)))</f>
        <v/>
      </c>
      <c r="Q2710" t="str">
        <f>IF(P2710="","",(VLOOKUP(P2710,Fauna!$G$2:$H$5001,2,FALSE)))</f>
        <v/>
      </c>
      <c r="R2710" t="str">
        <f>IF(P2710="","",(VLOOKUP(P2710,Fauna!$G$2:$I$5001,3,FALSE)))</f>
        <v/>
      </c>
    </row>
    <row r="2711" spans="14:18" x14ac:dyDescent="0.25">
      <c r="N2711" t="str">
        <f>IF(P2711="","",(VLOOKUP(P2711,Fauna!$G$2:$N$5001,8,FALSE)))</f>
        <v/>
      </c>
      <c r="Q2711" t="str">
        <f>IF(P2711="","",(VLOOKUP(P2711,Fauna!$G$2:$H$5001,2,FALSE)))</f>
        <v/>
      </c>
      <c r="R2711" t="str">
        <f>IF(P2711="","",(VLOOKUP(P2711,Fauna!$G$2:$I$5001,3,FALSE)))</f>
        <v/>
      </c>
    </row>
    <row r="2712" spans="14:18" x14ac:dyDescent="0.25">
      <c r="N2712" t="str">
        <f>IF(P2712="","",(VLOOKUP(P2712,Fauna!$G$2:$N$5001,8,FALSE)))</f>
        <v/>
      </c>
      <c r="Q2712" t="str">
        <f>IF(P2712="","",(VLOOKUP(P2712,Fauna!$G$2:$H$5001,2,FALSE)))</f>
        <v/>
      </c>
      <c r="R2712" t="str">
        <f>IF(P2712="","",(VLOOKUP(P2712,Fauna!$G$2:$I$5001,3,FALSE)))</f>
        <v/>
      </c>
    </row>
    <row r="2713" spans="14:18" x14ac:dyDescent="0.25">
      <c r="N2713" t="str">
        <f>IF(P2713="","",(VLOOKUP(P2713,Fauna!$G$2:$N$5001,8,FALSE)))</f>
        <v/>
      </c>
      <c r="Q2713" t="str">
        <f>IF(P2713="","",(VLOOKUP(P2713,Fauna!$G$2:$H$5001,2,FALSE)))</f>
        <v/>
      </c>
      <c r="R2713" t="str">
        <f>IF(P2713="","",(VLOOKUP(P2713,Fauna!$G$2:$I$5001,3,FALSE)))</f>
        <v/>
      </c>
    </row>
    <row r="2714" spans="14:18" x14ac:dyDescent="0.25">
      <c r="N2714" t="str">
        <f>IF(P2714="","",(VLOOKUP(P2714,Fauna!$G$2:$N$5001,8,FALSE)))</f>
        <v/>
      </c>
      <c r="Q2714" t="str">
        <f>IF(P2714="","",(VLOOKUP(P2714,Fauna!$G$2:$H$5001,2,FALSE)))</f>
        <v/>
      </c>
      <c r="R2714" t="str">
        <f>IF(P2714="","",(VLOOKUP(P2714,Fauna!$G$2:$I$5001,3,FALSE)))</f>
        <v/>
      </c>
    </row>
    <row r="2715" spans="14:18" x14ac:dyDescent="0.25">
      <c r="N2715" t="str">
        <f>IF(P2715="","",(VLOOKUP(P2715,Fauna!$G$2:$N$5001,8,FALSE)))</f>
        <v/>
      </c>
      <c r="Q2715" t="str">
        <f>IF(P2715="","",(VLOOKUP(P2715,Fauna!$G$2:$H$5001,2,FALSE)))</f>
        <v/>
      </c>
      <c r="R2715" t="str">
        <f>IF(P2715="","",(VLOOKUP(P2715,Fauna!$G$2:$I$5001,3,FALSE)))</f>
        <v/>
      </c>
    </row>
    <row r="2716" spans="14:18" x14ac:dyDescent="0.25">
      <c r="N2716" t="str">
        <f>IF(P2716="","",(VLOOKUP(P2716,Fauna!$G$2:$N$5001,8,FALSE)))</f>
        <v/>
      </c>
      <c r="Q2716" t="str">
        <f>IF(P2716="","",(VLOOKUP(P2716,Fauna!$G$2:$H$5001,2,FALSE)))</f>
        <v/>
      </c>
      <c r="R2716" t="str">
        <f>IF(P2716="","",(VLOOKUP(P2716,Fauna!$G$2:$I$5001,3,FALSE)))</f>
        <v/>
      </c>
    </row>
    <row r="2717" spans="14:18" x14ac:dyDescent="0.25">
      <c r="N2717" t="str">
        <f>IF(P2717="","",(VLOOKUP(P2717,Fauna!$G$2:$N$5001,8,FALSE)))</f>
        <v/>
      </c>
      <c r="Q2717" t="str">
        <f>IF(P2717="","",(VLOOKUP(P2717,Fauna!$G$2:$H$5001,2,FALSE)))</f>
        <v/>
      </c>
      <c r="R2717" t="str">
        <f>IF(P2717="","",(VLOOKUP(P2717,Fauna!$G$2:$I$5001,3,FALSE)))</f>
        <v/>
      </c>
    </row>
    <row r="2718" spans="14:18" x14ac:dyDescent="0.25">
      <c r="N2718" t="str">
        <f>IF(P2718="","",(VLOOKUP(P2718,Fauna!$G$2:$N$5001,8,FALSE)))</f>
        <v/>
      </c>
      <c r="Q2718" t="str">
        <f>IF(P2718="","",(VLOOKUP(P2718,Fauna!$G$2:$H$5001,2,FALSE)))</f>
        <v/>
      </c>
      <c r="R2718" t="str">
        <f>IF(P2718="","",(VLOOKUP(P2718,Fauna!$G$2:$I$5001,3,FALSE)))</f>
        <v/>
      </c>
    </row>
    <row r="2719" spans="14:18" x14ac:dyDescent="0.25">
      <c r="N2719" t="str">
        <f>IF(P2719="","",(VLOOKUP(P2719,Fauna!$G$2:$N$5001,8,FALSE)))</f>
        <v/>
      </c>
      <c r="Q2719" t="str">
        <f>IF(P2719="","",(VLOOKUP(P2719,Fauna!$G$2:$H$5001,2,FALSE)))</f>
        <v/>
      </c>
      <c r="R2719" t="str">
        <f>IF(P2719="","",(VLOOKUP(P2719,Fauna!$G$2:$I$5001,3,FALSE)))</f>
        <v/>
      </c>
    </row>
    <row r="2720" spans="14:18" x14ac:dyDescent="0.25">
      <c r="N2720" t="str">
        <f>IF(P2720="","",(VLOOKUP(P2720,Fauna!$G$2:$N$5001,8,FALSE)))</f>
        <v/>
      </c>
      <c r="Q2720" t="str">
        <f>IF(P2720="","",(VLOOKUP(P2720,Fauna!$G$2:$H$5001,2,FALSE)))</f>
        <v/>
      </c>
      <c r="R2720" t="str">
        <f>IF(P2720="","",(VLOOKUP(P2720,Fauna!$G$2:$I$5001,3,FALSE)))</f>
        <v/>
      </c>
    </row>
    <row r="2721" spans="14:18" x14ac:dyDescent="0.25">
      <c r="N2721" t="str">
        <f>IF(P2721="","",(VLOOKUP(P2721,Fauna!$G$2:$N$5001,8,FALSE)))</f>
        <v/>
      </c>
      <c r="Q2721" t="str">
        <f>IF(P2721="","",(VLOOKUP(P2721,Fauna!$G$2:$H$5001,2,FALSE)))</f>
        <v/>
      </c>
      <c r="R2721" t="str">
        <f>IF(P2721="","",(VLOOKUP(P2721,Fauna!$G$2:$I$5001,3,FALSE)))</f>
        <v/>
      </c>
    </row>
    <row r="2722" spans="14:18" x14ac:dyDescent="0.25">
      <c r="N2722" t="str">
        <f>IF(P2722="","",(VLOOKUP(P2722,Fauna!$G$2:$N$5001,8,FALSE)))</f>
        <v/>
      </c>
      <c r="Q2722" t="str">
        <f>IF(P2722="","",(VLOOKUP(P2722,Fauna!$G$2:$H$5001,2,FALSE)))</f>
        <v/>
      </c>
      <c r="R2722" t="str">
        <f>IF(P2722="","",(VLOOKUP(P2722,Fauna!$G$2:$I$5001,3,FALSE)))</f>
        <v/>
      </c>
    </row>
    <row r="2723" spans="14:18" x14ac:dyDescent="0.25">
      <c r="N2723" t="str">
        <f>IF(P2723="","",(VLOOKUP(P2723,Fauna!$G$2:$N$5001,8,FALSE)))</f>
        <v/>
      </c>
      <c r="Q2723" t="str">
        <f>IF(P2723="","",(VLOOKUP(P2723,Fauna!$G$2:$H$5001,2,FALSE)))</f>
        <v/>
      </c>
      <c r="R2723" t="str">
        <f>IF(P2723="","",(VLOOKUP(P2723,Fauna!$G$2:$I$5001,3,FALSE)))</f>
        <v/>
      </c>
    </row>
    <row r="2724" spans="14:18" x14ac:dyDescent="0.25">
      <c r="N2724" t="str">
        <f>IF(P2724="","",(VLOOKUP(P2724,Fauna!$G$2:$N$5001,8,FALSE)))</f>
        <v/>
      </c>
      <c r="Q2724" t="str">
        <f>IF(P2724="","",(VLOOKUP(P2724,Fauna!$G$2:$H$5001,2,FALSE)))</f>
        <v/>
      </c>
      <c r="R2724" t="str">
        <f>IF(P2724="","",(VLOOKUP(P2724,Fauna!$G$2:$I$5001,3,FALSE)))</f>
        <v/>
      </c>
    </row>
    <row r="2725" spans="14:18" x14ac:dyDescent="0.25">
      <c r="N2725" t="str">
        <f>IF(P2725="","",(VLOOKUP(P2725,Fauna!$G$2:$N$5001,8,FALSE)))</f>
        <v/>
      </c>
      <c r="Q2725" t="str">
        <f>IF(P2725="","",(VLOOKUP(P2725,Fauna!$G$2:$H$5001,2,FALSE)))</f>
        <v/>
      </c>
      <c r="R2725" t="str">
        <f>IF(P2725="","",(VLOOKUP(P2725,Fauna!$G$2:$I$5001,3,FALSE)))</f>
        <v/>
      </c>
    </row>
    <row r="2726" spans="14:18" x14ac:dyDescent="0.25">
      <c r="N2726" t="str">
        <f>IF(P2726="","",(VLOOKUP(P2726,Fauna!$G$2:$N$5001,8,FALSE)))</f>
        <v/>
      </c>
      <c r="Q2726" t="str">
        <f>IF(P2726="","",(VLOOKUP(P2726,Fauna!$G$2:$H$5001,2,FALSE)))</f>
        <v/>
      </c>
      <c r="R2726" t="str">
        <f>IF(P2726="","",(VLOOKUP(P2726,Fauna!$G$2:$I$5001,3,FALSE)))</f>
        <v/>
      </c>
    </row>
    <row r="2727" spans="14:18" x14ac:dyDescent="0.25">
      <c r="N2727" t="str">
        <f>IF(P2727="","",(VLOOKUP(P2727,Fauna!$G$2:$N$5001,8,FALSE)))</f>
        <v/>
      </c>
      <c r="Q2727" t="str">
        <f>IF(P2727="","",(VLOOKUP(P2727,Fauna!$G$2:$H$5001,2,FALSE)))</f>
        <v/>
      </c>
      <c r="R2727" t="str">
        <f>IF(P2727="","",(VLOOKUP(P2727,Fauna!$G$2:$I$5001,3,FALSE)))</f>
        <v/>
      </c>
    </row>
    <row r="2728" spans="14:18" x14ac:dyDescent="0.25">
      <c r="N2728" t="str">
        <f>IF(P2728="","",(VLOOKUP(P2728,Fauna!$G$2:$N$5001,8,FALSE)))</f>
        <v/>
      </c>
      <c r="Q2728" t="str">
        <f>IF(P2728="","",(VLOOKUP(P2728,Fauna!$G$2:$H$5001,2,FALSE)))</f>
        <v/>
      </c>
      <c r="R2728" t="str">
        <f>IF(P2728="","",(VLOOKUP(P2728,Fauna!$G$2:$I$5001,3,FALSE)))</f>
        <v/>
      </c>
    </row>
    <row r="2729" spans="14:18" x14ac:dyDescent="0.25">
      <c r="N2729" t="str">
        <f>IF(P2729="","",(VLOOKUP(P2729,Fauna!$G$2:$N$5001,8,FALSE)))</f>
        <v/>
      </c>
      <c r="Q2729" t="str">
        <f>IF(P2729="","",(VLOOKUP(P2729,Fauna!$G$2:$H$5001,2,FALSE)))</f>
        <v/>
      </c>
      <c r="R2729" t="str">
        <f>IF(P2729="","",(VLOOKUP(P2729,Fauna!$G$2:$I$5001,3,FALSE)))</f>
        <v/>
      </c>
    </row>
    <row r="2730" spans="14:18" x14ac:dyDescent="0.25">
      <c r="N2730" t="str">
        <f>IF(P2730="","",(VLOOKUP(P2730,Fauna!$G$2:$N$5001,8,FALSE)))</f>
        <v/>
      </c>
      <c r="Q2730" t="str">
        <f>IF(P2730="","",(VLOOKUP(P2730,Fauna!$G$2:$H$5001,2,FALSE)))</f>
        <v/>
      </c>
      <c r="R2730" t="str">
        <f>IF(P2730="","",(VLOOKUP(P2730,Fauna!$G$2:$I$5001,3,FALSE)))</f>
        <v/>
      </c>
    </row>
    <row r="2731" spans="14:18" x14ac:dyDescent="0.25">
      <c r="N2731" t="str">
        <f>IF(P2731="","",(VLOOKUP(P2731,Fauna!$G$2:$N$5001,8,FALSE)))</f>
        <v/>
      </c>
      <c r="Q2731" t="str">
        <f>IF(P2731="","",(VLOOKUP(P2731,Fauna!$G$2:$H$5001,2,FALSE)))</f>
        <v/>
      </c>
      <c r="R2731" t="str">
        <f>IF(P2731="","",(VLOOKUP(P2731,Fauna!$G$2:$I$5001,3,FALSE)))</f>
        <v/>
      </c>
    </row>
    <row r="2732" spans="14:18" x14ac:dyDescent="0.25">
      <c r="N2732" t="str">
        <f>IF(P2732="","",(VLOOKUP(P2732,Fauna!$G$2:$N$5001,8,FALSE)))</f>
        <v/>
      </c>
      <c r="Q2732" t="str">
        <f>IF(P2732="","",(VLOOKUP(P2732,Fauna!$G$2:$H$5001,2,FALSE)))</f>
        <v/>
      </c>
      <c r="R2732" t="str">
        <f>IF(P2732="","",(VLOOKUP(P2732,Fauna!$G$2:$I$5001,3,FALSE)))</f>
        <v/>
      </c>
    </row>
    <row r="2733" spans="14:18" x14ac:dyDescent="0.25">
      <c r="N2733" t="str">
        <f>IF(P2733="","",(VLOOKUP(P2733,Fauna!$G$2:$N$5001,8,FALSE)))</f>
        <v/>
      </c>
      <c r="Q2733" t="str">
        <f>IF(P2733="","",(VLOOKUP(P2733,Fauna!$G$2:$H$5001,2,FALSE)))</f>
        <v/>
      </c>
      <c r="R2733" t="str">
        <f>IF(P2733="","",(VLOOKUP(P2733,Fauna!$G$2:$I$5001,3,FALSE)))</f>
        <v/>
      </c>
    </row>
    <row r="2734" spans="14:18" x14ac:dyDescent="0.25">
      <c r="N2734" t="str">
        <f>IF(P2734="","",(VLOOKUP(P2734,Fauna!$G$2:$N$5001,8,FALSE)))</f>
        <v/>
      </c>
      <c r="Q2734" t="str">
        <f>IF(P2734="","",(VLOOKUP(P2734,Fauna!$G$2:$H$5001,2,FALSE)))</f>
        <v/>
      </c>
      <c r="R2734" t="str">
        <f>IF(P2734="","",(VLOOKUP(P2734,Fauna!$G$2:$I$5001,3,FALSE)))</f>
        <v/>
      </c>
    </row>
    <row r="2735" spans="14:18" x14ac:dyDescent="0.25">
      <c r="N2735" t="str">
        <f>IF(P2735="","",(VLOOKUP(P2735,Fauna!$G$2:$N$5001,8,FALSE)))</f>
        <v/>
      </c>
      <c r="Q2735" t="str">
        <f>IF(P2735="","",(VLOOKUP(P2735,Fauna!$G$2:$H$5001,2,FALSE)))</f>
        <v/>
      </c>
      <c r="R2735" t="str">
        <f>IF(P2735="","",(VLOOKUP(P2735,Fauna!$G$2:$I$5001,3,FALSE)))</f>
        <v/>
      </c>
    </row>
    <row r="2736" spans="14:18" x14ac:dyDescent="0.25">
      <c r="N2736" t="str">
        <f>IF(P2736="","",(VLOOKUP(P2736,Fauna!$G$2:$N$5001,8,FALSE)))</f>
        <v/>
      </c>
      <c r="Q2736" t="str">
        <f>IF(P2736="","",(VLOOKUP(P2736,Fauna!$G$2:$H$5001,2,FALSE)))</f>
        <v/>
      </c>
      <c r="R2736" t="str">
        <f>IF(P2736="","",(VLOOKUP(P2736,Fauna!$G$2:$I$5001,3,FALSE)))</f>
        <v/>
      </c>
    </row>
    <row r="2737" spans="14:18" x14ac:dyDescent="0.25">
      <c r="N2737" t="str">
        <f>IF(P2737="","",(VLOOKUP(P2737,Fauna!$G$2:$N$5001,8,FALSE)))</f>
        <v/>
      </c>
      <c r="Q2737" t="str">
        <f>IF(P2737="","",(VLOOKUP(P2737,Fauna!$G$2:$H$5001,2,FALSE)))</f>
        <v/>
      </c>
      <c r="R2737" t="str">
        <f>IF(P2737="","",(VLOOKUP(P2737,Fauna!$G$2:$I$5001,3,FALSE)))</f>
        <v/>
      </c>
    </row>
    <row r="2738" spans="14:18" x14ac:dyDescent="0.25">
      <c r="N2738" t="str">
        <f>IF(P2738="","",(VLOOKUP(P2738,Fauna!$G$2:$N$5001,8,FALSE)))</f>
        <v/>
      </c>
      <c r="Q2738" t="str">
        <f>IF(P2738="","",(VLOOKUP(P2738,Fauna!$G$2:$H$5001,2,FALSE)))</f>
        <v/>
      </c>
      <c r="R2738" t="str">
        <f>IF(P2738="","",(VLOOKUP(P2738,Fauna!$G$2:$I$5001,3,FALSE)))</f>
        <v/>
      </c>
    </row>
    <row r="2739" spans="14:18" x14ac:dyDescent="0.25">
      <c r="N2739" t="str">
        <f>IF(P2739="","",(VLOOKUP(P2739,Fauna!$G$2:$N$5001,8,FALSE)))</f>
        <v/>
      </c>
      <c r="Q2739" t="str">
        <f>IF(P2739="","",(VLOOKUP(P2739,Fauna!$G$2:$H$5001,2,FALSE)))</f>
        <v/>
      </c>
      <c r="R2739" t="str">
        <f>IF(P2739="","",(VLOOKUP(P2739,Fauna!$G$2:$I$5001,3,FALSE)))</f>
        <v/>
      </c>
    </row>
    <row r="2740" spans="14:18" x14ac:dyDescent="0.25">
      <c r="N2740" t="str">
        <f>IF(P2740="","",(VLOOKUP(P2740,Fauna!$G$2:$N$5001,8,FALSE)))</f>
        <v/>
      </c>
      <c r="Q2740" t="str">
        <f>IF(P2740="","",(VLOOKUP(P2740,Fauna!$G$2:$H$5001,2,FALSE)))</f>
        <v/>
      </c>
      <c r="R2740" t="str">
        <f>IF(P2740="","",(VLOOKUP(P2740,Fauna!$G$2:$I$5001,3,FALSE)))</f>
        <v/>
      </c>
    </row>
    <row r="2741" spans="14:18" x14ac:dyDescent="0.25">
      <c r="N2741" t="str">
        <f>IF(P2741="","",(VLOOKUP(P2741,Fauna!$G$2:$N$5001,8,FALSE)))</f>
        <v/>
      </c>
      <c r="Q2741" t="str">
        <f>IF(P2741="","",(VLOOKUP(P2741,Fauna!$G$2:$H$5001,2,FALSE)))</f>
        <v/>
      </c>
      <c r="R2741" t="str">
        <f>IF(P2741="","",(VLOOKUP(P2741,Fauna!$G$2:$I$5001,3,FALSE)))</f>
        <v/>
      </c>
    </row>
    <row r="2742" spans="14:18" x14ac:dyDescent="0.25">
      <c r="N2742" t="str">
        <f>IF(P2742="","",(VLOOKUP(P2742,Fauna!$G$2:$N$5001,8,FALSE)))</f>
        <v/>
      </c>
      <c r="Q2742" t="str">
        <f>IF(P2742="","",(VLOOKUP(P2742,Fauna!$G$2:$H$5001,2,FALSE)))</f>
        <v/>
      </c>
      <c r="R2742" t="str">
        <f>IF(P2742="","",(VLOOKUP(P2742,Fauna!$G$2:$I$5001,3,FALSE)))</f>
        <v/>
      </c>
    </row>
    <row r="2743" spans="14:18" x14ac:dyDescent="0.25">
      <c r="N2743" t="str">
        <f>IF(P2743="","",(VLOOKUP(P2743,Fauna!$G$2:$N$5001,8,FALSE)))</f>
        <v/>
      </c>
      <c r="Q2743" t="str">
        <f>IF(P2743="","",(VLOOKUP(P2743,Fauna!$G$2:$H$5001,2,FALSE)))</f>
        <v/>
      </c>
      <c r="R2743" t="str">
        <f>IF(P2743="","",(VLOOKUP(P2743,Fauna!$G$2:$I$5001,3,FALSE)))</f>
        <v/>
      </c>
    </row>
    <row r="2744" spans="14:18" x14ac:dyDescent="0.25">
      <c r="N2744" t="str">
        <f>IF(P2744="","",(VLOOKUP(P2744,Fauna!$G$2:$N$5001,8,FALSE)))</f>
        <v/>
      </c>
      <c r="Q2744" t="str">
        <f>IF(P2744="","",(VLOOKUP(P2744,Fauna!$G$2:$H$5001,2,FALSE)))</f>
        <v/>
      </c>
      <c r="R2744" t="str">
        <f>IF(P2744="","",(VLOOKUP(P2744,Fauna!$G$2:$I$5001,3,FALSE)))</f>
        <v/>
      </c>
    </row>
    <row r="2745" spans="14:18" x14ac:dyDescent="0.25">
      <c r="N2745" t="str">
        <f>IF(P2745="","",(VLOOKUP(P2745,Fauna!$G$2:$N$5001,8,FALSE)))</f>
        <v/>
      </c>
      <c r="Q2745" t="str">
        <f>IF(P2745="","",(VLOOKUP(P2745,Fauna!$G$2:$H$5001,2,FALSE)))</f>
        <v/>
      </c>
      <c r="R2745" t="str">
        <f>IF(P2745="","",(VLOOKUP(P2745,Fauna!$G$2:$I$5001,3,FALSE)))</f>
        <v/>
      </c>
    </row>
    <row r="2746" spans="14:18" x14ac:dyDescent="0.25">
      <c r="N2746" t="str">
        <f>IF(P2746="","",(VLOOKUP(P2746,Fauna!$G$2:$N$5001,8,FALSE)))</f>
        <v/>
      </c>
      <c r="Q2746" t="str">
        <f>IF(P2746="","",(VLOOKUP(P2746,Fauna!$G$2:$H$5001,2,FALSE)))</f>
        <v/>
      </c>
      <c r="R2746" t="str">
        <f>IF(P2746="","",(VLOOKUP(P2746,Fauna!$G$2:$I$5001,3,FALSE)))</f>
        <v/>
      </c>
    </row>
    <row r="2747" spans="14:18" x14ac:dyDescent="0.25">
      <c r="N2747" t="str">
        <f>IF(P2747="","",(VLOOKUP(P2747,Fauna!$G$2:$N$5001,8,FALSE)))</f>
        <v/>
      </c>
      <c r="Q2747" t="str">
        <f>IF(P2747="","",(VLOOKUP(P2747,Fauna!$G$2:$H$5001,2,FALSE)))</f>
        <v/>
      </c>
      <c r="R2747" t="str">
        <f>IF(P2747="","",(VLOOKUP(P2747,Fauna!$G$2:$I$5001,3,FALSE)))</f>
        <v/>
      </c>
    </row>
    <row r="2748" spans="14:18" x14ac:dyDescent="0.25">
      <c r="N2748" t="str">
        <f>IF(P2748="","",(VLOOKUP(P2748,Fauna!$G$2:$N$5001,8,FALSE)))</f>
        <v/>
      </c>
      <c r="Q2748" t="str">
        <f>IF(P2748="","",(VLOOKUP(P2748,Fauna!$G$2:$H$5001,2,FALSE)))</f>
        <v/>
      </c>
      <c r="R2748" t="str">
        <f>IF(P2748="","",(VLOOKUP(P2748,Fauna!$G$2:$I$5001,3,FALSE)))</f>
        <v/>
      </c>
    </row>
    <row r="2749" spans="14:18" x14ac:dyDescent="0.25">
      <c r="N2749" t="str">
        <f>IF(P2749="","",(VLOOKUP(P2749,Fauna!$G$2:$N$5001,8,FALSE)))</f>
        <v/>
      </c>
      <c r="Q2749" t="str">
        <f>IF(P2749="","",(VLOOKUP(P2749,Fauna!$G$2:$H$5001,2,FALSE)))</f>
        <v/>
      </c>
      <c r="R2749" t="str">
        <f>IF(P2749="","",(VLOOKUP(P2749,Fauna!$G$2:$I$5001,3,FALSE)))</f>
        <v/>
      </c>
    </row>
    <row r="2750" spans="14:18" x14ac:dyDescent="0.25">
      <c r="N2750" t="str">
        <f>IF(P2750="","",(VLOOKUP(P2750,Fauna!$G$2:$N$5001,8,FALSE)))</f>
        <v/>
      </c>
      <c r="Q2750" t="str">
        <f>IF(P2750="","",(VLOOKUP(P2750,Fauna!$G$2:$H$5001,2,FALSE)))</f>
        <v/>
      </c>
      <c r="R2750" t="str">
        <f>IF(P2750="","",(VLOOKUP(P2750,Fauna!$G$2:$I$5001,3,FALSE)))</f>
        <v/>
      </c>
    </row>
    <row r="2751" spans="14:18" x14ac:dyDescent="0.25">
      <c r="N2751" t="str">
        <f>IF(P2751="","",(VLOOKUP(P2751,Fauna!$G$2:$N$5001,8,FALSE)))</f>
        <v/>
      </c>
      <c r="Q2751" t="str">
        <f>IF(P2751="","",(VLOOKUP(P2751,Fauna!$G$2:$H$5001,2,FALSE)))</f>
        <v/>
      </c>
      <c r="R2751" t="str">
        <f>IF(P2751="","",(VLOOKUP(P2751,Fauna!$G$2:$I$5001,3,FALSE)))</f>
        <v/>
      </c>
    </row>
    <row r="2752" spans="14:18" x14ac:dyDescent="0.25">
      <c r="N2752" t="str">
        <f>IF(P2752="","",(VLOOKUP(P2752,Fauna!$G$2:$N$5001,8,FALSE)))</f>
        <v/>
      </c>
      <c r="Q2752" t="str">
        <f>IF(P2752="","",(VLOOKUP(P2752,Fauna!$G$2:$H$5001,2,FALSE)))</f>
        <v/>
      </c>
      <c r="R2752" t="str">
        <f>IF(P2752="","",(VLOOKUP(P2752,Fauna!$G$2:$I$5001,3,FALSE)))</f>
        <v/>
      </c>
    </row>
    <row r="2753" spans="14:18" x14ac:dyDescent="0.25">
      <c r="N2753" t="str">
        <f>IF(P2753="","",(VLOOKUP(P2753,Fauna!$G$2:$N$5001,8,FALSE)))</f>
        <v/>
      </c>
      <c r="Q2753" t="str">
        <f>IF(P2753="","",(VLOOKUP(P2753,Fauna!$G$2:$H$5001,2,FALSE)))</f>
        <v/>
      </c>
      <c r="R2753" t="str">
        <f>IF(P2753="","",(VLOOKUP(P2753,Fauna!$G$2:$I$5001,3,FALSE)))</f>
        <v/>
      </c>
    </row>
    <row r="2754" spans="14:18" x14ac:dyDescent="0.25">
      <c r="N2754" t="str">
        <f>IF(P2754="","",(VLOOKUP(P2754,Fauna!$G$2:$N$5001,8,FALSE)))</f>
        <v/>
      </c>
      <c r="Q2754" t="str">
        <f>IF(P2754="","",(VLOOKUP(P2754,Fauna!$G$2:$H$5001,2,FALSE)))</f>
        <v/>
      </c>
      <c r="R2754" t="str">
        <f>IF(P2754="","",(VLOOKUP(P2754,Fauna!$G$2:$I$5001,3,FALSE)))</f>
        <v/>
      </c>
    </row>
    <row r="2755" spans="14:18" x14ac:dyDescent="0.25">
      <c r="N2755" t="str">
        <f>IF(P2755="","",(VLOOKUP(P2755,Fauna!$G$2:$N$5001,8,FALSE)))</f>
        <v/>
      </c>
      <c r="Q2755" t="str">
        <f>IF(P2755="","",(VLOOKUP(P2755,Fauna!$G$2:$H$5001,2,FALSE)))</f>
        <v/>
      </c>
      <c r="R2755" t="str">
        <f>IF(P2755="","",(VLOOKUP(P2755,Fauna!$G$2:$I$5001,3,FALSE)))</f>
        <v/>
      </c>
    </row>
    <row r="2756" spans="14:18" x14ac:dyDescent="0.25">
      <c r="N2756" t="str">
        <f>IF(P2756="","",(VLOOKUP(P2756,Fauna!$G$2:$N$5001,8,FALSE)))</f>
        <v/>
      </c>
      <c r="Q2756" t="str">
        <f>IF(P2756="","",(VLOOKUP(P2756,Fauna!$G$2:$H$5001,2,FALSE)))</f>
        <v/>
      </c>
      <c r="R2756" t="str">
        <f>IF(P2756="","",(VLOOKUP(P2756,Fauna!$G$2:$I$5001,3,FALSE)))</f>
        <v/>
      </c>
    </row>
    <row r="2757" spans="14:18" x14ac:dyDescent="0.25">
      <c r="N2757" t="str">
        <f>IF(P2757="","",(VLOOKUP(P2757,Fauna!$G$2:$N$5001,8,FALSE)))</f>
        <v/>
      </c>
      <c r="Q2757" t="str">
        <f>IF(P2757="","",(VLOOKUP(P2757,Fauna!$G$2:$H$5001,2,FALSE)))</f>
        <v/>
      </c>
      <c r="R2757" t="str">
        <f>IF(P2757="","",(VLOOKUP(P2757,Fauna!$G$2:$I$5001,3,FALSE)))</f>
        <v/>
      </c>
    </row>
    <row r="2758" spans="14:18" x14ac:dyDescent="0.25">
      <c r="N2758" t="str">
        <f>IF(P2758="","",(VLOOKUP(P2758,Fauna!$G$2:$N$5001,8,FALSE)))</f>
        <v/>
      </c>
      <c r="Q2758" t="str">
        <f>IF(P2758="","",(VLOOKUP(P2758,Fauna!$G$2:$H$5001,2,FALSE)))</f>
        <v/>
      </c>
      <c r="R2758" t="str">
        <f>IF(P2758="","",(VLOOKUP(P2758,Fauna!$G$2:$I$5001,3,FALSE)))</f>
        <v/>
      </c>
    </row>
    <row r="2759" spans="14:18" x14ac:dyDescent="0.25">
      <c r="N2759" t="str">
        <f>IF(P2759="","",(VLOOKUP(P2759,Fauna!$G$2:$N$5001,8,FALSE)))</f>
        <v/>
      </c>
      <c r="Q2759" t="str">
        <f>IF(P2759="","",(VLOOKUP(P2759,Fauna!$G$2:$H$5001,2,FALSE)))</f>
        <v/>
      </c>
      <c r="R2759" t="str">
        <f>IF(P2759="","",(VLOOKUP(P2759,Fauna!$G$2:$I$5001,3,FALSE)))</f>
        <v/>
      </c>
    </row>
    <row r="2760" spans="14:18" x14ac:dyDescent="0.25">
      <c r="N2760" t="str">
        <f>IF(P2760="","",(VLOOKUP(P2760,Fauna!$G$2:$N$5001,8,FALSE)))</f>
        <v/>
      </c>
      <c r="Q2760" t="str">
        <f>IF(P2760="","",(VLOOKUP(P2760,Fauna!$G$2:$H$5001,2,FALSE)))</f>
        <v/>
      </c>
      <c r="R2760" t="str">
        <f>IF(P2760="","",(VLOOKUP(P2760,Fauna!$G$2:$I$5001,3,FALSE)))</f>
        <v/>
      </c>
    </row>
    <row r="2761" spans="14:18" x14ac:dyDescent="0.25">
      <c r="N2761" t="str">
        <f>IF(P2761="","",(VLOOKUP(P2761,Fauna!$G$2:$N$5001,8,FALSE)))</f>
        <v/>
      </c>
      <c r="Q2761" t="str">
        <f>IF(P2761="","",(VLOOKUP(P2761,Fauna!$G$2:$H$5001,2,FALSE)))</f>
        <v/>
      </c>
      <c r="R2761" t="str">
        <f>IF(P2761="","",(VLOOKUP(P2761,Fauna!$G$2:$I$5001,3,FALSE)))</f>
        <v/>
      </c>
    </row>
    <row r="2762" spans="14:18" x14ac:dyDescent="0.25">
      <c r="N2762" t="str">
        <f>IF(P2762="","",(VLOOKUP(P2762,Fauna!$G$2:$N$5001,8,FALSE)))</f>
        <v/>
      </c>
      <c r="Q2762" t="str">
        <f>IF(P2762="","",(VLOOKUP(P2762,Fauna!$G$2:$H$5001,2,FALSE)))</f>
        <v/>
      </c>
      <c r="R2762" t="str">
        <f>IF(P2762="","",(VLOOKUP(P2762,Fauna!$G$2:$I$5001,3,FALSE)))</f>
        <v/>
      </c>
    </row>
    <row r="2763" spans="14:18" x14ac:dyDescent="0.25">
      <c r="N2763" t="str">
        <f>IF(P2763="","",(VLOOKUP(P2763,Fauna!$G$2:$N$5001,8,FALSE)))</f>
        <v/>
      </c>
      <c r="Q2763" t="str">
        <f>IF(P2763="","",(VLOOKUP(P2763,Fauna!$G$2:$H$5001,2,FALSE)))</f>
        <v/>
      </c>
      <c r="R2763" t="str">
        <f>IF(P2763="","",(VLOOKUP(P2763,Fauna!$G$2:$I$5001,3,FALSE)))</f>
        <v/>
      </c>
    </row>
    <row r="2764" spans="14:18" x14ac:dyDescent="0.25">
      <c r="N2764" t="str">
        <f>IF(P2764="","",(VLOOKUP(P2764,Fauna!$G$2:$N$5001,8,FALSE)))</f>
        <v/>
      </c>
      <c r="Q2764" t="str">
        <f>IF(P2764="","",(VLOOKUP(P2764,Fauna!$G$2:$H$5001,2,FALSE)))</f>
        <v/>
      </c>
      <c r="R2764" t="str">
        <f>IF(P2764="","",(VLOOKUP(P2764,Fauna!$G$2:$I$5001,3,FALSE)))</f>
        <v/>
      </c>
    </row>
    <row r="2765" spans="14:18" x14ac:dyDescent="0.25">
      <c r="N2765" t="str">
        <f>IF(P2765="","",(VLOOKUP(P2765,Fauna!$G$2:$N$5001,8,FALSE)))</f>
        <v/>
      </c>
      <c r="Q2765" t="str">
        <f>IF(P2765="","",(VLOOKUP(P2765,Fauna!$G$2:$H$5001,2,FALSE)))</f>
        <v/>
      </c>
      <c r="R2765" t="str">
        <f>IF(P2765="","",(VLOOKUP(P2765,Fauna!$G$2:$I$5001,3,FALSE)))</f>
        <v/>
      </c>
    </row>
    <row r="2766" spans="14:18" x14ac:dyDescent="0.25">
      <c r="N2766" t="str">
        <f>IF(P2766="","",(VLOOKUP(P2766,Fauna!$G$2:$N$5001,8,FALSE)))</f>
        <v/>
      </c>
      <c r="Q2766" t="str">
        <f>IF(P2766="","",(VLOOKUP(P2766,Fauna!$G$2:$H$5001,2,FALSE)))</f>
        <v/>
      </c>
      <c r="R2766" t="str">
        <f>IF(P2766="","",(VLOOKUP(P2766,Fauna!$G$2:$I$5001,3,FALSE)))</f>
        <v/>
      </c>
    </row>
    <row r="2767" spans="14:18" x14ac:dyDescent="0.25">
      <c r="N2767" t="str">
        <f>IF(P2767="","",(VLOOKUP(P2767,Fauna!$G$2:$N$5001,8,FALSE)))</f>
        <v/>
      </c>
      <c r="Q2767" t="str">
        <f>IF(P2767="","",(VLOOKUP(P2767,Fauna!$G$2:$H$5001,2,FALSE)))</f>
        <v/>
      </c>
      <c r="R2767" t="str">
        <f>IF(P2767="","",(VLOOKUP(P2767,Fauna!$G$2:$I$5001,3,FALSE)))</f>
        <v/>
      </c>
    </row>
    <row r="2768" spans="14:18" x14ac:dyDescent="0.25">
      <c r="N2768" t="str">
        <f>IF(P2768="","",(VLOOKUP(P2768,Fauna!$G$2:$N$5001,8,FALSE)))</f>
        <v/>
      </c>
      <c r="Q2768" t="str">
        <f>IF(P2768="","",(VLOOKUP(P2768,Fauna!$G$2:$H$5001,2,FALSE)))</f>
        <v/>
      </c>
      <c r="R2768" t="str">
        <f>IF(P2768="","",(VLOOKUP(P2768,Fauna!$G$2:$I$5001,3,FALSE)))</f>
        <v/>
      </c>
    </row>
    <row r="2769" spans="14:18" x14ac:dyDescent="0.25">
      <c r="N2769" t="str">
        <f>IF(P2769="","",(VLOOKUP(P2769,Fauna!$G$2:$N$5001,8,FALSE)))</f>
        <v/>
      </c>
      <c r="Q2769" t="str">
        <f>IF(P2769="","",(VLOOKUP(P2769,Fauna!$G$2:$H$5001,2,FALSE)))</f>
        <v/>
      </c>
      <c r="R2769" t="str">
        <f>IF(P2769="","",(VLOOKUP(P2769,Fauna!$G$2:$I$5001,3,FALSE)))</f>
        <v/>
      </c>
    </row>
    <row r="2770" spans="14:18" x14ac:dyDescent="0.25">
      <c r="N2770" t="str">
        <f>IF(P2770="","",(VLOOKUP(P2770,Fauna!$G$2:$N$5001,8,FALSE)))</f>
        <v/>
      </c>
      <c r="Q2770" t="str">
        <f>IF(P2770="","",(VLOOKUP(P2770,Fauna!$G$2:$H$5001,2,FALSE)))</f>
        <v/>
      </c>
      <c r="R2770" t="str">
        <f>IF(P2770="","",(VLOOKUP(P2770,Fauna!$G$2:$I$5001,3,FALSE)))</f>
        <v/>
      </c>
    </row>
    <row r="2771" spans="14:18" x14ac:dyDescent="0.25">
      <c r="N2771" t="str">
        <f>IF(P2771="","",(VLOOKUP(P2771,Fauna!$G$2:$N$5001,8,FALSE)))</f>
        <v/>
      </c>
      <c r="Q2771" t="str">
        <f>IF(P2771="","",(VLOOKUP(P2771,Fauna!$G$2:$H$5001,2,FALSE)))</f>
        <v/>
      </c>
      <c r="R2771" t="str">
        <f>IF(P2771="","",(VLOOKUP(P2771,Fauna!$G$2:$I$5001,3,FALSE)))</f>
        <v/>
      </c>
    </row>
    <row r="2772" spans="14:18" x14ac:dyDescent="0.25">
      <c r="N2772" t="str">
        <f>IF(P2772="","",(VLOOKUP(P2772,Fauna!$G$2:$N$5001,8,FALSE)))</f>
        <v/>
      </c>
      <c r="Q2772" t="str">
        <f>IF(P2772="","",(VLOOKUP(P2772,Fauna!$G$2:$H$5001,2,FALSE)))</f>
        <v/>
      </c>
      <c r="R2772" t="str">
        <f>IF(P2772="","",(VLOOKUP(P2772,Fauna!$G$2:$I$5001,3,FALSE)))</f>
        <v/>
      </c>
    </row>
    <row r="2773" spans="14:18" x14ac:dyDescent="0.25">
      <c r="N2773" t="str">
        <f>IF(P2773="","",(VLOOKUP(P2773,Fauna!$G$2:$N$5001,8,FALSE)))</f>
        <v/>
      </c>
      <c r="Q2773" t="str">
        <f>IF(P2773="","",(VLOOKUP(P2773,Fauna!$G$2:$H$5001,2,FALSE)))</f>
        <v/>
      </c>
      <c r="R2773" t="str">
        <f>IF(P2773="","",(VLOOKUP(P2773,Fauna!$G$2:$I$5001,3,FALSE)))</f>
        <v/>
      </c>
    </row>
    <row r="2774" spans="14:18" x14ac:dyDescent="0.25">
      <c r="N2774" t="str">
        <f>IF(P2774="","",(VLOOKUP(P2774,Fauna!$G$2:$N$5001,8,FALSE)))</f>
        <v/>
      </c>
      <c r="Q2774" t="str">
        <f>IF(P2774="","",(VLOOKUP(P2774,Fauna!$G$2:$H$5001,2,FALSE)))</f>
        <v/>
      </c>
      <c r="R2774" t="str">
        <f>IF(P2774="","",(VLOOKUP(P2774,Fauna!$G$2:$I$5001,3,FALSE)))</f>
        <v/>
      </c>
    </row>
    <row r="2775" spans="14:18" x14ac:dyDescent="0.25">
      <c r="N2775" t="str">
        <f>IF(P2775="","",(VLOOKUP(P2775,Fauna!$G$2:$N$5001,8,FALSE)))</f>
        <v/>
      </c>
      <c r="Q2775" t="str">
        <f>IF(P2775="","",(VLOOKUP(P2775,Fauna!$G$2:$H$5001,2,FALSE)))</f>
        <v/>
      </c>
      <c r="R2775" t="str">
        <f>IF(P2775="","",(VLOOKUP(P2775,Fauna!$G$2:$I$5001,3,FALSE)))</f>
        <v/>
      </c>
    </row>
    <row r="2776" spans="14:18" x14ac:dyDescent="0.25">
      <c r="N2776" t="str">
        <f>IF(P2776="","",(VLOOKUP(P2776,Fauna!$G$2:$N$5001,8,FALSE)))</f>
        <v/>
      </c>
      <c r="Q2776" t="str">
        <f>IF(P2776="","",(VLOOKUP(P2776,Fauna!$G$2:$H$5001,2,FALSE)))</f>
        <v/>
      </c>
      <c r="R2776" t="str">
        <f>IF(P2776="","",(VLOOKUP(P2776,Fauna!$G$2:$I$5001,3,FALSE)))</f>
        <v/>
      </c>
    </row>
    <row r="2777" spans="14:18" x14ac:dyDescent="0.25">
      <c r="N2777" t="str">
        <f>IF(P2777="","",(VLOOKUP(P2777,Fauna!$G$2:$N$5001,8,FALSE)))</f>
        <v/>
      </c>
      <c r="Q2777" t="str">
        <f>IF(P2777="","",(VLOOKUP(P2777,Fauna!$G$2:$H$5001,2,FALSE)))</f>
        <v/>
      </c>
      <c r="R2777" t="str">
        <f>IF(P2777="","",(VLOOKUP(P2777,Fauna!$G$2:$I$5001,3,FALSE)))</f>
        <v/>
      </c>
    </row>
    <row r="2778" spans="14:18" x14ac:dyDescent="0.25">
      <c r="N2778" t="str">
        <f>IF(P2778="","",(VLOOKUP(P2778,Fauna!$G$2:$N$5001,8,FALSE)))</f>
        <v/>
      </c>
      <c r="Q2778" t="str">
        <f>IF(P2778="","",(VLOOKUP(P2778,Fauna!$G$2:$H$5001,2,FALSE)))</f>
        <v/>
      </c>
      <c r="R2778" t="str">
        <f>IF(P2778="","",(VLOOKUP(P2778,Fauna!$G$2:$I$5001,3,FALSE)))</f>
        <v/>
      </c>
    </row>
    <row r="2779" spans="14:18" x14ac:dyDescent="0.25">
      <c r="N2779" t="str">
        <f>IF(P2779="","",(VLOOKUP(P2779,Fauna!$G$2:$N$5001,8,FALSE)))</f>
        <v/>
      </c>
      <c r="Q2779" t="str">
        <f>IF(P2779="","",(VLOOKUP(P2779,Fauna!$G$2:$H$5001,2,FALSE)))</f>
        <v/>
      </c>
      <c r="R2779" t="str">
        <f>IF(P2779="","",(VLOOKUP(P2779,Fauna!$G$2:$I$5001,3,FALSE)))</f>
        <v/>
      </c>
    </row>
    <row r="2780" spans="14:18" x14ac:dyDescent="0.25">
      <c r="N2780" t="str">
        <f>IF(P2780="","",(VLOOKUP(P2780,Fauna!$G$2:$N$5001,8,FALSE)))</f>
        <v/>
      </c>
      <c r="Q2780" t="str">
        <f>IF(P2780="","",(VLOOKUP(P2780,Fauna!$G$2:$H$5001,2,FALSE)))</f>
        <v/>
      </c>
      <c r="R2780" t="str">
        <f>IF(P2780="","",(VLOOKUP(P2780,Fauna!$G$2:$I$5001,3,FALSE)))</f>
        <v/>
      </c>
    </row>
    <row r="2781" spans="14:18" x14ac:dyDescent="0.25">
      <c r="N2781" t="str">
        <f>IF(P2781="","",(VLOOKUP(P2781,Fauna!$G$2:$N$5001,8,FALSE)))</f>
        <v/>
      </c>
      <c r="Q2781" t="str">
        <f>IF(P2781="","",(VLOOKUP(P2781,Fauna!$G$2:$H$5001,2,FALSE)))</f>
        <v/>
      </c>
      <c r="R2781" t="str">
        <f>IF(P2781="","",(VLOOKUP(P2781,Fauna!$G$2:$I$5001,3,FALSE)))</f>
        <v/>
      </c>
    </row>
    <row r="2782" spans="14:18" x14ac:dyDescent="0.25">
      <c r="N2782" t="str">
        <f>IF(P2782="","",(VLOOKUP(P2782,Fauna!$G$2:$N$5001,8,FALSE)))</f>
        <v/>
      </c>
      <c r="Q2782" t="str">
        <f>IF(P2782="","",(VLOOKUP(P2782,Fauna!$G$2:$H$5001,2,FALSE)))</f>
        <v/>
      </c>
      <c r="R2782" t="str">
        <f>IF(P2782="","",(VLOOKUP(P2782,Fauna!$G$2:$I$5001,3,FALSE)))</f>
        <v/>
      </c>
    </row>
    <row r="2783" spans="14:18" x14ac:dyDescent="0.25">
      <c r="N2783" t="str">
        <f>IF(P2783="","",(VLOOKUP(P2783,Fauna!$G$2:$N$5001,8,FALSE)))</f>
        <v/>
      </c>
      <c r="Q2783" t="str">
        <f>IF(P2783="","",(VLOOKUP(P2783,Fauna!$G$2:$H$5001,2,FALSE)))</f>
        <v/>
      </c>
      <c r="R2783" t="str">
        <f>IF(P2783="","",(VLOOKUP(P2783,Fauna!$G$2:$I$5001,3,FALSE)))</f>
        <v/>
      </c>
    </row>
    <row r="2784" spans="14:18" x14ac:dyDescent="0.25">
      <c r="N2784" t="str">
        <f>IF(P2784="","",(VLOOKUP(P2784,Fauna!$G$2:$N$5001,8,FALSE)))</f>
        <v/>
      </c>
      <c r="Q2784" t="str">
        <f>IF(P2784="","",(VLOOKUP(P2784,Fauna!$G$2:$H$5001,2,FALSE)))</f>
        <v/>
      </c>
      <c r="R2784" t="str">
        <f>IF(P2784="","",(VLOOKUP(P2784,Fauna!$G$2:$I$5001,3,FALSE)))</f>
        <v/>
      </c>
    </row>
    <row r="2785" spans="14:18" x14ac:dyDescent="0.25">
      <c r="N2785" t="str">
        <f>IF(P2785="","",(VLOOKUP(P2785,Fauna!$G$2:$N$5001,8,FALSE)))</f>
        <v/>
      </c>
      <c r="Q2785" t="str">
        <f>IF(P2785="","",(VLOOKUP(P2785,Fauna!$G$2:$H$5001,2,FALSE)))</f>
        <v/>
      </c>
      <c r="R2785" t="str">
        <f>IF(P2785="","",(VLOOKUP(P2785,Fauna!$G$2:$I$5001,3,FALSE)))</f>
        <v/>
      </c>
    </row>
    <row r="2786" spans="14:18" x14ac:dyDescent="0.25">
      <c r="N2786" t="str">
        <f>IF(P2786="","",(VLOOKUP(P2786,Fauna!$G$2:$N$5001,8,FALSE)))</f>
        <v/>
      </c>
      <c r="Q2786" t="str">
        <f>IF(P2786="","",(VLOOKUP(P2786,Fauna!$G$2:$H$5001,2,FALSE)))</f>
        <v/>
      </c>
      <c r="R2786" t="str">
        <f>IF(P2786="","",(VLOOKUP(P2786,Fauna!$G$2:$I$5001,3,FALSE)))</f>
        <v/>
      </c>
    </row>
    <row r="2787" spans="14:18" x14ac:dyDescent="0.25">
      <c r="N2787" t="str">
        <f>IF(P2787="","",(VLOOKUP(P2787,Fauna!$G$2:$N$5001,8,FALSE)))</f>
        <v/>
      </c>
      <c r="Q2787" t="str">
        <f>IF(P2787="","",(VLOOKUP(P2787,Fauna!$G$2:$H$5001,2,FALSE)))</f>
        <v/>
      </c>
      <c r="R2787" t="str">
        <f>IF(P2787="","",(VLOOKUP(P2787,Fauna!$G$2:$I$5001,3,FALSE)))</f>
        <v/>
      </c>
    </row>
    <row r="2788" spans="14:18" x14ac:dyDescent="0.25">
      <c r="N2788" t="str">
        <f>IF(P2788="","",(VLOOKUP(P2788,Fauna!$G$2:$N$5001,8,FALSE)))</f>
        <v/>
      </c>
      <c r="Q2788" t="str">
        <f>IF(P2788="","",(VLOOKUP(P2788,Fauna!$G$2:$H$5001,2,FALSE)))</f>
        <v/>
      </c>
      <c r="R2788" t="str">
        <f>IF(P2788="","",(VLOOKUP(P2788,Fauna!$G$2:$I$5001,3,FALSE)))</f>
        <v/>
      </c>
    </row>
    <row r="2789" spans="14:18" x14ac:dyDescent="0.25">
      <c r="N2789" t="str">
        <f>IF(P2789="","",(VLOOKUP(P2789,Fauna!$G$2:$N$5001,8,FALSE)))</f>
        <v/>
      </c>
      <c r="Q2789" t="str">
        <f>IF(P2789="","",(VLOOKUP(P2789,Fauna!$G$2:$H$5001,2,FALSE)))</f>
        <v/>
      </c>
      <c r="R2789" t="str">
        <f>IF(P2789="","",(VLOOKUP(P2789,Fauna!$G$2:$I$5001,3,FALSE)))</f>
        <v/>
      </c>
    </row>
    <row r="2790" spans="14:18" x14ac:dyDescent="0.25">
      <c r="N2790" t="str">
        <f>IF(P2790="","",(VLOOKUP(P2790,Fauna!$G$2:$N$5001,8,FALSE)))</f>
        <v/>
      </c>
      <c r="Q2790" t="str">
        <f>IF(P2790="","",(VLOOKUP(P2790,Fauna!$G$2:$H$5001,2,FALSE)))</f>
        <v/>
      </c>
      <c r="R2790" t="str">
        <f>IF(P2790="","",(VLOOKUP(P2790,Fauna!$G$2:$I$5001,3,FALSE)))</f>
        <v/>
      </c>
    </row>
    <row r="2791" spans="14:18" x14ac:dyDescent="0.25">
      <c r="N2791" t="str">
        <f>IF(P2791="","",(VLOOKUP(P2791,Fauna!$G$2:$N$5001,8,FALSE)))</f>
        <v/>
      </c>
      <c r="Q2791" t="str">
        <f>IF(P2791="","",(VLOOKUP(P2791,Fauna!$G$2:$H$5001,2,FALSE)))</f>
        <v/>
      </c>
      <c r="R2791" t="str">
        <f>IF(P2791="","",(VLOOKUP(P2791,Fauna!$G$2:$I$5001,3,FALSE)))</f>
        <v/>
      </c>
    </row>
    <row r="2792" spans="14:18" x14ac:dyDescent="0.25">
      <c r="N2792" t="str">
        <f>IF(P2792="","",(VLOOKUP(P2792,Fauna!$G$2:$N$5001,8,FALSE)))</f>
        <v/>
      </c>
      <c r="Q2792" t="str">
        <f>IF(P2792="","",(VLOOKUP(P2792,Fauna!$G$2:$H$5001,2,FALSE)))</f>
        <v/>
      </c>
      <c r="R2792" t="str">
        <f>IF(P2792="","",(VLOOKUP(P2792,Fauna!$G$2:$I$5001,3,FALSE)))</f>
        <v/>
      </c>
    </row>
    <row r="2793" spans="14:18" x14ac:dyDescent="0.25">
      <c r="N2793" t="str">
        <f>IF(P2793="","",(VLOOKUP(P2793,Fauna!$G$2:$N$5001,8,FALSE)))</f>
        <v/>
      </c>
      <c r="Q2793" t="str">
        <f>IF(P2793="","",(VLOOKUP(P2793,Fauna!$G$2:$H$5001,2,FALSE)))</f>
        <v/>
      </c>
      <c r="R2793" t="str">
        <f>IF(P2793="","",(VLOOKUP(P2793,Fauna!$G$2:$I$5001,3,FALSE)))</f>
        <v/>
      </c>
    </row>
    <row r="2794" spans="14:18" x14ac:dyDescent="0.25">
      <c r="N2794" t="str">
        <f>IF(P2794="","",(VLOOKUP(P2794,Fauna!$G$2:$N$5001,8,FALSE)))</f>
        <v/>
      </c>
      <c r="Q2794" t="str">
        <f>IF(P2794="","",(VLOOKUP(P2794,Fauna!$G$2:$H$5001,2,FALSE)))</f>
        <v/>
      </c>
      <c r="R2794" t="str">
        <f>IF(P2794="","",(VLOOKUP(P2794,Fauna!$G$2:$I$5001,3,FALSE)))</f>
        <v/>
      </c>
    </row>
    <row r="2795" spans="14:18" x14ac:dyDescent="0.25">
      <c r="N2795" t="str">
        <f>IF(P2795="","",(VLOOKUP(P2795,Fauna!$G$2:$N$5001,8,FALSE)))</f>
        <v/>
      </c>
      <c r="Q2795" t="str">
        <f>IF(P2795="","",(VLOOKUP(P2795,Fauna!$G$2:$H$5001,2,FALSE)))</f>
        <v/>
      </c>
      <c r="R2795" t="str">
        <f>IF(P2795="","",(VLOOKUP(P2795,Fauna!$G$2:$I$5001,3,FALSE)))</f>
        <v/>
      </c>
    </row>
    <row r="2796" spans="14:18" x14ac:dyDescent="0.25">
      <c r="N2796" t="str">
        <f>IF(P2796="","",(VLOOKUP(P2796,Fauna!$G$2:$N$5001,8,FALSE)))</f>
        <v/>
      </c>
      <c r="Q2796" t="str">
        <f>IF(P2796="","",(VLOOKUP(P2796,Fauna!$G$2:$H$5001,2,FALSE)))</f>
        <v/>
      </c>
      <c r="R2796" t="str">
        <f>IF(P2796="","",(VLOOKUP(P2796,Fauna!$G$2:$I$5001,3,FALSE)))</f>
        <v/>
      </c>
    </row>
    <row r="2797" spans="14:18" x14ac:dyDescent="0.25">
      <c r="N2797" t="str">
        <f>IF(P2797="","",(VLOOKUP(P2797,Fauna!$G$2:$N$5001,8,FALSE)))</f>
        <v/>
      </c>
      <c r="Q2797" t="str">
        <f>IF(P2797="","",(VLOOKUP(P2797,Fauna!$G$2:$H$5001,2,FALSE)))</f>
        <v/>
      </c>
      <c r="R2797" t="str">
        <f>IF(P2797="","",(VLOOKUP(P2797,Fauna!$G$2:$I$5001,3,FALSE)))</f>
        <v/>
      </c>
    </row>
    <row r="2798" spans="14:18" x14ac:dyDescent="0.25">
      <c r="N2798" t="str">
        <f>IF(P2798="","",(VLOOKUP(P2798,Fauna!$G$2:$N$5001,8,FALSE)))</f>
        <v/>
      </c>
      <c r="Q2798" t="str">
        <f>IF(P2798="","",(VLOOKUP(P2798,Fauna!$G$2:$H$5001,2,FALSE)))</f>
        <v/>
      </c>
      <c r="R2798" t="str">
        <f>IF(P2798="","",(VLOOKUP(P2798,Fauna!$G$2:$I$5001,3,FALSE)))</f>
        <v/>
      </c>
    </row>
    <row r="2799" spans="14:18" x14ac:dyDescent="0.25">
      <c r="N2799" t="str">
        <f>IF(P2799="","",(VLOOKUP(P2799,Fauna!$G$2:$N$5001,8,FALSE)))</f>
        <v/>
      </c>
      <c r="Q2799" t="str">
        <f>IF(P2799="","",(VLOOKUP(P2799,Fauna!$G$2:$H$5001,2,FALSE)))</f>
        <v/>
      </c>
      <c r="R2799" t="str">
        <f>IF(P2799="","",(VLOOKUP(P2799,Fauna!$G$2:$I$5001,3,FALSE)))</f>
        <v/>
      </c>
    </row>
    <row r="2800" spans="14:18" x14ac:dyDescent="0.25">
      <c r="N2800" t="str">
        <f>IF(P2800="","",(VLOOKUP(P2800,Fauna!$G$2:$N$5001,8,FALSE)))</f>
        <v/>
      </c>
      <c r="Q2800" t="str">
        <f>IF(P2800="","",(VLOOKUP(P2800,Fauna!$G$2:$H$5001,2,FALSE)))</f>
        <v/>
      </c>
      <c r="R2800" t="str">
        <f>IF(P2800="","",(VLOOKUP(P2800,Fauna!$G$2:$I$5001,3,FALSE)))</f>
        <v/>
      </c>
    </row>
    <row r="2801" spans="14:18" x14ac:dyDescent="0.25">
      <c r="N2801" t="str">
        <f>IF(P2801="","",(VLOOKUP(P2801,Fauna!$G$2:$N$5001,8,FALSE)))</f>
        <v/>
      </c>
      <c r="Q2801" t="str">
        <f>IF(P2801="","",(VLOOKUP(P2801,Fauna!$G$2:$H$5001,2,FALSE)))</f>
        <v/>
      </c>
      <c r="R2801" t="str">
        <f>IF(P2801="","",(VLOOKUP(P2801,Fauna!$G$2:$I$5001,3,FALSE)))</f>
        <v/>
      </c>
    </row>
    <row r="2802" spans="14:18" x14ac:dyDescent="0.25">
      <c r="N2802" t="str">
        <f>IF(P2802="","",(VLOOKUP(P2802,Fauna!$G$2:$N$5001,8,FALSE)))</f>
        <v/>
      </c>
      <c r="Q2802" t="str">
        <f>IF(P2802="","",(VLOOKUP(P2802,Fauna!$G$2:$H$5001,2,FALSE)))</f>
        <v/>
      </c>
      <c r="R2802" t="str">
        <f>IF(P2802="","",(VLOOKUP(P2802,Fauna!$G$2:$I$5001,3,FALSE)))</f>
        <v/>
      </c>
    </row>
    <row r="2803" spans="14:18" x14ac:dyDescent="0.25">
      <c r="N2803" t="str">
        <f>IF(P2803="","",(VLOOKUP(P2803,Fauna!$G$2:$N$5001,8,FALSE)))</f>
        <v/>
      </c>
      <c r="Q2803" t="str">
        <f>IF(P2803="","",(VLOOKUP(P2803,Fauna!$G$2:$H$5001,2,FALSE)))</f>
        <v/>
      </c>
      <c r="R2803" t="str">
        <f>IF(P2803="","",(VLOOKUP(P2803,Fauna!$G$2:$I$5001,3,FALSE)))</f>
        <v/>
      </c>
    </row>
    <row r="2804" spans="14:18" x14ac:dyDescent="0.25">
      <c r="N2804" t="str">
        <f>IF(P2804="","",(VLOOKUP(P2804,Fauna!$G$2:$N$5001,8,FALSE)))</f>
        <v/>
      </c>
      <c r="Q2804" t="str">
        <f>IF(P2804="","",(VLOOKUP(P2804,Fauna!$G$2:$H$5001,2,FALSE)))</f>
        <v/>
      </c>
      <c r="R2804" t="str">
        <f>IF(P2804="","",(VLOOKUP(P2804,Fauna!$G$2:$I$5001,3,FALSE)))</f>
        <v/>
      </c>
    </row>
    <row r="2805" spans="14:18" x14ac:dyDescent="0.25">
      <c r="N2805" t="str">
        <f>IF(P2805="","",(VLOOKUP(P2805,Fauna!$G$2:$N$5001,8,FALSE)))</f>
        <v/>
      </c>
      <c r="Q2805" t="str">
        <f>IF(P2805="","",(VLOOKUP(P2805,Fauna!$G$2:$H$5001,2,FALSE)))</f>
        <v/>
      </c>
      <c r="R2805" t="str">
        <f>IF(P2805="","",(VLOOKUP(P2805,Fauna!$G$2:$I$5001,3,FALSE)))</f>
        <v/>
      </c>
    </row>
    <row r="2806" spans="14:18" x14ac:dyDescent="0.25">
      <c r="N2806" t="str">
        <f>IF(P2806="","",(VLOOKUP(P2806,Fauna!$G$2:$N$5001,8,FALSE)))</f>
        <v/>
      </c>
      <c r="Q2806" t="str">
        <f>IF(P2806="","",(VLOOKUP(P2806,Fauna!$G$2:$H$5001,2,FALSE)))</f>
        <v/>
      </c>
      <c r="R2806" t="str">
        <f>IF(P2806="","",(VLOOKUP(P2806,Fauna!$G$2:$I$5001,3,FALSE)))</f>
        <v/>
      </c>
    </row>
    <row r="2807" spans="14:18" x14ac:dyDescent="0.25">
      <c r="N2807" t="str">
        <f>IF(P2807="","",(VLOOKUP(P2807,Fauna!$G$2:$N$5001,8,FALSE)))</f>
        <v/>
      </c>
      <c r="Q2807" t="str">
        <f>IF(P2807="","",(VLOOKUP(P2807,Fauna!$G$2:$H$5001,2,FALSE)))</f>
        <v/>
      </c>
      <c r="R2807" t="str">
        <f>IF(P2807="","",(VLOOKUP(P2807,Fauna!$G$2:$I$5001,3,FALSE)))</f>
        <v/>
      </c>
    </row>
    <row r="2808" spans="14:18" x14ac:dyDescent="0.25">
      <c r="N2808" t="str">
        <f>IF(P2808="","",(VLOOKUP(P2808,Fauna!$G$2:$N$5001,8,FALSE)))</f>
        <v/>
      </c>
      <c r="Q2808" t="str">
        <f>IF(P2808="","",(VLOOKUP(P2808,Fauna!$G$2:$H$5001,2,FALSE)))</f>
        <v/>
      </c>
      <c r="R2808" t="str">
        <f>IF(P2808="","",(VLOOKUP(P2808,Fauna!$G$2:$I$5001,3,FALSE)))</f>
        <v/>
      </c>
    </row>
    <row r="2809" spans="14:18" x14ac:dyDescent="0.25">
      <c r="N2809" t="str">
        <f>IF(P2809="","",(VLOOKUP(P2809,Fauna!$G$2:$N$5001,8,FALSE)))</f>
        <v/>
      </c>
      <c r="Q2809" t="str">
        <f>IF(P2809="","",(VLOOKUP(P2809,Fauna!$G$2:$H$5001,2,FALSE)))</f>
        <v/>
      </c>
      <c r="R2809" t="str">
        <f>IF(P2809="","",(VLOOKUP(P2809,Fauna!$G$2:$I$5001,3,FALSE)))</f>
        <v/>
      </c>
    </row>
    <row r="2810" spans="14:18" x14ac:dyDescent="0.25">
      <c r="N2810" t="str">
        <f>IF(P2810="","",(VLOOKUP(P2810,Fauna!$G$2:$N$5001,8,FALSE)))</f>
        <v/>
      </c>
      <c r="Q2810" t="str">
        <f>IF(P2810="","",(VLOOKUP(P2810,Fauna!$G$2:$H$5001,2,FALSE)))</f>
        <v/>
      </c>
      <c r="R2810" t="str">
        <f>IF(P2810="","",(VLOOKUP(P2810,Fauna!$G$2:$I$5001,3,FALSE)))</f>
        <v/>
      </c>
    </row>
    <row r="2811" spans="14:18" x14ac:dyDescent="0.25">
      <c r="N2811" t="str">
        <f>IF(P2811="","",(VLOOKUP(P2811,Fauna!$G$2:$N$5001,8,FALSE)))</f>
        <v/>
      </c>
      <c r="Q2811" t="str">
        <f>IF(P2811="","",(VLOOKUP(P2811,Fauna!$G$2:$H$5001,2,FALSE)))</f>
        <v/>
      </c>
      <c r="R2811" t="str">
        <f>IF(P2811="","",(VLOOKUP(P2811,Fauna!$G$2:$I$5001,3,FALSE)))</f>
        <v/>
      </c>
    </row>
    <row r="2812" spans="14:18" x14ac:dyDescent="0.25">
      <c r="N2812" t="str">
        <f>IF(P2812="","",(VLOOKUP(P2812,Fauna!$G$2:$N$5001,8,FALSE)))</f>
        <v/>
      </c>
      <c r="Q2812" t="str">
        <f>IF(P2812="","",(VLOOKUP(P2812,Fauna!$G$2:$H$5001,2,FALSE)))</f>
        <v/>
      </c>
      <c r="R2812" t="str">
        <f>IF(P2812="","",(VLOOKUP(P2812,Fauna!$G$2:$I$5001,3,FALSE)))</f>
        <v/>
      </c>
    </row>
    <row r="2813" spans="14:18" x14ac:dyDescent="0.25">
      <c r="N2813" t="str">
        <f>IF(P2813="","",(VLOOKUP(P2813,Fauna!$G$2:$N$5001,8,FALSE)))</f>
        <v/>
      </c>
      <c r="Q2813" t="str">
        <f>IF(P2813="","",(VLOOKUP(P2813,Fauna!$G$2:$H$5001,2,FALSE)))</f>
        <v/>
      </c>
      <c r="R2813" t="str">
        <f>IF(P2813="","",(VLOOKUP(P2813,Fauna!$G$2:$I$5001,3,FALSE)))</f>
        <v/>
      </c>
    </row>
    <row r="2814" spans="14:18" x14ac:dyDescent="0.25">
      <c r="N2814" t="str">
        <f>IF(P2814="","",(VLOOKUP(P2814,Fauna!$G$2:$N$5001,8,FALSE)))</f>
        <v/>
      </c>
      <c r="Q2814" t="str">
        <f>IF(P2814="","",(VLOOKUP(P2814,Fauna!$G$2:$H$5001,2,FALSE)))</f>
        <v/>
      </c>
      <c r="R2814" t="str">
        <f>IF(P2814="","",(VLOOKUP(P2814,Fauna!$G$2:$I$5001,3,FALSE)))</f>
        <v/>
      </c>
    </row>
    <row r="2815" spans="14:18" x14ac:dyDescent="0.25">
      <c r="N2815" t="str">
        <f>IF(P2815="","",(VLOOKUP(P2815,Fauna!$G$2:$N$5001,8,FALSE)))</f>
        <v/>
      </c>
      <c r="Q2815" t="str">
        <f>IF(P2815="","",(VLOOKUP(P2815,Fauna!$G$2:$H$5001,2,FALSE)))</f>
        <v/>
      </c>
      <c r="R2815" t="str">
        <f>IF(P2815="","",(VLOOKUP(P2815,Fauna!$G$2:$I$5001,3,FALSE)))</f>
        <v/>
      </c>
    </row>
    <row r="2816" spans="14:18" x14ac:dyDescent="0.25">
      <c r="N2816" t="str">
        <f>IF(P2816="","",(VLOOKUP(P2816,Fauna!$G$2:$N$5001,8,FALSE)))</f>
        <v/>
      </c>
      <c r="Q2816" t="str">
        <f>IF(P2816="","",(VLOOKUP(P2816,Fauna!$G$2:$H$5001,2,FALSE)))</f>
        <v/>
      </c>
      <c r="R2816" t="str">
        <f>IF(P2816="","",(VLOOKUP(P2816,Fauna!$G$2:$I$5001,3,FALSE)))</f>
        <v/>
      </c>
    </row>
    <row r="2817" spans="14:18" x14ac:dyDescent="0.25">
      <c r="N2817" t="str">
        <f>IF(P2817="","",(VLOOKUP(P2817,Fauna!$G$2:$N$5001,8,FALSE)))</f>
        <v/>
      </c>
      <c r="Q2817" t="str">
        <f>IF(P2817="","",(VLOOKUP(P2817,Fauna!$G$2:$H$5001,2,FALSE)))</f>
        <v/>
      </c>
      <c r="R2817" t="str">
        <f>IF(P2817="","",(VLOOKUP(P2817,Fauna!$G$2:$I$5001,3,FALSE)))</f>
        <v/>
      </c>
    </row>
    <row r="2818" spans="14:18" x14ac:dyDescent="0.25">
      <c r="N2818" t="str">
        <f>IF(P2818="","",(VLOOKUP(P2818,Fauna!$G$2:$N$5001,8,FALSE)))</f>
        <v/>
      </c>
      <c r="Q2818" t="str">
        <f>IF(P2818="","",(VLOOKUP(P2818,Fauna!$G$2:$H$5001,2,FALSE)))</f>
        <v/>
      </c>
      <c r="R2818" t="str">
        <f>IF(P2818="","",(VLOOKUP(P2818,Fauna!$G$2:$I$5001,3,FALSE)))</f>
        <v/>
      </c>
    </row>
    <row r="2819" spans="14:18" x14ac:dyDescent="0.25">
      <c r="N2819" t="str">
        <f>IF(P2819="","",(VLOOKUP(P2819,Fauna!$G$2:$N$5001,8,FALSE)))</f>
        <v/>
      </c>
      <c r="Q2819" t="str">
        <f>IF(P2819="","",(VLOOKUP(P2819,Fauna!$G$2:$H$5001,2,FALSE)))</f>
        <v/>
      </c>
      <c r="R2819" t="str">
        <f>IF(P2819="","",(VLOOKUP(P2819,Fauna!$G$2:$I$5001,3,FALSE)))</f>
        <v/>
      </c>
    </row>
    <row r="2820" spans="14:18" x14ac:dyDescent="0.25">
      <c r="N2820" t="str">
        <f>IF(P2820="","",(VLOOKUP(P2820,Fauna!$G$2:$N$5001,8,FALSE)))</f>
        <v/>
      </c>
      <c r="Q2820" t="str">
        <f>IF(P2820="","",(VLOOKUP(P2820,Fauna!$G$2:$H$5001,2,FALSE)))</f>
        <v/>
      </c>
      <c r="R2820" t="str">
        <f>IF(P2820="","",(VLOOKUP(P2820,Fauna!$G$2:$I$5001,3,FALSE)))</f>
        <v/>
      </c>
    </row>
    <row r="2821" spans="14:18" x14ac:dyDescent="0.25">
      <c r="N2821" t="str">
        <f>IF(P2821="","",(VLOOKUP(P2821,Fauna!$G$2:$N$5001,8,FALSE)))</f>
        <v/>
      </c>
      <c r="Q2821" t="str">
        <f>IF(P2821="","",(VLOOKUP(P2821,Fauna!$G$2:$H$5001,2,FALSE)))</f>
        <v/>
      </c>
      <c r="R2821" t="str">
        <f>IF(P2821="","",(VLOOKUP(P2821,Fauna!$G$2:$I$5001,3,FALSE)))</f>
        <v/>
      </c>
    </row>
    <row r="2822" spans="14:18" x14ac:dyDescent="0.25">
      <c r="N2822" t="str">
        <f>IF(P2822="","",(VLOOKUP(P2822,Fauna!$G$2:$N$5001,8,FALSE)))</f>
        <v/>
      </c>
      <c r="Q2822" t="str">
        <f>IF(P2822="","",(VLOOKUP(P2822,Fauna!$G$2:$H$5001,2,FALSE)))</f>
        <v/>
      </c>
      <c r="R2822" t="str">
        <f>IF(P2822="","",(VLOOKUP(P2822,Fauna!$G$2:$I$5001,3,FALSE)))</f>
        <v/>
      </c>
    </row>
    <row r="2823" spans="14:18" x14ac:dyDescent="0.25">
      <c r="N2823" t="str">
        <f>IF(P2823="","",(VLOOKUP(P2823,Fauna!$G$2:$N$5001,8,FALSE)))</f>
        <v/>
      </c>
      <c r="Q2823" t="str">
        <f>IF(P2823="","",(VLOOKUP(P2823,Fauna!$G$2:$H$5001,2,FALSE)))</f>
        <v/>
      </c>
      <c r="R2823" t="str">
        <f>IF(P2823="","",(VLOOKUP(P2823,Fauna!$G$2:$I$5001,3,FALSE)))</f>
        <v/>
      </c>
    </row>
    <row r="2824" spans="14:18" x14ac:dyDescent="0.25">
      <c r="N2824" t="str">
        <f>IF(P2824="","",(VLOOKUP(P2824,Fauna!$G$2:$N$5001,8,FALSE)))</f>
        <v/>
      </c>
      <c r="Q2824" t="str">
        <f>IF(P2824="","",(VLOOKUP(P2824,Fauna!$G$2:$H$5001,2,FALSE)))</f>
        <v/>
      </c>
      <c r="R2824" t="str">
        <f>IF(P2824="","",(VLOOKUP(P2824,Fauna!$G$2:$I$5001,3,FALSE)))</f>
        <v/>
      </c>
    </row>
    <row r="2825" spans="14:18" x14ac:dyDescent="0.25">
      <c r="N2825" t="str">
        <f>IF(P2825="","",(VLOOKUP(P2825,Fauna!$G$2:$N$5001,8,FALSE)))</f>
        <v/>
      </c>
      <c r="Q2825" t="str">
        <f>IF(P2825="","",(VLOOKUP(P2825,Fauna!$G$2:$H$5001,2,FALSE)))</f>
        <v/>
      </c>
      <c r="R2825" t="str">
        <f>IF(P2825="","",(VLOOKUP(P2825,Fauna!$G$2:$I$5001,3,FALSE)))</f>
        <v/>
      </c>
    </row>
    <row r="2826" spans="14:18" x14ac:dyDescent="0.25">
      <c r="N2826" t="str">
        <f>IF(P2826="","",(VLOOKUP(P2826,Fauna!$G$2:$N$5001,8,FALSE)))</f>
        <v/>
      </c>
      <c r="Q2826" t="str">
        <f>IF(P2826="","",(VLOOKUP(P2826,Fauna!$G$2:$H$5001,2,FALSE)))</f>
        <v/>
      </c>
      <c r="R2826" t="str">
        <f>IF(P2826="","",(VLOOKUP(P2826,Fauna!$G$2:$I$5001,3,FALSE)))</f>
        <v/>
      </c>
    </row>
    <row r="2827" spans="14:18" x14ac:dyDescent="0.25">
      <c r="N2827" t="str">
        <f>IF(P2827="","",(VLOOKUP(P2827,Fauna!$G$2:$N$5001,8,FALSE)))</f>
        <v/>
      </c>
      <c r="Q2827" t="str">
        <f>IF(P2827="","",(VLOOKUP(P2827,Fauna!$G$2:$H$5001,2,FALSE)))</f>
        <v/>
      </c>
      <c r="R2827" t="str">
        <f>IF(P2827="","",(VLOOKUP(P2827,Fauna!$G$2:$I$5001,3,FALSE)))</f>
        <v/>
      </c>
    </row>
    <row r="2828" spans="14:18" x14ac:dyDescent="0.25">
      <c r="N2828" t="str">
        <f>IF(P2828="","",(VLOOKUP(P2828,Fauna!$G$2:$N$5001,8,FALSE)))</f>
        <v/>
      </c>
      <c r="Q2828" t="str">
        <f>IF(P2828="","",(VLOOKUP(P2828,Fauna!$G$2:$H$5001,2,FALSE)))</f>
        <v/>
      </c>
      <c r="R2828" t="str">
        <f>IF(P2828="","",(VLOOKUP(P2828,Fauna!$G$2:$I$5001,3,FALSE)))</f>
        <v/>
      </c>
    </row>
    <row r="2829" spans="14:18" x14ac:dyDescent="0.25">
      <c r="N2829" t="str">
        <f>IF(P2829="","",(VLOOKUP(P2829,Fauna!$G$2:$N$5001,8,FALSE)))</f>
        <v/>
      </c>
      <c r="Q2829" t="str">
        <f>IF(P2829="","",(VLOOKUP(P2829,Fauna!$G$2:$H$5001,2,FALSE)))</f>
        <v/>
      </c>
      <c r="R2829" t="str">
        <f>IF(P2829="","",(VLOOKUP(P2829,Fauna!$G$2:$I$5001,3,FALSE)))</f>
        <v/>
      </c>
    </row>
    <row r="2830" spans="14:18" x14ac:dyDescent="0.25">
      <c r="N2830" t="str">
        <f>IF(P2830="","",(VLOOKUP(P2830,Fauna!$G$2:$N$5001,8,FALSE)))</f>
        <v/>
      </c>
      <c r="Q2830" t="str">
        <f>IF(P2830="","",(VLOOKUP(P2830,Fauna!$G$2:$H$5001,2,FALSE)))</f>
        <v/>
      </c>
      <c r="R2830" t="str">
        <f>IF(P2830="","",(VLOOKUP(P2830,Fauna!$G$2:$I$5001,3,FALSE)))</f>
        <v/>
      </c>
    </row>
    <row r="2831" spans="14:18" x14ac:dyDescent="0.25">
      <c r="N2831" t="str">
        <f>IF(P2831="","",(VLOOKUP(P2831,Fauna!$G$2:$N$5001,8,FALSE)))</f>
        <v/>
      </c>
      <c r="Q2831" t="str">
        <f>IF(P2831="","",(VLOOKUP(P2831,Fauna!$G$2:$H$5001,2,FALSE)))</f>
        <v/>
      </c>
      <c r="R2831" t="str">
        <f>IF(P2831="","",(VLOOKUP(P2831,Fauna!$G$2:$I$5001,3,FALSE)))</f>
        <v/>
      </c>
    </row>
    <row r="2832" spans="14:18" x14ac:dyDescent="0.25">
      <c r="N2832" t="str">
        <f>IF(P2832="","",(VLOOKUP(P2832,Fauna!$G$2:$N$5001,8,FALSE)))</f>
        <v/>
      </c>
      <c r="Q2832" t="str">
        <f>IF(P2832="","",(VLOOKUP(P2832,Fauna!$G$2:$H$5001,2,FALSE)))</f>
        <v/>
      </c>
      <c r="R2832" t="str">
        <f>IF(P2832="","",(VLOOKUP(P2832,Fauna!$G$2:$I$5001,3,FALSE)))</f>
        <v/>
      </c>
    </row>
    <row r="2833" spans="14:18" x14ac:dyDescent="0.25">
      <c r="N2833" t="str">
        <f>IF(P2833="","",(VLOOKUP(P2833,Fauna!$G$2:$N$5001,8,FALSE)))</f>
        <v/>
      </c>
      <c r="Q2833" t="str">
        <f>IF(P2833="","",(VLOOKUP(P2833,Fauna!$G$2:$H$5001,2,FALSE)))</f>
        <v/>
      </c>
      <c r="R2833" t="str">
        <f>IF(P2833="","",(VLOOKUP(P2833,Fauna!$G$2:$I$5001,3,FALSE)))</f>
        <v/>
      </c>
    </row>
    <row r="2834" spans="14:18" x14ac:dyDescent="0.25">
      <c r="N2834" t="str">
        <f>IF(P2834="","",(VLOOKUP(P2834,Fauna!$G$2:$N$5001,8,FALSE)))</f>
        <v/>
      </c>
      <c r="Q2834" t="str">
        <f>IF(P2834="","",(VLOOKUP(P2834,Fauna!$G$2:$H$5001,2,FALSE)))</f>
        <v/>
      </c>
      <c r="R2834" t="str">
        <f>IF(P2834="","",(VLOOKUP(P2834,Fauna!$G$2:$I$5001,3,FALSE)))</f>
        <v/>
      </c>
    </row>
    <row r="2835" spans="14:18" x14ac:dyDescent="0.25">
      <c r="N2835" t="str">
        <f>IF(P2835="","",(VLOOKUP(P2835,Fauna!$G$2:$N$5001,8,FALSE)))</f>
        <v/>
      </c>
      <c r="Q2835" t="str">
        <f>IF(P2835="","",(VLOOKUP(P2835,Fauna!$G$2:$H$5001,2,FALSE)))</f>
        <v/>
      </c>
      <c r="R2835" t="str">
        <f>IF(P2835="","",(VLOOKUP(P2835,Fauna!$G$2:$I$5001,3,FALSE)))</f>
        <v/>
      </c>
    </row>
    <row r="2836" spans="14:18" x14ac:dyDescent="0.25">
      <c r="N2836" t="str">
        <f>IF(P2836="","",(VLOOKUP(P2836,Fauna!$G$2:$N$5001,8,FALSE)))</f>
        <v/>
      </c>
      <c r="Q2836" t="str">
        <f>IF(P2836="","",(VLOOKUP(P2836,Fauna!$G$2:$H$5001,2,FALSE)))</f>
        <v/>
      </c>
      <c r="R2836" t="str">
        <f>IF(P2836="","",(VLOOKUP(P2836,Fauna!$G$2:$I$5001,3,FALSE)))</f>
        <v/>
      </c>
    </row>
    <row r="2837" spans="14:18" x14ac:dyDescent="0.25">
      <c r="N2837" t="str">
        <f>IF(P2837="","",(VLOOKUP(P2837,Fauna!$G$2:$N$5001,8,FALSE)))</f>
        <v/>
      </c>
      <c r="Q2837" t="str">
        <f>IF(P2837="","",(VLOOKUP(P2837,Fauna!$G$2:$H$5001,2,FALSE)))</f>
        <v/>
      </c>
      <c r="R2837" t="str">
        <f>IF(P2837="","",(VLOOKUP(P2837,Fauna!$G$2:$I$5001,3,FALSE)))</f>
        <v/>
      </c>
    </row>
    <row r="2838" spans="14:18" x14ac:dyDescent="0.25">
      <c r="N2838" t="str">
        <f>IF(P2838="","",(VLOOKUP(P2838,Fauna!$G$2:$N$5001,8,FALSE)))</f>
        <v/>
      </c>
      <c r="Q2838" t="str">
        <f>IF(P2838="","",(VLOOKUP(P2838,Fauna!$G$2:$H$5001,2,FALSE)))</f>
        <v/>
      </c>
      <c r="R2838" t="str">
        <f>IF(P2838="","",(VLOOKUP(P2838,Fauna!$G$2:$I$5001,3,FALSE)))</f>
        <v/>
      </c>
    </row>
    <row r="2839" spans="14:18" x14ac:dyDescent="0.25">
      <c r="N2839" t="str">
        <f>IF(P2839="","",(VLOOKUP(P2839,Fauna!$G$2:$N$5001,8,FALSE)))</f>
        <v/>
      </c>
      <c r="Q2839" t="str">
        <f>IF(P2839="","",(VLOOKUP(P2839,Fauna!$G$2:$H$5001,2,FALSE)))</f>
        <v/>
      </c>
      <c r="R2839" t="str">
        <f>IF(P2839="","",(VLOOKUP(P2839,Fauna!$G$2:$I$5001,3,FALSE)))</f>
        <v/>
      </c>
    </row>
    <row r="2840" spans="14:18" x14ac:dyDescent="0.25">
      <c r="N2840" t="str">
        <f>IF(P2840="","",(VLOOKUP(P2840,Fauna!$G$2:$N$5001,8,FALSE)))</f>
        <v/>
      </c>
      <c r="Q2840" t="str">
        <f>IF(P2840="","",(VLOOKUP(P2840,Fauna!$G$2:$H$5001,2,FALSE)))</f>
        <v/>
      </c>
      <c r="R2840" t="str">
        <f>IF(P2840="","",(VLOOKUP(P2840,Fauna!$G$2:$I$5001,3,FALSE)))</f>
        <v/>
      </c>
    </row>
    <row r="2841" spans="14:18" x14ac:dyDescent="0.25">
      <c r="N2841" t="str">
        <f>IF(P2841="","",(VLOOKUP(P2841,Fauna!$G$2:$N$5001,8,FALSE)))</f>
        <v/>
      </c>
      <c r="Q2841" t="str">
        <f>IF(P2841="","",(VLOOKUP(P2841,Fauna!$G$2:$H$5001,2,FALSE)))</f>
        <v/>
      </c>
      <c r="R2841" t="str">
        <f>IF(P2841="","",(VLOOKUP(P2841,Fauna!$G$2:$I$5001,3,FALSE)))</f>
        <v/>
      </c>
    </row>
    <row r="2842" spans="14:18" x14ac:dyDescent="0.25">
      <c r="N2842" t="str">
        <f>IF(P2842="","",(VLOOKUP(P2842,Fauna!$G$2:$N$5001,8,FALSE)))</f>
        <v/>
      </c>
      <c r="Q2842" t="str">
        <f>IF(P2842="","",(VLOOKUP(P2842,Fauna!$G$2:$H$5001,2,FALSE)))</f>
        <v/>
      </c>
      <c r="R2842" t="str">
        <f>IF(P2842="","",(VLOOKUP(P2842,Fauna!$G$2:$I$5001,3,FALSE)))</f>
        <v/>
      </c>
    </row>
    <row r="2843" spans="14:18" x14ac:dyDescent="0.25">
      <c r="N2843" t="str">
        <f>IF(P2843="","",(VLOOKUP(P2843,Fauna!$G$2:$N$5001,8,FALSE)))</f>
        <v/>
      </c>
      <c r="Q2843" t="str">
        <f>IF(P2843="","",(VLOOKUP(P2843,Fauna!$G$2:$H$5001,2,FALSE)))</f>
        <v/>
      </c>
      <c r="R2843" t="str">
        <f>IF(P2843="","",(VLOOKUP(P2843,Fauna!$G$2:$I$5001,3,FALSE)))</f>
        <v/>
      </c>
    </row>
    <row r="2844" spans="14:18" x14ac:dyDescent="0.25">
      <c r="N2844" t="str">
        <f>IF(P2844="","",(VLOOKUP(P2844,Fauna!$G$2:$N$5001,8,FALSE)))</f>
        <v/>
      </c>
      <c r="Q2844" t="str">
        <f>IF(P2844="","",(VLOOKUP(P2844,Fauna!$G$2:$H$5001,2,FALSE)))</f>
        <v/>
      </c>
      <c r="R2844" t="str">
        <f>IF(P2844="","",(VLOOKUP(P2844,Fauna!$G$2:$I$5001,3,FALSE)))</f>
        <v/>
      </c>
    </row>
    <row r="2845" spans="14:18" x14ac:dyDescent="0.25">
      <c r="N2845" t="str">
        <f>IF(P2845="","",(VLOOKUP(P2845,Fauna!$G$2:$N$5001,8,FALSE)))</f>
        <v/>
      </c>
      <c r="Q2845" t="str">
        <f>IF(P2845="","",(VLOOKUP(P2845,Fauna!$G$2:$H$5001,2,FALSE)))</f>
        <v/>
      </c>
      <c r="R2845" t="str">
        <f>IF(P2845="","",(VLOOKUP(P2845,Fauna!$G$2:$I$5001,3,FALSE)))</f>
        <v/>
      </c>
    </row>
    <row r="2846" spans="14:18" x14ac:dyDescent="0.25">
      <c r="N2846" t="str">
        <f>IF(P2846="","",(VLOOKUP(P2846,Fauna!$G$2:$N$5001,8,FALSE)))</f>
        <v/>
      </c>
      <c r="Q2846" t="str">
        <f>IF(P2846="","",(VLOOKUP(P2846,Fauna!$G$2:$H$5001,2,FALSE)))</f>
        <v/>
      </c>
      <c r="R2846" t="str">
        <f>IF(P2846="","",(VLOOKUP(P2846,Fauna!$G$2:$I$5001,3,FALSE)))</f>
        <v/>
      </c>
    </row>
    <row r="2847" spans="14:18" x14ac:dyDescent="0.25">
      <c r="N2847" t="str">
        <f>IF(P2847="","",(VLOOKUP(P2847,Fauna!$G$2:$N$5001,8,FALSE)))</f>
        <v/>
      </c>
      <c r="Q2847" t="str">
        <f>IF(P2847="","",(VLOOKUP(P2847,Fauna!$G$2:$H$5001,2,FALSE)))</f>
        <v/>
      </c>
      <c r="R2847" t="str">
        <f>IF(P2847="","",(VLOOKUP(P2847,Fauna!$G$2:$I$5001,3,FALSE)))</f>
        <v/>
      </c>
    </row>
    <row r="2848" spans="14:18" x14ac:dyDescent="0.25">
      <c r="N2848" t="str">
        <f>IF(P2848="","",(VLOOKUP(P2848,Fauna!$G$2:$N$5001,8,FALSE)))</f>
        <v/>
      </c>
      <c r="Q2848" t="str">
        <f>IF(P2848="","",(VLOOKUP(P2848,Fauna!$G$2:$H$5001,2,FALSE)))</f>
        <v/>
      </c>
      <c r="R2848" t="str">
        <f>IF(P2848="","",(VLOOKUP(P2848,Fauna!$G$2:$I$5001,3,FALSE)))</f>
        <v/>
      </c>
    </row>
    <row r="2849" spans="14:18" x14ac:dyDescent="0.25">
      <c r="N2849" t="str">
        <f>IF(P2849="","",(VLOOKUP(P2849,Fauna!$G$2:$N$5001,8,FALSE)))</f>
        <v/>
      </c>
      <c r="Q2849" t="str">
        <f>IF(P2849="","",(VLOOKUP(P2849,Fauna!$G$2:$H$5001,2,FALSE)))</f>
        <v/>
      </c>
      <c r="R2849" t="str">
        <f>IF(P2849="","",(VLOOKUP(P2849,Fauna!$G$2:$I$5001,3,FALSE)))</f>
        <v/>
      </c>
    </row>
    <row r="2850" spans="14:18" x14ac:dyDescent="0.25">
      <c r="N2850" t="str">
        <f>IF(P2850="","",(VLOOKUP(P2850,Fauna!$G$2:$N$5001,8,FALSE)))</f>
        <v/>
      </c>
      <c r="Q2850" t="str">
        <f>IF(P2850="","",(VLOOKUP(P2850,Fauna!$G$2:$H$5001,2,FALSE)))</f>
        <v/>
      </c>
      <c r="R2850" t="str">
        <f>IF(P2850="","",(VLOOKUP(P2850,Fauna!$G$2:$I$5001,3,FALSE)))</f>
        <v/>
      </c>
    </row>
    <row r="2851" spans="14:18" x14ac:dyDescent="0.25">
      <c r="N2851" t="str">
        <f>IF(P2851="","",(VLOOKUP(P2851,Fauna!$G$2:$N$5001,8,FALSE)))</f>
        <v/>
      </c>
      <c r="Q2851" t="str">
        <f>IF(P2851="","",(VLOOKUP(P2851,Fauna!$G$2:$H$5001,2,FALSE)))</f>
        <v/>
      </c>
      <c r="R2851" t="str">
        <f>IF(P2851="","",(VLOOKUP(P2851,Fauna!$G$2:$I$5001,3,FALSE)))</f>
        <v/>
      </c>
    </row>
    <row r="2852" spans="14:18" x14ac:dyDescent="0.25">
      <c r="N2852" t="str">
        <f>IF(P2852="","",(VLOOKUP(P2852,Fauna!$G$2:$N$5001,8,FALSE)))</f>
        <v/>
      </c>
      <c r="Q2852" t="str">
        <f>IF(P2852="","",(VLOOKUP(P2852,Fauna!$G$2:$H$5001,2,FALSE)))</f>
        <v/>
      </c>
      <c r="R2852" t="str">
        <f>IF(P2852="","",(VLOOKUP(P2852,Fauna!$G$2:$I$5001,3,FALSE)))</f>
        <v/>
      </c>
    </row>
    <row r="2853" spans="14:18" x14ac:dyDescent="0.25">
      <c r="N2853" t="str">
        <f>IF(P2853="","",(VLOOKUP(P2853,Fauna!$G$2:$N$5001,8,FALSE)))</f>
        <v/>
      </c>
      <c r="Q2853" t="str">
        <f>IF(P2853="","",(VLOOKUP(P2853,Fauna!$G$2:$H$5001,2,FALSE)))</f>
        <v/>
      </c>
      <c r="R2853" t="str">
        <f>IF(P2853="","",(VLOOKUP(P2853,Fauna!$G$2:$I$5001,3,FALSE)))</f>
        <v/>
      </c>
    </row>
    <row r="2854" spans="14:18" x14ac:dyDescent="0.25">
      <c r="N2854" t="str">
        <f>IF(P2854="","",(VLOOKUP(P2854,Fauna!$G$2:$N$5001,8,FALSE)))</f>
        <v/>
      </c>
      <c r="Q2854" t="str">
        <f>IF(P2854="","",(VLOOKUP(P2854,Fauna!$G$2:$H$5001,2,FALSE)))</f>
        <v/>
      </c>
      <c r="R2854" t="str">
        <f>IF(P2854="","",(VLOOKUP(P2854,Fauna!$G$2:$I$5001,3,FALSE)))</f>
        <v/>
      </c>
    </row>
    <row r="2855" spans="14:18" x14ac:dyDescent="0.25">
      <c r="N2855" t="str">
        <f>IF(P2855="","",(VLOOKUP(P2855,Fauna!$G$2:$N$5001,8,FALSE)))</f>
        <v/>
      </c>
      <c r="Q2855" t="str">
        <f>IF(P2855="","",(VLOOKUP(P2855,Fauna!$G$2:$H$5001,2,FALSE)))</f>
        <v/>
      </c>
      <c r="R2855" t="str">
        <f>IF(P2855="","",(VLOOKUP(P2855,Fauna!$G$2:$I$5001,3,FALSE)))</f>
        <v/>
      </c>
    </row>
    <row r="2856" spans="14:18" x14ac:dyDescent="0.25">
      <c r="N2856" t="str">
        <f>IF(P2856="","",(VLOOKUP(P2856,Fauna!$G$2:$N$5001,8,FALSE)))</f>
        <v/>
      </c>
      <c r="Q2856" t="str">
        <f>IF(P2856="","",(VLOOKUP(P2856,Fauna!$G$2:$H$5001,2,FALSE)))</f>
        <v/>
      </c>
      <c r="R2856" t="str">
        <f>IF(P2856="","",(VLOOKUP(P2856,Fauna!$G$2:$I$5001,3,FALSE)))</f>
        <v/>
      </c>
    </row>
    <row r="2857" spans="14:18" x14ac:dyDescent="0.25">
      <c r="N2857" t="str">
        <f>IF(P2857="","",(VLOOKUP(P2857,Fauna!$G$2:$N$5001,8,FALSE)))</f>
        <v/>
      </c>
      <c r="Q2857" t="str">
        <f>IF(P2857="","",(VLOOKUP(P2857,Fauna!$G$2:$H$5001,2,FALSE)))</f>
        <v/>
      </c>
      <c r="R2857" t="str">
        <f>IF(P2857="","",(VLOOKUP(P2857,Fauna!$G$2:$I$5001,3,FALSE)))</f>
        <v/>
      </c>
    </row>
    <row r="2858" spans="14:18" x14ac:dyDescent="0.25">
      <c r="N2858" t="str">
        <f>IF(P2858="","",(VLOOKUP(P2858,Fauna!$G$2:$N$5001,8,FALSE)))</f>
        <v/>
      </c>
      <c r="Q2858" t="str">
        <f>IF(P2858="","",(VLOOKUP(P2858,Fauna!$G$2:$H$5001,2,FALSE)))</f>
        <v/>
      </c>
      <c r="R2858" t="str">
        <f>IF(P2858="","",(VLOOKUP(P2858,Fauna!$G$2:$I$5001,3,FALSE)))</f>
        <v/>
      </c>
    </row>
    <row r="2859" spans="14:18" x14ac:dyDescent="0.25">
      <c r="N2859" t="str">
        <f>IF(P2859="","",(VLOOKUP(P2859,Fauna!$G$2:$N$5001,8,FALSE)))</f>
        <v/>
      </c>
      <c r="Q2859" t="str">
        <f>IF(P2859="","",(VLOOKUP(P2859,Fauna!$G$2:$H$5001,2,FALSE)))</f>
        <v/>
      </c>
      <c r="R2859" t="str">
        <f>IF(P2859="","",(VLOOKUP(P2859,Fauna!$G$2:$I$5001,3,FALSE)))</f>
        <v/>
      </c>
    </row>
    <row r="2860" spans="14:18" x14ac:dyDescent="0.25">
      <c r="N2860" t="str">
        <f>IF(P2860="","",(VLOOKUP(P2860,Fauna!$G$2:$N$5001,8,FALSE)))</f>
        <v/>
      </c>
      <c r="Q2860" t="str">
        <f>IF(P2860="","",(VLOOKUP(P2860,Fauna!$G$2:$H$5001,2,FALSE)))</f>
        <v/>
      </c>
      <c r="R2860" t="str">
        <f>IF(P2860="","",(VLOOKUP(P2860,Fauna!$G$2:$I$5001,3,FALSE)))</f>
        <v/>
      </c>
    </row>
    <row r="2861" spans="14:18" x14ac:dyDescent="0.25">
      <c r="N2861" t="str">
        <f>IF(P2861="","",(VLOOKUP(P2861,Fauna!$G$2:$N$5001,8,FALSE)))</f>
        <v/>
      </c>
      <c r="Q2861" t="str">
        <f>IF(P2861="","",(VLOOKUP(P2861,Fauna!$G$2:$H$5001,2,FALSE)))</f>
        <v/>
      </c>
      <c r="R2861" t="str">
        <f>IF(P2861="","",(VLOOKUP(P2861,Fauna!$G$2:$I$5001,3,FALSE)))</f>
        <v/>
      </c>
    </row>
    <row r="2862" spans="14:18" x14ac:dyDescent="0.25">
      <c r="N2862" t="str">
        <f>IF(P2862="","",(VLOOKUP(P2862,Fauna!$G$2:$N$5001,8,FALSE)))</f>
        <v/>
      </c>
      <c r="Q2862" t="str">
        <f>IF(P2862="","",(VLOOKUP(P2862,Fauna!$G$2:$H$5001,2,FALSE)))</f>
        <v/>
      </c>
      <c r="R2862" t="str">
        <f>IF(P2862="","",(VLOOKUP(P2862,Fauna!$G$2:$I$5001,3,FALSE)))</f>
        <v/>
      </c>
    </row>
    <row r="2863" spans="14:18" x14ac:dyDescent="0.25">
      <c r="N2863" t="str">
        <f>IF(P2863="","",(VLOOKUP(P2863,Fauna!$G$2:$N$5001,8,FALSE)))</f>
        <v/>
      </c>
      <c r="Q2863" t="str">
        <f>IF(P2863="","",(VLOOKUP(P2863,Fauna!$G$2:$H$5001,2,FALSE)))</f>
        <v/>
      </c>
      <c r="R2863" t="str">
        <f>IF(P2863="","",(VLOOKUP(P2863,Fauna!$G$2:$I$5001,3,FALSE)))</f>
        <v/>
      </c>
    </row>
    <row r="2864" spans="14:18" x14ac:dyDescent="0.25">
      <c r="N2864" t="str">
        <f>IF(P2864="","",(VLOOKUP(P2864,Fauna!$G$2:$N$5001,8,FALSE)))</f>
        <v/>
      </c>
      <c r="Q2864" t="str">
        <f>IF(P2864="","",(VLOOKUP(P2864,Fauna!$G$2:$H$5001,2,FALSE)))</f>
        <v/>
      </c>
      <c r="R2864" t="str">
        <f>IF(P2864="","",(VLOOKUP(P2864,Fauna!$G$2:$I$5001,3,FALSE)))</f>
        <v/>
      </c>
    </row>
    <row r="2865" spans="14:18" x14ac:dyDescent="0.25">
      <c r="N2865" t="str">
        <f>IF(P2865="","",(VLOOKUP(P2865,Fauna!$G$2:$N$5001,8,FALSE)))</f>
        <v/>
      </c>
      <c r="Q2865" t="str">
        <f>IF(P2865="","",(VLOOKUP(P2865,Fauna!$G$2:$H$5001,2,FALSE)))</f>
        <v/>
      </c>
      <c r="R2865" t="str">
        <f>IF(P2865="","",(VLOOKUP(P2865,Fauna!$G$2:$I$5001,3,FALSE)))</f>
        <v/>
      </c>
    </row>
    <row r="2866" spans="14:18" x14ac:dyDescent="0.25">
      <c r="N2866" t="str">
        <f>IF(P2866="","",(VLOOKUP(P2866,Fauna!$G$2:$N$5001,8,FALSE)))</f>
        <v/>
      </c>
      <c r="Q2866" t="str">
        <f>IF(P2866="","",(VLOOKUP(P2866,Fauna!$G$2:$H$5001,2,FALSE)))</f>
        <v/>
      </c>
      <c r="R2866" t="str">
        <f>IF(P2866="","",(VLOOKUP(P2866,Fauna!$G$2:$I$5001,3,FALSE)))</f>
        <v/>
      </c>
    </row>
    <row r="2867" spans="14:18" x14ac:dyDescent="0.25">
      <c r="N2867" t="str">
        <f>IF(P2867="","",(VLOOKUP(P2867,Fauna!$G$2:$N$5001,8,FALSE)))</f>
        <v/>
      </c>
      <c r="Q2867" t="str">
        <f>IF(P2867="","",(VLOOKUP(P2867,Fauna!$G$2:$H$5001,2,FALSE)))</f>
        <v/>
      </c>
      <c r="R2867" t="str">
        <f>IF(P2867="","",(VLOOKUP(P2867,Fauna!$G$2:$I$5001,3,FALSE)))</f>
        <v/>
      </c>
    </row>
    <row r="2868" spans="14:18" x14ac:dyDescent="0.25">
      <c r="N2868" t="str">
        <f>IF(P2868="","",(VLOOKUP(P2868,Fauna!$G$2:$N$5001,8,FALSE)))</f>
        <v/>
      </c>
      <c r="Q2868" t="str">
        <f>IF(P2868="","",(VLOOKUP(P2868,Fauna!$G$2:$H$5001,2,FALSE)))</f>
        <v/>
      </c>
      <c r="R2868" t="str">
        <f>IF(P2868="","",(VLOOKUP(P2868,Fauna!$G$2:$I$5001,3,FALSE)))</f>
        <v/>
      </c>
    </row>
    <row r="2869" spans="14:18" x14ac:dyDescent="0.25">
      <c r="N2869" t="str">
        <f>IF(P2869="","",(VLOOKUP(P2869,Fauna!$G$2:$N$5001,8,FALSE)))</f>
        <v/>
      </c>
      <c r="Q2869" t="str">
        <f>IF(P2869="","",(VLOOKUP(P2869,Fauna!$G$2:$H$5001,2,FALSE)))</f>
        <v/>
      </c>
      <c r="R2869" t="str">
        <f>IF(P2869="","",(VLOOKUP(P2869,Fauna!$G$2:$I$5001,3,FALSE)))</f>
        <v/>
      </c>
    </row>
    <row r="2870" spans="14:18" x14ac:dyDescent="0.25">
      <c r="N2870" t="str">
        <f>IF(P2870="","",(VLOOKUP(P2870,Fauna!$G$2:$N$5001,8,FALSE)))</f>
        <v/>
      </c>
      <c r="Q2870" t="str">
        <f>IF(P2870="","",(VLOOKUP(P2870,Fauna!$G$2:$H$5001,2,FALSE)))</f>
        <v/>
      </c>
      <c r="R2870" t="str">
        <f>IF(P2870="","",(VLOOKUP(P2870,Fauna!$G$2:$I$5001,3,FALSE)))</f>
        <v/>
      </c>
    </row>
    <row r="2871" spans="14:18" x14ac:dyDescent="0.25">
      <c r="N2871" t="str">
        <f>IF(P2871="","",(VLOOKUP(P2871,Fauna!$G$2:$N$5001,8,FALSE)))</f>
        <v/>
      </c>
      <c r="Q2871" t="str">
        <f>IF(P2871="","",(VLOOKUP(P2871,Fauna!$G$2:$H$5001,2,FALSE)))</f>
        <v/>
      </c>
      <c r="R2871" t="str">
        <f>IF(P2871="","",(VLOOKUP(P2871,Fauna!$G$2:$I$5001,3,FALSE)))</f>
        <v/>
      </c>
    </row>
    <row r="2872" spans="14:18" x14ac:dyDescent="0.25">
      <c r="N2872" t="str">
        <f>IF(P2872="","",(VLOOKUP(P2872,Fauna!$G$2:$N$5001,8,FALSE)))</f>
        <v/>
      </c>
      <c r="Q2872" t="str">
        <f>IF(P2872="","",(VLOOKUP(P2872,Fauna!$G$2:$H$5001,2,FALSE)))</f>
        <v/>
      </c>
      <c r="R2872" t="str">
        <f>IF(P2872="","",(VLOOKUP(P2872,Fauna!$G$2:$I$5001,3,FALSE)))</f>
        <v/>
      </c>
    </row>
    <row r="2873" spans="14:18" x14ac:dyDescent="0.25">
      <c r="N2873" t="str">
        <f>IF(P2873="","",(VLOOKUP(P2873,Fauna!$G$2:$N$5001,8,FALSE)))</f>
        <v/>
      </c>
      <c r="Q2873" t="str">
        <f>IF(P2873="","",(VLOOKUP(P2873,Fauna!$G$2:$H$5001,2,FALSE)))</f>
        <v/>
      </c>
      <c r="R2873" t="str">
        <f>IF(P2873="","",(VLOOKUP(P2873,Fauna!$G$2:$I$5001,3,FALSE)))</f>
        <v/>
      </c>
    </row>
    <row r="2874" spans="14:18" x14ac:dyDescent="0.25">
      <c r="N2874" t="str">
        <f>IF(P2874="","",(VLOOKUP(P2874,Fauna!$G$2:$N$5001,8,FALSE)))</f>
        <v/>
      </c>
      <c r="Q2874" t="str">
        <f>IF(P2874="","",(VLOOKUP(P2874,Fauna!$G$2:$H$5001,2,FALSE)))</f>
        <v/>
      </c>
      <c r="R2874" t="str">
        <f>IF(P2874="","",(VLOOKUP(P2874,Fauna!$G$2:$I$5001,3,FALSE)))</f>
        <v/>
      </c>
    </row>
    <row r="2875" spans="14:18" x14ac:dyDescent="0.25">
      <c r="N2875" t="str">
        <f>IF(P2875="","",(VLOOKUP(P2875,Fauna!$G$2:$N$5001,8,FALSE)))</f>
        <v/>
      </c>
      <c r="Q2875" t="str">
        <f>IF(P2875="","",(VLOOKUP(P2875,Fauna!$G$2:$H$5001,2,FALSE)))</f>
        <v/>
      </c>
      <c r="R2875" t="str">
        <f>IF(P2875="","",(VLOOKUP(P2875,Fauna!$G$2:$I$5001,3,FALSE)))</f>
        <v/>
      </c>
    </row>
    <row r="2876" spans="14:18" x14ac:dyDescent="0.25">
      <c r="N2876" t="str">
        <f>IF(P2876="","",(VLOOKUP(P2876,Fauna!$G$2:$N$5001,8,FALSE)))</f>
        <v/>
      </c>
      <c r="Q2876" t="str">
        <f>IF(P2876="","",(VLOOKUP(P2876,Fauna!$G$2:$H$5001,2,FALSE)))</f>
        <v/>
      </c>
      <c r="R2876" t="str">
        <f>IF(P2876="","",(VLOOKUP(P2876,Fauna!$G$2:$I$5001,3,FALSE)))</f>
        <v/>
      </c>
    </row>
    <row r="2877" spans="14:18" x14ac:dyDescent="0.25">
      <c r="N2877" t="str">
        <f>IF(P2877="","",(VLOOKUP(P2877,Fauna!$G$2:$N$5001,8,FALSE)))</f>
        <v/>
      </c>
      <c r="Q2877" t="str">
        <f>IF(P2877="","",(VLOOKUP(P2877,Fauna!$G$2:$H$5001,2,FALSE)))</f>
        <v/>
      </c>
      <c r="R2877" t="str">
        <f>IF(P2877="","",(VLOOKUP(P2877,Fauna!$G$2:$I$5001,3,FALSE)))</f>
        <v/>
      </c>
    </row>
    <row r="2878" spans="14:18" x14ac:dyDescent="0.25">
      <c r="N2878" t="str">
        <f>IF(P2878="","",(VLOOKUP(P2878,Fauna!$G$2:$N$5001,8,FALSE)))</f>
        <v/>
      </c>
      <c r="Q2878" t="str">
        <f>IF(P2878="","",(VLOOKUP(P2878,Fauna!$G$2:$H$5001,2,FALSE)))</f>
        <v/>
      </c>
      <c r="R2878" t="str">
        <f>IF(P2878="","",(VLOOKUP(P2878,Fauna!$G$2:$I$5001,3,FALSE)))</f>
        <v/>
      </c>
    </row>
    <row r="2879" spans="14:18" x14ac:dyDescent="0.25">
      <c r="N2879" t="str">
        <f>IF(P2879="","",(VLOOKUP(P2879,Fauna!$G$2:$N$5001,8,FALSE)))</f>
        <v/>
      </c>
      <c r="Q2879" t="str">
        <f>IF(P2879="","",(VLOOKUP(P2879,Fauna!$G$2:$H$5001,2,FALSE)))</f>
        <v/>
      </c>
      <c r="R2879" t="str">
        <f>IF(P2879="","",(VLOOKUP(P2879,Fauna!$G$2:$I$5001,3,FALSE)))</f>
        <v/>
      </c>
    </row>
    <row r="2880" spans="14:18" x14ac:dyDescent="0.25">
      <c r="N2880" t="str">
        <f>IF(P2880="","",(VLOOKUP(P2880,Fauna!$G$2:$N$5001,8,FALSE)))</f>
        <v/>
      </c>
      <c r="Q2880" t="str">
        <f>IF(P2880="","",(VLOOKUP(P2880,Fauna!$G$2:$H$5001,2,FALSE)))</f>
        <v/>
      </c>
      <c r="R2880" t="str">
        <f>IF(P2880="","",(VLOOKUP(P2880,Fauna!$G$2:$I$5001,3,FALSE)))</f>
        <v/>
      </c>
    </row>
    <row r="2881" spans="14:18" x14ac:dyDescent="0.25">
      <c r="N2881" t="str">
        <f>IF(P2881="","",(VLOOKUP(P2881,Fauna!$G$2:$N$5001,8,FALSE)))</f>
        <v/>
      </c>
      <c r="Q2881" t="str">
        <f>IF(P2881="","",(VLOOKUP(P2881,Fauna!$G$2:$H$5001,2,FALSE)))</f>
        <v/>
      </c>
      <c r="R2881" t="str">
        <f>IF(P2881="","",(VLOOKUP(P2881,Fauna!$G$2:$I$5001,3,FALSE)))</f>
        <v/>
      </c>
    </row>
    <row r="2882" spans="14:18" x14ac:dyDescent="0.25">
      <c r="N2882" t="str">
        <f>IF(P2882="","",(VLOOKUP(P2882,Fauna!$G$2:$N$5001,8,FALSE)))</f>
        <v/>
      </c>
      <c r="Q2882" t="str">
        <f>IF(P2882="","",(VLOOKUP(P2882,Fauna!$G$2:$H$5001,2,FALSE)))</f>
        <v/>
      </c>
      <c r="R2882" t="str">
        <f>IF(P2882="","",(VLOOKUP(P2882,Fauna!$G$2:$I$5001,3,FALSE)))</f>
        <v/>
      </c>
    </row>
    <row r="2883" spans="14:18" x14ac:dyDescent="0.25">
      <c r="N2883" t="str">
        <f>IF(P2883="","",(VLOOKUP(P2883,Fauna!$G$2:$N$5001,8,FALSE)))</f>
        <v/>
      </c>
      <c r="Q2883" t="str">
        <f>IF(P2883="","",(VLOOKUP(P2883,Fauna!$G$2:$H$5001,2,FALSE)))</f>
        <v/>
      </c>
      <c r="R2883" t="str">
        <f>IF(P2883="","",(VLOOKUP(P2883,Fauna!$G$2:$I$5001,3,FALSE)))</f>
        <v/>
      </c>
    </row>
    <row r="2884" spans="14:18" x14ac:dyDescent="0.25">
      <c r="N2884" t="str">
        <f>IF(P2884="","",(VLOOKUP(P2884,Fauna!$G$2:$N$5001,8,FALSE)))</f>
        <v/>
      </c>
      <c r="Q2884" t="str">
        <f>IF(P2884="","",(VLOOKUP(P2884,Fauna!$G$2:$H$5001,2,FALSE)))</f>
        <v/>
      </c>
      <c r="R2884" t="str">
        <f>IF(P2884="","",(VLOOKUP(P2884,Fauna!$G$2:$I$5001,3,FALSE)))</f>
        <v/>
      </c>
    </row>
    <row r="2885" spans="14:18" x14ac:dyDescent="0.25">
      <c r="N2885" t="str">
        <f>IF(P2885="","",(VLOOKUP(P2885,Fauna!$G$2:$N$5001,8,FALSE)))</f>
        <v/>
      </c>
      <c r="Q2885" t="str">
        <f>IF(P2885="","",(VLOOKUP(P2885,Fauna!$G$2:$H$5001,2,FALSE)))</f>
        <v/>
      </c>
      <c r="R2885" t="str">
        <f>IF(P2885="","",(VLOOKUP(P2885,Fauna!$G$2:$I$5001,3,FALSE)))</f>
        <v/>
      </c>
    </row>
    <row r="2886" spans="14:18" x14ac:dyDescent="0.25">
      <c r="N2886" t="str">
        <f>IF(P2886="","",(VLOOKUP(P2886,Fauna!$G$2:$N$5001,8,FALSE)))</f>
        <v/>
      </c>
      <c r="Q2886" t="str">
        <f>IF(P2886="","",(VLOOKUP(P2886,Fauna!$G$2:$H$5001,2,FALSE)))</f>
        <v/>
      </c>
      <c r="R2886" t="str">
        <f>IF(P2886="","",(VLOOKUP(P2886,Fauna!$G$2:$I$5001,3,FALSE)))</f>
        <v/>
      </c>
    </row>
    <row r="2887" spans="14:18" x14ac:dyDescent="0.25">
      <c r="N2887" t="str">
        <f>IF(P2887="","",(VLOOKUP(P2887,Fauna!$G$2:$N$5001,8,FALSE)))</f>
        <v/>
      </c>
      <c r="Q2887" t="str">
        <f>IF(P2887="","",(VLOOKUP(P2887,Fauna!$G$2:$H$5001,2,FALSE)))</f>
        <v/>
      </c>
      <c r="R2887" t="str">
        <f>IF(P2887="","",(VLOOKUP(P2887,Fauna!$G$2:$I$5001,3,FALSE)))</f>
        <v/>
      </c>
    </row>
    <row r="2888" spans="14:18" x14ac:dyDescent="0.25">
      <c r="N2888" t="str">
        <f>IF(P2888="","",(VLOOKUP(P2888,Fauna!$G$2:$N$5001,8,FALSE)))</f>
        <v/>
      </c>
      <c r="Q2888" t="str">
        <f>IF(P2888="","",(VLOOKUP(P2888,Fauna!$G$2:$H$5001,2,FALSE)))</f>
        <v/>
      </c>
      <c r="R2888" t="str">
        <f>IF(P2888="","",(VLOOKUP(P2888,Fauna!$G$2:$I$5001,3,FALSE)))</f>
        <v/>
      </c>
    </row>
    <row r="2889" spans="14:18" x14ac:dyDescent="0.25">
      <c r="N2889" t="str">
        <f>IF(P2889="","",(VLOOKUP(P2889,Fauna!$G$2:$N$5001,8,FALSE)))</f>
        <v/>
      </c>
      <c r="Q2889" t="str">
        <f>IF(P2889="","",(VLOOKUP(P2889,Fauna!$G$2:$H$5001,2,FALSE)))</f>
        <v/>
      </c>
      <c r="R2889" t="str">
        <f>IF(P2889="","",(VLOOKUP(P2889,Fauna!$G$2:$I$5001,3,FALSE)))</f>
        <v/>
      </c>
    </row>
    <row r="2890" spans="14:18" x14ac:dyDescent="0.25">
      <c r="N2890" t="str">
        <f>IF(P2890="","",(VLOOKUP(P2890,Fauna!$G$2:$N$5001,8,FALSE)))</f>
        <v/>
      </c>
      <c r="Q2890" t="str">
        <f>IF(P2890="","",(VLOOKUP(P2890,Fauna!$G$2:$H$5001,2,FALSE)))</f>
        <v/>
      </c>
      <c r="R2890" t="str">
        <f>IF(P2890="","",(VLOOKUP(P2890,Fauna!$G$2:$I$5001,3,FALSE)))</f>
        <v/>
      </c>
    </row>
    <row r="2891" spans="14:18" x14ac:dyDescent="0.25">
      <c r="N2891" t="str">
        <f>IF(P2891="","",(VLOOKUP(P2891,Fauna!$G$2:$N$5001,8,FALSE)))</f>
        <v/>
      </c>
      <c r="Q2891" t="str">
        <f>IF(P2891="","",(VLOOKUP(P2891,Fauna!$G$2:$H$5001,2,FALSE)))</f>
        <v/>
      </c>
      <c r="R2891" t="str">
        <f>IF(P2891="","",(VLOOKUP(P2891,Fauna!$G$2:$I$5001,3,FALSE)))</f>
        <v/>
      </c>
    </row>
    <row r="2892" spans="14:18" x14ac:dyDescent="0.25">
      <c r="N2892" t="str">
        <f>IF(P2892="","",(VLOOKUP(P2892,Fauna!$G$2:$N$5001,8,FALSE)))</f>
        <v/>
      </c>
      <c r="Q2892" t="str">
        <f>IF(P2892="","",(VLOOKUP(P2892,Fauna!$G$2:$H$5001,2,FALSE)))</f>
        <v/>
      </c>
      <c r="R2892" t="str">
        <f>IF(P2892="","",(VLOOKUP(P2892,Fauna!$G$2:$I$5001,3,FALSE)))</f>
        <v/>
      </c>
    </row>
    <row r="2893" spans="14:18" x14ac:dyDescent="0.25">
      <c r="N2893" t="str">
        <f>IF(P2893="","",(VLOOKUP(P2893,Fauna!$G$2:$N$5001,8,FALSE)))</f>
        <v/>
      </c>
      <c r="Q2893" t="str">
        <f>IF(P2893="","",(VLOOKUP(P2893,Fauna!$G$2:$H$5001,2,FALSE)))</f>
        <v/>
      </c>
      <c r="R2893" t="str">
        <f>IF(P2893="","",(VLOOKUP(P2893,Fauna!$G$2:$I$5001,3,FALSE)))</f>
        <v/>
      </c>
    </row>
    <row r="2894" spans="14:18" x14ac:dyDescent="0.25">
      <c r="N2894" t="str">
        <f>IF(P2894="","",(VLOOKUP(P2894,Fauna!$G$2:$N$5001,8,FALSE)))</f>
        <v/>
      </c>
      <c r="Q2894" t="str">
        <f>IF(P2894="","",(VLOOKUP(P2894,Fauna!$G$2:$H$5001,2,FALSE)))</f>
        <v/>
      </c>
      <c r="R2894" t="str">
        <f>IF(P2894="","",(VLOOKUP(P2894,Fauna!$G$2:$I$5001,3,FALSE)))</f>
        <v/>
      </c>
    </row>
    <row r="2895" spans="14:18" x14ac:dyDescent="0.25">
      <c r="N2895" t="str">
        <f>IF(P2895="","",(VLOOKUP(P2895,Fauna!$G$2:$N$5001,8,FALSE)))</f>
        <v/>
      </c>
      <c r="Q2895" t="str">
        <f>IF(P2895="","",(VLOOKUP(P2895,Fauna!$G$2:$H$5001,2,FALSE)))</f>
        <v/>
      </c>
      <c r="R2895" t="str">
        <f>IF(P2895="","",(VLOOKUP(P2895,Fauna!$G$2:$I$5001,3,FALSE)))</f>
        <v/>
      </c>
    </row>
    <row r="2896" spans="14:18" x14ac:dyDescent="0.25">
      <c r="N2896" t="str">
        <f>IF(P2896="","",(VLOOKUP(P2896,Fauna!$G$2:$N$5001,8,FALSE)))</f>
        <v/>
      </c>
      <c r="Q2896" t="str">
        <f>IF(P2896="","",(VLOOKUP(P2896,Fauna!$G$2:$H$5001,2,FALSE)))</f>
        <v/>
      </c>
      <c r="R2896" t="str">
        <f>IF(P2896="","",(VLOOKUP(P2896,Fauna!$G$2:$I$5001,3,FALSE)))</f>
        <v/>
      </c>
    </row>
    <row r="2897" spans="14:18" x14ac:dyDescent="0.25">
      <c r="N2897" t="str">
        <f>IF(P2897="","",(VLOOKUP(P2897,Fauna!$G$2:$N$5001,8,FALSE)))</f>
        <v/>
      </c>
      <c r="Q2897" t="str">
        <f>IF(P2897="","",(VLOOKUP(P2897,Fauna!$G$2:$H$5001,2,FALSE)))</f>
        <v/>
      </c>
      <c r="R2897" t="str">
        <f>IF(P2897="","",(VLOOKUP(P2897,Fauna!$G$2:$I$5001,3,FALSE)))</f>
        <v/>
      </c>
    </row>
    <row r="2898" spans="14:18" x14ac:dyDescent="0.25">
      <c r="N2898" t="str">
        <f>IF(P2898="","",(VLOOKUP(P2898,Fauna!$G$2:$N$5001,8,FALSE)))</f>
        <v/>
      </c>
      <c r="Q2898" t="str">
        <f>IF(P2898="","",(VLOOKUP(P2898,Fauna!$G$2:$H$5001,2,FALSE)))</f>
        <v/>
      </c>
      <c r="R2898" t="str">
        <f>IF(P2898="","",(VLOOKUP(P2898,Fauna!$G$2:$I$5001,3,FALSE)))</f>
        <v/>
      </c>
    </row>
    <row r="2899" spans="14:18" x14ac:dyDescent="0.25">
      <c r="N2899" t="str">
        <f>IF(P2899="","",(VLOOKUP(P2899,Fauna!$G$2:$N$5001,8,FALSE)))</f>
        <v/>
      </c>
      <c r="Q2899" t="str">
        <f>IF(P2899="","",(VLOOKUP(P2899,Fauna!$G$2:$H$5001,2,FALSE)))</f>
        <v/>
      </c>
      <c r="R2899" t="str">
        <f>IF(P2899="","",(VLOOKUP(P2899,Fauna!$G$2:$I$5001,3,FALSE)))</f>
        <v/>
      </c>
    </row>
    <row r="2900" spans="14:18" x14ac:dyDescent="0.25">
      <c r="N2900" t="str">
        <f>IF(P2900="","",(VLOOKUP(P2900,Fauna!$G$2:$N$5001,8,FALSE)))</f>
        <v/>
      </c>
      <c r="Q2900" t="str">
        <f>IF(P2900="","",(VLOOKUP(P2900,Fauna!$G$2:$H$5001,2,FALSE)))</f>
        <v/>
      </c>
      <c r="R2900" t="str">
        <f>IF(P2900="","",(VLOOKUP(P2900,Fauna!$G$2:$I$5001,3,FALSE)))</f>
        <v/>
      </c>
    </row>
    <row r="2901" spans="14:18" x14ac:dyDescent="0.25">
      <c r="N2901" t="str">
        <f>IF(P2901="","",(VLOOKUP(P2901,Fauna!$G$2:$N$5001,8,FALSE)))</f>
        <v/>
      </c>
      <c r="Q2901" t="str">
        <f>IF(P2901="","",(VLOOKUP(P2901,Fauna!$G$2:$H$5001,2,FALSE)))</f>
        <v/>
      </c>
      <c r="R2901" t="str">
        <f>IF(P2901="","",(VLOOKUP(P2901,Fauna!$G$2:$I$5001,3,FALSE)))</f>
        <v/>
      </c>
    </row>
    <row r="2902" spans="14:18" x14ac:dyDescent="0.25">
      <c r="N2902" t="str">
        <f>IF(P2902="","",(VLOOKUP(P2902,Fauna!$G$2:$N$5001,8,FALSE)))</f>
        <v/>
      </c>
      <c r="Q2902" t="str">
        <f>IF(P2902="","",(VLOOKUP(P2902,Fauna!$G$2:$H$5001,2,FALSE)))</f>
        <v/>
      </c>
      <c r="R2902" t="str">
        <f>IF(P2902="","",(VLOOKUP(P2902,Fauna!$G$2:$I$5001,3,FALSE)))</f>
        <v/>
      </c>
    </row>
    <row r="2903" spans="14:18" x14ac:dyDescent="0.25">
      <c r="N2903" t="str">
        <f>IF(P2903="","",(VLOOKUP(P2903,Fauna!$G$2:$N$5001,8,FALSE)))</f>
        <v/>
      </c>
      <c r="Q2903" t="str">
        <f>IF(P2903="","",(VLOOKUP(P2903,Fauna!$G$2:$H$5001,2,FALSE)))</f>
        <v/>
      </c>
      <c r="R2903" t="str">
        <f>IF(P2903="","",(VLOOKUP(P2903,Fauna!$G$2:$I$5001,3,FALSE)))</f>
        <v/>
      </c>
    </row>
    <row r="2904" spans="14:18" x14ac:dyDescent="0.25">
      <c r="N2904" t="str">
        <f>IF(P2904="","",(VLOOKUP(P2904,Fauna!$G$2:$N$5001,8,FALSE)))</f>
        <v/>
      </c>
      <c r="Q2904" t="str">
        <f>IF(P2904="","",(VLOOKUP(P2904,Fauna!$G$2:$H$5001,2,FALSE)))</f>
        <v/>
      </c>
      <c r="R2904" t="str">
        <f>IF(P2904="","",(VLOOKUP(P2904,Fauna!$G$2:$I$5001,3,FALSE)))</f>
        <v/>
      </c>
    </row>
    <row r="2905" spans="14:18" x14ac:dyDescent="0.25">
      <c r="N2905" t="str">
        <f>IF(P2905="","",(VLOOKUP(P2905,Fauna!$G$2:$N$5001,8,FALSE)))</f>
        <v/>
      </c>
      <c r="Q2905" t="str">
        <f>IF(P2905="","",(VLOOKUP(P2905,Fauna!$G$2:$H$5001,2,FALSE)))</f>
        <v/>
      </c>
      <c r="R2905" t="str">
        <f>IF(P2905="","",(VLOOKUP(P2905,Fauna!$G$2:$I$5001,3,FALSE)))</f>
        <v/>
      </c>
    </row>
    <row r="2906" spans="14:18" x14ac:dyDescent="0.25">
      <c r="N2906" t="str">
        <f>IF(P2906="","",(VLOOKUP(P2906,Fauna!$G$2:$N$5001,8,FALSE)))</f>
        <v/>
      </c>
      <c r="Q2906" t="str">
        <f>IF(P2906="","",(VLOOKUP(P2906,Fauna!$G$2:$H$5001,2,FALSE)))</f>
        <v/>
      </c>
      <c r="R2906" t="str">
        <f>IF(P2906="","",(VLOOKUP(P2906,Fauna!$G$2:$I$5001,3,FALSE)))</f>
        <v/>
      </c>
    </row>
    <row r="2907" spans="14:18" x14ac:dyDescent="0.25">
      <c r="N2907" t="str">
        <f>IF(P2907="","",(VLOOKUP(P2907,Fauna!$G$2:$N$5001,8,FALSE)))</f>
        <v/>
      </c>
      <c r="Q2907" t="str">
        <f>IF(P2907="","",(VLOOKUP(P2907,Fauna!$G$2:$H$5001,2,FALSE)))</f>
        <v/>
      </c>
      <c r="R2907" t="str">
        <f>IF(P2907="","",(VLOOKUP(P2907,Fauna!$G$2:$I$5001,3,FALSE)))</f>
        <v/>
      </c>
    </row>
    <row r="2908" spans="14:18" x14ac:dyDescent="0.25">
      <c r="N2908" t="str">
        <f>IF(P2908="","",(VLOOKUP(P2908,Fauna!$G$2:$N$5001,8,FALSE)))</f>
        <v/>
      </c>
      <c r="Q2908" t="str">
        <f>IF(P2908="","",(VLOOKUP(P2908,Fauna!$G$2:$H$5001,2,FALSE)))</f>
        <v/>
      </c>
      <c r="R2908" t="str">
        <f>IF(P2908="","",(VLOOKUP(P2908,Fauna!$G$2:$I$5001,3,FALSE)))</f>
        <v/>
      </c>
    </row>
    <row r="2909" spans="14:18" x14ac:dyDescent="0.25">
      <c r="N2909" t="str">
        <f>IF(P2909="","",(VLOOKUP(P2909,Fauna!$G$2:$N$5001,8,FALSE)))</f>
        <v/>
      </c>
      <c r="Q2909" t="str">
        <f>IF(P2909="","",(VLOOKUP(P2909,Fauna!$G$2:$H$5001,2,FALSE)))</f>
        <v/>
      </c>
      <c r="R2909" t="str">
        <f>IF(P2909="","",(VLOOKUP(P2909,Fauna!$G$2:$I$5001,3,FALSE)))</f>
        <v/>
      </c>
    </row>
    <row r="2910" spans="14:18" x14ac:dyDescent="0.25">
      <c r="N2910" t="str">
        <f>IF(P2910="","",(VLOOKUP(P2910,Fauna!$G$2:$N$5001,8,FALSE)))</f>
        <v/>
      </c>
      <c r="Q2910" t="str">
        <f>IF(P2910="","",(VLOOKUP(P2910,Fauna!$G$2:$H$5001,2,FALSE)))</f>
        <v/>
      </c>
      <c r="R2910" t="str">
        <f>IF(P2910="","",(VLOOKUP(P2910,Fauna!$G$2:$I$5001,3,FALSE)))</f>
        <v/>
      </c>
    </row>
    <row r="2911" spans="14:18" x14ac:dyDescent="0.25">
      <c r="N2911" t="str">
        <f>IF(P2911="","",(VLOOKUP(P2911,Fauna!$G$2:$N$5001,8,FALSE)))</f>
        <v/>
      </c>
      <c r="Q2911" t="str">
        <f>IF(P2911="","",(VLOOKUP(P2911,Fauna!$G$2:$H$5001,2,FALSE)))</f>
        <v/>
      </c>
      <c r="R2911" t="str">
        <f>IF(P2911="","",(VLOOKUP(P2911,Fauna!$G$2:$I$5001,3,FALSE)))</f>
        <v/>
      </c>
    </row>
    <row r="2912" spans="14:18" x14ac:dyDescent="0.25">
      <c r="N2912" t="str">
        <f>IF(P2912="","",(VLOOKUP(P2912,Fauna!$G$2:$N$5001,8,FALSE)))</f>
        <v/>
      </c>
      <c r="Q2912" t="str">
        <f>IF(P2912="","",(VLOOKUP(P2912,Fauna!$G$2:$H$5001,2,FALSE)))</f>
        <v/>
      </c>
      <c r="R2912" t="str">
        <f>IF(P2912="","",(VLOOKUP(P2912,Fauna!$G$2:$I$5001,3,FALSE)))</f>
        <v/>
      </c>
    </row>
    <row r="2913" spans="14:18" x14ac:dyDescent="0.25">
      <c r="N2913" t="str">
        <f>IF(P2913="","",(VLOOKUP(P2913,Fauna!$G$2:$N$5001,8,FALSE)))</f>
        <v/>
      </c>
      <c r="Q2913" t="str">
        <f>IF(P2913="","",(VLOOKUP(P2913,Fauna!$G$2:$H$5001,2,FALSE)))</f>
        <v/>
      </c>
      <c r="R2913" t="str">
        <f>IF(P2913="","",(VLOOKUP(P2913,Fauna!$G$2:$I$5001,3,FALSE)))</f>
        <v/>
      </c>
    </row>
    <row r="2914" spans="14:18" x14ac:dyDescent="0.25">
      <c r="N2914" t="str">
        <f>IF(P2914="","",(VLOOKUP(P2914,Fauna!$G$2:$N$5001,8,FALSE)))</f>
        <v/>
      </c>
      <c r="Q2914" t="str">
        <f>IF(P2914="","",(VLOOKUP(P2914,Fauna!$G$2:$H$5001,2,FALSE)))</f>
        <v/>
      </c>
      <c r="R2914" t="str">
        <f>IF(P2914="","",(VLOOKUP(P2914,Fauna!$G$2:$I$5001,3,FALSE)))</f>
        <v/>
      </c>
    </row>
    <row r="2915" spans="14:18" x14ac:dyDescent="0.25">
      <c r="N2915" t="str">
        <f>IF(P2915="","",(VLOOKUP(P2915,Fauna!$G$2:$N$5001,8,FALSE)))</f>
        <v/>
      </c>
      <c r="Q2915" t="str">
        <f>IF(P2915="","",(VLOOKUP(P2915,Fauna!$G$2:$H$5001,2,FALSE)))</f>
        <v/>
      </c>
      <c r="R2915" t="str">
        <f>IF(P2915="","",(VLOOKUP(P2915,Fauna!$G$2:$I$5001,3,FALSE)))</f>
        <v/>
      </c>
    </row>
    <row r="2916" spans="14:18" x14ac:dyDescent="0.25">
      <c r="N2916" t="str">
        <f>IF(P2916="","",(VLOOKUP(P2916,Fauna!$G$2:$N$5001,8,FALSE)))</f>
        <v/>
      </c>
      <c r="Q2916" t="str">
        <f>IF(P2916="","",(VLOOKUP(P2916,Fauna!$G$2:$H$5001,2,FALSE)))</f>
        <v/>
      </c>
      <c r="R2916" t="str">
        <f>IF(P2916="","",(VLOOKUP(P2916,Fauna!$G$2:$I$5001,3,FALSE)))</f>
        <v/>
      </c>
    </row>
    <row r="2917" spans="14:18" x14ac:dyDescent="0.25">
      <c r="N2917" t="str">
        <f>IF(P2917="","",(VLOOKUP(P2917,Fauna!$G$2:$N$5001,8,FALSE)))</f>
        <v/>
      </c>
      <c r="Q2917" t="str">
        <f>IF(P2917="","",(VLOOKUP(P2917,Fauna!$G$2:$H$5001,2,FALSE)))</f>
        <v/>
      </c>
      <c r="R2917" t="str">
        <f>IF(P2917="","",(VLOOKUP(P2917,Fauna!$G$2:$I$5001,3,FALSE)))</f>
        <v/>
      </c>
    </row>
    <row r="2918" spans="14:18" x14ac:dyDescent="0.25">
      <c r="N2918" t="str">
        <f>IF(P2918="","",(VLOOKUP(P2918,Fauna!$G$2:$N$5001,8,FALSE)))</f>
        <v/>
      </c>
      <c r="Q2918" t="str">
        <f>IF(P2918="","",(VLOOKUP(P2918,Fauna!$G$2:$H$5001,2,FALSE)))</f>
        <v/>
      </c>
      <c r="R2918" t="str">
        <f>IF(P2918="","",(VLOOKUP(P2918,Fauna!$G$2:$I$5001,3,FALSE)))</f>
        <v/>
      </c>
    </row>
    <row r="2919" spans="14:18" x14ac:dyDescent="0.25">
      <c r="N2919" t="str">
        <f>IF(P2919="","",(VLOOKUP(P2919,Fauna!$G$2:$N$5001,8,FALSE)))</f>
        <v/>
      </c>
      <c r="Q2919" t="str">
        <f>IF(P2919="","",(VLOOKUP(P2919,Fauna!$G$2:$H$5001,2,FALSE)))</f>
        <v/>
      </c>
      <c r="R2919" t="str">
        <f>IF(P2919="","",(VLOOKUP(P2919,Fauna!$G$2:$I$5001,3,FALSE)))</f>
        <v/>
      </c>
    </row>
    <row r="2920" spans="14:18" x14ac:dyDescent="0.25">
      <c r="N2920" t="str">
        <f>IF(P2920="","",(VLOOKUP(P2920,Fauna!$G$2:$N$5001,8,FALSE)))</f>
        <v/>
      </c>
      <c r="Q2920" t="str">
        <f>IF(P2920="","",(VLOOKUP(P2920,Fauna!$G$2:$H$5001,2,FALSE)))</f>
        <v/>
      </c>
      <c r="R2920" t="str">
        <f>IF(P2920="","",(VLOOKUP(P2920,Fauna!$G$2:$I$5001,3,FALSE)))</f>
        <v/>
      </c>
    </row>
    <row r="2921" spans="14:18" x14ac:dyDescent="0.25">
      <c r="N2921" t="str">
        <f>IF(P2921="","",(VLOOKUP(P2921,Fauna!$G$2:$N$5001,8,FALSE)))</f>
        <v/>
      </c>
      <c r="Q2921" t="str">
        <f>IF(P2921="","",(VLOOKUP(P2921,Fauna!$G$2:$H$5001,2,FALSE)))</f>
        <v/>
      </c>
      <c r="R2921" t="str">
        <f>IF(P2921="","",(VLOOKUP(P2921,Fauna!$G$2:$I$5001,3,FALSE)))</f>
        <v/>
      </c>
    </row>
    <row r="2922" spans="14:18" x14ac:dyDescent="0.25">
      <c r="N2922" t="str">
        <f>IF(P2922="","",(VLOOKUP(P2922,Fauna!$G$2:$N$5001,8,FALSE)))</f>
        <v/>
      </c>
      <c r="Q2922" t="str">
        <f>IF(P2922="","",(VLOOKUP(P2922,Fauna!$G$2:$H$5001,2,FALSE)))</f>
        <v/>
      </c>
      <c r="R2922" t="str">
        <f>IF(P2922="","",(VLOOKUP(P2922,Fauna!$G$2:$I$5001,3,FALSE)))</f>
        <v/>
      </c>
    </row>
    <row r="2923" spans="14:18" x14ac:dyDescent="0.25">
      <c r="N2923" t="str">
        <f>IF(P2923="","",(VLOOKUP(P2923,Fauna!$G$2:$N$5001,8,FALSE)))</f>
        <v/>
      </c>
      <c r="Q2923" t="str">
        <f>IF(P2923="","",(VLOOKUP(P2923,Fauna!$G$2:$H$5001,2,FALSE)))</f>
        <v/>
      </c>
      <c r="R2923" t="str">
        <f>IF(P2923="","",(VLOOKUP(P2923,Fauna!$G$2:$I$5001,3,FALSE)))</f>
        <v/>
      </c>
    </row>
    <row r="2924" spans="14:18" x14ac:dyDescent="0.25">
      <c r="N2924" t="str">
        <f>IF(P2924="","",(VLOOKUP(P2924,Fauna!$G$2:$N$5001,8,FALSE)))</f>
        <v/>
      </c>
      <c r="Q2924" t="str">
        <f>IF(P2924="","",(VLOOKUP(P2924,Fauna!$G$2:$H$5001,2,FALSE)))</f>
        <v/>
      </c>
      <c r="R2924" t="str">
        <f>IF(P2924="","",(VLOOKUP(P2924,Fauna!$G$2:$I$5001,3,FALSE)))</f>
        <v/>
      </c>
    </row>
    <row r="2925" spans="14:18" x14ac:dyDescent="0.25">
      <c r="N2925" t="str">
        <f>IF(P2925="","",(VLOOKUP(P2925,Fauna!$G$2:$N$5001,8,FALSE)))</f>
        <v/>
      </c>
      <c r="Q2925" t="str">
        <f>IF(P2925="","",(VLOOKUP(P2925,Fauna!$G$2:$H$5001,2,FALSE)))</f>
        <v/>
      </c>
      <c r="R2925" t="str">
        <f>IF(P2925="","",(VLOOKUP(P2925,Fauna!$G$2:$I$5001,3,FALSE)))</f>
        <v/>
      </c>
    </row>
    <row r="2926" spans="14:18" x14ac:dyDescent="0.25">
      <c r="N2926" t="str">
        <f>IF(P2926="","",(VLOOKUP(P2926,Fauna!$G$2:$N$5001,8,FALSE)))</f>
        <v/>
      </c>
      <c r="Q2926" t="str">
        <f>IF(P2926="","",(VLOOKUP(P2926,Fauna!$G$2:$H$5001,2,FALSE)))</f>
        <v/>
      </c>
      <c r="R2926" t="str">
        <f>IF(P2926="","",(VLOOKUP(P2926,Fauna!$G$2:$I$5001,3,FALSE)))</f>
        <v/>
      </c>
    </row>
    <row r="2927" spans="14:18" x14ac:dyDescent="0.25">
      <c r="N2927" t="str">
        <f>IF(P2927="","",(VLOOKUP(P2927,Fauna!$G$2:$N$5001,8,FALSE)))</f>
        <v/>
      </c>
      <c r="Q2927" t="str">
        <f>IF(P2927="","",(VLOOKUP(P2927,Fauna!$G$2:$H$5001,2,FALSE)))</f>
        <v/>
      </c>
      <c r="R2927" t="str">
        <f>IF(P2927="","",(VLOOKUP(P2927,Fauna!$G$2:$I$5001,3,FALSE)))</f>
        <v/>
      </c>
    </row>
    <row r="2928" spans="14:18" x14ac:dyDescent="0.25">
      <c r="N2928" t="str">
        <f>IF(P2928="","",(VLOOKUP(P2928,Fauna!$G$2:$N$5001,8,FALSE)))</f>
        <v/>
      </c>
      <c r="Q2928" t="str">
        <f>IF(P2928="","",(VLOOKUP(P2928,Fauna!$G$2:$H$5001,2,FALSE)))</f>
        <v/>
      </c>
      <c r="R2928" t="str">
        <f>IF(P2928="","",(VLOOKUP(P2928,Fauna!$G$2:$I$5001,3,FALSE)))</f>
        <v/>
      </c>
    </row>
    <row r="2929" spans="14:18" x14ac:dyDescent="0.25">
      <c r="N2929" t="str">
        <f>IF(P2929="","",(VLOOKUP(P2929,Fauna!$G$2:$N$5001,8,FALSE)))</f>
        <v/>
      </c>
      <c r="Q2929" t="str">
        <f>IF(P2929="","",(VLOOKUP(P2929,Fauna!$G$2:$H$5001,2,FALSE)))</f>
        <v/>
      </c>
      <c r="R2929" t="str">
        <f>IF(P2929="","",(VLOOKUP(P2929,Fauna!$G$2:$I$5001,3,FALSE)))</f>
        <v/>
      </c>
    </row>
    <row r="2930" spans="14:18" x14ac:dyDescent="0.25">
      <c r="N2930" t="str">
        <f>IF(P2930="","",(VLOOKUP(P2930,Fauna!$G$2:$N$5001,8,FALSE)))</f>
        <v/>
      </c>
      <c r="Q2930" t="str">
        <f>IF(P2930="","",(VLOOKUP(P2930,Fauna!$G$2:$H$5001,2,FALSE)))</f>
        <v/>
      </c>
      <c r="R2930" t="str">
        <f>IF(P2930="","",(VLOOKUP(P2930,Fauna!$G$2:$I$5001,3,FALSE)))</f>
        <v/>
      </c>
    </row>
    <row r="2931" spans="14:18" x14ac:dyDescent="0.25">
      <c r="N2931" t="str">
        <f>IF(P2931="","",(VLOOKUP(P2931,Fauna!$G$2:$N$5001,8,FALSE)))</f>
        <v/>
      </c>
      <c r="Q2931" t="str">
        <f>IF(P2931="","",(VLOOKUP(P2931,Fauna!$G$2:$H$5001,2,FALSE)))</f>
        <v/>
      </c>
      <c r="R2931" t="str">
        <f>IF(P2931="","",(VLOOKUP(P2931,Fauna!$G$2:$I$5001,3,FALSE)))</f>
        <v/>
      </c>
    </row>
    <row r="2932" spans="14:18" x14ac:dyDescent="0.25">
      <c r="N2932" t="str">
        <f>IF(P2932="","",(VLOOKUP(P2932,Fauna!$G$2:$N$5001,8,FALSE)))</f>
        <v/>
      </c>
      <c r="Q2932" t="str">
        <f>IF(P2932="","",(VLOOKUP(P2932,Fauna!$G$2:$H$5001,2,FALSE)))</f>
        <v/>
      </c>
      <c r="R2932" t="str">
        <f>IF(P2932="","",(VLOOKUP(P2932,Fauna!$G$2:$I$5001,3,FALSE)))</f>
        <v/>
      </c>
    </row>
    <row r="2933" spans="14:18" x14ac:dyDescent="0.25">
      <c r="N2933" t="str">
        <f>IF(P2933="","",(VLOOKUP(P2933,Fauna!$G$2:$N$5001,8,FALSE)))</f>
        <v/>
      </c>
      <c r="Q2933" t="str">
        <f>IF(P2933="","",(VLOOKUP(P2933,Fauna!$G$2:$H$5001,2,FALSE)))</f>
        <v/>
      </c>
      <c r="R2933" t="str">
        <f>IF(P2933="","",(VLOOKUP(P2933,Fauna!$G$2:$I$5001,3,FALSE)))</f>
        <v/>
      </c>
    </row>
    <row r="2934" spans="14:18" x14ac:dyDescent="0.25">
      <c r="N2934" t="str">
        <f>IF(P2934="","",(VLOOKUP(P2934,Fauna!$G$2:$N$5001,8,FALSE)))</f>
        <v/>
      </c>
      <c r="Q2934" t="str">
        <f>IF(P2934="","",(VLOOKUP(P2934,Fauna!$G$2:$H$5001,2,FALSE)))</f>
        <v/>
      </c>
      <c r="R2934" t="str">
        <f>IF(P2934="","",(VLOOKUP(P2934,Fauna!$G$2:$I$5001,3,FALSE)))</f>
        <v/>
      </c>
    </row>
    <row r="2935" spans="14:18" x14ac:dyDescent="0.25">
      <c r="N2935" t="str">
        <f>IF(P2935="","",(VLOOKUP(P2935,Fauna!$G$2:$N$5001,8,FALSE)))</f>
        <v/>
      </c>
      <c r="Q2935" t="str">
        <f>IF(P2935="","",(VLOOKUP(P2935,Fauna!$G$2:$H$5001,2,FALSE)))</f>
        <v/>
      </c>
      <c r="R2935" t="str">
        <f>IF(P2935="","",(VLOOKUP(P2935,Fauna!$G$2:$I$5001,3,FALSE)))</f>
        <v/>
      </c>
    </row>
    <row r="2936" spans="14:18" x14ac:dyDescent="0.25">
      <c r="N2936" t="str">
        <f>IF(P2936="","",(VLOOKUP(P2936,Fauna!$G$2:$N$5001,8,FALSE)))</f>
        <v/>
      </c>
      <c r="Q2936" t="str">
        <f>IF(P2936="","",(VLOOKUP(P2936,Fauna!$G$2:$H$5001,2,FALSE)))</f>
        <v/>
      </c>
      <c r="R2936" t="str">
        <f>IF(P2936="","",(VLOOKUP(P2936,Fauna!$G$2:$I$5001,3,FALSE)))</f>
        <v/>
      </c>
    </row>
    <row r="2937" spans="14:18" x14ac:dyDescent="0.25">
      <c r="N2937" t="str">
        <f>IF(P2937="","",(VLOOKUP(P2937,Fauna!$G$2:$N$5001,8,FALSE)))</f>
        <v/>
      </c>
      <c r="Q2937" t="str">
        <f>IF(P2937="","",(VLOOKUP(P2937,Fauna!$G$2:$H$5001,2,FALSE)))</f>
        <v/>
      </c>
      <c r="R2937" t="str">
        <f>IF(P2937="","",(VLOOKUP(P2937,Fauna!$G$2:$I$5001,3,FALSE)))</f>
        <v/>
      </c>
    </row>
    <row r="2938" spans="14:18" x14ac:dyDescent="0.25">
      <c r="N2938" t="str">
        <f>IF(P2938="","",(VLOOKUP(P2938,Fauna!$G$2:$N$5001,8,FALSE)))</f>
        <v/>
      </c>
      <c r="Q2938" t="str">
        <f>IF(P2938="","",(VLOOKUP(P2938,Fauna!$G$2:$H$5001,2,FALSE)))</f>
        <v/>
      </c>
      <c r="R2938" t="str">
        <f>IF(P2938="","",(VLOOKUP(P2938,Fauna!$G$2:$I$5001,3,FALSE)))</f>
        <v/>
      </c>
    </row>
    <row r="2939" spans="14:18" x14ac:dyDescent="0.25">
      <c r="N2939" t="str">
        <f>IF(P2939="","",(VLOOKUP(P2939,Fauna!$G$2:$N$5001,8,FALSE)))</f>
        <v/>
      </c>
      <c r="Q2939" t="str">
        <f>IF(P2939="","",(VLOOKUP(P2939,Fauna!$G$2:$H$5001,2,FALSE)))</f>
        <v/>
      </c>
      <c r="R2939" t="str">
        <f>IF(P2939="","",(VLOOKUP(P2939,Fauna!$G$2:$I$5001,3,FALSE)))</f>
        <v/>
      </c>
    </row>
    <row r="2940" spans="14:18" x14ac:dyDescent="0.25">
      <c r="N2940" t="str">
        <f>IF(P2940="","",(VLOOKUP(P2940,Fauna!$G$2:$N$5001,8,FALSE)))</f>
        <v/>
      </c>
      <c r="Q2940" t="str">
        <f>IF(P2940="","",(VLOOKUP(P2940,Fauna!$G$2:$H$5001,2,FALSE)))</f>
        <v/>
      </c>
      <c r="R2940" t="str">
        <f>IF(P2940="","",(VLOOKUP(P2940,Fauna!$G$2:$I$5001,3,FALSE)))</f>
        <v/>
      </c>
    </row>
    <row r="2941" spans="14:18" x14ac:dyDescent="0.25">
      <c r="N2941" t="str">
        <f>IF(P2941="","",(VLOOKUP(P2941,Fauna!$G$2:$N$5001,8,FALSE)))</f>
        <v/>
      </c>
      <c r="Q2941" t="str">
        <f>IF(P2941="","",(VLOOKUP(P2941,Fauna!$G$2:$H$5001,2,FALSE)))</f>
        <v/>
      </c>
      <c r="R2941" t="str">
        <f>IF(P2941="","",(VLOOKUP(P2941,Fauna!$G$2:$I$5001,3,FALSE)))</f>
        <v/>
      </c>
    </row>
    <row r="2942" spans="14:18" x14ac:dyDescent="0.25">
      <c r="N2942" t="str">
        <f>IF(P2942="","",(VLOOKUP(P2942,Fauna!$G$2:$N$5001,8,FALSE)))</f>
        <v/>
      </c>
      <c r="Q2942" t="str">
        <f>IF(P2942="","",(VLOOKUP(P2942,Fauna!$G$2:$H$5001,2,FALSE)))</f>
        <v/>
      </c>
      <c r="R2942" t="str">
        <f>IF(P2942="","",(VLOOKUP(P2942,Fauna!$G$2:$I$5001,3,FALSE)))</f>
        <v/>
      </c>
    </row>
    <row r="2943" spans="14:18" x14ac:dyDescent="0.25">
      <c r="N2943" t="str">
        <f>IF(P2943="","",(VLOOKUP(P2943,Fauna!$G$2:$N$5001,8,FALSE)))</f>
        <v/>
      </c>
      <c r="Q2943" t="str">
        <f>IF(P2943="","",(VLOOKUP(P2943,Fauna!$G$2:$H$5001,2,FALSE)))</f>
        <v/>
      </c>
      <c r="R2943" t="str">
        <f>IF(P2943="","",(VLOOKUP(P2943,Fauna!$G$2:$I$5001,3,FALSE)))</f>
        <v/>
      </c>
    </row>
    <row r="2944" spans="14:18" x14ac:dyDescent="0.25">
      <c r="N2944" t="str">
        <f>IF(P2944="","",(VLOOKUP(P2944,Fauna!$G$2:$N$5001,8,FALSE)))</f>
        <v/>
      </c>
      <c r="Q2944" t="str">
        <f>IF(P2944="","",(VLOOKUP(P2944,Fauna!$G$2:$H$5001,2,FALSE)))</f>
        <v/>
      </c>
      <c r="R2944" t="str">
        <f>IF(P2944="","",(VLOOKUP(P2944,Fauna!$G$2:$I$5001,3,FALSE)))</f>
        <v/>
      </c>
    </row>
    <row r="2945" spans="14:18" x14ac:dyDescent="0.25">
      <c r="N2945" t="str">
        <f>IF(P2945="","",(VLOOKUP(P2945,Fauna!$G$2:$N$5001,8,FALSE)))</f>
        <v/>
      </c>
      <c r="Q2945" t="str">
        <f>IF(P2945="","",(VLOOKUP(P2945,Fauna!$G$2:$H$5001,2,FALSE)))</f>
        <v/>
      </c>
      <c r="R2945" t="str">
        <f>IF(P2945="","",(VLOOKUP(P2945,Fauna!$G$2:$I$5001,3,FALSE)))</f>
        <v/>
      </c>
    </row>
    <row r="2946" spans="14:18" x14ac:dyDescent="0.25">
      <c r="N2946" t="str">
        <f>IF(P2946="","",(VLOOKUP(P2946,Fauna!$G$2:$N$5001,8,FALSE)))</f>
        <v/>
      </c>
      <c r="Q2946" t="str">
        <f>IF(P2946="","",(VLOOKUP(P2946,Fauna!$G$2:$H$5001,2,FALSE)))</f>
        <v/>
      </c>
      <c r="R2946" t="str">
        <f>IF(P2946="","",(VLOOKUP(P2946,Fauna!$G$2:$I$5001,3,FALSE)))</f>
        <v/>
      </c>
    </row>
    <row r="2947" spans="14:18" x14ac:dyDescent="0.25">
      <c r="N2947" t="str">
        <f>IF(P2947="","",(VLOOKUP(P2947,Fauna!$G$2:$N$5001,8,FALSE)))</f>
        <v/>
      </c>
      <c r="Q2947" t="str">
        <f>IF(P2947="","",(VLOOKUP(P2947,Fauna!$G$2:$H$5001,2,FALSE)))</f>
        <v/>
      </c>
      <c r="R2947" t="str">
        <f>IF(P2947="","",(VLOOKUP(P2947,Fauna!$G$2:$I$5001,3,FALSE)))</f>
        <v/>
      </c>
    </row>
    <row r="2948" spans="14:18" x14ac:dyDescent="0.25">
      <c r="N2948" t="str">
        <f>IF(P2948="","",(VLOOKUP(P2948,Fauna!$G$2:$N$5001,8,FALSE)))</f>
        <v/>
      </c>
      <c r="Q2948" t="str">
        <f>IF(P2948="","",(VLOOKUP(P2948,Fauna!$G$2:$H$5001,2,FALSE)))</f>
        <v/>
      </c>
      <c r="R2948" t="str">
        <f>IF(P2948="","",(VLOOKUP(P2948,Fauna!$G$2:$I$5001,3,FALSE)))</f>
        <v/>
      </c>
    </row>
    <row r="2949" spans="14:18" x14ac:dyDescent="0.25">
      <c r="N2949" t="str">
        <f>IF(P2949="","",(VLOOKUP(P2949,Fauna!$G$2:$N$5001,8,FALSE)))</f>
        <v/>
      </c>
      <c r="Q2949" t="str">
        <f>IF(P2949="","",(VLOOKUP(P2949,Fauna!$G$2:$H$5001,2,FALSE)))</f>
        <v/>
      </c>
      <c r="R2949" t="str">
        <f>IF(P2949="","",(VLOOKUP(P2949,Fauna!$G$2:$I$5001,3,FALSE)))</f>
        <v/>
      </c>
    </row>
    <row r="2950" spans="14:18" x14ac:dyDescent="0.25">
      <c r="N2950" t="str">
        <f>IF(P2950="","",(VLOOKUP(P2950,Fauna!$G$2:$N$5001,8,FALSE)))</f>
        <v/>
      </c>
      <c r="Q2950" t="str">
        <f>IF(P2950="","",(VLOOKUP(P2950,Fauna!$G$2:$H$5001,2,FALSE)))</f>
        <v/>
      </c>
      <c r="R2950" t="str">
        <f>IF(P2950="","",(VLOOKUP(P2950,Fauna!$G$2:$I$5001,3,FALSE)))</f>
        <v/>
      </c>
    </row>
    <row r="2951" spans="14:18" x14ac:dyDescent="0.25">
      <c r="N2951" t="str">
        <f>IF(P2951="","",(VLOOKUP(P2951,Fauna!$G$2:$N$5001,8,FALSE)))</f>
        <v/>
      </c>
      <c r="Q2951" t="str">
        <f>IF(P2951="","",(VLOOKUP(P2951,Fauna!$G$2:$H$5001,2,FALSE)))</f>
        <v/>
      </c>
      <c r="R2951" t="str">
        <f>IF(P2951="","",(VLOOKUP(P2951,Fauna!$G$2:$I$5001,3,FALSE)))</f>
        <v/>
      </c>
    </row>
    <row r="2952" spans="14:18" x14ac:dyDescent="0.25">
      <c r="N2952" t="str">
        <f>IF(P2952="","",(VLOOKUP(P2952,Fauna!$G$2:$N$5001,8,FALSE)))</f>
        <v/>
      </c>
      <c r="Q2952" t="str">
        <f>IF(P2952="","",(VLOOKUP(P2952,Fauna!$G$2:$H$5001,2,FALSE)))</f>
        <v/>
      </c>
      <c r="R2952" t="str">
        <f>IF(P2952="","",(VLOOKUP(P2952,Fauna!$G$2:$I$5001,3,FALSE)))</f>
        <v/>
      </c>
    </row>
    <row r="2953" spans="14:18" x14ac:dyDescent="0.25">
      <c r="N2953" t="str">
        <f>IF(P2953="","",(VLOOKUP(P2953,Fauna!$G$2:$N$5001,8,FALSE)))</f>
        <v/>
      </c>
      <c r="Q2953" t="str">
        <f>IF(P2953="","",(VLOOKUP(P2953,Fauna!$G$2:$H$5001,2,FALSE)))</f>
        <v/>
      </c>
      <c r="R2953" t="str">
        <f>IF(P2953="","",(VLOOKUP(P2953,Fauna!$G$2:$I$5001,3,FALSE)))</f>
        <v/>
      </c>
    </row>
    <row r="2954" spans="14:18" x14ac:dyDescent="0.25">
      <c r="N2954" t="str">
        <f>IF(P2954="","",(VLOOKUP(P2954,Fauna!$G$2:$N$5001,8,FALSE)))</f>
        <v/>
      </c>
      <c r="Q2954" t="str">
        <f>IF(P2954="","",(VLOOKUP(P2954,Fauna!$G$2:$H$5001,2,FALSE)))</f>
        <v/>
      </c>
      <c r="R2954" t="str">
        <f>IF(P2954="","",(VLOOKUP(P2954,Fauna!$G$2:$I$5001,3,FALSE)))</f>
        <v/>
      </c>
    </row>
    <row r="2955" spans="14:18" x14ac:dyDescent="0.25">
      <c r="N2955" t="str">
        <f>IF(P2955="","",(VLOOKUP(P2955,Fauna!$G$2:$N$5001,8,FALSE)))</f>
        <v/>
      </c>
      <c r="Q2955" t="str">
        <f>IF(P2955="","",(VLOOKUP(P2955,Fauna!$G$2:$H$5001,2,FALSE)))</f>
        <v/>
      </c>
      <c r="R2955" t="str">
        <f>IF(P2955="","",(VLOOKUP(P2955,Fauna!$G$2:$I$5001,3,FALSE)))</f>
        <v/>
      </c>
    </row>
    <row r="2956" spans="14:18" x14ac:dyDescent="0.25">
      <c r="N2956" t="str">
        <f>IF(P2956="","",(VLOOKUP(P2956,Fauna!$G$2:$N$5001,8,FALSE)))</f>
        <v/>
      </c>
      <c r="Q2956" t="str">
        <f>IF(P2956="","",(VLOOKUP(P2956,Fauna!$G$2:$H$5001,2,FALSE)))</f>
        <v/>
      </c>
      <c r="R2956" t="str">
        <f>IF(P2956="","",(VLOOKUP(P2956,Fauna!$G$2:$I$5001,3,FALSE)))</f>
        <v/>
      </c>
    </row>
    <row r="2957" spans="14:18" x14ac:dyDescent="0.25">
      <c r="N2957" t="str">
        <f>IF(P2957="","",(VLOOKUP(P2957,Fauna!$G$2:$N$5001,8,FALSE)))</f>
        <v/>
      </c>
      <c r="Q2957" t="str">
        <f>IF(P2957="","",(VLOOKUP(P2957,Fauna!$G$2:$H$5001,2,FALSE)))</f>
        <v/>
      </c>
      <c r="R2957" t="str">
        <f>IF(P2957="","",(VLOOKUP(P2957,Fauna!$G$2:$I$5001,3,FALSE)))</f>
        <v/>
      </c>
    </row>
    <row r="2958" spans="14:18" x14ac:dyDescent="0.25">
      <c r="N2958" t="str">
        <f>IF(P2958="","",(VLOOKUP(P2958,Fauna!$G$2:$N$5001,8,FALSE)))</f>
        <v/>
      </c>
      <c r="Q2958" t="str">
        <f>IF(P2958="","",(VLOOKUP(P2958,Fauna!$G$2:$H$5001,2,FALSE)))</f>
        <v/>
      </c>
      <c r="R2958" t="str">
        <f>IF(P2958="","",(VLOOKUP(P2958,Fauna!$G$2:$I$5001,3,FALSE)))</f>
        <v/>
      </c>
    </row>
    <row r="2959" spans="14:18" x14ac:dyDescent="0.25">
      <c r="N2959" t="str">
        <f>IF(P2959="","",(VLOOKUP(P2959,Fauna!$G$2:$N$5001,8,FALSE)))</f>
        <v/>
      </c>
      <c r="Q2959" t="str">
        <f>IF(P2959="","",(VLOOKUP(P2959,Fauna!$G$2:$H$5001,2,FALSE)))</f>
        <v/>
      </c>
      <c r="R2959" t="str">
        <f>IF(P2959="","",(VLOOKUP(P2959,Fauna!$G$2:$I$5001,3,FALSE)))</f>
        <v/>
      </c>
    </row>
    <row r="2960" spans="14:18" x14ac:dyDescent="0.25">
      <c r="N2960" t="str">
        <f>IF(P2960="","",(VLOOKUP(P2960,Fauna!$G$2:$N$5001,8,FALSE)))</f>
        <v/>
      </c>
      <c r="Q2960" t="str">
        <f>IF(P2960="","",(VLOOKUP(P2960,Fauna!$G$2:$H$5001,2,FALSE)))</f>
        <v/>
      </c>
      <c r="R2960" t="str">
        <f>IF(P2960="","",(VLOOKUP(P2960,Fauna!$G$2:$I$5001,3,FALSE)))</f>
        <v/>
      </c>
    </row>
    <row r="2961" spans="14:18" x14ac:dyDescent="0.25">
      <c r="N2961" t="str">
        <f>IF(P2961="","",(VLOOKUP(P2961,Fauna!$G$2:$N$5001,8,FALSE)))</f>
        <v/>
      </c>
      <c r="Q2961" t="str">
        <f>IF(P2961="","",(VLOOKUP(P2961,Fauna!$G$2:$H$5001,2,FALSE)))</f>
        <v/>
      </c>
      <c r="R2961" t="str">
        <f>IF(P2961="","",(VLOOKUP(P2961,Fauna!$G$2:$I$5001,3,FALSE)))</f>
        <v/>
      </c>
    </row>
    <row r="2962" spans="14:18" x14ac:dyDescent="0.25">
      <c r="N2962" t="str">
        <f>IF(P2962="","",(VLOOKUP(P2962,Fauna!$G$2:$N$5001,8,FALSE)))</f>
        <v/>
      </c>
      <c r="Q2962" t="str">
        <f>IF(P2962="","",(VLOOKUP(P2962,Fauna!$G$2:$H$5001,2,FALSE)))</f>
        <v/>
      </c>
      <c r="R2962" t="str">
        <f>IF(P2962="","",(VLOOKUP(P2962,Fauna!$G$2:$I$5001,3,FALSE)))</f>
        <v/>
      </c>
    </row>
    <row r="2963" spans="14:18" x14ac:dyDescent="0.25">
      <c r="N2963" t="str">
        <f>IF(P2963="","",(VLOOKUP(P2963,Fauna!$G$2:$N$5001,8,FALSE)))</f>
        <v/>
      </c>
      <c r="Q2963" t="str">
        <f>IF(P2963="","",(VLOOKUP(P2963,Fauna!$G$2:$H$5001,2,FALSE)))</f>
        <v/>
      </c>
      <c r="R2963" t="str">
        <f>IF(P2963="","",(VLOOKUP(P2963,Fauna!$G$2:$I$5001,3,FALSE)))</f>
        <v/>
      </c>
    </row>
    <row r="2964" spans="14:18" x14ac:dyDescent="0.25">
      <c r="N2964" t="str">
        <f>IF(P2964="","",(VLOOKUP(P2964,Fauna!$G$2:$N$5001,8,FALSE)))</f>
        <v/>
      </c>
      <c r="Q2964" t="str">
        <f>IF(P2964="","",(VLOOKUP(P2964,Fauna!$G$2:$H$5001,2,FALSE)))</f>
        <v/>
      </c>
      <c r="R2964" t="str">
        <f>IF(P2964="","",(VLOOKUP(P2964,Fauna!$G$2:$I$5001,3,FALSE)))</f>
        <v/>
      </c>
    </row>
    <row r="2965" spans="14:18" x14ac:dyDescent="0.25">
      <c r="N2965" t="str">
        <f>IF(P2965="","",(VLOOKUP(P2965,Fauna!$G$2:$N$5001,8,FALSE)))</f>
        <v/>
      </c>
      <c r="Q2965" t="str">
        <f>IF(P2965="","",(VLOOKUP(P2965,Fauna!$G$2:$H$5001,2,FALSE)))</f>
        <v/>
      </c>
      <c r="R2965" t="str">
        <f>IF(P2965="","",(VLOOKUP(P2965,Fauna!$G$2:$I$5001,3,FALSE)))</f>
        <v/>
      </c>
    </row>
    <row r="2966" spans="14:18" x14ac:dyDescent="0.25">
      <c r="N2966" t="str">
        <f>IF(P2966="","",(VLOOKUP(P2966,Fauna!$G$2:$N$5001,8,FALSE)))</f>
        <v/>
      </c>
      <c r="Q2966" t="str">
        <f>IF(P2966="","",(VLOOKUP(P2966,Fauna!$G$2:$H$5001,2,FALSE)))</f>
        <v/>
      </c>
      <c r="R2966" t="str">
        <f>IF(P2966="","",(VLOOKUP(P2966,Fauna!$G$2:$I$5001,3,FALSE)))</f>
        <v/>
      </c>
    </row>
    <row r="2967" spans="14:18" x14ac:dyDescent="0.25">
      <c r="N2967" t="str">
        <f>IF(P2967="","",(VLOOKUP(P2967,Fauna!$G$2:$N$5001,8,FALSE)))</f>
        <v/>
      </c>
      <c r="Q2967" t="str">
        <f>IF(P2967="","",(VLOOKUP(P2967,Fauna!$G$2:$H$5001,2,FALSE)))</f>
        <v/>
      </c>
      <c r="R2967" t="str">
        <f>IF(P2967="","",(VLOOKUP(P2967,Fauna!$G$2:$I$5001,3,FALSE)))</f>
        <v/>
      </c>
    </row>
    <row r="2968" spans="14:18" x14ac:dyDescent="0.25">
      <c r="N2968" t="str">
        <f>IF(P2968="","",(VLOOKUP(P2968,Fauna!$G$2:$N$5001,8,FALSE)))</f>
        <v/>
      </c>
      <c r="Q2968" t="str">
        <f>IF(P2968="","",(VLOOKUP(P2968,Fauna!$G$2:$H$5001,2,FALSE)))</f>
        <v/>
      </c>
      <c r="R2968" t="str">
        <f>IF(P2968="","",(VLOOKUP(P2968,Fauna!$G$2:$I$5001,3,FALSE)))</f>
        <v/>
      </c>
    </row>
    <row r="2969" spans="14:18" x14ac:dyDescent="0.25">
      <c r="N2969" t="str">
        <f>IF(P2969="","",(VLOOKUP(P2969,Fauna!$G$2:$N$5001,8,FALSE)))</f>
        <v/>
      </c>
      <c r="Q2969" t="str">
        <f>IF(P2969="","",(VLOOKUP(P2969,Fauna!$G$2:$H$5001,2,FALSE)))</f>
        <v/>
      </c>
      <c r="R2969" t="str">
        <f>IF(P2969="","",(VLOOKUP(P2969,Fauna!$G$2:$I$5001,3,FALSE)))</f>
        <v/>
      </c>
    </row>
    <row r="2970" spans="14:18" x14ac:dyDescent="0.25">
      <c r="N2970" t="str">
        <f>IF(P2970="","",(VLOOKUP(P2970,Fauna!$G$2:$N$5001,8,FALSE)))</f>
        <v/>
      </c>
      <c r="Q2970" t="str">
        <f>IF(P2970="","",(VLOOKUP(P2970,Fauna!$G$2:$H$5001,2,FALSE)))</f>
        <v/>
      </c>
      <c r="R2970" t="str">
        <f>IF(P2970="","",(VLOOKUP(P2970,Fauna!$G$2:$I$5001,3,FALSE)))</f>
        <v/>
      </c>
    </row>
    <row r="2971" spans="14:18" x14ac:dyDescent="0.25">
      <c r="N2971" t="str">
        <f>IF(P2971="","",(VLOOKUP(P2971,Fauna!$G$2:$N$5001,8,FALSE)))</f>
        <v/>
      </c>
      <c r="Q2971" t="str">
        <f>IF(P2971="","",(VLOOKUP(P2971,Fauna!$G$2:$H$5001,2,FALSE)))</f>
        <v/>
      </c>
      <c r="R2971" t="str">
        <f>IF(P2971="","",(VLOOKUP(P2971,Fauna!$G$2:$I$5001,3,FALSE)))</f>
        <v/>
      </c>
    </row>
    <row r="2972" spans="14:18" x14ac:dyDescent="0.25">
      <c r="N2972" t="str">
        <f>IF(P2972="","",(VLOOKUP(P2972,Fauna!$G$2:$N$5001,8,FALSE)))</f>
        <v/>
      </c>
      <c r="Q2972" t="str">
        <f>IF(P2972="","",(VLOOKUP(P2972,Fauna!$G$2:$H$5001,2,FALSE)))</f>
        <v/>
      </c>
      <c r="R2972" t="str">
        <f>IF(P2972="","",(VLOOKUP(P2972,Fauna!$G$2:$I$5001,3,FALSE)))</f>
        <v/>
      </c>
    </row>
    <row r="2973" spans="14:18" x14ac:dyDescent="0.25">
      <c r="N2973" t="str">
        <f>IF(P2973="","",(VLOOKUP(P2973,Fauna!$G$2:$N$5001,8,FALSE)))</f>
        <v/>
      </c>
      <c r="Q2973" t="str">
        <f>IF(P2973="","",(VLOOKUP(P2973,Fauna!$G$2:$H$5001,2,FALSE)))</f>
        <v/>
      </c>
      <c r="R2973" t="str">
        <f>IF(P2973="","",(VLOOKUP(P2973,Fauna!$G$2:$I$5001,3,FALSE)))</f>
        <v/>
      </c>
    </row>
    <row r="2974" spans="14:18" x14ac:dyDescent="0.25">
      <c r="N2974" t="str">
        <f>IF(P2974="","",(VLOOKUP(P2974,Fauna!$G$2:$N$5001,8,FALSE)))</f>
        <v/>
      </c>
      <c r="Q2974" t="str">
        <f>IF(P2974="","",(VLOOKUP(P2974,Fauna!$G$2:$H$5001,2,FALSE)))</f>
        <v/>
      </c>
      <c r="R2974" t="str">
        <f>IF(P2974="","",(VLOOKUP(P2974,Fauna!$G$2:$I$5001,3,FALSE)))</f>
        <v/>
      </c>
    </row>
    <row r="2975" spans="14:18" x14ac:dyDescent="0.25">
      <c r="N2975" t="str">
        <f>IF(P2975="","",(VLOOKUP(P2975,Fauna!$G$2:$N$5001,8,FALSE)))</f>
        <v/>
      </c>
      <c r="Q2975" t="str">
        <f>IF(P2975="","",(VLOOKUP(P2975,Fauna!$G$2:$H$5001,2,FALSE)))</f>
        <v/>
      </c>
      <c r="R2975" t="str">
        <f>IF(P2975="","",(VLOOKUP(P2975,Fauna!$G$2:$I$5001,3,FALSE)))</f>
        <v/>
      </c>
    </row>
    <row r="2976" spans="14:18" x14ac:dyDescent="0.25">
      <c r="N2976" t="str">
        <f>IF(P2976="","",(VLOOKUP(P2976,Fauna!$G$2:$N$5001,8,FALSE)))</f>
        <v/>
      </c>
      <c r="Q2976" t="str">
        <f>IF(P2976="","",(VLOOKUP(P2976,Fauna!$G$2:$H$5001,2,FALSE)))</f>
        <v/>
      </c>
      <c r="R2976" t="str">
        <f>IF(P2976="","",(VLOOKUP(P2976,Fauna!$G$2:$I$5001,3,FALSE)))</f>
        <v/>
      </c>
    </row>
    <row r="2977" spans="14:18" x14ac:dyDescent="0.25">
      <c r="N2977" t="str">
        <f>IF(P2977="","",(VLOOKUP(P2977,Fauna!$G$2:$N$5001,8,FALSE)))</f>
        <v/>
      </c>
      <c r="Q2977" t="str">
        <f>IF(P2977="","",(VLOOKUP(P2977,Fauna!$G$2:$H$5001,2,FALSE)))</f>
        <v/>
      </c>
      <c r="R2977" t="str">
        <f>IF(P2977="","",(VLOOKUP(P2977,Fauna!$G$2:$I$5001,3,FALSE)))</f>
        <v/>
      </c>
    </row>
    <row r="2978" spans="14:18" x14ac:dyDescent="0.25">
      <c r="N2978" t="str">
        <f>IF(P2978="","",(VLOOKUP(P2978,Fauna!$G$2:$N$5001,8,FALSE)))</f>
        <v/>
      </c>
      <c r="Q2978" t="str">
        <f>IF(P2978="","",(VLOOKUP(P2978,Fauna!$G$2:$H$5001,2,FALSE)))</f>
        <v/>
      </c>
      <c r="R2978" t="str">
        <f>IF(P2978="","",(VLOOKUP(P2978,Fauna!$G$2:$I$5001,3,FALSE)))</f>
        <v/>
      </c>
    </row>
    <row r="2979" spans="14:18" x14ac:dyDescent="0.25">
      <c r="N2979" t="str">
        <f>IF(P2979="","",(VLOOKUP(P2979,Fauna!$G$2:$N$5001,8,FALSE)))</f>
        <v/>
      </c>
      <c r="Q2979" t="str">
        <f>IF(P2979="","",(VLOOKUP(P2979,Fauna!$G$2:$H$5001,2,FALSE)))</f>
        <v/>
      </c>
      <c r="R2979" t="str">
        <f>IF(P2979="","",(VLOOKUP(P2979,Fauna!$G$2:$I$5001,3,FALSE)))</f>
        <v/>
      </c>
    </row>
    <row r="2980" spans="14:18" x14ac:dyDescent="0.25">
      <c r="N2980" t="str">
        <f>IF(P2980="","",(VLOOKUP(P2980,Fauna!$G$2:$N$5001,8,FALSE)))</f>
        <v/>
      </c>
      <c r="Q2980" t="str">
        <f>IF(P2980="","",(VLOOKUP(P2980,Fauna!$G$2:$H$5001,2,FALSE)))</f>
        <v/>
      </c>
      <c r="R2980" t="str">
        <f>IF(P2980="","",(VLOOKUP(P2980,Fauna!$G$2:$I$5001,3,FALSE)))</f>
        <v/>
      </c>
    </row>
    <row r="2981" spans="14:18" x14ac:dyDescent="0.25">
      <c r="N2981" t="str">
        <f>IF(P2981="","",(VLOOKUP(P2981,Fauna!$G$2:$N$5001,8,FALSE)))</f>
        <v/>
      </c>
      <c r="Q2981" t="str">
        <f>IF(P2981="","",(VLOOKUP(P2981,Fauna!$G$2:$H$5001,2,FALSE)))</f>
        <v/>
      </c>
      <c r="R2981" t="str">
        <f>IF(P2981="","",(VLOOKUP(P2981,Fauna!$G$2:$I$5001,3,FALSE)))</f>
        <v/>
      </c>
    </row>
    <row r="2982" spans="14:18" x14ac:dyDescent="0.25">
      <c r="N2982" t="str">
        <f>IF(P2982="","",(VLOOKUP(P2982,Fauna!$G$2:$N$5001,8,FALSE)))</f>
        <v/>
      </c>
      <c r="Q2982" t="str">
        <f>IF(P2982="","",(VLOOKUP(P2982,Fauna!$G$2:$H$5001,2,FALSE)))</f>
        <v/>
      </c>
      <c r="R2982" t="str">
        <f>IF(P2982="","",(VLOOKUP(P2982,Fauna!$G$2:$I$5001,3,FALSE)))</f>
        <v/>
      </c>
    </row>
    <row r="2983" spans="14:18" x14ac:dyDescent="0.25">
      <c r="N2983" t="str">
        <f>IF(P2983="","",(VLOOKUP(P2983,Fauna!$G$2:$N$5001,8,FALSE)))</f>
        <v/>
      </c>
      <c r="Q2983" t="str">
        <f>IF(P2983="","",(VLOOKUP(P2983,Fauna!$G$2:$H$5001,2,FALSE)))</f>
        <v/>
      </c>
      <c r="R2983" t="str">
        <f>IF(P2983="","",(VLOOKUP(P2983,Fauna!$G$2:$I$5001,3,FALSE)))</f>
        <v/>
      </c>
    </row>
    <row r="2984" spans="14:18" x14ac:dyDescent="0.25">
      <c r="N2984" t="str">
        <f>IF(P2984="","",(VLOOKUP(P2984,Fauna!$G$2:$N$5001,8,FALSE)))</f>
        <v/>
      </c>
      <c r="Q2984" t="str">
        <f>IF(P2984="","",(VLOOKUP(P2984,Fauna!$G$2:$H$5001,2,FALSE)))</f>
        <v/>
      </c>
      <c r="R2984" t="str">
        <f>IF(P2984="","",(VLOOKUP(P2984,Fauna!$G$2:$I$5001,3,FALSE)))</f>
        <v/>
      </c>
    </row>
    <row r="2985" spans="14:18" x14ac:dyDescent="0.25">
      <c r="N2985" t="str">
        <f>IF(P2985="","",(VLOOKUP(P2985,Fauna!$G$2:$N$5001,8,FALSE)))</f>
        <v/>
      </c>
      <c r="Q2985" t="str">
        <f>IF(P2985="","",(VLOOKUP(P2985,Fauna!$G$2:$H$5001,2,FALSE)))</f>
        <v/>
      </c>
      <c r="R2985" t="str">
        <f>IF(P2985="","",(VLOOKUP(P2985,Fauna!$G$2:$I$5001,3,FALSE)))</f>
        <v/>
      </c>
    </row>
    <row r="2986" spans="14:18" x14ac:dyDescent="0.25">
      <c r="N2986" t="str">
        <f>IF(P2986="","",(VLOOKUP(P2986,Fauna!$G$2:$N$5001,8,FALSE)))</f>
        <v/>
      </c>
      <c r="Q2986" t="str">
        <f>IF(P2986="","",(VLOOKUP(P2986,Fauna!$G$2:$H$5001,2,FALSE)))</f>
        <v/>
      </c>
      <c r="R2986" t="str">
        <f>IF(P2986="","",(VLOOKUP(P2986,Fauna!$G$2:$I$5001,3,FALSE)))</f>
        <v/>
      </c>
    </row>
    <row r="2987" spans="14:18" x14ac:dyDescent="0.25">
      <c r="N2987" t="str">
        <f>IF(P2987="","",(VLOOKUP(P2987,Fauna!$G$2:$N$5001,8,FALSE)))</f>
        <v/>
      </c>
      <c r="Q2987" t="str">
        <f>IF(P2987="","",(VLOOKUP(P2987,Fauna!$G$2:$H$5001,2,FALSE)))</f>
        <v/>
      </c>
      <c r="R2987" t="str">
        <f>IF(P2987="","",(VLOOKUP(P2987,Fauna!$G$2:$I$5001,3,FALSE)))</f>
        <v/>
      </c>
    </row>
    <row r="2988" spans="14:18" x14ac:dyDescent="0.25">
      <c r="N2988" t="str">
        <f>IF(P2988="","",(VLOOKUP(P2988,Fauna!$G$2:$N$5001,8,FALSE)))</f>
        <v/>
      </c>
      <c r="Q2988" t="str">
        <f>IF(P2988="","",(VLOOKUP(P2988,Fauna!$G$2:$H$5001,2,FALSE)))</f>
        <v/>
      </c>
      <c r="R2988" t="str">
        <f>IF(P2988="","",(VLOOKUP(P2988,Fauna!$G$2:$I$5001,3,FALSE)))</f>
        <v/>
      </c>
    </row>
    <row r="2989" spans="14:18" x14ac:dyDescent="0.25">
      <c r="N2989" t="str">
        <f>IF(P2989="","",(VLOOKUP(P2989,Fauna!$G$2:$N$5001,8,FALSE)))</f>
        <v/>
      </c>
      <c r="Q2989" t="str">
        <f>IF(P2989="","",(VLOOKUP(P2989,Fauna!$G$2:$H$5001,2,FALSE)))</f>
        <v/>
      </c>
      <c r="R2989" t="str">
        <f>IF(P2989="","",(VLOOKUP(P2989,Fauna!$G$2:$I$5001,3,FALSE)))</f>
        <v/>
      </c>
    </row>
    <row r="2990" spans="14:18" x14ac:dyDescent="0.25">
      <c r="N2990" t="str">
        <f>IF(P2990="","",(VLOOKUP(P2990,Fauna!$G$2:$N$5001,8,FALSE)))</f>
        <v/>
      </c>
      <c r="Q2990" t="str">
        <f>IF(P2990="","",(VLOOKUP(P2990,Fauna!$G$2:$H$5001,2,FALSE)))</f>
        <v/>
      </c>
      <c r="R2990" t="str">
        <f>IF(P2990="","",(VLOOKUP(P2990,Fauna!$G$2:$I$5001,3,FALSE)))</f>
        <v/>
      </c>
    </row>
    <row r="2991" spans="14:18" x14ac:dyDescent="0.25">
      <c r="N2991" t="str">
        <f>IF(P2991="","",(VLOOKUP(P2991,Fauna!$G$2:$N$5001,8,FALSE)))</f>
        <v/>
      </c>
      <c r="Q2991" t="str">
        <f>IF(P2991="","",(VLOOKUP(P2991,Fauna!$G$2:$H$5001,2,FALSE)))</f>
        <v/>
      </c>
      <c r="R2991" t="str">
        <f>IF(P2991="","",(VLOOKUP(P2991,Fauna!$G$2:$I$5001,3,FALSE)))</f>
        <v/>
      </c>
    </row>
    <row r="2992" spans="14:18" x14ac:dyDescent="0.25">
      <c r="N2992" t="str">
        <f>IF(P2992="","",(VLOOKUP(P2992,Fauna!$G$2:$N$5001,8,FALSE)))</f>
        <v/>
      </c>
      <c r="Q2992" t="str">
        <f>IF(P2992="","",(VLOOKUP(P2992,Fauna!$G$2:$H$5001,2,FALSE)))</f>
        <v/>
      </c>
      <c r="R2992" t="str">
        <f>IF(P2992="","",(VLOOKUP(P2992,Fauna!$G$2:$I$5001,3,FALSE)))</f>
        <v/>
      </c>
    </row>
    <row r="2993" spans="14:18" x14ac:dyDescent="0.25">
      <c r="N2993" t="str">
        <f>IF(P2993="","",(VLOOKUP(P2993,Fauna!$G$2:$N$5001,8,FALSE)))</f>
        <v/>
      </c>
      <c r="Q2993" t="str">
        <f>IF(P2993="","",(VLOOKUP(P2993,Fauna!$G$2:$H$5001,2,FALSE)))</f>
        <v/>
      </c>
      <c r="R2993" t="str">
        <f>IF(P2993="","",(VLOOKUP(P2993,Fauna!$G$2:$I$5001,3,FALSE)))</f>
        <v/>
      </c>
    </row>
    <row r="2994" spans="14:18" x14ac:dyDescent="0.25">
      <c r="N2994" t="str">
        <f>IF(P2994="","",(VLOOKUP(P2994,Fauna!$G$2:$N$5001,8,FALSE)))</f>
        <v/>
      </c>
      <c r="Q2994" t="str">
        <f>IF(P2994="","",(VLOOKUP(P2994,Fauna!$G$2:$H$5001,2,FALSE)))</f>
        <v/>
      </c>
      <c r="R2994" t="str">
        <f>IF(P2994="","",(VLOOKUP(P2994,Fauna!$G$2:$I$5001,3,FALSE)))</f>
        <v/>
      </c>
    </row>
    <row r="2995" spans="14:18" x14ac:dyDescent="0.25">
      <c r="N2995" t="str">
        <f>IF(P2995="","",(VLOOKUP(P2995,Fauna!$G$2:$N$5001,8,FALSE)))</f>
        <v/>
      </c>
      <c r="Q2995" t="str">
        <f>IF(P2995="","",(VLOOKUP(P2995,Fauna!$G$2:$H$5001,2,FALSE)))</f>
        <v/>
      </c>
      <c r="R2995" t="str">
        <f>IF(P2995="","",(VLOOKUP(P2995,Fauna!$G$2:$I$5001,3,FALSE)))</f>
        <v/>
      </c>
    </row>
    <row r="2996" spans="14:18" x14ac:dyDescent="0.25">
      <c r="N2996" t="str">
        <f>IF(P2996="","",(VLOOKUP(P2996,Fauna!$G$2:$N$5001,8,FALSE)))</f>
        <v/>
      </c>
      <c r="Q2996" t="str">
        <f>IF(P2996="","",(VLOOKUP(P2996,Fauna!$G$2:$H$5001,2,FALSE)))</f>
        <v/>
      </c>
      <c r="R2996" t="str">
        <f>IF(P2996="","",(VLOOKUP(P2996,Fauna!$G$2:$I$5001,3,FALSE)))</f>
        <v/>
      </c>
    </row>
    <row r="2997" spans="14:18" x14ac:dyDescent="0.25">
      <c r="N2997" t="str">
        <f>IF(P2997="","",(VLOOKUP(P2997,Fauna!$G$2:$N$5001,8,FALSE)))</f>
        <v/>
      </c>
      <c r="Q2997" t="str">
        <f>IF(P2997="","",(VLOOKUP(P2997,Fauna!$G$2:$H$5001,2,FALSE)))</f>
        <v/>
      </c>
      <c r="R2997" t="str">
        <f>IF(P2997="","",(VLOOKUP(P2997,Fauna!$G$2:$I$5001,3,FALSE)))</f>
        <v/>
      </c>
    </row>
    <row r="2998" spans="14:18" x14ac:dyDescent="0.25">
      <c r="N2998" t="str">
        <f>IF(P2998="","",(VLOOKUP(P2998,Fauna!$G$2:$N$5001,8,FALSE)))</f>
        <v/>
      </c>
      <c r="Q2998" t="str">
        <f>IF(P2998="","",(VLOOKUP(P2998,Fauna!$G$2:$H$5001,2,FALSE)))</f>
        <v/>
      </c>
      <c r="R2998" t="str">
        <f>IF(P2998="","",(VLOOKUP(P2998,Fauna!$G$2:$I$5001,3,FALSE)))</f>
        <v/>
      </c>
    </row>
    <row r="2999" spans="14:18" x14ac:dyDescent="0.25">
      <c r="N2999" t="str">
        <f>IF(P2999="","",(VLOOKUP(P2999,Fauna!$G$2:$N$5001,8,FALSE)))</f>
        <v/>
      </c>
      <c r="Q2999" t="str">
        <f>IF(P2999="","",(VLOOKUP(P2999,Fauna!$G$2:$H$5001,2,FALSE)))</f>
        <v/>
      </c>
      <c r="R2999" t="str">
        <f>IF(P2999="","",(VLOOKUP(P2999,Fauna!$G$2:$I$5001,3,FALSE)))</f>
        <v/>
      </c>
    </row>
    <row r="3000" spans="14:18" x14ac:dyDescent="0.25">
      <c r="N3000" t="str">
        <f>IF(P3000="","",(VLOOKUP(P3000,Fauna!$G$2:$N$5001,8,FALSE)))</f>
        <v/>
      </c>
      <c r="Q3000" t="str">
        <f>IF(P3000="","",(VLOOKUP(P3000,Fauna!$G$2:$H$5001,2,FALSE)))</f>
        <v/>
      </c>
      <c r="R3000" t="str">
        <f>IF(P3000="","",(VLOOKUP(P3000,Fauna!$G$2:$I$5001,3,FALSE)))</f>
        <v/>
      </c>
    </row>
    <row r="3001" spans="14:18" x14ac:dyDescent="0.25">
      <c r="N3001" t="str">
        <f>IF(P3001="","",(VLOOKUP(P3001,Fauna!$G$2:$N$5001,8,FALSE)))</f>
        <v/>
      </c>
      <c r="Q3001" t="str">
        <f>IF(P3001="","",(VLOOKUP(P3001,Fauna!$G$2:$H$5001,2,FALSE)))</f>
        <v/>
      </c>
      <c r="R3001" t="str">
        <f>IF(P3001="","",(VLOOKUP(P3001,Fauna!$G$2:$I$5001,3,FALSE)))</f>
        <v/>
      </c>
    </row>
    <row r="3002" spans="14:18" x14ac:dyDescent="0.25">
      <c r="N3002" t="str">
        <f>IF(P3002="","",(VLOOKUP(P3002,Fauna!$G$2:$N$5001,8,FALSE)))</f>
        <v/>
      </c>
      <c r="Q3002" t="str">
        <f>IF(P3002="","",(VLOOKUP(P3002,Fauna!$G$2:$H$5001,2,FALSE)))</f>
        <v/>
      </c>
      <c r="R3002" t="str">
        <f>IF(P3002="","",(VLOOKUP(P3002,Fauna!$G$2:$I$5001,3,FALSE)))</f>
        <v/>
      </c>
    </row>
    <row r="3003" spans="14:18" x14ac:dyDescent="0.25">
      <c r="N3003" t="str">
        <f>IF(P3003="","",(VLOOKUP(P3003,Fauna!$G$2:$N$5001,8,FALSE)))</f>
        <v/>
      </c>
      <c r="Q3003" t="str">
        <f>IF(P3003="","",(VLOOKUP(P3003,Fauna!$G$2:$H$5001,2,FALSE)))</f>
        <v/>
      </c>
      <c r="R3003" t="str">
        <f>IF(P3003="","",(VLOOKUP(P3003,Fauna!$G$2:$I$5001,3,FALSE)))</f>
        <v/>
      </c>
    </row>
    <row r="3004" spans="14:18" x14ac:dyDescent="0.25">
      <c r="N3004" t="str">
        <f>IF(P3004="","",(VLOOKUP(P3004,Fauna!$G$2:$N$5001,8,FALSE)))</f>
        <v/>
      </c>
      <c r="Q3004" t="str">
        <f>IF(P3004="","",(VLOOKUP(P3004,Fauna!$G$2:$H$5001,2,FALSE)))</f>
        <v/>
      </c>
      <c r="R3004" t="str">
        <f>IF(P3004="","",(VLOOKUP(P3004,Fauna!$G$2:$I$5001,3,FALSE)))</f>
        <v/>
      </c>
    </row>
    <row r="3005" spans="14:18" x14ac:dyDescent="0.25">
      <c r="N3005" t="str">
        <f>IF(P3005="","",(VLOOKUP(P3005,Fauna!$G$2:$N$5001,8,FALSE)))</f>
        <v/>
      </c>
      <c r="Q3005" t="str">
        <f>IF(P3005="","",(VLOOKUP(P3005,Fauna!$G$2:$H$5001,2,FALSE)))</f>
        <v/>
      </c>
      <c r="R3005" t="str">
        <f>IF(P3005="","",(VLOOKUP(P3005,Fauna!$G$2:$I$5001,3,FALSE)))</f>
        <v/>
      </c>
    </row>
    <row r="3006" spans="14:18" x14ac:dyDescent="0.25">
      <c r="N3006" t="str">
        <f>IF(P3006="","",(VLOOKUP(P3006,Fauna!$G$2:$N$5001,8,FALSE)))</f>
        <v/>
      </c>
      <c r="Q3006" t="str">
        <f>IF(P3006="","",(VLOOKUP(P3006,Fauna!$G$2:$H$5001,2,FALSE)))</f>
        <v/>
      </c>
      <c r="R3006" t="str">
        <f>IF(P3006="","",(VLOOKUP(P3006,Fauna!$G$2:$I$5001,3,FALSE)))</f>
        <v/>
      </c>
    </row>
    <row r="3007" spans="14:18" x14ac:dyDescent="0.25">
      <c r="N3007" t="str">
        <f>IF(P3007="","",(VLOOKUP(P3007,Fauna!$G$2:$N$5001,8,FALSE)))</f>
        <v/>
      </c>
      <c r="Q3007" t="str">
        <f>IF(P3007="","",(VLOOKUP(P3007,Fauna!$G$2:$H$5001,2,FALSE)))</f>
        <v/>
      </c>
      <c r="R3007" t="str">
        <f>IF(P3007="","",(VLOOKUP(P3007,Fauna!$G$2:$I$5001,3,FALSE)))</f>
        <v/>
      </c>
    </row>
    <row r="3008" spans="14:18" x14ac:dyDescent="0.25">
      <c r="N3008" t="str">
        <f>IF(P3008="","",(VLOOKUP(P3008,Fauna!$G$2:$N$5001,8,FALSE)))</f>
        <v/>
      </c>
      <c r="Q3008" t="str">
        <f>IF(P3008="","",(VLOOKUP(P3008,Fauna!$G$2:$H$5001,2,FALSE)))</f>
        <v/>
      </c>
      <c r="R3008" t="str">
        <f>IF(P3008="","",(VLOOKUP(P3008,Fauna!$G$2:$I$5001,3,FALSE)))</f>
        <v/>
      </c>
    </row>
    <row r="3009" spans="14:18" x14ac:dyDescent="0.25">
      <c r="N3009" t="str">
        <f>IF(P3009="","",(VLOOKUP(P3009,Fauna!$G$2:$N$5001,8,FALSE)))</f>
        <v/>
      </c>
      <c r="Q3009" t="str">
        <f>IF(P3009="","",(VLOOKUP(P3009,Fauna!$G$2:$H$5001,2,FALSE)))</f>
        <v/>
      </c>
      <c r="R3009" t="str">
        <f>IF(P3009="","",(VLOOKUP(P3009,Fauna!$G$2:$I$5001,3,FALSE)))</f>
        <v/>
      </c>
    </row>
    <row r="3010" spans="14:18" x14ac:dyDescent="0.25">
      <c r="N3010" t="str">
        <f>IF(P3010="","",(VLOOKUP(P3010,Fauna!$G$2:$N$5001,8,FALSE)))</f>
        <v/>
      </c>
      <c r="Q3010" t="str">
        <f>IF(P3010="","",(VLOOKUP(P3010,Fauna!$G$2:$H$5001,2,FALSE)))</f>
        <v/>
      </c>
      <c r="R3010" t="str">
        <f>IF(P3010="","",(VLOOKUP(P3010,Fauna!$G$2:$I$5001,3,FALSE)))</f>
        <v/>
      </c>
    </row>
    <row r="3011" spans="14:18" x14ac:dyDescent="0.25">
      <c r="N3011" t="str">
        <f>IF(P3011="","",(VLOOKUP(P3011,Fauna!$G$2:$N$5001,8,FALSE)))</f>
        <v/>
      </c>
      <c r="Q3011" t="str">
        <f>IF(P3011="","",(VLOOKUP(P3011,Fauna!$G$2:$H$5001,2,FALSE)))</f>
        <v/>
      </c>
      <c r="R3011" t="str">
        <f>IF(P3011="","",(VLOOKUP(P3011,Fauna!$G$2:$I$5001,3,FALSE)))</f>
        <v/>
      </c>
    </row>
    <row r="3012" spans="14:18" x14ac:dyDescent="0.25">
      <c r="N3012" t="str">
        <f>IF(P3012="","",(VLOOKUP(P3012,Fauna!$G$2:$N$5001,8,FALSE)))</f>
        <v/>
      </c>
      <c r="Q3012" t="str">
        <f>IF(P3012="","",(VLOOKUP(P3012,Fauna!$G$2:$H$5001,2,FALSE)))</f>
        <v/>
      </c>
      <c r="R3012" t="str">
        <f>IF(P3012="","",(VLOOKUP(P3012,Fauna!$G$2:$I$5001,3,FALSE)))</f>
        <v/>
      </c>
    </row>
    <row r="3013" spans="14:18" x14ac:dyDescent="0.25">
      <c r="N3013" t="str">
        <f>IF(P3013="","",(VLOOKUP(P3013,Fauna!$G$2:$N$5001,8,FALSE)))</f>
        <v/>
      </c>
      <c r="Q3013" t="str">
        <f>IF(P3013="","",(VLOOKUP(P3013,Fauna!$G$2:$H$5001,2,FALSE)))</f>
        <v/>
      </c>
      <c r="R3013" t="str">
        <f>IF(P3013="","",(VLOOKUP(P3013,Fauna!$G$2:$I$5001,3,FALSE)))</f>
        <v/>
      </c>
    </row>
    <row r="3014" spans="14:18" x14ac:dyDescent="0.25">
      <c r="N3014" t="str">
        <f>IF(P3014="","",(VLOOKUP(P3014,Fauna!$G$2:$N$5001,8,FALSE)))</f>
        <v/>
      </c>
      <c r="Q3014" t="str">
        <f>IF(P3014="","",(VLOOKUP(P3014,Fauna!$G$2:$H$5001,2,FALSE)))</f>
        <v/>
      </c>
      <c r="R3014" t="str">
        <f>IF(P3014="","",(VLOOKUP(P3014,Fauna!$G$2:$I$5001,3,FALSE)))</f>
        <v/>
      </c>
    </row>
    <row r="3015" spans="14:18" x14ac:dyDescent="0.25">
      <c r="N3015" t="str">
        <f>IF(P3015="","",(VLOOKUP(P3015,Fauna!$G$2:$N$5001,8,FALSE)))</f>
        <v/>
      </c>
      <c r="Q3015" t="str">
        <f>IF(P3015="","",(VLOOKUP(P3015,Fauna!$G$2:$H$5001,2,FALSE)))</f>
        <v/>
      </c>
      <c r="R3015" t="str">
        <f>IF(P3015="","",(VLOOKUP(P3015,Fauna!$G$2:$I$5001,3,FALSE)))</f>
        <v/>
      </c>
    </row>
    <row r="3016" spans="14:18" x14ac:dyDescent="0.25">
      <c r="N3016" t="str">
        <f>IF(P3016="","",(VLOOKUP(P3016,Fauna!$G$2:$N$5001,8,FALSE)))</f>
        <v/>
      </c>
      <c r="Q3016" t="str">
        <f>IF(P3016="","",(VLOOKUP(P3016,Fauna!$G$2:$H$5001,2,FALSE)))</f>
        <v/>
      </c>
      <c r="R3016" t="str">
        <f>IF(P3016="","",(VLOOKUP(P3016,Fauna!$G$2:$I$5001,3,FALSE)))</f>
        <v/>
      </c>
    </row>
    <row r="3017" spans="14:18" x14ac:dyDescent="0.25">
      <c r="N3017" t="str">
        <f>IF(P3017="","",(VLOOKUP(P3017,Fauna!$G$2:$N$5001,8,FALSE)))</f>
        <v/>
      </c>
      <c r="Q3017" t="str">
        <f>IF(P3017="","",(VLOOKUP(P3017,Fauna!$G$2:$H$5001,2,FALSE)))</f>
        <v/>
      </c>
      <c r="R3017" t="str">
        <f>IF(P3017="","",(VLOOKUP(P3017,Fauna!$G$2:$I$5001,3,FALSE)))</f>
        <v/>
      </c>
    </row>
    <row r="3018" spans="14:18" x14ac:dyDescent="0.25">
      <c r="N3018" t="str">
        <f>IF(P3018="","",(VLOOKUP(P3018,Fauna!$G$2:$N$5001,8,FALSE)))</f>
        <v/>
      </c>
      <c r="Q3018" t="str">
        <f>IF(P3018="","",(VLOOKUP(P3018,Fauna!$G$2:$H$5001,2,FALSE)))</f>
        <v/>
      </c>
      <c r="R3018" t="str">
        <f>IF(P3018="","",(VLOOKUP(P3018,Fauna!$G$2:$I$5001,3,FALSE)))</f>
        <v/>
      </c>
    </row>
    <row r="3019" spans="14:18" x14ac:dyDescent="0.25">
      <c r="N3019" t="str">
        <f>IF(P3019="","",(VLOOKUP(P3019,Fauna!$G$2:$N$5001,8,FALSE)))</f>
        <v/>
      </c>
      <c r="Q3019" t="str">
        <f>IF(P3019="","",(VLOOKUP(P3019,Fauna!$G$2:$H$5001,2,FALSE)))</f>
        <v/>
      </c>
      <c r="R3019" t="str">
        <f>IF(P3019="","",(VLOOKUP(P3019,Fauna!$G$2:$I$5001,3,FALSE)))</f>
        <v/>
      </c>
    </row>
    <row r="3020" spans="14:18" x14ac:dyDescent="0.25">
      <c r="N3020" t="str">
        <f>IF(P3020="","",(VLOOKUP(P3020,Fauna!$G$2:$N$5001,8,FALSE)))</f>
        <v/>
      </c>
      <c r="Q3020" t="str">
        <f>IF(P3020="","",(VLOOKUP(P3020,Fauna!$G$2:$H$5001,2,FALSE)))</f>
        <v/>
      </c>
      <c r="R3020" t="str">
        <f>IF(P3020="","",(VLOOKUP(P3020,Fauna!$G$2:$I$5001,3,FALSE)))</f>
        <v/>
      </c>
    </row>
    <row r="3021" spans="14:18" x14ac:dyDescent="0.25">
      <c r="N3021" t="str">
        <f>IF(P3021="","",(VLOOKUP(P3021,Fauna!$G$2:$N$5001,8,FALSE)))</f>
        <v/>
      </c>
      <c r="Q3021" t="str">
        <f>IF(P3021="","",(VLOOKUP(P3021,Fauna!$G$2:$H$5001,2,FALSE)))</f>
        <v/>
      </c>
      <c r="R3021" t="str">
        <f>IF(P3021="","",(VLOOKUP(P3021,Fauna!$G$2:$I$5001,3,FALSE)))</f>
        <v/>
      </c>
    </row>
    <row r="3022" spans="14:18" x14ac:dyDescent="0.25">
      <c r="N3022" t="str">
        <f>IF(P3022="","",(VLOOKUP(P3022,Fauna!$G$2:$N$5001,8,FALSE)))</f>
        <v/>
      </c>
      <c r="Q3022" t="str">
        <f>IF(P3022="","",(VLOOKUP(P3022,Fauna!$G$2:$H$5001,2,FALSE)))</f>
        <v/>
      </c>
      <c r="R3022" t="str">
        <f>IF(P3022="","",(VLOOKUP(P3022,Fauna!$G$2:$I$5001,3,FALSE)))</f>
        <v/>
      </c>
    </row>
    <row r="3023" spans="14:18" x14ac:dyDescent="0.25">
      <c r="N3023" t="str">
        <f>IF(P3023="","",(VLOOKUP(P3023,Fauna!$G$2:$N$5001,8,FALSE)))</f>
        <v/>
      </c>
      <c r="Q3023" t="str">
        <f>IF(P3023="","",(VLOOKUP(P3023,Fauna!$G$2:$H$5001,2,FALSE)))</f>
        <v/>
      </c>
      <c r="R3023" t="str">
        <f>IF(P3023="","",(VLOOKUP(P3023,Fauna!$G$2:$I$5001,3,FALSE)))</f>
        <v/>
      </c>
    </row>
    <row r="3024" spans="14:18" x14ac:dyDescent="0.25">
      <c r="N3024" t="str">
        <f>IF(P3024="","",(VLOOKUP(P3024,Fauna!$G$2:$N$5001,8,FALSE)))</f>
        <v/>
      </c>
      <c r="Q3024" t="str">
        <f>IF(P3024="","",(VLOOKUP(P3024,Fauna!$G$2:$H$5001,2,FALSE)))</f>
        <v/>
      </c>
      <c r="R3024" t="str">
        <f>IF(P3024="","",(VLOOKUP(P3024,Fauna!$G$2:$I$5001,3,FALSE)))</f>
        <v/>
      </c>
    </row>
    <row r="3025" spans="14:18" x14ac:dyDescent="0.25">
      <c r="N3025" t="str">
        <f>IF(P3025="","",(VLOOKUP(P3025,Fauna!$G$2:$N$5001,8,FALSE)))</f>
        <v/>
      </c>
      <c r="Q3025" t="str">
        <f>IF(P3025="","",(VLOOKUP(P3025,Fauna!$G$2:$H$5001,2,FALSE)))</f>
        <v/>
      </c>
      <c r="R3025" t="str">
        <f>IF(P3025="","",(VLOOKUP(P3025,Fauna!$G$2:$I$5001,3,FALSE)))</f>
        <v/>
      </c>
    </row>
    <row r="3026" spans="14:18" x14ac:dyDescent="0.25">
      <c r="N3026" t="str">
        <f>IF(P3026="","",(VLOOKUP(P3026,Fauna!$G$2:$N$5001,8,FALSE)))</f>
        <v/>
      </c>
      <c r="Q3026" t="str">
        <f>IF(P3026="","",(VLOOKUP(P3026,Fauna!$G$2:$H$5001,2,FALSE)))</f>
        <v/>
      </c>
      <c r="R3026" t="str">
        <f>IF(P3026="","",(VLOOKUP(P3026,Fauna!$G$2:$I$5001,3,FALSE)))</f>
        <v/>
      </c>
    </row>
    <row r="3027" spans="14:18" x14ac:dyDescent="0.25">
      <c r="N3027" t="str">
        <f>IF(P3027="","",(VLOOKUP(P3027,Fauna!$G$2:$N$5001,8,FALSE)))</f>
        <v/>
      </c>
      <c r="Q3027" t="str">
        <f>IF(P3027="","",(VLOOKUP(P3027,Fauna!$G$2:$H$5001,2,FALSE)))</f>
        <v/>
      </c>
      <c r="R3027" t="str">
        <f>IF(P3027="","",(VLOOKUP(P3027,Fauna!$G$2:$I$5001,3,FALSE)))</f>
        <v/>
      </c>
    </row>
    <row r="3028" spans="14:18" x14ac:dyDescent="0.25">
      <c r="N3028" t="str">
        <f>IF(P3028="","",(VLOOKUP(P3028,Fauna!$G$2:$N$5001,8,FALSE)))</f>
        <v/>
      </c>
      <c r="Q3028" t="str">
        <f>IF(P3028="","",(VLOOKUP(P3028,Fauna!$G$2:$H$5001,2,FALSE)))</f>
        <v/>
      </c>
      <c r="R3028" t="str">
        <f>IF(P3028="","",(VLOOKUP(P3028,Fauna!$G$2:$I$5001,3,FALSE)))</f>
        <v/>
      </c>
    </row>
    <row r="3029" spans="14:18" x14ac:dyDescent="0.25">
      <c r="N3029" t="str">
        <f>IF(P3029="","",(VLOOKUP(P3029,Fauna!$G$2:$N$5001,8,FALSE)))</f>
        <v/>
      </c>
      <c r="Q3029" t="str">
        <f>IF(P3029="","",(VLOOKUP(P3029,Fauna!$G$2:$H$5001,2,FALSE)))</f>
        <v/>
      </c>
      <c r="R3029" t="str">
        <f>IF(P3029="","",(VLOOKUP(P3029,Fauna!$G$2:$I$5001,3,FALSE)))</f>
        <v/>
      </c>
    </row>
    <row r="3030" spans="14:18" x14ac:dyDescent="0.25">
      <c r="N3030" t="str">
        <f>IF(P3030="","",(VLOOKUP(P3030,Fauna!$G$2:$N$5001,8,FALSE)))</f>
        <v/>
      </c>
      <c r="Q3030" t="str">
        <f>IF(P3030="","",(VLOOKUP(P3030,Fauna!$G$2:$H$5001,2,FALSE)))</f>
        <v/>
      </c>
      <c r="R3030" t="str">
        <f>IF(P3030="","",(VLOOKUP(P3030,Fauna!$G$2:$I$5001,3,FALSE)))</f>
        <v/>
      </c>
    </row>
    <row r="3031" spans="14:18" x14ac:dyDescent="0.25">
      <c r="N3031" t="str">
        <f>IF(P3031="","",(VLOOKUP(P3031,Fauna!$G$2:$N$5001,8,FALSE)))</f>
        <v/>
      </c>
      <c r="Q3031" t="str">
        <f>IF(P3031="","",(VLOOKUP(P3031,Fauna!$G$2:$H$5001,2,FALSE)))</f>
        <v/>
      </c>
      <c r="R3031" t="str">
        <f>IF(P3031="","",(VLOOKUP(P3031,Fauna!$G$2:$I$5001,3,FALSE)))</f>
        <v/>
      </c>
    </row>
    <row r="3032" spans="14:18" x14ac:dyDescent="0.25">
      <c r="N3032" t="str">
        <f>IF(P3032="","",(VLOOKUP(P3032,Fauna!$G$2:$N$5001,8,FALSE)))</f>
        <v/>
      </c>
      <c r="Q3032" t="str">
        <f>IF(P3032="","",(VLOOKUP(P3032,Fauna!$G$2:$H$5001,2,FALSE)))</f>
        <v/>
      </c>
      <c r="R3032" t="str">
        <f>IF(P3032="","",(VLOOKUP(P3032,Fauna!$G$2:$I$5001,3,FALSE)))</f>
        <v/>
      </c>
    </row>
    <row r="3033" spans="14:18" x14ac:dyDescent="0.25">
      <c r="N3033" t="str">
        <f>IF(P3033="","",(VLOOKUP(P3033,Fauna!$G$2:$N$5001,8,FALSE)))</f>
        <v/>
      </c>
      <c r="Q3033" t="str">
        <f>IF(P3033="","",(VLOOKUP(P3033,Fauna!$G$2:$H$5001,2,FALSE)))</f>
        <v/>
      </c>
      <c r="R3033" t="str">
        <f>IF(P3033="","",(VLOOKUP(P3033,Fauna!$G$2:$I$5001,3,FALSE)))</f>
        <v/>
      </c>
    </row>
    <row r="3034" spans="14:18" x14ac:dyDescent="0.25">
      <c r="N3034" t="str">
        <f>IF(P3034="","",(VLOOKUP(P3034,Fauna!$G$2:$N$5001,8,FALSE)))</f>
        <v/>
      </c>
      <c r="Q3034" t="str">
        <f>IF(P3034="","",(VLOOKUP(P3034,Fauna!$G$2:$H$5001,2,FALSE)))</f>
        <v/>
      </c>
      <c r="R3034" t="str">
        <f>IF(P3034="","",(VLOOKUP(P3034,Fauna!$G$2:$I$5001,3,FALSE)))</f>
        <v/>
      </c>
    </row>
    <row r="3035" spans="14:18" x14ac:dyDescent="0.25">
      <c r="N3035" t="str">
        <f>IF(P3035="","",(VLOOKUP(P3035,Fauna!$G$2:$N$5001,8,FALSE)))</f>
        <v/>
      </c>
      <c r="Q3035" t="str">
        <f>IF(P3035="","",(VLOOKUP(P3035,Fauna!$G$2:$H$5001,2,FALSE)))</f>
        <v/>
      </c>
      <c r="R3035" t="str">
        <f>IF(P3035="","",(VLOOKUP(P3035,Fauna!$G$2:$I$5001,3,FALSE)))</f>
        <v/>
      </c>
    </row>
    <row r="3036" spans="14:18" x14ac:dyDescent="0.25">
      <c r="N3036" t="str">
        <f>IF(P3036="","",(VLOOKUP(P3036,Fauna!$G$2:$N$5001,8,FALSE)))</f>
        <v/>
      </c>
      <c r="Q3036" t="str">
        <f>IF(P3036="","",(VLOOKUP(P3036,Fauna!$G$2:$H$5001,2,FALSE)))</f>
        <v/>
      </c>
      <c r="R3036" t="str">
        <f>IF(P3036="","",(VLOOKUP(P3036,Fauna!$G$2:$I$5001,3,FALSE)))</f>
        <v/>
      </c>
    </row>
    <row r="3037" spans="14:18" x14ac:dyDescent="0.25">
      <c r="N3037" t="str">
        <f>IF(P3037="","",(VLOOKUP(P3037,Fauna!$G$2:$N$5001,8,FALSE)))</f>
        <v/>
      </c>
      <c r="Q3037" t="str">
        <f>IF(P3037="","",(VLOOKUP(P3037,Fauna!$G$2:$H$5001,2,FALSE)))</f>
        <v/>
      </c>
      <c r="R3037" t="str">
        <f>IF(P3037="","",(VLOOKUP(P3037,Fauna!$G$2:$I$5001,3,FALSE)))</f>
        <v/>
      </c>
    </row>
    <row r="3038" spans="14:18" x14ac:dyDescent="0.25">
      <c r="N3038" t="str">
        <f>IF(P3038="","",(VLOOKUP(P3038,Fauna!$G$2:$N$5001,8,FALSE)))</f>
        <v/>
      </c>
      <c r="Q3038" t="str">
        <f>IF(P3038="","",(VLOOKUP(P3038,Fauna!$G$2:$H$5001,2,FALSE)))</f>
        <v/>
      </c>
      <c r="R3038" t="str">
        <f>IF(P3038="","",(VLOOKUP(P3038,Fauna!$G$2:$I$5001,3,FALSE)))</f>
        <v/>
      </c>
    </row>
    <row r="3039" spans="14:18" x14ac:dyDescent="0.25">
      <c r="N3039" t="str">
        <f>IF(P3039="","",(VLOOKUP(P3039,Fauna!$G$2:$N$5001,8,FALSE)))</f>
        <v/>
      </c>
      <c r="Q3039" t="str">
        <f>IF(P3039="","",(VLOOKUP(P3039,Fauna!$G$2:$H$5001,2,FALSE)))</f>
        <v/>
      </c>
      <c r="R3039" t="str">
        <f>IF(P3039="","",(VLOOKUP(P3039,Fauna!$G$2:$I$5001,3,FALSE)))</f>
        <v/>
      </c>
    </row>
    <row r="3040" spans="14:18" x14ac:dyDescent="0.25">
      <c r="N3040" t="str">
        <f>IF(P3040="","",(VLOOKUP(P3040,Fauna!$G$2:$N$5001,8,FALSE)))</f>
        <v/>
      </c>
      <c r="Q3040" t="str">
        <f>IF(P3040="","",(VLOOKUP(P3040,Fauna!$G$2:$H$5001,2,FALSE)))</f>
        <v/>
      </c>
      <c r="R3040" t="str">
        <f>IF(P3040="","",(VLOOKUP(P3040,Fauna!$G$2:$I$5001,3,FALSE)))</f>
        <v/>
      </c>
    </row>
    <row r="3041" spans="14:18" x14ac:dyDescent="0.25">
      <c r="N3041" t="str">
        <f>IF(P3041="","",(VLOOKUP(P3041,Fauna!$G$2:$N$5001,8,FALSE)))</f>
        <v/>
      </c>
      <c r="Q3041" t="str">
        <f>IF(P3041="","",(VLOOKUP(P3041,Fauna!$G$2:$H$5001,2,FALSE)))</f>
        <v/>
      </c>
      <c r="R3041" t="str">
        <f>IF(P3041="","",(VLOOKUP(P3041,Fauna!$G$2:$I$5001,3,FALSE)))</f>
        <v/>
      </c>
    </row>
    <row r="3042" spans="14:18" x14ac:dyDescent="0.25">
      <c r="N3042" t="str">
        <f>IF(P3042="","",(VLOOKUP(P3042,Fauna!$G$2:$N$5001,8,FALSE)))</f>
        <v/>
      </c>
      <c r="Q3042" t="str">
        <f>IF(P3042="","",(VLOOKUP(P3042,Fauna!$G$2:$H$5001,2,FALSE)))</f>
        <v/>
      </c>
      <c r="R3042" t="str">
        <f>IF(P3042="","",(VLOOKUP(P3042,Fauna!$G$2:$I$5001,3,FALSE)))</f>
        <v/>
      </c>
    </row>
    <row r="3043" spans="14:18" x14ac:dyDescent="0.25">
      <c r="N3043" t="str">
        <f>IF(P3043="","",(VLOOKUP(P3043,Fauna!$G$2:$N$5001,8,FALSE)))</f>
        <v/>
      </c>
      <c r="Q3043" t="str">
        <f>IF(P3043="","",(VLOOKUP(P3043,Fauna!$G$2:$H$5001,2,FALSE)))</f>
        <v/>
      </c>
      <c r="R3043" t="str">
        <f>IF(P3043="","",(VLOOKUP(P3043,Fauna!$G$2:$I$5001,3,FALSE)))</f>
        <v/>
      </c>
    </row>
    <row r="3044" spans="14:18" x14ac:dyDescent="0.25">
      <c r="N3044" t="str">
        <f>IF(P3044="","",(VLOOKUP(P3044,Fauna!$G$2:$N$5001,8,FALSE)))</f>
        <v/>
      </c>
      <c r="Q3044" t="str">
        <f>IF(P3044="","",(VLOOKUP(P3044,Fauna!$G$2:$H$5001,2,FALSE)))</f>
        <v/>
      </c>
      <c r="R3044" t="str">
        <f>IF(P3044="","",(VLOOKUP(P3044,Fauna!$G$2:$I$5001,3,FALSE)))</f>
        <v/>
      </c>
    </row>
    <row r="3045" spans="14:18" x14ac:dyDescent="0.25">
      <c r="N3045" t="str">
        <f>IF(P3045="","",(VLOOKUP(P3045,Fauna!$G$2:$N$5001,8,FALSE)))</f>
        <v/>
      </c>
      <c r="Q3045" t="str">
        <f>IF(P3045="","",(VLOOKUP(P3045,Fauna!$G$2:$H$5001,2,FALSE)))</f>
        <v/>
      </c>
      <c r="R3045" t="str">
        <f>IF(P3045="","",(VLOOKUP(P3045,Fauna!$G$2:$I$5001,3,FALSE)))</f>
        <v/>
      </c>
    </row>
    <row r="3046" spans="14:18" x14ac:dyDescent="0.25">
      <c r="N3046" t="str">
        <f>IF(P3046="","",(VLOOKUP(P3046,Fauna!$G$2:$N$5001,8,FALSE)))</f>
        <v/>
      </c>
      <c r="Q3046" t="str">
        <f>IF(P3046="","",(VLOOKUP(P3046,Fauna!$G$2:$H$5001,2,FALSE)))</f>
        <v/>
      </c>
      <c r="R3046" t="str">
        <f>IF(P3046="","",(VLOOKUP(P3046,Fauna!$G$2:$I$5001,3,FALSE)))</f>
        <v/>
      </c>
    </row>
    <row r="3047" spans="14:18" x14ac:dyDescent="0.25">
      <c r="N3047" t="str">
        <f>IF(P3047="","",(VLOOKUP(P3047,Fauna!$G$2:$N$5001,8,FALSE)))</f>
        <v/>
      </c>
      <c r="Q3047" t="str">
        <f>IF(P3047="","",(VLOOKUP(P3047,Fauna!$G$2:$H$5001,2,FALSE)))</f>
        <v/>
      </c>
      <c r="R3047" t="str">
        <f>IF(P3047="","",(VLOOKUP(P3047,Fauna!$G$2:$I$5001,3,FALSE)))</f>
        <v/>
      </c>
    </row>
    <row r="3048" spans="14:18" x14ac:dyDescent="0.25">
      <c r="N3048" t="str">
        <f>IF(P3048="","",(VLOOKUP(P3048,Fauna!$G$2:$N$5001,8,FALSE)))</f>
        <v/>
      </c>
      <c r="Q3048" t="str">
        <f>IF(P3048="","",(VLOOKUP(P3048,Fauna!$G$2:$H$5001,2,FALSE)))</f>
        <v/>
      </c>
      <c r="R3048" t="str">
        <f>IF(P3048="","",(VLOOKUP(P3048,Fauna!$G$2:$I$5001,3,FALSE)))</f>
        <v/>
      </c>
    </row>
    <row r="3049" spans="14:18" x14ac:dyDescent="0.25">
      <c r="N3049" t="str">
        <f>IF(P3049="","",(VLOOKUP(P3049,Fauna!$G$2:$N$5001,8,FALSE)))</f>
        <v/>
      </c>
      <c r="Q3049" t="str">
        <f>IF(P3049="","",(VLOOKUP(P3049,Fauna!$G$2:$H$5001,2,FALSE)))</f>
        <v/>
      </c>
      <c r="R3049" t="str">
        <f>IF(P3049="","",(VLOOKUP(P3049,Fauna!$G$2:$I$5001,3,FALSE)))</f>
        <v/>
      </c>
    </row>
    <row r="3050" spans="14:18" x14ac:dyDescent="0.25">
      <c r="N3050" t="str">
        <f>IF(P3050="","",(VLOOKUP(P3050,Fauna!$G$2:$N$5001,8,FALSE)))</f>
        <v/>
      </c>
      <c r="Q3050" t="str">
        <f>IF(P3050="","",(VLOOKUP(P3050,Fauna!$G$2:$H$5001,2,FALSE)))</f>
        <v/>
      </c>
      <c r="R3050" t="str">
        <f>IF(P3050="","",(VLOOKUP(P3050,Fauna!$G$2:$I$5001,3,FALSE)))</f>
        <v/>
      </c>
    </row>
    <row r="3051" spans="14:18" x14ac:dyDescent="0.25">
      <c r="N3051" t="str">
        <f>IF(P3051="","",(VLOOKUP(P3051,Fauna!$G$2:$N$5001,8,FALSE)))</f>
        <v/>
      </c>
      <c r="Q3051" t="str">
        <f>IF(P3051="","",(VLOOKUP(P3051,Fauna!$G$2:$H$5001,2,FALSE)))</f>
        <v/>
      </c>
      <c r="R3051" t="str">
        <f>IF(P3051="","",(VLOOKUP(P3051,Fauna!$G$2:$I$5001,3,FALSE)))</f>
        <v/>
      </c>
    </row>
    <row r="3052" spans="14:18" x14ac:dyDescent="0.25">
      <c r="N3052" t="str">
        <f>IF(P3052="","",(VLOOKUP(P3052,Fauna!$G$2:$N$5001,8,FALSE)))</f>
        <v/>
      </c>
      <c r="Q3052" t="str">
        <f>IF(P3052="","",(VLOOKUP(P3052,Fauna!$G$2:$H$5001,2,FALSE)))</f>
        <v/>
      </c>
      <c r="R3052" t="str">
        <f>IF(P3052="","",(VLOOKUP(P3052,Fauna!$G$2:$I$5001,3,FALSE)))</f>
        <v/>
      </c>
    </row>
    <row r="3053" spans="14:18" x14ac:dyDescent="0.25">
      <c r="N3053" t="str">
        <f>IF(P3053="","",(VLOOKUP(P3053,Fauna!$G$2:$N$5001,8,FALSE)))</f>
        <v/>
      </c>
      <c r="Q3053" t="str">
        <f>IF(P3053="","",(VLOOKUP(P3053,Fauna!$G$2:$H$5001,2,FALSE)))</f>
        <v/>
      </c>
      <c r="R3053" t="str">
        <f>IF(P3053="","",(VLOOKUP(P3053,Fauna!$G$2:$I$5001,3,FALSE)))</f>
        <v/>
      </c>
    </row>
    <row r="3054" spans="14:18" x14ac:dyDescent="0.25">
      <c r="N3054" t="str">
        <f>IF(P3054="","",(VLOOKUP(P3054,Fauna!$G$2:$N$5001,8,FALSE)))</f>
        <v/>
      </c>
      <c r="Q3054" t="str">
        <f>IF(P3054="","",(VLOOKUP(P3054,Fauna!$G$2:$H$5001,2,FALSE)))</f>
        <v/>
      </c>
      <c r="R3054" t="str">
        <f>IF(P3054="","",(VLOOKUP(P3054,Fauna!$G$2:$I$5001,3,FALSE)))</f>
        <v/>
      </c>
    </row>
    <row r="3055" spans="14:18" x14ac:dyDescent="0.25">
      <c r="N3055" t="str">
        <f>IF(P3055="","",(VLOOKUP(P3055,Fauna!$G$2:$N$5001,8,FALSE)))</f>
        <v/>
      </c>
      <c r="Q3055" t="str">
        <f>IF(P3055="","",(VLOOKUP(P3055,Fauna!$G$2:$H$5001,2,FALSE)))</f>
        <v/>
      </c>
      <c r="R3055" t="str">
        <f>IF(P3055="","",(VLOOKUP(P3055,Fauna!$G$2:$I$5001,3,FALSE)))</f>
        <v/>
      </c>
    </row>
    <row r="3056" spans="14:18" x14ac:dyDescent="0.25">
      <c r="N3056" t="str">
        <f>IF(P3056="","",(VLOOKUP(P3056,Fauna!$G$2:$N$5001,8,FALSE)))</f>
        <v/>
      </c>
      <c r="Q3056" t="str">
        <f>IF(P3056="","",(VLOOKUP(P3056,Fauna!$G$2:$H$5001,2,FALSE)))</f>
        <v/>
      </c>
      <c r="R3056" t="str">
        <f>IF(P3056="","",(VLOOKUP(P3056,Fauna!$G$2:$I$5001,3,FALSE)))</f>
        <v/>
      </c>
    </row>
    <row r="3057" spans="14:18" x14ac:dyDescent="0.25">
      <c r="N3057" t="str">
        <f>IF(P3057="","",(VLOOKUP(P3057,Fauna!$G$2:$N$5001,8,FALSE)))</f>
        <v/>
      </c>
      <c r="Q3057" t="str">
        <f>IF(P3057="","",(VLOOKUP(P3057,Fauna!$G$2:$H$5001,2,FALSE)))</f>
        <v/>
      </c>
      <c r="R3057" t="str">
        <f>IF(P3057="","",(VLOOKUP(P3057,Fauna!$G$2:$I$5001,3,FALSE)))</f>
        <v/>
      </c>
    </row>
    <row r="3058" spans="14:18" x14ac:dyDescent="0.25">
      <c r="N3058" t="str">
        <f>IF(P3058="","",(VLOOKUP(P3058,Fauna!$G$2:$N$5001,8,FALSE)))</f>
        <v/>
      </c>
      <c r="Q3058" t="str">
        <f>IF(P3058="","",(VLOOKUP(P3058,Fauna!$G$2:$H$5001,2,FALSE)))</f>
        <v/>
      </c>
      <c r="R3058" t="str">
        <f>IF(P3058="","",(VLOOKUP(P3058,Fauna!$G$2:$I$5001,3,FALSE)))</f>
        <v/>
      </c>
    </row>
    <row r="3059" spans="14:18" x14ac:dyDescent="0.25">
      <c r="N3059" t="str">
        <f>IF(P3059="","",(VLOOKUP(P3059,Fauna!$G$2:$N$5001,8,FALSE)))</f>
        <v/>
      </c>
      <c r="Q3059" t="str">
        <f>IF(P3059="","",(VLOOKUP(P3059,Fauna!$G$2:$H$5001,2,FALSE)))</f>
        <v/>
      </c>
      <c r="R3059" t="str">
        <f>IF(P3059="","",(VLOOKUP(P3059,Fauna!$G$2:$I$5001,3,FALSE)))</f>
        <v/>
      </c>
    </row>
    <row r="3060" spans="14:18" x14ac:dyDescent="0.25">
      <c r="N3060" t="str">
        <f>IF(P3060="","",(VLOOKUP(P3060,Fauna!$G$2:$N$5001,8,FALSE)))</f>
        <v/>
      </c>
      <c r="Q3060" t="str">
        <f>IF(P3060="","",(VLOOKUP(P3060,Fauna!$G$2:$H$5001,2,FALSE)))</f>
        <v/>
      </c>
      <c r="R3060" t="str">
        <f>IF(P3060="","",(VLOOKUP(P3060,Fauna!$G$2:$I$5001,3,FALSE)))</f>
        <v/>
      </c>
    </row>
    <row r="3061" spans="14:18" x14ac:dyDescent="0.25">
      <c r="N3061" t="str">
        <f>IF(P3061="","",(VLOOKUP(P3061,Fauna!$G$2:$N$5001,8,FALSE)))</f>
        <v/>
      </c>
      <c r="Q3061" t="str">
        <f>IF(P3061="","",(VLOOKUP(P3061,Fauna!$G$2:$H$5001,2,FALSE)))</f>
        <v/>
      </c>
      <c r="R3061" t="str">
        <f>IF(P3061="","",(VLOOKUP(P3061,Fauna!$G$2:$I$5001,3,FALSE)))</f>
        <v/>
      </c>
    </row>
    <row r="3062" spans="14:18" x14ac:dyDescent="0.25">
      <c r="N3062" t="str">
        <f>IF(P3062="","",(VLOOKUP(P3062,Fauna!$G$2:$N$5001,8,FALSE)))</f>
        <v/>
      </c>
      <c r="Q3062" t="str">
        <f>IF(P3062="","",(VLOOKUP(P3062,Fauna!$G$2:$H$5001,2,FALSE)))</f>
        <v/>
      </c>
      <c r="R3062" t="str">
        <f>IF(P3062="","",(VLOOKUP(P3062,Fauna!$G$2:$I$5001,3,FALSE)))</f>
        <v/>
      </c>
    </row>
    <row r="3063" spans="14:18" x14ac:dyDescent="0.25">
      <c r="N3063" t="str">
        <f>IF(P3063="","",(VLOOKUP(P3063,Fauna!$G$2:$N$5001,8,FALSE)))</f>
        <v/>
      </c>
      <c r="Q3063" t="str">
        <f>IF(P3063="","",(VLOOKUP(P3063,Fauna!$G$2:$H$5001,2,FALSE)))</f>
        <v/>
      </c>
      <c r="R3063" t="str">
        <f>IF(P3063="","",(VLOOKUP(P3063,Fauna!$G$2:$I$5001,3,FALSE)))</f>
        <v/>
      </c>
    </row>
    <row r="3064" spans="14:18" x14ac:dyDescent="0.25">
      <c r="N3064" t="str">
        <f>IF(P3064="","",(VLOOKUP(P3064,Fauna!$G$2:$N$5001,8,FALSE)))</f>
        <v/>
      </c>
      <c r="Q3064" t="str">
        <f>IF(P3064="","",(VLOOKUP(P3064,Fauna!$G$2:$H$5001,2,FALSE)))</f>
        <v/>
      </c>
      <c r="R3064" t="str">
        <f>IF(P3064="","",(VLOOKUP(P3064,Fauna!$G$2:$I$5001,3,FALSE)))</f>
        <v/>
      </c>
    </row>
    <row r="3065" spans="14:18" x14ac:dyDescent="0.25">
      <c r="N3065" t="str">
        <f>IF(P3065="","",(VLOOKUP(P3065,Fauna!$G$2:$N$5001,8,FALSE)))</f>
        <v/>
      </c>
      <c r="Q3065" t="str">
        <f>IF(P3065="","",(VLOOKUP(P3065,Fauna!$G$2:$H$5001,2,FALSE)))</f>
        <v/>
      </c>
      <c r="R3065" t="str">
        <f>IF(P3065="","",(VLOOKUP(P3065,Fauna!$G$2:$I$5001,3,FALSE)))</f>
        <v/>
      </c>
    </row>
    <row r="3066" spans="14:18" x14ac:dyDescent="0.25">
      <c r="N3066" t="str">
        <f>IF(P3066="","",(VLOOKUP(P3066,Fauna!$G$2:$N$5001,8,FALSE)))</f>
        <v/>
      </c>
      <c r="Q3066" t="str">
        <f>IF(P3066="","",(VLOOKUP(P3066,Fauna!$G$2:$H$5001,2,FALSE)))</f>
        <v/>
      </c>
      <c r="R3066" t="str">
        <f>IF(P3066="","",(VLOOKUP(P3066,Fauna!$G$2:$I$5001,3,FALSE)))</f>
        <v/>
      </c>
    </row>
    <row r="3067" spans="14:18" x14ac:dyDescent="0.25">
      <c r="N3067" t="str">
        <f>IF(P3067="","",(VLOOKUP(P3067,Fauna!$G$2:$N$5001,8,FALSE)))</f>
        <v/>
      </c>
      <c r="Q3067" t="str">
        <f>IF(P3067="","",(VLOOKUP(P3067,Fauna!$G$2:$H$5001,2,FALSE)))</f>
        <v/>
      </c>
      <c r="R3067" t="str">
        <f>IF(P3067="","",(VLOOKUP(P3067,Fauna!$G$2:$I$5001,3,FALSE)))</f>
        <v/>
      </c>
    </row>
    <row r="3068" spans="14:18" x14ac:dyDescent="0.25">
      <c r="N3068" t="str">
        <f>IF(P3068="","",(VLOOKUP(P3068,Fauna!$G$2:$N$5001,8,FALSE)))</f>
        <v/>
      </c>
      <c r="Q3068" t="str">
        <f>IF(P3068="","",(VLOOKUP(P3068,Fauna!$G$2:$H$5001,2,FALSE)))</f>
        <v/>
      </c>
      <c r="R3068" t="str">
        <f>IF(P3068="","",(VLOOKUP(P3068,Fauna!$G$2:$I$5001,3,FALSE)))</f>
        <v/>
      </c>
    </row>
    <row r="3069" spans="14:18" x14ac:dyDescent="0.25">
      <c r="N3069" t="str">
        <f>IF(P3069="","",(VLOOKUP(P3069,Fauna!$G$2:$N$5001,8,FALSE)))</f>
        <v/>
      </c>
      <c r="Q3069" t="str">
        <f>IF(P3069="","",(VLOOKUP(P3069,Fauna!$G$2:$H$5001,2,FALSE)))</f>
        <v/>
      </c>
      <c r="R3069" t="str">
        <f>IF(P3069="","",(VLOOKUP(P3069,Fauna!$G$2:$I$5001,3,FALSE)))</f>
        <v/>
      </c>
    </row>
    <row r="3070" spans="14:18" x14ac:dyDescent="0.25">
      <c r="N3070" t="str">
        <f>IF(P3070="","",(VLOOKUP(P3070,Fauna!$G$2:$N$5001,8,FALSE)))</f>
        <v/>
      </c>
      <c r="Q3070" t="str">
        <f>IF(P3070="","",(VLOOKUP(P3070,Fauna!$G$2:$H$5001,2,FALSE)))</f>
        <v/>
      </c>
      <c r="R3070" t="str">
        <f>IF(P3070="","",(VLOOKUP(P3070,Fauna!$G$2:$I$5001,3,FALSE)))</f>
        <v/>
      </c>
    </row>
    <row r="3071" spans="14:18" x14ac:dyDescent="0.25">
      <c r="N3071" t="str">
        <f>IF(P3071="","",(VLOOKUP(P3071,Fauna!$G$2:$N$5001,8,FALSE)))</f>
        <v/>
      </c>
      <c r="Q3071" t="str">
        <f>IF(P3071="","",(VLOOKUP(P3071,Fauna!$G$2:$H$5001,2,FALSE)))</f>
        <v/>
      </c>
      <c r="R3071" t="str">
        <f>IF(P3071="","",(VLOOKUP(P3071,Fauna!$G$2:$I$5001,3,FALSE)))</f>
        <v/>
      </c>
    </row>
    <row r="3072" spans="14:18" x14ac:dyDescent="0.25">
      <c r="N3072" t="str">
        <f>IF(P3072="","",(VLOOKUP(P3072,Fauna!$G$2:$N$5001,8,FALSE)))</f>
        <v/>
      </c>
      <c r="Q3072" t="str">
        <f>IF(P3072="","",(VLOOKUP(P3072,Fauna!$G$2:$H$5001,2,FALSE)))</f>
        <v/>
      </c>
      <c r="R3072" t="str">
        <f>IF(P3072="","",(VLOOKUP(P3072,Fauna!$G$2:$I$5001,3,FALSE)))</f>
        <v/>
      </c>
    </row>
    <row r="3073" spans="14:18" x14ac:dyDescent="0.25">
      <c r="N3073" t="str">
        <f>IF(P3073="","",(VLOOKUP(P3073,Fauna!$G$2:$N$5001,8,FALSE)))</f>
        <v/>
      </c>
      <c r="Q3073" t="str">
        <f>IF(P3073="","",(VLOOKUP(P3073,Fauna!$G$2:$H$5001,2,FALSE)))</f>
        <v/>
      </c>
      <c r="R3073" t="str">
        <f>IF(P3073="","",(VLOOKUP(P3073,Fauna!$G$2:$I$5001,3,FALSE)))</f>
        <v/>
      </c>
    </row>
    <row r="3074" spans="14:18" x14ac:dyDescent="0.25">
      <c r="N3074" t="str">
        <f>IF(P3074="","",(VLOOKUP(P3074,Fauna!$G$2:$N$5001,8,FALSE)))</f>
        <v/>
      </c>
      <c r="Q3074" t="str">
        <f>IF(P3074="","",(VLOOKUP(P3074,Fauna!$G$2:$H$5001,2,FALSE)))</f>
        <v/>
      </c>
      <c r="R3074" t="str">
        <f>IF(P3074="","",(VLOOKUP(P3074,Fauna!$G$2:$I$5001,3,FALSE)))</f>
        <v/>
      </c>
    </row>
    <row r="3075" spans="14:18" x14ac:dyDescent="0.25">
      <c r="N3075" t="str">
        <f>IF(P3075="","",(VLOOKUP(P3075,Fauna!$G$2:$N$5001,8,FALSE)))</f>
        <v/>
      </c>
      <c r="Q3075" t="str">
        <f>IF(P3075="","",(VLOOKUP(P3075,Fauna!$G$2:$H$5001,2,FALSE)))</f>
        <v/>
      </c>
      <c r="R3075" t="str">
        <f>IF(P3075="","",(VLOOKUP(P3075,Fauna!$G$2:$I$5001,3,FALSE)))</f>
        <v/>
      </c>
    </row>
    <row r="3076" spans="14:18" x14ac:dyDescent="0.25">
      <c r="N3076" t="str">
        <f>IF(P3076="","",(VLOOKUP(P3076,Fauna!$G$2:$N$5001,8,FALSE)))</f>
        <v/>
      </c>
      <c r="Q3076" t="str">
        <f>IF(P3076="","",(VLOOKUP(P3076,Fauna!$G$2:$H$5001,2,FALSE)))</f>
        <v/>
      </c>
      <c r="R3076" t="str">
        <f>IF(P3076="","",(VLOOKUP(P3076,Fauna!$G$2:$I$5001,3,FALSE)))</f>
        <v/>
      </c>
    </row>
    <row r="3077" spans="14:18" x14ac:dyDescent="0.25">
      <c r="N3077" t="str">
        <f>IF(P3077="","",(VLOOKUP(P3077,Fauna!$G$2:$N$5001,8,FALSE)))</f>
        <v/>
      </c>
      <c r="Q3077" t="str">
        <f>IF(P3077="","",(VLOOKUP(P3077,Fauna!$G$2:$H$5001,2,FALSE)))</f>
        <v/>
      </c>
      <c r="R3077" t="str">
        <f>IF(P3077="","",(VLOOKUP(P3077,Fauna!$G$2:$I$5001,3,FALSE)))</f>
        <v/>
      </c>
    </row>
    <row r="3078" spans="14:18" x14ac:dyDescent="0.25">
      <c r="N3078" t="str">
        <f>IF(P3078="","",(VLOOKUP(P3078,Fauna!$G$2:$N$5001,8,FALSE)))</f>
        <v/>
      </c>
      <c r="Q3078" t="str">
        <f>IF(P3078="","",(VLOOKUP(P3078,Fauna!$G$2:$H$5001,2,FALSE)))</f>
        <v/>
      </c>
      <c r="R3078" t="str">
        <f>IF(P3078="","",(VLOOKUP(P3078,Fauna!$G$2:$I$5001,3,FALSE)))</f>
        <v/>
      </c>
    </row>
    <row r="3079" spans="14:18" x14ac:dyDescent="0.25">
      <c r="N3079" t="str">
        <f>IF(P3079="","",(VLOOKUP(P3079,Fauna!$G$2:$N$5001,8,FALSE)))</f>
        <v/>
      </c>
      <c r="Q3079" t="str">
        <f>IF(P3079="","",(VLOOKUP(P3079,Fauna!$G$2:$H$5001,2,FALSE)))</f>
        <v/>
      </c>
      <c r="R3079" t="str">
        <f>IF(P3079="","",(VLOOKUP(P3079,Fauna!$G$2:$I$5001,3,FALSE)))</f>
        <v/>
      </c>
    </row>
    <row r="3080" spans="14:18" x14ac:dyDescent="0.25">
      <c r="N3080" t="str">
        <f>IF(P3080="","",(VLOOKUP(P3080,Fauna!$G$2:$N$5001,8,FALSE)))</f>
        <v/>
      </c>
      <c r="Q3080" t="str">
        <f>IF(P3080="","",(VLOOKUP(P3080,Fauna!$G$2:$H$5001,2,FALSE)))</f>
        <v/>
      </c>
      <c r="R3080" t="str">
        <f>IF(P3080="","",(VLOOKUP(P3080,Fauna!$G$2:$I$5001,3,FALSE)))</f>
        <v/>
      </c>
    </row>
    <row r="3081" spans="14:18" x14ac:dyDescent="0.25">
      <c r="N3081" t="str">
        <f>IF(P3081="","",(VLOOKUP(P3081,Fauna!$G$2:$N$5001,8,FALSE)))</f>
        <v/>
      </c>
      <c r="Q3081" t="str">
        <f>IF(P3081="","",(VLOOKUP(P3081,Fauna!$G$2:$H$5001,2,FALSE)))</f>
        <v/>
      </c>
      <c r="R3081" t="str">
        <f>IF(P3081="","",(VLOOKUP(P3081,Fauna!$G$2:$I$5001,3,FALSE)))</f>
        <v/>
      </c>
    </row>
    <row r="3082" spans="14:18" x14ac:dyDescent="0.25">
      <c r="N3082" t="str">
        <f>IF(P3082="","",(VLOOKUP(P3082,Fauna!$G$2:$N$5001,8,FALSE)))</f>
        <v/>
      </c>
      <c r="Q3082" t="str">
        <f>IF(P3082="","",(VLOOKUP(P3082,Fauna!$G$2:$H$5001,2,FALSE)))</f>
        <v/>
      </c>
      <c r="R3082" t="str">
        <f>IF(P3082="","",(VLOOKUP(P3082,Fauna!$G$2:$I$5001,3,FALSE)))</f>
        <v/>
      </c>
    </row>
    <row r="3083" spans="14:18" x14ac:dyDescent="0.25">
      <c r="N3083" t="str">
        <f>IF(P3083="","",(VLOOKUP(P3083,Fauna!$G$2:$N$5001,8,FALSE)))</f>
        <v/>
      </c>
      <c r="Q3083" t="str">
        <f>IF(P3083="","",(VLOOKUP(P3083,Fauna!$G$2:$H$5001,2,FALSE)))</f>
        <v/>
      </c>
      <c r="R3083" t="str">
        <f>IF(P3083="","",(VLOOKUP(P3083,Fauna!$G$2:$I$5001,3,FALSE)))</f>
        <v/>
      </c>
    </row>
    <row r="3084" spans="14:18" x14ac:dyDescent="0.25">
      <c r="N3084" t="str">
        <f>IF(P3084="","",(VLOOKUP(P3084,Fauna!$G$2:$N$5001,8,FALSE)))</f>
        <v/>
      </c>
      <c r="Q3084" t="str">
        <f>IF(P3084="","",(VLOOKUP(P3084,Fauna!$G$2:$H$5001,2,FALSE)))</f>
        <v/>
      </c>
      <c r="R3084" t="str">
        <f>IF(P3084="","",(VLOOKUP(P3084,Fauna!$G$2:$I$5001,3,FALSE)))</f>
        <v/>
      </c>
    </row>
    <row r="3085" spans="14:18" x14ac:dyDescent="0.25">
      <c r="N3085" t="str">
        <f>IF(P3085="","",(VLOOKUP(P3085,Fauna!$G$2:$N$5001,8,FALSE)))</f>
        <v/>
      </c>
      <c r="Q3085" t="str">
        <f>IF(P3085="","",(VLOOKUP(P3085,Fauna!$G$2:$H$5001,2,FALSE)))</f>
        <v/>
      </c>
      <c r="R3085" t="str">
        <f>IF(P3085="","",(VLOOKUP(P3085,Fauna!$G$2:$I$5001,3,FALSE)))</f>
        <v/>
      </c>
    </row>
    <row r="3086" spans="14:18" x14ac:dyDescent="0.25">
      <c r="N3086" t="str">
        <f>IF(P3086="","",(VLOOKUP(P3086,Fauna!$G$2:$N$5001,8,FALSE)))</f>
        <v/>
      </c>
      <c r="Q3086" t="str">
        <f>IF(P3086="","",(VLOOKUP(P3086,Fauna!$G$2:$H$5001,2,FALSE)))</f>
        <v/>
      </c>
      <c r="R3086" t="str">
        <f>IF(P3086="","",(VLOOKUP(P3086,Fauna!$G$2:$I$5001,3,FALSE)))</f>
        <v/>
      </c>
    </row>
    <row r="3087" spans="14:18" x14ac:dyDescent="0.25">
      <c r="N3087" t="str">
        <f>IF(P3087="","",(VLOOKUP(P3087,Fauna!$G$2:$N$5001,8,FALSE)))</f>
        <v/>
      </c>
      <c r="Q3087" t="str">
        <f>IF(P3087="","",(VLOOKUP(P3087,Fauna!$G$2:$H$5001,2,FALSE)))</f>
        <v/>
      </c>
      <c r="R3087" t="str">
        <f>IF(P3087="","",(VLOOKUP(P3087,Fauna!$G$2:$I$5001,3,FALSE)))</f>
        <v/>
      </c>
    </row>
    <row r="3088" spans="14:18" x14ac:dyDescent="0.25">
      <c r="N3088" t="str">
        <f>IF(P3088="","",(VLOOKUP(P3088,Fauna!$G$2:$N$5001,8,FALSE)))</f>
        <v/>
      </c>
      <c r="Q3088" t="str">
        <f>IF(P3088="","",(VLOOKUP(P3088,Fauna!$G$2:$H$5001,2,FALSE)))</f>
        <v/>
      </c>
      <c r="R3088" t="str">
        <f>IF(P3088="","",(VLOOKUP(P3088,Fauna!$G$2:$I$5001,3,FALSE)))</f>
        <v/>
      </c>
    </row>
    <row r="3089" spans="14:18" x14ac:dyDescent="0.25">
      <c r="N3089" t="str">
        <f>IF(P3089="","",(VLOOKUP(P3089,Fauna!$G$2:$N$5001,8,FALSE)))</f>
        <v/>
      </c>
      <c r="Q3089" t="str">
        <f>IF(P3089="","",(VLOOKUP(P3089,Fauna!$G$2:$H$5001,2,FALSE)))</f>
        <v/>
      </c>
      <c r="R3089" t="str">
        <f>IF(P3089="","",(VLOOKUP(P3089,Fauna!$G$2:$I$5001,3,FALSE)))</f>
        <v/>
      </c>
    </row>
    <row r="3090" spans="14:18" x14ac:dyDescent="0.25">
      <c r="N3090" t="str">
        <f>IF(P3090="","",(VLOOKUP(P3090,Fauna!$G$2:$N$5001,8,FALSE)))</f>
        <v/>
      </c>
      <c r="Q3090" t="str">
        <f>IF(P3090="","",(VLOOKUP(P3090,Fauna!$G$2:$H$5001,2,FALSE)))</f>
        <v/>
      </c>
      <c r="R3090" t="str">
        <f>IF(P3090="","",(VLOOKUP(P3090,Fauna!$G$2:$I$5001,3,FALSE)))</f>
        <v/>
      </c>
    </row>
    <row r="3091" spans="14:18" x14ac:dyDescent="0.25">
      <c r="N3091" t="str">
        <f>IF(P3091="","",(VLOOKUP(P3091,Fauna!$G$2:$N$5001,8,FALSE)))</f>
        <v/>
      </c>
      <c r="Q3091" t="str">
        <f>IF(P3091="","",(VLOOKUP(P3091,Fauna!$G$2:$H$5001,2,FALSE)))</f>
        <v/>
      </c>
      <c r="R3091" t="str">
        <f>IF(P3091="","",(VLOOKUP(P3091,Fauna!$G$2:$I$5001,3,FALSE)))</f>
        <v/>
      </c>
    </row>
    <row r="3092" spans="14:18" x14ac:dyDescent="0.25">
      <c r="N3092" t="str">
        <f>IF(P3092="","",(VLOOKUP(P3092,Fauna!$G$2:$N$5001,8,FALSE)))</f>
        <v/>
      </c>
      <c r="Q3092" t="str">
        <f>IF(P3092="","",(VLOOKUP(P3092,Fauna!$G$2:$H$5001,2,FALSE)))</f>
        <v/>
      </c>
      <c r="R3092" t="str">
        <f>IF(P3092="","",(VLOOKUP(P3092,Fauna!$G$2:$I$5001,3,FALSE)))</f>
        <v/>
      </c>
    </row>
    <row r="3093" spans="14:18" x14ac:dyDescent="0.25">
      <c r="N3093" t="str">
        <f>IF(P3093="","",(VLOOKUP(P3093,Fauna!$G$2:$N$5001,8,FALSE)))</f>
        <v/>
      </c>
      <c r="Q3093" t="str">
        <f>IF(P3093="","",(VLOOKUP(P3093,Fauna!$G$2:$H$5001,2,FALSE)))</f>
        <v/>
      </c>
      <c r="R3093" t="str">
        <f>IF(P3093="","",(VLOOKUP(P3093,Fauna!$G$2:$I$5001,3,FALSE)))</f>
        <v/>
      </c>
    </row>
    <row r="3094" spans="14:18" x14ac:dyDescent="0.25">
      <c r="N3094" t="str">
        <f>IF(P3094="","",(VLOOKUP(P3094,Fauna!$G$2:$N$5001,8,FALSE)))</f>
        <v/>
      </c>
      <c r="Q3094" t="str">
        <f>IF(P3094="","",(VLOOKUP(P3094,Fauna!$G$2:$H$5001,2,FALSE)))</f>
        <v/>
      </c>
      <c r="R3094" t="str">
        <f>IF(P3094="","",(VLOOKUP(P3094,Fauna!$G$2:$I$5001,3,FALSE)))</f>
        <v/>
      </c>
    </row>
    <row r="3095" spans="14:18" x14ac:dyDescent="0.25">
      <c r="N3095" t="str">
        <f>IF(P3095="","",(VLOOKUP(P3095,Fauna!$G$2:$N$5001,8,FALSE)))</f>
        <v/>
      </c>
      <c r="Q3095" t="str">
        <f>IF(P3095="","",(VLOOKUP(P3095,Fauna!$G$2:$H$5001,2,FALSE)))</f>
        <v/>
      </c>
      <c r="R3095" t="str">
        <f>IF(P3095="","",(VLOOKUP(P3095,Fauna!$G$2:$I$5001,3,FALSE)))</f>
        <v/>
      </c>
    </row>
    <row r="3096" spans="14:18" x14ac:dyDescent="0.25">
      <c r="N3096" t="str">
        <f>IF(P3096="","",(VLOOKUP(P3096,Fauna!$G$2:$N$5001,8,FALSE)))</f>
        <v/>
      </c>
      <c r="Q3096" t="str">
        <f>IF(P3096="","",(VLOOKUP(P3096,Fauna!$G$2:$H$5001,2,FALSE)))</f>
        <v/>
      </c>
      <c r="R3096" t="str">
        <f>IF(P3096="","",(VLOOKUP(P3096,Fauna!$G$2:$I$5001,3,FALSE)))</f>
        <v/>
      </c>
    </row>
    <row r="3097" spans="14:18" x14ac:dyDescent="0.25">
      <c r="N3097" t="str">
        <f>IF(P3097="","",(VLOOKUP(P3097,Fauna!$G$2:$N$5001,8,FALSE)))</f>
        <v/>
      </c>
      <c r="Q3097" t="str">
        <f>IF(P3097="","",(VLOOKUP(P3097,Fauna!$G$2:$H$5001,2,FALSE)))</f>
        <v/>
      </c>
      <c r="R3097" t="str">
        <f>IF(P3097="","",(VLOOKUP(P3097,Fauna!$G$2:$I$5001,3,FALSE)))</f>
        <v/>
      </c>
    </row>
    <row r="3098" spans="14:18" x14ac:dyDescent="0.25">
      <c r="N3098" t="str">
        <f>IF(P3098="","",(VLOOKUP(P3098,Fauna!$G$2:$N$5001,8,FALSE)))</f>
        <v/>
      </c>
      <c r="Q3098" t="str">
        <f>IF(P3098="","",(VLOOKUP(P3098,Fauna!$G$2:$H$5001,2,FALSE)))</f>
        <v/>
      </c>
      <c r="R3098" t="str">
        <f>IF(P3098="","",(VLOOKUP(P3098,Fauna!$G$2:$I$5001,3,FALSE)))</f>
        <v/>
      </c>
    </row>
    <row r="3099" spans="14:18" x14ac:dyDescent="0.25">
      <c r="N3099" t="str">
        <f>IF(P3099="","",(VLOOKUP(P3099,Fauna!$G$2:$N$5001,8,FALSE)))</f>
        <v/>
      </c>
      <c r="Q3099" t="str">
        <f>IF(P3099="","",(VLOOKUP(P3099,Fauna!$G$2:$H$5001,2,FALSE)))</f>
        <v/>
      </c>
      <c r="R3099" t="str">
        <f>IF(P3099="","",(VLOOKUP(P3099,Fauna!$G$2:$I$5001,3,FALSE)))</f>
        <v/>
      </c>
    </row>
    <row r="3100" spans="14:18" x14ac:dyDescent="0.25">
      <c r="N3100" t="str">
        <f>IF(P3100="","",(VLOOKUP(P3100,Fauna!$G$2:$N$5001,8,FALSE)))</f>
        <v/>
      </c>
      <c r="Q3100" t="str">
        <f>IF(P3100="","",(VLOOKUP(P3100,Fauna!$G$2:$H$5001,2,FALSE)))</f>
        <v/>
      </c>
      <c r="R3100" t="str">
        <f>IF(P3100="","",(VLOOKUP(P3100,Fauna!$G$2:$I$5001,3,FALSE)))</f>
        <v/>
      </c>
    </row>
    <row r="3101" spans="14:18" x14ac:dyDescent="0.25">
      <c r="N3101" t="str">
        <f>IF(P3101="","",(VLOOKUP(P3101,Fauna!$G$2:$N$5001,8,FALSE)))</f>
        <v/>
      </c>
      <c r="Q3101" t="str">
        <f>IF(P3101="","",(VLOOKUP(P3101,Fauna!$G$2:$H$5001,2,FALSE)))</f>
        <v/>
      </c>
      <c r="R3101" t="str">
        <f>IF(P3101="","",(VLOOKUP(P3101,Fauna!$G$2:$I$5001,3,FALSE)))</f>
        <v/>
      </c>
    </row>
    <row r="3102" spans="14:18" x14ac:dyDescent="0.25">
      <c r="N3102" t="str">
        <f>IF(P3102="","",(VLOOKUP(P3102,Fauna!$G$2:$N$5001,8,FALSE)))</f>
        <v/>
      </c>
      <c r="Q3102" t="str">
        <f>IF(P3102="","",(VLOOKUP(P3102,Fauna!$G$2:$H$5001,2,FALSE)))</f>
        <v/>
      </c>
      <c r="R3102" t="str">
        <f>IF(P3102="","",(VLOOKUP(P3102,Fauna!$G$2:$I$5001,3,FALSE)))</f>
        <v/>
      </c>
    </row>
    <row r="3103" spans="14:18" x14ac:dyDescent="0.25">
      <c r="N3103" t="str">
        <f>IF(P3103="","",(VLOOKUP(P3103,Fauna!$G$2:$N$5001,8,FALSE)))</f>
        <v/>
      </c>
      <c r="Q3103" t="str">
        <f>IF(P3103="","",(VLOOKUP(P3103,Fauna!$G$2:$H$5001,2,FALSE)))</f>
        <v/>
      </c>
      <c r="R3103" t="str">
        <f>IF(P3103="","",(VLOOKUP(P3103,Fauna!$G$2:$I$5001,3,FALSE)))</f>
        <v/>
      </c>
    </row>
    <row r="3104" spans="14:18" x14ac:dyDescent="0.25">
      <c r="N3104" t="str">
        <f>IF(P3104="","",(VLOOKUP(P3104,Fauna!$G$2:$N$5001,8,FALSE)))</f>
        <v/>
      </c>
      <c r="Q3104" t="str">
        <f>IF(P3104="","",(VLOOKUP(P3104,Fauna!$G$2:$H$5001,2,FALSE)))</f>
        <v/>
      </c>
      <c r="R3104" t="str">
        <f>IF(P3104="","",(VLOOKUP(P3104,Fauna!$G$2:$I$5001,3,FALSE)))</f>
        <v/>
      </c>
    </row>
    <row r="3105" spans="14:18" x14ac:dyDescent="0.25">
      <c r="N3105" t="str">
        <f>IF(P3105="","",(VLOOKUP(P3105,Fauna!$G$2:$N$5001,8,FALSE)))</f>
        <v/>
      </c>
      <c r="Q3105" t="str">
        <f>IF(P3105="","",(VLOOKUP(P3105,Fauna!$G$2:$H$5001,2,FALSE)))</f>
        <v/>
      </c>
      <c r="R3105" t="str">
        <f>IF(P3105="","",(VLOOKUP(P3105,Fauna!$G$2:$I$5001,3,FALSE)))</f>
        <v/>
      </c>
    </row>
    <row r="3106" spans="14:18" x14ac:dyDescent="0.25">
      <c r="N3106" t="str">
        <f>IF(P3106="","",(VLOOKUP(P3106,Fauna!$G$2:$N$5001,8,FALSE)))</f>
        <v/>
      </c>
      <c r="Q3106" t="str">
        <f>IF(P3106="","",(VLOOKUP(P3106,Fauna!$G$2:$H$5001,2,FALSE)))</f>
        <v/>
      </c>
      <c r="R3106" t="str">
        <f>IF(P3106="","",(VLOOKUP(P3106,Fauna!$G$2:$I$5001,3,FALSE)))</f>
        <v/>
      </c>
    </row>
    <row r="3107" spans="14:18" x14ac:dyDescent="0.25">
      <c r="N3107" t="str">
        <f>IF(P3107="","",(VLOOKUP(P3107,Fauna!$G$2:$N$5001,8,FALSE)))</f>
        <v/>
      </c>
      <c r="Q3107" t="str">
        <f>IF(P3107="","",(VLOOKUP(P3107,Fauna!$G$2:$H$5001,2,FALSE)))</f>
        <v/>
      </c>
      <c r="R3107" t="str">
        <f>IF(P3107="","",(VLOOKUP(P3107,Fauna!$G$2:$I$5001,3,FALSE)))</f>
        <v/>
      </c>
    </row>
    <row r="3108" spans="14:18" x14ac:dyDescent="0.25">
      <c r="N3108" t="str">
        <f>IF(P3108="","",(VLOOKUP(P3108,Fauna!$G$2:$N$5001,8,FALSE)))</f>
        <v/>
      </c>
      <c r="Q3108" t="str">
        <f>IF(P3108="","",(VLOOKUP(P3108,Fauna!$G$2:$H$5001,2,FALSE)))</f>
        <v/>
      </c>
      <c r="R3108" t="str">
        <f>IF(P3108="","",(VLOOKUP(P3108,Fauna!$G$2:$I$5001,3,FALSE)))</f>
        <v/>
      </c>
    </row>
    <row r="3109" spans="14:18" x14ac:dyDescent="0.25">
      <c r="N3109" t="str">
        <f>IF(P3109="","",(VLOOKUP(P3109,Fauna!$G$2:$N$5001,8,FALSE)))</f>
        <v/>
      </c>
      <c r="Q3109" t="str">
        <f>IF(P3109="","",(VLOOKUP(P3109,Fauna!$G$2:$H$5001,2,FALSE)))</f>
        <v/>
      </c>
      <c r="R3109" t="str">
        <f>IF(P3109="","",(VLOOKUP(P3109,Fauna!$G$2:$I$5001,3,FALSE)))</f>
        <v/>
      </c>
    </row>
    <row r="3110" spans="14:18" x14ac:dyDescent="0.25">
      <c r="N3110" t="str">
        <f>IF(P3110="","",(VLOOKUP(P3110,Fauna!$G$2:$N$5001,8,FALSE)))</f>
        <v/>
      </c>
      <c r="Q3110" t="str">
        <f>IF(P3110="","",(VLOOKUP(P3110,Fauna!$G$2:$H$5001,2,FALSE)))</f>
        <v/>
      </c>
      <c r="R3110" t="str">
        <f>IF(P3110="","",(VLOOKUP(P3110,Fauna!$G$2:$I$5001,3,FALSE)))</f>
        <v/>
      </c>
    </row>
    <row r="3111" spans="14:18" x14ac:dyDescent="0.25">
      <c r="N3111" t="str">
        <f>IF(P3111="","",(VLOOKUP(P3111,Fauna!$G$2:$N$5001,8,FALSE)))</f>
        <v/>
      </c>
      <c r="Q3111" t="str">
        <f>IF(P3111="","",(VLOOKUP(P3111,Fauna!$G$2:$H$5001,2,FALSE)))</f>
        <v/>
      </c>
      <c r="R3111" t="str">
        <f>IF(P3111="","",(VLOOKUP(P3111,Fauna!$G$2:$I$5001,3,FALSE)))</f>
        <v/>
      </c>
    </row>
    <row r="3112" spans="14:18" x14ac:dyDescent="0.25">
      <c r="N3112" t="str">
        <f>IF(P3112="","",(VLOOKUP(P3112,Fauna!$G$2:$N$5001,8,FALSE)))</f>
        <v/>
      </c>
      <c r="Q3112" t="str">
        <f>IF(P3112="","",(VLOOKUP(P3112,Fauna!$G$2:$H$5001,2,FALSE)))</f>
        <v/>
      </c>
      <c r="R3112" t="str">
        <f>IF(P3112="","",(VLOOKUP(P3112,Fauna!$G$2:$I$5001,3,FALSE)))</f>
        <v/>
      </c>
    </row>
    <row r="3113" spans="14:18" x14ac:dyDescent="0.25">
      <c r="N3113" t="str">
        <f>IF(P3113="","",(VLOOKUP(P3113,Fauna!$G$2:$N$5001,8,FALSE)))</f>
        <v/>
      </c>
      <c r="Q3113" t="str">
        <f>IF(P3113="","",(VLOOKUP(P3113,Fauna!$G$2:$H$5001,2,FALSE)))</f>
        <v/>
      </c>
      <c r="R3113" t="str">
        <f>IF(P3113="","",(VLOOKUP(P3113,Fauna!$G$2:$I$5001,3,FALSE)))</f>
        <v/>
      </c>
    </row>
    <row r="3114" spans="14:18" x14ac:dyDescent="0.25">
      <c r="N3114" t="str">
        <f>IF(P3114="","",(VLOOKUP(P3114,Fauna!$G$2:$N$5001,8,FALSE)))</f>
        <v/>
      </c>
      <c r="Q3114" t="str">
        <f>IF(P3114="","",(VLOOKUP(P3114,Fauna!$G$2:$H$5001,2,FALSE)))</f>
        <v/>
      </c>
      <c r="R3114" t="str">
        <f>IF(P3114="","",(VLOOKUP(P3114,Fauna!$G$2:$I$5001,3,FALSE)))</f>
        <v/>
      </c>
    </row>
    <row r="3115" spans="14:18" x14ac:dyDescent="0.25">
      <c r="N3115" t="str">
        <f>IF(P3115="","",(VLOOKUP(P3115,Fauna!$G$2:$N$5001,8,FALSE)))</f>
        <v/>
      </c>
      <c r="Q3115" t="str">
        <f>IF(P3115="","",(VLOOKUP(P3115,Fauna!$G$2:$H$5001,2,FALSE)))</f>
        <v/>
      </c>
      <c r="R3115" t="str">
        <f>IF(P3115="","",(VLOOKUP(P3115,Fauna!$G$2:$I$5001,3,FALSE)))</f>
        <v/>
      </c>
    </row>
    <row r="3116" spans="14:18" x14ac:dyDescent="0.25">
      <c r="N3116" t="str">
        <f>IF(P3116="","",(VLOOKUP(P3116,Fauna!$G$2:$N$5001,8,FALSE)))</f>
        <v/>
      </c>
      <c r="Q3116" t="str">
        <f>IF(P3116="","",(VLOOKUP(P3116,Fauna!$G$2:$H$5001,2,FALSE)))</f>
        <v/>
      </c>
      <c r="R3116" t="str">
        <f>IF(P3116="","",(VLOOKUP(P3116,Fauna!$G$2:$I$5001,3,FALSE)))</f>
        <v/>
      </c>
    </row>
    <row r="3117" spans="14:18" x14ac:dyDescent="0.25">
      <c r="N3117" t="str">
        <f>IF(P3117="","",(VLOOKUP(P3117,Fauna!$G$2:$N$5001,8,FALSE)))</f>
        <v/>
      </c>
      <c r="Q3117" t="str">
        <f>IF(P3117="","",(VLOOKUP(P3117,Fauna!$G$2:$H$5001,2,FALSE)))</f>
        <v/>
      </c>
      <c r="R3117" t="str">
        <f>IF(P3117="","",(VLOOKUP(P3117,Fauna!$G$2:$I$5001,3,FALSE)))</f>
        <v/>
      </c>
    </row>
    <row r="3118" spans="14:18" x14ac:dyDescent="0.25">
      <c r="N3118" t="str">
        <f>IF(P3118="","",(VLOOKUP(P3118,Fauna!$G$2:$N$5001,8,FALSE)))</f>
        <v/>
      </c>
      <c r="Q3118" t="str">
        <f>IF(P3118="","",(VLOOKUP(P3118,Fauna!$G$2:$H$5001,2,FALSE)))</f>
        <v/>
      </c>
      <c r="R3118" t="str">
        <f>IF(P3118="","",(VLOOKUP(P3118,Fauna!$G$2:$I$5001,3,FALSE)))</f>
        <v/>
      </c>
    </row>
    <row r="3119" spans="14:18" x14ac:dyDescent="0.25">
      <c r="N3119" t="str">
        <f>IF(P3119="","",(VLOOKUP(P3119,Fauna!$G$2:$N$5001,8,FALSE)))</f>
        <v/>
      </c>
      <c r="Q3119" t="str">
        <f>IF(P3119="","",(VLOOKUP(P3119,Fauna!$G$2:$H$5001,2,FALSE)))</f>
        <v/>
      </c>
      <c r="R3119" t="str">
        <f>IF(P3119="","",(VLOOKUP(P3119,Fauna!$G$2:$I$5001,3,FALSE)))</f>
        <v/>
      </c>
    </row>
    <row r="3120" spans="14:18" x14ac:dyDescent="0.25">
      <c r="N3120" t="str">
        <f>IF(P3120="","",(VLOOKUP(P3120,Fauna!$G$2:$N$5001,8,FALSE)))</f>
        <v/>
      </c>
      <c r="Q3120" t="str">
        <f>IF(P3120="","",(VLOOKUP(P3120,Fauna!$G$2:$H$5001,2,FALSE)))</f>
        <v/>
      </c>
      <c r="R3120" t="str">
        <f>IF(P3120="","",(VLOOKUP(P3120,Fauna!$G$2:$I$5001,3,FALSE)))</f>
        <v/>
      </c>
    </row>
    <row r="3121" spans="14:18" x14ac:dyDescent="0.25">
      <c r="N3121" t="str">
        <f>IF(P3121="","",(VLOOKUP(P3121,Fauna!$G$2:$N$5001,8,FALSE)))</f>
        <v/>
      </c>
      <c r="Q3121" t="str">
        <f>IF(P3121="","",(VLOOKUP(P3121,Fauna!$G$2:$H$5001,2,FALSE)))</f>
        <v/>
      </c>
      <c r="R3121" t="str">
        <f>IF(P3121="","",(VLOOKUP(P3121,Fauna!$G$2:$I$5001,3,FALSE)))</f>
        <v/>
      </c>
    </row>
    <row r="3122" spans="14:18" x14ac:dyDescent="0.25">
      <c r="N3122" t="str">
        <f>IF(P3122="","",(VLOOKUP(P3122,Fauna!$G$2:$N$5001,8,FALSE)))</f>
        <v/>
      </c>
      <c r="Q3122" t="str">
        <f>IF(P3122="","",(VLOOKUP(P3122,Fauna!$G$2:$H$5001,2,FALSE)))</f>
        <v/>
      </c>
      <c r="R3122" t="str">
        <f>IF(P3122="","",(VLOOKUP(P3122,Fauna!$G$2:$I$5001,3,FALSE)))</f>
        <v/>
      </c>
    </row>
    <row r="3123" spans="14:18" x14ac:dyDescent="0.25">
      <c r="N3123" t="str">
        <f>IF(P3123="","",(VLOOKUP(P3123,Fauna!$G$2:$N$5001,8,FALSE)))</f>
        <v/>
      </c>
      <c r="Q3123" t="str">
        <f>IF(P3123="","",(VLOOKUP(P3123,Fauna!$G$2:$H$5001,2,FALSE)))</f>
        <v/>
      </c>
      <c r="R3123" t="str">
        <f>IF(P3123="","",(VLOOKUP(P3123,Fauna!$G$2:$I$5001,3,FALSE)))</f>
        <v/>
      </c>
    </row>
    <row r="3124" spans="14:18" x14ac:dyDescent="0.25">
      <c r="N3124" t="str">
        <f>IF(P3124="","",(VLOOKUP(P3124,Fauna!$G$2:$N$5001,8,FALSE)))</f>
        <v/>
      </c>
      <c r="Q3124" t="str">
        <f>IF(P3124="","",(VLOOKUP(P3124,Fauna!$G$2:$H$5001,2,FALSE)))</f>
        <v/>
      </c>
      <c r="R3124" t="str">
        <f>IF(P3124="","",(VLOOKUP(P3124,Fauna!$G$2:$I$5001,3,FALSE)))</f>
        <v/>
      </c>
    </row>
    <row r="3125" spans="14:18" x14ac:dyDescent="0.25">
      <c r="N3125" t="str">
        <f>IF(P3125="","",(VLOOKUP(P3125,Fauna!$G$2:$N$5001,8,FALSE)))</f>
        <v/>
      </c>
      <c r="Q3125" t="str">
        <f>IF(P3125="","",(VLOOKUP(P3125,Fauna!$G$2:$H$5001,2,FALSE)))</f>
        <v/>
      </c>
      <c r="R3125" t="str">
        <f>IF(P3125="","",(VLOOKUP(P3125,Fauna!$G$2:$I$5001,3,FALSE)))</f>
        <v/>
      </c>
    </row>
    <row r="3126" spans="14:18" x14ac:dyDescent="0.25">
      <c r="N3126" t="str">
        <f>IF(P3126="","",(VLOOKUP(P3126,Fauna!$G$2:$N$5001,8,FALSE)))</f>
        <v/>
      </c>
      <c r="Q3126" t="str">
        <f>IF(P3126="","",(VLOOKUP(P3126,Fauna!$G$2:$H$5001,2,FALSE)))</f>
        <v/>
      </c>
      <c r="R3126" t="str">
        <f>IF(P3126="","",(VLOOKUP(P3126,Fauna!$G$2:$I$5001,3,FALSE)))</f>
        <v/>
      </c>
    </row>
    <row r="3127" spans="14:18" x14ac:dyDescent="0.25">
      <c r="N3127" t="str">
        <f>IF(P3127="","",(VLOOKUP(P3127,Fauna!$G$2:$N$5001,8,FALSE)))</f>
        <v/>
      </c>
      <c r="Q3127" t="str">
        <f>IF(P3127="","",(VLOOKUP(P3127,Fauna!$G$2:$H$5001,2,FALSE)))</f>
        <v/>
      </c>
      <c r="R3127" t="str">
        <f>IF(P3127="","",(VLOOKUP(P3127,Fauna!$G$2:$I$5001,3,FALSE)))</f>
        <v/>
      </c>
    </row>
    <row r="3128" spans="14:18" x14ac:dyDescent="0.25">
      <c r="N3128" t="str">
        <f>IF(P3128="","",(VLOOKUP(P3128,Fauna!$G$2:$N$5001,8,FALSE)))</f>
        <v/>
      </c>
      <c r="Q3128" t="str">
        <f>IF(P3128="","",(VLOOKUP(P3128,Fauna!$G$2:$H$5001,2,FALSE)))</f>
        <v/>
      </c>
      <c r="R3128" t="str">
        <f>IF(P3128="","",(VLOOKUP(P3128,Fauna!$G$2:$I$5001,3,FALSE)))</f>
        <v/>
      </c>
    </row>
    <row r="3129" spans="14:18" x14ac:dyDescent="0.25">
      <c r="N3129" t="str">
        <f>IF(P3129="","",(VLOOKUP(P3129,Fauna!$G$2:$N$5001,8,FALSE)))</f>
        <v/>
      </c>
      <c r="Q3129" t="str">
        <f>IF(P3129="","",(VLOOKUP(P3129,Fauna!$G$2:$H$5001,2,FALSE)))</f>
        <v/>
      </c>
      <c r="R3129" t="str">
        <f>IF(P3129="","",(VLOOKUP(P3129,Fauna!$G$2:$I$5001,3,FALSE)))</f>
        <v/>
      </c>
    </row>
    <row r="3130" spans="14:18" x14ac:dyDescent="0.25">
      <c r="N3130" t="str">
        <f>IF(P3130="","",(VLOOKUP(P3130,Fauna!$G$2:$N$5001,8,FALSE)))</f>
        <v/>
      </c>
      <c r="Q3130" t="str">
        <f>IF(P3130="","",(VLOOKUP(P3130,Fauna!$G$2:$H$5001,2,FALSE)))</f>
        <v/>
      </c>
      <c r="R3130" t="str">
        <f>IF(P3130="","",(VLOOKUP(P3130,Fauna!$G$2:$I$5001,3,FALSE)))</f>
        <v/>
      </c>
    </row>
    <row r="3131" spans="14:18" x14ac:dyDescent="0.25">
      <c r="N3131" t="str">
        <f>IF(P3131="","",(VLOOKUP(P3131,Fauna!$G$2:$N$5001,8,FALSE)))</f>
        <v/>
      </c>
      <c r="Q3131" t="str">
        <f>IF(P3131="","",(VLOOKUP(P3131,Fauna!$G$2:$H$5001,2,FALSE)))</f>
        <v/>
      </c>
      <c r="R3131" t="str">
        <f>IF(P3131="","",(VLOOKUP(P3131,Fauna!$G$2:$I$5001,3,FALSE)))</f>
        <v/>
      </c>
    </row>
    <row r="3132" spans="14:18" x14ac:dyDescent="0.25">
      <c r="N3132" t="str">
        <f>IF(P3132="","",(VLOOKUP(P3132,Fauna!$G$2:$N$5001,8,FALSE)))</f>
        <v/>
      </c>
      <c r="Q3132" t="str">
        <f>IF(P3132="","",(VLOOKUP(P3132,Fauna!$G$2:$H$5001,2,FALSE)))</f>
        <v/>
      </c>
      <c r="R3132" t="str">
        <f>IF(P3132="","",(VLOOKUP(P3132,Fauna!$G$2:$I$5001,3,FALSE)))</f>
        <v/>
      </c>
    </row>
    <row r="3133" spans="14:18" x14ac:dyDescent="0.25">
      <c r="N3133" t="str">
        <f>IF(P3133="","",(VLOOKUP(P3133,Fauna!$G$2:$N$5001,8,FALSE)))</f>
        <v/>
      </c>
      <c r="Q3133" t="str">
        <f>IF(P3133="","",(VLOOKUP(P3133,Fauna!$G$2:$H$5001,2,FALSE)))</f>
        <v/>
      </c>
      <c r="R3133" t="str">
        <f>IF(P3133="","",(VLOOKUP(P3133,Fauna!$G$2:$I$5001,3,FALSE)))</f>
        <v/>
      </c>
    </row>
    <row r="3134" spans="14:18" x14ac:dyDescent="0.25">
      <c r="N3134" t="str">
        <f>IF(P3134="","",(VLOOKUP(P3134,Fauna!$G$2:$N$5001,8,FALSE)))</f>
        <v/>
      </c>
      <c r="Q3134" t="str">
        <f>IF(P3134="","",(VLOOKUP(P3134,Fauna!$G$2:$H$5001,2,FALSE)))</f>
        <v/>
      </c>
      <c r="R3134" t="str">
        <f>IF(P3134="","",(VLOOKUP(P3134,Fauna!$G$2:$I$5001,3,FALSE)))</f>
        <v/>
      </c>
    </row>
    <row r="3135" spans="14:18" x14ac:dyDescent="0.25">
      <c r="N3135" t="str">
        <f>IF(P3135="","",(VLOOKUP(P3135,Fauna!$G$2:$N$5001,8,FALSE)))</f>
        <v/>
      </c>
      <c r="Q3135" t="str">
        <f>IF(P3135="","",(VLOOKUP(P3135,Fauna!$G$2:$H$5001,2,FALSE)))</f>
        <v/>
      </c>
      <c r="R3135" t="str">
        <f>IF(P3135="","",(VLOOKUP(P3135,Fauna!$G$2:$I$5001,3,FALSE)))</f>
        <v/>
      </c>
    </row>
    <row r="3136" spans="14:18" x14ac:dyDescent="0.25">
      <c r="N3136" t="str">
        <f>IF(P3136="","",(VLOOKUP(P3136,Fauna!$G$2:$N$5001,8,FALSE)))</f>
        <v/>
      </c>
      <c r="Q3136" t="str">
        <f>IF(P3136="","",(VLOOKUP(P3136,Fauna!$G$2:$H$5001,2,FALSE)))</f>
        <v/>
      </c>
      <c r="R3136" t="str">
        <f>IF(P3136="","",(VLOOKUP(P3136,Fauna!$G$2:$I$5001,3,FALSE)))</f>
        <v/>
      </c>
    </row>
    <row r="3137" spans="14:18" x14ac:dyDescent="0.25">
      <c r="N3137" t="str">
        <f>IF(P3137="","",(VLOOKUP(P3137,Fauna!$G$2:$N$5001,8,FALSE)))</f>
        <v/>
      </c>
      <c r="Q3137" t="str">
        <f>IF(P3137="","",(VLOOKUP(P3137,Fauna!$G$2:$H$5001,2,FALSE)))</f>
        <v/>
      </c>
      <c r="R3137" t="str">
        <f>IF(P3137="","",(VLOOKUP(P3137,Fauna!$G$2:$I$5001,3,FALSE)))</f>
        <v/>
      </c>
    </row>
    <row r="3138" spans="14:18" x14ac:dyDescent="0.25">
      <c r="N3138" t="str">
        <f>IF(P3138="","",(VLOOKUP(P3138,Fauna!$G$2:$N$5001,8,FALSE)))</f>
        <v/>
      </c>
      <c r="Q3138" t="str">
        <f>IF(P3138="","",(VLOOKUP(P3138,Fauna!$G$2:$H$5001,2,FALSE)))</f>
        <v/>
      </c>
      <c r="R3138" t="str">
        <f>IF(P3138="","",(VLOOKUP(P3138,Fauna!$G$2:$I$5001,3,FALSE)))</f>
        <v/>
      </c>
    </row>
    <row r="3139" spans="14:18" x14ac:dyDescent="0.25">
      <c r="N3139" t="str">
        <f>IF(P3139="","",(VLOOKUP(P3139,Fauna!$G$2:$N$5001,8,FALSE)))</f>
        <v/>
      </c>
      <c r="Q3139" t="str">
        <f>IF(P3139="","",(VLOOKUP(P3139,Fauna!$G$2:$H$5001,2,FALSE)))</f>
        <v/>
      </c>
      <c r="R3139" t="str">
        <f>IF(P3139="","",(VLOOKUP(P3139,Fauna!$G$2:$I$5001,3,FALSE)))</f>
        <v/>
      </c>
    </row>
    <row r="3140" spans="14:18" x14ac:dyDescent="0.25">
      <c r="N3140" t="str">
        <f>IF(P3140="","",(VLOOKUP(P3140,Fauna!$G$2:$N$5001,8,FALSE)))</f>
        <v/>
      </c>
      <c r="Q3140" t="str">
        <f>IF(P3140="","",(VLOOKUP(P3140,Fauna!$G$2:$H$5001,2,FALSE)))</f>
        <v/>
      </c>
      <c r="R3140" t="str">
        <f>IF(P3140="","",(VLOOKUP(P3140,Fauna!$G$2:$I$5001,3,FALSE)))</f>
        <v/>
      </c>
    </row>
    <row r="3141" spans="14:18" x14ac:dyDescent="0.25">
      <c r="N3141" t="str">
        <f>IF(P3141="","",(VLOOKUP(P3141,Fauna!$G$2:$N$5001,8,FALSE)))</f>
        <v/>
      </c>
      <c r="Q3141" t="str">
        <f>IF(P3141="","",(VLOOKUP(P3141,Fauna!$G$2:$H$5001,2,FALSE)))</f>
        <v/>
      </c>
      <c r="R3141" t="str">
        <f>IF(P3141="","",(VLOOKUP(P3141,Fauna!$G$2:$I$5001,3,FALSE)))</f>
        <v/>
      </c>
    </row>
    <row r="3142" spans="14:18" x14ac:dyDescent="0.25">
      <c r="N3142" t="str">
        <f>IF(P3142="","",(VLOOKUP(P3142,Fauna!$G$2:$N$5001,8,FALSE)))</f>
        <v/>
      </c>
      <c r="Q3142" t="str">
        <f>IF(P3142="","",(VLOOKUP(P3142,Fauna!$G$2:$H$5001,2,FALSE)))</f>
        <v/>
      </c>
      <c r="R3142" t="str">
        <f>IF(P3142="","",(VLOOKUP(P3142,Fauna!$G$2:$I$5001,3,FALSE)))</f>
        <v/>
      </c>
    </row>
    <row r="3143" spans="14:18" x14ac:dyDescent="0.25">
      <c r="N3143" t="str">
        <f>IF(P3143="","",(VLOOKUP(P3143,Fauna!$G$2:$N$5001,8,FALSE)))</f>
        <v/>
      </c>
      <c r="Q3143" t="str">
        <f>IF(P3143="","",(VLOOKUP(P3143,Fauna!$G$2:$H$5001,2,FALSE)))</f>
        <v/>
      </c>
      <c r="R3143" t="str">
        <f>IF(P3143="","",(VLOOKUP(P3143,Fauna!$G$2:$I$5001,3,FALSE)))</f>
        <v/>
      </c>
    </row>
    <row r="3144" spans="14:18" x14ac:dyDescent="0.25">
      <c r="N3144" t="str">
        <f>IF(P3144="","",(VLOOKUP(P3144,Fauna!$G$2:$N$5001,8,FALSE)))</f>
        <v/>
      </c>
      <c r="Q3144" t="str">
        <f>IF(P3144="","",(VLOOKUP(P3144,Fauna!$G$2:$H$5001,2,FALSE)))</f>
        <v/>
      </c>
      <c r="R3144" t="str">
        <f>IF(P3144="","",(VLOOKUP(P3144,Fauna!$G$2:$I$5001,3,FALSE)))</f>
        <v/>
      </c>
    </row>
    <row r="3145" spans="14:18" x14ac:dyDescent="0.25">
      <c r="N3145" t="str">
        <f>IF(P3145="","",(VLOOKUP(P3145,Fauna!$G$2:$N$5001,8,FALSE)))</f>
        <v/>
      </c>
      <c r="Q3145" t="str">
        <f>IF(P3145="","",(VLOOKUP(P3145,Fauna!$G$2:$H$5001,2,FALSE)))</f>
        <v/>
      </c>
      <c r="R3145" t="str">
        <f>IF(P3145="","",(VLOOKUP(P3145,Fauna!$G$2:$I$5001,3,FALSE)))</f>
        <v/>
      </c>
    </row>
    <row r="3146" spans="14:18" x14ac:dyDescent="0.25">
      <c r="N3146" t="str">
        <f>IF(P3146="","",(VLOOKUP(P3146,Fauna!$G$2:$N$5001,8,FALSE)))</f>
        <v/>
      </c>
      <c r="Q3146" t="str">
        <f>IF(P3146="","",(VLOOKUP(P3146,Fauna!$G$2:$H$5001,2,FALSE)))</f>
        <v/>
      </c>
      <c r="R3146" t="str">
        <f>IF(P3146="","",(VLOOKUP(P3146,Fauna!$G$2:$I$5001,3,FALSE)))</f>
        <v/>
      </c>
    </row>
    <row r="3147" spans="14:18" x14ac:dyDescent="0.25">
      <c r="N3147" t="str">
        <f>IF(P3147="","",(VLOOKUP(P3147,Fauna!$G$2:$N$5001,8,FALSE)))</f>
        <v/>
      </c>
      <c r="Q3147" t="str">
        <f>IF(P3147="","",(VLOOKUP(P3147,Fauna!$G$2:$H$5001,2,FALSE)))</f>
        <v/>
      </c>
      <c r="R3147" t="str">
        <f>IF(P3147="","",(VLOOKUP(P3147,Fauna!$G$2:$I$5001,3,FALSE)))</f>
        <v/>
      </c>
    </row>
    <row r="3148" spans="14:18" x14ac:dyDescent="0.25">
      <c r="N3148" t="str">
        <f>IF(P3148="","",(VLOOKUP(P3148,Fauna!$G$2:$N$5001,8,FALSE)))</f>
        <v/>
      </c>
      <c r="Q3148" t="str">
        <f>IF(P3148="","",(VLOOKUP(P3148,Fauna!$G$2:$H$5001,2,FALSE)))</f>
        <v/>
      </c>
      <c r="R3148" t="str">
        <f>IF(P3148="","",(VLOOKUP(P3148,Fauna!$G$2:$I$5001,3,FALSE)))</f>
        <v/>
      </c>
    </row>
    <row r="3149" spans="14:18" x14ac:dyDescent="0.25">
      <c r="N3149" t="str">
        <f>IF(P3149="","",(VLOOKUP(P3149,Fauna!$G$2:$N$5001,8,FALSE)))</f>
        <v/>
      </c>
      <c r="Q3149" t="str">
        <f>IF(P3149="","",(VLOOKUP(P3149,Fauna!$G$2:$H$5001,2,FALSE)))</f>
        <v/>
      </c>
      <c r="R3149" t="str">
        <f>IF(P3149="","",(VLOOKUP(P3149,Fauna!$G$2:$I$5001,3,FALSE)))</f>
        <v/>
      </c>
    </row>
    <row r="3150" spans="14:18" x14ac:dyDescent="0.25">
      <c r="N3150" t="str">
        <f>IF(P3150="","",(VLOOKUP(P3150,Fauna!$G$2:$N$5001,8,FALSE)))</f>
        <v/>
      </c>
      <c r="Q3150" t="str">
        <f>IF(P3150="","",(VLOOKUP(P3150,Fauna!$G$2:$H$5001,2,FALSE)))</f>
        <v/>
      </c>
      <c r="R3150" t="str">
        <f>IF(P3150="","",(VLOOKUP(P3150,Fauna!$G$2:$I$5001,3,FALSE)))</f>
        <v/>
      </c>
    </row>
    <row r="3151" spans="14:18" x14ac:dyDescent="0.25">
      <c r="N3151" t="str">
        <f>IF(P3151="","",(VLOOKUP(P3151,Fauna!$G$2:$N$5001,8,FALSE)))</f>
        <v/>
      </c>
      <c r="Q3151" t="str">
        <f>IF(P3151="","",(VLOOKUP(P3151,Fauna!$G$2:$H$5001,2,FALSE)))</f>
        <v/>
      </c>
      <c r="R3151" t="str">
        <f>IF(P3151="","",(VLOOKUP(P3151,Fauna!$G$2:$I$5001,3,FALSE)))</f>
        <v/>
      </c>
    </row>
    <row r="3152" spans="14:18" x14ac:dyDescent="0.25">
      <c r="N3152" t="str">
        <f>IF(P3152="","",(VLOOKUP(P3152,Fauna!$G$2:$N$5001,8,FALSE)))</f>
        <v/>
      </c>
      <c r="Q3152" t="str">
        <f>IF(P3152="","",(VLOOKUP(P3152,Fauna!$G$2:$H$5001,2,FALSE)))</f>
        <v/>
      </c>
      <c r="R3152" t="str">
        <f>IF(P3152="","",(VLOOKUP(P3152,Fauna!$G$2:$I$5001,3,FALSE)))</f>
        <v/>
      </c>
    </row>
    <row r="3153" spans="14:18" x14ac:dyDescent="0.25">
      <c r="N3153" t="str">
        <f>IF(P3153="","",(VLOOKUP(P3153,Fauna!$G$2:$N$5001,8,FALSE)))</f>
        <v/>
      </c>
      <c r="Q3153" t="str">
        <f>IF(P3153="","",(VLOOKUP(P3153,Fauna!$G$2:$H$5001,2,FALSE)))</f>
        <v/>
      </c>
      <c r="R3153" t="str">
        <f>IF(P3153="","",(VLOOKUP(P3153,Fauna!$G$2:$I$5001,3,FALSE)))</f>
        <v/>
      </c>
    </row>
    <row r="3154" spans="14:18" x14ac:dyDescent="0.25">
      <c r="N3154" t="str">
        <f>IF(P3154="","",(VLOOKUP(P3154,Fauna!$G$2:$N$5001,8,FALSE)))</f>
        <v/>
      </c>
      <c r="Q3154" t="str">
        <f>IF(P3154="","",(VLOOKUP(P3154,Fauna!$G$2:$H$5001,2,FALSE)))</f>
        <v/>
      </c>
      <c r="R3154" t="str">
        <f>IF(P3154="","",(VLOOKUP(P3154,Fauna!$G$2:$I$5001,3,FALSE)))</f>
        <v/>
      </c>
    </row>
    <row r="3155" spans="14:18" x14ac:dyDescent="0.25">
      <c r="N3155" t="str">
        <f>IF(P3155="","",(VLOOKUP(P3155,Fauna!$G$2:$N$5001,8,FALSE)))</f>
        <v/>
      </c>
      <c r="Q3155" t="str">
        <f>IF(P3155="","",(VLOOKUP(P3155,Fauna!$G$2:$H$5001,2,FALSE)))</f>
        <v/>
      </c>
      <c r="R3155" t="str">
        <f>IF(P3155="","",(VLOOKUP(P3155,Fauna!$G$2:$I$5001,3,FALSE)))</f>
        <v/>
      </c>
    </row>
    <row r="3156" spans="14:18" x14ac:dyDescent="0.25">
      <c r="N3156" t="str">
        <f>IF(P3156="","",(VLOOKUP(P3156,Fauna!$G$2:$N$5001,8,FALSE)))</f>
        <v/>
      </c>
      <c r="Q3156" t="str">
        <f>IF(P3156="","",(VLOOKUP(P3156,Fauna!$G$2:$H$5001,2,FALSE)))</f>
        <v/>
      </c>
      <c r="R3156" t="str">
        <f>IF(P3156="","",(VLOOKUP(P3156,Fauna!$G$2:$I$5001,3,FALSE)))</f>
        <v/>
      </c>
    </row>
    <row r="3157" spans="14:18" x14ac:dyDescent="0.25">
      <c r="N3157" t="str">
        <f>IF(P3157="","",(VLOOKUP(P3157,Fauna!$G$2:$N$5001,8,FALSE)))</f>
        <v/>
      </c>
      <c r="Q3157" t="str">
        <f>IF(P3157="","",(VLOOKUP(P3157,Fauna!$G$2:$H$5001,2,FALSE)))</f>
        <v/>
      </c>
      <c r="R3157" t="str">
        <f>IF(P3157="","",(VLOOKUP(P3157,Fauna!$G$2:$I$5001,3,FALSE)))</f>
        <v/>
      </c>
    </row>
    <row r="3158" spans="14:18" x14ac:dyDescent="0.25">
      <c r="N3158" t="str">
        <f>IF(P3158="","",(VLOOKUP(P3158,Fauna!$G$2:$N$5001,8,FALSE)))</f>
        <v/>
      </c>
      <c r="Q3158" t="str">
        <f>IF(P3158="","",(VLOOKUP(P3158,Fauna!$G$2:$H$5001,2,FALSE)))</f>
        <v/>
      </c>
      <c r="R3158" t="str">
        <f>IF(P3158="","",(VLOOKUP(P3158,Fauna!$G$2:$I$5001,3,FALSE)))</f>
        <v/>
      </c>
    </row>
    <row r="3159" spans="14:18" x14ac:dyDescent="0.25">
      <c r="N3159" t="str">
        <f>IF(P3159="","",(VLOOKUP(P3159,Fauna!$G$2:$N$5001,8,FALSE)))</f>
        <v/>
      </c>
      <c r="Q3159" t="str">
        <f>IF(P3159="","",(VLOOKUP(P3159,Fauna!$G$2:$H$5001,2,FALSE)))</f>
        <v/>
      </c>
      <c r="R3159" t="str">
        <f>IF(P3159="","",(VLOOKUP(P3159,Fauna!$G$2:$I$5001,3,FALSE)))</f>
        <v/>
      </c>
    </row>
    <row r="3160" spans="14:18" x14ac:dyDescent="0.25">
      <c r="N3160" t="str">
        <f>IF(P3160="","",(VLOOKUP(P3160,Fauna!$G$2:$N$5001,8,FALSE)))</f>
        <v/>
      </c>
      <c r="Q3160" t="str">
        <f>IF(P3160="","",(VLOOKUP(P3160,Fauna!$G$2:$H$5001,2,FALSE)))</f>
        <v/>
      </c>
      <c r="R3160" t="str">
        <f>IF(P3160="","",(VLOOKUP(P3160,Fauna!$G$2:$I$5001,3,FALSE)))</f>
        <v/>
      </c>
    </row>
    <row r="3161" spans="14:18" x14ac:dyDescent="0.25">
      <c r="N3161" t="str">
        <f>IF(P3161="","",(VLOOKUP(P3161,Fauna!$G$2:$N$5001,8,FALSE)))</f>
        <v/>
      </c>
      <c r="Q3161" t="str">
        <f>IF(P3161="","",(VLOOKUP(P3161,Fauna!$G$2:$H$5001,2,FALSE)))</f>
        <v/>
      </c>
      <c r="R3161" t="str">
        <f>IF(P3161="","",(VLOOKUP(P3161,Fauna!$G$2:$I$5001,3,FALSE)))</f>
        <v/>
      </c>
    </row>
    <row r="3162" spans="14:18" x14ac:dyDescent="0.25">
      <c r="N3162" t="str">
        <f>IF(P3162="","",(VLOOKUP(P3162,Fauna!$G$2:$N$5001,8,FALSE)))</f>
        <v/>
      </c>
      <c r="Q3162" t="str">
        <f>IF(P3162="","",(VLOOKUP(P3162,Fauna!$G$2:$H$5001,2,FALSE)))</f>
        <v/>
      </c>
      <c r="R3162" t="str">
        <f>IF(P3162="","",(VLOOKUP(P3162,Fauna!$G$2:$I$5001,3,FALSE)))</f>
        <v/>
      </c>
    </row>
    <row r="3163" spans="14:18" x14ac:dyDescent="0.25">
      <c r="N3163" t="str">
        <f>IF(P3163="","",(VLOOKUP(P3163,Fauna!$G$2:$N$5001,8,FALSE)))</f>
        <v/>
      </c>
      <c r="Q3163" t="str">
        <f>IF(P3163="","",(VLOOKUP(P3163,Fauna!$G$2:$H$5001,2,FALSE)))</f>
        <v/>
      </c>
      <c r="R3163" t="str">
        <f>IF(P3163="","",(VLOOKUP(P3163,Fauna!$G$2:$I$5001,3,FALSE)))</f>
        <v/>
      </c>
    </row>
    <row r="3164" spans="14:18" x14ac:dyDescent="0.25">
      <c r="N3164" t="str">
        <f>IF(P3164="","",(VLOOKUP(P3164,Fauna!$G$2:$N$5001,8,FALSE)))</f>
        <v/>
      </c>
      <c r="Q3164" t="str">
        <f>IF(P3164="","",(VLOOKUP(P3164,Fauna!$G$2:$H$5001,2,FALSE)))</f>
        <v/>
      </c>
      <c r="R3164" t="str">
        <f>IF(P3164="","",(VLOOKUP(P3164,Fauna!$G$2:$I$5001,3,FALSE)))</f>
        <v/>
      </c>
    </row>
    <row r="3165" spans="14:18" x14ac:dyDescent="0.25">
      <c r="N3165" t="str">
        <f>IF(P3165="","",(VLOOKUP(P3165,Fauna!$G$2:$N$5001,8,FALSE)))</f>
        <v/>
      </c>
      <c r="Q3165" t="str">
        <f>IF(P3165="","",(VLOOKUP(P3165,Fauna!$G$2:$H$5001,2,FALSE)))</f>
        <v/>
      </c>
      <c r="R3165" t="str">
        <f>IF(P3165="","",(VLOOKUP(P3165,Fauna!$G$2:$I$5001,3,FALSE)))</f>
        <v/>
      </c>
    </row>
    <row r="3166" spans="14:18" x14ac:dyDescent="0.25">
      <c r="N3166" t="str">
        <f>IF(P3166="","",(VLOOKUP(P3166,Fauna!$G$2:$N$5001,8,FALSE)))</f>
        <v/>
      </c>
      <c r="Q3166" t="str">
        <f>IF(P3166="","",(VLOOKUP(P3166,Fauna!$G$2:$H$5001,2,FALSE)))</f>
        <v/>
      </c>
      <c r="R3166" t="str">
        <f>IF(P3166="","",(VLOOKUP(P3166,Fauna!$G$2:$I$5001,3,FALSE)))</f>
        <v/>
      </c>
    </row>
    <row r="3167" spans="14:18" x14ac:dyDescent="0.25">
      <c r="N3167" t="str">
        <f>IF(P3167="","",(VLOOKUP(P3167,Fauna!$G$2:$N$5001,8,FALSE)))</f>
        <v/>
      </c>
      <c r="Q3167" t="str">
        <f>IF(P3167="","",(VLOOKUP(P3167,Fauna!$G$2:$H$5001,2,FALSE)))</f>
        <v/>
      </c>
      <c r="R3167" t="str">
        <f>IF(P3167="","",(VLOOKUP(P3167,Fauna!$G$2:$I$5001,3,FALSE)))</f>
        <v/>
      </c>
    </row>
    <row r="3168" spans="14:18" x14ac:dyDescent="0.25">
      <c r="N3168" t="str">
        <f>IF(P3168="","",(VLOOKUP(P3168,Fauna!$G$2:$N$5001,8,FALSE)))</f>
        <v/>
      </c>
      <c r="Q3168" t="str">
        <f>IF(P3168="","",(VLOOKUP(P3168,Fauna!$G$2:$H$5001,2,FALSE)))</f>
        <v/>
      </c>
      <c r="R3168" t="str">
        <f>IF(P3168="","",(VLOOKUP(P3168,Fauna!$G$2:$I$5001,3,FALSE)))</f>
        <v/>
      </c>
    </row>
    <row r="3169" spans="14:18" x14ac:dyDescent="0.25">
      <c r="N3169" t="str">
        <f>IF(P3169="","",(VLOOKUP(P3169,Fauna!$G$2:$N$5001,8,FALSE)))</f>
        <v/>
      </c>
      <c r="Q3169" t="str">
        <f>IF(P3169="","",(VLOOKUP(P3169,Fauna!$G$2:$H$5001,2,FALSE)))</f>
        <v/>
      </c>
      <c r="R3169" t="str">
        <f>IF(P3169="","",(VLOOKUP(P3169,Fauna!$G$2:$I$5001,3,FALSE)))</f>
        <v/>
      </c>
    </row>
    <row r="3170" spans="14:18" x14ac:dyDescent="0.25">
      <c r="N3170" t="str">
        <f>IF(P3170="","",(VLOOKUP(P3170,Fauna!$G$2:$N$5001,8,FALSE)))</f>
        <v/>
      </c>
      <c r="Q3170" t="str">
        <f>IF(P3170="","",(VLOOKUP(P3170,Fauna!$G$2:$H$5001,2,FALSE)))</f>
        <v/>
      </c>
      <c r="R3170" t="str">
        <f>IF(P3170="","",(VLOOKUP(P3170,Fauna!$G$2:$I$5001,3,FALSE)))</f>
        <v/>
      </c>
    </row>
    <row r="3171" spans="14:18" x14ac:dyDescent="0.25">
      <c r="N3171" t="str">
        <f>IF(P3171="","",(VLOOKUP(P3171,Fauna!$G$2:$N$5001,8,FALSE)))</f>
        <v/>
      </c>
      <c r="Q3171" t="str">
        <f>IF(P3171="","",(VLOOKUP(P3171,Fauna!$G$2:$H$5001,2,FALSE)))</f>
        <v/>
      </c>
      <c r="R3171" t="str">
        <f>IF(P3171="","",(VLOOKUP(P3171,Fauna!$G$2:$I$5001,3,FALSE)))</f>
        <v/>
      </c>
    </row>
    <row r="3172" spans="14:18" x14ac:dyDescent="0.25">
      <c r="N3172" t="str">
        <f>IF(P3172="","",(VLOOKUP(P3172,Fauna!$G$2:$N$5001,8,FALSE)))</f>
        <v/>
      </c>
      <c r="Q3172" t="str">
        <f>IF(P3172="","",(VLOOKUP(P3172,Fauna!$G$2:$H$5001,2,FALSE)))</f>
        <v/>
      </c>
      <c r="R3172" t="str">
        <f>IF(P3172="","",(VLOOKUP(P3172,Fauna!$G$2:$I$5001,3,FALSE)))</f>
        <v/>
      </c>
    </row>
    <row r="3173" spans="14:18" x14ac:dyDescent="0.25">
      <c r="N3173" t="str">
        <f>IF(P3173="","",(VLOOKUP(P3173,Fauna!$G$2:$N$5001,8,FALSE)))</f>
        <v/>
      </c>
      <c r="Q3173" t="str">
        <f>IF(P3173="","",(VLOOKUP(P3173,Fauna!$G$2:$H$5001,2,FALSE)))</f>
        <v/>
      </c>
      <c r="R3173" t="str">
        <f>IF(P3173="","",(VLOOKUP(P3173,Fauna!$G$2:$I$5001,3,FALSE)))</f>
        <v/>
      </c>
    </row>
    <row r="3174" spans="14:18" x14ac:dyDescent="0.25">
      <c r="N3174" t="str">
        <f>IF(P3174="","",(VLOOKUP(P3174,Fauna!$G$2:$N$5001,8,FALSE)))</f>
        <v/>
      </c>
      <c r="Q3174" t="str">
        <f>IF(P3174="","",(VLOOKUP(P3174,Fauna!$G$2:$H$5001,2,FALSE)))</f>
        <v/>
      </c>
      <c r="R3174" t="str">
        <f>IF(P3174="","",(VLOOKUP(P3174,Fauna!$G$2:$I$5001,3,FALSE)))</f>
        <v/>
      </c>
    </row>
    <row r="3175" spans="14:18" x14ac:dyDescent="0.25">
      <c r="N3175" t="str">
        <f>IF(P3175="","",(VLOOKUP(P3175,Fauna!$G$2:$N$5001,8,FALSE)))</f>
        <v/>
      </c>
      <c r="Q3175" t="str">
        <f>IF(P3175="","",(VLOOKUP(P3175,Fauna!$G$2:$H$5001,2,FALSE)))</f>
        <v/>
      </c>
      <c r="R3175" t="str">
        <f>IF(P3175="","",(VLOOKUP(P3175,Fauna!$G$2:$I$5001,3,FALSE)))</f>
        <v/>
      </c>
    </row>
    <row r="3176" spans="14:18" x14ac:dyDescent="0.25">
      <c r="N3176" t="str">
        <f>IF(P3176="","",(VLOOKUP(P3176,Fauna!$G$2:$N$5001,8,FALSE)))</f>
        <v/>
      </c>
      <c r="Q3176" t="str">
        <f>IF(P3176="","",(VLOOKUP(P3176,Fauna!$G$2:$H$5001,2,FALSE)))</f>
        <v/>
      </c>
      <c r="R3176" t="str">
        <f>IF(P3176="","",(VLOOKUP(P3176,Fauna!$G$2:$I$5001,3,FALSE)))</f>
        <v/>
      </c>
    </row>
    <row r="3177" spans="14:18" x14ac:dyDescent="0.25">
      <c r="N3177" t="str">
        <f>IF(P3177="","",(VLOOKUP(P3177,Fauna!$G$2:$N$5001,8,FALSE)))</f>
        <v/>
      </c>
      <c r="Q3177" t="str">
        <f>IF(P3177="","",(VLOOKUP(P3177,Fauna!$G$2:$H$5001,2,FALSE)))</f>
        <v/>
      </c>
      <c r="R3177" t="str">
        <f>IF(P3177="","",(VLOOKUP(P3177,Fauna!$G$2:$I$5001,3,FALSE)))</f>
        <v/>
      </c>
    </row>
    <row r="3178" spans="14:18" x14ac:dyDescent="0.25">
      <c r="N3178" t="str">
        <f>IF(P3178="","",(VLOOKUP(P3178,Fauna!$G$2:$N$5001,8,FALSE)))</f>
        <v/>
      </c>
      <c r="Q3178" t="str">
        <f>IF(P3178="","",(VLOOKUP(P3178,Fauna!$G$2:$H$5001,2,FALSE)))</f>
        <v/>
      </c>
      <c r="R3178" t="str">
        <f>IF(P3178="","",(VLOOKUP(P3178,Fauna!$G$2:$I$5001,3,FALSE)))</f>
        <v/>
      </c>
    </row>
    <row r="3179" spans="14:18" x14ac:dyDescent="0.25">
      <c r="N3179" t="str">
        <f>IF(P3179="","",(VLOOKUP(P3179,Fauna!$G$2:$N$5001,8,FALSE)))</f>
        <v/>
      </c>
      <c r="Q3179" t="str">
        <f>IF(P3179="","",(VLOOKUP(P3179,Fauna!$G$2:$H$5001,2,FALSE)))</f>
        <v/>
      </c>
      <c r="R3179" t="str">
        <f>IF(P3179="","",(VLOOKUP(P3179,Fauna!$G$2:$I$5001,3,FALSE)))</f>
        <v/>
      </c>
    </row>
    <row r="3180" spans="14:18" x14ac:dyDescent="0.25">
      <c r="N3180" t="str">
        <f>IF(P3180="","",(VLOOKUP(P3180,Fauna!$G$2:$N$5001,8,FALSE)))</f>
        <v/>
      </c>
      <c r="Q3180" t="str">
        <f>IF(P3180="","",(VLOOKUP(P3180,Fauna!$G$2:$H$5001,2,FALSE)))</f>
        <v/>
      </c>
      <c r="R3180" t="str">
        <f>IF(P3180="","",(VLOOKUP(P3180,Fauna!$G$2:$I$5001,3,FALSE)))</f>
        <v/>
      </c>
    </row>
    <row r="3181" spans="14:18" x14ac:dyDescent="0.25">
      <c r="N3181" t="str">
        <f>IF(P3181="","",(VLOOKUP(P3181,Fauna!$G$2:$N$5001,8,FALSE)))</f>
        <v/>
      </c>
      <c r="Q3181" t="str">
        <f>IF(P3181="","",(VLOOKUP(P3181,Fauna!$G$2:$H$5001,2,FALSE)))</f>
        <v/>
      </c>
      <c r="R3181" t="str">
        <f>IF(P3181="","",(VLOOKUP(P3181,Fauna!$G$2:$I$5001,3,FALSE)))</f>
        <v/>
      </c>
    </row>
    <row r="3182" spans="14:18" x14ac:dyDescent="0.25">
      <c r="N3182" t="str">
        <f>IF(P3182="","",(VLOOKUP(P3182,Fauna!$G$2:$N$5001,8,FALSE)))</f>
        <v/>
      </c>
      <c r="Q3182" t="str">
        <f>IF(P3182="","",(VLOOKUP(P3182,Fauna!$G$2:$H$5001,2,FALSE)))</f>
        <v/>
      </c>
      <c r="R3182" t="str">
        <f>IF(P3182="","",(VLOOKUP(P3182,Fauna!$G$2:$I$5001,3,FALSE)))</f>
        <v/>
      </c>
    </row>
    <row r="3183" spans="14:18" x14ac:dyDescent="0.25">
      <c r="N3183" t="str">
        <f>IF(P3183="","",(VLOOKUP(P3183,Fauna!$G$2:$N$5001,8,FALSE)))</f>
        <v/>
      </c>
      <c r="Q3183" t="str">
        <f>IF(P3183="","",(VLOOKUP(P3183,Fauna!$G$2:$H$5001,2,FALSE)))</f>
        <v/>
      </c>
      <c r="R3183" t="str">
        <f>IF(P3183="","",(VLOOKUP(P3183,Fauna!$G$2:$I$5001,3,FALSE)))</f>
        <v/>
      </c>
    </row>
    <row r="3184" spans="14:18" x14ac:dyDescent="0.25">
      <c r="N3184" t="str">
        <f>IF(P3184="","",(VLOOKUP(P3184,Fauna!$G$2:$N$5001,8,FALSE)))</f>
        <v/>
      </c>
      <c r="Q3184" t="str">
        <f>IF(P3184="","",(VLOOKUP(P3184,Fauna!$G$2:$H$5001,2,FALSE)))</f>
        <v/>
      </c>
      <c r="R3184" t="str">
        <f>IF(P3184="","",(VLOOKUP(P3184,Fauna!$G$2:$I$5001,3,FALSE)))</f>
        <v/>
      </c>
    </row>
    <row r="3185" spans="14:18" x14ac:dyDescent="0.25">
      <c r="N3185" t="str">
        <f>IF(P3185="","",(VLOOKUP(P3185,Fauna!$G$2:$N$5001,8,FALSE)))</f>
        <v/>
      </c>
      <c r="Q3185" t="str">
        <f>IF(P3185="","",(VLOOKUP(P3185,Fauna!$G$2:$H$5001,2,FALSE)))</f>
        <v/>
      </c>
      <c r="R3185" t="str">
        <f>IF(P3185="","",(VLOOKUP(P3185,Fauna!$G$2:$I$5001,3,FALSE)))</f>
        <v/>
      </c>
    </row>
    <row r="3186" spans="14:18" x14ac:dyDescent="0.25">
      <c r="N3186" t="str">
        <f>IF(P3186="","",(VLOOKUP(P3186,Fauna!$G$2:$N$5001,8,FALSE)))</f>
        <v/>
      </c>
      <c r="Q3186" t="str">
        <f>IF(P3186="","",(VLOOKUP(P3186,Fauna!$G$2:$H$5001,2,FALSE)))</f>
        <v/>
      </c>
      <c r="R3186" t="str">
        <f>IF(P3186="","",(VLOOKUP(P3186,Fauna!$G$2:$I$5001,3,FALSE)))</f>
        <v/>
      </c>
    </row>
    <row r="3187" spans="14:18" x14ac:dyDescent="0.25">
      <c r="N3187" t="str">
        <f>IF(P3187="","",(VLOOKUP(P3187,Fauna!$G$2:$N$5001,8,FALSE)))</f>
        <v/>
      </c>
      <c r="Q3187" t="str">
        <f>IF(P3187="","",(VLOOKUP(P3187,Fauna!$G$2:$H$5001,2,FALSE)))</f>
        <v/>
      </c>
      <c r="R3187" t="str">
        <f>IF(P3187="","",(VLOOKUP(P3187,Fauna!$G$2:$I$5001,3,FALSE)))</f>
        <v/>
      </c>
    </row>
    <row r="3188" spans="14:18" x14ac:dyDescent="0.25">
      <c r="N3188" t="str">
        <f>IF(P3188="","",(VLOOKUP(P3188,Fauna!$G$2:$N$5001,8,FALSE)))</f>
        <v/>
      </c>
      <c r="Q3188" t="str">
        <f>IF(P3188="","",(VLOOKUP(P3188,Fauna!$G$2:$H$5001,2,FALSE)))</f>
        <v/>
      </c>
      <c r="R3188" t="str">
        <f>IF(P3188="","",(VLOOKUP(P3188,Fauna!$G$2:$I$5001,3,FALSE)))</f>
        <v/>
      </c>
    </row>
    <row r="3189" spans="14:18" x14ac:dyDescent="0.25">
      <c r="N3189" t="str">
        <f>IF(P3189="","",(VLOOKUP(P3189,Fauna!$G$2:$N$5001,8,FALSE)))</f>
        <v/>
      </c>
      <c r="Q3189" t="str">
        <f>IF(P3189="","",(VLOOKUP(P3189,Fauna!$G$2:$H$5001,2,FALSE)))</f>
        <v/>
      </c>
      <c r="R3189" t="str">
        <f>IF(P3189="","",(VLOOKUP(P3189,Fauna!$G$2:$I$5001,3,FALSE)))</f>
        <v/>
      </c>
    </row>
    <row r="3190" spans="14:18" x14ac:dyDescent="0.25">
      <c r="N3190" t="str">
        <f>IF(P3190="","",(VLOOKUP(P3190,Fauna!$G$2:$N$5001,8,FALSE)))</f>
        <v/>
      </c>
      <c r="Q3190" t="str">
        <f>IF(P3190="","",(VLOOKUP(P3190,Fauna!$G$2:$H$5001,2,FALSE)))</f>
        <v/>
      </c>
      <c r="R3190" t="str">
        <f>IF(P3190="","",(VLOOKUP(P3190,Fauna!$G$2:$I$5001,3,FALSE)))</f>
        <v/>
      </c>
    </row>
    <row r="3191" spans="14:18" x14ac:dyDescent="0.25">
      <c r="N3191" t="str">
        <f>IF(P3191="","",(VLOOKUP(P3191,Fauna!$G$2:$N$5001,8,FALSE)))</f>
        <v/>
      </c>
      <c r="Q3191" t="str">
        <f>IF(P3191="","",(VLOOKUP(P3191,Fauna!$G$2:$H$5001,2,FALSE)))</f>
        <v/>
      </c>
      <c r="R3191" t="str">
        <f>IF(P3191="","",(VLOOKUP(P3191,Fauna!$G$2:$I$5001,3,FALSE)))</f>
        <v/>
      </c>
    </row>
    <row r="3192" spans="14:18" x14ac:dyDescent="0.25">
      <c r="N3192" t="str">
        <f>IF(P3192="","",(VLOOKUP(P3192,Fauna!$G$2:$N$5001,8,FALSE)))</f>
        <v/>
      </c>
      <c r="Q3192" t="str">
        <f>IF(P3192="","",(VLOOKUP(P3192,Fauna!$G$2:$H$5001,2,FALSE)))</f>
        <v/>
      </c>
      <c r="R3192" t="str">
        <f>IF(P3192="","",(VLOOKUP(P3192,Fauna!$G$2:$I$5001,3,FALSE)))</f>
        <v/>
      </c>
    </row>
    <row r="3193" spans="14:18" x14ac:dyDescent="0.25">
      <c r="N3193" t="str">
        <f>IF(P3193="","",(VLOOKUP(P3193,Fauna!$G$2:$N$5001,8,FALSE)))</f>
        <v/>
      </c>
      <c r="Q3193" t="str">
        <f>IF(P3193="","",(VLOOKUP(P3193,Fauna!$G$2:$H$5001,2,FALSE)))</f>
        <v/>
      </c>
      <c r="R3193" t="str">
        <f>IF(P3193="","",(VLOOKUP(P3193,Fauna!$G$2:$I$5001,3,FALSE)))</f>
        <v/>
      </c>
    </row>
    <row r="3194" spans="14:18" x14ac:dyDescent="0.25">
      <c r="N3194" t="str">
        <f>IF(P3194="","",(VLOOKUP(P3194,Fauna!$G$2:$N$5001,8,FALSE)))</f>
        <v/>
      </c>
      <c r="Q3194" t="str">
        <f>IF(P3194="","",(VLOOKUP(P3194,Fauna!$G$2:$H$5001,2,FALSE)))</f>
        <v/>
      </c>
      <c r="R3194" t="str">
        <f>IF(P3194="","",(VLOOKUP(P3194,Fauna!$G$2:$I$5001,3,FALSE)))</f>
        <v/>
      </c>
    </row>
    <row r="3195" spans="14:18" x14ac:dyDescent="0.25">
      <c r="N3195" t="str">
        <f>IF(P3195="","",(VLOOKUP(P3195,Fauna!$G$2:$N$5001,8,FALSE)))</f>
        <v/>
      </c>
      <c r="Q3195" t="str">
        <f>IF(P3195="","",(VLOOKUP(P3195,Fauna!$G$2:$H$5001,2,FALSE)))</f>
        <v/>
      </c>
      <c r="R3195" t="str">
        <f>IF(P3195="","",(VLOOKUP(P3195,Fauna!$G$2:$I$5001,3,FALSE)))</f>
        <v/>
      </c>
    </row>
    <row r="3196" spans="14:18" x14ac:dyDescent="0.25">
      <c r="N3196" t="str">
        <f>IF(P3196="","",(VLOOKUP(P3196,Fauna!$G$2:$N$5001,8,FALSE)))</f>
        <v/>
      </c>
      <c r="Q3196" t="str">
        <f>IF(P3196="","",(VLOOKUP(P3196,Fauna!$G$2:$H$5001,2,FALSE)))</f>
        <v/>
      </c>
      <c r="R3196" t="str">
        <f>IF(P3196="","",(VLOOKUP(P3196,Fauna!$G$2:$I$5001,3,FALSE)))</f>
        <v/>
      </c>
    </row>
    <row r="3197" spans="14:18" x14ac:dyDescent="0.25">
      <c r="N3197" t="str">
        <f>IF(P3197="","",(VLOOKUP(P3197,Fauna!$G$2:$N$5001,8,FALSE)))</f>
        <v/>
      </c>
      <c r="Q3197" t="str">
        <f>IF(P3197="","",(VLOOKUP(P3197,Fauna!$G$2:$H$5001,2,FALSE)))</f>
        <v/>
      </c>
      <c r="R3197" t="str">
        <f>IF(P3197="","",(VLOOKUP(P3197,Fauna!$G$2:$I$5001,3,FALSE)))</f>
        <v/>
      </c>
    </row>
    <row r="3198" spans="14:18" x14ac:dyDescent="0.25">
      <c r="N3198" t="str">
        <f>IF(P3198="","",(VLOOKUP(P3198,Fauna!$G$2:$N$5001,8,FALSE)))</f>
        <v/>
      </c>
      <c r="Q3198" t="str">
        <f>IF(P3198="","",(VLOOKUP(P3198,Fauna!$G$2:$H$5001,2,FALSE)))</f>
        <v/>
      </c>
      <c r="R3198" t="str">
        <f>IF(P3198="","",(VLOOKUP(P3198,Fauna!$G$2:$I$5001,3,FALSE)))</f>
        <v/>
      </c>
    </row>
    <row r="3199" spans="14:18" x14ac:dyDescent="0.25">
      <c r="N3199" t="str">
        <f>IF(P3199="","",(VLOOKUP(P3199,Fauna!$G$2:$N$5001,8,FALSE)))</f>
        <v/>
      </c>
      <c r="Q3199" t="str">
        <f>IF(P3199="","",(VLOOKUP(P3199,Fauna!$G$2:$H$5001,2,FALSE)))</f>
        <v/>
      </c>
      <c r="R3199" t="str">
        <f>IF(P3199="","",(VLOOKUP(P3199,Fauna!$G$2:$I$5001,3,FALSE)))</f>
        <v/>
      </c>
    </row>
    <row r="3200" spans="14:18" x14ac:dyDescent="0.25">
      <c r="N3200" t="str">
        <f>IF(P3200="","",(VLOOKUP(P3200,Fauna!$G$2:$N$5001,8,FALSE)))</f>
        <v/>
      </c>
      <c r="Q3200" t="str">
        <f>IF(P3200="","",(VLOOKUP(P3200,Fauna!$G$2:$H$5001,2,FALSE)))</f>
        <v/>
      </c>
      <c r="R3200" t="str">
        <f>IF(P3200="","",(VLOOKUP(P3200,Fauna!$G$2:$I$5001,3,FALSE)))</f>
        <v/>
      </c>
    </row>
    <row r="3201" spans="14:18" x14ac:dyDescent="0.25">
      <c r="N3201" t="str">
        <f>IF(P3201="","",(VLOOKUP(P3201,Fauna!$G$2:$N$5001,8,FALSE)))</f>
        <v/>
      </c>
      <c r="Q3201" t="str">
        <f>IF(P3201="","",(VLOOKUP(P3201,Fauna!$G$2:$H$5001,2,FALSE)))</f>
        <v/>
      </c>
      <c r="R3201" t="str">
        <f>IF(P3201="","",(VLOOKUP(P3201,Fauna!$G$2:$I$5001,3,FALSE)))</f>
        <v/>
      </c>
    </row>
    <row r="3202" spans="14:18" x14ac:dyDescent="0.25">
      <c r="N3202" t="str">
        <f>IF(P3202="","",(VLOOKUP(P3202,Fauna!$G$2:$N$5001,8,FALSE)))</f>
        <v/>
      </c>
      <c r="Q3202" t="str">
        <f>IF(P3202="","",(VLOOKUP(P3202,Fauna!$G$2:$H$5001,2,FALSE)))</f>
        <v/>
      </c>
      <c r="R3202" t="str">
        <f>IF(P3202="","",(VLOOKUP(P3202,Fauna!$G$2:$I$5001,3,FALSE)))</f>
        <v/>
      </c>
    </row>
    <row r="3203" spans="14:18" x14ac:dyDescent="0.25">
      <c r="N3203" t="str">
        <f>IF(P3203="","",(VLOOKUP(P3203,Fauna!$G$2:$N$5001,8,FALSE)))</f>
        <v/>
      </c>
      <c r="Q3203" t="str">
        <f>IF(P3203="","",(VLOOKUP(P3203,Fauna!$G$2:$H$5001,2,FALSE)))</f>
        <v/>
      </c>
      <c r="R3203" t="str">
        <f>IF(P3203="","",(VLOOKUP(P3203,Fauna!$G$2:$I$5001,3,FALSE)))</f>
        <v/>
      </c>
    </row>
    <row r="3204" spans="14:18" x14ac:dyDescent="0.25">
      <c r="N3204" t="str">
        <f>IF(P3204="","",(VLOOKUP(P3204,Fauna!$G$2:$N$5001,8,FALSE)))</f>
        <v/>
      </c>
      <c r="Q3204" t="str">
        <f>IF(P3204="","",(VLOOKUP(P3204,Fauna!$G$2:$H$5001,2,FALSE)))</f>
        <v/>
      </c>
      <c r="R3204" t="str">
        <f>IF(P3204="","",(VLOOKUP(P3204,Fauna!$G$2:$I$5001,3,FALSE)))</f>
        <v/>
      </c>
    </row>
    <row r="3205" spans="14:18" x14ac:dyDescent="0.25">
      <c r="N3205" t="str">
        <f>IF(P3205="","",(VLOOKUP(P3205,Fauna!$G$2:$N$5001,8,FALSE)))</f>
        <v/>
      </c>
      <c r="Q3205" t="str">
        <f>IF(P3205="","",(VLOOKUP(P3205,Fauna!$G$2:$H$5001,2,FALSE)))</f>
        <v/>
      </c>
      <c r="R3205" t="str">
        <f>IF(P3205="","",(VLOOKUP(P3205,Fauna!$G$2:$I$5001,3,FALSE)))</f>
        <v/>
      </c>
    </row>
    <row r="3206" spans="14:18" x14ac:dyDescent="0.25">
      <c r="N3206" t="str">
        <f>IF(P3206="","",(VLOOKUP(P3206,Fauna!$G$2:$N$5001,8,FALSE)))</f>
        <v/>
      </c>
      <c r="Q3206" t="str">
        <f>IF(P3206="","",(VLOOKUP(P3206,Fauna!$G$2:$H$5001,2,FALSE)))</f>
        <v/>
      </c>
      <c r="R3206" t="str">
        <f>IF(P3206="","",(VLOOKUP(P3206,Fauna!$G$2:$I$5001,3,FALSE)))</f>
        <v/>
      </c>
    </row>
    <row r="3207" spans="14:18" x14ac:dyDescent="0.25">
      <c r="N3207" t="str">
        <f>IF(P3207="","",(VLOOKUP(P3207,Fauna!$G$2:$N$5001,8,FALSE)))</f>
        <v/>
      </c>
      <c r="Q3207" t="str">
        <f>IF(P3207="","",(VLOOKUP(P3207,Fauna!$G$2:$H$5001,2,FALSE)))</f>
        <v/>
      </c>
      <c r="R3207" t="str">
        <f>IF(P3207="","",(VLOOKUP(P3207,Fauna!$G$2:$I$5001,3,FALSE)))</f>
        <v/>
      </c>
    </row>
    <row r="3208" spans="14:18" x14ac:dyDescent="0.25">
      <c r="N3208" t="str">
        <f>IF(P3208="","",(VLOOKUP(P3208,Fauna!$G$2:$N$5001,8,FALSE)))</f>
        <v/>
      </c>
      <c r="Q3208" t="str">
        <f>IF(P3208="","",(VLOOKUP(P3208,Fauna!$G$2:$H$5001,2,FALSE)))</f>
        <v/>
      </c>
      <c r="R3208" t="str">
        <f>IF(P3208="","",(VLOOKUP(P3208,Fauna!$G$2:$I$5001,3,FALSE)))</f>
        <v/>
      </c>
    </row>
    <row r="3209" spans="14:18" x14ac:dyDescent="0.25">
      <c r="N3209" t="str">
        <f>IF(P3209="","",(VLOOKUP(P3209,Fauna!$G$2:$N$5001,8,FALSE)))</f>
        <v/>
      </c>
      <c r="Q3209" t="str">
        <f>IF(P3209="","",(VLOOKUP(P3209,Fauna!$G$2:$H$5001,2,FALSE)))</f>
        <v/>
      </c>
      <c r="R3209" t="str">
        <f>IF(P3209="","",(VLOOKUP(P3209,Fauna!$G$2:$I$5001,3,FALSE)))</f>
        <v/>
      </c>
    </row>
    <row r="3210" spans="14:18" x14ac:dyDescent="0.25">
      <c r="N3210" t="str">
        <f>IF(P3210="","",(VLOOKUP(P3210,Fauna!$G$2:$N$5001,8,FALSE)))</f>
        <v/>
      </c>
      <c r="Q3210" t="str">
        <f>IF(P3210="","",(VLOOKUP(P3210,Fauna!$G$2:$H$5001,2,FALSE)))</f>
        <v/>
      </c>
      <c r="R3210" t="str">
        <f>IF(P3210="","",(VLOOKUP(P3210,Fauna!$G$2:$I$5001,3,FALSE)))</f>
        <v/>
      </c>
    </row>
    <row r="3211" spans="14:18" x14ac:dyDescent="0.25">
      <c r="N3211" t="str">
        <f>IF(P3211="","",(VLOOKUP(P3211,Fauna!$G$2:$N$5001,8,FALSE)))</f>
        <v/>
      </c>
      <c r="Q3211" t="str">
        <f>IF(P3211="","",(VLOOKUP(P3211,Fauna!$G$2:$H$5001,2,FALSE)))</f>
        <v/>
      </c>
      <c r="R3211" t="str">
        <f>IF(P3211="","",(VLOOKUP(P3211,Fauna!$G$2:$I$5001,3,FALSE)))</f>
        <v/>
      </c>
    </row>
    <row r="3212" spans="14:18" x14ac:dyDescent="0.25">
      <c r="N3212" t="str">
        <f>IF(P3212="","",(VLOOKUP(P3212,Fauna!$G$2:$N$5001,8,FALSE)))</f>
        <v/>
      </c>
      <c r="Q3212" t="str">
        <f>IF(P3212="","",(VLOOKUP(P3212,Fauna!$G$2:$H$5001,2,FALSE)))</f>
        <v/>
      </c>
      <c r="R3212" t="str">
        <f>IF(P3212="","",(VLOOKUP(P3212,Fauna!$G$2:$I$5001,3,FALSE)))</f>
        <v/>
      </c>
    </row>
    <row r="3213" spans="14:18" x14ac:dyDescent="0.25">
      <c r="N3213" t="str">
        <f>IF(P3213="","",(VLOOKUP(P3213,Fauna!$G$2:$N$5001,8,FALSE)))</f>
        <v/>
      </c>
      <c r="Q3213" t="str">
        <f>IF(P3213="","",(VLOOKUP(P3213,Fauna!$G$2:$H$5001,2,FALSE)))</f>
        <v/>
      </c>
      <c r="R3213" t="str">
        <f>IF(P3213="","",(VLOOKUP(P3213,Fauna!$G$2:$I$5001,3,FALSE)))</f>
        <v/>
      </c>
    </row>
    <row r="3214" spans="14:18" x14ac:dyDescent="0.25">
      <c r="N3214" t="str">
        <f>IF(P3214="","",(VLOOKUP(P3214,Fauna!$G$2:$N$5001,8,FALSE)))</f>
        <v/>
      </c>
      <c r="Q3214" t="str">
        <f>IF(P3214="","",(VLOOKUP(P3214,Fauna!$G$2:$H$5001,2,FALSE)))</f>
        <v/>
      </c>
      <c r="R3214" t="str">
        <f>IF(P3214="","",(VLOOKUP(P3214,Fauna!$G$2:$I$5001,3,FALSE)))</f>
        <v/>
      </c>
    </row>
    <row r="3215" spans="14:18" x14ac:dyDescent="0.25">
      <c r="N3215" t="str">
        <f>IF(P3215="","",(VLOOKUP(P3215,Fauna!$G$2:$N$5001,8,FALSE)))</f>
        <v/>
      </c>
      <c r="Q3215" t="str">
        <f>IF(P3215="","",(VLOOKUP(P3215,Fauna!$G$2:$H$5001,2,FALSE)))</f>
        <v/>
      </c>
      <c r="R3215" t="str">
        <f>IF(P3215="","",(VLOOKUP(P3215,Fauna!$G$2:$I$5001,3,FALSE)))</f>
        <v/>
      </c>
    </row>
    <row r="3216" spans="14:18" x14ac:dyDescent="0.25">
      <c r="N3216" t="str">
        <f>IF(P3216="","",(VLOOKUP(P3216,Fauna!$G$2:$N$5001,8,FALSE)))</f>
        <v/>
      </c>
      <c r="Q3216" t="str">
        <f>IF(P3216="","",(VLOOKUP(P3216,Fauna!$G$2:$H$5001,2,FALSE)))</f>
        <v/>
      </c>
      <c r="R3216" t="str">
        <f>IF(P3216="","",(VLOOKUP(P3216,Fauna!$G$2:$I$5001,3,FALSE)))</f>
        <v/>
      </c>
    </row>
    <row r="3217" spans="14:18" x14ac:dyDescent="0.25">
      <c r="N3217" t="str">
        <f>IF(P3217="","",(VLOOKUP(P3217,Fauna!$G$2:$N$5001,8,FALSE)))</f>
        <v/>
      </c>
      <c r="Q3217" t="str">
        <f>IF(P3217="","",(VLOOKUP(P3217,Fauna!$G$2:$H$5001,2,FALSE)))</f>
        <v/>
      </c>
      <c r="R3217" t="str">
        <f>IF(P3217="","",(VLOOKUP(P3217,Fauna!$G$2:$I$5001,3,FALSE)))</f>
        <v/>
      </c>
    </row>
    <row r="3218" spans="14:18" x14ac:dyDescent="0.25">
      <c r="N3218" t="str">
        <f>IF(P3218="","",(VLOOKUP(P3218,Fauna!$G$2:$N$5001,8,FALSE)))</f>
        <v/>
      </c>
      <c r="Q3218" t="str">
        <f>IF(P3218="","",(VLOOKUP(P3218,Fauna!$G$2:$H$5001,2,FALSE)))</f>
        <v/>
      </c>
      <c r="R3218" t="str">
        <f>IF(P3218="","",(VLOOKUP(P3218,Fauna!$G$2:$I$5001,3,FALSE)))</f>
        <v/>
      </c>
    </row>
    <row r="3219" spans="14:18" x14ac:dyDescent="0.25">
      <c r="N3219" t="str">
        <f>IF(P3219="","",(VLOOKUP(P3219,Fauna!$G$2:$N$5001,8,FALSE)))</f>
        <v/>
      </c>
      <c r="Q3219" t="str">
        <f>IF(P3219="","",(VLOOKUP(P3219,Fauna!$G$2:$H$5001,2,FALSE)))</f>
        <v/>
      </c>
      <c r="R3219" t="str">
        <f>IF(P3219="","",(VLOOKUP(P3219,Fauna!$G$2:$I$5001,3,FALSE)))</f>
        <v/>
      </c>
    </row>
    <row r="3220" spans="14:18" x14ac:dyDescent="0.25">
      <c r="N3220" t="str">
        <f>IF(P3220="","",(VLOOKUP(P3220,Fauna!$G$2:$N$5001,8,FALSE)))</f>
        <v/>
      </c>
      <c r="Q3220" t="str">
        <f>IF(P3220="","",(VLOOKUP(P3220,Fauna!$G$2:$H$5001,2,FALSE)))</f>
        <v/>
      </c>
      <c r="R3220" t="str">
        <f>IF(P3220="","",(VLOOKUP(P3220,Fauna!$G$2:$I$5001,3,FALSE)))</f>
        <v/>
      </c>
    </row>
    <row r="3221" spans="14:18" x14ac:dyDescent="0.25">
      <c r="N3221" t="str">
        <f>IF(P3221="","",(VLOOKUP(P3221,Fauna!$G$2:$N$5001,8,FALSE)))</f>
        <v/>
      </c>
      <c r="Q3221" t="str">
        <f>IF(P3221="","",(VLOOKUP(P3221,Fauna!$G$2:$H$5001,2,FALSE)))</f>
        <v/>
      </c>
      <c r="R3221" t="str">
        <f>IF(P3221="","",(VLOOKUP(P3221,Fauna!$G$2:$I$5001,3,FALSE)))</f>
        <v/>
      </c>
    </row>
    <row r="3222" spans="14:18" x14ac:dyDescent="0.25">
      <c r="N3222" t="str">
        <f>IF(P3222="","",(VLOOKUP(P3222,Fauna!$G$2:$N$5001,8,FALSE)))</f>
        <v/>
      </c>
      <c r="Q3222" t="str">
        <f>IF(P3222="","",(VLOOKUP(P3222,Fauna!$G$2:$H$5001,2,FALSE)))</f>
        <v/>
      </c>
      <c r="R3222" t="str">
        <f>IF(P3222="","",(VLOOKUP(P3222,Fauna!$G$2:$I$5001,3,FALSE)))</f>
        <v/>
      </c>
    </row>
    <row r="3223" spans="14:18" x14ac:dyDescent="0.25">
      <c r="N3223" t="str">
        <f>IF(P3223="","",(VLOOKUP(P3223,Fauna!$G$2:$N$5001,8,FALSE)))</f>
        <v/>
      </c>
      <c r="Q3223" t="str">
        <f>IF(P3223="","",(VLOOKUP(P3223,Fauna!$G$2:$H$5001,2,FALSE)))</f>
        <v/>
      </c>
      <c r="R3223" t="str">
        <f>IF(P3223="","",(VLOOKUP(P3223,Fauna!$G$2:$I$5001,3,FALSE)))</f>
        <v/>
      </c>
    </row>
    <row r="3224" spans="14:18" x14ac:dyDescent="0.25">
      <c r="N3224" t="str">
        <f>IF(P3224="","",(VLOOKUP(P3224,Fauna!$G$2:$N$5001,8,FALSE)))</f>
        <v/>
      </c>
      <c r="Q3224" t="str">
        <f>IF(P3224="","",(VLOOKUP(P3224,Fauna!$G$2:$H$5001,2,FALSE)))</f>
        <v/>
      </c>
      <c r="R3224" t="str">
        <f>IF(P3224="","",(VLOOKUP(P3224,Fauna!$G$2:$I$5001,3,FALSE)))</f>
        <v/>
      </c>
    </row>
    <row r="3225" spans="14:18" x14ac:dyDescent="0.25">
      <c r="N3225" t="str">
        <f>IF(P3225="","",(VLOOKUP(P3225,Fauna!$G$2:$N$5001,8,FALSE)))</f>
        <v/>
      </c>
      <c r="Q3225" t="str">
        <f>IF(P3225="","",(VLOOKUP(P3225,Fauna!$G$2:$H$5001,2,FALSE)))</f>
        <v/>
      </c>
      <c r="R3225" t="str">
        <f>IF(P3225="","",(VLOOKUP(P3225,Fauna!$G$2:$I$5001,3,FALSE)))</f>
        <v/>
      </c>
    </row>
    <row r="3226" spans="14:18" x14ac:dyDescent="0.25">
      <c r="N3226" t="str">
        <f>IF(P3226="","",(VLOOKUP(P3226,Fauna!$G$2:$N$5001,8,FALSE)))</f>
        <v/>
      </c>
      <c r="Q3226" t="str">
        <f>IF(P3226="","",(VLOOKUP(P3226,Fauna!$G$2:$H$5001,2,FALSE)))</f>
        <v/>
      </c>
      <c r="R3226" t="str">
        <f>IF(P3226="","",(VLOOKUP(P3226,Fauna!$G$2:$I$5001,3,FALSE)))</f>
        <v/>
      </c>
    </row>
    <row r="3227" spans="14:18" x14ac:dyDescent="0.25">
      <c r="N3227" t="str">
        <f>IF(P3227="","",(VLOOKUP(P3227,Fauna!$G$2:$N$5001,8,FALSE)))</f>
        <v/>
      </c>
      <c r="Q3227" t="str">
        <f>IF(P3227="","",(VLOOKUP(P3227,Fauna!$G$2:$H$5001,2,FALSE)))</f>
        <v/>
      </c>
      <c r="R3227" t="str">
        <f>IF(P3227="","",(VLOOKUP(P3227,Fauna!$G$2:$I$5001,3,FALSE)))</f>
        <v/>
      </c>
    </row>
    <row r="3228" spans="14:18" x14ac:dyDescent="0.25">
      <c r="N3228" t="str">
        <f>IF(P3228="","",(VLOOKUP(P3228,Fauna!$G$2:$N$5001,8,FALSE)))</f>
        <v/>
      </c>
      <c r="Q3228" t="str">
        <f>IF(P3228="","",(VLOOKUP(P3228,Fauna!$G$2:$H$5001,2,FALSE)))</f>
        <v/>
      </c>
      <c r="R3228" t="str">
        <f>IF(P3228="","",(VLOOKUP(P3228,Fauna!$G$2:$I$5001,3,FALSE)))</f>
        <v/>
      </c>
    </row>
    <row r="3229" spans="14:18" x14ac:dyDescent="0.25">
      <c r="N3229" t="str">
        <f>IF(P3229="","",(VLOOKUP(P3229,Fauna!$G$2:$N$5001,8,FALSE)))</f>
        <v/>
      </c>
      <c r="Q3229" t="str">
        <f>IF(P3229="","",(VLOOKUP(P3229,Fauna!$G$2:$H$5001,2,FALSE)))</f>
        <v/>
      </c>
      <c r="R3229" t="str">
        <f>IF(P3229="","",(VLOOKUP(P3229,Fauna!$G$2:$I$5001,3,FALSE)))</f>
        <v/>
      </c>
    </row>
    <row r="3230" spans="14:18" x14ac:dyDescent="0.25">
      <c r="N3230" t="str">
        <f>IF(P3230="","",(VLOOKUP(P3230,Fauna!$G$2:$N$5001,8,FALSE)))</f>
        <v/>
      </c>
      <c r="Q3230" t="str">
        <f>IF(P3230="","",(VLOOKUP(P3230,Fauna!$G$2:$H$5001,2,FALSE)))</f>
        <v/>
      </c>
      <c r="R3230" t="str">
        <f>IF(P3230="","",(VLOOKUP(P3230,Fauna!$G$2:$I$5001,3,FALSE)))</f>
        <v/>
      </c>
    </row>
    <row r="3231" spans="14:18" x14ac:dyDescent="0.25">
      <c r="N3231" t="str">
        <f>IF(P3231="","",(VLOOKUP(P3231,Fauna!$G$2:$N$5001,8,FALSE)))</f>
        <v/>
      </c>
      <c r="Q3231" t="str">
        <f>IF(P3231="","",(VLOOKUP(P3231,Fauna!$G$2:$H$5001,2,FALSE)))</f>
        <v/>
      </c>
      <c r="R3231" t="str">
        <f>IF(P3231="","",(VLOOKUP(P3231,Fauna!$G$2:$I$5001,3,FALSE)))</f>
        <v/>
      </c>
    </row>
    <row r="3232" spans="14:18" x14ac:dyDescent="0.25">
      <c r="N3232" t="str">
        <f>IF(P3232="","",(VLOOKUP(P3232,Fauna!$G$2:$N$5001,8,FALSE)))</f>
        <v/>
      </c>
      <c r="Q3232" t="str">
        <f>IF(P3232="","",(VLOOKUP(P3232,Fauna!$G$2:$H$5001,2,FALSE)))</f>
        <v/>
      </c>
      <c r="R3232" t="str">
        <f>IF(P3232="","",(VLOOKUP(P3232,Fauna!$G$2:$I$5001,3,FALSE)))</f>
        <v/>
      </c>
    </row>
    <row r="3233" spans="14:18" x14ac:dyDescent="0.25">
      <c r="N3233" t="str">
        <f>IF(P3233="","",(VLOOKUP(P3233,Fauna!$G$2:$N$5001,8,FALSE)))</f>
        <v/>
      </c>
      <c r="Q3233" t="str">
        <f>IF(P3233="","",(VLOOKUP(P3233,Fauna!$G$2:$H$5001,2,FALSE)))</f>
        <v/>
      </c>
      <c r="R3233" t="str">
        <f>IF(P3233="","",(VLOOKUP(P3233,Fauna!$G$2:$I$5001,3,FALSE)))</f>
        <v/>
      </c>
    </row>
    <row r="3234" spans="14:18" x14ac:dyDescent="0.25">
      <c r="N3234" t="str">
        <f>IF(P3234="","",(VLOOKUP(P3234,Fauna!$G$2:$N$5001,8,FALSE)))</f>
        <v/>
      </c>
      <c r="Q3234" t="str">
        <f>IF(P3234="","",(VLOOKUP(P3234,Fauna!$G$2:$H$5001,2,FALSE)))</f>
        <v/>
      </c>
      <c r="R3234" t="str">
        <f>IF(P3234="","",(VLOOKUP(P3234,Fauna!$G$2:$I$5001,3,FALSE)))</f>
        <v/>
      </c>
    </row>
    <row r="3235" spans="14:18" x14ac:dyDescent="0.25">
      <c r="N3235" t="str">
        <f>IF(P3235="","",(VLOOKUP(P3235,Fauna!$G$2:$N$5001,8,FALSE)))</f>
        <v/>
      </c>
      <c r="Q3235" t="str">
        <f>IF(P3235="","",(VLOOKUP(P3235,Fauna!$G$2:$H$5001,2,FALSE)))</f>
        <v/>
      </c>
      <c r="R3235" t="str">
        <f>IF(P3235="","",(VLOOKUP(P3235,Fauna!$G$2:$I$5001,3,FALSE)))</f>
        <v/>
      </c>
    </row>
    <row r="3236" spans="14:18" x14ac:dyDescent="0.25">
      <c r="N3236" t="str">
        <f>IF(P3236="","",(VLOOKUP(P3236,Fauna!$G$2:$N$5001,8,FALSE)))</f>
        <v/>
      </c>
      <c r="Q3236" t="str">
        <f>IF(P3236="","",(VLOOKUP(P3236,Fauna!$G$2:$H$5001,2,FALSE)))</f>
        <v/>
      </c>
      <c r="R3236" t="str">
        <f>IF(P3236="","",(VLOOKUP(P3236,Fauna!$G$2:$I$5001,3,FALSE)))</f>
        <v/>
      </c>
    </row>
    <row r="3237" spans="14:18" x14ac:dyDescent="0.25">
      <c r="N3237" t="str">
        <f>IF(P3237="","",(VLOOKUP(P3237,Fauna!$G$2:$N$5001,8,FALSE)))</f>
        <v/>
      </c>
      <c r="Q3237" t="str">
        <f>IF(P3237="","",(VLOOKUP(P3237,Fauna!$G$2:$H$5001,2,FALSE)))</f>
        <v/>
      </c>
      <c r="R3237" t="str">
        <f>IF(P3237="","",(VLOOKUP(P3237,Fauna!$G$2:$I$5001,3,FALSE)))</f>
        <v/>
      </c>
    </row>
    <row r="3238" spans="14:18" x14ac:dyDescent="0.25">
      <c r="N3238" t="str">
        <f>IF(P3238="","",(VLOOKUP(P3238,Fauna!$G$2:$N$5001,8,FALSE)))</f>
        <v/>
      </c>
      <c r="Q3238" t="str">
        <f>IF(P3238="","",(VLOOKUP(P3238,Fauna!$G$2:$H$5001,2,FALSE)))</f>
        <v/>
      </c>
      <c r="R3238" t="str">
        <f>IF(P3238="","",(VLOOKUP(P3238,Fauna!$G$2:$I$5001,3,FALSE)))</f>
        <v/>
      </c>
    </row>
    <row r="3239" spans="14:18" x14ac:dyDescent="0.25">
      <c r="N3239" t="str">
        <f>IF(P3239="","",(VLOOKUP(P3239,Fauna!$G$2:$N$5001,8,FALSE)))</f>
        <v/>
      </c>
      <c r="Q3239" t="str">
        <f>IF(P3239="","",(VLOOKUP(P3239,Fauna!$G$2:$H$5001,2,FALSE)))</f>
        <v/>
      </c>
      <c r="R3239" t="str">
        <f>IF(P3239="","",(VLOOKUP(P3239,Fauna!$G$2:$I$5001,3,FALSE)))</f>
        <v/>
      </c>
    </row>
    <row r="3240" spans="14:18" x14ac:dyDescent="0.25">
      <c r="N3240" t="str">
        <f>IF(P3240="","",(VLOOKUP(P3240,Fauna!$G$2:$N$5001,8,FALSE)))</f>
        <v/>
      </c>
      <c r="Q3240" t="str">
        <f>IF(P3240="","",(VLOOKUP(P3240,Fauna!$G$2:$H$5001,2,FALSE)))</f>
        <v/>
      </c>
      <c r="R3240" t="str">
        <f>IF(P3240="","",(VLOOKUP(P3240,Fauna!$G$2:$I$5001,3,FALSE)))</f>
        <v/>
      </c>
    </row>
    <row r="3241" spans="14:18" x14ac:dyDescent="0.25">
      <c r="Q3241" t="str">
        <f>IF(P3241="","",(VLOOKUP(P3241,Fauna!$G$2:$H$5001,2,FALSE)))</f>
        <v/>
      </c>
      <c r="R3241" t="str">
        <f>IF(P3241="","",(VLOOKUP(P3241,Fauna!$G$2:$H$5001,3,FALSE)))</f>
        <v/>
      </c>
    </row>
    <row r="3242" spans="14:18" x14ac:dyDescent="0.25">
      <c r="Q3242" t="str">
        <f>IF(P3242="","",(VLOOKUP(P3242,Fauna!$G$2:$H$5001,2,FALSE)))</f>
        <v/>
      </c>
      <c r="R3242" t="str">
        <f>IF(P3242="","",(VLOOKUP(P3242,Fauna!$G$2:$H$5001,3,FALSE)))</f>
        <v/>
      </c>
    </row>
    <row r="3243" spans="14:18" x14ac:dyDescent="0.25">
      <c r="Q3243" t="str">
        <f>IF(P3243="","",(VLOOKUP(P3243,Fauna!$G$2:$H$5001,2,FALSE)))</f>
        <v/>
      </c>
      <c r="R3243" t="str">
        <f>IF(P3243="","",(VLOOKUP(P3243,Fauna!$G$2:$H$5001,3,FALSE)))</f>
        <v/>
      </c>
    </row>
    <row r="3244" spans="14:18" x14ac:dyDescent="0.25">
      <c r="Q3244" t="str">
        <f>IF(P3244="","",(VLOOKUP(P3244,Fauna!$G$2:$H$5001,2,FALSE)))</f>
        <v/>
      </c>
      <c r="R3244" t="str">
        <f>IF(P3244="","",(VLOOKUP(P3244,Fauna!$G$2:$H$5001,3,FALSE)))</f>
        <v/>
      </c>
    </row>
  </sheetData>
  <mergeCells count="1">
    <mergeCell ref="Q1:S1"/>
  </mergeCells>
  <pageMargins left="0.7" right="0.7" top="0.75" bottom="0.75" header="0.3" footer="0.3"/>
  <pageSetup paperSize="9" orientation="portrait" horizontalDpi="300" verticalDpi="300" r:id="rId1"/>
  <headerFooter>
    <oddHeader>&amp;C&amp;"Arial"&amp;12&amp;KA80000 OFFICIAL&amp;1#_x000D_</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AC5072"/>
  <sheetViews>
    <sheetView workbookViewId="0">
      <selection activeCell="P3" sqref="P3"/>
    </sheetView>
  </sheetViews>
  <sheetFormatPr defaultRowHeight="12.5" x14ac:dyDescent="0.25"/>
  <cols>
    <col min="1" max="1" width="15.26953125" customWidth="1"/>
    <col min="8" max="8" width="17.26953125" customWidth="1"/>
    <col min="9" max="9" width="15.7265625" customWidth="1"/>
    <col min="10" max="10" width="19.54296875" customWidth="1"/>
    <col min="11" max="11" width="18.54296875" customWidth="1"/>
    <col min="12" max="12" width="16.453125" customWidth="1"/>
    <col min="13" max="13" width="24.7265625" customWidth="1"/>
    <col min="14" max="20" width="16.453125" customWidth="1"/>
    <col min="21" max="30" width="13.54296875" customWidth="1"/>
  </cols>
  <sheetData>
    <row r="1" spans="1:29" ht="57" customHeight="1" x14ac:dyDescent="0.25">
      <c r="A1" s="210" t="s">
        <v>26638</v>
      </c>
      <c r="B1" s="211" t="s">
        <v>26639</v>
      </c>
      <c r="C1" s="210" t="s">
        <v>26640</v>
      </c>
      <c r="D1" s="210" t="s">
        <v>26641</v>
      </c>
      <c r="E1" s="212" t="s">
        <v>26642</v>
      </c>
      <c r="F1" s="210" t="s">
        <v>26643</v>
      </c>
      <c r="G1" s="210" t="s">
        <v>26644</v>
      </c>
      <c r="H1" s="210" t="s">
        <v>26645</v>
      </c>
      <c r="I1" s="210" t="s">
        <v>26646</v>
      </c>
      <c r="J1" s="210" t="s">
        <v>26647</v>
      </c>
      <c r="K1" s="213" t="s">
        <v>26648</v>
      </c>
      <c r="L1" s="210" t="s">
        <v>26649</v>
      </c>
      <c r="M1" s="210" t="s">
        <v>26650</v>
      </c>
      <c r="N1" s="210" t="s">
        <v>26651</v>
      </c>
      <c r="O1" s="214" t="s">
        <v>28</v>
      </c>
      <c r="P1" s="215" t="s">
        <v>26652</v>
      </c>
      <c r="Q1" s="806" t="s">
        <v>26653</v>
      </c>
      <c r="R1" s="807"/>
      <c r="S1" s="808"/>
      <c r="T1" s="210" t="s">
        <v>19</v>
      </c>
      <c r="U1" s="210" t="s">
        <v>26654</v>
      </c>
      <c r="V1" s="211" t="s">
        <v>26655</v>
      </c>
      <c r="W1" s="211" t="s">
        <v>26656</v>
      </c>
      <c r="X1" s="211" t="s">
        <v>26657</v>
      </c>
      <c r="Y1" s="211" t="s">
        <v>26658</v>
      </c>
      <c r="Z1" s="216" t="s">
        <v>26659</v>
      </c>
      <c r="AA1" s="211" t="s">
        <v>26660</v>
      </c>
      <c r="AB1" s="211" t="s">
        <v>26661</v>
      </c>
      <c r="AC1" s="211" t="s">
        <v>26662</v>
      </c>
    </row>
    <row r="2" spans="1:29" ht="57" customHeight="1" x14ac:dyDescent="0.25">
      <c r="A2" s="217" t="s">
        <v>34476</v>
      </c>
      <c r="B2" s="218" t="s">
        <v>26664</v>
      </c>
      <c r="C2" s="217" t="s">
        <v>26665</v>
      </c>
      <c r="D2" s="217" t="s">
        <v>26666</v>
      </c>
      <c r="E2" s="219" t="s">
        <v>26667</v>
      </c>
      <c r="F2" s="217" t="s">
        <v>26668</v>
      </c>
      <c r="G2" s="217" t="s">
        <v>26668</v>
      </c>
      <c r="H2" s="220" t="s">
        <v>26669</v>
      </c>
      <c r="I2" s="220" t="s">
        <v>26670</v>
      </c>
      <c r="J2" s="220" t="s">
        <v>26671</v>
      </c>
      <c r="K2" s="221" t="s">
        <v>26672</v>
      </c>
      <c r="L2" s="220" t="s">
        <v>26673</v>
      </c>
      <c r="M2" s="220" t="s">
        <v>26674</v>
      </c>
      <c r="N2" s="220" t="s">
        <v>26675</v>
      </c>
      <c r="O2" s="218"/>
      <c r="P2" s="218" t="s">
        <v>34475</v>
      </c>
      <c r="Q2" s="217" t="s">
        <v>26677</v>
      </c>
      <c r="R2" s="217" t="s">
        <v>26678</v>
      </c>
      <c r="S2" s="217" t="s">
        <v>26679</v>
      </c>
      <c r="T2" s="217" t="s">
        <v>26680</v>
      </c>
      <c r="U2" s="220" t="s">
        <v>26681</v>
      </c>
      <c r="V2" s="218" t="s">
        <v>26682</v>
      </c>
      <c r="W2" s="218" t="s">
        <v>26683</v>
      </c>
      <c r="X2" s="218" t="s">
        <v>26684</v>
      </c>
      <c r="Y2" s="218" t="s">
        <v>26685</v>
      </c>
      <c r="Z2" s="222" t="s">
        <v>26686</v>
      </c>
      <c r="AA2" s="218" t="s">
        <v>26687</v>
      </c>
      <c r="AB2" s="218" t="s">
        <v>26688</v>
      </c>
      <c r="AC2" s="218" t="s">
        <v>26689</v>
      </c>
    </row>
    <row r="3" spans="1:29" x14ac:dyDescent="0.25">
      <c r="A3" t="str">
        <f t="shared" ref="A3:A4" si="0">IF(P3="","","approved")</f>
        <v/>
      </c>
      <c r="C3" t="str">
        <f>IF(P3="","",'Site - Scores'!$N$42)</f>
        <v/>
      </c>
      <c r="D3" t="str">
        <f>IF(Q3="","",'Site - Scores'!$N$43)</f>
        <v/>
      </c>
      <c r="E3" t="str">
        <f>IF(R3="","",'Site - Scores'!$N$44)</f>
        <v/>
      </c>
      <c r="H3" t="str">
        <f t="shared" ref="H3:H4" si="1">IF(P3="","","GPS")</f>
        <v/>
      </c>
      <c r="I3" t="str">
        <f>IF(P3="","",'Site - Scores'!$N$41)</f>
        <v/>
      </c>
      <c r="J3" t="str">
        <f>IF(P3="","","51-100m")</f>
        <v/>
      </c>
      <c r="K3" s="209" t="str">
        <f>IF(P3="","",Block!$F$6)</f>
        <v/>
      </c>
      <c r="L3" t="str">
        <f t="shared" ref="L3:L4" si="2">IF(P3="","","D")</f>
        <v/>
      </c>
      <c r="M3" t="str">
        <f>IF(P3="","",Block!$F$4)</f>
        <v/>
      </c>
      <c r="N3" t="str">
        <f t="shared" ref="N3:N4" si="3">IF(P3="","","P")</f>
        <v/>
      </c>
      <c r="P3" t="str">
        <f>'Perennial Sp.'!T4</f>
        <v/>
      </c>
      <c r="Q3" t="str">
        <f>IF(P3="","",(VLOOKUP(P3,Flora!$F$2:$M$7000,2,FALSE)))</f>
        <v/>
      </c>
      <c r="R3" t="str">
        <f>IF(P3="","",(VLOOKUP(P3,Flora!$F$2:$M$7000,3,FALSE)))</f>
        <v/>
      </c>
      <c r="S3" t="str">
        <f>IF(P3="","",(VLOOKUP(P3,Flora!$F$2:$M$7000,4,FALSE)))</f>
        <v/>
      </c>
      <c r="T3" t="str">
        <f t="shared" ref="T3:T5" si="4">IF(P3="","","Present but not counted")</f>
        <v/>
      </c>
      <c r="U3" t="s">
        <v>25853</v>
      </c>
    </row>
    <row r="4" spans="1:29" x14ac:dyDescent="0.25">
      <c r="A4" t="str">
        <f t="shared" si="0"/>
        <v/>
      </c>
      <c r="C4" t="str">
        <f>IF(P4="","",'Site - Scores'!$N$42)</f>
        <v/>
      </c>
      <c r="D4" t="str">
        <f>IF(Q4="","",'Site - Scores'!$N$43)</f>
        <v/>
      </c>
      <c r="E4" t="str">
        <f>IF(R4="","",'Site - Scores'!$N$44)</f>
        <v/>
      </c>
      <c r="H4" t="str">
        <f t="shared" si="1"/>
        <v/>
      </c>
      <c r="I4" t="str">
        <f>IF(P4="","",'Site - Scores'!$N$41)</f>
        <v/>
      </c>
      <c r="J4" t="str">
        <f t="shared" ref="J4:J67" si="5">IF(P4="","","51-100m")</f>
        <v/>
      </c>
      <c r="K4" s="209" t="str">
        <f>IF(P4="","",Block!$F$6)</f>
        <v/>
      </c>
      <c r="L4" t="str">
        <f t="shared" si="2"/>
        <v/>
      </c>
      <c r="M4" t="str">
        <f>IF(P4="","",Block!$F$4)</f>
        <v/>
      </c>
      <c r="N4" t="str">
        <f t="shared" si="3"/>
        <v/>
      </c>
      <c r="P4" t="str">
        <f>'Perennial Sp.'!T5</f>
        <v/>
      </c>
      <c r="Q4" t="str">
        <f>IF(P4="","",(VLOOKUP(P4,Flora!$F$2:$M$7000,2,FALSE)))</f>
        <v/>
      </c>
      <c r="R4" t="str">
        <f>IF(P4="","",(VLOOKUP(P4,Flora!$F$2:$M$7000,3,FALSE)))</f>
        <v/>
      </c>
      <c r="S4" t="str">
        <f>IF(P4="","",(VLOOKUP(P4,Flora!$F$2:$M$7000,4,FALSE)))</f>
        <v/>
      </c>
      <c r="T4" t="str">
        <f t="shared" si="4"/>
        <v/>
      </c>
      <c r="U4" t="s">
        <v>25853</v>
      </c>
    </row>
    <row r="5" spans="1:29" x14ac:dyDescent="0.25">
      <c r="A5" t="str">
        <f t="shared" ref="A5" si="6">IF(P5="","","approved")</f>
        <v/>
      </c>
      <c r="C5" t="str">
        <f>IF(P5="","",'Site - Scores'!$N$42)</f>
        <v/>
      </c>
      <c r="D5" t="str">
        <f>IF(Q5="","",'Site - Scores'!$N$43)</f>
        <v/>
      </c>
      <c r="E5" t="str">
        <f>IF(R5="","",'Site - Scores'!$N$44)</f>
        <v/>
      </c>
      <c r="H5" t="str">
        <f t="shared" ref="H5" si="7">IF(P5="","","GPS")</f>
        <v/>
      </c>
      <c r="I5" t="str">
        <f>IF(P5="","",'Site - Scores'!$N$41)</f>
        <v/>
      </c>
      <c r="J5" t="str">
        <f t="shared" si="5"/>
        <v/>
      </c>
      <c r="K5" s="209" t="str">
        <f>IF(P5="","",Block!$F$6)</f>
        <v/>
      </c>
      <c r="L5" t="str">
        <f t="shared" ref="L5" si="8">IF(P5="","","D")</f>
        <v/>
      </c>
      <c r="M5" t="str">
        <f>IF(P5="","",Block!$F$4)</f>
        <v/>
      </c>
      <c r="N5" t="str">
        <f t="shared" ref="N5" si="9">IF(P5="","","P")</f>
        <v/>
      </c>
      <c r="P5" t="str">
        <f>'Perennial Sp.'!T6</f>
        <v/>
      </c>
      <c r="Q5" t="str">
        <f>IF(P5="","",(VLOOKUP(P5,Flora!$F$2:$M$7000,2,FALSE)))</f>
        <v/>
      </c>
      <c r="R5" t="str">
        <f>IF(P5="","",(VLOOKUP(P5,Flora!$F$2:$M$7000,3,FALSE)))</f>
        <v/>
      </c>
      <c r="S5" t="str">
        <f>IF(P5="","",(VLOOKUP(P5,Flora!$F$2:$M$7000,4,FALSE)))</f>
        <v/>
      </c>
      <c r="T5" t="str">
        <f t="shared" si="4"/>
        <v/>
      </c>
    </row>
    <row r="6" spans="1:29" x14ac:dyDescent="0.25">
      <c r="A6" t="str">
        <f t="shared" ref="A6:A69" si="10">IF(P6="","","approved")</f>
        <v/>
      </c>
      <c r="C6" t="str">
        <f>IF(P6="","",'Site - Scores'!$N$42)</f>
        <v/>
      </c>
      <c r="D6" t="str">
        <f>IF(Q6="","",'Site - Scores'!$N$43)</f>
        <v/>
      </c>
      <c r="E6" t="str">
        <f>IF(R6="","",'Site - Scores'!$N$44)</f>
        <v/>
      </c>
      <c r="H6" t="str">
        <f t="shared" ref="H6:H69" si="11">IF(P6="","","GPS")</f>
        <v/>
      </c>
      <c r="I6" t="str">
        <f>IF(P6="","",'Site - Scores'!$N$41)</f>
        <v/>
      </c>
      <c r="J6" t="str">
        <f t="shared" si="5"/>
        <v/>
      </c>
      <c r="K6" s="209" t="str">
        <f>IF(P6="","",Block!$F$6)</f>
        <v/>
      </c>
      <c r="L6" t="str">
        <f t="shared" ref="L6:L69" si="12">IF(P6="","","D")</f>
        <v/>
      </c>
      <c r="M6" t="str">
        <f>IF(P6="","",Block!$F$4)</f>
        <v/>
      </c>
      <c r="N6" t="str">
        <f t="shared" ref="N6:N69" si="13">IF(P6="","","P")</f>
        <v/>
      </c>
      <c r="P6" t="str">
        <f>'Perennial Sp.'!T7</f>
        <v/>
      </c>
      <c r="Q6" t="str">
        <f>IF(P6="","",(VLOOKUP(P6,Flora!$F$2:$M$7000,2,FALSE)))</f>
        <v/>
      </c>
      <c r="R6" t="str">
        <f>IF(P6="","",(VLOOKUP(P6,Flora!$F$2:$M$7000,3,FALSE)))</f>
        <v/>
      </c>
      <c r="S6" t="str">
        <f>IF(P6="","",(VLOOKUP(P6,Flora!$F$2:$M$7000,4,FALSE)))</f>
        <v/>
      </c>
      <c r="T6" t="str">
        <f t="shared" ref="T6:T69" si="14">IF(P6="","","Present but not counted")</f>
        <v/>
      </c>
    </row>
    <row r="7" spans="1:29" x14ac:dyDescent="0.25">
      <c r="A7" t="str">
        <f t="shared" si="10"/>
        <v/>
      </c>
      <c r="C7" t="str">
        <f>IF(P7="","",'Site - Scores'!$N$42)</f>
        <v/>
      </c>
      <c r="D7" t="str">
        <f>IF(Q7="","",'Site - Scores'!$N$43)</f>
        <v/>
      </c>
      <c r="E7" t="str">
        <f>IF(R7="","",'Site - Scores'!$N$44)</f>
        <v/>
      </c>
      <c r="H7" t="str">
        <f t="shared" si="11"/>
        <v/>
      </c>
      <c r="I7" t="str">
        <f>IF(P7="","",'Site - Scores'!$N$41)</f>
        <v/>
      </c>
      <c r="J7" t="str">
        <f t="shared" si="5"/>
        <v/>
      </c>
      <c r="K7" s="209" t="str">
        <f>IF(P7="","",Block!$F$6)</f>
        <v/>
      </c>
      <c r="L7" t="str">
        <f t="shared" si="12"/>
        <v/>
      </c>
      <c r="M7" t="str">
        <f>IF(P7="","",Block!$F$4)</f>
        <v/>
      </c>
      <c r="N7" t="str">
        <f t="shared" si="13"/>
        <v/>
      </c>
      <c r="P7" t="str">
        <f>'Perennial Sp.'!T8</f>
        <v/>
      </c>
      <c r="Q7" t="str">
        <f>IF(P7="","",(VLOOKUP(P7,Flora!$F$2:$M$7000,2,FALSE)))</f>
        <v/>
      </c>
      <c r="R7" t="str">
        <f>IF(P7="","",(VLOOKUP(P7,Flora!$F$2:$M$7000,3,FALSE)))</f>
        <v/>
      </c>
      <c r="S7" t="str">
        <f>IF(P7="","",(VLOOKUP(P7,Flora!$F$2:$M$7000,4,FALSE)))</f>
        <v/>
      </c>
      <c r="T7" t="str">
        <f t="shared" si="14"/>
        <v/>
      </c>
    </row>
    <row r="8" spans="1:29" x14ac:dyDescent="0.25">
      <c r="A8" t="str">
        <f t="shared" si="10"/>
        <v/>
      </c>
      <c r="C8" t="str">
        <f>IF(P8="","",'Site - Scores'!$N$42)</f>
        <v/>
      </c>
      <c r="D8" t="str">
        <f>IF(Q8="","",'Site - Scores'!$N$43)</f>
        <v/>
      </c>
      <c r="E8" t="str">
        <f>IF(R8="","",'Site - Scores'!$N$44)</f>
        <v/>
      </c>
      <c r="H8" t="str">
        <f t="shared" si="11"/>
        <v/>
      </c>
      <c r="I8" t="str">
        <f>IF(P8="","",'Site - Scores'!$N$41)</f>
        <v/>
      </c>
      <c r="J8" t="str">
        <f t="shared" si="5"/>
        <v/>
      </c>
      <c r="K8" s="209" t="str">
        <f>IF(P8="","",Block!$F$6)</f>
        <v/>
      </c>
      <c r="L8" t="str">
        <f t="shared" si="12"/>
        <v/>
      </c>
      <c r="M8" t="str">
        <f>IF(P8="","",Block!$F$4)</f>
        <v/>
      </c>
      <c r="N8" t="str">
        <f t="shared" si="13"/>
        <v/>
      </c>
      <c r="P8" t="str">
        <f>'Perennial Sp.'!T9</f>
        <v/>
      </c>
      <c r="Q8" t="str">
        <f>IF(P8="","",(VLOOKUP(P8,Flora!$F$2:$M$7000,2,FALSE)))</f>
        <v/>
      </c>
      <c r="R8" t="str">
        <f>IF(P8="","",(VLOOKUP(P8,Flora!$F$2:$M$7000,3,FALSE)))</f>
        <v/>
      </c>
      <c r="S8" t="str">
        <f>IF(P8="","",(VLOOKUP(P8,Flora!$F$2:$M$7000,4,FALSE)))</f>
        <v/>
      </c>
      <c r="T8" t="str">
        <f t="shared" si="14"/>
        <v/>
      </c>
    </row>
    <row r="9" spans="1:29" x14ac:dyDescent="0.25">
      <c r="A9" t="str">
        <f t="shared" si="10"/>
        <v/>
      </c>
      <c r="C9" t="str">
        <f>IF(P9="","",'Site - Scores'!$N$42)</f>
        <v/>
      </c>
      <c r="D9" t="str">
        <f>IF(Q9="","",'Site - Scores'!$N$43)</f>
        <v/>
      </c>
      <c r="E9" t="str">
        <f>IF(R9="","",'Site - Scores'!$N$44)</f>
        <v/>
      </c>
      <c r="H9" t="str">
        <f t="shared" si="11"/>
        <v/>
      </c>
      <c r="I9" t="str">
        <f>IF(P9="","",'Site - Scores'!$N$41)</f>
        <v/>
      </c>
      <c r="J9" t="str">
        <f t="shared" si="5"/>
        <v/>
      </c>
      <c r="K9" s="209" t="str">
        <f>IF(P9="","",Block!$F$6)</f>
        <v/>
      </c>
      <c r="L9" t="str">
        <f t="shared" si="12"/>
        <v/>
      </c>
      <c r="M9" t="str">
        <f>IF(P9="","",Block!$F$4)</f>
        <v/>
      </c>
      <c r="N9" t="str">
        <f t="shared" si="13"/>
        <v/>
      </c>
      <c r="P9" t="str">
        <f>'Perennial Sp.'!T10</f>
        <v/>
      </c>
      <c r="Q9" t="str">
        <f>IF(P9="","",(VLOOKUP(P9,Flora!$F$2:$M$7000,2,FALSE)))</f>
        <v/>
      </c>
      <c r="R9" t="str">
        <f>IF(P9="","",(VLOOKUP(P9,Flora!$F$2:$M$7000,3,FALSE)))</f>
        <v/>
      </c>
      <c r="S9" t="str">
        <f>IF(P9="","",(VLOOKUP(P9,Flora!$F$2:$M$7000,4,FALSE)))</f>
        <v/>
      </c>
      <c r="T9" t="str">
        <f t="shared" si="14"/>
        <v/>
      </c>
    </row>
    <row r="10" spans="1:29" x14ac:dyDescent="0.25">
      <c r="A10" t="str">
        <f t="shared" si="10"/>
        <v/>
      </c>
      <c r="C10" t="str">
        <f>IF(P10="","",'Site - Scores'!$N$42)</f>
        <v/>
      </c>
      <c r="D10" t="str">
        <f>IF(Q10="","",'Site - Scores'!$N$43)</f>
        <v/>
      </c>
      <c r="E10" t="str">
        <f>IF(R10="","",'Site - Scores'!$N$44)</f>
        <v/>
      </c>
      <c r="H10" t="str">
        <f t="shared" si="11"/>
        <v/>
      </c>
      <c r="I10" t="str">
        <f>IF(P10="","",'Site - Scores'!$N$41)</f>
        <v/>
      </c>
      <c r="J10" t="str">
        <f t="shared" si="5"/>
        <v/>
      </c>
      <c r="K10" s="209" t="str">
        <f>IF(P10="","",Block!$F$6)</f>
        <v/>
      </c>
      <c r="L10" t="str">
        <f t="shared" si="12"/>
        <v/>
      </c>
      <c r="M10" t="str">
        <f>IF(P10="","",Block!$F$4)</f>
        <v/>
      </c>
      <c r="N10" t="str">
        <f t="shared" si="13"/>
        <v/>
      </c>
      <c r="P10" t="str">
        <f>'Perennial Sp.'!T11</f>
        <v/>
      </c>
      <c r="Q10" t="str">
        <f>IF(P10="","",(VLOOKUP(P10,Flora!$F$2:$M$7000,2,FALSE)))</f>
        <v/>
      </c>
      <c r="R10" t="str">
        <f>IF(P10="","",(VLOOKUP(P10,Flora!$F$2:$M$7000,3,FALSE)))</f>
        <v/>
      </c>
      <c r="S10" t="str">
        <f>IF(P10="","",(VLOOKUP(P10,Flora!$F$2:$M$7000,4,FALSE)))</f>
        <v/>
      </c>
      <c r="T10" t="str">
        <f t="shared" si="14"/>
        <v/>
      </c>
    </row>
    <row r="11" spans="1:29" x14ac:dyDescent="0.25">
      <c r="A11" t="str">
        <f t="shared" si="10"/>
        <v/>
      </c>
      <c r="C11" t="str">
        <f>IF(P11="","",'Site - Scores'!$N$42)</f>
        <v/>
      </c>
      <c r="D11" t="str">
        <f>IF(Q11="","",'Site - Scores'!$N$43)</f>
        <v/>
      </c>
      <c r="E11" t="str">
        <f>IF(R11="","",'Site - Scores'!$N$44)</f>
        <v/>
      </c>
      <c r="H11" t="str">
        <f t="shared" si="11"/>
        <v/>
      </c>
      <c r="I11" t="str">
        <f>IF(P11="","",'Site - Scores'!$N$41)</f>
        <v/>
      </c>
      <c r="J11" t="str">
        <f t="shared" si="5"/>
        <v/>
      </c>
      <c r="K11" s="209" t="str">
        <f>IF(P11="","",Block!$F$6)</f>
        <v/>
      </c>
      <c r="L11" t="str">
        <f t="shared" si="12"/>
        <v/>
      </c>
      <c r="M11" t="str">
        <f>IF(P11="","",Block!$F$4)</f>
        <v/>
      </c>
      <c r="N11" t="str">
        <f t="shared" si="13"/>
        <v/>
      </c>
      <c r="P11" t="str">
        <f>'Perennial Sp.'!T12</f>
        <v/>
      </c>
      <c r="Q11" t="str">
        <f>IF(P11="","",(VLOOKUP(P11,Flora!$F$2:$M$7000,2,FALSE)))</f>
        <v/>
      </c>
      <c r="R11" t="str">
        <f>IF(P11="","",(VLOOKUP(P11,Flora!$F$2:$M$7000,3,FALSE)))</f>
        <v/>
      </c>
      <c r="S11" t="str">
        <f>IF(P11="","",(VLOOKUP(P11,Flora!$F$2:$M$7000,4,FALSE)))</f>
        <v/>
      </c>
      <c r="T11" t="str">
        <f t="shared" si="14"/>
        <v/>
      </c>
    </row>
    <row r="12" spans="1:29" x14ac:dyDescent="0.25">
      <c r="A12" t="str">
        <f t="shared" si="10"/>
        <v/>
      </c>
      <c r="C12" t="str">
        <f>IF(P12="","",'Site - Scores'!$N$42)</f>
        <v/>
      </c>
      <c r="D12" t="str">
        <f>IF(Q12="","",'Site - Scores'!$N$43)</f>
        <v/>
      </c>
      <c r="E12" t="str">
        <f>IF(R12="","",'Site - Scores'!$N$44)</f>
        <v/>
      </c>
      <c r="H12" t="str">
        <f t="shared" si="11"/>
        <v/>
      </c>
      <c r="I12" t="str">
        <f>IF(P12="","",'Site - Scores'!$N$41)</f>
        <v/>
      </c>
      <c r="J12" t="str">
        <f t="shared" si="5"/>
        <v/>
      </c>
      <c r="K12" s="209" t="str">
        <f>IF(P12="","",Block!$F$6)</f>
        <v/>
      </c>
      <c r="L12" t="str">
        <f t="shared" si="12"/>
        <v/>
      </c>
      <c r="M12" t="str">
        <f>IF(P12="","",Block!$F$4)</f>
        <v/>
      </c>
      <c r="N12" t="str">
        <f t="shared" si="13"/>
        <v/>
      </c>
      <c r="P12" t="str">
        <f>'Perennial Sp.'!T13</f>
        <v/>
      </c>
      <c r="Q12" t="str">
        <f>IF(P12="","",(VLOOKUP(P12,Flora!$F$2:$M$7000,2,FALSE)))</f>
        <v/>
      </c>
      <c r="R12" t="str">
        <f>IF(P12="","",(VLOOKUP(P12,Flora!$F$2:$M$7000,3,FALSE)))</f>
        <v/>
      </c>
      <c r="S12" t="str">
        <f>IF(P12="","",(VLOOKUP(P12,Flora!$F$2:$M$7000,4,FALSE)))</f>
        <v/>
      </c>
      <c r="T12" t="str">
        <f t="shared" si="14"/>
        <v/>
      </c>
    </row>
    <row r="13" spans="1:29" x14ac:dyDescent="0.25">
      <c r="A13" t="str">
        <f t="shared" si="10"/>
        <v/>
      </c>
      <c r="C13" t="str">
        <f>IF(P13="","",'Site - Scores'!$N$42)</f>
        <v/>
      </c>
      <c r="D13" t="str">
        <f>IF(Q13="","",'Site - Scores'!$N$43)</f>
        <v/>
      </c>
      <c r="E13" t="str">
        <f>IF(R13="","",'Site - Scores'!$N$44)</f>
        <v/>
      </c>
      <c r="H13" t="str">
        <f t="shared" si="11"/>
        <v/>
      </c>
      <c r="I13" t="str">
        <f>IF(P13="","",'Site - Scores'!$N$41)</f>
        <v/>
      </c>
      <c r="J13" t="str">
        <f t="shared" si="5"/>
        <v/>
      </c>
      <c r="K13" s="209" t="str">
        <f>IF(P13="","",Block!$F$6)</f>
        <v/>
      </c>
      <c r="L13" t="str">
        <f t="shared" si="12"/>
        <v/>
      </c>
      <c r="M13" t="str">
        <f>IF(P13="","",Block!$F$4)</f>
        <v/>
      </c>
      <c r="N13" t="str">
        <f t="shared" si="13"/>
        <v/>
      </c>
      <c r="P13" t="str">
        <f>'Perennial Sp.'!T14</f>
        <v/>
      </c>
      <c r="Q13" t="str">
        <f>IF(P13="","",(VLOOKUP(P13,Flora!$F$2:$M$7000,2,FALSE)))</f>
        <v/>
      </c>
      <c r="R13" t="str">
        <f>IF(P13="","",(VLOOKUP(P13,Flora!$F$2:$M$7000,3,FALSE)))</f>
        <v/>
      </c>
      <c r="S13" t="str">
        <f>IF(P13="","",(VLOOKUP(P13,Flora!$F$2:$M$7000,4,FALSE)))</f>
        <v/>
      </c>
      <c r="T13" t="str">
        <f t="shared" si="14"/>
        <v/>
      </c>
    </row>
    <row r="14" spans="1:29" x14ac:dyDescent="0.25">
      <c r="A14" t="str">
        <f t="shared" si="10"/>
        <v/>
      </c>
      <c r="C14" t="str">
        <f>IF(P14="","",'Site - Scores'!$N$42)</f>
        <v/>
      </c>
      <c r="D14" t="str">
        <f>IF(Q14="","",'Site - Scores'!$N$43)</f>
        <v/>
      </c>
      <c r="E14" t="str">
        <f>IF(R14="","",'Site - Scores'!$N$44)</f>
        <v/>
      </c>
      <c r="H14" t="str">
        <f t="shared" si="11"/>
        <v/>
      </c>
      <c r="I14" t="str">
        <f>IF(P14="","",'Site - Scores'!$N$41)</f>
        <v/>
      </c>
      <c r="J14" t="str">
        <f t="shared" si="5"/>
        <v/>
      </c>
      <c r="K14" s="209" t="str">
        <f>IF(P14="","",Block!$F$6)</f>
        <v/>
      </c>
      <c r="L14" t="str">
        <f t="shared" si="12"/>
        <v/>
      </c>
      <c r="M14" t="str">
        <f>IF(P14="","",Block!$F$4)</f>
        <v/>
      </c>
      <c r="N14" t="str">
        <f t="shared" si="13"/>
        <v/>
      </c>
      <c r="P14" t="str">
        <f>'Perennial Sp.'!T15</f>
        <v/>
      </c>
      <c r="Q14" t="str">
        <f>IF(P14="","",(VLOOKUP(P14,Flora!$F$2:$M$7000,2,FALSE)))</f>
        <v/>
      </c>
      <c r="R14" t="str">
        <f>IF(P14="","",(VLOOKUP(P14,Flora!$F$2:$M$7000,3,FALSE)))</f>
        <v/>
      </c>
      <c r="S14" t="str">
        <f>IF(P14="","",(VLOOKUP(P14,Flora!$F$2:$M$7000,4,FALSE)))</f>
        <v/>
      </c>
      <c r="T14" t="str">
        <f t="shared" si="14"/>
        <v/>
      </c>
    </row>
    <row r="15" spans="1:29" x14ac:dyDescent="0.25">
      <c r="A15" t="str">
        <f t="shared" si="10"/>
        <v/>
      </c>
      <c r="C15" t="str">
        <f>IF(P15="","",'Site - Scores'!$N$42)</f>
        <v/>
      </c>
      <c r="D15" t="str">
        <f>IF(Q15="","",'Site - Scores'!$N$43)</f>
        <v/>
      </c>
      <c r="E15" t="str">
        <f>IF(R15="","",'Site - Scores'!$N$44)</f>
        <v/>
      </c>
      <c r="H15" t="str">
        <f t="shared" si="11"/>
        <v/>
      </c>
      <c r="I15" t="str">
        <f>IF(P15="","",'Site - Scores'!$N$41)</f>
        <v/>
      </c>
      <c r="J15" t="str">
        <f t="shared" si="5"/>
        <v/>
      </c>
      <c r="K15" s="209" t="str">
        <f>IF(P15="","",Block!$F$6)</f>
        <v/>
      </c>
      <c r="L15" t="str">
        <f t="shared" si="12"/>
        <v/>
      </c>
      <c r="M15" t="str">
        <f>IF(P15="","",Block!$F$4)</f>
        <v/>
      </c>
      <c r="N15" t="str">
        <f t="shared" si="13"/>
        <v/>
      </c>
      <c r="P15" t="str">
        <f>'Perennial Sp.'!T16</f>
        <v/>
      </c>
      <c r="Q15" t="str">
        <f>IF(P15="","",(VLOOKUP(P15,Flora!$F$2:$M$7000,2,FALSE)))</f>
        <v/>
      </c>
      <c r="R15" t="str">
        <f>IF(P15="","",(VLOOKUP(P15,Flora!$F$2:$M$7000,3,FALSE)))</f>
        <v/>
      </c>
      <c r="S15" t="str">
        <f>IF(P15="","",(VLOOKUP(P15,Flora!$F$2:$M$7000,4,FALSE)))</f>
        <v/>
      </c>
      <c r="T15" t="str">
        <f t="shared" si="14"/>
        <v/>
      </c>
    </row>
    <row r="16" spans="1:29" x14ac:dyDescent="0.25">
      <c r="A16" t="str">
        <f t="shared" si="10"/>
        <v/>
      </c>
      <c r="C16" t="str">
        <f>IF(P16="","",'Site - Scores'!$N$42)</f>
        <v/>
      </c>
      <c r="D16" t="str">
        <f>IF(Q16="","",'Site - Scores'!$N$43)</f>
        <v/>
      </c>
      <c r="E16" t="str">
        <f>IF(R16="","",'Site - Scores'!$N$44)</f>
        <v/>
      </c>
      <c r="H16" t="str">
        <f t="shared" si="11"/>
        <v/>
      </c>
      <c r="I16" t="str">
        <f>IF(P16="","",'Site - Scores'!$N$41)</f>
        <v/>
      </c>
      <c r="J16" t="str">
        <f t="shared" si="5"/>
        <v/>
      </c>
      <c r="K16" s="209" t="str">
        <f>IF(P16="","",Block!$F$6)</f>
        <v/>
      </c>
      <c r="L16" t="str">
        <f t="shared" si="12"/>
        <v/>
      </c>
      <c r="M16" t="str">
        <f>IF(P16="","",Block!$F$4)</f>
        <v/>
      </c>
      <c r="N16" t="str">
        <f t="shared" si="13"/>
        <v/>
      </c>
      <c r="P16" t="str">
        <f>'Perennial Sp.'!T17</f>
        <v/>
      </c>
      <c r="Q16" t="str">
        <f>IF(P16="","",(VLOOKUP(P16,Flora!$F$2:$M$7000,2,FALSE)))</f>
        <v/>
      </c>
      <c r="R16" t="str">
        <f>IF(P16="","",(VLOOKUP(P16,Flora!$F$2:$M$7000,3,FALSE)))</f>
        <v/>
      </c>
      <c r="S16" t="str">
        <f>IF(P16="","",(VLOOKUP(P16,Flora!$F$2:$M$7000,4,FALSE)))</f>
        <v/>
      </c>
      <c r="T16" t="str">
        <f t="shared" si="14"/>
        <v/>
      </c>
    </row>
    <row r="17" spans="1:20" x14ac:dyDescent="0.25">
      <c r="A17" t="str">
        <f t="shared" si="10"/>
        <v/>
      </c>
      <c r="C17" t="str">
        <f>IF(P17="","",'Site - Scores'!$N$42)</f>
        <v/>
      </c>
      <c r="D17" t="str">
        <f>IF(Q17="","",'Site - Scores'!$N$43)</f>
        <v/>
      </c>
      <c r="E17" t="str">
        <f>IF(R17="","",'Site - Scores'!$N$44)</f>
        <v/>
      </c>
      <c r="H17" t="str">
        <f t="shared" si="11"/>
        <v/>
      </c>
      <c r="I17" t="str">
        <f>IF(P17="","",'Site - Scores'!$N$41)</f>
        <v/>
      </c>
      <c r="J17" t="str">
        <f t="shared" si="5"/>
        <v/>
      </c>
      <c r="K17" s="209" t="str">
        <f>IF(P17="","",Block!$F$6)</f>
        <v/>
      </c>
      <c r="L17" t="str">
        <f t="shared" si="12"/>
        <v/>
      </c>
      <c r="M17" t="str">
        <f>IF(P17="","",Block!$F$4)</f>
        <v/>
      </c>
      <c r="N17" t="str">
        <f t="shared" si="13"/>
        <v/>
      </c>
      <c r="P17" t="str">
        <f>'Perennial Sp.'!T18</f>
        <v/>
      </c>
      <c r="Q17" t="str">
        <f>IF(P17="","",(VLOOKUP(P17,Flora!$F$2:$M$7000,2,FALSE)))</f>
        <v/>
      </c>
      <c r="R17" t="str">
        <f>IF(P17="","",(VLOOKUP(P17,Flora!$F$2:$M$7000,3,FALSE)))</f>
        <v/>
      </c>
      <c r="S17" t="str">
        <f>IF(P17="","",(VLOOKUP(P17,Flora!$F$2:$M$7000,4,FALSE)))</f>
        <v/>
      </c>
      <c r="T17" t="str">
        <f t="shared" si="14"/>
        <v/>
      </c>
    </row>
    <row r="18" spans="1:20" x14ac:dyDescent="0.25">
      <c r="A18" t="str">
        <f t="shared" si="10"/>
        <v/>
      </c>
      <c r="C18" t="str">
        <f>IF(P18="","",'Site - Scores'!$N$42)</f>
        <v/>
      </c>
      <c r="D18" t="str">
        <f>IF(Q18="","",'Site - Scores'!$N$43)</f>
        <v/>
      </c>
      <c r="E18" t="str">
        <f>IF(R18="","",'Site - Scores'!$N$44)</f>
        <v/>
      </c>
      <c r="H18" t="str">
        <f t="shared" si="11"/>
        <v/>
      </c>
      <c r="I18" t="str">
        <f>IF(P18="","",'Site - Scores'!$N$41)</f>
        <v/>
      </c>
      <c r="J18" t="str">
        <f t="shared" si="5"/>
        <v/>
      </c>
      <c r="K18" s="209" t="str">
        <f>IF(P18="","",Block!$F$6)</f>
        <v/>
      </c>
      <c r="L18" t="str">
        <f t="shared" si="12"/>
        <v/>
      </c>
      <c r="M18" t="str">
        <f>IF(P18="","",Block!$F$4)</f>
        <v/>
      </c>
      <c r="N18" t="str">
        <f t="shared" si="13"/>
        <v/>
      </c>
      <c r="P18" t="str">
        <f>'Perennial Sp.'!T19</f>
        <v/>
      </c>
      <c r="Q18" t="str">
        <f>IF(P18="","",(VLOOKUP(P18,Flora!$F$2:$M$7000,2,FALSE)))</f>
        <v/>
      </c>
      <c r="R18" t="str">
        <f>IF(P18="","",(VLOOKUP(P18,Flora!$F$2:$M$7000,3,FALSE)))</f>
        <v/>
      </c>
      <c r="S18" t="str">
        <f>IF(P18="","",(VLOOKUP(P18,Flora!$F$2:$M$7000,4,FALSE)))</f>
        <v/>
      </c>
      <c r="T18" t="str">
        <f t="shared" si="14"/>
        <v/>
      </c>
    </row>
    <row r="19" spans="1:20" x14ac:dyDescent="0.25">
      <c r="A19" t="str">
        <f t="shared" si="10"/>
        <v/>
      </c>
      <c r="C19" t="str">
        <f>IF(P19="","",'Site - Scores'!$N$42)</f>
        <v/>
      </c>
      <c r="D19" t="str">
        <f>IF(Q19="","",'Site - Scores'!$N$43)</f>
        <v/>
      </c>
      <c r="E19" t="str">
        <f>IF(R19="","",'Site - Scores'!$N$44)</f>
        <v/>
      </c>
      <c r="H19" t="str">
        <f t="shared" si="11"/>
        <v/>
      </c>
      <c r="I19" t="str">
        <f>IF(P19="","",'Site - Scores'!$N$41)</f>
        <v/>
      </c>
      <c r="J19" t="str">
        <f t="shared" si="5"/>
        <v/>
      </c>
      <c r="K19" s="209" t="str">
        <f>IF(P19="","",Block!$F$6)</f>
        <v/>
      </c>
      <c r="L19" t="str">
        <f t="shared" si="12"/>
        <v/>
      </c>
      <c r="M19" t="str">
        <f>IF(P19="","",Block!$F$4)</f>
        <v/>
      </c>
      <c r="N19" t="str">
        <f t="shared" si="13"/>
        <v/>
      </c>
      <c r="P19" t="str">
        <f>'Perennial Sp.'!T20</f>
        <v/>
      </c>
      <c r="Q19" t="str">
        <f>IF(P19="","",(VLOOKUP(P19,Flora!$F$2:$M$7000,2,FALSE)))</f>
        <v/>
      </c>
      <c r="R19" t="str">
        <f>IF(P19="","",(VLOOKUP(P19,Flora!$F$2:$M$7000,3,FALSE)))</f>
        <v/>
      </c>
      <c r="S19" t="str">
        <f>IF(P19="","",(VLOOKUP(P19,Flora!$F$2:$M$7000,4,FALSE)))</f>
        <v/>
      </c>
      <c r="T19" t="str">
        <f t="shared" si="14"/>
        <v/>
      </c>
    </row>
    <row r="20" spans="1:20" x14ac:dyDescent="0.25">
      <c r="A20" t="str">
        <f t="shared" si="10"/>
        <v/>
      </c>
      <c r="C20" t="str">
        <f>IF(P20="","",'Site - Scores'!$N$42)</f>
        <v/>
      </c>
      <c r="D20" t="str">
        <f>IF(Q20="","",'Site - Scores'!$N$43)</f>
        <v/>
      </c>
      <c r="E20" t="str">
        <f>IF(R20="","",'Site - Scores'!$N$44)</f>
        <v/>
      </c>
      <c r="H20" t="str">
        <f t="shared" si="11"/>
        <v/>
      </c>
      <c r="I20" t="str">
        <f>IF(P20="","",'Site - Scores'!$N$41)</f>
        <v/>
      </c>
      <c r="J20" t="str">
        <f t="shared" si="5"/>
        <v/>
      </c>
      <c r="K20" s="209" t="str">
        <f>IF(P20="","",Block!$F$6)</f>
        <v/>
      </c>
      <c r="L20" t="str">
        <f t="shared" si="12"/>
        <v/>
      </c>
      <c r="M20" t="str">
        <f>IF(P20="","",Block!$F$4)</f>
        <v/>
      </c>
      <c r="N20" t="str">
        <f t="shared" si="13"/>
        <v/>
      </c>
      <c r="P20" t="str">
        <f>'Perennial Sp.'!T21</f>
        <v/>
      </c>
      <c r="Q20" t="str">
        <f>IF(P20="","",(VLOOKUP(P20,Flora!$F$2:$M$7000,2,FALSE)))</f>
        <v/>
      </c>
      <c r="R20" t="str">
        <f>IF(P20="","",(VLOOKUP(P20,Flora!$F$2:$M$7000,3,FALSE)))</f>
        <v/>
      </c>
      <c r="S20" t="str">
        <f>IF(P20="","",(VLOOKUP(P20,Flora!$F$2:$M$7000,4,FALSE)))</f>
        <v/>
      </c>
      <c r="T20" t="str">
        <f t="shared" si="14"/>
        <v/>
      </c>
    </row>
    <row r="21" spans="1:20" x14ac:dyDescent="0.25">
      <c r="A21" t="str">
        <f t="shared" si="10"/>
        <v/>
      </c>
      <c r="C21" t="str">
        <f>IF(P21="","",'Site - Scores'!$N$42)</f>
        <v/>
      </c>
      <c r="D21" t="str">
        <f>IF(Q21="","",'Site - Scores'!$N$43)</f>
        <v/>
      </c>
      <c r="E21" t="str">
        <f>IF(R21="","",'Site - Scores'!$N$44)</f>
        <v/>
      </c>
      <c r="H21" t="str">
        <f t="shared" si="11"/>
        <v/>
      </c>
      <c r="I21" t="str">
        <f>IF(P21="","",'Site - Scores'!$N$41)</f>
        <v/>
      </c>
      <c r="J21" t="str">
        <f t="shared" si="5"/>
        <v/>
      </c>
      <c r="K21" s="209" t="str">
        <f>IF(P21="","",Block!$F$6)</f>
        <v/>
      </c>
      <c r="L21" t="str">
        <f t="shared" si="12"/>
        <v/>
      </c>
      <c r="M21" t="str">
        <f>IF(P21="","",Block!$F$4)</f>
        <v/>
      </c>
      <c r="N21" t="str">
        <f t="shared" si="13"/>
        <v/>
      </c>
      <c r="P21" t="str">
        <f>'Perennial Sp.'!T22</f>
        <v/>
      </c>
      <c r="Q21" t="str">
        <f>IF(P21="","",(VLOOKUP(P21,Flora!$F$2:$M$7000,2,FALSE)))</f>
        <v/>
      </c>
      <c r="R21" t="str">
        <f>IF(P21="","",(VLOOKUP(P21,Flora!$F$2:$M$7000,3,FALSE)))</f>
        <v/>
      </c>
      <c r="S21" t="str">
        <f>IF(P21="","",(VLOOKUP(P21,Flora!$F$2:$M$7000,4,FALSE)))</f>
        <v/>
      </c>
      <c r="T21" t="str">
        <f t="shared" si="14"/>
        <v/>
      </c>
    </row>
    <row r="22" spans="1:20" x14ac:dyDescent="0.25">
      <c r="A22" t="str">
        <f t="shared" si="10"/>
        <v/>
      </c>
      <c r="C22" t="str">
        <f>IF(P22="","",'Site - Scores'!$N$42)</f>
        <v/>
      </c>
      <c r="D22" t="str">
        <f>IF(Q22="","",'Site - Scores'!$N$43)</f>
        <v/>
      </c>
      <c r="E22" t="str">
        <f>IF(R22="","",'Site - Scores'!$N$44)</f>
        <v/>
      </c>
      <c r="H22" t="str">
        <f t="shared" si="11"/>
        <v/>
      </c>
      <c r="I22" t="str">
        <f>IF(P22="","",'Site - Scores'!$N$41)</f>
        <v/>
      </c>
      <c r="J22" t="str">
        <f t="shared" si="5"/>
        <v/>
      </c>
      <c r="K22" s="209" t="str">
        <f>IF(P22="","",Block!$F$6)</f>
        <v/>
      </c>
      <c r="L22" t="str">
        <f t="shared" si="12"/>
        <v/>
      </c>
      <c r="M22" t="str">
        <f>IF(P22="","",Block!$F$4)</f>
        <v/>
      </c>
      <c r="N22" t="str">
        <f t="shared" si="13"/>
        <v/>
      </c>
      <c r="P22" t="str">
        <f>'Perennial Sp.'!T23</f>
        <v/>
      </c>
      <c r="Q22" t="str">
        <f>IF(P22="","",(VLOOKUP(P22,Flora!$F$2:$M$7000,2,FALSE)))</f>
        <v/>
      </c>
      <c r="R22" t="str">
        <f>IF(P22="","",(VLOOKUP(P22,Flora!$F$2:$M$7000,3,FALSE)))</f>
        <v/>
      </c>
      <c r="S22" t="str">
        <f>IF(P22="","",(VLOOKUP(P22,Flora!$F$2:$M$7000,4,FALSE)))</f>
        <v/>
      </c>
      <c r="T22" t="str">
        <f t="shared" si="14"/>
        <v/>
      </c>
    </row>
    <row r="23" spans="1:20" x14ac:dyDescent="0.25">
      <c r="A23" t="str">
        <f t="shared" si="10"/>
        <v/>
      </c>
      <c r="C23" t="str">
        <f>IF(P23="","",'Site - Scores'!$N$42)</f>
        <v/>
      </c>
      <c r="D23" t="str">
        <f>IF(Q23="","",'Site - Scores'!$N$43)</f>
        <v/>
      </c>
      <c r="E23" t="str">
        <f>IF(R23="","",'Site - Scores'!$N$44)</f>
        <v/>
      </c>
      <c r="H23" t="str">
        <f t="shared" si="11"/>
        <v/>
      </c>
      <c r="I23" t="str">
        <f>IF(P23="","",'Site - Scores'!$N$41)</f>
        <v/>
      </c>
      <c r="J23" t="str">
        <f t="shared" si="5"/>
        <v/>
      </c>
      <c r="K23" s="209" t="str">
        <f>IF(P23="","",Block!$F$6)</f>
        <v/>
      </c>
      <c r="L23" t="str">
        <f t="shared" si="12"/>
        <v/>
      </c>
      <c r="M23" t="str">
        <f>IF(P23="","",Block!$F$4)</f>
        <v/>
      </c>
      <c r="N23" t="str">
        <f t="shared" si="13"/>
        <v/>
      </c>
      <c r="P23" t="str">
        <f>'Perennial Sp.'!T24</f>
        <v/>
      </c>
      <c r="Q23" t="str">
        <f>IF(P23="","",(VLOOKUP(P23,Flora!$F$2:$M$7000,2,FALSE)))</f>
        <v/>
      </c>
      <c r="R23" t="str">
        <f>IF(P23="","",(VLOOKUP(P23,Flora!$F$2:$M$7000,3,FALSE)))</f>
        <v/>
      </c>
      <c r="S23" t="str">
        <f>IF(P23="","",(VLOOKUP(P23,Flora!$F$2:$M$7000,4,FALSE)))</f>
        <v/>
      </c>
      <c r="T23" t="str">
        <f t="shared" si="14"/>
        <v/>
      </c>
    </row>
    <row r="24" spans="1:20" x14ac:dyDescent="0.25">
      <c r="A24" t="str">
        <f t="shared" si="10"/>
        <v/>
      </c>
      <c r="C24" t="str">
        <f>IF(P24="","",'Site - Scores'!$N$42)</f>
        <v/>
      </c>
      <c r="D24" t="str">
        <f>IF(Q24="","",'Site - Scores'!$N$43)</f>
        <v/>
      </c>
      <c r="E24" t="str">
        <f>IF(R24="","",'Site - Scores'!$N$44)</f>
        <v/>
      </c>
      <c r="H24" t="str">
        <f t="shared" si="11"/>
        <v/>
      </c>
      <c r="I24" t="str">
        <f>IF(P24="","",'Site - Scores'!$N$41)</f>
        <v/>
      </c>
      <c r="J24" t="str">
        <f t="shared" si="5"/>
        <v/>
      </c>
      <c r="K24" s="209" t="str">
        <f>IF(P24="","",Block!$F$6)</f>
        <v/>
      </c>
      <c r="L24" t="str">
        <f t="shared" si="12"/>
        <v/>
      </c>
      <c r="M24" t="str">
        <f>IF(P24="","",Block!$F$4)</f>
        <v/>
      </c>
      <c r="N24" t="str">
        <f t="shared" si="13"/>
        <v/>
      </c>
      <c r="P24" t="str">
        <f>'Perennial Sp.'!T25</f>
        <v/>
      </c>
      <c r="Q24" t="str">
        <f>IF(P24="","",(VLOOKUP(P24,Flora!$F$2:$M$7000,2,FALSE)))</f>
        <v/>
      </c>
      <c r="R24" t="str">
        <f>IF(P24="","",(VLOOKUP(P24,Flora!$F$2:$M$7000,3,FALSE)))</f>
        <v/>
      </c>
      <c r="S24" t="str">
        <f>IF(P24="","",(VLOOKUP(P24,Flora!$F$2:$M$7000,4,FALSE)))</f>
        <v/>
      </c>
      <c r="T24" t="str">
        <f t="shared" si="14"/>
        <v/>
      </c>
    </row>
    <row r="25" spans="1:20" x14ac:dyDescent="0.25">
      <c r="A25" t="str">
        <f t="shared" si="10"/>
        <v/>
      </c>
      <c r="C25" t="str">
        <f>IF(P25="","",'Site - Scores'!$N$42)</f>
        <v/>
      </c>
      <c r="D25" t="str">
        <f>IF(Q25="","",'Site - Scores'!$N$43)</f>
        <v/>
      </c>
      <c r="E25" t="str">
        <f>IF(R25="","",'Site - Scores'!$N$44)</f>
        <v/>
      </c>
      <c r="H25" t="str">
        <f t="shared" si="11"/>
        <v/>
      </c>
      <c r="I25" t="str">
        <f>IF(P25="","",'Site - Scores'!$N$41)</f>
        <v/>
      </c>
      <c r="J25" t="str">
        <f t="shared" si="5"/>
        <v/>
      </c>
      <c r="K25" s="209" t="str">
        <f>IF(P25="","",Block!$F$6)</f>
        <v/>
      </c>
      <c r="L25" t="str">
        <f t="shared" si="12"/>
        <v/>
      </c>
      <c r="M25" t="str">
        <f>IF(P25="","",Block!$F$4)</f>
        <v/>
      </c>
      <c r="N25" t="str">
        <f t="shared" si="13"/>
        <v/>
      </c>
      <c r="P25" t="str">
        <f>'Perennial Sp.'!T26</f>
        <v/>
      </c>
      <c r="Q25" t="str">
        <f>IF(P25="","",(VLOOKUP(P25,Flora!$F$2:$M$7000,2,FALSE)))</f>
        <v/>
      </c>
      <c r="R25" t="str">
        <f>IF(P25="","",(VLOOKUP(P25,Flora!$F$2:$M$7000,3,FALSE)))</f>
        <v/>
      </c>
      <c r="S25" t="str">
        <f>IF(P25="","",(VLOOKUP(P25,Flora!$F$2:$M$7000,4,FALSE)))</f>
        <v/>
      </c>
      <c r="T25" t="str">
        <f t="shared" si="14"/>
        <v/>
      </c>
    </row>
    <row r="26" spans="1:20" x14ac:dyDescent="0.25">
      <c r="A26" t="str">
        <f t="shared" si="10"/>
        <v/>
      </c>
      <c r="C26" t="str">
        <f>IF(P26="","",'Site - Scores'!$N$42)</f>
        <v/>
      </c>
      <c r="D26" t="str">
        <f>IF(Q26="","",'Site - Scores'!$N$43)</f>
        <v/>
      </c>
      <c r="E26" t="str">
        <f>IF(R26="","",'Site - Scores'!$N$44)</f>
        <v/>
      </c>
      <c r="H26" t="str">
        <f t="shared" si="11"/>
        <v/>
      </c>
      <c r="I26" t="str">
        <f>IF(P26="","",'Site - Scores'!$N$41)</f>
        <v/>
      </c>
      <c r="J26" t="str">
        <f t="shared" si="5"/>
        <v/>
      </c>
      <c r="K26" s="209" t="str">
        <f>IF(P26="","",Block!$F$6)</f>
        <v/>
      </c>
      <c r="L26" t="str">
        <f t="shared" si="12"/>
        <v/>
      </c>
      <c r="M26" t="str">
        <f>IF(P26="","",Block!$F$4)</f>
        <v/>
      </c>
      <c r="N26" t="str">
        <f t="shared" si="13"/>
        <v/>
      </c>
      <c r="P26" t="str">
        <f>'Perennial Sp.'!T27</f>
        <v/>
      </c>
      <c r="Q26" t="str">
        <f>IF(P26="","",(VLOOKUP(P26,Flora!$F$2:$M$7000,2,FALSE)))</f>
        <v/>
      </c>
      <c r="R26" t="str">
        <f>IF(P26="","",(VLOOKUP(P26,Flora!$F$2:$M$7000,3,FALSE)))</f>
        <v/>
      </c>
      <c r="S26" t="str">
        <f>IF(P26="","",(VLOOKUP(P26,Flora!$F$2:$M$7000,4,FALSE)))</f>
        <v/>
      </c>
      <c r="T26" t="str">
        <f t="shared" si="14"/>
        <v/>
      </c>
    </row>
    <row r="27" spans="1:20" x14ac:dyDescent="0.25">
      <c r="A27" t="str">
        <f t="shared" si="10"/>
        <v/>
      </c>
      <c r="C27" t="str">
        <f>IF(P27="","",'Site - Scores'!$N$42)</f>
        <v/>
      </c>
      <c r="D27" t="str">
        <f>IF(Q27="","",'Site - Scores'!$N$43)</f>
        <v/>
      </c>
      <c r="E27" t="str">
        <f>IF(R27="","",'Site - Scores'!$N$44)</f>
        <v/>
      </c>
      <c r="H27" t="str">
        <f t="shared" si="11"/>
        <v/>
      </c>
      <c r="I27" t="str">
        <f>IF(P27="","",'Site - Scores'!$N$41)</f>
        <v/>
      </c>
      <c r="J27" t="str">
        <f t="shared" si="5"/>
        <v/>
      </c>
      <c r="K27" s="209" t="str">
        <f>IF(P27="","",Block!$F$6)</f>
        <v/>
      </c>
      <c r="L27" t="str">
        <f t="shared" si="12"/>
        <v/>
      </c>
      <c r="M27" t="str">
        <f>IF(P27="","",Block!$F$4)</f>
        <v/>
      </c>
      <c r="N27" t="str">
        <f t="shared" si="13"/>
        <v/>
      </c>
      <c r="P27" t="str">
        <f>'Perennial Sp.'!T28</f>
        <v/>
      </c>
      <c r="Q27" t="str">
        <f>IF(P27="","",(VLOOKUP(P27,Flora!$F$2:$M$7000,2,FALSE)))</f>
        <v/>
      </c>
      <c r="R27" t="str">
        <f>IF(P27="","",(VLOOKUP(P27,Flora!$F$2:$M$7000,3,FALSE)))</f>
        <v/>
      </c>
      <c r="S27" t="str">
        <f>IF(P27="","",(VLOOKUP(P27,Flora!$F$2:$M$7000,4,FALSE)))</f>
        <v/>
      </c>
      <c r="T27" t="str">
        <f t="shared" si="14"/>
        <v/>
      </c>
    </row>
    <row r="28" spans="1:20" x14ac:dyDescent="0.25">
      <c r="A28" t="str">
        <f t="shared" si="10"/>
        <v/>
      </c>
      <c r="C28" t="str">
        <f>IF(P28="","",'Site - Scores'!$N$42)</f>
        <v/>
      </c>
      <c r="D28" t="str">
        <f>IF(Q28="","",'Site - Scores'!$N$43)</f>
        <v/>
      </c>
      <c r="E28" t="str">
        <f>IF(R28="","",'Site - Scores'!$N$44)</f>
        <v/>
      </c>
      <c r="H28" t="str">
        <f t="shared" si="11"/>
        <v/>
      </c>
      <c r="I28" t="str">
        <f>IF(P28="","",'Site - Scores'!$N$41)</f>
        <v/>
      </c>
      <c r="J28" t="str">
        <f t="shared" si="5"/>
        <v/>
      </c>
      <c r="K28" s="209" t="str">
        <f>IF(P28="","",Block!$F$6)</f>
        <v/>
      </c>
      <c r="L28" t="str">
        <f t="shared" si="12"/>
        <v/>
      </c>
      <c r="M28" t="str">
        <f>IF(P28="","",Block!$F$4)</f>
        <v/>
      </c>
      <c r="N28" t="str">
        <f t="shared" si="13"/>
        <v/>
      </c>
      <c r="P28" t="str">
        <f>'Perennial Sp.'!T29</f>
        <v/>
      </c>
      <c r="Q28" t="str">
        <f>IF(P28="","",(VLOOKUP(P28,Flora!$F$2:$M$7000,2,FALSE)))</f>
        <v/>
      </c>
      <c r="R28" t="str">
        <f>IF(P28="","",(VLOOKUP(P28,Flora!$F$2:$M$7000,3,FALSE)))</f>
        <v/>
      </c>
      <c r="S28" t="str">
        <f>IF(P28="","",(VLOOKUP(P28,Flora!$F$2:$M$7000,4,FALSE)))</f>
        <v/>
      </c>
      <c r="T28" t="str">
        <f t="shared" si="14"/>
        <v/>
      </c>
    </row>
    <row r="29" spans="1:20" x14ac:dyDescent="0.25">
      <c r="A29" t="str">
        <f t="shared" si="10"/>
        <v/>
      </c>
      <c r="C29" t="str">
        <f>IF(P29="","",'Site - Scores'!$N$42)</f>
        <v/>
      </c>
      <c r="D29" t="str">
        <f>IF(Q29="","",'Site - Scores'!$N$43)</f>
        <v/>
      </c>
      <c r="E29" t="str">
        <f>IF(R29="","",'Site - Scores'!$N$44)</f>
        <v/>
      </c>
      <c r="H29" t="str">
        <f t="shared" si="11"/>
        <v/>
      </c>
      <c r="I29" t="str">
        <f>IF(P29="","",'Site - Scores'!$N$41)</f>
        <v/>
      </c>
      <c r="J29" t="str">
        <f t="shared" si="5"/>
        <v/>
      </c>
      <c r="K29" s="209" t="str">
        <f>IF(P29="","",Block!$F$6)</f>
        <v/>
      </c>
      <c r="L29" t="str">
        <f t="shared" si="12"/>
        <v/>
      </c>
      <c r="M29" t="str">
        <f>IF(P29="","",Block!$F$4)</f>
        <v/>
      </c>
      <c r="N29" t="str">
        <f t="shared" si="13"/>
        <v/>
      </c>
      <c r="P29" t="str">
        <f>'Perennial Sp.'!T30</f>
        <v/>
      </c>
      <c r="Q29" t="str">
        <f>IF(P29="","",(VLOOKUP(P29,Flora!$F$2:$M$7000,2,FALSE)))</f>
        <v/>
      </c>
      <c r="R29" t="str">
        <f>IF(P29="","",(VLOOKUP(P29,Flora!$F$2:$M$7000,3,FALSE)))</f>
        <v/>
      </c>
      <c r="S29" t="str">
        <f>IF(P29="","",(VLOOKUP(P29,Flora!$F$2:$M$7000,4,FALSE)))</f>
        <v/>
      </c>
      <c r="T29" t="str">
        <f t="shared" si="14"/>
        <v/>
      </c>
    </row>
    <row r="30" spans="1:20" x14ac:dyDescent="0.25">
      <c r="A30" t="str">
        <f t="shared" si="10"/>
        <v/>
      </c>
      <c r="C30" t="str">
        <f>IF(P30="","",'Site - Scores'!$N$42)</f>
        <v/>
      </c>
      <c r="D30" t="str">
        <f>IF(Q30="","",'Site - Scores'!$N$43)</f>
        <v/>
      </c>
      <c r="E30" t="str">
        <f>IF(R30="","",'Site - Scores'!$N$44)</f>
        <v/>
      </c>
      <c r="H30" t="str">
        <f t="shared" si="11"/>
        <v/>
      </c>
      <c r="I30" t="str">
        <f>IF(P30="","",'Site - Scores'!$N$41)</f>
        <v/>
      </c>
      <c r="J30" t="str">
        <f t="shared" si="5"/>
        <v/>
      </c>
      <c r="K30" s="209" t="str">
        <f>IF(P30="","",Block!$F$6)</f>
        <v/>
      </c>
      <c r="L30" t="str">
        <f t="shared" si="12"/>
        <v/>
      </c>
      <c r="M30" t="str">
        <f>IF(P30="","",Block!$F$4)</f>
        <v/>
      </c>
      <c r="N30" t="str">
        <f t="shared" si="13"/>
        <v/>
      </c>
      <c r="P30" t="str">
        <f>'Perennial Sp.'!T31</f>
        <v/>
      </c>
      <c r="Q30" t="str">
        <f>IF(P30="","",(VLOOKUP(P30,Flora!$F$2:$M$7000,2,FALSE)))</f>
        <v/>
      </c>
      <c r="R30" t="str">
        <f>IF(P30="","",(VLOOKUP(P30,Flora!$F$2:$M$7000,3,FALSE)))</f>
        <v/>
      </c>
      <c r="S30" t="str">
        <f>IF(P30="","",(VLOOKUP(P30,Flora!$F$2:$M$7000,4,FALSE)))</f>
        <v/>
      </c>
      <c r="T30" t="str">
        <f t="shared" si="14"/>
        <v/>
      </c>
    </row>
    <row r="31" spans="1:20" x14ac:dyDescent="0.25">
      <c r="A31" t="str">
        <f t="shared" si="10"/>
        <v/>
      </c>
      <c r="C31" t="str">
        <f>IF(P31="","",'Site - Scores'!$N$42)</f>
        <v/>
      </c>
      <c r="D31" t="str">
        <f>IF(Q31="","",'Site - Scores'!$N$43)</f>
        <v/>
      </c>
      <c r="E31" t="str">
        <f>IF(R31="","",'Site - Scores'!$N$44)</f>
        <v/>
      </c>
      <c r="H31" t="str">
        <f t="shared" si="11"/>
        <v/>
      </c>
      <c r="I31" t="str">
        <f>IF(P31="","",'Site - Scores'!$N$41)</f>
        <v/>
      </c>
      <c r="J31" t="str">
        <f t="shared" si="5"/>
        <v/>
      </c>
      <c r="K31" s="209" t="str">
        <f>IF(P31="","",Block!$F$6)</f>
        <v/>
      </c>
      <c r="L31" t="str">
        <f t="shared" si="12"/>
        <v/>
      </c>
      <c r="M31" t="str">
        <f>IF(P31="","",Block!$F$4)</f>
        <v/>
      </c>
      <c r="N31" t="str">
        <f t="shared" si="13"/>
        <v/>
      </c>
      <c r="P31" t="str">
        <f>'Perennial Sp.'!T32</f>
        <v/>
      </c>
      <c r="Q31" t="str">
        <f>IF(P31="","",(VLOOKUP(P31,Flora!$F$2:$M$7000,2,FALSE)))</f>
        <v/>
      </c>
      <c r="R31" t="str">
        <f>IF(P31="","",(VLOOKUP(P31,Flora!$F$2:$M$7000,3,FALSE)))</f>
        <v/>
      </c>
      <c r="S31" t="str">
        <f>IF(P31="","",(VLOOKUP(P31,Flora!$F$2:$M$7000,4,FALSE)))</f>
        <v/>
      </c>
      <c r="T31" t="str">
        <f t="shared" si="14"/>
        <v/>
      </c>
    </row>
    <row r="32" spans="1:20" x14ac:dyDescent="0.25">
      <c r="A32" t="str">
        <f t="shared" si="10"/>
        <v/>
      </c>
      <c r="C32" t="str">
        <f>IF(P32="","",'Site - Scores'!$N$42)</f>
        <v/>
      </c>
      <c r="D32" t="str">
        <f>IF(Q32="","",'Site - Scores'!$N$43)</f>
        <v/>
      </c>
      <c r="E32" t="str">
        <f>IF(R32="","",'Site - Scores'!$N$44)</f>
        <v/>
      </c>
      <c r="H32" t="str">
        <f t="shared" si="11"/>
        <v/>
      </c>
      <c r="I32" t="str">
        <f>IF(P32="","",'Site - Scores'!$N$41)</f>
        <v/>
      </c>
      <c r="J32" t="str">
        <f t="shared" si="5"/>
        <v/>
      </c>
      <c r="K32" s="209" t="str">
        <f>IF(P32="","",Block!$F$6)</f>
        <v/>
      </c>
      <c r="L32" t="str">
        <f t="shared" si="12"/>
        <v/>
      </c>
      <c r="M32" t="str">
        <f>IF(P32="","",Block!$F$4)</f>
        <v/>
      </c>
      <c r="N32" t="str">
        <f t="shared" si="13"/>
        <v/>
      </c>
      <c r="P32" t="str">
        <f>'Perennial Sp.'!T33</f>
        <v/>
      </c>
      <c r="Q32" t="str">
        <f>IF(P32="","",(VLOOKUP(P32,Flora!$F$2:$M$7000,2,FALSE)))</f>
        <v/>
      </c>
      <c r="R32" t="str">
        <f>IF(P32="","",(VLOOKUP(P32,Flora!$F$2:$M$7000,3,FALSE)))</f>
        <v/>
      </c>
      <c r="S32" t="str">
        <f>IF(P32="","",(VLOOKUP(P32,Flora!$F$2:$M$7000,4,FALSE)))</f>
        <v/>
      </c>
      <c r="T32" t="str">
        <f t="shared" si="14"/>
        <v/>
      </c>
    </row>
    <row r="33" spans="1:20" x14ac:dyDescent="0.25">
      <c r="A33" t="str">
        <f t="shared" si="10"/>
        <v/>
      </c>
      <c r="C33" t="str">
        <f>IF(P33="","",'Site - Scores'!$N$42)</f>
        <v/>
      </c>
      <c r="D33" t="str">
        <f>IF(Q33="","",'Site - Scores'!$N$43)</f>
        <v/>
      </c>
      <c r="E33" t="str">
        <f>IF(R33="","",'Site - Scores'!$N$44)</f>
        <v/>
      </c>
      <c r="H33" t="str">
        <f t="shared" si="11"/>
        <v/>
      </c>
      <c r="I33" t="str">
        <f>IF(P33="","",'Site - Scores'!$N$41)</f>
        <v/>
      </c>
      <c r="J33" t="str">
        <f t="shared" si="5"/>
        <v/>
      </c>
      <c r="K33" s="209" t="str">
        <f>IF(P33="","",Block!$F$6)</f>
        <v/>
      </c>
      <c r="L33" t="str">
        <f t="shared" si="12"/>
        <v/>
      </c>
      <c r="M33" t="str">
        <f>IF(P33="","",Block!$F$4)</f>
        <v/>
      </c>
      <c r="N33" t="str">
        <f t="shared" si="13"/>
        <v/>
      </c>
      <c r="P33" t="str">
        <f>'Perennial Sp.'!T34</f>
        <v/>
      </c>
      <c r="Q33" t="str">
        <f>IF(P33="","",(VLOOKUP(P33,Flora!$F$2:$M$7000,2,FALSE)))</f>
        <v/>
      </c>
      <c r="R33" t="str">
        <f>IF(P33="","",(VLOOKUP(P33,Flora!$F$2:$M$7000,3,FALSE)))</f>
        <v/>
      </c>
      <c r="S33" t="str">
        <f>IF(P33="","",(VLOOKUP(P33,Flora!$F$2:$M$7000,4,FALSE)))</f>
        <v/>
      </c>
      <c r="T33" t="str">
        <f t="shared" si="14"/>
        <v/>
      </c>
    </row>
    <row r="34" spans="1:20" x14ac:dyDescent="0.25">
      <c r="A34" t="str">
        <f t="shared" si="10"/>
        <v/>
      </c>
      <c r="C34" t="str">
        <f>IF(P34="","",'Site - Scores'!$N$42)</f>
        <v/>
      </c>
      <c r="D34" t="str">
        <f>IF(Q34="","",'Site - Scores'!$N$43)</f>
        <v/>
      </c>
      <c r="E34" t="str">
        <f>IF(R34="","",'Site - Scores'!$N$44)</f>
        <v/>
      </c>
      <c r="H34" t="str">
        <f t="shared" si="11"/>
        <v/>
      </c>
      <c r="I34" t="str">
        <f>IF(P34="","",'Site - Scores'!$N$41)</f>
        <v/>
      </c>
      <c r="J34" t="str">
        <f t="shared" si="5"/>
        <v/>
      </c>
      <c r="K34" s="209" t="str">
        <f>IF(P34="","",Block!$F$6)</f>
        <v/>
      </c>
      <c r="L34" t="str">
        <f t="shared" si="12"/>
        <v/>
      </c>
      <c r="M34" t="str">
        <f>IF(P34="","",Block!$F$4)</f>
        <v/>
      </c>
      <c r="N34" t="str">
        <f t="shared" si="13"/>
        <v/>
      </c>
      <c r="P34" t="str">
        <f>'Perennial Sp.'!T35</f>
        <v/>
      </c>
      <c r="Q34" t="str">
        <f>IF(P34="","",(VLOOKUP(P34,Flora!$F$2:$M$7000,2,FALSE)))</f>
        <v/>
      </c>
      <c r="R34" t="str">
        <f>IF(P34="","",(VLOOKUP(P34,Flora!$F$2:$M$7000,3,FALSE)))</f>
        <v/>
      </c>
      <c r="S34" t="str">
        <f>IF(P34="","",(VLOOKUP(P34,Flora!$F$2:$M$7000,4,FALSE)))</f>
        <v/>
      </c>
      <c r="T34" t="str">
        <f t="shared" si="14"/>
        <v/>
      </c>
    </row>
    <row r="35" spans="1:20" x14ac:dyDescent="0.25">
      <c r="A35" t="str">
        <f t="shared" si="10"/>
        <v/>
      </c>
      <c r="C35" t="str">
        <f>IF(P35="","",'Site - Scores'!$N$42)</f>
        <v/>
      </c>
      <c r="D35" t="str">
        <f>IF(Q35="","",'Site - Scores'!$N$43)</f>
        <v/>
      </c>
      <c r="E35" t="str">
        <f>IF(R35="","",'Site - Scores'!$N$44)</f>
        <v/>
      </c>
      <c r="H35" t="str">
        <f t="shared" si="11"/>
        <v/>
      </c>
      <c r="I35" t="str">
        <f>IF(P35="","",'Site - Scores'!$N$41)</f>
        <v/>
      </c>
      <c r="J35" t="str">
        <f t="shared" si="5"/>
        <v/>
      </c>
      <c r="K35" s="209" t="str">
        <f>IF(P35="","",Block!$F$6)</f>
        <v/>
      </c>
      <c r="L35" t="str">
        <f t="shared" si="12"/>
        <v/>
      </c>
      <c r="M35" t="str">
        <f>IF(P35="","",Block!$F$4)</f>
        <v/>
      </c>
      <c r="N35" t="str">
        <f t="shared" si="13"/>
        <v/>
      </c>
      <c r="P35" t="str">
        <f>'Perennial Sp.'!T36</f>
        <v/>
      </c>
      <c r="Q35" t="str">
        <f>IF(P35="","",(VLOOKUP(P35,Flora!$F$2:$M$7000,2,FALSE)))</f>
        <v/>
      </c>
      <c r="R35" t="str">
        <f>IF(P35="","",(VLOOKUP(P35,Flora!$F$2:$M$7000,3,FALSE)))</f>
        <v/>
      </c>
      <c r="S35" t="str">
        <f>IF(P35="","",(VLOOKUP(P35,Flora!$F$2:$M$7000,4,FALSE)))</f>
        <v/>
      </c>
      <c r="T35" t="str">
        <f t="shared" si="14"/>
        <v/>
      </c>
    </row>
    <row r="36" spans="1:20" x14ac:dyDescent="0.25">
      <c r="A36" t="str">
        <f t="shared" si="10"/>
        <v/>
      </c>
      <c r="C36" t="str">
        <f>IF(P36="","",'Site - Scores'!$N$42)</f>
        <v/>
      </c>
      <c r="D36" t="str">
        <f>IF(Q36="","",'Site - Scores'!$N$43)</f>
        <v/>
      </c>
      <c r="E36" t="str">
        <f>IF(R36="","",'Site - Scores'!$N$44)</f>
        <v/>
      </c>
      <c r="H36" t="str">
        <f t="shared" si="11"/>
        <v/>
      </c>
      <c r="I36" t="str">
        <f>IF(P36="","",'Site - Scores'!$N$41)</f>
        <v/>
      </c>
      <c r="J36" t="str">
        <f t="shared" si="5"/>
        <v/>
      </c>
      <c r="K36" s="209" t="str">
        <f>IF(P36="","",Block!$F$6)</f>
        <v/>
      </c>
      <c r="L36" t="str">
        <f t="shared" si="12"/>
        <v/>
      </c>
      <c r="M36" t="str">
        <f>IF(P36="","",Block!$F$4)</f>
        <v/>
      </c>
      <c r="N36" t="str">
        <f t="shared" si="13"/>
        <v/>
      </c>
      <c r="P36" t="str">
        <f>'Perennial Sp.'!T37</f>
        <v/>
      </c>
      <c r="Q36" t="str">
        <f>IF(P36="","",(VLOOKUP(P36,Flora!$F$2:$M$7000,2,FALSE)))</f>
        <v/>
      </c>
      <c r="R36" t="str">
        <f>IF(P36="","",(VLOOKUP(P36,Flora!$F$2:$M$7000,3,FALSE)))</f>
        <v/>
      </c>
      <c r="S36" t="str">
        <f>IF(P36="","",(VLOOKUP(P36,Flora!$F$2:$M$7000,4,FALSE)))</f>
        <v/>
      </c>
      <c r="T36" t="str">
        <f t="shared" si="14"/>
        <v/>
      </c>
    </row>
    <row r="37" spans="1:20" x14ac:dyDescent="0.25">
      <c r="A37" t="str">
        <f t="shared" si="10"/>
        <v/>
      </c>
      <c r="C37" t="str">
        <f>IF(P37="","",'Site - Scores'!$N$42)</f>
        <v/>
      </c>
      <c r="D37" t="str">
        <f>IF(Q37="","",'Site - Scores'!$N$43)</f>
        <v/>
      </c>
      <c r="E37" t="str">
        <f>IF(R37="","",'Site - Scores'!$N$44)</f>
        <v/>
      </c>
      <c r="H37" t="str">
        <f t="shared" si="11"/>
        <v/>
      </c>
      <c r="I37" t="str">
        <f>IF(P37="","",'Site - Scores'!$N$41)</f>
        <v/>
      </c>
      <c r="J37" t="str">
        <f t="shared" si="5"/>
        <v/>
      </c>
      <c r="K37" s="209" t="str">
        <f>IF(P37="","",Block!$F$6)</f>
        <v/>
      </c>
      <c r="L37" t="str">
        <f t="shared" si="12"/>
        <v/>
      </c>
      <c r="M37" t="str">
        <f>IF(P37="","",Block!$F$4)</f>
        <v/>
      </c>
      <c r="N37" t="str">
        <f t="shared" si="13"/>
        <v/>
      </c>
      <c r="P37" t="str">
        <f>'Perennial Sp.'!T38</f>
        <v/>
      </c>
      <c r="Q37" t="str">
        <f>IF(P37="","",(VLOOKUP(P37,Flora!$F$2:$M$7000,2,FALSE)))</f>
        <v/>
      </c>
      <c r="R37" t="str">
        <f>IF(P37="","",(VLOOKUP(P37,Flora!$F$2:$M$7000,3,FALSE)))</f>
        <v/>
      </c>
      <c r="S37" t="str">
        <f>IF(P37="","",(VLOOKUP(P37,Flora!$F$2:$M$7000,4,FALSE)))</f>
        <v/>
      </c>
      <c r="T37" t="str">
        <f t="shared" si="14"/>
        <v/>
      </c>
    </row>
    <row r="38" spans="1:20" x14ac:dyDescent="0.25">
      <c r="A38" t="str">
        <f t="shared" si="10"/>
        <v/>
      </c>
      <c r="C38" t="str">
        <f>IF(P38="","",'Site - Scores'!$N$42)</f>
        <v/>
      </c>
      <c r="D38" t="str">
        <f>IF(Q38="","",'Site - Scores'!$N$43)</f>
        <v/>
      </c>
      <c r="E38" t="str">
        <f>IF(R38="","",'Site - Scores'!$N$44)</f>
        <v/>
      </c>
      <c r="H38" t="str">
        <f t="shared" si="11"/>
        <v/>
      </c>
      <c r="I38" t="str">
        <f>IF(P38="","",'Site - Scores'!$N$41)</f>
        <v/>
      </c>
      <c r="J38" t="str">
        <f t="shared" si="5"/>
        <v/>
      </c>
      <c r="K38" s="209" t="str">
        <f>IF(P38="","",Block!$F$6)</f>
        <v/>
      </c>
      <c r="L38" t="str">
        <f t="shared" si="12"/>
        <v/>
      </c>
      <c r="M38" t="str">
        <f>IF(P38="","",Block!$F$4)</f>
        <v/>
      </c>
      <c r="N38" t="str">
        <f t="shared" si="13"/>
        <v/>
      </c>
      <c r="P38" t="str">
        <f>'Perennial Sp.'!T39</f>
        <v/>
      </c>
      <c r="Q38" t="str">
        <f>IF(P38="","",(VLOOKUP(P38,Flora!$F$2:$M$7000,2,FALSE)))</f>
        <v/>
      </c>
      <c r="R38" t="str">
        <f>IF(P38="","",(VLOOKUP(P38,Flora!$F$2:$M$7000,3,FALSE)))</f>
        <v/>
      </c>
      <c r="S38" t="str">
        <f>IF(P38="","",(VLOOKUP(P38,Flora!$F$2:$M$7000,4,FALSE)))</f>
        <v/>
      </c>
      <c r="T38" t="str">
        <f t="shared" si="14"/>
        <v/>
      </c>
    </row>
    <row r="39" spans="1:20" x14ac:dyDescent="0.25">
      <c r="A39" t="str">
        <f t="shared" si="10"/>
        <v/>
      </c>
      <c r="C39" t="str">
        <f>IF(P39="","",'Site - Scores'!$N$42)</f>
        <v/>
      </c>
      <c r="D39" t="str">
        <f>IF(Q39="","",'Site - Scores'!$N$43)</f>
        <v/>
      </c>
      <c r="E39" t="str">
        <f>IF(R39="","",'Site - Scores'!$N$44)</f>
        <v/>
      </c>
      <c r="H39" t="str">
        <f t="shared" si="11"/>
        <v/>
      </c>
      <c r="I39" t="str">
        <f>IF(P39="","",'Site - Scores'!$N$41)</f>
        <v/>
      </c>
      <c r="J39" t="str">
        <f t="shared" si="5"/>
        <v/>
      </c>
      <c r="K39" s="209" t="str">
        <f>IF(P39="","",Block!$F$6)</f>
        <v/>
      </c>
      <c r="L39" t="str">
        <f t="shared" si="12"/>
        <v/>
      </c>
      <c r="M39" t="str">
        <f>IF(P39="","",Block!$F$4)</f>
        <v/>
      </c>
      <c r="N39" t="str">
        <f t="shared" si="13"/>
        <v/>
      </c>
      <c r="P39" t="str">
        <f>'Perennial Sp.'!T40</f>
        <v/>
      </c>
      <c r="Q39" t="str">
        <f>IF(P39="","",(VLOOKUP(P39,Flora!$F$2:$M$7000,2,FALSE)))</f>
        <v/>
      </c>
      <c r="R39" t="str">
        <f>IF(P39="","",(VLOOKUP(P39,Flora!$F$2:$M$7000,3,FALSE)))</f>
        <v/>
      </c>
      <c r="S39" t="str">
        <f>IF(P39="","",(VLOOKUP(P39,Flora!$F$2:$M$7000,4,FALSE)))</f>
        <v/>
      </c>
      <c r="T39" t="str">
        <f t="shared" si="14"/>
        <v/>
      </c>
    </row>
    <row r="40" spans="1:20" x14ac:dyDescent="0.25">
      <c r="A40" t="str">
        <f t="shared" si="10"/>
        <v/>
      </c>
      <c r="C40" t="str">
        <f>IF(P40="","",'Site - Scores'!$N$42)</f>
        <v/>
      </c>
      <c r="D40" t="str">
        <f>IF(Q40="","",'Site - Scores'!$N$43)</f>
        <v/>
      </c>
      <c r="E40" t="str">
        <f>IF(R40="","",'Site - Scores'!$N$44)</f>
        <v/>
      </c>
      <c r="H40" t="str">
        <f t="shared" si="11"/>
        <v/>
      </c>
      <c r="I40" t="str">
        <f>IF(P40="","",'Site - Scores'!$N$41)</f>
        <v/>
      </c>
      <c r="J40" t="str">
        <f t="shared" si="5"/>
        <v/>
      </c>
      <c r="K40" s="209" t="str">
        <f>IF(P40="","",Block!$F$6)</f>
        <v/>
      </c>
      <c r="L40" t="str">
        <f t="shared" si="12"/>
        <v/>
      </c>
      <c r="M40" t="str">
        <f>IF(P40="","",Block!$F$4)</f>
        <v/>
      </c>
      <c r="N40" t="str">
        <f t="shared" si="13"/>
        <v/>
      </c>
      <c r="P40" t="str">
        <f>'Perennial Sp.'!T41</f>
        <v/>
      </c>
      <c r="Q40" t="str">
        <f>IF(P40="","",(VLOOKUP(P40,Flora!$F$2:$M$7000,2,FALSE)))</f>
        <v/>
      </c>
      <c r="R40" t="str">
        <f>IF(P40="","",(VLOOKUP(P40,Flora!$F$2:$M$7000,3,FALSE)))</f>
        <v/>
      </c>
      <c r="S40" t="str">
        <f>IF(P40="","",(VLOOKUP(P40,Flora!$F$2:$M$7000,4,FALSE)))</f>
        <v/>
      </c>
      <c r="T40" t="str">
        <f t="shared" si="14"/>
        <v/>
      </c>
    </row>
    <row r="41" spans="1:20" x14ac:dyDescent="0.25">
      <c r="A41" t="str">
        <f t="shared" si="10"/>
        <v/>
      </c>
      <c r="C41" t="str">
        <f>IF(P41="","",'Site - Scores'!$N$42)</f>
        <v/>
      </c>
      <c r="D41" t="str">
        <f>IF(Q41="","",'Site - Scores'!$N$43)</f>
        <v/>
      </c>
      <c r="E41" t="str">
        <f>IF(R41="","",'Site - Scores'!$N$44)</f>
        <v/>
      </c>
      <c r="H41" t="str">
        <f t="shared" si="11"/>
        <v/>
      </c>
      <c r="I41" t="str">
        <f>IF(P41="","",'Site - Scores'!$N$41)</f>
        <v/>
      </c>
      <c r="J41" t="str">
        <f t="shared" si="5"/>
        <v/>
      </c>
      <c r="K41" s="209" t="str">
        <f>IF(P41="","",Block!$F$6)</f>
        <v/>
      </c>
      <c r="L41" t="str">
        <f t="shared" si="12"/>
        <v/>
      </c>
      <c r="M41" t="str">
        <f>IF(P41="","",Block!$F$4)</f>
        <v/>
      </c>
      <c r="N41" t="str">
        <f t="shared" si="13"/>
        <v/>
      </c>
      <c r="P41" t="str">
        <f>'Perennial Sp.'!T42</f>
        <v/>
      </c>
      <c r="Q41" t="str">
        <f>IF(P41="","",(VLOOKUP(P41,Flora!$F$2:$M$7000,2,FALSE)))</f>
        <v/>
      </c>
      <c r="R41" t="str">
        <f>IF(P41="","",(VLOOKUP(P41,Flora!$F$2:$M$7000,3,FALSE)))</f>
        <v/>
      </c>
      <c r="S41" t="str">
        <f>IF(P41="","",(VLOOKUP(P41,Flora!$F$2:$M$7000,4,FALSE)))</f>
        <v/>
      </c>
      <c r="T41" t="str">
        <f t="shared" si="14"/>
        <v/>
      </c>
    </row>
    <row r="42" spans="1:20" x14ac:dyDescent="0.25">
      <c r="A42" t="str">
        <f t="shared" si="10"/>
        <v/>
      </c>
      <c r="C42" t="str">
        <f>IF(P42="","",'Site - Scores'!$N$42)</f>
        <v/>
      </c>
      <c r="D42" t="str">
        <f>IF(Q42="","",'Site - Scores'!$N$43)</f>
        <v/>
      </c>
      <c r="E42" t="str">
        <f>IF(R42="","",'Site - Scores'!$N$44)</f>
        <v/>
      </c>
      <c r="H42" t="str">
        <f t="shared" si="11"/>
        <v/>
      </c>
      <c r="I42" t="str">
        <f>IF(P42="","",'Site - Scores'!$N$41)</f>
        <v/>
      </c>
      <c r="J42" t="str">
        <f t="shared" si="5"/>
        <v/>
      </c>
      <c r="K42" s="209" t="str">
        <f>IF(P42="","",Block!$F$6)</f>
        <v/>
      </c>
      <c r="L42" t="str">
        <f t="shared" si="12"/>
        <v/>
      </c>
      <c r="M42" t="str">
        <f>IF(P42="","",Block!$F$4)</f>
        <v/>
      </c>
      <c r="N42" t="str">
        <f t="shared" si="13"/>
        <v/>
      </c>
      <c r="P42" t="str">
        <f>'Perennial Sp.'!T43</f>
        <v/>
      </c>
      <c r="Q42" t="str">
        <f>IF(P42="","",(VLOOKUP(P42,Flora!$F$2:$M$7000,2,FALSE)))</f>
        <v/>
      </c>
      <c r="R42" t="str">
        <f>IF(P42="","",(VLOOKUP(P42,Flora!$F$2:$M$7000,3,FALSE)))</f>
        <v/>
      </c>
      <c r="S42" t="str">
        <f>IF(P42="","",(VLOOKUP(P42,Flora!$F$2:$M$7000,4,FALSE)))</f>
        <v/>
      </c>
      <c r="T42" t="str">
        <f t="shared" si="14"/>
        <v/>
      </c>
    </row>
    <row r="43" spans="1:20" x14ac:dyDescent="0.25">
      <c r="A43" t="str">
        <f t="shared" si="10"/>
        <v/>
      </c>
      <c r="C43" t="str">
        <f>IF(P43="","",'Site - Scores'!$N$42)</f>
        <v/>
      </c>
      <c r="D43" t="str">
        <f>IF(Q43="","",'Site - Scores'!$N$43)</f>
        <v/>
      </c>
      <c r="E43" t="str">
        <f>IF(R43="","",'Site - Scores'!$N$44)</f>
        <v/>
      </c>
      <c r="H43" t="str">
        <f t="shared" si="11"/>
        <v/>
      </c>
      <c r="I43" t="str">
        <f>IF(P43="","",'Site - Scores'!$N$41)</f>
        <v/>
      </c>
      <c r="J43" t="str">
        <f t="shared" si="5"/>
        <v/>
      </c>
      <c r="K43" s="209" t="str">
        <f>IF(P43="","",Block!$F$6)</f>
        <v/>
      </c>
      <c r="L43" t="str">
        <f t="shared" si="12"/>
        <v/>
      </c>
      <c r="M43" t="str">
        <f>IF(P43="","",Block!$F$4)</f>
        <v/>
      </c>
      <c r="N43" t="str">
        <f t="shared" si="13"/>
        <v/>
      </c>
      <c r="P43" t="str">
        <f>'Perennial Sp.'!T44</f>
        <v/>
      </c>
      <c r="Q43" t="str">
        <f>IF(P43="","",(VLOOKUP(P43,Flora!$F$2:$M$7000,2,FALSE)))</f>
        <v/>
      </c>
      <c r="R43" t="str">
        <f>IF(P43="","",(VLOOKUP(P43,Flora!$F$2:$M$7000,3,FALSE)))</f>
        <v/>
      </c>
      <c r="S43" t="str">
        <f>IF(P43="","",(VLOOKUP(P43,Flora!$F$2:$M$7000,4,FALSE)))</f>
        <v/>
      </c>
      <c r="T43" t="str">
        <f t="shared" si="14"/>
        <v/>
      </c>
    </row>
    <row r="44" spans="1:20" x14ac:dyDescent="0.25">
      <c r="A44" t="str">
        <f t="shared" si="10"/>
        <v/>
      </c>
      <c r="C44" t="str">
        <f>IF(P44="","",'Site - Scores'!$N$42)</f>
        <v/>
      </c>
      <c r="D44" t="str">
        <f>IF(Q44="","",'Site - Scores'!$N$43)</f>
        <v/>
      </c>
      <c r="E44" t="str">
        <f>IF(R44="","",'Site - Scores'!$N$44)</f>
        <v/>
      </c>
      <c r="H44" t="str">
        <f t="shared" si="11"/>
        <v/>
      </c>
      <c r="I44" t="str">
        <f>IF(P44="","",'Site - Scores'!$N$41)</f>
        <v/>
      </c>
      <c r="J44" t="str">
        <f t="shared" si="5"/>
        <v/>
      </c>
      <c r="K44" s="209" t="str">
        <f>IF(P44="","",Block!$F$6)</f>
        <v/>
      </c>
      <c r="L44" t="str">
        <f t="shared" si="12"/>
        <v/>
      </c>
      <c r="M44" t="str">
        <f>IF(P44="","",Block!$F$4)</f>
        <v/>
      </c>
      <c r="N44" t="str">
        <f t="shared" si="13"/>
        <v/>
      </c>
      <c r="P44" t="str">
        <f>'Perennial Sp.'!T45</f>
        <v/>
      </c>
      <c r="Q44" t="str">
        <f>IF(P44="","",(VLOOKUP(P44,Flora!$F$2:$M$7000,2,FALSE)))</f>
        <v/>
      </c>
      <c r="R44" t="str">
        <f>IF(P44="","",(VLOOKUP(P44,Flora!$F$2:$M$7000,3,FALSE)))</f>
        <v/>
      </c>
      <c r="S44" t="str">
        <f>IF(P44="","",(VLOOKUP(P44,Flora!$F$2:$M$7000,4,FALSE)))</f>
        <v/>
      </c>
      <c r="T44" t="str">
        <f t="shared" si="14"/>
        <v/>
      </c>
    </row>
    <row r="45" spans="1:20" x14ac:dyDescent="0.25">
      <c r="A45" t="str">
        <f t="shared" si="10"/>
        <v/>
      </c>
      <c r="C45" t="str">
        <f>IF(P45="","",'Site - Scores'!$N$42)</f>
        <v/>
      </c>
      <c r="D45" t="str">
        <f>IF(Q45="","",'Site - Scores'!$N$43)</f>
        <v/>
      </c>
      <c r="E45" t="str">
        <f>IF(R45="","",'Site - Scores'!$N$44)</f>
        <v/>
      </c>
      <c r="H45" t="str">
        <f t="shared" si="11"/>
        <v/>
      </c>
      <c r="I45" t="str">
        <f>IF(P45="","",'Site - Scores'!$N$41)</f>
        <v/>
      </c>
      <c r="J45" t="str">
        <f t="shared" si="5"/>
        <v/>
      </c>
      <c r="K45" s="209" t="str">
        <f>IF(P45="","",Block!$F$6)</f>
        <v/>
      </c>
      <c r="L45" t="str">
        <f t="shared" si="12"/>
        <v/>
      </c>
      <c r="M45" t="str">
        <f>IF(P45="","",Block!$F$4)</f>
        <v/>
      </c>
      <c r="N45" t="str">
        <f t="shared" si="13"/>
        <v/>
      </c>
      <c r="P45" t="str">
        <f>'Perennial Sp.'!T46</f>
        <v/>
      </c>
      <c r="Q45" t="str">
        <f>IF(P45="","",(VLOOKUP(P45,Flora!$F$2:$M$7000,2,FALSE)))</f>
        <v/>
      </c>
      <c r="R45" t="str">
        <f>IF(P45="","",(VLOOKUP(P45,Flora!$F$2:$M$7000,3,FALSE)))</f>
        <v/>
      </c>
      <c r="S45" t="str">
        <f>IF(P45="","",(VLOOKUP(P45,Flora!$F$2:$M$7000,4,FALSE)))</f>
        <v/>
      </c>
      <c r="T45" t="str">
        <f t="shared" si="14"/>
        <v/>
      </c>
    </row>
    <row r="46" spans="1:20" x14ac:dyDescent="0.25">
      <c r="A46" t="str">
        <f t="shared" si="10"/>
        <v/>
      </c>
      <c r="C46" t="str">
        <f>IF(P46="","",'Site - Scores'!$N$42)</f>
        <v/>
      </c>
      <c r="D46" t="str">
        <f>IF(Q46="","",'Site - Scores'!$N$43)</f>
        <v/>
      </c>
      <c r="E46" t="str">
        <f>IF(R46="","",'Site - Scores'!$N$44)</f>
        <v/>
      </c>
      <c r="H46" t="str">
        <f t="shared" si="11"/>
        <v/>
      </c>
      <c r="I46" t="str">
        <f>IF(P46="","",'Site - Scores'!$N$41)</f>
        <v/>
      </c>
      <c r="J46" t="str">
        <f t="shared" si="5"/>
        <v/>
      </c>
      <c r="K46" s="209" t="str">
        <f>IF(P46="","",Block!$F$6)</f>
        <v/>
      </c>
      <c r="L46" t="str">
        <f t="shared" si="12"/>
        <v/>
      </c>
      <c r="M46" t="str">
        <f>IF(P46="","",Block!$F$4)</f>
        <v/>
      </c>
      <c r="N46" t="str">
        <f t="shared" si="13"/>
        <v/>
      </c>
      <c r="P46" t="str">
        <f>'Perennial Sp.'!T47</f>
        <v/>
      </c>
      <c r="Q46" t="str">
        <f>IF(P46="","",(VLOOKUP(P46,Flora!$F$2:$M$7000,2,FALSE)))</f>
        <v/>
      </c>
      <c r="R46" t="str">
        <f>IF(P46="","",(VLOOKUP(P46,Flora!$F$2:$M$7000,3,FALSE)))</f>
        <v/>
      </c>
      <c r="S46" t="str">
        <f>IF(P46="","",(VLOOKUP(P46,Flora!$F$2:$M$7000,4,FALSE)))</f>
        <v/>
      </c>
      <c r="T46" t="str">
        <f t="shared" si="14"/>
        <v/>
      </c>
    </row>
    <row r="47" spans="1:20" x14ac:dyDescent="0.25">
      <c r="A47" t="str">
        <f t="shared" si="10"/>
        <v/>
      </c>
      <c r="C47" t="str">
        <f>IF(P47="","",'Site - Scores'!$N$42)</f>
        <v/>
      </c>
      <c r="D47" t="str">
        <f>IF(Q47="","",'Site - Scores'!$N$43)</f>
        <v/>
      </c>
      <c r="E47" t="str">
        <f>IF(R47="","",'Site - Scores'!$N$44)</f>
        <v/>
      </c>
      <c r="H47" t="str">
        <f t="shared" si="11"/>
        <v/>
      </c>
      <c r="I47" t="str">
        <f>IF(P47="","",'Site - Scores'!$N$41)</f>
        <v/>
      </c>
      <c r="J47" t="str">
        <f t="shared" si="5"/>
        <v/>
      </c>
      <c r="K47" s="209" t="str">
        <f>IF(P47="","",Block!$F$6)</f>
        <v/>
      </c>
      <c r="L47" t="str">
        <f t="shared" si="12"/>
        <v/>
      </c>
      <c r="M47" t="str">
        <f>IF(P47="","",Block!$F$4)</f>
        <v/>
      </c>
      <c r="N47" t="str">
        <f t="shared" si="13"/>
        <v/>
      </c>
      <c r="P47" t="str">
        <f>'Perennial Sp.'!T48</f>
        <v/>
      </c>
      <c r="Q47" t="str">
        <f>IF(P47="","",(VLOOKUP(P47,Flora!$F$2:$M$7000,2,FALSE)))</f>
        <v/>
      </c>
      <c r="R47" t="str">
        <f>IF(P47="","",(VLOOKUP(P47,Flora!$F$2:$M$7000,3,FALSE)))</f>
        <v/>
      </c>
      <c r="S47" t="str">
        <f>IF(P47="","",(VLOOKUP(P47,Flora!$F$2:$M$7000,4,FALSE)))</f>
        <v/>
      </c>
      <c r="T47" t="str">
        <f t="shared" si="14"/>
        <v/>
      </c>
    </row>
    <row r="48" spans="1:20" x14ac:dyDescent="0.25">
      <c r="A48" t="str">
        <f t="shared" si="10"/>
        <v/>
      </c>
      <c r="C48" t="str">
        <f>IF(P48="","",'Site - Scores'!$N$42)</f>
        <v/>
      </c>
      <c r="D48" t="str">
        <f>IF(Q48="","",'Site - Scores'!$N$43)</f>
        <v/>
      </c>
      <c r="E48" t="str">
        <f>IF(R48="","",'Site - Scores'!$N$44)</f>
        <v/>
      </c>
      <c r="H48" t="str">
        <f t="shared" si="11"/>
        <v/>
      </c>
      <c r="I48" t="str">
        <f>IF(P48="","",'Site - Scores'!$N$41)</f>
        <v/>
      </c>
      <c r="J48" t="str">
        <f t="shared" si="5"/>
        <v/>
      </c>
      <c r="K48" s="209" t="str">
        <f>IF(P48="","",Block!$F$6)</f>
        <v/>
      </c>
      <c r="L48" t="str">
        <f t="shared" si="12"/>
        <v/>
      </c>
      <c r="M48" t="str">
        <f>IF(P48="","",Block!$F$4)</f>
        <v/>
      </c>
      <c r="N48" t="str">
        <f t="shared" si="13"/>
        <v/>
      </c>
      <c r="P48" t="str">
        <f>'Perennial Sp.'!T49</f>
        <v/>
      </c>
      <c r="Q48" t="str">
        <f>IF(P48="","",(VLOOKUP(P48,Flora!$F$2:$M$7000,2,FALSE)))</f>
        <v/>
      </c>
      <c r="R48" t="str">
        <f>IF(P48="","",(VLOOKUP(P48,Flora!$F$2:$M$7000,3,FALSE)))</f>
        <v/>
      </c>
      <c r="S48" t="str">
        <f>IF(P48="","",(VLOOKUP(P48,Flora!$F$2:$M$7000,4,FALSE)))</f>
        <v/>
      </c>
      <c r="T48" t="str">
        <f t="shared" si="14"/>
        <v/>
      </c>
    </row>
    <row r="49" spans="1:20" x14ac:dyDescent="0.25">
      <c r="A49" t="str">
        <f t="shared" si="10"/>
        <v/>
      </c>
      <c r="C49" t="str">
        <f>IF(P49="","",'Site - Scores'!$N$42)</f>
        <v/>
      </c>
      <c r="D49" t="str">
        <f>IF(Q49="","",'Site - Scores'!$N$43)</f>
        <v/>
      </c>
      <c r="E49" t="str">
        <f>IF(R49="","",'Site - Scores'!$N$44)</f>
        <v/>
      </c>
      <c r="H49" t="str">
        <f t="shared" si="11"/>
        <v/>
      </c>
      <c r="I49" t="str">
        <f>IF(P49="","",'Site - Scores'!$N$41)</f>
        <v/>
      </c>
      <c r="J49" t="str">
        <f t="shared" si="5"/>
        <v/>
      </c>
      <c r="K49" s="209" t="str">
        <f>IF(P49="","",Block!$F$6)</f>
        <v/>
      </c>
      <c r="L49" t="str">
        <f t="shared" si="12"/>
        <v/>
      </c>
      <c r="M49" t="str">
        <f>IF(P49="","",Block!$F$4)</f>
        <v/>
      </c>
      <c r="N49" t="str">
        <f t="shared" si="13"/>
        <v/>
      </c>
      <c r="P49" t="str">
        <f>'Perennial Sp.'!T50</f>
        <v/>
      </c>
      <c r="Q49" t="str">
        <f>IF(P49="","",(VLOOKUP(P49,Flora!$F$2:$M$7000,2,FALSE)))</f>
        <v/>
      </c>
      <c r="R49" t="str">
        <f>IF(P49="","",(VLOOKUP(P49,Flora!$F$2:$M$7000,3,FALSE)))</f>
        <v/>
      </c>
      <c r="S49" t="str">
        <f>IF(P49="","",(VLOOKUP(P49,Flora!$F$2:$M$7000,4,FALSE)))</f>
        <v/>
      </c>
      <c r="T49" t="str">
        <f t="shared" si="14"/>
        <v/>
      </c>
    </row>
    <row r="50" spans="1:20" x14ac:dyDescent="0.25">
      <c r="A50" t="str">
        <f t="shared" si="10"/>
        <v/>
      </c>
      <c r="C50" t="str">
        <f>IF(P50="","",'Site - Scores'!$N$42)</f>
        <v/>
      </c>
      <c r="D50" t="str">
        <f>IF(Q50="","",'Site - Scores'!$N$43)</f>
        <v/>
      </c>
      <c r="E50" t="str">
        <f>IF(R50="","",'Site - Scores'!$N$44)</f>
        <v/>
      </c>
      <c r="H50" t="str">
        <f t="shared" si="11"/>
        <v/>
      </c>
      <c r="I50" t="str">
        <f>IF(P50="","",'Site - Scores'!$N$41)</f>
        <v/>
      </c>
      <c r="J50" t="str">
        <f t="shared" si="5"/>
        <v/>
      </c>
      <c r="K50" s="209" t="str">
        <f>IF(P50="","",Block!$F$6)</f>
        <v/>
      </c>
      <c r="L50" t="str">
        <f t="shared" si="12"/>
        <v/>
      </c>
      <c r="M50" t="str">
        <f>IF(P50="","",Block!$F$4)</f>
        <v/>
      </c>
      <c r="N50" t="str">
        <f t="shared" si="13"/>
        <v/>
      </c>
      <c r="P50" t="str">
        <f>'Perennial Sp.'!T51</f>
        <v/>
      </c>
      <c r="Q50" t="str">
        <f>IF(P50="","",(VLOOKUP(P50,Flora!$F$2:$M$7000,2,FALSE)))</f>
        <v/>
      </c>
      <c r="R50" t="str">
        <f>IF(P50="","",(VLOOKUP(P50,Flora!$F$2:$M$7000,3,FALSE)))</f>
        <v/>
      </c>
      <c r="S50" t="str">
        <f>IF(P50="","",(VLOOKUP(P50,Flora!$F$2:$M$7000,4,FALSE)))</f>
        <v/>
      </c>
      <c r="T50" t="str">
        <f t="shared" si="14"/>
        <v/>
      </c>
    </row>
    <row r="51" spans="1:20" x14ac:dyDescent="0.25">
      <c r="A51" t="str">
        <f t="shared" si="10"/>
        <v/>
      </c>
      <c r="C51" t="str">
        <f>IF(P51="","",'Site - Scores'!$N$42)</f>
        <v/>
      </c>
      <c r="D51" t="str">
        <f>IF(Q51="","",'Site - Scores'!$N$43)</f>
        <v/>
      </c>
      <c r="E51" t="str">
        <f>IF(R51="","",'Site - Scores'!$N$44)</f>
        <v/>
      </c>
      <c r="H51" t="str">
        <f t="shared" si="11"/>
        <v/>
      </c>
      <c r="I51" t="str">
        <f>IF(P51="","",'Site - Scores'!$N$41)</f>
        <v/>
      </c>
      <c r="J51" t="str">
        <f t="shared" si="5"/>
        <v/>
      </c>
      <c r="K51" s="209" t="str">
        <f>IF(P51="","",Block!$F$6)</f>
        <v/>
      </c>
      <c r="L51" t="str">
        <f t="shared" si="12"/>
        <v/>
      </c>
      <c r="M51" t="str">
        <f>IF(P51="","",Block!$F$4)</f>
        <v/>
      </c>
      <c r="N51" t="str">
        <f t="shared" si="13"/>
        <v/>
      </c>
      <c r="P51" t="str">
        <f>'Perennial Sp.'!T52</f>
        <v/>
      </c>
      <c r="Q51" t="str">
        <f>IF(P51="","",(VLOOKUP(P51,Flora!$F$2:$M$7000,2,FALSE)))</f>
        <v/>
      </c>
      <c r="R51" t="str">
        <f>IF(P51="","",(VLOOKUP(P51,Flora!$F$2:$M$7000,3,FALSE)))</f>
        <v/>
      </c>
      <c r="S51" t="str">
        <f>IF(P51="","",(VLOOKUP(P51,Flora!$F$2:$M$7000,4,FALSE)))</f>
        <v/>
      </c>
      <c r="T51" t="str">
        <f t="shared" si="14"/>
        <v/>
      </c>
    </row>
    <row r="52" spans="1:20" x14ac:dyDescent="0.25">
      <c r="A52" t="str">
        <f t="shared" si="10"/>
        <v/>
      </c>
      <c r="C52" t="str">
        <f>IF(P52="","",'Site - Scores'!$N$42)</f>
        <v/>
      </c>
      <c r="D52" t="str">
        <f>IF(Q52="","",'Site - Scores'!$N$43)</f>
        <v/>
      </c>
      <c r="E52" t="str">
        <f>IF(R52="","",'Site - Scores'!$N$44)</f>
        <v/>
      </c>
      <c r="H52" t="str">
        <f t="shared" si="11"/>
        <v/>
      </c>
      <c r="I52" t="str">
        <f>IF(P52="","",'Site - Scores'!$N$41)</f>
        <v/>
      </c>
      <c r="J52" t="str">
        <f t="shared" si="5"/>
        <v/>
      </c>
      <c r="K52" s="209" t="str">
        <f>IF(P52="","",Block!$F$6)</f>
        <v/>
      </c>
      <c r="L52" t="str">
        <f t="shared" si="12"/>
        <v/>
      </c>
      <c r="M52" t="str">
        <f>IF(P52="","",Block!$F$4)</f>
        <v/>
      </c>
      <c r="N52" t="str">
        <f t="shared" si="13"/>
        <v/>
      </c>
      <c r="P52" t="str">
        <f>'Perennial Sp.'!T53</f>
        <v/>
      </c>
      <c r="Q52" t="str">
        <f>IF(P52="","",(VLOOKUP(P52,Flora!$F$2:$M$7000,2,FALSE)))</f>
        <v/>
      </c>
      <c r="R52" t="str">
        <f>IF(P52="","",(VLOOKUP(P52,Flora!$F$2:$M$7000,3,FALSE)))</f>
        <v/>
      </c>
      <c r="S52" t="str">
        <f>IF(P52="","",(VLOOKUP(P52,Flora!$F$2:$M$7000,4,FALSE)))</f>
        <v/>
      </c>
      <c r="T52" t="str">
        <f t="shared" si="14"/>
        <v/>
      </c>
    </row>
    <row r="53" spans="1:20" x14ac:dyDescent="0.25">
      <c r="A53" t="str">
        <f t="shared" si="10"/>
        <v/>
      </c>
      <c r="C53" t="str">
        <f>IF(P53="","",'Site - Scores'!$N$42)</f>
        <v/>
      </c>
      <c r="D53" t="str">
        <f>IF(Q53="","",'Site - Scores'!$N$43)</f>
        <v/>
      </c>
      <c r="E53" t="str">
        <f>IF(R53="","",'Site - Scores'!$N$44)</f>
        <v/>
      </c>
      <c r="H53" t="str">
        <f t="shared" si="11"/>
        <v/>
      </c>
      <c r="I53" t="str">
        <f>IF(P53="","",'Site - Scores'!$N$41)</f>
        <v/>
      </c>
      <c r="J53" t="str">
        <f t="shared" si="5"/>
        <v/>
      </c>
      <c r="K53" s="209" t="str">
        <f>IF(P53="","",Block!$F$6)</f>
        <v/>
      </c>
      <c r="L53" t="str">
        <f t="shared" si="12"/>
        <v/>
      </c>
      <c r="M53" t="str">
        <f>IF(P53="","",Block!$F$4)</f>
        <v/>
      </c>
      <c r="N53" t="str">
        <f t="shared" si="13"/>
        <v/>
      </c>
      <c r="P53" t="str">
        <f>'Perennial Sp.'!T54</f>
        <v/>
      </c>
      <c r="Q53" t="str">
        <f>IF(P53="","",(VLOOKUP(P53,Flora!$F$2:$M$7000,2,FALSE)))</f>
        <v/>
      </c>
      <c r="R53" t="str">
        <f>IF(P53="","",(VLOOKUP(P53,Flora!$F$2:$M$7000,3,FALSE)))</f>
        <v/>
      </c>
      <c r="S53" t="str">
        <f>IF(P53="","",(VLOOKUP(P53,Flora!$F$2:$M$7000,4,FALSE)))</f>
        <v/>
      </c>
      <c r="T53" t="str">
        <f t="shared" si="14"/>
        <v/>
      </c>
    </row>
    <row r="54" spans="1:20" x14ac:dyDescent="0.25">
      <c r="A54" t="str">
        <f t="shared" si="10"/>
        <v/>
      </c>
      <c r="C54" t="str">
        <f>IF(P54="","",'Site - Scores'!$N$42)</f>
        <v/>
      </c>
      <c r="D54" t="str">
        <f>IF(Q54="","",'Site - Scores'!$N$43)</f>
        <v/>
      </c>
      <c r="E54" t="str">
        <f>IF(R54="","",'Site - Scores'!$N$44)</f>
        <v/>
      </c>
      <c r="H54" t="str">
        <f t="shared" si="11"/>
        <v/>
      </c>
      <c r="I54" t="str">
        <f>IF(P54="","",'Site - Scores'!$N$41)</f>
        <v/>
      </c>
      <c r="J54" t="str">
        <f t="shared" si="5"/>
        <v/>
      </c>
      <c r="K54" s="209" t="str">
        <f>IF(P54="","",Block!$F$6)</f>
        <v/>
      </c>
      <c r="L54" t="str">
        <f t="shared" si="12"/>
        <v/>
      </c>
      <c r="M54" t="str">
        <f>IF(P54="","",Block!$F$4)</f>
        <v/>
      </c>
      <c r="N54" t="str">
        <f t="shared" si="13"/>
        <v/>
      </c>
      <c r="P54" t="str">
        <f>'Perennial Sp.'!T55</f>
        <v/>
      </c>
      <c r="Q54" t="str">
        <f>IF(P54="","",(VLOOKUP(P54,Flora!$F$2:$M$7000,2,FALSE)))</f>
        <v/>
      </c>
      <c r="R54" t="str">
        <f>IF(P54="","",(VLOOKUP(P54,Flora!$F$2:$M$7000,3,FALSE)))</f>
        <v/>
      </c>
      <c r="S54" t="str">
        <f>IF(P54="","",(VLOOKUP(P54,Flora!$F$2:$M$7000,4,FALSE)))</f>
        <v/>
      </c>
      <c r="T54" t="str">
        <f t="shared" si="14"/>
        <v/>
      </c>
    </row>
    <row r="55" spans="1:20" x14ac:dyDescent="0.25">
      <c r="A55" t="str">
        <f t="shared" si="10"/>
        <v/>
      </c>
      <c r="C55" t="str">
        <f>IF(P55="","",'Site - Scores'!$N$42)</f>
        <v/>
      </c>
      <c r="D55" t="str">
        <f>IF(Q55="","",'Site - Scores'!$N$43)</f>
        <v/>
      </c>
      <c r="E55" t="str">
        <f>IF(R55="","",'Site - Scores'!$N$44)</f>
        <v/>
      </c>
      <c r="H55" t="str">
        <f t="shared" si="11"/>
        <v/>
      </c>
      <c r="I55" t="str">
        <f>IF(P55="","",'Site - Scores'!$N$41)</f>
        <v/>
      </c>
      <c r="J55" t="str">
        <f t="shared" si="5"/>
        <v/>
      </c>
      <c r="K55" s="209" t="str">
        <f>IF(P55="","",Block!$F$6)</f>
        <v/>
      </c>
      <c r="L55" t="str">
        <f t="shared" si="12"/>
        <v/>
      </c>
      <c r="M55" t="str">
        <f>IF(P55="","",Block!$F$4)</f>
        <v/>
      </c>
      <c r="N55" t="str">
        <f t="shared" si="13"/>
        <v/>
      </c>
      <c r="P55" t="str">
        <f>'Perennial Sp.'!T56</f>
        <v/>
      </c>
      <c r="Q55" t="str">
        <f>IF(P55="","",(VLOOKUP(P55,Flora!$F$2:$M$7000,2,FALSE)))</f>
        <v/>
      </c>
      <c r="R55" t="str">
        <f>IF(P55="","",(VLOOKUP(P55,Flora!$F$2:$M$7000,3,FALSE)))</f>
        <v/>
      </c>
      <c r="S55" t="str">
        <f>IF(P55="","",(VLOOKUP(P55,Flora!$F$2:$M$7000,4,FALSE)))</f>
        <v/>
      </c>
      <c r="T55" t="str">
        <f t="shared" si="14"/>
        <v/>
      </c>
    </row>
    <row r="56" spans="1:20" x14ac:dyDescent="0.25">
      <c r="A56" t="str">
        <f t="shared" si="10"/>
        <v/>
      </c>
      <c r="C56" t="str">
        <f>IF(P56="","",'Site - Scores'!$N$42)</f>
        <v/>
      </c>
      <c r="D56" t="str">
        <f>IF(Q56="","",'Site - Scores'!$N$43)</f>
        <v/>
      </c>
      <c r="E56" t="str">
        <f>IF(R56="","",'Site - Scores'!$N$44)</f>
        <v/>
      </c>
      <c r="H56" t="str">
        <f t="shared" si="11"/>
        <v/>
      </c>
      <c r="I56" t="str">
        <f>IF(P56="","",'Site - Scores'!$N$41)</f>
        <v/>
      </c>
      <c r="J56" t="str">
        <f t="shared" si="5"/>
        <v/>
      </c>
      <c r="K56" s="209" t="str">
        <f>IF(P56="","",Block!$F$6)</f>
        <v/>
      </c>
      <c r="L56" t="str">
        <f t="shared" si="12"/>
        <v/>
      </c>
      <c r="M56" t="str">
        <f>IF(P56="","",Block!$F$4)</f>
        <v/>
      </c>
      <c r="N56" t="str">
        <f t="shared" si="13"/>
        <v/>
      </c>
      <c r="P56" t="str">
        <f>'Perennial Sp.'!T57</f>
        <v/>
      </c>
      <c r="Q56" t="str">
        <f>IF(P56="","",(VLOOKUP(P56,Flora!$F$2:$M$7000,2,FALSE)))</f>
        <v/>
      </c>
      <c r="R56" t="str">
        <f>IF(P56="","",(VLOOKUP(P56,Flora!$F$2:$M$7000,3,FALSE)))</f>
        <v/>
      </c>
      <c r="S56" t="str">
        <f>IF(P56="","",(VLOOKUP(P56,Flora!$F$2:$M$7000,4,FALSE)))</f>
        <v/>
      </c>
      <c r="T56" t="str">
        <f t="shared" si="14"/>
        <v/>
      </c>
    </row>
    <row r="57" spans="1:20" x14ac:dyDescent="0.25">
      <c r="A57" t="str">
        <f t="shared" si="10"/>
        <v/>
      </c>
      <c r="C57" t="str">
        <f>IF(P57="","",'Site - Scores'!$N$42)</f>
        <v/>
      </c>
      <c r="D57" t="str">
        <f>IF(Q57="","",'Site - Scores'!$N$43)</f>
        <v/>
      </c>
      <c r="E57" t="str">
        <f>IF(R57="","",'Site - Scores'!$N$44)</f>
        <v/>
      </c>
      <c r="H57" t="str">
        <f t="shared" si="11"/>
        <v/>
      </c>
      <c r="I57" t="str">
        <f>IF(P57="","",'Site - Scores'!$N$41)</f>
        <v/>
      </c>
      <c r="J57" t="str">
        <f t="shared" si="5"/>
        <v/>
      </c>
      <c r="K57" s="209" t="str">
        <f>IF(P57="","",Block!$F$6)</f>
        <v/>
      </c>
      <c r="L57" t="str">
        <f t="shared" si="12"/>
        <v/>
      </c>
      <c r="M57" t="str">
        <f>IF(P57="","",Block!$F$4)</f>
        <v/>
      </c>
      <c r="N57" t="str">
        <f t="shared" si="13"/>
        <v/>
      </c>
      <c r="P57" t="str">
        <f>'Perennial Sp.'!T58</f>
        <v/>
      </c>
      <c r="Q57" t="str">
        <f>IF(P57="","",(VLOOKUP(P57,Flora!$F$2:$M$7000,2,FALSE)))</f>
        <v/>
      </c>
      <c r="R57" t="str">
        <f>IF(P57="","",(VLOOKUP(P57,Flora!$F$2:$M$7000,3,FALSE)))</f>
        <v/>
      </c>
      <c r="S57" t="str">
        <f>IF(P57="","",(VLOOKUP(P57,Flora!$F$2:$M$7000,4,FALSE)))</f>
        <v/>
      </c>
      <c r="T57" t="str">
        <f t="shared" si="14"/>
        <v/>
      </c>
    </row>
    <row r="58" spans="1:20" x14ac:dyDescent="0.25">
      <c r="A58" t="str">
        <f t="shared" si="10"/>
        <v/>
      </c>
      <c r="C58" t="str">
        <f>IF(P58="","",'Site - Scores'!$N$42)</f>
        <v/>
      </c>
      <c r="D58" t="str">
        <f>IF(Q58="","",'Site - Scores'!$N$43)</f>
        <v/>
      </c>
      <c r="E58" t="str">
        <f>IF(R58="","",'Site - Scores'!$N$44)</f>
        <v/>
      </c>
      <c r="H58" t="str">
        <f t="shared" si="11"/>
        <v/>
      </c>
      <c r="I58" t="str">
        <f>IF(P58="","",'Site - Scores'!$N$41)</f>
        <v/>
      </c>
      <c r="J58" t="str">
        <f t="shared" si="5"/>
        <v/>
      </c>
      <c r="K58" s="209" t="str">
        <f>IF(P58="","",Block!$F$6)</f>
        <v/>
      </c>
      <c r="L58" t="str">
        <f t="shared" si="12"/>
        <v/>
      </c>
      <c r="M58" t="str">
        <f>IF(P58="","",Block!$F$4)</f>
        <v/>
      </c>
      <c r="N58" t="str">
        <f t="shared" si="13"/>
        <v/>
      </c>
      <c r="P58" t="str">
        <f>'Perennial Sp.'!T59</f>
        <v/>
      </c>
      <c r="Q58" t="str">
        <f>IF(P58="","",(VLOOKUP(P58,Flora!$F$2:$M$7000,2,FALSE)))</f>
        <v/>
      </c>
      <c r="R58" t="str">
        <f>IF(P58="","",(VLOOKUP(P58,Flora!$F$2:$M$7000,3,FALSE)))</f>
        <v/>
      </c>
      <c r="S58" t="str">
        <f>IF(P58="","",(VLOOKUP(P58,Flora!$F$2:$M$7000,4,FALSE)))</f>
        <v/>
      </c>
      <c r="T58" t="str">
        <f t="shared" si="14"/>
        <v/>
      </c>
    </row>
    <row r="59" spans="1:20" x14ac:dyDescent="0.25">
      <c r="A59" t="str">
        <f t="shared" si="10"/>
        <v/>
      </c>
      <c r="C59" t="str">
        <f>IF(P59="","",'Site - Scores'!$N$42)</f>
        <v/>
      </c>
      <c r="D59" t="str">
        <f>IF(Q59="","",'Site - Scores'!$N$43)</f>
        <v/>
      </c>
      <c r="E59" t="str">
        <f>IF(R59="","",'Site - Scores'!$N$44)</f>
        <v/>
      </c>
      <c r="H59" t="str">
        <f t="shared" si="11"/>
        <v/>
      </c>
      <c r="I59" t="str">
        <f>IF(P59="","",'Site - Scores'!$N$41)</f>
        <v/>
      </c>
      <c r="J59" t="str">
        <f t="shared" si="5"/>
        <v/>
      </c>
      <c r="K59" s="209" t="str">
        <f>IF(P59="","",Block!$F$6)</f>
        <v/>
      </c>
      <c r="L59" t="str">
        <f t="shared" si="12"/>
        <v/>
      </c>
      <c r="M59" t="str">
        <f>IF(P59="","",Block!$F$4)</f>
        <v/>
      </c>
      <c r="N59" t="str">
        <f t="shared" si="13"/>
        <v/>
      </c>
      <c r="P59" t="str">
        <f>'Perennial Sp.'!T60</f>
        <v/>
      </c>
      <c r="Q59" t="str">
        <f>IF(P59="","",(VLOOKUP(P59,Flora!$F$2:$M$7000,2,FALSE)))</f>
        <v/>
      </c>
      <c r="R59" t="str">
        <f>IF(P59="","",(VLOOKUP(P59,Flora!$F$2:$M$7000,3,FALSE)))</f>
        <v/>
      </c>
      <c r="S59" t="str">
        <f>IF(P59="","",(VLOOKUP(P59,Flora!$F$2:$M$7000,4,FALSE)))</f>
        <v/>
      </c>
      <c r="T59" t="str">
        <f t="shared" si="14"/>
        <v/>
      </c>
    </row>
    <row r="60" spans="1:20" x14ac:dyDescent="0.25">
      <c r="A60" t="str">
        <f t="shared" si="10"/>
        <v/>
      </c>
      <c r="C60" t="str">
        <f>IF(P60="","",'Site - Scores'!$N$42)</f>
        <v/>
      </c>
      <c r="D60" t="str">
        <f>IF(Q60="","",'Site - Scores'!$N$43)</f>
        <v/>
      </c>
      <c r="E60" t="str">
        <f>IF(R60="","",'Site - Scores'!$N$44)</f>
        <v/>
      </c>
      <c r="H60" t="str">
        <f t="shared" si="11"/>
        <v/>
      </c>
      <c r="I60" t="str">
        <f>IF(P60="","",'Site - Scores'!$N$41)</f>
        <v/>
      </c>
      <c r="J60" t="str">
        <f t="shared" si="5"/>
        <v/>
      </c>
      <c r="K60" s="209" t="str">
        <f>IF(P60="","",Block!$F$6)</f>
        <v/>
      </c>
      <c r="L60" t="str">
        <f t="shared" si="12"/>
        <v/>
      </c>
      <c r="M60" t="str">
        <f>IF(P60="","",Block!$F$4)</f>
        <v/>
      </c>
      <c r="N60" t="str">
        <f t="shared" si="13"/>
        <v/>
      </c>
      <c r="P60" t="str">
        <f>'Perennial Sp.'!T61</f>
        <v/>
      </c>
      <c r="Q60" t="str">
        <f>IF(P60="","",(VLOOKUP(P60,Flora!$F$2:$M$7000,2,FALSE)))</f>
        <v/>
      </c>
      <c r="R60" t="str">
        <f>IF(P60="","",(VLOOKUP(P60,Flora!$F$2:$M$7000,3,FALSE)))</f>
        <v/>
      </c>
      <c r="S60" t="str">
        <f>IF(P60="","",(VLOOKUP(P60,Flora!$F$2:$M$7000,4,FALSE)))</f>
        <v/>
      </c>
      <c r="T60" t="str">
        <f t="shared" si="14"/>
        <v/>
      </c>
    </row>
    <row r="61" spans="1:20" x14ac:dyDescent="0.25">
      <c r="A61" t="str">
        <f t="shared" si="10"/>
        <v/>
      </c>
      <c r="C61" t="str">
        <f>IF(P61="","",'Site - Scores'!$N$42)</f>
        <v/>
      </c>
      <c r="D61" t="str">
        <f>IF(Q61="","",'Site - Scores'!$N$43)</f>
        <v/>
      </c>
      <c r="E61" t="str">
        <f>IF(R61="","",'Site - Scores'!$N$44)</f>
        <v/>
      </c>
      <c r="H61" t="str">
        <f t="shared" si="11"/>
        <v/>
      </c>
      <c r="I61" t="str">
        <f>IF(P61="","",'Site - Scores'!$N$41)</f>
        <v/>
      </c>
      <c r="J61" t="str">
        <f t="shared" si="5"/>
        <v/>
      </c>
      <c r="K61" s="209" t="str">
        <f>IF(P61="","",Block!$F$6)</f>
        <v/>
      </c>
      <c r="L61" t="str">
        <f t="shared" si="12"/>
        <v/>
      </c>
      <c r="M61" t="str">
        <f>IF(P61="","",Block!$F$4)</f>
        <v/>
      </c>
      <c r="N61" t="str">
        <f t="shared" si="13"/>
        <v/>
      </c>
      <c r="P61" t="str">
        <f>'Perennial Sp.'!T62</f>
        <v/>
      </c>
      <c r="Q61" t="str">
        <f>IF(P61="","",(VLOOKUP(P61,Flora!$F$2:$M$7000,2,FALSE)))</f>
        <v/>
      </c>
      <c r="R61" t="str">
        <f>IF(P61="","",(VLOOKUP(P61,Flora!$F$2:$M$7000,3,FALSE)))</f>
        <v/>
      </c>
      <c r="S61" t="str">
        <f>IF(P61="","",(VLOOKUP(P61,Flora!$F$2:$M$7000,4,FALSE)))</f>
        <v/>
      </c>
      <c r="T61" t="str">
        <f t="shared" si="14"/>
        <v/>
      </c>
    </row>
    <row r="62" spans="1:20" x14ac:dyDescent="0.25">
      <c r="A62" t="str">
        <f t="shared" si="10"/>
        <v/>
      </c>
      <c r="C62" t="str">
        <f>IF(P62="","",'Site - Scores'!$N$42)</f>
        <v/>
      </c>
      <c r="D62" t="str">
        <f>IF(Q62="","",'Site - Scores'!$N$43)</f>
        <v/>
      </c>
      <c r="E62" t="str">
        <f>IF(R62="","",'Site - Scores'!$N$44)</f>
        <v/>
      </c>
      <c r="H62" t="str">
        <f t="shared" si="11"/>
        <v/>
      </c>
      <c r="I62" t="str">
        <f>IF(P62="","",'Site - Scores'!$N$41)</f>
        <v/>
      </c>
      <c r="J62" t="str">
        <f t="shared" si="5"/>
        <v/>
      </c>
      <c r="K62" s="209" t="str">
        <f>IF(P62="","",Block!$F$6)</f>
        <v/>
      </c>
      <c r="L62" t="str">
        <f t="shared" si="12"/>
        <v/>
      </c>
      <c r="M62" t="str">
        <f>IF(P62="","",Block!$F$4)</f>
        <v/>
      </c>
      <c r="N62" t="str">
        <f t="shared" si="13"/>
        <v/>
      </c>
      <c r="P62" t="str">
        <f>'Perennial Sp.'!T63</f>
        <v/>
      </c>
      <c r="Q62" t="str">
        <f>IF(P62="","",(VLOOKUP(P62,Flora!$F$2:$M$7000,2,FALSE)))</f>
        <v/>
      </c>
      <c r="R62" t="str">
        <f>IF(P62="","",(VLOOKUP(P62,Flora!$F$2:$M$7000,3,FALSE)))</f>
        <v/>
      </c>
      <c r="S62" t="str">
        <f>IF(P62="","",(VLOOKUP(P62,Flora!$F$2:$M$7000,4,FALSE)))</f>
        <v/>
      </c>
      <c r="T62" t="str">
        <f t="shared" si="14"/>
        <v/>
      </c>
    </row>
    <row r="63" spans="1:20" x14ac:dyDescent="0.25">
      <c r="A63" t="str">
        <f t="shared" si="10"/>
        <v/>
      </c>
      <c r="C63" t="str">
        <f>IF(P63="","",'Site - Scores'!$N$42)</f>
        <v/>
      </c>
      <c r="D63" t="str">
        <f>IF(Q63="","",'Site - Scores'!$N$43)</f>
        <v/>
      </c>
      <c r="E63" t="str">
        <f>IF(R63="","",'Site - Scores'!$N$44)</f>
        <v/>
      </c>
      <c r="H63" t="str">
        <f t="shared" si="11"/>
        <v/>
      </c>
      <c r="I63" t="str">
        <f>IF(P63="","",'Site - Scores'!$N$41)</f>
        <v/>
      </c>
      <c r="J63" t="str">
        <f t="shared" si="5"/>
        <v/>
      </c>
      <c r="K63" s="209" t="str">
        <f>IF(P63="","",Block!$F$6)</f>
        <v/>
      </c>
      <c r="L63" t="str">
        <f t="shared" si="12"/>
        <v/>
      </c>
      <c r="M63" t="str">
        <f>IF(P63="","",Block!$F$4)</f>
        <v/>
      </c>
      <c r="N63" t="str">
        <f t="shared" si="13"/>
        <v/>
      </c>
      <c r="P63" t="str">
        <f>'Perennial Sp.'!T64</f>
        <v/>
      </c>
      <c r="Q63" t="str">
        <f>IF(P63="","",(VLOOKUP(P63,Flora!$F$2:$M$7000,2,FALSE)))</f>
        <v/>
      </c>
      <c r="R63" t="str">
        <f>IF(P63="","",(VLOOKUP(P63,Flora!$F$2:$M$7000,3,FALSE)))</f>
        <v/>
      </c>
      <c r="S63" t="str">
        <f>IF(P63="","",(VLOOKUP(P63,Flora!$F$2:$M$7000,4,FALSE)))</f>
        <v/>
      </c>
      <c r="T63" t="str">
        <f t="shared" si="14"/>
        <v/>
      </c>
    </row>
    <row r="64" spans="1:20" x14ac:dyDescent="0.25">
      <c r="A64" t="str">
        <f t="shared" si="10"/>
        <v/>
      </c>
      <c r="C64" t="str">
        <f>IF(P64="","",'Site - Scores'!$N$42)</f>
        <v/>
      </c>
      <c r="D64" t="str">
        <f>IF(Q64="","",'Site - Scores'!$N$43)</f>
        <v/>
      </c>
      <c r="E64" t="str">
        <f>IF(R64="","",'Site - Scores'!$N$44)</f>
        <v/>
      </c>
      <c r="H64" t="str">
        <f t="shared" si="11"/>
        <v/>
      </c>
      <c r="I64" t="str">
        <f>IF(P64="","",'Site - Scores'!$N$41)</f>
        <v/>
      </c>
      <c r="J64" t="str">
        <f t="shared" si="5"/>
        <v/>
      </c>
      <c r="K64" s="209" t="str">
        <f>IF(P64="","",Block!$F$6)</f>
        <v/>
      </c>
      <c r="L64" t="str">
        <f t="shared" si="12"/>
        <v/>
      </c>
      <c r="M64" t="str">
        <f>IF(P64="","",Block!$F$4)</f>
        <v/>
      </c>
      <c r="N64" t="str">
        <f t="shared" si="13"/>
        <v/>
      </c>
      <c r="P64" t="str">
        <f>'Perennial Sp.'!T65</f>
        <v/>
      </c>
      <c r="Q64" t="str">
        <f>IF(P64="","",(VLOOKUP(P64,Flora!$F$2:$M$7000,2,FALSE)))</f>
        <v/>
      </c>
      <c r="R64" t="str">
        <f>IF(P64="","",(VLOOKUP(P64,Flora!$F$2:$M$7000,3,FALSE)))</f>
        <v/>
      </c>
      <c r="S64" t="str">
        <f>IF(P64="","",(VLOOKUP(P64,Flora!$F$2:$M$7000,4,FALSE)))</f>
        <v/>
      </c>
      <c r="T64" t="str">
        <f t="shared" si="14"/>
        <v/>
      </c>
    </row>
    <row r="65" spans="1:20" x14ac:dyDescent="0.25">
      <c r="A65" t="str">
        <f t="shared" si="10"/>
        <v/>
      </c>
      <c r="C65" t="str">
        <f>IF(P65="","",'Site - Scores'!$N$42)</f>
        <v/>
      </c>
      <c r="D65" t="str">
        <f>IF(Q65="","",'Site - Scores'!$N$43)</f>
        <v/>
      </c>
      <c r="E65" t="str">
        <f>IF(R65="","",'Site - Scores'!$N$44)</f>
        <v/>
      </c>
      <c r="H65" t="str">
        <f t="shared" si="11"/>
        <v/>
      </c>
      <c r="I65" t="str">
        <f>IF(P65="","",'Site - Scores'!$N$41)</f>
        <v/>
      </c>
      <c r="J65" t="str">
        <f t="shared" si="5"/>
        <v/>
      </c>
      <c r="K65" s="209" t="str">
        <f>IF(P65="","",Block!$F$6)</f>
        <v/>
      </c>
      <c r="L65" t="str">
        <f t="shared" si="12"/>
        <v/>
      </c>
      <c r="M65" t="str">
        <f>IF(P65="","",Block!$F$4)</f>
        <v/>
      </c>
      <c r="N65" t="str">
        <f t="shared" si="13"/>
        <v/>
      </c>
      <c r="P65" t="str">
        <f>'Perennial Sp.'!T66</f>
        <v/>
      </c>
      <c r="Q65" t="str">
        <f>IF(P65="","",(VLOOKUP(P65,Flora!$F$2:$M$7000,2,FALSE)))</f>
        <v/>
      </c>
      <c r="R65" t="str">
        <f>IF(P65="","",(VLOOKUP(P65,Flora!$F$2:$M$7000,3,FALSE)))</f>
        <v/>
      </c>
      <c r="S65" t="str">
        <f>IF(P65="","",(VLOOKUP(P65,Flora!$F$2:$M$7000,4,FALSE)))</f>
        <v/>
      </c>
      <c r="T65" t="str">
        <f t="shared" si="14"/>
        <v/>
      </c>
    </row>
    <row r="66" spans="1:20" x14ac:dyDescent="0.25">
      <c r="A66" t="str">
        <f t="shared" si="10"/>
        <v/>
      </c>
      <c r="C66" t="str">
        <f>IF(P66="","",'Site - Scores'!$N$42)</f>
        <v/>
      </c>
      <c r="D66" t="str">
        <f>IF(Q66="","",'Site - Scores'!$N$43)</f>
        <v/>
      </c>
      <c r="E66" t="str">
        <f>IF(R66="","",'Site - Scores'!$N$44)</f>
        <v/>
      </c>
      <c r="H66" t="str">
        <f t="shared" si="11"/>
        <v/>
      </c>
      <c r="I66" t="str">
        <f>IF(P66="","",'Site - Scores'!$N$41)</f>
        <v/>
      </c>
      <c r="J66" t="str">
        <f t="shared" si="5"/>
        <v/>
      </c>
      <c r="K66" s="209" t="str">
        <f>IF(P66="","",Block!$F$6)</f>
        <v/>
      </c>
      <c r="L66" t="str">
        <f t="shared" si="12"/>
        <v/>
      </c>
      <c r="M66" t="str">
        <f>IF(P66="","",Block!$F$4)</f>
        <v/>
      </c>
      <c r="N66" t="str">
        <f t="shared" si="13"/>
        <v/>
      </c>
      <c r="P66" t="str">
        <f>'Perennial Sp.'!T67</f>
        <v/>
      </c>
      <c r="Q66" t="str">
        <f>IF(P66="","",(VLOOKUP(P66,Flora!$F$2:$M$7000,2,FALSE)))</f>
        <v/>
      </c>
      <c r="R66" t="str">
        <f>IF(P66="","",(VLOOKUP(P66,Flora!$F$2:$M$7000,3,FALSE)))</f>
        <v/>
      </c>
      <c r="S66" t="str">
        <f>IF(P66="","",(VLOOKUP(P66,Flora!$F$2:$M$7000,4,FALSE)))</f>
        <v/>
      </c>
      <c r="T66" t="str">
        <f t="shared" si="14"/>
        <v/>
      </c>
    </row>
    <row r="67" spans="1:20" x14ac:dyDescent="0.25">
      <c r="A67" t="str">
        <f t="shared" si="10"/>
        <v/>
      </c>
      <c r="C67" t="str">
        <f>IF(P67="","",'Site - Scores'!$N$42)</f>
        <v/>
      </c>
      <c r="D67" t="str">
        <f>IF(Q67="","",'Site - Scores'!$N$43)</f>
        <v/>
      </c>
      <c r="E67" t="str">
        <f>IF(R67="","",'Site - Scores'!$N$44)</f>
        <v/>
      </c>
      <c r="H67" t="str">
        <f t="shared" si="11"/>
        <v/>
      </c>
      <c r="I67" t="str">
        <f>IF(P67="","",'Site - Scores'!$N$41)</f>
        <v/>
      </c>
      <c r="J67" t="str">
        <f t="shared" si="5"/>
        <v/>
      </c>
      <c r="K67" s="209" t="str">
        <f>IF(P67="","",Block!$F$6)</f>
        <v/>
      </c>
      <c r="L67" t="str">
        <f t="shared" si="12"/>
        <v/>
      </c>
      <c r="M67" t="str">
        <f>IF(P67="","",Block!$F$4)</f>
        <v/>
      </c>
      <c r="N67" t="str">
        <f t="shared" si="13"/>
        <v/>
      </c>
      <c r="P67" t="str">
        <f>'Perennial Sp.'!T68</f>
        <v/>
      </c>
      <c r="Q67" t="str">
        <f>IF(P67="","",(VLOOKUP(P67,Flora!$F$2:$M$7000,2,FALSE)))</f>
        <v/>
      </c>
      <c r="R67" t="str">
        <f>IF(P67="","",(VLOOKUP(P67,Flora!$F$2:$M$7000,3,FALSE)))</f>
        <v/>
      </c>
      <c r="S67" t="str">
        <f>IF(P67="","",(VLOOKUP(P67,Flora!$F$2:$M$7000,4,FALSE)))</f>
        <v/>
      </c>
      <c r="T67" t="str">
        <f t="shared" si="14"/>
        <v/>
      </c>
    </row>
    <row r="68" spans="1:20" x14ac:dyDescent="0.25">
      <c r="A68" t="str">
        <f t="shared" si="10"/>
        <v/>
      </c>
      <c r="C68" t="str">
        <f>IF(P68="","",'Site - Scores'!$N$42)</f>
        <v/>
      </c>
      <c r="D68" t="str">
        <f>IF(Q68="","",'Site - Scores'!$N$43)</f>
        <v/>
      </c>
      <c r="E68" t="str">
        <f>IF(R68="","",'Site - Scores'!$N$44)</f>
        <v/>
      </c>
      <c r="H68" t="str">
        <f t="shared" si="11"/>
        <v/>
      </c>
      <c r="I68" t="str">
        <f>IF(P68="","",'Site - Scores'!$N$41)</f>
        <v/>
      </c>
      <c r="J68" t="str">
        <f t="shared" ref="J68:J104" si="15">IF(P68="","","51-100m")</f>
        <v/>
      </c>
      <c r="K68" s="209" t="str">
        <f>IF(P68="","",Block!$F$6)</f>
        <v/>
      </c>
      <c r="L68" t="str">
        <f t="shared" si="12"/>
        <v/>
      </c>
      <c r="M68" t="str">
        <f>IF(P68="","",Block!$F$4)</f>
        <v/>
      </c>
      <c r="N68" t="str">
        <f t="shared" si="13"/>
        <v/>
      </c>
      <c r="P68" t="str">
        <f>'Perennial Sp.'!T69</f>
        <v/>
      </c>
      <c r="Q68" t="str">
        <f>IF(P68="","",(VLOOKUP(P68,Flora!$F$2:$M$7000,2,FALSE)))</f>
        <v/>
      </c>
      <c r="R68" t="str">
        <f>IF(P68="","",(VLOOKUP(P68,Flora!$F$2:$M$7000,3,FALSE)))</f>
        <v/>
      </c>
      <c r="S68" t="str">
        <f>IF(P68="","",(VLOOKUP(P68,Flora!$F$2:$M$7000,4,FALSE)))</f>
        <v/>
      </c>
      <c r="T68" t="str">
        <f t="shared" si="14"/>
        <v/>
      </c>
    </row>
    <row r="69" spans="1:20" x14ac:dyDescent="0.25">
      <c r="A69" t="str">
        <f t="shared" si="10"/>
        <v/>
      </c>
      <c r="C69" t="str">
        <f>IF(P69="","",'Site - Scores'!$N$42)</f>
        <v/>
      </c>
      <c r="D69" t="str">
        <f>IF(Q69="","",'Site - Scores'!$N$43)</f>
        <v/>
      </c>
      <c r="E69" t="str">
        <f>IF(R69="","",'Site - Scores'!$N$44)</f>
        <v/>
      </c>
      <c r="H69" t="str">
        <f t="shared" si="11"/>
        <v/>
      </c>
      <c r="I69" t="str">
        <f>IF(P69="","",'Site - Scores'!$N$41)</f>
        <v/>
      </c>
      <c r="J69" t="str">
        <f t="shared" si="15"/>
        <v/>
      </c>
      <c r="K69" s="209" t="str">
        <f>IF(P69="","",Block!$F$6)</f>
        <v/>
      </c>
      <c r="L69" t="str">
        <f t="shared" si="12"/>
        <v/>
      </c>
      <c r="M69" t="str">
        <f>IF(P69="","",Block!$F$4)</f>
        <v/>
      </c>
      <c r="N69" t="str">
        <f t="shared" si="13"/>
        <v/>
      </c>
      <c r="P69" t="str">
        <f>'Perennial Sp.'!T70</f>
        <v/>
      </c>
      <c r="Q69" t="str">
        <f>IF(P69="","",(VLOOKUP(P69,Flora!$F$2:$M$7000,2,FALSE)))</f>
        <v/>
      </c>
      <c r="R69" t="str">
        <f>IF(P69="","",(VLOOKUP(P69,Flora!$F$2:$M$7000,3,FALSE)))</f>
        <v/>
      </c>
      <c r="S69" t="str">
        <f>IF(P69="","",(VLOOKUP(P69,Flora!$F$2:$M$7000,4,FALSE)))</f>
        <v/>
      </c>
      <c r="T69" t="str">
        <f t="shared" si="14"/>
        <v/>
      </c>
    </row>
    <row r="70" spans="1:20" x14ac:dyDescent="0.25">
      <c r="A70" t="str">
        <f t="shared" ref="A70:A87" si="16">IF(P70="","","approved")</f>
        <v/>
      </c>
      <c r="C70" t="str">
        <f>IF(P70="","",'Site - Scores'!$N$42)</f>
        <v/>
      </c>
      <c r="D70" t="str">
        <f>IF(Q70="","",'Site - Scores'!$N$43)</f>
        <v/>
      </c>
      <c r="E70" t="str">
        <f>IF(R70="","",'Site - Scores'!$N$44)</f>
        <v/>
      </c>
      <c r="H70" t="str">
        <f t="shared" ref="H70:H87" si="17">IF(P70="","","GPS")</f>
        <v/>
      </c>
      <c r="I70" t="str">
        <f>IF(P70="","",'Site - Scores'!$N$41)</f>
        <v/>
      </c>
      <c r="J70" t="str">
        <f t="shared" si="15"/>
        <v/>
      </c>
      <c r="K70" s="209" t="str">
        <f>IF(P70="","",Block!$F$6)</f>
        <v/>
      </c>
      <c r="L70" t="str">
        <f t="shared" ref="L70:L87" si="18">IF(P70="","","D")</f>
        <v/>
      </c>
      <c r="M70" t="str">
        <f>IF(P70="","",Block!$F$4)</f>
        <v/>
      </c>
      <c r="N70" t="str">
        <f t="shared" ref="N70:N87" si="19">IF(P70="","","P")</f>
        <v/>
      </c>
      <c r="P70" t="str">
        <f>'Perennial Sp.'!T71</f>
        <v/>
      </c>
      <c r="Q70" t="str">
        <f>IF(P70="","",(VLOOKUP(P70,Flora!$F$2:$M$7000,2,FALSE)))</f>
        <v/>
      </c>
      <c r="R70" t="str">
        <f>IF(P70="","",(VLOOKUP(P70,Flora!$F$2:$M$7000,3,FALSE)))</f>
        <v/>
      </c>
      <c r="S70" t="str">
        <f>IF(P70="","",(VLOOKUP(P70,Flora!$F$2:$M$7000,4,FALSE)))</f>
        <v/>
      </c>
      <c r="T70" t="str">
        <f t="shared" ref="T70:T87" si="20">IF(P70="","","Present but not counted")</f>
        <v/>
      </c>
    </row>
    <row r="71" spans="1:20" x14ac:dyDescent="0.25">
      <c r="A71" t="str">
        <f t="shared" si="16"/>
        <v/>
      </c>
      <c r="C71" t="str">
        <f>IF(P71="","",'Site - Scores'!$N$42)</f>
        <v/>
      </c>
      <c r="D71" t="str">
        <f>IF(Q71="","",'Site - Scores'!$N$43)</f>
        <v/>
      </c>
      <c r="E71" t="str">
        <f>IF(R71="","",'Site - Scores'!$N$44)</f>
        <v/>
      </c>
      <c r="H71" t="str">
        <f t="shared" si="17"/>
        <v/>
      </c>
      <c r="I71" t="str">
        <f>IF(P71="","",'Site - Scores'!$N$41)</f>
        <v/>
      </c>
      <c r="J71" t="str">
        <f t="shared" si="15"/>
        <v/>
      </c>
      <c r="K71" s="209" t="str">
        <f>IF(P71="","",Block!$F$6)</f>
        <v/>
      </c>
      <c r="L71" t="str">
        <f t="shared" si="18"/>
        <v/>
      </c>
      <c r="M71" t="str">
        <f>IF(P71="","",Block!$F$4)</f>
        <v/>
      </c>
      <c r="N71" t="str">
        <f t="shared" si="19"/>
        <v/>
      </c>
      <c r="P71" t="str">
        <f>'Perennial Sp.'!T72</f>
        <v/>
      </c>
      <c r="Q71" t="str">
        <f>IF(P71="","",(VLOOKUP(P71,Flora!$F$2:$M$7000,2,FALSE)))</f>
        <v/>
      </c>
      <c r="R71" t="str">
        <f>IF(P71="","",(VLOOKUP(P71,Flora!$F$2:$M$7000,3,FALSE)))</f>
        <v/>
      </c>
      <c r="S71" t="str">
        <f>IF(P71="","",(VLOOKUP(P71,Flora!$F$2:$M$7000,4,FALSE)))</f>
        <v/>
      </c>
      <c r="T71" t="str">
        <f t="shared" si="20"/>
        <v/>
      </c>
    </row>
    <row r="72" spans="1:20" x14ac:dyDescent="0.25">
      <c r="A72" t="str">
        <f t="shared" si="16"/>
        <v/>
      </c>
      <c r="C72" t="str">
        <f>IF(P72="","",'Site - Scores'!$N$42)</f>
        <v/>
      </c>
      <c r="D72" t="str">
        <f>IF(Q72="","",'Site - Scores'!$N$43)</f>
        <v/>
      </c>
      <c r="E72" t="str">
        <f>IF(R72="","",'Site - Scores'!$N$44)</f>
        <v/>
      </c>
      <c r="H72" t="str">
        <f t="shared" si="17"/>
        <v/>
      </c>
      <c r="I72" t="str">
        <f>IF(P72="","",'Site - Scores'!$N$41)</f>
        <v/>
      </c>
      <c r="J72" t="str">
        <f t="shared" si="15"/>
        <v/>
      </c>
      <c r="K72" s="209" t="str">
        <f>IF(P72="","",Block!$F$6)</f>
        <v/>
      </c>
      <c r="L72" t="str">
        <f t="shared" si="18"/>
        <v/>
      </c>
      <c r="M72" t="str">
        <f>IF(P72="","",Block!$F$4)</f>
        <v/>
      </c>
      <c r="N72" t="str">
        <f t="shared" si="19"/>
        <v/>
      </c>
      <c r="P72" t="str">
        <f>'Perennial Sp.'!T73</f>
        <v/>
      </c>
      <c r="Q72" t="str">
        <f>IF(P72="","",(VLOOKUP(P72,Flora!$F$2:$M$7000,2,FALSE)))</f>
        <v/>
      </c>
      <c r="R72" t="str">
        <f>IF(P72="","",(VLOOKUP(P72,Flora!$F$2:$M$7000,3,FALSE)))</f>
        <v/>
      </c>
      <c r="S72" t="str">
        <f>IF(P72="","",(VLOOKUP(P72,Flora!$F$2:$M$7000,4,FALSE)))</f>
        <v/>
      </c>
      <c r="T72" t="str">
        <f t="shared" si="20"/>
        <v/>
      </c>
    </row>
    <row r="73" spans="1:20" x14ac:dyDescent="0.25">
      <c r="A73" t="str">
        <f t="shared" si="16"/>
        <v/>
      </c>
      <c r="C73" t="str">
        <f>IF(P73="","",'Site - Scores'!$N$42)</f>
        <v/>
      </c>
      <c r="D73" t="str">
        <f>IF(Q73="","",'Site - Scores'!$N$43)</f>
        <v/>
      </c>
      <c r="E73" t="str">
        <f>IF(R73="","",'Site - Scores'!$N$44)</f>
        <v/>
      </c>
      <c r="H73" t="str">
        <f t="shared" si="17"/>
        <v/>
      </c>
      <c r="I73" t="str">
        <f>IF(P73="","",'Site - Scores'!$N$41)</f>
        <v/>
      </c>
      <c r="J73" t="str">
        <f t="shared" si="15"/>
        <v/>
      </c>
      <c r="K73" s="209" t="str">
        <f>IF(P73="","",Block!$F$6)</f>
        <v/>
      </c>
      <c r="L73" t="str">
        <f t="shared" si="18"/>
        <v/>
      </c>
      <c r="M73" t="str">
        <f>IF(P73="","",Block!$F$4)</f>
        <v/>
      </c>
      <c r="N73" t="str">
        <f t="shared" si="19"/>
        <v/>
      </c>
      <c r="P73" t="str">
        <f>'Perennial Sp.'!T74</f>
        <v/>
      </c>
      <c r="Q73" t="str">
        <f>IF(P73="","",(VLOOKUP(P73,Flora!$F$2:$M$7000,2,FALSE)))</f>
        <v/>
      </c>
      <c r="R73" t="str">
        <f>IF(P73="","",(VLOOKUP(P73,Flora!$F$2:$M$7000,3,FALSE)))</f>
        <v/>
      </c>
      <c r="S73" t="str">
        <f>IF(P73="","",(VLOOKUP(P73,Flora!$F$2:$M$7000,4,FALSE)))</f>
        <v/>
      </c>
      <c r="T73" t="str">
        <f t="shared" si="20"/>
        <v/>
      </c>
    </row>
    <row r="74" spans="1:20" x14ac:dyDescent="0.25">
      <c r="A74" t="str">
        <f t="shared" si="16"/>
        <v/>
      </c>
      <c r="C74" t="str">
        <f>IF(P74="","",'Site - Scores'!$N$42)</f>
        <v/>
      </c>
      <c r="D74" t="str">
        <f>IF(Q74="","",'Site - Scores'!$N$43)</f>
        <v/>
      </c>
      <c r="E74" t="str">
        <f>IF(R74="","",'Site - Scores'!$N$44)</f>
        <v/>
      </c>
      <c r="H74" t="str">
        <f t="shared" si="17"/>
        <v/>
      </c>
      <c r="I74" t="str">
        <f>IF(P74="","",'Site - Scores'!$N$41)</f>
        <v/>
      </c>
      <c r="J74" t="str">
        <f t="shared" si="15"/>
        <v/>
      </c>
      <c r="K74" s="209" t="str">
        <f>IF(P74="","",Block!$F$6)</f>
        <v/>
      </c>
      <c r="L74" t="str">
        <f t="shared" si="18"/>
        <v/>
      </c>
      <c r="M74" t="str">
        <f>IF(P74="","",Block!$F$4)</f>
        <v/>
      </c>
      <c r="N74" t="str">
        <f t="shared" si="19"/>
        <v/>
      </c>
      <c r="P74" t="str">
        <f>'Perennial Sp.'!T75</f>
        <v/>
      </c>
      <c r="Q74" t="str">
        <f>IF(P74="","",(VLOOKUP(P74,Flora!$F$2:$M$7000,2,FALSE)))</f>
        <v/>
      </c>
      <c r="R74" t="str">
        <f>IF(P74="","",(VLOOKUP(P74,Flora!$F$2:$M$7000,3,FALSE)))</f>
        <v/>
      </c>
      <c r="S74" t="str">
        <f>IF(P74="","",(VLOOKUP(P74,Flora!$F$2:$M$7000,4,FALSE)))</f>
        <v/>
      </c>
      <c r="T74" t="str">
        <f t="shared" si="20"/>
        <v/>
      </c>
    </row>
    <row r="75" spans="1:20" x14ac:dyDescent="0.25">
      <c r="A75" t="str">
        <f t="shared" si="16"/>
        <v/>
      </c>
      <c r="C75" t="str">
        <f>IF(P75="","",'Site - Scores'!$N$42)</f>
        <v/>
      </c>
      <c r="D75" t="str">
        <f>IF(Q75="","",'Site - Scores'!$N$43)</f>
        <v/>
      </c>
      <c r="E75" t="str">
        <f>IF(R75="","",'Site - Scores'!$N$44)</f>
        <v/>
      </c>
      <c r="H75" t="str">
        <f t="shared" si="17"/>
        <v/>
      </c>
      <c r="I75" t="str">
        <f>IF(P75="","",'Site - Scores'!$N$41)</f>
        <v/>
      </c>
      <c r="J75" t="str">
        <f t="shared" si="15"/>
        <v/>
      </c>
      <c r="K75" s="209" t="str">
        <f>IF(P75="","",Block!$F$6)</f>
        <v/>
      </c>
      <c r="L75" t="str">
        <f t="shared" si="18"/>
        <v/>
      </c>
      <c r="M75" t="str">
        <f>IF(P75="","",Block!$F$4)</f>
        <v/>
      </c>
      <c r="N75" t="str">
        <f t="shared" si="19"/>
        <v/>
      </c>
      <c r="P75" t="str">
        <f>'Perennial Sp.'!T76</f>
        <v/>
      </c>
      <c r="Q75" t="str">
        <f>IF(P75="","",(VLOOKUP(P75,Flora!$F$2:$M$7000,2,FALSE)))</f>
        <v/>
      </c>
      <c r="R75" t="str">
        <f>IF(P75="","",(VLOOKUP(P75,Flora!$F$2:$M$7000,3,FALSE)))</f>
        <v/>
      </c>
      <c r="S75" t="str">
        <f>IF(P75="","",(VLOOKUP(P75,Flora!$F$2:$M$7000,4,FALSE)))</f>
        <v/>
      </c>
      <c r="T75" t="str">
        <f t="shared" si="20"/>
        <v/>
      </c>
    </row>
    <row r="76" spans="1:20" x14ac:dyDescent="0.25">
      <c r="A76" t="str">
        <f t="shared" si="16"/>
        <v/>
      </c>
      <c r="C76" t="str">
        <f>IF(P76="","",'Site - Scores'!$N$42)</f>
        <v/>
      </c>
      <c r="D76" t="str">
        <f>IF(Q76="","",'Site - Scores'!$N$43)</f>
        <v/>
      </c>
      <c r="E76" t="str">
        <f>IF(R76="","",'Site - Scores'!$N$44)</f>
        <v/>
      </c>
      <c r="H76" t="str">
        <f t="shared" si="17"/>
        <v/>
      </c>
      <c r="I76" t="str">
        <f>IF(P76="","",'Site - Scores'!$N$41)</f>
        <v/>
      </c>
      <c r="J76" t="str">
        <f t="shared" si="15"/>
        <v/>
      </c>
      <c r="K76" s="209" t="str">
        <f>IF(P76="","",Block!$F$6)</f>
        <v/>
      </c>
      <c r="L76" t="str">
        <f t="shared" si="18"/>
        <v/>
      </c>
      <c r="M76" t="str">
        <f>IF(P76="","",Block!$F$4)</f>
        <v/>
      </c>
      <c r="N76" t="str">
        <f t="shared" si="19"/>
        <v/>
      </c>
      <c r="P76" t="str">
        <f>'Perennial Sp.'!T77</f>
        <v/>
      </c>
      <c r="Q76" t="str">
        <f>IF(P76="","",(VLOOKUP(P76,Flora!$F$2:$M$7000,2,FALSE)))</f>
        <v/>
      </c>
      <c r="R76" t="str">
        <f>IF(P76="","",(VLOOKUP(P76,Flora!$F$2:$M$7000,3,FALSE)))</f>
        <v/>
      </c>
      <c r="S76" t="str">
        <f>IF(P76="","",(VLOOKUP(P76,Flora!$F$2:$M$7000,4,FALSE)))</f>
        <v/>
      </c>
      <c r="T76" t="str">
        <f t="shared" si="20"/>
        <v/>
      </c>
    </row>
    <row r="77" spans="1:20" x14ac:dyDescent="0.25">
      <c r="A77" t="str">
        <f t="shared" si="16"/>
        <v/>
      </c>
      <c r="C77" t="str">
        <f>IF(P77="","",'Site - Scores'!$N$42)</f>
        <v/>
      </c>
      <c r="D77" t="str">
        <f>IF(Q77="","",'Site - Scores'!$N$43)</f>
        <v/>
      </c>
      <c r="E77" t="str">
        <f>IF(R77="","",'Site - Scores'!$N$44)</f>
        <v/>
      </c>
      <c r="H77" t="str">
        <f t="shared" si="17"/>
        <v/>
      </c>
      <c r="I77" t="str">
        <f>IF(P77="","",'Site - Scores'!$N$41)</f>
        <v/>
      </c>
      <c r="J77" t="str">
        <f t="shared" si="15"/>
        <v/>
      </c>
      <c r="K77" s="209" t="str">
        <f>IF(P77="","",Block!$F$6)</f>
        <v/>
      </c>
      <c r="L77" t="str">
        <f t="shared" si="18"/>
        <v/>
      </c>
      <c r="M77" t="str">
        <f>IF(P77="","",Block!$F$4)</f>
        <v/>
      </c>
      <c r="N77" t="str">
        <f t="shared" si="19"/>
        <v/>
      </c>
      <c r="P77" t="str">
        <f>'Perennial Sp.'!T78</f>
        <v/>
      </c>
      <c r="Q77" t="str">
        <f>IF(P77="","",(VLOOKUP(P77,Flora!$F$2:$M$7000,2,FALSE)))</f>
        <v/>
      </c>
      <c r="R77" t="str">
        <f>IF(P77="","",(VLOOKUP(P77,Flora!$F$2:$M$7000,3,FALSE)))</f>
        <v/>
      </c>
      <c r="S77" t="str">
        <f>IF(P77="","",(VLOOKUP(P77,Flora!$F$2:$M$7000,4,FALSE)))</f>
        <v/>
      </c>
      <c r="T77" t="str">
        <f t="shared" si="20"/>
        <v/>
      </c>
    </row>
    <row r="78" spans="1:20" x14ac:dyDescent="0.25">
      <c r="A78" t="str">
        <f t="shared" si="16"/>
        <v/>
      </c>
      <c r="C78" t="str">
        <f>IF(P78="","",'Site - Scores'!$N$42)</f>
        <v/>
      </c>
      <c r="D78" t="str">
        <f>IF(Q78="","",'Site - Scores'!$N$43)</f>
        <v/>
      </c>
      <c r="E78" t="str">
        <f>IF(R78="","",'Site - Scores'!$N$44)</f>
        <v/>
      </c>
      <c r="H78" t="str">
        <f t="shared" si="17"/>
        <v/>
      </c>
      <c r="I78" t="str">
        <f>IF(P78="","",'Site - Scores'!$N$41)</f>
        <v/>
      </c>
      <c r="J78" t="str">
        <f t="shared" si="15"/>
        <v/>
      </c>
      <c r="K78" s="209" t="str">
        <f>IF(P78="","",Block!$F$6)</f>
        <v/>
      </c>
      <c r="L78" t="str">
        <f t="shared" si="18"/>
        <v/>
      </c>
      <c r="M78" t="str">
        <f>IF(P78="","",Block!$F$4)</f>
        <v/>
      </c>
      <c r="N78" t="str">
        <f t="shared" si="19"/>
        <v/>
      </c>
      <c r="P78" t="str">
        <f>'Perennial Sp.'!T79</f>
        <v/>
      </c>
      <c r="Q78" t="str">
        <f>IF(P78="","",(VLOOKUP(P78,Flora!$F$2:$M$7000,2,FALSE)))</f>
        <v/>
      </c>
      <c r="R78" t="str">
        <f>IF(P78="","",(VLOOKUP(P78,Flora!$F$2:$M$7000,3,FALSE)))</f>
        <v/>
      </c>
      <c r="S78" t="str">
        <f>IF(P78="","",(VLOOKUP(P78,Flora!$F$2:$M$7000,4,FALSE)))</f>
        <v/>
      </c>
      <c r="T78" t="str">
        <f t="shared" si="20"/>
        <v/>
      </c>
    </row>
    <row r="79" spans="1:20" x14ac:dyDescent="0.25">
      <c r="A79" t="str">
        <f t="shared" si="16"/>
        <v/>
      </c>
      <c r="C79" t="str">
        <f>IF(P79="","",'Site - Scores'!$N$42)</f>
        <v/>
      </c>
      <c r="D79" t="str">
        <f>IF(Q79="","",'Site - Scores'!$N$43)</f>
        <v/>
      </c>
      <c r="E79" t="str">
        <f>IF(R79="","",'Site - Scores'!$N$44)</f>
        <v/>
      </c>
      <c r="H79" t="str">
        <f t="shared" si="17"/>
        <v/>
      </c>
      <c r="I79" t="str">
        <f>IF(P79="","",'Site - Scores'!$N$41)</f>
        <v/>
      </c>
      <c r="J79" t="str">
        <f t="shared" si="15"/>
        <v/>
      </c>
      <c r="K79" s="209" t="str">
        <f>IF(P79="","",Block!$F$6)</f>
        <v/>
      </c>
      <c r="L79" t="str">
        <f t="shared" si="18"/>
        <v/>
      </c>
      <c r="M79" t="str">
        <f>IF(P79="","",Block!$F$4)</f>
        <v/>
      </c>
      <c r="N79" t="str">
        <f t="shared" si="19"/>
        <v/>
      </c>
      <c r="P79" t="str">
        <f>'Perennial Sp.'!T80</f>
        <v/>
      </c>
      <c r="Q79" t="str">
        <f>IF(P79="","",(VLOOKUP(P79,Flora!$F$2:$M$7000,2,FALSE)))</f>
        <v/>
      </c>
      <c r="R79" t="str">
        <f>IF(P79="","",(VLOOKUP(P79,Flora!$F$2:$M$7000,3,FALSE)))</f>
        <v/>
      </c>
      <c r="S79" t="str">
        <f>IF(P79="","",(VLOOKUP(P79,Flora!$F$2:$M$7000,4,FALSE)))</f>
        <v/>
      </c>
      <c r="T79" t="str">
        <f t="shared" si="20"/>
        <v/>
      </c>
    </row>
    <row r="80" spans="1:20" x14ac:dyDescent="0.25">
      <c r="A80" t="str">
        <f t="shared" si="16"/>
        <v/>
      </c>
      <c r="C80" t="str">
        <f>IF(P80="","",'Site - Scores'!$N$42)</f>
        <v/>
      </c>
      <c r="D80" t="str">
        <f>IF(Q80="","",'Site - Scores'!$N$43)</f>
        <v/>
      </c>
      <c r="E80" t="str">
        <f>IF(R80="","",'Site - Scores'!$N$44)</f>
        <v/>
      </c>
      <c r="H80" t="str">
        <f t="shared" si="17"/>
        <v/>
      </c>
      <c r="I80" t="str">
        <f>IF(P80="","",'Site - Scores'!$N$41)</f>
        <v/>
      </c>
      <c r="J80" t="str">
        <f t="shared" si="15"/>
        <v/>
      </c>
      <c r="K80" s="209" t="str">
        <f>IF(P80="","",Block!$F$6)</f>
        <v/>
      </c>
      <c r="L80" t="str">
        <f t="shared" si="18"/>
        <v/>
      </c>
      <c r="M80" t="str">
        <f>IF(P80="","",Block!$F$4)</f>
        <v/>
      </c>
      <c r="N80" t="str">
        <f t="shared" si="19"/>
        <v/>
      </c>
      <c r="P80" t="str">
        <f>'Perennial Sp.'!T81</f>
        <v/>
      </c>
      <c r="Q80" t="str">
        <f>IF(P80="","",(VLOOKUP(P80,Flora!$F$2:$M$7000,2,FALSE)))</f>
        <v/>
      </c>
      <c r="R80" t="str">
        <f>IF(P80="","",(VLOOKUP(P80,Flora!$F$2:$M$7000,3,FALSE)))</f>
        <v/>
      </c>
      <c r="S80" t="str">
        <f>IF(P80="","",(VLOOKUP(P80,Flora!$F$2:$M$7000,4,FALSE)))</f>
        <v/>
      </c>
      <c r="T80" t="str">
        <f t="shared" si="20"/>
        <v/>
      </c>
    </row>
    <row r="81" spans="1:20" x14ac:dyDescent="0.25">
      <c r="A81" t="str">
        <f t="shared" si="16"/>
        <v/>
      </c>
      <c r="C81" t="str">
        <f>IF(P81="","",'Site - Scores'!$N$42)</f>
        <v/>
      </c>
      <c r="D81" t="str">
        <f>IF(Q81="","",'Site - Scores'!$N$43)</f>
        <v/>
      </c>
      <c r="E81" t="str">
        <f>IF(R81="","",'Site - Scores'!$N$44)</f>
        <v/>
      </c>
      <c r="H81" t="str">
        <f t="shared" si="17"/>
        <v/>
      </c>
      <c r="I81" t="str">
        <f>IF(P81="","",'Site - Scores'!$N$41)</f>
        <v/>
      </c>
      <c r="J81" t="str">
        <f t="shared" si="15"/>
        <v/>
      </c>
      <c r="K81" s="209" t="str">
        <f>IF(P81="","",Block!$F$6)</f>
        <v/>
      </c>
      <c r="L81" t="str">
        <f t="shared" si="18"/>
        <v/>
      </c>
      <c r="M81" t="str">
        <f>IF(P81="","",Block!$F$4)</f>
        <v/>
      </c>
      <c r="N81" t="str">
        <f t="shared" si="19"/>
        <v/>
      </c>
      <c r="P81" t="str">
        <f>'Perennial Sp.'!T82</f>
        <v/>
      </c>
      <c r="Q81" t="str">
        <f>IF(P81="","",(VLOOKUP(P81,Flora!$F$2:$M$7000,2,FALSE)))</f>
        <v/>
      </c>
      <c r="R81" t="str">
        <f>IF(P81="","",(VLOOKUP(P81,Flora!$F$2:$M$7000,3,FALSE)))</f>
        <v/>
      </c>
      <c r="S81" t="str">
        <f>IF(P81="","",(VLOOKUP(P81,Flora!$F$2:$M$7000,4,FALSE)))</f>
        <v/>
      </c>
      <c r="T81" t="str">
        <f t="shared" si="20"/>
        <v/>
      </c>
    </row>
    <row r="82" spans="1:20" x14ac:dyDescent="0.25">
      <c r="A82" t="str">
        <f t="shared" si="16"/>
        <v/>
      </c>
      <c r="C82" t="str">
        <f>IF(P82="","",'Site - Scores'!$N$42)</f>
        <v/>
      </c>
      <c r="D82" t="str">
        <f>IF(Q82="","",'Site - Scores'!$N$43)</f>
        <v/>
      </c>
      <c r="E82" t="str">
        <f>IF(R82="","",'Site - Scores'!$N$44)</f>
        <v/>
      </c>
      <c r="H82" t="str">
        <f t="shared" si="17"/>
        <v/>
      </c>
      <c r="I82" t="str">
        <f>IF(P82="","",'Site - Scores'!$N$41)</f>
        <v/>
      </c>
      <c r="J82" t="str">
        <f t="shared" si="15"/>
        <v/>
      </c>
      <c r="K82" s="209" t="str">
        <f>IF(P82="","",Block!$F$6)</f>
        <v/>
      </c>
      <c r="L82" t="str">
        <f t="shared" si="18"/>
        <v/>
      </c>
      <c r="M82" t="str">
        <f>IF(P82="","",Block!$F$4)</f>
        <v/>
      </c>
      <c r="N82" t="str">
        <f t="shared" si="19"/>
        <v/>
      </c>
      <c r="P82" t="str">
        <f>'Perennial Sp.'!T83</f>
        <v/>
      </c>
      <c r="Q82" t="str">
        <f>IF(P82="","",(VLOOKUP(P82,Flora!$F$2:$M$7000,2,FALSE)))</f>
        <v/>
      </c>
      <c r="R82" t="str">
        <f>IF(P82="","",(VLOOKUP(P82,Flora!$F$2:$M$7000,3,FALSE)))</f>
        <v/>
      </c>
      <c r="S82" t="str">
        <f>IF(P82="","",(VLOOKUP(P82,Flora!$F$2:$M$7000,4,FALSE)))</f>
        <v/>
      </c>
      <c r="T82" t="str">
        <f t="shared" si="20"/>
        <v/>
      </c>
    </row>
    <row r="83" spans="1:20" x14ac:dyDescent="0.25">
      <c r="A83" t="str">
        <f t="shared" si="16"/>
        <v/>
      </c>
      <c r="C83" t="str">
        <f>IF(P83="","",'Site - Scores'!$N$42)</f>
        <v/>
      </c>
      <c r="D83" t="str">
        <f>IF(Q83="","",'Site - Scores'!$N$43)</f>
        <v/>
      </c>
      <c r="E83" t="str">
        <f>IF(R83="","",'Site - Scores'!$N$44)</f>
        <v/>
      </c>
      <c r="H83" t="str">
        <f t="shared" si="17"/>
        <v/>
      </c>
      <c r="I83" t="str">
        <f>IF(P83="","",'Site - Scores'!$N$41)</f>
        <v/>
      </c>
      <c r="J83" t="str">
        <f t="shared" si="15"/>
        <v/>
      </c>
      <c r="K83" s="209" t="str">
        <f>IF(P83="","",Block!$F$6)</f>
        <v/>
      </c>
      <c r="L83" t="str">
        <f t="shared" si="18"/>
        <v/>
      </c>
      <c r="M83" t="str">
        <f>IF(P83="","",Block!$F$4)</f>
        <v/>
      </c>
      <c r="N83" t="str">
        <f t="shared" si="19"/>
        <v/>
      </c>
      <c r="P83" t="str">
        <f>'Perennial Sp.'!T84</f>
        <v/>
      </c>
      <c r="Q83" t="str">
        <f>IF(P83="","",(VLOOKUP(P83,Flora!$F$2:$M$7000,2,FALSE)))</f>
        <v/>
      </c>
      <c r="R83" t="str">
        <f>IF(P83="","",(VLOOKUP(P83,Flora!$F$2:$M$7000,3,FALSE)))</f>
        <v/>
      </c>
      <c r="S83" t="str">
        <f>IF(P83="","",(VLOOKUP(P83,Flora!$F$2:$M$7000,4,FALSE)))</f>
        <v/>
      </c>
      <c r="T83" t="str">
        <f t="shared" si="20"/>
        <v/>
      </c>
    </row>
    <row r="84" spans="1:20" x14ac:dyDescent="0.25">
      <c r="A84" t="str">
        <f t="shared" si="16"/>
        <v/>
      </c>
      <c r="C84" t="str">
        <f>IF(P84="","",'Site - Scores'!$N$42)</f>
        <v/>
      </c>
      <c r="D84" t="str">
        <f>IF(Q84="","",'Site - Scores'!$N$43)</f>
        <v/>
      </c>
      <c r="E84" t="str">
        <f>IF(R84="","",'Site - Scores'!$N$44)</f>
        <v/>
      </c>
      <c r="H84" t="str">
        <f t="shared" si="17"/>
        <v/>
      </c>
      <c r="I84" t="str">
        <f>IF(P84="","",'Site - Scores'!$N$41)</f>
        <v/>
      </c>
      <c r="J84" t="str">
        <f t="shared" si="15"/>
        <v/>
      </c>
      <c r="K84" s="209" t="str">
        <f>IF(P84="","",Block!$F$6)</f>
        <v/>
      </c>
      <c r="L84" t="str">
        <f t="shared" si="18"/>
        <v/>
      </c>
      <c r="M84" t="str">
        <f>IF(P84="","",Block!$F$4)</f>
        <v/>
      </c>
      <c r="N84" t="str">
        <f t="shared" si="19"/>
        <v/>
      </c>
      <c r="P84" t="str">
        <f>'Perennial Sp.'!T85</f>
        <v/>
      </c>
      <c r="Q84" t="str">
        <f>IF(P84="","",(VLOOKUP(P84,Flora!$F$2:$M$7000,2,FALSE)))</f>
        <v/>
      </c>
      <c r="R84" t="str">
        <f>IF(P84="","",(VLOOKUP(P84,Flora!$F$2:$M$7000,3,FALSE)))</f>
        <v/>
      </c>
      <c r="S84" t="str">
        <f>IF(P84="","",(VLOOKUP(P84,Flora!$F$2:$M$7000,4,FALSE)))</f>
        <v/>
      </c>
      <c r="T84" t="str">
        <f t="shared" si="20"/>
        <v/>
      </c>
    </row>
    <row r="85" spans="1:20" x14ac:dyDescent="0.25">
      <c r="A85" t="str">
        <f t="shared" si="16"/>
        <v/>
      </c>
      <c r="C85" t="str">
        <f>IF(P85="","",'Site - Scores'!$N$42)</f>
        <v/>
      </c>
      <c r="D85" t="str">
        <f>IF(Q85="","",'Site - Scores'!$N$43)</f>
        <v/>
      </c>
      <c r="E85" t="str">
        <f>IF(R85="","",'Site - Scores'!$N$44)</f>
        <v/>
      </c>
      <c r="H85" t="str">
        <f t="shared" si="17"/>
        <v/>
      </c>
      <c r="I85" t="str">
        <f>IF(P85="","",'Site - Scores'!$N$41)</f>
        <v/>
      </c>
      <c r="J85" t="str">
        <f t="shared" si="15"/>
        <v/>
      </c>
      <c r="K85" s="209" t="str">
        <f>IF(P85="","",Block!$F$6)</f>
        <v/>
      </c>
      <c r="L85" t="str">
        <f t="shared" si="18"/>
        <v/>
      </c>
      <c r="M85" t="str">
        <f>IF(P85="","",Block!$F$4)</f>
        <v/>
      </c>
      <c r="N85" t="str">
        <f t="shared" si="19"/>
        <v/>
      </c>
      <c r="P85" t="str">
        <f>'Perennial Sp.'!T86</f>
        <v/>
      </c>
      <c r="Q85" t="str">
        <f>IF(P85="","",(VLOOKUP(P85,Flora!$F$2:$M$7000,2,FALSE)))</f>
        <v/>
      </c>
      <c r="R85" t="str">
        <f>IF(P85="","",(VLOOKUP(P85,Flora!$F$2:$M$7000,3,FALSE)))</f>
        <v/>
      </c>
      <c r="S85" t="str">
        <f>IF(P85="","",(VLOOKUP(P85,Flora!$F$2:$M$7000,4,FALSE)))</f>
        <v/>
      </c>
      <c r="T85" t="str">
        <f t="shared" si="20"/>
        <v/>
      </c>
    </row>
    <row r="86" spans="1:20" x14ac:dyDescent="0.25">
      <c r="A86" t="str">
        <f t="shared" si="16"/>
        <v/>
      </c>
      <c r="C86" t="str">
        <f>IF(P86="","",'Site - Scores'!$N$42)</f>
        <v/>
      </c>
      <c r="D86" t="str">
        <f>IF(Q86="","",'Site - Scores'!$N$43)</f>
        <v/>
      </c>
      <c r="E86" t="str">
        <f>IF(R86="","",'Site - Scores'!$N$44)</f>
        <v/>
      </c>
      <c r="H86" t="str">
        <f t="shared" si="17"/>
        <v/>
      </c>
      <c r="I86" t="str">
        <f>IF(P86="","",'Site - Scores'!$N$41)</f>
        <v/>
      </c>
      <c r="J86" t="str">
        <f t="shared" si="15"/>
        <v/>
      </c>
      <c r="K86" s="209" t="str">
        <f>IF(P86="","",Block!$F$6)</f>
        <v/>
      </c>
      <c r="L86" t="str">
        <f t="shared" si="18"/>
        <v/>
      </c>
      <c r="M86" t="str">
        <f>IF(P86="","",Block!$F$4)</f>
        <v/>
      </c>
      <c r="N86" t="str">
        <f t="shared" si="19"/>
        <v/>
      </c>
      <c r="P86" t="str">
        <f>'Perennial Sp.'!T87</f>
        <v/>
      </c>
      <c r="Q86" t="str">
        <f>IF(P86="","",(VLOOKUP(P86,Flora!$F$2:$M$7000,2,FALSE)))</f>
        <v/>
      </c>
      <c r="R86" t="str">
        <f>IF(P86="","",(VLOOKUP(P86,Flora!$F$2:$M$7000,3,FALSE)))</f>
        <v/>
      </c>
      <c r="S86" t="str">
        <f>IF(P86="","",(VLOOKUP(P86,Flora!$F$2:$M$7000,4,FALSE)))</f>
        <v/>
      </c>
      <c r="T86" t="str">
        <f t="shared" si="20"/>
        <v/>
      </c>
    </row>
    <row r="87" spans="1:20" x14ac:dyDescent="0.25">
      <c r="A87" t="e">
        <f t="shared" si="16"/>
        <v>#REF!</v>
      </c>
      <c r="C87" t="e">
        <f>IF(P87="","",'Site - Scores'!$N$42)</f>
        <v>#REF!</v>
      </c>
      <c r="D87" t="e">
        <f>IF(Q87="","",'Site - Scores'!$N$43)</f>
        <v>#REF!</v>
      </c>
      <c r="E87" t="e">
        <f>IF(R87="","",'Site - Scores'!$N$44)</f>
        <v>#REF!</v>
      </c>
      <c r="H87" t="e">
        <f t="shared" si="17"/>
        <v>#REF!</v>
      </c>
      <c r="I87" t="e">
        <f>IF(P87="","",'Site - Scores'!$N$41)</f>
        <v>#REF!</v>
      </c>
      <c r="J87" t="e">
        <f t="shared" si="15"/>
        <v>#REF!</v>
      </c>
      <c r="K87" s="209" t="e">
        <f>IF(P87="","",Block!$F$6)</f>
        <v>#REF!</v>
      </c>
      <c r="L87" t="e">
        <f t="shared" si="18"/>
        <v>#REF!</v>
      </c>
      <c r="M87" t="e">
        <f>IF(P87="","",Block!$F$4)</f>
        <v>#REF!</v>
      </c>
      <c r="N87" t="e">
        <f t="shared" si="19"/>
        <v>#REF!</v>
      </c>
      <c r="P87" t="e">
        <f>'Perennial Sp.'!#REF!</f>
        <v>#REF!</v>
      </c>
      <c r="Q87" t="e">
        <f>IF(P87="","",(VLOOKUP(P87,Flora!$F$2:$M$7000,2,FALSE)))</f>
        <v>#REF!</v>
      </c>
      <c r="R87" t="e">
        <f>IF(P87="","",(VLOOKUP(P87,Flora!$F$2:$M$7000,3,FALSE)))</f>
        <v>#REF!</v>
      </c>
      <c r="S87" t="e">
        <f>IF(P87="","",(VLOOKUP(P87,Flora!$F$2:$M$7000,4,FALSE)))</f>
        <v>#REF!</v>
      </c>
      <c r="T87" t="e">
        <f t="shared" si="20"/>
        <v>#REF!</v>
      </c>
    </row>
    <row r="88" spans="1:20" x14ac:dyDescent="0.25">
      <c r="J88" t="str">
        <f t="shared" si="15"/>
        <v/>
      </c>
      <c r="K88" s="209"/>
      <c r="Q88" t="str">
        <f>IF(P88="","",(VLOOKUP(P88,Flora!$F$2:$M$7000,2,FALSE)))</f>
        <v/>
      </c>
      <c r="R88" t="str">
        <f>IF(P88="","",(VLOOKUP(P88,Flora!$F$2:$M$7000,3,FALSE)))</f>
        <v/>
      </c>
      <c r="S88" t="str">
        <f>IF(P88="","",(VLOOKUP(P88,Flora!$F$2:$M$7000,4,FALSE)))</f>
        <v/>
      </c>
    </row>
    <row r="89" spans="1:20" x14ac:dyDescent="0.25">
      <c r="J89" t="str">
        <f t="shared" si="15"/>
        <v/>
      </c>
      <c r="K89" s="209"/>
      <c r="Q89" t="str">
        <f>IF(P89="","",(VLOOKUP(P89,Flora!$F$2:$M$7000,2,FALSE)))</f>
        <v/>
      </c>
      <c r="R89" t="str">
        <f>IF(P89="","",(VLOOKUP(P89,Flora!$F$2:$M$7000,3,FALSE)))</f>
        <v/>
      </c>
      <c r="S89" t="str">
        <f>IF(P89="","",(VLOOKUP(P89,Flora!$F$2:$M$7000,4,FALSE)))</f>
        <v/>
      </c>
    </row>
    <row r="90" spans="1:20" x14ac:dyDescent="0.25">
      <c r="J90" t="str">
        <f t="shared" si="15"/>
        <v/>
      </c>
      <c r="K90" s="209"/>
      <c r="Q90" t="str">
        <f>IF(P90="","",(VLOOKUP(P90,Flora!$F$2:$M$7000,2,FALSE)))</f>
        <v/>
      </c>
      <c r="R90" t="str">
        <f>IF(P90="","",(VLOOKUP(P90,Flora!$F$2:$M$7000,3,FALSE)))</f>
        <v/>
      </c>
      <c r="S90" t="str">
        <f>IF(P90="","",(VLOOKUP(P90,Flora!$F$2:$M$7000,4,FALSE)))</f>
        <v/>
      </c>
    </row>
    <row r="91" spans="1:20" x14ac:dyDescent="0.25">
      <c r="J91" t="str">
        <f t="shared" si="15"/>
        <v/>
      </c>
      <c r="K91" s="209"/>
      <c r="Q91" t="str">
        <f>IF(P91="","",(VLOOKUP(P91,Flora!$F$2:$M$7000,2,FALSE)))</f>
        <v/>
      </c>
      <c r="R91" t="str">
        <f>IF(P91="","",(VLOOKUP(P91,Flora!$F$2:$M$7000,3,FALSE)))</f>
        <v/>
      </c>
      <c r="S91" t="str">
        <f>IF(P91="","",(VLOOKUP(P91,Flora!$F$2:$M$7000,4,FALSE)))</f>
        <v/>
      </c>
    </row>
    <row r="92" spans="1:20" x14ac:dyDescent="0.25">
      <c r="J92" t="str">
        <f t="shared" si="15"/>
        <v/>
      </c>
      <c r="K92" s="209"/>
      <c r="Q92" t="str">
        <f>IF(P92="","",(VLOOKUP(P92,Flora!$F$2:$M$7000,2,FALSE)))</f>
        <v/>
      </c>
      <c r="R92" t="str">
        <f>IF(P92="","",(VLOOKUP(P92,Flora!$F$2:$M$7000,3,FALSE)))</f>
        <v/>
      </c>
      <c r="S92" t="str">
        <f>IF(P92="","",(VLOOKUP(P92,Flora!$F$2:$M$7000,4,FALSE)))</f>
        <v/>
      </c>
    </row>
    <row r="93" spans="1:20" x14ac:dyDescent="0.25">
      <c r="J93" t="str">
        <f t="shared" si="15"/>
        <v/>
      </c>
      <c r="K93" s="209"/>
      <c r="Q93" t="str">
        <f>IF(P93="","",(VLOOKUP(P93,Flora!$F$2:$M$7000,2,FALSE)))</f>
        <v/>
      </c>
      <c r="R93" t="str">
        <f>IF(P93="","",(VLOOKUP(P93,Flora!$F$2:$M$7000,3,FALSE)))</f>
        <v/>
      </c>
      <c r="S93" t="str">
        <f>IF(P93="","",(VLOOKUP(P93,Flora!$F$2:$M$7000,4,FALSE)))</f>
        <v/>
      </c>
    </row>
    <row r="94" spans="1:20" x14ac:dyDescent="0.25">
      <c r="J94" t="str">
        <f t="shared" si="15"/>
        <v/>
      </c>
      <c r="K94" s="209"/>
      <c r="Q94" t="str">
        <f>IF(P94="","",(VLOOKUP(P94,Flora!$F$2:$M$7000,2,FALSE)))</f>
        <v/>
      </c>
      <c r="R94" t="str">
        <f>IF(P94="","",(VLOOKUP(P94,Flora!$F$2:$M$7000,3,FALSE)))</f>
        <v/>
      </c>
      <c r="S94" t="str">
        <f>IF(P94="","",(VLOOKUP(P94,Flora!$F$2:$M$7000,4,FALSE)))</f>
        <v/>
      </c>
    </row>
    <row r="95" spans="1:20" x14ac:dyDescent="0.25">
      <c r="J95" t="str">
        <f t="shared" si="15"/>
        <v/>
      </c>
      <c r="K95" s="209"/>
      <c r="Q95" t="str">
        <f>IF(P95="","",(VLOOKUP(P95,Flora!$F$2:$M$7000,2,FALSE)))</f>
        <v/>
      </c>
      <c r="R95" t="str">
        <f>IF(P95="","",(VLOOKUP(P95,Flora!$F$2:$M$7000,3,FALSE)))</f>
        <v/>
      </c>
      <c r="S95" t="str">
        <f>IF(P95="","",(VLOOKUP(P95,Flora!$F$2:$M$7000,4,FALSE)))</f>
        <v/>
      </c>
    </row>
    <row r="96" spans="1:20" x14ac:dyDescent="0.25">
      <c r="J96" t="str">
        <f t="shared" si="15"/>
        <v/>
      </c>
      <c r="K96" s="209"/>
      <c r="Q96" t="str">
        <f>IF(P96="","",(VLOOKUP(P96,Flora!$F$2:$M$7000,2,FALSE)))</f>
        <v/>
      </c>
      <c r="R96" t="str">
        <f>IF(P96="","",(VLOOKUP(P96,Flora!$F$2:$M$7000,3,FALSE)))</f>
        <v/>
      </c>
      <c r="S96" t="str">
        <f>IF(P96="","",(VLOOKUP(P96,Flora!$F$2:$M$7000,4,FALSE)))</f>
        <v/>
      </c>
    </row>
    <row r="97" spans="10:19" x14ac:dyDescent="0.25">
      <c r="J97" t="str">
        <f t="shared" si="15"/>
        <v/>
      </c>
      <c r="K97" s="209"/>
      <c r="Q97" t="str">
        <f>IF(P97="","",(VLOOKUP(P97,Flora!$F$2:$M$7000,2,FALSE)))</f>
        <v/>
      </c>
      <c r="R97" t="str">
        <f>IF(P97="","",(VLOOKUP(P97,Flora!$F$2:$M$7000,3,FALSE)))</f>
        <v/>
      </c>
      <c r="S97" t="str">
        <f>IF(P97="","",(VLOOKUP(P97,Flora!$F$2:$M$7000,4,FALSE)))</f>
        <v/>
      </c>
    </row>
    <row r="98" spans="10:19" x14ac:dyDescent="0.25">
      <c r="J98" t="str">
        <f t="shared" si="15"/>
        <v/>
      </c>
      <c r="K98" s="209"/>
      <c r="Q98" t="str">
        <f>IF(P98="","",(VLOOKUP(P98,Flora!$F$2:$M$7000,2,FALSE)))</f>
        <v/>
      </c>
      <c r="R98" t="str">
        <f>IF(P98="","",(VLOOKUP(P98,Flora!$F$2:$M$7000,3,FALSE)))</f>
        <v/>
      </c>
      <c r="S98" t="str">
        <f>IF(P98="","",(VLOOKUP(P98,Flora!$F$2:$M$7000,4,FALSE)))</f>
        <v/>
      </c>
    </row>
    <row r="99" spans="10:19" x14ac:dyDescent="0.25">
      <c r="J99" t="str">
        <f t="shared" si="15"/>
        <v/>
      </c>
      <c r="K99" s="209"/>
      <c r="Q99" t="str">
        <f>IF(P99="","",(VLOOKUP(P99,Flora!$F$2:$M$7000,2,FALSE)))</f>
        <v/>
      </c>
      <c r="R99" t="str">
        <f>IF(P99="","",(VLOOKUP(P99,Flora!$F$2:$M$7000,3,FALSE)))</f>
        <v/>
      </c>
      <c r="S99" t="str">
        <f>IF(P99="","",(VLOOKUP(P99,Flora!$F$2:$M$7000,4,FALSE)))</f>
        <v/>
      </c>
    </row>
    <row r="100" spans="10:19" x14ac:dyDescent="0.25">
      <c r="J100" t="str">
        <f t="shared" si="15"/>
        <v/>
      </c>
      <c r="K100" s="209"/>
      <c r="Q100" t="str">
        <f>IF(P100="","",(VLOOKUP(P100,Flora!$F$2:$M$7000,2,FALSE)))</f>
        <v/>
      </c>
      <c r="R100" t="str">
        <f>IF(P100="","",(VLOOKUP(P100,Flora!$F$2:$M$7000,3,FALSE)))</f>
        <v/>
      </c>
      <c r="S100" t="str">
        <f>IF(P100="","",(VLOOKUP(P100,Flora!$F$2:$M$7000,4,FALSE)))</f>
        <v/>
      </c>
    </row>
    <row r="101" spans="10:19" x14ac:dyDescent="0.25">
      <c r="J101" t="str">
        <f t="shared" si="15"/>
        <v/>
      </c>
      <c r="K101" s="209"/>
      <c r="Q101" t="str">
        <f>IF(P101="","",(VLOOKUP(P101,Flora!$F$2:$M$7000,2,FALSE)))</f>
        <v/>
      </c>
      <c r="R101" t="str">
        <f>IF(P101="","",(VLOOKUP(P101,Flora!$F$2:$M$7000,3,FALSE)))</f>
        <v/>
      </c>
      <c r="S101" t="str">
        <f>IF(P101="","",(VLOOKUP(P101,Flora!$F$2:$M$7000,4,FALSE)))</f>
        <v/>
      </c>
    </row>
    <row r="102" spans="10:19" x14ac:dyDescent="0.25">
      <c r="J102" t="str">
        <f t="shared" si="15"/>
        <v/>
      </c>
      <c r="K102" s="209"/>
      <c r="Q102" t="str">
        <f>IF(P102="","",(VLOOKUP(P102,Flora!$F$2:$M$7000,2,FALSE)))</f>
        <v/>
      </c>
      <c r="R102" t="str">
        <f>IF(P102="","",(VLOOKUP(P102,Flora!$F$2:$M$7000,3,FALSE)))</f>
        <v/>
      </c>
      <c r="S102" t="str">
        <f>IF(P102="","",(VLOOKUP(P102,Flora!$F$2:$M$7000,4,FALSE)))</f>
        <v/>
      </c>
    </row>
    <row r="103" spans="10:19" x14ac:dyDescent="0.25">
      <c r="J103" t="str">
        <f t="shared" si="15"/>
        <v/>
      </c>
      <c r="K103" s="209"/>
      <c r="Q103" t="str">
        <f>IF(P103="","",(VLOOKUP(P103,Flora!$F$2:$M$7000,2,FALSE)))</f>
        <v/>
      </c>
      <c r="R103" t="str">
        <f>IF(P103="","",(VLOOKUP(P103,Flora!$F$2:$M$7000,3,FALSE)))</f>
        <v/>
      </c>
      <c r="S103" t="str">
        <f>IF(P103="","",(VLOOKUP(P103,Flora!$F$2:$M$7000,4,FALSE)))</f>
        <v/>
      </c>
    </row>
    <row r="104" spans="10:19" x14ac:dyDescent="0.25">
      <c r="J104" t="str">
        <f t="shared" si="15"/>
        <v/>
      </c>
      <c r="K104" s="209"/>
      <c r="Q104" t="str">
        <f>IF(P104="","",(VLOOKUP(P104,Flora!$F$2:$M$7000,2,FALSE)))</f>
        <v/>
      </c>
      <c r="R104" t="str">
        <f>IF(P104="","",(VLOOKUP(P104,Flora!$F$2:$M$7000,3,FALSE)))</f>
        <v/>
      </c>
      <c r="S104" t="str">
        <f>IF(P104="","",(VLOOKUP(P104,Flora!$F$2:$M$7000,4,FALSE)))</f>
        <v/>
      </c>
    </row>
    <row r="105" spans="10:19" x14ac:dyDescent="0.25">
      <c r="K105" s="209"/>
      <c r="Q105" t="str">
        <f>IF(P105="","",(VLOOKUP(P105,Flora!$F$2:$M$7000,2,FALSE)))</f>
        <v/>
      </c>
      <c r="R105" t="str">
        <f>IF(P105="","",(VLOOKUP(P105,Flora!$F$2:$M$7000,3,FALSE)))</f>
        <v/>
      </c>
      <c r="S105" t="str">
        <f>IF(P105="","",(VLOOKUP(P105,Flora!$F$2:$M$7000,4,FALSE)))</f>
        <v/>
      </c>
    </row>
    <row r="106" spans="10:19" x14ac:dyDescent="0.25">
      <c r="K106" s="209"/>
      <c r="Q106" t="str">
        <f>IF(P106="","",(VLOOKUP(P106,Flora!$F$2:$M$7000,2,FALSE)))</f>
        <v/>
      </c>
      <c r="R106" t="str">
        <f>IF(P106="","",(VLOOKUP(P106,Flora!$F$2:$M$7000,3,FALSE)))</f>
        <v/>
      </c>
      <c r="S106" t="str">
        <f>IF(P106="","",(VLOOKUP(P106,Flora!$F$2:$M$7000,4,FALSE)))</f>
        <v/>
      </c>
    </row>
    <row r="107" spans="10:19" x14ac:dyDescent="0.25">
      <c r="K107" s="209"/>
      <c r="Q107" t="str">
        <f>IF(P107="","",(VLOOKUP(P107,Flora!$F$2:$M$7000,2,FALSE)))</f>
        <v/>
      </c>
      <c r="R107" t="str">
        <f>IF(P107="","",(VLOOKUP(P107,Flora!$F$2:$M$7000,3,FALSE)))</f>
        <v/>
      </c>
      <c r="S107" t="str">
        <f>IF(P107="","",(VLOOKUP(P107,Flora!$F$2:$M$7000,4,FALSE)))</f>
        <v/>
      </c>
    </row>
    <row r="108" spans="10:19" x14ac:dyDescent="0.25">
      <c r="K108" s="209"/>
      <c r="Q108" t="str">
        <f>IF(P108="","",(VLOOKUP(P108,Flora!$F$2:$M$7000,2,FALSE)))</f>
        <v/>
      </c>
      <c r="R108" t="str">
        <f>IF(P108="","",(VLOOKUP(P108,Flora!$F$2:$M$7000,3,FALSE)))</f>
        <v/>
      </c>
      <c r="S108" t="str">
        <f>IF(P108="","",(VLOOKUP(P108,Flora!$F$2:$M$7000,4,FALSE)))</f>
        <v/>
      </c>
    </row>
    <row r="109" spans="10:19" x14ac:dyDescent="0.25">
      <c r="K109" s="209"/>
      <c r="Q109" t="str">
        <f>IF(P109="","",(VLOOKUP(P109,Flora!$F$2:$M$7000,2,FALSE)))</f>
        <v/>
      </c>
      <c r="R109" t="str">
        <f>IF(P109="","",(VLOOKUP(P109,Flora!$F$2:$M$7000,3,FALSE)))</f>
        <v/>
      </c>
      <c r="S109" t="str">
        <f>IF(P109="","",(VLOOKUP(P109,Flora!$F$2:$M$7000,4,FALSE)))</f>
        <v/>
      </c>
    </row>
    <row r="110" spans="10:19" x14ac:dyDescent="0.25">
      <c r="K110" s="209"/>
      <c r="Q110" t="str">
        <f>IF(P110="","",(VLOOKUP(P110,Flora!$F$2:$M$7000,2,FALSE)))</f>
        <v/>
      </c>
      <c r="R110" t="str">
        <f>IF(P110="","",(VLOOKUP(P110,Flora!$F$2:$M$7000,3,FALSE)))</f>
        <v/>
      </c>
      <c r="S110" t="str">
        <f>IF(P110="","",(VLOOKUP(P110,Flora!$F$2:$M$7000,4,FALSE)))</f>
        <v/>
      </c>
    </row>
    <row r="111" spans="10:19" x14ac:dyDescent="0.25">
      <c r="K111" s="209"/>
      <c r="Q111" t="str">
        <f>IF(P111="","",(VLOOKUP(P111,Flora!$F$2:$M$7000,2,FALSE)))</f>
        <v/>
      </c>
      <c r="R111" t="str">
        <f>IF(P111="","",(VLOOKUP(P111,Flora!$F$2:$M$7000,3,FALSE)))</f>
        <v/>
      </c>
      <c r="S111" t="str">
        <f>IF(P111="","",(VLOOKUP(P111,Flora!$F$2:$M$7000,4,FALSE)))</f>
        <v/>
      </c>
    </row>
    <row r="112" spans="10:19" x14ac:dyDescent="0.25">
      <c r="K112" s="209"/>
      <c r="Q112" t="str">
        <f>IF(P112="","",(VLOOKUP(P112,Flora!$F$2:$M$7000,2,FALSE)))</f>
        <v/>
      </c>
      <c r="R112" t="str">
        <f>IF(P112="","",(VLOOKUP(P112,Flora!$F$2:$M$7000,3,FALSE)))</f>
        <v/>
      </c>
      <c r="S112" t="str">
        <f>IF(P112="","",(VLOOKUP(P112,Flora!$F$2:$M$7000,4,FALSE)))</f>
        <v/>
      </c>
    </row>
    <row r="113" spans="11:19" x14ac:dyDescent="0.25">
      <c r="K113" s="209"/>
      <c r="Q113" t="str">
        <f>IF(P113="","",(VLOOKUP(P113,Flora!$F$2:$M$7000,2,FALSE)))</f>
        <v/>
      </c>
      <c r="R113" t="str">
        <f>IF(P113="","",(VLOOKUP(P113,Flora!$F$2:$M$7000,3,FALSE)))</f>
        <v/>
      </c>
      <c r="S113" t="str">
        <f>IF(P113="","",(VLOOKUP(P113,Flora!$F$2:$M$7000,4,FALSE)))</f>
        <v/>
      </c>
    </row>
    <row r="114" spans="11:19" x14ac:dyDescent="0.25">
      <c r="K114" s="209"/>
      <c r="Q114" t="str">
        <f>IF(P114="","",(VLOOKUP(P114,Flora!$F$2:$M$7000,2,FALSE)))</f>
        <v/>
      </c>
      <c r="R114" t="str">
        <f>IF(P114="","",(VLOOKUP(P114,Flora!$F$2:$M$7000,3,FALSE)))</f>
        <v/>
      </c>
      <c r="S114" t="str">
        <f>IF(P114="","",(VLOOKUP(P114,Flora!$F$2:$M$7000,4,FALSE)))</f>
        <v/>
      </c>
    </row>
    <row r="115" spans="11:19" x14ac:dyDescent="0.25">
      <c r="K115" s="209"/>
      <c r="Q115" t="str">
        <f>IF(P115="","",(VLOOKUP(P115,Flora!$F$2:$M$7000,2,FALSE)))</f>
        <v/>
      </c>
      <c r="R115" t="str">
        <f>IF(P115="","",(VLOOKUP(P115,Flora!$F$2:$M$7000,3,FALSE)))</f>
        <v/>
      </c>
      <c r="S115" t="str">
        <f>IF(P115="","",(VLOOKUP(P115,Flora!$F$2:$M$7000,4,FALSE)))</f>
        <v/>
      </c>
    </row>
    <row r="116" spans="11:19" x14ac:dyDescent="0.25">
      <c r="K116" s="209"/>
      <c r="Q116" t="str">
        <f>IF(P116="","",(VLOOKUP(P116,Flora!$F$2:$M$7000,2,FALSE)))</f>
        <v/>
      </c>
      <c r="R116" t="str">
        <f>IF(P116="","",(VLOOKUP(P116,Flora!$F$2:$M$7000,3,FALSE)))</f>
        <v/>
      </c>
      <c r="S116" t="str">
        <f>IF(P116="","",(VLOOKUP(P116,Flora!$F$2:$M$7000,4,FALSE)))</f>
        <v/>
      </c>
    </row>
    <row r="117" spans="11:19" x14ac:dyDescent="0.25">
      <c r="K117" s="209"/>
      <c r="Q117" t="str">
        <f>IF(P117="","",(VLOOKUP(P117,Flora!$F$2:$M$7000,2,FALSE)))</f>
        <v/>
      </c>
      <c r="R117" t="str">
        <f>IF(P117="","",(VLOOKUP(P117,Flora!$F$2:$M$7000,3,FALSE)))</f>
        <v/>
      </c>
      <c r="S117" t="str">
        <f>IF(P117="","",(VLOOKUP(P117,Flora!$F$2:$M$7000,4,FALSE)))</f>
        <v/>
      </c>
    </row>
    <row r="118" spans="11:19" x14ac:dyDescent="0.25">
      <c r="K118" s="209"/>
      <c r="Q118" t="str">
        <f>IF(P118="","",(VLOOKUP(P118,Flora!$F$2:$M$7000,2,FALSE)))</f>
        <v/>
      </c>
      <c r="R118" t="str">
        <f>IF(P118="","",(VLOOKUP(P118,Flora!$F$2:$M$7000,3,FALSE)))</f>
        <v/>
      </c>
      <c r="S118" t="str">
        <f>IF(P118="","",(VLOOKUP(P118,Flora!$F$2:$M$7000,4,FALSE)))</f>
        <v/>
      </c>
    </row>
    <row r="119" spans="11:19" x14ac:dyDescent="0.25">
      <c r="K119" s="209"/>
      <c r="Q119" t="str">
        <f>IF(P119="","",(VLOOKUP(P119,Flora!$F$2:$M$7000,2,FALSE)))</f>
        <v/>
      </c>
      <c r="R119" t="str">
        <f>IF(P119="","",(VLOOKUP(P119,Flora!$F$2:$M$7000,3,FALSE)))</f>
        <v/>
      </c>
      <c r="S119" t="str">
        <f>IF(P119="","",(VLOOKUP(P119,Flora!$F$2:$M$7000,4,FALSE)))</f>
        <v/>
      </c>
    </row>
    <row r="120" spans="11:19" x14ac:dyDescent="0.25">
      <c r="K120" s="209"/>
      <c r="Q120" t="str">
        <f>IF(P120="","",(VLOOKUP(P120,Flora!$F$2:$M$7000,2,FALSE)))</f>
        <v/>
      </c>
      <c r="R120" t="str">
        <f>IF(P120="","",(VLOOKUP(P120,Flora!$F$2:$M$7000,3,FALSE)))</f>
        <v/>
      </c>
      <c r="S120" t="str">
        <f>IF(P120="","",(VLOOKUP(P120,Flora!$F$2:$M$7000,4,FALSE)))</f>
        <v/>
      </c>
    </row>
    <row r="121" spans="11:19" x14ac:dyDescent="0.25">
      <c r="K121" s="209"/>
      <c r="Q121" t="str">
        <f>IF(P121="","",(VLOOKUP(P121,Flora!$F$2:$M$7000,2,FALSE)))</f>
        <v/>
      </c>
      <c r="R121" t="str">
        <f>IF(P121="","",(VLOOKUP(P121,Flora!$F$2:$M$7000,3,FALSE)))</f>
        <v/>
      </c>
      <c r="S121" t="str">
        <f>IF(P121="","",(VLOOKUP(P121,Flora!$F$2:$M$7000,4,FALSE)))</f>
        <v/>
      </c>
    </row>
    <row r="122" spans="11:19" x14ac:dyDescent="0.25">
      <c r="K122" s="209"/>
      <c r="Q122" t="str">
        <f>IF(P122="","",(VLOOKUP(P122,Flora!$F$2:$M$7000,2,FALSE)))</f>
        <v/>
      </c>
      <c r="R122" t="str">
        <f>IF(P122="","",(VLOOKUP(P122,Flora!$F$2:$M$7000,3,FALSE)))</f>
        <v/>
      </c>
      <c r="S122" t="str">
        <f>IF(P122="","",(VLOOKUP(P122,Flora!$F$2:$M$7000,4,FALSE)))</f>
        <v/>
      </c>
    </row>
    <row r="123" spans="11:19" x14ac:dyDescent="0.25">
      <c r="K123" s="209"/>
      <c r="Q123" t="str">
        <f>IF(P123="","",(VLOOKUP(P123,Flora!$F$2:$M$7000,2,FALSE)))</f>
        <v/>
      </c>
      <c r="R123" t="str">
        <f>IF(P123="","",(VLOOKUP(P123,Flora!$F$2:$M$7000,3,FALSE)))</f>
        <v/>
      </c>
      <c r="S123" t="str">
        <f>IF(P123="","",(VLOOKUP(P123,Flora!$F$2:$M$7000,4,FALSE)))</f>
        <v/>
      </c>
    </row>
    <row r="124" spans="11:19" x14ac:dyDescent="0.25">
      <c r="K124" s="209"/>
      <c r="Q124" t="str">
        <f>IF(P124="","",(VLOOKUP(P124,Flora!$F$2:$M$7000,2,FALSE)))</f>
        <v/>
      </c>
      <c r="R124" t="str">
        <f>IF(P124="","",(VLOOKUP(P124,Flora!$F$2:$M$7000,3,FALSE)))</f>
        <v/>
      </c>
      <c r="S124" t="str">
        <f>IF(P124="","",(VLOOKUP(P124,Flora!$F$2:$M$7000,4,FALSE)))</f>
        <v/>
      </c>
    </row>
    <row r="125" spans="11:19" x14ac:dyDescent="0.25">
      <c r="K125" s="209"/>
      <c r="Q125" t="str">
        <f>IF(P125="","",(VLOOKUP(P125,Flora!$F$2:$M$7000,2,FALSE)))</f>
        <v/>
      </c>
      <c r="R125" t="str">
        <f>IF(P125="","",(VLOOKUP(P125,Flora!$F$2:$M$7000,3,FALSE)))</f>
        <v/>
      </c>
      <c r="S125" t="str">
        <f>IF(P125="","",(VLOOKUP(P125,Flora!$F$2:$M$7000,4,FALSE)))</f>
        <v/>
      </c>
    </row>
    <row r="126" spans="11:19" x14ac:dyDescent="0.25">
      <c r="K126" s="209"/>
      <c r="Q126" t="str">
        <f>IF(P126="","",(VLOOKUP(P126,Flora!$F$2:$M$7000,2,FALSE)))</f>
        <v/>
      </c>
      <c r="R126" t="str">
        <f>IF(P126="","",(VLOOKUP(P126,Flora!$F$2:$M$7000,3,FALSE)))</f>
        <v/>
      </c>
      <c r="S126" t="str">
        <f>IF(P126="","",(VLOOKUP(P126,Flora!$F$2:$M$7000,4,FALSE)))</f>
        <v/>
      </c>
    </row>
    <row r="127" spans="11:19" x14ac:dyDescent="0.25">
      <c r="K127" s="209"/>
      <c r="Q127" t="str">
        <f>IF(P127="","",(VLOOKUP(P127,Flora!$F$2:$M$7000,2,FALSE)))</f>
        <v/>
      </c>
      <c r="R127" t="str">
        <f>IF(P127="","",(VLOOKUP(P127,Flora!$F$2:$M$7000,3,FALSE)))</f>
        <v/>
      </c>
      <c r="S127" t="str">
        <f>IF(P127="","",(VLOOKUP(P127,Flora!$F$2:$M$7000,4,FALSE)))</f>
        <v/>
      </c>
    </row>
    <row r="128" spans="11:19" x14ac:dyDescent="0.25">
      <c r="K128" s="209"/>
      <c r="Q128" t="str">
        <f>IF(P128="","",(VLOOKUP(P128,Flora!$F$2:$M$7000,2,FALSE)))</f>
        <v/>
      </c>
      <c r="R128" t="str">
        <f>IF(P128="","",(VLOOKUP(P128,Flora!$F$2:$M$7000,3,FALSE)))</f>
        <v/>
      </c>
      <c r="S128" t="str">
        <f>IF(P128="","",(VLOOKUP(P128,Flora!$F$2:$M$7000,4,FALSE)))</f>
        <v/>
      </c>
    </row>
    <row r="129" spans="11:19" x14ac:dyDescent="0.25">
      <c r="K129" s="209"/>
      <c r="Q129" t="str">
        <f>IF(P129="","",(VLOOKUP(P129,Flora!$F$2:$M$7000,2,FALSE)))</f>
        <v/>
      </c>
      <c r="R129" t="str">
        <f>IF(P129="","",(VLOOKUP(P129,Flora!$F$2:$M$7000,3,FALSE)))</f>
        <v/>
      </c>
      <c r="S129" t="str">
        <f>IF(P129="","",(VLOOKUP(P129,Flora!$F$2:$M$7000,4,FALSE)))</f>
        <v/>
      </c>
    </row>
    <row r="130" spans="11:19" x14ac:dyDescent="0.25">
      <c r="K130" s="209"/>
      <c r="Q130" t="str">
        <f>IF(P130="","",(VLOOKUP(P130,Flora!$F$2:$M$7000,2,FALSE)))</f>
        <v/>
      </c>
      <c r="R130" t="str">
        <f>IF(P130="","",(VLOOKUP(P130,Flora!$F$2:$M$7000,3,FALSE)))</f>
        <v/>
      </c>
      <c r="S130" t="str">
        <f>IF(P130="","",(VLOOKUP(P130,Flora!$F$2:$M$7000,4,FALSE)))</f>
        <v/>
      </c>
    </row>
    <row r="131" spans="11:19" x14ac:dyDescent="0.25">
      <c r="K131" s="209"/>
      <c r="Q131" t="str">
        <f>IF(P131="","",(VLOOKUP(P131,Flora!$F$2:$M$7000,2,FALSE)))</f>
        <v/>
      </c>
      <c r="R131" t="str">
        <f>IF(P131="","",(VLOOKUP(P131,Flora!$F$2:$M$7000,3,FALSE)))</f>
        <v/>
      </c>
      <c r="S131" t="str">
        <f>IF(P131="","",(VLOOKUP(P131,Flora!$F$2:$M$7000,4,FALSE)))</f>
        <v/>
      </c>
    </row>
    <row r="132" spans="11:19" x14ac:dyDescent="0.25">
      <c r="K132" s="209"/>
      <c r="Q132" t="str">
        <f>IF(P132="","",(VLOOKUP(P132,Flora!$F$2:$M$7000,2,FALSE)))</f>
        <v/>
      </c>
      <c r="R132" t="str">
        <f>IF(P132="","",(VLOOKUP(P132,Flora!$F$2:$M$7000,3,FALSE)))</f>
        <v/>
      </c>
      <c r="S132" t="str">
        <f>IF(P132="","",(VLOOKUP(P132,Flora!$F$2:$M$7000,4,FALSE)))</f>
        <v/>
      </c>
    </row>
    <row r="133" spans="11:19" x14ac:dyDescent="0.25">
      <c r="K133" s="209"/>
      <c r="Q133" t="str">
        <f>IF(P133="","",(VLOOKUP(P133,Flora!$F$2:$M$7000,2,FALSE)))</f>
        <v/>
      </c>
      <c r="R133" t="str">
        <f>IF(P133="","",(VLOOKUP(P133,Flora!$F$2:$M$7000,3,FALSE)))</f>
        <v/>
      </c>
      <c r="S133" t="str">
        <f>IF(P133="","",(VLOOKUP(P133,Flora!$F$2:$M$7000,4,FALSE)))</f>
        <v/>
      </c>
    </row>
    <row r="134" spans="11:19" x14ac:dyDescent="0.25">
      <c r="K134" s="209"/>
      <c r="Q134" t="str">
        <f>IF(P134="","",(VLOOKUP(P134,Flora!$F$2:$M$7000,2,FALSE)))</f>
        <v/>
      </c>
      <c r="R134" t="str">
        <f>IF(P134="","",(VLOOKUP(P134,Flora!$F$2:$M$7000,3,FALSE)))</f>
        <v/>
      </c>
      <c r="S134" t="str">
        <f>IF(P134="","",(VLOOKUP(P134,Flora!$F$2:$M$7000,4,FALSE)))</f>
        <v/>
      </c>
    </row>
    <row r="135" spans="11:19" x14ac:dyDescent="0.25">
      <c r="K135" s="209"/>
      <c r="Q135" t="str">
        <f>IF(P135="","",(VLOOKUP(P135,Flora!$F$2:$M$7000,2,FALSE)))</f>
        <v/>
      </c>
      <c r="R135" t="str">
        <f>IF(P135="","",(VLOOKUP(P135,Flora!$F$2:$M$7000,3,FALSE)))</f>
        <v/>
      </c>
      <c r="S135" t="str">
        <f>IF(P135="","",(VLOOKUP(P135,Flora!$F$2:$M$7000,4,FALSE)))</f>
        <v/>
      </c>
    </row>
    <row r="136" spans="11:19" x14ac:dyDescent="0.25">
      <c r="K136" s="209"/>
      <c r="Q136" t="str">
        <f>IF(P136="","",(VLOOKUP(P136,Flora!$F$2:$M$7000,2,FALSE)))</f>
        <v/>
      </c>
      <c r="R136" t="str">
        <f>IF(P136="","",(VLOOKUP(P136,Flora!$F$2:$M$7000,3,FALSE)))</f>
        <v/>
      </c>
      <c r="S136" t="str">
        <f>IF(P136="","",(VLOOKUP(P136,Flora!$F$2:$M$7000,4,FALSE)))</f>
        <v/>
      </c>
    </row>
    <row r="137" spans="11:19" x14ac:dyDescent="0.25">
      <c r="K137" s="209"/>
      <c r="Q137" t="str">
        <f>IF(P137="","",(VLOOKUP(P137,Flora!$F$2:$M$7000,2,FALSE)))</f>
        <v/>
      </c>
      <c r="R137" t="str">
        <f>IF(P137="","",(VLOOKUP(P137,Flora!$F$2:$M$7000,3,FALSE)))</f>
        <v/>
      </c>
      <c r="S137" t="str">
        <f>IF(P137="","",(VLOOKUP(P137,Flora!$F$2:$M$7000,4,FALSE)))</f>
        <v/>
      </c>
    </row>
    <row r="138" spans="11:19" x14ac:dyDescent="0.25">
      <c r="K138" s="209"/>
      <c r="Q138" t="str">
        <f>IF(P138="","",(VLOOKUP(P138,Flora!$F$2:$M$7000,2,FALSE)))</f>
        <v/>
      </c>
      <c r="R138" t="str">
        <f>IF(P138="","",(VLOOKUP(P138,Flora!$F$2:$M$7000,3,FALSE)))</f>
        <v/>
      </c>
      <c r="S138" t="str">
        <f>IF(P138="","",(VLOOKUP(P138,Flora!$F$2:$M$7000,4,FALSE)))</f>
        <v/>
      </c>
    </row>
    <row r="139" spans="11:19" x14ac:dyDescent="0.25">
      <c r="K139" s="209"/>
      <c r="Q139" t="str">
        <f>IF(P139="","",(VLOOKUP(P139,Flora!$F$2:$M$7000,2,FALSE)))</f>
        <v/>
      </c>
      <c r="R139" t="str">
        <f>IF(P139="","",(VLOOKUP(P139,Flora!$F$2:$M$7000,3,FALSE)))</f>
        <v/>
      </c>
      <c r="S139" t="str">
        <f>IF(P139="","",(VLOOKUP(P139,Flora!$F$2:$M$7000,4,FALSE)))</f>
        <v/>
      </c>
    </row>
    <row r="140" spans="11:19" x14ac:dyDescent="0.25">
      <c r="K140" s="209"/>
      <c r="Q140" t="str">
        <f>IF(P140="","",(VLOOKUP(P140,Flora!$F$2:$M$7000,2,FALSE)))</f>
        <v/>
      </c>
      <c r="R140" t="str">
        <f>IF(P140="","",(VLOOKUP(P140,Flora!$F$2:$M$7000,3,FALSE)))</f>
        <v/>
      </c>
      <c r="S140" t="str">
        <f>IF(P140="","",(VLOOKUP(P140,Flora!$F$2:$M$7000,4,FALSE)))</f>
        <v/>
      </c>
    </row>
    <row r="141" spans="11:19" x14ac:dyDescent="0.25">
      <c r="K141" s="209"/>
      <c r="Q141" t="str">
        <f>IF(P141="","",(VLOOKUP(P141,Flora!$F$2:$M$7000,2,FALSE)))</f>
        <v/>
      </c>
      <c r="R141" t="str">
        <f>IF(P141="","",(VLOOKUP(P141,Flora!$F$2:$M$7000,3,FALSE)))</f>
        <v/>
      </c>
      <c r="S141" t="str">
        <f>IF(P141="","",(VLOOKUP(P141,Flora!$F$2:$M$7000,4,FALSE)))</f>
        <v/>
      </c>
    </row>
    <row r="142" spans="11:19" x14ac:dyDescent="0.25">
      <c r="K142" s="209"/>
      <c r="Q142" t="str">
        <f>IF(P142="","",(VLOOKUP(P142,Flora!$F$2:$M$7000,2,FALSE)))</f>
        <v/>
      </c>
      <c r="R142" t="str">
        <f>IF(P142="","",(VLOOKUP(P142,Flora!$F$2:$M$7000,3,FALSE)))</f>
        <v/>
      </c>
      <c r="S142" t="str">
        <f>IF(P142="","",(VLOOKUP(P142,Flora!$F$2:$M$7000,4,FALSE)))</f>
        <v/>
      </c>
    </row>
    <row r="143" spans="11:19" x14ac:dyDescent="0.25">
      <c r="K143" s="209"/>
      <c r="Q143" t="str">
        <f>IF(P143="","",(VLOOKUP(P143,Flora!$F$2:$M$7000,2,FALSE)))</f>
        <v/>
      </c>
      <c r="R143" t="str">
        <f>IF(P143="","",(VLOOKUP(P143,Flora!$F$2:$M$7000,3,FALSE)))</f>
        <v/>
      </c>
      <c r="S143" t="str">
        <f>IF(P143="","",(VLOOKUP(P143,Flora!$F$2:$M$7000,4,FALSE)))</f>
        <v/>
      </c>
    </row>
    <row r="144" spans="11:19" x14ac:dyDescent="0.25">
      <c r="K144" s="209"/>
      <c r="Q144" t="str">
        <f>IF(P144="","",(VLOOKUP(P144,Flora!$F$2:$M$7000,2,FALSE)))</f>
        <v/>
      </c>
      <c r="R144" t="str">
        <f>IF(P144="","",(VLOOKUP(P144,Flora!$F$2:$M$7000,3,FALSE)))</f>
        <v/>
      </c>
      <c r="S144" t="str">
        <f>IF(P144="","",(VLOOKUP(P144,Flora!$F$2:$M$7000,4,FALSE)))</f>
        <v/>
      </c>
    </row>
    <row r="145" spans="11:19" x14ac:dyDescent="0.25">
      <c r="K145" s="209"/>
      <c r="Q145" t="str">
        <f>IF(P145="","",(VLOOKUP(P145,Flora!$F$2:$M$7000,2,FALSE)))</f>
        <v/>
      </c>
      <c r="R145" t="str">
        <f>IF(P145="","",(VLOOKUP(P145,Flora!$F$2:$M$7000,3,FALSE)))</f>
        <v/>
      </c>
      <c r="S145" t="str">
        <f>IF(P145="","",(VLOOKUP(P145,Flora!$F$2:$M$7000,4,FALSE)))</f>
        <v/>
      </c>
    </row>
    <row r="146" spans="11:19" x14ac:dyDescent="0.25">
      <c r="K146" s="209"/>
      <c r="Q146" t="str">
        <f>IF(P146="","",(VLOOKUP(P146,Flora!$F$2:$M$7000,2,FALSE)))</f>
        <v/>
      </c>
      <c r="R146" t="str">
        <f>IF(P146="","",(VLOOKUP(P146,Flora!$F$2:$M$7000,3,FALSE)))</f>
        <v/>
      </c>
      <c r="S146" t="str">
        <f>IF(P146="","",(VLOOKUP(P146,Flora!$F$2:$M$7000,4,FALSE)))</f>
        <v/>
      </c>
    </row>
    <row r="147" spans="11:19" x14ac:dyDescent="0.25">
      <c r="K147" s="209"/>
      <c r="Q147" t="str">
        <f>IF(P147="","",(VLOOKUP(P147,Flora!$F$2:$M$7000,2,FALSE)))</f>
        <v/>
      </c>
      <c r="R147" t="str">
        <f>IF(P147="","",(VLOOKUP(P147,Flora!$F$2:$M$7000,3,FALSE)))</f>
        <v/>
      </c>
      <c r="S147" t="str">
        <f>IF(P147="","",(VLOOKUP(P147,Flora!$F$2:$M$7000,4,FALSE)))</f>
        <v/>
      </c>
    </row>
    <row r="148" spans="11:19" x14ac:dyDescent="0.25">
      <c r="K148" s="209"/>
      <c r="Q148" t="str">
        <f>IF(P148="","",(VLOOKUP(P148,Flora!$F$2:$M$7000,2,FALSE)))</f>
        <v/>
      </c>
      <c r="R148" t="str">
        <f>IF(P148="","",(VLOOKUP(P148,Flora!$F$2:$M$7000,3,FALSE)))</f>
        <v/>
      </c>
      <c r="S148" t="str">
        <f>IF(P148="","",(VLOOKUP(P148,Flora!$F$2:$M$7000,4,FALSE)))</f>
        <v/>
      </c>
    </row>
    <row r="149" spans="11:19" x14ac:dyDescent="0.25">
      <c r="K149" s="209"/>
      <c r="Q149" t="str">
        <f>IF(P149="","",(VLOOKUP(P149,Flora!$F$2:$M$7000,2,FALSE)))</f>
        <v/>
      </c>
      <c r="R149" t="str">
        <f>IF(P149="","",(VLOOKUP(P149,Flora!$F$2:$M$7000,3,FALSE)))</f>
        <v/>
      </c>
      <c r="S149" t="str">
        <f>IF(P149="","",(VLOOKUP(P149,Flora!$F$2:$M$7000,4,FALSE)))</f>
        <v/>
      </c>
    </row>
    <row r="150" spans="11:19" x14ac:dyDescent="0.25">
      <c r="K150" s="209"/>
      <c r="Q150" t="str">
        <f>IF(P150="","",(VLOOKUP(P150,Flora!$F$2:$M$7000,2,FALSE)))</f>
        <v/>
      </c>
      <c r="R150" t="str">
        <f>IF(P150="","",(VLOOKUP(P150,Flora!$F$2:$M$7000,3,FALSE)))</f>
        <v/>
      </c>
      <c r="S150" t="str">
        <f>IF(P150="","",(VLOOKUP(P150,Flora!$F$2:$M$7000,4,FALSE)))</f>
        <v/>
      </c>
    </row>
    <row r="151" spans="11:19" x14ac:dyDescent="0.25">
      <c r="K151" s="209"/>
      <c r="Q151" t="str">
        <f>IF(P151="","",(VLOOKUP(P151,Flora!$F$2:$M$7000,2,FALSE)))</f>
        <v/>
      </c>
      <c r="R151" t="str">
        <f>IF(P151="","",(VLOOKUP(P151,Flora!$F$2:$M$7000,3,FALSE)))</f>
        <v/>
      </c>
      <c r="S151" t="str">
        <f>IF(P151="","",(VLOOKUP(P151,Flora!$F$2:$M$7000,4,FALSE)))</f>
        <v/>
      </c>
    </row>
    <row r="152" spans="11:19" x14ac:dyDescent="0.25">
      <c r="K152" s="209"/>
      <c r="Q152" t="str">
        <f>IF(P152="","",(VLOOKUP(P152,Flora!$F$2:$M$7000,2,FALSE)))</f>
        <v/>
      </c>
      <c r="R152" t="str">
        <f>IF(P152="","",(VLOOKUP(P152,Flora!$F$2:$M$7000,3,FALSE)))</f>
        <v/>
      </c>
      <c r="S152" t="str">
        <f>IF(P152="","",(VLOOKUP(P152,Flora!$F$2:$M$7000,4,FALSE)))</f>
        <v/>
      </c>
    </row>
    <row r="153" spans="11:19" x14ac:dyDescent="0.25">
      <c r="K153" s="209"/>
      <c r="Q153" t="str">
        <f>IF(P153="","",(VLOOKUP(P153,Flora!$F$2:$M$7000,2,FALSE)))</f>
        <v/>
      </c>
      <c r="R153" t="str">
        <f>IF(P153="","",(VLOOKUP(P153,Flora!$F$2:$M$7000,3,FALSE)))</f>
        <v/>
      </c>
      <c r="S153" t="str">
        <f>IF(P153="","",(VLOOKUP(P153,Flora!$F$2:$M$7000,4,FALSE)))</f>
        <v/>
      </c>
    </row>
    <row r="154" spans="11:19" x14ac:dyDescent="0.25">
      <c r="K154" s="209"/>
      <c r="Q154" t="str">
        <f>IF(P154="","",(VLOOKUP(P154,Flora!$F$2:$M$7000,2,FALSE)))</f>
        <v/>
      </c>
      <c r="R154" t="str">
        <f>IF(P154="","",(VLOOKUP(P154,Flora!$F$2:$M$7000,3,FALSE)))</f>
        <v/>
      </c>
      <c r="S154" t="str">
        <f>IF(P154="","",(VLOOKUP(P154,Flora!$F$2:$M$7000,4,FALSE)))</f>
        <v/>
      </c>
    </row>
    <row r="155" spans="11:19" x14ac:dyDescent="0.25">
      <c r="K155" s="209"/>
      <c r="Q155" t="str">
        <f>IF(P155="","",(VLOOKUP(P155,Flora!$F$2:$M$7000,2,FALSE)))</f>
        <v/>
      </c>
      <c r="R155" t="str">
        <f>IF(P155="","",(VLOOKUP(P155,Flora!$F$2:$M$7000,3,FALSE)))</f>
        <v/>
      </c>
      <c r="S155" t="str">
        <f>IF(P155="","",(VLOOKUP(P155,Flora!$F$2:$M$7000,4,FALSE)))</f>
        <v/>
      </c>
    </row>
    <row r="156" spans="11:19" x14ac:dyDescent="0.25">
      <c r="K156" s="209"/>
      <c r="Q156" t="str">
        <f>IF(P156="","",(VLOOKUP(P156,Flora!$F$2:$M$7000,2,FALSE)))</f>
        <v/>
      </c>
      <c r="R156" t="str">
        <f>IF(P156="","",(VLOOKUP(P156,Flora!$F$2:$M$7000,3,FALSE)))</f>
        <v/>
      </c>
      <c r="S156" t="str">
        <f>IF(P156="","",(VLOOKUP(P156,Flora!$F$2:$M$7000,4,FALSE)))</f>
        <v/>
      </c>
    </row>
    <row r="157" spans="11:19" x14ac:dyDescent="0.25">
      <c r="K157" s="209"/>
      <c r="Q157" t="str">
        <f>IF(P157="","",(VLOOKUP(P157,Flora!$F$2:$M$7000,2,FALSE)))</f>
        <v/>
      </c>
      <c r="R157" t="str">
        <f>IF(P157="","",(VLOOKUP(P157,Flora!$F$2:$M$7000,3,FALSE)))</f>
        <v/>
      </c>
      <c r="S157" t="str">
        <f>IF(P157="","",(VLOOKUP(P157,Flora!$F$2:$M$7000,4,FALSE)))</f>
        <v/>
      </c>
    </row>
    <row r="158" spans="11:19" x14ac:dyDescent="0.25">
      <c r="K158" s="209"/>
      <c r="Q158" t="str">
        <f>IF(P158="","",(VLOOKUP(P158,Flora!$F$2:$M$7000,2,FALSE)))</f>
        <v/>
      </c>
      <c r="R158" t="str">
        <f>IF(P158="","",(VLOOKUP(P158,Flora!$F$2:$M$7000,3,FALSE)))</f>
        <v/>
      </c>
      <c r="S158" t="str">
        <f>IF(P158="","",(VLOOKUP(P158,Flora!$F$2:$M$7000,4,FALSE)))</f>
        <v/>
      </c>
    </row>
    <row r="159" spans="11:19" x14ac:dyDescent="0.25">
      <c r="K159" s="209"/>
      <c r="Q159" t="str">
        <f>IF(P159="","",(VLOOKUP(P159,Flora!$F$2:$M$7000,2,FALSE)))</f>
        <v/>
      </c>
      <c r="R159" t="str">
        <f>IF(P159="","",(VLOOKUP(P159,Flora!$F$2:$M$7000,3,FALSE)))</f>
        <v/>
      </c>
      <c r="S159" t="str">
        <f>IF(P159="","",(VLOOKUP(P159,Flora!$F$2:$M$7000,4,FALSE)))</f>
        <v/>
      </c>
    </row>
    <row r="160" spans="11:19" x14ac:dyDescent="0.25">
      <c r="K160" s="209"/>
      <c r="Q160" t="str">
        <f>IF(P160="","",(VLOOKUP(P160,Flora!$F$2:$M$7000,2,FALSE)))</f>
        <v/>
      </c>
      <c r="R160" t="str">
        <f>IF(P160="","",(VLOOKUP(P160,Flora!$F$2:$M$7000,3,FALSE)))</f>
        <v/>
      </c>
      <c r="S160" t="str">
        <f>IF(P160="","",(VLOOKUP(P160,Flora!$F$2:$M$7000,4,FALSE)))</f>
        <v/>
      </c>
    </row>
    <row r="161" spans="11:19" x14ac:dyDescent="0.25">
      <c r="K161" s="209"/>
      <c r="Q161" t="str">
        <f>IF(P161="","",(VLOOKUP(P161,Flora!$F$2:$M$7000,2,FALSE)))</f>
        <v/>
      </c>
      <c r="R161" t="str">
        <f>IF(P161="","",(VLOOKUP(P161,Flora!$F$2:$M$7000,3,FALSE)))</f>
        <v/>
      </c>
      <c r="S161" t="str">
        <f>IF(P161="","",(VLOOKUP(P161,Flora!$F$2:$M$7000,4,FALSE)))</f>
        <v/>
      </c>
    </row>
    <row r="162" spans="11:19" x14ac:dyDescent="0.25">
      <c r="K162" s="209"/>
      <c r="Q162" t="str">
        <f>IF(P162="","",(VLOOKUP(P162,Flora!$F$2:$M$7000,2,FALSE)))</f>
        <v/>
      </c>
      <c r="R162" t="str">
        <f>IF(P162="","",(VLOOKUP(P162,Flora!$F$2:$M$7000,3,FALSE)))</f>
        <v/>
      </c>
      <c r="S162" t="str">
        <f>IF(P162="","",(VLOOKUP(P162,Flora!$F$2:$M$7000,4,FALSE)))</f>
        <v/>
      </c>
    </row>
    <row r="163" spans="11:19" x14ac:dyDescent="0.25">
      <c r="K163" s="209"/>
      <c r="Q163" t="str">
        <f>IF(P163="","",(VLOOKUP(P163,Flora!$F$2:$M$7000,2,FALSE)))</f>
        <v/>
      </c>
      <c r="R163" t="str">
        <f>IF(P163="","",(VLOOKUP(P163,Flora!$F$2:$M$7000,3,FALSE)))</f>
        <v/>
      </c>
      <c r="S163" t="str">
        <f>IF(P163="","",(VLOOKUP(P163,Flora!$F$2:$M$7000,4,FALSE)))</f>
        <v/>
      </c>
    </row>
    <row r="164" spans="11:19" x14ac:dyDescent="0.25">
      <c r="K164" s="209"/>
      <c r="Q164" t="str">
        <f>IF(P164="","",(VLOOKUP(P164,Flora!$F$2:$M$7000,2,FALSE)))</f>
        <v/>
      </c>
      <c r="R164" t="str">
        <f>IF(P164="","",(VLOOKUP(P164,Flora!$F$2:$M$7000,3,FALSE)))</f>
        <v/>
      </c>
      <c r="S164" t="str">
        <f>IF(P164="","",(VLOOKUP(P164,Flora!$F$2:$M$7000,4,FALSE)))</f>
        <v/>
      </c>
    </row>
    <row r="165" spans="11:19" x14ac:dyDescent="0.25">
      <c r="K165" s="209"/>
      <c r="Q165" t="str">
        <f>IF(P165="","",(VLOOKUP(P165,Flora!$F$2:$M$7000,2,FALSE)))</f>
        <v/>
      </c>
      <c r="R165" t="str">
        <f>IF(P165="","",(VLOOKUP(P165,Flora!$F$2:$M$7000,3,FALSE)))</f>
        <v/>
      </c>
      <c r="S165" t="str">
        <f>IF(P165="","",(VLOOKUP(P165,Flora!$F$2:$M$7000,4,FALSE)))</f>
        <v/>
      </c>
    </row>
    <row r="166" spans="11:19" x14ac:dyDescent="0.25">
      <c r="K166" s="209"/>
      <c r="Q166" t="str">
        <f>IF(P166="","",(VLOOKUP(P166,Flora!$F$2:$M$7000,2,FALSE)))</f>
        <v/>
      </c>
      <c r="R166" t="str">
        <f>IF(P166="","",(VLOOKUP(P166,Flora!$F$2:$M$7000,3,FALSE)))</f>
        <v/>
      </c>
      <c r="S166" t="str">
        <f>IF(P166="","",(VLOOKUP(P166,Flora!$F$2:$M$7000,4,FALSE)))</f>
        <v/>
      </c>
    </row>
    <row r="167" spans="11:19" x14ac:dyDescent="0.25">
      <c r="K167" s="209"/>
      <c r="Q167" t="str">
        <f>IF(P167="","",(VLOOKUP(P167,Flora!$F$2:$M$7000,2,FALSE)))</f>
        <v/>
      </c>
      <c r="R167" t="str">
        <f>IF(P167="","",(VLOOKUP(P167,Flora!$F$2:$M$7000,3,FALSE)))</f>
        <v/>
      </c>
      <c r="S167" t="str">
        <f>IF(P167="","",(VLOOKUP(P167,Flora!$F$2:$M$7000,4,FALSE)))</f>
        <v/>
      </c>
    </row>
    <row r="168" spans="11:19" x14ac:dyDescent="0.25">
      <c r="K168" s="209"/>
      <c r="Q168" t="str">
        <f>IF(P168="","",(VLOOKUP(P168,Flora!$F$2:$M$7000,2,FALSE)))</f>
        <v/>
      </c>
      <c r="R168" t="str">
        <f>IF(P168="","",(VLOOKUP(P168,Flora!$F$2:$M$7000,3,FALSE)))</f>
        <v/>
      </c>
      <c r="S168" t="str">
        <f>IF(P168="","",(VLOOKUP(P168,Flora!$F$2:$M$7000,4,FALSE)))</f>
        <v/>
      </c>
    </row>
    <row r="169" spans="11:19" x14ac:dyDescent="0.25">
      <c r="K169" s="209"/>
      <c r="Q169" t="str">
        <f>IF(P169="","",(VLOOKUP(P169,Flora!$F$2:$M$7000,2,FALSE)))</f>
        <v/>
      </c>
      <c r="R169" t="str">
        <f>IF(P169="","",(VLOOKUP(P169,Flora!$F$2:$M$7000,3,FALSE)))</f>
        <v/>
      </c>
      <c r="S169" t="str">
        <f>IF(P169="","",(VLOOKUP(P169,Flora!$F$2:$M$7000,4,FALSE)))</f>
        <v/>
      </c>
    </row>
    <row r="170" spans="11:19" x14ac:dyDescent="0.25">
      <c r="K170" s="209"/>
      <c r="Q170" t="str">
        <f>IF(P170="","",(VLOOKUP(P170,Flora!$F$2:$M$7000,2,FALSE)))</f>
        <v/>
      </c>
      <c r="R170" t="str">
        <f>IF(P170="","",(VLOOKUP(P170,Flora!$F$2:$M$7000,3,FALSE)))</f>
        <v/>
      </c>
      <c r="S170" t="str">
        <f>IF(P170="","",(VLOOKUP(P170,Flora!$F$2:$M$7000,4,FALSE)))</f>
        <v/>
      </c>
    </row>
    <row r="171" spans="11:19" x14ac:dyDescent="0.25">
      <c r="K171" s="209"/>
      <c r="Q171" t="str">
        <f>IF(P171="","",(VLOOKUP(P171,Flora!$F$2:$M$7000,2,FALSE)))</f>
        <v/>
      </c>
      <c r="R171" t="str">
        <f>IF(P171="","",(VLOOKUP(P171,Flora!$F$2:$M$7000,3,FALSE)))</f>
        <v/>
      </c>
      <c r="S171" t="str">
        <f>IF(P171="","",(VLOOKUP(P171,Flora!$F$2:$M$7000,4,FALSE)))</f>
        <v/>
      </c>
    </row>
    <row r="172" spans="11:19" x14ac:dyDescent="0.25">
      <c r="K172" s="209"/>
      <c r="Q172" t="str">
        <f>IF(P172="","",(VLOOKUP(P172,Flora!$F$2:$M$7000,2,FALSE)))</f>
        <v/>
      </c>
      <c r="R172" t="str">
        <f>IF(P172="","",(VLOOKUP(P172,Flora!$F$2:$M$7000,3,FALSE)))</f>
        <v/>
      </c>
      <c r="S172" t="str">
        <f>IF(P172="","",(VLOOKUP(P172,Flora!$F$2:$M$7000,4,FALSE)))</f>
        <v/>
      </c>
    </row>
    <row r="173" spans="11:19" x14ac:dyDescent="0.25">
      <c r="K173" s="209"/>
      <c r="Q173" t="str">
        <f>IF(P173="","",(VLOOKUP(P173,Flora!$F$2:$M$7000,2,FALSE)))</f>
        <v/>
      </c>
      <c r="R173" t="str">
        <f>IF(P173="","",(VLOOKUP(P173,Flora!$F$2:$M$7000,3,FALSE)))</f>
        <v/>
      </c>
      <c r="S173" t="str">
        <f>IF(P173="","",(VLOOKUP(P173,Flora!$F$2:$M$7000,4,FALSE)))</f>
        <v/>
      </c>
    </row>
    <row r="174" spans="11:19" x14ac:dyDescent="0.25">
      <c r="K174" s="209"/>
      <c r="Q174" t="str">
        <f>IF(P174="","",(VLOOKUP(P174,Flora!$F$2:$M$7000,2,FALSE)))</f>
        <v/>
      </c>
      <c r="R174" t="str">
        <f>IF(P174="","",(VLOOKUP(P174,Flora!$F$2:$M$7000,3,FALSE)))</f>
        <v/>
      </c>
      <c r="S174" t="str">
        <f>IF(P174="","",(VLOOKUP(P174,Flora!$F$2:$M$7000,4,FALSE)))</f>
        <v/>
      </c>
    </row>
    <row r="175" spans="11:19" x14ac:dyDescent="0.25">
      <c r="K175" s="209"/>
      <c r="Q175" t="str">
        <f>IF(P175="","",(VLOOKUP(P175,Flora!$F$2:$M$7000,2,FALSE)))</f>
        <v/>
      </c>
      <c r="R175" t="str">
        <f>IF(P175="","",(VLOOKUP(P175,Flora!$F$2:$M$7000,3,FALSE)))</f>
        <v/>
      </c>
      <c r="S175" t="str">
        <f>IF(P175="","",(VLOOKUP(P175,Flora!$F$2:$M$7000,4,FALSE)))</f>
        <v/>
      </c>
    </row>
    <row r="176" spans="11:19" x14ac:dyDescent="0.25">
      <c r="K176" s="209"/>
      <c r="Q176" t="str">
        <f>IF(P176="","",(VLOOKUP(P176,Flora!$F$2:$M$7000,2,FALSE)))</f>
        <v/>
      </c>
      <c r="R176" t="str">
        <f>IF(P176="","",(VLOOKUP(P176,Flora!$F$2:$M$7000,3,FALSE)))</f>
        <v/>
      </c>
      <c r="S176" t="str">
        <f>IF(P176="","",(VLOOKUP(P176,Flora!$F$2:$M$7000,4,FALSE)))</f>
        <v/>
      </c>
    </row>
    <row r="177" spans="11:19" x14ac:dyDescent="0.25">
      <c r="K177" s="209"/>
      <c r="Q177" t="str">
        <f>IF(P177="","",(VLOOKUP(P177,Flora!$F$2:$M$7000,2,FALSE)))</f>
        <v/>
      </c>
      <c r="R177" t="str">
        <f>IF(P177="","",(VLOOKUP(P177,Flora!$F$2:$M$7000,3,FALSE)))</f>
        <v/>
      </c>
      <c r="S177" t="str">
        <f>IF(P177="","",(VLOOKUP(P177,Flora!$F$2:$M$7000,4,FALSE)))</f>
        <v/>
      </c>
    </row>
    <row r="178" spans="11:19" x14ac:dyDescent="0.25">
      <c r="K178" s="209"/>
      <c r="Q178" t="str">
        <f>IF(P178="","",(VLOOKUP(P178,Flora!$F$2:$M$7000,2,FALSE)))</f>
        <v/>
      </c>
      <c r="R178" t="str">
        <f>IF(P178="","",(VLOOKUP(P178,Flora!$F$2:$M$7000,3,FALSE)))</f>
        <v/>
      </c>
      <c r="S178" t="str">
        <f>IF(P178="","",(VLOOKUP(P178,Flora!$F$2:$M$7000,4,FALSE)))</f>
        <v/>
      </c>
    </row>
    <row r="179" spans="11:19" x14ac:dyDescent="0.25">
      <c r="K179" s="209"/>
      <c r="Q179" t="str">
        <f>IF(P179="","",(VLOOKUP(P179,Flora!$F$2:$M$7000,2,FALSE)))</f>
        <v/>
      </c>
      <c r="R179" t="str">
        <f>IF(P179="","",(VLOOKUP(P179,Flora!$F$2:$M$7000,3,FALSE)))</f>
        <v/>
      </c>
      <c r="S179" t="str">
        <f>IF(P179="","",(VLOOKUP(P179,Flora!$F$2:$M$7000,4,FALSE)))</f>
        <v/>
      </c>
    </row>
    <row r="180" spans="11:19" x14ac:dyDescent="0.25">
      <c r="K180" s="209"/>
      <c r="Q180" t="str">
        <f>IF(P180="","",(VLOOKUP(P180,Flora!$F$2:$M$7000,2,FALSE)))</f>
        <v/>
      </c>
      <c r="R180" t="str">
        <f>IF(P180="","",(VLOOKUP(P180,Flora!$F$2:$M$7000,3,FALSE)))</f>
        <v/>
      </c>
      <c r="S180" t="str">
        <f>IF(P180="","",(VLOOKUP(P180,Flora!$F$2:$M$7000,4,FALSE)))</f>
        <v/>
      </c>
    </row>
    <row r="181" spans="11:19" x14ac:dyDescent="0.25">
      <c r="K181" s="209"/>
      <c r="Q181" t="str">
        <f>IF(P181="","",(VLOOKUP(P181,Flora!$F$2:$M$7000,2,FALSE)))</f>
        <v/>
      </c>
      <c r="R181" t="str">
        <f>IF(P181="","",(VLOOKUP(P181,Flora!$F$2:$M$7000,3,FALSE)))</f>
        <v/>
      </c>
      <c r="S181" t="str">
        <f>IF(P181="","",(VLOOKUP(P181,Flora!$F$2:$M$7000,4,FALSE)))</f>
        <v/>
      </c>
    </row>
    <row r="182" spans="11:19" x14ac:dyDescent="0.25">
      <c r="K182" s="209"/>
      <c r="Q182" t="str">
        <f>IF(P182="","",(VLOOKUP(P182,Flora!$F$2:$M$7000,2,FALSE)))</f>
        <v/>
      </c>
      <c r="R182" t="str">
        <f>IF(P182="","",(VLOOKUP(P182,Flora!$F$2:$M$7000,3,FALSE)))</f>
        <v/>
      </c>
      <c r="S182" t="str">
        <f>IF(P182="","",(VLOOKUP(P182,Flora!$F$2:$M$7000,4,FALSE)))</f>
        <v/>
      </c>
    </row>
    <row r="183" spans="11:19" x14ac:dyDescent="0.25">
      <c r="K183" s="209"/>
      <c r="Q183" t="str">
        <f>IF(P183="","",(VLOOKUP(P183,Flora!$F$2:$M$7000,2,FALSE)))</f>
        <v/>
      </c>
      <c r="R183" t="str">
        <f>IF(P183="","",(VLOOKUP(P183,Flora!$F$2:$M$7000,3,FALSE)))</f>
        <v/>
      </c>
      <c r="S183" t="str">
        <f>IF(P183="","",(VLOOKUP(P183,Flora!$F$2:$M$7000,4,FALSE)))</f>
        <v/>
      </c>
    </row>
    <row r="184" spans="11:19" x14ac:dyDescent="0.25">
      <c r="K184" s="209"/>
      <c r="Q184" t="str">
        <f>IF(P184="","",(VLOOKUP(P184,Flora!$F$2:$M$7000,2,FALSE)))</f>
        <v/>
      </c>
      <c r="R184" t="str">
        <f>IF(P184="","",(VLOOKUP(P184,Flora!$F$2:$M$7000,3,FALSE)))</f>
        <v/>
      </c>
      <c r="S184" t="str">
        <f>IF(P184="","",(VLOOKUP(P184,Flora!$F$2:$M$7000,4,FALSE)))</f>
        <v/>
      </c>
    </row>
    <row r="185" spans="11:19" x14ac:dyDescent="0.25">
      <c r="K185" s="209"/>
      <c r="Q185" t="str">
        <f>IF(P185="","",(VLOOKUP(P185,Flora!$F$2:$M$7000,2,FALSE)))</f>
        <v/>
      </c>
      <c r="R185" t="str">
        <f>IF(P185="","",(VLOOKUP(P185,Flora!$F$2:$M$7000,3,FALSE)))</f>
        <v/>
      </c>
      <c r="S185" t="str">
        <f>IF(P185="","",(VLOOKUP(P185,Flora!$F$2:$M$7000,4,FALSE)))</f>
        <v/>
      </c>
    </row>
    <row r="186" spans="11:19" x14ac:dyDescent="0.25">
      <c r="K186" s="209"/>
      <c r="Q186" t="str">
        <f>IF(P186="","",(VLOOKUP(P186,Flora!$F$2:$M$7000,2,FALSE)))</f>
        <v/>
      </c>
      <c r="R186" t="str">
        <f>IF(P186="","",(VLOOKUP(P186,Flora!$F$2:$M$7000,3,FALSE)))</f>
        <v/>
      </c>
      <c r="S186" t="str">
        <f>IF(P186="","",(VLOOKUP(P186,Flora!$F$2:$M$7000,4,FALSE)))</f>
        <v/>
      </c>
    </row>
    <row r="187" spans="11:19" x14ac:dyDescent="0.25">
      <c r="K187" s="209"/>
      <c r="Q187" t="str">
        <f>IF(P187="","",(VLOOKUP(P187,Flora!$F$2:$M$7000,2,FALSE)))</f>
        <v/>
      </c>
      <c r="R187" t="str">
        <f>IF(P187="","",(VLOOKUP(P187,Flora!$F$2:$M$7000,3,FALSE)))</f>
        <v/>
      </c>
      <c r="S187" t="str">
        <f>IF(P187="","",(VLOOKUP(P187,Flora!$F$2:$M$7000,4,FALSE)))</f>
        <v/>
      </c>
    </row>
    <row r="188" spans="11:19" x14ac:dyDescent="0.25">
      <c r="K188" s="209"/>
      <c r="Q188" t="str">
        <f>IF(P188="","",(VLOOKUP(P188,Flora!$F$2:$M$7000,2,FALSE)))</f>
        <v/>
      </c>
      <c r="R188" t="str">
        <f>IF(P188="","",(VLOOKUP(P188,Flora!$F$2:$M$7000,3,FALSE)))</f>
        <v/>
      </c>
      <c r="S188" t="str">
        <f>IF(P188="","",(VLOOKUP(P188,Flora!$F$2:$M$7000,4,FALSE)))</f>
        <v/>
      </c>
    </row>
    <row r="189" spans="11:19" x14ac:dyDescent="0.25">
      <c r="K189" s="209"/>
      <c r="Q189" t="str">
        <f>IF(P189="","",(VLOOKUP(P189,Flora!$F$2:$M$7000,2,FALSE)))</f>
        <v/>
      </c>
      <c r="R189" t="str">
        <f>IF(P189="","",(VLOOKUP(P189,Flora!$F$2:$M$7000,3,FALSE)))</f>
        <v/>
      </c>
      <c r="S189" t="str">
        <f>IF(P189="","",(VLOOKUP(P189,Flora!$F$2:$M$7000,4,FALSE)))</f>
        <v/>
      </c>
    </row>
    <row r="190" spans="11:19" x14ac:dyDescent="0.25">
      <c r="K190" s="209"/>
      <c r="Q190" t="str">
        <f>IF(P190="","",(VLOOKUP(P190,Flora!$F$2:$M$7000,2,FALSE)))</f>
        <v/>
      </c>
      <c r="R190" t="str">
        <f>IF(P190="","",(VLOOKUP(P190,Flora!$F$2:$M$7000,3,FALSE)))</f>
        <v/>
      </c>
      <c r="S190" t="str">
        <f>IF(P190="","",(VLOOKUP(P190,Flora!$F$2:$M$7000,4,FALSE)))</f>
        <v/>
      </c>
    </row>
    <row r="191" spans="11:19" x14ac:dyDescent="0.25">
      <c r="K191" s="209"/>
      <c r="Q191" t="str">
        <f>IF(P191="","",(VLOOKUP(P191,Flora!$F$2:$M$7000,2,FALSE)))</f>
        <v/>
      </c>
      <c r="R191" t="str">
        <f>IF(P191="","",(VLOOKUP(P191,Flora!$F$2:$M$7000,3,FALSE)))</f>
        <v/>
      </c>
      <c r="S191" t="str">
        <f>IF(P191="","",(VLOOKUP(P191,Flora!$F$2:$M$7000,4,FALSE)))</f>
        <v/>
      </c>
    </row>
    <row r="192" spans="11:19" x14ac:dyDescent="0.25">
      <c r="K192" s="209"/>
      <c r="Q192" t="str">
        <f>IF(P192="","",(VLOOKUP(P192,Flora!$F$2:$M$7000,2,FALSE)))</f>
        <v/>
      </c>
      <c r="R192" t="str">
        <f>IF(P192="","",(VLOOKUP(P192,Flora!$F$2:$M$7000,3,FALSE)))</f>
        <v/>
      </c>
      <c r="S192" t="str">
        <f>IF(P192="","",(VLOOKUP(P192,Flora!$F$2:$M$7000,4,FALSE)))</f>
        <v/>
      </c>
    </row>
    <row r="193" spans="11:19" x14ac:dyDescent="0.25">
      <c r="K193" s="209"/>
      <c r="Q193" t="str">
        <f>IF(P193="","",(VLOOKUP(P193,Flora!$F$2:$M$7000,2,FALSE)))</f>
        <v/>
      </c>
      <c r="R193" t="str">
        <f>IF(P193="","",(VLOOKUP(P193,Flora!$F$2:$M$7000,3,FALSE)))</f>
        <v/>
      </c>
      <c r="S193" t="str">
        <f>IF(P193="","",(VLOOKUP(P193,Flora!$F$2:$M$7000,4,FALSE)))</f>
        <v/>
      </c>
    </row>
    <row r="194" spans="11:19" x14ac:dyDescent="0.25">
      <c r="K194" s="209"/>
      <c r="Q194" t="str">
        <f>IF(P194="","",(VLOOKUP(P194,Flora!$F$2:$M$7000,2,FALSE)))</f>
        <v/>
      </c>
      <c r="R194" t="str">
        <f>IF(P194="","",(VLOOKUP(P194,Flora!$F$2:$M$7000,3,FALSE)))</f>
        <v/>
      </c>
      <c r="S194" t="str">
        <f>IF(P194="","",(VLOOKUP(P194,Flora!$F$2:$M$7000,4,FALSE)))</f>
        <v/>
      </c>
    </row>
    <row r="195" spans="11:19" x14ac:dyDescent="0.25">
      <c r="K195" s="209"/>
      <c r="Q195" t="str">
        <f>IF(P195="","",(VLOOKUP(P195,Flora!$F$2:$M$7000,2,FALSE)))</f>
        <v/>
      </c>
      <c r="R195" t="str">
        <f>IF(P195="","",(VLOOKUP(P195,Flora!$F$2:$M$7000,3,FALSE)))</f>
        <v/>
      </c>
      <c r="S195" t="str">
        <f>IF(P195="","",(VLOOKUP(P195,Flora!$F$2:$M$7000,4,FALSE)))</f>
        <v/>
      </c>
    </row>
    <row r="196" spans="11:19" x14ac:dyDescent="0.25">
      <c r="K196" s="209"/>
      <c r="Q196" t="str">
        <f>IF(P196="","",(VLOOKUP(P196,Flora!$F$2:$M$7000,2,FALSE)))</f>
        <v/>
      </c>
      <c r="R196" t="str">
        <f>IF(P196="","",(VLOOKUP(P196,Flora!$F$2:$M$7000,3,FALSE)))</f>
        <v/>
      </c>
      <c r="S196" t="str">
        <f>IF(P196="","",(VLOOKUP(P196,Flora!$F$2:$M$7000,4,FALSE)))</f>
        <v/>
      </c>
    </row>
    <row r="197" spans="11:19" x14ac:dyDescent="0.25">
      <c r="K197" s="209"/>
      <c r="Q197" t="str">
        <f>IF(P197="","",(VLOOKUP(P197,Flora!$F$2:$M$7000,2,FALSE)))</f>
        <v/>
      </c>
      <c r="R197" t="str">
        <f>IF(P197="","",(VLOOKUP(P197,Flora!$F$2:$M$7000,3,FALSE)))</f>
        <v/>
      </c>
      <c r="S197" t="str">
        <f>IF(P197="","",(VLOOKUP(P197,Flora!$F$2:$M$7000,4,FALSE)))</f>
        <v/>
      </c>
    </row>
    <row r="198" spans="11:19" x14ac:dyDescent="0.25">
      <c r="K198" s="209"/>
      <c r="Q198" t="str">
        <f>IF(P198="","",(VLOOKUP(P198,Flora!$F$2:$M$7000,2,FALSE)))</f>
        <v/>
      </c>
      <c r="R198" t="str">
        <f>IF(P198="","",(VLOOKUP(P198,Flora!$F$2:$M$7000,3,FALSE)))</f>
        <v/>
      </c>
      <c r="S198" t="str">
        <f>IF(P198="","",(VLOOKUP(P198,Flora!$F$2:$M$7000,4,FALSE)))</f>
        <v/>
      </c>
    </row>
    <row r="199" spans="11:19" x14ac:dyDescent="0.25">
      <c r="K199" s="209"/>
      <c r="Q199" t="str">
        <f>IF(P199="","",(VLOOKUP(P199,Flora!$F$2:$M$7000,2,FALSE)))</f>
        <v/>
      </c>
      <c r="R199" t="str">
        <f>IF(P199="","",(VLOOKUP(P199,Flora!$F$2:$M$7000,3,FALSE)))</f>
        <v/>
      </c>
      <c r="S199" t="str">
        <f>IF(P199="","",(VLOOKUP(P199,Flora!$F$2:$M$7000,4,FALSE)))</f>
        <v/>
      </c>
    </row>
    <row r="200" spans="11:19" x14ac:dyDescent="0.25">
      <c r="K200" s="209"/>
      <c r="Q200" t="str">
        <f>IF(P200="","",(VLOOKUP(P200,Flora!$F$2:$M$7000,2,FALSE)))</f>
        <v/>
      </c>
      <c r="R200" t="str">
        <f>IF(P200="","",(VLOOKUP(P200,Flora!$F$2:$M$7000,3,FALSE)))</f>
        <v/>
      </c>
      <c r="S200" t="str">
        <f>IF(P200="","",(VLOOKUP(P200,Flora!$F$2:$M$7000,4,FALSE)))</f>
        <v/>
      </c>
    </row>
    <row r="201" spans="11:19" x14ac:dyDescent="0.25">
      <c r="K201" s="209"/>
      <c r="Q201" t="str">
        <f>IF(P201="","",(VLOOKUP(P201,Flora!$F$2:$M$7000,2,FALSE)))</f>
        <v/>
      </c>
      <c r="R201" t="str">
        <f>IF(P201="","",(VLOOKUP(P201,Flora!$F$2:$M$7000,3,FALSE)))</f>
        <v/>
      </c>
      <c r="S201" t="str">
        <f>IF(P201="","",(VLOOKUP(P201,Flora!$F$2:$M$7000,4,FALSE)))</f>
        <v/>
      </c>
    </row>
    <row r="202" spans="11:19" x14ac:dyDescent="0.25">
      <c r="K202" s="209"/>
      <c r="Q202" t="str">
        <f>IF(P202="","",(VLOOKUP(P202,Flora!$F$2:$M$7000,2,FALSE)))</f>
        <v/>
      </c>
      <c r="R202" t="str">
        <f>IF(P202="","",(VLOOKUP(P202,Flora!$F$2:$M$7000,3,FALSE)))</f>
        <v/>
      </c>
      <c r="S202" t="str">
        <f>IF(P202="","",(VLOOKUP(P202,Flora!$F$2:$M$7000,4,FALSE)))</f>
        <v/>
      </c>
    </row>
    <row r="203" spans="11:19" x14ac:dyDescent="0.25">
      <c r="K203" s="209"/>
      <c r="Q203" t="str">
        <f>IF(P203="","",(VLOOKUP(P203,Flora!$F$2:$M$7000,2,FALSE)))</f>
        <v/>
      </c>
      <c r="R203" t="str">
        <f>IF(P203="","",(VLOOKUP(P203,Flora!$F$2:$M$7000,3,FALSE)))</f>
        <v/>
      </c>
      <c r="S203" t="str">
        <f>IF(P203="","",(VLOOKUP(P203,Flora!$F$2:$M$7000,4,FALSE)))</f>
        <v/>
      </c>
    </row>
    <row r="204" spans="11:19" x14ac:dyDescent="0.25">
      <c r="K204" s="209"/>
      <c r="Q204" t="str">
        <f>IF(P204="","",(VLOOKUP(P204,Flora!$F$2:$M$7000,2,FALSE)))</f>
        <v/>
      </c>
      <c r="R204" t="str">
        <f>IF(P204="","",(VLOOKUP(P204,Flora!$F$2:$M$7000,3,FALSE)))</f>
        <v/>
      </c>
      <c r="S204" t="str">
        <f>IF(P204="","",(VLOOKUP(P204,Flora!$F$2:$M$7000,4,FALSE)))</f>
        <v/>
      </c>
    </row>
    <row r="205" spans="11:19" x14ac:dyDescent="0.25">
      <c r="K205" s="209"/>
      <c r="Q205" t="str">
        <f>IF(P205="","",(VLOOKUP(P205,Flora!$F$2:$M$7000,2,FALSE)))</f>
        <v/>
      </c>
      <c r="R205" t="str">
        <f>IF(P205="","",(VLOOKUP(P205,Flora!$F$2:$M$7000,3,FALSE)))</f>
        <v/>
      </c>
      <c r="S205" t="str">
        <f>IF(P205="","",(VLOOKUP(P205,Flora!$F$2:$M$7000,4,FALSE)))</f>
        <v/>
      </c>
    </row>
    <row r="206" spans="11:19" x14ac:dyDescent="0.25">
      <c r="K206" s="209"/>
      <c r="Q206" t="str">
        <f>IF(P206="","",(VLOOKUP(P206,Flora!$F$2:$M$7000,2,FALSE)))</f>
        <v/>
      </c>
      <c r="R206" t="str">
        <f>IF(P206="","",(VLOOKUP(P206,Flora!$F$2:$M$7000,3,FALSE)))</f>
        <v/>
      </c>
      <c r="S206" t="str">
        <f>IF(P206="","",(VLOOKUP(P206,Flora!$F$2:$M$7000,4,FALSE)))</f>
        <v/>
      </c>
    </row>
    <row r="207" spans="11:19" x14ac:dyDescent="0.25">
      <c r="K207" s="209"/>
      <c r="Q207" t="str">
        <f>IF(P207="","",(VLOOKUP(P207,Flora!$F$2:$M$7000,2,FALSE)))</f>
        <v/>
      </c>
      <c r="R207" t="str">
        <f>IF(P207="","",(VLOOKUP(P207,Flora!$F$2:$M$7000,3,FALSE)))</f>
        <v/>
      </c>
      <c r="S207" t="str">
        <f>IF(P207="","",(VLOOKUP(P207,Flora!$F$2:$M$7000,4,FALSE)))</f>
        <v/>
      </c>
    </row>
    <row r="208" spans="11:19" x14ac:dyDescent="0.25">
      <c r="K208" s="209"/>
      <c r="Q208" t="str">
        <f>IF(P208="","",(VLOOKUP(P208,Flora!$F$2:$M$7000,2,FALSE)))</f>
        <v/>
      </c>
      <c r="R208" t="str">
        <f>IF(P208="","",(VLOOKUP(P208,Flora!$F$2:$M$7000,3,FALSE)))</f>
        <v/>
      </c>
      <c r="S208" t="str">
        <f>IF(P208="","",(VLOOKUP(P208,Flora!$F$2:$M$7000,4,FALSE)))</f>
        <v/>
      </c>
    </row>
    <row r="209" spans="11:19" x14ac:dyDescent="0.25">
      <c r="K209" s="209"/>
      <c r="Q209" t="str">
        <f>IF(P209="","",(VLOOKUP(P209,Flora!$F$2:$M$7000,2,FALSE)))</f>
        <v/>
      </c>
      <c r="R209" t="str">
        <f>IF(P209="","",(VLOOKUP(P209,Flora!$F$2:$M$7000,3,FALSE)))</f>
        <v/>
      </c>
      <c r="S209" t="str">
        <f>IF(P209="","",(VLOOKUP(P209,Flora!$F$2:$M$7000,4,FALSE)))</f>
        <v/>
      </c>
    </row>
    <row r="210" spans="11:19" x14ac:dyDescent="0.25">
      <c r="K210" s="209"/>
      <c r="Q210" t="str">
        <f>IF(P210="","",(VLOOKUP(P210,Flora!$F$2:$M$7000,2,FALSE)))</f>
        <v/>
      </c>
      <c r="R210" t="str">
        <f>IF(P210="","",(VLOOKUP(P210,Flora!$F$2:$M$7000,3,FALSE)))</f>
        <v/>
      </c>
      <c r="S210" t="str">
        <f>IF(P210="","",(VLOOKUP(P210,Flora!$F$2:$M$7000,4,FALSE)))</f>
        <v/>
      </c>
    </row>
    <row r="211" spans="11:19" x14ac:dyDescent="0.25">
      <c r="K211" s="209"/>
      <c r="Q211" t="str">
        <f>IF(P211="","",(VLOOKUP(P211,Flora!$F$2:$M$7000,2,FALSE)))</f>
        <v/>
      </c>
      <c r="R211" t="str">
        <f>IF(P211="","",(VLOOKUP(P211,Flora!$F$2:$M$7000,3,FALSE)))</f>
        <v/>
      </c>
      <c r="S211" t="str">
        <f>IF(P211="","",(VLOOKUP(P211,Flora!$F$2:$M$7000,4,FALSE)))</f>
        <v/>
      </c>
    </row>
    <row r="212" spans="11:19" x14ac:dyDescent="0.25">
      <c r="K212" s="209"/>
      <c r="Q212" t="str">
        <f>IF(P212="","",(VLOOKUP(P212,Flora!$F$2:$M$7000,2,FALSE)))</f>
        <v/>
      </c>
      <c r="R212" t="str">
        <f>IF(P212="","",(VLOOKUP(P212,Flora!$F$2:$M$7000,3,FALSE)))</f>
        <v/>
      </c>
      <c r="S212" t="str">
        <f>IF(P212="","",(VLOOKUP(P212,Flora!$F$2:$M$7000,4,FALSE)))</f>
        <v/>
      </c>
    </row>
    <row r="213" spans="11:19" x14ac:dyDescent="0.25">
      <c r="K213" s="209"/>
      <c r="Q213" t="str">
        <f>IF(P213="","",(VLOOKUP(P213,Flora!$F$2:$M$7000,2,FALSE)))</f>
        <v/>
      </c>
      <c r="R213" t="str">
        <f>IF(P213="","",(VLOOKUP(P213,Flora!$F$2:$M$7000,3,FALSE)))</f>
        <v/>
      </c>
      <c r="S213" t="str">
        <f>IF(P213="","",(VLOOKUP(P213,Flora!$F$2:$M$7000,4,FALSE)))</f>
        <v/>
      </c>
    </row>
    <row r="214" spans="11:19" x14ac:dyDescent="0.25">
      <c r="K214" s="209"/>
      <c r="Q214" t="str">
        <f>IF(P214="","",(VLOOKUP(P214,Flora!$F$2:$M$7000,2,FALSE)))</f>
        <v/>
      </c>
      <c r="R214" t="str">
        <f>IF(P214="","",(VLOOKUP(P214,Flora!$F$2:$M$7000,3,FALSE)))</f>
        <v/>
      </c>
      <c r="S214" t="str">
        <f>IF(P214="","",(VLOOKUP(P214,Flora!$F$2:$M$7000,4,FALSE)))</f>
        <v/>
      </c>
    </row>
    <row r="215" spans="11:19" x14ac:dyDescent="0.25">
      <c r="K215" s="209"/>
      <c r="Q215" t="str">
        <f>IF(P215="","",(VLOOKUP(P215,Flora!$F$2:$M$7000,2,FALSE)))</f>
        <v/>
      </c>
      <c r="R215" t="str">
        <f>IF(P215="","",(VLOOKUP(P215,Flora!$F$2:$M$7000,3,FALSE)))</f>
        <v/>
      </c>
      <c r="S215" t="str">
        <f>IF(P215="","",(VLOOKUP(P215,Flora!$F$2:$M$7000,4,FALSE)))</f>
        <v/>
      </c>
    </row>
    <row r="216" spans="11:19" x14ac:dyDescent="0.25">
      <c r="K216" s="209"/>
      <c r="Q216" t="str">
        <f>IF(P216="","",(VLOOKUP(P216,Flora!$F$2:$M$7000,2,FALSE)))</f>
        <v/>
      </c>
      <c r="R216" t="str">
        <f>IF(P216="","",(VLOOKUP(P216,Flora!$F$2:$M$7000,3,FALSE)))</f>
        <v/>
      </c>
      <c r="S216" t="str">
        <f>IF(P216="","",(VLOOKUP(P216,Flora!$F$2:$M$7000,4,FALSE)))</f>
        <v/>
      </c>
    </row>
    <row r="217" spans="11:19" x14ac:dyDescent="0.25">
      <c r="K217" s="209"/>
      <c r="Q217" t="str">
        <f>IF(P217="","",(VLOOKUP(P217,Flora!$F$2:$M$7000,2,FALSE)))</f>
        <v/>
      </c>
      <c r="R217" t="str">
        <f>IF(P217="","",(VLOOKUP(P217,Flora!$F$2:$M$7000,3,FALSE)))</f>
        <v/>
      </c>
      <c r="S217" t="str">
        <f>IF(P217="","",(VLOOKUP(P217,Flora!$F$2:$M$7000,4,FALSE)))</f>
        <v/>
      </c>
    </row>
    <row r="218" spans="11:19" x14ac:dyDescent="0.25">
      <c r="K218" s="209"/>
      <c r="Q218" t="str">
        <f>IF(P218="","",(VLOOKUP(P218,Flora!$F$2:$M$7000,2,FALSE)))</f>
        <v/>
      </c>
      <c r="R218" t="str">
        <f>IF(P218="","",(VLOOKUP(P218,Flora!$F$2:$M$7000,3,FALSE)))</f>
        <v/>
      </c>
      <c r="S218" t="str">
        <f>IF(P218="","",(VLOOKUP(P218,Flora!$F$2:$M$7000,4,FALSE)))</f>
        <v/>
      </c>
    </row>
    <row r="219" spans="11:19" x14ac:dyDescent="0.25">
      <c r="K219" s="209"/>
      <c r="Q219" t="str">
        <f>IF(P219="","",(VLOOKUP(P219,Flora!$F$2:$M$7000,2,FALSE)))</f>
        <v/>
      </c>
      <c r="R219" t="str">
        <f>IF(P219="","",(VLOOKUP(P219,Flora!$F$2:$M$7000,3,FALSE)))</f>
        <v/>
      </c>
      <c r="S219" t="str">
        <f>IF(P219="","",(VLOOKUP(P219,Flora!$F$2:$M$7000,4,FALSE)))</f>
        <v/>
      </c>
    </row>
    <row r="220" spans="11:19" x14ac:dyDescent="0.25">
      <c r="K220" s="209"/>
      <c r="Q220" t="str">
        <f>IF(P220="","",(VLOOKUP(P220,Flora!$F$2:$M$7000,2,FALSE)))</f>
        <v/>
      </c>
      <c r="R220" t="str">
        <f>IF(P220="","",(VLOOKUP(P220,Flora!$F$2:$M$7000,3,FALSE)))</f>
        <v/>
      </c>
      <c r="S220" t="str">
        <f>IF(P220="","",(VLOOKUP(P220,Flora!$F$2:$M$7000,4,FALSE)))</f>
        <v/>
      </c>
    </row>
    <row r="221" spans="11:19" x14ac:dyDescent="0.25">
      <c r="K221" s="209"/>
      <c r="Q221" t="str">
        <f>IF(P221="","",(VLOOKUP(P221,Flora!$F$2:$M$7000,2,FALSE)))</f>
        <v/>
      </c>
      <c r="R221" t="str">
        <f>IF(P221="","",(VLOOKUP(P221,Flora!$F$2:$M$7000,3,FALSE)))</f>
        <v/>
      </c>
      <c r="S221" t="str">
        <f>IF(P221="","",(VLOOKUP(P221,Flora!$F$2:$M$7000,4,FALSE)))</f>
        <v/>
      </c>
    </row>
    <row r="222" spans="11:19" x14ac:dyDescent="0.25">
      <c r="K222" s="209"/>
      <c r="Q222" t="str">
        <f>IF(P222="","",(VLOOKUP(P222,Flora!$F$2:$M$7000,2,FALSE)))</f>
        <v/>
      </c>
      <c r="R222" t="str">
        <f>IF(P222="","",(VLOOKUP(P222,Flora!$F$2:$M$7000,3,FALSE)))</f>
        <v/>
      </c>
      <c r="S222" t="str">
        <f>IF(P222="","",(VLOOKUP(P222,Flora!$F$2:$M$7000,4,FALSE)))</f>
        <v/>
      </c>
    </row>
    <row r="223" spans="11:19" x14ac:dyDescent="0.25">
      <c r="K223" s="209"/>
      <c r="Q223" t="str">
        <f>IF(P223="","",(VLOOKUP(P223,Flora!$F$2:$M$7000,2,FALSE)))</f>
        <v/>
      </c>
      <c r="R223" t="str">
        <f>IF(P223="","",(VLOOKUP(P223,Flora!$F$2:$M$7000,3,FALSE)))</f>
        <v/>
      </c>
      <c r="S223" t="str">
        <f>IF(P223="","",(VLOOKUP(P223,Flora!$F$2:$M$7000,4,FALSE)))</f>
        <v/>
      </c>
    </row>
    <row r="224" spans="11:19" x14ac:dyDescent="0.25">
      <c r="K224" s="209"/>
      <c r="Q224" t="str">
        <f>IF(P224="","",(VLOOKUP(P224,Flora!$F$2:$M$7000,2,FALSE)))</f>
        <v/>
      </c>
      <c r="R224" t="str">
        <f>IF(P224="","",(VLOOKUP(P224,Flora!$F$2:$M$7000,3,FALSE)))</f>
        <v/>
      </c>
      <c r="S224" t="str">
        <f>IF(P224="","",(VLOOKUP(P224,Flora!$F$2:$M$7000,4,FALSE)))</f>
        <v/>
      </c>
    </row>
    <row r="225" spans="11:19" x14ac:dyDescent="0.25">
      <c r="K225" s="209"/>
      <c r="Q225" t="str">
        <f>IF(P225="","",(VLOOKUP(P225,Flora!$F$2:$M$7000,2,FALSE)))</f>
        <v/>
      </c>
      <c r="R225" t="str">
        <f>IF(P225="","",(VLOOKUP(P225,Flora!$F$2:$M$7000,3,FALSE)))</f>
        <v/>
      </c>
      <c r="S225" t="str">
        <f>IF(P225="","",(VLOOKUP(P225,Flora!$F$2:$M$7000,4,FALSE)))</f>
        <v/>
      </c>
    </row>
    <row r="226" spans="11:19" x14ac:dyDescent="0.25">
      <c r="K226" s="209"/>
      <c r="Q226" t="str">
        <f>IF(P226="","",(VLOOKUP(P226,Flora!$F$2:$M$7000,2,FALSE)))</f>
        <v/>
      </c>
      <c r="R226" t="str">
        <f>IF(P226="","",(VLOOKUP(P226,Flora!$F$2:$M$7000,3,FALSE)))</f>
        <v/>
      </c>
      <c r="S226" t="str">
        <f>IF(P226="","",(VLOOKUP(P226,Flora!$F$2:$M$7000,4,FALSE)))</f>
        <v/>
      </c>
    </row>
    <row r="227" spans="11:19" x14ac:dyDescent="0.25">
      <c r="K227" s="209"/>
      <c r="Q227" t="str">
        <f>IF(P227="","",(VLOOKUP(P227,Flora!$F$2:$M$7000,2,FALSE)))</f>
        <v/>
      </c>
      <c r="R227" t="str">
        <f>IF(P227="","",(VLOOKUP(P227,Flora!$F$2:$M$7000,3,FALSE)))</f>
        <v/>
      </c>
      <c r="S227" t="str">
        <f>IF(P227="","",(VLOOKUP(P227,Flora!$F$2:$M$7000,4,FALSE)))</f>
        <v/>
      </c>
    </row>
    <row r="228" spans="11:19" x14ac:dyDescent="0.25">
      <c r="K228" s="209"/>
      <c r="Q228" t="str">
        <f>IF(P228="","",(VLOOKUP(P228,Flora!$F$2:$M$7000,2,FALSE)))</f>
        <v/>
      </c>
      <c r="R228" t="str">
        <f>IF(P228="","",(VLOOKUP(P228,Flora!$F$2:$M$7000,3,FALSE)))</f>
        <v/>
      </c>
      <c r="S228" t="str">
        <f>IF(P228="","",(VLOOKUP(P228,Flora!$F$2:$M$7000,4,FALSE)))</f>
        <v/>
      </c>
    </row>
    <row r="229" spans="11:19" x14ac:dyDescent="0.25">
      <c r="K229" s="209"/>
      <c r="Q229" t="str">
        <f>IF(P229="","",(VLOOKUP(P229,Flora!$F$2:$M$7000,2,FALSE)))</f>
        <v/>
      </c>
      <c r="R229" t="str">
        <f>IF(P229="","",(VLOOKUP(P229,Flora!$F$2:$M$7000,3,FALSE)))</f>
        <v/>
      </c>
      <c r="S229" t="str">
        <f>IF(P229="","",(VLOOKUP(P229,Flora!$F$2:$M$7000,4,FALSE)))</f>
        <v/>
      </c>
    </row>
    <row r="230" spans="11:19" x14ac:dyDescent="0.25">
      <c r="K230" s="209"/>
      <c r="Q230" t="str">
        <f>IF(P230="","",(VLOOKUP(P230,Flora!$F$2:$M$7000,2,FALSE)))</f>
        <v/>
      </c>
      <c r="R230" t="str">
        <f>IF(P230="","",(VLOOKUP(P230,Flora!$F$2:$M$7000,3,FALSE)))</f>
        <v/>
      </c>
      <c r="S230" t="str">
        <f>IF(P230="","",(VLOOKUP(P230,Flora!$F$2:$M$7000,4,FALSE)))</f>
        <v/>
      </c>
    </row>
    <row r="231" spans="11:19" x14ac:dyDescent="0.25">
      <c r="K231" s="209"/>
      <c r="Q231" t="str">
        <f>IF(P231="","",(VLOOKUP(P231,Flora!$F$2:$M$7000,2,FALSE)))</f>
        <v/>
      </c>
      <c r="R231" t="str">
        <f>IF(P231="","",(VLOOKUP(P231,Flora!$F$2:$M$7000,3,FALSE)))</f>
        <v/>
      </c>
      <c r="S231" t="str">
        <f>IF(P231="","",(VLOOKUP(P231,Flora!$F$2:$M$7000,4,FALSE)))</f>
        <v/>
      </c>
    </row>
    <row r="232" spans="11:19" x14ac:dyDescent="0.25">
      <c r="K232" s="209"/>
      <c r="Q232" t="str">
        <f>IF(P232="","",(VLOOKUP(P232,Flora!$F$2:$M$7000,2,FALSE)))</f>
        <v/>
      </c>
      <c r="R232" t="str">
        <f>IF(P232="","",(VLOOKUP(P232,Flora!$F$2:$M$7000,3,FALSE)))</f>
        <v/>
      </c>
      <c r="S232" t="str">
        <f>IF(P232="","",(VLOOKUP(P232,Flora!$F$2:$M$7000,4,FALSE)))</f>
        <v/>
      </c>
    </row>
    <row r="233" spans="11:19" x14ac:dyDescent="0.25">
      <c r="K233" s="209"/>
      <c r="Q233" t="str">
        <f>IF(P233="","",(VLOOKUP(P233,Flora!$F$2:$M$7000,2,FALSE)))</f>
        <v/>
      </c>
      <c r="R233" t="str">
        <f>IF(P233="","",(VLOOKUP(P233,Flora!$F$2:$M$7000,3,FALSE)))</f>
        <v/>
      </c>
      <c r="S233" t="str">
        <f>IF(P233="","",(VLOOKUP(P233,Flora!$F$2:$M$7000,4,FALSE)))</f>
        <v/>
      </c>
    </row>
    <row r="234" spans="11:19" x14ac:dyDescent="0.25">
      <c r="K234" s="209"/>
      <c r="Q234" t="str">
        <f>IF(P234="","",(VLOOKUP(P234,Flora!$F$2:$M$7000,2,FALSE)))</f>
        <v/>
      </c>
      <c r="R234" t="str">
        <f>IF(P234="","",(VLOOKUP(P234,Flora!$F$2:$M$7000,3,FALSE)))</f>
        <v/>
      </c>
      <c r="S234" t="str">
        <f>IF(P234="","",(VLOOKUP(P234,Flora!$F$2:$M$7000,4,FALSE)))</f>
        <v/>
      </c>
    </row>
    <row r="235" spans="11:19" x14ac:dyDescent="0.25">
      <c r="K235" s="209"/>
      <c r="Q235" t="str">
        <f>IF(P235="","",(VLOOKUP(P235,Flora!$F$2:$M$7000,2,FALSE)))</f>
        <v/>
      </c>
      <c r="R235" t="str">
        <f>IF(P235="","",(VLOOKUP(P235,Flora!$F$2:$M$7000,3,FALSE)))</f>
        <v/>
      </c>
      <c r="S235" t="str">
        <f>IF(P235="","",(VLOOKUP(P235,Flora!$F$2:$M$7000,4,FALSE)))</f>
        <v/>
      </c>
    </row>
    <row r="236" spans="11:19" x14ac:dyDescent="0.25">
      <c r="K236" s="209"/>
      <c r="Q236" t="str">
        <f>IF(P236="","",(VLOOKUP(P236,Flora!$F$2:$M$7000,2,FALSE)))</f>
        <v/>
      </c>
      <c r="R236" t="str">
        <f>IF(P236="","",(VLOOKUP(P236,Flora!$F$2:$M$7000,3,FALSE)))</f>
        <v/>
      </c>
      <c r="S236" t="str">
        <f>IF(P236="","",(VLOOKUP(P236,Flora!$F$2:$M$7000,4,FALSE)))</f>
        <v/>
      </c>
    </row>
    <row r="237" spans="11:19" x14ac:dyDescent="0.25">
      <c r="K237" s="209"/>
      <c r="Q237" t="str">
        <f>IF(P237="","",(VLOOKUP(P237,Flora!$F$2:$M$7000,2,FALSE)))</f>
        <v/>
      </c>
      <c r="R237" t="str">
        <f>IF(P237="","",(VLOOKUP(P237,Flora!$F$2:$M$7000,3,FALSE)))</f>
        <v/>
      </c>
      <c r="S237" t="str">
        <f>IF(P237="","",(VLOOKUP(P237,Flora!$F$2:$M$7000,4,FALSE)))</f>
        <v/>
      </c>
    </row>
    <row r="238" spans="11:19" x14ac:dyDescent="0.25">
      <c r="K238" s="209"/>
      <c r="Q238" t="str">
        <f>IF(P238="","",(VLOOKUP(P238,Flora!$F$2:$M$7000,2,FALSE)))</f>
        <v/>
      </c>
      <c r="R238" t="str">
        <f>IF(P238="","",(VLOOKUP(P238,Flora!$F$2:$M$7000,3,FALSE)))</f>
        <v/>
      </c>
      <c r="S238" t="str">
        <f>IF(P238="","",(VLOOKUP(P238,Flora!$F$2:$M$7000,4,FALSE)))</f>
        <v/>
      </c>
    </row>
    <row r="239" spans="11:19" x14ac:dyDescent="0.25">
      <c r="K239" s="209"/>
      <c r="Q239" t="str">
        <f>IF(P239="","",(VLOOKUP(P239,Flora!$F$2:$M$7000,2,FALSE)))</f>
        <v/>
      </c>
      <c r="R239" t="str">
        <f>IF(P239="","",(VLOOKUP(P239,Flora!$F$2:$M$7000,3,FALSE)))</f>
        <v/>
      </c>
      <c r="S239" t="str">
        <f>IF(P239="","",(VLOOKUP(P239,Flora!$F$2:$M$7000,4,FALSE)))</f>
        <v/>
      </c>
    </row>
    <row r="240" spans="11:19" x14ac:dyDescent="0.25">
      <c r="K240" s="209"/>
      <c r="Q240" t="str">
        <f>IF(P240="","",(VLOOKUP(P240,Flora!$F$2:$M$7000,2,FALSE)))</f>
        <v/>
      </c>
      <c r="R240" t="str">
        <f>IF(P240="","",(VLOOKUP(P240,Flora!$F$2:$M$7000,3,FALSE)))</f>
        <v/>
      </c>
      <c r="S240" t="str">
        <f>IF(P240="","",(VLOOKUP(P240,Flora!$F$2:$M$7000,4,FALSE)))</f>
        <v/>
      </c>
    </row>
    <row r="241" spans="11:19" x14ac:dyDescent="0.25">
      <c r="K241" s="209"/>
      <c r="Q241" t="str">
        <f>IF(P241="","",(VLOOKUP(P241,Flora!$F$2:$M$7000,2,FALSE)))</f>
        <v/>
      </c>
      <c r="R241" t="str">
        <f>IF(P241="","",(VLOOKUP(P241,Flora!$F$2:$M$7000,3,FALSE)))</f>
        <v/>
      </c>
      <c r="S241" t="str">
        <f>IF(P241="","",(VLOOKUP(P241,Flora!$F$2:$M$7000,4,FALSE)))</f>
        <v/>
      </c>
    </row>
    <row r="242" spans="11:19" x14ac:dyDescent="0.25">
      <c r="K242" s="209"/>
      <c r="Q242" t="str">
        <f>IF(P242="","",(VLOOKUP(P242,Flora!$F$2:$M$7000,2,FALSE)))</f>
        <v/>
      </c>
      <c r="R242" t="str">
        <f>IF(P242="","",(VLOOKUP(P242,Flora!$F$2:$M$7000,3,FALSE)))</f>
        <v/>
      </c>
      <c r="S242" t="str">
        <f>IF(P242="","",(VLOOKUP(P242,Flora!$F$2:$M$7000,4,FALSE)))</f>
        <v/>
      </c>
    </row>
    <row r="243" spans="11:19" x14ac:dyDescent="0.25">
      <c r="K243" s="209"/>
      <c r="Q243" t="str">
        <f>IF(P243="","",(VLOOKUP(P243,Flora!$F$2:$M$7000,2,FALSE)))</f>
        <v/>
      </c>
      <c r="R243" t="str">
        <f>IF(P243="","",(VLOOKUP(P243,Flora!$F$2:$M$7000,3,FALSE)))</f>
        <v/>
      </c>
      <c r="S243" t="str">
        <f>IF(P243="","",(VLOOKUP(P243,Flora!$F$2:$M$7000,4,FALSE)))</f>
        <v/>
      </c>
    </row>
    <row r="244" spans="11:19" x14ac:dyDescent="0.25">
      <c r="K244" s="209"/>
      <c r="Q244" t="str">
        <f>IF(P244="","",(VLOOKUP(P244,Flora!$F$2:$M$7000,2,FALSE)))</f>
        <v/>
      </c>
      <c r="R244" t="str">
        <f>IF(P244="","",(VLOOKUP(P244,Flora!$F$2:$M$7000,3,FALSE)))</f>
        <v/>
      </c>
      <c r="S244" t="str">
        <f>IF(P244="","",(VLOOKUP(P244,Flora!$F$2:$M$7000,4,FALSE)))</f>
        <v/>
      </c>
    </row>
    <row r="245" spans="11:19" x14ac:dyDescent="0.25">
      <c r="Q245" t="str">
        <f>IF(P245="","",(VLOOKUP(P245,Flora!$F$2:$M$7000,2,FALSE)))</f>
        <v/>
      </c>
      <c r="R245" t="str">
        <f>IF(P245="","",(VLOOKUP(P245,Flora!$F$2:$M$7000,3,FALSE)))</f>
        <v/>
      </c>
      <c r="S245" t="str">
        <f>IF(P245="","",(VLOOKUP(P245,Flora!$F$2:$M$7000,4,FALSE)))</f>
        <v/>
      </c>
    </row>
    <row r="246" spans="11:19" x14ac:dyDescent="0.25">
      <c r="Q246" t="str">
        <f>IF(P246="","",(VLOOKUP(P246,Flora!$F$2:$M$7000,2,FALSE)))</f>
        <v/>
      </c>
      <c r="R246" t="str">
        <f>IF(P246="","",(VLOOKUP(P246,Flora!$F$2:$M$7000,3,FALSE)))</f>
        <v/>
      </c>
      <c r="S246" t="str">
        <f>IF(P246="","",(VLOOKUP(P246,Flora!$F$2:$M$7000,4,FALSE)))</f>
        <v/>
      </c>
    </row>
    <row r="247" spans="11:19" x14ac:dyDescent="0.25">
      <c r="Q247" t="str">
        <f>IF(P247="","",(VLOOKUP(P247,Flora!$F$2:$M$7000,2,FALSE)))</f>
        <v/>
      </c>
      <c r="R247" t="str">
        <f>IF(P247="","",(VLOOKUP(P247,Flora!$F$2:$M$7000,3,FALSE)))</f>
        <v/>
      </c>
      <c r="S247" t="str">
        <f>IF(P247="","",(VLOOKUP(P247,Flora!$F$2:$M$7000,4,FALSE)))</f>
        <v/>
      </c>
    </row>
    <row r="248" spans="11:19" x14ac:dyDescent="0.25">
      <c r="Q248" t="str">
        <f>IF(P248="","",(VLOOKUP(P248,Flora!$F$2:$M$7000,2,FALSE)))</f>
        <v/>
      </c>
      <c r="R248" t="str">
        <f>IF(P248="","",(VLOOKUP(P248,Flora!$F$2:$M$7000,3,FALSE)))</f>
        <v/>
      </c>
      <c r="S248" t="str">
        <f>IF(P248="","",(VLOOKUP(P248,Flora!$F$2:$M$7000,4,FALSE)))</f>
        <v/>
      </c>
    </row>
    <row r="249" spans="11:19" x14ac:dyDescent="0.25">
      <c r="Q249" t="str">
        <f>IF(P249="","",(VLOOKUP(P249,Flora!$F$2:$M$7000,2,FALSE)))</f>
        <v/>
      </c>
      <c r="R249" t="str">
        <f>IF(P249="","",(VLOOKUP(P249,Flora!$F$2:$M$7000,3,FALSE)))</f>
        <v/>
      </c>
      <c r="S249" t="str">
        <f>IF(P249="","",(VLOOKUP(P249,Flora!$F$2:$M$7000,4,FALSE)))</f>
        <v/>
      </c>
    </row>
    <row r="250" spans="11:19" x14ac:dyDescent="0.25">
      <c r="Q250" t="str">
        <f>IF(P250="","",(VLOOKUP(P250,Flora!$F$2:$M$7000,2,FALSE)))</f>
        <v/>
      </c>
      <c r="R250" t="str">
        <f>IF(P250="","",(VLOOKUP(P250,Flora!$F$2:$M$7000,3,FALSE)))</f>
        <v/>
      </c>
      <c r="S250" t="str">
        <f>IF(P250="","",(VLOOKUP(P250,Flora!$F$2:$M$7000,4,FALSE)))</f>
        <v/>
      </c>
    </row>
    <row r="251" spans="11:19" x14ac:dyDescent="0.25">
      <c r="Q251" t="str">
        <f>IF(P251="","",(VLOOKUP(P251,Flora!$F$2:$M$7000,2,FALSE)))</f>
        <v/>
      </c>
      <c r="R251" t="str">
        <f>IF(P251="","",(VLOOKUP(P251,Flora!$F$2:$M$7000,3,FALSE)))</f>
        <v/>
      </c>
      <c r="S251" t="str">
        <f>IF(P251="","",(VLOOKUP(P251,Flora!$F$2:$M$7000,4,FALSE)))</f>
        <v/>
      </c>
    </row>
    <row r="252" spans="11:19" x14ac:dyDescent="0.25">
      <c r="Q252" t="str">
        <f>IF(P252="","",(VLOOKUP(P252,Flora!$F$2:$M$7000,2,FALSE)))</f>
        <v/>
      </c>
      <c r="R252" t="str">
        <f>IF(P252="","",(VLOOKUP(P252,Flora!$F$2:$M$7000,3,FALSE)))</f>
        <v/>
      </c>
      <c r="S252" t="str">
        <f>IF(P252="","",(VLOOKUP(P252,Flora!$F$2:$M$7000,4,FALSE)))</f>
        <v/>
      </c>
    </row>
    <row r="253" spans="11:19" x14ac:dyDescent="0.25">
      <c r="Q253" t="str">
        <f>IF(P253="","",(VLOOKUP(P253,Flora!$F$2:$M$7000,2,FALSE)))</f>
        <v/>
      </c>
      <c r="R253" t="str">
        <f>IF(P253="","",(VLOOKUP(P253,Flora!$F$2:$M$7000,3,FALSE)))</f>
        <v/>
      </c>
      <c r="S253" t="str">
        <f>IF(P253="","",(VLOOKUP(P253,Flora!$F$2:$M$7000,4,FALSE)))</f>
        <v/>
      </c>
    </row>
    <row r="254" spans="11:19" x14ac:dyDescent="0.25">
      <c r="Q254" t="str">
        <f>IF(P254="","",(VLOOKUP(P254,Flora!$F$2:$M$7000,2,FALSE)))</f>
        <v/>
      </c>
      <c r="R254" t="str">
        <f>IF(P254="","",(VLOOKUP(P254,Flora!$F$2:$M$7000,3,FALSE)))</f>
        <v/>
      </c>
      <c r="S254" t="str">
        <f>IF(P254="","",(VLOOKUP(P254,Flora!$F$2:$M$7000,4,FALSE)))</f>
        <v/>
      </c>
    </row>
    <row r="255" spans="11:19" x14ac:dyDescent="0.25">
      <c r="Q255" t="str">
        <f>IF(P255="","",(VLOOKUP(P255,Flora!$F$2:$M$7000,2,FALSE)))</f>
        <v/>
      </c>
      <c r="R255" t="str">
        <f>IF(P255="","",(VLOOKUP(P255,Flora!$F$2:$M$7000,3,FALSE)))</f>
        <v/>
      </c>
      <c r="S255" t="str">
        <f>IF(P255="","",(VLOOKUP(P255,Flora!$F$2:$M$7000,4,FALSE)))</f>
        <v/>
      </c>
    </row>
    <row r="256" spans="11:19" x14ac:dyDescent="0.25">
      <c r="Q256" t="str">
        <f>IF(P256="","",(VLOOKUP(P256,Flora!$F$2:$M$7000,2,FALSE)))</f>
        <v/>
      </c>
      <c r="R256" t="str">
        <f>IF(P256="","",(VLOOKUP(P256,Flora!$F$2:$M$7000,3,FALSE)))</f>
        <v/>
      </c>
      <c r="S256" t="str">
        <f>IF(P256="","",(VLOOKUP(P256,Flora!$F$2:$M$7000,4,FALSE)))</f>
        <v/>
      </c>
    </row>
    <row r="257" spans="17:19" x14ac:dyDescent="0.25">
      <c r="Q257" t="str">
        <f>IF(P257="","",(VLOOKUP(P257,Flora!$F$2:$M$7000,2,FALSE)))</f>
        <v/>
      </c>
      <c r="R257" t="str">
        <f>IF(P257="","",(VLOOKUP(P257,Flora!$F$2:$M$7000,3,FALSE)))</f>
        <v/>
      </c>
      <c r="S257" t="str">
        <f>IF(P257="","",(VLOOKUP(P257,Flora!$F$2:$M$7000,4,FALSE)))</f>
        <v/>
      </c>
    </row>
    <row r="258" spans="17:19" x14ac:dyDescent="0.25">
      <c r="Q258" t="str">
        <f>IF(P258="","",(VLOOKUP(P258,Flora!$F$2:$M$7000,2,FALSE)))</f>
        <v/>
      </c>
      <c r="R258" t="str">
        <f>IF(P258="","",(VLOOKUP(P258,Flora!$F$2:$M$7000,3,FALSE)))</f>
        <v/>
      </c>
      <c r="S258" t="str">
        <f>IF(P258="","",(VLOOKUP(P258,Flora!$F$2:$M$7000,4,FALSE)))</f>
        <v/>
      </c>
    </row>
    <row r="259" spans="17:19" x14ac:dyDescent="0.25">
      <c r="Q259" t="str">
        <f>IF(P259="","",(VLOOKUP(P259,Flora!$F$2:$M$7000,2,FALSE)))</f>
        <v/>
      </c>
      <c r="R259" t="str">
        <f>IF(P259="","",(VLOOKUP(P259,Flora!$F$2:$M$7000,3,FALSE)))</f>
        <v/>
      </c>
      <c r="S259" t="str">
        <f>IF(P259="","",(VLOOKUP(P259,Flora!$F$2:$M$7000,4,FALSE)))</f>
        <v/>
      </c>
    </row>
    <row r="260" spans="17:19" x14ac:dyDescent="0.25">
      <c r="Q260" t="str">
        <f>IF(P260="","",(VLOOKUP(P260,Flora!$F$2:$M$7000,2,FALSE)))</f>
        <v/>
      </c>
      <c r="R260" t="str">
        <f>IF(P260="","",(VLOOKUP(P260,Flora!$F$2:$M$7000,3,FALSE)))</f>
        <v/>
      </c>
      <c r="S260" t="str">
        <f>IF(P260="","",(VLOOKUP(P260,Flora!$F$2:$M$7000,4,FALSE)))</f>
        <v/>
      </c>
    </row>
    <row r="261" spans="17:19" x14ac:dyDescent="0.25">
      <c r="Q261" t="str">
        <f>IF(P261="","",(VLOOKUP(P261,Flora!$F$2:$M$7000,2,FALSE)))</f>
        <v/>
      </c>
      <c r="R261" t="str">
        <f>IF(P261="","",(VLOOKUP(P261,Flora!$F$2:$M$7000,3,FALSE)))</f>
        <v/>
      </c>
      <c r="S261" t="str">
        <f>IF(P261="","",(VLOOKUP(P261,Flora!$F$2:$M$7000,4,FALSE)))</f>
        <v/>
      </c>
    </row>
    <row r="262" spans="17:19" x14ac:dyDescent="0.25">
      <c r="Q262" t="str">
        <f>IF(P262="","",(VLOOKUP(P262,Flora!$F$2:$M$7000,2,FALSE)))</f>
        <v/>
      </c>
      <c r="R262" t="str">
        <f>IF(P262="","",(VLOOKUP(P262,Flora!$F$2:$M$7000,3,FALSE)))</f>
        <v/>
      </c>
      <c r="S262" t="str">
        <f>IF(P262="","",(VLOOKUP(P262,Flora!$F$2:$M$7000,4,FALSE)))</f>
        <v/>
      </c>
    </row>
    <row r="263" spans="17:19" x14ac:dyDescent="0.25">
      <c r="Q263" t="str">
        <f>IF(P263="","",(VLOOKUP(P263,Flora!$F$2:$M$7000,2,FALSE)))</f>
        <v/>
      </c>
      <c r="R263" t="str">
        <f>IF(P263="","",(VLOOKUP(P263,Flora!$F$2:$M$7000,3,FALSE)))</f>
        <v/>
      </c>
      <c r="S263" t="str">
        <f>IF(P263="","",(VLOOKUP(P263,Flora!$F$2:$M$7000,4,FALSE)))</f>
        <v/>
      </c>
    </row>
    <row r="264" spans="17:19" x14ac:dyDescent="0.25">
      <c r="Q264" t="str">
        <f>IF(P264="","",(VLOOKUP(P264,Flora!$F$2:$M$7000,2,FALSE)))</f>
        <v/>
      </c>
      <c r="R264" t="str">
        <f>IF(P264="","",(VLOOKUP(P264,Flora!$F$2:$M$7000,3,FALSE)))</f>
        <v/>
      </c>
      <c r="S264" t="str">
        <f>IF(P264="","",(VLOOKUP(P264,Flora!$F$2:$M$7000,4,FALSE)))</f>
        <v/>
      </c>
    </row>
    <row r="265" spans="17:19" x14ac:dyDescent="0.25">
      <c r="Q265" t="str">
        <f>IF(P265="","",(VLOOKUP(P265,Flora!$F$2:$M$7000,2,FALSE)))</f>
        <v/>
      </c>
      <c r="R265" t="str">
        <f>IF(P265="","",(VLOOKUP(P265,Flora!$F$2:$M$7000,3,FALSE)))</f>
        <v/>
      </c>
      <c r="S265" t="str">
        <f>IF(P265="","",(VLOOKUP(P265,Flora!$F$2:$M$7000,4,FALSE)))</f>
        <v/>
      </c>
    </row>
    <row r="266" spans="17:19" x14ac:dyDescent="0.25">
      <c r="Q266" t="str">
        <f>IF(P266="","",(VLOOKUP(P266,Flora!$F$2:$M$7000,2,FALSE)))</f>
        <v/>
      </c>
      <c r="R266" t="str">
        <f>IF(P266="","",(VLOOKUP(P266,Flora!$F$2:$M$7000,3,FALSE)))</f>
        <v/>
      </c>
      <c r="S266" t="str">
        <f>IF(P266="","",(VLOOKUP(P266,Flora!$F$2:$M$7000,4,FALSE)))</f>
        <v/>
      </c>
    </row>
    <row r="267" spans="17:19" x14ac:dyDescent="0.25">
      <c r="Q267" t="str">
        <f>IF(P267="","",(VLOOKUP(P267,Flora!$F$2:$M$7000,2,FALSE)))</f>
        <v/>
      </c>
      <c r="R267" t="str">
        <f>IF(P267="","",(VLOOKUP(P267,Flora!$F$2:$M$7000,3,FALSE)))</f>
        <v/>
      </c>
      <c r="S267" t="str">
        <f>IF(P267="","",(VLOOKUP(P267,Flora!$F$2:$M$7000,4,FALSE)))</f>
        <v/>
      </c>
    </row>
    <row r="268" spans="17:19" x14ac:dyDescent="0.25">
      <c r="Q268" t="str">
        <f>IF(P268="","",(VLOOKUP(P268,Flora!$F$2:$M$7000,2,FALSE)))</f>
        <v/>
      </c>
      <c r="R268" t="str">
        <f>IF(P268="","",(VLOOKUP(P268,Flora!$F$2:$M$7000,3,FALSE)))</f>
        <v/>
      </c>
      <c r="S268" t="str">
        <f>IF(P268="","",(VLOOKUP(P268,Flora!$F$2:$M$7000,4,FALSE)))</f>
        <v/>
      </c>
    </row>
    <row r="269" spans="17:19" x14ac:dyDescent="0.25">
      <c r="Q269" t="str">
        <f>IF(P269="","",(VLOOKUP(P269,Flora!$F$2:$M$7000,2,FALSE)))</f>
        <v/>
      </c>
      <c r="R269" t="str">
        <f>IF(P269="","",(VLOOKUP(P269,Flora!$F$2:$M$7000,3,FALSE)))</f>
        <v/>
      </c>
      <c r="S269" t="str">
        <f>IF(P269="","",(VLOOKUP(P269,Flora!$F$2:$M$7000,4,FALSE)))</f>
        <v/>
      </c>
    </row>
    <row r="270" spans="17:19" x14ac:dyDescent="0.25">
      <c r="Q270" t="str">
        <f>IF(P270="","",(VLOOKUP(P270,Flora!$F$2:$M$7000,2,FALSE)))</f>
        <v/>
      </c>
      <c r="R270" t="str">
        <f>IF(P270="","",(VLOOKUP(P270,Flora!$F$2:$M$7000,3,FALSE)))</f>
        <v/>
      </c>
      <c r="S270" t="str">
        <f>IF(P270="","",(VLOOKUP(P270,Flora!$F$2:$M$7000,4,FALSE)))</f>
        <v/>
      </c>
    </row>
    <row r="271" spans="17:19" x14ac:dyDescent="0.25">
      <c r="Q271" t="str">
        <f>IF(P271="","",(VLOOKUP(P271,Flora!$F$2:$M$7000,2,FALSE)))</f>
        <v/>
      </c>
      <c r="R271" t="str">
        <f>IF(P271="","",(VLOOKUP(P271,Flora!$F$2:$M$7000,3,FALSE)))</f>
        <v/>
      </c>
      <c r="S271" t="str">
        <f>IF(P271="","",(VLOOKUP(P271,Flora!$F$2:$M$7000,4,FALSE)))</f>
        <v/>
      </c>
    </row>
    <row r="272" spans="17:19" x14ac:dyDescent="0.25">
      <c r="Q272" t="str">
        <f>IF(P272="","",(VLOOKUP(P272,Flora!$F$2:$M$7000,2,FALSE)))</f>
        <v/>
      </c>
      <c r="R272" t="str">
        <f>IF(P272="","",(VLOOKUP(P272,Flora!$F$2:$M$7000,3,FALSE)))</f>
        <v/>
      </c>
      <c r="S272" t="str">
        <f>IF(P272="","",(VLOOKUP(P272,Flora!$F$2:$M$7000,4,FALSE)))</f>
        <v/>
      </c>
    </row>
    <row r="273" spans="17:19" x14ac:dyDescent="0.25">
      <c r="Q273" t="str">
        <f>IF(P273="","",(VLOOKUP(P273,Flora!$F$2:$M$7000,2,FALSE)))</f>
        <v/>
      </c>
      <c r="R273" t="str">
        <f>IF(P273="","",(VLOOKUP(P273,Flora!$F$2:$M$7000,3,FALSE)))</f>
        <v/>
      </c>
      <c r="S273" t="str">
        <f>IF(P273="","",(VLOOKUP(P273,Flora!$F$2:$M$7000,4,FALSE)))</f>
        <v/>
      </c>
    </row>
    <row r="274" spans="17:19" x14ac:dyDescent="0.25">
      <c r="Q274" t="str">
        <f>IF(P274="","",(VLOOKUP(P274,Flora!$F$2:$M$7000,2,FALSE)))</f>
        <v/>
      </c>
      <c r="R274" t="str">
        <f>IF(P274="","",(VLOOKUP(P274,Flora!$F$2:$M$7000,3,FALSE)))</f>
        <v/>
      </c>
      <c r="S274" t="str">
        <f>IF(P274="","",(VLOOKUP(P274,Flora!$F$2:$M$7000,4,FALSE)))</f>
        <v/>
      </c>
    </row>
    <row r="275" spans="17:19" x14ac:dyDescent="0.25">
      <c r="Q275" t="str">
        <f>IF(P275="","",(VLOOKUP(P275,Flora!$F$2:$M$7000,2,FALSE)))</f>
        <v/>
      </c>
      <c r="R275" t="str">
        <f>IF(P275="","",(VLOOKUP(P275,Flora!$F$2:$M$7000,3,FALSE)))</f>
        <v/>
      </c>
      <c r="S275" t="str">
        <f>IF(P275="","",(VLOOKUP(P275,Flora!$F$2:$M$7000,4,FALSE)))</f>
        <v/>
      </c>
    </row>
    <row r="276" spans="17:19" x14ac:dyDescent="0.25">
      <c r="Q276" t="str">
        <f>IF(P276="","",(VLOOKUP(P276,Flora!$F$2:$M$7000,2,FALSE)))</f>
        <v/>
      </c>
      <c r="R276" t="str">
        <f>IF(P276="","",(VLOOKUP(P276,Flora!$F$2:$M$7000,3,FALSE)))</f>
        <v/>
      </c>
      <c r="S276" t="str">
        <f>IF(P276="","",(VLOOKUP(P276,Flora!$F$2:$M$7000,4,FALSE)))</f>
        <v/>
      </c>
    </row>
    <row r="277" spans="17:19" x14ac:dyDescent="0.25">
      <c r="Q277" t="str">
        <f>IF(P277="","",(VLOOKUP(P277,Flora!$F$2:$M$7000,2,FALSE)))</f>
        <v/>
      </c>
      <c r="R277" t="str">
        <f>IF(P277="","",(VLOOKUP(P277,Flora!$F$2:$M$7000,3,FALSE)))</f>
        <v/>
      </c>
      <c r="S277" t="str">
        <f>IF(P277="","",(VLOOKUP(P277,Flora!$F$2:$M$7000,4,FALSE)))</f>
        <v/>
      </c>
    </row>
    <row r="278" spans="17:19" x14ac:dyDescent="0.25">
      <c r="Q278" t="str">
        <f>IF(P278="","",(VLOOKUP(P278,Flora!$F$2:$M$7000,2,FALSE)))</f>
        <v/>
      </c>
      <c r="R278" t="str">
        <f>IF(P278="","",(VLOOKUP(P278,Flora!$F$2:$M$7000,3,FALSE)))</f>
        <v/>
      </c>
      <c r="S278" t="str">
        <f>IF(P278="","",(VLOOKUP(P278,Flora!$F$2:$M$7000,4,FALSE)))</f>
        <v/>
      </c>
    </row>
    <row r="279" spans="17:19" x14ac:dyDescent="0.25">
      <c r="Q279" t="str">
        <f>IF(P279="","",(VLOOKUP(P279,Flora!$F$2:$M$7000,2,FALSE)))</f>
        <v/>
      </c>
      <c r="R279" t="str">
        <f>IF(P279="","",(VLOOKUP(P279,Flora!$F$2:$M$7000,3,FALSE)))</f>
        <v/>
      </c>
      <c r="S279" t="str">
        <f>IF(P279="","",(VLOOKUP(P279,Flora!$F$2:$M$7000,4,FALSE)))</f>
        <v/>
      </c>
    </row>
    <row r="280" spans="17:19" x14ac:dyDescent="0.25">
      <c r="Q280" t="str">
        <f>IF(P280="","",(VLOOKUP(P280,Flora!$F$2:$M$7000,2,FALSE)))</f>
        <v/>
      </c>
      <c r="R280" t="str">
        <f>IF(P280="","",(VLOOKUP(P280,Flora!$F$2:$M$7000,3,FALSE)))</f>
        <v/>
      </c>
      <c r="S280" t="str">
        <f>IF(P280="","",(VLOOKUP(P280,Flora!$F$2:$M$7000,4,FALSE)))</f>
        <v/>
      </c>
    </row>
    <row r="281" spans="17:19" x14ac:dyDescent="0.25">
      <c r="Q281" t="str">
        <f>IF(P281="","",(VLOOKUP(P281,Flora!$F$2:$M$7000,2,FALSE)))</f>
        <v/>
      </c>
      <c r="R281" t="str">
        <f>IF(P281="","",(VLOOKUP(P281,Flora!$F$2:$M$7000,3,FALSE)))</f>
        <v/>
      </c>
      <c r="S281" t="str">
        <f>IF(P281="","",(VLOOKUP(P281,Flora!$F$2:$M$7000,4,FALSE)))</f>
        <v/>
      </c>
    </row>
    <row r="282" spans="17:19" x14ac:dyDescent="0.25">
      <c r="Q282" t="str">
        <f>IF(P282="","",(VLOOKUP(P282,Flora!$F$2:$M$7000,2,FALSE)))</f>
        <v/>
      </c>
      <c r="R282" t="str">
        <f>IF(P282="","",(VLOOKUP(P282,Flora!$F$2:$M$7000,3,FALSE)))</f>
        <v/>
      </c>
      <c r="S282" t="str">
        <f>IF(P282="","",(VLOOKUP(P282,Flora!$F$2:$M$7000,4,FALSE)))</f>
        <v/>
      </c>
    </row>
    <row r="283" spans="17:19" x14ac:dyDescent="0.25">
      <c r="Q283" t="str">
        <f>IF(P283="","",(VLOOKUP(P283,Flora!$F$2:$M$7000,2,FALSE)))</f>
        <v/>
      </c>
      <c r="R283" t="str">
        <f>IF(P283="","",(VLOOKUP(P283,Flora!$F$2:$M$7000,3,FALSE)))</f>
        <v/>
      </c>
      <c r="S283" t="str">
        <f>IF(P283="","",(VLOOKUP(P283,Flora!$F$2:$M$7000,4,FALSE)))</f>
        <v/>
      </c>
    </row>
    <row r="284" spans="17:19" x14ac:dyDescent="0.25">
      <c r="Q284" t="str">
        <f>IF(P284="","",(VLOOKUP(P284,Flora!$F$2:$M$7000,2,FALSE)))</f>
        <v/>
      </c>
      <c r="R284" t="str">
        <f>IF(P284="","",(VLOOKUP(P284,Flora!$F$2:$M$7000,3,FALSE)))</f>
        <v/>
      </c>
      <c r="S284" t="str">
        <f>IF(P284="","",(VLOOKUP(P284,Flora!$F$2:$M$7000,4,FALSE)))</f>
        <v/>
      </c>
    </row>
    <row r="285" spans="17:19" x14ac:dyDescent="0.25">
      <c r="Q285" t="str">
        <f>IF(P285="","",(VLOOKUP(P285,Flora!$F$2:$M$7000,2,FALSE)))</f>
        <v/>
      </c>
      <c r="R285" t="str">
        <f>IF(P285="","",(VLOOKUP(P285,Flora!$F$2:$M$7000,3,FALSE)))</f>
        <v/>
      </c>
      <c r="S285" t="str">
        <f>IF(P285="","",(VLOOKUP(P285,Flora!$F$2:$M$7000,4,FALSE)))</f>
        <v/>
      </c>
    </row>
    <row r="286" spans="17:19" x14ac:dyDescent="0.25">
      <c r="Q286" t="str">
        <f>IF(P286="","",(VLOOKUP(P286,Flora!$F$2:$M$7000,2,FALSE)))</f>
        <v/>
      </c>
      <c r="R286" t="str">
        <f>IF(P286="","",(VLOOKUP(P286,Flora!$F$2:$M$7000,3,FALSE)))</f>
        <v/>
      </c>
      <c r="S286" t="str">
        <f>IF(P286="","",(VLOOKUP(P286,Flora!$F$2:$M$7000,4,FALSE)))</f>
        <v/>
      </c>
    </row>
    <row r="287" spans="17:19" x14ac:dyDescent="0.25">
      <c r="Q287" t="str">
        <f>IF(P287="","",(VLOOKUP(P287,Flora!$F$2:$M$7000,2,FALSE)))</f>
        <v/>
      </c>
      <c r="R287" t="str">
        <f>IF(P287="","",(VLOOKUP(P287,Flora!$F$2:$M$7000,3,FALSE)))</f>
        <v/>
      </c>
      <c r="S287" t="str">
        <f>IF(P287="","",(VLOOKUP(P287,Flora!$F$2:$M$7000,4,FALSE)))</f>
        <v/>
      </c>
    </row>
    <row r="288" spans="17:19" x14ac:dyDescent="0.25">
      <c r="Q288" t="str">
        <f>IF(P288="","",(VLOOKUP(P288,Flora!$F$2:$M$7000,2,FALSE)))</f>
        <v/>
      </c>
      <c r="R288" t="str">
        <f>IF(P288="","",(VLOOKUP(P288,Flora!$F$2:$M$7000,3,FALSE)))</f>
        <v/>
      </c>
      <c r="S288" t="str">
        <f>IF(P288="","",(VLOOKUP(P288,Flora!$F$2:$M$7000,4,FALSE)))</f>
        <v/>
      </c>
    </row>
    <row r="289" spans="17:19" x14ac:dyDescent="0.25">
      <c r="Q289" t="str">
        <f>IF(P289="","",(VLOOKUP(P289,Flora!$F$2:$M$7000,2,FALSE)))</f>
        <v/>
      </c>
      <c r="R289" t="str">
        <f>IF(P289="","",(VLOOKUP(P289,Flora!$F$2:$M$7000,3,FALSE)))</f>
        <v/>
      </c>
      <c r="S289" t="str">
        <f>IF(P289="","",(VLOOKUP(P289,Flora!$F$2:$M$7000,4,FALSE)))</f>
        <v/>
      </c>
    </row>
    <row r="290" spans="17:19" x14ac:dyDescent="0.25">
      <c r="Q290" t="str">
        <f>IF(P290="","",(VLOOKUP(P290,Flora!$F$2:$M$7000,2,FALSE)))</f>
        <v/>
      </c>
      <c r="R290" t="str">
        <f>IF(P290="","",(VLOOKUP(P290,Flora!$F$2:$M$7000,3,FALSE)))</f>
        <v/>
      </c>
      <c r="S290" t="str">
        <f>IF(P290="","",(VLOOKUP(P290,Flora!$F$2:$M$7000,4,FALSE)))</f>
        <v/>
      </c>
    </row>
    <row r="291" spans="17:19" x14ac:dyDescent="0.25">
      <c r="Q291" t="str">
        <f>IF(P291="","",(VLOOKUP(P291,Flora!$F$2:$M$7000,2,FALSE)))</f>
        <v/>
      </c>
      <c r="R291" t="str">
        <f>IF(P291="","",(VLOOKUP(P291,Flora!$F$2:$M$7000,3,FALSE)))</f>
        <v/>
      </c>
      <c r="S291" t="str">
        <f>IF(P291="","",(VLOOKUP(P291,Flora!$F$2:$M$7000,4,FALSE)))</f>
        <v/>
      </c>
    </row>
    <row r="292" spans="17:19" x14ac:dyDescent="0.25">
      <c r="Q292" t="str">
        <f>IF(P292="","",(VLOOKUP(P292,Flora!$F$2:$M$7000,2,FALSE)))</f>
        <v/>
      </c>
      <c r="R292" t="str">
        <f>IF(P292="","",(VLOOKUP(P292,Flora!$F$2:$M$7000,3,FALSE)))</f>
        <v/>
      </c>
      <c r="S292" t="str">
        <f>IF(P292="","",(VLOOKUP(P292,Flora!$F$2:$M$7000,4,FALSE)))</f>
        <v/>
      </c>
    </row>
    <row r="293" spans="17:19" x14ac:dyDescent="0.25">
      <c r="Q293" t="str">
        <f>IF(P293="","",(VLOOKUP(P293,Flora!$F$2:$M$7000,2,FALSE)))</f>
        <v/>
      </c>
      <c r="R293" t="str">
        <f>IF(P293="","",(VLOOKUP(P293,Flora!$F$2:$M$7000,3,FALSE)))</f>
        <v/>
      </c>
      <c r="S293" t="str">
        <f>IF(P293="","",(VLOOKUP(P293,Flora!$F$2:$M$7000,4,FALSE)))</f>
        <v/>
      </c>
    </row>
    <row r="294" spans="17:19" x14ac:dyDescent="0.25">
      <c r="Q294" t="str">
        <f>IF(P294="","",(VLOOKUP(P294,Flora!$F$2:$M$7000,2,FALSE)))</f>
        <v/>
      </c>
      <c r="R294" t="str">
        <f>IF(P294="","",(VLOOKUP(P294,Flora!$F$2:$M$7000,3,FALSE)))</f>
        <v/>
      </c>
      <c r="S294" t="str">
        <f>IF(P294="","",(VLOOKUP(P294,Flora!$F$2:$M$7000,4,FALSE)))</f>
        <v/>
      </c>
    </row>
    <row r="295" spans="17:19" x14ac:dyDescent="0.25">
      <c r="Q295" t="str">
        <f>IF(P295="","",(VLOOKUP(P295,Flora!$F$2:$M$7000,2,FALSE)))</f>
        <v/>
      </c>
      <c r="R295" t="str">
        <f>IF(P295="","",(VLOOKUP(P295,Flora!$F$2:$M$7000,3,FALSE)))</f>
        <v/>
      </c>
      <c r="S295" t="str">
        <f>IF(P295="","",(VLOOKUP(P295,Flora!$F$2:$M$7000,4,FALSE)))</f>
        <v/>
      </c>
    </row>
    <row r="296" spans="17:19" x14ac:dyDescent="0.25">
      <c r="Q296" t="str">
        <f>IF(P296="","",(VLOOKUP(P296,Flora!$F$2:$M$7000,2,FALSE)))</f>
        <v/>
      </c>
      <c r="R296" t="str">
        <f>IF(P296="","",(VLOOKUP(P296,Flora!$F$2:$M$7000,3,FALSE)))</f>
        <v/>
      </c>
      <c r="S296" t="str">
        <f>IF(P296="","",(VLOOKUP(P296,Flora!$F$2:$M$7000,4,FALSE)))</f>
        <v/>
      </c>
    </row>
    <row r="297" spans="17:19" x14ac:dyDescent="0.25">
      <c r="Q297" t="str">
        <f>IF(P297="","",(VLOOKUP(P297,Flora!$F$2:$M$7000,2,FALSE)))</f>
        <v/>
      </c>
      <c r="R297" t="str">
        <f>IF(P297="","",(VLOOKUP(P297,Flora!$F$2:$M$7000,3,FALSE)))</f>
        <v/>
      </c>
      <c r="S297" t="str">
        <f>IF(P297="","",(VLOOKUP(P297,Flora!$F$2:$M$7000,4,FALSE)))</f>
        <v/>
      </c>
    </row>
    <row r="298" spans="17:19" x14ac:dyDescent="0.25">
      <c r="Q298" t="str">
        <f>IF(P298="","",(VLOOKUP(P298,Flora!$F$2:$M$7000,2,FALSE)))</f>
        <v/>
      </c>
      <c r="R298" t="str">
        <f>IF(P298="","",(VLOOKUP(P298,Flora!$F$2:$M$7000,3,FALSE)))</f>
        <v/>
      </c>
      <c r="S298" t="str">
        <f>IF(P298="","",(VLOOKUP(P298,Flora!$F$2:$M$7000,4,FALSE)))</f>
        <v/>
      </c>
    </row>
    <row r="299" spans="17:19" x14ac:dyDescent="0.25">
      <c r="Q299" t="str">
        <f>IF(P299="","",(VLOOKUP(P299,Flora!$F$2:$M$7000,2,FALSE)))</f>
        <v/>
      </c>
      <c r="R299" t="str">
        <f>IF(P299="","",(VLOOKUP(P299,Flora!$F$2:$M$7000,3,FALSE)))</f>
        <v/>
      </c>
      <c r="S299" t="str">
        <f>IF(P299="","",(VLOOKUP(P299,Flora!$F$2:$M$7000,4,FALSE)))</f>
        <v/>
      </c>
    </row>
    <row r="300" spans="17:19" x14ac:dyDescent="0.25">
      <c r="Q300" t="str">
        <f>IF(P300="","",(VLOOKUP(P300,Flora!$F$2:$M$7000,2,FALSE)))</f>
        <v/>
      </c>
      <c r="R300" t="str">
        <f>IF(P300="","",(VLOOKUP(P300,Flora!$F$2:$M$7000,3,FALSE)))</f>
        <v/>
      </c>
      <c r="S300" t="str">
        <f>IF(P300="","",(VLOOKUP(P300,Flora!$F$2:$M$7000,4,FALSE)))</f>
        <v/>
      </c>
    </row>
    <row r="301" spans="17:19" x14ac:dyDescent="0.25">
      <c r="Q301" t="str">
        <f>IF(P301="","",(VLOOKUP(P301,Flora!$F$2:$M$7000,2,FALSE)))</f>
        <v/>
      </c>
      <c r="R301" t="str">
        <f>IF(P301="","",(VLOOKUP(P301,Flora!$F$2:$M$7000,3,FALSE)))</f>
        <v/>
      </c>
      <c r="S301" t="str">
        <f>IF(P301="","",(VLOOKUP(P301,Flora!$F$2:$M$7000,4,FALSE)))</f>
        <v/>
      </c>
    </row>
    <row r="302" spans="17:19" x14ac:dyDescent="0.25">
      <c r="Q302" t="str">
        <f>IF(P302="","",(VLOOKUP(P302,Flora!$F$2:$M$7000,2,FALSE)))</f>
        <v/>
      </c>
      <c r="R302" t="str">
        <f>IF(P302="","",(VLOOKUP(P302,Flora!$F$2:$M$7000,3,FALSE)))</f>
        <v/>
      </c>
      <c r="S302" t="str">
        <f>IF(P302="","",(VLOOKUP(P302,Flora!$F$2:$M$7000,4,FALSE)))</f>
        <v/>
      </c>
    </row>
    <row r="303" spans="17:19" x14ac:dyDescent="0.25">
      <c r="Q303" t="str">
        <f>IF(P303="","",(VLOOKUP(P303,Flora!$F$2:$M$7000,2,FALSE)))</f>
        <v/>
      </c>
      <c r="R303" t="str">
        <f>IF(P303="","",(VLOOKUP(P303,Flora!$F$2:$M$7000,3,FALSE)))</f>
        <v/>
      </c>
      <c r="S303" t="str">
        <f>IF(P303="","",(VLOOKUP(P303,Flora!$F$2:$M$7000,4,FALSE)))</f>
        <v/>
      </c>
    </row>
    <row r="304" spans="17:19" x14ac:dyDescent="0.25">
      <c r="Q304" t="str">
        <f>IF(P304="","",(VLOOKUP(P304,Flora!$F$2:$M$7000,2,FALSE)))</f>
        <v/>
      </c>
      <c r="R304" t="str">
        <f>IF(P304="","",(VLOOKUP(P304,Flora!$F$2:$M$7000,3,FALSE)))</f>
        <v/>
      </c>
      <c r="S304" t="str">
        <f>IF(P304="","",(VLOOKUP(P304,Flora!$F$2:$M$7000,4,FALSE)))</f>
        <v/>
      </c>
    </row>
    <row r="305" spans="17:19" x14ac:dyDescent="0.25">
      <c r="Q305" t="str">
        <f>IF(P305="","",(VLOOKUP(P305,Flora!$F$2:$M$7000,2,FALSE)))</f>
        <v/>
      </c>
      <c r="R305" t="str">
        <f>IF(P305="","",(VLOOKUP(P305,Flora!$F$2:$M$7000,3,FALSE)))</f>
        <v/>
      </c>
      <c r="S305" t="str">
        <f>IF(P305="","",(VLOOKUP(P305,Flora!$F$2:$M$7000,4,FALSE)))</f>
        <v/>
      </c>
    </row>
    <row r="306" spans="17:19" x14ac:dyDescent="0.25">
      <c r="Q306" t="str">
        <f>IF(P306="","",(VLOOKUP(P306,Flora!$F$2:$M$7000,2,FALSE)))</f>
        <v/>
      </c>
      <c r="R306" t="str">
        <f>IF(P306="","",(VLOOKUP(P306,Flora!$F$2:$M$7000,3,FALSE)))</f>
        <v/>
      </c>
      <c r="S306" t="str">
        <f>IF(P306="","",(VLOOKUP(P306,Flora!$F$2:$M$7000,4,FALSE)))</f>
        <v/>
      </c>
    </row>
    <row r="307" spans="17:19" x14ac:dyDescent="0.25">
      <c r="Q307" t="str">
        <f>IF(P307="","",(VLOOKUP(P307,Flora!$F$2:$M$7000,2,FALSE)))</f>
        <v/>
      </c>
      <c r="R307" t="str">
        <f>IF(P307="","",(VLOOKUP(P307,Flora!$F$2:$M$7000,3,FALSE)))</f>
        <v/>
      </c>
      <c r="S307" t="str">
        <f>IF(P307="","",(VLOOKUP(P307,Flora!$F$2:$M$7000,4,FALSE)))</f>
        <v/>
      </c>
    </row>
    <row r="308" spans="17:19" x14ac:dyDescent="0.25">
      <c r="Q308" t="str">
        <f>IF(P308="","",(VLOOKUP(P308,Flora!$F$2:$M$7000,2,FALSE)))</f>
        <v/>
      </c>
      <c r="R308" t="str">
        <f>IF(P308="","",(VLOOKUP(P308,Flora!$F$2:$M$7000,3,FALSE)))</f>
        <v/>
      </c>
      <c r="S308" t="str">
        <f>IF(P308="","",(VLOOKUP(P308,Flora!$F$2:$M$7000,4,FALSE)))</f>
        <v/>
      </c>
    </row>
    <row r="309" spans="17:19" x14ac:dyDescent="0.25">
      <c r="Q309" t="str">
        <f>IF(P309="","",(VLOOKUP(P309,Flora!$F$2:$M$7000,2,FALSE)))</f>
        <v/>
      </c>
      <c r="R309" t="str">
        <f>IF(P309="","",(VLOOKUP(P309,Flora!$F$2:$M$7000,3,FALSE)))</f>
        <v/>
      </c>
      <c r="S309" t="str">
        <f>IF(P309="","",(VLOOKUP(P309,Flora!$F$2:$M$7000,4,FALSE)))</f>
        <v/>
      </c>
    </row>
    <row r="310" spans="17:19" x14ac:dyDescent="0.25">
      <c r="Q310" t="str">
        <f>IF(P310="","",(VLOOKUP(P310,Flora!$F$2:$M$7000,2,FALSE)))</f>
        <v/>
      </c>
      <c r="R310" t="str">
        <f>IF(P310="","",(VLOOKUP(P310,Flora!$F$2:$M$7000,3,FALSE)))</f>
        <v/>
      </c>
      <c r="S310" t="str">
        <f>IF(P310="","",(VLOOKUP(P310,Flora!$F$2:$M$7000,4,FALSE)))</f>
        <v/>
      </c>
    </row>
    <row r="311" spans="17:19" x14ac:dyDescent="0.25">
      <c r="Q311" t="str">
        <f>IF(P311="","",(VLOOKUP(P311,Flora!$F$2:$M$7000,2,FALSE)))</f>
        <v/>
      </c>
      <c r="R311" t="str">
        <f>IF(P311="","",(VLOOKUP(P311,Flora!$F$2:$M$7000,3,FALSE)))</f>
        <v/>
      </c>
      <c r="S311" t="str">
        <f>IF(P311="","",(VLOOKUP(P311,Flora!$F$2:$M$7000,4,FALSE)))</f>
        <v/>
      </c>
    </row>
    <row r="312" spans="17:19" x14ac:dyDescent="0.25">
      <c r="Q312" t="str">
        <f>IF(P312="","",(VLOOKUP(P312,Flora!$F$2:$M$7000,2,FALSE)))</f>
        <v/>
      </c>
      <c r="R312" t="str">
        <f>IF(P312="","",(VLOOKUP(P312,Flora!$F$2:$M$7000,3,FALSE)))</f>
        <v/>
      </c>
      <c r="S312" t="str">
        <f>IF(P312="","",(VLOOKUP(P312,Flora!$F$2:$M$7000,4,FALSE)))</f>
        <v/>
      </c>
    </row>
    <row r="313" spans="17:19" x14ac:dyDescent="0.25">
      <c r="Q313" t="str">
        <f>IF(P313="","",(VLOOKUP(P313,Flora!$F$2:$M$7000,2,FALSE)))</f>
        <v/>
      </c>
      <c r="R313" t="str">
        <f>IF(P313="","",(VLOOKUP(P313,Flora!$F$2:$M$7000,3,FALSE)))</f>
        <v/>
      </c>
      <c r="S313" t="str">
        <f>IF(P313="","",(VLOOKUP(P313,Flora!$F$2:$M$7000,4,FALSE)))</f>
        <v/>
      </c>
    </row>
    <row r="314" spans="17:19" x14ac:dyDescent="0.25">
      <c r="Q314" t="str">
        <f>IF(P314="","",(VLOOKUP(P314,Flora!$F$2:$M$7000,2,FALSE)))</f>
        <v/>
      </c>
      <c r="R314" t="str">
        <f>IF(P314="","",(VLOOKUP(P314,Flora!$F$2:$M$7000,3,FALSE)))</f>
        <v/>
      </c>
      <c r="S314" t="str">
        <f>IF(P314="","",(VLOOKUP(P314,Flora!$F$2:$M$7000,4,FALSE)))</f>
        <v/>
      </c>
    </row>
    <row r="315" spans="17:19" x14ac:dyDescent="0.25">
      <c r="Q315" t="str">
        <f>IF(P315="","",(VLOOKUP(P315,Flora!$F$2:$M$7000,2,FALSE)))</f>
        <v/>
      </c>
      <c r="R315" t="str">
        <f>IF(P315="","",(VLOOKUP(P315,Flora!$F$2:$M$7000,3,FALSE)))</f>
        <v/>
      </c>
      <c r="S315" t="str">
        <f>IF(P315="","",(VLOOKUP(P315,Flora!$F$2:$M$7000,4,FALSE)))</f>
        <v/>
      </c>
    </row>
    <row r="316" spans="17:19" x14ac:dyDescent="0.25">
      <c r="Q316" t="str">
        <f>IF(P316="","",(VLOOKUP(P316,Flora!$F$2:$M$7000,2,FALSE)))</f>
        <v/>
      </c>
      <c r="R316" t="str">
        <f>IF(P316="","",(VLOOKUP(P316,Flora!$F$2:$M$7000,3,FALSE)))</f>
        <v/>
      </c>
      <c r="S316" t="str">
        <f>IF(P316="","",(VLOOKUP(P316,Flora!$F$2:$M$7000,4,FALSE)))</f>
        <v/>
      </c>
    </row>
    <row r="317" spans="17:19" x14ac:dyDescent="0.25">
      <c r="Q317" t="str">
        <f>IF(P317="","",(VLOOKUP(P317,Flora!$F$2:$M$7000,2,FALSE)))</f>
        <v/>
      </c>
      <c r="R317" t="str">
        <f>IF(P317="","",(VLOOKUP(P317,Flora!$F$2:$M$7000,3,FALSE)))</f>
        <v/>
      </c>
      <c r="S317" t="str">
        <f>IF(P317="","",(VLOOKUP(P317,Flora!$F$2:$M$7000,4,FALSE)))</f>
        <v/>
      </c>
    </row>
    <row r="318" spans="17:19" x14ac:dyDescent="0.25">
      <c r="Q318" t="str">
        <f>IF(P318="","",(VLOOKUP(P318,Flora!$F$2:$M$7000,2,FALSE)))</f>
        <v/>
      </c>
      <c r="R318" t="str">
        <f>IF(P318="","",(VLOOKUP(P318,Flora!$F$2:$M$7000,3,FALSE)))</f>
        <v/>
      </c>
      <c r="S318" t="str">
        <f>IF(P318="","",(VLOOKUP(P318,Flora!$F$2:$M$7000,4,FALSE)))</f>
        <v/>
      </c>
    </row>
    <row r="319" spans="17:19" x14ac:dyDescent="0.25">
      <c r="Q319" t="str">
        <f>IF(P319="","",(VLOOKUP(P319,Flora!$F$2:$M$7000,2,FALSE)))</f>
        <v/>
      </c>
      <c r="R319" t="str">
        <f>IF(P319="","",(VLOOKUP(P319,Flora!$F$2:$M$7000,3,FALSE)))</f>
        <v/>
      </c>
      <c r="S319" t="str">
        <f>IF(P319="","",(VLOOKUP(P319,Flora!$F$2:$M$7000,4,FALSE)))</f>
        <v/>
      </c>
    </row>
    <row r="320" spans="17:19" x14ac:dyDescent="0.25">
      <c r="Q320" t="str">
        <f>IF(P320="","",(VLOOKUP(P320,Flora!$F$2:$M$7000,2,FALSE)))</f>
        <v/>
      </c>
      <c r="R320" t="str">
        <f>IF(P320="","",(VLOOKUP(P320,Flora!$F$2:$M$7000,3,FALSE)))</f>
        <v/>
      </c>
      <c r="S320" t="str">
        <f>IF(P320="","",(VLOOKUP(P320,Flora!$F$2:$M$7000,4,FALSE)))</f>
        <v/>
      </c>
    </row>
    <row r="321" spans="17:19" x14ac:dyDescent="0.25">
      <c r="Q321" t="str">
        <f>IF(P321="","",(VLOOKUP(P321,Flora!$F$2:$M$7000,2,FALSE)))</f>
        <v/>
      </c>
      <c r="R321" t="str">
        <f>IF(P321="","",(VLOOKUP(P321,Flora!$F$2:$M$7000,3,FALSE)))</f>
        <v/>
      </c>
      <c r="S321" t="str">
        <f>IF(P321="","",(VLOOKUP(P321,Flora!$F$2:$M$7000,4,FALSE)))</f>
        <v/>
      </c>
    </row>
    <row r="322" spans="17:19" x14ac:dyDescent="0.25">
      <c r="Q322" t="str">
        <f>IF(P322="","",(VLOOKUP(P322,Flora!$F$2:$M$7000,2,FALSE)))</f>
        <v/>
      </c>
      <c r="R322" t="str">
        <f>IF(P322="","",(VLOOKUP(P322,Flora!$F$2:$M$7000,3,FALSE)))</f>
        <v/>
      </c>
      <c r="S322" t="str">
        <f>IF(P322="","",(VLOOKUP(P322,Flora!$F$2:$M$7000,4,FALSE)))</f>
        <v/>
      </c>
    </row>
    <row r="323" spans="17:19" x14ac:dyDescent="0.25">
      <c r="Q323" t="str">
        <f>IF(P323="","",(VLOOKUP(P323,Flora!$F$2:$M$7000,2,FALSE)))</f>
        <v/>
      </c>
      <c r="R323" t="str">
        <f>IF(P323="","",(VLOOKUP(P323,Flora!$F$2:$M$7000,3,FALSE)))</f>
        <v/>
      </c>
      <c r="S323" t="str">
        <f>IF(P323="","",(VLOOKUP(P323,Flora!$F$2:$M$7000,4,FALSE)))</f>
        <v/>
      </c>
    </row>
    <row r="324" spans="17:19" x14ac:dyDescent="0.25">
      <c r="Q324" t="str">
        <f>IF(P324="","",(VLOOKUP(P324,Flora!$F$2:$M$7000,2,FALSE)))</f>
        <v/>
      </c>
      <c r="R324" t="str">
        <f>IF(P324="","",(VLOOKUP(P324,Flora!$F$2:$M$7000,3,FALSE)))</f>
        <v/>
      </c>
      <c r="S324" t="str">
        <f>IF(P324="","",(VLOOKUP(P324,Flora!$F$2:$M$7000,4,FALSE)))</f>
        <v/>
      </c>
    </row>
    <row r="325" spans="17:19" x14ac:dyDescent="0.25">
      <c r="Q325" t="str">
        <f>IF(P325="","",(VLOOKUP(P325,Flora!$F$2:$M$7000,2,FALSE)))</f>
        <v/>
      </c>
      <c r="R325" t="str">
        <f>IF(P325="","",(VLOOKUP(P325,Flora!$F$2:$M$7000,3,FALSE)))</f>
        <v/>
      </c>
      <c r="S325" t="str">
        <f>IF(P325="","",(VLOOKUP(P325,Flora!$F$2:$M$7000,4,FALSE)))</f>
        <v/>
      </c>
    </row>
    <row r="326" spans="17:19" x14ac:dyDescent="0.25">
      <c r="Q326" t="str">
        <f>IF(P326="","",(VLOOKUP(P326,Flora!$F$2:$M$7000,2,FALSE)))</f>
        <v/>
      </c>
      <c r="R326" t="str">
        <f>IF(P326="","",(VLOOKUP(P326,Flora!$F$2:$M$7000,3,FALSE)))</f>
        <v/>
      </c>
      <c r="S326" t="str">
        <f>IF(P326="","",(VLOOKUP(P326,Flora!$F$2:$M$7000,4,FALSE)))</f>
        <v/>
      </c>
    </row>
    <row r="327" spans="17:19" x14ac:dyDescent="0.25">
      <c r="Q327" t="str">
        <f>IF(P327="","",(VLOOKUP(P327,Flora!$F$2:$M$7000,2,FALSE)))</f>
        <v/>
      </c>
      <c r="R327" t="str">
        <f>IF(P327="","",(VLOOKUP(P327,Flora!$F$2:$M$7000,3,FALSE)))</f>
        <v/>
      </c>
      <c r="S327" t="str">
        <f>IF(P327="","",(VLOOKUP(P327,Flora!$F$2:$M$7000,4,FALSE)))</f>
        <v/>
      </c>
    </row>
    <row r="328" spans="17:19" x14ac:dyDescent="0.25">
      <c r="Q328" t="str">
        <f>IF(P328="","",(VLOOKUP(P328,Flora!$F$2:$M$7000,2,FALSE)))</f>
        <v/>
      </c>
      <c r="R328" t="str">
        <f>IF(P328="","",(VLOOKUP(P328,Flora!$F$2:$M$7000,3,FALSE)))</f>
        <v/>
      </c>
      <c r="S328" t="str">
        <f>IF(P328="","",(VLOOKUP(P328,Flora!$F$2:$M$7000,4,FALSE)))</f>
        <v/>
      </c>
    </row>
    <row r="329" spans="17:19" x14ac:dyDescent="0.25">
      <c r="Q329" t="str">
        <f>IF(P329="","",(VLOOKUP(P329,Flora!$F$2:$M$7000,2,FALSE)))</f>
        <v/>
      </c>
      <c r="R329" t="str">
        <f>IF(P329="","",(VLOOKUP(P329,Flora!$F$2:$M$7000,3,FALSE)))</f>
        <v/>
      </c>
      <c r="S329" t="str">
        <f>IF(P329="","",(VLOOKUP(P329,Flora!$F$2:$M$7000,4,FALSE)))</f>
        <v/>
      </c>
    </row>
    <row r="330" spans="17:19" x14ac:dyDescent="0.25">
      <c r="Q330" t="str">
        <f>IF(P330="","",(VLOOKUP(P330,Flora!$F$2:$M$7000,2,FALSE)))</f>
        <v/>
      </c>
      <c r="R330" t="str">
        <f>IF(P330="","",(VLOOKUP(P330,Flora!$F$2:$M$7000,3,FALSE)))</f>
        <v/>
      </c>
      <c r="S330" t="str">
        <f>IF(P330="","",(VLOOKUP(P330,Flora!$F$2:$M$7000,4,FALSE)))</f>
        <v/>
      </c>
    </row>
    <row r="331" spans="17:19" x14ac:dyDescent="0.25">
      <c r="Q331" t="str">
        <f>IF(P331="","",(VLOOKUP(P331,Flora!$F$2:$M$7000,2,FALSE)))</f>
        <v/>
      </c>
      <c r="R331" t="str">
        <f>IF(P331="","",(VLOOKUP(P331,Flora!$F$2:$M$7000,3,FALSE)))</f>
        <v/>
      </c>
      <c r="S331" t="str">
        <f>IF(P331="","",(VLOOKUP(P331,Flora!$F$2:$M$7000,4,FALSE)))</f>
        <v/>
      </c>
    </row>
    <row r="332" spans="17:19" x14ac:dyDescent="0.25">
      <c r="Q332" t="str">
        <f>IF(P332="","",(VLOOKUP(P332,Flora!$F$2:$M$7000,2,FALSE)))</f>
        <v/>
      </c>
      <c r="R332" t="str">
        <f>IF(P332="","",(VLOOKUP(P332,Flora!$F$2:$M$7000,3,FALSE)))</f>
        <v/>
      </c>
      <c r="S332" t="str">
        <f>IF(P332="","",(VLOOKUP(P332,Flora!$F$2:$M$7000,4,FALSE)))</f>
        <v/>
      </c>
    </row>
    <row r="333" spans="17:19" x14ac:dyDescent="0.25">
      <c r="Q333" t="str">
        <f>IF(P333="","",(VLOOKUP(P333,Flora!$F$2:$M$7000,2,FALSE)))</f>
        <v/>
      </c>
      <c r="R333" t="str">
        <f>IF(P333="","",(VLOOKUP(P333,Flora!$F$2:$M$7000,3,FALSE)))</f>
        <v/>
      </c>
      <c r="S333" t="str">
        <f>IF(P333="","",(VLOOKUP(P333,Flora!$F$2:$M$7000,4,FALSE)))</f>
        <v/>
      </c>
    </row>
    <row r="334" spans="17:19" x14ac:dyDescent="0.25">
      <c r="Q334" t="str">
        <f>IF(P334="","",(VLOOKUP(P334,Flora!$F$2:$M$7000,2,FALSE)))</f>
        <v/>
      </c>
      <c r="R334" t="str">
        <f>IF(P334="","",(VLOOKUP(P334,Flora!$F$2:$M$7000,3,FALSE)))</f>
        <v/>
      </c>
      <c r="S334" t="str">
        <f>IF(P334="","",(VLOOKUP(P334,Flora!$F$2:$M$7000,4,FALSE)))</f>
        <v/>
      </c>
    </row>
    <row r="335" spans="17:19" x14ac:dyDescent="0.25">
      <c r="Q335" t="str">
        <f>IF(P335="","",(VLOOKUP(P335,Flora!$F$2:$M$7000,2,FALSE)))</f>
        <v/>
      </c>
      <c r="R335" t="str">
        <f>IF(P335="","",(VLOOKUP(P335,Flora!$F$2:$M$7000,3,FALSE)))</f>
        <v/>
      </c>
      <c r="S335" t="str">
        <f>IF(P335="","",(VLOOKUP(P335,Flora!$F$2:$M$7000,4,FALSE)))</f>
        <v/>
      </c>
    </row>
    <row r="336" spans="17:19" x14ac:dyDescent="0.25">
      <c r="Q336" t="str">
        <f>IF(P336="","",(VLOOKUP(P336,Flora!$F$2:$M$7000,2,FALSE)))</f>
        <v/>
      </c>
      <c r="R336" t="str">
        <f>IF(P336="","",(VLOOKUP(P336,Flora!$F$2:$M$7000,3,FALSE)))</f>
        <v/>
      </c>
      <c r="S336" t="str">
        <f>IF(P336="","",(VLOOKUP(P336,Flora!$F$2:$M$7000,4,FALSE)))</f>
        <v/>
      </c>
    </row>
    <row r="337" spans="17:19" x14ac:dyDescent="0.25">
      <c r="Q337" t="str">
        <f>IF(P337="","",(VLOOKUP(P337,Flora!$F$2:$M$7000,2,FALSE)))</f>
        <v/>
      </c>
      <c r="R337" t="str">
        <f>IF(P337="","",(VLOOKUP(P337,Flora!$F$2:$M$7000,3,FALSE)))</f>
        <v/>
      </c>
      <c r="S337" t="str">
        <f>IF(P337="","",(VLOOKUP(P337,Flora!$F$2:$M$7000,4,FALSE)))</f>
        <v/>
      </c>
    </row>
    <row r="338" spans="17:19" x14ac:dyDescent="0.25">
      <c r="Q338" t="str">
        <f>IF(P338="","",(VLOOKUP(P338,Flora!$F$2:$M$7000,2,FALSE)))</f>
        <v/>
      </c>
      <c r="R338" t="str">
        <f>IF(P338="","",(VLOOKUP(P338,Flora!$F$2:$M$7000,3,FALSE)))</f>
        <v/>
      </c>
      <c r="S338" t="str">
        <f>IF(P338="","",(VLOOKUP(P338,Flora!$F$2:$M$7000,4,FALSE)))</f>
        <v/>
      </c>
    </row>
    <row r="339" spans="17:19" x14ac:dyDescent="0.25">
      <c r="Q339" t="str">
        <f>IF(P339="","",(VLOOKUP(P339,Flora!$F$2:$M$7000,2,FALSE)))</f>
        <v/>
      </c>
      <c r="R339" t="str">
        <f>IF(P339="","",(VLOOKUP(P339,Flora!$F$2:$M$7000,3,FALSE)))</f>
        <v/>
      </c>
      <c r="S339" t="str">
        <f>IF(P339="","",(VLOOKUP(P339,Flora!$F$2:$M$7000,4,FALSE)))</f>
        <v/>
      </c>
    </row>
    <row r="340" spans="17:19" x14ac:dyDescent="0.25">
      <c r="Q340" t="str">
        <f>IF(P340="","",(VLOOKUP(P340,Flora!$F$2:$M$7000,2,FALSE)))</f>
        <v/>
      </c>
      <c r="R340" t="str">
        <f>IF(P340="","",(VLOOKUP(P340,Flora!$F$2:$M$7000,3,FALSE)))</f>
        <v/>
      </c>
      <c r="S340" t="str">
        <f>IF(P340="","",(VLOOKUP(P340,Flora!$F$2:$M$7000,4,FALSE)))</f>
        <v/>
      </c>
    </row>
    <row r="341" spans="17:19" x14ac:dyDescent="0.25">
      <c r="Q341" t="str">
        <f>IF(P341="","",(VLOOKUP(P341,Flora!$F$2:$M$7000,2,FALSE)))</f>
        <v/>
      </c>
      <c r="R341" t="str">
        <f>IF(P341="","",(VLOOKUP(P341,Flora!$F$2:$M$7000,3,FALSE)))</f>
        <v/>
      </c>
      <c r="S341" t="str">
        <f>IF(P341="","",(VLOOKUP(P341,Flora!$F$2:$M$7000,4,FALSE)))</f>
        <v/>
      </c>
    </row>
    <row r="342" spans="17:19" x14ac:dyDescent="0.25">
      <c r="Q342" t="str">
        <f>IF(P342="","",(VLOOKUP(P342,Flora!$F$2:$M$7000,2,FALSE)))</f>
        <v/>
      </c>
      <c r="R342" t="str">
        <f>IF(P342="","",(VLOOKUP(P342,Flora!$F$2:$M$7000,3,FALSE)))</f>
        <v/>
      </c>
      <c r="S342" t="str">
        <f>IF(P342="","",(VLOOKUP(P342,Flora!$F$2:$M$7000,4,FALSE)))</f>
        <v/>
      </c>
    </row>
    <row r="343" spans="17:19" x14ac:dyDescent="0.25">
      <c r="Q343" t="str">
        <f>IF(P343="","",(VLOOKUP(P343,Flora!$F$2:$M$7000,2,FALSE)))</f>
        <v/>
      </c>
      <c r="R343" t="str">
        <f>IF(P343="","",(VLOOKUP(P343,Flora!$F$2:$M$7000,3,FALSE)))</f>
        <v/>
      </c>
      <c r="S343" t="str">
        <f>IF(P343="","",(VLOOKUP(P343,Flora!$F$2:$M$7000,4,FALSE)))</f>
        <v/>
      </c>
    </row>
    <row r="344" spans="17:19" x14ac:dyDescent="0.25">
      <c r="Q344" t="str">
        <f>IF(P344="","",(VLOOKUP(P344,Flora!$F$2:$M$7000,2,FALSE)))</f>
        <v/>
      </c>
      <c r="R344" t="str">
        <f>IF(P344="","",(VLOOKUP(P344,Flora!$F$2:$M$7000,3,FALSE)))</f>
        <v/>
      </c>
      <c r="S344" t="str">
        <f>IF(P344="","",(VLOOKUP(P344,Flora!$F$2:$M$7000,4,FALSE)))</f>
        <v/>
      </c>
    </row>
    <row r="345" spans="17:19" x14ac:dyDescent="0.25">
      <c r="Q345" t="str">
        <f>IF(P345="","",(VLOOKUP(P345,Flora!$F$2:$M$7000,2,FALSE)))</f>
        <v/>
      </c>
      <c r="R345" t="str">
        <f>IF(P345="","",(VLOOKUP(P345,Flora!$F$2:$M$7000,3,FALSE)))</f>
        <v/>
      </c>
      <c r="S345" t="str">
        <f>IF(P345="","",(VLOOKUP(P345,Flora!$F$2:$M$7000,4,FALSE)))</f>
        <v/>
      </c>
    </row>
    <row r="346" spans="17:19" x14ac:dyDescent="0.25">
      <c r="Q346" t="str">
        <f>IF(P346="","",(VLOOKUP(P346,Flora!$F$2:$M$7000,2,FALSE)))</f>
        <v/>
      </c>
      <c r="R346" t="str">
        <f>IF(P346="","",(VLOOKUP(P346,Flora!$F$2:$M$7000,3,FALSE)))</f>
        <v/>
      </c>
      <c r="S346" t="str">
        <f>IF(P346="","",(VLOOKUP(P346,Flora!$F$2:$M$7000,4,FALSE)))</f>
        <v/>
      </c>
    </row>
    <row r="347" spans="17:19" x14ac:dyDescent="0.25">
      <c r="Q347" t="str">
        <f>IF(P347="","",(VLOOKUP(P347,Flora!$F$2:$M$7000,2,FALSE)))</f>
        <v/>
      </c>
      <c r="R347" t="str">
        <f>IF(P347="","",(VLOOKUP(P347,Flora!$F$2:$M$7000,3,FALSE)))</f>
        <v/>
      </c>
      <c r="S347" t="str">
        <f>IF(P347="","",(VLOOKUP(P347,Flora!$F$2:$M$7000,4,FALSE)))</f>
        <v/>
      </c>
    </row>
    <row r="348" spans="17:19" x14ac:dyDescent="0.25">
      <c r="Q348" t="str">
        <f>IF(P348="","",(VLOOKUP(P348,Flora!$F$2:$M$7000,2,FALSE)))</f>
        <v/>
      </c>
      <c r="R348" t="str">
        <f>IF(P348="","",(VLOOKUP(P348,Flora!$F$2:$M$7000,3,FALSE)))</f>
        <v/>
      </c>
      <c r="S348" t="str">
        <f>IF(P348="","",(VLOOKUP(P348,Flora!$F$2:$M$7000,4,FALSE)))</f>
        <v/>
      </c>
    </row>
    <row r="349" spans="17:19" x14ac:dyDescent="0.25">
      <c r="Q349" t="str">
        <f>IF(P349="","",(VLOOKUP(P349,Flora!$F$2:$M$7000,2,FALSE)))</f>
        <v/>
      </c>
      <c r="R349" t="str">
        <f>IF(P349="","",(VLOOKUP(P349,Flora!$F$2:$M$7000,3,FALSE)))</f>
        <v/>
      </c>
      <c r="S349" t="str">
        <f>IF(P349="","",(VLOOKUP(P349,Flora!$F$2:$M$7000,4,FALSE)))</f>
        <v/>
      </c>
    </row>
    <row r="350" spans="17:19" x14ac:dyDescent="0.25">
      <c r="Q350" t="str">
        <f>IF(P350="","",(VLOOKUP(P350,Flora!$F$2:$M$7000,2,FALSE)))</f>
        <v/>
      </c>
      <c r="R350" t="str">
        <f>IF(P350="","",(VLOOKUP(P350,Flora!$F$2:$M$7000,3,FALSE)))</f>
        <v/>
      </c>
      <c r="S350" t="str">
        <f>IF(P350="","",(VLOOKUP(P350,Flora!$F$2:$M$7000,4,FALSE)))</f>
        <v/>
      </c>
    </row>
    <row r="351" spans="17:19" x14ac:dyDescent="0.25">
      <c r="Q351" t="str">
        <f>IF(P351="","",(VLOOKUP(P351,Flora!$F$2:$M$7000,2,FALSE)))</f>
        <v/>
      </c>
      <c r="R351" t="str">
        <f>IF(P351="","",(VLOOKUP(P351,Flora!$F$2:$M$7000,3,FALSE)))</f>
        <v/>
      </c>
      <c r="S351" t="str">
        <f>IF(P351="","",(VLOOKUP(P351,Flora!$F$2:$M$7000,4,FALSE)))</f>
        <v/>
      </c>
    </row>
    <row r="352" spans="17:19" x14ac:dyDescent="0.25">
      <c r="Q352" t="str">
        <f>IF(P352="","",(VLOOKUP(P352,Flora!$F$2:$M$7000,2,FALSE)))</f>
        <v/>
      </c>
      <c r="R352" t="str">
        <f>IF(P352="","",(VLOOKUP(P352,Flora!$F$2:$M$7000,3,FALSE)))</f>
        <v/>
      </c>
      <c r="S352" t="str">
        <f>IF(P352="","",(VLOOKUP(P352,Flora!$F$2:$M$7000,4,FALSE)))</f>
        <v/>
      </c>
    </row>
    <row r="353" spans="17:19" x14ac:dyDescent="0.25">
      <c r="Q353" t="str">
        <f>IF(P353="","",(VLOOKUP(P353,Flora!$F$2:$M$7000,2,FALSE)))</f>
        <v/>
      </c>
      <c r="R353" t="str">
        <f>IF(P353="","",(VLOOKUP(P353,Flora!$F$2:$M$7000,3,FALSE)))</f>
        <v/>
      </c>
      <c r="S353" t="str">
        <f>IF(P353="","",(VLOOKUP(P353,Flora!$F$2:$M$7000,4,FALSE)))</f>
        <v/>
      </c>
    </row>
    <row r="354" spans="17:19" x14ac:dyDescent="0.25">
      <c r="Q354" t="str">
        <f>IF(P354="","",(VLOOKUP(P354,Flora!$F$2:$M$7000,2,FALSE)))</f>
        <v/>
      </c>
      <c r="R354" t="str">
        <f>IF(P354="","",(VLOOKUP(P354,Flora!$F$2:$M$7000,3,FALSE)))</f>
        <v/>
      </c>
      <c r="S354" t="str">
        <f>IF(P354="","",(VLOOKUP(P354,Flora!$F$2:$M$7000,4,FALSE)))</f>
        <v/>
      </c>
    </row>
    <row r="355" spans="17:19" x14ac:dyDescent="0.25">
      <c r="Q355" t="str">
        <f>IF(P355="","",(VLOOKUP(P355,Flora!$F$2:$M$7000,2,FALSE)))</f>
        <v/>
      </c>
      <c r="R355" t="str">
        <f>IF(P355="","",(VLOOKUP(P355,Flora!$F$2:$M$7000,3,FALSE)))</f>
        <v/>
      </c>
      <c r="S355" t="str">
        <f>IF(P355="","",(VLOOKUP(P355,Flora!$F$2:$M$7000,4,FALSE)))</f>
        <v/>
      </c>
    </row>
    <row r="356" spans="17:19" x14ac:dyDescent="0.25">
      <c r="Q356" t="str">
        <f>IF(P356="","",(VLOOKUP(P356,Flora!$F$2:$M$7000,2,FALSE)))</f>
        <v/>
      </c>
      <c r="R356" t="str">
        <f>IF(P356="","",(VLOOKUP(P356,Flora!$F$2:$M$7000,3,FALSE)))</f>
        <v/>
      </c>
      <c r="S356" t="str">
        <f>IF(P356="","",(VLOOKUP(P356,Flora!$F$2:$M$7000,4,FALSE)))</f>
        <v/>
      </c>
    </row>
    <row r="357" spans="17:19" x14ac:dyDescent="0.25">
      <c r="Q357" t="str">
        <f>IF(P357="","",(VLOOKUP(P357,Flora!$F$2:$M$7000,2,FALSE)))</f>
        <v/>
      </c>
      <c r="R357" t="str">
        <f>IF(P357="","",(VLOOKUP(P357,Flora!$F$2:$M$7000,3,FALSE)))</f>
        <v/>
      </c>
      <c r="S357" t="str">
        <f>IF(P357="","",(VLOOKUP(P357,Flora!$F$2:$M$7000,4,FALSE)))</f>
        <v/>
      </c>
    </row>
    <row r="358" spans="17:19" x14ac:dyDescent="0.25">
      <c r="Q358" t="str">
        <f>IF(P358="","",(VLOOKUP(P358,Flora!$F$2:$M$7000,2,FALSE)))</f>
        <v/>
      </c>
      <c r="R358" t="str">
        <f>IF(P358="","",(VLOOKUP(P358,Flora!$F$2:$M$7000,3,FALSE)))</f>
        <v/>
      </c>
      <c r="S358" t="str">
        <f>IF(P358="","",(VLOOKUP(P358,Flora!$F$2:$M$7000,4,FALSE)))</f>
        <v/>
      </c>
    </row>
    <row r="359" spans="17:19" x14ac:dyDescent="0.25">
      <c r="Q359" t="str">
        <f>IF(P359="","",(VLOOKUP(P359,Flora!$F$2:$M$7000,2,FALSE)))</f>
        <v/>
      </c>
      <c r="R359" t="str">
        <f>IF(P359="","",(VLOOKUP(P359,Flora!$F$2:$M$7000,3,FALSE)))</f>
        <v/>
      </c>
      <c r="S359" t="str">
        <f>IF(P359="","",(VLOOKUP(P359,Flora!$F$2:$M$7000,4,FALSE)))</f>
        <v/>
      </c>
    </row>
    <row r="360" spans="17:19" x14ac:dyDescent="0.25">
      <c r="Q360" t="str">
        <f>IF(P360="","",(VLOOKUP(P360,Flora!$F$2:$M$7000,2,FALSE)))</f>
        <v/>
      </c>
      <c r="R360" t="str">
        <f>IF(P360="","",(VLOOKUP(P360,Flora!$F$2:$M$7000,3,FALSE)))</f>
        <v/>
      </c>
      <c r="S360" t="str">
        <f>IF(P360="","",(VLOOKUP(P360,Flora!$F$2:$M$7000,4,FALSE)))</f>
        <v/>
      </c>
    </row>
    <row r="361" spans="17:19" x14ac:dyDescent="0.25">
      <c r="Q361" t="str">
        <f>IF(P361="","",(VLOOKUP(P361,Flora!$F$2:$M$7000,2,FALSE)))</f>
        <v/>
      </c>
      <c r="R361" t="str">
        <f>IF(P361="","",(VLOOKUP(P361,Flora!$F$2:$M$7000,3,FALSE)))</f>
        <v/>
      </c>
      <c r="S361" t="str">
        <f>IF(P361="","",(VLOOKUP(P361,Flora!$F$2:$M$7000,4,FALSE)))</f>
        <v/>
      </c>
    </row>
    <row r="362" spans="17:19" x14ac:dyDescent="0.25">
      <c r="Q362" t="str">
        <f>IF(P362="","",(VLOOKUP(P362,Flora!$F$2:$M$7000,2,FALSE)))</f>
        <v/>
      </c>
      <c r="R362" t="str">
        <f>IF(P362="","",(VLOOKUP(P362,Flora!$F$2:$M$7000,3,FALSE)))</f>
        <v/>
      </c>
      <c r="S362" t="str">
        <f>IF(P362="","",(VLOOKUP(P362,Flora!$F$2:$M$7000,4,FALSE)))</f>
        <v/>
      </c>
    </row>
    <row r="363" spans="17:19" x14ac:dyDescent="0.25">
      <c r="Q363" t="str">
        <f>IF(P363="","",(VLOOKUP(P363,Flora!$F$2:$M$7000,2,FALSE)))</f>
        <v/>
      </c>
      <c r="R363" t="str">
        <f>IF(P363="","",(VLOOKUP(P363,Flora!$F$2:$M$7000,3,FALSE)))</f>
        <v/>
      </c>
      <c r="S363" t="str">
        <f>IF(P363="","",(VLOOKUP(P363,Flora!$F$2:$M$7000,4,FALSE)))</f>
        <v/>
      </c>
    </row>
    <row r="364" spans="17:19" x14ac:dyDescent="0.25">
      <c r="Q364" t="str">
        <f>IF(P364="","",(VLOOKUP(P364,Flora!$F$2:$M$7000,2,FALSE)))</f>
        <v/>
      </c>
      <c r="R364" t="str">
        <f>IF(P364="","",(VLOOKUP(P364,Flora!$F$2:$M$7000,3,FALSE)))</f>
        <v/>
      </c>
      <c r="S364" t="str">
        <f>IF(P364="","",(VLOOKUP(P364,Flora!$F$2:$M$7000,4,FALSE)))</f>
        <v/>
      </c>
    </row>
    <row r="365" spans="17:19" x14ac:dyDescent="0.25">
      <c r="Q365" t="str">
        <f>IF(P365="","",(VLOOKUP(P365,Flora!$F$2:$M$7000,2,FALSE)))</f>
        <v/>
      </c>
      <c r="R365" t="str">
        <f>IF(P365="","",(VLOOKUP(P365,Flora!$F$2:$M$7000,3,FALSE)))</f>
        <v/>
      </c>
      <c r="S365" t="str">
        <f>IF(P365="","",(VLOOKUP(P365,Flora!$F$2:$M$7000,4,FALSE)))</f>
        <v/>
      </c>
    </row>
    <row r="366" spans="17:19" x14ac:dyDescent="0.25">
      <c r="Q366" t="str">
        <f>IF(P366="","",(VLOOKUP(P366,Flora!$F$2:$M$7000,2,FALSE)))</f>
        <v/>
      </c>
      <c r="R366" t="str">
        <f>IF(P366="","",(VLOOKUP(P366,Flora!$F$2:$M$7000,3,FALSE)))</f>
        <v/>
      </c>
      <c r="S366" t="str">
        <f>IF(P366="","",(VLOOKUP(P366,Flora!$F$2:$M$7000,4,FALSE)))</f>
        <v/>
      </c>
    </row>
    <row r="367" spans="17:19" x14ac:dyDescent="0.25">
      <c r="Q367" t="str">
        <f>IF(P367="","",(VLOOKUP(P367,Flora!$F$2:$M$7000,2,FALSE)))</f>
        <v/>
      </c>
      <c r="R367" t="str">
        <f>IF(P367="","",(VLOOKUP(P367,Flora!$F$2:$M$7000,3,FALSE)))</f>
        <v/>
      </c>
      <c r="S367" t="str">
        <f>IF(P367="","",(VLOOKUP(P367,Flora!$F$2:$M$7000,4,FALSE)))</f>
        <v/>
      </c>
    </row>
    <row r="368" spans="17:19" x14ac:dyDescent="0.25">
      <c r="Q368" t="str">
        <f>IF(P368="","",(VLOOKUP(P368,Flora!$F$2:$M$7000,2,FALSE)))</f>
        <v/>
      </c>
      <c r="R368" t="str">
        <f>IF(P368="","",(VLOOKUP(P368,Flora!$F$2:$M$7000,3,FALSE)))</f>
        <v/>
      </c>
      <c r="S368" t="str">
        <f>IF(P368="","",(VLOOKUP(P368,Flora!$F$2:$M$7000,4,FALSE)))</f>
        <v/>
      </c>
    </row>
    <row r="369" spans="17:19" x14ac:dyDescent="0.25">
      <c r="Q369" t="str">
        <f>IF(P369="","",(VLOOKUP(P369,Flora!$F$2:$M$7000,2,FALSE)))</f>
        <v/>
      </c>
      <c r="R369" t="str">
        <f>IF(P369="","",(VLOOKUP(P369,Flora!$F$2:$M$7000,3,FALSE)))</f>
        <v/>
      </c>
      <c r="S369" t="str">
        <f>IF(P369="","",(VLOOKUP(P369,Flora!$F$2:$M$7000,4,FALSE)))</f>
        <v/>
      </c>
    </row>
    <row r="370" spans="17:19" x14ac:dyDescent="0.25">
      <c r="Q370" t="str">
        <f>IF(P370="","",(VLOOKUP(P370,Flora!$F$2:$M$7000,2,FALSE)))</f>
        <v/>
      </c>
      <c r="R370" t="str">
        <f>IF(P370="","",(VLOOKUP(P370,Flora!$F$2:$M$7000,3,FALSE)))</f>
        <v/>
      </c>
      <c r="S370" t="str">
        <f>IF(P370="","",(VLOOKUP(P370,Flora!$F$2:$M$7000,4,FALSE)))</f>
        <v/>
      </c>
    </row>
    <row r="371" spans="17:19" x14ac:dyDescent="0.25">
      <c r="Q371" t="str">
        <f>IF(P371="","",(VLOOKUP(P371,Flora!$F$2:$M$7000,2,FALSE)))</f>
        <v/>
      </c>
      <c r="R371" t="str">
        <f>IF(P371="","",(VLOOKUP(P371,Flora!$F$2:$M$7000,3,FALSE)))</f>
        <v/>
      </c>
      <c r="S371" t="str">
        <f>IF(P371="","",(VLOOKUP(P371,Flora!$F$2:$M$7000,4,FALSE)))</f>
        <v/>
      </c>
    </row>
    <row r="372" spans="17:19" x14ac:dyDescent="0.25">
      <c r="Q372" t="str">
        <f>IF(P372="","",(VLOOKUP(P372,Flora!$F$2:$M$7000,2,FALSE)))</f>
        <v/>
      </c>
      <c r="R372" t="str">
        <f>IF(P372="","",(VLOOKUP(P372,Flora!$F$2:$M$7000,3,FALSE)))</f>
        <v/>
      </c>
      <c r="S372" t="str">
        <f>IF(P372="","",(VLOOKUP(P372,Flora!$F$2:$M$7000,4,FALSE)))</f>
        <v/>
      </c>
    </row>
    <row r="373" spans="17:19" x14ac:dyDescent="0.25">
      <c r="Q373" t="str">
        <f>IF(P373="","",(VLOOKUP(P373,Flora!$F$2:$M$7000,2,FALSE)))</f>
        <v/>
      </c>
      <c r="R373" t="str">
        <f>IF(P373="","",(VLOOKUP(P373,Flora!$F$2:$M$7000,3,FALSE)))</f>
        <v/>
      </c>
      <c r="S373" t="str">
        <f>IF(P373="","",(VLOOKUP(P373,Flora!$F$2:$M$7000,4,FALSE)))</f>
        <v/>
      </c>
    </row>
    <row r="374" spans="17:19" x14ac:dyDescent="0.25">
      <c r="Q374" t="str">
        <f>IF(P374="","",(VLOOKUP(P374,Flora!$F$2:$M$7000,2,FALSE)))</f>
        <v/>
      </c>
      <c r="R374" t="str">
        <f>IF(P374="","",(VLOOKUP(P374,Flora!$F$2:$M$7000,3,FALSE)))</f>
        <v/>
      </c>
      <c r="S374" t="str">
        <f>IF(P374="","",(VLOOKUP(P374,Flora!$F$2:$M$7000,4,FALSE)))</f>
        <v/>
      </c>
    </row>
    <row r="375" spans="17:19" x14ac:dyDescent="0.25">
      <c r="Q375" t="str">
        <f>IF(P375="","",(VLOOKUP(P375,Flora!$F$2:$M$7000,2,FALSE)))</f>
        <v/>
      </c>
      <c r="R375" t="str">
        <f>IF(P375="","",(VLOOKUP(P375,Flora!$F$2:$M$7000,3,FALSE)))</f>
        <v/>
      </c>
      <c r="S375" t="str">
        <f>IF(P375="","",(VLOOKUP(P375,Flora!$F$2:$M$7000,4,FALSE)))</f>
        <v/>
      </c>
    </row>
    <row r="376" spans="17:19" x14ac:dyDescent="0.25">
      <c r="Q376" t="str">
        <f>IF(P376="","",(VLOOKUP(P376,Flora!$F$2:$M$7000,2,FALSE)))</f>
        <v/>
      </c>
      <c r="R376" t="str">
        <f>IF(P376="","",(VLOOKUP(P376,Flora!$F$2:$M$7000,3,FALSE)))</f>
        <v/>
      </c>
      <c r="S376" t="str">
        <f>IF(P376="","",(VLOOKUP(P376,Flora!$F$2:$M$7000,4,FALSE)))</f>
        <v/>
      </c>
    </row>
    <row r="377" spans="17:19" x14ac:dyDescent="0.25">
      <c r="Q377" t="str">
        <f>IF(P377="","",(VLOOKUP(P377,Flora!$F$2:$M$7000,2,FALSE)))</f>
        <v/>
      </c>
      <c r="R377" t="str">
        <f>IF(P377="","",(VLOOKUP(P377,Flora!$F$2:$M$7000,3,FALSE)))</f>
        <v/>
      </c>
      <c r="S377" t="str">
        <f>IF(P377="","",(VLOOKUP(P377,Flora!$F$2:$M$7000,4,FALSE)))</f>
        <v/>
      </c>
    </row>
    <row r="378" spans="17:19" x14ac:dyDescent="0.25">
      <c r="Q378" t="str">
        <f>IF(P378="","",(VLOOKUP(P378,Flora!$F$2:$M$7000,2,FALSE)))</f>
        <v/>
      </c>
      <c r="R378" t="str">
        <f>IF(P378="","",(VLOOKUP(P378,Flora!$F$2:$M$7000,3,FALSE)))</f>
        <v/>
      </c>
      <c r="S378" t="str">
        <f>IF(P378="","",(VLOOKUP(P378,Flora!$F$2:$M$7000,4,FALSE)))</f>
        <v/>
      </c>
    </row>
    <row r="379" spans="17:19" x14ac:dyDescent="0.25">
      <c r="Q379" t="str">
        <f>IF(P379="","",(VLOOKUP(P379,Flora!$F$2:$M$7000,2,FALSE)))</f>
        <v/>
      </c>
      <c r="R379" t="str">
        <f>IF(P379="","",(VLOOKUP(P379,Flora!$F$2:$M$7000,3,FALSE)))</f>
        <v/>
      </c>
      <c r="S379" t="str">
        <f>IF(P379="","",(VLOOKUP(P379,Flora!$F$2:$M$7000,4,FALSE)))</f>
        <v/>
      </c>
    </row>
    <row r="380" spans="17:19" x14ac:dyDescent="0.25">
      <c r="Q380" t="str">
        <f>IF(P380="","",(VLOOKUP(P380,Flora!$F$2:$M$7000,2,FALSE)))</f>
        <v/>
      </c>
      <c r="R380" t="str">
        <f>IF(P380="","",(VLOOKUP(P380,Flora!$F$2:$M$7000,3,FALSE)))</f>
        <v/>
      </c>
      <c r="S380" t="str">
        <f>IF(P380="","",(VLOOKUP(P380,Flora!$F$2:$M$7000,4,FALSE)))</f>
        <v/>
      </c>
    </row>
    <row r="381" spans="17:19" x14ac:dyDescent="0.25">
      <c r="Q381" t="str">
        <f>IF(P381="","",(VLOOKUP(P381,Flora!$F$2:$M$7000,2,FALSE)))</f>
        <v/>
      </c>
      <c r="R381" t="str">
        <f>IF(P381="","",(VLOOKUP(P381,Flora!$F$2:$M$7000,3,FALSE)))</f>
        <v/>
      </c>
      <c r="S381" t="str">
        <f>IF(P381="","",(VLOOKUP(P381,Flora!$F$2:$M$7000,4,FALSE)))</f>
        <v/>
      </c>
    </row>
    <row r="382" spans="17:19" x14ac:dyDescent="0.25">
      <c r="Q382" t="str">
        <f>IF(P382="","",(VLOOKUP(P382,Flora!$F$2:$M$7000,2,FALSE)))</f>
        <v/>
      </c>
      <c r="R382" t="str">
        <f>IF(P382="","",(VLOOKUP(P382,Flora!$F$2:$M$7000,3,FALSE)))</f>
        <v/>
      </c>
      <c r="S382" t="str">
        <f>IF(P382="","",(VLOOKUP(P382,Flora!$F$2:$M$7000,4,FALSE)))</f>
        <v/>
      </c>
    </row>
    <row r="383" spans="17:19" x14ac:dyDescent="0.25">
      <c r="Q383" t="str">
        <f>IF(P383="","",(VLOOKUP(P383,Flora!$F$2:$M$7000,2,FALSE)))</f>
        <v/>
      </c>
      <c r="R383" t="str">
        <f>IF(P383="","",(VLOOKUP(P383,Flora!$F$2:$M$7000,3,FALSE)))</f>
        <v/>
      </c>
      <c r="S383" t="str">
        <f>IF(P383="","",(VLOOKUP(P383,Flora!$F$2:$M$7000,4,FALSE)))</f>
        <v/>
      </c>
    </row>
    <row r="384" spans="17:19" x14ac:dyDescent="0.25">
      <c r="Q384" t="str">
        <f>IF(P384="","",(VLOOKUP(P384,Flora!$F$2:$M$7000,2,FALSE)))</f>
        <v/>
      </c>
      <c r="R384" t="str">
        <f>IF(P384="","",(VLOOKUP(P384,Flora!$F$2:$M$7000,3,FALSE)))</f>
        <v/>
      </c>
      <c r="S384" t="str">
        <f>IF(P384="","",(VLOOKUP(P384,Flora!$F$2:$M$7000,4,FALSE)))</f>
        <v/>
      </c>
    </row>
    <row r="385" spans="17:19" x14ac:dyDescent="0.25">
      <c r="Q385" t="str">
        <f>IF(P385="","",(VLOOKUP(P385,Flora!$F$2:$M$7000,2,FALSE)))</f>
        <v/>
      </c>
      <c r="R385" t="str">
        <f>IF(P385="","",(VLOOKUP(P385,Flora!$F$2:$M$7000,3,FALSE)))</f>
        <v/>
      </c>
      <c r="S385" t="str">
        <f>IF(P385="","",(VLOOKUP(P385,Flora!$F$2:$M$7000,4,FALSE)))</f>
        <v/>
      </c>
    </row>
    <row r="386" spans="17:19" x14ac:dyDescent="0.25">
      <c r="Q386" t="str">
        <f>IF(P386="","",(VLOOKUP(P386,Flora!$F$2:$M$7000,2,FALSE)))</f>
        <v/>
      </c>
      <c r="R386" t="str">
        <f>IF(P386="","",(VLOOKUP(P386,Flora!$F$2:$M$7000,3,FALSE)))</f>
        <v/>
      </c>
      <c r="S386" t="str">
        <f>IF(P386="","",(VLOOKUP(P386,Flora!$F$2:$M$7000,4,FALSE)))</f>
        <v/>
      </c>
    </row>
    <row r="387" spans="17:19" x14ac:dyDescent="0.25">
      <c r="Q387" t="str">
        <f>IF(P387="","",(VLOOKUP(P387,Flora!$F$2:$M$7000,2,FALSE)))</f>
        <v/>
      </c>
      <c r="R387" t="str">
        <f>IF(P387="","",(VLOOKUP(P387,Flora!$F$2:$M$7000,3,FALSE)))</f>
        <v/>
      </c>
      <c r="S387" t="str">
        <f>IF(P387="","",(VLOOKUP(P387,Flora!$F$2:$M$7000,4,FALSE)))</f>
        <v/>
      </c>
    </row>
    <row r="388" spans="17:19" x14ac:dyDescent="0.25">
      <c r="Q388" t="str">
        <f>IF(P388="","",(VLOOKUP(P388,Flora!$F$2:$M$7000,2,FALSE)))</f>
        <v/>
      </c>
      <c r="R388" t="str">
        <f>IF(P388="","",(VLOOKUP(P388,Flora!$F$2:$M$7000,3,FALSE)))</f>
        <v/>
      </c>
      <c r="S388" t="str">
        <f>IF(P388="","",(VLOOKUP(P388,Flora!$F$2:$M$7000,4,FALSE)))</f>
        <v/>
      </c>
    </row>
    <row r="389" spans="17:19" x14ac:dyDescent="0.25">
      <c r="Q389" t="str">
        <f>IF(P389="","",(VLOOKUP(P389,Flora!$F$2:$M$7000,2,FALSE)))</f>
        <v/>
      </c>
      <c r="R389" t="str">
        <f>IF(P389="","",(VLOOKUP(P389,Flora!$F$2:$M$7000,3,FALSE)))</f>
        <v/>
      </c>
      <c r="S389" t="str">
        <f>IF(P389="","",(VLOOKUP(P389,Flora!$F$2:$M$7000,4,FALSE)))</f>
        <v/>
      </c>
    </row>
    <row r="390" spans="17:19" x14ac:dyDescent="0.25">
      <c r="Q390" t="str">
        <f>IF(P390="","",(VLOOKUP(P390,Flora!$F$2:$M$7000,2,FALSE)))</f>
        <v/>
      </c>
      <c r="R390" t="str">
        <f>IF(P390="","",(VLOOKUP(P390,Flora!$F$2:$M$7000,3,FALSE)))</f>
        <v/>
      </c>
      <c r="S390" t="str">
        <f>IF(P390="","",(VLOOKUP(P390,Flora!$F$2:$M$7000,4,FALSE)))</f>
        <v/>
      </c>
    </row>
    <row r="391" spans="17:19" x14ac:dyDescent="0.25">
      <c r="Q391" t="str">
        <f>IF(P391="","",(VLOOKUP(P391,Flora!$F$2:$M$7000,2,FALSE)))</f>
        <v/>
      </c>
      <c r="R391" t="str">
        <f>IF(P391="","",(VLOOKUP(P391,Flora!$F$2:$M$7000,3,FALSE)))</f>
        <v/>
      </c>
      <c r="S391" t="str">
        <f>IF(P391="","",(VLOOKUP(P391,Flora!$F$2:$M$7000,4,FALSE)))</f>
        <v/>
      </c>
    </row>
    <row r="392" spans="17:19" x14ac:dyDescent="0.25">
      <c r="Q392" t="str">
        <f>IF(P392="","",(VLOOKUP(P392,Flora!$F$2:$M$7000,2,FALSE)))</f>
        <v/>
      </c>
      <c r="R392" t="str">
        <f>IF(P392="","",(VLOOKUP(P392,Flora!$F$2:$M$7000,3,FALSE)))</f>
        <v/>
      </c>
      <c r="S392" t="str">
        <f>IF(P392="","",(VLOOKUP(P392,Flora!$F$2:$M$7000,4,FALSE)))</f>
        <v/>
      </c>
    </row>
    <row r="393" spans="17:19" x14ac:dyDescent="0.25">
      <c r="Q393" t="str">
        <f>IF(P393="","",(VLOOKUP(P393,Flora!$F$2:$M$7000,2,FALSE)))</f>
        <v/>
      </c>
      <c r="R393" t="str">
        <f>IF(P393="","",(VLOOKUP(P393,Flora!$F$2:$M$7000,3,FALSE)))</f>
        <v/>
      </c>
      <c r="S393" t="str">
        <f>IF(P393="","",(VLOOKUP(P393,Flora!$F$2:$M$7000,4,FALSE)))</f>
        <v/>
      </c>
    </row>
    <row r="394" spans="17:19" x14ac:dyDescent="0.25">
      <c r="Q394" t="str">
        <f>IF(P394="","",(VLOOKUP(P394,Flora!$F$2:$M$7000,2,FALSE)))</f>
        <v/>
      </c>
      <c r="R394" t="str">
        <f>IF(P394="","",(VLOOKUP(P394,Flora!$F$2:$M$7000,3,FALSE)))</f>
        <v/>
      </c>
      <c r="S394" t="str">
        <f>IF(P394="","",(VLOOKUP(P394,Flora!$F$2:$M$7000,4,FALSE)))</f>
        <v/>
      </c>
    </row>
    <row r="395" spans="17:19" x14ac:dyDescent="0.25">
      <c r="Q395" t="str">
        <f>IF(P395="","",(VLOOKUP(P395,Flora!$F$2:$M$7000,2,FALSE)))</f>
        <v/>
      </c>
      <c r="R395" t="str">
        <f>IF(P395="","",(VLOOKUP(P395,Flora!$F$2:$M$7000,3,FALSE)))</f>
        <v/>
      </c>
      <c r="S395" t="str">
        <f>IF(P395="","",(VLOOKUP(P395,Flora!$F$2:$M$7000,4,FALSE)))</f>
        <v/>
      </c>
    </row>
    <row r="396" spans="17:19" x14ac:dyDescent="0.25">
      <c r="Q396" t="str">
        <f>IF(P396="","",(VLOOKUP(P396,Flora!$F$2:$M$7000,2,FALSE)))</f>
        <v/>
      </c>
      <c r="R396" t="str">
        <f>IF(P396="","",(VLOOKUP(P396,Flora!$F$2:$M$7000,3,FALSE)))</f>
        <v/>
      </c>
      <c r="S396" t="str">
        <f>IF(P396="","",(VLOOKUP(P396,Flora!$F$2:$M$7000,4,FALSE)))</f>
        <v/>
      </c>
    </row>
    <row r="397" spans="17:19" x14ac:dyDescent="0.25">
      <c r="Q397" t="str">
        <f>IF(P397="","",(VLOOKUP(P397,Flora!$F$2:$M$7000,2,FALSE)))</f>
        <v/>
      </c>
      <c r="R397" t="str">
        <f>IF(P397="","",(VLOOKUP(P397,Flora!$F$2:$M$7000,3,FALSE)))</f>
        <v/>
      </c>
      <c r="S397" t="str">
        <f>IF(P397="","",(VLOOKUP(P397,Flora!$F$2:$M$7000,4,FALSE)))</f>
        <v/>
      </c>
    </row>
    <row r="398" spans="17:19" x14ac:dyDescent="0.25">
      <c r="Q398" t="str">
        <f>IF(P398="","",(VLOOKUP(P398,Flora!$F$2:$M$7000,2,FALSE)))</f>
        <v/>
      </c>
      <c r="R398" t="str">
        <f>IF(P398="","",(VLOOKUP(P398,Flora!$F$2:$M$7000,3,FALSE)))</f>
        <v/>
      </c>
      <c r="S398" t="str">
        <f>IF(P398="","",(VLOOKUP(P398,Flora!$F$2:$M$7000,4,FALSE)))</f>
        <v/>
      </c>
    </row>
    <row r="399" spans="17:19" x14ac:dyDescent="0.25">
      <c r="Q399" t="str">
        <f>IF(P399="","",(VLOOKUP(P399,Flora!$F$2:$M$7000,2,FALSE)))</f>
        <v/>
      </c>
      <c r="R399" t="str">
        <f>IF(P399="","",(VLOOKUP(P399,Flora!$F$2:$M$7000,3,FALSE)))</f>
        <v/>
      </c>
      <c r="S399" t="str">
        <f>IF(P399="","",(VLOOKUP(P399,Flora!$F$2:$M$7000,4,FALSE)))</f>
        <v/>
      </c>
    </row>
    <row r="400" spans="17:19" x14ac:dyDescent="0.25">
      <c r="Q400" t="str">
        <f>IF(P400="","",(VLOOKUP(P400,Flora!$F$2:$M$7000,2,FALSE)))</f>
        <v/>
      </c>
      <c r="R400" t="str">
        <f>IF(P400="","",(VLOOKUP(P400,Flora!$F$2:$M$7000,3,FALSE)))</f>
        <v/>
      </c>
      <c r="S400" t="str">
        <f>IF(P400="","",(VLOOKUP(P400,Flora!$F$2:$M$7000,4,FALSE)))</f>
        <v/>
      </c>
    </row>
    <row r="401" spans="17:19" x14ac:dyDescent="0.25">
      <c r="Q401" t="str">
        <f>IF(P401="","",(VLOOKUP(P401,Flora!$F$2:$M$7000,2,FALSE)))</f>
        <v/>
      </c>
      <c r="R401" t="str">
        <f>IF(P401="","",(VLOOKUP(P401,Flora!$F$2:$M$7000,3,FALSE)))</f>
        <v/>
      </c>
      <c r="S401" t="str">
        <f>IF(P401="","",(VLOOKUP(P401,Flora!$F$2:$M$7000,4,FALSE)))</f>
        <v/>
      </c>
    </row>
    <row r="402" spans="17:19" x14ac:dyDescent="0.25">
      <c r="Q402" t="str">
        <f>IF(P402="","",(VLOOKUP(P402,Flora!$F$2:$M$7000,2,FALSE)))</f>
        <v/>
      </c>
      <c r="R402" t="str">
        <f>IF(P402="","",(VLOOKUP(P402,Flora!$F$2:$M$7000,3,FALSE)))</f>
        <v/>
      </c>
      <c r="S402" t="str">
        <f>IF(P402="","",(VLOOKUP(P402,Flora!$F$2:$M$7000,4,FALSE)))</f>
        <v/>
      </c>
    </row>
    <row r="403" spans="17:19" x14ac:dyDescent="0.25">
      <c r="Q403" t="str">
        <f>IF(P403="","",(VLOOKUP(P403,Flora!$F$2:$M$7000,2,FALSE)))</f>
        <v/>
      </c>
      <c r="R403" t="str">
        <f>IF(P403="","",(VLOOKUP(P403,Flora!$F$2:$M$7000,3,FALSE)))</f>
        <v/>
      </c>
      <c r="S403" t="str">
        <f>IF(P403="","",(VLOOKUP(P403,Flora!$F$2:$M$7000,4,FALSE)))</f>
        <v/>
      </c>
    </row>
    <row r="404" spans="17:19" x14ac:dyDescent="0.25">
      <c r="Q404" t="str">
        <f>IF(P404="","",(VLOOKUP(P404,Flora!$F$2:$M$7000,2,FALSE)))</f>
        <v/>
      </c>
      <c r="R404" t="str">
        <f>IF(P404="","",(VLOOKUP(P404,Flora!$F$2:$M$7000,3,FALSE)))</f>
        <v/>
      </c>
      <c r="S404" t="str">
        <f>IF(P404="","",(VLOOKUP(P404,Flora!$F$2:$M$7000,4,FALSE)))</f>
        <v/>
      </c>
    </row>
    <row r="405" spans="17:19" x14ac:dyDescent="0.25">
      <c r="Q405" t="str">
        <f>IF(P405="","",(VLOOKUP(P405,Flora!$F$2:$M$7000,2,FALSE)))</f>
        <v/>
      </c>
      <c r="R405" t="str">
        <f>IF(P405="","",(VLOOKUP(P405,Flora!$F$2:$M$7000,3,FALSE)))</f>
        <v/>
      </c>
      <c r="S405" t="str">
        <f>IF(P405="","",(VLOOKUP(P405,Flora!$F$2:$M$7000,4,FALSE)))</f>
        <v/>
      </c>
    </row>
    <row r="406" spans="17:19" x14ac:dyDescent="0.25">
      <c r="Q406" t="str">
        <f>IF(P406="","",(VLOOKUP(P406,Flora!$F$2:$M$7000,2,FALSE)))</f>
        <v/>
      </c>
      <c r="R406" t="str">
        <f>IF(P406="","",(VLOOKUP(P406,Flora!$F$2:$M$7000,3,FALSE)))</f>
        <v/>
      </c>
      <c r="S406" t="str">
        <f>IF(P406="","",(VLOOKUP(P406,Flora!$F$2:$M$7000,4,FALSE)))</f>
        <v/>
      </c>
    </row>
    <row r="407" spans="17:19" x14ac:dyDescent="0.25">
      <c r="Q407" t="str">
        <f>IF(P407="","",(VLOOKUP(P407,Flora!$F$2:$M$7000,2,FALSE)))</f>
        <v/>
      </c>
      <c r="R407" t="str">
        <f>IF(P407="","",(VLOOKUP(P407,Flora!$F$2:$M$7000,3,FALSE)))</f>
        <v/>
      </c>
      <c r="S407" t="str">
        <f>IF(P407="","",(VLOOKUP(P407,Flora!$F$2:$M$7000,4,FALSE)))</f>
        <v/>
      </c>
    </row>
    <row r="408" spans="17:19" x14ac:dyDescent="0.25">
      <c r="Q408" t="str">
        <f>IF(P408="","",(VLOOKUP(P408,Flora!$F$2:$M$7000,2,FALSE)))</f>
        <v/>
      </c>
      <c r="R408" t="str">
        <f>IF(P408="","",(VLOOKUP(P408,Flora!$F$2:$M$7000,3,FALSE)))</f>
        <v/>
      </c>
      <c r="S408" t="str">
        <f>IF(P408="","",(VLOOKUP(P408,Flora!$F$2:$M$7000,4,FALSE)))</f>
        <v/>
      </c>
    </row>
    <row r="409" spans="17:19" x14ac:dyDescent="0.25">
      <c r="Q409" t="str">
        <f>IF(P409="","",(VLOOKUP(P409,Flora!$F$2:$M$7000,2,FALSE)))</f>
        <v/>
      </c>
      <c r="R409" t="str">
        <f>IF(P409="","",(VLOOKUP(P409,Flora!$F$2:$M$7000,3,FALSE)))</f>
        <v/>
      </c>
      <c r="S409" t="str">
        <f>IF(P409="","",(VLOOKUP(P409,Flora!$F$2:$M$7000,4,FALSE)))</f>
        <v/>
      </c>
    </row>
    <row r="410" spans="17:19" x14ac:dyDescent="0.25">
      <c r="Q410" t="str">
        <f>IF(P410="","",(VLOOKUP(P410,Flora!$F$2:$M$7000,2,FALSE)))</f>
        <v/>
      </c>
      <c r="R410" t="str">
        <f>IF(P410="","",(VLOOKUP(P410,Flora!$F$2:$M$7000,3,FALSE)))</f>
        <v/>
      </c>
      <c r="S410" t="str">
        <f>IF(P410="","",(VLOOKUP(P410,Flora!$F$2:$M$7000,4,FALSE)))</f>
        <v/>
      </c>
    </row>
    <row r="411" spans="17:19" x14ac:dyDescent="0.25">
      <c r="Q411" t="str">
        <f>IF(P411="","",(VLOOKUP(P411,Flora!$F$2:$M$7000,2,FALSE)))</f>
        <v/>
      </c>
      <c r="R411" t="str">
        <f>IF(P411="","",(VLOOKUP(P411,Flora!$F$2:$M$7000,3,FALSE)))</f>
        <v/>
      </c>
      <c r="S411" t="str">
        <f>IF(P411="","",(VLOOKUP(P411,Flora!$F$2:$M$7000,4,FALSE)))</f>
        <v/>
      </c>
    </row>
    <row r="412" spans="17:19" x14ac:dyDescent="0.25">
      <c r="Q412" t="str">
        <f>IF(P412="","",(VLOOKUP(P412,Flora!$F$2:$M$7000,2,FALSE)))</f>
        <v/>
      </c>
      <c r="R412" t="str">
        <f>IF(P412="","",(VLOOKUP(P412,Flora!$F$2:$M$7000,3,FALSE)))</f>
        <v/>
      </c>
      <c r="S412" t="str">
        <f>IF(P412="","",(VLOOKUP(P412,Flora!$F$2:$M$7000,4,FALSE)))</f>
        <v/>
      </c>
    </row>
    <row r="413" spans="17:19" x14ac:dyDescent="0.25">
      <c r="Q413" t="str">
        <f>IF(P413="","",(VLOOKUP(P413,Flora!$F$2:$M$7000,2,FALSE)))</f>
        <v/>
      </c>
      <c r="R413" t="str">
        <f>IF(P413="","",(VLOOKUP(P413,Flora!$F$2:$M$7000,3,FALSE)))</f>
        <v/>
      </c>
      <c r="S413" t="str">
        <f>IF(P413="","",(VLOOKUP(P413,Flora!$F$2:$M$7000,4,FALSE)))</f>
        <v/>
      </c>
    </row>
    <row r="414" spans="17:19" x14ac:dyDescent="0.25">
      <c r="Q414" t="str">
        <f>IF(P414="","",(VLOOKUP(P414,Flora!$F$2:$M$7000,2,FALSE)))</f>
        <v/>
      </c>
      <c r="R414" t="str">
        <f>IF(P414="","",(VLOOKUP(P414,Flora!$F$2:$M$7000,3,FALSE)))</f>
        <v/>
      </c>
      <c r="S414" t="str">
        <f>IF(P414="","",(VLOOKUP(P414,Flora!$F$2:$M$7000,4,FALSE)))</f>
        <v/>
      </c>
    </row>
    <row r="415" spans="17:19" x14ac:dyDescent="0.25">
      <c r="Q415" t="str">
        <f>IF(P415="","",(VLOOKUP(P415,Flora!$F$2:$M$7000,2,FALSE)))</f>
        <v/>
      </c>
      <c r="R415" t="str">
        <f>IF(P415="","",(VLOOKUP(P415,Flora!$F$2:$M$7000,3,FALSE)))</f>
        <v/>
      </c>
      <c r="S415" t="str">
        <f>IF(P415="","",(VLOOKUP(P415,Flora!$F$2:$M$7000,4,FALSE)))</f>
        <v/>
      </c>
    </row>
    <row r="416" spans="17:19" x14ac:dyDescent="0.25">
      <c r="Q416" t="str">
        <f>IF(P416="","",(VLOOKUP(P416,Flora!$F$2:$M$7000,2,FALSE)))</f>
        <v/>
      </c>
      <c r="R416" t="str">
        <f>IF(P416="","",(VLOOKUP(P416,Flora!$F$2:$M$7000,3,FALSE)))</f>
        <v/>
      </c>
      <c r="S416" t="str">
        <f>IF(P416="","",(VLOOKUP(P416,Flora!$F$2:$M$7000,4,FALSE)))</f>
        <v/>
      </c>
    </row>
    <row r="417" spans="17:19" x14ac:dyDescent="0.25">
      <c r="Q417" t="str">
        <f>IF(P417="","",(VLOOKUP(P417,Flora!$F$2:$M$7000,2,FALSE)))</f>
        <v/>
      </c>
      <c r="R417" t="str">
        <f>IF(P417="","",(VLOOKUP(P417,Flora!$F$2:$M$7000,3,FALSE)))</f>
        <v/>
      </c>
      <c r="S417" t="str">
        <f>IF(P417="","",(VLOOKUP(P417,Flora!$F$2:$M$7000,4,FALSE)))</f>
        <v/>
      </c>
    </row>
    <row r="418" spans="17:19" x14ac:dyDescent="0.25">
      <c r="Q418" t="str">
        <f>IF(P418="","",(VLOOKUP(P418,Flora!$F$2:$M$7000,2,FALSE)))</f>
        <v/>
      </c>
      <c r="R418" t="str">
        <f>IF(P418="","",(VLOOKUP(P418,Flora!$F$2:$M$7000,3,FALSE)))</f>
        <v/>
      </c>
      <c r="S418" t="str">
        <f>IF(P418="","",(VLOOKUP(P418,Flora!$F$2:$M$7000,4,FALSE)))</f>
        <v/>
      </c>
    </row>
    <row r="419" spans="17:19" x14ac:dyDescent="0.25">
      <c r="Q419" t="str">
        <f>IF(P419="","",(VLOOKUP(P419,Flora!$F$2:$M$7000,2,FALSE)))</f>
        <v/>
      </c>
      <c r="R419" t="str">
        <f>IF(P419="","",(VLOOKUP(P419,Flora!$F$2:$M$7000,3,FALSE)))</f>
        <v/>
      </c>
      <c r="S419" t="str">
        <f>IF(P419="","",(VLOOKUP(P419,Flora!$F$2:$M$7000,4,FALSE)))</f>
        <v/>
      </c>
    </row>
    <row r="420" spans="17:19" x14ac:dyDescent="0.25">
      <c r="Q420" t="str">
        <f>IF(P420="","",(VLOOKUP(P420,Flora!$F$2:$M$7000,2,FALSE)))</f>
        <v/>
      </c>
      <c r="R420" t="str">
        <f>IF(P420="","",(VLOOKUP(P420,Flora!$F$2:$M$7000,3,FALSE)))</f>
        <v/>
      </c>
      <c r="S420" t="str">
        <f>IF(P420="","",(VLOOKUP(P420,Flora!$F$2:$M$7000,4,FALSE)))</f>
        <v/>
      </c>
    </row>
    <row r="421" spans="17:19" x14ac:dyDescent="0.25">
      <c r="Q421" t="str">
        <f>IF(P421="","",(VLOOKUP(P421,Flora!$F$2:$M$7000,2,FALSE)))</f>
        <v/>
      </c>
      <c r="R421" t="str">
        <f>IF(P421="","",(VLOOKUP(P421,Flora!$F$2:$M$7000,3,FALSE)))</f>
        <v/>
      </c>
      <c r="S421" t="str">
        <f>IF(P421="","",(VLOOKUP(P421,Flora!$F$2:$M$7000,4,FALSE)))</f>
        <v/>
      </c>
    </row>
    <row r="422" spans="17:19" x14ac:dyDescent="0.25">
      <c r="Q422" t="str">
        <f>IF(P422="","",(VLOOKUP(P422,Flora!$F$2:$M$7000,2,FALSE)))</f>
        <v/>
      </c>
      <c r="R422" t="str">
        <f>IF(P422="","",(VLOOKUP(P422,Flora!$F$2:$M$7000,3,FALSE)))</f>
        <v/>
      </c>
      <c r="S422" t="str">
        <f>IF(P422="","",(VLOOKUP(P422,Flora!$F$2:$M$7000,4,FALSE)))</f>
        <v/>
      </c>
    </row>
    <row r="423" spans="17:19" x14ac:dyDescent="0.25">
      <c r="Q423" t="str">
        <f>IF(P423="","",(VLOOKUP(P423,Flora!$F$2:$M$7000,2,FALSE)))</f>
        <v/>
      </c>
      <c r="R423" t="str">
        <f>IF(P423="","",(VLOOKUP(P423,Flora!$F$2:$M$7000,3,FALSE)))</f>
        <v/>
      </c>
      <c r="S423" t="str">
        <f>IF(P423="","",(VLOOKUP(P423,Flora!$F$2:$M$7000,4,FALSE)))</f>
        <v/>
      </c>
    </row>
    <row r="424" spans="17:19" x14ac:dyDescent="0.25">
      <c r="Q424" t="str">
        <f>IF(P424="","",(VLOOKUP(P424,Flora!$F$2:$M$7000,2,FALSE)))</f>
        <v/>
      </c>
      <c r="R424" t="str">
        <f>IF(P424="","",(VLOOKUP(P424,Flora!$F$2:$M$7000,3,FALSE)))</f>
        <v/>
      </c>
      <c r="S424" t="str">
        <f>IF(P424="","",(VLOOKUP(P424,Flora!$F$2:$M$7000,4,FALSE)))</f>
        <v/>
      </c>
    </row>
    <row r="425" spans="17:19" x14ac:dyDescent="0.25">
      <c r="Q425" t="str">
        <f>IF(P425="","",(VLOOKUP(P425,Flora!$F$2:$M$7000,2,FALSE)))</f>
        <v/>
      </c>
      <c r="R425" t="str">
        <f>IF(P425="","",(VLOOKUP(P425,Flora!$F$2:$M$7000,3,FALSE)))</f>
        <v/>
      </c>
      <c r="S425" t="str">
        <f>IF(P425="","",(VLOOKUP(P425,Flora!$F$2:$M$7000,4,FALSE)))</f>
        <v/>
      </c>
    </row>
    <row r="426" spans="17:19" x14ac:dyDescent="0.25">
      <c r="Q426" t="str">
        <f>IF(P426="","",(VLOOKUP(P426,Flora!$F$2:$M$7000,2,FALSE)))</f>
        <v/>
      </c>
      <c r="R426" t="str">
        <f>IF(P426="","",(VLOOKUP(P426,Flora!$F$2:$M$7000,3,FALSE)))</f>
        <v/>
      </c>
      <c r="S426" t="str">
        <f>IF(P426="","",(VLOOKUP(P426,Flora!$F$2:$M$7000,4,FALSE)))</f>
        <v/>
      </c>
    </row>
    <row r="427" spans="17:19" x14ac:dyDescent="0.25">
      <c r="Q427" t="str">
        <f>IF(P427="","",(VLOOKUP(P427,Flora!$F$2:$M$7000,2,FALSE)))</f>
        <v/>
      </c>
      <c r="R427" t="str">
        <f>IF(P427="","",(VLOOKUP(P427,Flora!$F$2:$M$7000,3,FALSE)))</f>
        <v/>
      </c>
      <c r="S427" t="str">
        <f>IF(P427="","",(VLOOKUP(P427,Flora!$F$2:$M$7000,4,FALSE)))</f>
        <v/>
      </c>
    </row>
    <row r="428" spans="17:19" x14ac:dyDescent="0.25">
      <c r="Q428" t="str">
        <f>IF(P428="","",(VLOOKUP(P428,Flora!$F$2:$M$7000,2,FALSE)))</f>
        <v/>
      </c>
      <c r="R428" t="str">
        <f>IF(P428="","",(VLOOKUP(P428,Flora!$F$2:$M$7000,3,FALSE)))</f>
        <v/>
      </c>
      <c r="S428" t="str">
        <f>IF(P428="","",(VLOOKUP(P428,Flora!$F$2:$M$7000,4,FALSE)))</f>
        <v/>
      </c>
    </row>
    <row r="429" spans="17:19" x14ac:dyDescent="0.25">
      <c r="Q429" t="str">
        <f>IF(P429="","",(VLOOKUP(P429,Flora!$F$2:$M$7000,2,FALSE)))</f>
        <v/>
      </c>
      <c r="R429" t="str">
        <f>IF(P429="","",(VLOOKUP(P429,Flora!$F$2:$M$7000,3,FALSE)))</f>
        <v/>
      </c>
      <c r="S429" t="str">
        <f>IF(P429="","",(VLOOKUP(P429,Flora!$F$2:$M$7000,4,FALSE)))</f>
        <v/>
      </c>
    </row>
    <row r="430" spans="17:19" x14ac:dyDescent="0.25">
      <c r="Q430" t="str">
        <f>IF(P430="","",(VLOOKUP(P430,Flora!$F$2:$M$7000,2,FALSE)))</f>
        <v/>
      </c>
      <c r="R430" t="str">
        <f>IF(P430="","",(VLOOKUP(P430,Flora!$F$2:$M$7000,3,FALSE)))</f>
        <v/>
      </c>
      <c r="S430" t="str">
        <f>IF(P430="","",(VLOOKUP(P430,Flora!$F$2:$M$7000,4,FALSE)))</f>
        <v/>
      </c>
    </row>
    <row r="431" spans="17:19" x14ac:dyDescent="0.25">
      <c r="Q431" t="str">
        <f>IF(P431="","",(VLOOKUP(P431,Flora!$F$2:$M$7000,2,FALSE)))</f>
        <v/>
      </c>
      <c r="R431" t="str">
        <f>IF(P431="","",(VLOOKUP(P431,Flora!$F$2:$M$7000,3,FALSE)))</f>
        <v/>
      </c>
      <c r="S431" t="str">
        <f>IF(P431="","",(VLOOKUP(P431,Flora!$F$2:$M$7000,4,FALSE)))</f>
        <v/>
      </c>
    </row>
    <row r="432" spans="17:19" x14ac:dyDescent="0.25">
      <c r="Q432" t="str">
        <f>IF(P432="","",(VLOOKUP(P432,Flora!$F$2:$M$7000,2,FALSE)))</f>
        <v/>
      </c>
      <c r="R432" t="str">
        <f>IF(P432="","",(VLOOKUP(P432,Flora!$F$2:$M$7000,3,FALSE)))</f>
        <v/>
      </c>
      <c r="S432" t="str">
        <f>IF(P432="","",(VLOOKUP(P432,Flora!$F$2:$M$7000,4,FALSE)))</f>
        <v/>
      </c>
    </row>
    <row r="433" spans="17:19" x14ac:dyDescent="0.25">
      <c r="Q433" t="str">
        <f>IF(P433="","",(VLOOKUP(P433,Flora!$F$2:$M$7000,2,FALSE)))</f>
        <v/>
      </c>
      <c r="R433" t="str">
        <f>IF(P433="","",(VLOOKUP(P433,Flora!$F$2:$M$7000,3,FALSE)))</f>
        <v/>
      </c>
      <c r="S433" t="str">
        <f>IF(P433="","",(VLOOKUP(P433,Flora!$F$2:$M$7000,4,FALSE)))</f>
        <v/>
      </c>
    </row>
    <row r="434" spans="17:19" x14ac:dyDescent="0.25">
      <c r="Q434" t="str">
        <f>IF(P434="","",(VLOOKUP(P434,Flora!$F$2:$M$7000,2,FALSE)))</f>
        <v/>
      </c>
      <c r="R434" t="str">
        <f>IF(P434="","",(VLOOKUP(P434,Flora!$F$2:$M$7000,3,FALSE)))</f>
        <v/>
      </c>
      <c r="S434" t="str">
        <f>IF(P434="","",(VLOOKUP(P434,Flora!$F$2:$M$7000,4,FALSE)))</f>
        <v/>
      </c>
    </row>
    <row r="435" spans="17:19" x14ac:dyDescent="0.25">
      <c r="Q435" t="str">
        <f>IF(P435="","",(VLOOKUP(P435,Flora!$F$2:$M$7000,2,FALSE)))</f>
        <v/>
      </c>
      <c r="R435" t="str">
        <f>IF(P435="","",(VLOOKUP(P435,Flora!$F$2:$M$7000,3,FALSE)))</f>
        <v/>
      </c>
      <c r="S435" t="str">
        <f>IF(P435="","",(VLOOKUP(P435,Flora!$F$2:$M$7000,4,FALSE)))</f>
        <v/>
      </c>
    </row>
    <row r="436" spans="17:19" x14ac:dyDescent="0.25">
      <c r="Q436" t="str">
        <f>IF(P436="","",(VLOOKUP(P436,Flora!$F$2:$M$7000,2,FALSE)))</f>
        <v/>
      </c>
      <c r="R436" t="str">
        <f>IF(P436="","",(VLOOKUP(P436,Flora!$F$2:$M$7000,3,FALSE)))</f>
        <v/>
      </c>
      <c r="S436" t="str">
        <f>IF(P436="","",(VLOOKUP(P436,Flora!$F$2:$M$7000,4,FALSE)))</f>
        <v/>
      </c>
    </row>
    <row r="437" spans="17:19" x14ac:dyDescent="0.25">
      <c r="Q437" t="str">
        <f>IF(P437="","",(VLOOKUP(P437,Flora!$F$2:$M$7000,2,FALSE)))</f>
        <v/>
      </c>
      <c r="R437" t="str">
        <f>IF(P437="","",(VLOOKUP(P437,Flora!$F$2:$M$7000,3,FALSE)))</f>
        <v/>
      </c>
      <c r="S437" t="str">
        <f>IF(P437="","",(VLOOKUP(P437,Flora!$F$2:$M$7000,4,FALSE)))</f>
        <v/>
      </c>
    </row>
    <row r="438" spans="17:19" x14ac:dyDescent="0.25">
      <c r="Q438" t="str">
        <f>IF(P438="","",(VLOOKUP(P438,Flora!$F$2:$M$7000,2,FALSE)))</f>
        <v/>
      </c>
      <c r="R438" t="str">
        <f>IF(P438="","",(VLOOKUP(P438,Flora!$F$2:$M$7000,3,FALSE)))</f>
        <v/>
      </c>
      <c r="S438" t="str">
        <f>IF(P438="","",(VLOOKUP(P438,Flora!$F$2:$M$7000,4,FALSE)))</f>
        <v/>
      </c>
    </row>
    <row r="439" spans="17:19" x14ac:dyDescent="0.25">
      <c r="Q439" t="str">
        <f>IF(P439="","",(VLOOKUP(P439,Flora!$F$2:$M$7000,2,FALSE)))</f>
        <v/>
      </c>
      <c r="R439" t="str">
        <f>IF(P439="","",(VLOOKUP(P439,Flora!$F$2:$M$7000,3,FALSE)))</f>
        <v/>
      </c>
      <c r="S439" t="str">
        <f>IF(P439="","",(VLOOKUP(P439,Flora!$F$2:$M$7000,4,FALSE)))</f>
        <v/>
      </c>
    </row>
    <row r="440" spans="17:19" x14ac:dyDescent="0.25">
      <c r="Q440" t="str">
        <f>IF(P440="","",(VLOOKUP(P440,Flora!$F$2:$M$7000,2,FALSE)))</f>
        <v/>
      </c>
      <c r="R440" t="str">
        <f>IF(P440="","",(VLOOKUP(P440,Flora!$F$2:$M$7000,3,FALSE)))</f>
        <v/>
      </c>
      <c r="S440" t="str">
        <f>IF(P440="","",(VLOOKUP(P440,Flora!$F$2:$M$7000,4,FALSE)))</f>
        <v/>
      </c>
    </row>
    <row r="441" spans="17:19" x14ac:dyDescent="0.25">
      <c r="Q441" t="str">
        <f>IF(P441="","",(VLOOKUP(P441,Flora!$F$2:$M$7000,2,FALSE)))</f>
        <v/>
      </c>
      <c r="R441" t="str">
        <f>IF(P441="","",(VLOOKUP(P441,Flora!$F$2:$M$7000,3,FALSE)))</f>
        <v/>
      </c>
      <c r="S441" t="str">
        <f>IF(P441="","",(VLOOKUP(P441,Flora!$F$2:$M$7000,4,FALSE)))</f>
        <v/>
      </c>
    </row>
    <row r="442" spans="17:19" x14ac:dyDescent="0.25">
      <c r="Q442" t="str">
        <f>IF(P442="","",(VLOOKUP(P442,Flora!$F$2:$M$7000,2,FALSE)))</f>
        <v/>
      </c>
      <c r="R442" t="str">
        <f>IF(P442="","",(VLOOKUP(P442,Flora!$F$2:$M$7000,3,FALSE)))</f>
        <v/>
      </c>
      <c r="S442" t="str">
        <f>IF(P442="","",(VLOOKUP(P442,Flora!$F$2:$M$7000,4,FALSE)))</f>
        <v/>
      </c>
    </row>
    <row r="443" spans="17:19" x14ac:dyDescent="0.25">
      <c r="Q443" t="str">
        <f>IF(P443="","",(VLOOKUP(P443,Flora!$F$2:$M$7000,2,FALSE)))</f>
        <v/>
      </c>
      <c r="R443" t="str">
        <f>IF(P443="","",(VLOOKUP(P443,Flora!$F$2:$M$7000,3,FALSE)))</f>
        <v/>
      </c>
      <c r="S443" t="str">
        <f>IF(P443="","",(VLOOKUP(P443,Flora!$F$2:$M$7000,4,FALSE)))</f>
        <v/>
      </c>
    </row>
    <row r="444" spans="17:19" x14ac:dyDescent="0.25">
      <c r="Q444" t="str">
        <f>IF(P444="","",(VLOOKUP(P444,Flora!$F$2:$M$7000,2,FALSE)))</f>
        <v/>
      </c>
      <c r="R444" t="str">
        <f>IF(P444="","",(VLOOKUP(P444,Flora!$F$2:$M$7000,3,FALSE)))</f>
        <v/>
      </c>
      <c r="S444" t="str">
        <f>IF(P444="","",(VLOOKUP(P444,Flora!$F$2:$M$7000,4,FALSE)))</f>
        <v/>
      </c>
    </row>
    <row r="445" spans="17:19" x14ac:dyDescent="0.25">
      <c r="Q445" t="str">
        <f>IF(P445="","",(VLOOKUP(P445,Flora!$F$2:$M$7000,2,FALSE)))</f>
        <v/>
      </c>
      <c r="R445" t="str">
        <f>IF(P445="","",(VLOOKUP(P445,Flora!$F$2:$M$7000,3,FALSE)))</f>
        <v/>
      </c>
      <c r="S445" t="str">
        <f>IF(P445="","",(VLOOKUP(P445,Flora!$F$2:$M$7000,4,FALSE)))</f>
        <v/>
      </c>
    </row>
    <row r="446" spans="17:19" x14ac:dyDescent="0.25">
      <c r="Q446" t="str">
        <f>IF(P446="","",(VLOOKUP(P446,Flora!$F$2:$M$7000,2,FALSE)))</f>
        <v/>
      </c>
      <c r="R446" t="str">
        <f>IF(P446="","",(VLOOKUP(P446,Flora!$F$2:$M$7000,3,FALSE)))</f>
        <v/>
      </c>
      <c r="S446" t="str">
        <f>IF(P446="","",(VLOOKUP(P446,Flora!$F$2:$M$7000,4,FALSE)))</f>
        <v/>
      </c>
    </row>
    <row r="447" spans="17:19" x14ac:dyDescent="0.25">
      <c r="Q447" t="str">
        <f>IF(P447="","",(VLOOKUP(P447,Flora!$F$2:$M$7000,2,FALSE)))</f>
        <v/>
      </c>
      <c r="R447" t="str">
        <f>IF(P447="","",(VLOOKUP(P447,Flora!$F$2:$M$7000,3,FALSE)))</f>
        <v/>
      </c>
      <c r="S447" t="str">
        <f>IF(P447="","",(VLOOKUP(P447,Flora!$F$2:$M$7000,4,FALSE)))</f>
        <v/>
      </c>
    </row>
    <row r="448" spans="17:19" x14ac:dyDescent="0.25">
      <c r="Q448" t="str">
        <f>IF(P448="","",(VLOOKUP(P448,Flora!$F$2:$M$7000,2,FALSE)))</f>
        <v/>
      </c>
      <c r="R448" t="str">
        <f>IF(P448="","",(VLOOKUP(P448,Flora!$F$2:$M$7000,3,FALSE)))</f>
        <v/>
      </c>
      <c r="S448" t="str">
        <f>IF(P448="","",(VLOOKUP(P448,Flora!$F$2:$M$7000,4,FALSE)))</f>
        <v/>
      </c>
    </row>
    <row r="449" spans="17:19" x14ac:dyDescent="0.25">
      <c r="Q449" t="str">
        <f>IF(P449="","",(VLOOKUP(P449,Flora!$F$2:$M$7000,2,FALSE)))</f>
        <v/>
      </c>
      <c r="R449" t="str">
        <f>IF(P449="","",(VLOOKUP(P449,Flora!$F$2:$M$7000,3,FALSE)))</f>
        <v/>
      </c>
      <c r="S449" t="str">
        <f>IF(P449="","",(VLOOKUP(P449,Flora!$F$2:$M$7000,4,FALSE)))</f>
        <v/>
      </c>
    </row>
    <row r="450" spans="17:19" x14ac:dyDescent="0.25">
      <c r="Q450" t="str">
        <f>IF(P450="","",(VLOOKUP(P450,Flora!$F$2:$M$7000,2,FALSE)))</f>
        <v/>
      </c>
      <c r="R450" t="str">
        <f>IF(P450="","",(VLOOKUP(P450,Flora!$F$2:$M$7000,3,FALSE)))</f>
        <v/>
      </c>
      <c r="S450" t="str">
        <f>IF(P450="","",(VLOOKUP(P450,Flora!$F$2:$M$7000,4,FALSE)))</f>
        <v/>
      </c>
    </row>
    <row r="451" spans="17:19" x14ac:dyDescent="0.25">
      <c r="Q451" t="str">
        <f>IF(P451="","",(VLOOKUP(P451,Flora!$F$2:$M$7000,2,FALSE)))</f>
        <v/>
      </c>
      <c r="R451" t="str">
        <f>IF(P451="","",(VLOOKUP(P451,Flora!$F$2:$M$7000,3,FALSE)))</f>
        <v/>
      </c>
      <c r="S451" t="str">
        <f>IF(P451="","",(VLOOKUP(P451,Flora!$F$2:$M$7000,4,FALSE)))</f>
        <v/>
      </c>
    </row>
    <row r="452" spans="17:19" x14ac:dyDescent="0.25">
      <c r="Q452" t="str">
        <f>IF(P452="","",(VLOOKUP(P452,Flora!$F$2:$M$7000,2,FALSE)))</f>
        <v/>
      </c>
      <c r="R452" t="str">
        <f>IF(P452="","",(VLOOKUP(P452,Flora!$F$2:$M$7000,3,FALSE)))</f>
        <v/>
      </c>
      <c r="S452" t="str">
        <f>IF(P452="","",(VLOOKUP(P452,Flora!$F$2:$M$7000,4,FALSE)))</f>
        <v/>
      </c>
    </row>
    <row r="453" spans="17:19" x14ac:dyDescent="0.25">
      <c r="Q453" t="str">
        <f>IF(P453="","",(VLOOKUP(P453,Flora!$F$2:$M$7000,2,FALSE)))</f>
        <v/>
      </c>
      <c r="R453" t="str">
        <f>IF(P453="","",(VLOOKUP(P453,Flora!$F$2:$M$7000,3,FALSE)))</f>
        <v/>
      </c>
      <c r="S453" t="str">
        <f>IF(P453="","",(VLOOKUP(P453,Flora!$F$2:$M$7000,4,FALSE)))</f>
        <v/>
      </c>
    </row>
    <row r="454" spans="17:19" x14ac:dyDescent="0.25">
      <c r="Q454" t="str">
        <f>IF(P454="","",(VLOOKUP(P454,Flora!$F$2:$M$7000,2,FALSE)))</f>
        <v/>
      </c>
      <c r="R454" t="str">
        <f>IF(P454="","",(VLOOKUP(P454,Flora!$F$2:$M$7000,3,FALSE)))</f>
        <v/>
      </c>
      <c r="S454" t="str">
        <f>IF(P454="","",(VLOOKUP(P454,Flora!$F$2:$M$7000,4,FALSE)))</f>
        <v/>
      </c>
    </row>
    <row r="455" spans="17:19" x14ac:dyDescent="0.25">
      <c r="Q455" t="str">
        <f>IF(P455="","",(VLOOKUP(P455,Flora!$F$2:$M$7000,2,FALSE)))</f>
        <v/>
      </c>
      <c r="R455" t="str">
        <f>IF(P455="","",(VLOOKUP(P455,Flora!$F$2:$M$7000,3,FALSE)))</f>
        <v/>
      </c>
      <c r="S455" t="str">
        <f>IF(P455="","",(VLOOKUP(P455,Flora!$F$2:$M$7000,4,FALSE)))</f>
        <v/>
      </c>
    </row>
    <row r="456" spans="17:19" x14ac:dyDescent="0.25">
      <c r="Q456" t="str">
        <f>IF(P456="","",(VLOOKUP(P456,Flora!$F$2:$M$7000,2,FALSE)))</f>
        <v/>
      </c>
      <c r="R456" t="str">
        <f>IF(P456="","",(VLOOKUP(P456,Flora!$F$2:$M$7000,3,FALSE)))</f>
        <v/>
      </c>
      <c r="S456" t="str">
        <f>IF(P456="","",(VLOOKUP(P456,Flora!$F$2:$M$7000,4,FALSE)))</f>
        <v/>
      </c>
    </row>
    <row r="457" spans="17:19" x14ac:dyDescent="0.25">
      <c r="Q457" t="str">
        <f>IF(P457="","",(VLOOKUP(P457,Flora!$F$2:$M$7000,2,FALSE)))</f>
        <v/>
      </c>
      <c r="R457" t="str">
        <f>IF(P457="","",(VLOOKUP(P457,Flora!$F$2:$M$7000,3,FALSE)))</f>
        <v/>
      </c>
      <c r="S457" t="str">
        <f>IF(P457="","",(VLOOKUP(P457,Flora!$F$2:$M$7000,4,FALSE)))</f>
        <v/>
      </c>
    </row>
    <row r="458" spans="17:19" x14ac:dyDescent="0.25">
      <c r="Q458" t="str">
        <f>IF(P458="","",(VLOOKUP(P458,Flora!$F$2:$M$7000,2,FALSE)))</f>
        <v/>
      </c>
      <c r="R458" t="str">
        <f>IF(P458="","",(VLOOKUP(P458,Flora!$F$2:$M$7000,3,FALSE)))</f>
        <v/>
      </c>
      <c r="S458" t="str">
        <f>IF(P458="","",(VLOOKUP(P458,Flora!$F$2:$M$7000,4,FALSE)))</f>
        <v/>
      </c>
    </row>
    <row r="459" spans="17:19" x14ac:dyDescent="0.25">
      <c r="Q459" t="str">
        <f>IF(P459="","",(VLOOKUP(P459,Flora!$F$2:$M$7000,2,FALSE)))</f>
        <v/>
      </c>
      <c r="R459" t="str">
        <f>IF(P459="","",(VLOOKUP(P459,Flora!$F$2:$M$7000,3,FALSE)))</f>
        <v/>
      </c>
      <c r="S459" t="str">
        <f>IF(P459="","",(VLOOKUP(P459,Flora!$F$2:$M$7000,4,FALSE)))</f>
        <v/>
      </c>
    </row>
    <row r="460" spans="17:19" x14ac:dyDescent="0.25">
      <c r="Q460" t="str">
        <f>IF(P460="","",(VLOOKUP(P460,Flora!$F$2:$M$7000,2,FALSE)))</f>
        <v/>
      </c>
      <c r="R460" t="str">
        <f>IF(P460="","",(VLOOKUP(P460,Flora!$F$2:$M$7000,3,FALSE)))</f>
        <v/>
      </c>
      <c r="S460" t="str">
        <f>IF(P460="","",(VLOOKUP(P460,Flora!$F$2:$M$7000,4,FALSE)))</f>
        <v/>
      </c>
    </row>
    <row r="461" spans="17:19" x14ac:dyDescent="0.25">
      <c r="Q461" t="str">
        <f>IF(P461="","",(VLOOKUP(P461,Flora!$F$2:$M$7000,2,FALSE)))</f>
        <v/>
      </c>
      <c r="R461" t="str">
        <f>IF(P461="","",(VLOOKUP(P461,Flora!$F$2:$M$7000,3,FALSE)))</f>
        <v/>
      </c>
      <c r="S461" t="str">
        <f>IF(P461="","",(VLOOKUP(P461,Flora!$F$2:$M$7000,4,FALSE)))</f>
        <v/>
      </c>
    </row>
    <row r="462" spans="17:19" x14ac:dyDescent="0.25">
      <c r="Q462" t="str">
        <f>IF(P462="","",(VLOOKUP(P462,Flora!$F$2:$M$7000,2,FALSE)))</f>
        <v/>
      </c>
      <c r="R462" t="str">
        <f>IF(P462="","",(VLOOKUP(P462,Flora!$F$2:$M$7000,3,FALSE)))</f>
        <v/>
      </c>
      <c r="S462" t="str">
        <f>IF(P462="","",(VLOOKUP(P462,Flora!$F$2:$M$7000,4,FALSE)))</f>
        <v/>
      </c>
    </row>
    <row r="463" spans="17:19" x14ac:dyDescent="0.25">
      <c r="Q463" t="str">
        <f>IF(P463="","",(VLOOKUP(P463,Flora!$F$2:$M$7000,2,FALSE)))</f>
        <v/>
      </c>
      <c r="R463" t="str">
        <f>IF(P463="","",(VLOOKUP(P463,Flora!$F$2:$M$7000,3,FALSE)))</f>
        <v/>
      </c>
      <c r="S463" t="str">
        <f>IF(P463="","",(VLOOKUP(P463,Flora!$F$2:$M$7000,4,FALSE)))</f>
        <v/>
      </c>
    </row>
    <row r="464" spans="17:19" x14ac:dyDescent="0.25">
      <c r="Q464" t="str">
        <f>IF(P464="","",(VLOOKUP(P464,Flora!$F$2:$M$7000,2,FALSE)))</f>
        <v/>
      </c>
      <c r="R464" t="str">
        <f>IF(P464="","",(VLOOKUP(P464,Flora!$F$2:$M$7000,3,FALSE)))</f>
        <v/>
      </c>
      <c r="S464" t="str">
        <f>IF(P464="","",(VLOOKUP(P464,Flora!$F$2:$M$7000,4,FALSE)))</f>
        <v/>
      </c>
    </row>
    <row r="465" spans="17:19" x14ac:dyDescent="0.25">
      <c r="Q465" t="str">
        <f>IF(P465="","",(VLOOKUP(P465,Flora!$F$2:$M$7000,2,FALSE)))</f>
        <v/>
      </c>
      <c r="R465" t="str">
        <f>IF(P465="","",(VLOOKUP(P465,Flora!$F$2:$M$7000,3,FALSE)))</f>
        <v/>
      </c>
      <c r="S465" t="str">
        <f>IF(P465="","",(VLOOKUP(P465,Flora!$F$2:$M$7000,4,FALSE)))</f>
        <v/>
      </c>
    </row>
    <row r="466" spans="17:19" x14ac:dyDescent="0.25">
      <c r="Q466" t="str">
        <f>IF(P466="","",(VLOOKUP(P466,Flora!$F$2:$M$7000,2,FALSE)))</f>
        <v/>
      </c>
      <c r="R466" t="str">
        <f>IF(P466="","",(VLOOKUP(P466,Flora!$F$2:$M$7000,3,FALSE)))</f>
        <v/>
      </c>
      <c r="S466" t="str">
        <f>IF(P466="","",(VLOOKUP(P466,Flora!$F$2:$M$7000,4,FALSE)))</f>
        <v/>
      </c>
    </row>
    <row r="467" spans="17:19" x14ac:dyDescent="0.25">
      <c r="Q467" t="str">
        <f>IF(P467="","",(VLOOKUP(P467,Flora!$F$2:$M$7000,2,FALSE)))</f>
        <v/>
      </c>
      <c r="R467" t="str">
        <f>IF(P467="","",(VLOOKUP(P467,Flora!$F$2:$M$7000,3,FALSE)))</f>
        <v/>
      </c>
      <c r="S467" t="str">
        <f>IF(P467="","",(VLOOKUP(P467,Flora!$F$2:$M$7000,4,FALSE)))</f>
        <v/>
      </c>
    </row>
    <row r="468" spans="17:19" x14ac:dyDescent="0.25">
      <c r="Q468" t="str">
        <f>IF(P468="","",(VLOOKUP(P468,Flora!$F$2:$M$7000,2,FALSE)))</f>
        <v/>
      </c>
      <c r="R468" t="str">
        <f>IF(P468="","",(VLOOKUP(P468,Flora!$F$2:$M$7000,3,FALSE)))</f>
        <v/>
      </c>
      <c r="S468" t="str">
        <f>IF(P468="","",(VLOOKUP(P468,Flora!$F$2:$M$7000,4,FALSE)))</f>
        <v/>
      </c>
    </row>
    <row r="469" spans="17:19" x14ac:dyDescent="0.25">
      <c r="Q469" t="str">
        <f>IF(P469="","",(VLOOKUP(P469,Flora!$F$2:$M$7000,2,FALSE)))</f>
        <v/>
      </c>
      <c r="R469" t="str">
        <f>IF(P469="","",(VLOOKUP(P469,Flora!$F$2:$M$7000,3,FALSE)))</f>
        <v/>
      </c>
      <c r="S469" t="str">
        <f>IF(P469="","",(VLOOKUP(P469,Flora!$F$2:$M$7000,4,FALSE)))</f>
        <v/>
      </c>
    </row>
    <row r="470" spans="17:19" x14ac:dyDescent="0.25">
      <c r="Q470" t="str">
        <f>IF(P470="","",(VLOOKUP(P470,Flora!$F$2:$M$7000,2,FALSE)))</f>
        <v/>
      </c>
      <c r="R470" t="str">
        <f>IF(P470="","",(VLOOKUP(P470,Flora!$F$2:$M$7000,3,FALSE)))</f>
        <v/>
      </c>
      <c r="S470" t="str">
        <f>IF(P470="","",(VLOOKUP(P470,Flora!$F$2:$M$7000,4,FALSE)))</f>
        <v/>
      </c>
    </row>
    <row r="471" spans="17:19" x14ac:dyDescent="0.25">
      <c r="Q471" t="str">
        <f>IF(P471="","",(VLOOKUP(P471,Flora!$F$2:$M$7000,2,FALSE)))</f>
        <v/>
      </c>
      <c r="R471" t="str">
        <f>IF(P471="","",(VLOOKUP(P471,Flora!$F$2:$M$7000,3,FALSE)))</f>
        <v/>
      </c>
      <c r="S471" t="str">
        <f>IF(P471="","",(VLOOKUP(P471,Flora!$F$2:$M$7000,4,FALSE)))</f>
        <v/>
      </c>
    </row>
    <row r="472" spans="17:19" x14ac:dyDescent="0.25">
      <c r="Q472" t="str">
        <f>IF(P472="","",(VLOOKUP(P472,Flora!$F$2:$M$7000,2,FALSE)))</f>
        <v/>
      </c>
      <c r="R472" t="str">
        <f>IF(P472="","",(VLOOKUP(P472,Flora!$F$2:$M$7000,3,FALSE)))</f>
        <v/>
      </c>
      <c r="S472" t="str">
        <f>IF(P472="","",(VLOOKUP(P472,Flora!$F$2:$M$7000,4,FALSE)))</f>
        <v/>
      </c>
    </row>
    <row r="473" spans="17:19" x14ac:dyDescent="0.25">
      <c r="Q473" t="str">
        <f>IF(P473="","",(VLOOKUP(P473,Flora!$F$2:$M$7000,2,FALSE)))</f>
        <v/>
      </c>
      <c r="R473" t="str">
        <f>IF(P473="","",(VLOOKUP(P473,Flora!$F$2:$M$7000,3,FALSE)))</f>
        <v/>
      </c>
      <c r="S473" t="str">
        <f>IF(P473="","",(VLOOKUP(P473,Flora!$F$2:$M$7000,4,FALSE)))</f>
        <v/>
      </c>
    </row>
    <row r="474" spans="17:19" x14ac:dyDescent="0.25">
      <c r="Q474" t="str">
        <f>IF(P474="","",(VLOOKUP(P474,Flora!$F$2:$M$7000,2,FALSE)))</f>
        <v/>
      </c>
      <c r="R474" t="str">
        <f>IF(P474="","",(VLOOKUP(P474,Flora!$F$2:$M$7000,3,FALSE)))</f>
        <v/>
      </c>
      <c r="S474" t="str">
        <f>IF(P474="","",(VLOOKUP(P474,Flora!$F$2:$M$7000,4,FALSE)))</f>
        <v/>
      </c>
    </row>
    <row r="475" spans="17:19" x14ac:dyDescent="0.25">
      <c r="Q475" t="str">
        <f>IF(P475="","",(VLOOKUP(P475,Flora!$F$2:$M$7000,2,FALSE)))</f>
        <v/>
      </c>
      <c r="R475" t="str">
        <f>IF(P475="","",(VLOOKUP(P475,Flora!$F$2:$M$7000,3,FALSE)))</f>
        <v/>
      </c>
      <c r="S475" t="str">
        <f>IF(P475="","",(VLOOKUP(P475,Flora!$F$2:$M$7000,4,FALSE)))</f>
        <v/>
      </c>
    </row>
    <row r="476" spans="17:19" x14ac:dyDescent="0.25">
      <c r="Q476" t="str">
        <f>IF(P476="","",(VLOOKUP(P476,Flora!$F$2:$M$7000,2,FALSE)))</f>
        <v/>
      </c>
      <c r="R476" t="str">
        <f>IF(P476="","",(VLOOKUP(P476,Flora!$F$2:$M$7000,3,FALSE)))</f>
        <v/>
      </c>
      <c r="S476" t="str">
        <f>IF(P476="","",(VLOOKUP(P476,Flora!$F$2:$M$7000,4,FALSE)))</f>
        <v/>
      </c>
    </row>
    <row r="477" spans="17:19" x14ac:dyDescent="0.25">
      <c r="Q477" t="str">
        <f>IF(P477="","",(VLOOKUP(P477,Flora!$F$2:$M$7000,2,FALSE)))</f>
        <v/>
      </c>
      <c r="R477" t="str">
        <f>IF(P477="","",(VLOOKUP(P477,Flora!$F$2:$M$7000,3,FALSE)))</f>
        <v/>
      </c>
      <c r="S477" t="str">
        <f>IF(P477="","",(VLOOKUP(P477,Flora!$F$2:$M$7000,4,FALSE)))</f>
        <v/>
      </c>
    </row>
    <row r="478" spans="17:19" x14ac:dyDescent="0.25">
      <c r="Q478" t="str">
        <f>IF(P478="","",(VLOOKUP(P478,Flora!$F$2:$M$7000,2,FALSE)))</f>
        <v/>
      </c>
      <c r="R478" t="str">
        <f>IF(P478="","",(VLOOKUP(P478,Flora!$F$2:$M$7000,3,FALSE)))</f>
        <v/>
      </c>
      <c r="S478" t="str">
        <f>IF(P478="","",(VLOOKUP(P478,Flora!$F$2:$M$7000,4,FALSE)))</f>
        <v/>
      </c>
    </row>
    <row r="479" spans="17:19" x14ac:dyDescent="0.25">
      <c r="Q479" t="str">
        <f>IF(P479="","",(VLOOKUP(P479,Flora!$F$2:$M$7000,2,FALSE)))</f>
        <v/>
      </c>
      <c r="R479" t="str">
        <f>IF(P479="","",(VLOOKUP(P479,Flora!$F$2:$M$7000,3,FALSE)))</f>
        <v/>
      </c>
      <c r="S479" t="str">
        <f>IF(P479="","",(VLOOKUP(P479,Flora!$F$2:$M$7000,4,FALSE)))</f>
        <v/>
      </c>
    </row>
    <row r="480" spans="17:19" x14ac:dyDescent="0.25">
      <c r="Q480" t="str">
        <f>IF(P480="","",(VLOOKUP(P480,Flora!$F$2:$M$7000,2,FALSE)))</f>
        <v/>
      </c>
      <c r="R480" t="str">
        <f>IF(P480="","",(VLOOKUP(P480,Flora!$F$2:$M$7000,3,FALSE)))</f>
        <v/>
      </c>
      <c r="S480" t="str">
        <f>IF(P480="","",(VLOOKUP(P480,Flora!$F$2:$M$7000,4,FALSE)))</f>
        <v/>
      </c>
    </row>
    <row r="481" spans="17:19" x14ac:dyDescent="0.25">
      <c r="Q481" t="str">
        <f>IF(P481="","",(VLOOKUP(P481,Flora!$F$2:$M$7000,2,FALSE)))</f>
        <v/>
      </c>
      <c r="R481" t="str">
        <f>IF(P481="","",(VLOOKUP(P481,Flora!$F$2:$M$7000,3,FALSE)))</f>
        <v/>
      </c>
      <c r="S481" t="str">
        <f>IF(P481="","",(VLOOKUP(P481,Flora!$F$2:$M$7000,4,FALSE)))</f>
        <v/>
      </c>
    </row>
    <row r="482" spans="17:19" x14ac:dyDescent="0.25">
      <c r="Q482" t="str">
        <f>IF(P482="","",(VLOOKUP(P482,Flora!$F$2:$M$7000,2,FALSE)))</f>
        <v/>
      </c>
      <c r="R482" t="str">
        <f>IF(P482="","",(VLOOKUP(P482,Flora!$F$2:$M$7000,3,FALSE)))</f>
        <v/>
      </c>
      <c r="S482" t="str">
        <f>IF(P482="","",(VLOOKUP(P482,Flora!$F$2:$M$7000,4,FALSE)))</f>
        <v/>
      </c>
    </row>
    <row r="483" spans="17:19" x14ac:dyDescent="0.25">
      <c r="Q483" t="str">
        <f>IF(P483="","",(VLOOKUP(P483,Flora!$F$2:$M$7000,2,FALSE)))</f>
        <v/>
      </c>
      <c r="R483" t="str">
        <f>IF(P483="","",(VLOOKUP(P483,Flora!$F$2:$M$7000,3,FALSE)))</f>
        <v/>
      </c>
      <c r="S483" t="str">
        <f>IF(P483="","",(VLOOKUP(P483,Flora!$F$2:$M$7000,4,FALSE)))</f>
        <v/>
      </c>
    </row>
    <row r="484" spans="17:19" x14ac:dyDescent="0.25">
      <c r="Q484" t="str">
        <f>IF(P484="","",(VLOOKUP(P484,Flora!$F$2:$M$7000,2,FALSE)))</f>
        <v/>
      </c>
      <c r="R484" t="str">
        <f>IF(P484="","",(VLOOKUP(P484,Flora!$F$2:$M$7000,3,FALSE)))</f>
        <v/>
      </c>
      <c r="S484" t="str">
        <f>IF(P484="","",(VLOOKUP(P484,Flora!$F$2:$M$7000,4,FALSE)))</f>
        <v/>
      </c>
    </row>
    <row r="485" spans="17:19" x14ac:dyDescent="0.25">
      <c r="Q485" t="str">
        <f>IF(P485="","",(VLOOKUP(P485,Flora!$F$2:$M$7000,2,FALSE)))</f>
        <v/>
      </c>
      <c r="R485" t="str">
        <f>IF(P485="","",(VLOOKUP(P485,Flora!$F$2:$M$7000,3,FALSE)))</f>
        <v/>
      </c>
      <c r="S485" t="str">
        <f>IF(P485="","",(VLOOKUP(P485,Flora!$F$2:$M$7000,4,FALSE)))</f>
        <v/>
      </c>
    </row>
    <row r="486" spans="17:19" x14ac:dyDescent="0.25">
      <c r="Q486" t="str">
        <f>IF(P486="","",(VLOOKUP(P486,Flora!$F$2:$M$7000,2,FALSE)))</f>
        <v/>
      </c>
      <c r="R486" t="str">
        <f>IF(P486="","",(VLOOKUP(P486,Flora!$F$2:$M$7000,3,FALSE)))</f>
        <v/>
      </c>
      <c r="S486" t="str">
        <f>IF(P486="","",(VLOOKUP(P486,Flora!$F$2:$M$7000,4,FALSE)))</f>
        <v/>
      </c>
    </row>
    <row r="487" spans="17:19" x14ac:dyDescent="0.25">
      <c r="Q487" t="str">
        <f>IF(P487="","",(VLOOKUP(P487,Flora!$F$2:$M$7000,2,FALSE)))</f>
        <v/>
      </c>
      <c r="R487" t="str">
        <f>IF(P487="","",(VLOOKUP(P487,Flora!$F$2:$M$7000,3,FALSE)))</f>
        <v/>
      </c>
      <c r="S487" t="str">
        <f>IF(P487="","",(VLOOKUP(P487,Flora!$F$2:$M$7000,4,FALSE)))</f>
        <v/>
      </c>
    </row>
    <row r="488" spans="17:19" x14ac:dyDescent="0.25">
      <c r="Q488" t="str">
        <f>IF(P488="","",(VLOOKUP(P488,Flora!$F$2:$M$7000,2,FALSE)))</f>
        <v/>
      </c>
      <c r="R488" t="str">
        <f>IF(P488="","",(VLOOKUP(P488,Flora!$F$2:$M$7000,3,FALSE)))</f>
        <v/>
      </c>
      <c r="S488" t="str">
        <f>IF(P488="","",(VLOOKUP(P488,Flora!$F$2:$M$7000,4,FALSE)))</f>
        <v/>
      </c>
    </row>
    <row r="489" spans="17:19" x14ac:dyDescent="0.25">
      <c r="Q489" t="str">
        <f>IF(P489="","",(VLOOKUP(P489,Flora!$F$2:$M$7000,2,FALSE)))</f>
        <v/>
      </c>
      <c r="R489" t="str">
        <f>IF(P489="","",(VLOOKUP(P489,Flora!$F$2:$M$7000,3,FALSE)))</f>
        <v/>
      </c>
      <c r="S489" t="str">
        <f>IF(P489="","",(VLOOKUP(P489,Flora!$F$2:$M$7000,4,FALSE)))</f>
        <v/>
      </c>
    </row>
    <row r="490" spans="17:19" x14ac:dyDescent="0.25">
      <c r="Q490" t="str">
        <f>IF(P490="","",(VLOOKUP(P490,Flora!$F$2:$M$7000,2,FALSE)))</f>
        <v/>
      </c>
      <c r="R490" t="str">
        <f>IF(P490="","",(VLOOKUP(P490,Flora!$F$2:$M$7000,3,FALSE)))</f>
        <v/>
      </c>
      <c r="S490" t="str">
        <f>IF(P490="","",(VLOOKUP(P490,Flora!$F$2:$M$7000,4,FALSE)))</f>
        <v/>
      </c>
    </row>
    <row r="491" spans="17:19" x14ac:dyDescent="0.25">
      <c r="Q491" t="str">
        <f>IF(P491="","",(VLOOKUP(P491,Flora!$F$2:$M$7000,2,FALSE)))</f>
        <v/>
      </c>
      <c r="R491" t="str">
        <f>IF(P491="","",(VLOOKUP(P491,Flora!$F$2:$M$7000,3,FALSE)))</f>
        <v/>
      </c>
      <c r="S491" t="str">
        <f>IF(P491="","",(VLOOKUP(P491,Flora!$F$2:$M$7000,4,FALSE)))</f>
        <v/>
      </c>
    </row>
    <row r="492" spans="17:19" x14ac:dyDescent="0.25">
      <c r="Q492" t="str">
        <f>IF(P492="","",(VLOOKUP(P492,Flora!$F$2:$M$7000,2,FALSE)))</f>
        <v/>
      </c>
      <c r="R492" t="str">
        <f>IF(P492="","",(VLOOKUP(P492,Flora!$F$2:$M$7000,3,FALSE)))</f>
        <v/>
      </c>
      <c r="S492" t="str">
        <f>IF(P492="","",(VLOOKUP(P492,Flora!$F$2:$M$7000,4,FALSE)))</f>
        <v/>
      </c>
    </row>
    <row r="493" spans="17:19" x14ac:dyDescent="0.25">
      <c r="Q493" t="str">
        <f>IF(P493="","",(VLOOKUP(P493,Flora!$F$2:$M$7000,2,FALSE)))</f>
        <v/>
      </c>
      <c r="R493" t="str">
        <f>IF(P493="","",(VLOOKUP(P493,Flora!$F$2:$M$7000,3,FALSE)))</f>
        <v/>
      </c>
      <c r="S493" t="str">
        <f>IF(P493="","",(VLOOKUP(P493,Flora!$F$2:$M$7000,4,FALSE)))</f>
        <v/>
      </c>
    </row>
    <row r="494" spans="17:19" x14ac:dyDescent="0.25">
      <c r="Q494" t="str">
        <f>IF(P494="","",(VLOOKUP(P494,Flora!$F$2:$M$7000,2,FALSE)))</f>
        <v/>
      </c>
      <c r="R494" t="str">
        <f>IF(P494="","",(VLOOKUP(P494,Flora!$F$2:$M$7000,3,FALSE)))</f>
        <v/>
      </c>
      <c r="S494" t="str">
        <f>IF(P494="","",(VLOOKUP(P494,Flora!$F$2:$M$7000,4,FALSE)))</f>
        <v/>
      </c>
    </row>
    <row r="495" spans="17:19" x14ac:dyDescent="0.25">
      <c r="Q495" t="str">
        <f>IF(P495="","",(VLOOKUP(P495,Flora!$F$2:$M$7000,2,FALSE)))</f>
        <v/>
      </c>
      <c r="R495" t="str">
        <f>IF(P495="","",(VLOOKUP(P495,Flora!$F$2:$M$7000,3,FALSE)))</f>
        <v/>
      </c>
      <c r="S495" t="str">
        <f>IF(P495="","",(VLOOKUP(P495,Flora!$F$2:$M$7000,4,FALSE)))</f>
        <v/>
      </c>
    </row>
    <row r="496" spans="17:19" x14ac:dyDescent="0.25">
      <c r="Q496" t="str">
        <f>IF(P496="","",(VLOOKUP(P496,Flora!$F$2:$M$7000,2,FALSE)))</f>
        <v/>
      </c>
      <c r="R496" t="str">
        <f>IF(P496="","",(VLOOKUP(P496,Flora!$F$2:$M$7000,3,FALSE)))</f>
        <v/>
      </c>
      <c r="S496" t="str">
        <f>IF(P496="","",(VLOOKUP(P496,Flora!$F$2:$M$7000,4,FALSE)))</f>
        <v/>
      </c>
    </row>
    <row r="497" spans="17:19" x14ac:dyDescent="0.25">
      <c r="Q497" t="str">
        <f>IF(P497="","",(VLOOKUP(P497,Flora!$F$2:$M$7000,2,FALSE)))</f>
        <v/>
      </c>
      <c r="R497" t="str">
        <f>IF(P497="","",(VLOOKUP(P497,Flora!$F$2:$M$7000,3,FALSE)))</f>
        <v/>
      </c>
      <c r="S497" t="str">
        <f>IF(P497="","",(VLOOKUP(P497,Flora!$F$2:$M$7000,4,FALSE)))</f>
        <v/>
      </c>
    </row>
    <row r="498" spans="17:19" x14ac:dyDescent="0.25">
      <c r="Q498" t="str">
        <f>IF(P498="","",(VLOOKUP(P498,Flora!$F$2:$M$7000,2,FALSE)))</f>
        <v/>
      </c>
      <c r="R498" t="str">
        <f>IF(P498="","",(VLOOKUP(P498,Flora!$F$2:$M$7000,3,FALSE)))</f>
        <v/>
      </c>
      <c r="S498" t="str">
        <f>IF(P498="","",(VLOOKUP(P498,Flora!$F$2:$M$7000,4,FALSE)))</f>
        <v/>
      </c>
    </row>
    <row r="499" spans="17:19" x14ac:dyDescent="0.25">
      <c r="Q499" t="str">
        <f>IF(P499="","",(VLOOKUP(P499,Flora!$F$2:$M$7000,2,FALSE)))</f>
        <v/>
      </c>
      <c r="R499" t="str">
        <f>IF(P499="","",(VLOOKUP(P499,Flora!$F$2:$M$7000,3,FALSE)))</f>
        <v/>
      </c>
      <c r="S499" t="str">
        <f>IF(P499="","",(VLOOKUP(P499,Flora!$F$2:$M$7000,4,FALSE)))</f>
        <v/>
      </c>
    </row>
    <row r="500" spans="17:19" x14ac:dyDescent="0.25">
      <c r="Q500" t="str">
        <f>IF(P500="","",(VLOOKUP(P500,Flora!$F$2:$M$7000,2,FALSE)))</f>
        <v/>
      </c>
      <c r="R500" t="str">
        <f>IF(P500="","",(VLOOKUP(P500,Flora!$F$2:$M$7000,3,FALSE)))</f>
        <v/>
      </c>
      <c r="S500" t="str">
        <f>IF(P500="","",(VLOOKUP(P500,Flora!$F$2:$M$7000,4,FALSE)))</f>
        <v/>
      </c>
    </row>
    <row r="501" spans="17:19" x14ac:dyDescent="0.25">
      <c r="Q501" t="str">
        <f>IF(P501="","",(VLOOKUP(P501,Flora!$F$2:$M$7000,2,FALSE)))</f>
        <v/>
      </c>
      <c r="R501" t="str">
        <f>IF(P501="","",(VLOOKUP(P501,Flora!$F$2:$M$7000,3,FALSE)))</f>
        <v/>
      </c>
      <c r="S501" t="str">
        <f>IF(P501="","",(VLOOKUP(P501,Flora!$F$2:$M$7000,4,FALSE)))</f>
        <v/>
      </c>
    </row>
    <row r="502" spans="17:19" x14ac:dyDescent="0.25">
      <c r="Q502" t="str">
        <f>IF(P502="","",(VLOOKUP(P502,Flora!$F$2:$M$7000,2,FALSE)))</f>
        <v/>
      </c>
      <c r="R502" t="str">
        <f>IF(P502="","",(VLOOKUP(P502,Flora!$F$2:$M$7000,3,FALSE)))</f>
        <v/>
      </c>
      <c r="S502" t="str">
        <f>IF(P502="","",(VLOOKUP(P502,Flora!$F$2:$M$7000,4,FALSE)))</f>
        <v/>
      </c>
    </row>
    <row r="503" spans="17:19" x14ac:dyDescent="0.25">
      <c r="Q503" t="str">
        <f>IF(P503="","",(VLOOKUP(P503,Flora!$F$2:$M$7000,2,FALSE)))</f>
        <v/>
      </c>
      <c r="R503" t="str">
        <f>IF(P503="","",(VLOOKUP(P503,Flora!$F$2:$M$7000,3,FALSE)))</f>
        <v/>
      </c>
      <c r="S503" t="str">
        <f>IF(P503="","",(VLOOKUP(P503,Flora!$F$2:$M$7000,4,FALSE)))</f>
        <v/>
      </c>
    </row>
    <row r="504" spans="17:19" x14ac:dyDescent="0.25">
      <c r="Q504" t="str">
        <f>IF(P504="","",(VLOOKUP(P504,Flora!$F$2:$M$7000,2,FALSE)))</f>
        <v/>
      </c>
      <c r="R504" t="str">
        <f>IF(P504="","",(VLOOKUP(P504,Flora!$F$2:$M$7000,3,FALSE)))</f>
        <v/>
      </c>
      <c r="S504" t="str">
        <f>IF(P504="","",(VLOOKUP(P504,Flora!$F$2:$M$7000,4,FALSE)))</f>
        <v/>
      </c>
    </row>
    <row r="505" spans="17:19" x14ac:dyDescent="0.25">
      <c r="Q505" t="str">
        <f>IF(P505="","",(VLOOKUP(P505,Flora!$F$2:$M$7000,2,FALSE)))</f>
        <v/>
      </c>
      <c r="R505" t="str">
        <f>IF(P505="","",(VLOOKUP(P505,Flora!$F$2:$M$7000,3,FALSE)))</f>
        <v/>
      </c>
      <c r="S505" t="str">
        <f>IF(P505="","",(VLOOKUP(P505,Flora!$F$2:$M$7000,4,FALSE)))</f>
        <v/>
      </c>
    </row>
    <row r="506" spans="17:19" x14ac:dyDescent="0.25">
      <c r="Q506" t="str">
        <f>IF(P506="","",(VLOOKUP(P506,Flora!$F$2:$M$7000,2,FALSE)))</f>
        <v/>
      </c>
      <c r="R506" t="str">
        <f>IF(P506="","",(VLOOKUP(P506,Flora!$F$2:$M$7000,3,FALSE)))</f>
        <v/>
      </c>
      <c r="S506" t="str">
        <f>IF(P506="","",(VLOOKUP(P506,Flora!$F$2:$M$7000,4,FALSE)))</f>
        <v/>
      </c>
    </row>
    <row r="507" spans="17:19" x14ac:dyDescent="0.25">
      <c r="Q507" t="str">
        <f>IF(P507="","",(VLOOKUP(P507,Flora!$F$2:$M$7000,2,FALSE)))</f>
        <v/>
      </c>
      <c r="R507" t="str">
        <f>IF(P507="","",(VLOOKUP(P507,Flora!$F$2:$M$7000,3,FALSE)))</f>
        <v/>
      </c>
      <c r="S507" t="str">
        <f>IF(P507="","",(VLOOKUP(P507,Flora!$F$2:$M$7000,4,FALSE)))</f>
        <v/>
      </c>
    </row>
    <row r="508" spans="17:19" x14ac:dyDescent="0.25">
      <c r="Q508" t="str">
        <f>IF(P508="","",(VLOOKUP(P508,Flora!$F$2:$M$7000,2,FALSE)))</f>
        <v/>
      </c>
      <c r="R508" t="str">
        <f>IF(P508="","",(VLOOKUP(P508,Flora!$F$2:$M$7000,3,FALSE)))</f>
        <v/>
      </c>
      <c r="S508" t="str">
        <f>IF(P508="","",(VLOOKUP(P508,Flora!$F$2:$M$7000,4,FALSE)))</f>
        <v/>
      </c>
    </row>
    <row r="509" spans="17:19" x14ac:dyDescent="0.25">
      <c r="Q509" t="str">
        <f>IF(P509="","",(VLOOKUP(P509,Flora!$F$2:$M$7000,2,FALSE)))</f>
        <v/>
      </c>
      <c r="R509" t="str">
        <f>IF(P509="","",(VLOOKUP(P509,Flora!$F$2:$M$7000,3,FALSE)))</f>
        <v/>
      </c>
      <c r="S509" t="str">
        <f>IF(P509="","",(VLOOKUP(P509,Flora!$F$2:$M$7000,4,FALSE)))</f>
        <v/>
      </c>
    </row>
    <row r="510" spans="17:19" x14ac:dyDescent="0.25">
      <c r="Q510" t="str">
        <f>IF(P510="","",(VLOOKUP(P510,Flora!$F$2:$M$7000,2,FALSE)))</f>
        <v/>
      </c>
      <c r="R510" t="str">
        <f>IF(P510="","",(VLOOKUP(P510,Flora!$F$2:$M$7000,3,FALSE)))</f>
        <v/>
      </c>
      <c r="S510" t="str">
        <f>IF(P510="","",(VLOOKUP(P510,Flora!$F$2:$M$7000,4,FALSE)))</f>
        <v/>
      </c>
    </row>
    <row r="511" spans="17:19" x14ac:dyDescent="0.25">
      <c r="Q511" t="str">
        <f>IF(P511="","",(VLOOKUP(P511,Flora!$F$2:$M$7000,2,FALSE)))</f>
        <v/>
      </c>
      <c r="R511" t="str">
        <f>IF(P511="","",(VLOOKUP(P511,Flora!$F$2:$M$7000,3,FALSE)))</f>
        <v/>
      </c>
      <c r="S511" t="str">
        <f>IF(P511="","",(VLOOKUP(P511,Flora!$F$2:$M$7000,4,FALSE)))</f>
        <v/>
      </c>
    </row>
    <row r="512" spans="17:19" x14ac:dyDescent="0.25">
      <c r="Q512" t="str">
        <f>IF(P512="","",(VLOOKUP(P512,Flora!$F$2:$M$7000,2,FALSE)))</f>
        <v/>
      </c>
      <c r="R512" t="str">
        <f>IF(P512="","",(VLOOKUP(P512,Flora!$F$2:$M$7000,3,FALSE)))</f>
        <v/>
      </c>
      <c r="S512" t="str">
        <f>IF(P512="","",(VLOOKUP(P512,Flora!$F$2:$M$7000,4,FALSE)))</f>
        <v/>
      </c>
    </row>
    <row r="513" spans="17:19" x14ac:dyDescent="0.25">
      <c r="Q513" t="str">
        <f>IF(P513="","",(VLOOKUP(P513,Flora!$F$2:$M$7000,2,FALSE)))</f>
        <v/>
      </c>
      <c r="R513" t="str">
        <f>IF(P513="","",(VLOOKUP(P513,Flora!$F$2:$M$7000,3,FALSE)))</f>
        <v/>
      </c>
      <c r="S513" t="str">
        <f>IF(P513="","",(VLOOKUP(P513,Flora!$F$2:$M$7000,4,FALSE)))</f>
        <v/>
      </c>
    </row>
    <row r="514" spans="17:19" x14ac:dyDescent="0.25">
      <c r="Q514" t="str">
        <f>IF(P514="","",(VLOOKUP(P514,Flora!$F$2:$M$7000,2,FALSE)))</f>
        <v/>
      </c>
      <c r="R514" t="str">
        <f>IF(P514="","",(VLOOKUP(P514,Flora!$F$2:$M$7000,3,FALSE)))</f>
        <v/>
      </c>
      <c r="S514" t="str">
        <f>IF(P514="","",(VLOOKUP(P514,Flora!$F$2:$M$7000,4,FALSE)))</f>
        <v/>
      </c>
    </row>
    <row r="515" spans="17:19" x14ac:dyDescent="0.25">
      <c r="Q515" t="str">
        <f>IF(P515="","",(VLOOKUP(P515,Flora!$F$2:$M$7000,2,FALSE)))</f>
        <v/>
      </c>
      <c r="R515" t="str">
        <f>IF(P515="","",(VLOOKUP(P515,Flora!$F$2:$M$7000,3,FALSE)))</f>
        <v/>
      </c>
      <c r="S515" t="str">
        <f>IF(P515="","",(VLOOKUP(P515,Flora!$F$2:$M$7000,4,FALSE)))</f>
        <v/>
      </c>
    </row>
    <row r="516" spans="17:19" x14ac:dyDescent="0.25">
      <c r="Q516" t="str">
        <f>IF(P516="","",(VLOOKUP(P516,Flora!$F$2:$M$7000,2,FALSE)))</f>
        <v/>
      </c>
      <c r="R516" t="str">
        <f>IF(P516="","",(VLOOKUP(P516,Flora!$F$2:$M$7000,3,FALSE)))</f>
        <v/>
      </c>
      <c r="S516" t="str">
        <f>IF(P516="","",(VLOOKUP(P516,Flora!$F$2:$M$7000,4,FALSE)))</f>
        <v/>
      </c>
    </row>
    <row r="517" spans="17:19" x14ac:dyDescent="0.25">
      <c r="Q517" t="str">
        <f>IF(P517="","",(VLOOKUP(P517,Flora!$F$2:$M$7000,2,FALSE)))</f>
        <v/>
      </c>
      <c r="R517" t="str">
        <f>IF(P517="","",(VLOOKUP(P517,Flora!$F$2:$M$7000,3,FALSE)))</f>
        <v/>
      </c>
      <c r="S517" t="str">
        <f>IF(P517="","",(VLOOKUP(P517,Flora!$F$2:$M$7000,4,FALSE)))</f>
        <v/>
      </c>
    </row>
    <row r="518" spans="17:19" x14ac:dyDescent="0.25">
      <c r="Q518" t="str">
        <f>IF(P518="","",(VLOOKUP(P518,Flora!$F$2:$M$7000,2,FALSE)))</f>
        <v/>
      </c>
      <c r="R518" t="str">
        <f>IF(P518="","",(VLOOKUP(P518,Flora!$F$2:$M$7000,3,FALSE)))</f>
        <v/>
      </c>
      <c r="S518" t="str">
        <f>IF(P518="","",(VLOOKUP(P518,Flora!$F$2:$M$7000,4,FALSE)))</f>
        <v/>
      </c>
    </row>
    <row r="519" spans="17:19" x14ac:dyDescent="0.25">
      <c r="Q519" t="str">
        <f>IF(P519="","",(VLOOKUP(P519,Flora!$F$2:$M$7000,2,FALSE)))</f>
        <v/>
      </c>
      <c r="R519" t="str">
        <f>IF(P519="","",(VLOOKUP(P519,Flora!$F$2:$M$7000,3,FALSE)))</f>
        <v/>
      </c>
      <c r="S519" t="str">
        <f>IF(P519="","",(VLOOKUP(P519,Flora!$F$2:$M$7000,4,FALSE)))</f>
        <v/>
      </c>
    </row>
    <row r="520" spans="17:19" x14ac:dyDescent="0.25">
      <c r="Q520" t="str">
        <f>IF(P520="","",(VLOOKUP(P520,Flora!$F$2:$M$7000,2,FALSE)))</f>
        <v/>
      </c>
      <c r="R520" t="str">
        <f>IF(P520="","",(VLOOKUP(P520,Flora!$F$2:$M$7000,3,FALSE)))</f>
        <v/>
      </c>
      <c r="S520" t="str">
        <f>IF(P520="","",(VLOOKUP(P520,Flora!$F$2:$M$7000,4,FALSE)))</f>
        <v/>
      </c>
    </row>
    <row r="521" spans="17:19" x14ac:dyDescent="0.25">
      <c r="Q521" t="str">
        <f>IF(P521="","",(VLOOKUP(P521,Flora!$F$2:$M$7000,2,FALSE)))</f>
        <v/>
      </c>
      <c r="R521" t="str">
        <f>IF(P521="","",(VLOOKUP(P521,Flora!$F$2:$M$7000,3,FALSE)))</f>
        <v/>
      </c>
      <c r="S521" t="str">
        <f>IF(P521="","",(VLOOKUP(P521,Flora!$F$2:$M$7000,4,FALSE)))</f>
        <v/>
      </c>
    </row>
    <row r="522" spans="17:19" x14ac:dyDescent="0.25">
      <c r="Q522" t="str">
        <f>IF(P522="","",(VLOOKUP(P522,Flora!$F$2:$M$7000,2,FALSE)))</f>
        <v/>
      </c>
      <c r="R522" t="str">
        <f>IF(P522="","",(VLOOKUP(P522,Flora!$F$2:$M$7000,3,FALSE)))</f>
        <v/>
      </c>
      <c r="S522" t="str">
        <f>IF(P522="","",(VLOOKUP(P522,Flora!$F$2:$M$7000,4,FALSE)))</f>
        <v/>
      </c>
    </row>
    <row r="523" spans="17:19" x14ac:dyDescent="0.25">
      <c r="Q523" t="str">
        <f>IF(P523="","",(VLOOKUP(P523,Flora!$F$2:$M$7000,2,FALSE)))</f>
        <v/>
      </c>
      <c r="R523" t="str">
        <f>IF(P523="","",(VLOOKUP(P523,Flora!$F$2:$M$7000,3,FALSE)))</f>
        <v/>
      </c>
      <c r="S523" t="str">
        <f>IF(P523="","",(VLOOKUP(P523,Flora!$F$2:$M$7000,4,FALSE)))</f>
        <v/>
      </c>
    </row>
    <row r="524" spans="17:19" x14ac:dyDescent="0.25">
      <c r="Q524" t="str">
        <f>IF(P524="","",(VLOOKUP(P524,Flora!$F$2:$M$7000,2,FALSE)))</f>
        <v/>
      </c>
      <c r="R524" t="str">
        <f>IF(P524="","",(VLOOKUP(P524,Flora!$F$2:$M$7000,3,FALSE)))</f>
        <v/>
      </c>
      <c r="S524" t="str">
        <f>IF(P524="","",(VLOOKUP(P524,Flora!$F$2:$M$7000,4,FALSE)))</f>
        <v/>
      </c>
    </row>
    <row r="525" spans="17:19" x14ac:dyDescent="0.25">
      <c r="Q525" t="str">
        <f>IF(P525="","",(VLOOKUP(P525,Flora!$F$2:$M$7000,2,FALSE)))</f>
        <v/>
      </c>
      <c r="R525" t="str">
        <f>IF(P525="","",(VLOOKUP(P525,Flora!$F$2:$M$7000,3,FALSE)))</f>
        <v/>
      </c>
      <c r="S525" t="str">
        <f>IF(P525="","",(VLOOKUP(P525,Flora!$F$2:$M$7000,4,FALSE)))</f>
        <v/>
      </c>
    </row>
    <row r="526" spans="17:19" x14ac:dyDescent="0.25">
      <c r="Q526" t="str">
        <f>IF(P526="","",(VLOOKUP(P526,Flora!$F$2:$M$7000,2,FALSE)))</f>
        <v/>
      </c>
      <c r="R526" t="str">
        <f>IF(P526="","",(VLOOKUP(P526,Flora!$F$2:$M$7000,3,FALSE)))</f>
        <v/>
      </c>
      <c r="S526" t="str">
        <f>IF(P526="","",(VLOOKUP(P526,Flora!$F$2:$M$7000,4,FALSE)))</f>
        <v/>
      </c>
    </row>
    <row r="527" spans="17:19" x14ac:dyDescent="0.25">
      <c r="Q527" t="str">
        <f>IF(P527="","",(VLOOKUP(P527,Flora!$F$2:$M$7000,2,FALSE)))</f>
        <v/>
      </c>
      <c r="R527" t="str">
        <f>IF(P527="","",(VLOOKUP(P527,Flora!$F$2:$M$7000,3,FALSE)))</f>
        <v/>
      </c>
      <c r="S527" t="str">
        <f>IF(P527="","",(VLOOKUP(P527,Flora!$F$2:$M$7000,4,FALSE)))</f>
        <v/>
      </c>
    </row>
    <row r="528" spans="17:19" x14ac:dyDescent="0.25">
      <c r="Q528" t="str">
        <f>IF(P528="","",(VLOOKUP(P528,Flora!$F$2:$M$7000,2,FALSE)))</f>
        <v/>
      </c>
      <c r="R528" t="str">
        <f>IF(P528="","",(VLOOKUP(P528,Flora!$F$2:$M$7000,3,FALSE)))</f>
        <v/>
      </c>
      <c r="S528" t="str">
        <f>IF(P528="","",(VLOOKUP(P528,Flora!$F$2:$M$7000,4,FALSE)))</f>
        <v/>
      </c>
    </row>
    <row r="529" spans="17:19" x14ac:dyDescent="0.25">
      <c r="Q529" t="str">
        <f>IF(P529="","",(VLOOKUP(P529,Flora!$F$2:$M$7000,2,FALSE)))</f>
        <v/>
      </c>
      <c r="R529" t="str">
        <f>IF(P529="","",(VLOOKUP(P529,Flora!$F$2:$M$7000,3,FALSE)))</f>
        <v/>
      </c>
      <c r="S529" t="str">
        <f>IF(P529="","",(VLOOKUP(P529,Flora!$F$2:$M$7000,4,FALSE)))</f>
        <v/>
      </c>
    </row>
    <row r="530" spans="17:19" x14ac:dyDescent="0.25">
      <c r="Q530" t="str">
        <f>IF(P530="","",(VLOOKUP(P530,Flora!$F$2:$M$7000,2,FALSE)))</f>
        <v/>
      </c>
      <c r="R530" t="str">
        <f>IF(P530="","",(VLOOKUP(P530,Flora!$F$2:$M$7000,3,FALSE)))</f>
        <v/>
      </c>
      <c r="S530" t="str">
        <f>IF(P530="","",(VLOOKUP(P530,Flora!$F$2:$M$7000,4,FALSE)))</f>
        <v/>
      </c>
    </row>
    <row r="531" spans="17:19" x14ac:dyDescent="0.25">
      <c r="Q531" t="str">
        <f>IF(P531="","",(VLOOKUP(P531,Flora!$F$2:$M$7000,2,FALSE)))</f>
        <v/>
      </c>
      <c r="R531" t="str">
        <f>IF(P531="","",(VLOOKUP(P531,Flora!$F$2:$M$7000,3,FALSE)))</f>
        <v/>
      </c>
      <c r="S531" t="str">
        <f>IF(P531="","",(VLOOKUP(P531,Flora!$F$2:$M$7000,4,FALSE)))</f>
        <v/>
      </c>
    </row>
    <row r="532" spans="17:19" x14ac:dyDescent="0.25">
      <c r="Q532" t="str">
        <f>IF(P532="","",(VLOOKUP(P532,Flora!$F$2:$M$7000,2,FALSE)))</f>
        <v/>
      </c>
      <c r="R532" t="str">
        <f>IF(P532="","",(VLOOKUP(P532,Flora!$F$2:$M$7000,3,FALSE)))</f>
        <v/>
      </c>
      <c r="S532" t="str">
        <f>IF(P532="","",(VLOOKUP(P532,Flora!$F$2:$M$7000,4,FALSE)))</f>
        <v/>
      </c>
    </row>
    <row r="533" spans="17:19" x14ac:dyDescent="0.25">
      <c r="Q533" t="str">
        <f>IF(P533="","",(VLOOKUP(P533,Flora!$F$2:$M$7000,2,FALSE)))</f>
        <v/>
      </c>
      <c r="R533" t="str">
        <f>IF(P533="","",(VLOOKUP(P533,Flora!$F$2:$M$7000,3,FALSE)))</f>
        <v/>
      </c>
      <c r="S533" t="str">
        <f>IF(P533="","",(VLOOKUP(P533,Flora!$F$2:$M$7000,4,FALSE)))</f>
        <v/>
      </c>
    </row>
    <row r="534" spans="17:19" x14ac:dyDescent="0.25">
      <c r="Q534" t="str">
        <f>IF(P534="","",(VLOOKUP(P534,Flora!$F$2:$M$7000,2,FALSE)))</f>
        <v/>
      </c>
      <c r="R534" t="str">
        <f>IF(P534="","",(VLOOKUP(P534,Flora!$F$2:$M$7000,3,FALSE)))</f>
        <v/>
      </c>
      <c r="S534" t="str">
        <f>IF(P534="","",(VLOOKUP(P534,Flora!$F$2:$M$7000,4,FALSE)))</f>
        <v/>
      </c>
    </row>
    <row r="535" spans="17:19" x14ac:dyDescent="0.25">
      <c r="Q535" t="str">
        <f>IF(P535="","",(VLOOKUP(P535,Flora!$F$2:$M$7000,2,FALSE)))</f>
        <v/>
      </c>
      <c r="R535" t="str">
        <f>IF(P535="","",(VLOOKUP(P535,Flora!$F$2:$M$7000,3,FALSE)))</f>
        <v/>
      </c>
      <c r="S535" t="str">
        <f>IF(P535="","",(VLOOKUP(P535,Flora!$F$2:$M$7000,4,FALSE)))</f>
        <v/>
      </c>
    </row>
    <row r="536" spans="17:19" x14ac:dyDescent="0.25">
      <c r="Q536" t="str">
        <f>IF(P536="","",(VLOOKUP(P536,Flora!$F$2:$M$7000,2,FALSE)))</f>
        <v/>
      </c>
      <c r="R536" t="str">
        <f>IF(P536="","",(VLOOKUP(P536,Flora!$F$2:$M$7000,3,FALSE)))</f>
        <v/>
      </c>
      <c r="S536" t="str">
        <f>IF(P536="","",(VLOOKUP(P536,Flora!$F$2:$M$7000,4,FALSE)))</f>
        <v/>
      </c>
    </row>
    <row r="537" spans="17:19" x14ac:dyDescent="0.25">
      <c r="Q537" t="str">
        <f>IF(P537="","",(VLOOKUP(P537,Flora!$F$2:$M$7000,2,FALSE)))</f>
        <v/>
      </c>
      <c r="R537" t="str">
        <f>IF(P537="","",(VLOOKUP(P537,Flora!$F$2:$M$7000,3,FALSE)))</f>
        <v/>
      </c>
      <c r="S537" t="str">
        <f>IF(P537="","",(VLOOKUP(P537,Flora!$F$2:$M$7000,4,FALSE)))</f>
        <v/>
      </c>
    </row>
    <row r="538" spans="17:19" x14ac:dyDescent="0.25">
      <c r="Q538" t="str">
        <f>IF(P538="","",(VLOOKUP(P538,Flora!$F$2:$M$7000,2,FALSE)))</f>
        <v/>
      </c>
      <c r="R538" t="str">
        <f>IF(P538="","",(VLOOKUP(P538,Flora!$F$2:$M$7000,3,FALSE)))</f>
        <v/>
      </c>
      <c r="S538" t="str">
        <f>IF(P538="","",(VLOOKUP(P538,Flora!$F$2:$M$7000,4,FALSE)))</f>
        <v/>
      </c>
    </row>
    <row r="539" spans="17:19" x14ac:dyDescent="0.25">
      <c r="Q539" t="str">
        <f>IF(P539="","",(VLOOKUP(P539,Flora!$F$2:$M$7000,2,FALSE)))</f>
        <v/>
      </c>
      <c r="R539" t="str">
        <f>IF(P539="","",(VLOOKUP(P539,Flora!$F$2:$M$7000,3,FALSE)))</f>
        <v/>
      </c>
      <c r="S539" t="str">
        <f>IF(P539="","",(VLOOKUP(P539,Flora!$F$2:$M$7000,4,FALSE)))</f>
        <v/>
      </c>
    </row>
    <row r="540" spans="17:19" x14ac:dyDescent="0.25">
      <c r="Q540" t="str">
        <f>IF(P540="","",(VLOOKUP(P540,Flora!$F$2:$M$7000,2,FALSE)))</f>
        <v/>
      </c>
      <c r="R540" t="str">
        <f>IF(P540="","",(VLOOKUP(P540,Flora!$F$2:$M$7000,3,FALSE)))</f>
        <v/>
      </c>
      <c r="S540" t="str">
        <f>IF(P540="","",(VLOOKUP(P540,Flora!$F$2:$M$7000,4,FALSE)))</f>
        <v/>
      </c>
    </row>
    <row r="541" spans="17:19" x14ac:dyDescent="0.25">
      <c r="Q541" t="str">
        <f>IF(P541="","",(VLOOKUP(P541,Flora!$F$2:$M$7000,2,FALSE)))</f>
        <v/>
      </c>
      <c r="R541" t="str">
        <f>IF(P541="","",(VLOOKUP(P541,Flora!$F$2:$M$7000,3,FALSE)))</f>
        <v/>
      </c>
      <c r="S541" t="str">
        <f>IF(P541="","",(VLOOKUP(P541,Flora!$F$2:$M$7000,4,FALSE)))</f>
        <v/>
      </c>
    </row>
    <row r="542" spans="17:19" x14ac:dyDescent="0.25">
      <c r="Q542" t="str">
        <f>IF(P542="","",(VLOOKUP(P542,Flora!$F$2:$M$7000,2,FALSE)))</f>
        <v/>
      </c>
      <c r="R542" t="str">
        <f>IF(P542="","",(VLOOKUP(P542,Flora!$F$2:$M$7000,3,FALSE)))</f>
        <v/>
      </c>
      <c r="S542" t="str">
        <f>IF(P542="","",(VLOOKUP(P542,Flora!$F$2:$M$7000,4,FALSE)))</f>
        <v/>
      </c>
    </row>
    <row r="543" spans="17:19" x14ac:dyDescent="0.25">
      <c r="Q543" t="str">
        <f>IF(P543="","",(VLOOKUP(P543,Flora!$F$2:$M$7000,2,FALSE)))</f>
        <v/>
      </c>
      <c r="R543" t="str">
        <f>IF(P543="","",(VLOOKUP(P543,Flora!$F$2:$M$7000,3,FALSE)))</f>
        <v/>
      </c>
      <c r="S543" t="str">
        <f>IF(P543="","",(VLOOKUP(P543,Flora!$F$2:$M$7000,4,FALSE)))</f>
        <v/>
      </c>
    </row>
    <row r="544" spans="17:19" x14ac:dyDescent="0.25">
      <c r="Q544" t="str">
        <f>IF(P544="","",(VLOOKUP(P544,Flora!$F$2:$M$7000,2,FALSE)))</f>
        <v/>
      </c>
      <c r="R544" t="str">
        <f>IF(P544="","",(VLOOKUP(P544,Flora!$F$2:$M$7000,3,FALSE)))</f>
        <v/>
      </c>
      <c r="S544" t="str">
        <f>IF(P544="","",(VLOOKUP(P544,Flora!$F$2:$M$7000,4,FALSE)))</f>
        <v/>
      </c>
    </row>
    <row r="545" spans="17:19" x14ac:dyDescent="0.25">
      <c r="Q545" t="str">
        <f>IF(P545="","",(VLOOKUP(P545,Flora!$F$2:$M$7000,2,FALSE)))</f>
        <v/>
      </c>
      <c r="R545" t="str">
        <f>IF(P545="","",(VLOOKUP(P545,Flora!$F$2:$M$7000,3,FALSE)))</f>
        <v/>
      </c>
      <c r="S545" t="str">
        <f>IF(P545="","",(VLOOKUP(P545,Flora!$F$2:$M$7000,4,FALSE)))</f>
        <v/>
      </c>
    </row>
    <row r="546" spans="17:19" x14ac:dyDescent="0.25">
      <c r="Q546" t="str">
        <f>IF(P546="","",(VLOOKUP(P546,Flora!$F$2:$M$7000,2,FALSE)))</f>
        <v/>
      </c>
      <c r="R546" t="str">
        <f>IF(P546="","",(VLOOKUP(P546,Flora!$F$2:$M$7000,3,FALSE)))</f>
        <v/>
      </c>
      <c r="S546" t="str">
        <f>IF(P546="","",(VLOOKUP(P546,Flora!$F$2:$M$7000,4,FALSE)))</f>
        <v/>
      </c>
    </row>
    <row r="547" spans="17:19" x14ac:dyDescent="0.25">
      <c r="Q547" t="str">
        <f>IF(P547="","",(VLOOKUP(P547,Flora!$F$2:$M$7000,2,FALSE)))</f>
        <v/>
      </c>
      <c r="R547" t="str">
        <f>IF(P547="","",(VLOOKUP(P547,Flora!$F$2:$M$7000,3,FALSE)))</f>
        <v/>
      </c>
      <c r="S547" t="str">
        <f>IF(P547="","",(VLOOKUP(P547,Flora!$F$2:$M$7000,4,FALSE)))</f>
        <v/>
      </c>
    </row>
    <row r="548" spans="17:19" x14ac:dyDescent="0.25">
      <c r="Q548" t="str">
        <f>IF(P548="","",(VLOOKUP(P548,Flora!$F$2:$M$7000,2,FALSE)))</f>
        <v/>
      </c>
      <c r="R548" t="str">
        <f>IF(P548="","",(VLOOKUP(P548,Flora!$F$2:$M$7000,3,FALSE)))</f>
        <v/>
      </c>
      <c r="S548" t="str">
        <f>IF(P548="","",(VLOOKUP(P548,Flora!$F$2:$M$7000,4,FALSE)))</f>
        <v/>
      </c>
    </row>
    <row r="549" spans="17:19" x14ac:dyDescent="0.25">
      <c r="Q549" t="str">
        <f>IF(P549="","",(VLOOKUP(P549,Flora!$F$2:$M$7000,2,FALSE)))</f>
        <v/>
      </c>
      <c r="R549" t="str">
        <f>IF(P549="","",(VLOOKUP(P549,Flora!$F$2:$M$7000,3,FALSE)))</f>
        <v/>
      </c>
      <c r="S549" t="str">
        <f>IF(P549="","",(VLOOKUP(P549,Flora!$F$2:$M$7000,4,FALSE)))</f>
        <v/>
      </c>
    </row>
    <row r="550" spans="17:19" x14ac:dyDescent="0.25">
      <c r="Q550" t="str">
        <f>IF(P550="","",(VLOOKUP(P550,Flora!$F$2:$M$7000,2,FALSE)))</f>
        <v/>
      </c>
      <c r="R550" t="str">
        <f>IF(P550="","",(VLOOKUP(P550,Flora!$F$2:$M$7000,3,FALSE)))</f>
        <v/>
      </c>
      <c r="S550" t="str">
        <f>IF(P550="","",(VLOOKUP(P550,Flora!$F$2:$M$7000,4,FALSE)))</f>
        <v/>
      </c>
    </row>
    <row r="551" spans="17:19" x14ac:dyDescent="0.25">
      <c r="Q551" t="str">
        <f>IF(P551="","",(VLOOKUP(P551,Flora!$F$2:$M$7000,2,FALSE)))</f>
        <v/>
      </c>
      <c r="R551" t="str">
        <f>IF(P551="","",(VLOOKUP(P551,Flora!$F$2:$M$7000,3,FALSE)))</f>
        <v/>
      </c>
      <c r="S551" t="str">
        <f>IF(P551="","",(VLOOKUP(P551,Flora!$F$2:$M$7000,4,FALSE)))</f>
        <v/>
      </c>
    </row>
    <row r="552" spans="17:19" x14ac:dyDescent="0.25">
      <c r="Q552" t="str">
        <f>IF(P552="","",(VLOOKUP(P552,Flora!$F$2:$M$7000,2,FALSE)))</f>
        <v/>
      </c>
      <c r="R552" t="str">
        <f>IF(P552="","",(VLOOKUP(P552,Flora!$F$2:$M$7000,3,FALSE)))</f>
        <v/>
      </c>
      <c r="S552" t="str">
        <f>IF(P552="","",(VLOOKUP(P552,Flora!$F$2:$M$7000,4,FALSE)))</f>
        <v/>
      </c>
    </row>
    <row r="553" spans="17:19" x14ac:dyDescent="0.25">
      <c r="Q553" t="str">
        <f>IF(P553="","",(VLOOKUP(P553,Flora!$F$2:$M$7000,2,FALSE)))</f>
        <v/>
      </c>
      <c r="R553" t="str">
        <f>IF(P553="","",(VLOOKUP(P553,Flora!$F$2:$M$7000,3,FALSE)))</f>
        <v/>
      </c>
      <c r="S553" t="str">
        <f>IF(P553="","",(VLOOKUP(P553,Flora!$F$2:$M$7000,4,FALSE)))</f>
        <v/>
      </c>
    </row>
    <row r="554" spans="17:19" x14ac:dyDescent="0.25">
      <c r="Q554" t="str">
        <f>IF(P554="","",(VLOOKUP(P554,Flora!$F$2:$M$7000,2,FALSE)))</f>
        <v/>
      </c>
      <c r="R554" t="str">
        <f>IF(P554="","",(VLOOKUP(P554,Flora!$F$2:$M$7000,3,FALSE)))</f>
        <v/>
      </c>
      <c r="S554" t="str">
        <f>IF(P554="","",(VLOOKUP(P554,Flora!$F$2:$M$7000,4,FALSE)))</f>
        <v/>
      </c>
    </row>
    <row r="555" spans="17:19" x14ac:dyDescent="0.25">
      <c r="Q555" t="str">
        <f>IF(P555="","",(VLOOKUP(P555,Flora!$F$2:$M$7000,2,FALSE)))</f>
        <v/>
      </c>
      <c r="R555" t="str">
        <f>IF(P555="","",(VLOOKUP(P555,Flora!$F$2:$M$7000,3,FALSE)))</f>
        <v/>
      </c>
      <c r="S555" t="str">
        <f>IF(P555="","",(VLOOKUP(P555,Flora!$F$2:$M$7000,4,FALSE)))</f>
        <v/>
      </c>
    </row>
    <row r="556" spans="17:19" x14ac:dyDescent="0.25">
      <c r="Q556" t="str">
        <f>IF(P556="","",(VLOOKUP(P556,Flora!$F$2:$M$7000,2,FALSE)))</f>
        <v/>
      </c>
      <c r="R556" t="str">
        <f>IF(P556="","",(VLOOKUP(P556,Flora!$F$2:$M$7000,3,FALSE)))</f>
        <v/>
      </c>
      <c r="S556" t="str">
        <f>IF(P556="","",(VLOOKUP(P556,Flora!$F$2:$M$7000,4,FALSE)))</f>
        <v/>
      </c>
    </row>
    <row r="557" spans="17:19" x14ac:dyDescent="0.25">
      <c r="Q557" t="str">
        <f>IF(P557="","",(VLOOKUP(P557,Flora!$F$2:$M$7000,2,FALSE)))</f>
        <v/>
      </c>
      <c r="R557" t="str">
        <f>IF(P557="","",(VLOOKUP(P557,Flora!$F$2:$M$7000,3,FALSE)))</f>
        <v/>
      </c>
      <c r="S557" t="str">
        <f>IF(P557="","",(VLOOKUP(P557,Flora!$F$2:$M$7000,4,FALSE)))</f>
        <v/>
      </c>
    </row>
    <row r="558" spans="17:19" x14ac:dyDescent="0.25">
      <c r="Q558" t="str">
        <f>IF(P558="","",(VLOOKUP(P558,Flora!$F$2:$M$7000,2,FALSE)))</f>
        <v/>
      </c>
      <c r="R558" t="str">
        <f>IF(P558="","",(VLOOKUP(P558,Flora!$F$2:$M$7000,3,FALSE)))</f>
        <v/>
      </c>
      <c r="S558" t="str">
        <f>IF(P558="","",(VLOOKUP(P558,Flora!$F$2:$M$7000,4,FALSE)))</f>
        <v/>
      </c>
    </row>
    <row r="559" spans="17:19" x14ac:dyDescent="0.25">
      <c r="Q559" t="str">
        <f>IF(P559="","",(VLOOKUP(P559,Flora!$F$2:$M$7000,2,FALSE)))</f>
        <v/>
      </c>
      <c r="R559" t="str">
        <f>IF(P559="","",(VLOOKUP(P559,Flora!$F$2:$M$7000,3,FALSE)))</f>
        <v/>
      </c>
      <c r="S559" t="str">
        <f>IF(P559="","",(VLOOKUP(P559,Flora!$F$2:$M$7000,4,FALSE)))</f>
        <v/>
      </c>
    </row>
    <row r="560" spans="17:19" x14ac:dyDescent="0.25">
      <c r="Q560" t="str">
        <f>IF(P560="","",(VLOOKUP(P560,Flora!$F$2:$M$7000,2,FALSE)))</f>
        <v/>
      </c>
      <c r="R560" t="str">
        <f>IF(P560="","",(VLOOKUP(P560,Flora!$F$2:$M$7000,3,FALSE)))</f>
        <v/>
      </c>
      <c r="S560" t="str">
        <f>IF(P560="","",(VLOOKUP(P560,Flora!$F$2:$M$7000,4,FALSE)))</f>
        <v/>
      </c>
    </row>
    <row r="561" spans="17:19" x14ac:dyDescent="0.25">
      <c r="Q561" t="str">
        <f>IF(P561="","",(VLOOKUP(P561,Flora!$F$2:$M$7000,2,FALSE)))</f>
        <v/>
      </c>
      <c r="R561" t="str">
        <f>IF(P561="","",(VLOOKUP(P561,Flora!$F$2:$M$7000,3,FALSE)))</f>
        <v/>
      </c>
      <c r="S561" t="str">
        <f>IF(P561="","",(VLOOKUP(P561,Flora!$F$2:$M$7000,4,FALSE)))</f>
        <v/>
      </c>
    </row>
    <row r="562" spans="17:19" x14ac:dyDescent="0.25">
      <c r="Q562" t="str">
        <f>IF(P562="","",(VLOOKUP(P562,Flora!$F$2:$M$7000,2,FALSE)))</f>
        <v/>
      </c>
      <c r="R562" t="str">
        <f>IF(P562="","",(VLOOKUP(P562,Flora!$F$2:$M$7000,3,FALSE)))</f>
        <v/>
      </c>
      <c r="S562" t="str">
        <f>IF(P562="","",(VLOOKUP(P562,Flora!$F$2:$M$7000,4,FALSE)))</f>
        <v/>
      </c>
    </row>
    <row r="563" spans="17:19" x14ac:dyDescent="0.25">
      <c r="Q563" t="str">
        <f>IF(P563="","",(VLOOKUP(P563,Flora!$F$2:$M$7000,2,FALSE)))</f>
        <v/>
      </c>
      <c r="R563" t="str">
        <f>IF(P563="","",(VLOOKUP(P563,Flora!$F$2:$M$7000,3,FALSE)))</f>
        <v/>
      </c>
      <c r="S563" t="str">
        <f>IF(P563="","",(VLOOKUP(P563,Flora!$F$2:$M$7000,4,FALSE)))</f>
        <v/>
      </c>
    </row>
    <row r="564" spans="17:19" x14ac:dyDescent="0.25">
      <c r="Q564" t="str">
        <f>IF(P564="","",(VLOOKUP(P564,Flora!$F$2:$M$7000,2,FALSE)))</f>
        <v/>
      </c>
      <c r="R564" t="str">
        <f>IF(P564="","",(VLOOKUP(P564,Flora!$F$2:$M$7000,3,FALSE)))</f>
        <v/>
      </c>
      <c r="S564" t="str">
        <f>IF(P564="","",(VLOOKUP(P564,Flora!$F$2:$M$7000,4,FALSE)))</f>
        <v/>
      </c>
    </row>
    <row r="565" spans="17:19" x14ac:dyDescent="0.25">
      <c r="Q565" t="str">
        <f>IF(P565="","",(VLOOKUP(P565,Flora!$F$2:$M$7000,2,FALSE)))</f>
        <v/>
      </c>
      <c r="R565" t="str">
        <f>IF(P565="","",(VLOOKUP(P565,Flora!$F$2:$M$7000,3,FALSE)))</f>
        <v/>
      </c>
      <c r="S565" t="str">
        <f>IF(P565="","",(VLOOKUP(P565,Flora!$F$2:$M$7000,4,FALSE)))</f>
        <v/>
      </c>
    </row>
    <row r="566" spans="17:19" x14ac:dyDescent="0.25">
      <c r="Q566" t="str">
        <f>IF(P566="","",(VLOOKUP(P566,Flora!$F$2:$M$7000,2,FALSE)))</f>
        <v/>
      </c>
      <c r="R566" t="str">
        <f>IF(P566="","",(VLOOKUP(P566,Flora!$F$2:$M$7000,3,FALSE)))</f>
        <v/>
      </c>
      <c r="S566" t="str">
        <f>IF(P566="","",(VLOOKUP(P566,Flora!$F$2:$M$7000,4,FALSE)))</f>
        <v/>
      </c>
    </row>
    <row r="567" spans="17:19" x14ac:dyDescent="0.25">
      <c r="Q567" t="str">
        <f>IF(P567="","",(VLOOKUP(P567,Flora!$F$2:$M$7000,2,FALSE)))</f>
        <v/>
      </c>
      <c r="R567" t="str">
        <f>IF(P567="","",(VLOOKUP(P567,Flora!$F$2:$M$7000,3,FALSE)))</f>
        <v/>
      </c>
      <c r="S567" t="str">
        <f>IF(P567="","",(VLOOKUP(P567,Flora!$F$2:$M$7000,4,FALSE)))</f>
        <v/>
      </c>
    </row>
    <row r="568" spans="17:19" x14ac:dyDescent="0.25">
      <c r="Q568" t="str">
        <f>IF(P568="","",(VLOOKUP(P568,Flora!$F$2:$M$7000,2,FALSE)))</f>
        <v/>
      </c>
      <c r="R568" t="str">
        <f>IF(P568="","",(VLOOKUP(P568,Flora!$F$2:$M$7000,3,FALSE)))</f>
        <v/>
      </c>
      <c r="S568" t="str">
        <f>IF(P568="","",(VLOOKUP(P568,Flora!$F$2:$M$7000,4,FALSE)))</f>
        <v/>
      </c>
    </row>
    <row r="569" spans="17:19" x14ac:dyDescent="0.25">
      <c r="Q569" t="str">
        <f>IF(P569="","",(VLOOKUP(P569,Flora!$F$2:$M$7000,2,FALSE)))</f>
        <v/>
      </c>
      <c r="R569" t="str">
        <f>IF(P569="","",(VLOOKUP(P569,Flora!$F$2:$M$7000,3,FALSE)))</f>
        <v/>
      </c>
      <c r="S569" t="str">
        <f>IF(P569="","",(VLOOKUP(P569,Flora!$F$2:$M$7000,4,FALSE)))</f>
        <v/>
      </c>
    </row>
    <row r="570" spans="17:19" x14ac:dyDescent="0.25">
      <c r="Q570" t="str">
        <f>IF(P570="","",(VLOOKUP(P570,Flora!$F$2:$M$7000,2,FALSE)))</f>
        <v/>
      </c>
      <c r="R570" t="str">
        <f>IF(P570="","",(VLOOKUP(P570,Flora!$F$2:$M$7000,3,FALSE)))</f>
        <v/>
      </c>
      <c r="S570" t="str">
        <f>IF(P570="","",(VLOOKUP(P570,Flora!$F$2:$M$7000,4,FALSE)))</f>
        <v/>
      </c>
    </row>
    <row r="571" spans="17:19" x14ac:dyDescent="0.25">
      <c r="Q571" t="str">
        <f>IF(P571="","",(VLOOKUP(P571,Flora!$F$2:$M$7000,2,FALSE)))</f>
        <v/>
      </c>
      <c r="R571" t="str">
        <f>IF(P571="","",(VLOOKUP(P571,Flora!$F$2:$M$7000,3,FALSE)))</f>
        <v/>
      </c>
      <c r="S571" t="str">
        <f>IF(P571="","",(VLOOKUP(P571,Flora!$F$2:$M$7000,4,FALSE)))</f>
        <v/>
      </c>
    </row>
    <row r="572" spans="17:19" x14ac:dyDescent="0.25">
      <c r="Q572" t="str">
        <f>IF(P572="","",(VLOOKUP(P572,Flora!$F$2:$M$7000,2,FALSE)))</f>
        <v/>
      </c>
      <c r="R572" t="str">
        <f>IF(P572="","",(VLOOKUP(P572,Flora!$F$2:$M$7000,3,FALSE)))</f>
        <v/>
      </c>
      <c r="S572" t="str">
        <f>IF(P572="","",(VLOOKUP(P572,Flora!$F$2:$M$7000,4,FALSE)))</f>
        <v/>
      </c>
    </row>
    <row r="573" spans="17:19" x14ac:dyDescent="0.25">
      <c r="Q573" t="str">
        <f>IF(P573="","",(VLOOKUP(P573,Flora!$F$2:$M$7000,2,FALSE)))</f>
        <v/>
      </c>
      <c r="R573" t="str">
        <f>IF(P573="","",(VLOOKUP(P573,Flora!$F$2:$M$7000,3,FALSE)))</f>
        <v/>
      </c>
      <c r="S573" t="str">
        <f>IF(P573="","",(VLOOKUP(P573,Flora!$F$2:$M$7000,4,FALSE)))</f>
        <v/>
      </c>
    </row>
    <row r="574" spans="17:19" x14ac:dyDescent="0.25">
      <c r="Q574" t="str">
        <f>IF(P574="","",(VLOOKUP(P574,Flora!$F$2:$M$7000,2,FALSE)))</f>
        <v/>
      </c>
      <c r="R574" t="str">
        <f>IF(P574="","",(VLOOKUP(P574,Flora!$F$2:$M$7000,3,FALSE)))</f>
        <v/>
      </c>
      <c r="S574" t="str">
        <f>IF(P574="","",(VLOOKUP(P574,Flora!$F$2:$M$7000,4,FALSE)))</f>
        <v/>
      </c>
    </row>
    <row r="575" spans="17:19" x14ac:dyDescent="0.25">
      <c r="Q575" t="str">
        <f>IF(P575="","",(VLOOKUP(P575,Flora!$F$2:$M$7000,2,FALSE)))</f>
        <v/>
      </c>
      <c r="R575" t="str">
        <f>IF(P575="","",(VLOOKUP(P575,Flora!$F$2:$M$7000,3,FALSE)))</f>
        <v/>
      </c>
      <c r="S575" t="str">
        <f>IF(P575="","",(VLOOKUP(P575,Flora!$F$2:$M$7000,4,FALSE)))</f>
        <v/>
      </c>
    </row>
    <row r="576" spans="17:19" x14ac:dyDescent="0.25">
      <c r="Q576" t="str">
        <f>IF(P576="","",(VLOOKUP(P576,Flora!$F$2:$M$7000,2,FALSE)))</f>
        <v/>
      </c>
      <c r="R576" t="str">
        <f>IF(P576="","",(VLOOKUP(P576,Flora!$F$2:$M$7000,3,FALSE)))</f>
        <v/>
      </c>
      <c r="S576" t="str">
        <f>IF(P576="","",(VLOOKUP(P576,Flora!$F$2:$M$7000,4,FALSE)))</f>
        <v/>
      </c>
    </row>
    <row r="577" spans="17:19" x14ac:dyDescent="0.25">
      <c r="Q577" t="str">
        <f>IF(P577="","",(VLOOKUP(P577,Flora!$F$2:$M$7000,2,FALSE)))</f>
        <v/>
      </c>
      <c r="R577" t="str">
        <f>IF(P577="","",(VLOOKUP(P577,Flora!$F$2:$M$7000,3,FALSE)))</f>
        <v/>
      </c>
      <c r="S577" t="str">
        <f>IF(P577="","",(VLOOKUP(P577,Flora!$F$2:$M$7000,4,FALSE)))</f>
        <v/>
      </c>
    </row>
    <row r="578" spans="17:19" x14ac:dyDescent="0.25">
      <c r="Q578" t="str">
        <f>IF(P578="","",(VLOOKUP(P578,Flora!$F$2:$M$7000,2,FALSE)))</f>
        <v/>
      </c>
      <c r="R578" t="str">
        <f>IF(P578="","",(VLOOKUP(P578,Flora!$F$2:$M$7000,3,FALSE)))</f>
        <v/>
      </c>
      <c r="S578" t="str">
        <f>IF(P578="","",(VLOOKUP(P578,Flora!$F$2:$M$7000,4,FALSE)))</f>
        <v/>
      </c>
    </row>
    <row r="579" spans="17:19" x14ac:dyDescent="0.25">
      <c r="Q579" t="str">
        <f>IF(P579="","",(VLOOKUP(P579,Flora!$F$2:$M$7000,2,FALSE)))</f>
        <v/>
      </c>
      <c r="R579" t="str">
        <f>IF(P579="","",(VLOOKUP(P579,Flora!$F$2:$M$7000,3,FALSE)))</f>
        <v/>
      </c>
      <c r="S579" t="str">
        <f>IF(P579="","",(VLOOKUP(P579,Flora!$F$2:$M$7000,4,FALSE)))</f>
        <v/>
      </c>
    </row>
    <row r="580" spans="17:19" x14ac:dyDescent="0.25">
      <c r="Q580" t="str">
        <f>IF(P580="","",(VLOOKUP(P580,Flora!$F$2:$M$7000,2,FALSE)))</f>
        <v/>
      </c>
      <c r="R580" t="str">
        <f>IF(P580="","",(VLOOKUP(P580,Flora!$F$2:$M$7000,3,FALSE)))</f>
        <v/>
      </c>
      <c r="S580" t="str">
        <f>IF(P580="","",(VLOOKUP(P580,Flora!$F$2:$M$7000,4,FALSE)))</f>
        <v/>
      </c>
    </row>
    <row r="581" spans="17:19" x14ac:dyDescent="0.25">
      <c r="Q581" t="str">
        <f>IF(P581="","",(VLOOKUP(P581,Flora!$F$2:$M$7000,2,FALSE)))</f>
        <v/>
      </c>
      <c r="R581" t="str">
        <f>IF(P581="","",(VLOOKUP(P581,Flora!$F$2:$M$7000,3,FALSE)))</f>
        <v/>
      </c>
      <c r="S581" t="str">
        <f>IF(P581="","",(VLOOKUP(P581,Flora!$F$2:$M$7000,4,FALSE)))</f>
        <v/>
      </c>
    </row>
    <row r="582" spans="17:19" x14ac:dyDescent="0.25">
      <c r="Q582" t="str">
        <f>IF(P582="","",(VLOOKUP(P582,Flora!$F$2:$M$7000,2,FALSE)))</f>
        <v/>
      </c>
      <c r="R582" t="str">
        <f>IF(P582="","",(VLOOKUP(P582,Flora!$F$2:$M$7000,3,FALSE)))</f>
        <v/>
      </c>
      <c r="S582" t="str">
        <f>IF(P582="","",(VLOOKUP(P582,Flora!$F$2:$M$7000,4,FALSE)))</f>
        <v/>
      </c>
    </row>
    <row r="583" spans="17:19" x14ac:dyDescent="0.25">
      <c r="Q583" t="str">
        <f>IF(P583="","",(VLOOKUP(P583,Flora!$F$2:$M$7000,2,FALSE)))</f>
        <v/>
      </c>
      <c r="R583" t="str">
        <f>IF(P583="","",(VLOOKUP(P583,Flora!$F$2:$M$7000,3,FALSE)))</f>
        <v/>
      </c>
      <c r="S583" t="str">
        <f>IF(P583="","",(VLOOKUP(P583,Flora!$F$2:$M$7000,4,FALSE)))</f>
        <v/>
      </c>
    </row>
    <row r="584" spans="17:19" x14ac:dyDescent="0.25">
      <c r="Q584" t="str">
        <f>IF(P584="","",(VLOOKUP(P584,Flora!$F$2:$M$7000,2,FALSE)))</f>
        <v/>
      </c>
      <c r="R584" t="str">
        <f>IF(P584="","",(VLOOKUP(P584,Flora!$F$2:$M$7000,3,FALSE)))</f>
        <v/>
      </c>
      <c r="S584" t="str">
        <f>IF(P584="","",(VLOOKUP(P584,Flora!$F$2:$M$7000,4,FALSE)))</f>
        <v/>
      </c>
    </row>
    <row r="585" spans="17:19" x14ac:dyDescent="0.25">
      <c r="Q585" t="str">
        <f>IF(P585="","",(VLOOKUP(P585,Flora!$F$2:$M$7000,2,FALSE)))</f>
        <v/>
      </c>
      <c r="R585" t="str">
        <f>IF(P585="","",(VLOOKUP(P585,Flora!$F$2:$M$7000,3,FALSE)))</f>
        <v/>
      </c>
      <c r="S585" t="str">
        <f>IF(P585="","",(VLOOKUP(P585,Flora!$F$2:$M$7000,4,FALSE)))</f>
        <v/>
      </c>
    </row>
    <row r="586" spans="17:19" x14ac:dyDescent="0.25">
      <c r="Q586" t="str">
        <f>IF(P586="","",(VLOOKUP(P586,Flora!$F$2:$M$7000,2,FALSE)))</f>
        <v/>
      </c>
      <c r="R586" t="str">
        <f>IF(P586="","",(VLOOKUP(P586,Flora!$F$2:$M$7000,3,FALSE)))</f>
        <v/>
      </c>
      <c r="S586" t="str">
        <f>IF(P586="","",(VLOOKUP(P586,Flora!$F$2:$M$7000,4,FALSE)))</f>
        <v/>
      </c>
    </row>
    <row r="587" spans="17:19" x14ac:dyDescent="0.25">
      <c r="Q587" t="str">
        <f>IF(P587="","",(VLOOKUP(P587,Flora!$F$2:$M$7000,2,FALSE)))</f>
        <v/>
      </c>
      <c r="R587" t="str">
        <f>IF(P587="","",(VLOOKUP(P587,Flora!$F$2:$M$7000,3,FALSE)))</f>
        <v/>
      </c>
      <c r="S587" t="str">
        <f>IF(P587="","",(VLOOKUP(P587,Flora!$F$2:$M$7000,4,FALSE)))</f>
        <v/>
      </c>
    </row>
    <row r="588" spans="17:19" x14ac:dyDescent="0.25">
      <c r="Q588" t="str">
        <f>IF(P588="","",(VLOOKUP(P588,Flora!$F$2:$M$7000,2,FALSE)))</f>
        <v/>
      </c>
      <c r="R588" t="str">
        <f>IF(P588="","",(VLOOKUP(P588,Flora!$F$2:$M$7000,3,FALSE)))</f>
        <v/>
      </c>
      <c r="S588" t="str">
        <f>IF(P588="","",(VLOOKUP(P588,Flora!$F$2:$M$7000,4,FALSE)))</f>
        <v/>
      </c>
    </row>
    <row r="589" spans="17:19" x14ac:dyDescent="0.25">
      <c r="Q589" t="str">
        <f>IF(P589="","",(VLOOKUP(P589,Flora!$F$2:$M$7000,2,FALSE)))</f>
        <v/>
      </c>
      <c r="R589" t="str">
        <f>IF(P589="","",(VLOOKUP(P589,Flora!$F$2:$M$7000,3,FALSE)))</f>
        <v/>
      </c>
      <c r="S589" t="str">
        <f>IF(P589="","",(VLOOKUP(P589,Flora!$F$2:$M$7000,4,FALSE)))</f>
        <v/>
      </c>
    </row>
    <row r="590" spans="17:19" x14ac:dyDescent="0.25">
      <c r="Q590" t="str">
        <f>IF(P590="","",(VLOOKUP(P590,Flora!$F$2:$M$7000,2,FALSE)))</f>
        <v/>
      </c>
      <c r="R590" t="str">
        <f>IF(P590="","",(VLOOKUP(P590,Flora!$F$2:$M$7000,3,FALSE)))</f>
        <v/>
      </c>
      <c r="S590" t="str">
        <f>IF(P590="","",(VLOOKUP(P590,Flora!$F$2:$M$7000,4,FALSE)))</f>
        <v/>
      </c>
    </row>
    <row r="591" spans="17:19" x14ac:dyDescent="0.25">
      <c r="Q591" t="str">
        <f>IF(P591="","",(VLOOKUP(P591,Flora!$F$2:$M$7000,2,FALSE)))</f>
        <v/>
      </c>
      <c r="R591" t="str">
        <f>IF(P591="","",(VLOOKUP(P591,Flora!$F$2:$M$7000,3,FALSE)))</f>
        <v/>
      </c>
      <c r="S591" t="str">
        <f>IF(P591="","",(VLOOKUP(P591,Flora!$F$2:$M$7000,4,FALSE)))</f>
        <v/>
      </c>
    </row>
    <row r="592" spans="17:19" x14ac:dyDescent="0.25">
      <c r="Q592" t="str">
        <f>IF(P592="","",(VLOOKUP(P592,Flora!$F$2:$M$7000,2,FALSE)))</f>
        <v/>
      </c>
      <c r="R592" t="str">
        <f>IF(P592="","",(VLOOKUP(P592,Flora!$F$2:$M$7000,3,FALSE)))</f>
        <v/>
      </c>
      <c r="S592" t="str">
        <f>IF(P592="","",(VLOOKUP(P592,Flora!$F$2:$M$7000,4,FALSE)))</f>
        <v/>
      </c>
    </row>
    <row r="593" spans="17:19" x14ac:dyDescent="0.25">
      <c r="Q593" t="str">
        <f>IF(P593="","",(VLOOKUP(P593,Flora!$F$2:$M$7000,2,FALSE)))</f>
        <v/>
      </c>
      <c r="R593" t="str">
        <f>IF(P593="","",(VLOOKUP(P593,Flora!$F$2:$M$7000,3,FALSE)))</f>
        <v/>
      </c>
      <c r="S593" t="str">
        <f>IF(P593="","",(VLOOKUP(P593,Flora!$F$2:$M$7000,4,FALSE)))</f>
        <v/>
      </c>
    </row>
    <row r="594" spans="17:19" x14ac:dyDescent="0.25">
      <c r="Q594" t="str">
        <f>IF(P594="","",(VLOOKUP(P594,Flora!$F$2:$M$7000,2,FALSE)))</f>
        <v/>
      </c>
      <c r="R594" t="str">
        <f>IF(P594="","",(VLOOKUP(P594,Flora!$F$2:$M$7000,3,FALSE)))</f>
        <v/>
      </c>
      <c r="S594" t="str">
        <f>IF(P594="","",(VLOOKUP(P594,Flora!$F$2:$M$7000,4,FALSE)))</f>
        <v/>
      </c>
    </row>
    <row r="595" spans="17:19" x14ac:dyDescent="0.25">
      <c r="Q595" t="str">
        <f>IF(P595="","",(VLOOKUP(P595,Flora!$F$2:$M$7000,2,FALSE)))</f>
        <v/>
      </c>
      <c r="R595" t="str">
        <f>IF(P595="","",(VLOOKUP(P595,Flora!$F$2:$M$7000,3,FALSE)))</f>
        <v/>
      </c>
      <c r="S595" t="str">
        <f>IF(P595="","",(VLOOKUP(P595,Flora!$F$2:$M$7000,4,FALSE)))</f>
        <v/>
      </c>
    </row>
    <row r="596" spans="17:19" x14ac:dyDescent="0.25">
      <c r="Q596" t="str">
        <f>IF(P596="","",(VLOOKUP(P596,Flora!$F$2:$M$7000,2,FALSE)))</f>
        <v/>
      </c>
      <c r="R596" t="str">
        <f>IF(P596="","",(VLOOKUP(P596,Flora!$F$2:$M$7000,3,FALSE)))</f>
        <v/>
      </c>
      <c r="S596" t="str">
        <f>IF(P596="","",(VLOOKUP(P596,Flora!$F$2:$M$7000,4,FALSE)))</f>
        <v/>
      </c>
    </row>
    <row r="597" spans="17:19" x14ac:dyDescent="0.25">
      <c r="Q597" t="str">
        <f>IF(P597="","",(VLOOKUP(P597,Flora!$F$2:$M$7000,2,FALSE)))</f>
        <v/>
      </c>
      <c r="R597" t="str">
        <f>IF(P597="","",(VLOOKUP(P597,Flora!$F$2:$M$7000,3,FALSE)))</f>
        <v/>
      </c>
      <c r="S597" t="str">
        <f>IF(P597="","",(VLOOKUP(P597,Flora!$F$2:$M$7000,4,FALSE)))</f>
        <v/>
      </c>
    </row>
    <row r="598" spans="17:19" x14ac:dyDescent="0.25">
      <c r="Q598" t="str">
        <f>IF(P598="","",(VLOOKUP(P598,Flora!$F$2:$M$7000,2,FALSE)))</f>
        <v/>
      </c>
      <c r="R598" t="str">
        <f>IF(P598="","",(VLOOKUP(P598,Flora!$F$2:$M$7000,3,FALSE)))</f>
        <v/>
      </c>
      <c r="S598" t="str">
        <f>IF(P598="","",(VLOOKUP(P598,Flora!$F$2:$M$7000,4,FALSE)))</f>
        <v/>
      </c>
    </row>
    <row r="599" spans="17:19" x14ac:dyDescent="0.25">
      <c r="Q599" t="str">
        <f>IF(P599="","",(VLOOKUP(P599,Flora!$F$2:$M$7000,2,FALSE)))</f>
        <v/>
      </c>
      <c r="R599" t="str">
        <f>IF(P599="","",(VLOOKUP(P599,Flora!$F$2:$M$7000,3,FALSE)))</f>
        <v/>
      </c>
      <c r="S599" t="str">
        <f>IF(P599="","",(VLOOKUP(P599,Flora!$F$2:$M$7000,4,FALSE)))</f>
        <v/>
      </c>
    </row>
    <row r="600" spans="17:19" x14ac:dyDescent="0.25">
      <c r="Q600" t="str">
        <f>IF(P600="","",(VLOOKUP(P600,Flora!$F$2:$M$7000,2,FALSE)))</f>
        <v/>
      </c>
      <c r="R600" t="str">
        <f>IF(P600="","",(VLOOKUP(P600,Flora!$F$2:$M$7000,3,FALSE)))</f>
        <v/>
      </c>
      <c r="S600" t="str">
        <f>IF(P600="","",(VLOOKUP(P600,Flora!$F$2:$M$7000,4,FALSE)))</f>
        <v/>
      </c>
    </row>
    <row r="601" spans="17:19" x14ac:dyDescent="0.25">
      <c r="Q601" t="str">
        <f>IF(P601="","",(VLOOKUP(P601,Flora!$F$2:$M$7000,2,FALSE)))</f>
        <v/>
      </c>
      <c r="R601" t="str">
        <f>IF(P601="","",(VLOOKUP(P601,Flora!$F$2:$M$7000,3,FALSE)))</f>
        <v/>
      </c>
      <c r="S601" t="str">
        <f>IF(P601="","",(VLOOKUP(P601,Flora!$F$2:$M$7000,4,FALSE)))</f>
        <v/>
      </c>
    </row>
    <row r="602" spans="17:19" x14ac:dyDescent="0.25">
      <c r="Q602" t="str">
        <f>IF(P602="","",(VLOOKUP(P602,Flora!$F$2:$M$7000,2,FALSE)))</f>
        <v/>
      </c>
      <c r="R602" t="str">
        <f>IF(P602="","",(VLOOKUP(P602,Flora!$F$2:$M$7000,3,FALSE)))</f>
        <v/>
      </c>
      <c r="S602" t="str">
        <f>IF(P602="","",(VLOOKUP(P602,Flora!$F$2:$M$7000,4,FALSE)))</f>
        <v/>
      </c>
    </row>
    <row r="603" spans="17:19" x14ac:dyDescent="0.25">
      <c r="Q603" t="str">
        <f>IF(P603="","",(VLOOKUP(P603,Flora!$F$2:$M$7000,2,FALSE)))</f>
        <v/>
      </c>
      <c r="R603" t="str">
        <f>IF(P603="","",(VLOOKUP(P603,Flora!$F$2:$M$7000,3,FALSE)))</f>
        <v/>
      </c>
      <c r="S603" t="str">
        <f>IF(P603="","",(VLOOKUP(P603,Flora!$F$2:$M$7000,4,FALSE)))</f>
        <v/>
      </c>
    </row>
    <row r="604" spans="17:19" x14ac:dyDescent="0.25">
      <c r="Q604" t="str">
        <f>IF(P604="","",(VLOOKUP(P604,Flora!$F$2:$M$7000,2,FALSE)))</f>
        <v/>
      </c>
      <c r="R604" t="str">
        <f>IF(P604="","",(VLOOKUP(P604,Flora!$F$2:$M$7000,3,FALSE)))</f>
        <v/>
      </c>
      <c r="S604" t="str">
        <f>IF(P604="","",(VLOOKUP(P604,Flora!$F$2:$M$7000,4,FALSE)))</f>
        <v/>
      </c>
    </row>
    <row r="605" spans="17:19" x14ac:dyDescent="0.25">
      <c r="Q605" t="str">
        <f>IF(P605="","",(VLOOKUP(P605,Flora!$F$2:$M$7000,2,FALSE)))</f>
        <v/>
      </c>
      <c r="R605" t="str">
        <f>IF(P605="","",(VLOOKUP(P605,Flora!$F$2:$M$7000,3,FALSE)))</f>
        <v/>
      </c>
      <c r="S605" t="str">
        <f>IF(P605="","",(VLOOKUP(P605,Flora!$F$2:$M$7000,4,FALSE)))</f>
        <v/>
      </c>
    </row>
    <row r="606" spans="17:19" x14ac:dyDescent="0.25">
      <c r="Q606" t="str">
        <f>IF(P606="","",(VLOOKUP(P606,Flora!$F$2:$M$7000,2,FALSE)))</f>
        <v/>
      </c>
      <c r="R606" t="str">
        <f>IF(P606="","",(VLOOKUP(P606,Flora!$F$2:$M$7000,3,FALSE)))</f>
        <v/>
      </c>
      <c r="S606" t="str">
        <f>IF(P606="","",(VLOOKUP(P606,Flora!$F$2:$M$7000,4,FALSE)))</f>
        <v/>
      </c>
    </row>
    <row r="607" spans="17:19" x14ac:dyDescent="0.25">
      <c r="Q607" t="str">
        <f>IF(P607="","",(VLOOKUP(P607,Flora!$F$2:$M$7000,2,FALSE)))</f>
        <v/>
      </c>
      <c r="R607" t="str">
        <f>IF(P607="","",(VLOOKUP(P607,Flora!$F$2:$M$7000,3,FALSE)))</f>
        <v/>
      </c>
      <c r="S607" t="str">
        <f>IF(P607="","",(VLOOKUP(P607,Flora!$F$2:$M$7000,4,FALSE)))</f>
        <v/>
      </c>
    </row>
    <row r="608" spans="17:19" x14ac:dyDescent="0.25">
      <c r="Q608" t="str">
        <f>IF(P608="","",(VLOOKUP(P608,Flora!$F$2:$M$7000,2,FALSE)))</f>
        <v/>
      </c>
      <c r="R608" t="str">
        <f>IF(P608="","",(VLOOKUP(P608,Flora!$F$2:$M$7000,3,FALSE)))</f>
        <v/>
      </c>
      <c r="S608" t="str">
        <f>IF(P608="","",(VLOOKUP(P608,Flora!$F$2:$M$7000,4,FALSE)))</f>
        <v/>
      </c>
    </row>
    <row r="609" spans="17:19" x14ac:dyDescent="0.25">
      <c r="Q609" t="str">
        <f>IF(P609="","",(VLOOKUP(P609,Flora!$F$2:$M$7000,2,FALSE)))</f>
        <v/>
      </c>
      <c r="R609" t="str">
        <f>IF(P609="","",(VLOOKUP(P609,Flora!$F$2:$M$7000,3,FALSE)))</f>
        <v/>
      </c>
      <c r="S609" t="str">
        <f>IF(P609="","",(VLOOKUP(P609,Flora!$F$2:$M$7000,4,FALSE)))</f>
        <v/>
      </c>
    </row>
    <row r="610" spans="17:19" x14ac:dyDescent="0.25">
      <c r="Q610" t="str">
        <f>IF(P610="","",(VLOOKUP(P610,Flora!$F$2:$M$7000,2,FALSE)))</f>
        <v/>
      </c>
      <c r="R610" t="str">
        <f>IF(P610="","",(VLOOKUP(P610,Flora!$F$2:$M$7000,3,FALSE)))</f>
        <v/>
      </c>
      <c r="S610" t="str">
        <f>IF(P610="","",(VLOOKUP(P610,Flora!$F$2:$M$7000,4,FALSE)))</f>
        <v/>
      </c>
    </row>
    <row r="611" spans="17:19" x14ac:dyDescent="0.25">
      <c r="Q611" t="str">
        <f>IF(P611="","",(VLOOKUP(P611,Flora!$F$2:$M$7000,2,FALSE)))</f>
        <v/>
      </c>
      <c r="R611" t="str">
        <f>IF(P611="","",(VLOOKUP(P611,Flora!$F$2:$M$7000,3,FALSE)))</f>
        <v/>
      </c>
      <c r="S611" t="str">
        <f>IF(P611="","",(VLOOKUP(P611,Flora!$F$2:$M$7000,4,FALSE)))</f>
        <v/>
      </c>
    </row>
    <row r="612" spans="17:19" x14ac:dyDescent="0.25">
      <c r="Q612" t="str">
        <f>IF(P612="","",(VLOOKUP(P612,Flora!$F$2:$M$7000,2,FALSE)))</f>
        <v/>
      </c>
      <c r="R612" t="str">
        <f>IF(P612="","",(VLOOKUP(P612,Flora!$F$2:$M$7000,3,FALSE)))</f>
        <v/>
      </c>
      <c r="S612" t="str">
        <f>IF(P612="","",(VLOOKUP(P612,Flora!$F$2:$M$7000,4,FALSE)))</f>
        <v/>
      </c>
    </row>
    <row r="613" spans="17:19" x14ac:dyDescent="0.25">
      <c r="Q613" t="str">
        <f>IF(P613="","",(VLOOKUP(P613,Flora!$F$2:$M$7000,2,FALSE)))</f>
        <v/>
      </c>
      <c r="R613" t="str">
        <f>IF(P613="","",(VLOOKUP(P613,Flora!$F$2:$M$7000,3,FALSE)))</f>
        <v/>
      </c>
      <c r="S613" t="str">
        <f>IF(P613="","",(VLOOKUP(P613,Flora!$F$2:$M$7000,4,FALSE)))</f>
        <v/>
      </c>
    </row>
    <row r="614" spans="17:19" x14ac:dyDescent="0.25">
      <c r="Q614" t="str">
        <f>IF(P614="","",(VLOOKUP(P614,Flora!$F$2:$M$7000,2,FALSE)))</f>
        <v/>
      </c>
      <c r="R614" t="str">
        <f>IF(P614="","",(VLOOKUP(P614,Flora!$F$2:$M$7000,3,FALSE)))</f>
        <v/>
      </c>
      <c r="S614" t="str">
        <f>IF(P614="","",(VLOOKUP(P614,Flora!$F$2:$M$7000,4,FALSE)))</f>
        <v/>
      </c>
    </row>
    <row r="615" spans="17:19" x14ac:dyDescent="0.25">
      <c r="Q615" t="str">
        <f>IF(P615="","",(VLOOKUP(P615,Flora!$F$2:$M$7000,2,FALSE)))</f>
        <v/>
      </c>
      <c r="R615" t="str">
        <f>IF(P615="","",(VLOOKUP(P615,Flora!$F$2:$M$7000,3,FALSE)))</f>
        <v/>
      </c>
      <c r="S615" t="str">
        <f>IF(P615="","",(VLOOKUP(P615,Flora!$F$2:$M$7000,4,FALSE)))</f>
        <v/>
      </c>
    </row>
    <row r="616" spans="17:19" x14ac:dyDescent="0.25">
      <c r="Q616" t="str">
        <f>IF(P616="","",(VLOOKUP(P616,Flora!$F$2:$M$7000,2,FALSE)))</f>
        <v/>
      </c>
      <c r="R616" t="str">
        <f>IF(P616="","",(VLOOKUP(P616,Flora!$F$2:$M$7000,3,FALSE)))</f>
        <v/>
      </c>
      <c r="S616" t="str">
        <f>IF(P616="","",(VLOOKUP(P616,Flora!$F$2:$M$7000,4,FALSE)))</f>
        <v/>
      </c>
    </row>
    <row r="617" spans="17:19" x14ac:dyDescent="0.25">
      <c r="Q617" t="str">
        <f>IF(P617="","",(VLOOKUP(P617,Flora!$F$2:$M$7000,2,FALSE)))</f>
        <v/>
      </c>
      <c r="R617" t="str">
        <f>IF(P617="","",(VLOOKUP(P617,Flora!$F$2:$M$7000,3,FALSE)))</f>
        <v/>
      </c>
      <c r="S617" t="str">
        <f>IF(P617="","",(VLOOKUP(P617,Flora!$F$2:$M$7000,4,FALSE)))</f>
        <v/>
      </c>
    </row>
    <row r="618" spans="17:19" x14ac:dyDescent="0.25">
      <c r="Q618" t="str">
        <f>IF(P618="","",(VLOOKUP(P618,Flora!$F$2:$M$7000,2,FALSE)))</f>
        <v/>
      </c>
      <c r="R618" t="str">
        <f>IF(P618="","",(VLOOKUP(P618,Flora!$F$2:$M$7000,3,FALSE)))</f>
        <v/>
      </c>
      <c r="S618" t="str">
        <f>IF(P618="","",(VLOOKUP(P618,Flora!$F$2:$M$7000,4,FALSE)))</f>
        <v/>
      </c>
    </row>
    <row r="619" spans="17:19" x14ac:dyDescent="0.25">
      <c r="Q619" t="str">
        <f>IF(P619="","",(VLOOKUP(P619,Flora!$F$2:$M$7000,2,FALSE)))</f>
        <v/>
      </c>
      <c r="R619" t="str">
        <f>IF(P619="","",(VLOOKUP(P619,Flora!$F$2:$M$7000,3,FALSE)))</f>
        <v/>
      </c>
      <c r="S619" t="str">
        <f>IF(P619="","",(VLOOKUP(P619,Flora!$F$2:$M$7000,4,FALSE)))</f>
        <v/>
      </c>
    </row>
    <row r="620" spans="17:19" x14ac:dyDescent="0.25">
      <c r="Q620" t="str">
        <f>IF(P620="","",(VLOOKUP(P620,Flora!$F$2:$M$7000,2,FALSE)))</f>
        <v/>
      </c>
      <c r="R620" t="str">
        <f>IF(P620="","",(VLOOKUP(P620,Flora!$F$2:$M$7000,3,FALSE)))</f>
        <v/>
      </c>
      <c r="S620" t="str">
        <f>IF(P620="","",(VLOOKUP(P620,Flora!$F$2:$M$7000,4,FALSE)))</f>
        <v/>
      </c>
    </row>
    <row r="621" spans="17:19" x14ac:dyDescent="0.25">
      <c r="Q621" t="str">
        <f>IF(P621="","",(VLOOKUP(P621,Flora!$F$2:$M$7000,2,FALSE)))</f>
        <v/>
      </c>
      <c r="R621" t="str">
        <f>IF(P621="","",(VLOOKUP(P621,Flora!$F$2:$M$7000,3,FALSE)))</f>
        <v/>
      </c>
      <c r="S621" t="str">
        <f>IF(P621="","",(VLOOKUP(P621,Flora!$F$2:$M$7000,4,FALSE)))</f>
        <v/>
      </c>
    </row>
    <row r="622" spans="17:19" x14ac:dyDescent="0.25">
      <c r="Q622" t="str">
        <f>IF(P622="","",(VLOOKUP(P622,Flora!$F$2:$M$7000,2,FALSE)))</f>
        <v/>
      </c>
      <c r="R622" t="str">
        <f>IF(P622="","",(VLOOKUP(P622,Flora!$F$2:$M$7000,3,FALSE)))</f>
        <v/>
      </c>
      <c r="S622" t="str">
        <f>IF(P622="","",(VLOOKUP(P622,Flora!$F$2:$M$7000,4,FALSE)))</f>
        <v/>
      </c>
    </row>
    <row r="623" spans="17:19" x14ac:dyDescent="0.25">
      <c r="Q623" t="str">
        <f>IF(P623="","",(VLOOKUP(P623,Flora!$F$2:$M$7000,2,FALSE)))</f>
        <v/>
      </c>
      <c r="R623" t="str">
        <f>IF(P623="","",(VLOOKUP(P623,Flora!$F$2:$M$7000,3,FALSE)))</f>
        <v/>
      </c>
      <c r="S623" t="str">
        <f>IF(P623="","",(VLOOKUP(P623,Flora!$F$2:$M$7000,4,FALSE)))</f>
        <v/>
      </c>
    </row>
    <row r="624" spans="17:19" x14ac:dyDescent="0.25">
      <c r="Q624" t="str">
        <f>IF(P624="","",(VLOOKUP(P624,Flora!$F$2:$M$7000,2,FALSE)))</f>
        <v/>
      </c>
      <c r="R624" t="str">
        <f>IF(P624="","",(VLOOKUP(P624,Flora!$F$2:$M$7000,3,FALSE)))</f>
        <v/>
      </c>
      <c r="S624" t="str">
        <f>IF(P624="","",(VLOOKUP(P624,Flora!$F$2:$M$7000,4,FALSE)))</f>
        <v/>
      </c>
    </row>
    <row r="625" spans="17:19" x14ac:dyDescent="0.25">
      <c r="Q625" t="str">
        <f>IF(P625="","",(VLOOKUP(P625,Flora!$F$2:$M$7000,2,FALSE)))</f>
        <v/>
      </c>
      <c r="R625" t="str">
        <f>IF(P625="","",(VLOOKUP(P625,Flora!$F$2:$M$7000,3,FALSE)))</f>
        <v/>
      </c>
      <c r="S625" t="str">
        <f>IF(P625="","",(VLOOKUP(P625,Flora!$F$2:$M$7000,4,FALSE)))</f>
        <v/>
      </c>
    </row>
    <row r="626" spans="17:19" x14ac:dyDescent="0.25">
      <c r="Q626" t="str">
        <f>IF(P626="","",(VLOOKUP(P626,Flora!$F$2:$M$7000,2,FALSE)))</f>
        <v/>
      </c>
      <c r="R626" t="str">
        <f>IF(P626="","",(VLOOKUP(P626,Flora!$F$2:$M$7000,3,FALSE)))</f>
        <v/>
      </c>
      <c r="S626" t="str">
        <f>IF(P626="","",(VLOOKUP(P626,Flora!$F$2:$M$7000,4,FALSE)))</f>
        <v/>
      </c>
    </row>
    <row r="627" spans="17:19" x14ac:dyDescent="0.25">
      <c r="Q627" t="str">
        <f>IF(P627="","",(VLOOKUP(P627,Flora!$F$2:$M$7000,2,FALSE)))</f>
        <v/>
      </c>
      <c r="R627" t="str">
        <f>IF(P627="","",(VLOOKUP(P627,Flora!$F$2:$M$7000,3,FALSE)))</f>
        <v/>
      </c>
      <c r="S627" t="str">
        <f>IF(P627="","",(VLOOKUP(P627,Flora!$F$2:$M$7000,4,FALSE)))</f>
        <v/>
      </c>
    </row>
    <row r="628" spans="17:19" x14ac:dyDescent="0.25">
      <c r="Q628" t="str">
        <f>IF(P628="","",(VLOOKUP(P628,Flora!$F$2:$M$7000,2,FALSE)))</f>
        <v/>
      </c>
      <c r="R628" t="str">
        <f>IF(P628="","",(VLOOKUP(P628,Flora!$F$2:$M$7000,3,FALSE)))</f>
        <v/>
      </c>
      <c r="S628" t="str">
        <f>IF(P628="","",(VLOOKUP(P628,Flora!$F$2:$M$7000,4,FALSE)))</f>
        <v/>
      </c>
    </row>
    <row r="629" spans="17:19" x14ac:dyDescent="0.25">
      <c r="Q629" t="str">
        <f>IF(P629="","",(VLOOKUP(P629,Flora!$F$2:$M$7000,2,FALSE)))</f>
        <v/>
      </c>
      <c r="R629" t="str">
        <f>IF(P629="","",(VLOOKUP(P629,Flora!$F$2:$M$7000,3,FALSE)))</f>
        <v/>
      </c>
      <c r="S629" t="str">
        <f>IF(P629="","",(VLOOKUP(P629,Flora!$F$2:$M$7000,4,FALSE)))</f>
        <v/>
      </c>
    </row>
    <row r="630" spans="17:19" x14ac:dyDescent="0.25">
      <c r="Q630" t="str">
        <f>IF(P630="","",(VLOOKUP(P630,Flora!$F$2:$M$7000,2,FALSE)))</f>
        <v/>
      </c>
      <c r="R630" t="str">
        <f>IF(P630="","",(VLOOKUP(P630,Flora!$F$2:$M$7000,3,FALSE)))</f>
        <v/>
      </c>
      <c r="S630" t="str">
        <f>IF(P630="","",(VLOOKUP(P630,Flora!$F$2:$M$7000,4,FALSE)))</f>
        <v/>
      </c>
    </row>
    <row r="631" spans="17:19" x14ac:dyDescent="0.25">
      <c r="Q631" t="str">
        <f>IF(P631="","",(VLOOKUP(P631,Flora!$F$2:$M$7000,2,FALSE)))</f>
        <v/>
      </c>
      <c r="R631" t="str">
        <f>IF(P631="","",(VLOOKUP(P631,Flora!$F$2:$M$7000,3,FALSE)))</f>
        <v/>
      </c>
      <c r="S631" t="str">
        <f>IF(P631="","",(VLOOKUP(P631,Flora!$F$2:$M$7000,4,FALSE)))</f>
        <v/>
      </c>
    </row>
    <row r="632" spans="17:19" x14ac:dyDescent="0.25">
      <c r="Q632" t="str">
        <f>IF(P632="","",(VLOOKUP(P632,Flora!$F$2:$M$7000,2,FALSE)))</f>
        <v/>
      </c>
      <c r="R632" t="str">
        <f>IF(P632="","",(VLOOKUP(P632,Flora!$F$2:$M$7000,3,FALSE)))</f>
        <v/>
      </c>
      <c r="S632" t="str">
        <f>IF(P632="","",(VLOOKUP(P632,Flora!$F$2:$M$7000,4,FALSE)))</f>
        <v/>
      </c>
    </row>
    <row r="633" spans="17:19" x14ac:dyDescent="0.25">
      <c r="Q633" t="str">
        <f>IF(P633="","",(VLOOKUP(P633,Flora!$F$2:$M$7000,2,FALSE)))</f>
        <v/>
      </c>
      <c r="R633" t="str">
        <f>IF(P633="","",(VLOOKUP(P633,Flora!$F$2:$M$7000,3,FALSE)))</f>
        <v/>
      </c>
      <c r="S633" t="str">
        <f>IF(P633="","",(VLOOKUP(P633,Flora!$F$2:$M$7000,4,FALSE)))</f>
        <v/>
      </c>
    </row>
    <row r="634" spans="17:19" x14ac:dyDescent="0.25">
      <c r="Q634" t="str">
        <f>IF(P634="","",(VLOOKUP(P634,Flora!$F$2:$M$7000,2,FALSE)))</f>
        <v/>
      </c>
      <c r="R634" t="str">
        <f>IF(P634="","",(VLOOKUP(P634,Flora!$F$2:$M$7000,3,FALSE)))</f>
        <v/>
      </c>
      <c r="S634" t="str">
        <f>IF(P634="","",(VLOOKUP(P634,Flora!$F$2:$M$7000,4,FALSE)))</f>
        <v/>
      </c>
    </row>
    <row r="635" spans="17:19" x14ac:dyDescent="0.25">
      <c r="Q635" t="str">
        <f>IF(P635="","",(VLOOKUP(P635,Flora!$F$2:$M$7000,2,FALSE)))</f>
        <v/>
      </c>
      <c r="R635" t="str">
        <f>IF(P635="","",(VLOOKUP(P635,Flora!$F$2:$M$7000,3,FALSE)))</f>
        <v/>
      </c>
      <c r="S635" t="str">
        <f>IF(P635="","",(VLOOKUP(P635,Flora!$F$2:$M$7000,4,FALSE)))</f>
        <v/>
      </c>
    </row>
    <row r="636" spans="17:19" x14ac:dyDescent="0.25">
      <c r="Q636" t="str">
        <f>IF(P636="","",(VLOOKUP(P636,Flora!$F$2:$M$7000,2,FALSE)))</f>
        <v/>
      </c>
      <c r="R636" t="str">
        <f>IF(P636="","",(VLOOKUP(P636,Flora!$F$2:$M$7000,3,FALSE)))</f>
        <v/>
      </c>
      <c r="S636" t="str">
        <f>IF(P636="","",(VLOOKUP(P636,Flora!$F$2:$M$7000,4,FALSE)))</f>
        <v/>
      </c>
    </row>
    <row r="637" spans="17:19" x14ac:dyDescent="0.25">
      <c r="Q637" t="str">
        <f>IF(P637="","",(VLOOKUP(P637,Flora!$F$2:$M$7000,2,FALSE)))</f>
        <v/>
      </c>
      <c r="R637" t="str">
        <f>IF(P637="","",(VLOOKUP(P637,Flora!$F$2:$M$7000,3,FALSE)))</f>
        <v/>
      </c>
      <c r="S637" t="str">
        <f>IF(P637="","",(VLOOKUP(P637,Flora!$F$2:$M$7000,4,FALSE)))</f>
        <v/>
      </c>
    </row>
    <row r="638" spans="17:19" x14ac:dyDescent="0.25">
      <c r="Q638" t="str">
        <f>IF(P638="","",(VLOOKUP(P638,Flora!$F$2:$M$7000,2,FALSE)))</f>
        <v/>
      </c>
      <c r="R638" t="str">
        <f>IF(P638="","",(VLOOKUP(P638,Flora!$F$2:$M$7000,3,FALSE)))</f>
        <v/>
      </c>
      <c r="S638" t="str">
        <f>IF(P638="","",(VLOOKUP(P638,Flora!$F$2:$M$7000,4,FALSE)))</f>
        <v/>
      </c>
    </row>
    <row r="639" spans="17:19" x14ac:dyDescent="0.25">
      <c r="Q639" t="str">
        <f>IF(P639="","",(VLOOKUP(P639,Flora!$F$2:$M$7000,2,FALSE)))</f>
        <v/>
      </c>
      <c r="R639" t="str">
        <f>IF(P639="","",(VLOOKUP(P639,Flora!$F$2:$M$7000,3,FALSE)))</f>
        <v/>
      </c>
      <c r="S639" t="str">
        <f>IF(P639="","",(VLOOKUP(P639,Flora!$F$2:$M$7000,4,FALSE)))</f>
        <v/>
      </c>
    </row>
    <row r="640" spans="17:19" x14ac:dyDescent="0.25">
      <c r="Q640" t="str">
        <f>IF(P640="","",(VLOOKUP(P640,Flora!$F$2:$M$7000,2,FALSE)))</f>
        <v/>
      </c>
      <c r="R640" t="str">
        <f>IF(P640="","",(VLOOKUP(P640,Flora!$F$2:$M$7000,3,FALSE)))</f>
        <v/>
      </c>
      <c r="S640" t="str">
        <f>IF(P640="","",(VLOOKUP(P640,Flora!$F$2:$M$7000,4,FALSE)))</f>
        <v/>
      </c>
    </row>
    <row r="641" spans="17:19" x14ac:dyDescent="0.25">
      <c r="Q641" t="str">
        <f>IF(P641="","",(VLOOKUP(P641,Flora!$F$2:$M$7000,2,FALSE)))</f>
        <v/>
      </c>
      <c r="R641" t="str">
        <f>IF(P641="","",(VLOOKUP(P641,Flora!$F$2:$M$7000,3,FALSE)))</f>
        <v/>
      </c>
      <c r="S641" t="str">
        <f>IF(P641="","",(VLOOKUP(P641,Flora!$F$2:$M$7000,4,FALSE)))</f>
        <v/>
      </c>
    </row>
    <row r="642" spans="17:19" x14ac:dyDescent="0.25">
      <c r="Q642" t="str">
        <f>IF(P642="","",(VLOOKUP(P642,Flora!$F$2:$M$7000,2,FALSE)))</f>
        <v/>
      </c>
      <c r="R642" t="str">
        <f>IF(P642="","",(VLOOKUP(P642,Flora!$F$2:$M$7000,3,FALSE)))</f>
        <v/>
      </c>
      <c r="S642" t="str">
        <f>IF(P642="","",(VLOOKUP(P642,Flora!$F$2:$M$7000,4,FALSE)))</f>
        <v/>
      </c>
    </row>
    <row r="643" spans="17:19" x14ac:dyDescent="0.25">
      <c r="Q643" t="str">
        <f>IF(P643="","",(VLOOKUP(P643,Flora!$F$2:$M$7000,2,FALSE)))</f>
        <v/>
      </c>
      <c r="R643" t="str">
        <f>IF(P643="","",(VLOOKUP(P643,Flora!$F$2:$M$7000,3,FALSE)))</f>
        <v/>
      </c>
      <c r="S643" t="str">
        <f>IF(P643="","",(VLOOKUP(P643,Flora!$F$2:$M$7000,4,FALSE)))</f>
        <v/>
      </c>
    </row>
    <row r="644" spans="17:19" x14ac:dyDescent="0.25">
      <c r="Q644" t="str">
        <f>IF(P644="","",(VLOOKUP(P644,Flora!$F$2:$M$7000,2,FALSE)))</f>
        <v/>
      </c>
      <c r="R644" t="str">
        <f>IF(P644="","",(VLOOKUP(P644,Flora!$F$2:$M$7000,3,FALSE)))</f>
        <v/>
      </c>
      <c r="S644" t="str">
        <f>IF(P644="","",(VLOOKUP(P644,Flora!$F$2:$M$7000,4,FALSE)))</f>
        <v/>
      </c>
    </row>
    <row r="645" spans="17:19" x14ac:dyDescent="0.25">
      <c r="Q645" t="str">
        <f>IF(P645="","",(VLOOKUP(P645,Flora!$F$2:$M$7000,2,FALSE)))</f>
        <v/>
      </c>
      <c r="R645" t="str">
        <f>IF(P645="","",(VLOOKUP(P645,Flora!$F$2:$M$7000,3,FALSE)))</f>
        <v/>
      </c>
      <c r="S645" t="str">
        <f>IF(P645="","",(VLOOKUP(P645,Flora!$F$2:$M$7000,4,FALSE)))</f>
        <v/>
      </c>
    </row>
    <row r="646" spans="17:19" x14ac:dyDescent="0.25">
      <c r="Q646" t="str">
        <f>IF(P646="","",(VLOOKUP(P646,Flora!$F$2:$M$7000,2,FALSE)))</f>
        <v/>
      </c>
      <c r="R646" t="str">
        <f>IF(P646="","",(VLOOKUP(P646,Flora!$F$2:$M$7000,3,FALSE)))</f>
        <v/>
      </c>
      <c r="S646" t="str">
        <f>IF(P646="","",(VLOOKUP(P646,Flora!$F$2:$M$7000,4,FALSE)))</f>
        <v/>
      </c>
    </row>
    <row r="647" spans="17:19" x14ac:dyDescent="0.25">
      <c r="Q647" t="str">
        <f>IF(P647="","",(VLOOKUP(P647,Flora!$F$2:$M$7000,2,FALSE)))</f>
        <v/>
      </c>
      <c r="R647" t="str">
        <f>IF(P647="","",(VLOOKUP(P647,Flora!$F$2:$M$7000,3,FALSE)))</f>
        <v/>
      </c>
      <c r="S647" t="str">
        <f>IF(P647="","",(VLOOKUP(P647,Flora!$F$2:$M$7000,4,FALSE)))</f>
        <v/>
      </c>
    </row>
    <row r="648" spans="17:19" x14ac:dyDescent="0.25">
      <c r="Q648" t="str">
        <f>IF(P648="","",(VLOOKUP(P648,Flora!$F$2:$M$7000,2,FALSE)))</f>
        <v/>
      </c>
      <c r="R648" t="str">
        <f>IF(P648="","",(VLOOKUP(P648,Flora!$F$2:$M$7000,3,FALSE)))</f>
        <v/>
      </c>
      <c r="S648" t="str">
        <f>IF(P648="","",(VLOOKUP(P648,Flora!$F$2:$M$7000,4,FALSE)))</f>
        <v/>
      </c>
    </row>
    <row r="649" spans="17:19" x14ac:dyDescent="0.25">
      <c r="Q649" t="str">
        <f>IF(P649="","",(VLOOKUP(P649,Flora!$F$2:$M$7000,2,FALSE)))</f>
        <v/>
      </c>
      <c r="R649" t="str">
        <f>IF(P649="","",(VLOOKUP(P649,Flora!$F$2:$M$7000,3,FALSE)))</f>
        <v/>
      </c>
      <c r="S649" t="str">
        <f>IF(P649="","",(VLOOKUP(P649,Flora!$F$2:$M$7000,4,FALSE)))</f>
        <v/>
      </c>
    </row>
    <row r="650" spans="17:19" x14ac:dyDescent="0.25">
      <c r="Q650" t="str">
        <f>IF(P650="","",(VLOOKUP(P650,Flora!$F$2:$M$7000,2,FALSE)))</f>
        <v/>
      </c>
      <c r="R650" t="str">
        <f>IF(P650="","",(VLOOKUP(P650,Flora!$F$2:$M$7000,3,FALSE)))</f>
        <v/>
      </c>
      <c r="S650" t="str">
        <f>IF(P650="","",(VLOOKUP(P650,Flora!$F$2:$M$7000,4,FALSE)))</f>
        <v/>
      </c>
    </row>
    <row r="651" spans="17:19" x14ac:dyDescent="0.25">
      <c r="Q651" t="str">
        <f>IF(P651="","",(VLOOKUP(P651,Flora!$F$2:$M$7000,2,FALSE)))</f>
        <v/>
      </c>
      <c r="R651" t="str">
        <f>IF(P651="","",(VLOOKUP(P651,Flora!$F$2:$M$7000,3,FALSE)))</f>
        <v/>
      </c>
      <c r="S651" t="str">
        <f>IF(P651="","",(VLOOKUP(P651,Flora!$F$2:$M$7000,4,FALSE)))</f>
        <v/>
      </c>
    </row>
    <row r="652" spans="17:19" x14ac:dyDescent="0.25">
      <c r="Q652" t="str">
        <f>IF(P652="","",(VLOOKUP(P652,Flora!$F$2:$M$7000,2,FALSE)))</f>
        <v/>
      </c>
      <c r="R652" t="str">
        <f>IF(P652="","",(VLOOKUP(P652,Flora!$F$2:$M$7000,3,FALSE)))</f>
        <v/>
      </c>
      <c r="S652" t="str">
        <f>IF(P652="","",(VLOOKUP(P652,Flora!$F$2:$M$7000,4,FALSE)))</f>
        <v/>
      </c>
    </row>
    <row r="653" spans="17:19" x14ac:dyDescent="0.25">
      <c r="Q653" t="str">
        <f>IF(P653="","",(VLOOKUP(P653,Flora!$F$2:$M$7000,2,FALSE)))</f>
        <v/>
      </c>
      <c r="R653" t="str">
        <f>IF(P653="","",(VLOOKUP(P653,Flora!$F$2:$M$7000,3,FALSE)))</f>
        <v/>
      </c>
      <c r="S653" t="str">
        <f>IF(P653="","",(VLOOKUP(P653,Flora!$F$2:$M$7000,4,FALSE)))</f>
        <v/>
      </c>
    </row>
    <row r="654" spans="17:19" x14ac:dyDescent="0.25">
      <c r="Q654" t="str">
        <f>IF(P654="","",(VLOOKUP(P654,Flora!$F$2:$M$7000,2,FALSE)))</f>
        <v/>
      </c>
      <c r="R654" t="str">
        <f>IF(P654="","",(VLOOKUP(P654,Flora!$F$2:$M$7000,3,FALSE)))</f>
        <v/>
      </c>
      <c r="S654" t="str">
        <f>IF(P654="","",(VLOOKUP(P654,Flora!$F$2:$M$7000,4,FALSE)))</f>
        <v/>
      </c>
    </row>
    <row r="655" spans="17:19" x14ac:dyDescent="0.25">
      <c r="Q655" t="str">
        <f>IF(P655="","",(VLOOKUP(P655,Flora!$F$2:$M$7000,2,FALSE)))</f>
        <v/>
      </c>
      <c r="R655" t="str">
        <f>IF(P655="","",(VLOOKUP(P655,Flora!$F$2:$M$7000,3,FALSE)))</f>
        <v/>
      </c>
      <c r="S655" t="str">
        <f>IF(P655="","",(VLOOKUP(P655,Flora!$F$2:$M$7000,4,FALSE)))</f>
        <v/>
      </c>
    </row>
    <row r="656" spans="17:19" x14ac:dyDescent="0.25">
      <c r="Q656" t="str">
        <f>IF(P656="","",(VLOOKUP(P656,Flora!$F$2:$M$7000,2,FALSE)))</f>
        <v/>
      </c>
      <c r="R656" t="str">
        <f>IF(P656="","",(VLOOKUP(P656,Flora!$F$2:$M$7000,3,FALSE)))</f>
        <v/>
      </c>
      <c r="S656" t="str">
        <f>IF(P656="","",(VLOOKUP(P656,Flora!$F$2:$M$7000,4,FALSE)))</f>
        <v/>
      </c>
    </row>
    <row r="657" spans="17:19" x14ac:dyDescent="0.25">
      <c r="Q657" t="str">
        <f>IF(P657="","",(VLOOKUP(P657,Flora!$F$2:$M$7000,2,FALSE)))</f>
        <v/>
      </c>
      <c r="R657" t="str">
        <f>IF(P657="","",(VLOOKUP(P657,Flora!$F$2:$M$7000,3,FALSE)))</f>
        <v/>
      </c>
      <c r="S657" t="str">
        <f>IF(P657="","",(VLOOKUP(P657,Flora!$F$2:$M$7000,4,FALSE)))</f>
        <v/>
      </c>
    </row>
    <row r="658" spans="17:19" x14ac:dyDescent="0.25">
      <c r="Q658" t="str">
        <f>IF(P658="","",(VLOOKUP(P658,Flora!$F$2:$M$7000,2,FALSE)))</f>
        <v/>
      </c>
      <c r="R658" t="str">
        <f>IF(P658="","",(VLOOKUP(P658,Flora!$F$2:$M$7000,3,FALSE)))</f>
        <v/>
      </c>
      <c r="S658" t="str">
        <f>IF(P658="","",(VLOOKUP(P658,Flora!$F$2:$M$7000,4,FALSE)))</f>
        <v/>
      </c>
    </row>
    <row r="659" spans="17:19" x14ac:dyDescent="0.25">
      <c r="Q659" t="str">
        <f>IF(P659="","",(VLOOKUP(P659,Flora!$F$2:$M$7000,2,FALSE)))</f>
        <v/>
      </c>
      <c r="R659" t="str">
        <f>IF(P659="","",(VLOOKUP(P659,Flora!$F$2:$M$7000,3,FALSE)))</f>
        <v/>
      </c>
      <c r="S659" t="str">
        <f>IF(P659="","",(VLOOKUP(P659,Flora!$F$2:$M$7000,4,FALSE)))</f>
        <v/>
      </c>
    </row>
    <row r="660" spans="17:19" x14ac:dyDescent="0.25">
      <c r="Q660" t="str">
        <f>IF(P660="","",(VLOOKUP(P660,Flora!$F$2:$M$7000,2,FALSE)))</f>
        <v/>
      </c>
      <c r="R660" t="str">
        <f>IF(P660="","",(VLOOKUP(P660,Flora!$F$2:$M$7000,3,FALSE)))</f>
        <v/>
      </c>
      <c r="S660" t="str">
        <f>IF(P660="","",(VLOOKUP(P660,Flora!$F$2:$M$7000,4,FALSE)))</f>
        <v/>
      </c>
    </row>
    <row r="661" spans="17:19" x14ac:dyDescent="0.25">
      <c r="Q661" t="str">
        <f>IF(P661="","",(VLOOKUP(P661,Flora!$F$2:$M$7000,2,FALSE)))</f>
        <v/>
      </c>
      <c r="R661" t="str">
        <f>IF(P661="","",(VLOOKUP(P661,Flora!$F$2:$M$7000,3,FALSE)))</f>
        <v/>
      </c>
      <c r="S661" t="str">
        <f>IF(P661="","",(VLOOKUP(P661,Flora!$F$2:$M$7000,4,FALSE)))</f>
        <v/>
      </c>
    </row>
    <row r="662" spans="17:19" x14ac:dyDescent="0.25">
      <c r="Q662" t="str">
        <f>IF(P662="","",(VLOOKUP(P662,Flora!$F$2:$M$7000,2,FALSE)))</f>
        <v/>
      </c>
      <c r="R662" t="str">
        <f>IF(P662="","",(VLOOKUP(P662,Flora!$F$2:$M$7000,3,FALSE)))</f>
        <v/>
      </c>
      <c r="S662" t="str">
        <f>IF(P662="","",(VLOOKUP(P662,Flora!$F$2:$M$7000,4,FALSE)))</f>
        <v/>
      </c>
    </row>
    <row r="663" spans="17:19" x14ac:dyDescent="0.25">
      <c r="Q663" t="str">
        <f>IF(P663="","",(VLOOKUP(P663,Flora!$F$2:$M$7000,2,FALSE)))</f>
        <v/>
      </c>
      <c r="R663" t="str">
        <f>IF(P663="","",(VLOOKUP(P663,Flora!$F$2:$M$7000,3,FALSE)))</f>
        <v/>
      </c>
      <c r="S663" t="str">
        <f>IF(P663="","",(VLOOKUP(P663,Flora!$F$2:$M$7000,4,FALSE)))</f>
        <v/>
      </c>
    </row>
    <row r="664" spans="17:19" x14ac:dyDescent="0.25">
      <c r="Q664" t="str">
        <f>IF(P664="","",(VLOOKUP(P664,Flora!$F$2:$M$7000,2,FALSE)))</f>
        <v/>
      </c>
      <c r="R664" t="str">
        <f>IF(P664="","",(VLOOKUP(P664,Flora!$F$2:$M$7000,3,FALSE)))</f>
        <v/>
      </c>
      <c r="S664" t="str">
        <f>IF(P664="","",(VLOOKUP(P664,Flora!$F$2:$M$7000,4,FALSE)))</f>
        <v/>
      </c>
    </row>
    <row r="665" spans="17:19" x14ac:dyDescent="0.25">
      <c r="Q665" t="str">
        <f>IF(P665="","",(VLOOKUP(P665,Flora!$F$2:$M$7000,2,FALSE)))</f>
        <v/>
      </c>
      <c r="R665" t="str">
        <f>IF(P665="","",(VLOOKUP(P665,Flora!$F$2:$M$7000,3,FALSE)))</f>
        <v/>
      </c>
      <c r="S665" t="str">
        <f>IF(P665="","",(VLOOKUP(P665,Flora!$F$2:$M$7000,4,FALSE)))</f>
        <v/>
      </c>
    </row>
    <row r="666" spans="17:19" x14ac:dyDescent="0.25">
      <c r="Q666" t="str">
        <f>IF(P666="","",(VLOOKUP(P666,Flora!$F$2:$M$7000,2,FALSE)))</f>
        <v/>
      </c>
      <c r="R666" t="str">
        <f>IF(P666="","",(VLOOKUP(P666,Flora!$F$2:$M$7000,3,FALSE)))</f>
        <v/>
      </c>
      <c r="S666" t="str">
        <f>IF(P666="","",(VLOOKUP(P666,Flora!$F$2:$M$7000,4,FALSE)))</f>
        <v/>
      </c>
    </row>
    <row r="667" spans="17:19" x14ac:dyDescent="0.25">
      <c r="Q667" t="str">
        <f>IF(P667="","",(VLOOKUP(P667,Flora!$F$2:$M$7000,2,FALSE)))</f>
        <v/>
      </c>
      <c r="R667" t="str">
        <f>IF(P667="","",(VLOOKUP(P667,Flora!$F$2:$M$7000,3,FALSE)))</f>
        <v/>
      </c>
      <c r="S667" t="str">
        <f>IF(P667="","",(VLOOKUP(P667,Flora!$F$2:$M$7000,4,FALSE)))</f>
        <v/>
      </c>
    </row>
    <row r="668" spans="17:19" x14ac:dyDescent="0.25">
      <c r="Q668" t="str">
        <f>IF(P668="","",(VLOOKUP(P668,Flora!$F$2:$M$7000,2,FALSE)))</f>
        <v/>
      </c>
      <c r="R668" t="str">
        <f>IF(P668="","",(VLOOKUP(P668,Flora!$F$2:$M$7000,3,FALSE)))</f>
        <v/>
      </c>
      <c r="S668" t="str">
        <f>IF(P668="","",(VLOOKUP(P668,Flora!$F$2:$M$7000,4,FALSE)))</f>
        <v/>
      </c>
    </row>
    <row r="669" spans="17:19" x14ac:dyDescent="0.25">
      <c r="Q669" t="str">
        <f>IF(P669="","",(VLOOKUP(P669,Flora!$F$2:$M$7000,2,FALSE)))</f>
        <v/>
      </c>
      <c r="R669" t="str">
        <f>IF(P669="","",(VLOOKUP(P669,Flora!$F$2:$M$7000,3,FALSE)))</f>
        <v/>
      </c>
      <c r="S669" t="str">
        <f>IF(P669="","",(VLOOKUP(P669,Flora!$F$2:$M$7000,4,FALSE)))</f>
        <v/>
      </c>
    </row>
    <row r="670" spans="17:19" x14ac:dyDescent="0.25">
      <c r="Q670" t="str">
        <f>IF(P670="","",(VLOOKUP(P670,Flora!$F$2:$M$7000,2,FALSE)))</f>
        <v/>
      </c>
      <c r="R670" t="str">
        <f>IF(P670="","",(VLOOKUP(P670,Flora!$F$2:$M$7000,3,FALSE)))</f>
        <v/>
      </c>
      <c r="S670" t="str">
        <f>IF(P670="","",(VLOOKUP(P670,Flora!$F$2:$M$7000,4,FALSE)))</f>
        <v/>
      </c>
    </row>
    <row r="671" spans="17:19" x14ac:dyDescent="0.25">
      <c r="Q671" t="str">
        <f>IF(P671="","",(VLOOKUP(P671,Flora!$F$2:$M$7000,2,FALSE)))</f>
        <v/>
      </c>
      <c r="R671" t="str">
        <f>IF(P671="","",(VLOOKUP(P671,Flora!$F$2:$M$7000,3,FALSE)))</f>
        <v/>
      </c>
      <c r="S671" t="str">
        <f>IF(P671="","",(VLOOKUP(P671,Flora!$F$2:$M$7000,4,FALSE)))</f>
        <v/>
      </c>
    </row>
    <row r="672" spans="17:19" x14ac:dyDescent="0.25">
      <c r="Q672" t="str">
        <f>IF(P672="","",(VLOOKUP(P672,Flora!$F$2:$M$7000,2,FALSE)))</f>
        <v/>
      </c>
      <c r="R672" t="str">
        <f>IF(P672="","",(VLOOKUP(P672,Flora!$F$2:$M$7000,3,FALSE)))</f>
        <v/>
      </c>
      <c r="S672" t="str">
        <f>IF(P672="","",(VLOOKUP(P672,Flora!$F$2:$M$7000,4,FALSE)))</f>
        <v/>
      </c>
    </row>
    <row r="673" spans="17:19" x14ac:dyDescent="0.25">
      <c r="Q673" t="str">
        <f>IF(P673="","",(VLOOKUP(P673,Flora!$F$2:$M$7000,2,FALSE)))</f>
        <v/>
      </c>
      <c r="R673" t="str">
        <f>IF(P673="","",(VLOOKUP(P673,Flora!$F$2:$M$7000,3,FALSE)))</f>
        <v/>
      </c>
      <c r="S673" t="str">
        <f>IF(P673="","",(VLOOKUP(P673,Flora!$F$2:$M$7000,4,FALSE)))</f>
        <v/>
      </c>
    </row>
    <row r="674" spans="17:19" x14ac:dyDescent="0.25">
      <c r="Q674" t="str">
        <f>IF(P674="","",(VLOOKUP(P674,Flora!$F$2:$M$7000,2,FALSE)))</f>
        <v/>
      </c>
      <c r="R674" t="str">
        <f>IF(P674="","",(VLOOKUP(P674,Flora!$F$2:$M$7000,3,FALSE)))</f>
        <v/>
      </c>
      <c r="S674" t="str">
        <f>IF(P674="","",(VLOOKUP(P674,Flora!$F$2:$M$7000,4,FALSE)))</f>
        <v/>
      </c>
    </row>
    <row r="675" spans="17:19" x14ac:dyDescent="0.25">
      <c r="Q675" t="str">
        <f>IF(P675="","",(VLOOKUP(P675,Flora!$F$2:$M$7000,2,FALSE)))</f>
        <v/>
      </c>
      <c r="R675" t="str">
        <f>IF(P675="","",(VLOOKUP(P675,Flora!$F$2:$M$7000,3,FALSE)))</f>
        <v/>
      </c>
      <c r="S675" t="str">
        <f>IF(P675="","",(VLOOKUP(P675,Flora!$F$2:$M$7000,4,FALSE)))</f>
        <v/>
      </c>
    </row>
    <row r="676" spans="17:19" x14ac:dyDescent="0.25">
      <c r="Q676" t="str">
        <f>IF(P676="","",(VLOOKUP(P676,Flora!$F$2:$M$7000,2,FALSE)))</f>
        <v/>
      </c>
      <c r="R676" t="str">
        <f>IF(P676="","",(VLOOKUP(P676,Flora!$F$2:$M$7000,3,FALSE)))</f>
        <v/>
      </c>
      <c r="S676" t="str">
        <f>IF(P676="","",(VLOOKUP(P676,Flora!$F$2:$M$7000,4,FALSE)))</f>
        <v/>
      </c>
    </row>
    <row r="677" spans="17:19" x14ac:dyDescent="0.25">
      <c r="Q677" t="str">
        <f>IF(P677="","",(VLOOKUP(P677,Flora!$F$2:$M$7000,2,FALSE)))</f>
        <v/>
      </c>
      <c r="R677" t="str">
        <f>IF(P677="","",(VLOOKUP(P677,Flora!$F$2:$M$7000,3,FALSE)))</f>
        <v/>
      </c>
      <c r="S677" t="str">
        <f>IF(P677="","",(VLOOKUP(P677,Flora!$F$2:$M$7000,4,FALSE)))</f>
        <v/>
      </c>
    </row>
    <row r="678" spans="17:19" x14ac:dyDescent="0.25">
      <c r="Q678" t="str">
        <f>IF(P678="","",(VLOOKUP(P678,Flora!$F$2:$M$7000,2,FALSE)))</f>
        <v/>
      </c>
      <c r="R678" t="str">
        <f>IF(P678="","",(VLOOKUP(P678,Flora!$F$2:$M$7000,3,FALSE)))</f>
        <v/>
      </c>
      <c r="S678" t="str">
        <f>IF(P678="","",(VLOOKUP(P678,Flora!$F$2:$M$7000,4,FALSE)))</f>
        <v/>
      </c>
    </row>
    <row r="679" spans="17:19" x14ac:dyDescent="0.25">
      <c r="Q679" t="str">
        <f>IF(P679="","",(VLOOKUP(P679,Flora!$F$2:$M$7000,2,FALSE)))</f>
        <v/>
      </c>
      <c r="R679" t="str">
        <f>IF(P679="","",(VLOOKUP(P679,Flora!$F$2:$M$7000,3,FALSE)))</f>
        <v/>
      </c>
      <c r="S679" t="str">
        <f>IF(P679="","",(VLOOKUP(P679,Flora!$F$2:$M$7000,4,FALSE)))</f>
        <v/>
      </c>
    </row>
    <row r="680" spans="17:19" x14ac:dyDescent="0.25">
      <c r="Q680" t="str">
        <f>IF(P680="","",(VLOOKUP(P680,Flora!$F$2:$M$7000,2,FALSE)))</f>
        <v/>
      </c>
      <c r="R680" t="str">
        <f>IF(P680="","",(VLOOKUP(P680,Flora!$F$2:$M$7000,3,FALSE)))</f>
        <v/>
      </c>
      <c r="S680" t="str">
        <f>IF(P680="","",(VLOOKUP(P680,Flora!$F$2:$M$7000,4,FALSE)))</f>
        <v/>
      </c>
    </row>
    <row r="681" spans="17:19" x14ac:dyDescent="0.25">
      <c r="Q681" t="str">
        <f>IF(P681="","",(VLOOKUP(P681,Flora!$F$2:$M$7000,2,FALSE)))</f>
        <v/>
      </c>
      <c r="R681" t="str">
        <f>IF(P681="","",(VLOOKUP(P681,Flora!$F$2:$M$7000,3,FALSE)))</f>
        <v/>
      </c>
      <c r="S681" t="str">
        <f>IF(P681="","",(VLOOKUP(P681,Flora!$F$2:$M$7000,4,FALSE)))</f>
        <v/>
      </c>
    </row>
    <row r="682" spans="17:19" x14ac:dyDescent="0.25">
      <c r="Q682" t="str">
        <f>IF(P682="","",(VLOOKUP(P682,Flora!$F$2:$M$7000,2,FALSE)))</f>
        <v/>
      </c>
      <c r="R682" t="str">
        <f>IF(P682="","",(VLOOKUP(P682,Flora!$F$2:$M$7000,3,FALSE)))</f>
        <v/>
      </c>
      <c r="S682" t="str">
        <f>IF(P682="","",(VLOOKUP(P682,Flora!$F$2:$M$7000,4,FALSE)))</f>
        <v/>
      </c>
    </row>
    <row r="683" spans="17:19" x14ac:dyDescent="0.25">
      <c r="Q683" t="str">
        <f>IF(P683="","",(VLOOKUP(P683,Flora!$F$2:$M$7000,2,FALSE)))</f>
        <v/>
      </c>
      <c r="R683" t="str">
        <f>IF(P683="","",(VLOOKUP(P683,Flora!$F$2:$M$7000,3,FALSE)))</f>
        <v/>
      </c>
      <c r="S683" t="str">
        <f>IF(P683="","",(VLOOKUP(P683,Flora!$F$2:$M$7000,4,FALSE)))</f>
        <v/>
      </c>
    </row>
    <row r="684" spans="17:19" x14ac:dyDescent="0.25">
      <c r="Q684" t="str">
        <f>IF(P684="","",(VLOOKUP(P684,Flora!$F$2:$M$7000,2,FALSE)))</f>
        <v/>
      </c>
      <c r="R684" t="str">
        <f>IF(P684="","",(VLOOKUP(P684,Flora!$F$2:$M$7000,3,FALSE)))</f>
        <v/>
      </c>
      <c r="S684" t="str">
        <f>IF(P684="","",(VLOOKUP(P684,Flora!$F$2:$M$7000,4,FALSE)))</f>
        <v/>
      </c>
    </row>
    <row r="685" spans="17:19" x14ac:dyDescent="0.25">
      <c r="Q685" t="str">
        <f>IF(P685="","",(VLOOKUP(P685,Flora!$F$2:$M$7000,2,FALSE)))</f>
        <v/>
      </c>
      <c r="R685" t="str">
        <f>IF(P685="","",(VLOOKUP(P685,Flora!$F$2:$M$7000,3,FALSE)))</f>
        <v/>
      </c>
      <c r="S685" t="str">
        <f>IF(P685="","",(VLOOKUP(P685,Flora!$F$2:$M$7000,4,FALSE)))</f>
        <v/>
      </c>
    </row>
    <row r="686" spans="17:19" x14ac:dyDescent="0.25">
      <c r="Q686" t="str">
        <f>IF(P686="","",(VLOOKUP(P686,Flora!$F$2:$M$7000,2,FALSE)))</f>
        <v/>
      </c>
      <c r="R686" t="str">
        <f>IF(P686="","",(VLOOKUP(P686,Flora!$F$2:$M$7000,3,FALSE)))</f>
        <v/>
      </c>
      <c r="S686" t="str">
        <f>IF(P686="","",(VLOOKUP(P686,Flora!$F$2:$M$7000,4,FALSE)))</f>
        <v/>
      </c>
    </row>
    <row r="687" spans="17:19" x14ac:dyDescent="0.25">
      <c r="Q687" t="str">
        <f>IF(P687="","",(VLOOKUP(P687,Flora!$F$2:$M$7000,2,FALSE)))</f>
        <v/>
      </c>
      <c r="R687" t="str">
        <f>IF(P687="","",(VLOOKUP(P687,Flora!$F$2:$M$7000,3,FALSE)))</f>
        <v/>
      </c>
      <c r="S687" t="str">
        <f>IF(P687="","",(VLOOKUP(P687,Flora!$F$2:$M$7000,4,FALSE)))</f>
        <v/>
      </c>
    </row>
    <row r="688" spans="17:19" x14ac:dyDescent="0.25">
      <c r="Q688" t="str">
        <f>IF(P688="","",(VLOOKUP(P688,Flora!$F$2:$M$7000,2,FALSE)))</f>
        <v/>
      </c>
      <c r="R688" t="str">
        <f>IF(P688="","",(VLOOKUP(P688,Flora!$F$2:$M$7000,3,FALSE)))</f>
        <v/>
      </c>
      <c r="S688" t="str">
        <f>IF(P688="","",(VLOOKUP(P688,Flora!$F$2:$M$7000,4,FALSE)))</f>
        <v/>
      </c>
    </row>
    <row r="689" spans="17:19" x14ac:dyDescent="0.25">
      <c r="Q689" t="str">
        <f>IF(P689="","",(VLOOKUP(P689,Flora!$F$2:$M$7000,2,FALSE)))</f>
        <v/>
      </c>
      <c r="R689" t="str">
        <f>IF(P689="","",(VLOOKUP(P689,Flora!$F$2:$M$7000,3,FALSE)))</f>
        <v/>
      </c>
      <c r="S689" t="str">
        <f>IF(P689="","",(VLOOKUP(P689,Flora!$F$2:$M$7000,4,FALSE)))</f>
        <v/>
      </c>
    </row>
    <row r="690" spans="17:19" x14ac:dyDescent="0.25">
      <c r="Q690" t="str">
        <f>IF(P690="","",(VLOOKUP(P690,Flora!$F$2:$M$7000,2,FALSE)))</f>
        <v/>
      </c>
      <c r="R690" t="str">
        <f>IF(P690="","",(VLOOKUP(P690,Flora!$F$2:$M$7000,3,FALSE)))</f>
        <v/>
      </c>
      <c r="S690" t="str">
        <f>IF(P690="","",(VLOOKUP(P690,Flora!$F$2:$M$7000,4,FALSE)))</f>
        <v/>
      </c>
    </row>
    <row r="691" spans="17:19" x14ac:dyDescent="0.25">
      <c r="Q691" t="str">
        <f>IF(P691="","",(VLOOKUP(P691,Flora!$F$2:$M$7000,2,FALSE)))</f>
        <v/>
      </c>
      <c r="R691" t="str">
        <f>IF(P691="","",(VLOOKUP(P691,Flora!$F$2:$M$7000,3,FALSE)))</f>
        <v/>
      </c>
      <c r="S691" t="str">
        <f>IF(P691="","",(VLOOKUP(P691,Flora!$F$2:$M$7000,4,FALSE)))</f>
        <v/>
      </c>
    </row>
    <row r="692" spans="17:19" x14ac:dyDescent="0.25">
      <c r="Q692" t="str">
        <f>IF(P692="","",(VLOOKUP(P692,Flora!$F$2:$M$7000,2,FALSE)))</f>
        <v/>
      </c>
      <c r="R692" t="str">
        <f>IF(P692="","",(VLOOKUP(P692,Flora!$F$2:$M$7000,3,FALSE)))</f>
        <v/>
      </c>
      <c r="S692" t="str">
        <f>IF(P692="","",(VLOOKUP(P692,Flora!$F$2:$M$7000,4,FALSE)))</f>
        <v/>
      </c>
    </row>
    <row r="693" spans="17:19" x14ac:dyDescent="0.25">
      <c r="Q693" t="str">
        <f>IF(P693="","",(VLOOKUP(P693,Flora!$F$2:$M$7000,2,FALSE)))</f>
        <v/>
      </c>
      <c r="R693" t="str">
        <f>IF(P693="","",(VLOOKUP(P693,Flora!$F$2:$M$7000,3,FALSE)))</f>
        <v/>
      </c>
      <c r="S693" t="str">
        <f>IF(P693="","",(VLOOKUP(P693,Flora!$F$2:$M$7000,4,FALSE)))</f>
        <v/>
      </c>
    </row>
    <row r="694" spans="17:19" x14ac:dyDescent="0.25">
      <c r="Q694" t="str">
        <f>IF(P694="","",(VLOOKUP(P694,Flora!$F$2:$M$7000,2,FALSE)))</f>
        <v/>
      </c>
      <c r="R694" t="str">
        <f>IF(P694="","",(VLOOKUP(P694,Flora!$F$2:$M$7000,3,FALSE)))</f>
        <v/>
      </c>
      <c r="S694" t="str">
        <f>IF(P694="","",(VLOOKUP(P694,Flora!$F$2:$M$7000,4,FALSE)))</f>
        <v/>
      </c>
    </row>
    <row r="695" spans="17:19" x14ac:dyDescent="0.25">
      <c r="Q695" t="str">
        <f>IF(P695="","",(VLOOKUP(P695,Flora!$F$2:$M$7000,2,FALSE)))</f>
        <v/>
      </c>
      <c r="R695" t="str">
        <f>IF(P695="","",(VLOOKUP(P695,Flora!$F$2:$M$7000,3,FALSE)))</f>
        <v/>
      </c>
      <c r="S695" t="str">
        <f>IF(P695="","",(VLOOKUP(P695,Flora!$F$2:$M$7000,4,FALSE)))</f>
        <v/>
      </c>
    </row>
    <row r="696" spans="17:19" x14ac:dyDescent="0.25">
      <c r="Q696" t="str">
        <f>IF(P696="","",(VLOOKUP(P696,Flora!$F$2:$M$7000,2,FALSE)))</f>
        <v/>
      </c>
      <c r="R696" t="str">
        <f>IF(P696="","",(VLOOKUP(P696,Flora!$F$2:$M$7000,3,FALSE)))</f>
        <v/>
      </c>
      <c r="S696" t="str">
        <f>IF(P696="","",(VLOOKUP(P696,Flora!$F$2:$M$7000,4,FALSE)))</f>
        <v/>
      </c>
    </row>
    <row r="697" spans="17:19" x14ac:dyDescent="0.25">
      <c r="Q697" t="str">
        <f>IF(P697="","",(VLOOKUP(P697,Flora!$F$2:$M$7000,2,FALSE)))</f>
        <v/>
      </c>
      <c r="R697" t="str">
        <f>IF(P697="","",(VLOOKUP(P697,Flora!$F$2:$M$7000,3,FALSE)))</f>
        <v/>
      </c>
      <c r="S697" t="str">
        <f>IF(P697="","",(VLOOKUP(P697,Flora!$F$2:$M$7000,4,FALSE)))</f>
        <v/>
      </c>
    </row>
    <row r="698" spans="17:19" x14ac:dyDescent="0.25">
      <c r="Q698" t="str">
        <f>IF(P698="","",(VLOOKUP(P698,Flora!$F$2:$M$7000,2,FALSE)))</f>
        <v/>
      </c>
      <c r="R698" t="str">
        <f>IF(P698="","",(VLOOKUP(P698,Flora!$F$2:$M$7000,3,FALSE)))</f>
        <v/>
      </c>
      <c r="S698" t="str">
        <f>IF(P698="","",(VLOOKUP(P698,Flora!$F$2:$M$7000,4,FALSE)))</f>
        <v/>
      </c>
    </row>
    <row r="699" spans="17:19" x14ac:dyDescent="0.25">
      <c r="Q699" t="str">
        <f>IF(P699="","",(VLOOKUP(P699,Flora!$F$2:$M$7000,2,FALSE)))</f>
        <v/>
      </c>
      <c r="R699" t="str">
        <f>IF(P699="","",(VLOOKUP(P699,Flora!$F$2:$M$7000,3,FALSE)))</f>
        <v/>
      </c>
      <c r="S699" t="str">
        <f>IF(P699="","",(VLOOKUP(P699,Flora!$F$2:$M$7000,4,FALSE)))</f>
        <v/>
      </c>
    </row>
    <row r="700" spans="17:19" x14ac:dyDescent="0.25">
      <c r="Q700" t="str">
        <f>IF(P700="","",(VLOOKUP(P700,Flora!$F$2:$M$7000,2,FALSE)))</f>
        <v/>
      </c>
      <c r="R700" t="str">
        <f>IF(P700="","",(VLOOKUP(P700,Flora!$F$2:$M$7000,3,FALSE)))</f>
        <v/>
      </c>
      <c r="S700" t="str">
        <f>IF(P700="","",(VLOOKUP(P700,Flora!$F$2:$M$7000,4,FALSE)))</f>
        <v/>
      </c>
    </row>
    <row r="701" spans="17:19" x14ac:dyDescent="0.25">
      <c r="Q701" t="str">
        <f>IF(P701="","",(VLOOKUP(P701,Flora!$F$2:$M$7000,2,FALSE)))</f>
        <v/>
      </c>
      <c r="R701" t="str">
        <f>IF(P701="","",(VLOOKUP(P701,Flora!$F$2:$M$7000,3,FALSE)))</f>
        <v/>
      </c>
      <c r="S701" t="str">
        <f>IF(P701="","",(VLOOKUP(P701,Flora!$F$2:$M$7000,4,FALSE)))</f>
        <v/>
      </c>
    </row>
    <row r="702" spans="17:19" x14ac:dyDescent="0.25">
      <c r="Q702" t="str">
        <f>IF(P702="","",(VLOOKUP(P702,Flora!$F$2:$M$7000,2,FALSE)))</f>
        <v/>
      </c>
      <c r="R702" t="str">
        <f>IF(P702="","",(VLOOKUP(P702,Flora!$F$2:$M$7000,3,FALSE)))</f>
        <v/>
      </c>
      <c r="S702" t="str">
        <f>IF(P702="","",(VLOOKUP(P702,Flora!$F$2:$M$7000,4,FALSE)))</f>
        <v/>
      </c>
    </row>
    <row r="703" spans="17:19" x14ac:dyDescent="0.25">
      <c r="Q703" t="str">
        <f>IF(P703="","",(VLOOKUP(P703,Flora!$F$2:$M$7000,2,FALSE)))</f>
        <v/>
      </c>
      <c r="R703" t="str">
        <f>IF(P703="","",(VLOOKUP(P703,Flora!$F$2:$M$7000,3,FALSE)))</f>
        <v/>
      </c>
      <c r="S703" t="str">
        <f>IF(P703="","",(VLOOKUP(P703,Flora!$F$2:$M$7000,4,FALSE)))</f>
        <v/>
      </c>
    </row>
    <row r="704" spans="17:19" x14ac:dyDescent="0.25">
      <c r="Q704" t="str">
        <f>IF(P704="","",(VLOOKUP(P704,Flora!$F$2:$M$7000,2,FALSE)))</f>
        <v/>
      </c>
      <c r="R704" t="str">
        <f>IF(P704="","",(VLOOKUP(P704,Flora!$F$2:$M$7000,3,FALSE)))</f>
        <v/>
      </c>
      <c r="S704" t="str">
        <f>IF(P704="","",(VLOOKUP(P704,Flora!$F$2:$M$7000,4,FALSE)))</f>
        <v/>
      </c>
    </row>
    <row r="705" spans="17:19" x14ac:dyDescent="0.25">
      <c r="Q705" t="str">
        <f>IF(P705="","",(VLOOKUP(P705,Flora!$F$2:$M$7000,2,FALSE)))</f>
        <v/>
      </c>
      <c r="R705" t="str">
        <f>IF(P705="","",(VLOOKUP(P705,Flora!$F$2:$M$7000,3,FALSE)))</f>
        <v/>
      </c>
      <c r="S705" t="str">
        <f>IF(P705="","",(VLOOKUP(P705,Flora!$F$2:$M$7000,4,FALSE)))</f>
        <v/>
      </c>
    </row>
    <row r="706" spans="17:19" x14ac:dyDescent="0.25">
      <c r="Q706" t="str">
        <f>IF(P706="","",(VLOOKUP(P706,Flora!$F$2:$M$7000,2,FALSE)))</f>
        <v/>
      </c>
      <c r="R706" t="str">
        <f>IF(P706="","",(VLOOKUP(P706,Flora!$F$2:$M$7000,3,FALSE)))</f>
        <v/>
      </c>
      <c r="S706" t="str">
        <f>IF(P706="","",(VLOOKUP(P706,Flora!$F$2:$M$7000,4,FALSE)))</f>
        <v/>
      </c>
    </row>
    <row r="707" spans="17:19" x14ac:dyDescent="0.25">
      <c r="Q707" t="str">
        <f>IF(P707="","",(VLOOKUP(P707,Flora!$F$2:$M$7000,2,FALSE)))</f>
        <v/>
      </c>
      <c r="R707" t="str">
        <f>IF(P707="","",(VLOOKUP(P707,Flora!$F$2:$M$7000,3,FALSE)))</f>
        <v/>
      </c>
      <c r="S707" t="str">
        <f>IF(P707="","",(VLOOKUP(P707,Flora!$F$2:$M$7000,4,FALSE)))</f>
        <v/>
      </c>
    </row>
    <row r="708" spans="17:19" x14ac:dyDescent="0.25">
      <c r="Q708" t="str">
        <f>IF(P708="","",(VLOOKUP(P708,Flora!$F$2:$M$7000,2,FALSE)))</f>
        <v/>
      </c>
      <c r="R708" t="str">
        <f>IF(P708="","",(VLOOKUP(P708,Flora!$F$2:$M$7000,3,FALSE)))</f>
        <v/>
      </c>
      <c r="S708" t="str">
        <f>IF(P708="","",(VLOOKUP(P708,Flora!$F$2:$M$7000,4,FALSE)))</f>
        <v/>
      </c>
    </row>
    <row r="709" spans="17:19" x14ac:dyDescent="0.25">
      <c r="Q709" t="str">
        <f>IF(P709="","",(VLOOKUP(P709,Flora!$F$2:$M$7000,2,FALSE)))</f>
        <v/>
      </c>
      <c r="R709" t="str">
        <f>IF(P709="","",(VLOOKUP(P709,Flora!$F$2:$M$7000,3,FALSE)))</f>
        <v/>
      </c>
      <c r="S709" t="str">
        <f>IF(P709="","",(VLOOKUP(P709,Flora!$F$2:$M$7000,4,FALSE)))</f>
        <v/>
      </c>
    </row>
    <row r="710" spans="17:19" x14ac:dyDescent="0.25">
      <c r="Q710" t="str">
        <f>IF(P710="","",(VLOOKUP(P710,Flora!$F$2:$M$7000,2,FALSE)))</f>
        <v/>
      </c>
      <c r="R710" t="str">
        <f>IF(P710="","",(VLOOKUP(P710,Flora!$F$2:$M$7000,3,FALSE)))</f>
        <v/>
      </c>
      <c r="S710" t="str">
        <f>IF(P710="","",(VLOOKUP(P710,Flora!$F$2:$M$7000,4,FALSE)))</f>
        <v/>
      </c>
    </row>
    <row r="711" spans="17:19" x14ac:dyDescent="0.25">
      <c r="Q711" t="str">
        <f>IF(P711="","",(VLOOKUP(P711,Flora!$F$2:$M$7000,2,FALSE)))</f>
        <v/>
      </c>
      <c r="R711" t="str">
        <f>IF(P711="","",(VLOOKUP(P711,Flora!$F$2:$M$7000,3,FALSE)))</f>
        <v/>
      </c>
      <c r="S711" t="str">
        <f>IF(P711="","",(VLOOKUP(P711,Flora!$F$2:$M$7000,4,FALSE)))</f>
        <v/>
      </c>
    </row>
    <row r="712" spans="17:19" x14ac:dyDescent="0.25">
      <c r="Q712" t="str">
        <f>IF(P712="","",(VLOOKUP(P712,Flora!$F$2:$M$7000,2,FALSE)))</f>
        <v/>
      </c>
      <c r="R712" t="str">
        <f>IF(P712="","",(VLOOKUP(P712,Flora!$F$2:$M$7000,3,FALSE)))</f>
        <v/>
      </c>
      <c r="S712" t="str">
        <f>IF(P712="","",(VLOOKUP(P712,Flora!$F$2:$M$7000,4,FALSE)))</f>
        <v/>
      </c>
    </row>
    <row r="713" spans="17:19" x14ac:dyDescent="0.25">
      <c r="Q713" t="str">
        <f>IF(P713="","",(VLOOKUP(P713,Flora!$F$2:$M$7000,2,FALSE)))</f>
        <v/>
      </c>
      <c r="R713" t="str">
        <f>IF(P713="","",(VLOOKUP(P713,Flora!$F$2:$M$7000,3,FALSE)))</f>
        <v/>
      </c>
      <c r="S713" t="str">
        <f>IF(P713="","",(VLOOKUP(P713,Flora!$F$2:$M$7000,4,FALSE)))</f>
        <v/>
      </c>
    </row>
    <row r="714" spans="17:19" x14ac:dyDescent="0.25">
      <c r="Q714" t="str">
        <f>IF(P714="","",(VLOOKUP(P714,Flora!$F$2:$M$7000,2,FALSE)))</f>
        <v/>
      </c>
      <c r="R714" t="str">
        <f>IF(P714="","",(VLOOKUP(P714,Flora!$F$2:$M$7000,3,FALSE)))</f>
        <v/>
      </c>
      <c r="S714" t="str">
        <f>IF(P714="","",(VLOOKUP(P714,Flora!$F$2:$M$7000,4,FALSE)))</f>
        <v/>
      </c>
    </row>
    <row r="715" spans="17:19" x14ac:dyDescent="0.25">
      <c r="Q715" t="str">
        <f>IF(P715="","",(VLOOKUP(P715,Flora!$F$2:$M$7000,2,FALSE)))</f>
        <v/>
      </c>
      <c r="R715" t="str">
        <f>IF(P715="","",(VLOOKUP(P715,Flora!$F$2:$M$7000,3,FALSE)))</f>
        <v/>
      </c>
      <c r="S715" t="str">
        <f>IF(P715="","",(VLOOKUP(P715,Flora!$F$2:$M$7000,4,FALSE)))</f>
        <v/>
      </c>
    </row>
    <row r="716" spans="17:19" x14ac:dyDescent="0.25">
      <c r="Q716" t="str">
        <f>IF(P716="","",(VLOOKUP(P716,Flora!$F$2:$M$7000,2,FALSE)))</f>
        <v/>
      </c>
      <c r="R716" t="str">
        <f>IF(P716="","",(VLOOKUP(P716,Flora!$F$2:$M$7000,3,FALSE)))</f>
        <v/>
      </c>
      <c r="S716" t="str">
        <f>IF(P716="","",(VLOOKUP(P716,Flora!$F$2:$M$7000,4,FALSE)))</f>
        <v/>
      </c>
    </row>
    <row r="717" spans="17:19" x14ac:dyDescent="0.25">
      <c r="Q717" t="str">
        <f>IF(P717="","",(VLOOKUP(P717,Flora!$F$2:$M$7000,2,FALSE)))</f>
        <v/>
      </c>
      <c r="R717" t="str">
        <f>IF(P717="","",(VLOOKUP(P717,Flora!$F$2:$M$7000,3,FALSE)))</f>
        <v/>
      </c>
      <c r="S717" t="str">
        <f>IF(P717="","",(VLOOKUP(P717,Flora!$F$2:$M$7000,4,FALSE)))</f>
        <v/>
      </c>
    </row>
    <row r="718" spans="17:19" x14ac:dyDescent="0.25">
      <c r="Q718" t="str">
        <f>IF(P718="","",(VLOOKUP(P718,Flora!$F$2:$M$7000,2,FALSE)))</f>
        <v/>
      </c>
      <c r="R718" t="str">
        <f>IF(P718="","",(VLOOKUP(P718,Flora!$F$2:$M$7000,3,FALSE)))</f>
        <v/>
      </c>
      <c r="S718" t="str">
        <f>IF(P718="","",(VLOOKUP(P718,Flora!$F$2:$M$7000,4,FALSE)))</f>
        <v/>
      </c>
    </row>
    <row r="719" spans="17:19" x14ac:dyDescent="0.25">
      <c r="Q719" t="str">
        <f>IF(P719="","",(VLOOKUP(P719,Flora!$F$2:$M$7000,2,FALSE)))</f>
        <v/>
      </c>
      <c r="R719" t="str">
        <f>IF(P719="","",(VLOOKUP(P719,Flora!$F$2:$M$7000,3,FALSE)))</f>
        <v/>
      </c>
      <c r="S719" t="str">
        <f>IF(P719="","",(VLOOKUP(P719,Flora!$F$2:$M$7000,4,FALSE)))</f>
        <v/>
      </c>
    </row>
    <row r="720" spans="17:19" x14ac:dyDescent="0.25">
      <c r="Q720" t="str">
        <f>IF(P720="","",(VLOOKUP(P720,Flora!$F$2:$M$7000,2,FALSE)))</f>
        <v/>
      </c>
      <c r="R720" t="str">
        <f>IF(P720="","",(VLOOKUP(P720,Flora!$F$2:$M$7000,3,FALSE)))</f>
        <v/>
      </c>
      <c r="S720" t="str">
        <f>IF(P720="","",(VLOOKUP(P720,Flora!$F$2:$M$7000,4,FALSE)))</f>
        <v/>
      </c>
    </row>
    <row r="721" spans="17:19" x14ac:dyDescent="0.25">
      <c r="Q721" t="str">
        <f>IF(P721="","",(VLOOKUP(P721,Flora!$F$2:$M$7000,2,FALSE)))</f>
        <v/>
      </c>
      <c r="R721" t="str">
        <f>IF(P721="","",(VLOOKUP(P721,Flora!$F$2:$M$7000,3,FALSE)))</f>
        <v/>
      </c>
      <c r="S721" t="str">
        <f>IF(P721="","",(VLOOKUP(P721,Flora!$F$2:$M$7000,4,FALSE)))</f>
        <v/>
      </c>
    </row>
    <row r="722" spans="17:19" x14ac:dyDescent="0.25">
      <c r="Q722" t="str">
        <f>IF(P722="","",(VLOOKUP(P722,Flora!$F$2:$M$7000,2,FALSE)))</f>
        <v/>
      </c>
      <c r="R722" t="str">
        <f>IF(P722="","",(VLOOKUP(P722,Flora!$F$2:$M$7000,3,FALSE)))</f>
        <v/>
      </c>
      <c r="S722" t="str">
        <f>IF(P722="","",(VLOOKUP(P722,Flora!$F$2:$M$7000,4,FALSE)))</f>
        <v/>
      </c>
    </row>
    <row r="723" spans="17:19" x14ac:dyDescent="0.25">
      <c r="Q723" t="str">
        <f>IF(P723="","",(VLOOKUP(P723,Flora!$F$2:$M$7000,2,FALSE)))</f>
        <v/>
      </c>
      <c r="R723" t="str">
        <f>IF(P723="","",(VLOOKUP(P723,Flora!$F$2:$M$7000,3,FALSE)))</f>
        <v/>
      </c>
      <c r="S723" t="str">
        <f>IF(P723="","",(VLOOKUP(P723,Flora!$F$2:$M$7000,4,FALSE)))</f>
        <v/>
      </c>
    </row>
    <row r="724" spans="17:19" x14ac:dyDescent="0.25">
      <c r="Q724" t="str">
        <f>IF(P724="","",(VLOOKUP(P724,Flora!$F$2:$M$7000,2,FALSE)))</f>
        <v/>
      </c>
      <c r="R724" t="str">
        <f>IF(P724="","",(VLOOKUP(P724,Flora!$F$2:$M$7000,3,FALSE)))</f>
        <v/>
      </c>
      <c r="S724" t="str">
        <f>IF(P724="","",(VLOOKUP(P724,Flora!$F$2:$M$7000,4,FALSE)))</f>
        <v/>
      </c>
    </row>
    <row r="725" spans="17:19" x14ac:dyDescent="0.25">
      <c r="Q725" t="str">
        <f>IF(P725="","",(VLOOKUP(P725,Flora!$F$2:$M$7000,2,FALSE)))</f>
        <v/>
      </c>
      <c r="R725" t="str">
        <f>IF(P725="","",(VLOOKUP(P725,Flora!$F$2:$M$7000,3,FALSE)))</f>
        <v/>
      </c>
      <c r="S725" t="str">
        <f>IF(P725="","",(VLOOKUP(P725,Flora!$F$2:$M$7000,4,FALSE)))</f>
        <v/>
      </c>
    </row>
    <row r="726" spans="17:19" x14ac:dyDescent="0.25">
      <c r="Q726" t="str">
        <f>IF(P726="","",(VLOOKUP(P726,Flora!$F$2:$M$7000,2,FALSE)))</f>
        <v/>
      </c>
      <c r="R726" t="str">
        <f>IF(P726="","",(VLOOKUP(P726,Flora!$F$2:$M$7000,3,FALSE)))</f>
        <v/>
      </c>
      <c r="S726" t="str">
        <f>IF(P726="","",(VLOOKUP(P726,Flora!$F$2:$M$7000,4,FALSE)))</f>
        <v/>
      </c>
    </row>
    <row r="727" spans="17:19" x14ac:dyDescent="0.25">
      <c r="Q727" t="str">
        <f>IF(P727="","",(VLOOKUP(P727,Flora!$F$2:$M$7000,2,FALSE)))</f>
        <v/>
      </c>
      <c r="R727" t="str">
        <f>IF(P727="","",(VLOOKUP(P727,Flora!$F$2:$M$7000,3,FALSE)))</f>
        <v/>
      </c>
      <c r="S727" t="str">
        <f>IF(P727="","",(VLOOKUP(P727,Flora!$F$2:$M$7000,4,FALSE)))</f>
        <v/>
      </c>
    </row>
    <row r="728" spans="17:19" x14ac:dyDescent="0.25">
      <c r="Q728" t="str">
        <f>IF(P728="","",(VLOOKUP(P728,Flora!$F$2:$M$7000,2,FALSE)))</f>
        <v/>
      </c>
      <c r="R728" t="str">
        <f>IF(P728="","",(VLOOKUP(P728,Flora!$F$2:$M$7000,3,FALSE)))</f>
        <v/>
      </c>
      <c r="S728" t="str">
        <f>IF(P728="","",(VLOOKUP(P728,Flora!$F$2:$M$7000,4,FALSE)))</f>
        <v/>
      </c>
    </row>
    <row r="729" spans="17:19" x14ac:dyDescent="0.25">
      <c r="Q729" t="str">
        <f>IF(P729="","",(VLOOKUP(P729,Flora!$F$2:$M$7000,2,FALSE)))</f>
        <v/>
      </c>
      <c r="R729" t="str">
        <f>IF(P729="","",(VLOOKUP(P729,Flora!$F$2:$M$7000,3,FALSE)))</f>
        <v/>
      </c>
      <c r="S729" t="str">
        <f>IF(P729="","",(VLOOKUP(P729,Flora!$F$2:$M$7000,4,FALSE)))</f>
        <v/>
      </c>
    </row>
    <row r="730" spans="17:19" x14ac:dyDescent="0.25">
      <c r="Q730" t="str">
        <f>IF(P730="","",(VLOOKUP(P730,Flora!$F$2:$M$7000,2,FALSE)))</f>
        <v/>
      </c>
      <c r="R730" t="str">
        <f>IF(P730="","",(VLOOKUP(P730,Flora!$F$2:$M$7000,3,FALSE)))</f>
        <v/>
      </c>
      <c r="S730" t="str">
        <f>IF(P730="","",(VLOOKUP(P730,Flora!$F$2:$M$7000,4,FALSE)))</f>
        <v/>
      </c>
    </row>
    <row r="731" spans="17:19" x14ac:dyDescent="0.25">
      <c r="Q731" t="str">
        <f>IF(P731="","",(VLOOKUP(P731,Flora!$F$2:$M$7000,2,FALSE)))</f>
        <v/>
      </c>
      <c r="R731" t="str">
        <f>IF(P731="","",(VLOOKUP(P731,Flora!$F$2:$M$7000,3,FALSE)))</f>
        <v/>
      </c>
      <c r="S731" t="str">
        <f>IF(P731="","",(VLOOKUP(P731,Flora!$F$2:$M$7000,4,FALSE)))</f>
        <v/>
      </c>
    </row>
    <row r="732" spans="17:19" x14ac:dyDescent="0.25">
      <c r="Q732" t="str">
        <f>IF(P732="","",(VLOOKUP(P732,Flora!$F$2:$M$7000,2,FALSE)))</f>
        <v/>
      </c>
      <c r="R732" t="str">
        <f>IF(P732="","",(VLOOKUP(P732,Flora!$F$2:$M$7000,3,FALSE)))</f>
        <v/>
      </c>
      <c r="S732" t="str">
        <f>IF(P732="","",(VLOOKUP(P732,Flora!$F$2:$M$7000,4,FALSE)))</f>
        <v/>
      </c>
    </row>
    <row r="733" spans="17:19" x14ac:dyDescent="0.25">
      <c r="Q733" t="str">
        <f>IF(P733="","",(VLOOKUP(P733,Flora!$F$2:$M$7000,2,FALSE)))</f>
        <v/>
      </c>
      <c r="R733" t="str">
        <f>IF(P733="","",(VLOOKUP(P733,Flora!$F$2:$M$7000,3,FALSE)))</f>
        <v/>
      </c>
      <c r="S733" t="str">
        <f>IF(P733="","",(VLOOKUP(P733,Flora!$F$2:$M$7000,4,FALSE)))</f>
        <v/>
      </c>
    </row>
    <row r="734" spans="17:19" x14ac:dyDescent="0.25">
      <c r="Q734" t="str">
        <f>IF(P734="","",(VLOOKUP(P734,Flora!$F$2:$M$7000,2,FALSE)))</f>
        <v/>
      </c>
      <c r="R734" t="str">
        <f>IF(P734="","",(VLOOKUP(P734,Flora!$F$2:$M$7000,3,FALSE)))</f>
        <v/>
      </c>
      <c r="S734" t="str">
        <f>IF(P734="","",(VLOOKUP(P734,Flora!$F$2:$M$7000,4,FALSE)))</f>
        <v/>
      </c>
    </row>
    <row r="735" spans="17:19" x14ac:dyDescent="0.25">
      <c r="Q735" t="str">
        <f>IF(P735="","",(VLOOKUP(P735,Flora!$F$2:$M$7000,2,FALSE)))</f>
        <v/>
      </c>
      <c r="R735" t="str">
        <f>IF(P735="","",(VLOOKUP(P735,Flora!$F$2:$M$7000,3,FALSE)))</f>
        <v/>
      </c>
      <c r="S735" t="str">
        <f>IF(P735="","",(VLOOKUP(P735,Flora!$F$2:$M$7000,4,FALSE)))</f>
        <v/>
      </c>
    </row>
    <row r="736" spans="17:19" x14ac:dyDescent="0.25">
      <c r="Q736" t="str">
        <f>IF(P736="","",(VLOOKUP(P736,Flora!$F$2:$M$7000,2,FALSE)))</f>
        <v/>
      </c>
      <c r="R736" t="str">
        <f>IF(P736="","",(VLOOKUP(P736,Flora!$F$2:$M$7000,3,FALSE)))</f>
        <v/>
      </c>
      <c r="S736" t="str">
        <f>IF(P736="","",(VLOOKUP(P736,Flora!$F$2:$M$7000,4,FALSE)))</f>
        <v/>
      </c>
    </row>
    <row r="737" spans="17:19" x14ac:dyDescent="0.25">
      <c r="Q737" t="str">
        <f>IF(P737="","",(VLOOKUP(P737,Flora!$F$2:$M$7000,2,FALSE)))</f>
        <v/>
      </c>
      <c r="R737" t="str">
        <f>IF(P737="","",(VLOOKUP(P737,Flora!$F$2:$M$7000,3,FALSE)))</f>
        <v/>
      </c>
      <c r="S737" t="str">
        <f>IF(P737="","",(VLOOKUP(P737,Flora!$F$2:$M$7000,4,FALSE)))</f>
        <v/>
      </c>
    </row>
    <row r="738" spans="17:19" x14ac:dyDescent="0.25">
      <c r="Q738" t="str">
        <f>IF(P738="","",(VLOOKUP(P738,Flora!$F$2:$M$7000,2,FALSE)))</f>
        <v/>
      </c>
      <c r="R738" t="str">
        <f>IF(P738="","",(VLOOKUP(P738,Flora!$F$2:$M$7000,3,FALSE)))</f>
        <v/>
      </c>
      <c r="S738" t="str">
        <f>IF(P738="","",(VLOOKUP(P738,Flora!$F$2:$M$7000,4,FALSE)))</f>
        <v/>
      </c>
    </row>
    <row r="739" spans="17:19" x14ac:dyDescent="0.25">
      <c r="Q739" t="str">
        <f>IF(P739="","",(VLOOKUP(P739,Flora!$F$2:$M$7000,2,FALSE)))</f>
        <v/>
      </c>
      <c r="R739" t="str">
        <f>IF(P739="","",(VLOOKUP(P739,Flora!$F$2:$M$7000,3,FALSE)))</f>
        <v/>
      </c>
      <c r="S739" t="str">
        <f>IF(P739="","",(VLOOKUP(P739,Flora!$F$2:$M$7000,4,FALSE)))</f>
        <v/>
      </c>
    </row>
    <row r="740" spans="17:19" x14ac:dyDescent="0.25">
      <c r="Q740" t="str">
        <f>IF(P740="","",(VLOOKUP(P740,Flora!$F$2:$M$7000,2,FALSE)))</f>
        <v/>
      </c>
      <c r="R740" t="str">
        <f>IF(P740="","",(VLOOKUP(P740,Flora!$F$2:$M$7000,3,FALSE)))</f>
        <v/>
      </c>
      <c r="S740" t="str">
        <f>IF(P740="","",(VLOOKUP(P740,Flora!$F$2:$M$7000,4,FALSE)))</f>
        <v/>
      </c>
    </row>
    <row r="741" spans="17:19" x14ac:dyDescent="0.25">
      <c r="Q741" t="str">
        <f>IF(P741="","",(VLOOKUP(P741,Flora!$F$2:$M$7000,2,FALSE)))</f>
        <v/>
      </c>
      <c r="R741" t="str">
        <f>IF(P741="","",(VLOOKUP(P741,Flora!$F$2:$M$7000,3,FALSE)))</f>
        <v/>
      </c>
      <c r="S741" t="str">
        <f>IF(P741="","",(VLOOKUP(P741,Flora!$F$2:$M$7000,4,FALSE)))</f>
        <v/>
      </c>
    </row>
    <row r="742" spans="17:19" x14ac:dyDescent="0.25">
      <c r="Q742" t="str">
        <f>IF(P742="","",(VLOOKUP(P742,Flora!$F$2:$M$7000,2,FALSE)))</f>
        <v/>
      </c>
      <c r="R742" t="str">
        <f>IF(P742="","",(VLOOKUP(P742,Flora!$F$2:$M$7000,3,FALSE)))</f>
        <v/>
      </c>
      <c r="S742" t="str">
        <f>IF(P742="","",(VLOOKUP(P742,Flora!$F$2:$M$7000,4,FALSE)))</f>
        <v/>
      </c>
    </row>
    <row r="743" spans="17:19" x14ac:dyDescent="0.25">
      <c r="Q743" t="str">
        <f>IF(P743="","",(VLOOKUP(P743,Flora!$F$2:$M$7000,2,FALSE)))</f>
        <v/>
      </c>
      <c r="R743" t="str">
        <f>IF(P743="","",(VLOOKUP(P743,Flora!$F$2:$M$7000,3,FALSE)))</f>
        <v/>
      </c>
      <c r="S743" t="str">
        <f>IF(P743="","",(VLOOKUP(P743,Flora!$F$2:$M$7000,4,FALSE)))</f>
        <v/>
      </c>
    </row>
    <row r="744" spans="17:19" x14ac:dyDescent="0.25">
      <c r="Q744" t="str">
        <f>IF(P744="","",(VLOOKUP(P744,Flora!$F$2:$M$7000,2,FALSE)))</f>
        <v/>
      </c>
      <c r="R744" t="str">
        <f>IF(P744="","",(VLOOKUP(P744,Flora!$F$2:$M$7000,3,FALSE)))</f>
        <v/>
      </c>
      <c r="S744" t="str">
        <f>IF(P744="","",(VLOOKUP(P744,Flora!$F$2:$M$7000,4,FALSE)))</f>
        <v/>
      </c>
    </row>
    <row r="745" spans="17:19" x14ac:dyDescent="0.25">
      <c r="Q745" t="str">
        <f>IF(P745="","",(VLOOKUP(P745,Flora!$F$2:$M$7000,2,FALSE)))</f>
        <v/>
      </c>
      <c r="R745" t="str">
        <f>IF(P745="","",(VLOOKUP(P745,Flora!$F$2:$M$7000,3,FALSE)))</f>
        <v/>
      </c>
      <c r="S745" t="str">
        <f>IF(P745="","",(VLOOKUP(P745,Flora!$F$2:$M$7000,4,FALSE)))</f>
        <v/>
      </c>
    </row>
    <row r="746" spans="17:19" x14ac:dyDescent="0.25">
      <c r="Q746" t="str">
        <f>IF(P746="","",(VLOOKUP(P746,Flora!$F$2:$M$7000,2,FALSE)))</f>
        <v/>
      </c>
      <c r="R746" t="str">
        <f>IF(P746="","",(VLOOKUP(P746,Flora!$F$2:$M$7000,3,FALSE)))</f>
        <v/>
      </c>
      <c r="S746" t="str">
        <f>IF(P746="","",(VLOOKUP(P746,Flora!$F$2:$M$7000,4,FALSE)))</f>
        <v/>
      </c>
    </row>
    <row r="747" spans="17:19" x14ac:dyDescent="0.25">
      <c r="Q747" t="str">
        <f>IF(P747="","",(VLOOKUP(P747,Flora!$F$2:$M$7000,2,FALSE)))</f>
        <v/>
      </c>
      <c r="R747" t="str">
        <f>IF(P747="","",(VLOOKUP(P747,Flora!$F$2:$M$7000,3,FALSE)))</f>
        <v/>
      </c>
      <c r="S747" t="str">
        <f>IF(P747="","",(VLOOKUP(P747,Flora!$F$2:$M$7000,4,FALSE)))</f>
        <v/>
      </c>
    </row>
    <row r="748" spans="17:19" x14ac:dyDescent="0.25">
      <c r="Q748" t="str">
        <f>IF(P748="","",(VLOOKUP(P748,Flora!$F$2:$M$7000,2,FALSE)))</f>
        <v/>
      </c>
      <c r="R748" t="str">
        <f>IF(P748="","",(VLOOKUP(P748,Flora!$F$2:$M$7000,3,FALSE)))</f>
        <v/>
      </c>
      <c r="S748" t="str">
        <f>IF(P748="","",(VLOOKUP(P748,Flora!$F$2:$M$7000,4,FALSE)))</f>
        <v/>
      </c>
    </row>
    <row r="749" spans="17:19" x14ac:dyDescent="0.25">
      <c r="Q749" t="str">
        <f>IF(P749="","",(VLOOKUP(P749,Flora!$F$2:$M$7000,2,FALSE)))</f>
        <v/>
      </c>
      <c r="R749" t="str">
        <f>IF(P749="","",(VLOOKUP(P749,Flora!$F$2:$M$7000,3,FALSE)))</f>
        <v/>
      </c>
      <c r="S749" t="str">
        <f>IF(P749="","",(VLOOKUP(P749,Flora!$F$2:$M$7000,4,FALSE)))</f>
        <v/>
      </c>
    </row>
    <row r="750" spans="17:19" x14ac:dyDescent="0.25">
      <c r="Q750" t="str">
        <f>IF(P750="","",(VLOOKUP(P750,Flora!$F$2:$M$7000,2,FALSE)))</f>
        <v/>
      </c>
      <c r="R750" t="str">
        <f>IF(P750="","",(VLOOKUP(P750,Flora!$F$2:$M$7000,3,FALSE)))</f>
        <v/>
      </c>
      <c r="S750" t="str">
        <f>IF(P750="","",(VLOOKUP(P750,Flora!$F$2:$M$7000,4,FALSE)))</f>
        <v/>
      </c>
    </row>
    <row r="751" spans="17:19" x14ac:dyDescent="0.25">
      <c r="Q751" t="str">
        <f>IF(P751="","",(VLOOKUP(P751,Flora!$F$2:$M$7000,2,FALSE)))</f>
        <v/>
      </c>
      <c r="R751" t="str">
        <f>IF(P751="","",(VLOOKUP(P751,Flora!$F$2:$M$7000,3,FALSE)))</f>
        <v/>
      </c>
      <c r="S751" t="str">
        <f>IF(P751="","",(VLOOKUP(P751,Flora!$F$2:$M$7000,4,FALSE)))</f>
        <v/>
      </c>
    </row>
    <row r="752" spans="17:19" x14ac:dyDescent="0.25">
      <c r="Q752" t="str">
        <f>IF(P752="","",(VLOOKUP(P752,Flora!$F$2:$M$7000,2,FALSE)))</f>
        <v/>
      </c>
      <c r="R752" t="str">
        <f>IF(P752="","",(VLOOKUP(P752,Flora!$F$2:$M$7000,3,FALSE)))</f>
        <v/>
      </c>
      <c r="S752" t="str">
        <f>IF(P752="","",(VLOOKUP(P752,Flora!$F$2:$M$7000,4,FALSE)))</f>
        <v/>
      </c>
    </row>
    <row r="753" spans="17:19" x14ac:dyDescent="0.25">
      <c r="Q753" t="str">
        <f>IF(P753="","",(VLOOKUP(P753,Flora!$F$2:$M$7000,2,FALSE)))</f>
        <v/>
      </c>
      <c r="R753" t="str">
        <f>IF(P753="","",(VLOOKUP(P753,Flora!$F$2:$M$7000,3,FALSE)))</f>
        <v/>
      </c>
      <c r="S753" t="str">
        <f>IF(P753="","",(VLOOKUP(P753,Flora!$F$2:$M$7000,4,FALSE)))</f>
        <v/>
      </c>
    </row>
    <row r="754" spans="17:19" x14ac:dyDescent="0.25">
      <c r="Q754" t="str">
        <f>IF(P754="","",(VLOOKUP(P754,Flora!$F$2:$M$7000,2,FALSE)))</f>
        <v/>
      </c>
      <c r="R754" t="str">
        <f>IF(P754="","",(VLOOKUP(P754,Flora!$F$2:$M$7000,3,FALSE)))</f>
        <v/>
      </c>
      <c r="S754" t="str">
        <f>IF(P754="","",(VLOOKUP(P754,Flora!$F$2:$M$7000,4,FALSE)))</f>
        <v/>
      </c>
    </row>
    <row r="755" spans="17:19" x14ac:dyDescent="0.25">
      <c r="Q755" t="str">
        <f>IF(P755="","",(VLOOKUP(P755,Flora!$F$2:$M$7000,2,FALSE)))</f>
        <v/>
      </c>
      <c r="R755" t="str">
        <f>IF(P755="","",(VLOOKUP(P755,Flora!$F$2:$M$7000,3,FALSE)))</f>
        <v/>
      </c>
      <c r="S755" t="str">
        <f>IF(P755="","",(VLOOKUP(P755,Flora!$F$2:$M$7000,4,FALSE)))</f>
        <v/>
      </c>
    </row>
    <row r="756" spans="17:19" x14ac:dyDescent="0.25">
      <c r="Q756" t="str">
        <f>IF(P756="","",(VLOOKUP(P756,Flora!$F$2:$M$7000,2,FALSE)))</f>
        <v/>
      </c>
      <c r="R756" t="str">
        <f>IF(P756="","",(VLOOKUP(P756,Flora!$F$2:$M$7000,3,FALSE)))</f>
        <v/>
      </c>
      <c r="S756" t="str">
        <f>IF(P756="","",(VLOOKUP(P756,Flora!$F$2:$M$7000,4,FALSE)))</f>
        <v/>
      </c>
    </row>
    <row r="757" spans="17:19" x14ac:dyDescent="0.25">
      <c r="Q757" t="str">
        <f>IF(P757="","",(VLOOKUP(P757,Flora!$F$2:$M$7000,2,FALSE)))</f>
        <v/>
      </c>
      <c r="R757" t="str">
        <f>IF(P757="","",(VLOOKUP(P757,Flora!$F$2:$M$7000,3,FALSE)))</f>
        <v/>
      </c>
      <c r="S757" t="str">
        <f>IF(P757="","",(VLOOKUP(P757,Flora!$F$2:$M$7000,4,FALSE)))</f>
        <v/>
      </c>
    </row>
    <row r="758" spans="17:19" x14ac:dyDescent="0.25">
      <c r="Q758" t="str">
        <f>IF(P758="","",(VLOOKUP(P758,Flora!$F$2:$M$7000,2,FALSE)))</f>
        <v/>
      </c>
      <c r="R758" t="str">
        <f>IF(P758="","",(VLOOKUP(P758,Flora!$F$2:$M$7000,3,FALSE)))</f>
        <v/>
      </c>
      <c r="S758" t="str">
        <f>IF(P758="","",(VLOOKUP(P758,Flora!$F$2:$M$7000,4,FALSE)))</f>
        <v/>
      </c>
    </row>
    <row r="759" spans="17:19" x14ac:dyDescent="0.25">
      <c r="Q759" t="str">
        <f>IF(P759="","",(VLOOKUP(P759,Flora!$F$2:$M$7000,2,FALSE)))</f>
        <v/>
      </c>
      <c r="R759" t="str">
        <f>IF(P759="","",(VLOOKUP(P759,Flora!$F$2:$M$7000,3,FALSE)))</f>
        <v/>
      </c>
      <c r="S759" t="str">
        <f>IF(P759="","",(VLOOKUP(P759,Flora!$F$2:$M$7000,4,FALSE)))</f>
        <v/>
      </c>
    </row>
    <row r="760" spans="17:19" x14ac:dyDescent="0.25">
      <c r="Q760" t="str">
        <f>IF(P760="","",(VLOOKUP(P760,Flora!$F$2:$M$7000,2,FALSE)))</f>
        <v/>
      </c>
      <c r="R760" t="str">
        <f>IF(P760="","",(VLOOKUP(P760,Flora!$F$2:$M$7000,3,FALSE)))</f>
        <v/>
      </c>
      <c r="S760" t="str">
        <f>IF(P760="","",(VLOOKUP(P760,Flora!$F$2:$M$7000,4,FALSE)))</f>
        <v/>
      </c>
    </row>
    <row r="761" spans="17:19" x14ac:dyDescent="0.25">
      <c r="Q761" t="str">
        <f>IF(P761="","",(VLOOKUP(P761,Flora!$F$2:$M$7000,2,FALSE)))</f>
        <v/>
      </c>
      <c r="R761" t="str">
        <f>IF(P761="","",(VLOOKUP(P761,Flora!$F$2:$M$7000,3,FALSE)))</f>
        <v/>
      </c>
      <c r="S761" t="str">
        <f>IF(P761="","",(VLOOKUP(P761,Flora!$F$2:$M$7000,4,FALSE)))</f>
        <v/>
      </c>
    </row>
    <row r="762" spans="17:19" x14ac:dyDescent="0.25">
      <c r="Q762" t="str">
        <f>IF(P762="","",(VLOOKUP(P762,Flora!$F$2:$M$7000,2,FALSE)))</f>
        <v/>
      </c>
      <c r="R762" t="str">
        <f>IF(P762="","",(VLOOKUP(P762,Flora!$F$2:$M$7000,3,FALSE)))</f>
        <v/>
      </c>
      <c r="S762" t="str">
        <f>IF(P762="","",(VLOOKUP(P762,Flora!$F$2:$M$7000,4,FALSE)))</f>
        <v/>
      </c>
    </row>
    <row r="763" spans="17:19" x14ac:dyDescent="0.25">
      <c r="Q763" t="str">
        <f>IF(P763="","",(VLOOKUP(P763,Flora!$F$2:$M$7000,2,FALSE)))</f>
        <v/>
      </c>
      <c r="R763" t="str">
        <f>IF(P763="","",(VLOOKUP(P763,Flora!$F$2:$M$7000,3,FALSE)))</f>
        <v/>
      </c>
      <c r="S763" t="str">
        <f>IF(P763="","",(VLOOKUP(P763,Flora!$F$2:$M$7000,4,FALSE)))</f>
        <v/>
      </c>
    </row>
    <row r="764" spans="17:19" x14ac:dyDescent="0.25">
      <c r="Q764" t="str">
        <f>IF(P764="","",(VLOOKUP(P764,Flora!$F$2:$M$7000,2,FALSE)))</f>
        <v/>
      </c>
      <c r="R764" t="str">
        <f>IF(P764="","",(VLOOKUP(P764,Flora!$F$2:$M$7000,3,FALSE)))</f>
        <v/>
      </c>
      <c r="S764" t="str">
        <f>IF(P764="","",(VLOOKUP(P764,Flora!$F$2:$M$7000,4,FALSE)))</f>
        <v/>
      </c>
    </row>
    <row r="765" spans="17:19" x14ac:dyDescent="0.25">
      <c r="Q765" t="str">
        <f>IF(P765="","",(VLOOKUP(P765,Flora!$F$2:$M$7000,2,FALSE)))</f>
        <v/>
      </c>
      <c r="R765" t="str">
        <f>IF(P765="","",(VLOOKUP(P765,Flora!$F$2:$M$7000,3,FALSE)))</f>
        <v/>
      </c>
      <c r="S765" t="str">
        <f>IF(P765="","",(VLOOKUP(P765,Flora!$F$2:$M$7000,4,FALSE)))</f>
        <v/>
      </c>
    </row>
    <row r="766" spans="17:19" x14ac:dyDescent="0.25">
      <c r="Q766" t="str">
        <f>IF(P766="","",(VLOOKUP(P766,Flora!$F$2:$M$7000,2,FALSE)))</f>
        <v/>
      </c>
      <c r="R766" t="str">
        <f>IF(P766="","",(VLOOKUP(P766,Flora!$F$2:$M$7000,3,FALSE)))</f>
        <v/>
      </c>
      <c r="S766" t="str">
        <f>IF(P766="","",(VLOOKUP(P766,Flora!$F$2:$M$7000,4,FALSE)))</f>
        <v/>
      </c>
    </row>
    <row r="767" spans="17:19" x14ac:dyDescent="0.25">
      <c r="Q767" t="str">
        <f>IF(P767="","",(VLOOKUP(P767,Flora!$F$2:$M$7000,2,FALSE)))</f>
        <v/>
      </c>
      <c r="R767" t="str">
        <f>IF(P767="","",(VLOOKUP(P767,Flora!$F$2:$M$7000,3,FALSE)))</f>
        <v/>
      </c>
      <c r="S767" t="str">
        <f>IF(P767="","",(VLOOKUP(P767,Flora!$F$2:$M$7000,4,FALSE)))</f>
        <v/>
      </c>
    </row>
    <row r="768" spans="17:19" x14ac:dyDescent="0.25">
      <c r="Q768" t="str">
        <f>IF(P768="","",(VLOOKUP(P768,Flora!$F$2:$M$7000,2,FALSE)))</f>
        <v/>
      </c>
      <c r="R768" t="str">
        <f>IF(P768="","",(VLOOKUP(P768,Flora!$F$2:$M$7000,3,FALSE)))</f>
        <v/>
      </c>
      <c r="S768" t="str">
        <f>IF(P768="","",(VLOOKUP(P768,Flora!$F$2:$M$7000,4,FALSE)))</f>
        <v/>
      </c>
    </row>
    <row r="769" spans="17:19" x14ac:dyDescent="0.25">
      <c r="Q769" t="str">
        <f>IF(P769="","",(VLOOKUP(P769,Flora!$F$2:$M$7000,2,FALSE)))</f>
        <v/>
      </c>
      <c r="R769" t="str">
        <f>IF(P769="","",(VLOOKUP(P769,Flora!$F$2:$M$7000,3,FALSE)))</f>
        <v/>
      </c>
      <c r="S769" t="str">
        <f>IF(P769="","",(VLOOKUP(P769,Flora!$F$2:$M$7000,4,FALSE)))</f>
        <v/>
      </c>
    </row>
    <row r="770" spans="17:19" x14ac:dyDescent="0.25">
      <c r="Q770" t="str">
        <f>IF(P770="","",(VLOOKUP(P770,Flora!$F$2:$M$7000,2,FALSE)))</f>
        <v/>
      </c>
      <c r="R770" t="str">
        <f>IF(P770="","",(VLOOKUP(P770,Flora!$F$2:$M$7000,3,FALSE)))</f>
        <v/>
      </c>
      <c r="S770" t="str">
        <f>IF(P770="","",(VLOOKUP(P770,Flora!$F$2:$M$7000,4,FALSE)))</f>
        <v/>
      </c>
    </row>
    <row r="771" spans="17:19" x14ac:dyDescent="0.25">
      <c r="Q771" t="str">
        <f>IF(P771="","",(VLOOKUP(P771,Flora!$F$2:$M$7000,2,FALSE)))</f>
        <v/>
      </c>
      <c r="R771" t="str">
        <f>IF(P771="","",(VLOOKUP(P771,Flora!$F$2:$M$7000,3,FALSE)))</f>
        <v/>
      </c>
      <c r="S771" t="str">
        <f>IF(P771="","",(VLOOKUP(P771,Flora!$F$2:$M$7000,4,FALSE)))</f>
        <v/>
      </c>
    </row>
    <row r="772" spans="17:19" x14ac:dyDescent="0.25">
      <c r="Q772" t="str">
        <f>IF(P772="","",(VLOOKUP(P772,Flora!$F$2:$M$7000,2,FALSE)))</f>
        <v/>
      </c>
      <c r="R772" t="str">
        <f>IF(P772="","",(VLOOKUP(P772,Flora!$F$2:$M$7000,3,FALSE)))</f>
        <v/>
      </c>
      <c r="S772" t="str">
        <f>IF(P772="","",(VLOOKUP(P772,Flora!$F$2:$M$7000,4,FALSE)))</f>
        <v/>
      </c>
    </row>
    <row r="773" spans="17:19" x14ac:dyDescent="0.25">
      <c r="Q773" t="str">
        <f>IF(P773="","",(VLOOKUP(P773,Flora!$F$2:$M$7000,2,FALSE)))</f>
        <v/>
      </c>
      <c r="R773" t="str">
        <f>IF(P773="","",(VLOOKUP(P773,Flora!$F$2:$M$7000,3,FALSE)))</f>
        <v/>
      </c>
      <c r="S773" t="str">
        <f>IF(P773="","",(VLOOKUP(P773,Flora!$F$2:$M$7000,4,FALSE)))</f>
        <v/>
      </c>
    </row>
    <row r="774" spans="17:19" x14ac:dyDescent="0.25">
      <c r="Q774" t="str">
        <f>IF(P774="","",(VLOOKUP(P774,Flora!$F$2:$M$7000,2,FALSE)))</f>
        <v/>
      </c>
      <c r="R774" t="str">
        <f>IF(P774="","",(VLOOKUP(P774,Flora!$F$2:$M$7000,3,FALSE)))</f>
        <v/>
      </c>
      <c r="S774" t="str">
        <f>IF(P774="","",(VLOOKUP(P774,Flora!$F$2:$M$7000,4,FALSE)))</f>
        <v/>
      </c>
    </row>
    <row r="775" spans="17:19" x14ac:dyDescent="0.25">
      <c r="Q775" t="str">
        <f>IF(P775="","",(VLOOKUP(P775,Flora!$F$2:$M$7000,2,FALSE)))</f>
        <v/>
      </c>
      <c r="R775" t="str">
        <f>IF(P775="","",(VLOOKUP(P775,Flora!$F$2:$M$7000,3,FALSE)))</f>
        <v/>
      </c>
      <c r="S775" t="str">
        <f>IF(P775="","",(VLOOKUP(P775,Flora!$F$2:$M$7000,4,FALSE)))</f>
        <v/>
      </c>
    </row>
    <row r="776" spans="17:19" x14ac:dyDescent="0.25">
      <c r="Q776" t="str">
        <f>IF(P776="","",(VLOOKUP(P776,Flora!$F$2:$M$7000,2,FALSE)))</f>
        <v/>
      </c>
      <c r="R776" t="str">
        <f>IF(P776="","",(VLOOKUP(P776,Flora!$F$2:$M$7000,3,FALSE)))</f>
        <v/>
      </c>
      <c r="S776" t="str">
        <f>IF(P776="","",(VLOOKUP(P776,Flora!$F$2:$M$7000,4,FALSE)))</f>
        <v/>
      </c>
    </row>
    <row r="777" spans="17:19" x14ac:dyDescent="0.25">
      <c r="Q777" t="str">
        <f>IF(P777="","",(VLOOKUP(P777,Flora!$F$2:$M$7000,2,FALSE)))</f>
        <v/>
      </c>
      <c r="R777" t="str">
        <f>IF(P777="","",(VLOOKUP(P777,Flora!$F$2:$M$7000,3,FALSE)))</f>
        <v/>
      </c>
      <c r="S777" t="str">
        <f>IF(P777="","",(VLOOKUP(P777,Flora!$F$2:$M$7000,4,FALSE)))</f>
        <v/>
      </c>
    </row>
    <row r="778" spans="17:19" x14ac:dyDescent="0.25">
      <c r="Q778" t="str">
        <f>IF(P778="","",(VLOOKUP(P778,Flora!$F$2:$M$7000,2,FALSE)))</f>
        <v/>
      </c>
      <c r="R778" t="str">
        <f>IF(P778="","",(VLOOKUP(P778,Flora!$F$2:$M$7000,3,FALSE)))</f>
        <v/>
      </c>
      <c r="S778" t="str">
        <f>IF(P778="","",(VLOOKUP(P778,Flora!$F$2:$M$7000,4,FALSE)))</f>
        <v/>
      </c>
    </row>
    <row r="779" spans="17:19" x14ac:dyDescent="0.25">
      <c r="Q779" t="str">
        <f>IF(P779="","",(VLOOKUP(P779,Flora!$F$2:$M$7000,2,FALSE)))</f>
        <v/>
      </c>
      <c r="R779" t="str">
        <f>IF(P779="","",(VLOOKUP(P779,Flora!$F$2:$M$7000,3,FALSE)))</f>
        <v/>
      </c>
      <c r="S779" t="str">
        <f>IF(P779="","",(VLOOKUP(P779,Flora!$F$2:$M$7000,4,FALSE)))</f>
        <v/>
      </c>
    </row>
    <row r="780" spans="17:19" x14ac:dyDescent="0.25">
      <c r="Q780" t="str">
        <f>IF(P780="","",(VLOOKUP(P780,Flora!$F$2:$M$7000,2,FALSE)))</f>
        <v/>
      </c>
      <c r="R780" t="str">
        <f>IF(P780="","",(VLOOKUP(P780,Flora!$F$2:$M$7000,3,FALSE)))</f>
        <v/>
      </c>
      <c r="S780" t="str">
        <f>IF(P780="","",(VLOOKUP(P780,Flora!$F$2:$M$7000,4,FALSE)))</f>
        <v/>
      </c>
    </row>
    <row r="781" spans="17:19" x14ac:dyDescent="0.25">
      <c r="Q781" t="str">
        <f>IF(P781="","",(VLOOKUP(P781,Flora!$F$2:$M$7000,2,FALSE)))</f>
        <v/>
      </c>
      <c r="R781" t="str">
        <f>IF(P781="","",(VLOOKUP(P781,Flora!$F$2:$M$7000,3,FALSE)))</f>
        <v/>
      </c>
      <c r="S781" t="str">
        <f>IF(P781="","",(VLOOKUP(P781,Flora!$F$2:$M$7000,4,FALSE)))</f>
        <v/>
      </c>
    </row>
    <row r="782" spans="17:19" x14ac:dyDescent="0.25">
      <c r="Q782" t="str">
        <f>IF(P782="","",(VLOOKUP(P782,Flora!$F$2:$M$7000,2,FALSE)))</f>
        <v/>
      </c>
      <c r="R782" t="str">
        <f>IF(P782="","",(VLOOKUP(P782,Flora!$F$2:$M$7000,3,FALSE)))</f>
        <v/>
      </c>
      <c r="S782" t="str">
        <f>IF(P782="","",(VLOOKUP(P782,Flora!$F$2:$M$7000,4,FALSE)))</f>
        <v/>
      </c>
    </row>
    <row r="783" spans="17:19" x14ac:dyDescent="0.25">
      <c r="Q783" t="str">
        <f>IF(P783="","",(VLOOKUP(P783,Flora!$F$2:$M$7000,2,FALSE)))</f>
        <v/>
      </c>
      <c r="R783" t="str">
        <f>IF(P783="","",(VLOOKUP(P783,Flora!$F$2:$M$7000,3,FALSE)))</f>
        <v/>
      </c>
      <c r="S783" t="str">
        <f>IF(P783="","",(VLOOKUP(P783,Flora!$F$2:$M$7000,4,FALSE)))</f>
        <v/>
      </c>
    </row>
    <row r="784" spans="17:19" x14ac:dyDescent="0.25">
      <c r="Q784" t="str">
        <f>IF(P784="","",(VLOOKUP(P784,Flora!$F$2:$M$7000,2,FALSE)))</f>
        <v/>
      </c>
      <c r="R784" t="str">
        <f>IF(P784="","",(VLOOKUP(P784,Flora!$F$2:$M$7000,3,FALSE)))</f>
        <v/>
      </c>
      <c r="S784" t="str">
        <f>IF(P784="","",(VLOOKUP(P784,Flora!$F$2:$M$7000,4,FALSE)))</f>
        <v/>
      </c>
    </row>
    <row r="785" spans="17:19" x14ac:dyDescent="0.25">
      <c r="Q785" t="str">
        <f>IF(P785="","",(VLOOKUP(P785,Flora!$F$2:$M$7000,2,FALSE)))</f>
        <v/>
      </c>
      <c r="R785" t="str">
        <f>IF(P785="","",(VLOOKUP(P785,Flora!$F$2:$M$7000,3,FALSE)))</f>
        <v/>
      </c>
      <c r="S785" t="str">
        <f>IF(P785="","",(VLOOKUP(P785,Flora!$F$2:$M$7000,4,FALSE)))</f>
        <v/>
      </c>
    </row>
    <row r="786" spans="17:19" x14ac:dyDescent="0.25">
      <c r="Q786" t="str">
        <f>IF(P786="","",(VLOOKUP(P786,Flora!$F$2:$M$7000,2,FALSE)))</f>
        <v/>
      </c>
      <c r="R786" t="str">
        <f>IF(P786="","",(VLOOKUP(P786,Flora!$F$2:$M$7000,3,FALSE)))</f>
        <v/>
      </c>
      <c r="S786" t="str">
        <f>IF(P786="","",(VLOOKUP(P786,Flora!$F$2:$M$7000,4,FALSE)))</f>
        <v/>
      </c>
    </row>
    <row r="787" spans="17:19" x14ac:dyDescent="0.25">
      <c r="Q787" t="str">
        <f>IF(P787="","",(VLOOKUP(P787,Flora!$F$2:$M$7000,2,FALSE)))</f>
        <v/>
      </c>
      <c r="R787" t="str">
        <f>IF(P787="","",(VLOOKUP(P787,Flora!$F$2:$M$7000,3,FALSE)))</f>
        <v/>
      </c>
      <c r="S787" t="str">
        <f>IF(P787="","",(VLOOKUP(P787,Flora!$F$2:$M$7000,4,FALSE)))</f>
        <v/>
      </c>
    </row>
    <row r="788" spans="17:19" x14ac:dyDescent="0.25">
      <c r="Q788" t="str">
        <f>IF(P788="","",(VLOOKUP(P788,Flora!$F$2:$M$7000,2,FALSE)))</f>
        <v/>
      </c>
      <c r="R788" t="str">
        <f>IF(P788="","",(VLOOKUP(P788,Flora!$F$2:$M$7000,3,FALSE)))</f>
        <v/>
      </c>
      <c r="S788" t="str">
        <f>IF(P788="","",(VLOOKUP(P788,Flora!$F$2:$M$7000,4,FALSE)))</f>
        <v/>
      </c>
    </row>
    <row r="789" spans="17:19" x14ac:dyDescent="0.25">
      <c r="Q789" t="str">
        <f>IF(P789="","",(VLOOKUP(P789,Flora!$F$2:$M$7000,2,FALSE)))</f>
        <v/>
      </c>
      <c r="R789" t="str">
        <f>IF(P789="","",(VLOOKUP(P789,Flora!$F$2:$M$7000,3,FALSE)))</f>
        <v/>
      </c>
      <c r="S789" t="str">
        <f>IF(P789="","",(VLOOKUP(P789,Flora!$F$2:$M$7000,4,FALSE)))</f>
        <v/>
      </c>
    </row>
    <row r="790" spans="17:19" x14ac:dyDescent="0.25">
      <c r="Q790" t="str">
        <f>IF(P790="","",(VLOOKUP(P790,Flora!$F$2:$M$7000,2,FALSE)))</f>
        <v/>
      </c>
      <c r="R790" t="str">
        <f>IF(P790="","",(VLOOKUP(P790,Flora!$F$2:$M$7000,3,FALSE)))</f>
        <v/>
      </c>
      <c r="S790" t="str">
        <f>IF(P790="","",(VLOOKUP(P790,Flora!$F$2:$M$7000,4,FALSE)))</f>
        <v/>
      </c>
    </row>
    <row r="791" spans="17:19" x14ac:dyDescent="0.25">
      <c r="Q791" t="str">
        <f>IF(P791="","",(VLOOKUP(P791,Flora!$F$2:$M$7000,2,FALSE)))</f>
        <v/>
      </c>
      <c r="R791" t="str">
        <f>IF(P791="","",(VLOOKUP(P791,Flora!$F$2:$M$7000,3,FALSE)))</f>
        <v/>
      </c>
      <c r="S791" t="str">
        <f>IF(P791="","",(VLOOKUP(P791,Flora!$F$2:$M$7000,4,FALSE)))</f>
        <v/>
      </c>
    </row>
    <row r="792" spans="17:19" x14ac:dyDescent="0.25">
      <c r="Q792" t="str">
        <f>IF(P792="","",(VLOOKUP(P792,Flora!$F$2:$M$7000,2,FALSE)))</f>
        <v/>
      </c>
      <c r="R792" t="str">
        <f>IF(P792="","",(VLOOKUP(P792,Flora!$F$2:$M$7000,3,FALSE)))</f>
        <v/>
      </c>
      <c r="S792" t="str">
        <f>IF(P792="","",(VLOOKUP(P792,Flora!$F$2:$M$7000,4,FALSE)))</f>
        <v/>
      </c>
    </row>
    <row r="793" spans="17:19" x14ac:dyDescent="0.25">
      <c r="Q793" t="str">
        <f>IF(P793="","",(VLOOKUP(P793,Flora!$F$2:$M$7000,2,FALSE)))</f>
        <v/>
      </c>
      <c r="R793" t="str">
        <f>IF(P793="","",(VLOOKUP(P793,Flora!$F$2:$M$7000,3,FALSE)))</f>
        <v/>
      </c>
      <c r="S793" t="str">
        <f>IF(P793="","",(VLOOKUP(P793,Flora!$F$2:$M$7000,4,FALSE)))</f>
        <v/>
      </c>
    </row>
    <row r="794" spans="17:19" x14ac:dyDescent="0.25">
      <c r="Q794" t="str">
        <f>IF(P794="","",(VLOOKUP(P794,Flora!$F$2:$M$7000,2,FALSE)))</f>
        <v/>
      </c>
      <c r="R794" t="str">
        <f>IF(P794="","",(VLOOKUP(P794,Flora!$F$2:$M$7000,3,FALSE)))</f>
        <v/>
      </c>
      <c r="S794" t="str">
        <f>IF(P794="","",(VLOOKUP(P794,Flora!$F$2:$M$7000,4,FALSE)))</f>
        <v/>
      </c>
    </row>
    <row r="795" spans="17:19" x14ac:dyDescent="0.25">
      <c r="Q795" t="str">
        <f>IF(P795="","",(VLOOKUP(P795,Flora!$F$2:$M$7000,2,FALSE)))</f>
        <v/>
      </c>
      <c r="R795" t="str">
        <f>IF(P795="","",(VLOOKUP(P795,Flora!$F$2:$M$7000,3,FALSE)))</f>
        <v/>
      </c>
      <c r="S795" t="str">
        <f>IF(P795="","",(VLOOKUP(P795,Flora!$F$2:$M$7000,4,FALSE)))</f>
        <v/>
      </c>
    </row>
    <row r="796" spans="17:19" x14ac:dyDescent="0.25">
      <c r="Q796" t="str">
        <f>IF(P796="","",(VLOOKUP(P796,Flora!$F$2:$M$7000,2,FALSE)))</f>
        <v/>
      </c>
      <c r="R796" t="str">
        <f>IF(P796="","",(VLOOKUP(P796,Flora!$F$2:$M$7000,3,FALSE)))</f>
        <v/>
      </c>
      <c r="S796" t="str">
        <f>IF(P796="","",(VLOOKUP(P796,Flora!$F$2:$M$7000,4,FALSE)))</f>
        <v/>
      </c>
    </row>
    <row r="797" spans="17:19" x14ac:dyDescent="0.25">
      <c r="Q797" t="str">
        <f>IF(P797="","",(VLOOKUP(P797,Flora!$F$2:$M$7000,2,FALSE)))</f>
        <v/>
      </c>
      <c r="R797" t="str">
        <f>IF(P797="","",(VLOOKUP(P797,Flora!$F$2:$M$7000,3,FALSE)))</f>
        <v/>
      </c>
      <c r="S797" t="str">
        <f>IF(P797="","",(VLOOKUP(P797,Flora!$F$2:$M$7000,4,FALSE)))</f>
        <v/>
      </c>
    </row>
    <row r="798" spans="17:19" x14ac:dyDescent="0.25">
      <c r="Q798" t="str">
        <f>IF(P798="","",(VLOOKUP(P798,Flora!$F$2:$M$7000,2,FALSE)))</f>
        <v/>
      </c>
      <c r="R798" t="str">
        <f>IF(P798="","",(VLOOKUP(P798,Flora!$F$2:$M$7000,3,FALSE)))</f>
        <v/>
      </c>
      <c r="S798" t="str">
        <f>IF(P798="","",(VLOOKUP(P798,Flora!$F$2:$M$7000,4,FALSE)))</f>
        <v/>
      </c>
    </row>
    <row r="799" spans="17:19" x14ac:dyDescent="0.25">
      <c r="Q799" t="str">
        <f>IF(P799="","",(VLOOKUP(P799,Flora!$F$2:$M$7000,2,FALSE)))</f>
        <v/>
      </c>
      <c r="R799" t="str">
        <f>IF(P799="","",(VLOOKUP(P799,Flora!$F$2:$M$7000,3,FALSE)))</f>
        <v/>
      </c>
      <c r="S799" t="str">
        <f>IF(P799="","",(VLOOKUP(P799,Flora!$F$2:$M$7000,4,FALSE)))</f>
        <v/>
      </c>
    </row>
    <row r="800" spans="17:19" x14ac:dyDescent="0.25">
      <c r="Q800" t="str">
        <f>IF(P800="","",(VLOOKUP(P800,Flora!$F$2:$M$7000,2,FALSE)))</f>
        <v/>
      </c>
      <c r="R800" t="str">
        <f>IF(P800="","",(VLOOKUP(P800,Flora!$F$2:$M$7000,3,FALSE)))</f>
        <v/>
      </c>
      <c r="S800" t="str">
        <f>IF(P800="","",(VLOOKUP(P800,Flora!$F$2:$M$7000,4,FALSE)))</f>
        <v/>
      </c>
    </row>
    <row r="801" spans="17:19" x14ac:dyDescent="0.25">
      <c r="Q801" t="str">
        <f>IF(P801="","",(VLOOKUP(P801,Flora!$F$2:$M$7000,2,FALSE)))</f>
        <v/>
      </c>
      <c r="R801" t="str">
        <f>IF(P801="","",(VLOOKUP(P801,Flora!$F$2:$M$7000,3,FALSE)))</f>
        <v/>
      </c>
      <c r="S801" t="str">
        <f>IF(P801="","",(VLOOKUP(P801,Flora!$F$2:$M$7000,4,FALSE)))</f>
        <v/>
      </c>
    </row>
    <row r="802" spans="17:19" x14ac:dyDescent="0.25">
      <c r="Q802" t="str">
        <f>IF(P802="","",(VLOOKUP(P802,Flora!$F$2:$M$7000,2,FALSE)))</f>
        <v/>
      </c>
      <c r="R802" t="str">
        <f>IF(P802="","",(VLOOKUP(P802,Flora!$F$2:$M$7000,3,FALSE)))</f>
        <v/>
      </c>
      <c r="S802" t="str">
        <f>IF(P802="","",(VLOOKUP(P802,Flora!$F$2:$M$7000,4,FALSE)))</f>
        <v/>
      </c>
    </row>
    <row r="803" spans="17:19" x14ac:dyDescent="0.25">
      <c r="Q803" t="str">
        <f>IF(P803="","",(VLOOKUP(P803,Flora!$F$2:$M$7000,2,FALSE)))</f>
        <v/>
      </c>
      <c r="R803" t="str">
        <f>IF(P803="","",(VLOOKUP(P803,Flora!$F$2:$M$7000,3,FALSE)))</f>
        <v/>
      </c>
      <c r="S803" t="str">
        <f>IF(P803="","",(VLOOKUP(P803,Flora!$F$2:$M$7000,4,FALSE)))</f>
        <v/>
      </c>
    </row>
    <row r="804" spans="17:19" x14ac:dyDescent="0.25">
      <c r="Q804" t="str">
        <f>IF(P804="","",(VLOOKUP(P804,Flora!$F$2:$M$7000,2,FALSE)))</f>
        <v/>
      </c>
      <c r="R804" t="str">
        <f>IF(P804="","",(VLOOKUP(P804,Flora!$F$2:$M$7000,3,FALSE)))</f>
        <v/>
      </c>
      <c r="S804" t="str">
        <f>IF(P804="","",(VLOOKUP(P804,Flora!$F$2:$M$7000,4,FALSE)))</f>
        <v/>
      </c>
    </row>
    <row r="805" spans="17:19" x14ac:dyDescent="0.25">
      <c r="Q805" t="str">
        <f>IF(P805="","",(VLOOKUP(P805,Flora!$F$2:$M$7000,2,FALSE)))</f>
        <v/>
      </c>
      <c r="R805" t="str">
        <f>IF(P805="","",(VLOOKUP(P805,Flora!$F$2:$M$7000,3,FALSE)))</f>
        <v/>
      </c>
      <c r="S805" t="str">
        <f>IF(P805="","",(VLOOKUP(P805,Flora!$F$2:$M$7000,4,FALSE)))</f>
        <v/>
      </c>
    </row>
    <row r="806" spans="17:19" x14ac:dyDescent="0.25">
      <c r="Q806" t="str">
        <f>IF(P806="","",(VLOOKUP(P806,Flora!$F$2:$M$7000,2,FALSE)))</f>
        <v/>
      </c>
      <c r="R806" t="str">
        <f>IF(P806="","",(VLOOKUP(P806,Flora!$F$2:$M$7000,3,FALSE)))</f>
        <v/>
      </c>
      <c r="S806" t="str">
        <f>IF(P806="","",(VLOOKUP(P806,Flora!$F$2:$M$7000,4,FALSE)))</f>
        <v/>
      </c>
    </row>
    <row r="807" spans="17:19" x14ac:dyDescent="0.25">
      <c r="Q807" t="str">
        <f>IF(P807="","",(VLOOKUP(P807,Flora!$F$2:$M$7000,2,FALSE)))</f>
        <v/>
      </c>
      <c r="R807" t="str">
        <f>IF(P807="","",(VLOOKUP(P807,Flora!$F$2:$M$7000,3,FALSE)))</f>
        <v/>
      </c>
      <c r="S807" t="str">
        <f>IF(P807="","",(VLOOKUP(P807,Flora!$F$2:$M$7000,4,FALSE)))</f>
        <v/>
      </c>
    </row>
    <row r="808" spans="17:19" x14ac:dyDescent="0.25">
      <c r="Q808" t="str">
        <f>IF(P808="","",(VLOOKUP(P808,Flora!$F$2:$M$7000,2,FALSE)))</f>
        <v/>
      </c>
      <c r="R808" t="str">
        <f>IF(P808="","",(VLOOKUP(P808,Flora!$F$2:$M$7000,3,FALSE)))</f>
        <v/>
      </c>
      <c r="S808" t="str">
        <f>IF(P808="","",(VLOOKUP(P808,Flora!$F$2:$M$7000,4,FALSE)))</f>
        <v/>
      </c>
    </row>
    <row r="809" spans="17:19" x14ac:dyDescent="0.25">
      <c r="Q809" t="str">
        <f>IF(P809="","",(VLOOKUP(P809,Flora!$F$2:$M$7000,2,FALSE)))</f>
        <v/>
      </c>
      <c r="R809" t="str">
        <f>IF(P809="","",(VLOOKUP(P809,Flora!$F$2:$M$7000,3,FALSE)))</f>
        <v/>
      </c>
      <c r="S809" t="str">
        <f>IF(P809="","",(VLOOKUP(P809,Flora!$F$2:$M$7000,4,FALSE)))</f>
        <v/>
      </c>
    </row>
    <row r="810" spans="17:19" x14ac:dyDescent="0.25">
      <c r="Q810" t="str">
        <f>IF(P810="","",(VLOOKUP(P810,Flora!$F$2:$M$7000,2,FALSE)))</f>
        <v/>
      </c>
      <c r="R810" t="str">
        <f>IF(P810="","",(VLOOKUP(P810,Flora!$F$2:$M$7000,3,FALSE)))</f>
        <v/>
      </c>
      <c r="S810" t="str">
        <f>IF(P810="","",(VLOOKUP(P810,Flora!$F$2:$M$7000,4,FALSE)))</f>
        <v/>
      </c>
    </row>
    <row r="811" spans="17:19" x14ac:dyDescent="0.25">
      <c r="Q811" t="str">
        <f>IF(P811="","",(VLOOKUP(P811,Flora!$F$2:$M$7000,2,FALSE)))</f>
        <v/>
      </c>
      <c r="R811" t="str">
        <f>IF(P811="","",(VLOOKUP(P811,Flora!$F$2:$M$7000,3,FALSE)))</f>
        <v/>
      </c>
      <c r="S811" t="str">
        <f>IF(P811="","",(VLOOKUP(P811,Flora!$F$2:$M$7000,4,FALSE)))</f>
        <v/>
      </c>
    </row>
    <row r="812" spans="17:19" x14ac:dyDescent="0.25">
      <c r="Q812" t="str">
        <f>IF(P812="","",(VLOOKUP(P812,Flora!$F$2:$M$7000,2,FALSE)))</f>
        <v/>
      </c>
      <c r="R812" t="str">
        <f>IF(P812="","",(VLOOKUP(P812,Flora!$F$2:$M$7000,3,FALSE)))</f>
        <v/>
      </c>
      <c r="S812" t="str">
        <f>IF(P812="","",(VLOOKUP(P812,Flora!$F$2:$M$7000,4,FALSE)))</f>
        <v/>
      </c>
    </row>
    <row r="813" spans="17:19" x14ac:dyDescent="0.25">
      <c r="Q813" t="str">
        <f>IF(P813="","",(VLOOKUP(P813,Flora!$F$2:$M$7000,2,FALSE)))</f>
        <v/>
      </c>
      <c r="R813" t="str">
        <f>IF(P813="","",(VLOOKUP(P813,Flora!$F$2:$M$7000,3,FALSE)))</f>
        <v/>
      </c>
      <c r="S813" t="str">
        <f>IF(P813="","",(VLOOKUP(P813,Flora!$F$2:$M$7000,4,FALSE)))</f>
        <v/>
      </c>
    </row>
    <row r="814" spans="17:19" x14ac:dyDescent="0.25">
      <c r="Q814" t="str">
        <f>IF(P814="","",(VLOOKUP(P814,Flora!$F$2:$M$7000,2,FALSE)))</f>
        <v/>
      </c>
      <c r="R814" t="str">
        <f>IF(P814="","",(VLOOKUP(P814,Flora!$F$2:$M$7000,3,FALSE)))</f>
        <v/>
      </c>
      <c r="S814" t="str">
        <f>IF(P814="","",(VLOOKUP(P814,Flora!$F$2:$M$7000,4,FALSE)))</f>
        <v/>
      </c>
    </row>
    <row r="815" spans="17:19" x14ac:dyDescent="0.25">
      <c r="Q815" t="str">
        <f>IF(P815="","",(VLOOKUP(P815,Flora!$F$2:$M$7000,2,FALSE)))</f>
        <v/>
      </c>
      <c r="R815" t="str">
        <f>IF(P815="","",(VLOOKUP(P815,Flora!$F$2:$M$7000,3,FALSE)))</f>
        <v/>
      </c>
      <c r="S815" t="str">
        <f>IF(P815="","",(VLOOKUP(P815,Flora!$F$2:$M$7000,4,FALSE)))</f>
        <v/>
      </c>
    </row>
    <row r="816" spans="17:19" x14ac:dyDescent="0.25">
      <c r="Q816" t="str">
        <f>IF(P816="","",(VLOOKUP(P816,Flora!$F$2:$M$7000,2,FALSE)))</f>
        <v/>
      </c>
      <c r="R816" t="str">
        <f>IF(P816="","",(VLOOKUP(P816,Flora!$F$2:$M$7000,3,FALSE)))</f>
        <v/>
      </c>
      <c r="S816" t="str">
        <f>IF(P816="","",(VLOOKUP(P816,Flora!$F$2:$M$7000,4,FALSE)))</f>
        <v/>
      </c>
    </row>
    <row r="817" spans="17:19" x14ac:dyDescent="0.25">
      <c r="Q817" t="str">
        <f>IF(P817="","",(VLOOKUP(P817,Flora!$F$2:$M$7000,2,FALSE)))</f>
        <v/>
      </c>
      <c r="R817" t="str">
        <f>IF(P817="","",(VLOOKUP(P817,Flora!$F$2:$M$7000,3,FALSE)))</f>
        <v/>
      </c>
      <c r="S817" t="str">
        <f>IF(P817="","",(VLOOKUP(P817,Flora!$F$2:$M$7000,4,FALSE)))</f>
        <v/>
      </c>
    </row>
    <row r="818" spans="17:19" x14ac:dyDescent="0.25">
      <c r="Q818" t="str">
        <f>IF(P818="","",(VLOOKUP(P818,Flora!$F$2:$M$7000,2,FALSE)))</f>
        <v/>
      </c>
      <c r="R818" t="str">
        <f>IF(P818="","",(VLOOKUP(P818,Flora!$F$2:$M$7000,3,FALSE)))</f>
        <v/>
      </c>
      <c r="S818" t="str">
        <f>IF(P818="","",(VLOOKUP(P818,Flora!$F$2:$M$7000,4,FALSE)))</f>
        <v/>
      </c>
    </row>
    <row r="819" spans="17:19" x14ac:dyDescent="0.25">
      <c r="Q819" t="str">
        <f>IF(P819="","",(VLOOKUP(P819,Flora!$F$2:$M$7000,2,FALSE)))</f>
        <v/>
      </c>
      <c r="R819" t="str">
        <f>IF(P819="","",(VLOOKUP(P819,Flora!$F$2:$M$7000,3,FALSE)))</f>
        <v/>
      </c>
      <c r="S819" t="str">
        <f>IF(P819="","",(VLOOKUP(P819,Flora!$F$2:$M$7000,4,FALSE)))</f>
        <v/>
      </c>
    </row>
    <row r="820" spans="17:19" x14ac:dyDescent="0.25">
      <c r="Q820" t="str">
        <f>IF(P820="","",(VLOOKUP(P820,Flora!$F$2:$M$7000,2,FALSE)))</f>
        <v/>
      </c>
      <c r="R820" t="str">
        <f>IF(P820="","",(VLOOKUP(P820,Flora!$F$2:$M$7000,3,FALSE)))</f>
        <v/>
      </c>
      <c r="S820" t="str">
        <f>IF(P820="","",(VLOOKUP(P820,Flora!$F$2:$M$7000,4,FALSE)))</f>
        <v/>
      </c>
    </row>
    <row r="821" spans="17:19" x14ac:dyDescent="0.25">
      <c r="Q821" t="str">
        <f>IF(P821="","",(VLOOKUP(P821,Flora!$F$2:$M$7000,2,FALSE)))</f>
        <v/>
      </c>
      <c r="R821" t="str">
        <f>IF(P821="","",(VLOOKUP(P821,Flora!$F$2:$M$7000,3,FALSE)))</f>
        <v/>
      </c>
      <c r="S821" t="str">
        <f>IF(P821="","",(VLOOKUP(P821,Flora!$F$2:$M$7000,4,FALSE)))</f>
        <v/>
      </c>
    </row>
    <row r="822" spans="17:19" x14ac:dyDescent="0.25">
      <c r="Q822" t="str">
        <f>IF(P822="","",(VLOOKUP(P822,Flora!$F$2:$M$7000,2,FALSE)))</f>
        <v/>
      </c>
      <c r="R822" t="str">
        <f>IF(P822="","",(VLOOKUP(P822,Flora!$F$2:$M$7000,3,FALSE)))</f>
        <v/>
      </c>
      <c r="S822" t="str">
        <f>IF(P822="","",(VLOOKUP(P822,Flora!$F$2:$M$7000,4,FALSE)))</f>
        <v/>
      </c>
    </row>
    <row r="823" spans="17:19" x14ac:dyDescent="0.25">
      <c r="Q823" t="str">
        <f>IF(P823="","",(VLOOKUP(P823,Flora!$F$2:$M$7000,2,FALSE)))</f>
        <v/>
      </c>
      <c r="R823" t="str">
        <f>IF(P823="","",(VLOOKUP(P823,Flora!$F$2:$M$7000,3,FALSE)))</f>
        <v/>
      </c>
      <c r="S823" t="str">
        <f>IF(P823="","",(VLOOKUP(P823,Flora!$F$2:$M$7000,4,FALSE)))</f>
        <v/>
      </c>
    </row>
    <row r="824" spans="17:19" x14ac:dyDescent="0.25">
      <c r="Q824" t="str">
        <f>IF(P824="","",(VLOOKUP(P824,Flora!$F$2:$M$7000,2,FALSE)))</f>
        <v/>
      </c>
      <c r="R824" t="str">
        <f>IF(P824="","",(VLOOKUP(P824,Flora!$F$2:$M$7000,3,FALSE)))</f>
        <v/>
      </c>
      <c r="S824" t="str">
        <f>IF(P824="","",(VLOOKUP(P824,Flora!$F$2:$M$7000,4,FALSE)))</f>
        <v/>
      </c>
    </row>
    <row r="825" spans="17:19" x14ac:dyDescent="0.25">
      <c r="Q825" t="str">
        <f>IF(P825="","",(VLOOKUP(P825,Flora!$F$2:$M$7000,2,FALSE)))</f>
        <v/>
      </c>
      <c r="R825" t="str">
        <f>IF(P825="","",(VLOOKUP(P825,Flora!$F$2:$M$7000,3,FALSE)))</f>
        <v/>
      </c>
      <c r="S825" t="str">
        <f>IF(P825="","",(VLOOKUP(P825,Flora!$F$2:$M$7000,4,FALSE)))</f>
        <v/>
      </c>
    </row>
    <row r="826" spans="17:19" x14ac:dyDescent="0.25">
      <c r="Q826" t="str">
        <f>IF(P826="","",(VLOOKUP(P826,Flora!$F$2:$M$7000,2,FALSE)))</f>
        <v/>
      </c>
      <c r="R826" t="str">
        <f>IF(P826="","",(VLOOKUP(P826,Flora!$F$2:$M$7000,3,FALSE)))</f>
        <v/>
      </c>
      <c r="S826" t="str">
        <f>IF(P826="","",(VLOOKUP(P826,Flora!$F$2:$M$7000,4,FALSE)))</f>
        <v/>
      </c>
    </row>
    <row r="827" spans="17:19" x14ac:dyDescent="0.25">
      <c r="Q827" t="str">
        <f>IF(P827="","",(VLOOKUP(P827,Flora!$F$2:$M$7000,2,FALSE)))</f>
        <v/>
      </c>
      <c r="R827" t="str">
        <f>IF(P827="","",(VLOOKUP(P827,Flora!$F$2:$M$7000,3,FALSE)))</f>
        <v/>
      </c>
      <c r="S827" t="str">
        <f>IF(P827="","",(VLOOKUP(P827,Flora!$F$2:$M$7000,4,FALSE)))</f>
        <v/>
      </c>
    </row>
    <row r="828" spans="17:19" x14ac:dyDescent="0.25">
      <c r="Q828" t="str">
        <f>IF(P828="","",(VLOOKUP(P828,Flora!$F$2:$M$7000,2,FALSE)))</f>
        <v/>
      </c>
      <c r="R828" t="str">
        <f>IF(P828="","",(VLOOKUP(P828,Flora!$F$2:$M$7000,3,FALSE)))</f>
        <v/>
      </c>
      <c r="S828" t="str">
        <f>IF(P828="","",(VLOOKUP(P828,Flora!$F$2:$M$7000,4,FALSE)))</f>
        <v/>
      </c>
    </row>
    <row r="829" spans="17:19" x14ac:dyDescent="0.25">
      <c r="Q829" t="str">
        <f>IF(P829="","",(VLOOKUP(P829,Flora!$F$2:$M$7000,2,FALSE)))</f>
        <v/>
      </c>
      <c r="R829" t="str">
        <f>IF(P829="","",(VLOOKUP(P829,Flora!$F$2:$M$7000,3,FALSE)))</f>
        <v/>
      </c>
      <c r="S829" t="str">
        <f>IF(P829="","",(VLOOKUP(P829,Flora!$F$2:$M$7000,4,FALSE)))</f>
        <v/>
      </c>
    </row>
    <row r="830" spans="17:19" x14ac:dyDescent="0.25">
      <c r="Q830" t="str">
        <f>IF(P830="","",(VLOOKUP(P830,Flora!$F$2:$M$7000,2,FALSE)))</f>
        <v/>
      </c>
      <c r="R830" t="str">
        <f>IF(P830="","",(VLOOKUP(P830,Flora!$F$2:$M$7000,3,FALSE)))</f>
        <v/>
      </c>
      <c r="S830" t="str">
        <f>IF(P830="","",(VLOOKUP(P830,Flora!$F$2:$M$7000,4,FALSE)))</f>
        <v/>
      </c>
    </row>
    <row r="831" spans="17:19" x14ac:dyDescent="0.25">
      <c r="Q831" t="str">
        <f>IF(P831="","",(VLOOKUP(P831,Flora!$F$2:$M$7000,2,FALSE)))</f>
        <v/>
      </c>
      <c r="R831" t="str">
        <f>IF(P831="","",(VLOOKUP(P831,Flora!$F$2:$M$7000,3,FALSE)))</f>
        <v/>
      </c>
      <c r="S831" t="str">
        <f>IF(P831="","",(VLOOKUP(P831,Flora!$F$2:$M$7000,4,FALSE)))</f>
        <v/>
      </c>
    </row>
    <row r="832" spans="17:19" x14ac:dyDescent="0.25">
      <c r="Q832" t="str">
        <f>IF(P832="","",(VLOOKUP(P832,Flora!$F$2:$M$7000,2,FALSE)))</f>
        <v/>
      </c>
      <c r="R832" t="str">
        <f>IF(P832="","",(VLOOKUP(P832,Flora!$F$2:$M$7000,3,FALSE)))</f>
        <v/>
      </c>
      <c r="S832" t="str">
        <f>IF(P832="","",(VLOOKUP(P832,Flora!$F$2:$M$7000,4,FALSE)))</f>
        <v/>
      </c>
    </row>
    <row r="833" spans="17:19" x14ac:dyDescent="0.25">
      <c r="Q833" t="str">
        <f>IF(P833="","",(VLOOKUP(P833,Flora!$F$2:$M$7000,2,FALSE)))</f>
        <v/>
      </c>
      <c r="R833" t="str">
        <f>IF(P833="","",(VLOOKUP(P833,Flora!$F$2:$M$7000,3,FALSE)))</f>
        <v/>
      </c>
      <c r="S833" t="str">
        <f>IF(P833="","",(VLOOKUP(P833,Flora!$F$2:$M$7000,4,FALSE)))</f>
        <v/>
      </c>
    </row>
    <row r="834" spans="17:19" x14ac:dyDescent="0.25">
      <c r="Q834" t="str">
        <f>IF(P834="","",(VLOOKUP(P834,Flora!$F$2:$M$7000,2,FALSE)))</f>
        <v/>
      </c>
      <c r="R834" t="str">
        <f>IF(P834="","",(VLOOKUP(P834,Flora!$F$2:$M$7000,3,FALSE)))</f>
        <v/>
      </c>
      <c r="S834" t="str">
        <f>IF(P834="","",(VLOOKUP(P834,Flora!$F$2:$M$7000,4,FALSE)))</f>
        <v/>
      </c>
    </row>
    <row r="835" spans="17:19" x14ac:dyDescent="0.25">
      <c r="Q835" t="str">
        <f>IF(P835="","",(VLOOKUP(P835,Flora!$F$2:$M$7000,2,FALSE)))</f>
        <v/>
      </c>
      <c r="R835" t="str">
        <f>IF(P835="","",(VLOOKUP(P835,Flora!$F$2:$M$7000,3,FALSE)))</f>
        <v/>
      </c>
      <c r="S835" t="str">
        <f>IF(P835="","",(VLOOKUP(P835,Flora!$F$2:$M$7000,4,FALSE)))</f>
        <v/>
      </c>
    </row>
    <row r="836" spans="17:19" x14ac:dyDescent="0.25">
      <c r="Q836" t="str">
        <f>IF(P836="","",(VLOOKUP(P836,Flora!$F$2:$M$7000,2,FALSE)))</f>
        <v/>
      </c>
      <c r="R836" t="str">
        <f>IF(P836="","",(VLOOKUP(P836,Flora!$F$2:$M$7000,3,FALSE)))</f>
        <v/>
      </c>
      <c r="S836" t="str">
        <f>IF(P836="","",(VLOOKUP(P836,Flora!$F$2:$M$7000,4,FALSE)))</f>
        <v/>
      </c>
    </row>
    <row r="837" spans="17:19" x14ac:dyDescent="0.25">
      <c r="Q837" t="str">
        <f>IF(P837="","",(VLOOKUP(P837,Flora!$F$2:$M$7000,2,FALSE)))</f>
        <v/>
      </c>
      <c r="R837" t="str">
        <f>IF(P837="","",(VLOOKUP(P837,Flora!$F$2:$M$7000,3,FALSE)))</f>
        <v/>
      </c>
      <c r="S837" t="str">
        <f>IF(P837="","",(VLOOKUP(P837,Flora!$F$2:$M$7000,4,FALSE)))</f>
        <v/>
      </c>
    </row>
    <row r="838" spans="17:19" x14ac:dyDescent="0.25">
      <c r="Q838" t="str">
        <f>IF(P838="","",(VLOOKUP(P838,Flora!$F$2:$M$7000,2,FALSE)))</f>
        <v/>
      </c>
      <c r="R838" t="str">
        <f>IF(P838="","",(VLOOKUP(P838,Flora!$F$2:$M$7000,3,FALSE)))</f>
        <v/>
      </c>
      <c r="S838" t="str">
        <f>IF(P838="","",(VLOOKUP(P838,Flora!$F$2:$M$7000,4,FALSE)))</f>
        <v/>
      </c>
    </row>
    <row r="839" spans="17:19" x14ac:dyDescent="0.25">
      <c r="Q839" t="str">
        <f>IF(P839="","",(VLOOKUP(P839,Flora!$F$2:$M$7000,2,FALSE)))</f>
        <v/>
      </c>
      <c r="R839" t="str">
        <f>IF(P839="","",(VLOOKUP(P839,Flora!$F$2:$M$7000,3,FALSE)))</f>
        <v/>
      </c>
      <c r="S839" t="str">
        <f>IF(P839="","",(VLOOKUP(P839,Flora!$F$2:$M$7000,4,FALSE)))</f>
        <v/>
      </c>
    </row>
    <row r="840" spans="17:19" x14ac:dyDescent="0.25">
      <c r="Q840" t="str">
        <f>IF(P840="","",(VLOOKUP(P840,Flora!$F$2:$M$7000,2,FALSE)))</f>
        <v/>
      </c>
      <c r="R840" t="str">
        <f>IF(P840="","",(VLOOKUP(P840,Flora!$F$2:$M$7000,3,FALSE)))</f>
        <v/>
      </c>
      <c r="S840" t="str">
        <f>IF(P840="","",(VLOOKUP(P840,Flora!$F$2:$M$7000,4,FALSE)))</f>
        <v/>
      </c>
    </row>
    <row r="841" spans="17:19" x14ac:dyDescent="0.25">
      <c r="Q841" t="str">
        <f>IF(P841="","",(VLOOKUP(P841,Flora!$F$2:$M$7000,2,FALSE)))</f>
        <v/>
      </c>
      <c r="R841" t="str">
        <f>IF(P841="","",(VLOOKUP(P841,Flora!$F$2:$M$7000,3,FALSE)))</f>
        <v/>
      </c>
      <c r="S841" t="str">
        <f>IF(P841="","",(VLOOKUP(P841,Flora!$F$2:$M$7000,4,FALSE)))</f>
        <v/>
      </c>
    </row>
    <row r="842" spans="17:19" x14ac:dyDescent="0.25">
      <c r="Q842" t="str">
        <f>IF(P842="","",(VLOOKUP(P842,Flora!$F$2:$M$7000,2,FALSE)))</f>
        <v/>
      </c>
      <c r="R842" t="str">
        <f>IF(P842="","",(VLOOKUP(P842,Flora!$F$2:$M$7000,3,FALSE)))</f>
        <v/>
      </c>
      <c r="S842" t="str">
        <f>IF(P842="","",(VLOOKUP(P842,Flora!$F$2:$M$7000,4,FALSE)))</f>
        <v/>
      </c>
    </row>
    <row r="843" spans="17:19" x14ac:dyDescent="0.25">
      <c r="Q843" t="str">
        <f>IF(P843="","",(VLOOKUP(P843,Flora!$F$2:$M$7000,2,FALSE)))</f>
        <v/>
      </c>
      <c r="R843" t="str">
        <f>IF(P843="","",(VLOOKUP(P843,Flora!$F$2:$M$7000,3,FALSE)))</f>
        <v/>
      </c>
      <c r="S843" t="str">
        <f>IF(P843="","",(VLOOKUP(P843,Flora!$F$2:$M$7000,4,FALSE)))</f>
        <v/>
      </c>
    </row>
    <row r="844" spans="17:19" x14ac:dyDescent="0.25">
      <c r="Q844" t="str">
        <f>IF(P844="","",(VLOOKUP(P844,Flora!$F$2:$M$7000,2,FALSE)))</f>
        <v/>
      </c>
      <c r="R844" t="str">
        <f>IF(P844="","",(VLOOKUP(P844,Flora!$F$2:$M$7000,3,FALSE)))</f>
        <v/>
      </c>
      <c r="S844" t="str">
        <f>IF(P844="","",(VLOOKUP(P844,Flora!$F$2:$M$7000,4,FALSE)))</f>
        <v/>
      </c>
    </row>
    <row r="845" spans="17:19" x14ac:dyDescent="0.25">
      <c r="Q845" t="str">
        <f>IF(P845="","",(VLOOKUP(P845,Flora!$F$2:$M$7000,2,FALSE)))</f>
        <v/>
      </c>
      <c r="R845" t="str">
        <f>IF(P845="","",(VLOOKUP(P845,Flora!$F$2:$M$7000,3,FALSE)))</f>
        <v/>
      </c>
      <c r="S845" t="str">
        <f>IF(P845="","",(VLOOKUP(P845,Flora!$F$2:$M$7000,4,FALSE)))</f>
        <v/>
      </c>
    </row>
    <row r="846" spans="17:19" x14ac:dyDescent="0.25">
      <c r="Q846" t="str">
        <f>IF(P846="","",(VLOOKUP(P846,Flora!$F$2:$M$7000,2,FALSE)))</f>
        <v/>
      </c>
      <c r="R846" t="str">
        <f>IF(P846="","",(VLOOKUP(P846,Flora!$F$2:$M$7000,3,FALSE)))</f>
        <v/>
      </c>
      <c r="S846" t="str">
        <f>IF(P846="","",(VLOOKUP(P846,Flora!$F$2:$M$7000,4,FALSE)))</f>
        <v/>
      </c>
    </row>
    <row r="847" spans="17:19" x14ac:dyDescent="0.25">
      <c r="Q847" t="str">
        <f>IF(P847="","",(VLOOKUP(P847,Flora!$F$2:$M$7000,2,FALSE)))</f>
        <v/>
      </c>
      <c r="R847" t="str">
        <f>IF(P847="","",(VLOOKUP(P847,Flora!$F$2:$M$7000,3,FALSE)))</f>
        <v/>
      </c>
      <c r="S847" t="str">
        <f>IF(P847="","",(VLOOKUP(P847,Flora!$F$2:$M$7000,4,FALSE)))</f>
        <v/>
      </c>
    </row>
    <row r="848" spans="17:19" x14ac:dyDescent="0.25">
      <c r="Q848" t="str">
        <f>IF(P848="","",(VLOOKUP(P848,Flora!$F$2:$M$7000,2,FALSE)))</f>
        <v/>
      </c>
      <c r="R848" t="str">
        <f>IF(P848="","",(VLOOKUP(P848,Flora!$F$2:$M$7000,3,FALSE)))</f>
        <v/>
      </c>
      <c r="S848" t="str">
        <f>IF(P848="","",(VLOOKUP(P848,Flora!$F$2:$M$7000,4,FALSE)))</f>
        <v/>
      </c>
    </row>
    <row r="849" spans="17:19" x14ac:dyDescent="0.25">
      <c r="Q849" t="str">
        <f>IF(P849="","",(VLOOKUP(P849,Flora!$F$2:$M$7000,2,FALSE)))</f>
        <v/>
      </c>
      <c r="R849" t="str">
        <f>IF(P849="","",(VLOOKUP(P849,Flora!$F$2:$M$7000,3,FALSE)))</f>
        <v/>
      </c>
      <c r="S849" t="str">
        <f>IF(P849="","",(VLOOKUP(P849,Flora!$F$2:$M$7000,4,FALSE)))</f>
        <v/>
      </c>
    </row>
    <row r="850" spans="17:19" x14ac:dyDescent="0.25">
      <c r="Q850" t="str">
        <f>IF(P850="","",(VLOOKUP(P850,Flora!$F$2:$M$7000,2,FALSE)))</f>
        <v/>
      </c>
      <c r="R850" t="str">
        <f>IF(P850="","",(VLOOKUP(P850,Flora!$F$2:$M$7000,3,FALSE)))</f>
        <v/>
      </c>
      <c r="S850" t="str">
        <f>IF(P850="","",(VLOOKUP(P850,Flora!$F$2:$M$7000,4,FALSE)))</f>
        <v/>
      </c>
    </row>
    <row r="851" spans="17:19" x14ac:dyDescent="0.25">
      <c r="Q851" t="str">
        <f>IF(P851="","",(VLOOKUP(P851,Flora!$F$2:$M$7000,2,FALSE)))</f>
        <v/>
      </c>
      <c r="R851" t="str">
        <f>IF(P851="","",(VLOOKUP(P851,Flora!$F$2:$M$7000,3,FALSE)))</f>
        <v/>
      </c>
      <c r="S851" t="str">
        <f>IF(P851="","",(VLOOKUP(P851,Flora!$F$2:$M$7000,4,FALSE)))</f>
        <v/>
      </c>
    </row>
    <row r="852" spans="17:19" x14ac:dyDescent="0.25">
      <c r="Q852" t="str">
        <f>IF(P852="","",(VLOOKUP(P852,Flora!$F$2:$M$7000,2,FALSE)))</f>
        <v/>
      </c>
      <c r="R852" t="str">
        <f>IF(P852="","",(VLOOKUP(P852,Flora!$F$2:$M$7000,3,FALSE)))</f>
        <v/>
      </c>
      <c r="S852" t="str">
        <f>IF(P852="","",(VLOOKUP(P852,Flora!$F$2:$M$7000,4,FALSE)))</f>
        <v/>
      </c>
    </row>
    <row r="853" spans="17:19" x14ac:dyDescent="0.25">
      <c r="Q853" t="str">
        <f>IF(P853="","",(VLOOKUP(P853,Flora!$F$2:$M$7000,2,FALSE)))</f>
        <v/>
      </c>
      <c r="R853" t="str">
        <f>IF(P853="","",(VLOOKUP(P853,Flora!$F$2:$M$7000,3,FALSE)))</f>
        <v/>
      </c>
      <c r="S853" t="str">
        <f>IF(P853="","",(VLOOKUP(P853,Flora!$F$2:$M$7000,4,FALSE)))</f>
        <v/>
      </c>
    </row>
    <row r="854" spans="17:19" x14ac:dyDescent="0.25">
      <c r="Q854" t="str">
        <f>IF(P854="","",(VLOOKUP(P854,Flora!$F$2:$M$7000,2,FALSE)))</f>
        <v/>
      </c>
      <c r="R854" t="str">
        <f>IF(P854="","",(VLOOKUP(P854,Flora!$F$2:$M$7000,3,FALSE)))</f>
        <v/>
      </c>
      <c r="S854" t="str">
        <f>IF(P854="","",(VLOOKUP(P854,Flora!$F$2:$M$7000,4,FALSE)))</f>
        <v/>
      </c>
    </row>
    <row r="855" spans="17:19" x14ac:dyDescent="0.25">
      <c r="Q855" t="str">
        <f>IF(P855="","",(VLOOKUP(P855,Flora!$F$2:$M$7000,2,FALSE)))</f>
        <v/>
      </c>
      <c r="R855" t="str">
        <f>IF(P855="","",(VLOOKUP(P855,Flora!$F$2:$M$7000,3,FALSE)))</f>
        <v/>
      </c>
      <c r="S855" t="str">
        <f>IF(P855="","",(VLOOKUP(P855,Flora!$F$2:$M$7000,4,FALSE)))</f>
        <v/>
      </c>
    </row>
    <row r="856" spans="17:19" x14ac:dyDescent="0.25">
      <c r="Q856" t="str">
        <f>IF(P856="","",(VLOOKUP(P856,Flora!$F$2:$M$7000,2,FALSE)))</f>
        <v/>
      </c>
      <c r="R856" t="str">
        <f>IF(P856="","",(VLOOKUP(P856,Flora!$F$2:$M$7000,3,FALSE)))</f>
        <v/>
      </c>
      <c r="S856" t="str">
        <f>IF(P856="","",(VLOOKUP(P856,Flora!$F$2:$M$7000,4,FALSE)))</f>
        <v/>
      </c>
    </row>
    <row r="857" spans="17:19" x14ac:dyDescent="0.25">
      <c r="Q857" t="str">
        <f>IF(P857="","",(VLOOKUP(P857,Flora!$F$2:$M$7000,2,FALSE)))</f>
        <v/>
      </c>
      <c r="R857" t="str">
        <f>IF(P857="","",(VLOOKUP(P857,Flora!$F$2:$M$7000,3,FALSE)))</f>
        <v/>
      </c>
      <c r="S857" t="str">
        <f>IF(P857="","",(VLOOKUP(P857,Flora!$F$2:$M$7000,4,FALSE)))</f>
        <v/>
      </c>
    </row>
    <row r="858" spans="17:19" x14ac:dyDescent="0.25">
      <c r="Q858" t="str">
        <f>IF(P858="","",(VLOOKUP(P858,Flora!$F$2:$M$7000,2,FALSE)))</f>
        <v/>
      </c>
      <c r="R858" t="str">
        <f>IF(P858="","",(VLOOKUP(P858,Flora!$F$2:$M$7000,3,FALSE)))</f>
        <v/>
      </c>
      <c r="S858" t="str">
        <f>IF(P858="","",(VLOOKUP(P858,Flora!$F$2:$M$7000,4,FALSE)))</f>
        <v/>
      </c>
    </row>
    <row r="859" spans="17:19" x14ac:dyDescent="0.25">
      <c r="Q859" t="str">
        <f>IF(P859="","",(VLOOKUP(P859,Flora!$F$2:$M$7000,2,FALSE)))</f>
        <v/>
      </c>
      <c r="R859" t="str">
        <f>IF(P859="","",(VLOOKUP(P859,Flora!$F$2:$M$7000,3,FALSE)))</f>
        <v/>
      </c>
      <c r="S859" t="str">
        <f>IF(P859="","",(VLOOKUP(P859,Flora!$F$2:$M$7000,4,FALSE)))</f>
        <v/>
      </c>
    </row>
    <row r="860" spans="17:19" x14ac:dyDescent="0.25">
      <c r="Q860" t="str">
        <f>IF(P860="","",(VLOOKUP(P860,Flora!$F$2:$M$7000,2,FALSE)))</f>
        <v/>
      </c>
      <c r="R860" t="str">
        <f>IF(P860="","",(VLOOKUP(P860,Flora!$F$2:$M$7000,3,FALSE)))</f>
        <v/>
      </c>
      <c r="S860" t="str">
        <f>IF(P860="","",(VLOOKUP(P860,Flora!$F$2:$M$7000,4,FALSE)))</f>
        <v/>
      </c>
    </row>
    <row r="861" spans="17:19" x14ac:dyDescent="0.25">
      <c r="Q861" t="str">
        <f>IF(P861="","",(VLOOKUP(P861,Flora!$F$2:$M$7000,2,FALSE)))</f>
        <v/>
      </c>
      <c r="R861" t="str">
        <f>IF(P861="","",(VLOOKUP(P861,Flora!$F$2:$M$7000,3,FALSE)))</f>
        <v/>
      </c>
      <c r="S861" t="str">
        <f>IF(P861="","",(VLOOKUP(P861,Flora!$F$2:$M$7000,4,FALSE)))</f>
        <v/>
      </c>
    </row>
    <row r="862" spans="17:19" x14ac:dyDescent="0.25">
      <c r="Q862" t="str">
        <f>IF(P862="","",(VLOOKUP(P862,Flora!$F$2:$M$7000,2,FALSE)))</f>
        <v/>
      </c>
      <c r="R862" t="str">
        <f>IF(P862="","",(VLOOKUP(P862,Flora!$F$2:$M$7000,3,FALSE)))</f>
        <v/>
      </c>
      <c r="S862" t="str">
        <f>IF(P862="","",(VLOOKUP(P862,Flora!$F$2:$M$7000,4,FALSE)))</f>
        <v/>
      </c>
    </row>
    <row r="863" spans="17:19" x14ac:dyDescent="0.25">
      <c r="Q863" t="str">
        <f>IF(P863="","",(VLOOKUP(P863,Flora!$F$2:$M$7000,2,FALSE)))</f>
        <v/>
      </c>
      <c r="R863" t="str">
        <f>IF(P863="","",(VLOOKUP(P863,Flora!$F$2:$M$7000,3,FALSE)))</f>
        <v/>
      </c>
      <c r="S863" t="str">
        <f>IF(P863="","",(VLOOKUP(P863,Flora!$F$2:$M$7000,4,FALSE)))</f>
        <v/>
      </c>
    </row>
    <row r="864" spans="17:19" x14ac:dyDescent="0.25">
      <c r="Q864" t="str">
        <f>IF(P864="","",(VLOOKUP(P864,Flora!$F$2:$M$7000,2,FALSE)))</f>
        <v/>
      </c>
      <c r="R864" t="str">
        <f>IF(P864="","",(VLOOKUP(P864,Flora!$F$2:$M$7000,3,FALSE)))</f>
        <v/>
      </c>
      <c r="S864" t="str">
        <f>IF(P864="","",(VLOOKUP(P864,Flora!$F$2:$M$7000,4,FALSE)))</f>
        <v/>
      </c>
    </row>
    <row r="865" spans="17:19" x14ac:dyDescent="0.25">
      <c r="Q865" t="str">
        <f>IF(P865="","",(VLOOKUP(P865,Flora!$F$2:$M$7000,2,FALSE)))</f>
        <v/>
      </c>
      <c r="R865" t="str">
        <f>IF(P865="","",(VLOOKUP(P865,Flora!$F$2:$M$7000,3,FALSE)))</f>
        <v/>
      </c>
      <c r="S865" t="str">
        <f>IF(P865="","",(VLOOKUP(P865,Flora!$F$2:$M$7000,4,FALSE)))</f>
        <v/>
      </c>
    </row>
    <row r="866" spans="17:19" x14ac:dyDescent="0.25">
      <c r="Q866" t="str">
        <f>IF(P866="","",(VLOOKUP(P866,Flora!$F$2:$M$7000,2,FALSE)))</f>
        <v/>
      </c>
      <c r="R866" t="str">
        <f>IF(P866="","",(VLOOKUP(P866,Flora!$F$2:$M$7000,3,FALSE)))</f>
        <v/>
      </c>
      <c r="S866" t="str">
        <f>IF(P866="","",(VLOOKUP(P866,Flora!$F$2:$M$7000,4,FALSE)))</f>
        <v/>
      </c>
    </row>
    <row r="867" spans="17:19" x14ac:dyDescent="0.25">
      <c r="Q867" t="str">
        <f>IF(P867="","",(VLOOKUP(P867,Flora!$F$2:$M$7000,2,FALSE)))</f>
        <v/>
      </c>
      <c r="R867" t="str">
        <f>IF(P867="","",(VLOOKUP(P867,Flora!$F$2:$M$7000,3,FALSE)))</f>
        <v/>
      </c>
      <c r="S867" t="str">
        <f>IF(P867="","",(VLOOKUP(P867,Flora!$F$2:$M$7000,4,FALSE)))</f>
        <v/>
      </c>
    </row>
    <row r="868" spans="17:19" x14ac:dyDescent="0.25">
      <c r="Q868" t="str">
        <f>IF(P868="","",(VLOOKUP(P868,Flora!$F$2:$M$7000,2,FALSE)))</f>
        <v/>
      </c>
      <c r="R868" t="str">
        <f>IF(P868="","",(VLOOKUP(P868,Flora!$F$2:$M$7000,3,FALSE)))</f>
        <v/>
      </c>
      <c r="S868" t="str">
        <f>IF(P868="","",(VLOOKUP(P868,Flora!$F$2:$M$7000,4,FALSE)))</f>
        <v/>
      </c>
    </row>
    <row r="869" spans="17:19" x14ac:dyDescent="0.25">
      <c r="Q869" t="str">
        <f>IF(P869="","",(VLOOKUP(P869,Flora!$F$2:$M$7000,2,FALSE)))</f>
        <v/>
      </c>
      <c r="R869" t="str">
        <f>IF(P869="","",(VLOOKUP(P869,Flora!$F$2:$M$7000,3,FALSE)))</f>
        <v/>
      </c>
      <c r="S869" t="str">
        <f>IF(P869="","",(VLOOKUP(P869,Flora!$F$2:$M$7000,4,FALSE)))</f>
        <v/>
      </c>
    </row>
    <row r="870" spans="17:19" x14ac:dyDescent="0.25">
      <c r="Q870" t="str">
        <f>IF(P870="","",(VLOOKUP(P870,Flora!$F$2:$M$7000,2,FALSE)))</f>
        <v/>
      </c>
      <c r="R870" t="str">
        <f>IF(P870="","",(VLOOKUP(P870,Flora!$F$2:$M$7000,3,FALSE)))</f>
        <v/>
      </c>
      <c r="S870" t="str">
        <f>IF(P870="","",(VLOOKUP(P870,Flora!$F$2:$M$7000,4,FALSE)))</f>
        <v/>
      </c>
    </row>
    <row r="871" spans="17:19" x14ac:dyDescent="0.25">
      <c r="Q871" t="str">
        <f>IF(P871="","",(VLOOKUP(P871,Flora!$F$2:$M$7000,2,FALSE)))</f>
        <v/>
      </c>
      <c r="R871" t="str">
        <f>IF(P871="","",(VLOOKUP(P871,Flora!$F$2:$M$7000,3,FALSE)))</f>
        <v/>
      </c>
      <c r="S871" t="str">
        <f>IF(P871="","",(VLOOKUP(P871,Flora!$F$2:$M$7000,4,FALSE)))</f>
        <v/>
      </c>
    </row>
    <row r="872" spans="17:19" x14ac:dyDescent="0.25">
      <c r="Q872" t="str">
        <f>IF(P872="","",(VLOOKUP(P872,Flora!$F$2:$M$7000,2,FALSE)))</f>
        <v/>
      </c>
      <c r="R872" t="str">
        <f>IF(P872="","",(VLOOKUP(P872,Flora!$F$2:$M$7000,3,FALSE)))</f>
        <v/>
      </c>
      <c r="S872" t="str">
        <f>IF(P872="","",(VLOOKUP(P872,Flora!$F$2:$M$7000,4,FALSE)))</f>
        <v/>
      </c>
    </row>
    <row r="873" spans="17:19" x14ac:dyDescent="0.25">
      <c r="Q873" t="str">
        <f>IF(P873="","",(VLOOKUP(P873,Flora!$F$2:$M$7000,2,FALSE)))</f>
        <v/>
      </c>
      <c r="R873" t="str">
        <f>IF(P873="","",(VLOOKUP(P873,Flora!$F$2:$M$7000,3,FALSE)))</f>
        <v/>
      </c>
      <c r="S873" t="str">
        <f>IF(P873="","",(VLOOKUP(P873,Flora!$F$2:$M$7000,4,FALSE)))</f>
        <v/>
      </c>
    </row>
    <row r="874" spans="17:19" x14ac:dyDescent="0.25">
      <c r="Q874" t="str">
        <f>IF(P874="","",(VLOOKUP(P874,Flora!$F$2:$M$7000,2,FALSE)))</f>
        <v/>
      </c>
      <c r="R874" t="str">
        <f>IF(P874="","",(VLOOKUP(P874,Flora!$F$2:$M$7000,3,FALSE)))</f>
        <v/>
      </c>
      <c r="S874" t="str">
        <f>IF(P874="","",(VLOOKUP(P874,Flora!$F$2:$M$7000,4,FALSE)))</f>
        <v/>
      </c>
    </row>
    <row r="875" spans="17:19" x14ac:dyDescent="0.25">
      <c r="Q875" t="str">
        <f>IF(P875="","",(VLOOKUP(P875,Flora!$F$2:$M$7000,2,FALSE)))</f>
        <v/>
      </c>
      <c r="R875" t="str">
        <f>IF(P875="","",(VLOOKUP(P875,Flora!$F$2:$M$7000,3,FALSE)))</f>
        <v/>
      </c>
      <c r="S875" t="str">
        <f>IF(P875="","",(VLOOKUP(P875,Flora!$F$2:$M$7000,4,FALSE)))</f>
        <v/>
      </c>
    </row>
    <row r="876" spans="17:19" x14ac:dyDescent="0.25">
      <c r="Q876" t="str">
        <f>IF(P876="","",(VLOOKUP(P876,Flora!$F$2:$M$7000,2,FALSE)))</f>
        <v/>
      </c>
      <c r="R876" t="str">
        <f>IF(P876="","",(VLOOKUP(P876,Flora!$F$2:$M$7000,3,FALSE)))</f>
        <v/>
      </c>
      <c r="S876" t="str">
        <f>IF(P876="","",(VLOOKUP(P876,Flora!$F$2:$M$7000,4,FALSE)))</f>
        <v/>
      </c>
    </row>
    <row r="877" spans="17:19" x14ac:dyDescent="0.25">
      <c r="Q877" t="str">
        <f>IF(P877="","",(VLOOKUP(P877,Flora!$F$2:$M$7000,2,FALSE)))</f>
        <v/>
      </c>
      <c r="R877" t="str">
        <f>IF(P877="","",(VLOOKUP(P877,Flora!$F$2:$M$7000,3,FALSE)))</f>
        <v/>
      </c>
      <c r="S877" t="str">
        <f>IF(P877="","",(VLOOKUP(P877,Flora!$F$2:$M$7000,4,FALSE)))</f>
        <v/>
      </c>
    </row>
    <row r="878" spans="17:19" x14ac:dyDescent="0.25">
      <c r="Q878" t="str">
        <f>IF(P878="","",(VLOOKUP(P878,Flora!$F$2:$M$7000,2,FALSE)))</f>
        <v/>
      </c>
      <c r="R878" t="str">
        <f>IF(P878="","",(VLOOKUP(P878,Flora!$F$2:$M$7000,3,FALSE)))</f>
        <v/>
      </c>
      <c r="S878" t="str">
        <f>IF(P878="","",(VLOOKUP(P878,Flora!$F$2:$M$7000,4,FALSE)))</f>
        <v/>
      </c>
    </row>
    <row r="879" spans="17:19" x14ac:dyDescent="0.25">
      <c r="Q879" t="str">
        <f>IF(P879="","",(VLOOKUP(P879,Flora!$F$2:$M$7000,2,FALSE)))</f>
        <v/>
      </c>
      <c r="R879" t="str">
        <f>IF(P879="","",(VLOOKUP(P879,Flora!$F$2:$M$7000,3,FALSE)))</f>
        <v/>
      </c>
      <c r="S879" t="str">
        <f>IF(P879="","",(VLOOKUP(P879,Flora!$F$2:$M$7000,4,FALSE)))</f>
        <v/>
      </c>
    </row>
    <row r="880" spans="17:19" x14ac:dyDescent="0.25">
      <c r="Q880" t="str">
        <f>IF(P880="","",(VLOOKUP(P880,Flora!$F$2:$M$7000,2,FALSE)))</f>
        <v/>
      </c>
      <c r="R880" t="str">
        <f>IF(P880="","",(VLOOKUP(P880,Flora!$F$2:$M$7000,3,FALSE)))</f>
        <v/>
      </c>
      <c r="S880" t="str">
        <f>IF(P880="","",(VLOOKUP(P880,Flora!$F$2:$M$7000,4,FALSE)))</f>
        <v/>
      </c>
    </row>
    <row r="881" spans="17:19" x14ac:dyDescent="0.25">
      <c r="Q881" t="str">
        <f>IF(P881="","",(VLOOKUP(P881,Flora!$F$2:$M$7000,2,FALSE)))</f>
        <v/>
      </c>
      <c r="R881" t="str">
        <f>IF(P881="","",(VLOOKUP(P881,Flora!$F$2:$M$7000,3,FALSE)))</f>
        <v/>
      </c>
      <c r="S881" t="str">
        <f>IF(P881="","",(VLOOKUP(P881,Flora!$F$2:$M$7000,4,FALSE)))</f>
        <v/>
      </c>
    </row>
    <row r="882" spans="17:19" x14ac:dyDescent="0.25">
      <c r="Q882" t="str">
        <f>IF(P882="","",(VLOOKUP(P882,Flora!$F$2:$M$7000,2,FALSE)))</f>
        <v/>
      </c>
      <c r="R882" t="str">
        <f>IF(P882="","",(VLOOKUP(P882,Flora!$F$2:$M$7000,3,FALSE)))</f>
        <v/>
      </c>
      <c r="S882" t="str">
        <f>IF(P882="","",(VLOOKUP(P882,Flora!$F$2:$M$7000,4,FALSE)))</f>
        <v/>
      </c>
    </row>
    <row r="883" spans="17:19" x14ac:dyDescent="0.25">
      <c r="Q883" t="str">
        <f>IF(P883="","",(VLOOKUP(P883,Flora!$F$2:$M$7000,2,FALSE)))</f>
        <v/>
      </c>
      <c r="R883" t="str">
        <f>IF(P883="","",(VLOOKUP(P883,Flora!$F$2:$M$7000,3,FALSE)))</f>
        <v/>
      </c>
      <c r="S883" t="str">
        <f>IF(P883="","",(VLOOKUP(P883,Flora!$F$2:$M$7000,4,FALSE)))</f>
        <v/>
      </c>
    </row>
    <row r="884" spans="17:19" x14ac:dyDescent="0.25">
      <c r="Q884" t="str">
        <f>IF(P884="","",(VLOOKUP(P884,Flora!$F$2:$M$7000,2,FALSE)))</f>
        <v/>
      </c>
      <c r="R884" t="str">
        <f>IF(P884="","",(VLOOKUP(P884,Flora!$F$2:$M$7000,3,FALSE)))</f>
        <v/>
      </c>
      <c r="S884" t="str">
        <f>IF(P884="","",(VLOOKUP(P884,Flora!$F$2:$M$7000,4,FALSE)))</f>
        <v/>
      </c>
    </row>
    <row r="885" spans="17:19" x14ac:dyDescent="0.25">
      <c r="Q885" t="str">
        <f>IF(P885="","",(VLOOKUP(P885,Flora!$F$2:$M$7000,2,FALSE)))</f>
        <v/>
      </c>
      <c r="R885" t="str">
        <f>IF(P885="","",(VLOOKUP(P885,Flora!$F$2:$M$7000,3,FALSE)))</f>
        <v/>
      </c>
      <c r="S885" t="str">
        <f>IF(P885="","",(VLOOKUP(P885,Flora!$F$2:$M$7000,4,FALSE)))</f>
        <v/>
      </c>
    </row>
    <row r="886" spans="17:19" x14ac:dyDescent="0.25">
      <c r="Q886" t="str">
        <f>IF(P886="","",(VLOOKUP(P886,Flora!$F$2:$M$7000,2,FALSE)))</f>
        <v/>
      </c>
      <c r="R886" t="str">
        <f>IF(P886="","",(VLOOKUP(P886,Flora!$F$2:$M$7000,3,FALSE)))</f>
        <v/>
      </c>
      <c r="S886" t="str">
        <f>IF(P886="","",(VLOOKUP(P886,Flora!$F$2:$M$7000,4,FALSE)))</f>
        <v/>
      </c>
    </row>
    <row r="887" spans="17:19" x14ac:dyDescent="0.25">
      <c r="Q887" t="str">
        <f>IF(P887="","",(VLOOKUP(P887,Flora!$F$2:$M$7000,2,FALSE)))</f>
        <v/>
      </c>
      <c r="R887" t="str">
        <f>IF(P887="","",(VLOOKUP(P887,Flora!$F$2:$M$7000,3,FALSE)))</f>
        <v/>
      </c>
      <c r="S887" t="str">
        <f>IF(P887="","",(VLOOKUP(P887,Flora!$F$2:$M$7000,4,FALSE)))</f>
        <v/>
      </c>
    </row>
    <row r="888" spans="17:19" x14ac:dyDescent="0.25">
      <c r="Q888" t="str">
        <f>IF(P888="","",(VLOOKUP(P888,Flora!$F$2:$M$7000,2,FALSE)))</f>
        <v/>
      </c>
      <c r="R888" t="str">
        <f>IF(P888="","",(VLOOKUP(P888,Flora!$F$2:$M$7000,3,FALSE)))</f>
        <v/>
      </c>
      <c r="S888" t="str">
        <f>IF(P888="","",(VLOOKUP(P888,Flora!$F$2:$M$7000,4,FALSE)))</f>
        <v/>
      </c>
    </row>
    <row r="889" spans="17:19" x14ac:dyDescent="0.25">
      <c r="Q889" t="str">
        <f>IF(P889="","",(VLOOKUP(P889,Flora!$F$2:$M$7000,2,FALSE)))</f>
        <v/>
      </c>
      <c r="R889" t="str">
        <f>IF(P889="","",(VLOOKUP(P889,Flora!$F$2:$M$7000,3,FALSE)))</f>
        <v/>
      </c>
      <c r="S889" t="str">
        <f>IF(P889="","",(VLOOKUP(P889,Flora!$F$2:$M$7000,4,FALSE)))</f>
        <v/>
      </c>
    </row>
    <row r="890" spans="17:19" x14ac:dyDescent="0.25">
      <c r="Q890" t="str">
        <f>IF(P890="","",(VLOOKUP(P890,Flora!$F$2:$M$7000,2,FALSE)))</f>
        <v/>
      </c>
      <c r="R890" t="str">
        <f>IF(P890="","",(VLOOKUP(P890,Flora!$F$2:$M$7000,3,FALSE)))</f>
        <v/>
      </c>
      <c r="S890" t="str">
        <f>IF(P890="","",(VLOOKUP(P890,Flora!$F$2:$M$7000,4,FALSE)))</f>
        <v/>
      </c>
    </row>
    <row r="891" spans="17:19" x14ac:dyDescent="0.25">
      <c r="Q891" t="str">
        <f>IF(P891="","",(VLOOKUP(P891,Flora!$F$2:$M$7000,2,FALSE)))</f>
        <v/>
      </c>
      <c r="R891" t="str">
        <f>IF(P891="","",(VLOOKUP(P891,Flora!$F$2:$M$7000,3,FALSE)))</f>
        <v/>
      </c>
      <c r="S891" t="str">
        <f>IF(P891="","",(VLOOKUP(P891,Flora!$F$2:$M$7000,4,FALSE)))</f>
        <v/>
      </c>
    </row>
    <row r="892" spans="17:19" x14ac:dyDescent="0.25">
      <c r="Q892" t="str">
        <f>IF(P892="","",(VLOOKUP(P892,Flora!$F$2:$M$7000,2,FALSE)))</f>
        <v/>
      </c>
      <c r="R892" t="str">
        <f>IF(P892="","",(VLOOKUP(P892,Flora!$F$2:$M$7000,3,FALSE)))</f>
        <v/>
      </c>
      <c r="S892" t="str">
        <f>IF(P892="","",(VLOOKUP(P892,Flora!$F$2:$M$7000,4,FALSE)))</f>
        <v/>
      </c>
    </row>
    <row r="893" spans="17:19" x14ac:dyDescent="0.25">
      <c r="Q893" t="str">
        <f>IF(P893="","",(VLOOKUP(P893,Flora!$F$2:$M$7000,2,FALSE)))</f>
        <v/>
      </c>
      <c r="R893" t="str">
        <f>IF(P893="","",(VLOOKUP(P893,Flora!$F$2:$M$7000,3,FALSE)))</f>
        <v/>
      </c>
      <c r="S893" t="str">
        <f>IF(P893="","",(VLOOKUP(P893,Flora!$F$2:$M$7000,4,FALSE)))</f>
        <v/>
      </c>
    </row>
    <row r="894" spans="17:19" x14ac:dyDescent="0.25">
      <c r="Q894" t="str">
        <f>IF(P894="","",(VLOOKUP(P894,Flora!$F$2:$M$7000,2,FALSE)))</f>
        <v/>
      </c>
      <c r="R894" t="str">
        <f>IF(P894="","",(VLOOKUP(P894,Flora!$F$2:$M$7000,3,FALSE)))</f>
        <v/>
      </c>
      <c r="S894" t="str">
        <f>IF(P894="","",(VLOOKUP(P894,Flora!$F$2:$M$7000,4,FALSE)))</f>
        <v/>
      </c>
    </row>
    <row r="895" spans="17:19" x14ac:dyDescent="0.25">
      <c r="Q895" t="str">
        <f>IF(P895="","",(VLOOKUP(P895,Flora!$F$2:$M$7000,2,FALSE)))</f>
        <v/>
      </c>
      <c r="R895" t="str">
        <f>IF(P895="","",(VLOOKUP(P895,Flora!$F$2:$M$7000,3,FALSE)))</f>
        <v/>
      </c>
      <c r="S895" t="str">
        <f>IF(P895="","",(VLOOKUP(P895,Flora!$F$2:$M$7000,4,FALSE)))</f>
        <v/>
      </c>
    </row>
    <row r="896" spans="17:19" x14ac:dyDescent="0.25">
      <c r="Q896" t="str">
        <f>IF(P896="","",(VLOOKUP(P896,Flora!$F$2:$M$7000,2,FALSE)))</f>
        <v/>
      </c>
      <c r="R896" t="str">
        <f>IF(P896="","",(VLOOKUP(P896,Flora!$F$2:$M$7000,3,FALSE)))</f>
        <v/>
      </c>
      <c r="S896" t="str">
        <f>IF(P896="","",(VLOOKUP(P896,Flora!$F$2:$M$7000,4,FALSE)))</f>
        <v/>
      </c>
    </row>
    <row r="897" spans="17:19" x14ac:dyDescent="0.25">
      <c r="Q897" t="str">
        <f>IF(P897="","",(VLOOKUP(P897,Flora!$F$2:$M$7000,2,FALSE)))</f>
        <v/>
      </c>
      <c r="R897" t="str">
        <f>IF(P897="","",(VLOOKUP(P897,Flora!$F$2:$M$7000,3,FALSE)))</f>
        <v/>
      </c>
      <c r="S897" t="str">
        <f>IF(P897="","",(VLOOKUP(P897,Flora!$F$2:$M$7000,4,FALSE)))</f>
        <v/>
      </c>
    </row>
    <row r="898" spans="17:19" x14ac:dyDescent="0.25">
      <c r="Q898" t="str">
        <f>IF(P898="","",(VLOOKUP(P898,Flora!$F$2:$M$7000,2,FALSE)))</f>
        <v/>
      </c>
      <c r="R898" t="str">
        <f>IF(P898="","",(VLOOKUP(P898,Flora!$F$2:$M$7000,3,FALSE)))</f>
        <v/>
      </c>
      <c r="S898" t="str">
        <f>IF(P898="","",(VLOOKUP(P898,Flora!$F$2:$M$7000,4,FALSE)))</f>
        <v/>
      </c>
    </row>
    <row r="899" spans="17:19" x14ac:dyDescent="0.25">
      <c r="Q899" t="str">
        <f>IF(P899="","",(VLOOKUP(P899,Flora!$F$2:$M$7000,2,FALSE)))</f>
        <v/>
      </c>
      <c r="R899" t="str">
        <f>IF(P899="","",(VLOOKUP(P899,Flora!$F$2:$M$7000,3,FALSE)))</f>
        <v/>
      </c>
      <c r="S899" t="str">
        <f>IF(P899="","",(VLOOKUP(P899,Flora!$F$2:$M$7000,4,FALSE)))</f>
        <v/>
      </c>
    </row>
    <row r="900" spans="17:19" x14ac:dyDescent="0.25">
      <c r="Q900" t="str">
        <f>IF(P900="","",(VLOOKUP(P900,Flora!$F$2:$M$7000,2,FALSE)))</f>
        <v/>
      </c>
      <c r="R900" t="str">
        <f>IF(P900="","",(VLOOKUP(P900,Flora!$F$2:$M$7000,3,FALSE)))</f>
        <v/>
      </c>
      <c r="S900" t="str">
        <f>IF(P900="","",(VLOOKUP(P900,Flora!$F$2:$M$7000,4,FALSE)))</f>
        <v/>
      </c>
    </row>
    <row r="901" spans="17:19" x14ac:dyDescent="0.25">
      <c r="Q901" t="str">
        <f>IF(P901="","",(VLOOKUP(P901,Flora!$F$2:$M$7000,2,FALSE)))</f>
        <v/>
      </c>
      <c r="R901" t="str">
        <f>IF(P901="","",(VLOOKUP(P901,Flora!$F$2:$M$7000,3,FALSE)))</f>
        <v/>
      </c>
      <c r="S901" t="str">
        <f>IF(P901="","",(VLOOKUP(P901,Flora!$F$2:$M$7000,4,FALSE)))</f>
        <v/>
      </c>
    </row>
    <row r="902" spans="17:19" x14ac:dyDescent="0.25">
      <c r="Q902" t="str">
        <f>IF(P902="","",(VLOOKUP(P902,Flora!$F$2:$M$7000,2,FALSE)))</f>
        <v/>
      </c>
      <c r="R902" t="str">
        <f>IF(P902="","",(VLOOKUP(P902,Flora!$F$2:$M$7000,3,FALSE)))</f>
        <v/>
      </c>
      <c r="S902" t="str">
        <f>IF(P902="","",(VLOOKUP(P902,Flora!$F$2:$M$7000,4,FALSE)))</f>
        <v/>
      </c>
    </row>
    <row r="903" spans="17:19" x14ac:dyDescent="0.25">
      <c r="Q903" t="str">
        <f>IF(P903="","",(VLOOKUP(P903,Flora!$F$2:$M$7000,2,FALSE)))</f>
        <v/>
      </c>
      <c r="R903" t="str">
        <f>IF(P903="","",(VLOOKUP(P903,Flora!$F$2:$M$7000,3,FALSE)))</f>
        <v/>
      </c>
      <c r="S903" t="str">
        <f>IF(P903="","",(VLOOKUP(P903,Flora!$F$2:$M$7000,4,FALSE)))</f>
        <v/>
      </c>
    </row>
    <row r="904" spans="17:19" x14ac:dyDescent="0.25">
      <c r="Q904" t="str">
        <f>IF(P904="","",(VLOOKUP(P904,Flora!$F$2:$M$7000,2,FALSE)))</f>
        <v/>
      </c>
      <c r="R904" t="str">
        <f>IF(P904="","",(VLOOKUP(P904,Flora!$F$2:$M$7000,3,FALSE)))</f>
        <v/>
      </c>
      <c r="S904" t="str">
        <f>IF(P904="","",(VLOOKUP(P904,Flora!$F$2:$M$7000,4,FALSE)))</f>
        <v/>
      </c>
    </row>
    <row r="905" spans="17:19" x14ac:dyDescent="0.25">
      <c r="Q905" t="str">
        <f>IF(P905="","",(VLOOKUP(P905,Flora!$F$2:$M$7000,2,FALSE)))</f>
        <v/>
      </c>
      <c r="R905" t="str">
        <f>IF(P905="","",(VLOOKUP(P905,Flora!$F$2:$M$7000,3,FALSE)))</f>
        <v/>
      </c>
      <c r="S905" t="str">
        <f>IF(P905="","",(VLOOKUP(P905,Flora!$F$2:$M$7000,4,FALSE)))</f>
        <v/>
      </c>
    </row>
    <row r="906" spans="17:19" x14ac:dyDescent="0.25">
      <c r="Q906" t="str">
        <f>IF(P906="","",(VLOOKUP(P906,Flora!$F$2:$M$7000,2,FALSE)))</f>
        <v/>
      </c>
      <c r="R906" t="str">
        <f>IF(P906="","",(VLOOKUP(P906,Flora!$F$2:$M$7000,3,FALSE)))</f>
        <v/>
      </c>
      <c r="S906" t="str">
        <f>IF(P906="","",(VLOOKUP(P906,Flora!$F$2:$M$7000,4,FALSE)))</f>
        <v/>
      </c>
    </row>
    <row r="907" spans="17:19" x14ac:dyDescent="0.25">
      <c r="Q907" t="str">
        <f>IF(P907="","",(VLOOKUP(P907,Flora!$F$2:$M$7000,2,FALSE)))</f>
        <v/>
      </c>
      <c r="R907" t="str">
        <f>IF(P907="","",(VLOOKUP(P907,Flora!$F$2:$M$7000,3,FALSE)))</f>
        <v/>
      </c>
      <c r="S907" t="str">
        <f>IF(P907="","",(VLOOKUP(P907,Flora!$F$2:$M$7000,4,FALSE)))</f>
        <v/>
      </c>
    </row>
    <row r="908" spans="17:19" x14ac:dyDescent="0.25">
      <c r="Q908" t="str">
        <f>IF(P908="","",(VLOOKUP(P908,Flora!$F$2:$M$7000,2,FALSE)))</f>
        <v/>
      </c>
      <c r="R908" t="str">
        <f>IF(P908="","",(VLOOKUP(P908,Flora!$F$2:$M$7000,3,FALSE)))</f>
        <v/>
      </c>
      <c r="S908" t="str">
        <f>IF(P908="","",(VLOOKUP(P908,Flora!$F$2:$M$7000,4,FALSE)))</f>
        <v/>
      </c>
    </row>
    <row r="909" spans="17:19" x14ac:dyDescent="0.25">
      <c r="Q909" t="str">
        <f>IF(P909="","",(VLOOKUP(P909,Flora!$F$2:$M$7000,2,FALSE)))</f>
        <v/>
      </c>
      <c r="R909" t="str">
        <f>IF(P909="","",(VLOOKUP(P909,Flora!$F$2:$M$7000,3,FALSE)))</f>
        <v/>
      </c>
      <c r="S909" t="str">
        <f>IF(P909="","",(VLOOKUP(P909,Flora!$F$2:$M$7000,4,FALSE)))</f>
        <v/>
      </c>
    </row>
    <row r="910" spans="17:19" x14ac:dyDescent="0.25">
      <c r="Q910" t="str">
        <f>IF(P910="","",(VLOOKUP(P910,Flora!$F$2:$M$7000,2,FALSE)))</f>
        <v/>
      </c>
      <c r="R910" t="str">
        <f>IF(P910="","",(VLOOKUP(P910,Flora!$F$2:$M$7000,3,FALSE)))</f>
        <v/>
      </c>
      <c r="S910" t="str">
        <f>IF(P910="","",(VLOOKUP(P910,Flora!$F$2:$M$7000,4,FALSE)))</f>
        <v/>
      </c>
    </row>
    <row r="911" spans="17:19" x14ac:dyDescent="0.25">
      <c r="Q911" t="str">
        <f>IF(P911="","",(VLOOKUP(P911,Flora!$F$2:$M$7000,2,FALSE)))</f>
        <v/>
      </c>
      <c r="R911" t="str">
        <f>IF(P911="","",(VLOOKUP(P911,Flora!$F$2:$M$7000,3,FALSE)))</f>
        <v/>
      </c>
      <c r="S911" t="str">
        <f>IF(P911="","",(VLOOKUP(P911,Flora!$F$2:$M$7000,4,FALSE)))</f>
        <v/>
      </c>
    </row>
    <row r="912" spans="17:19" x14ac:dyDescent="0.25">
      <c r="Q912" t="str">
        <f>IF(P912="","",(VLOOKUP(P912,Flora!$F$2:$M$7000,2,FALSE)))</f>
        <v/>
      </c>
      <c r="R912" t="str">
        <f>IF(P912="","",(VLOOKUP(P912,Flora!$F$2:$M$7000,3,FALSE)))</f>
        <v/>
      </c>
      <c r="S912" t="str">
        <f>IF(P912="","",(VLOOKUP(P912,Flora!$F$2:$M$7000,4,FALSE)))</f>
        <v/>
      </c>
    </row>
    <row r="913" spans="17:19" x14ac:dyDescent="0.25">
      <c r="Q913" t="str">
        <f>IF(P913="","",(VLOOKUP(P913,Flora!$F$2:$M$7000,2,FALSE)))</f>
        <v/>
      </c>
      <c r="R913" t="str">
        <f>IF(P913="","",(VLOOKUP(P913,Flora!$F$2:$M$7000,3,FALSE)))</f>
        <v/>
      </c>
      <c r="S913" t="str">
        <f>IF(P913="","",(VLOOKUP(P913,Flora!$F$2:$M$7000,4,FALSE)))</f>
        <v/>
      </c>
    </row>
    <row r="914" spans="17:19" x14ac:dyDescent="0.25">
      <c r="Q914" t="str">
        <f>IF(P914="","",(VLOOKUP(P914,Flora!$F$2:$M$7000,2,FALSE)))</f>
        <v/>
      </c>
      <c r="R914" t="str">
        <f>IF(P914="","",(VLOOKUP(P914,Flora!$F$2:$M$7000,3,FALSE)))</f>
        <v/>
      </c>
      <c r="S914" t="str">
        <f>IF(P914="","",(VLOOKUP(P914,Flora!$F$2:$M$7000,4,FALSE)))</f>
        <v/>
      </c>
    </row>
    <row r="915" spans="17:19" x14ac:dyDescent="0.25">
      <c r="Q915" t="str">
        <f>IF(P915="","",(VLOOKUP(P915,Flora!$F$2:$M$7000,2,FALSE)))</f>
        <v/>
      </c>
      <c r="R915" t="str">
        <f>IF(P915="","",(VLOOKUP(P915,Flora!$F$2:$M$7000,3,FALSE)))</f>
        <v/>
      </c>
      <c r="S915" t="str">
        <f>IF(P915="","",(VLOOKUP(P915,Flora!$F$2:$M$7000,4,FALSE)))</f>
        <v/>
      </c>
    </row>
    <row r="916" spans="17:19" x14ac:dyDescent="0.25">
      <c r="Q916" t="str">
        <f>IF(P916="","",(VLOOKUP(P916,Flora!$F$2:$M$7000,2,FALSE)))</f>
        <v/>
      </c>
      <c r="R916" t="str">
        <f>IF(P916="","",(VLOOKUP(P916,Flora!$F$2:$M$7000,3,FALSE)))</f>
        <v/>
      </c>
      <c r="S916" t="str">
        <f>IF(P916="","",(VLOOKUP(P916,Flora!$F$2:$M$7000,4,FALSE)))</f>
        <v/>
      </c>
    </row>
    <row r="917" spans="17:19" x14ac:dyDescent="0.25">
      <c r="Q917" t="str">
        <f>IF(P917="","",(VLOOKUP(P917,Flora!$F$2:$M$7000,2,FALSE)))</f>
        <v/>
      </c>
      <c r="R917" t="str">
        <f>IF(P917="","",(VLOOKUP(P917,Flora!$F$2:$M$7000,3,FALSE)))</f>
        <v/>
      </c>
      <c r="S917" t="str">
        <f>IF(P917="","",(VLOOKUP(P917,Flora!$F$2:$M$7000,4,FALSE)))</f>
        <v/>
      </c>
    </row>
    <row r="918" spans="17:19" x14ac:dyDescent="0.25">
      <c r="Q918" t="str">
        <f>IF(P918="","",(VLOOKUP(P918,Flora!$F$2:$M$7000,2,FALSE)))</f>
        <v/>
      </c>
      <c r="R918" t="str">
        <f>IF(P918="","",(VLOOKUP(P918,Flora!$F$2:$M$7000,3,FALSE)))</f>
        <v/>
      </c>
      <c r="S918" t="str">
        <f>IF(P918="","",(VLOOKUP(P918,Flora!$F$2:$M$7000,4,FALSE)))</f>
        <v/>
      </c>
    </row>
    <row r="919" spans="17:19" x14ac:dyDescent="0.25">
      <c r="Q919" t="str">
        <f>IF(P919="","",(VLOOKUP(P919,Flora!$F$2:$M$7000,2,FALSE)))</f>
        <v/>
      </c>
      <c r="R919" t="str">
        <f>IF(P919="","",(VLOOKUP(P919,Flora!$F$2:$M$7000,3,FALSE)))</f>
        <v/>
      </c>
      <c r="S919" t="str">
        <f>IF(P919="","",(VLOOKUP(P919,Flora!$F$2:$M$7000,4,FALSE)))</f>
        <v/>
      </c>
    </row>
    <row r="920" spans="17:19" x14ac:dyDescent="0.25">
      <c r="Q920" t="str">
        <f>IF(P920="","",(VLOOKUP(P920,Flora!$F$2:$M$7000,2,FALSE)))</f>
        <v/>
      </c>
      <c r="R920" t="str">
        <f>IF(P920="","",(VLOOKUP(P920,Flora!$F$2:$M$7000,3,FALSE)))</f>
        <v/>
      </c>
      <c r="S920" t="str">
        <f>IF(P920="","",(VLOOKUP(P920,Flora!$F$2:$M$7000,4,FALSE)))</f>
        <v/>
      </c>
    </row>
    <row r="921" spans="17:19" x14ac:dyDescent="0.25">
      <c r="Q921" t="str">
        <f>IF(P921="","",(VLOOKUP(P921,Flora!$F$2:$M$7000,2,FALSE)))</f>
        <v/>
      </c>
      <c r="R921" t="str">
        <f>IF(P921="","",(VLOOKUP(P921,Flora!$F$2:$M$7000,3,FALSE)))</f>
        <v/>
      </c>
      <c r="S921" t="str">
        <f>IF(P921="","",(VLOOKUP(P921,Flora!$F$2:$M$7000,4,FALSE)))</f>
        <v/>
      </c>
    </row>
    <row r="922" spans="17:19" x14ac:dyDescent="0.25">
      <c r="Q922" t="str">
        <f>IF(P922="","",(VLOOKUP(P922,Flora!$F$2:$M$7000,2,FALSE)))</f>
        <v/>
      </c>
      <c r="R922" t="str">
        <f>IF(P922="","",(VLOOKUP(P922,Flora!$F$2:$M$7000,3,FALSE)))</f>
        <v/>
      </c>
      <c r="S922" t="str">
        <f>IF(P922="","",(VLOOKUP(P922,Flora!$F$2:$M$7000,4,FALSE)))</f>
        <v/>
      </c>
    </row>
    <row r="923" spans="17:19" x14ac:dyDescent="0.25">
      <c r="Q923" t="str">
        <f>IF(P923="","",(VLOOKUP(P923,Flora!$F$2:$M$7000,2,FALSE)))</f>
        <v/>
      </c>
      <c r="R923" t="str">
        <f>IF(P923="","",(VLOOKUP(P923,Flora!$F$2:$M$7000,3,FALSE)))</f>
        <v/>
      </c>
      <c r="S923" t="str">
        <f>IF(P923="","",(VLOOKUP(P923,Flora!$F$2:$M$7000,4,FALSE)))</f>
        <v/>
      </c>
    </row>
    <row r="924" spans="17:19" x14ac:dyDescent="0.25">
      <c r="Q924" t="str">
        <f>IF(P924="","",(VLOOKUP(P924,Flora!$F$2:$M$7000,2,FALSE)))</f>
        <v/>
      </c>
      <c r="R924" t="str">
        <f>IF(P924="","",(VLOOKUP(P924,Flora!$F$2:$M$7000,3,FALSE)))</f>
        <v/>
      </c>
      <c r="S924" t="str">
        <f>IF(P924="","",(VLOOKUP(P924,Flora!$F$2:$M$7000,4,FALSE)))</f>
        <v/>
      </c>
    </row>
    <row r="925" spans="17:19" x14ac:dyDescent="0.25">
      <c r="Q925" t="str">
        <f>IF(P925="","",(VLOOKUP(P925,Flora!$F$2:$M$7000,2,FALSE)))</f>
        <v/>
      </c>
      <c r="R925" t="str">
        <f>IF(P925="","",(VLOOKUP(P925,Flora!$F$2:$M$7000,3,FALSE)))</f>
        <v/>
      </c>
      <c r="S925" t="str">
        <f>IF(P925="","",(VLOOKUP(P925,Flora!$F$2:$M$7000,4,FALSE)))</f>
        <v/>
      </c>
    </row>
    <row r="926" spans="17:19" x14ac:dyDescent="0.25">
      <c r="Q926" t="str">
        <f>IF(P926="","",(VLOOKUP(P926,Flora!$F$2:$M$7000,2,FALSE)))</f>
        <v/>
      </c>
      <c r="R926" t="str">
        <f>IF(P926="","",(VLOOKUP(P926,Flora!$F$2:$M$7000,3,FALSE)))</f>
        <v/>
      </c>
      <c r="S926" t="str">
        <f>IF(P926="","",(VLOOKUP(P926,Flora!$F$2:$M$7000,4,FALSE)))</f>
        <v/>
      </c>
    </row>
    <row r="927" spans="17:19" x14ac:dyDescent="0.25">
      <c r="Q927" t="str">
        <f>IF(P927="","",(VLOOKUP(P927,Flora!$F$2:$M$7000,2,FALSE)))</f>
        <v/>
      </c>
      <c r="R927" t="str">
        <f>IF(P927="","",(VLOOKUP(P927,Flora!$F$2:$M$7000,3,FALSE)))</f>
        <v/>
      </c>
      <c r="S927" t="str">
        <f>IF(P927="","",(VLOOKUP(P927,Flora!$F$2:$M$7000,4,FALSE)))</f>
        <v/>
      </c>
    </row>
    <row r="928" spans="17:19" x14ac:dyDescent="0.25">
      <c r="Q928" t="str">
        <f>IF(P928="","",(VLOOKUP(P928,Flora!$F$2:$M$7000,2,FALSE)))</f>
        <v/>
      </c>
      <c r="R928" t="str">
        <f>IF(P928="","",(VLOOKUP(P928,Flora!$F$2:$M$7000,3,FALSE)))</f>
        <v/>
      </c>
      <c r="S928" t="str">
        <f>IF(P928="","",(VLOOKUP(P928,Flora!$F$2:$M$7000,4,FALSE)))</f>
        <v/>
      </c>
    </row>
    <row r="929" spans="17:19" x14ac:dyDescent="0.25">
      <c r="Q929" t="str">
        <f>IF(P929="","",(VLOOKUP(P929,Flora!$F$2:$M$7000,2,FALSE)))</f>
        <v/>
      </c>
      <c r="R929" t="str">
        <f>IF(P929="","",(VLOOKUP(P929,Flora!$F$2:$M$7000,3,FALSE)))</f>
        <v/>
      </c>
      <c r="S929" t="str">
        <f>IF(P929="","",(VLOOKUP(P929,Flora!$F$2:$M$7000,4,FALSE)))</f>
        <v/>
      </c>
    </row>
    <row r="930" spans="17:19" x14ac:dyDescent="0.25">
      <c r="Q930" t="str">
        <f>IF(P930="","",(VLOOKUP(P930,Flora!$F$2:$M$7000,2,FALSE)))</f>
        <v/>
      </c>
      <c r="R930" t="str">
        <f>IF(P930="","",(VLOOKUP(P930,Flora!$F$2:$M$7000,3,FALSE)))</f>
        <v/>
      </c>
      <c r="S930" t="str">
        <f>IF(P930="","",(VLOOKUP(P930,Flora!$F$2:$M$7000,4,FALSE)))</f>
        <v/>
      </c>
    </row>
    <row r="931" spans="17:19" x14ac:dyDescent="0.25">
      <c r="Q931" t="str">
        <f>IF(P931="","",(VLOOKUP(P931,Flora!$F$2:$M$7000,2,FALSE)))</f>
        <v/>
      </c>
      <c r="R931" t="str">
        <f>IF(P931="","",(VLOOKUP(P931,Flora!$F$2:$M$7000,3,FALSE)))</f>
        <v/>
      </c>
      <c r="S931" t="str">
        <f>IF(P931="","",(VLOOKUP(P931,Flora!$F$2:$M$7000,4,FALSE)))</f>
        <v/>
      </c>
    </row>
    <row r="932" spans="17:19" x14ac:dyDescent="0.25">
      <c r="Q932" t="str">
        <f>IF(P932="","",(VLOOKUP(P932,Flora!$F$2:$M$7000,2,FALSE)))</f>
        <v/>
      </c>
      <c r="R932" t="str">
        <f>IF(P932="","",(VLOOKUP(P932,Flora!$F$2:$M$7000,3,FALSE)))</f>
        <v/>
      </c>
      <c r="S932" t="str">
        <f>IF(P932="","",(VLOOKUP(P932,Flora!$F$2:$M$7000,4,FALSE)))</f>
        <v/>
      </c>
    </row>
    <row r="933" spans="17:19" x14ac:dyDescent="0.25">
      <c r="Q933" t="str">
        <f>IF(P933="","",(VLOOKUP(P933,Flora!$F$2:$M$7000,2,FALSE)))</f>
        <v/>
      </c>
      <c r="R933" t="str">
        <f>IF(P933="","",(VLOOKUP(P933,Flora!$F$2:$M$7000,3,FALSE)))</f>
        <v/>
      </c>
      <c r="S933" t="str">
        <f>IF(P933="","",(VLOOKUP(P933,Flora!$F$2:$M$7000,4,FALSE)))</f>
        <v/>
      </c>
    </row>
    <row r="934" spans="17:19" x14ac:dyDescent="0.25">
      <c r="Q934" t="str">
        <f>IF(P934="","",(VLOOKUP(P934,Flora!$F$2:$M$7000,2,FALSE)))</f>
        <v/>
      </c>
      <c r="R934" t="str">
        <f>IF(P934="","",(VLOOKUP(P934,Flora!$F$2:$M$7000,3,FALSE)))</f>
        <v/>
      </c>
      <c r="S934" t="str">
        <f>IF(P934="","",(VLOOKUP(P934,Flora!$F$2:$M$7000,4,FALSE)))</f>
        <v/>
      </c>
    </row>
    <row r="935" spans="17:19" x14ac:dyDescent="0.25">
      <c r="Q935" t="str">
        <f>IF(P935="","",(VLOOKUP(P935,Flora!$F$2:$M$7000,2,FALSE)))</f>
        <v/>
      </c>
      <c r="R935" t="str">
        <f>IF(P935="","",(VLOOKUP(P935,Flora!$F$2:$M$7000,3,FALSE)))</f>
        <v/>
      </c>
      <c r="S935" t="str">
        <f>IF(P935="","",(VLOOKUP(P935,Flora!$F$2:$M$7000,4,FALSE)))</f>
        <v/>
      </c>
    </row>
    <row r="936" spans="17:19" x14ac:dyDescent="0.25">
      <c r="Q936" t="str">
        <f>IF(P936="","",(VLOOKUP(P936,Flora!$F$2:$M$7000,2,FALSE)))</f>
        <v/>
      </c>
      <c r="R936" t="str">
        <f>IF(P936="","",(VLOOKUP(P936,Flora!$F$2:$M$7000,3,FALSE)))</f>
        <v/>
      </c>
      <c r="S936" t="str">
        <f>IF(P936="","",(VLOOKUP(P936,Flora!$F$2:$M$7000,4,FALSE)))</f>
        <v/>
      </c>
    </row>
    <row r="937" spans="17:19" x14ac:dyDescent="0.25">
      <c r="Q937" t="str">
        <f>IF(P937="","",(VLOOKUP(P937,Flora!$F$2:$M$7000,2,FALSE)))</f>
        <v/>
      </c>
      <c r="R937" t="str">
        <f>IF(P937="","",(VLOOKUP(P937,Flora!$F$2:$M$7000,3,FALSE)))</f>
        <v/>
      </c>
      <c r="S937" t="str">
        <f>IF(P937="","",(VLOOKUP(P937,Flora!$F$2:$M$7000,4,FALSE)))</f>
        <v/>
      </c>
    </row>
    <row r="938" spans="17:19" x14ac:dyDescent="0.25">
      <c r="Q938" t="str">
        <f>IF(P938="","",(VLOOKUP(P938,Flora!$F$2:$M$7000,2,FALSE)))</f>
        <v/>
      </c>
      <c r="R938" t="str">
        <f>IF(P938="","",(VLOOKUP(P938,Flora!$F$2:$M$7000,3,FALSE)))</f>
        <v/>
      </c>
      <c r="S938" t="str">
        <f>IF(P938="","",(VLOOKUP(P938,Flora!$F$2:$M$7000,4,FALSE)))</f>
        <v/>
      </c>
    </row>
    <row r="939" spans="17:19" x14ac:dyDescent="0.25">
      <c r="Q939" t="str">
        <f>IF(P939="","",(VLOOKUP(P939,Flora!$F$2:$M$7000,2,FALSE)))</f>
        <v/>
      </c>
      <c r="R939" t="str">
        <f>IF(P939="","",(VLOOKUP(P939,Flora!$F$2:$M$7000,3,FALSE)))</f>
        <v/>
      </c>
      <c r="S939" t="str">
        <f>IF(P939="","",(VLOOKUP(P939,Flora!$F$2:$M$7000,4,FALSE)))</f>
        <v/>
      </c>
    </row>
    <row r="940" spans="17:19" x14ac:dyDescent="0.25">
      <c r="Q940" t="str">
        <f>IF(P940="","",(VLOOKUP(P940,Flora!$F$2:$M$7000,2,FALSE)))</f>
        <v/>
      </c>
      <c r="R940" t="str">
        <f>IF(P940="","",(VLOOKUP(P940,Flora!$F$2:$M$7000,3,FALSE)))</f>
        <v/>
      </c>
      <c r="S940" t="str">
        <f>IF(P940="","",(VLOOKUP(P940,Flora!$F$2:$M$7000,4,FALSE)))</f>
        <v/>
      </c>
    </row>
    <row r="941" spans="17:19" x14ac:dyDescent="0.25">
      <c r="Q941" t="str">
        <f>IF(P941="","",(VLOOKUP(P941,Flora!$F$2:$M$7000,2,FALSE)))</f>
        <v/>
      </c>
      <c r="R941" t="str">
        <f>IF(P941="","",(VLOOKUP(P941,Flora!$F$2:$M$7000,3,FALSE)))</f>
        <v/>
      </c>
      <c r="S941" t="str">
        <f>IF(P941="","",(VLOOKUP(P941,Flora!$F$2:$M$7000,4,FALSE)))</f>
        <v/>
      </c>
    </row>
    <row r="942" spans="17:19" x14ac:dyDescent="0.25">
      <c r="Q942" t="str">
        <f>IF(P942="","",(VLOOKUP(P942,Flora!$F$2:$M$7000,2,FALSE)))</f>
        <v/>
      </c>
      <c r="R942" t="str">
        <f>IF(P942="","",(VLOOKUP(P942,Flora!$F$2:$M$7000,3,FALSE)))</f>
        <v/>
      </c>
      <c r="S942" t="str">
        <f>IF(P942="","",(VLOOKUP(P942,Flora!$F$2:$M$7000,4,FALSE)))</f>
        <v/>
      </c>
    </row>
    <row r="943" spans="17:19" x14ac:dyDescent="0.25">
      <c r="Q943" t="str">
        <f>IF(P943="","",(VLOOKUP(P943,Flora!$F$2:$M$7000,2,FALSE)))</f>
        <v/>
      </c>
      <c r="R943" t="str">
        <f>IF(P943="","",(VLOOKUP(P943,Flora!$F$2:$M$7000,3,FALSE)))</f>
        <v/>
      </c>
      <c r="S943" t="str">
        <f>IF(P943="","",(VLOOKUP(P943,Flora!$F$2:$M$7000,4,FALSE)))</f>
        <v/>
      </c>
    </row>
    <row r="944" spans="17:19" x14ac:dyDescent="0.25">
      <c r="Q944" t="str">
        <f>IF(P944="","",(VLOOKUP(P944,Flora!$F$2:$M$7000,2,FALSE)))</f>
        <v/>
      </c>
      <c r="R944" t="str">
        <f>IF(P944="","",(VLOOKUP(P944,Flora!$F$2:$M$7000,3,FALSE)))</f>
        <v/>
      </c>
      <c r="S944" t="str">
        <f>IF(P944="","",(VLOOKUP(P944,Flora!$F$2:$M$7000,4,FALSE)))</f>
        <v/>
      </c>
    </row>
    <row r="945" spans="17:19" x14ac:dyDescent="0.25">
      <c r="Q945" t="str">
        <f>IF(P945="","",(VLOOKUP(P945,Flora!$F$2:$M$7000,2,FALSE)))</f>
        <v/>
      </c>
      <c r="R945" t="str">
        <f>IF(P945="","",(VLOOKUP(P945,Flora!$F$2:$M$7000,3,FALSE)))</f>
        <v/>
      </c>
      <c r="S945" t="str">
        <f>IF(P945="","",(VLOOKUP(P945,Flora!$F$2:$M$7000,4,FALSE)))</f>
        <v/>
      </c>
    </row>
    <row r="946" spans="17:19" x14ac:dyDescent="0.25">
      <c r="Q946" t="str">
        <f>IF(P946="","",(VLOOKUP(P946,Flora!$F$2:$M$7000,2,FALSE)))</f>
        <v/>
      </c>
      <c r="R946" t="str">
        <f>IF(P946="","",(VLOOKUP(P946,Flora!$F$2:$M$7000,3,FALSE)))</f>
        <v/>
      </c>
      <c r="S946" t="str">
        <f>IF(P946="","",(VLOOKUP(P946,Flora!$F$2:$M$7000,4,FALSE)))</f>
        <v/>
      </c>
    </row>
    <row r="947" spans="17:19" x14ac:dyDescent="0.25">
      <c r="Q947" t="str">
        <f>IF(P947="","",(VLOOKUP(P947,Flora!$F$2:$M$7000,2,FALSE)))</f>
        <v/>
      </c>
      <c r="R947" t="str">
        <f>IF(P947="","",(VLOOKUP(P947,Flora!$F$2:$M$7000,3,FALSE)))</f>
        <v/>
      </c>
      <c r="S947" t="str">
        <f>IF(P947="","",(VLOOKUP(P947,Flora!$F$2:$M$7000,4,FALSE)))</f>
        <v/>
      </c>
    </row>
    <row r="948" spans="17:19" x14ac:dyDescent="0.25">
      <c r="Q948" t="str">
        <f>IF(P948="","",(VLOOKUP(P948,Flora!$F$2:$M$7000,2,FALSE)))</f>
        <v/>
      </c>
      <c r="R948" t="str">
        <f>IF(P948="","",(VLOOKUP(P948,Flora!$F$2:$M$7000,3,FALSE)))</f>
        <v/>
      </c>
      <c r="S948" t="str">
        <f>IF(P948="","",(VLOOKUP(P948,Flora!$F$2:$M$7000,4,FALSE)))</f>
        <v/>
      </c>
    </row>
    <row r="949" spans="17:19" x14ac:dyDescent="0.25">
      <c r="Q949" t="str">
        <f>IF(P949="","",(VLOOKUP(P949,Flora!$F$2:$M$7000,2,FALSE)))</f>
        <v/>
      </c>
      <c r="R949" t="str">
        <f>IF(P949="","",(VLOOKUP(P949,Flora!$F$2:$M$7000,3,FALSE)))</f>
        <v/>
      </c>
      <c r="S949" t="str">
        <f>IF(P949="","",(VLOOKUP(P949,Flora!$F$2:$M$7000,4,FALSE)))</f>
        <v/>
      </c>
    </row>
    <row r="950" spans="17:19" x14ac:dyDescent="0.25">
      <c r="Q950" t="str">
        <f>IF(P950="","",(VLOOKUP(P950,Flora!$F$2:$M$7000,2,FALSE)))</f>
        <v/>
      </c>
      <c r="R950" t="str">
        <f>IF(P950="","",(VLOOKUP(P950,Flora!$F$2:$M$7000,3,FALSE)))</f>
        <v/>
      </c>
      <c r="S950" t="str">
        <f>IF(P950="","",(VLOOKUP(P950,Flora!$F$2:$M$7000,4,FALSE)))</f>
        <v/>
      </c>
    </row>
    <row r="951" spans="17:19" x14ac:dyDescent="0.25">
      <c r="Q951" t="str">
        <f>IF(P951="","",(VLOOKUP(P951,Flora!$F$2:$M$7000,2,FALSE)))</f>
        <v/>
      </c>
      <c r="R951" t="str">
        <f>IF(P951="","",(VLOOKUP(P951,Flora!$F$2:$M$7000,3,FALSE)))</f>
        <v/>
      </c>
      <c r="S951" t="str">
        <f>IF(P951="","",(VLOOKUP(P951,Flora!$F$2:$M$7000,4,FALSE)))</f>
        <v/>
      </c>
    </row>
    <row r="952" spans="17:19" x14ac:dyDescent="0.25">
      <c r="Q952" t="str">
        <f>IF(P952="","",(VLOOKUP(P952,Flora!$F$2:$M$7000,2,FALSE)))</f>
        <v/>
      </c>
      <c r="R952" t="str">
        <f>IF(P952="","",(VLOOKUP(P952,Flora!$F$2:$M$7000,3,FALSE)))</f>
        <v/>
      </c>
      <c r="S952" t="str">
        <f>IF(P952="","",(VLOOKUP(P952,Flora!$F$2:$M$7000,4,FALSE)))</f>
        <v/>
      </c>
    </row>
    <row r="953" spans="17:19" x14ac:dyDescent="0.25">
      <c r="Q953" t="str">
        <f>IF(P953="","",(VLOOKUP(P953,Flora!$F$2:$M$7000,2,FALSE)))</f>
        <v/>
      </c>
      <c r="R953" t="str">
        <f>IF(P953="","",(VLOOKUP(P953,Flora!$F$2:$M$7000,3,FALSE)))</f>
        <v/>
      </c>
      <c r="S953" t="str">
        <f>IF(P953="","",(VLOOKUP(P953,Flora!$F$2:$M$7000,4,FALSE)))</f>
        <v/>
      </c>
    </row>
    <row r="954" spans="17:19" x14ac:dyDescent="0.25">
      <c r="Q954" t="str">
        <f>IF(P954="","",(VLOOKUP(P954,Flora!$F$2:$M$7000,2,FALSE)))</f>
        <v/>
      </c>
      <c r="R954" t="str">
        <f>IF(P954="","",(VLOOKUP(P954,Flora!$F$2:$M$7000,3,FALSE)))</f>
        <v/>
      </c>
      <c r="S954" t="str">
        <f>IF(P954="","",(VLOOKUP(P954,Flora!$F$2:$M$7000,4,FALSE)))</f>
        <v/>
      </c>
    </row>
    <row r="955" spans="17:19" x14ac:dyDescent="0.25">
      <c r="Q955" t="str">
        <f>IF(P955="","",(VLOOKUP(P955,Flora!$F$2:$M$7000,2,FALSE)))</f>
        <v/>
      </c>
      <c r="R955" t="str">
        <f>IF(P955="","",(VLOOKUP(P955,Flora!$F$2:$M$7000,3,FALSE)))</f>
        <v/>
      </c>
      <c r="S955" t="str">
        <f>IF(P955="","",(VLOOKUP(P955,Flora!$F$2:$M$7000,4,FALSE)))</f>
        <v/>
      </c>
    </row>
    <row r="956" spans="17:19" x14ac:dyDescent="0.25">
      <c r="Q956" t="str">
        <f>IF(P956="","",(VLOOKUP(P956,Flora!$F$2:$M$7000,2,FALSE)))</f>
        <v/>
      </c>
      <c r="R956" t="str">
        <f>IF(P956="","",(VLOOKUP(P956,Flora!$F$2:$M$7000,3,FALSE)))</f>
        <v/>
      </c>
      <c r="S956" t="str">
        <f>IF(P956="","",(VLOOKUP(P956,Flora!$F$2:$M$7000,4,FALSE)))</f>
        <v/>
      </c>
    </row>
    <row r="957" spans="17:19" x14ac:dyDescent="0.25">
      <c r="Q957" t="str">
        <f>IF(P957="","",(VLOOKUP(P957,Flora!$F$2:$M$7000,2,FALSE)))</f>
        <v/>
      </c>
      <c r="R957" t="str">
        <f>IF(P957="","",(VLOOKUP(P957,Flora!$F$2:$M$7000,3,FALSE)))</f>
        <v/>
      </c>
      <c r="S957" t="str">
        <f>IF(P957="","",(VLOOKUP(P957,Flora!$F$2:$M$7000,4,FALSE)))</f>
        <v/>
      </c>
    </row>
    <row r="958" spans="17:19" x14ac:dyDescent="0.25">
      <c r="Q958" t="str">
        <f>IF(P958="","",(VLOOKUP(P958,Flora!$F$2:$M$7000,2,FALSE)))</f>
        <v/>
      </c>
      <c r="R958" t="str">
        <f>IF(P958="","",(VLOOKUP(P958,Flora!$F$2:$M$7000,3,FALSE)))</f>
        <v/>
      </c>
      <c r="S958" t="str">
        <f>IF(P958="","",(VLOOKUP(P958,Flora!$F$2:$M$7000,4,FALSE)))</f>
        <v/>
      </c>
    </row>
    <row r="959" spans="17:19" x14ac:dyDescent="0.25">
      <c r="Q959" t="str">
        <f>IF(P959="","",(VLOOKUP(P959,Flora!$F$2:$M$7000,2,FALSE)))</f>
        <v/>
      </c>
      <c r="R959" t="str">
        <f>IF(P959="","",(VLOOKUP(P959,Flora!$F$2:$M$7000,3,FALSE)))</f>
        <v/>
      </c>
      <c r="S959" t="str">
        <f>IF(P959="","",(VLOOKUP(P959,Flora!$F$2:$M$7000,4,FALSE)))</f>
        <v/>
      </c>
    </row>
    <row r="960" spans="17:19" x14ac:dyDescent="0.25">
      <c r="Q960" t="str">
        <f>IF(P960="","",(VLOOKUP(P960,Flora!$F$2:$M$7000,2,FALSE)))</f>
        <v/>
      </c>
      <c r="R960" t="str">
        <f>IF(P960="","",(VLOOKUP(P960,Flora!$F$2:$M$7000,3,FALSE)))</f>
        <v/>
      </c>
      <c r="S960" t="str">
        <f>IF(P960="","",(VLOOKUP(P960,Flora!$F$2:$M$7000,4,FALSE)))</f>
        <v/>
      </c>
    </row>
    <row r="961" spans="17:19" x14ac:dyDescent="0.25">
      <c r="Q961" t="str">
        <f>IF(P961="","",(VLOOKUP(P961,Flora!$F$2:$M$7000,2,FALSE)))</f>
        <v/>
      </c>
      <c r="R961" t="str">
        <f>IF(P961="","",(VLOOKUP(P961,Flora!$F$2:$M$7000,3,FALSE)))</f>
        <v/>
      </c>
      <c r="S961" t="str">
        <f>IF(P961="","",(VLOOKUP(P961,Flora!$F$2:$M$7000,4,FALSE)))</f>
        <v/>
      </c>
    </row>
    <row r="962" spans="17:19" x14ac:dyDescent="0.25">
      <c r="Q962" t="str">
        <f>IF(P962="","",(VLOOKUP(P962,Flora!$F$2:$M$7000,2,FALSE)))</f>
        <v/>
      </c>
      <c r="R962" t="str">
        <f>IF(P962="","",(VLOOKUP(P962,Flora!$F$2:$M$7000,3,FALSE)))</f>
        <v/>
      </c>
      <c r="S962" t="str">
        <f>IF(P962="","",(VLOOKUP(P962,Flora!$F$2:$M$7000,4,FALSE)))</f>
        <v/>
      </c>
    </row>
    <row r="963" spans="17:19" x14ac:dyDescent="0.25">
      <c r="Q963" t="str">
        <f>IF(P963="","",(VLOOKUP(P963,Flora!$F$2:$M$7000,2,FALSE)))</f>
        <v/>
      </c>
      <c r="R963" t="str">
        <f>IF(P963="","",(VLOOKUP(P963,Flora!$F$2:$M$7000,3,FALSE)))</f>
        <v/>
      </c>
      <c r="S963" t="str">
        <f>IF(P963="","",(VLOOKUP(P963,Flora!$F$2:$M$7000,4,FALSE)))</f>
        <v/>
      </c>
    </row>
    <row r="964" spans="17:19" x14ac:dyDescent="0.25">
      <c r="Q964" t="str">
        <f>IF(P964="","",(VLOOKUP(P964,Flora!$F$2:$M$7000,2,FALSE)))</f>
        <v/>
      </c>
      <c r="R964" t="str">
        <f>IF(P964="","",(VLOOKUP(P964,Flora!$F$2:$M$7000,3,FALSE)))</f>
        <v/>
      </c>
      <c r="S964" t="str">
        <f>IF(P964="","",(VLOOKUP(P964,Flora!$F$2:$M$7000,4,FALSE)))</f>
        <v/>
      </c>
    </row>
    <row r="965" spans="17:19" x14ac:dyDescent="0.25">
      <c r="Q965" t="str">
        <f>IF(P965="","",(VLOOKUP(P965,Flora!$F$2:$M$7000,2,FALSE)))</f>
        <v/>
      </c>
      <c r="R965" t="str">
        <f>IF(P965="","",(VLOOKUP(P965,Flora!$F$2:$M$7000,3,FALSE)))</f>
        <v/>
      </c>
      <c r="S965" t="str">
        <f>IF(P965="","",(VLOOKUP(P965,Flora!$F$2:$M$7000,4,FALSE)))</f>
        <v/>
      </c>
    </row>
    <row r="966" spans="17:19" x14ac:dyDescent="0.25">
      <c r="Q966" t="str">
        <f>IF(P966="","",(VLOOKUP(P966,Flora!$F$2:$M$7000,2,FALSE)))</f>
        <v/>
      </c>
      <c r="R966" t="str">
        <f>IF(P966="","",(VLOOKUP(P966,Flora!$F$2:$M$7000,3,FALSE)))</f>
        <v/>
      </c>
      <c r="S966" t="str">
        <f>IF(P966="","",(VLOOKUP(P966,Flora!$F$2:$M$7000,4,FALSE)))</f>
        <v/>
      </c>
    </row>
    <row r="967" spans="17:19" x14ac:dyDescent="0.25">
      <c r="Q967" t="str">
        <f>IF(P967="","",(VLOOKUP(P967,Flora!$F$2:$M$7000,2,FALSE)))</f>
        <v/>
      </c>
      <c r="R967" t="str">
        <f>IF(P967="","",(VLOOKUP(P967,Flora!$F$2:$M$7000,3,FALSE)))</f>
        <v/>
      </c>
      <c r="S967" t="str">
        <f>IF(P967="","",(VLOOKUP(P967,Flora!$F$2:$M$7000,4,FALSE)))</f>
        <v/>
      </c>
    </row>
    <row r="968" spans="17:19" x14ac:dyDescent="0.25">
      <c r="Q968" t="str">
        <f>IF(P968="","",(VLOOKUP(P968,Flora!$F$2:$M$7000,2,FALSE)))</f>
        <v/>
      </c>
      <c r="R968" t="str">
        <f>IF(P968="","",(VLOOKUP(P968,Flora!$F$2:$M$7000,3,FALSE)))</f>
        <v/>
      </c>
      <c r="S968" t="str">
        <f>IF(P968="","",(VLOOKUP(P968,Flora!$F$2:$M$7000,4,FALSE)))</f>
        <v/>
      </c>
    </row>
    <row r="969" spans="17:19" x14ac:dyDescent="0.25">
      <c r="Q969" t="str">
        <f>IF(P969="","",(VLOOKUP(P969,Flora!$F$2:$M$7000,2,FALSE)))</f>
        <v/>
      </c>
      <c r="R969" t="str">
        <f>IF(P969="","",(VLOOKUP(P969,Flora!$F$2:$M$7000,3,FALSE)))</f>
        <v/>
      </c>
      <c r="S969" t="str">
        <f>IF(P969="","",(VLOOKUP(P969,Flora!$F$2:$M$7000,4,FALSE)))</f>
        <v/>
      </c>
    </row>
    <row r="970" spans="17:19" x14ac:dyDescent="0.25">
      <c r="Q970" t="str">
        <f>IF(P970="","",(VLOOKUP(P970,Flora!$F$2:$M$7000,2,FALSE)))</f>
        <v/>
      </c>
      <c r="R970" t="str">
        <f>IF(P970="","",(VLOOKUP(P970,Flora!$F$2:$M$7000,3,FALSE)))</f>
        <v/>
      </c>
      <c r="S970" t="str">
        <f>IF(P970="","",(VLOOKUP(P970,Flora!$F$2:$M$7000,4,FALSE)))</f>
        <v/>
      </c>
    </row>
    <row r="971" spans="17:19" x14ac:dyDescent="0.25">
      <c r="Q971" t="str">
        <f>IF(P971="","",(VLOOKUP(P971,Flora!$F$2:$M$7000,2,FALSE)))</f>
        <v/>
      </c>
      <c r="R971" t="str">
        <f>IF(P971="","",(VLOOKUP(P971,Flora!$F$2:$M$7000,3,FALSE)))</f>
        <v/>
      </c>
      <c r="S971" t="str">
        <f>IF(P971="","",(VLOOKUP(P971,Flora!$F$2:$M$7000,4,FALSE)))</f>
        <v/>
      </c>
    </row>
    <row r="972" spans="17:19" x14ac:dyDescent="0.25">
      <c r="Q972" t="str">
        <f>IF(P972="","",(VLOOKUP(P972,Flora!$F$2:$M$7000,2,FALSE)))</f>
        <v/>
      </c>
      <c r="R972" t="str">
        <f>IF(P972="","",(VLOOKUP(P972,Flora!$F$2:$M$7000,3,FALSE)))</f>
        <v/>
      </c>
      <c r="S972" t="str">
        <f>IF(P972="","",(VLOOKUP(P972,Flora!$F$2:$M$7000,4,FALSE)))</f>
        <v/>
      </c>
    </row>
    <row r="973" spans="17:19" x14ac:dyDescent="0.25">
      <c r="Q973" t="str">
        <f>IF(P973="","",(VLOOKUP(P973,Flora!$F$2:$M$7000,2,FALSE)))</f>
        <v/>
      </c>
      <c r="R973" t="str">
        <f>IF(P973="","",(VLOOKUP(P973,Flora!$F$2:$M$7000,3,FALSE)))</f>
        <v/>
      </c>
      <c r="S973" t="str">
        <f>IF(P973="","",(VLOOKUP(P973,Flora!$F$2:$M$7000,4,FALSE)))</f>
        <v/>
      </c>
    </row>
    <row r="974" spans="17:19" x14ac:dyDescent="0.25">
      <c r="Q974" t="str">
        <f>IF(P974="","",(VLOOKUP(P974,Flora!$F$2:$M$7000,2,FALSE)))</f>
        <v/>
      </c>
      <c r="R974" t="str">
        <f>IF(P974="","",(VLOOKUP(P974,Flora!$F$2:$M$7000,3,FALSE)))</f>
        <v/>
      </c>
      <c r="S974" t="str">
        <f>IF(P974="","",(VLOOKUP(P974,Flora!$F$2:$M$7000,4,FALSE)))</f>
        <v/>
      </c>
    </row>
    <row r="975" spans="17:19" x14ac:dyDescent="0.25">
      <c r="Q975" t="str">
        <f>IF(P975="","",(VLOOKUP(P975,Flora!$F$2:$M$7000,2,FALSE)))</f>
        <v/>
      </c>
      <c r="R975" t="str">
        <f>IF(P975="","",(VLOOKUP(P975,Flora!$F$2:$M$7000,3,FALSE)))</f>
        <v/>
      </c>
      <c r="S975" t="str">
        <f>IF(P975="","",(VLOOKUP(P975,Flora!$F$2:$M$7000,4,FALSE)))</f>
        <v/>
      </c>
    </row>
    <row r="976" spans="17:19" x14ac:dyDescent="0.25">
      <c r="Q976" t="str">
        <f>IF(P976="","",(VLOOKUP(P976,Flora!$F$2:$M$7000,2,FALSE)))</f>
        <v/>
      </c>
      <c r="R976" t="str">
        <f>IF(P976="","",(VLOOKUP(P976,Flora!$F$2:$M$7000,3,FALSE)))</f>
        <v/>
      </c>
      <c r="S976" t="str">
        <f>IF(P976="","",(VLOOKUP(P976,Flora!$F$2:$M$7000,4,FALSE)))</f>
        <v/>
      </c>
    </row>
    <row r="977" spans="17:19" x14ac:dyDescent="0.25">
      <c r="Q977" t="str">
        <f>IF(P977="","",(VLOOKUP(P977,Flora!$F$2:$M$7000,2,FALSE)))</f>
        <v/>
      </c>
      <c r="R977" t="str">
        <f>IF(P977="","",(VLOOKUP(P977,Flora!$F$2:$M$7000,3,FALSE)))</f>
        <v/>
      </c>
      <c r="S977" t="str">
        <f>IF(P977="","",(VLOOKUP(P977,Flora!$F$2:$M$7000,4,FALSE)))</f>
        <v/>
      </c>
    </row>
    <row r="978" spans="17:19" x14ac:dyDescent="0.25">
      <c r="Q978" t="str">
        <f>IF(P978="","",(VLOOKUP(P978,Flora!$F$2:$M$7000,2,FALSE)))</f>
        <v/>
      </c>
      <c r="R978" t="str">
        <f>IF(P978="","",(VLOOKUP(P978,Flora!$F$2:$M$7000,3,FALSE)))</f>
        <v/>
      </c>
      <c r="S978" t="str">
        <f>IF(P978="","",(VLOOKUP(P978,Flora!$F$2:$M$7000,4,FALSE)))</f>
        <v/>
      </c>
    </row>
    <row r="979" spans="17:19" x14ac:dyDescent="0.25">
      <c r="Q979" t="str">
        <f>IF(P979="","",(VLOOKUP(P979,Flora!$F$2:$M$7000,2,FALSE)))</f>
        <v/>
      </c>
      <c r="R979" t="str">
        <f>IF(P979="","",(VLOOKUP(P979,Flora!$F$2:$M$7000,3,FALSE)))</f>
        <v/>
      </c>
      <c r="S979" t="str">
        <f>IF(P979="","",(VLOOKUP(P979,Flora!$F$2:$M$7000,4,FALSE)))</f>
        <v/>
      </c>
    </row>
    <row r="980" spans="17:19" x14ac:dyDescent="0.25">
      <c r="Q980" t="str">
        <f>IF(P980="","",(VLOOKUP(P980,Flora!$F$2:$M$7000,2,FALSE)))</f>
        <v/>
      </c>
      <c r="R980" t="str">
        <f>IF(P980="","",(VLOOKUP(P980,Flora!$F$2:$M$7000,3,FALSE)))</f>
        <v/>
      </c>
      <c r="S980" t="str">
        <f>IF(P980="","",(VLOOKUP(P980,Flora!$F$2:$M$7000,4,FALSE)))</f>
        <v/>
      </c>
    </row>
    <row r="981" spans="17:19" x14ac:dyDescent="0.25">
      <c r="Q981" t="str">
        <f>IF(P981="","",(VLOOKUP(P981,Flora!$F$2:$M$7000,2,FALSE)))</f>
        <v/>
      </c>
      <c r="R981" t="str">
        <f>IF(P981="","",(VLOOKUP(P981,Flora!$F$2:$M$7000,3,FALSE)))</f>
        <v/>
      </c>
      <c r="S981" t="str">
        <f>IF(P981="","",(VLOOKUP(P981,Flora!$F$2:$M$7000,4,FALSE)))</f>
        <v/>
      </c>
    </row>
    <row r="982" spans="17:19" x14ac:dyDescent="0.25">
      <c r="Q982" t="str">
        <f>IF(P982="","",(VLOOKUP(P982,Flora!$F$2:$M$7000,2,FALSE)))</f>
        <v/>
      </c>
      <c r="R982" t="str">
        <f>IF(P982="","",(VLOOKUP(P982,Flora!$F$2:$M$7000,3,FALSE)))</f>
        <v/>
      </c>
      <c r="S982" t="str">
        <f>IF(P982="","",(VLOOKUP(P982,Flora!$F$2:$M$7000,4,FALSE)))</f>
        <v/>
      </c>
    </row>
    <row r="983" spans="17:19" x14ac:dyDescent="0.25">
      <c r="Q983" t="str">
        <f>IF(P983="","",(VLOOKUP(P983,Flora!$F$2:$M$7000,2,FALSE)))</f>
        <v/>
      </c>
      <c r="R983" t="str">
        <f>IF(P983="","",(VLOOKUP(P983,Flora!$F$2:$M$7000,3,FALSE)))</f>
        <v/>
      </c>
      <c r="S983" t="str">
        <f>IF(P983="","",(VLOOKUP(P983,Flora!$F$2:$M$7000,4,FALSE)))</f>
        <v/>
      </c>
    </row>
    <row r="984" spans="17:19" x14ac:dyDescent="0.25">
      <c r="Q984" t="str">
        <f>IF(P984="","",(VLOOKUP(P984,Flora!$F$2:$M$7000,2,FALSE)))</f>
        <v/>
      </c>
      <c r="R984" t="str">
        <f>IF(P984="","",(VLOOKUP(P984,Flora!$F$2:$M$7000,3,FALSE)))</f>
        <v/>
      </c>
      <c r="S984" t="str">
        <f>IF(P984="","",(VLOOKUP(P984,Flora!$F$2:$M$7000,4,FALSE)))</f>
        <v/>
      </c>
    </row>
    <row r="985" spans="17:19" x14ac:dyDescent="0.25">
      <c r="Q985" t="str">
        <f>IF(P985="","",(VLOOKUP(P985,Flora!$F$2:$M$7000,2,FALSE)))</f>
        <v/>
      </c>
      <c r="R985" t="str">
        <f>IF(P985="","",(VLOOKUP(P985,Flora!$F$2:$M$7000,3,FALSE)))</f>
        <v/>
      </c>
      <c r="S985" t="str">
        <f>IF(P985="","",(VLOOKUP(P985,Flora!$F$2:$M$7000,4,FALSE)))</f>
        <v/>
      </c>
    </row>
    <row r="986" spans="17:19" x14ac:dyDescent="0.25">
      <c r="Q986" t="str">
        <f>IF(P986="","",(VLOOKUP(P986,Flora!$F$2:$M$7000,2,FALSE)))</f>
        <v/>
      </c>
      <c r="R986" t="str">
        <f>IF(P986="","",(VLOOKUP(P986,Flora!$F$2:$M$7000,3,FALSE)))</f>
        <v/>
      </c>
      <c r="S986" t="str">
        <f>IF(P986="","",(VLOOKUP(P986,Flora!$F$2:$M$7000,4,FALSE)))</f>
        <v/>
      </c>
    </row>
    <row r="987" spans="17:19" x14ac:dyDescent="0.25">
      <c r="Q987" t="str">
        <f>IF(P987="","",(VLOOKUP(P987,Flora!$F$2:$M$7000,2,FALSE)))</f>
        <v/>
      </c>
      <c r="R987" t="str">
        <f>IF(P987="","",(VLOOKUP(P987,Flora!$F$2:$M$7000,3,FALSE)))</f>
        <v/>
      </c>
      <c r="S987" t="str">
        <f>IF(P987="","",(VLOOKUP(P987,Flora!$F$2:$M$7000,4,FALSE)))</f>
        <v/>
      </c>
    </row>
    <row r="988" spans="17:19" x14ac:dyDescent="0.25">
      <c r="Q988" t="str">
        <f>IF(P988="","",(VLOOKUP(P988,Flora!$F$2:$M$7000,2,FALSE)))</f>
        <v/>
      </c>
      <c r="R988" t="str">
        <f>IF(P988="","",(VLOOKUP(P988,Flora!$F$2:$M$7000,3,FALSE)))</f>
        <v/>
      </c>
      <c r="S988" t="str">
        <f>IF(P988="","",(VLOOKUP(P988,Flora!$F$2:$M$7000,4,FALSE)))</f>
        <v/>
      </c>
    </row>
    <row r="989" spans="17:19" x14ac:dyDescent="0.25">
      <c r="Q989" t="str">
        <f>IF(P989="","",(VLOOKUP(P989,Flora!$F$2:$M$7000,2,FALSE)))</f>
        <v/>
      </c>
      <c r="R989" t="str">
        <f>IF(P989="","",(VLOOKUP(P989,Flora!$F$2:$M$7000,3,FALSE)))</f>
        <v/>
      </c>
      <c r="S989" t="str">
        <f>IF(P989="","",(VLOOKUP(P989,Flora!$F$2:$M$7000,4,FALSE)))</f>
        <v/>
      </c>
    </row>
    <row r="990" spans="17:19" x14ac:dyDescent="0.25">
      <c r="Q990" t="str">
        <f>IF(P990="","",(VLOOKUP(P990,Flora!$F$2:$M$7000,2,FALSE)))</f>
        <v/>
      </c>
      <c r="R990" t="str">
        <f>IF(P990="","",(VLOOKUP(P990,Flora!$F$2:$M$7000,3,FALSE)))</f>
        <v/>
      </c>
      <c r="S990" t="str">
        <f>IF(P990="","",(VLOOKUP(P990,Flora!$F$2:$M$7000,4,FALSE)))</f>
        <v/>
      </c>
    </row>
    <row r="991" spans="17:19" x14ac:dyDescent="0.25">
      <c r="Q991" t="str">
        <f>IF(P991="","",(VLOOKUP(P991,Flora!$F$2:$M$7000,2,FALSE)))</f>
        <v/>
      </c>
      <c r="R991" t="str">
        <f>IF(P991="","",(VLOOKUP(P991,Flora!$F$2:$M$7000,3,FALSE)))</f>
        <v/>
      </c>
      <c r="S991" t="str">
        <f>IF(P991="","",(VLOOKUP(P991,Flora!$F$2:$M$7000,4,FALSE)))</f>
        <v/>
      </c>
    </row>
    <row r="992" spans="17:19" x14ac:dyDescent="0.25">
      <c r="Q992" t="str">
        <f>IF(P992="","",(VLOOKUP(P992,Flora!$F$2:$M$7000,2,FALSE)))</f>
        <v/>
      </c>
      <c r="R992" t="str">
        <f>IF(P992="","",(VLOOKUP(P992,Flora!$F$2:$M$7000,3,FALSE)))</f>
        <v/>
      </c>
      <c r="S992" t="str">
        <f>IF(P992="","",(VLOOKUP(P992,Flora!$F$2:$M$7000,4,FALSE)))</f>
        <v/>
      </c>
    </row>
    <row r="993" spans="17:19" x14ac:dyDescent="0.25">
      <c r="Q993" t="str">
        <f>IF(P993="","",(VLOOKUP(P993,Flora!$F$2:$M$7000,2,FALSE)))</f>
        <v/>
      </c>
      <c r="R993" t="str">
        <f>IF(P993="","",(VLOOKUP(P993,Flora!$F$2:$M$7000,3,FALSE)))</f>
        <v/>
      </c>
      <c r="S993" t="str">
        <f>IF(P993="","",(VLOOKUP(P993,Flora!$F$2:$M$7000,4,FALSE)))</f>
        <v/>
      </c>
    </row>
    <row r="994" spans="17:19" x14ac:dyDescent="0.25">
      <c r="Q994" t="str">
        <f>IF(P994="","",(VLOOKUP(P994,Flora!$F$2:$M$7000,2,FALSE)))</f>
        <v/>
      </c>
      <c r="R994" t="str">
        <f>IF(P994="","",(VLOOKUP(P994,Flora!$F$2:$M$7000,3,FALSE)))</f>
        <v/>
      </c>
      <c r="S994" t="str">
        <f>IF(P994="","",(VLOOKUP(P994,Flora!$F$2:$M$7000,4,FALSE)))</f>
        <v/>
      </c>
    </row>
    <row r="995" spans="17:19" x14ac:dyDescent="0.25">
      <c r="Q995" t="str">
        <f>IF(P995="","",(VLOOKUP(P995,Flora!$F$2:$M$7000,2,FALSE)))</f>
        <v/>
      </c>
      <c r="R995" t="str">
        <f>IF(P995="","",(VLOOKUP(P995,Flora!$F$2:$M$7000,3,FALSE)))</f>
        <v/>
      </c>
      <c r="S995" t="str">
        <f>IF(P995="","",(VLOOKUP(P995,Flora!$F$2:$M$7000,4,FALSE)))</f>
        <v/>
      </c>
    </row>
    <row r="996" spans="17:19" x14ac:dyDescent="0.25">
      <c r="Q996" t="str">
        <f>IF(P996="","",(VLOOKUP(P996,Flora!$F$2:$M$7000,2,FALSE)))</f>
        <v/>
      </c>
      <c r="R996" t="str">
        <f>IF(P996="","",(VLOOKUP(P996,Flora!$F$2:$M$7000,3,FALSE)))</f>
        <v/>
      </c>
      <c r="S996" t="str">
        <f>IF(P996="","",(VLOOKUP(P996,Flora!$F$2:$M$7000,4,FALSE)))</f>
        <v/>
      </c>
    </row>
    <row r="997" spans="17:19" x14ac:dyDescent="0.25">
      <c r="Q997" t="str">
        <f>IF(P997="","",(VLOOKUP(P997,Flora!$F$2:$M$7000,2,FALSE)))</f>
        <v/>
      </c>
      <c r="R997" t="str">
        <f>IF(P997="","",(VLOOKUP(P997,Flora!$F$2:$M$7000,3,FALSE)))</f>
        <v/>
      </c>
      <c r="S997" t="str">
        <f>IF(P997="","",(VLOOKUP(P997,Flora!$F$2:$M$7000,4,FALSE)))</f>
        <v/>
      </c>
    </row>
    <row r="998" spans="17:19" x14ac:dyDescent="0.25">
      <c r="Q998" t="str">
        <f>IF(P998="","",(VLOOKUP(P998,Flora!$F$2:$M$7000,2,FALSE)))</f>
        <v/>
      </c>
      <c r="R998" t="str">
        <f>IF(P998="","",(VLOOKUP(P998,Flora!$F$2:$M$7000,3,FALSE)))</f>
        <v/>
      </c>
      <c r="S998" t="str">
        <f>IF(P998="","",(VLOOKUP(P998,Flora!$F$2:$M$7000,4,FALSE)))</f>
        <v/>
      </c>
    </row>
    <row r="999" spans="17:19" x14ac:dyDescent="0.25">
      <c r="Q999" t="str">
        <f>IF(P999="","",(VLOOKUP(P999,Flora!$F$2:$M$7000,2,FALSE)))</f>
        <v/>
      </c>
      <c r="R999" t="str">
        <f>IF(P999="","",(VLOOKUP(P999,Flora!$F$2:$M$7000,3,FALSE)))</f>
        <v/>
      </c>
      <c r="S999" t="str">
        <f>IF(P999="","",(VLOOKUP(P999,Flora!$F$2:$M$7000,4,FALSE)))</f>
        <v/>
      </c>
    </row>
    <row r="1000" spans="17:19" x14ac:dyDescent="0.25">
      <c r="Q1000" t="str">
        <f>IF(P1000="","",(VLOOKUP(P1000,Flora!$F$2:$M$7000,2,FALSE)))</f>
        <v/>
      </c>
      <c r="R1000" t="str">
        <f>IF(P1000="","",(VLOOKUP(P1000,Flora!$F$2:$M$7000,3,FALSE)))</f>
        <v/>
      </c>
      <c r="S1000" t="str">
        <f>IF(P1000="","",(VLOOKUP(P1000,Flora!$F$2:$M$7000,4,FALSE)))</f>
        <v/>
      </c>
    </row>
    <row r="1001" spans="17:19" x14ac:dyDescent="0.25">
      <c r="Q1001" t="str">
        <f>IF(P1001="","",(VLOOKUP(P1001,Flora!$F$2:$M$7000,2,FALSE)))</f>
        <v/>
      </c>
      <c r="R1001" t="str">
        <f>IF(P1001="","",(VLOOKUP(P1001,Flora!$F$2:$M$7000,3,FALSE)))</f>
        <v/>
      </c>
      <c r="S1001" t="str">
        <f>IF(P1001="","",(VLOOKUP(P1001,Flora!$F$2:$M$7000,4,FALSE)))</f>
        <v/>
      </c>
    </row>
    <row r="1002" spans="17:19" x14ac:dyDescent="0.25">
      <c r="Q1002" t="str">
        <f>IF(P1002="","",(VLOOKUP(P1002,Flora!$F$2:$M$7000,2,FALSE)))</f>
        <v/>
      </c>
      <c r="R1002" t="str">
        <f>IF(P1002="","",(VLOOKUP(P1002,Flora!$F$2:$M$7000,3,FALSE)))</f>
        <v/>
      </c>
      <c r="S1002" t="str">
        <f>IF(P1002="","",(VLOOKUP(P1002,Flora!$F$2:$M$7000,4,FALSE)))</f>
        <v/>
      </c>
    </row>
    <row r="1003" spans="17:19" x14ac:dyDescent="0.25">
      <c r="Q1003" t="str">
        <f>IF(P1003="","",(VLOOKUP(P1003,Flora!$F$2:$M$7000,2,FALSE)))</f>
        <v/>
      </c>
      <c r="R1003" t="str">
        <f>IF(P1003="","",(VLOOKUP(P1003,Flora!$F$2:$M$7000,3,FALSE)))</f>
        <v/>
      </c>
      <c r="S1003" t="str">
        <f>IF(P1003="","",(VLOOKUP(P1003,Flora!$F$2:$M$7000,4,FALSE)))</f>
        <v/>
      </c>
    </row>
    <row r="1004" spans="17:19" x14ac:dyDescent="0.25">
      <c r="Q1004" t="str">
        <f>IF(P1004="","",(VLOOKUP(P1004,Flora!$F$2:$M$7000,2,FALSE)))</f>
        <v/>
      </c>
      <c r="R1004" t="str">
        <f>IF(P1004="","",(VLOOKUP(P1004,Flora!$F$2:$M$7000,3,FALSE)))</f>
        <v/>
      </c>
      <c r="S1004" t="str">
        <f>IF(P1004="","",(VLOOKUP(P1004,Flora!$F$2:$M$7000,4,FALSE)))</f>
        <v/>
      </c>
    </row>
    <row r="1005" spans="17:19" x14ac:dyDescent="0.25">
      <c r="Q1005" t="str">
        <f>IF(P1005="","",(VLOOKUP(P1005,Flora!$F$2:$M$7000,2,FALSE)))</f>
        <v/>
      </c>
      <c r="R1005" t="str">
        <f>IF(P1005="","",(VLOOKUP(P1005,Flora!$F$2:$M$7000,3,FALSE)))</f>
        <v/>
      </c>
      <c r="S1005" t="str">
        <f>IF(P1005="","",(VLOOKUP(P1005,Flora!$F$2:$M$7000,4,FALSE)))</f>
        <v/>
      </c>
    </row>
    <row r="1006" spans="17:19" x14ac:dyDescent="0.25">
      <c r="Q1006" t="str">
        <f>IF(P1006="","",(VLOOKUP(P1006,Flora!$F$2:$M$7000,2,FALSE)))</f>
        <v/>
      </c>
      <c r="R1006" t="str">
        <f>IF(P1006="","",(VLOOKUP(P1006,Flora!$F$2:$M$7000,3,FALSE)))</f>
        <v/>
      </c>
      <c r="S1006" t="str">
        <f>IF(P1006="","",(VLOOKUP(P1006,Flora!$F$2:$M$7000,4,FALSE)))</f>
        <v/>
      </c>
    </row>
    <row r="1007" spans="17:19" x14ac:dyDescent="0.25">
      <c r="Q1007" t="str">
        <f>IF(P1007="","",(VLOOKUP(P1007,Flora!$F$2:$M$7000,2,FALSE)))</f>
        <v/>
      </c>
      <c r="R1007" t="str">
        <f>IF(P1007="","",(VLOOKUP(P1007,Flora!$F$2:$M$7000,3,FALSE)))</f>
        <v/>
      </c>
      <c r="S1007" t="str">
        <f>IF(P1007="","",(VLOOKUP(P1007,Flora!$F$2:$M$7000,4,FALSE)))</f>
        <v/>
      </c>
    </row>
    <row r="1008" spans="17:19" x14ac:dyDescent="0.25">
      <c r="Q1008" t="str">
        <f>IF(P1008="","",(VLOOKUP(P1008,Flora!$F$2:$M$7000,2,FALSE)))</f>
        <v/>
      </c>
      <c r="R1008" t="str">
        <f>IF(P1008="","",(VLOOKUP(P1008,Flora!$F$2:$M$7000,3,FALSE)))</f>
        <v/>
      </c>
      <c r="S1008" t="str">
        <f>IF(P1008="","",(VLOOKUP(P1008,Flora!$F$2:$M$7000,4,FALSE)))</f>
        <v/>
      </c>
    </row>
    <row r="1009" spans="17:19" x14ac:dyDescent="0.25">
      <c r="Q1009" t="str">
        <f>IF(P1009="","",(VLOOKUP(P1009,Flora!$F$2:$M$7000,2,FALSE)))</f>
        <v/>
      </c>
      <c r="R1009" t="str">
        <f>IF(P1009="","",(VLOOKUP(P1009,Flora!$F$2:$M$7000,3,FALSE)))</f>
        <v/>
      </c>
      <c r="S1009" t="str">
        <f>IF(P1009="","",(VLOOKUP(P1009,Flora!$F$2:$M$7000,4,FALSE)))</f>
        <v/>
      </c>
    </row>
    <row r="1010" spans="17:19" x14ac:dyDescent="0.25">
      <c r="Q1010" t="str">
        <f>IF(P1010="","",(VLOOKUP(P1010,Flora!$F$2:$M$7000,2,FALSE)))</f>
        <v/>
      </c>
      <c r="R1010" t="str">
        <f>IF(P1010="","",(VLOOKUP(P1010,Flora!$F$2:$M$7000,3,FALSE)))</f>
        <v/>
      </c>
      <c r="S1010" t="str">
        <f>IF(P1010="","",(VLOOKUP(P1010,Flora!$F$2:$M$7000,4,FALSE)))</f>
        <v/>
      </c>
    </row>
    <row r="1011" spans="17:19" x14ac:dyDescent="0.25">
      <c r="Q1011" t="str">
        <f>IF(P1011="","",(VLOOKUP(P1011,Flora!$F$2:$M$7000,2,FALSE)))</f>
        <v/>
      </c>
      <c r="R1011" t="str">
        <f>IF(P1011="","",(VLOOKUP(P1011,Flora!$F$2:$M$7000,3,FALSE)))</f>
        <v/>
      </c>
      <c r="S1011" t="str">
        <f>IF(P1011="","",(VLOOKUP(P1011,Flora!$F$2:$M$7000,4,FALSE)))</f>
        <v/>
      </c>
    </row>
    <row r="1012" spans="17:19" x14ac:dyDescent="0.25">
      <c r="Q1012" t="str">
        <f>IF(P1012="","",(VLOOKUP(P1012,Flora!$F$2:$M$7000,2,FALSE)))</f>
        <v/>
      </c>
      <c r="R1012" t="str">
        <f>IF(P1012="","",(VLOOKUP(P1012,Flora!$F$2:$M$7000,3,FALSE)))</f>
        <v/>
      </c>
      <c r="S1012" t="str">
        <f>IF(P1012="","",(VLOOKUP(P1012,Flora!$F$2:$M$7000,4,FALSE)))</f>
        <v/>
      </c>
    </row>
    <row r="1013" spans="17:19" x14ac:dyDescent="0.25">
      <c r="Q1013" t="str">
        <f>IF(P1013="","",(VLOOKUP(P1013,Flora!$F$2:$M$7000,2,FALSE)))</f>
        <v/>
      </c>
      <c r="R1013" t="str">
        <f>IF(P1013="","",(VLOOKUP(P1013,Flora!$F$2:$M$7000,3,FALSE)))</f>
        <v/>
      </c>
      <c r="S1013" t="str">
        <f>IF(P1013="","",(VLOOKUP(P1013,Flora!$F$2:$M$7000,4,FALSE)))</f>
        <v/>
      </c>
    </row>
    <row r="1014" spans="17:19" x14ac:dyDescent="0.25">
      <c r="Q1014" t="str">
        <f>IF(P1014="","",(VLOOKUP(P1014,Flora!$F$2:$M$7000,2,FALSE)))</f>
        <v/>
      </c>
      <c r="R1014" t="str">
        <f>IF(P1014="","",(VLOOKUP(P1014,Flora!$F$2:$M$7000,3,FALSE)))</f>
        <v/>
      </c>
      <c r="S1014" t="str">
        <f>IF(P1014="","",(VLOOKUP(P1014,Flora!$F$2:$M$7000,4,FALSE)))</f>
        <v/>
      </c>
    </row>
    <row r="1015" spans="17:19" x14ac:dyDescent="0.25">
      <c r="Q1015" t="str">
        <f>IF(P1015="","",(VLOOKUP(P1015,Flora!$F$2:$M$7000,2,FALSE)))</f>
        <v/>
      </c>
      <c r="R1015" t="str">
        <f>IF(P1015="","",(VLOOKUP(P1015,Flora!$F$2:$M$7000,3,FALSE)))</f>
        <v/>
      </c>
      <c r="S1015" t="str">
        <f>IF(P1015="","",(VLOOKUP(P1015,Flora!$F$2:$M$7000,4,FALSE)))</f>
        <v/>
      </c>
    </row>
    <row r="1016" spans="17:19" x14ac:dyDescent="0.25">
      <c r="Q1016" t="str">
        <f>IF(P1016="","",(VLOOKUP(P1016,Flora!$F$2:$M$7000,2,FALSE)))</f>
        <v/>
      </c>
      <c r="R1016" t="str">
        <f>IF(P1016="","",(VLOOKUP(P1016,Flora!$F$2:$M$7000,3,FALSE)))</f>
        <v/>
      </c>
      <c r="S1016" t="str">
        <f>IF(P1016="","",(VLOOKUP(P1016,Flora!$F$2:$M$7000,4,FALSE)))</f>
        <v/>
      </c>
    </row>
    <row r="1017" spans="17:19" x14ac:dyDescent="0.25">
      <c r="Q1017" t="str">
        <f>IF(P1017="","",(VLOOKUP(P1017,Flora!$F$2:$M$7000,2,FALSE)))</f>
        <v/>
      </c>
      <c r="R1017" t="str">
        <f>IF(P1017="","",(VLOOKUP(P1017,Flora!$F$2:$M$7000,3,FALSE)))</f>
        <v/>
      </c>
      <c r="S1017" t="str">
        <f>IF(P1017="","",(VLOOKUP(P1017,Flora!$F$2:$M$7000,4,FALSE)))</f>
        <v/>
      </c>
    </row>
    <row r="1018" spans="17:19" x14ac:dyDescent="0.25">
      <c r="Q1018" t="str">
        <f>IF(P1018="","",(VLOOKUP(P1018,Flora!$F$2:$M$7000,2,FALSE)))</f>
        <v/>
      </c>
      <c r="R1018" t="str">
        <f>IF(P1018="","",(VLOOKUP(P1018,Flora!$F$2:$M$7000,3,FALSE)))</f>
        <v/>
      </c>
      <c r="S1018" t="str">
        <f>IF(P1018="","",(VLOOKUP(P1018,Flora!$F$2:$M$7000,4,FALSE)))</f>
        <v/>
      </c>
    </row>
    <row r="1019" spans="17:19" x14ac:dyDescent="0.25">
      <c r="Q1019" t="str">
        <f>IF(P1019="","",(VLOOKUP(P1019,Flora!$F$2:$M$7000,2,FALSE)))</f>
        <v/>
      </c>
      <c r="R1019" t="str">
        <f>IF(P1019="","",(VLOOKUP(P1019,Flora!$F$2:$M$7000,3,FALSE)))</f>
        <v/>
      </c>
      <c r="S1019" t="str">
        <f>IF(P1019="","",(VLOOKUP(P1019,Flora!$F$2:$M$7000,4,FALSE)))</f>
        <v/>
      </c>
    </row>
    <row r="1020" spans="17:19" x14ac:dyDescent="0.25">
      <c r="Q1020" t="str">
        <f>IF(P1020="","",(VLOOKUP(P1020,Flora!$F$2:$M$7000,2,FALSE)))</f>
        <v/>
      </c>
      <c r="R1020" t="str">
        <f>IF(P1020="","",(VLOOKUP(P1020,Flora!$F$2:$M$7000,3,FALSE)))</f>
        <v/>
      </c>
      <c r="S1020" t="str">
        <f>IF(P1020="","",(VLOOKUP(P1020,Flora!$F$2:$M$7000,4,FALSE)))</f>
        <v/>
      </c>
    </row>
    <row r="1021" spans="17:19" x14ac:dyDescent="0.25">
      <c r="Q1021" t="str">
        <f>IF(P1021="","",(VLOOKUP(P1021,Flora!$F$2:$M$7000,2,FALSE)))</f>
        <v/>
      </c>
      <c r="R1021" t="str">
        <f>IF(P1021="","",(VLOOKUP(P1021,Flora!$F$2:$M$7000,3,FALSE)))</f>
        <v/>
      </c>
      <c r="S1021" t="str">
        <f>IF(P1021="","",(VLOOKUP(P1021,Flora!$F$2:$M$7000,4,FALSE)))</f>
        <v/>
      </c>
    </row>
    <row r="1022" spans="17:19" x14ac:dyDescent="0.25">
      <c r="Q1022" t="str">
        <f>IF(P1022="","",(VLOOKUP(P1022,Flora!$F$2:$M$7000,2,FALSE)))</f>
        <v/>
      </c>
      <c r="R1022" t="str">
        <f>IF(P1022="","",(VLOOKUP(P1022,Flora!$F$2:$M$7000,3,FALSE)))</f>
        <v/>
      </c>
      <c r="S1022" t="str">
        <f>IF(P1022="","",(VLOOKUP(P1022,Flora!$F$2:$M$7000,4,FALSE)))</f>
        <v/>
      </c>
    </row>
    <row r="1023" spans="17:19" x14ac:dyDescent="0.25">
      <c r="Q1023" t="str">
        <f>IF(P1023="","",(VLOOKUP(P1023,Flora!$F$2:$M$7000,2,FALSE)))</f>
        <v/>
      </c>
      <c r="R1023" t="str">
        <f>IF(P1023="","",(VLOOKUP(P1023,Flora!$F$2:$M$7000,3,FALSE)))</f>
        <v/>
      </c>
      <c r="S1023" t="str">
        <f>IF(P1023="","",(VLOOKUP(P1023,Flora!$F$2:$M$7000,4,FALSE)))</f>
        <v/>
      </c>
    </row>
    <row r="1024" spans="17:19" x14ac:dyDescent="0.25">
      <c r="Q1024" t="str">
        <f>IF(P1024="","",(VLOOKUP(P1024,Flora!$F$2:$M$7000,2,FALSE)))</f>
        <v/>
      </c>
      <c r="R1024" t="str">
        <f>IF(P1024="","",(VLOOKUP(P1024,Flora!$F$2:$M$7000,3,FALSE)))</f>
        <v/>
      </c>
      <c r="S1024" t="str">
        <f>IF(P1024="","",(VLOOKUP(P1024,Flora!$F$2:$M$7000,4,FALSE)))</f>
        <v/>
      </c>
    </row>
    <row r="1025" spans="17:19" x14ac:dyDescent="0.25">
      <c r="Q1025" t="str">
        <f>IF(P1025="","",(VLOOKUP(P1025,Flora!$F$2:$M$7000,2,FALSE)))</f>
        <v/>
      </c>
      <c r="R1025" t="str">
        <f>IF(P1025="","",(VLOOKUP(P1025,Flora!$F$2:$M$7000,3,FALSE)))</f>
        <v/>
      </c>
      <c r="S1025" t="str">
        <f>IF(P1025="","",(VLOOKUP(P1025,Flora!$F$2:$M$7000,4,FALSE)))</f>
        <v/>
      </c>
    </row>
    <row r="1026" spans="17:19" x14ac:dyDescent="0.25">
      <c r="Q1026" t="str">
        <f>IF(P1026="","",(VLOOKUP(P1026,Flora!$F$2:$M$7000,2,FALSE)))</f>
        <v/>
      </c>
      <c r="R1026" t="str">
        <f>IF(P1026="","",(VLOOKUP(P1026,Flora!$F$2:$M$7000,3,FALSE)))</f>
        <v/>
      </c>
      <c r="S1026" t="str">
        <f>IF(P1026="","",(VLOOKUP(P1026,Flora!$F$2:$M$7000,4,FALSE)))</f>
        <v/>
      </c>
    </row>
    <row r="1027" spans="17:19" x14ac:dyDescent="0.25">
      <c r="Q1027" t="str">
        <f>IF(P1027="","",(VLOOKUP(P1027,Flora!$F$2:$M$7000,2,FALSE)))</f>
        <v/>
      </c>
      <c r="R1027" t="str">
        <f>IF(P1027="","",(VLOOKUP(P1027,Flora!$F$2:$M$7000,3,FALSE)))</f>
        <v/>
      </c>
      <c r="S1027" t="str">
        <f>IF(P1027="","",(VLOOKUP(P1027,Flora!$F$2:$M$7000,4,FALSE)))</f>
        <v/>
      </c>
    </row>
    <row r="1028" spans="17:19" x14ac:dyDescent="0.25">
      <c r="Q1028" t="str">
        <f>IF(P1028="","",(VLOOKUP(P1028,Flora!$F$2:$M$7000,2,FALSE)))</f>
        <v/>
      </c>
      <c r="R1028" t="str">
        <f>IF(P1028="","",(VLOOKUP(P1028,Flora!$F$2:$M$7000,3,FALSE)))</f>
        <v/>
      </c>
      <c r="S1028" t="str">
        <f>IF(P1028="","",(VLOOKUP(P1028,Flora!$F$2:$M$7000,4,FALSE)))</f>
        <v/>
      </c>
    </row>
    <row r="1029" spans="17:19" x14ac:dyDescent="0.25">
      <c r="Q1029" t="str">
        <f>IF(P1029="","",(VLOOKUP(P1029,Flora!$F$2:$M$7000,2,FALSE)))</f>
        <v/>
      </c>
      <c r="R1029" t="str">
        <f>IF(P1029="","",(VLOOKUP(P1029,Flora!$F$2:$M$7000,3,FALSE)))</f>
        <v/>
      </c>
      <c r="S1029" t="str">
        <f>IF(P1029="","",(VLOOKUP(P1029,Flora!$F$2:$M$7000,4,FALSE)))</f>
        <v/>
      </c>
    </row>
    <row r="1030" spans="17:19" x14ac:dyDescent="0.25">
      <c r="Q1030" t="str">
        <f>IF(P1030="","",(VLOOKUP(P1030,Flora!$F$2:$M$7000,2,FALSE)))</f>
        <v/>
      </c>
      <c r="R1030" t="str">
        <f>IF(P1030="","",(VLOOKUP(P1030,Flora!$F$2:$M$7000,3,FALSE)))</f>
        <v/>
      </c>
      <c r="S1030" t="str">
        <f>IF(P1030="","",(VLOOKUP(P1030,Flora!$F$2:$M$7000,4,FALSE)))</f>
        <v/>
      </c>
    </row>
    <row r="1031" spans="17:19" x14ac:dyDescent="0.25">
      <c r="Q1031" t="str">
        <f>IF(P1031="","",(VLOOKUP(P1031,Flora!$F$2:$M$7000,2,FALSE)))</f>
        <v/>
      </c>
      <c r="R1031" t="str">
        <f>IF(P1031="","",(VLOOKUP(P1031,Flora!$F$2:$M$7000,3,FALSE)))</f>
        <v/>
      </c>
      <c r="S1031" t="str">
        <f>IF(P1031="","",(VLOOKUP(P1031,Flora!$F$2:$M$7000,4,FALSE)))</f>
        <v/>
      </c>
    </row>
    <row r="1032" spans="17:19" x14ac:dyDescent="0.25">
      <c r="Q1032" t="str">
        <f>IF(P1032="","",(VLOOKUP(P1032,Flora!$F$2:$M$7000,2,FALSE)))</f>
        <v/>
      </c>
      <c r="R1032" t="str">
        <f>IF(P1032="","",(VLOOKUP(P1032,Flora!$F$2:$M$7000,3,FALSE)))</f>
        <v/>
      </c>
      <c r="S1032" t="str">
        <f>IF(P1032="","",(VLOOKUP(P1032,Flora!$F$2:$M$7000,4,FALSE)))</f>
        <v/>
      </c>
    </row>
    <row r="1033" spans="17:19" x14ac:dyDescent="0.25">
      <c r="Q1033" t="str">
        <f>IF(P1033="","",(VLOOKUP(P1033,Flora!$F$2:$M$7000,2,FALSE)))</f>
        <v/>
      </c>
      <c r="R1033" t="str">
        <f>IF(P1033="","",(VLOOKUP(P1033,Flora!$F$2:$M$7000,3,FALSE)))</f>
        <v/>
      </c>
      <c r="S1033" t="str">
        <f>IF(P1033="","",(VLOOKUP(P1033,Flora!$F$2:$M$7000,4,FALSE)))</f>
        <v/>
      </c>
    </row>
    <row r="1034" spans="17:19" x14ac:dyDescent="0.25">
      <c r="Q1034" t="str">
        <f>IF(P1034="","",(VLOOKUP(P1034,Flora!$F$2:$M$7000,2,FALSE)))</f>
        <v/>
      </c>
      <c r="R1034" t="str">
        <f>IF(P1034="","",(VLOOKUP(P1034,Flora!$F$2:$M$7000,3,FALSE)))</f>
        <v/>
      </c>
      <c r="S1034" t="str">
        <f>IF(P1034="","",(VLOOKUP(P1034,Flora!$F$2:$M$7000,4,FALSE)))</f>
        <v/>
      </c>
    </row>
    <row r="1035" spans="17:19" x14ac:dyDescent="0.25">
      <c r="Q1035" t="str">
        <f>IF(P1035="","",(VLOOKUP(P1035,Flora!$F$2:$M$7000,2,FALSE)))</f>
        <v/>
      </c>
      <c r="R1035" t="str">
        <f>IF(P1035="","",(VLOOKUP(P1035,Flora!$F$2:$M$7000,3,FALSE)))</f>
        <v/>
      </c>
      <c r="S1035" t="str">
        <f>IF(P1035="","",(VLOOKUP(P1035,Flora!$F$2:$M$7000,4,FALSE)))</f>
        <v/>
      </c>
    </row>
    <row r="1036" spans="17:19" x14ac:dyDescent="0.25">
      <c r="Q1036" t="str">
        <f>IF(P1036="","",(VLOOKUP(P1036,Flora!$F$2:$M$7000,2,FALSE)))</f>
        <v/>
      </c>
      <c r="R1036" t="str">
        <f>IF(P1036="","",(VLOOKUP(P1036,Flora!$F$2:$M$7000,3,FALSE)))</f>
        <v/>
      </c>
      <c r="S1036" t="str">
        <f>IF(P1036="","",(VLOOKUP(P1036,Flora!$F$2:$M$7000,4,FALSE)))</f>
        <v/>
      </c>
    </row>
    <row r="1037" spans="17:19" x14ac:dyDescent="0.25">
      <c r="Q1037" t="str">
        <f>IF(P1037="","",(VLOOKUP(P1037,Flora!$F$2:$M$7000,2,FALSE)))</f>
        <v/>
      </c>
      <c r="R1037" t="str">
        <f>IF(P1037="","",(VLOOKUP(P1037,Flora!$F$2:$M$7000,3,FALSE)))</f>
        <v/>
      </c>
      <c r="S1037" t="str">
        <f>IF(P1037="","",(VLOOKUP(P1037,Flora!$F$2:$M$7000,4,FALSE)))</f>
        <v/>
      </c>
    </row>
    <row r="1038" spans="17:19" x14ac:dyDescent="0.25">
      <c r="Q1038" t="str">
        <f>IF(P1038="","",(VLOOKUP(P1038,Flora!$F$2:$M$7000,2,FALSE)))</f>
        <v/>
      </c>
      <c r="R1038" t="str">
        <f>IF(P1038="","",(VLOOKUP(P1038,Flora!$F$2:$M$7000,3,FALSE)))</f>
        <v/>
      </c>
      <c r="S1038" t="str">
        <f>IF(P1038="","",(VLOOKUP(P1038,Flora!$F$2:$M$7000,4,FALSE)))</f>
        <v/>
      </c>
    </row>
    <row r="1039" spans="17:19" x14ac:dyDescent="0.25">
      <c r="Q1039" t="str">
        <f>IF(P1039="","",(VLOOKUP(P1039,Flora!$F$2:$M$7000,2,FALSE)))</f>
        <v/>
      </c>
      <c r="R1039" t="str">
        <f>IF(P1039="","",(VLOOKUP(P1039,Flora!$F$2:$M$7000,3,FALSE)))</f>
        <v/>
      </c>
      <c r="S1039" t="str">
        <f>IF(P1039="","",(VLOOKUP(P1039,Flora!$F$2:$M$7000,4,FALSE)))</f>
        <v/>
      </c>
    </row>
    <row r="1040" spans="17:19" x14ac:dyDescent="0.25">
      <c r="Q1040" t="str">
        <f>IF(P1040="","",(VLOOKUP(P1040,Flora!$F$2:$M$7000,2,FALSE)))</f>
        <v/>
      </c>
      <c r="R1040" t="str">
        <f>IF(P1040="","",(VLOOKUP(P1040,Flora!$F$2:$M$7000,3,FALSE)))</f>
        <v/>
      </c>
      <c r="S1040" t="str">
        <f>IF(P1040="","",(VLOOKUP(P1040,Flora!$F$2:$M$7000,4,FALSE)))</f>
        <v/>
      </c>
    </row>
    <row r="1041" spans="17:19" x14ac:dyDescent="0.25">
      <c r="Q1041" t="str">
        <f>IF(P1041="","",(VLOOKUP(P1041,Flora!$F$2:$M$7000,2,FALSE)))</f>
        <v/>
      </c>
      <c r="R1041" t="str">
        <f>IF(P1041="","",(VLOOKUP(P1041,Flora!$F$2:$M$7000,3,FALSE)))</f>
        <v/>
      </c>
      <c r="S1041" t="str">
        <f>IF(P1041="","",(VLOOKUP(P1041,Flora!$F$2:$M$7000,4,FALSE)))</f>
        <v/>
      </c>
    </row>
    <row r="1042" spans="17:19" x14ac:dyDescent="0.25">
      <c r="Q1042" t="str">
        <f>IF(P1042="","",(VLOOKUP(P1042,Flora!$F$2:$M$7000,2,FALSE)))</f>
        <v/>
      </c>
      <c r="R1042" t="str">
        <f>IF(P1042="","",(VLOOKUP(P1042,Flora!$F$2:$M$7000,3,FALSE)))</f>
        <v/>
      </c>
      <c r="S1042" t="str">
        <f>IF(P1042="","",(VLOOKUP(P1042,Flora!$F$2:$M$7000,4,FALSE)))</f>
        <v/>
      </c>
    </row>
    <row r="1043" spans="17:19" x14ac:dyDescent="0.25">
      <c r="Q1043" t="str">
        <f>IF(P1043="","",(VLOOKUP(P1043,Flora!$F$2:$M$7000,2,FALSE)))</f>
        <v/>
      </c>
      <c r="R1043" t="str">
        <f>IF(P1043="","",(VLOOKUP(P1043,Flora!$F$2:$M$7000,3,FALSE)))</f>
        <v/>
      </c>
      <c r="S1043" t="str">
        <f>IF(P1043="","",(VLOOKUP(P1043,Flora!$F$2:$M$7000,4,FALSE)))</f>
        <v/>
      </c>
    </row>
    <row r="1044" spans="17:19" x14ac:dyDescent="0.25">
      <c r="Q1044" t="str">
        <f>IF(P1044="","",(VLOOKUP(P1044,Flora!$F$2:$M$7000,2,FALSE)))</f>
        <v/>
      </c>
      <c r="R1044" t="str">
        <f>IF(P1044="","",(VLOOKUP(P1044,Flora!$F$2:$M$7000,3,FALSE)))</f>
        <v/>
      </c>
      <c r="S1044" t="str">
        <f>IF(P1044="","",(VLOOKUP(P1044,Flora!$F$2:$M$7000,4,FALSE)))</f>
        <v/>
      </c>
    </row>
    <row r="1045" spans="17:19" x14ac:dyDescent="0.25">
      <c r="Q1045" t="str">
        <f>IF(P1045="","",(VLOOKUP(P1045,Flora!$F$2:$M$7000,2,FALSE)))</f>
        <v/>
      </c>
      <c r="R1045" t="str">
        <f>IF(P1045="","",(VLOOKUP(P1045,Flora!$F$2:$M$7000,3,FALSE)))</f>
        <v/>
      </c>
      <c r="S1045" t="str">
        <f>IF(P1045="","",(VLOOKUP(P1045,Flora!$F$2:$M$7000,4,FALSE)))</f>
        <v/>
      </c>
    </row>
    <row r="1046" spans="17:19" x14ac:dyDescent="0.25">
      <c r="Q1046" t="str">
        <f>IF(P1046="","",(VLOOKUP(P1046,Flora!$F$2:$M$7000,2,FALSE)))</f>
        <v/>
      </c>
      <c r="R1046" t="str">
        <f>IF(P1046="","",(VLOOKUP(P1046,Flora!$F$2:$M$7000,3,FALSE)))</f>
        <v/>
      </c>
      <c r="S1046" t="str">
        <f>IF(P1046="","",(VLOOKUP(P1046,Flora!$F$2:$M$7000,4,FALSE)))</f>
        <v/>
      </c>
    </row>
    <row r="1047" spans="17:19" x14ac:dyDescent="0.25">
      <c r="Q1047" t="str">
        <f>IF(P1047="","",(VLOOKUP(P1047,Flora!$F$2:$M$7000,2,FALSE)))</f>
        <v/>
      </c>
      <c r="R1047" t="str">
        <f>IF(P1047="","",(VLOOKUP(P1047,Flora!$F$2:$M$7000,3,FALSE)))</f>
        <v/>
      </c>
      <c r="S1047" t="str">
        <f>IF(P1047="","",(VLOOKUP(P1047,Flora!$F$2:$M$7000,4,FALSE)))</f>
        <v/>
      </c>
    </row>
    <row r="1048" spans="17:19" x14ac:dyDescent="0.25">
      <c r="Q1048" t="str">
        <f>IF(P1048="","",(VLOOKUP(P1048,Flora!$F$2:$M$7000,2,FALSE)))</f>
        <v/>
      </c>
      <c r="R1048" t="str">
        <f>IF(P1048="","",(VLOOKUP(P1048,Flora!$F$2:$M$7000,3,FALSE)))</f>
        <v/>
      </c>
      <c r="S1048" t="str">
        <f>IF(P1048="","",(VLOOKUP(P1048,Flora!$F$2:$M$7000,4,FALSE)))</f>
        <v/>
      </c>
    </row>
    <row r="1049" spans="17:19" x14ac:dyDescent="0.25">
      <c r="Q1049" t="str">
        <f>IF(P1049="","",(VLOOKUP(P1049,Flora!$F$2:$M$7000,2,FALSE)))</f>
        <v/>
      </c>
      <c r="R1049" t="str">
        <f>IF(P1049="","",(VLOOKUP(P1049,Flora!$F$2:$M$7000,3,FALSE)))</f>
        <v/>
      </c>
      <c r="S1049" t="str">
        <f>IF(P1049="","",(VLOOKUP(P1049,Flora!$F$2:$M$7000,4,FALSE)))</f>
        <v/>
      </c>
    </row>
    <row r="1050" spans="17:19" x14ac:dyDescent="0.25">
      <c r="Q1050" t="str">
        <f>IF(P1050="","",(VLOOKUP(P1050,Flora!$F$2:$M$7000,2,FALSE)))</f>
        <v/>
      </c>
      <c r="R1050" t="str">
        <f>IF(P1050="","",(VLOOKUP(P1050,Flora!$F$2:$M$7000,3,FALSE)))</f>
        <v/>
      </c>
      <c r="S1050" t="str">
        <f>IF(P1050="","",(VLOOKUP(P1050,Flora!$F$2:$M$7000,4,FALSE)))</f>
        <v/>
      </c>
    </row>
    <row r="1051" spans="17:19" x14ac:dyDescent="0.25">
      <c r="Q1051" t="str">
        <f>IF(P1051="","",(VLOOKUP(P1051,Flora!$F$2:$M$7000,2,FALSE)))</f>
        <v/>
      </c>
      <c r="R1051" t="str">
        <f>IF(P1051="","",(VLOOKUP(P1051,Flora!$F$2:$M$7000,3,FALSE)))</f>
        <v/>
      </c>
      <c r="S1051" t="str">
        <f>IF(P1051="","",(VLOOKUP(P1051,Flora!$F$2:$M$7000,4,FALSE)))</f>
        <v/>
      </c>
    </row>
    <row r="1052" spans="17:19" x14ac:dyDescent="0.25">
      <c r="Q1052" t="str">
        <f>IF(P1052="","",(VLOOKUP(P1052,Flora!$F$2:$M$7000,2,FALSE)))</f>
        <v/>
      </c>
      <c r="R1052" t="str">
        <f>IF(P1052="","",(VLOOKUP(P1052,Flora!$F$2:$M$7000,3,FALSE)))</f>
        <v/>
      </c>
      <c r="S1052" t="str">
        <f>IF(P1052="","",(VLOOKUP(P1052,Flora!$F$2:$M$7000,4,FALSE)))</f>
        <v/>
      </c>
    </row>
    <row r="1053" spans="17:19" x14ac:dyDescent="0.25">
      <c r="Q1053" t="str">
        <f>IF(P1053="","",(VLOOKUP(P1053,Flora!$F$2:$M$7000,2,FALSE)))</f>
        <v/>
      </c>
      <c r="R1053" t="str">
        <f>IF(P1053="","",(VLOOKUP(P1053,Flora!$F$2:$M$7000,3,FALSE)))</f>
        <v/>
      </c>
      <c r="S1053" t="str">
        <f>IF(P1053="","",(VLOOKUP(P1053,Flora!$F$2:$M$7000,4,FALSE)))</f>
        <v/>
      </c>
    </row>
    <row r="1054" spans="17:19" x14ac:dyDescent="0.25">
      <c r="Q1054" t="str">
        <f>IF(P1054="","",(VLOOKUP(P1054,Flora!$F$2:$M$7000,2,FALSE)))</f>
        <v/>
      </c>
      <c r="R1054" t="str">
        <f>IF(P1054="","",(VLOOKUP(P1054,Flora!$F$2:$M$7000,3,FALSE)))</f>
        <v/>
      </c>
      <c r="S1054" t="str">
        <f>IF(P1054="","",(VLOOKUP(P1054,Flora!$F$2:$M$7000,4,FALSE)))</f>
        <v/>
      </c>
    </row>
    <row r="1055" spans="17:19" x14ac:dyDescent="0.25">
      <c r="Q1055" t="str">
        <f>IF(P1055="","",(VLOOKUP(P1055,Flora!$F$2:$M$7000,2,FALSE)))</f>
        <v/>
      </c>
      <c r="R1055" t="str">
        <f>IF(P1055="","",(VLOOKUP(P1055,Flora!$F$2:$M$7000,3,FALSE)))</f>
        <v/>
      </c>
      <c r="S1055" t="str">
        <f>IF(P1055="","",(VLOOKUP(P1055,Flora!$F$2:$M$7000,4,FALSE)))</f>
        <v/>
      </c>
    </row>
    <row r="1056" spans="17:19" x14ac:dyDescent="0.25">
      <c r="Q1056" t="str">
        <f>IF(P1056="","",(VLOOKUP(P1056,Flora!$F$2:$M$7000,2,FALSE)))</f>
        <v/>
      </c>
      <c r="R1056" t="str">
        <f>IF(P1056="","",(VLOOKUP(P1056,Flora!$F$2:$M$7000,3,FALSE)))</f>
        <v/>
      </c>
      <c r="S1056" t="str">
        <f>IF(P1056="","",(VLOOKUP(P1056,Flora!$F$2:$M$7000,4,FALSE)))</f>
        <v/>
      </c>
    </row>
    <row r="1057" spans="17:19" x14ac:dyDescent="0.25">
      <c r="Q1057" t="str">
        <f>IF(P1057="","",(VLOOKUP(P1057,Flora!$F$2:$M$7000,2,FALSE)))</f>
        <v/>
      </c>
      <c r="R1057" t="str">
        <f>IF(P1057="","",(VLOOKUP(P1057,Flora!$F$2:$M$7000,3,FALSE)))</f>
        <v/>
      </c>
      <c r="S1057" t="str">
        <f>IF(P1057="","",(VLOOKUP(P1057,Flora!$F$2:$M$7000,4,FALSE)))</f>
        <v/>
      </c>
    </row>
    <row r="1058" spans="17:19" x14ac:dyDescent="0.25">
      <c r="Q1058" t="str">
        <f>IF(P1058="","",(VLOOKUP(P1058,Flora!$F$2:$M$7000,2,FALSE)))</f>
        <v/>
      </c>
      <c r="R1058" t="str">
        <f>IF(P1058="","",(VLOOKUP(P1058,Flora!$F$2:$M$7000,3,FALSE)))</f>
        <v/>
      </c>
      <c r="S1058" t="str">
        <f>IF(P1058="","",(VLOOKUP(P1058,Flora!$F$2:$M$7000,4,FALSE)))</f>
        <v/>
      </c>
    </row>
    <row r="1059" spans="17:19" x14ac:dyDescent="0.25">
      <c r="Q1059" t="str">
        <f>IF(P1059="","",(VLOOKUP(P1059,Flora!$F$2:$M$7000,2,FALSE)))</f>
        <v/>
      </c>
      <c r="R1059" t="str">
        <f>IF(P1059="","",(VLOOKUP(P1059,Flora!$F$2:$M$7000,3,FALSE)))</f>
        <v/>
      </c>
      <c r="S1059" t="str">
        <f>IF(P1059="","",(VLOOKUP(P1059,Flora!$F$2:$M$7000,4,FALSE)))</f>
        <v/>
      </c>
    </row>
    <row r="1060" spans="17:19" x14ac:dyDescent="0.25">
      <c r="Q1060" t="str">
        <f>IF(P1060="","",(VLOOKUP(P1060,Flora!$F$2:$M$7000,2,FALSE)))</f>
        <v/>
      </c>
      <c r="R1060" t="str">
        <f>IF(P1060="","",(VLOOKUP(P1060,Flora!$F$2:$M$7000,3,FALSE)))</f>
        <v/>
      </c>
      <c r="S1060" t="str">
        <f>IF(P1060="","",(VLOOKUP(P1060,Flora!$F$2:$M$7000,4,FALSE)))</f>
        <v/>
      </c>
    </row>
    <row r="1061" spans="17:19" x14ac:dyDescent="0.25">
      <c r="Q1061" t="str">
        <f>IF(P1061="","",(VLOOKUP(P1061,Flora!$F$2:$M$7000,2,FALSE)))</f>
        <v/>
      </c>
      <c r="R1061" t="str">
        <f>IF(P1061="","",(VLOOKUP(P1061,Flora!$F$2:$M$7000,3,FALSE)))</f>
        <v/>
      </c>
      <c r="S1061" t="str">
        <f>IF(P1061="","",(VLOOKUP(P1061,Flora!$F$2:$M$7000,4,FALSE)))</f>
        <v/>
      </c>
    </row>
    <row r="1062" spans="17:19" x14ac:dyDescent="0.25">
      <c r="Q1062" t="str">
        <f>IF(P1062="","",(VLOOKUP(P1062,Flora!$F$2:$M$7000,2,FALSE)))</f>
        <v/>
      </c>
      <c r="R1062" t="str">
        <f>IF(P1062="","",(VLOOKUP(P1062,Flora!$F$2:$M$7000,3,FALSE)))</f>
        <v/>
      </c>
      <c r="S1062" t="str">
        <f>IF(P1062="","",(VLOOKUP(P1062,Flora!$F$2:$M$7000,4,FALSE)))</f>
        <v/>
      </c>
    </row>
    <row r="1063" spans="17:19" x14ac:dyDescent="0.25">
      <c r="Q1063" t="str">
        <f>IF(P1063="","",(VLOOKUP(P1063,Flora!$F$2:$M$7000,2,FALSE)))</f>
        <v/>
      </c>
      <c r="R1063" t="str">
        <f>IF(P1063="","",(VLOOKUP(P1063,Flora!$F$2:$M$7000,3,FALSE)))</f>
        <v/>
      </c>
      <c r="S1063" t="str">
        <f>IF(P1063="","",(VLOOKUP(P1063,Flora!$F$2:$M$7000,4,FALSE)))</f>
        <v/>
      </c>
    </row>
    <row r="1064" spans="17:19" x14ac:dyDescent="0.25">
      <c r="Q1064" t="str">
        <f>IF(P1064="","",(VLOOKUP(P1064,Flora!$F$2:$M$7000,2,FALSE)))</f>
        <v/>
      </c>
      <c r="R1064" t="str">
        <f>IF(P1064="","",(VLOOKUP(P1064,Flora!$F$2:$M$7000,3,FALSE)))</f>
        <v/>
      </c>
      <c r="S1064" t="str">
        <f>IF(P1064="","",(VLOOKUP(P1064,Flora!$F$2:$M$7000,4,FALSE)))</f>
        <v/>
      </c>
    </row>
    <row r="1065" spans="17:19" x14ac:dyDescent="0.25">
      <c r="Q1065" t="str">
        <f>IF(P1065="","",(VLOOKUP(P1065,Flora!$F$2:$M$7000,2,FALSE)))</f>
        <v/>
      </c>
      <c r="R1065" t="str">
        <f>IF(P1065="","",(VLOOKUP(P1065,Flora!$F$2:$M$7000,3,FALSE)))</f>
        <v/>
      </c>
      <c r="S1065" t="str">
        <f>IF(P1065="","",(VLOOKUP(P1065,Flora!$F$2:$M$7000,4,FALSE)))</f>
        <v/>
      </c>
    </row>
    <row r="1066" spans="17:19" x14ac:dyDescent="0.25">
      <c r="Q1066" t="str">
        <f>IF(P1066="","",(VLOOKUP(P1066,Flora!$F$2:$M$7000,2,FALSE)))</f>
        <v/>
      </c>
      <c r="R1066" t="str">
        <f>IF(P1066="","",(VLOOKUP(P1066,Flora!$F$2:$M$7000,3,FALSE)))</f>
        <v/>
      </c>
      <c r="S1066" t="str">
        <f>IF(P1066="","",(VLOOKUP(P1066,Flora!$F$2:$M$7000,4,FALSE)))</f>
        <v/>
      </c>
    </row>
    <row r="1067" spans="17:19" x14ac:dyDescent="0.25">
      <c r="Q1067" t="str">
        <f>IF(P1067="","",(VLOOKUP(P1067,Flora!$F$2:$M$7000,2,FALSE)))</f>
        <v/>
      </c>
      <c r="R1067" t="str">
        <f>IF(P1067="","",(VLOOKUP(P1067,Flora!$F$2:$M$7000,3,FALSE)))</f>
        <v/>
      </c>
      <c r="S1067" t="str">
        <f>IF(P1067="","",(VLOOKUP(P1067,Flora!$F$2:$M$7000,4,FALSE)))</f>
        <v/>
      </c>
    </row>
    <row r="1068" spans="17:19" x14ac:dyDescent="0.25">
      <c r="Q1068" t="str">
        <f>IF(P1068="","",(VLOOKUP(P1068,Flora!$F$2:$M$7000,2,FALSE)))</f>
        <v/>
      </c>
      <c r="R1068" t="str">
        <f>IF(P1068="","",(VLOOKUP(P1068,Flora!$F$2:$M$7000,3,FALSE)))</f>
        <v/>
      </c>
      <c r="S1068" t="str">
        <f>IF(P1068="","",(VLOOKUP(P1068,Flora!$F$2:$M$7000,4,FALSE)))</f>
        <v/>
      </c>
    </row>
    <row r="1069" spans="17:19" x14ac:dyDescent="0.25">
      <c r="Q1069" t="str">
        <f>IF(P1069="","",(VLOOKUP(P1069,Flora!$F$2:$M$7000,2,FALSE)))</f>
        <v/>
      </c>
      <c r="R1069" t="str">
        <f>IF(P1069="","",(VLOOKUP(P1069,Flora!$F$2:$M$7000,3,FALSE)))</f>
        <v/>
      </c>
      <c r="S1069" t="str">
        <f>IF(P1069="","",(VLOOKUP(P1069,Flora!$F$2:$M$7000,4,FALSE)))</f>
        <v/>
      </c>
    </row>
    <row r="1070" spans="17:19" x14ac:dyDescent="0.25">
      <c r="Q1070" t="str">
        <f>IF(P1070="","",(VLOOKUP(P1070,Flora!$F$2:$M$7000,2,FALSE)))</f>
        <v/>
      </c>
      <c r="R1070" t="str">
        <f>IF(P1070="","",(VLOOKUP(P1070,Flora!$F$2:$M$7000,3,FALSE)))</f>
        <v/>
      </c>
      <c r="S1070" t="str">
        <f>IF(P1070="","",(VLOOKUP(P1070,Flora!$F$2:$M$7000,4,FALSE)))</f>
        <v/>
      </c>
    </row>
    <row r="1071" spans="17:19" x14ac:dyDescent="0.25">
      <c r="Q1071" t="str">
        <f>IF(P1071="","",(VLOOKUP(P1071,Flora!$F$2:$M$7000,2,FALSE)))</f>
        <v/>
      </c>
      <c r="R1071" t="str">
        <f>IF(P1071="","",(VLOOKUP(P1071,Flora!$F$2:$M$7000,3,FALSE)))</f>
        <v/>
      </c>
      <c r="S1071" t="str">
        <f>IF(P1071="","",(VLOOKUP(P1071,Flora!$F$2:$M$7000,4,FALSE)))</f>
        <v/>
      </c>
    </row>
    <row r="1072" spans="17:19" x14ac:dyDescent="0.25">
      <c r="Q1072" t="str">
        <f>IF(P1072="","",(VLOOKUP(P1072,Flora!$F$2:$M$7000,2,FALSE)))</f>
        <v/>
      </c>
      <c r="R1072" t="str">
        <f>IF(P1072="","",(VLOOKUP(P1072,Flora!$F$2:$M$7000,3,FALSE)))</f>
        <v/>
      </c>
      <c r="S1072" t="str">
        <f>IF(P1072="","",(VLOOKUP(P1072,Flora!$F$2:$M$7000,4,FALSE)))</f>
        <v/>
      </c>
    </row>
    <row r="1073" spans="17:19" x14ac:dyDescent="0.25">
      <c r="Q1073" t="str">
        <f>IF(P1073="","",(VLOOKUP(P1073,Flora!$F$2:$M$7000,2,FALSE)))</f>
        <v/>
      </c>
      <c r="R1073" t="str">
        <f>IF(P1073="","",(VLOOKUP(P1073,Flora!$F$2:$M$7000,3,FALSE)))</f>
        <v/>
      </c>
      <c r="S1073" t="str">
        <f>IF(P1073="","",(VLOOKUP(P1073,Flora!$F$2:$M$7000,4,FALSE)))</f>
        <v/>
      </c>
    </row>
    <row r="1074" spans="17:19" x14ac:dyDescent="0.25">
      <c r="Q1074" t="str">
        <f>IF(P1074="","",(VLOOKUP(P1074,Flora!$F$2:$M$7000,2,FALSE)))</f>
        <v/>
      </c>
      <c r="R1074" t="str">
        <f>IF(P1074="","",(VLOOKUP(P1074,Flora!$F$2:$M$7000,3,FALSE)))</f>
        <v/>
      </c>
      <c r="S1074" t="str">
        <f>IF(P1074="","",(VLOOKUP(P1074,Flora!$F$2:$M$7000,4,FALSE)))</f>
        <v/>
      </c>
    </row>
    <row r="1075" spans="17:19" x14ac:dyDescent="0.25">
      <c r="Q1075" t="str">
        <f>IF(P1075="","",(VLOOKUP(P1075,Flora!$F$2:$M$7000,2,FALSE)))</f>
        <v/>
      </c>
      <c r="R1075" t="str">
        <f>IF(P1075="","",(VLOOKUP(P1075,Flora!$F$2:$M$7000,3,FALSE)))</f>
        <v/>
      </c>
      <c r="S1075" t="str">
        <f>IF(P1075="","",(VLOOKUP(P1075,Flora!$F$2:$M$7000,4,FALSE)))</f>
        <v/>
      </c>
    </row>
    <row r="1076" spans="17:19" x14ac:dyDescent="0.25">
      <c r="Q1076" t="str">
        <f>IF(P1076="","",(VLOOKUP(P1076,Flora!$F$2:$M$7000,2,FALSE)))</f>
        <v/>
      </c>
      <c r="R1076" t="str">
        <f>IF(P1076="","",(VLOOKUP(P1076,Flora!$F$2:$M$7000,3,FALSE)))</f>
        <v/>
      </c>
      <c r="S1076" t="str">
        <f>IF(P1076="","",(VLOOKUP(P1076,Flora!$F$2:$M$7000,4,FALSE)))</f>
        <v/>
      </c>
    </row>
    <row r="1077" spans="17:19" x14ac:dyDescent="0.25">
      <c r="Q1077" t="str">
        <f>IF(P1077="","",(VLOOKUP(P1077,Flora!$F$2:$M$7000,2,FALSE)))</f>
        <v/>
      </c>
      <c r="R1077" t="str">
        <f>IF(P1077="","",(VLOOKUP(P1077,Flora!$F$2:$M$7000,3,FALSE)))</f>
        <v/>
      </c>
      <c r="S1077" t="str">
        <f>IF(P1077="","",(VLOOKUP(P1077,Flora!$F$2:$M$7000,4,FALSE)))</f>
        <v/>
      </c>
    </row>
    <row r="1078" spans="17:19" x14ac:dyDescent="0.25">
      <c r="Q1078" t="str">
        <f>IF(P1078="","",(VLOOKUP(P1078,Flora!$F$2:$M$7000,2,FALSE)))</f>
        <v/>
      </c>
      <c r="R1078" t="str">
        <f>IF(P1078="","",(VLOOKUP(P1078,Flora!$F$2:$M$7000,3,FALSE)))</f>
        <v/>
      </c>
      <c r="S1078" t="str">
        <f>IF(P1078="","",(VLOOKUP(P1078,Flora!$F$2:$M$7000,4,FALSE)))</f>
        <v/>
      </c>
    </row>
    <row r="1079" spans="17:19" x14ac:dyDescent="0.25">
      <c r="Q1079" t="str">
        <f>IF(P1079="","",(VLOOKUP(P1079,Flora!$F$2:$M$7000,2,FALSE)))</f>
        <v/>
      </c>
      <c r="R1079" t="str">
        <f>IF(P1079="","",(VLOOKUP(P1079,Flora!$F$2:$M$7000,3,FALSE)))</f>
        <v/>
      </c>
      <c r="S1079" t="str">
        <f>IF(P1079="","",(VLOOKUP(P1079,Flora!$F$2:$M$7000,4,FALSE)))</f>
        <v/>
      </c>
    </row>
    <row r="1080" spans="17:19" x14ac:dyDescent="0.25">
      <c r="Q1080" t="str">
        <f>IF(P1080="","",(VLOOKUP(P1080,Flora!$F$2:$M$7000,2,FALSE)))</f>
        <v/>
      </c>
      <c r="R1080" t="str">
        <f>IF(P1080="","",(VLOOKUP(P1080,Flora!$F$2:$M$7000,3,FALSE)))</f>
        <v/>
      </c>
      <c r="S1080" t="str">
        <f>IF(P1080="","",(VLOOKUP(P1080,Flora!$F$2:$M$7000,4,FALSE)))</f>
        <v/>
      </c>
    </row>
    <row r="1081" spans="17:19" x14ac:dyDescent="0.25">
      <c r="Q1081" t="str">
        <f>IF(P1081="","",(VLOOKUP(P1081,Flora!$F$2:$M$7000,2,FALSE)))</f>
        <v/>
      </c>
      <c r="R1081" t="str">
        <f>IF(P1081="","",(VLOOKUP(P1081,Flora!$F$2:$M$7000,3,FALSE)))</f>
        <v/>
      </c>
      <c r="S1081" t="str">
        <f>IF(P1081="","",(VLOOKUP(P1081,Flora!$F$2:$M$7000,4,FALSE)))</f>
        <v/>
      </c>
    </row>
    <row r="1082" spans="17:19" x14ac:dyDescent="0.25">
      <c r="Q1082" t="str">
        <f>IF(P1082="","",(VLOOKUP(P1082,Flora!$F$2:$M$7000,2,FALSE)))</f>
        <v/>
      </c>
      <c r="R1082" t="str">
        <f>IF(P1082="","",(VLOOKUP(P1082,Flora!$F$2:$M$7000,3,FALSE)))</f>
        <v/>
      </c>
      <c r="S1082" t="str">
        <f>IF(P1082="","",(VLOOKUP(P1082,Flora!$F$2:$M$7000,4,FALSE)))</f>
        <v/>
      </c>
    </row>
    <row r="1083" spans="17:19" x14ac:dyDescent="0.25">
      <c r="Q1083" t="str">
        <f>IF(P1083="","",(VLOOKUP(P1083,Flora!$F$2:$M$7000,2,FALSE)))</f>
        <v/>
      </c>
      <c r="R1083" t="str">
        <f>IF(P1083="","",(VLOOKUP(P1083,Flora!$F$2:$M$7000,3,FALSE)))</f>
        <v/>
      </c>
      <c r="S1083" t="str">
        <f>IF(P1083="","",(VLOOKUP(P1083,Flora!$F$2:$M$7000,4,FALSE)))</f>
        <v/>
      </c>
    </row>
    <row r="1084" spans="17:19" x14ac:dyDescent="0.25">
      <c r="Q1084" t="str">
        <f>IF(P1084="","",(VLOOKUP(P1084,Flora!$F$2:$M$7000,2,FALSE)))</f>
        <v/>
      </c>
      <c r="R1084" t="str">
        <f>IF(P1084="","",(VLOOKUP(P1084,Flora!$F$2:$M$7000,3,FALSE)))</f>
        <v/>
      </c>
      <c r="S1084" t="str">
        <f>IF(P1084="","",(VLOOKUP(P1084,Flora!$F$2:$M$7000,4,FALSE)))</f>
        <v/>
      </c>
    </row>
    <row r="1085" spans="17:19" x14ac:dyDescent="0.25">
      <c r="Q1085" t="str">
        <f>IF(P1085="","",(VLOOKUP(P1085,Flora!$F$2:$M$7000,2,FALSE)))</f>
        <v/>
      </c>
      <c r="R1085" t="str">
        <f>IF(P1085="","",(VLOOKUP(P1085,Flora!$F$2:$M$7000,3,FALSE)))</f>
        <v/>
      </c>
      <c r="S1085" t="str">
        <f>IF(P1085="","",(VLOOKUP(P1085,Flora!$F$2:$M$7000,4,FALSE)))</f>
        <v/>
      </c>
    </row>
    <row r="1086" spans="17:19" x14ac:dyDescent="0.25">
      <c r="Q1086" t="str">
        <f>IF(P1086="","",(VLOOKUP(P1086,Flora!$F$2:$M$7000,2,FALSE)))</f>
        <v/>
      </c>
      <c r="R1086" t="str">
        <f>IF(P1086="","",(VLOOKUP(P1086,Flora!$F$2:$M$7000,3,FALSE)))</f>
        <v/>
      </c>
      <c r="S1086" t="str">
        <f>IF(P1086="","",(VLOOKUP(P1086,Flora!$F$2:$M$7000,4,FALSE)))</f>
        <v/>
      </c>
    </row>
    <row r="1087" spans="17:19" x14ac:dyDescent="0.25">
      <c r="Q1087" t="str">
        <f>IF(P1087="","",(VLOOKUP(P1087,Flora!$F$2:$M$7000,2,FALSE)))</f>
        <v/>
      </c>
      <c r="R1087" t="str">
        <f>IF(P1087="","",(VLOOKUP(P1087,Flora!$F$2:$M$7000,3,FALSE)))</f>
        <v/>
      </c>
      <c r="S1087" t="str">
        <f>IF(P1087="","",(VLOOKUP(P1087,Flora!$F$2:$M$7000,4,FALSE)))</f>
        <v/>
      </c>
    </row>
    <row r="1088" spans="17:19" x14ac:dyDescent="0.25">
      <c r="Q1088" t="str">
        <f>IF(P1088="","",(VLOOKUP(P1088,Flora!$F$2:$M$7000,2,FALSE)))</f>
        <v/>
      </c>
      <c r="R1088" t="str">
        <f>IF(P1088="","",(VLOOKUP(P1088,Flora!$F$2:$M$7000,3,FALSE)))</f>
        <v/>
      </c>
      <c r="S1088" t="str">
        <f>IF(P1088="","",(VLOOKUP(P1088,Flora!$F$2:$M$7000,4,FALSE)))</f>
        <v/>
      </c>
    </row>
    <row r="1089" spans="17:19" x14ac:dyDescent="0.25">
      <c r="Q1089" t="str">
        <f>IF(P1089="","",(VLOOKUP(P1089,Flora!$F$2:$M$7000,2,FALSE)))</f>
        <v/>
      </c>
      <c r="R1089" t="str">
        <f>IF(P1089="","",(VLOOKUP(P1089,Flora!$F$2:$M$7000,3,FALSE)))</f>
        <v/>
      </c>
      <c r="S1089" t="str">
        <f>IF(P1089="","",(VLOOKUP(P1089,Flora!$F$2:$M$7000,4,FALSE)))</f>
        <v/>
      </c>
    </row>
    <row r="1090" spans="17:19" x14ac:dyDescent="0.25">
      <c r="Q1090" t="str">
        <f>IF(P1090="","",(VLOOKUP(P1090,Flora!$F$2:$M$7000,2,FALSE)))</f>
        <v/>
      </c>
      <c r="R1090" t="str">
        <f>IF(P1090="","",(VLOOKUP(P1090,Flora!$F$2:$M$7000,3,FALSE)))</f>
        <v/>
      </c>
      <c r="S1090" t="str">
        <f>IF(P1090="","",(VLOOKUP(P1090,Flora!$F$2:$M$7000,4,FALSE)))</f>
        <v/>
      </c>
    </row>
    <row r="1091" spans="17:19" x14ac:dyDescent="0.25">
      <c r="Q1091" t="str">
        <f>IF(P1091="","",(VLOOKUP(P1091,Flora!$F$2:$M$7000,2,FALSE)))</f>
        <v/>
      </c>
      <c r="R1091" t="str">
        <f>IF(P1091="","",(VLOOKUP(P1091,Flora!$F$2:$M$7000,3,FALSE)))</f>
        <v/>
      </c>
      <c r="S1091" t="str">
        <f>IF(P1091="","",(VLOOKUP(P1091,Flora!$F$2:$M$7000,4,FALSE)))</f>
        <v/>
      </c>
    </row>
    <row r="1092" spans="17:19" x14ac:dyDescent="0.25">
      <c r="Q1092" t="str">
        <f>IF(P1092="","",(VLOOKUP(P1092,Flora!$F$2:$M$7000,2,FALSE)))</f>
        <v/>
      </c>
      <c r="R1092" t="str">
        <f>IF(P1092="","",(VLOOKUP(P1092,Flora!$F$2:$M$7000,3,FALSE)))</f>
        <v/>
      </c>
      <c r="S1092" t="str">
        <f>IF(P1092="","",(VLOOKUP(P1092,Flora!$F$2:$M$7000,4,FALSE)))</f>
        <v/>
      </c>
    </row>
    <row r="1093" spans="17:19" x14ac:dyDescent="0.25">
      <c r="Q1093" t="str">
        <f>IF(P1093="","",(VLOOKUP(P1093,Flora!$F$2:$M$7000,2,FALSE)))</f>
        <v/>
      </c>
      <c r="R1093" t="str">
        <f>IF(P1093="","",(VLOOKUP(P1093,Flora!$F$2:$M$7000,3,FALSE)))</f>
        <v/>
      </c>
      <c r="S1093" t="str">
        <f>IF(P1093="","",(VLOOKUP(P1093,Flora!$F$2:$M$7000,4,FALSE)))</f>
        <v/>
      </c>
    </row>
    <row r="1094" spans="17:19" x14ac:dyDescent="0.25">
      <c r="Q1094" t="str">
        <f>IF(P1094="","",(VLOOKUP(P1094,Flora!$F$2:$M$7000,2,FALSE)))</f>
        <v/>
      </c>
      <c r="R1094" t="str">
        <f>IF(P1094="","",(VLOOKUP(P1094,Flora!$F$2:$M$7000,3,FALSE)))</f>
        <v/>
      </c>
      <c r="S1094" t="str">
        <f>IF(P1094="","",(VLOOKUP(P1094,Flora!$F$2:$M$7000,4,FALSE)))</f>
        <v/>
      </c>
    </row>
    <row r="1095" spans="17:19" x14ac:dyDescent="0.25">
      <c r="Q1095" t="str">
        <f>IF(P1095="","",(VLOOKUP(P1095,Flora!$F$2:$M$7000,2,FALSE)))</f>
        <v/>
      </c>
      <c r="R1095" t="str">
        <f>IF(P1095="","",(VLOOKUP(P1095,Flora!$F$2:$M$7000,3,FALSE)))</f>
        <v/>
      </c>
      <c r="S1095" t="str">
        <f>IF(P1095="","",(VLOOKUP(P1095,Flora!$F$2:$M$7000,4,FALSE)))</f>
        <v/>
      </c>
    </row>
    <row r="1096" spans="17:19" x14ac:dyDescent="0.25">
      <c r="Q1096" t="str">
        <f>IF(P1096="","",(VLOOKUP(P1096,Flora!$F$2:$M$7000,2,FALSE)))</f>
        <v/>
      </c>
      <c r="R1096" t="str">
        <f>IF(P1096="","",(VLOOKUP(P1096,Flora!$F$2:$M$7000,3,FALSE)))</f>
        <v/>
      </c>
      <c r="S1096" t="str">
        <f>IF(P1096="","",(VLOOKUP(P1096,Flora!$F$2:$M$7000,4,FALSE)))</f>
        <v/>
      </c>
    </row>
    <row r="1097" spans="17:19" x14ac:dyDescent="0.25">
      <c r="Q1097" t="str">
        <f>IF(P1097="","",(VLOOKUP(P1097,Flora!$F$2:$M$7000,2,FALSE)))</f>
        <v/>
      </c>
      <c r="R1097" t="str">
        <f>IF(P1097="","",(VLOOKUP(P1097,Flora!$F$2:$M$7000,3,FALSE)))</f>
        <v/>
      </c>
      <c r="S1097" t="str">
        <f>IF(P1097="","",(VLOOKUP(P1097,Flora!$F$2:$M$7000,4,FALSE)))</f>
        <v/>
      </c>
    </row>
    <row r="1098" spans="17:19" x14ac:dyDescent="0.25">
      <c r="Q1098" t="str">
        <f>IF(P1098="","",(VLOOKUP(P1098,Flora!$F$2:$M$7000,2,FALSE)))</f>
        <v/>
      </c>
      <c r="R1098" t="str">
        <f>IF(P1098="","",(VLOOKUP(P1098,Flora!$F$2:$M$7000,3,FALSE)))</f>
        <v/>
      </c>
      <c r="S1098" t="str">
        <f>IF(P1098="","",(VLOOKUP(P1098,Flora!$F$2:$M$7000,4,FALSE)))</f>
        <v/>
      </c>
    </row>
    <row r="1099" spans="17:19" x14ac:dyDescent="0.25">
      <c r="Q1099" t="str">
        <f>IF(P1099="","",(VLOOKUP(P1099,Flora!$F$2:$M$7000,2,FALSE)))</f>
        <v/>
      </c>
      <c r="R1099" t="str">
        <f>IF(P1099="","",(VLOOKUP(P1099,Flora!$F$2:$M$7000,3,FALSE)))</f>
        <v/>
      </c>
      <c r="S1099" t="str">
        <f>IF(P1099="","",(VLOOKUP(P1099,Flora!$F$2:$M$7000,4,FALSE)))</f>
        <v/>
      </c>
    </row>
    <row r="1100" spans="17:19" x14ac:dyDescent="0.25">
      <c r="Q1100" t="str">
        <f>IF(P1100="","",(VLOOKUP(P1100,Flora!$F$2:$M$7000,2,FALSE)))</f>
        <v/>
      </c>
      <c r="R1100" t="str">
        <f>IF(P1100="","",(VLOOKUP(P1100,Flora!$F$2:$M$7000,3,FALSE)))</f>
        <v/>
      </c>
      <c r="S1100" t="str">
        <f>IF(P1100="","",(VLOOKUP(P1100,Flora!$F$2:$M$7000,4,FALSE)))</f>
        <v/>
      </c>
    </row>
    <row r="1101" spans="17:19" x14ac:dyDescent="0.25">
      <c r="Q1101" t="str">
        <f>IF(P1101="","",(VLOOKUP(P1101,Flora!$F$2:$M$7000,2,FALSE)))</f>
        <v/>
      </c>
      <c r="R1101" t="str">
        <f>IF(P1101="","",(VLOOKUP(P1101,Flora!$F$2:$M$7000,3,FALSE)))</f>
        <v/>
      </c>
      <c r="S1101" t="str">
        <f>IF(P1101="","",(VLOOKUP(P1101,Flora!$F$2:$M$7000,4,FALSE)))</f>
        <v/>
      </c>
    </row>
    <row r="1102" spans="17:19" x14ac:dyDescent="0.25">
      <c r="Q1102" t="str">
        <f>IF(P1102="","",(VLOOKUP(P1102,Flora!$F$2:$M$7000,2,FALSE)))</f>
        <v/>
      </c>
      <c r="R1102" t="str">
        <f>IF(P1102="","",(VLOOKUP(P1102,Flora!$F$2:$M$7000,3,FALSE)))</f>
        <v/>
      </c>
      <c r="S1102" t="str">
        <f>IF(P1102="","",(VLOOKUP(P1102,Flora!$F$2:$M$7000,4,FALSE)))</f>
        <v/>
      </c>
    </row>
    <row r="1103" spans="17:19" x14ac:dyDescent="0.25">
      <c r="Q1103" t="str">
        <f>IF(P1103="","",(VLOOKUP(P1103,Flora!$F$2:$M$7000,2,FALSE)))</f>
        <v/>
      </c>
      <c r="R1103" t="str">
        <f>IF(P1103="","",(VLOOKUP(P1103,Flora!$F$2:$M$7000,3,FALSE)))</f>
        <v/>
      </c>
      <c r="S1103" t="str">
        <f>IF(P1103="","",(VLOOKUP(P1103,Flora!$F$2:$M$7000,4,FALSE)))</f>
        <v/>
      </c>
    </row>
    <row r="1104" spans="17:19" x14ac:dyDescent="0.25">
      <c r="Q1104" t="str">
        <f>IF(P1104="","",(VLOOKUP(P1104,Flora!$F$2:$M$7000,2,FALSE)))</f>
        <v/>
      </c>
      <c r="R1104" t="str">
        <f>IF(P1104="","",(VLOOKUP(P1104,Flora!$F$2:$M$7000,3,FALSE)))</f>
        <v/>
      </c>
      <c r="S1104" t="str">
        <f>IF(P1104="","",(VLOOKUP(P1104,Flora!$F$2:$M$7000,4,FALSE)))</f>
        <v/>
      </c>
    </row>
    <row r="1105" spans="17:19" x14ac:dyDescent="0.25">
      <c r="Q1105" t="str">
        <f>IF(P1105="","",(VLOOKUP(P1105,Flora!$F$2:$M$7000,2,FALSE)))</f>
        <v/>
      </c>
      <c r="R1105" t="str">
        <f>IF(P1105="","",(VLOOKUP(P1105,Flora!$F$2:$M$7000,3,FALSE)))</f>
        <v/>
      </c>
      <c r="S1105" t="str">
        <f>IF(P1105="","",(VLOOKUP(P1105,Flora!$F$2:$M$7000,4,FALSE)))</f>
        <v/>
      </c>
    </row>
    <row r="1106" spans="17:19" x14ac:dyDescent="0.25">
      <c r="Q1106" t="str">
        <f>IF(P1106="","",(VLOOKUP(P1106,Flora!$F$2:$M$7000,2,FALSE)))</f>
        <v/>
      </c>
      <c r="R1106" t="str">
        <f>IF(P1106="","",(VLOOKUP(P1106,Flora!$F$2:$M$7000,3,FALSE)))</f>
        <v/>
      </c>
      <c r="S1106" t="str">
        <f>IF(P1106="","",(VLOOKUP(P1106,Flora!$F$2:$M$7000,4,FALSE)))</f>
        <v/>
      </c>
    </row>
    <row r="1107" spans="17:19" x14ac:dyDescent="0.25">
      <c r="Q1107" t="str">
        <f>IF(P1107="","",(VLOOKUP(P1107,Flora!$F$2:$M$7000,2,FALSE)))</f>
        <v/>
      </c>
      <c r="R1107" t="str">
        <f>IF(P1107="","",(VLOOKUP(P1107,Flora!$F$2:$M$7000,3,FALSE)))</f>
        <v/>
      </c>
      <c r="S1107" t="str">
        <f>IF(P1107="","",(VLOOKUP(P1107,Flora!$F$2:$M$7000,4,FALSE)))</f>
        <v/>
      </c>
    </row>
    <row r="1108" spans="17:19" x14ac:dyDescent="0.25">
      <c r="Q1108" t="str">
        <f>IF(P1108="","",(VLOOKUP(P1108,Flora!$F$2:$M$7000,2,FALSE)))</f>
        <v/>
      </c>
      <c r="R1108" t="str">
        <f>IF(P1108="","",(VLOOKUP(P1108,Flora!$F$2:$M$7000,3,FALSE)))</f>
        <v/>
      </c>
      <c r="S1108" t="str">
        <f>IF(P1108="","",(VLOOKUP(P1108,Flora!$F$2:$M$7000,4,FALSE)))</f>
        <v/>
      </c>
    </row>
    <row r="1109" spans="17:19" x14ac:dyDescent="0.25">
      <c r="Q1109" t="str">
        <f>IF(P1109="","",(VLOOKUP(P1109,Flora!$F$2:$M$7000,2,FALSE)))</f>
        <v/>
      </c>
      <c r="R1109" t="str">
        <f>IF(P1109="","",(VLOOKUP(P1109,Flora!$F$2:$M$7000,3,FALSE)))</f>
        <v/>
      </c>
      <c r="S1109" t="str">
        <f>IF(P1109="","",(VLOOKUP(P1109,Flora!$F$2:$M$7000,4,FALSE)))</f>
        <v/>
      </c>
    </row>
    <row r="1110" spans="17:19" x14ac:dyDescent="0.25">
      <c r="Q1110" t="str">
        <f>IF(P1110="","",(VLOOKUP(P1110,Flora!$F$2:$M$7000,2,FALSE)))</f>
        <v/>
      </c>
      <c r="R1110" t="str">
        <f>IF(P1110="","",(VLOOKUP(P1110,Flora!$F$2:$M$7000,3,FALSE)))</f>
        <v/>
      </c>
      <c r="S1110" t="str">
        <f>IF(P1110="","",(VLOOKUP(P1110,Flora!$F$2:$M$7000,4,FALSE)))</f>
        <v/>
      </c>
    </row>
    <row r="1111" spans="17:19" x14ac:dyDescent="0.25">
      <c r="Q1111" t="str">
        <f>IF(P1111="","",(VLOOKUP(P1111,Flora!$F$2:$M$7000,2,FALSE)))</f>
        <v/>
      </c>
      <c r="R1111" t="str">
        <f>IF(P1111="","",(VLOOKUP(P1111,Flora!$F$2:$M$7000,3,FALSE)))</f>
        <v/>
      </c>
      <c r="S1111" t="str">
        <f>IF(P1111="","",(VLOOKUP(P1111,Flora!$F$2:$M$7000,4,FALSE)))</f>
        <v/>
      </c>
    </row>
    <row r="1112" spans="17:19" x14ac:dyDescent="0.25">
      <c r="Q1112" t="str">
        <f>IF(P1112="","",(VLOOKUP(P1112,Flora!$F$2:$M$7000,2,FALSE)))</f>
        <v/>
      </c>
      <c r="R1112" t="str">
        <f>IF(P1112="","",(VLOOKUP(P1112,Flora!$F$2:$M$7000,3,FALSE)))</f>
        <v/>
      </c>
      <c r="S1112" t="str">
        <f>IF(P1112="","",(VLOOKUP(P1112,Flora!$F$2:$M$7000,4,FALSE)))</f>
        <v/>
      </c>
    </row>
    <row r="1113" spans="17:19" x14ac:dyDescent="0.25">
      <c r="Q1113" t="str">
        <f>IF(P1113="","",(VLOOKUP(P1113,Flora!$F$2:$M$7000,2,FALSE)))</f>
        <v/>
      </c>
      <c r="R1113" t="str">
        <f>IF(P1113="","",(VLOOKUP(P1113,Flora!$F$2:$M$7000,3,FALSE)))</f>
        <v/>
      </c>
      <c r="S1113" t="str">
        <f>IF(P1113="","",(VLOOKUP(P1113,Flora!$F$2:$M$7000,4,FALSE)))</f>
        <v/>
      </c>
    </row>
    <row r="1114" spans="17:19" x14ac:dyDescent="0.25">
      <c r="Q1114" t="str">
        <f>IF(P1114="","",(VLOOKUP(P1114,Flora!$F$2:$M$7000,2,FALSE)))</f>
        <v/>
      </c>
      <c r="R1114" t="str">
        <f>IF(P1114="","",(VLOOKUP(P1114,Flora!$F$2:$M$7000,3,FALSE)))</f>
        <v/>
      </c>
      <c r="S1114" t="str">
        <f>IF(P1114="","",(VLOOKUP(P1114,Flora!$F$2:$M$7000,4,FALSE)))</f>
        <v/>
      </c>
    </row>
    <row r="1115" spans="17:19" x14ac:dyDescent="0.25">
      <c r="Q1115" t="str">
        <f>IF(P1115="","",(VLOOKUP(P1115,Flora!$F$2:$M$7000,2,FALSE)))</f>
        <v/>
      </c>
      <c r="R1115" t="str">
        <f>IF(P1115="","",(VLOOKUP(P1115,Flora!$F$2:$M$7000,3,FALSE)))</f>
        <v/>
      </c>
      <c r="S1115" t="str">
        <f>IF(P1115="","",(VLOOKUP(P1115,Flora!$F$2:$M$7000,4,FALSE)))</f>
        <v/>
      </c>
    </row>
    <row r="1116" spans="17:19" x14ac:dyDescent="0.25">
      <c r="Q1116" t="str">
        <f>IF(P1116="","",(VLOOKUP(P1116,Flora!$F$2:$M$7000,2,FALSE)))</f>
        <v/>
      </c>
      <c r="R1116" t="str">
        <f>IF(P1116="","",(VLOOKUP(P1116,Flora!$F$2:$M$7000,3,FALSE)))</f>
        <v/>
      </c>
      <c r="S1116" t="str">
        <f>IF(P1116="","",(VLOOKUP(P1116,Flora!$F$2:$M$7000,4,FALSE)))</f>
        <v/>
      </c>
    </row>
    <row r="1117" spans="17:19" x14ac:dyDescent="0.25">
      <c r="Q1117" t="str">
        <f>IF(P1117="","",(VLOOKUP(P1117,Flora!$F$2:$M$7000,2,FALSE)))</f>
        <v/>
      </c>
      <c r="R1117" t="str">
        <f>IF(P1117="","",(VLOOKUP(P1117,Flora!$F$2:$M$7000,3,FALSE)))</f>
        <v/>
      </c>
      <c r="S1117" t="str">
        <f>IF(P1117="","",(VLOOKUP(P1117,Flora!$F$2:$M$7000,4,FALSE)))</f>
        <v/>
      </c>
    </row>
    <row r="1118" spans="17:19" x14ac:dyDescent="0.25">
      <c r="Q1118" t="str">
        <f>IF(P1118="","",(VLOOKUP(P1118,Flora!$F$2:$M$7000,2,FALSE)))</f>
        <v/>
      </c>
      <c r="R1118" t="str">
        <f>IF(P1118="","",(VLOOKUP(P1118,Flora!$F$2:$M$7000,3,FALSE)))</f>
        <v/>
      </c>
      <c r="S1118" t="str">
        <f>IF(P1118="","",(VLOOKUP(P1118,Flora!$F$2:$M$7000,4,FALSE)))</f>
        <v/>
      </c>
    </row>
    <row r="1119" spans="17:19" x14ac:dyDescent="0.25">
      <c r="Q1119" t="str">
        <f>IF(P1119="","",(VLOOKUP(P1119,Flora!$F$2:$M$7000,2,FALSE)))</f>
        <v/>
      </c>
      <c r="R1119" t="str">
        <f>IF(P1119="","",(VLOOKUP(P1119,Flora!$F$2:$M$7000,3,FALSE)))</f>
        <v/>
      </c>
      <c r="S1119" t="str">
        <f>IF(P1119="","",(VLOOKUP(P1119,Flora!$F$2:$M$7000,4,FALSE)))</f>
        <v/>
      </c>
    </row>
    <row r="1120" spans="17:19" x14ac:dyDescent="0.25">
      <c r="Q1120" t="str">
        <f>IF(P1120="","",(VLOOKUP(P1120,Flora!$F$2:$M$7000,2,FALSE)))</f>
        <v/>
      </c>
      <c r="R1120" t="str">
        <f>IF(P1120="","",(VLOOKUP(P1120,Flora!$F$2:$M$7000,3,FALSE)))</f>
        <v/>
      </c>
      <c r="S1120" t="str">
        <f>IF(P1120="","",(VLOOKUP(P1120,Flora!$F$2:$M$7000,4,FALSE)))</f>
        <v/>
      </c>
    </row>
    <row r="1121" spans="17:19" x14ac:dyDescent="0.25">
      <c r="Q1121" t="str">
        <f>IF(P1121="","",(VLOOKUP(P1121,Flora!$F$2:$M$7000,2,FALSE)))</f>
        <v/>
      </c>
      <c r="R1121" t="str">
        <f>IF(P1121="","",(VLOOKUP(P1121,Flora!$F$2:$M$7000,3,FALSE)))</f>
        <v/>
      </c>
      <c r="S1121" t="str">
        <f>IF(P1121="","",(VLOOKUP(P1121,Flora!$F$2:$M$7000,4,FALSE)))</f>
        <v/>
      </c>
    </row>
    <row r="1122" spans="17:19" x14ac:dyDescent="0.25">
      <c r="Q1122" t="str">
        <f>IF(P1122="","",(VLOOKUP(P1122,Flora!$F$2:$M$7000,2,FALSE)))</f>
        <v/>
      </c>
      <c r="R1122" t="str">
        <f>IF(P1122="","",(VLOOKUP(P1122,Flora!$F$2:$M$7000,3,FALSE)))</f>
        <v/>
      </c>
      <c r="S1122" t="str">
        <f>IF(P1122="","",(VLOOKUP(P1122,Flora!$F$2:$M$7000,4,FALSE)))</f>
        <v/>
      </c>
    </row>
    <row r="1123" spans="17:19" x14ac:dyDescent="0.25">
      <c r="Q1123" t="str">
        <f>IF(P1123="","",(VLOOKUP(P1123,Flora!$F$2:$M$7000,2,FALSE)))</f>
        <v/>
      </c>
      <c r="R1123" t="str">
        <f>IF(P1123="","",(VLOOKUP(P1123,Flora!$F$2:$M$7000,3,FALSE)))</f>
        <v/>
      </c>
      <c r="S1123" t="str">
        <f>IF(P1123="","",(VLOOKUP(P1123,Flora!$F$2:$M$7000,4,FALSE)))</f>
        <v/>
      </c>
    </row>
    <row r="1124" spans="17:19" x14ac:dyDescent="0.25">
      <c r="Q1124" t="str">
        <f>IF(P1124="","",(VLOOKUP(P1124,Flora!$F$2:$M$7000,2,FALSE)))</f>
        <v/>
      </c>
      <c r="R1124" t="str">
        <f>IF(P1124="","",(VLOOKUP(P1124,Flora!$F$2:$M$7000,3,FALSE)))</f>
        <v/>
      </c>
      <c r="S1124" t="str">
        <f>IF(P1124="","",(VLOOKUP(P1124,Flora!$F$2:$M$7000,4,FALSE)))</f>
        <v/>
      </c>
    </row>
    <row r="1125" spans="17:19" x14ac:dyDescent="0.25">
      <c r="Q1125" t="str">
        <f>IF(P1125="","",(VLOOKUP(P1125,Flora!$F$2:$M$7000,2,FALSE)))</f>
        <v/>
      </c>
      <c r="R1125" t="str">
        <f>IF(P1125="","",(VLOOKUP(P1125,Flora!$F$2:$M$7000,3,FALSE)))</f>
        <v/>
      </c>
      <c r="S1125" t="str">
        <f>IF(P1125="","",(VLOOKUP(P1125,Flora!$F$2:$M$7000,4,FALSE)))</f>
        <v/>
      </c>
    </row>
    <row r="1126" spans="17:19" x14ac:dyDescent="0.25">
      <c r="Q1126" t="str">
        <f>IF(P1126="","",(VLOOKUP(P1126,Flora!$F$2:$M$7000,2,FALSE)))</f>
        <v/>
      </c>
      <c r="R1126" t="str">
        <f>IF(P1126="","",(VLOOKUP(P1126,Flora!$F$2:$M$7000,3,FALSE)))</f>
        <v/>
      </c>
      <c r="S1126" t="str">
        <f>IF(P1126="","",(VLOOKUP(P1126,Flora!$F$2:$M$7000,4,FALSE)))</f>
        <v/>
      </c>
    </row>
    <row r="1127" spans="17:19" x14ac:dyDescent="0.25">
      <c r="Q1127" t="str">
        <f>IF(P1127="","",(VLOOKUP(P1127,Flora!$F$2:$M$7000,2,FALSE)))</f>
        <v/>
      </c>
      <c r="R1127" t="str">
        <f>IF(P1127="","",(VLOOKUP(P1127,Flora!$F$2:$M$7000,3,FALSE)))</f>
        <v/>
      </c>
      <c r="S1127" t="str">
        <f>IF(P1127="","",(VLOOKUP(P1127,Flora!$F$2:$M$7000,4,FALSE)))</f>
        <v/>
      </c>
    </row>
    <row r="1128" spans="17:19" x14ac:dyDescent="0.25">
      <c r="Q1128" t="str">
        <f>IF(P1128="","",(VLOOKUP(P1128,Flora!$F$2:$M$7000,2,FALSE)))</f>
        <v/>
      </c>
      <c r="R1128" t="str">
        <f>IF(P1128="","",(VLOOKUP(P1128,Flora!$F$2:$M$7000,3,FALSE)))</f>
        <v/>
      </c>
      <c r="S1128" t="str">
        <f>IF(P1128="","",(VLOOKUP(P1128,Flora!$F$2:$M$7000,4,FALSE)))</f>
        <v/>
      </c>
    </row>
    <row r="1129" spans="17:19" x14ac:dyDescent="0.25">
      <c r="Q1129" t="str">
        <f>IF(P1129="","",(VLOOKUP(P1129,Flora!$F$2:$M$7000,2,FALSE)))</f>
        <v/>
      </c>
      <c r="R1129" t="str">
        <f>IF(P1129="","",(VLOOKUP(P1129,Flora!$F$2:$M$7000,3,FALSE)))</f>
        <v/>
      </c>
      <c r="S1129" t="str">
        <f>IF(P1129="","",(VLOOKUP(P1129,Flora!$F$2:$M$7000,4,FALSE)))</f>
        <v/>
      </c>
    </row>
    <row r="1130" spans="17:19" x14ac:dyDescent="0.25">
      <c r="Q1130" t="str">
        <f>IF(P1130="","",(VLOOKUP(P1130,Flora!$F$2:$M$7000,2,FALSE)))</f>
        <v/>
      </c>
      <c r="R1130" t="str">
        <f>IF(P1130="","",(VLOOKUP(P1130,Flora!$F$2:$M$7000,3,FALSE)))</f>
        <v/>
      </c>
      <c r="S1130" t="str">
        <f>IF(P1130="","",(VLOOKUP(P1130,Flora!$F$2:$M$7000,4,FALSE)))</f>
        <v/>
      </c>
    </row>
    <row r="1131" spans="17:19" x14ac:dyDescent="0.25">
      <c r="Q1131" t="str">
        <f>IF(P1131="","",(VLOOKUP(P1131,Flora!$F$2:$M$7000,2,FALSE)))</f>
        <v/>
      </c>
      <c r="R1131" t="str">
        <f>IF(P1131="","",(VLOOKUP(P1131,Flora!$F$2:$M$7000,3,FALSE)))</f>
        <v/>
      </c>
      <c r="S1131" t="str">
        <f>IF(P1131="","",(VLOOKUP(P1131,Flora!$F$2:$M$7000,4,FALSE)))</f>
        <v/>
      </c>
    </row>
    <row r="1132" spans="17:19" x14ac:dyDescent="0.25">
      <c r="Q1132" t="str">
        <f>IF(P1132="","",(VLOOKUP(P1132,Flora!$F$2:$M$7000,2,FALSE)))</f>
        <v/>
      </c>
      <c r="R1132" t="str">
        <f>IF(P1132="","",(VLOOKUP(P1132,Flora!$F$2:$M$7000,3,FALSE)))</f>
        <v/>
      </c>
      <c r="S1132" t="str">
        <f>IF(P1132="","",(VLOOKUP(P1132,Flora!$F$2:$M$7000,4,FALSE)))</f>
        <v/>
      </c>
    </row>
    <row r="1133" spans="17:19" x14ac:dyDescent="0.25">
      <c r="Q1133" t="str">
        <f>IF(P1133="","",(VLOOKUP(P1133,Flora!$F$2:$M$7000,2,FALSE)))</f>
        <v/>
      </c>
      <c r="R1133" t="str">
        <f>IF(P1133="","",(VLOOKUP(P1133,Flora!$F$2:$M$7000,3,FALSE)))</f>
        <v/>
      </c>
      <c r="S1133" t="str">
        <f>IF(P1133="","",(VLOOKUP(P1133,Flora!$F$2:$M$7000,4,FALSE)))</f>
        <v/>
      </c>
    </row>
    <row r="1134" spans="17:19" x14ac:dyDescent="0.25">
      <c r="Q1134" t="str">
        <f>IF(P1134="","",(VLOOKUP(P1134,Flora!$F$2:$M$7000,2,FALSE)))</f>
        <v/>
      </c>
      <c r="R1134" t="str">
        <f>IF(P1134="","",(VLOOKUP(P1134,Flora!$F$2:$M$7000,3,FALSE)))</f>
        <v/>
      </c>
      <c r="S1134" t="str">
        <f>IF(P1134="","",(VLOOKUP(P1134,Flora!$F$2:$M$7000,4,FALSE)))</f>
        <v/>
      </c>
    </row>
    <row r="1135" spans="17:19" x14ac:dyDescent="0.25">
      <c r="Q1135" t="str">
        <f>IF(P1135="","",(VLOOKUP(P1135,Flora!$F$2:$M$7000,2,FALSE)))</f>
        <v/>
      </c>
      <c r="R1135" t="str">
        <f>IF(P1135="","",(VLOOKUP(P1135,Flora!$F$2:$M$7000,3,FALSE)))</f>
        <v/>
      </c>
      <c r="S1135" t="str">
        <f>IF(P1135="","",(VLOOKUP(P1135,Flora!$F$2:$M$7000,4,FALSE)))</f>
        <v/>
      </c>
    </row>
    <row r="1136" spans="17:19" x14ac:dyDescent="0.25">
      <c r="Q1136" t="str">
        <f>IF(P1136="","",(VLOOKUP(P1136,Flora!$F$2:$M$7000,2,FALSE)))</f>
        <v/>
      </c>
      <c r="R1136" t="str">
        <f>IF(P1136="","",(VLOOKUP(P1136,Flora!$F$2:$M$7000,3,FALSE)))</f>
        <v/>
      </c>
      <c r="S1136" t="str">
        <f>IF(P1136="","",(VLOOKUP(P1136,Flora!$F$2:$M$7000,4,FALSE)))</f>
        <v/>
      </c>
    </row>
    <row r="1137" spans="17:19" x14ac:dyDescent="0.25">
      <c r="Q1137" t="str">
        <f>IF(P1137="","",(VLOOKUP(P1137,Flora!$F$2:$M$7000,2,FALSE)))</f>
        <v/>
      </c>
      <c r="R1137" t="str">
        <f>IF(P1137="","",(VLOOKUP(P1137,Flora!$F$2:$M$7000,3,FALSE)))</f>
        <v/>
      </c>
      <c r="S1137" t="str">
        <f>IF(P1137="","",(VLOOKUP(P1137,Flora!$F$2:$M$7000,4,FALSE)))</f>
        <v/>
      </c>
    </row>
    <row r="1138" spans="17:19" x14ac:dyDescent="0.25">
      <c r="Q1138" t="str">
        <f>IF(P1138="","",(VLOOKUP(P1138,Flora!$F$2:$M$7000,2,FALSE)))</f>
        <v/>
      </c>
      <c r="R1138" t="str">
        <f>IF(P1138="","",(VLOOKUP(P1138,Flora!$F$2:$M$7000,3,FALSE)))</f>
        <v/>
      </c>
      <c r="S1138" t="str">
        <f>IF(P1138="","",(VLOOKUP(P1138,Flora!$F$2:$M$7000,4,FALSE)))</f>
        <v/>
      </c>
    </row>
    <row r="1139" spans="17:19" x14ac:dyDescent="0.25">
      <c r="Q1139" t="str">
        <f>IF(P1139="","",(VLOOKUP(P1139,Flora!$F$2:$M$7000,2,FALSE)))</f>
        <v/>
      </c>
      <c r="R1139" t="str">
        <f>IF(P1139="","",(VLOOKUP(P1139,Flora!$F$2:$M$7000,3,FALSE)))</f>
        <v/>
      </c>
      <c r="S1139" t="str">
        <f>IF(P1139="","",(VLOOKUP(P1139,Flora!$F$2:$M$7000,4,FALSE)))</f>
        <v/>
      </c>
    </row>
    <row r="1140" spans="17:19" x14ac:dyDescent="0.25">
      <c r="Q1140" t="str">
        <f>IF(P1140="","",(VLOOKUP(P1140,Flora!$F$2:$M$7000,2,FALSE)))</f>
        <v/>
      </c>
      <c r="R1140" t="str">
        <f>IF(P1140="","",(VLOOKUP(P1140,Flora!$F$2:$M$7000,3,FALSE)))</f>
        <v/>
      </c>
      <c r="S1140" t="str">
        <f>IF(P1140="","",(VLOOKUP(P1140,Flora!$F$2:$M$7000,4,FALSE)))</f>
        <v/>
      </c>
    </row>
    <row r="1141" spans="17:19" x14ac:dyDescent="0.25">
      <c r="Q1141" t="str">
        <f>IF(P1141="","",(VLOOKUP(P1141,Flora!$F$2:$M$7000,2,FALSE)))</f>
        <v/>
      </c>
      <c r="R1141" t="str">
        <f>IF(P1141="","",(VLOOKUP(P1141,Flora!$F$2:$M$7000,3,FALSE)))</f>
        <v/>
      </c>
      <c r="S1141" t="str">
        <f>IF(P1141="","",(VLOOKUP(P1141,Flora!$F$2:$M$7000,4,FALSE)))</f>
        <v/>
      </c>
    </row>
    <row r="1142" spans="17:19" x14ac:dyDescent="0.25">
      <c r="Q1142" t="str">
        <f>IF(P1142="","",(VLOOKUP(P1142,Flora!$F$2:$M$7000,2,FALSE)))</f>
        <v/>
      </c>
      <c r="R1142" t="str">
        <f>IF(P1142="","",(VLOOKUP(P1142,Flora!$F$2:$M$7000,3,FALSE)))</f>
        <v/>
      </c>
      <c r="S1142" t="str">
        <f>IF(P1142="","",(VLOOKUP(P1142,Flora!$F$2:$M$7000,4,FALSE)))</f>
        <v/>
      </c>
    </row>
    <row r="1143" spans="17:19" x14ac:dyDescent="0.25">
      <c r="Q1143" t="str">
        <f>IF(P1143="","",(VLOOKUP(P1143,Flora!$F$2:$M$7000,2,FALSE)))</f>
        <v/>
      </c>
      <c r="R1143" t="str">
        <f>IF(P1143="","",(VLOOKUP(P1143,Flora!$F$2:$M$7000,3,FALSE)))</f>
        <v/>
      </c>
      <c r="S1143" t="str">
        <f>IF(P1143="","",(VLOOKUP(P1143,Flora!$F$2:$M$7000,4,FALSE)))</f>
        <v/>
      </c>
    </row>
    <row r="1144" spans="17:19" x14ac:dyDescent="0.25">
      <c r="Q1144" t="str">
        <f>IF(P1144="","",(VLOOKUP(P1144,Flora!$F$2:$M$7000,2,FALSE)))</f>
        <v/>
      </c>
      <c r="R1144" t="str">
        <f>IF(P1144="","",(VLOOKUP(P1144,Flora!$F$2:$M$7000,3,FALSE)))</f>
        <v/>
      </c>
      <c r="S1144" t="str">
        <f>IF(P1144="","",(VLOOKUP(P1144,Flora!$F$2:$M$7000,4,FALSE)))</f>
        <v/>
      </c>
    </row>
    <row r="1145" spans="17:19" x14ac:dyDescent="0.25">
      <c r="Q1145" t="str">
        <f>IF(P1145="","",(VLOOKUP(P1145,Flora!$F$2:$M$7000,2,FALSE)))</f>
        <v/>
      </c>
      <c r="R1145" t="str">
        <f>IF(P1145="","",(VLOOKUP(P1145,Flora!$F$2:$M$7000,3,FALSE)))</f>
        <v/>
      </c>
      <c r="S1145" t="str">
        <f>IF(P1145="","",(VLOOKUP(P1145,Flora!$F$2:$M$7000,4,FALSE)))</f>
        <v/>
      </c>
    </row>
    <row r="1146" spans="17:19" x14ac:dyDescent="0.25">
      <c r="Q1146" t="str">
        <f>IF(P1146="","",(VLOOKUP(P1146,Flora!$F$2:$M$7000,2,FALSE)))</f>
        <v/>
      </c>
      <c r="R1146" t="str">
        <f>IF(P1146="","",(VLOOKUP(P1146,Flora!$F$2:$M$7000,3,FALSE)))</f>
        <v/>
      </c>
      <c r="S1146" t="str">
        <f>IF(P1146="","",(VLOOKUP(P1146,Flora!$F$2:$M$7000,4,FALSE)))</f>
        <v/>
      </c>
    </row>
    <row r="1147" spans="17:19" x14ac:dyDescent="0.25">
      <c r="Q1147" t="str">
        <f>IF(P1147="","",(VLOOKUP(P1147,Flora!$F$2:$M$7000,2,FALSE)))</f>
        <v/>
      </c>
      <c r="R1147" t="str">
        <f>IF(P1147="","",(VLOOKUP(P1147,Flora!$F$2:$M$7000,3,FALSE)))</f>
        <v/>
      </c>
      <c r="S1147" t="str">
        <f>IF(P1147="","",(VLOOKUP(P1147,Flora!$F$2:$M$7000,4,FALSE)))</f>
        <v/>
      </c>
    </row>
    <row r="1148" spans="17:19" x14ac:dyDescent="0.25">
      <c r="Q1148" t="str">
        <f>IF(P1148="","",(VLOOKUP(P1148,Flora!$F$2:$M$7000,2,FALSE)))</f>
        <v/>
      </c>
      <c r="R1148" t="str">
        <f>IF(P1148="","",(VLOOKUP(P1148,Flora!$F$2:$M$7000,3,FALSE)))</f>
        <v/>
      </c>
      <c r="S1148" t="str">
        <f>IF(P1148="","",(VLOOKUP(P1148,Flora!$F$2:$M$7000,4,FALSE)))</f>
        <v/>
      </c>
    </row>
    <row r="1149" spans="17:19" x14ac:dyDescent="0.25">
      <c r="Q1149" t="str">
        <f>IF(P1149="","",(VLOOKUP(P1149,Flora!$F$2:$M$7000,2,FALSE)))</f>
        <v/>
      </c>
      <c r="R1149" t="str">
        <f>IF(P1149="","",(VLOOKUP(P1149,Flora!$F$2:$M$7000,3,FALSE)))</f>
        <v/>
      </c>
      <c r="S1149" t="str">
        <f>IF(P1149="","",(VLOOKUP(P1149,Flora!$F$2:$M$7000,4,FALSE)))</f>
        <v/>
      </c>
    </row>
    <row r="1150" spans="17:19" x14ac:dyDescent="0.25">
      <c r="Q1150" t="str">
        <f>IF(P1150="","",(VLOOKUP(P1150,Flora!$F$2:$M$7000,2,FALSE)))</f>
        <v/>
      </c>
      <c r="R1150" t="str">
        <f>IF(P1150="","",(VLOOKUP(P1150,Flora!$F$2:$M$7000,3,FALSE)))</f>
        <v/>
      </c>
      <c r="S1150" t="str">
        <f>IF(P1150="","",(VLOOKUP(P1150,Flora!$F$2:$M$7000,4,FALSE)))</f>
        <v/>
      </c>
    </row>
    <row r="1151" spans="17:19" x14ac:dyDescent="0.25">
      <c r="Q1151" t="str">
        <f>IF(P1151="","",(VLOOKUP(P1151,Flora!$F$2:$M$7000,2,FALSE)))</f>
        <v/>
      </c>
      <c r="R1151" t="str">
        <f>IF(P1151="","",(VLOOKUP(P1151,Flora!$F$2:$M$7000,3,FALSE)))</f>
        <v/>
      </c>
      <c r="S1151" t="str">
        <f>IF(P1151="","",(VLOOKUP(P1151,Flora!$F$2:$M$7000,4,FALSE)))</f>
        <v/>
      </c>
    </row>
    <row r="1152" spans="17:19" x14ac:dyDescent="0.25">
      <c r="Q1152" t="str">
        <f>IF(P1152="","",(VLOOKUP(P1152,Flora!$F$2:$M$7000,2,FALSE)))</f>
        <v/>
      </c>
      <c r="R1152" t="str">
        <f>IF(P1152="","",(VLOOKUP(P1152,Flora!$F$2:$M$7000,3,FALSE)))</f>
        <v/>
      </c>
      <c r="S1152" t="str">
        <f>IF(P1152="","",(VLOOKUP(P1152,Flora!$F$2:$M$7000,4,FALSE)))</f>
        <v/>
      </c>
    </row>
    <row r="1153" spans="17:19" x14ac:dyDescent="0.25">
      <c r="Q1153" t="str">
        <f>IF(P1153="","",(VLOOKUP(P1153,Flora!$F$2:$M$7000,2,FALSE)))</f>
        <v/>
      </c>
      <c r="R1153" t="str">
        <f>IF(P1153="","",(VLOOKUP(P1153,Flora!$F$2:$M$7000,3,FALSE)))</f>
        <v/>
      </c>
      <c r="S1153" t="str">
        <f>IF(P1153="","",(VLOOKUP(P1153,Flora!$F$2:$M$7000,4,FALSE)))</f>
        <v/>
      </c>
    </row>
    <row r="1154" spans="17:19" x14ac:dyDescent="0.25">
      <c r="Q1154" t="str">
        <f>IF(P1154="","",(VLOOKUP(P1154,Flora!$F$2:$M$7000,2,FALSE)))</f>
        <v/>
      </c>
      <c r="R1154" t="str">
        <f>IF(P1154="","",(VLOOKUP(P1154,Flora!$F$2:$M$7000,3,FALSE)))</f>
        <v/>
      </c>
      <c r="S1154" t="str">
        <f>IF(P1154="","",(VLOOKUP(P1154,Flora!$F$2:$M$7000,4,FALSE)))</f>
        <v/>
      </c>
    </row>
    <row r="1155" spans="17:19" x14ac:dyDescent="0.25">
      <c r="Q1155" t="str">
        <f>IF(P1155="","",(VLOOKUP(P1155,Flora!$F$2:$M$7000,2,FALSE)))</f>
        <v/>
      </c>
      <c r="R1155" t="str">
        <f>IF(P1155="","",(VLOOKUP(P1155,Flora!$F$2:$M$7000,3,FALSE)))</f>
        <v/>
      </c>
      <c r="S1155" t="str">
        <f>IF(P1155="","",(VLOOKUP(P1155,Flora!$F$2:$M$7000,4,FALSE)))</f>
        <v/>
      </c>
    </row>
    <row r="1156" spans="17:19" x14ac:dyDescent="0.25">
      <c r="Q1156" t="str">
        <f>IF(P1156="","",(VLOOKUP(P1156,Flora!$F$2:$M$7000,2,FALSE)))</f>
        <v/>
      </c>
      <c r="R1156" t="str">
        <f>IF(P1156="","",(VLOOKUP(P1156,Flora!$F$2:$M$7000,3,FALSE)))</f>
        <v/>
      </c>
      <c r="S1156" t="str">
        <f>IF(P1156="","",(VLOOKUP(P1156,Flora!$F$2:$M$7000,4,FALSE)))</f>
        <v/>
      </c>
    </row>
    <row r="1157" spans="17:19" x14ac:dyDescent="0.25">
      <c r="Q1157" t="str">
        <f>IF(P1157="","",(VLOOKUP(P1157,Flora!$F$2:$M$7000,2,FALSE)))</f>
        <v/>
      </c>
      <c r="R1157" t="str">
        <f>IF(P1157="","",(VLOOKUP(P1157,Flora!$F$2:$M$7000,3,FALSE)))</f>
        <v/>
      </c>
      <c r="S1157" t="str">
        <f>IF(P1157="","",(VLOOKUP(P1157,Flora!$F$2:$M$7000,4,FALSE)))</f>
        <v/>
      </c>
    </row>
    <row r="1158" spans="17:19" x14ac:dyDescent="0.25">
      <c r="Q1158" t="str">
        <f>IF(P1158="","",(VLOOKUP(P1158,Flora!$F$2:$M$7000,2,FALSE)))</f>
        <v/>
      </c>
      <c r="R1158" t="str">
        <f>IF(P1158="","",(VLOOKUP(P1158,Flora!$F$2:$M$7000,3,FALSE)))</f>
        <v/>
      </c>
      <c r="S1158" t="str">
        <f>IF(P1158="","",(VLOOKUP(P1158,Flora!$F$2:$M$7000,4,FALSE)))</f>
        <v/>
      </c>
    </row>
    <row r="1159" spans="17:19" x14ac:dyDescent="0.25">
      <c r="Q1159" t="str">
        <f>IF(P1159="","",(VLOOKUP(P1159,Flora!$F$2:$M$7000,2,FALSE)))</f>
        <v/>
      </c>
      <c r="R1159" t="str">
        <f>IF(P1159="","",(VLOOKUP(P1159,Flora!$F$2:$M$7000,3,FALSE)))</f>
        <v/>
      </c>
      <c r="S1159" t="str">
        <f>IF(P1159="","",(VLOOKUP(P1159,Flora!$F$2:$M$7000,4,FALSE)))</f>
        <v/>
      </c>
    </row>
    <row r="1160" spans="17:19" x14ac:dyDescent="0.25">
      <c r="Q1160" t="str">
        <f>IF(P1160="","",(VLOOKUP(P1160,Flora!$F$2:$M$7000,2,FALSE)))</f>
        <v/>
      </c>
      <c r="R1160" t="str">
        <f>IF(P1160="","",(VLOOKUP(P1160,Flora!$F$2:$M$7000,3,FALSE)))</f>
        <v/>
      </c>
      <c r="S1160" t="str">
        <f>IF(P1160="","",(VLOOKUP(P1160,Flora!$F$2:$M$7000,4,FALSE)))</f>
        <v/>
      </c>
    </row>
    <row r="1161" spans="17:19" x14ac:dyDescent="0.25">
      <c r="Q1161" t="str">
        <f>IF(P1161="","",(VLOOKUP(P1161,Flora!$F$2:$M$7000,2,FALSE)))</f>
        <v/>
      </c>
      <c r="R1161" t="str">
        <f>IF(P1161="","",(VLOOKUP(P1161,Flora!$F$2:$M$7000,3,FALSE)))</f>
        <v/>
      </c>
      <c r="S1161" t="str">
        <f>IF(P1161="","",(VLOOKUP(P1161,Flora!$F$2:$M$7000,4,FALSE)))</f>
        <v/>
      </c>
    </row>
    <row r="1162" spans="17:19" x14ac:dyDescent="0.25">
      <c r="Q1162" t="str">
        <f>IF(P1162="","",(VLOOKUP(P1162,Flora!$F$2:$M$7000,2,FALSE)))</f>
        <v/>
      </c>
      <c r="R1162" t="str">
        <f>IF(P1162="","",(VLOOKUP(P1162,Flora!$F$2:$M$7000,3,FALSE)))</f>
        <v/>
      </c>
      <c r="S1162" t="str">
        <f>IF(P1162="","",(VLOOKUP(P1162,Flora!$F$2:$M$7000,4,FALSE)))</f>
        <v/>
      </c>
    </row>
    <row r="1163" spans="17:19" x14ac:dyDescent="0.25">
      <c r="Q1163" t="str">
        <f>IF(P1163="","",(VLOOKUP(P1163,Flora!$F$2:$M$7000,2,FALSE)))</f>
        <v/>
      </c>
      <c r="R1163" t="str">
        <f>IF(P1163="","",(VLOOKUP(P1163,Flora!$F$2:$M$7000,3,FALSE)))</f>
        <v/>
      </c>
      <c r="S1163" t="str">
        <f>IF(P1163="","",(VLOOKUP(P1163,Flora!$F$2:$M$7000,4,FALSE)))</f>
        <v/>
      </c>
    </row>
    <row r="1164" spans="17:19" x14ac:dyDescent="0.25">
      <c r="Q1164" t="str">
        <f>IF(P1164="","",(VLOOKUP(P1164,Flora!$F$2:$M$7000,2,FALSE)))</f>
        <v/>
      </c>
      <c r="R1164" t="str">
        <f>IF(P1164="","",(VLOOKUP(P1164,Flora!$F$2:$M$7000,3,FALSE)))</f>
        <v/>
      </c>
      <c r="S1164" t="str">
        <f>IF(P1164="","",(VLOOKUP(P1164,Flora!$F$2:$M$7000,4,FALSE)))</f>
        <v/>
      </c>
    </row>
    <row r="1165" spans="17:19" x14ac:dyDescent="0.25">
      <c r="Q1165" t="str">
        <f>IF(P1165="","",(VLOOKUP(P1165,Flora!$F$2:$M$7000,2,FALSE)))</f>
        <v/>
      </c>
      <c r="R1165" t="str">
        <f>IF(P1165="","",(VLOOKUP(P1165,Flora!$F$2:$M$7000,3,FALSE)))</f>
        <v/>
      </c>
      <c r="S1165" t="str">
        <f>IF(P1165="","",(VLOOKUP(P1165,Flora!$F$2:$M$7000,4,FALSE)))</f>
        <v/>
      </c>
    </row>
    <row r="1166" spans="17:19" x14ac:dyDescent="0.25">
      <c r="Q1166" t="str">
        <f>IF(P1166="","",(VLOOKUP(P1166,Flora!$F$2:$M$7000,2,FALSE)))</f>
        <v/>
      </c>
      <c r="R1166" t="str">
        <f>IF(P1166="","",(VLOOKUP(P1166,Flora!$F$2:$M$7000,3,FALSE)))</f>
        <v/>
      </c>
      <c r="S1166" t="str">
        <f>IF(P1166="","",(VLOOKUP(P1166,Flora!$F$2:$M$7000,4,FALSE)))</f>
        <v/>
      </c>
    </row>
    <row r="1167" spans="17:19" x14ac:dyDescent="0.25">
      <c r="Q1167" t="str">
        <f>IF(P1167="","",(VLOOKUP(P1167,Flora!$F$2:$M$7000,2,FALSE)))</f>
        <v/>
      </c>
      <c r="R1167" t="str">
        <f>IF(P1167="","",(VLOOKUP(P1167,Flora!$F$2:$M$7000,3,FALSE)))</f>
        <v/>
      </c>
      <c r="S1167" t="str">
        <f>IF(P1167="","",(VLOOKUP(P1167,Flora!$F$2:$M$7000,4,FALSE)))</f>
        <v/>
      </c>
    </row>
    <row r="1168" spans="17:19" x14ac:dyDescent="0.25">
      <c r="Q1168" t="str">
        <f>IF(P1168="","",(VLOOKUP(P1168,Flora!$F$2:$M$7000,2,FALSE)))</f>
        <v/>
      </c>
      <c r="R1168" t="str">
        <f>IF(P1168="","",(VLOOKUP(P1168,Flora!$F$2:$M$7000,3,FALSE)))</f>
        <v/>
      </c>
      <c r="S1168" t="str">
        <f>IF(P1168="","",(VLOOKUP(P1168,Flora!$F$2:$M$7000,4,FALSE)))</f>
        <v/>
      </c>
    </row>
    <row r="1169" spans="17:19" x14ac:dyDescent="0.25">
      <c r="Q1169" t="str">
        <f>IF(P1169="","",(VLOOKUP(P1169,Flora!$F$2:$M$7000,2,FALSE)))</f>
        <v/>
      </c>
      <c r="R1169" t="str">
        <f>IF(P1169="","",(VLOOKUP(P1169,Flora!$F$2:$M$7000,3,FALSE)))</f>
        <v/>
      </c>
      <c r="S1169" t="str">
        <f>IF(P1169="","",(VLOOKUP(P1169,Flora!$F$2:$M$7000,4,FALSE)))</f>
        <v/>
      </c>
    </row>
    <row r="1170" spans="17:19" x14ac:dyDescent="0.25">
      <c r="Q1170" t="str">
        <f>IF(P1170="","",(VLOOKUP(P1170,Flora!$F$2:$M$7000,2,FALSE)))</f>
        <v/>
      </c>
      <c r="R1170" t="str">
        <f>IF(P1170="","",(VLOOKUP(P1170,Flora!$F$2:$M$7000,3,FALSE)))</f>
        <v/>
      </c>
      <c r="S1170" t="str">
        <f>IF(P1170="","",(VLOOKUP(P1170,Flora!$F$2:$M$7000,4,FALSE)))</f>
        <v/>
      </c>
    </row>
    <row r="1171" spans="17:19" x14ac:dyDescent="0.25">
      <c r="Q1171" t="str">
        <f>IF(P1171="","",(VLOOKUP(P1171,Flora!$F$2:$M$7000,2,FALSE)))</f>
        <v/>
      </c>
      <c r="R1171" t="str">
        <f>IF(P1171="","",(VLOOKUP(P1171,Flora!$F$2:$M$7000,3,FALSE)))</f>
        <v/>
      </c>
      <c r="S1171" t="str">
        <f>IF(P1171="","",(VLOOKUP(P1171,Flora!$F$2:$M$7000,4,FALSE)))</f>
        <v/>
      </c>
    </row>
    <row r="1172" spans="17:19" x14ac:dyDescent="0.25">
      <c r="Q1172" t="str">
        <f>IF(P1172="","",(VLOOKUP(P1172,Flora!$F$2:$M$7000,2,FALSE)))</f>
        <v/>
      </c>
      <c r="R1172" t="str">
        <f>IF(P1172="","",(VLOOKUP(P1172,Flora!$F$2:$M$7000,3,FALSE)))</f>
        <v/>
      </c>
      <c r="S1172" t="str">
        <f>IF(P1172="","",(VLOOKUP(P1172,Flora!$F$2:$M$7000,4,FALSE)))</f>
        <v/>
      </c>
    </row>
    <row r="1173" spans="17:19" x14ac:dyDescent="0.25">
      <c r="Q1173" t="str">
        <f>IF(P1173="","",(VLOOKUP(P1173,Flora!$F$2:$M$7000,2,FALSE)))</f>
        <v/>
      </c>
      <c r="R1173" t="str">
        <f>IF(P1173="","",(VLOOKUP(P1173,Flora!$F$2:$M$7000,3,FALSE)))</f>
        <v/>
      </c>
      <c r="S1173" t="str">
        <f>IF(P1173="","",(VLOOKUP(P1173,Flora!$F$2:$M$7000,4,FALSE)))</f>
        <v/>
      </c>
    </row>
    <row r="1174" spans="17:19" x14ac:dyDescent="0.25">
      <c r="Q1174" t="str">
        <f>IF(P1174="","",(VLOOKUP(P1174,Flora!$F$2:$M$7000,2,FALSE)))</f>
        <v/>
      </c>
      <c r="R1174" t="str">
        <f>IF(P1174="","",(VLOOKUP(P1174,Flora!$F$2:$M$7000,3,FALSE)))</f>
        <v/>
      </c>
      <c r="S1174" t="str">
        <f>IF(P1174="","",(VLOOKUP(P1174,Flora!$F$2:$M$7000,4,FALSE)))</f>
        <v/>
      </c>
    </row>
    <row r="1175" spans="17:19" x14ac:dyDescent="0.25">
      <c r="Q1175" t="str">
        <f>IF(P1175="","",(VLOOKUP(P1175,Flora!$F$2:$M$7000,2,FALSE)))</f>
        <v/>
      </c>
      <c r="R1175" t="str">
        <f>IF(P1175="","",(VLOOKUP(P1175,Flora!$F$2:$M$7000,3,FALSE)))</f>
        <v/>
      </c>
      <c r="S1175" t="str">
        <f>IF(P1175="","",(VLOOKUP(P1175,Flora!$F$2:$M$7000,4,FALSE)))</f>
        <v/>
      </c>
    </row>
    <row r="1176" spans="17:19" x14ac:dyDescent="0.25">
      <c r="Q1176" t="str">
        <f>IF(P1176="","",(VLOOKUP(P1176,Flora!$F$2:$M$7000,2,FALSE)))</f>
        <v/>
      </c>
      <c r="R1176" t="str">
        <f>IF(P1176="","",(VLOOKUP(P1176,Flora!$F$2:$M$7000,3,FALSE)))</f>
        <v/>
      </c>
      <c r="S1176" t="str">
        <f>IF(P1176="","",(VLOOKUP(P1176,Flora!$F$2:$M$7000,4,FALSE)))</f>
        <v/>
      </c>
    </row>
    <row r="1177" spans="17:19" x14ac:dyDescent="0.25">
      <c r="Q1177" t="str">
        <f>IF(P1177="","",(VLOOKUP(P1177,Flora!$F$2:$M$7000,2,FALSE)))</f>
        <v/>
      </c>
      <c r="R1177" t="str">
        <f>IF(P1177="","",(VLOOKUP(P1177,Flora!$F$2:$M$7000,3,FALSE)))</f>
        <v/>
      </c>
      <c r="S1177" t="str">
        <f>IF(P1177="","",(VLOOKUP(P1177,Flora!$F$2:$M$7000,4,FALSE)))</f>
        <v/>
      </c>
    </row>
    <row r="1178" spans="17:19" x14ac:dyDescent="0.25">
      <c r="Q1178" t="str">
        <f>IF(P1178="","",(VLOOKUP(P1178,Flora!$F$2:$M$7000,2,FALSE)))</f>
        <v/>
      </c>
      <c r="R1178" t="str">
        <f>IF(P1178="","",(VLOOKUP(P1178,Flora!$F$2:$M$7000,3,FALSE)))</f>
        <v/>
      </c>
      <c r="S1178" t="str">
        <f>IF(P1178="","",(VLOOKUP(P1178,Flora!$F$2:$M$7000,4,FALSE)))</f>
        <v/>
      </c>
    </row>
    <row r="1179" spans="17:19" x14ac:dyDescent="0.25">
      <c r="Q1179" t="str">
        <f>IF(P1179="","",(VLOOKUP(P1179,Flora!$F$2:$M$7000,2,FALSE)))</f>
        <v/>
      </c>
      <c r="R1179" t="str">
        <f>IF(P1179="","",(VLOOKUP(P1179,Flora!$F$2:$M$7000,3,FALSE)))</f>
        <v/>
      </c>
      <c r="S1179" t="str">
        <f>IF(P1179="","",(VLOOKUP(P1179,Flora!$F$2:$M$7000,4,FALSE)))</f>
        <v/>
      </c>
    </row>
    <row r="1180" spans="17:19" x14ac:dyDescent="0.25">
      <c r="Q1180" t="str">
        <f>IF(P1180="","",(VLOOKUP(P1180,Flora!$F$2:$M$7000,2,FALSE)))</f>
        <v/>
      </c>
      <c r="R1180" t="str">
        <f>IF(P1180="","",(VLOOKUP(P1180,Flora!$F$2:$M$7000,3,FALSE)))</f>
        <v/>
      </c>
      <c r="S1180" t="str">
        <f>IF(P1180="","",(VLOOKUP(P1180,Flora!$F$2:$M$7000,4,FALSE)))</f>
        <v/>
      </c>
    </row>
    <row r="1181" spans="17:19" x14ac:dyDescent="0.25">
      <c r="Q1181" t="str">
        <f>IF(P1181="","",(VLOOKUP(P1181,Flora!$F$2:$M$7000,2,FALSE)))</f>
        <v/>
      </c>
      <c r="R1181" t="str">
        <f>IF(P1181="","",(VLOOKUP(P1181,Flora!$F$2:$M$7000,3,FALSE)))</f>
        <v/>
      </c>
      <c r="S1181" t="str">
        <f>IF(P1181="","",(VLOOKUP(P1181,Flora!$F$2:$M$7000,4,FALSE)))</f>
        <v/>
      </c>
    </row>
    <row r="1182" spans="17:19" x14ac:dyDescent="0.25">
      <c r="Q1182" t="str">
        <f>IF(P1182="","",(VLOOKUP(P1182,Flora!$F$2:$M$7000,2,FALSE)))</f>
        <v/>
      </c>
      <c r="R1182" t="str">
        <f>IF(P1182="","",(VLOOKUP(P1182,Flora!$F$2:$M$7000,3,FALSE)))</f>
        <v/>
      </c>
      <c r="S1182" t="str">
        <f>IF(P1182="","",(VLOOKUP(P1182,Flora!$F$2:$M$7000,4,FALSE)))</f>
        <v/>
      </c>
    </row>
    <row r="1183" spans="17:19" x14ac:dyDescent="0.25">
      <c r="Q1183" t="str">
        <f>IF(P1183="","",(VLOOKUP(P1183,Flora!$F$2:$M$7000,2,FALSE)))</f>
        <v/>
      </c>
      <c r="R1183" t="str">
        <f>IF(P1183="","",(VLOOKUP(P1183,Flora!$F$2:$M$7000,3,FALSE)))</f>
        <v/>
      </c>
      <c r="S1183" t="str">
        <f>IF(P1183="","",(VLOOKUP(P1183,Flora!$F$2:$M$7000,4,FALSE)))</f>
        <v/>
      </c>
    </row>
    <row r="1184" spans="17:19" x14ac:dyDescent="0.25">
      <c r="Q1184" t="str">
        <f>IF(P1184="","",(VLOOKUP(P1184,Flora!$F$2:$M$7000,2,FALSE)))</f>
        <v/>
      </c>
      <c r="R1184" t="str">
        <f>IF(P1184="","",(VLOOKUP(P1184,Flora!$F$2:$M$7000,3,FALSE)))</f>
        <v/>
      </c>
      <c r="S1184" t="str">
        <f>IF(P1184="","",(VLOOKUP(P1184,Flora!$F$2:$M$7000,4,FALSE)))</f>
        <v/>
      </c>
    </row>
    <row r="1185" spans="17:19" x14ac:dyDescent="0.25">
      <c r="Q1185" t="str">
        <f>IF(P1185="","",(VLOOKUP(P1185,Flora!$F$2:$M$7000,2,FALSE)))</f>
        <v/>
      </c>
      <c r="R1185" t="str">
        <f>IF(P1185="","",(VLOOKUP(P1185,Flora!$F$2:$M$7000,3,FALSE)))</f>
        <v/>
      </c>
      <c r="S1185" t="str">
        <f>IF(P1185="","",(VLOOKUP(P1185,Flora!$F$2:$M$7000,4,FALSE)))</f>
        <v/>
      </c>
    </row>
    <row r="1186" spans="17:19" x14ac:dyDescent="0.25">
      <c r="Q1186" t="str">
        <f>IF(P1186="","",(VLOOKUP(P1186,Flora!$F$2:$M$7000,2,FALSE)))</f>
        <v/>
      </c>
      <c r="R1186" t="str">
        <f>IF(P1186="","",(VLOOKUP(P1186,Flora!$F$2:$M$7000,3,FALSE)))</f>
        <v/>
      </c>
      <c r="S1186" t="str">
        <f>IF(P1186="","",(VLOOKUP(P1186,Flora!$F$2:$M$7000,4,FALSE)))</f>
        <v/>
      </c>
    </row>
    <row r="1187" spans="17:19" x14ac:dyDescent="0.25">
      <c r="Q1187" t="str">
        <f>IF(P1187="","",(VLOOKUP(P1187,Flora!$F$2:$M$7000,2,FALSE)))</f>
        <v/>
      </c>
      <c r="R1187" t="str">
        <f>IF(P1187="","",(VLOOKUP(P1187,Flora!$F$2:$M$7000,3,FALSE)))</f>
        <v/>
      </c>
      <c r="S1187" t="str">
        <f>IF(P1187="","",(VLOOKUP(P1187,Flora!$F$2:$M$7000,4,FALSE)))</f>
        <v/>
      </c>
    </row>
    <row r="1188" spans="17:19" x14ac:dyDescent="0.25">
      <c r="Q1188" t="str">
        <f>IF(P1188="","",(VLOOKUP(P1188,Flora!$F$2:$M$7000,2,FALSE)))</f>
        <v/>
      </c>
      <c r="R1188" t="str">
        <f>IF(P1188="","",(VLOOKUP(P1188,Flora!$F$2:$M$7000,3,FALSE)))</f>
        <v/>
      </c>
      <c r="S1188" t="str">
        <f>IF(P1188="","",(VLOOKUP(P1188,Flora!$F$2:$M$7000,4,FALSE)))</f>
        <v/>
      </c>
    </row>
    <row r="1189" spans="17:19" x14ac:dyDescent="0.25">
      <c r="Q1189" t="str">
        <f>IF(P1189="","",(VLOOKUP(P1189,Flora!$F$2:$M$7000,2,FALSE)))</f>
        <v/>
      </c>
      <c r="R1189" t="str">
        <f>IF(P1189="","",(VLOOKUP(P1189,Flora!$F$2:$M$7000,3,FALSE)))</f>
        <v/>
      </c>
      <c r="S1189" t="str">
        <f>IF(P1189="","",(VLOOKUP(P1189,Flora!$F$2:$M$7000,4,FALSE)))</f>
        <v/>
      </c>
    </row>
    <row r="1190" spans="17:19" x14ac:dyDescent="0.25">
      <c r="Q1190" t="str">
        <f>IF(P1190="","",(VLOOKUP(P1190,Flora!$F$2:$M$7000,2,FALSE)))</f>
        <v/>
      </c>
      <c r="R1190" t="str">
        <f>IF(P1190="","",(VLOOKUP(P1190,Flora!$F$2:$M$7000,3,FALSE)))</f>
        <v/>
      </c>
      <c r="S1190" t="str">
        <f>IF(P1190="","",(VLOOKUP(P1190,Flora!$F$2:$M$7000,4,FALSE)))</f>
        <v/>
      </c>
    </row>
    <row r="1191" spans="17:19" x14ac:dyDescent="0.25">
      <c r="Q1191" t="str">
        <f>IF(P1191="","",(VLOOKUP(P1191,Flora!$F$2:$M$7000,2,FALSE)))</f>
        <v/>
      </c>
      <c r="R1191" t="str">
        <f>IF(P1191="","",(VLOOKUP(P1191,Flora!$F$2:$M$7000,3,FALSE)))</f>
        <v/>
      </c>
      <c r="S1191" t="str">
        <f>IF(P1191="","",(VLOOKUP(P1191,Flora!$F$2:$M$7000,4,FALSE)))</f>
        <v/>
      </c>
    </row>
    <row r="1192" spans="17:19" x14ac:dyDescent="0.25">
      <c r="Q1192" t="str">
        <f>IF(P1192="","",(VLOOKUP(P1192,Flora!$F$2:$M$7000,2,FALSE)))</f>
        <v/>
      </c>
      <c r="R1192" t="str">
        <f>IF(P1192="","",(VLOOKUP(P1192,Flora!$F$2:$M$7000,3,FALSE)))</f>
        <v/>
      </c>
      <c r="S1192" t="str">
        <f>IF(P1192="","",(VLOOKUP(P1192,Flora!$F$2:$M$7000,4,FALSE)))</f>
        <v/>
      </c>
    </row>
    <row r="1193" spans="17:19" x14ac:dyDescent="0.25">
      <c r="Q1193" t="str">
        <f>IF(P1193="","",(VLOOKUP(P1193,Flora!$F$2:$M$7000,2,FALSE)))</f>
        <v/>
      </c>
      <c r="R1193" t="str">
        <f>IF(P1193="","",(VLOOKUP(P1193,Flora!$F$2:$M$7000,3,FALSE)))</f>
        <v/>
      </c>
      <c r="S1193" t="str">
        <f>IF(P1193="","",(VLOOKUP(P1193,Flora!$F$2:$M$7000,4,FALSE)))</f>
        <v/>
      </c>
    </row>
    <row r="1194" spans="17:19" x14ac:dyDescent="0.25">
      <c r="Q1194" t="str">
        <f>IF(P1194="","",(VLOOKUP(P1194,Flora!$F$2:$M$7000,2,FALSE)))</f>
        <v/>
      </c>
      <c r="R1194" t="str">
        <f>IF(P1194="","",(VLOOKUP(P1194,Flora!$F$2:$M$7000,3,FALSE)))</f>
        <v/>
      </c>
      <c r="S1194" t="str">
        <f>IF(P1194="","",(VLOOKUP(P1194,Flora!$F$2:$M$7000,4,FALSE)))</f>
        <v/>
      </c>
    </row>
    <row r="1195" spans="17:19" x14ac:dyDescent="0.25">
      <c r="Q1195" t="str">
        <f>IF(P1195="","",(VLOOKUP(P1195,Flora!$F$2:$M$7000,2,FALSE)))</f>
        <v/>
      </c>
      <c r="R1195" t="str">
        <f>IF(P1195="","",(VLOOKUP(P1195,Flora!$F$2:$M$7000,3,FALSE)))</f>
        <v/>
      </c>
      <c r="S1195" t="str">
        <f>IF(P1195="","",(VLOOKUP(P1195,Flora!$F$2:$M$7000,4,FALSE)))</f>
        <v/>
      </c>
    </row>
    <row r="1196" spans="17:19" x14ac:dyDescent="0.25">
      <c r="Q1196" t="str">
        <f>IF(P1196="","",(VLOOKUP(P1196,Flora!$F$2:$M$7000,2,FALSE)))</f>
        <v/>
      </c>
      <c r="R1196" t="str">
        <f>IF(P1196="","",(VLOOKUP(P1196,Flora!$F$2:$M$7000,3,FALSE)))</f>
        <v/>
      </c>
      <c r="S1196" t="str">
        <f>IF(P1196="","",(VLOOKUP(P1196,Flora!$F$2:$M$7000,4,FALSE)))</f>
        <v/>
      </c>
    </row>
    <row r="1197" spans="17:19" x14ac:dyDescent="0.25">
      <c r="Q1197" t="str">
        <f>IF(P1197="","",(VLOOKUP(P1197,Flora!$F$2:$M$7000,2,FALSE)))</f>
        <v/>
      </c>
      <c r="R1197" t="str">
        <f>IF(P1197="","",(VLOOKUP(P1197,Flora!$F$2:$M$7000,3,FALSE)))</f>
        <v/>
      </c>
      <c r="S1197" t="str">
        <f>IF(P1197="","",(VLOOKUP(P1197,Flora!$F$2:$M$7000,4,FALSE)))</f>
        <v/>
      </c>
    </row>
    <row r="1198" spans="17:19" x14ac:dyDescent="0.25">
      <c r="Q1198" t="str">
        <f>IF(P1198="","",(VLOOKUP(P1198,Flora!$F$2:$M$7000,2,FALSE)))</f>
        <v/>
      </c>
      <c r="R1198" t="str">
        <f>IF(P1198="","",(VLOOKUP(P1198,Flora!$F$2:$M$7000,3,FALSE)))</f>
        <v/>
      </c>
      <c r="S1198" t="str">
        <f>IF(P1198="","",(VLOOKUP(P1198,Flora!$F$2:$M$7000,4,FALSE)))</f>
        <v/>
      </c>
    </row>
    <row r="1199" spans="17:19" x14ac:dyDescent="0.25">
      <c r="Q1199" t="str">
        <f>IF(P1199="","",(VLOOKUP(P1199,Flora!$F$2:$M$7000,2,FALSE)))</f>
        <v/>
      </c>
      <c r="R1199" t="str">
        <f>IF(P1199="","",(VLOOKUP(P1199,Flora!$F$2:$M$7000,3,FALSE)))</f>
        <v/>
      </c>
      <c r="S1199" t="str">
        <f>IF(P1199="","",(VLOOKUP(P1199,Flora!$F$2:$M$7000,4,FALSE)))</f>
        <v/>
      </c>
    </row>
    <row r="1200" spans="17:19" x14ac:dyDescent="0.25">
      <c r="Q1200" t="str">
        <f>IF(P1200="","",(VLOOKUP(P1200,Flora!$F$2:$M$7000,2,FALSE)))</f>
        <v/>
      </c>
      <c r="R1200" t="str">
        <f>IF(P1200="","",(VLOOKUP(P1200,Flora!$F$2:$M$7000,3,FALSE)))</f>
        <v/>
      </c>
      <c r="S1200" t="str">
        <f>IF(P1200="","",(VLOOKUP(P1200,Flora!$F$2:$M$7000,4,FALSE)))</f>
        <v/>
      </c>
    </row>
    <row r="1201" spans="17:19" x14ac:dyDescent="0.25">
      <c r="Q1201" t="str">
        <f>IF(P1201="","",(VLOOKUP(P1201,Flora!$F$2:$M$7000,2,FALSE)))</f>
        <v/>
      </c>
      <c r="R1201" t="str">
        <f>IF(P1201="","",(VLOOKUP(P1201,Flora!$F$2:$M$7000,3,FALSE)))</f>
        <v/>
      </c>
      <c r="S1201" t="str">
        <f>IF(P1201="","",(VLOOKUP(P1201,Flora!$F$2:$M$7000,4,FALSE)))</f>
        <v/>
      </c>
    </row>
    <row r="1202" spans="17:19" x14ac:dyDescent="0.25">
      <c r="Q1202" t="str">
        <f>IF(P1202="","",(VLOOKUP(P1202,Flora!$F$2:$M$7000,2,FALSE)))</f>
        <v/>
      </c>
      <c r="R1202" t="str">
        <f>IF(P1202="","",(VLOOKUP(P1202,Flora!$F$2:$M$7000,3,FALSE)))</f>
        <v/>
      </c>
      <c r="S1202" t="str">
        <f>IF(P1202="","",(VLOOKUP(P1202,Flora!$F$2:$M$7000,4,FALSE)))</f>
        <v/>
      </c>
    </row>
    <row r="1203" spans="17:19" x14ac:dyDescent="0.25">
      <c r="Q1203" t="str">
        <f>IF(P1203="","",(VLOOKUP(P1203,Flora!$F$2:$M$7000,2,FALSE)))</f>
        <v/>
      </c>
      <c r="R1203" t="str">
        <f>IF(P1203="","",(VLOOKUP(P1203,Flora!$F$2:$M$7000,3,FALSE)))</f>
        <v/>
      </c>
      <c r="S1203" t="str">
        <f>IF(P1203="","",(VLOOKUP(P1203,Flora!$F$2:$M$7000,4,FALSE)))</f>
        <v/>
      </c>
    </row>
    <row r="1204" spans="17:19" x14ac:dyDescent="0.25">
      <c r="Q1204" t="str">
        <f>IF(P1204="","",(VLOOKUP(P1204,Flora!$F$2:$M$7000,2,FALSE)))</f>
        <v/>
      </c>
      <c r="R1204" t="str">
        <f>IF(P1204="","",(VLOOKUP(P1204,Flora!$F$2:$M$7000,3,FALSE)))</f>
        <v/>
      </c>
      <c r="S1204" t="str">
        <f>IF(P1204="","",(VLOOKUP(P1204,Flora!$F$2:$M$7000,4,FALSE)))</f>
        <v/>
      </c>
    </row>
    <row r="1205" spans="17:19" x14ac:dyDescent="0.25">
      <c r="Q1205" t="str">
        <f>IF(P1205="","",(VLOOKUP(P1205,Flora!$F$2:$M$7000,2,FALSE)))</f>
        <v/>
      </c>
      <c r="R1205" t="str">
        <f>IF(P1205="","",(VLOOKUP(P1205,Flora!$F$2:$M$7000,3,FALSE)))</f>
        <v/>
      </c>
      <c r="S1205" t="str">
        <f>IF(P1205="","",(VLOOKUP(P1205,Flora!$F$2:$M$7000,4,FALSE)))</f>
        <v/>
      </c>
    </row>
    <row r="1206" spans="17:19" x14ac:dyDescent="0.25">
      <c r="Q1206" t="str">
        <f>IF(P1206="","",(VLOOKUP(P1206,Flora!$F$2:$M$7000,2,FALSE)))</f>
        <v/>
      </c>
      <c r="R1206" t="str">
        <f>IF(P1206="","",(VLOOKUP(P1206,Flora!$F$2:$M$7000,3,FALSE)))</f>
        <v/>
      </c>
      <c r="S1206" t="str">
        <f>IF(P1206="","",(VLOOKUP(P1206,Flora!$F$2:$M$7000,4,FALSE)))</f>
        <v/>
      </c>
    </row>
    <row r="1207" spans="17:19" x14ac:dyDescent="0.25">
      <c r="Q1207" t="str">
        <f>IF(P1207="","",(VLOOKUP(P1207,Flora!$F$2:$M$7000,2,FALSE)))</f>
        <v/>
      </c>
      <c r="R1207" t="str">
        <f>IF(P1207="","",(VLOOKUP(P1207,Flora!$F$2:$M$7000,3,FALSE)))</f>
        <v/>
      </c>
      <c r="S1207" t="str">
        <f>IF(P1207="","",(VLOOKUP(P1207,Flora!$F$2:$M$7000,4,FALSE)))</f>
        <v/>
      </c>
    </row>
    <row r="1208" spans="17:19" x14ac:dyDescent="0.25">
      <c r="Q1208" t="str">
        <f>IF(P1208="","",(VLOOKUP(P1208,Flora!$F$2:$M$7000,2,FALSE)))</f>
        <v/>
      </c>
      <c r="R1208" t="str">
        <f>IF(P1208="","",(VLOOKUP(P1208,Flora!$F$2:$M$7000,3,FALSE)))</f>
        <v/>
      </c>
      <c r="S1208" t="str">
        <f>IF(P1208="","",(VLOOKUP(P1208,Flora!$F$2:$M$7000,4,FALSE)))</f>
        <v/>
      </c>
    </row>
    <row r="1209" spans="17:19" x14ac:dyDescent="0.25">
      <c r="Q1209" t="str">
        <f>IF(P1209="","",(VLOOKUP(P1209,Flora!$F$2:$M$7000,2,FALSE)))</f>
        <v/>
      </c>
      <c r="R1209" t="str">
        <f>IF(P1209="","",(VLOOKUP(P1209,Flora!$F$2:$M$7000,3,FALSE)))</f>
        <v/>
      </c>
      <c r="S1209" t="str">
        <f>IF(P1209="","",(VLOOKUP(P1209,Flora!$F$2:$M$7000,4,FALSE)))</f>
        <v/>
      </c>
    </row>
    <row r="1210" spans="17:19" x14ac:dyDescent="0.25">
      <c r="Q1210" t="str">
        <f>IF(P1210="","",(VLOOKUP(P1210,Flora!$F$2:$M$7000,2,FALSE)))</f>
        <v/>
      </c>
      <c r="R1210" t="str">
        <f>IF(P1210="","",(VLOOKUP(P1210,Flora!$F$2:$M$7000,3,FALSE)))</f>
        <v/>
      </c>
      <c r="S1210" t="str">
        <f>IF(P1210="","",(VLOOKUP(P1210,Flora!$F$2:$M$7000,4,FALSE)))</f>
        <v/>
      </c>
    </row>
    <row r="1211" spans="17:19" x14ac:dyDescent="0.25">
      <c r="Q1211" t="str">
        <f>IF(P1211="","",(VLOOKUP(P1211,Flora!$F$2:$M$7000,2,FALSE)))</f>
        <v/>
      </c>
      <c r="R1211" t="str">
        <f>IF(P1211="","",(VLOOKUP(P1211,Flora!$F$2:$M$7000,3,FALSE)))</f>
        <v/>
      </c>
      <c r="S1211" t="str">
        <f>IF(P1211="","",(VLOOKUP(P1211,Flora!$F$2:$M$7000,4,FALSE)))</f>
        <v/>
      </c>
    </row>
    <row r="1212" spans="17:19" x14ac:dyDescent="0.25">
      <c r="Q1212" t="str">
        <f>IF(P1212="","",(VLOOKUP(P1212,Flora!$F$2:$M$7000,2,FALSE)))</f>
        <v/>
      </c>
      <c r="R1212" t="str">
        <f>IF(P1212="","",(VLOOKUP(P1212,Flora!$F$2:$M$7000,3,FALSE)))</f>
        <v/>
      </c>
      <c r="S1212" t="str">
        <f>IF(P1212="","",(VLOOKUP(P1212,Flora!$F$2:$M$7000,4,FALSE)))</f>
        <v/>
      </c>
    </row>
    <row r="1213" spans="17:19" x14ac:dyDescent="0.25">
      <c r="Q1213" t="str">
        <f>IF(P1213="","",(VLOOKUP(P1213,Flora!$F$2:$M$7000,2,FALSE)))</f>
        <v/>
      </c>
      <c r="R1213" t="str">
        <f>IF(P1213="","",(VLOOKUP(P1213,Flora!$F$2:$M$7000,3,FALSE)))</f>
        <v/>
      </c>
      <c r="S1213" t="str">
        <f>IF(P1213="","",(VLOOKUP(P1213,Flora!$F$2:$M$7000,4,FALSE)))</f>
        <v/>
      </c>
    </row>
    <row r="1214" spans="17:19" x14ac:dyDescent="0.25">
      <c r="Q1214" t="str">
        <f>IF(P1214="","",(VLOOKUP(P1214,Flora!$F$2:$M$7000,2,FALSE)))</f>
        <v/>
      </c>
      <c r="R1214" t="str">
        <f>IF(P1214="","",(VLOOKUP(P1214,Flora!$F$2:$M$7000,3,FALSE)))</f>
        <v/>
      </c>
      <c r="S1214" t="str">
        <f>IF(P1214="","",(VLOOKUP(P1214,Flora!$F$2:$M$7000,4,FALSE)))</f>
        <v/>
      </c>
    </row>
    <row r="1215" spans="17:19" x14ac:dyDescent="0.25">
      <c r="Q1215" t="str">
        <f>IF(P1215="","",(VLOOKUP(P1215,Flora!$F$2:$M$7000,2,FALSE)))</f>
        <v/>
      </c>
      <c r="R1215" t="str">
        <f>IF(P1215="","",(VLOOKUP(P1215,Flora!$F$2:$M$7000,3,FALSE)))</f>
        <v/>
      </c>
      <c r="S1215" t="str">
        <f>IF(P1215="","",(VLOOKUP(P1215,Flora!$F$2:$M$7000,4,FALSE)))</f>
        <v/>
      </c>
    </row>
    <row r="1216" spans="17:19" x14ac:dyDescent="0.25">
      <c r="Q1216" t="str">
        <f>IF(P1216="","",(VLOOKUP(P1216,Flora!$F$2:$M$7000,2,FALSE)))</f>
        <v/>
      </c>
      <c r="R1216" t="str">
        <f>IF(P1216="","",(VLOOKUP(P1216,Flora!$F$2:$M$7000,3,FALSE)))</f>
        <v/>
      </c>
      <c r="S1216" t="str">
        <f>IF(P1216="","",(VLOOKUP(P1216,Flora!$F$2:$M$7000,4,FALSE)))</f>
        <v/>
      </c>
    </row>
    <row r="1217" spans="17:19" x14ac:dyDescent="0.25">
      <c r="Q1217" t="str">
        <f>IF(P1217="","",(VLOOKUP(P1217,Flora!$F$2:$M$7000,2,FALSE)))</f>
        <v/>
      </c>
      <c r="R1217" t="str">
        <f>IF(P1217="","",(VLOOKUP(P1217,Flora!$F$2:$M$7000,3,FALSE)))</f>
        <v/>
      </c>
      <c r="S1217" t="str">
        <f>IF(P1217="","",(VLOOKUP(P1217,Flora!$F$2:$M$7000,4,FALSE)))</f>
        <v/>
      </c>
    </row>
    <row r="1218" spans="17:19" x14ac:dyDescent="0.25">
      <c r="Q1218" t="str">
        <f>IF(P1218="","",(VLOOKUP(P1218,Flora!$F$2:$M$7000,2,FALSE)))</f>
        <v/>
      </c>
      <c r="R1218" t="str">
        <f>IF(P1218="","",(VLOOKUP(P1218,Flora!$F$2:$M$7000,3,FALSE)))</f>
        <v/>
      </c>
      <c r="S1218" t="str">
        <f>IF(P1218="","",(VLOOKUP(P1218,Flora!$F$2:$M$7000,4,FALSE)))</f>
        <v/>
      </c>
    </row>
    <row r="1219" spans="17:19" x14ac:dyDescent="0.25">
      <c r="Q1219" t="str">
        <f>IF(P1219="","",(VLOOKUP(P1219,Flora!$F$2:$M$7000,2,FALSE)))</f>
        <v/>
      </c>
      <c r="R1219" t="str">
        <f>IF(P1219="","",(VLOOKUP(P1219,Flora!$F$2:$M$7000,3,FALSE)))</f>
        <v/>
      </c>
      <c r="S1219" t="str">
        <f>IF(P1219="","",(VLOOKUP(P1219,Flora!$F$2:$M$7000,4,FALSE)))</f>
        <v/>
      </c>
    </row>
    <row r="1220" spans="17:19" x14ac:dyDescent="0.25">
      <c r="Q1220" t="str">
        <f>IF(P1220="","",(VLOOKUP(P1220,Flora!$F$2:$M$7000,2,FALSE)))</f>
        <v/>
      </c>
      <c r="R1220" t="str">
        <f>IF(P1220="","",(VLOOKUP(P1220,Flora!$F$2:$M$7000,3,FALSE)))</f>
        <v/>
      </c>
      <c r="S1220" t="str">
        <f>IF(P1220="","",(VLOOKUP(P1220,Flora!$F$2:$M$7000,4,FALSE)))</f>
        <v/>
      </c>
    </row>
    <row r="1221" spans="17:19" x14ac:dyDescent="0.25">
      <c r="Q1221" t="str">
        <f>IF(P1221="","",(VLOOKUP(P1221,Flora!$F$2:$M$7000,2,FALSE)))</f>
        <v/>
      </c>
      <c r="R1221" t="str">
        <f>IF(P1221="","",(VLOOKUP(P1221,Flora!$F$2:$M$7000,3,FALSE)))</f>
        <v/>
      </c>
      <c r="S1221" t="str">
        <f>IF(P1221="","",(VLOOKUP(P1221,Flora!$F$2:$M$7000,4,FALSE)))</f>
        <v/>
      </c>
    </row>
    <row r="1222" spans="17:19" x14ac:dyDescent="0.25">
      <c r="Q1222" t="str">
        <f>IF(P1222="","",(VLOOKUP(P1222,Flora!$F$2:$M$7000,2,FALSE)))</f>
        <v/>
      </c>
      <c r="R1222" t="str">
        <f>IF(P1222="","",(VLOOKUP(P1222,Flora!$F$2:$M$7000,3,FALSE)))</f>
        <v/>
      </c>
      <c r="S1222" t="str">
        <f>IF(P1222="","",(VLOOKUP(P1222,Flora!$F$2:$M$7000,4,FALSE)))</f>
        <v/>
      </c>
    </row>
    <row r="1223" spans="17:19" x14ac:dyDescent="0.25">
      <c r="Q1223" t="str">
        <f>IF(P1223="","",(VLOOKUP(P1223,Flora!$F$2:$M$7000,2,FALSE)))</f>
        <v/>
      </c>
      <c r="R1223" t="str">
        <f>IF(P1223="","",(VLOOKUP(P1223,Flora!$F$2:$M$7000,3,FALSE)))</f>
        <v/>
      </c>
      <c r="S1223" t="str">
        <f>IF(P1223="","",(VLOOKUP(P1223,Flora!$F$2:$M$7000,4,FALSE)))</f>
        <v/>
      </c>
    </row>
    <row r="1224" spans="17:19" x14ac:dyDescent="0.25">
      <c r="Q1224" t="str">
        <f>IF(P1224="","",(VLOOKUP(P1224,Flora!$F$2:$M$7000,2,FALSE)))</f>
        <v/>
      </c>
      <c r="R1224" t="str">
        <f>IF(P1224="","",(VLOOKUP(P1224,Flora!$F$2:$M$7000,3,FALSE)))</f>
        <v/>
      </c>
      <c r="S1224" t="str">
        <f>IF(P1224="","",(VLOOKUP(P1224,Flora!$F$2:$M$7000,4,FALSE)))</f>
        <v/>
      </c>
    </row>
    <row r="1225" spans="17:19" x14ac:dyDescent="0.25">
      <c r="Q1225" t="str">
        <f>IF(P1225="","",(VLOOKUP(P1225,Flora!$F$2:$M$7000,2,FALSE)))</f>
        <v/>
      </c>
      <c r="R1225" t="str">
        <f>IF(P1225="","",(VLOOKUP(P1225,Flora!$F$2:$M$7000,3,FALSE)))</f>
        <v/>
      </c>
      <c r="S1225" t="str">
        <f>IF(P1225="","",(VLOOKUP(P1225,Flora!$F$2:$M$7000,4,FALSE)))</f>
        <v/>
      </c>
    </row>
    <row r="1226" spans="17:19" x14ac:dyDescent="0.25">
      <c r="Q1226" t="str">
        <f>IF(P1226="","",(VLOOKUP(P1226,Flora!$F$2:$M$7000,2,FALSE)))</f>
        <v/>
      </c>
      <c r="R1226" t="str">
        <f>IF(P1226="","",(VLOOKUP(P1226,Flora!$F$2:$M$7000,3,FALSE)))</f>
        <v/>
      </c>
      <c r="S1226" t="str">
        <f>IF(P1226="","",(VLOOKUP(P1226,Flora!$F$2:$M$7000,4,FALSE)))</f>
        <v/>
      </c>
    </row>
    <row r="1227" spans="17:19" x14ac:dyDescent="0.25">
      <c r="Q1227" t="str">
        <f>IF(P1227="","",(VLOOKUP(P1227,Flora!$F$2:$M$7000,2,FALSE)))</f>
        <v/>
      </c>
      <c r="R1227" t="str">
        <f>IF(P1227="","",(VLOOKUP(P1227,Flora!$F$2:$M$7000,3,FALSE)))</f>
        <v/>
      </c>
      <c r="S1227" t="str">
        <f>IF(P1227="","",(VLOOKUP(P1227,Flora!$F$2:$M$7000,4,FALSE)))</f>
        <v/>
      </c>
    </row>
    <row r="1228" spans="17:19" x14ac:dyDescent="0.25">
      <c r="Q1228" t="str">
        <f>IF(P1228="","",(VLOOKUP(P1228,Flora!$F$2:$M$7000,2,FALSE)))</f>
        <v/>
      </c>
      <c r="R1228" t="str">
        <f>IF(P1228="","",(VLOOKUP(P1228,Flora!$F$2:$M$7000,3,FALSE)))</f>
        <v/>
      </c>
      <c r="S1228" t="str">
        <f>IF(P1228="","",(VLOOKUP(P1228,Flora!$F$2:$M$7000,4,FALSE)))</f>
        <v/>
      </c>
    </row>
    <row r="1229" spans="17:19" x14ac:dyDescent="0.25">
      <c r="Q1229" t="str">
        <f>IF(P1229="","",(VLOOKUP(P1229,Flora!$F$2:$M$7000,2,FALSE)))</f>
        <v/>
      </c>
      <c r="R1229" t="str">
        <f>IF(P1229="","",(VLOOKUP(P1229,Flora!$F$2:$M$7000,3,FALSE)))</f>
        <v/>
      </c>
      <c r="S1229" t="str">
        <f>IF(P1229="","",(VLOOKUP(P1229,Flora!$F$2:$M$7000,4,FALSE)))</f>
        <v/>
      </c>
    </row>
    <row r="1230" spans="17:19" x14ac:dyDescent="0.25">
      <c r="Q1230" t="str">
        <f>IF(P1230="","",(VLOOKUP(P1230,Flora!$F$2:$M$7000,2,FALSE)))</f>
        <v/>
      </c>
      <c r="R1230" t="str">
        <f>IF(P1230="","",(VLOOKUP(P1230,Flora!$F$2:$M$7000,3,FALSE)))</f>
        <v/>
      </c>
      <c r="S1230" t="str">
        <f>IF(P1230="","",(VLOOKUP(P1230,Flora!$F$2:$M$7000,4,FALSE)))</f>
        <v/>
      </c>
    </row>
    <row r="1231" spans="17:19" x14ac:dyDescent="0.25">
      <c r="Q1231" t="str">
        <f>IF(P1231="","",(VLOOKUP(P1231,Flora!$F$2:$M$7000,2,FALSE)))</f>
        <v/>
      </c>
      <c r="R1231" t="str">
        <f>IF(P1231="","",(VLOOKUP(P1231,Flora!$F$2:$M$7000,3,FALSE)))</f>
        <v/>
      </c>
      <c r="S1231" t="str">
        <f>IF(P1231="","",(VLOOKUP(P1231,Flora!$F$2:$M$7000,4,FALSE)))</f>
        <v/>
      </c>
    </row>
    <row r="1232" spans="17:19" x14ac:dyDescent="0.25">
      <c r="Q1232" t="str">
        <f>IF(P1232="","",(VLOOKUP(P1232,Flora!$F$2:$M$7000,2,FALSE)))</f>
        <v/>
      </c>
      <c r="R1232" t="str">
        <f>IF(P1232="","",(VLOOKUP(P1232,Flora!$F$2:$M$7000,3,FALSE)))</f>
        <v/>
      </c>
      <c r="S1232" t="str">
        <f>IF(P1232="","",(VLOOKUP(P1232,Flora!$F$2:$M$7000,4,FALSE)))</f>
        <v/>
      </c>
    </row>
    <row r="1233" spans="17:19" x14ac:dyDescent="0.25">
      <c r="Q1233" t="str">
        <f>IF(P1233="","",(VLOOKUP(P1233,Flora!$F$2:$M$7000,2,FALSE)))</f>
        <v/>
      </c>
      <c r="R1233" t="str">
        <f>IF(P1233="","",(VLOOKUP(P1233,Flora!$F$2:$M$7000,3,FALSE)))</f>
        <v/>
      </c>
      <c r="S1233" t="str">
        <f>IF(P1233="","",(VLOOKUP(P1233,Flora!$F$2:$M$7000,4,FALSE)))</f>
        <v/>
      </c>
    </row>
    <row r="1234" spans="17:19" x14ac:dyDescent="0.25">
      <c r="Q1234" t="str">
        <f>IF(P1234="","",(VLOOKUP(P1234,Flora!$F$2:$M$7000,2,FALSE)))</f>
        <v/>
      </c>
      <c r="R1234" t="str">
        <f>IF(P1234="","",(VLOOKUP(P1234,Flora!$F$2:$M$7000,3,FALSE)))</f>
        <v/>
      </c>
      <c r="S1234" t="str">
        <f>IF(P1234="","",(VLOOKUP(P1234,Flora!$F$2:$M$7000,4,FALSE)))</f>
        <v/>
      </c>
    </row>
    <row r="1235" spans="17:19" x14ac:dyDescent="0.25">
      <c r="Q1235" t="str">
        <f>IF(P1235="","",(VLOOKUP(P1235,Flora!$F$2:$M$7000,2,FALSE)))</f>
        <v/>
      </c>
      <c r="R1235" t="str">
        <f>IF(P1235="","",(VLOOKUP(P1235,Flora!$F$2:$M$7000,3,FALSE)))</f>
        <v/>
      </c>
      <c r="S1235" t="str">
        <f>IF(P1235="","",(VLOOKUP(P1235,Flora!$F$2:$M$7000,4,FALSE)))</f>
        <v/>
      </c>
    </row>
    <row r="1236" spans="17:19" x14ac:dyDescent="0.25">
      <c r="Q1236" t="str">
        <f>IF(P1236="","",(VLOOKUP(P1236,Flora!$F$2:$M$7000,2,FALSE)))</f>
        <v/>
      </c>
      <c r="R1236" t="str">
        <f>IF(P1236="","",(VLOOKUP(P1236,Flora!$F$2:$M$7000,3,FALSE)))</f>
        <v/>
      </c>
      <c r="S1236" t="str">
        <f>IF(P1236="","",(VLOOKUP(P1236,Flora!$F$2:$M$7000,4,FALSE)))</f>
        <v/>
      </c>
    </row>
    <row r="1237" spans="17:19" x14ac:dyDescent="0.25">
      <c r="Q1237" t="str">
        <f>IF(P1237="","",(VLOOKUP(P1237,Flora!$F$2:$M$7000,2,FALSE)))</f>
        <v/>
      </c>
      <c r="R1237" t="str">
        <f>IF(P1237="","",(VLOOKUP(P1237,Flora!$F$2:$M$7000,3,FALSE)))</f>
        <v/>
      </c>
      <c r="S1237" t="str">
        <f>IF(P1237="","",(VLOOKUP(P1237,Flora!$F$2:$M$7000,4,FALSE)))</f>
        <v/>
      </c>
    </row>
    <row r="1238" spans="17:19" x14ac:dyDescent="0.25">
      <c r="Q1238" t="str">
        <f>IF(P1238="","",(VLOOKUP(P1238,Flora!$F$2:$M$7000,2,FALSE)))</f>
        <v/>
      </c>
      <c r="R1238" t="str">
        <f>IF(P1238="","",(VLOOKUP(P1238,Flora!$F$2:$M$7000,3,FALSE)))</f>
        <v/>
      </c>
      <c r="S1238" t="str">
        <f>IF(P1238="","",(VLOOKUP(P1238,Flora!$F$2:$M$7000,4,FALSE)))</f>
        <v/>
      </c>
    </row>
    <row r="1239" spans="17:19" x14ac:dyDescent="0.25">
      <c r="Q1239" t="str">
        <f>IF(P1239="","",(VLOOKUP(P1239,Flora!$F$2:$M$7000,2,FALSE)))</f>
        <v/>
      </c>
      <c r="R1239" t="str">
        <f>IF(P1239="","",(VLOOKUP(P1239,Flora!$F$2:$M$7000,3,FALSE)))</f>
        <v/>
      </c>
      <c r="S1239" t="str">
        <f>IF(P1239="","",(VLOOKUP(P1239,Flora!$F$2:$M$7000,4,FALSE)))</f>
        <v/>
      </c>
    </row>
    <row r="1240" spans="17:19" x14ac:dyDescent="0.25">
      <c r="Q1240" t="str">
        <f>IF(P1240="","",(VLOOKUP(P1240,Flora!$F$2:$M$7000,2,FALSE)))</f>
        <v/>
      </c>
      <c r="R1240" t="str">
        <f>IF(P1240="","",(VLOOKUP(P1240,Flora!$F$2:$M$7000,3,FALSE)))</f>
        <v/>
      </c>
      <c r="S1240" t="str">
        <f>IF(P1240="","",(VLOOKUP(P1240,Flora!$F$2:$M$7000,4,FALSE)))</f>
        <v/>
      </c>
    </row>
    <row r="1241" spans="17:19" x14ac:dyDescent="0.25">
      <c r="Q1241" t="str">
        <f>IF(P1241="","",(VLOOKUP(P1241,Flora!$F$2:$M$7000,2,FALSE)))</f>
        <v/>
      </c>
      <c r="R1241" t="str">
        <f>IF(P1241="","",(VLOOKUP(P1241,Flora!$F$2:$M$7000,3,FALSE)))</f>
        <v/>
      </c>
      <c r="S1241" t="str">
        <f>IF(P1241="","",(VLOOKUP(P1241,Flora!$F$2:$M$7000,4,FALSE)))</f>
        <v/>
      </c>
    </row>
    <row r="1242" spans="17:19" x14ac:dyDescent="0.25">
      <c r="Q1242" t="str">
        <f>IF(P1242="","",(VLOOKUP(P1242,Flora!$F$2:$M$7000,2,FALSE)))</f>
        <v/>
      </c>
      <c r="R1242" t="str">
        <f>IF(P1242="","",(VLOOKUP(P1242,Flora!$F$2:$M$7000,3,FALSE)))</f>
        <v/>
      </c>
      <c r="S1242" t="str">
        <f>IF(P1242="","",(VLOOKUP(P1242,Flora!$F$2:$M$7000,4,FALSE)))</f>
        <v/>
      </c>
    </row>
    <row r="1243" spans="17:19" x14ac:dyDescent="0.25">
      <c r="Q1243" t="str">
        <f>IF(P1243="","",(VLOOKUP(P1243,Flora!$F$2:$M$7000,2,FALSE)))</f>
        <v/>
      </c>
      <c r="R1243" t="str">
        <f>IF(P1243="","",(VLOOKUP(P1243,Flora!$F$2:$M$7000,3,FALSE)))</f>
        <v/>
      </c>
      <c r="S1243" t="str">
        <f>IF(P1243="","",(VLOOKUP(P1243,Flora!$F$2:$M$7000,4,FALSE)))</f>
        <v/>
      </c>
    </row>
    <row r="1244" spans="17:19" x14ac:dyDescent="0.25">
      <c r="Q1244" t="str">
        <f>IF(P1244="","",(VLOOKUP(P1244,Flora!$F$2:$M$7000,2,FALSE)))</f>
        <v/>
      </c>
      <c r="R1244" t="str">
        <f>IF(P1244="","",(VLOOKUP(P1244,Flora!$F$2:$M$7000,3,FALSE)))</f>
        <v/>
      </c>
      <c r="S1244" t="str">
        <f>IF(P1244="","",(VLOOKUP(P1244,Flora!$F$2:$M$7000,4,FALSE)))</f>
        <v/>
      </c>
    </row>
    <row r="1245" spans="17:19" x14ac:dyDescent="0.25">
      <c r="Q1245" t="str">
        <f>IF(P1245="","",(VLOOKUP(P1245,Flora!$F$2:$M$7000,2,FALSE)))</f>
        <v/>
      </c>
      <c r="R1245" t="str">
        <f>IF(P1245="","",(VLOOKUP(P1245,Flora!$F$2:$M$7000,3,FALSE)))</f>
        <v/>
      </c>
      <c r="S1245" t="str">
        <f>IF(P1245="","",(VLOOKUP(P1245,Flora!$F$2:$M$7000,4,FALSE)))</f>
        <v/>
      </c>
    </row>
    <row r="1246" spans="17:19" x14ac:dyDescent="0.25">
      <c r="Q1246" t="str">
        <f>IF(P1246="","",(VLOOKUP(P1246,Flora!$F$2:$M$7000,2,FALSE)))</f>
        <v/>
      </c>
      <c r="R1246" t="str">
        <f>IF(P1246="","",(VLOOKUP(P1246,Flora!$F$2:$M$7000,3,FALSE)))</f>
        <v/>
      </c>
      <c r="S1246" t="str">
        <f>IF(P1246="","",(VLOOKUP(P1246,Flora!$F$2:$M$7000,4,FALSE)))</f>
        <v/>
      </c>
    </row>
    <row r="1247" spans="17:19" x14ac:dyDescent="0.25">
      <c r="Q1247" t="str">
        <f>IF(P1247="","",(VLOOKUP(P1247,Flora!$F$2:$M$7000,2,FALSE)))</f>
        <v/>
      </c>
      <c r="R1247" t="str">
        <f>IF(P1247="","",(VLOOKUP(P1247,Flora!$F$2:$M$7000,3,FALSE)))</f>
        <v/>
      </c>
      <c r="S1247" t="str">
        <f>IF(P1247="","",(VLOOKUP(P1247,Flora!$F$2:$M$7000,4,FALSE)))</f>
        <v/>
      </c>
    </row>
    <row r="1248" spans="17:19" x14ac:dyDescent="0.25">
      <c r="Q1248" t="str">
        <f>IF(P1248="","",(VLOOKUP(P1248,Flora!$F$2:$M$7000,2,FALSE)))</f>
        <v/>
      </c>
      <c r="R1248" t="str">
        <f>IF(P1248="","",(VLOOKUP(P1248,Flora!$F$2:$M$7000,3,FALSE)))</f>
        <v/>
      </c>
      <c r="S1248" t="str">
        <f>IF(P1248="","",(VLOOKUP(P1248,Flora!$F$2:$M$7000,4,FALSE)))</f>
        <v/>
      </c>
    </row>
    <row r="1249" spans="17:19" x14ac:dyDescent="0.25">
      <c r="Q1249" t="str">
        <f>IF(P1249="","",(VLOOKUP(P1249,Flora!$F$2:$M$7000,2,FALSE)))</f>
        <v/>
      </c>
      <c r="R1249" t="str">
        <f>IF(P1249="","",(VLOOKUP(P1249,Flora!$F$2:$M$7000,3,FALSE)))</f>
        <v/>
      </c>
      <c r="S1249" t="str">
        <f>IF(P1249="","",(VLOOKUP(P1249,Flora!$F$2:$M$7000,4,FALSE)))</f>
        <v/>
      </c>
    </row>
    <row r="1250" spans="17:19" x14ac:dyDescent="0.25">
      <c r="Q1250" t="str">
        <f>IF(P1250="","",(VLOOKUP(P1250,Flora!$F$2:$M$7000,2,FALSE)))</f>
        <v/>
      </c>
      <c r="R1250" t="str">
        <f>IF(P1250="","",(VLOOKUP(P1250,Flora!$F$2:$M$7000,3,FALSE)))</f>
        <v/>
      </c>
      <c r="S1250" t="str">
        <f>IF(P1250="","",(VLOOKUP(P1250,Flora!$F$2:$M$7000,4,FALSE)))</f>
        <v/>
      </c>
    </row>
    <row r="1251" spans="17:19" x14ac:dyDescent="0.25">
      <c r="Q1251" t="str">
        <f>IF(P1251="","",(VLOOKUP(P1251,Flora!$F$2:$M$7000,2,FALSE)))</f>
        <v/>
      </c>
      <c r="R1251" t="str">
        <f>IF(P1251="","",(VLOOKUP(P1251,Flora!$F$2:$M$7000,3,FALSE)))</f>
        <v/>
      </c>
      <c r="S1251" t="str">
        <f>IF(P1251="","",(VLOOKUP(P1251,Flora!$F$2:$M$7000,4,FALSE)))</f>
        <v/>
      </c>
    </row>
    <row r="1252" spans="17:19" x14ac:dyDescent="0.25">
      <c r="Q1252" t="str">
        <f>IF(P1252="","",(VLOOKUP(P1252,Flora!$F$2:$M$7000,2,FALSE)))</f>
        <v/>
      </c>
      <c r="R1252" t="str">
        <f>IF(P1252="","",(VLOOKUP(P1252,Flora!$F$2:$M$7000,3,FALSE)))</f>
        <v/>
      </c>
      <c r="S1252" t="str">
        <f>IF(P1252="","",(VLOOKUP(P1252,Flora!$F$2:$M$7000,4,FALSE)))</f>
        <v/>
      </c>
    </row>
    <row r="1253" spans="17:19" x14ac:dyDescent="0.25">
      <c r="Q1253" t="str">
        <f>IF(P1253="","",(VLOOKUP(P1253,Flora!$F$2:$M$7000,2,FALSE)))</f>
        <v/>
      </c>
      <c r="R1253" t="str">
        <f>IF(P1253="","",(VLOOKUP(P1253,Flora!$F$2:$M$7000,3,FALSE)))</f>
        <v/>
      </c>
      <c r="S1253" t="str">
        <f>IF(P1253="","",(VLOOKUP(P1253,Flora!$F$2:$M$7000,4,FALSE)))</f>
        <v/>
      </c>
    </row>
    <row r="1254" spans="17:19" x14ac:dyDescent="0.25">
      <c r="Q1254" t="str">
        <f>IF(P1254="","",(VLOOKUP(P1254,Flora!$F$2:$M$7000,2,FALSE)))</f>
        <v/>
      </c>
      <c r="R1254" t="str">
        <f>IF(P1254="","",(VLOOKUP(P1254,Flora!$F$2:$M$7000,3,FALSE)))</f>
        <v/>
      </c>
      <c r="S1254" t="str">
        <f>IF(P1254="","",(VLOOKUP(P1254,Flora!$F$2:$M$7000,4,FALSE)))</f>
        <v/>
      </c>
    </row>
    <row r="1255" spans="17:19" x14ac:dyDescent="0.25">
      <c r="Q1255" t="str">
        <f>IF(P1255="","",(VLOOKUP(P1255,Flora!$F$2:$M$7000,2,FALSE)))</f>
        <v/>
      </c>
      <c r="R1255" t="str">
        <f>IF(P1255="","",(VLOOKUP(P1255,Flora!$F$2:$M$7000,3,FALSE)))</f>
        <v/>
      </c>
      <c r="S1255" t="str">
        <f>IF(P1255="","",(VLOOKUP(P1255,Flora!$F$2:$M$7000,4,FALSE)))</f>
        <v/>
      </c>
    </row>
    <row r="1256" spans="17:19" x14ac:dyDescent="0.25">
      <c r="Q1256" t="str">
        <f>IF(P1256="","",(VLOOKUP(P1256,Flora!$F$2:$M$7000,2,FALSE)))</f>
        <v/>
      </c>
      <c r="R1256" t="str">
        <f>IF(P1256="","",(VLOOKUP(P1256,Flora!$F$2:$M$7000,3,FALSE)))</f>
        <v/>
      </c>
      <c r="S1256" t="str">
        <f>IF(P1256="","",(VLOOKUP(P1256,Flora!$F$2:$M$7000,4,FALSE)))</f>
        <v/>
      </c>
    </row>
    <row r="1257" spans="17:19" x14ac:dyDescent="0.25">
      <c r="Q1257" t="str">
        <f>IF(P1257="","",(VLOOKUP(P1257,Flora!$F$2:$M$7000,2,FALSE)))</f>
        <v/>
      </c>
      <c r="R1257" t="str">
        <f>IF(P1257="","",(VLOOKUP(P1257,Flora!$F$2:$M$7000,3,FALSE)))</f>
        <v/>
      </c>
      <c r="S1257" t="str">
        <f>IF(P1257="","",(VLOOKUP(P1257,Flora!$F$2:$M$7000,4,FALSE)))</f>
        <v/>
      </c>
    </row>
    <row r="1258" spans="17:19" x14ac:dyDescent="0.25">
      <c r="Q1258" t="str">
        <f>IF(P1258="","",(VLOOKUP(P1258,Flora!$F$2:$M$7000,2,FALSE)))</f>
        <v/>
      </c>
      <c r="R1258" t="str">
        <f>IF(P1258="","",(VLOOKUP(P1258,Flora!$F$2:$M$7000,3,FALSE)))</f>
        <v/>
      </c>
      <c r="S1258" t="str">
        <f>IF(P1258="","",(VLOOKUP(P1258,Flora!$F$2:$M$7000,4,FALSE)))</f>
        <v/>
      </c>
    </row>
    <row r="1259" spans="17:19" x14ac:dyDescent="0.25">
      <c r="Q1259" t="str">
        <f>IF(P1259="","",(VLOOKUP(P1259,Flora!$F$2:$M$7000,2,FALSE)))</f>
        <v/>
      </c>
      <c r="R1259" t="str">
        <f>IF(P1259="","",(VLOOKUP(P1259,Flora!$F$2:$M$7000,3,FALSE)))</f>
        <v/>
      </c>
      <c r="S1259" t="str">
        <f>IF(P1259="","",(VLOOKUP(P1259,Flora!$F$2:$M$7000,4,FALSE)))</f>
        <v/>
      </c>
    </row>
    <row r="1260" spans="17:19" x14ac:dyDescent="0.25">
      <c r="Q1260" t="str">
        <f>IF(P1260="","",(VLOOKUP(P1260,Flora!$F$2:$M$7000,2,FALSE)))</f>
        <v/>
      </c>
      <c r="R1260" t="str">
        <f>IF(P1260="","",(VLOOKUP(P1260,Flora!$F$2:$M$7000,3,FALSE)))</f>
        <v/>
      </c>
      <c r="S1260" t="str">
        <f>IF(P1260="","",(VLOOKUP(P1260,Flora!$F$2:$M$7000,4,FALSE)))</f>
        <v/>
      </c>
    </row>
    <row r="1261" spans="17:19" x14ac:dyDescent="0.25">
      <c r="Q1261" t="str">
        <f>IF(P1261="","",(VLOOKUP(P1261,Flora!$F$2:$M$7000,2,FALSE)))</f>
        <v/>
      </c>
      <c r="R1261" t="str">
        <f>IF(P1261="","",(VLOOKUP(P1261,Flora!$F$2:$M$7000,3,FALSE)))</f>
        <v/>
      </c>
      <c r="S1261" t="str">
        <f>IF(P1261="","",(VLOOKUP(P1261,Flora!$F$2:$M$7000,4,FALSE)))</f>
        <v/>
      </c>
    </row>
    <row r="1262" spans="17:19" x14ac:dyDescent="0.25">
      <c r="Q1262" t="str">
        <f>IF(P1262="","",(VLOOKUP(P1262,Flora!$F$2:$M$7000,2,FALSE)))</f>
        <v/>
      </c>
      <c r="R1262" t="str">
        <f>IF(P1262="","",(VLOOKUP(P1262,Flora!$F$2:$M$7000,3,FALSE)))</f>
        <v/>
      </c>
      <c r="S1262" t="str">
        <f>IF(P1262="","",(VLOOKUP(P1262,Flora!$F$2:$M$7000,4,FALSE)))</f>
        <v/>
      </c>
    </row>
    <row r="1263" spans="17:19" x14ac:dyDescent="0.25">
      <c r="Q1263" t="str">
        <f>IF(P1263="","",(VLOOKUP(P1263,Flora!$F$2:$M$7000,2,FALSE)))</f>
        <v/>
      </c>
      <c r="R1263" t="str">
        <f>IF(P1263="","",(VLOOKUP(P1263,Flora!$F$2:$M$7000,3,FALSE)))</f>
        <v/>
      </c>
      <c r="S1263" t="str">
        <f>IF(P1263="","",(VLOOKUP(P1263,Flora!$F$2:$M$7000,4,FALSE)))</f>
        <v/>
      </c>
    </row>
    <row r="1264" spans="17:19" x14ac:dyDescent="0.25">
      <c r="Q1264" t="str">
        <f>IF(P1264="","",(VLOOKUP(P1264,Flora!$F$2:$M$7000,2,FALSE)))</f>
        <v/>
      </c>
      <c r="R1264" t="str">
        <f>IF(P1264="","",(VLOOKUP(P1264,Flora!$F$2:$M$7000,3,FALSE)))</f>
        <v/>
      </c>
      <c r="S1264" t="str">
        <f>IF(P1264="","",(VLOOKUP(P1264,Flora!$F$2:$M$7000,4,FALSE)))</f>
        <v/>
      </c>
    </row>
    <row r="1265" spans="17:19" x14ac:dyDescent="0.25">
      <c r="Q1265" t="str">
        <f>IF(P1265="","",(VLOOKUP(P1265,Flora!$F$2:$M$7000,2,FALSE)))</f>
        <v/>
      </c>
      <c r="R1265" t="str">
        <f>IF(P1265="","",(VLOOKUP(P1265,Flora!$F$2:$M$7000,3,FALSE)))</f>
        <v/>
      </c>
      <c r="S1265" t="str">
        <f>IF(P1265="","",(VLOOKUP(P1265,Flora!$F$2:$M$7000,4,FALSE)))</f>
        <v/>
      </c>
    </row>
    <row r="1266" spans="17:19" x14ac:dyDescent="0.25">
      <c r="Q1266" t="str">
        <f>IF(P1266="","",(VLOOKUP(P1266,Flora!$F$2:$M$7000,2,FALSE)))</f>
        <v/>
      </c>
      <c r="R1266" t="str">
        <f>IF(P1266="","",(VLOOKUP(P1266,Flora!$F$2:$M$7000,3,FALSE)))</f>
        <v/>
      </c>
      <c r="S1266" t="str">
        <f>IF(P1266="","",(VLOOKUP(P1266,Flora!$F$2:$M$7000,4,FALSE)))</f>
        <v/>
      </c>
    </row>
    <row r="1267" spans="17:19" x14ac:dyDescent="0.25">
      <c r="Q1267" t="str">
        <f>IF(P1267="","",(VLOOKUP(P1267,Flora!$F$2:$M$7000,2,FALSE)))</f>
        <v/>
      </c>
      <c r="R1267" t="str">
        <f>IF(P1267="","",(VLOOKUP(P1267,Flora!$F$2:$M$7000,3,FALSE)))</f>
        <v/>
      </c>
      <c r="S1267" t="str">
        <f>IF(P1267="","",(VLOOKUP(P1267,Flora!$F$2:$M$7000,4,FALSE)))</f>
        <v/>
      </c>
    </row>
    <row r="1268" spans="17:19" x14ac:dyDescent="0.25">
      <c r="Q1268" t="str">
        <f>IF(P1268="","",(VLOOKUP(P1268,Flora!$F$2:$M$7000,2,FALSE)))</f>
        <v/>
      </c>
      <c r="R1268" t="str">
        <f>IF(P1268="","",(VLOOKUP(P1268,Flora!$F$2:$M$7000,3,FALSE)))</f>
        <v/>
      </c>
      <c r="S1268" t="str">
        <f>IF(P1268="","",(VLOOKUP(P1268,Flora!$F$2:$M$7000,4,FALSE)))</f>
        <v/>
      </c>
    </row>
    <row r="1269" spans="17:19" x14ac:dyDescent="0.25">
      <c r="Q1269" t="str">
        <f>IF(P1269="","",(VLOOKUP(P1269,Flora!$F$2:$M$7000,2,FALSE)))</f>
        <v/>
      </c>
      <c r="R1269" t="str">
        <f>IF(P1269="","",(VLOOKUP(P1269,Flora!$F$2:$M$7000,3,FALSE)))</f>
        <v/>
      </c>
      <c r="S1269" t="str">
        <f>IF(P1269="","",(VLOOKUP(P1269,Flora!$F$2:$M$7000,4,FALSE)))</f>
        <v/>
      </c>
    </row>
    <row r="1270" spans="17:19" x14ac:dyDescent="0.25">
      <c r="Q1270" t="str">
        <f>IF(P1270="","",(VLOOKUP(P1270,Flora!$F$2:$M$7000,2,FALSE)))</f>
        <v/>
      </c>
      <c r="R1270" t="str">
        <f>IF(P1270="","",(VLOOKUP(P1270,Flora!$F$2:$M$7000,3,FALSE)))</f>
        <v/>
      </c>
      <c r="S1270" t="str">
        <f>IF(P1270="","",(VLOOKUP(P1270,Flora!$F$2:$M$7000,4,FALSE)))</f>
        <v/>
      </c>
    </row>
    <row r="1271" spans="17:19" x14ac:dyDescent="0.25">
      <c r="Q1271" t="str">
        <f>IF(P1271="","",(VLOOKUP(P1271,Flora!$F$2:$M$7000,2,FALSE)))</f>
        <v/>
      </c>
      <c r="R1271" t="str">
        <f>IF(P1271="","",(VLOOKUP(P1271,Flora!$F$2:$M$7000,3,FALSE)))</f>
        <v/>
      </c>
      <c r="S1271" t="str">
        <f>IF(P1271="","",(VLOOKUP(P1271,Flora!$F$2:$M$7000,4,FALSE)))</f>
        <v/>
      </c>
    </row>
    <row r="1272" spans="17:19" x14ac:dyDescent="0.25">
      <c r="Q1272" t="str">
        <f>IF(P1272="","",(VLOOKUP(P1272,Flora!$F$2:$M$7000,2,FALSE)))</f>
        <v/>
      </c>
      <c r="R1272" t="str">
        <f>IF(P1272="","",(VLOOKUP(P1272,Flora!$F$2:$M$7000,3,FALSE)))</f>
        <v/>
      </c>
      <c r="S1272" t="str">
        <f>IF(P1272="","",(VLOOKUP(P1272,Flora!$F$2:$M$7000,4,FALSE)))</f>
        <v/>
      </c>
    </row>
    <row r="1273" spans="17:19" x14ac:dyDescent="0.25">
      <c r="Q1273" t="str">
        <f>IF(P1273="","",(VLOOKUP(P1273,Flora!$F$2:$M$7000,2,FALSE)))</f>
        <v/>
      </c>
      <c r="R1273" t="str">
        <f>IF(P1273="","",(VLOOKUP(P1273,Flora!$F$2:$M$7000,3,FALSE)))</f>
        <v/>
      </c>
      <c r="S1273" t="str">
        <f>IF(P1273="","",(VLOOKUP(P1273,Flora!$F$2:$M$7000,4,FALSE)))</f>
        <v/>
      </c>
    </row>
    <row r="1274" spans="17:19" x14ac:dyDescent="0.25">
      <c r="Q1274" t="str">
        <f>IF(P1274="","",(VLOOKUP(P1274,Flora!$F$2:$M$7000,2,FALSE)))</f>
        <v/>
      </c>
      <c r="R1274" t="str">
        <f>IF(P1274="","",(VLOOKUP(P1274,Flora!$F$2:$M$7000,3,FALSE)))</f>
        <v/>
      </c>
      <c r="S1274" t="str">
        <f>IF(P1274="","",(VLOOKUP(P1274,Flora!$F$2:$M$7000,4,FALSE)))</f>
        <v/>
      </c>
    </row>
    <row r="1275" spans="17:19" x14ac:dyDescent="0.25">
      <c r="Q1275" t="str">
        <f>IF(P1275="","",(VLOOKUP(P1275,Flora!$F$2:$M$7000,2,FALSE)))</f>
        <v/>
      </c>
      <c r="R1275" t="str">
        <f>IF(P1275="","",(VLOOKUP(P1275,Flora!$F$2:$M$7000,3,FALSE)))</f>
        <v/>
      </c>
      <c r="S1275" t="str">
        <f>IF(P1275="","",(VLOOKUP(P1275,Flora!$F$2:$M$7000,4,FALSE)))</f>
        <v/>
      </c>
    </row>
    <row r="1276" spans="17:19" x14ac:dyDescent="0.25">
      <c r="Q1276" t="str">
        <f>IF(P1276="","",(VLOOKUP(P1276,Flora!$F$2:$M$7000,2,FALSE)))</f>
        <v/>
      </c>
      <c r="R1276" t="str">
        <f>IF(P1276="","",(VLOOKUP(P1276,Flora!$F$2:$M$7000,3,FALSE)))</f>
        <v/>
      </c>
      <c r="S1276" t="str">
        <f>IF(P1276="","",(VLOOKUP(P1276,Flora!$F$2:$M$7000,4,FALSE)))</f>
        <v/>
      </c>
    </row>
    <row r="1277" spans="17:19" x14ac:dyDescent="0.25">
      <c r="Q1277" t="str">
        <f>IF(P1277="","",(VLOOKUP(P1277,Flora!$F$2:$M$7000,2,FALSE)))</f>
        <v/>
      </c>
      <c r="R1277" t="str">
        <f>IF(P1277="","",(VLOOKUP(P1277,Flora!$F$2:$M$7000,3,FALSE)))</f>
        <v/>
      </c>
      <c r="S1277" t="str">
        <f>IF(P1277="","",(VLOOKUP(P1277,Flora!$F$2:$M$7000,4,FALSE)))</f>
        <v/>
      </c>
    </row>
    <row r="1278" spans="17:19" x14ac:dyDescent="0.25">
      <c r="Q1278" t="str">
        <f>IF(P1278="","",(VLOOKUP(P1278,Flora!$F$2:$M$7000,2,FALSE)))</f>
        <v/>
      </c>
      <c r="R1278" t="str">
        <f>IF(P1278="","",(VLOOKUP(P1278,Flora!$F$2:$M$7000,3,FALSE)))</f>
        <v/>
      </c>
      <c r="S1278" t="str">
        <f>IF(P1278="","",(VLOOKUP(P1278,Flora!$F$2:$M$7000,4,FALSE)))</f>
        <v/>
      </c>
    </row>
    <row r="1279" spans="17:19" x14ac:dyDescent="0.25">
      <c r="Q1279" t="str">
        <f>IF(P1279="","",(VLOOKUP(P1279,Flora!$F$2:$M$7000,2,FALSE)))</f>
        <v/>
      </c>
      <c r="R1279" t="str">
        <f>IF(P1279="","",(VLOOKUP(P1279,Flora!$F$2:$M$7000,3,FALSE)))</f>
        <v/>
      </c>
      <c r="S1279" t="str">
        <f>IF(P1279="","",(VLOOKUP(P1279,Flora!$F$2:$M$7000,4,FALSE)))</f>
        <v/>
      </c>
    </row>
    <row r="1280" spans="17:19" x14ac:dyDescent="0.25">
      <c r="Q1280" t="str">
        <f>IF(P1280="","",(VLOOKUP(P1280,Flora!$F$2:$M$7000,2,FALSE)))</f>
        <v/>
      </c>
      <c r="R1280" t="str">
        <f>IF(P1280="","",(VLOOKUP(P1280,Flora!$F$2:$M$7000,3,FALSE)))</f>
        <v/>
      </c>
      <c r="S1280" t="str">
        <f>IF(P1280="","",(VLOOKUP(P1280,Flora!$F$2:$M$7000,4,FALSE)))</f>
        <v/>
      </c>
    </row>
    <row r="1281" spans="17:19" x14ac:dyDescent="0.25">
      <c r="Q1281" t="str">
        <f>IF(P1281="","",(VLOOKUP(P1281,Flora!$F$2:$M$7000,2,FALSE)))</f>
        <v/>
      </c>
      <c r="R1281" t="str">
        <f>IF(P1281="","",(VLOOKUP(P1281,Flora!$F$2:$M$7000,3,FALSE)))</f>
        <v/>
      </c>
      <c r="S1281" t="str">
        <f>IF(P1281="","",(VLOOKUP(P1281,Flora!$F$2:$M$7000,4,FALSE)))</f>
        <v/>
      </c>
    </row>
    <row r="1282" spans="17:19" x14ac:dyDescent="0.25">
      <c r="Q1282" t="str">
        <f>IF(P1282="","",(VLOOKUP(P1282,Flora!$F$2:$M$7000,2,FALSE)))</f>
        <v/>
      </c>
      <c r="R1282" t="str">
        <f>IF(P1282="","",(VLOOKUP(P1282,Flora!$F$2:$M$7000,3,FALSE)))</f>
        <v/>
      </c>
      <c r="S1282" t="str">
        <f>IF(P1282="","",(VLOOKUP(P1282,Flora!$F$2:$M$7000,4,FALSE)))</f>
        <v/>
      </c>
    </row>
    <row r="1283" spans="17:19" x14ac:dyDescent="0.25">
      <c r="Q1283" t="str">
        <f>IF(P1283="","",(VLOOKUP(P1283,Flora!$F$2:$M$7000,2,FALSE)))</f>
        <v/>
      </c>
      <c r="R1283" t="str">
        <f>IF(P1283="","",(VLOOKUP(P1283,Flora!$F$2:$M$7000,3,FALSE)))</f>
        <v/>
      </c>
      <c r="S1283" t="str">
        <f>IF(P1283="","",(VLOOKUP(P1283,Flora!$F$2:$M$7000,4,FALSE)))</f>
        <v/>
      </c>
    </row>
    <row r="1284" spans="17:19" x14ac:dyDescent="0.25">
      <c r="Q1284" t="str">
        <f>IF(P1284="","",(VLOOKUP(P1284,Flora!$F$2:$M$7000,2,FALSE)))</f>
        <v/>
      </c>
      <c r="R1284" t="str">
        <f>IF(P1284="","",(VLOOKUP(P1284,Flora!$F$2:$M$7000,3,FALSE)))</f>
        <v/>
      </c>
      <c r="S1284" t="str">
        <f>IF(P1284="","",(VLOOKUP(P1284,Flora!$F$2:$M$7000,4,FALSE)))</f>
        <v/>
      </c>
    </row>
    <row r="1285" spans="17:19" x14ac:dyDescent="0.25">
      <c r="Q1285" t="str">
        <f>IF(P1285="","",(VLOOKUP(P1285,Flora!$F$2:$M$7000,2,FALSE)))</f>
        <v/>
      </c>
      <c r="R1285" t="str">
        <f>IF(P1285="","",(VLOOKUP(P1285,Flora!$F$2:$M$7000,3,FALSE)))</f>
        <v/>
      </c>
      <c r="S1285" t="str">
        <f>IF(P1285="","",(VLOOKUP(P1285,Flora!$F$2:$M$7000,4,FALSE)))</f>
        <v/>
      </c>
    </row>
    <row r="1286" spans="17:19" x14ac:dyDescent="0.25">
      <c r="Q1286" t="str">
        <f>IF(P1286="","",(VLOOKUP(P1286,Flora!$F$2:$M$7000,2,FALSE)))</f>
        <v/>
      </c>
      <c r="R1286" t="str">
        <f>IF(P1286="","",(VLOOKUP(P1286,Flora!$F$2:$M$7000,3,FALSE)))</f>
        <v/>
      </c>
      <c r="S1286" t="str">
        <f>IF(P1286="","",(VLOOKUP(P1286,Flora!$F$2:$M$7000,4,FALSE)))</f>
        <v/>
      </c>
    </row>
    <row r="1287" spans="17:19" x14ac:dyDescent="0.25">
      <c r="Q1287" t="str">
        <f>IF(P1287="","",(VLOOKUP(P1287,Flora!$F$2:$M$7000,2,FALSE)))</f>
        <v/>
      </c>
      <c r="R1287" t="str">
        <f>IF(P1287="","",(VLOOKUP(P1287,Flora!$F$2:$M$7000,3,FALSE)))</f>
        <v/>
      </c>
      <c r="S1287" t="str">
        <f>IF(P1287="","",(VLOOKUP(P1287,Flora!$F$2:$M$7000,4,FALSE)))</f>
        <v/>
      </c>
    </row>
    <row r="1288" spans="17:19" x14ac:dyDescent="0.25">
      <c r="Q1288" t="str">
        <f>IF(P1288="","",(VLOOKUP(P1288,Flora!$F$2:$M$7000,2,FALSE)))</f>
        <v/>
      </c>
      <c r="R1288" t="str">
        <f>IF(P1288="","",(VLOOKUP(P1288,Flora!$F$2:$M$7000,3,FALSE)))</f>
        <v/>
      </c>
      <c r="S1288" t="str">
        <f>IF(P1288="","",(VLOOKUP(P1288,Flora!$F$2:$M$7000,4,FALSE)))</f>
        <v/>
      </c>
    </row>
    <row r="1289" spans="17:19" x14ac:dyDescent="0.25">
      <c r="Q1289" t="str">
        <f>IF(P1289="","",(VLOOKUP(P1289,Flora!$F$2:$M$7000,2,FALSE)))</f>
        <v/>
      </c>
      <c r="R1289" t="str">
        <f>IF(P1289="","",(VLOOKUP(P1289,Flora!$F$2:$M$7000,3,FALSE)))</f>
        <v/>
      </c>
      <c r="S1289" t="str">
        <f>IF(P1289="","",(VLOOKUP(P1289,Flora!$F$2:$M$7000,4,FALSE)))</f>
        <v/>
      </c>
    </row>
    <row r="1290" spans="17:19" x14ac:dyDescent="0.25">
      <c r="Q1290" t="str">
        <f>IF(P1290="","",(VLOOKUP(P1290,Flora!$F$2:$M$7000,2,FALSE)))</f>
        <v/>
      </c>
      <c r="R1290" t="str">
        <f>IF(P1290="","",(VLOOKUP(P1290,Flora!$F$2:$M$7000,3,FALSE)))</f>
        <v/>
      </c>
      <c r="S1290" t="str">
        <f>IF(P1290="","",(VLOOKUP(P1290,Flora!$F$2:$M$7000,4,FALSE)))</f>
        <v/>
      </c>
    </row>
    <row r="1291" spans="17:19" x14ac:dyDescent="0.25">
      <c r="Q1291" t="str">
        <f>IF(P1291="","",(VLOOKUP(P1291,Flora!$F$2:$M$7000,2,FALSE)))</f>
        <v/>
      </c>
      <c r="R1291" t="str">
        <f>IF(P1291="","",(VLOOKUP(P1291,Flora!$F$2:$M$7000,3,FALSE)))</f>
        <v/>
      </c>
      <c r="S1291" t="str">
        <f>IF(P1291="","",(VLOOKUP(P1291,Flora!$F$2:$M$7000,4,FALSE)))</f>
        <v/>
      </c>
    </row>
    <row r="1292" spans="17:19" x14ac:dyDescent="0.25">
      <c r="Q1292" t="str">
        <f>IF(P1292="","",(VLOOKUP(P1292,Flora!$F$2:$M$7000,2,FALSE)))</f>
        <v/>
      </c>
      <c r="R1292" t="str">
        <f>IF(P1292="","",(VLOOKUP(P1292,Flora!$F$2:$M$7000,3,FALSE)))</f>
        <v/>
      </c>
      <c r="S1292" t="str">
        <f>IF(P1292="","",(VLOOKUP(P1292,Flora!$F$2:$M$7000,4,FALSE)))</f>
        <v/>
      </c>
    </row>
    <row r="1293" spans="17:19" x14ac:dyDescent="0.25">
      <c r="Q1293" t="str">
        <f>IF(P1293="","",(VLOOKUP(P1293,Flora!$F$2:$M$7000,2,FALSE)))</f>
        <v/>
      </c>
      <c r="R1293" t="str">
        <f>IF(P1293="","",(VLOOKUP(P1293,Flora!$F$2:$M$7000,3,FALSE)))</f>
        <v/>
      </c>
      <c r="S1293" t="str">
        <f>IF(P1293="","",(VLOOKUP(P1293,Flora!$F$2:$M$7000,4,FALSE)))</f>
        <v/>
      </c>
    </row>
    <row r="1294" spans="17:19" x14ac:dyDescent="0.25">
      <c r="Q1294" t="str">
        <f>IF(P1294="","",(VLOOKUP(P1294,Flora!$F$2:$M$7000,2,FALSE)))</f>
        <v/>
      </c>
      <c r="R1294" t="str">
        <f>IF(P1294="","",(VLOOKUP(P1294,Flora!$F$2:$M$7000,3,FALSE)))</f>
        <v/>
      </c>
      <c r="S1294" t="str">
        <f>IF(P1294="","",(VLOOKUP(P1294,Flora!$F$2:$M$7000,4,FALSE)))</f>
        <v/>
      </c>
    </row>
    <row r="1295" spans="17:19" x14ac:dyDescent="0.25">
      <c r="Q1295" t="str">
        <f>IF(P1295="","",(VLOOKUP(P1295,Flora!$F$2:$M$7000,2,FALSE)))</f>
        <v/>
      </c>
      <c r="R1295" t="str">
        <f>IF(P1295="","",(VLOOKUP(P1295,Flora!$F$2:$M$7000,3,FALSE)))</f>
        <v/>
      </c>
      <c r="S1295" t="str">
        <f>IF(P1295="","",(VLOOKUP(P1295,Flora!$F$2:$M$7000,4,FALSE)))</f>
        <v/>
      </c>
    </row>
    <row r="1296" spans="17:19" x14ac:dyDescent="0.25">
      <c r="Q1296" t="str">
        <f>IF(P1296="","",(VLOOKUP(P1296,Flora!$F$2:$M$7000,2,FALSE)))</f>
        <v/>
      </c>
      <c r="R1296" t="str">
        <f>IF(P1296="","",(VLOOKUP(P1296,Flora!$F$2:$M$7000,3,FALSE)))</f>
        <v/>
      </c>
      <c r="S1296" t="str">
        <f>IF(P1296="","",(VLOOKUP(P1296,Flora!$F$2:$M$7000,4,FALSE)))</f>
        <v/>
      </c>
    </row>
    <row r="1297" spans="17:19" x14ac:dyDescent="0.25">
      <c r="Q1297" t="str">
        <f>IF(P1297="","",(VLOOKUP(P1297,Flora!$F$2:$M$7000,2,FALSE)))</f>
        <v/>
      </c>
      <c r="R1297" t="str">
        <f>IF(P1297="","",(VLOOKUP(P1297,Flora!$F$2:$M$7000,3,FALSE)))</f>
        <v/>
      </c>
      <c r="S1297" t="str">
        <f>IF(P1297="","",(VLOOKUP(P1297,Flora!$F$2:$M$7000,4,FALSE)))</f>
        <v/>
      </c>
    </row>
    <row r="1298" spans="17:19" x14ac:dyDescent="0.25">
      <c r="Q1298" t="str">
        <f>IF(P1298="","",(VLOOKUP(P1298,Flora!$F$2:$M$7000,2,FALSE)))</f>
        <v/>
      </c>
      <c r="R1298" t="str">
        <f>IF(P1298="","",(VLOOKUP(P1298,Flora!$F$2:$M$7000,3,FALSE)))</f>
        <v/>
      </c>
      <c r="S1298" t="str">
        <f>IF(P1298="","",(VLOOKUP(P1298,Flora!$F$2:$M$7000,4,FALSE)))</f>
        <v/>
      </c>
    </row>
    <row r="1299" spans="17:19" x14ac:dyDescent="0.25">
      <c r="Q1299" t="str">
        <f>IF(P1299="","",(VLOOKUP(P1299,Flora!$F$2:$M$7000,2,FALSE)))</f>
        <v/>
      </c>
      <c r="R1299" t="str">
        <f>IF(P1299="","",(VLOOKUP(P1299,Flora!$F$2:$M$7000,3,FALSE)))</f>
        <v/>
      </c>
      <c r="S1299" t="str">
        <f>IF(P1299="","",(VLOOKUP(P1299,Flora!$F$2:$M$7000,4,FALSE)))</f>
        <v/>
      </c>
    </row>
    <row r="1300" spans="17:19" x14ac:dyDescent="0.25">
      <c r="Q1300" t="str">
        <f>IF(P1300="","",(VLOOKUP(P1300,Flora!$F$2:$M$7000,2,FALSE)))</f>
        <v/>
      </c>
      <c r="R1300" t="str">
        <f>IF(P1300="","",(VLOOKUP(P1300,Flora!$F$2:$M$7000,3,FALSE)))</f>
        <v/>
      </c>
      <c r="S1300" t="str">
        <f>IF(P1300="","",(VLOOKUP(P1300,Flora!$F$2:$M$7000,4,FALSE)))</f>
        <v/>
      </c>
    </row>
    <row r="1301" spans="17:19" x14ac:dyDescent="0.25">
      <c r="Q1301" t="str">
        <f>IF(P1301="","",(VLOOKUP(P1301,Flora!$F$2:$M$7000,2,FALSE)))</f>
        <v/>
      </c>
      <c r="R1301" t="str">
        <f>IF(P1301="","",(VLOOKUP(P1301,Flora!$F$2:$M$7000,3,FALSE)))</f>
        <v/>
      </c>
      <c r="S1301" t="str">
        <f>IF(P1301="","",(VLOOKUP(P1301,Flora!$F$2:$M$7000,4,FALSE)))</f>
        <v/>
      </c>
    </row>
    <row r="1302" spans="17:19" x14ac:dyDescent="0.25">
      <c r="Q1302" t="str">
        <f>IF(P1302="","",(VLOOKUP(P1302,Flora!$F$2:$M$7000,2,FALSE)))</f>
        <v/>
      </c>
      <c r="R1302" t="str">
        <f>IF(P1302="","",(VLOOKUP(P1302,Flora!$F$2:$M$7000,3,FALSE)))</f>
        <v/>
      </c>
      <c r="S1302" t="str">
        <f>IF(P1302="","",(VLOOKUP(P1302,Flora!$F$2:$M$7000,4,FALSE)))</f>
        <v/>
      </c>
    </row>
    <row r="1303" spans="17:19" x14ac:dyDescent="0.25">
      <c r="Q1303" t="str">
        <f>IF(P1303="","",(VLOOKUP(P1303,Flora!$F$2:$M$7000,2,FALSE)))</f>
        <v/>
      </c>
      <c r="R1303" t="str">
        <f>IF(P1303="","",(VLOOKUP(P1303,Flora!$F$2:$M$7000,3,FALSE)))</f>
        <v/>
      </c>
      <c r="S1303" t="str">
        <f>IF(P1303="","",(VLOOKUP(P1303,Flora!$F$2:$M$7000,4,FALSE)))</f>
        <v/>
      </c>
    </row>
    <row r="1304" spans="17:19" x14ac:dyDescent="0.25">
      <c r="Q1304" t="str">
        <f>IF(P1304="","",(VLOOKUP(P1304,Flora!$F$2:$M$7000,2,FALSE)))</f>
        <v/>
      </c>
      <c r="R1304" t="str">
        <f>IF(P1304="","",(VLOOKUP(P1304,Flora!$F$2:$M$7000,3,FALSE)))</f>
        <v/>
      </c>
      <c r="S1304" t="str">
        <f>IF(P1304="","",(VLOOKUP(P1304,Flora!$F$2:$M$7000,4,FALSE)))</f>
        <v/>
      </c>
    </row>
    <row r="1305" spans="17:19" x14ac:dyDescent="0.25">
      <c r="Q1305" t="str">
        <f>IF(P1305="","",(VLOOKUP(P1305,Flora!$F$2:$M$7000,2,FALSE)))</f>
        <v/>
      </c>
      <c r="R1305" t="str">
        <f>IF(P1305="","",(VLOOKUP(P1305,Flora!$F$2:$M$7000,3,FALSE)))</f>
        <v/>
      </c>
      <c r="S1305" t="str">
        <f>IF(P1305="","",(VLOOKUP(P1305,Flora!$F$2:$M$7000,4,FALSE)))</f>
        <v/>
      </c>
    </row>
    <row r="1306" spans="17:19" x14ac:dyDescent="0.25">
      <c r="Q1306" t="str">
        <f>IF(P1306="","",(VLOOKUP(P1306,Flora!$F$2:$M$7000,2,FALSE)))</f>
        <v/>
      </c>
      <c r="R1306" t="str">
        <f>IF(P1306="","",(VLOOKUP(P1306,Flora!$F$2:$M$7000,3,FALSE)))</f>
        <v/>
      </c>
      <c r="S1306" t="str">
        <f>IF(P1306="","",(VLOOKUP(P1306,Flora!$F$2:$M$7000,4,FALSE)))</f>
        <v/>
      </c>
    </row>
    <row r="1307" spans="17:19" x14ac:dyDescent="0.25">
      <c r="Q1307" t="str">
        <f>IF(P1307="","",(VLOOKUP(P1307,Flora!$F$2:$M$7000,2,FALSE)))</f>
        <v/>
      </c>
      <c r="R1307" t="str">
        <f>IF(P1307="","",(VLOOKUP(P1307,Flora!$F$2:$M$7000,3,FALSE)))</f>
        <v/>
      </c>
      <c r="S1307" t="str">
        <f>IF(P1307="","",(VLOOKUP(P1307,Flora!$F$2:$M$7000,4,FALSE)))</f>
        <v/>
      </c>
    </row>
    <row r="1308" spans="17:19" x14ac:dyDescent="0.25">
      <c r="Q1308" t="str">
        <f>IF(P1308="","",(VLOOKUP(P1308,Flora!$F$2:$M$7000,2,FALSE)))</f>
        <v/>
      </c>
      <c r="R1308" t="str">
        <f>IF(P1308="","",(VLOOKUP(P1308,Flora!$F$2:$M$7000,3,FALSE)))</f>
        <v/>
      </c>
      <c r="S1308" t="str">
        <f>IF(P1308="","",(VLOOKUP(P1308,Flora!$F$2:$M$7000,4,FALSE)))</f>
        <v/>
      </c>
    </row>
    <row r="1309" spans="17:19" x14ac:dyDescent="0.25">
      <c r="Q1309" t="str">
        <f>IF(P1309="","",(VLOOKUP(P1309,Flora!$F$2:$M$7000,2,FALSE)))</f>
        <v/>
      </c>
      <c r="R1309" t="str">
        <f>IF(P1309="","",(VLOOKUP(P1309,Flora!$F$2:$M$7000,3,FALSE)))</f>
        <v/>
      </c>
      <c r="S1309" t="str">
        <f>IF(P1309="","",(VLOOKUP(P1309,Flora!$F$2:$M$7000,4,FALSE)))</f>
        <v/>
      </c>
    </row>
    <row r="1310" spans="17:19" x14ac:dyDescent="0.25">
      <c r="Q1310" t="str">
        <f>IF(P1310="","",(VLOOKUP(P1310,Flora!$F$2:$M$7000,2,FALSE)))</f>
        <v/>
      </c>
      <c r="R1310" t="str">
        <f>IF(P1310="","",(VLOOKUP(P1310,Flora!$F$2:$M$7000,3,FALSE)))</f>
        <v/>
      </c>
      <c r="S1310" t="str">
        <f>IF(P1310="","",(VLOOKUP(P1310,Flora!$F$2:$M$7000,4,FALSE)))</f>
        <v/>
      </c>
    </row>
    <row r="1311" spans="17:19" x14ac:dyDescent="0.25">
      <c r="Q1311" t="str">
        <f>IF(P1311="","",(VLOOKUP(P1311,Flora!$F$2:$M$7000,2,FALSE)))</f>
        <v/>
      </c>
      <c r="R1311" t="str">
        <f>IF(P1311="","",(VLOOKUP(P1311,Flora!$F$2:$M$7000,3,FALSE)))</f>
        <v/>
      </c>
      <c r="S1311" t="str">
        <f>IF(P1311="","",(VLOOKUP(P1311,Flora!$F$2:$M$7000,4,FALSE)))</f>
        <v/>
      </c>
    </row>
    <row r="1312" spans="17:19" x14ac:dyDescent="0.25">
      <c r="Q1312" t="str">
        <f>IF(P1312="","",(VLOOKUP(P1312,Flora!$F$2:$M$7000,2,FALSE)))</f>
        <v/>
      </c>
      <c r="R1312" t="str">
        <f>IF(P1312="","",(VLOOKUP(P1312,Flora!$F$2:$M$7000,3,FALSE)))</f>
        <v/>
      </c>
      <c r="S1312" t="str">
        <f>IF(P1312="","",(VLOOKUP(P1312,Flora!$F$2:$M$7000,4,FALSE)))</f>
        <v/>
      </c>
    </row>
    <row r="1313" spans="17:19" x14ac:dyDescent="0.25">
      <c r="Q1313" t="str">
        <f>IF(P1313="","",(VLOOKUP(P1313,Flora!$F$2:$M$7000,2,FALSE)))</f>
        <v/>
      </c>
      <c r="R1313" t="str">
        <f>IF(P1313="","",(VLOOKUP(P1313,Flora!$F$2:$M$7000,3,FALSE)))</f>
        <v/>
      </c>
      <c r="S1313" t="str">
        <f>IF(P1313="","",(VLOOKUP(P1313,Flora!$F$2:$M$7000,4,FALSE)))</f>
        <v/>
      </c>
    </row>
    <row r="1314" spans="17:19" x14ac:dyDescent="0.25">
      <c r="Q1314" t="str">
        <f>IF(P1314="","",(VLOOKUP(P1314,Flora!$F$2:$M$7000,2,FALSE)))</f>
        <v/>
      </c>
      <c r="R1314" t="str">
        <f>IF(P1314="","",(VLOOKUP(P1314,Flora!$F$2:$M$7000,3,FALSE)))</f>
        <v/>
      </c>
      <c r="S1314" t="str">
        <f>IF(P1314="","",(VLOOKUP(P1314,Flora!$F$2:$M$7000,4,FALSE)))</f>
        <v/>
      </c>
    </row>
    <row r="1315" spans="17:19" x14ac:dyDescent="0.25">
      <c r="Q1315" t="str">
        <f>IF(P1315="","",(VLOOKUP(P1315,Flora!$F$2:$M$7000,2,FALSE)))</f>
        <v/>
      </c>
      <c r="R1315" t="str">
        <f>IF(P1315="","",(VLOOKUP(P1315,Flora!$F$2:$M$7000,3,FALSE)))</f>
        <v/>
      </c>
      <c r="S1315" t="str">
        <f>IF(P1315="","",(VLOOKUP(P1315,Flora!$F$2:$M$7000,4,FALSE)))</f>
        <v/>
      </c>
    </row>
    <row r="1316" spans="17:19" x14ac:dyDescent="0.25">
      <c r="Q1316" t="str">
        <f>IF(P1316="","",(VLOOKUP(P1316,Flora!$F$2:$M$7000,2,FALSE)))</f>
        <v/>
      </c>
      <c r="R1316" t="str">
        <f>IF(P1316="","",(VLOOKUP(P1316,Flora!$F$2:$M$7000,3,FALSE)))</f>
        <v/>
      </c>
      <c r="S1316" t="str">
        <f>IF(P1316="","",(VLOOKUP(P1316,Flora!$F$2:$M$7000,4,FALSE)))</f>
        <v/>
      </c>
    </row>
    <row r="1317" spans="17:19" x14ac:dyDescent="0.25">
      <c r="Q1317" t="str">
        <f>IF(P1317="","",(VLOOKUP(P1317,Flora!$F$2:$M$7000,2,FALSE)))</f>
        <v/>
      </c>
      <c r="R1317" t="str">
        <f>IF(P1317="","",(VLOOKUP(P1317,Flora!$F$2:$M$7000,3,FALSE)))</f>
        <v/>
      </c>
      <c r="S1317" t="str">
        <f>IF(P1317="","",(VLOOKUP(P1317,Flora!$F$2:$M$7000,4,FALSE)))</f>
        <v/>
      </c>
    </row>
    <row r="1318" spans="17:19" x14ac:dyDescent="0.25">
      <c r="Q1318" t="str">
        <f>IF(P1318="","",(VLOOKUP(P1318,Flora!$F$2:$M$7000,2,FALSE)))</f>
        <v/>
      </c>
      <c r="R1318" t="str">
        <f>IF(P1318="","",(VLOOKUP(P1318,Flora!$F$2:$M$7000,3,FALSE)))</f>
        <v/>
      </c>
      <c r="S1318" t="str">
        <f>IF(P1318="","",(VLOOKUP(P1318,Flora!$F$2:$M$7000,4,FALSE)))</f>
        <v/>
      </c>
    </row>
    <row r="1319" spans="17:19" x14ac:dyDescent="0.25">
      <c r="Q1319" t="str">
        <f>IF(P1319="","",(VLOOKUP(P1319,Flora!$F$2:$M$7000,2,FALSE)))</f>
        <v/>
      </c>
      <c r="R1319" t="str">
        <f>IF(P1319="","",(VLOOKUP(P1319,Flora!$F$2:$M$7000,3,FALSE)))</f>
        <v/>
      </c>
      <c r="S1319" t="str">
        <f>IF(P1319="","",(VLOOKUP(P1319,Flora!$F$2:$M$7000,4,FALSE)))</f>
        <v/>
      </c>
    </row>
    <row r="1320" spans="17:19" x14ac:dyDescent="0.25">
      <c r="Q1320" t="str">
        <f>IF(P1320="","",(VLOOKUP(P1320,Flora!$F$2:$M$7000,2,FALSE)))</f>
        <v/>
      </c>
      <c r="R1320" t="str">
        <f>IF(P1320="","",(VLOOKUP(P1320,Flora!$F$2:$M$7000,3,FALSE)))</f>
        <v/>
      </c>
      <c r="S1320" t="str">
        <f>IF(P1320="","",(VLOOKUP(P1320,Flora!$F$2:$M$7000,4,FALSE)))</f>
        <v/>
      </c>
    </row>
    <row r="1321" spans="17:19" x14ac:dyDescent="0.25">
      <c r="Q1321" t="str">
        <f>IF(P1321="","",(VLOOKUP(P1321,Flora!$F$2:$M$7000,2,FALSE)))</f>
        <v/>
      </c>
      <c r="R1321" t="str">
        <f>IF(P1321="","",(VLOOKUP(P1321,Flora!$F$2:$M$7000,3,FALSE)))</f>
        <v/>
      </c>
      <c r="S1321" t="str">
        <f>IF(P1321="","",(VLOOKUP(P1321,Flora!$F$2:$M$7000,4,FALSE)))</f>
        <v/>
      </c>
    </row>
    <row r="1322" spans="17:19" x14ac:dyDescent="0.25">
      <c r="Q1322" t="str">
        <f>IF(P1322="","",(VLOOKUP(P1322,Flora!$F$2:$M$7000,2,FALSE)))</f>
        <v/>
      </c>
      <c r="R1322" t="str">
        <f>IF(P1322="","",(VLOOKUP(P1322,Flora!$F$2:$M$7000,3,FALSE)))</f>
        <v/>
      </c>
      <c r="S1322" t="str">
        <f>IF(P1322="","",(VLOOKUP(P1322,Flora!$F$2:$M$7000,4,FALSE)))</f>
        <v/>
      </c>
    </row>
    <row r="1323" spans="17:19" x14ac:dyDescent="0.25">
      <c r="Q1323" t="str">
        <f>IF(P1323="","",(VLOOKUP(P1323,Flora!$F$2:$M$7000,2,FALSE)))</f>
        <v/>
      </c>
      <c r="R1323" t="str">
        <f>IF(P1323="","",(VLOOKUP(P1323,Flora!$F$2:$M$7000,3,FALSE)))</f>
        <v/>
      </c>
      <c r="S1323" t="str">
        <f>IF(P1323="","",(VLOOKUP(P1323,Flora!$F$2:$M$7000,4,FALSE)))</f>
        <v/>
      </c>
    </row>
    <row r="1324" spans="17:19" x14ac:dyDescent="0.25">
      <c r="Q1324" t="str">
        <f>IF(P1324="","",(VLOOKUP(P1324,Flora!$F$2:$M$7000,2,FALSE)))</f>
        <v/>
      </c>
      <c r="R1324" t="str">
        <f>IF(P1324="","",(VLOOKUP(P1324,Flora!$F$2:$M$7000,3,FALSE)))</f>
        <v/>
      </c>
      <c r="S1324" t="str">
        <f>IF(P1324="","",(VLOOKUP(P1324,Flora!$F$2:$M$7000,4,FALSE)))</f>
        <v/>
      </c>
    </row>
    <row r="1325" spans="17:19" x14ac:dyDescent="0.25">
      <c r="Q1325" t="str">
        <f>IF(P1325="","",(VLOOKUP(P1325,Flora!$F$2:$M$7000,2,FALSE)))</f>
        <v/>
      </c>
      <c r="R1325" t="str">
        <f>IF(P1325="","",(VLOOKUP(P1325,Flora!$F$2:$M$7000,3,FALSE)))</f>
        <v/>
      </c>
      <c r="S1325" t="str">
        <f>IF(P1325="","",(VLOOKUP(P1325,Flora!$F$2:$M$7000,4,FALSE)))</f>
        <v/>
      </c>
    </row>
    <row r="1326" spans="17:19" x14ac:dyDescent="0.25">
      <c r="Q1326" t="str">
        <f>IF(P1326="","",(VLOOKUP(P1326,Flora!$F$2:$M$7000,2,FALSE)))</f>
        <v/>
      </c>
      <c r="R1326" t="str">
        <f>IF(P1326="","",(VLOOKUP(P1326,Flora!$F$2:$M$7000,3,FALSE)))</f>
        <v/>
      </c>
      <c r="S1326" t="str">
        <f>IF(P1326="","",(VLOOKUP(P1326,Flora!$F$2:$M$7000,4,FALSE)))</f>
        <v/>
      </c>
    </row>
    <row r="1327" spans="17:19" x14ac:dyDescent="0.25">
      <c r="Q1327" t="str">
        <f>IF(P1327="","",(VLOOKUP(P1327,Flora!$F$2:$M$7000,2,FALSE)))</f>
        <v/>
      </c>
      <c r="R1327" t="str">
        <f>IF(P1327="","",(VLOOKUP(P1327,Flora!$F$2:$M$7000,3,FALSE)))</f>
        <v/>
      </c>
      <c r="S1327" t="str">
        <f>IF(P1327="","",(VLOOKUP(P1327,Flora!$F$2:$M$7000,4,FALSE)))</f>
        <v/>
      </c>
    </row>
    <row r="1328" spans="17:19" x14ac:dyDescent="0.25">
      <c r="Q1328" t="str">
        <f>IF(P1328="","",(VLOOKUP(P1328,Flora!$F$2:$M$7000,2,FALSE)))</f>
        <v/>
      </c>
      <c r="R1328" t="str">
        <f>IF(P1328="","",(VLOOKUP(P1328,Flora!$F$2:$M$7000,3,FALSE)))</f>
        <v/>
      </c>
      <c r="S1328" t="str">
        <f>IF(P1328="","",(VLOOKUP(P1328,Flora!$F$2:$M$7000,4,FALSE)))</f>
        <v/>
      </c>
    </row>
    <row r="1329" spans="17:19" x14ac:dyDescent="0.25">
      <c r="Q1329" t="str">
        <f>IF(P1329="","",(VLOOKUP(P1329,Flora!$F$2:$M$7000,2,FALSE)))</f>
        <v/>
      </c>
      <c r="R1329" t="str">
        <f>IF(P1329="","",(VLOOKUP(P1329,Flora!$F$2:$M$7000,3,FALSE)))</f>
        <v/>
      </c>
      <c r="S1329" t="str">
        <f>IF(P1329="","",(VLOOKUP(P1329,Flora!$F$2:$M$7000,4,FALSE)))</f>
        <v/>
      </c>
    </row>
    <row r="1330" spans="17:19" x14ac:dyDescent="0.25">
      <c r="Q1330" t="str">
        <f>IF(P1330="","",(VLOOKUP(P1330,Flora!$F$2:$M$7000,2,FALSE)))</f>
        <v/>
      </c>
      <c r="R1330" t="str">
        <f>IF(P1330="","",(VLOOKUP(P1330,Flora!$F$2:$M$7000,3,FALSE)))</f>
        <v/>
      </c>
      <c r="S1330" t="str">
        <f>IF(P1330="","",(VLOOKUP(P1330,Flora!$F$2:$M$7000,4,FALSE)))</f>
        <v/>
      </c>
    </row>
    <row r="1331" spans="17:19" x14ac:dyDescent="0.25">
      <c r="Q1331" t="str">
        <f>IF(P1331="","",(VLOOKUP(P1331,Flora!$F$2:$M$7000,2,FALSE)))</f>
        <v/>
      </c>
      <c r="R1331" t="str">
        <f>IF(P1331="","",(VLOOKUP(P1331,Flora!$F$2:$M$7000,3,FALSE)))</f>
        <v/>
      </c>
      <c r="S1331" t="str">
        <f>IF(P1331="","",(VLOOKUP(P1331,Flora!$F$2:$M$7000,4,FALSE)))</f>
        <v/>
      </c>
    </row>
    <row r="1332" spans="17:19" x14ac:dyDescent="0.25">
      <c r="Q1332" t="str">
        <f>IF(P1332="","",(VLOOKUP(P1332,Flora!$F$2:$M$7000,2,FALSE)))</f>
        <v/>
      </c>
      <c r="R1332" t="str">
        <f>IF(P1332="","",(VLOOKUP(P1332,Flora!$F$2:$M$7000,3,FALSE)))</f>
        <v/>
      </c>
      <c r="S1332" t="str">
        <f>IF(P1332="","",(VLOOKUP(P1332,Flora!$F$2:$M$7000,4,FALSE)))</f>
        <v/>
      </c>
    </row>
    <row r="1333" spans="17:19" x14ac:dyDescent="0.25">
      <c r="Q1333" t="str">
        <f>IF(P1333="","",(VLOOKUP(P1333,Flora!$F$2:$M$7000,2,FALSE)))</f>
        <v/>
      </c>
      <c r="R1333" t="str">
        <f>IF(P1333="","",(VLOOKUP(P1333,Flora!$F$2:$M$7000,3,FALSE)))</f>
        <v/>
      </c>
      <c r="S1333" t="str">
        <f>IF(P1333="","",(VLOOKUP(P1333,Flora!$F$2:$M$7000,4,FALSE)))</f>
        <v/>
      </c>
    </row>
    <row r="1334" spans="17:19" x14ac:dyDescent="0.25">
      <c r="Q1334" t="str">
        <f>IF(P1334="","",(VLOOKUP(P1334,Flora!$F$2:$M$7000,2,FALSE)))</f>
        <v/>
      </c>
      <c r="R1334" t="str">
        <f>IF(P1334="","",(VLOOKUP(P1334,Flora!$F$2:$M$7000,3,FALSE)))</f>
        <v/>
      </c>
      <c r="S1334" t="str">
        <f>IF(P1334="","",(VLOOKUP(P1334,Flora!$F$2:$M$7000,4,FALSE)))</f>
        <v/>
      </c>
    </row>
    <row r="1335" spans="17:19" x14ac:dyDescent="0.25">
      <c r="Q1335" t="str">
        <f>IF(P1335="","",(VLOOKUP(P1335,Flora!$F$2:$M$7000,2,FALSE)))</f>
        <v/>
      </c>
      <c r="R1335" t="str">
        <f>IF(P1335="","",(VLOOKUP(P1335,Flora!$F$2:$M$7000,3,FALSE)))</f>
        <v/>
      </c>
      <c r="S1335" t="str">
        <f>IF(P1335="","",(VLOOKUP(P1335,Flora!$F$2:$M$7000,4,FALSE)))</f>
        <v/>
      </c>
    </row>
    <row r="1336" spans="17:19" x14ac:dyDescent="0.25">
      <c r="Q1336" t="str">
        <f>IF(P1336="","",(VLOOKUP(P1336,Flora!$F$2:$M$7000,2,FALSE)))</f>
        <v/>
      </c>
      <c r="R1336" t="str">
        <f>IF(P1336="","",(VLOOKUP(P1336,Flora!$F$2:$M$7000,3,FALSE)))</f>
        <v/>
      </c>
      <c r="S1336" t="str">
        <f>IF(P1336="","",(VLOOKUP(P1336,Flora!$F$2:$M$7000,4,FALSE)))</f>
        <v/>
      </c>
    </row>
    <row r="1337" spans="17:19" x14ac:dyDescent="0.25">
      <c r="Q1337" t="str">
        <f>IF(P1337="","",(VLOOKUP(P1337,Flora!$F$2:$M$7000,2,FALSE)))</f>
        <v/>
      </c>
      <c r="R1337" t="str">
        <f>IF(P1337="","",(VLOOKUP(P1337,Flora!$F$2:$M$7000,3,FALSE)))</f>
        <v/>
      </c>
      <c r="S1337" t="str">
        <f>IF(P1337="","",(VLOOKUP(P1337,Flora!$F$2:$M$7000,4,FALSE)))</f>
        <v/>
      </c>
    </row>
    <row r="1338" spans="17:19" x14ac:dyDescent="0.25">
      <c r="Q1338" t="str">
        <f>IF(P1338="","",(VLOOKUP(P1338,Flora!$F$2:$M$7000,2,FALSE)))</f>
        <v/>
      </c>
      <c r="R1338" t="str">
        <f>IF(P1338="","",(VLOOKUP(P1338,Flora!$F$2:$M$7000,3,FALSE)))</f>
        <v/>
      </c>
      <c r="S1338" t="str">
        <f>IF(P1338="","",(VLOOKUP(P1338,Flora!$F$2:$M$7000,4,FALSE)))</f>
        <v/>
      </c>
    </row>
    <row r="1339" spans="17:19" x14ac:dyDescent="0.25">
      <c r="Q1339" t="str">
        <f>IF(P1339="","",(VLOOKUP(P1339,Flora!$F$2:$M$7000,2,FALSE)))</f>
        <v/>
      </c>
      <c r="R1339" t="str">
        <f>IF(P1339="","",(VLOOKUP(P1339,Flora!$F$2:$M$7000,3,FALSE)))</f>
        <v/>
      </c>
      <c r="S1339" t="str">
        <f>IF(P1339="","",(VLOOKUP(P1339,Flora!$F$2:$M$7000,4,FALSE)))</f>
        <v/>
      </c>
    </row>
    <row r="1340" spans="17:19" x14ac:dyDescent="0.25">
      <c r="Q1340" t="str">
        <f>IF(P1340="","",(VLOOKUP(P1340,Flora!$F$2:$M$7000,2,FALSE)))</f>
        <v/>
      </c>
      <c r="R1340" t="str">
        <f>IF(P1340="","",(VLOOKUP(P1340,Flora!$F$2:$M$7000,3,FALSE)))</f>
        <v/>
      </c>
      <c r="S1340" t="str">
        <f>IF(P1340="","",(VLOOKUP(P1340,Flora!$F$2:$M$7000,4,FALSE)))</f>
        <v/>
      </c>
    </row>
    <row r="1341" spans="17:19" x14ac:dyDescent="0.25">
      <c r="Q1341" t="str">
        <f>IF(P1341="","",(VLOOKUP(P1341,Flora!$F$2:$M$7000,2,FALSE)))</f>
        <v/>
      </c>
      <c r="R1341" t="str">
        <f>IF(P1341="","",(VLOOKUP(P1341,Flora!$F$2:$M$7000,3,FALSE)))</f>
        <v/>
      </c>
      <c r="S1341" t="str">
        <f>IF(P1341="","",(VLOOKUP(P1341,Flora!$F$2:$M$7000,4,FALSE)))</f>
        <v/>
      </c>
    </row>
    <row r="1342" spans="17:19" x14ac:dyDescent="0.25">
      <c r="Q1342" t="str">
        <f>IF(P1342="","",(VLOOKUP(P1342,Flora!$F$2:$M$7000,2,FALSE)))</f>
        <v/>
      </c>
      <c r="R1342" t="str">
        <f>IF(P1342="","",(VLOOKUP(P1342,Flora!$F$2:$M$7000,3,FALSE)))</f>
        <v/>
      </c>
      <c r="S1342" t="str">
        <f>IF(P1342="","",(VLOOKUP(P1342,Flora!$F$2:$M$7000,4,FALSE)))</f>
        <v/>
      </c>
    </row>
    <row r="1343" spans="17:19" x14ac:dyDescent="0.25">
      <c r="Q1343" t="str">
        <f>IF(P1343="","",(VLOOKUP(P1343,Flora!$F$2:$M$7000,2,FALSE)))</f>
        <v/>
      </c>
      <c r="R1343" t="str">
        <f>IF(P1343="","",(VLOOKUP(P1343,Flora!$F$2:$M$7000,3,FALSE)))</f>
        <v/>
      </c>
      <c r="S1343" t="str">
        <f>IF(P1343="","",(VLOOKUP(P1343,Flora!$F$2:$M$7000,4,FALSE)))</f>
        <v/>
      </c>
    </row>
    <row r="1344" spans="17:19" x14ac:dyDescent="0.25">
      <c r="Q1344" t="str">
        <f>IF(P1344="","",(VLOOKUP(P1344,Flora!$F$2:$M$7000,2,FALSE)))</f>
        <v/>
      </c>
      <c r="R1344" t="str">
        <f>IF(P1344="","",(VLOOKUP(P1344,Flora!$F$2:$M$7000,3,FALSE)))</f>
        <v/>
      </c>
      <c r="S1344" t="str">
        <f>IF(P1344="","",(VLOOKUP(P1344,Flora!$F$2:$M$7000,4,FALSE)))</f>
        <v/>
      </c>
    </row>
    <row r="1345" spans="17:19" x14ac:dyDescent="0.25">
      <c r="Q1345" t="str">
        <f>IF(P1345="","",(VLOOKUP(P1345,Flora!$F$2:$M$7000,2,FALSE)))</f>
        <v/>
      </c>
      <c r="R1345" t="str">
        <f>IF(P1345="","",(VLOOKUP(P1345,Flora!$F$2:$M$7000,3,FALSE)))</f>
        <v/>
      </c>
      <c r="S1345" t="str">
        <f>IF(P1345="","",(VLOOKUP(P1345,Flora!$F$2:$M$7000,4,FALSE)))</f>
        <v/>
      </c>
    </row>
    <row r="1346" spans="17:19" x14ac:dyDescent="0.25">
      <c r="Q1346" t="str">
        <f>IF(P1346="","",(VLOOKUP(P1346,Flora!$F$2:$M$7000,2,FALSE)))</f>
        <v/>
      </c>
      <c r="R1346" t="str">
        <f>IF(P1346="","",(VLOOKUP(P1346,Flora!$F$2:$M$7000,3,FALSE)))</f>
        <v/>
      </c>
      <c r="S1346" t="str">
        <f>IF(P1346="","",(VLOOKUP(P1346,Flora!$F$2:$M$7000,4,FALSE)))</f>
        <v/>
      </c>
    </row>
    <row r="1347" spans="17:19" x14ac:dyDescent="0.25">
      <c r="Q1347" t="str">
        <f>IF(P1347="","",(VLOOKUP(P1347,Flora!$F$2:$M$7000,2,FALSE)))</f>
        <v/>
      </c>
      <c r="R1347" t="str">
        <f>IF(P1347="","",(VLOOKUP(P1347,Flora!$F$2:$M$7000,3,FALSE)))</f>
        <v/>
      </c>
      <c r="S1347" t="str">
        <f>IF(P1347="","",(VLOOKUP(P1347,Flora!$F$2:$M$7000,4,FALSE)))</f>
        <v/>
      </c>
    </row>
    <row r="1348" spans="17:19" x14ac:dyDescent="0.25">
      <c r="Q1348" t="str">
        <f>IF(P1348="","",(VLOOKUP(P1348,Flora!$F$2:$M$7000,2,FALSE)))</f>
        <v/>
      </c>
      <c r="R1348" t="str">
        <f>IF(P1348="","",(VLOOKUP(P1348,Flora!$F$2:$M$7000,3,FALSE)))</f>
        <v/>
      </c>
      <c r="S1348" t="str">
        <f>IF(P1348="","",(VLOOKUP(P1348,Flora!$F$2:$M$7000,4,FALSE)))</f>
        <v/>
      </c>
    </row>
    <row r="1349" spans="17:19" x14ac:dyDescent="0.25">
      <c r="Q1349" t="str">
        <f>IF(P1349="","",(VLOOKUP(P1349,Flora!$F$2:$M$7000,2,FALSE)))</f>
        <v/>
      </c>
      <c r="R1349" t="str">
        <f>IF(P1349="","",(VLOOKUP(P1349,Flora!$F$2:$M$7000,3,FALSE)))</f>
        <v/>
      </c>
      <c r="S1349" t="str">
        <f>IF(P1349="","",(VLOOKUP(P1349,Flora!$F$2:$M$7000,4,FALSE)))</f>
        <v/>
      </c>
    </row>
    <row r="1350" spans="17:19" x14ac:dyDescent="0.25">
      <c r="Q1350" t="str">
        <f>IF(P1350="","",(VLOOKUP(P1350,Flora!$F$2:$M$7000,2,FALSE)))</f>
        <v/>
      </c>
      <c r="R1350" t="str">
        <f>IF(P1350="","",(VLOOKUP(P1350,Flora!$F$2:$M$7000,3,FALSE)))</f>
        <v/>
      </c>
      <c r="S1350" t="str">
        <f>IF(P1350="","",(VLOOKUP(P1350,Flora!$F$2:$M$7000,4,FALSE)))</f>
        <v/>
      </c>
    </row>
    <row r="1351" spans="17:19" x14ac:dyDescent="0.25">
      <c r="Q1351" t="str">
        <f>IF(P1351="","",(VLOOKUP(P1351,Flora!$F$2:$M$7000,2,FALSE)))</f>
        <v/>
      </c>
      <c r="R1351" t="str">
        <f>IF(P1351="","",(VLOOKUP(P1351,Flora!$F$2:$M$7000,3,FALSE)))</f>
        <v/>
      </c>
      <c r="S1351" t="str">
        <f>IF(P1351="","",(VLOOKUP(P1351,Flora!$F$2:$M$7000,4,FALSE)))</f>
        <v/>
      </c>
    </row>
    <row r="1352" spans="17:19" x14ac:dyDescent="0.25">
      <c r="Q1352" t="str">
        <f>IF(P1352="","",(VLOOKUP(P1352,Flora!$F$2:$M$7000,2,FALSE)))</f>
        <v/>
      </c>
      <c r="R1352" t="str">
        <f>IF(P1352="","",(VLOOKUP(P1352,Flora!$F$2:$M$7000,3,FALSE)))</f>
        <v/>
      </c>
      <c r="S1352" t="str">
        <f>IF(P1352="","",(VLOOKUP(P1352,Flora!$F$2:$M$7000,4,FALSE)))</f>
        <v/>
      </c>
    </row>
    <row r="1353" spans="17:19" x14ac:dyDescent="0.25">
      <c r="Q1353" t="str">
        <f>IF(P1353="","",(VLOOKUP(P1353,Flora!$F$2:$M$7000,2,FALSE)))</f>
        <v/>
      </c>
      <c r="R1353" t="str">
        <f>IF(P1353="","",(VLOOKUP(P1353,Flora!$F$2:$M$7000,3,FALSE)))</f>
        <v/>
      </c>
      <c r="S1353" t="str">
        <f>IF(P1353="","",(VLOOKUP(P1353,Flora!$F$2:$M$7000,4,FALSE)))</f>
        <v/>
      </c>
    </row>
    <row r="1354" spans="17:19" x14ac:dyDescent="0.25">
      <c r="Q1354" t="str">
        <f>IF(P1354="","",(VLOOKUP(P1354,Flora!$F$2:$M$7000,2,FALSE)))</f>
        <v/>
      </c>
      <c r="R1354" t="str">
        <f>IF(P1354="","",(VLOOKUP(P1354,Flora!$F$2:$M$7000,3,FALSE)))</f>
        <v/>
      </c>
      <c r="S1354" t="str">
        <f>IF(P1354="","",(VLOOKUP(P1354,Flora!$F$2:$M$7000,4,FALSE)))</f>
        <v/>
      </c>
    </row>
    <row r="1355" spans="17:19" x14ac:dyDescent="0.25">
      <c r="Q1355" t="str">
        <f>IF(P1355="","",(VLOOKUP(P1355,Flora!$F$2:$M$7000,2,FALSE)))</f>
        <v/>
      </c>
      <c r="R1355" t="str">
        <f>IF(P1355="","",(VLOOKUP(P1355,Flora!$F$2:$M$7000,3,FALSE)))</f>
        <v/>
      </c>
      <c r="S1355" t="str">
        <f>IF(P1355="","",(VLOOKUP(P1355,Flora!$F$2:$M$7000,4,FALSE)))</f>
        <v/>
      </c>
    </row>
    <row r="1356" spans="17:19" x14ac:dyDescent="0.25">
      <c r="Q1356" t="str">
        <f>IF(P1356="","",(VLOOKUP(P1356,Flora!$F$2:$M$7000,2,FALSE)))</f>
        <v/>
      </c>
      <c r="R1356" t="str">
        <f>IF(P1356="","",(VLOOKUP(P1356,Flora!$F$2:$M$7000,3,FALSE)))</f>
        <v/>
      </c>
      <c r="S1356" t="str">
        <f>IF(P1356="","",(VLOOKUP(P1356,Flora!$F$2:$M$7000,4,FALSE)))</f>
        <v/>
      </c>
    </row>
    <row r="1357" spans="17:19" x14ac:dyDescent="0.25">
      <c r="Q1357" t="str">
        <f>IF(P1357="","",(VLOOKUP(P1357,Flora!$F$2:$M$7000,2,FALSE)))</f>
        <v/>
      </c>
      <c r="R1357" t="str">
        <f>IF(P1357="","",(VLOOKUP(P1357,Flora!$F$2:$M$7000,3,FALSE)))</f>
        <v/>
      </c>
      <c r="S1357" t="str">
        <f>IF(P1357="","",(VLOOKUP(P1357,Flora!$F$2:$M$7000,4,FALSE)))</f>
        <v/>
      </c>
    </row>
    <row r="1358" spans="17:19" x14ac:dyDescent="0.25">
      <c r="Q1358" t="str">
        <f>IF(P1358="","",(VLOOKUP(P1358,Flora!$F$2:$M$7000,2,FALSE)))</f>
        <v/>
      </c>
      <c r="R1358" t="str">
        <f>IF(P1358="","",(VLOOKUP(P1358,Flora!$F$2:$M$7000,3,FALSE)))</f>
        <v/>
      </c>
      <c r="S1358" t="str">
        <f>IF(P1358="","",(VLOOKUP(P1358,Flora!$F$2:$M$7000,4,FALSE)))</f>
        <v/>
      </c>
    </row>
    <row r="1359" spans="17:19" x14ac:dyDescent="0.25">
      <c r="Q1359" t="str">
        <f>IF(P1359="","",(VLOOKUP(P1359,Flora!$F$2:$M$7000,2,FALSE)))</f>
        <v/>
      </c>
      <c r="R1359" t="str">
        <f>IF(P1359="","",(VLOOKUP(P1359,Flora!$F$2:$M$7000,3,FALSE)))</f>
        <v/>
      </c>
      <c r="S1359" t="str">
        <f>IF(P1359="","",(VLOOKUP(P1359,Flora!$F$2:$M$7000,4,FALSE)))</f>
        <v/>
      </c>
    </row>
    <row r="1360" spans="17:19" x14ac:dyDescent="0.25">
      <c r="Q1360" t="str">
        <f>IF(P1360="","",(VLOOKUP(P1360,Flora!$F$2:$M$7000,2,FALSE)))</f>
        <v/>
      </c>
      <c r="R1360" t="str">
        <f>IF(P1360="","",(VLOOKUP(P1360,Flora!$F$2:$M$7000,3,FALSE)))</f>
        <v/>
      </c>
      <c r="S1360" t="str">
        <f>IF(P1360="","",(VLOOKUP(P1360,Flora!$F$2:$M$7000,4,FALSE)))</f>
        <v/>
      </c>
    </row>
    <row r="1361" spans="17:19" x14ac:dyDescent="0.25">
      <c r="Q1361" t="str">
        <f>IF(P1361="","",(VLOOKUP(P1361,Flora!$F$2:$M$7000,2,FALSE)))</f>
        <v/>
      </c>
      <c r="R1361" t="str">
        <f>IF(P1361="","",(VLOOKUP(P1361,Flora!$F$2:$M$7000,3,FALSE)))</f>
        <v/>
      </c>
      <c r="S1361" t="str">
        <f>IF(P1361="","",(VLOOKUP(P1361,Flora!$F$2:$M$7000,4,FALSE)))</f>
        <v/>
      </c>
    </row>
    <row r="1362" spans="17:19" x14ac:dyDescent="0.25">
      <c r="Q1362" t="str">
        <f>IF(P1362="","",(VLOOKUP(P1362,Flora!$F$2:$M$7000,2,FALSE)))</f>
        <v/>
      </c>
      <c r="R1362" t="str">
        <f>IF(P1362="","",(VLOOKUP(P1362,Flora!$F$2:$M$7000,3,FALSE)))</f>
        <v/>
      </c>
      <c r="S1362" t="str">
        <f>IF(P1362="","",(VLOOKUP(P1362,Flora!$F$2:$M$7000,4,FALSE)))</f>
        <v/>
      </c>
    </row>
    <row r="1363" spans="17:19" x14ac:dyDescent="0.25">
      <c r="Q1363" t="str">
        <f>IF(P1363="","",(VLOOKUP(P1363,Flora!$F$2:$M$7000,2,FALSE)))</f>
        <v/>
      </c>
      <c r="R1363" t="str">
        <f>IF(P1363="","",(VLOOKUP(P1363,Flora!$F$2:$M$7000,3,FALSE)))</f>
        <v/>
      </c>
      <c r="S1363" t="str">
        <f>IF(P1363="","",(VLOOKUP(P1363,Flora!$F$2:$M$7000,4,FALSE)))</f>
        <v/>
      </c>
    </row>
    <row r="1364" spans="17:19" x14ac:dyDescent="0.25">
      <c r="Q1364" t="str">
        <f>IF(P1364="","",(VLOOKUP(P1364,Flora!$F$2:$M$7000,2,FALSE)))</f>
        <v/>
      </c>
      <c r="R1364" t="str">
        <f>IF(P1364="","",(VLOOKUP(P1364,Flora!$F$2:$M$7000,3,FALSE)))</f>
        <v/>
      </c>
      <c r="S1364" t="str">
        <f>IF(P1364="","",(VLOOKUP(P1364,Flora!$F$2:$M$7000,4,FALSE)))</f>
        <v/>
      </c>
    </row>
    <row r="1365" spans="17:19" x14ac:dyDescent="0.25">
      <c r="Q1365" t="str">
        <f>IF(P1365="","",(VLOOKUP(P1365,Flora!$F$2:$M$7000,2,FALSE)))</f>
        <v/>
      </c>
      <c r="R1365" t="str">
        <f>IF(P1365="","",(VLOOKUP(P1365,Flora!$F$2:$M$7000,3,FALSE)))</f>
        <v/>
      </c>
      <c r="S1365" t="str">
        <f>IF(P1365="","",(VLOOKUP(P1365,Flora!$F$2:$M$7000,4,FALSE)))</f>
        <v/>
      </c>
    </row>
    <row r="1366" spans="17:19" x14ac:dyDescent="0.25">
      <c r="Q1366" t="str">
        <f>IF(P1366="","",(VLOOKUP(P1366,Flora!$F$2:$M$7000,2,FALSE)))</f>
        <v/>
      </c>
      <c r="R1366" t="str">
        <f>IF(P1366="","",(VLOOKUP(P1366,Flora!$F$2:$M$7000,3,FALSE)))</f>
        <v/>
      </c>
      <c r="S1366" t="str">
        <f>IF(P1366="","",(VLOOKUP(P1366,Flora!$F$2:$M$7000,4,FALSE)))</f>
        <v/>
      </c>
    </row>
    <row r="1367" spans="17:19" x14ac:dyDescent="0.25">
      <c r="Q1367" t="str">
        <f>IF(P1367="","",(VLOOKUP(P1367,Flora!$F$2:$M$7000,2,FALSE)))</f>
        <v/>
      </c>
      <c r="R1367" t="str">
        <f>IF(P1367="","",(VLOOKUP(P1367,Flora!$F$2:$M$7000,3,FALSE)))</f>
        <v/>
      </c>
      <c r="S1367" t="str">
        <f>IF(P1367="","",(VLOOKUP(P1367,Flora!$F$2:$M$7000,4,FALSE)))</f>
        <v/>
      </c>
    </row>
    <row r="1368" spans="17:19" x14ac:dyDescent="0.25">
      <c r="Q1368" t="str">
        <f>IF(P1368="","",(VLOOKUP(P1368,Flora!$F$2:$M$7000,2,FALSE)))</f>
        <v/>
      </c>
      <c r="R1368" t="str">
        <f>IF(P1368="","",(VLOOKUP(P1368,Flora!$F$2:$M$7000,3,FALSE)))</f>
        <v/>
      </c>
      <c r="S1368" t="str">
        <f>IF(P1368="","",(VLOOKUP(P1368,Flora!$F$2:$M$7000,4,FALSE)))</f>
        <v/>
      </c>
    </row>
    <row r="1369" spans="17:19" x14ac:dyDescent="0.25">
      <c r="Q1369" t="str">
        <f>IF(P1369="","",(VLOOKUP(P1369,Flora!$F$2:$M$7000,2,FALSE)))</f>
        <v/>
      </c>
      <c r="R1369" t="str">
        <f>IF(P1369="","",(VLOOKUP(P1369,Flora!$F$2:$M$7000,3,FALSE)))</f>
        <v/>
      </c>
      <c r="S1369" t="str">
        <f>IF(P1369="","",(VLOOKUP(P1369,Flora!$F$2:$M$7000,4,FALSE)))</f>
        <v/>
      </c>
    </row>
    <row r="1370" spans="17:19" x14ac:dyDescent="0.25">
      <c r="Q1370" t="str">
        <f>IF(P1370="","",(VLOOKUP(P1370,Flora!$F$2:$M$7000,2,FALSE)))</f>
        <v/>
      </c>
      <c r="R1370" t="str">
        <f>IF(P1370="","",(VLOOKUP(P1370,Flora!$F$2:$M$7000,3,FALSE)))</f>
        <v/>
      </c>
      <c r="S1370" t="str">
        <f>IF(P1370="","",(VLOOKUP(P1370,Flora!$F$2:$M$7000,4,FALSE)))</f>
        <v/>
      </c>
    </row>
    <row r="1371" spans="17:19" x14ac:dyDescent="0.25">
      <c r="Q1371" t="str">
        <f>IF(P1371="","",(VLOOKUP(P1371,Flora!$F$2:$M$7000,2,FALSE)))</f>
        <v/>
      </c>
      <c r="R1371" t="str">
        <f>IF(P1371="","",(VLOOKUP(P1371,Flora!$F$2:$M$7000,3,FALSE)))</f>
        <v/>
      </c>
      <c r="S1371" t="str">
        <f>IF(P1371="","",(VLOOKUP(P1371,Flora!$F$2:$M$7000,4,FALSE)))</f>
        <v/>
      </c>
    </row>
    <row r="1372" spans="17:19" x14ac:dyDescent="0.25">
      <c r="Q1372" t="str">
        <f>IF(P1372="","",(VLOOKUP(P1372,Flora!$F$2:$M$7000,2,FALSE)))</f>
        <v/>
      </c>
      <c r="R1372" t="str">
        <f>IF(P1372="","",(VLOOKUP(P1372,Flora!$F$2:$M$7000,3,FALSE)))</f>
        <v/>
      </c>
      <c r="S1372" t="str">
        <f>IF(P1372="","",(VLOOKUP(P1372,Flora!$F$2:$M$7000,4,FALSE)))</f>
        <v/>
      </c>
    </row>
    <row r="1373" spans="17:19" x14ac:dyDescent="0.25">
      <c r="Q1373" t="str">
        <f>IF(P1373="","",(VLOOKUP(P1373,Flora!$F$2:$M$7000,2,FALSE)))</f>
        <v/>
      </c>
      <c r="R1373" t="str">
        <f>IF(P1373="","",(VLOOKUP(P1373,Flora!$F$2:$M$7000,3,FALSE)))</f>
        <v/>
      </c>
      <c r="S1373" t="str">
        <f>IF(P1373="","",(VLOOKUP(P1373,Flora!$F$2:$M$7000,4,FALSE)))</f>
        <v/>
      </c>
    </row>
    <row r="1374" spans="17:19" x14ac:dyDescent="0.25">
      <c r="Q1374" t="str">
        <f>IF(P1374="","",(VLOOKUP(P1374,Flora!$F$2:$M$7000,2,FALSE)))</f>
        <v/>
      </c>
      <c r="R1374" t="str">
        <f>IF(P1374="","",(VLOOKUP(P1374,Flora!$F$2:$M$7000,3,FALSE)))</f>
        <v/>
      </c>
      <c r="S1374" t="str">
        <f>IF(P1374="","",(VLOOKUP(P1374,Flora!$F$2:$M$7000,4,FALSE)))</f>
        <v/>
      </c>
    </row>
    <row r="1375" spans="17:19" x14ac:dyDescent="0.25">
      <c r="Q1375" t="str">
        <f>IF(P1375="","",(VLOOKUP(P1375,Flora!$F$2:$M$7000,2,FALSE)))</f>
        <v/>
      </c>
      <c r="R1375" t="str">
        <f>IF(P1375="","",(VLOOKUP(P1375,Flora!$F$2:$M$7000,3,FALSE)))</f>
        <v/>
      </c>
      <c r="S1375" t="str">
        <f>IF(P1375="","",(VLOOKUP(P1375,Flora!$F$2:$M$7000,4,FALSE)))</f>
        <v/>
      </c>
    </row>
    <row r="1376" spans="17:19" x14ac:dyDescent="0.25">
      <c r="Q1376" t="str">
        <f>IF(P1376="","",(VLOOKUP(P1376,Flora!$F$2:$M$7000,2,FALSE)))</f>
        <v/>
      </c>
      <c r="R1376" t="str">
        <f>IF(P1376="","",(VLOOKUP(P1376,Flora!$F$2:$M$7000,3,FALSE)))</f>
        <v/>
      </c>
      <c r="S1376" t="str">
        <f>IF(P1376="","",(VLOOKUP(P1376,Flora!$F$2:$M$7000,4,FALSE)))</f>
        <v/>
      </c>
    </row>
    <row r="1377" spans="17:19" x14ac:dyDescent="0.25">
      <c r="Q1377" t="str">
        <f>IF(P1377="","",(VLOOKUP(P1377,Flora!$F$2:$M$7000,2,FALSE)))</f>
        <v/>
      </c>
      <c r="R1377" t="str">
        <f>IF(P1377="","",(VLOOKUP(P1377,Flora!$F$2:$M$7000,3,FALSE)))</f>
        <v/>
      </c>
      <c r="S1377" t="str">
        <f>IF(P1377="","",(VLOOKUP(P1377,Flora!$F$2:$M$7000,4,FALSE)))</f>
        <v/>
      </c>
    </row>
    <row r="1378" spans="17:19" x14ac:dyDescent="0.25">
      <c r="Q1378" t="str">
        <f>IF(P1378="","",(VLOOKUP(P1378,Flora!$F$2:$M$7000,2,FALSE)))</f>
        <v/>
      </c>
      <c r="R1378" t="str">
        <f>IF(P1378="","",(VLOOKUP(P1378,Flora!$F$2:$M$7000,3,FALSE)))</f>
        <v/>
      </c>
      <c r="S1378" t="str">
        <f>IF(P1378="","",(VLOOKUP(P1378,Flora!$F$2:$M$7000,4,FALSE)))</f>
        <v/>
      </c>
    </row>
    <row r="1379" spans="17:19" x14ac:dyDescent="0.25">
      <c r="Q1379" t="str">
        <f>IF(P1379="","",(VLOOKUP(P1379,Flora!$F$2:$M$7000,2,FALSE)))</f>
        <v/>
      </c>
      <c r="R1379" t="str">
        <f>IF(P1379="","",(VLOOKUP(P1379,Flora!$F$2:$M$7000,3,FALSE)))</f>
        <v/>
      </c>
      <c r="S1379" t="str">
        <f>IF(P1379="","",(VLOOKUP(P1379,Flora!$F$2:$M$7000,4,FALSE)))</f>
        <v/>
      </c>
    </row>
    <row r="1380" spans="17:19" x14ac:dyDescent="0.25">
      <c r="Q1380" t="str">
        <f>IF(P1380="","",(VLOOKUP(P1380,Flora!$F$2:$M$7000,2,FALSE)))</f>
        <v/>
      </c>
      <c r="R1380" t="str">
        <f>IF(P1380="","",(VLOOKUP(P1380,Flora!$F$2:$M$7000,3,FALSE)))</f>
        <v/>
      </c>
      <c r="S1380" t="str">
        <f>IF(P1380="","",(VLOOKUP(P1380,Flora!$F$2:$M$7000,4,FALSE)))</f>
        <v/>
      </c>
    </row>
    <row r="1381" spans="17:19" x14ac:dyDescent="0.25">
      <c r="Q1381" t="str">
        <f>IF(P1381="","",(VLOOKUP(P1381,Flora!$F$2:$M$7000,2,FALSE)))</f>
        <v/>
      </c>
      <c r="R1381" t="str">
        <f>IF(P1381="","",(VLOOKUP(P1381,Flora!$F$2:$M$7000,3,FALSE)))</f>
        <v/>
      </c>
      <c r="S1381" t="str">
        <f>IF(P1381="","",(VLOOKUP(P1381,Flora!$F$2:$M$7000,4,FALSE)))</f>
        <v/>
      </c>
    </row>
    <row r="1382" spans="17:19" x14ac:dyDescent="0.25">
      <c r="Q1382" t="str">
        <f>IF(P1382="","",(VLOOKUP(P1382,Flora!$F$2:$M$7000,2,FALSE)))</f>
        <v/>
      </c>
      <c r="R1382" t="str">
        <f>IF(P1382="","",(VLOOKUP(P1382,Flora!$F$2:$M$7000,3,FALSE)))</f>
        <v/>
      </c>
      <c r="S1382" t="str">
        <f>IF(P1382="","",(VLOOKUP(P1382,Flora!$F$2:$M$7000,4,FALSE)))</f>
        <v/>
      </c>
    </row>
    <row r="1383" spans="17:19" x14ac:dyDescent="0.25">
      <c r="Q1383" t="str">
        <f>IF(P1383="","",(VLOOKUP(P1383,Flora!$F$2:$M$7000,2,FALSE)))</f>
        <v/>
      </c>
      <c r="R1383" t="str">
        <f>IF(P1383="","",(VLOOKUP(P1383,Flora!$F$2:$M$7000,3,FALSE)))</f>
        <v/>
      </c>
      <c r="S1383" t="str">
        <f>IF(P1383="","",(VLOOKUP(P1383,Flora!$F$2:$M$7000,4,FALSE)))</f>
        <v/>
      </c>
    </row>
    <row r="1384" spans="17:19" x14ac:dyDescent="0.25">
      <c r="Q1384" t="str">
        <f>IF(P1384="","",(VLOOKUP(P1384,Flora!$F$2:$M$7000,2,FALSE)))</f>
        <v/>
      </c>
      <c r="R1384" t="str">
        <f>IF(P1384="","",(VLOOKUP(P1384,Flora!$F$2:$M$7000,3,FALSE)))</f>
        <v/>
      </c>
      <c r="S1384" t="str">
        <f>IF(P1384="","",(VLOOKUP(P1384,Flora!$F$2:$M$7000,4,FALSE)))</f>
        <v/>
      </c>
    </row>
    <row r="1385" spans="17:19" x14ac:dyDescent="0.25">
      <c r="Q1385" t="str">
        <f>IF(P1385="","",(VLOOKUP(P1385,Flora!$F$2:$M$7000,2,FALSE)))</f>
        <v/>
      </c>
      <c r="R1385" t="str">
        <f>IF(P1385="","",(VLOOKUP(P1385,Flora!$F$2:$M$7000,3,FALSE)))</f>
        <v/>
      </c>
      <c r="S1385" t="str">
        <f>IF(P1385="","",(VLOOKUP(P1385,Flora!$F$2:$M$7000,4,FALSE)))</f>
        <v/>
      </c>
    </row>
    <row r="1386" spans="17:19" x14ac:dyDescent="0.25">
      <c r="Q1386" t="str">
        <f>IF(P1386="","",(VLOOKUP(P1386,Flora!$F$2:$M$7000,2,FALSE)))</f>
        <v/>
      </c>
      <c r="R1386" t="str">
        <f>IF(P1386="","",(VLOOKUP(P1386,Flora!$F$2:$M$7000,3,FALSE)))</f>
        <v/>
      </c>
      <c r="S1386" t="str">
        <f>IF(P1386="","",(VLOOKUP(P1386,Flora!$F$2:$M$7000,4,FALSE)))</f>
        <v/>
      </c>
    </row>
    <row r="1387" spans="17:19" x14ac:dyDescent="0.25">
      <c r="Q1387" t="str">
        <f>IF(P1387="","",(VLOOKUP(P1387,Flora!$F$2:$M$7000,2,FALSE)))</f>
        <v/>
      </c>
      <c r="R1387" t="str">
        <f>IF(P1387="","",(VLOOKUP(P1387,Flora!$F$2:$M$7000,3,FALSE)))</f>
        <v/>
      </c>
      <c r="S1387" t="str">
        <f>IF(P1387="","",(VLOOKUP(P1387,Flora!$F$2:$M$7000,4,FALSE)))</f>
        <v/>
      </c>
    </row>
    <row r="1388" spans="17:19" x14ac:dyDescent="0.25">
      <c r="Q1388" t="str">
        <f>IF(P1388="","",(VLOOKUP(P1388,Flora!$F$2:$M$7000,2,FALSE)))</f>
        <v/>
      </c>
      <c r="R1388" t="str">
        <f>IF(P1388="","",(VLOOKUP(P1388,Flora!$F$2:$M$7000,3,FALSE)))</f>
        <v/>
      </c>
      <c r="S1388" t="str">
        <f>IF(P1388="","",(VLOOKUP(P1388,Flora!$F$2:$M$7000,4,FALSE)))</f>
        <v/>
      </c>
    </row>
    <row r="1389" spans="17:19" x14ac:dyDescent="0.25">
      <c r="Q1389" t="str">
        <f>IF(P1389="","",(VLOOKUP(P1389,Flora!$F$2:$M$7000,2,FALSE)))</f>
        <v/>
      </c>
      <c r="R1389" t="str">
        <f>IF(P1389="","",(VLOOKUP(P1389,Flora!$F$2:$M$7000,3,FALSE)))</f>
        <v/>
      </c>
      <c r="S1389" t="str">
        <f>IF(P1389="","",(VLOOKUP(P1389,Flora!$F$2:$M$7000,4,FALSE)))</f>
        <v/>
      </c>
    </row>
    <row r="1390" spans="17:19" x14ac:dyDescent="0.25">
      <c r="Q1390" t="str">
        <f>IF(P1390="","",(VLOOKUP(P1390,Flora!$F$2:$M$7000,2,FALSE)))</f>
        <v/>
      </c>
      <c r="R1390" t="str">
        <f>IF(P1390="","",(VLOOKUP(P1390,Flora!$F$2:$M$7000,3,FALSE)))</f>
        <v/>
      </c>
      <c r="S1390" t="str">
        <f>IF(P1390="","",(VLOOKUP(P1390,Flora!$F$2:$M$7000,4,FALSE)))</f>
        <v/>
      </c>
    </row>
    <row r="1391" spans="17:19" x14ac:dyDescent="0.25">
      <c r="Q1391" t="str">
        <f>IF(P1391="","",(VLOOKUP(P1391,Flora!$F$2:$M$7000,2,FALSE)))</f>
        <v/>
      </c>
      <c r="R1391" t="str">
        <f>IF(P1391="","",(VLOOKUP(P1391,Flora!$F$2:$M$7000,3,FALSE)))</f>
        <v/>
      </c>
      <c r="S1391" t="str">
        <f>IF(P1391="","",(VLOOKUP(P1391,Flora!$F$2:$M$7000,4,FALSE)))</f>
        <v/>
      </c>
    </row>
    <row r="1392" spans="17:19" x14ac:dyDescent="0.25">
      <c r="Q1392" t="str">
        <f>IF(P1392="","",(VLOOKUP(P1392,Flora!$F$2:$M$7000,2,FALSE)))</f>
        <v/>
      </c>
      <c r="R1392" t="str">
        <f>IF(P1392="","",(VLOOKUP(P1392,Flora!$F$2:$M$7000,3,FALSE)))</f>
        <v/>
      </c>
      <c r="S1392" t="str">
        <f>IF(P1392="","",(VLOOKUP(P1392,Flora!$F$2:$M$7000,4,FALSE)))</f>
        <v/>
      </c>
    </row>
    <row r="1393" spans="17:19" x14ac:dyDescent="0.25">
      <c r="Q1393" t="str">
        <f>IF(P1393="","",(VLOOKUP(P1393,Flora!$F$2:$M$7000,2,FALSE)))</f>
        <v/>
      </c>
      <c r="R1393" t="str">
        <f>IF(P1393="","",(VLOOKUP(P1393,Flora!$F$2:$M$7000,3,FALSE)))</f>
        <v/>
      </c>
      <c r="S1393" t="str">
        <f>IF(P1393="","",(VLOOKUP(P1393,Flora!$F$2:$M$7000,4,FALSE)))</f>
        <v/>
      </c>
    </row>
    <row r="1394" spans="17:19" x14ac:dyDescent="0.25">
      <c r="Q1394" t="str">
        <f>IF(P1394="","",(VLOOKUP(P1394,Flora!$F$2:$M$7000,2,FALSE)))</f>
        <v/>
      </c>
      <c r="R1394" t="str">
        <f>IF(P1394="","",(VLOOKUP(P1394,Flora!$F$2:$M$7000,3,FALSE)))</f>
        <v/>
      </c>
      <c r="S1394" t="str">
        <f>IF(P1394="","",(VLOOKUP(P1394,Flora!$F$2:$M$7000,4,FALSE)))</f>
        <v/>
      </c>
    </row>
    <row r="1395" spans="17:19" x14ac:dyDescent="0.25">
      <c r="Q1395" t="str">
        <f>IF(P1395="","",(VLOOKUP(P1395,Flora!$F$2:$M$7000,2,FALSE)))</f>
        <v/>
      </c>
      <c r="R1395" t="str">
        <f>IF(P1395="","",(VLOOKUP(P1395,Flora!$F$2:$M$7000,3,FALSE)))</f>
        <v/>
      </c>
      <c r="S1395" t="str">
        <f>IF(P1395="","",(VLOOKUP(P1395,Flora!$F$2:$M$7000,4,FALSE)))</f>
        <v/>
      </c>
    </row>
    <row r="1396" spans="17:19" x14ac:dyDescent="0.25">
      <c r="Q1396" t="str">
        <f>IF(P1396="","",(VLOOKUP(P1396,Flora!$F$2:$M$7000,2,FALSE)))</f>
        <v/>
      </c>
      <c r="R1396" t="str">
        <f>IF(P1396="","",(VLOOKUP(P1396,Flora!$F$2:$M$7000,3,FALSE)))</f>
        <v/>
      </c>
      <c r="S1396" t="str">
        <f>IF(P1396="","",(VLOOKUP(P1396,Flora!$F$2:$M$7000,4,FALSE)))</f>
        <v/>
      </c>
    </row>
    <row r="1397" spans="17:19" x14ac:dyDescent="0.25">
      <c r="Q1397" t="str">
        <f>IF(P1397="","",(VLOOKUP(P1397,Flora!$F$2:$M$7000,2,FALSE)))</f>
        <v/>
      </c>
      <c r="R1397" t="str">
        <f>IF(P1397="","",(VLOOKUP(P1397,Flora!$F$2:$M$7000,3,FALSE)))</f>
        <v/>
      </c>
      <c r="S1397" t="str">
        <f>IF(P1397="","",(VLOOKUP(P1397,Flora!$F$2:$M$7000,4,FALSE)))</f>
        <v/>
      </c>
    </row>
    <row r="1398" spans="17:19" x14ac:dyDescent="0.25">
      <c r="Q1398" t="str">
        <f>IF(P1398="","",(VLOOKUP(P1398,Flora!$F$2:$M$7000,2,FALSE)))</f>
        <v/>
      </c>
      <c r="R1398" t="str">
        <f>IF(P1398="","",(VLOOKUP(P1398,Flora!$F$2:$M$7000,3,FALSE)))</f>
        <v/>
      </c>
      <c r="S1398" t="str">
        <f>IF(P1398="","",(VLOOKUP(P1398,Flora!$F$2:$M$7000,4,FALSE)))</f>
        <v/>
      </c>
    </row>
    <row r="1399" spans="17:19" x14ac:dyDescent="0.25">
      <c r="Q1399" t="str">
        <f>IF(P1399="","",(VLOOKUP(P1399,Flora!$F$2:$M$7000,2,FALSE)))</f>
        <v/>
      </c>
      <c r="R1399" t="str">
        <f>IF(P1399="","",(VLOOKUP(P1399,Flora!$F$2:$M$7000,3,FALSE)))</f>
        <v/>
      </c>
      <c r="S1399" t="str">
        <f>IF(P1399="","",(VLOOKUP(P1399,Flora!$F$2:$M$7000,4,FALSE)))</f>
        <v/>
      </c>
    </row>
    <row r="1400" spans="17:19" x14ac:dyDescent="0.25">
      <c r="Q1400" t="str">
        <f>IF(P1400="","",(VLOOKUP(P1400,Flora!$F$2:$M$7000,2,FALSE)))</f>
        <v/>
      </c>
      <c r="R1400" t="str">
        <f>IF(P1400="","",(VLOOKUP(P1400,Flora!$F$2:$M$7000,3,FALSE)))</f>
        <v/>
      </c>
      <c r="S1400" t="str">
        <f>IF(P1400="","",(VLOOKUP(P1400,Flora!$F$2:$M$7000,4,FALSE)))</f>
        <v/>
      </c>
    </row>
    <row r="1401" spans="17:19" x14ac:dyDescent="0.25">
      <c r="Q1401" t="str">
        <f>IF(P1401="","",(VLOOKUP(P1401,Flora!$F$2:$M$7000,2,FALSE)))</f>
        <v/>
      </c>
      <c r="R1401" t="str">
        <f>IF(P1401="","",(VLOOKUP(P1401,Flora!$F$2:$M$7000,3,FALSE)))</f>
        <v/>
      </c>
      <c r="S1401" t="str">
        <f>IF(P1401="","",(VLOOKUP(P1401,Flora!$F$2:$M$7000,4,FALSE)))</f>
        <v/>
      </c>
    </row>
    <row r="1402" spans="17:19" x14ac:dyDescent="0.25">
      <c r="Q1402" t="str">
        <f>IF(P1402="","",(VLOOKUP(P1402,Flora!$F$2:$M$7000,2,FALSE)))</f>
        <v/>
      </c>
      <c r="R1402" t="str">
        <f>IF(P1402="","",(VLOOKUP(P1402,Flora!$F$2:$M$7000,3,FALSE)))</f>
        <v/>
      </c>
      <c r="S1402" t="str">
        <f>IF(P1402="","",(VLOOKUP(P1402,Flora!$F$2:$M$7000,4,FALSE)))</f>
        <v/>
      </c>
    </row>
    <row r="1403" spans="17:19" x14ac:dyDescent="0.25">
      <c r="Q1403" t="str">
        <f>IF(P1403="","",(VLOOKUP(P1403,Flora!$F$2:$M$7000,2,FALSE)))</f>
        <v/>
      </c>
      <c r="R1403" t="str">
        <f>IF(P1403="","",(VLOOKUP(P1403,Flora!$F$2:$M$7000,3,FALSE)))</f>
        <v/>
      </c>
      <c r="S1403" t="str">
        <f>IF(P1403="","",(VLOOKUP(P1403,Flora!$F$2:$M$7000,4,FALSE)))</f>
        <v/>
      </c>
    </row>
    <row r="1404" spans="17:19" x14ac:dyDescent="0.25">
      <c r="Q1404" t="str">
        <f>IF(P1404="","",(VLOOKUP(P1404,Flora!$F$2:$M$7000,2,FALSE)))</f>
        <v/>
      </c>
      <c r="R1404" t="str">
        <f>IF(P1404="","",(VLOOKUP(P1404,Flora!$F$2:$M$7000,3,FALSE)))</f>
        <v/>
      </c>
      <c r="S1404" t="str">
        <f>IF(P1404="","",(VLOOKUP(P1404,Flora!$F$2:$M$7000,4,FALSE)))</f>
        <v/>
      </c>
    </row>
    <row r="1405" spans="17:19" x14ac:dyDescent="0.25">
      <c r="Q1405" t="str">
        <f>IF(P1405="","",(VLOOKUP(P1405,Flora!$F$2:$M$7000,2,FALSE)))</f>
        <v/>
      </c>
      <c r="R1405" t="str">
        <f>IF(P1405="","",(VLOOKUP(P1405,Flora!$F$2:$M$7000,3,FALSE)))</f>
        <v/>
      </c>
      <c r="S1405" t="str">
        <f>IF(P1405="","",(VLOOKUP(P1405,Flora!$F$2:$M$7000,4,FALSE)))</f>
        <v/>
      </c>
    </row>
    <row r="1406" spans="17:19" x14ac:dyDescent="0.25">
      <c r="Q1406" t="str">
        <f>IF(P1406="","",(VLOOKUP(P1406,Flora!$F$2:$M$7000,2,FALSE)))</f>
        <v/>
      </c>
      <c r="R1406" t="str">
        <f>IF(P1406="","",(VLOOKUP(P1406,Flora!$F$2:$M$7000,3,FALSE)))</f>
        <v/>
      </c>
      <c r="S1406" t="str">
        <f>IF(P1406="","",(VLOOKUP(P1406,Flora!$F$2:$M$7000,4,FALSE)))</f>
        <v/>
      </c>
    </row>
    <row r="1407" spans="17:19" x14ac:dyDescent="0.25">
      <c r="Q1407" t="str">
        <f>IF(P1407="","",(VLOOKUP(P1407,Flora!$F$2:$M$7000,2,FALSE)))</f>
        <v/>
      </c>
      <c r="R1407" t="str">
        <f>IF(P1407="","",(VLOOKUP(P1407,Flora!$F$2:$M$7000,3,FALSE)))</f>
        <v/>
      </c>
      <c r="S1407" t="str">
        <f>IF(P1407="","",(VLOOKUP(P1407,Flora!$F$2:$M$7000,4,FALSE)))</f>
        <v/>
      </c>
    </row>
    <row r="1408" spans="17:19" x14ac:dyDescent="0.25">
      <c r="Q1408" t="str">
        <f>IF(P1408="","",(VLOOKUP(P1408,Flora!$F$2:$M$7000,2,FALSE)))</f>
        <v/>
      </c>
      <c r="R1408" t="str">
        <f>IF(P1408="","",(VLOOKUP(P1408,Flora!$F$2:$M$7000,3,FALSE)))</f>
        <v/>
      </c>
      <c r="S1408" t="str">
        <f>IF(P1408="","",(VLOOKUP(P1408,Flora!$F$2:$M$7000,4,FALSE)))</f>
        <v/>
      </c>
    </row>
    <row r="1409" spans="17:19" x14ac:dyDescent="0.25">
      <c r="Q1409" t="str">
        <f>IF(P1409="","",(VLOOKUP(P1409,Flora!$F$2:$M$7000,2,FALSE)))</f>
        <v/>
      </c>
      <c r="R1409" t="str">
        <f>IF(P1409="","",(VLOOKUP(P1409,Flora!$F$2:$M$7000,3,FALSE)))</f>
        <v/>
      </c>
      <c r="S1409" t="str">
        <f>IF(P1409="","",(VLOOKUP(P1409,Flora!$F$2:$M$7000,4,FALSE)))</f>
        <v/>
      </c>
    </row>
    <row r="1410" spans="17:19" x14ac:dyDescent="0.25">
      <c r="Q1410" t="str">
        <f>IF(P1410="","",(VLOOKUP(P1410,Flora!$F$2:$M$7000,2,FALSE)))</f>
        <v/>
      </c>
      <c r="R1410" t="str">
        <f>IF(P1410="","",(VLOOKUP(P1410,Flora!$F$2:$M$7000,3,FALSE)))</f>
        <v/>
      </c>
      <c r="S1410" t="str">
        <f>IF(P1410="","",(VLOOKUP(P1410,Flora!$F$2:$M$7000,4,FALSE)))</f>
        <v/>
      </c>
    </row>
    <row r="1411" spans="17:19" x14ac:dyDescent="0.25">
      <c r="Q1411" t="str">
        <f>IF(P1411="","",(VLOOKUP(P1411,Flora!$F$2:$M$7000,2,FALSE)))</f>
        <v/>
      </c>
      <c r="R1411" t="str">
        <f>IF(P1411="","",(VLOOKUP(P1411,Flora!$F$2:$M$7000,3,FALSE)))</f>
        <v/>
      </c>
      <c r="S1411" t="str">
        <f>IF(P1411="","",(VLOOKUP(P1411,Flora!$F$2:$M$7000,4,FALSE)))</f>
        <v/>
      </c>
    </row>
    <row r="1412" spans="17:19" x14ac:dyDescent="0.25">
      <c r="Q1412" t="str">
        <f>IF(P1412="","",(VLOOKUP(P1412,Flora!$F$2:$M$7000,2,FALSE)))</f>
        <v/>
      </c>
      <c r="R1412" t="str">
        <f>IF(P1412="","",(VLOOKUP(P1412,Flora!$F$2:$M$7000,3,FALSE)))</f>
        <v/>
      </c>
      <c r="S1412" t="str">
        <f>IF(P1412="","",(VLOOKUP(P1412,Flora!$F$2:$M$7000,4,FALSE)))</f>
        <v/>
      </c>
    </row>
    <row r="1413" spans="17:19" x14ac:dyDescent="0.25">
      <c r="Q1413" t="str">
        <f>IF(P1413="","",(VLOOKUP(P1413,Flora!$F$2:$M$7000,2,FALSE)))</f>
        <v/>
      </c>
      <c r="R1413" t="str">
        <f>IF(P1413="","",(VLOOKUP(P1413,Flora!$F$2:$M$7000,3,FALSE)))</f>
        <v/>
      </c>
      <c r="S1413" t="str">
        <f>IF(P1413="","",(VLOOKUP(P1413,Flora!$F$2:$M$7000,4,FALSE)))</f>
        <v/>
      </c>
    </row>
    <row r="1414" spans="17:19" x14ac:dyDescent="0.25">
      <c r="Q1414" t="str">
        <f>IF(P1414="","",(VLOOKUP(P1414,Flora!$F$2:$M$7000,2,FALSE)))</f>
        <v/>
      </c>
      <c r="R1414" t="str">
        <f>IF(P1414="","",(VLOOKUP(P1414,Flora!$F$2:$M$7000,3,FALSE)))</f>
        <v/>
      </c>
      <c r="S1414" t="str">
        <f>IF(P1414="","",(VLOOKUP(P1414,Flora!$F$2:$M$7000,4,FALSE)))</f>
        <v/>
      </c>
    </row>
    <row r="1415" spans="17:19" x14ac:dyDescent="0.25">
      <c r="Q1415" t="str">
        <f>IF(P1415="","",(VLOOKUP(P1415,Flora!$F$2:$M$7000,2,FALSE)))</f>
        <v/>
      </c>
      <c r="R1415" t="str">
        <f>IF(P1415="","",(VLOOKUP(P1415,Flora!$F$2:$M$7000,3,FALSE)))</f>
        <v/>
      </c>
      <c r="S1415" t="str">
        <f>IF(P1415="","",(VLOOKUP(P1415,Flora!$F$2:$M$7000,4,FALSE)))</f>
        <v/>
      </c>
    </row>
    <row r="1416" spans="17:19" x14ac:dyDescent="0.25">
      <c r="Q1416" t="str">
        <f>IF(P1416="","",(VLOOKUP(P1416,Flora!$F$2:$M$7000,2,FALSE)))</f>
        <v/>
      </c>
      <c r="R1416" t="str">
        <f>IF(P1416="","",(VLOOKUP(P1416,Flora!$F$2:$M$7000,3,FALSE)))</f>
        <v/>
      </c>
      <c r="S1416" t="str">
        <f>IF(P1416="","",(VLOOKUP(P1416,Flora!$F$2:$M$7000,4,FALSE)))</f>
        <v/>
      </c>
    </row>
    <row r="1417" spans="17:19" x14ac:dyDescent="0.25">
      <c r="Q1417" t="str">
        <f>IF(P1417="","",(VLOOKUP(P1417,Flora!$F$2:$M$7000,2,FALSE)))</f>
        <v/>
      </c>
      <c r="R1417" t="str">
        <f>IF(P1417="","",(VLOOKUP(P1417,Flora!$F$2:$M$7000,3,FALSE)))</f>
        <v/>
      </c>
      <c r="S1417" t="str">
        <f>IF(P1417="","",(VLOOKUP(P1417,Flora!$F$2:$M$7000,4,FALSE)))</f>
        <v/>
      </c>
    </row>
    <row r="1418" spans="17:19" x14ac:dyDescent="0.25">
      <c r="Q1418" t="str">
        <f>IF(P1418="","",(VLOOKUP(P1418,Flora!$F$2:$M$7000,2,FALSE)))</f>
        <v/>
      </c>
      <c r="R1418" t="str">
        <f>IF(P1418="","",(VLOOKUP(P1418,Flora!$F$2:$M$7000,3,FALSE)))</f>
        <v/>
      </c>
      <c r="S1418" t="str">
        <f>IF(P1418="","",(VLOOKUP(P1418,Flora!$F$2:$M$7000,4,FALSE)))</f>
        <v/>
      </c>
    </row>
    <row r="1419" spans="17:19" x14ac:dyDescent="0.25">
      <c r="Q1419" t="str">
        <f>IF(P1419="","",(VLOOKUP(P1419,Flora!$F$2:$M$7000,2,FALSE)))</f>
        <v/>
      </c>
      <c r="R1419" t="str">
        <f>IF(P1419="","",(VLOOKUP(P1419,Flora!$F$2:$M$7000,3,FALSE)))</f>
        <v/>
      </c>
      <c r="S1419" t="str">
        <f>IF(P1419="","",(VLOOKUP(P1419,Flora!$F$2:$M$7000,4,FALSE)))</f>
        <v/>
      </c>
    </row>
    <row r="1420" spans="17:19" x14ac:dyDescent="0.25">
      <c r="Q1420" t="str">
        <f>IF(P1420="","",(VLOOKUP(P1420,Flora!$F$2:$M$7000,2,FALSE)))</f>
        <v/>
      </c>
      <c r="R1420" t="str">
        <f>IF(P1420="","",(VLOOKUP(P1420,Flora!$F$2:$M$7000,3,FALSE)))</f>
        <v/>
      </c>
      <c r="S1420" t="str">
        <f>IF(P1420="","",(VLOOKUP(P1420,Flora!$F$2:$M$7000,4,FALSE)))</f>
        <v/>
      </c>
    </row>
    <row r="1421" spans="17:19" x14ac:dyDescent="0.25">
      <c r="Q1421" t="str">
        <f>IF(P1421="","",(VLOOKUP(P1421,Flora!$F$2:$M$7000,2,FALSE)))</f>
        <v/>
      </c>
      <c r="R1421" t="str">
        <f>IF(P1421="","",(VLOOKUP(P1421,Flora!$F$2:$M$7000,3,FALSE)))</f>
        <v/>
      </c>
      <c r="S1421" t="str">
        <f>IF(P1421="","",(VLOOKUP(P1421,Flora!$F$2:$M$7000,4,FALSE)))</f>
        <v/>
      </c>
    </row>
    <row r="1422" spans="17:19" x14ac:dyDescent="0.25">
      <c r="Q1422" t="str">
        <f>IF(P1422="","",(VLOOKUP(P1422,Flora!$F$2:$M$7000,2,FALSE)))</f>
        <v/>
      </c>
      <c r="R1422" t="str">
        <f>IF(P1422="","",(VLOOKUP(P1422,Flora!$F$2:$M$7000,3,FALSE)))</f>
        <v/>
      </c>
      <c r="S1422" t="str">
        <f>IF(P1422="","",(VLOOKUP(P1422,Flora!$F$2:$M$7000,4,FALSE)))</f>
        <v/>
      </c>
    </row>
    <row r="1423" spans="17:19" x14ac:dyDescent="0.25">
      <c r="Q1423" t="str">
        <f>IF(P1423="","",(VLOOKUP(P1423,Flora!$F$2:$M$7000,2,FALSE)))</f>
        <v/>
      </c>
      <c r="R1423" t="str">
        <f>IF(P1423="","",(VLOOKUP(P1423,Flora!$F$2:$M$7000,3,FALSE)))</f>
        <v/>
      </c>
      <c r="S1423" t="str">
        <f>IF(P1423="","",(VLOOKUP(P1423,Flora!$F$2:$M$7000,4,FALSE)))</f>
        <v/>
      </c>
    </row>
    <row r="1424" spans="17:19" x14ac:dyDescent="0.25">
      <c r="Q1424" t="str">
        <f>IF(P1424="","",(VLOOKUP(P1424,Flora!$F$2:$M$7000,2,FALSE)))</f>
        <v/>
      </c>
      <c r="R1424" t="str">
        <f>IF(P1424="","",(VLOOKUP(P1424,Flora!$F$2:$M$7000,3,FALSE)))</f>
        <v/>
      </c>
      <c r="S1424" t="str">
        <f>IF(P1424="","",(VLOOKUP(P1424,Flora!$F$2:$M$7000,4,FALSE)))</f>
        <v/>
      </c>
    </row>
    <row r="1425" spans="17:19" x14ac:dyDescent="0.25">
      <c r="Q1425" t="str">
        <f>IF(P1425="","",(VLOOKUP(P1425,Flora!$F$2:$M$7000,2,FALSE)))</f>
        <v/>
      </c>
      <c r="R1425" t="str">
        <f>IF(P1425="","",(VLOOKUP(P1425,Flora!$F$2:$M$7000,3,FALSE)))</f>
        <v/>
      </c>
      <c r="S1425" t="str">
        <f>IF(P1425="","",(VLOOKUP(P1425,Flora!$F$2:$M$7000,4,FALSE)))</f>
        <v/>
      </c>
    </row>
    <row r="1426" spans="17:19" x14ac:dyDescent="0.25">
      <c r="Q1426" t="str">
        <f>IF(P1426="","",(VLOOKUP(P1426,Flora!$F$2:$M$7000,2,FALSE)))</f>
        <v/>
      </c>
      <c r="R1426" t="str">
        <f>IF(P1426="","",(VLOOKUP(P1426,Flora!$F$2:$M$7000,3,FALSE)))</f>
        <v/>
      </c>
      <c r="S1426" t="str">
        <f>IF(P1426="","",(VLOOKUP(P1426,Flora!$F$2:$M$7000,4,FALSE)))</f>
        <v/>
      </c>
    </row>
    <row r="1427" spans="17:19" x14ac:dyDescent="0.25">
      <c r="Q1427" t="str">
        <f>IF(P1427="","",(VLOOKUP(P1427,Flora!$F$2:$M$7000,2,FALSE)))</f>
        <v/>
      </c>
      <c r="R1427" t="str">
        <f>IF(P1427="","",(VLOOKUP(P1427,Flora!$F$2:$M$7000,3,FALSE)))</f>
        <v/>
      </c>
      <c r="S1427" t="str">
        <f>IF(P1427="","",(VLOOKUP(P1427,Flora!$F$2:$M$7000,4,FALSE)))</f>
        <v/>
      </c>
    </row>
    <row r="1428" spans="17:19" x14ac:dyDescent="0.25">
      <c r="Q1428" t="str">
        <f>IF(P1428="","",(VLOOKUP(P1428,Flora!$F$2:$M$7000,2,FALSE)))</f>
        <v/>
      </c>
      <c r="R1428" t="str">
        <f>IF(P1428="","",(VLOOKUP(P1428,Flora!$F$2:$M$7000,3,FALSE)))</f>
        <v/>
      </c>
      <c r="S1428" t="str">
        <f>IF(P1428="","",(VLOOKUP(P1428,Flora!$F$2:$M$7000,4,FALSE)))</f>
        <v/>
      </c>
    </row>
    <row r="1429" spans="17:19" x14ac:dyDescent="0.25">
      <c r="Q1429" t="str">
        <f>IF(P1429="","",(VLOOKUP(P1429,Flora!$F$2:$M$7000,2,FALSE)))</f>
        <v/>
      </c>
      <c r="R1429" t="str">
        <f>IF(P1429="","",(VLOOKUP(P1429,Flora!$F$2:$M$7000,3,FALSE)))</f>
        <v/>
      </c>
      <c r="S1429" t="str">
        <f>IF(P1429="","",(VLOOKUP(P1429,Flora!$F$2:$M$7000,4,FALSE)))</f>
        <v/>
      </c>
    </row>
    <row r="1430" spans="17:19" x14ac:dyDescent="0.25">
      <c r="Q1430" t="str">
        <f>IF(P1430="","",(VLOOKUP(P1430,Flora!$F$2:$M$7000,2,FALSE)))</f>
        <v/>
      </c>
      <c r="R1430" t="str">
        <f>IF(P1430="","",(VLOOKUP(P1430,Flora!$F$2:$M$7000,3,FALSE)))</f>
        <v/>
      </c>
      <c r="S1430" t="str">
        <f>IF(P1430="","",(VLOOKUP(P1430,Flora!$F$2:$M$7000,4,FALSE)))</f>
        <v/>
      </c>
    </row>
    <row r="1431" spans="17:19" x14ac:dyDescent="0.25">
      <c r="Q1431" t="str">
        <f>IF(P1431="","",(VLOOKUP(P1431,Flora!$F$2:$M$7000,2,FALSE)))</f>
        <v/>
      </c>
      <c r="R1431" t="str">
        <f>IF(P1431="","",(VLOOKUP(P1431,Flora!$F$2:$M$7000,3,FALSE)))</f>
        <v/>
      </c>
      <c r="S1431" t="str">
        <f>IF(P1431="","",(VLOOKUP(P1431,Flora!$F$2:$M$7000,4,FALSE)))</f>
        <v/>
      </c>
    </row>
    <row r="1432" spans="17:19" x14ac:dyDescent="0.25">
      <c r="Q1432" t="str">
        <f>IF(P1432="","",(VLOOKUP(P1432,Flora!$F$2:$M$7000,2,FALSE)))</f>
        <v/>
      </c>
      <c r="R1432" t="str">
        <f>IF(P1432="","",(VLOOKUP(P1432,Flora!$F$2:$M$7000,3,FALSE)))</f>
        <v/>
      </c>
      <c r="S1432" t="str">
        <f>IF(P1432="","",(VLOOKUP(P1432,Flora!$F$2:$M$7000,4,FALSE)))</f>
        <v/>
      </c>
    </row>
    <row r="1433" spans="17:19" x14ac:dyDescent="0.25">
      <c r="Q1433" t="str">
        <f>IF(P1433="","",(VLOOKUP(P1433,Flora!$F$2:$M$7000,2,FALSE)))</f>
        <v/>
      </c>
      <c r="R1433" t="str">
        <f>IF(P1433="","",(VLOOKUP(P1433,Flora!$F$2:$M$7000,3,FALSE)))</f>
        <v/>
      </c>
      <c r="S1433" t="str">
        <f>IF(P1433="","",(VLOOKUP(P1433,Flora!$F$2:$M$7000,4,FALSE)))</f>
        <v/>
      </c>
    </row>
    <row r="1434" spans="17:19" x14ac:dyDescent="0.25">
      <c r="Q1434" t="str">
        <f>IF(P1434="","",(VLOOKUP(P1434,Flora!$F$2:$M$7000,2,FALSE)))</f>
        <v/>
      </c>
      <c r="R1434" t="str">
        <f>IF(P1434="","",(VLOOKUP(P1434,Flora!$F$2:$M$7000,3,FALSE)))</f>
        <v/>
      </c>
      <c r="S1434" t="str">
        <f>IF(P1434="","",(VLOOKUP(P1434,Flora!$F$2:$M$7000,4,FALSE)))</f>
        <v/>
      </c>
    </row>
    <row r="1435" spans="17:19" x14ac:dyDescent="0.25">
      <c r="Q1435" t="str">
        <f>IF(P1435="","",(VLOOKUP(P1435,Flora!$F$2:$M$7000,2,FALSE)))</f>
        <v/>
      </c>
      <c r="R1435" t="str">
        <f>IF(P1435="","",(VLOOKUP(P1435,Flora!$F$2:$M$7000,3,FALSE)))</f>
        <v/>
      </c>
      <c r="S1435" t="str">
        <f>IF(P1435="","",(VLOOKUP(P1435,Flora!$F$2:$M$7000,4,FALSE)))</f>
        <v/>
      </c>
    </row>
    <row r="1436" spans="17:19" x14ac:dyDescent="0.25">
      <c r="Q1436" t="str">
        <f>IF(P1436="","",(VLOOKUP(P1436,Flora!$F$2:$M$7000,2,FALSE)))</f>
        <v/>
      </c>
      <c r="R1436" t="str">
        <f>IF(P1436="","",(VLOOKUP(P1436,Flora!$F$2:$M$7000,3,FALSE)))</f>
        <v/>
      </c>
      <c r="S1436" t="str">
        <f>IF(P1436="","",(VLOOKUP(P1436,Flora!$F$2:$M$7000,4,FALSE)))</f>
        <v/>
      </c>
    </row>
    <row r="1437" spans="17:19" x14ac:dyDescent="0.25">
      <c r="Q1437" t="str">
        <f>IF(P1437="","",(VLOOKUP(P1437,Flora!$F$2:$M$7000,2,FALSE)))</f>
        <v/>
      </c>
      <c r="R1437" t="str">
        <f>IF(P1437="","",(VLOOKUP(P1437,Flora!$F$2:$M$7000,3,FALSE)))</f>
        <v/>
      </c>
      <c r="S1437" t="str">
        <f>IF(P1437="","",(VLOOKUP(P1437,Flora!$F$2:$M$7000,4,FALSE)))</f>
        <v/>
      </c>
    </row>
    <row r="1438" spans="17:19" x14ac:dyDescent="0.25">
      <c r="Q1438" t="str">
        <f>IF(P1438="","",(VLOOKUP(P1438,Flora!$F$2:$M$7000,2,FALSE)))</f>
        <v/>
      </c>
      <c r="R1438" t="str">
        <f>IF(P1438="","",(VLOOKUP(P1438,Flora!$F$2:$M$7000,3,FALSE)))</f>
        <v/>
      </c>
      <c r="S1438" t="str">
        <f>IF(P1438="","",(VLOOKUP(P1438,Flora!$F$2:$M$7000,4,FALSE)))</f>
        <v/>
      </c>
    </row>
    <row r="1439" spans="17:19" x14ac:dyDescent="0.25">
      <c r="Q1439" t="str">
        <f>IF(P1439="","",(VLOOKUP(P1439,Flora!$F$2:$M$7000,2,FALSE)))</f>
        <v/>
      </c>
      <c r="R1439" t="str">
        <f>IF(P1439="","",(VLOOKUP(P1439,Flora!$F$2:$M$7000,3,FALSE)))</f>
        <v/>
      </c>
      <c r="S1439" t="str">
        <f>IF(P1439="","",(VLOOKUP(P1439,Flora!$F$2:$M$7000,4,FALSE)))</f>
        <v/>
      </c>
    </row>
    <row r="1440" spans="17:19" x14ac:dyDescent="0.25">
      <c r="Q1440" t="str">
        <f>IF(P1440="","",(VLOOKUP(P1440,Flora!$F$2:$M$7000,2,FALSE)))</f>
        <v/>
      </c>
      <c r="R1440" t="str">
        <f>IF(P1440="","",(VLOOKUP(P1440,Flora!$F$2:$M$7000,3,FALSE)))</f>
        <v/>
      </c>
      <c r="S1440" t="str">
        <f>IF(P1440="","",(VLOOKUP(P1440,Flora!$F$2:$M$7000,4,FALSE)))</f>
        <v/>
      </c>
    </row>
    <row r="1441" spans="17:19" x14ac:dyDescent="0.25">
      <c r="Q1441" t="str">
        <f>IF(P1441="","",(VLOOKUP(P1441,Flora!$F$2:$M$7000,2,FALSE)))</f>
        <v/>
      </c>
      <c r="R1441" t="str">
        <f>IF(P1441="","",(VLOOKUP(P1441,Flora!$F$2:$M$7000,3,FALSE)))</f>
        <v/>
      </c>
      <c r="S1441" t="str">
        <f>IF(P1441="","",(VLOOKUP(P1441,Flora!$F$2:$M$7000,4,FALSE)))</f>
        <v/>
      </c>
    </row>
    <row r="1442" spans="17:19" x14ac:dyDescent="0.25">
      <c r="Q1442" t="str">
        <f>IF(P1442="","",(VLOOKUP(P1442,Flora!$F$2:$M$7000,2,FALSE)))</f>
        <v/>
      </c>
      <c r="R1442" t="str">
        <f>IF(P1442="","",(VLOOKUP(P1442,Flora!$F$2:$M$7000,3,FALSE)))</f>
        <v/>
      </c>
      <c r="S1442" t="str">
        <f>IF(P1442="","",(VLOOKUP(P1442,Flora!$F$2:$M$7000,4,FALSE)))</f>
        <v/>
      </c>
    </row>
    <row r="1443" spans="17:19" x14ac:dyDescent="0.25">
      <c r="Q1443" t="str">
        <f>IF(P1443="","",(VLOOKUP(P1443,Flora!$F$2:$M$7000,2,FALSE)))</f>
        <v/>
      </c>
      <c r="R1443" t="str">
        <f>IF(P1443="","",(VLOOKUP(P1443,Flora!$F$2:$M$7000,3,FALSE)))</f>
        <v/>
      </c>
      <c r="S1443" t="str">
        <f>IF(P1443="","",(VLOOKUP(P1443,Flora!$F$2:$M$7000,4,FALSE)))</f>
        <v/>
      </c>
    </row>
    <row r="1444" spans="17:19" x14ac:dyDescent="0.25">
      <c r="Q1444" t="str">
        <f>IF(P1444="","",(VLOOKUP(P1444,Flora!$F$2:$M$7000,2,FALSE)))</f>
        <v/>
      </c>
      <c r="R1444" t="str">
        <f>IF(P1444="","",(VLOOKUP(P1444,Flora!$F$2:$M$7000,3,FALSE)))</f>
        <v/>
      </c>
      <c r="S1444" t="str">
        <f>IF(P1444="","",(VLOOKUP(P1444,Flora!$F$2:$M$7000,4,FALSE)))</f>
        <v/>
      </c>
    </row>
    <row r="1445" spans="17:19" x14ac:dyDescent="0.25">
      <c r="Q1445" t="str">
        <f>IF(P1445="","",(VLOOKUP(P1445,Flora!$F$2:$M$7000,2,FALSE)))</f>
        <v/>
      </c>
      <c r="R1445" t="str">
        <f>IF(P1445="","",(VLOOKUP(P1445,Flora!$F$2:$M$7000,3,FALSE)))</f>
        <v/>
      </c>
      <c r="S1445" t="str">
        <f>IF(P1445="","",(VLOOKUP(P1445,Flora!$F$2:$M$7000,4,FALSE)))</f>
        <v/>
      </c>
    </row>
    <row r="1446" spans="17:19" x14ac:dyDescent="0.25">
      <c r="Q1446" t="str">
        <f>IF(P1446="","",(VLOOKUP(P1446,Flora!$F$2:$M$7000,2,FALSE)))</f>
        <v/>
      </c>
      <c r="R1446" t="str">
        <f>IF(P1446="","",(VLOOKUP(P1446,Flora!$F$2:$M$7000,3,FALSE)))</f>
        <v/>
      </c>
      <c r="S1446" t="str">
        <f>IF(P1446="","",(VLOOKUP(P1446,Flora!$F$2:$M$7000,4,FALSE)))</f>
        <v/>
      </c>
    </row>
    <row r="1447" spans="17:19" x14ac:dyDescent="0.25">
      <c r="Q1447" t="str">
        <f>IF(P1447="","",(VLOOKUP(P1447,Flora!$F$2:$M$7000,2,FALSE)))</f>
        <v/>
      </c>
      <c r="R1447" t="str">
        <f>IF(P1447="","",(VLOOKUP(P1447,Flora!$F$2:$M$7000,3,FALSE)))</f>
        <v/>
      </c>
      <c r="S1447" t="str">
        <f>IF(P1447="","",(VLOOKUP(P1447,Flora!$F$2:$M$7000,4,FALSE)))</f>
        <v/>
      </c>
    </row>
    <row r="1448" spans="17:19" x14ac:dyDescent="0.25">
      <c r="Q1448" t="str">
        <f>IF(P1448="","",(VLOOKUP(P1448,Flora!$F$2:$M$7000,2,FALSE)))</f>
        <v/>
      </c>
      <c r="R1448" t="str">
        <f>IF(P1448="","",(VLOOKUP(P1448,Flora!$F$2:$M$7000,3,FALSE)))</f>
        <v/>
      </c>
      <c r="S1448" t="str">
        <f>IF(P1448="","",(VLOOKUP(P1448,Flora!$F$2:$M$7000,4,FALSE)))</f>
        <v/>
      </c>
    </row>
    <row r="1449" spans="17:19" x14ac:dyDescent="0.25">
      <c r="Q1449" t="str">
        <f>IF(P1449="","",(VLOOKUP(P1449,Flora!$F$2:$M$7000,2,FALSE)))</f>
        <v/>
      </c>
      <c r="R1449" t="str">
        <f>IF(P1449="","",(VLOOKUP(P1449,Flora!$F$2:$M$7000,3,FALSE)))</f>
        <v/>
      </c>
      <c r="S1449" t="str">
        <f>IF(P1449="","",(VLOOKUP(P1449,Flora!$F$2:$M$7000,4,FALSE)))</f>
        <v/>
      </c>
    </row>
    <row r="1450" spans="17:19" x14ac:dyDescent="0.25">
      <c r="Q1450" t="str">
        <f>IF(P1450="","",(VLOOKUP(P1450,Flora!$F$2:$M$7000,2,FALSE)))</f>
        <v/>
      </c>
      <c r="R1450" t="str">
        <f>IF(P1450="","",(VLOOKUP(P1450,Flora!$F$2:$M$7000,3,FALSE)))</f>
        <v/>
      </c>
      <c r="S1450" t="str">
        <f>IF(P1450="","",(VLOOKUP(P1450,Flora!$F$2:$M$7000,4,FALSE)))</f>
        <v/>
      </c>
    </row>
    <row r="1451" spans="17:19" x14ac:dyDescent="0.25">
      <c r="Q1451" t="str">
        <f>IF(P1451="","",(VLOOKUP(P1451,Flora!$F$2:$M$7000,2,FALSE)))</f>
        <v/>
      </c>
      <c r="R1451" t="str">
        <f>IF(P1451="","",(VLOOKUP(P1451,Flora!$F$2:$M$7000,3,FALSE)))</f>
        <v/>
      </c>
      <c r="S1451" t="str">
        <f>IF(P1451="","",(VLOOKUP(P1451,Flora!$F$2:$M$7000,4,FALSE)))</f>
        <v/>
      </c>
    </row>
    <row r="1452" spans="17:19" x14ac:dyDescent="0.25">
      <c r="Q1452" t="str">
        <f>IF(P1452="","",(VLOOKUP(P1452,Flora!$F$2:$M$7000,2,FALSE)))</f>
        <v/>
      </c>
      <c r="R1452" t="str">
        <f>IF(P1452="","",(VLOOKUP(P1452,Flora!$F$2:$M$7000,3,FALSE)))</f>
        <v/>
      </c>
      <c r="S1452" t="str">
        <f>IF(P1452="","",(VLOOKUP(P1452,Flora!$F$2:$M$7000,4,FALSE)))</f>
        <v/>
      </c>
    </row>
    <row r="1453" spans="17:19" x14ac:dyDescent="0.25">
      <c r="Q1453" t="str">
        <f>IF(P1453="","",(VLOOKUP(P1453,Flora!$F$2:$M$7000,2,FALSE)))</f>
        <v/>
      </c>
      <c r="R1453" t="str">
        <f>IF(P1453="","",(VLOOKUP(P1453,Flora!$F$2:$M$7000,3,FALSE)))</f>
        <v/>
      </c>
      <c r="S1453" t="str">
        <f>IF(P1453="","",(VLOOKUP(P1453,Flora!$F$2:$M$7000,4,FALSE)))</f>
        <v/>
      </c>
    </row>
    <row r="1454" spans="17:19" x14ac:dyDescent="0.25">
      <c r="Q1454" t="str">
        <f>IF(P1454="","",(VLOOKUP(P1454,Flora!$F$2:$M$7000,2,FALSE)))</f>
        <v/>
      </c>
      <c r="R1454" t="str">
        <f>IF(P1454="","",(VLOOKUP(P1454,Flora!$F$2:$M$7000,3,FALSE)))</f>
        <v/>
      </c>
      <c r="S1454" t="str">
        <f>IF(P1454="","",(VLOOKUP(P1454,Flora!$F$2:$M$7000,4,FALSE)))</f>
        <v/>
      </c>
    </row>
    <row r="1455" spans="17:19" x14ac:dyDescent="0.25">
      <c r="Q1455" t="str">
        <f>IF(P1455="","",(VLOOKUP(P1455,Flora!$F$2:$M$7000,2,FALSE)))</f>
        <v/>
      </c>
      <c r="R1455" t="str">
        <f>IF(P1455="","",(VLOOKUP(P1455,Flora!$F$2:$M$7000,3,FALSE)))</f>
        <v/>
      </c>
      <c r="S1455" t="str">
        <f>IF(P1455="","",(VLOOKUP(P1455,Flora!$F$2:$M$7000,4,FALSE)))</f>
        <v/>
      </c>
    </row>
    <row r="1456" spans="17:19" x14ac:dyDescent="0.25">
      <c r="Q1456" t="str">
        <f>IF(P1456="","",(VLOOKUP(P1456,Flora!$F$2:$M$7000,2,FALSE)))</f>
        <v/>
      </c>
      <c r="R1456" t="str">
        <f>IF(P1456="","",(VLOOKUP(P1456,Flora!$F$2:$M$7000,3,FALSE)))</f>
        <v/>
      </c>
      <c r="S1456" t="str">
        <f>IF(P1456="","",(VLOOKUP(P1456,Flora!$F$2:$M$7000,4,FALSE)))</f>
        <v/>
      </c>
    </row>
    <row r="1457" spans="17:19" x14ac:dyDescent="0.25">
      <c r="Q1457" t="str">
        <f>IF(P1457="","",(VLOOKUP(P1457,Flora!$F$2:$M$7000,2,FALSE)))</f>
        <v/>
      </c>
      <c r="R1457" t="str">
        <f>IF(P1457="","",(VLOOKUP(P1457,Flora!$F$2:$M$7000,3,FALSE)))</f>
        <v/>
      </c>
      <c r="S1457" t="str">
        <f>IF(P1457="","",(VLOOKUP(P1457,Flora!$F$2:$M$7000,4,FALSE)))</f>
        <v/>
      </c>
    </row>
    <row r="1458" spans="17:19" x14ac:dyDescent="0.25">
      <c r="Q1458" t="str">
        <f>IF(P1458="","",(VLOOKUP(P1458,Flora!$F$2:$M$7000,2,FALSE)))</f>
        <v/>
      </c>
      <c r="R1458" t="str">
        <f>IF(P1458="","",(VLOOKUP(P1458,Flora!$F$2:$M$7000,3,FALSE)))</f>
        <v/>
      </c>
      <c r="S1458" t="str">
        <f>IF(P1458="","",(VLOOKUP(P1458,Flora!$F$2:$M$7000,4,FALSE)))</f>
        <v/>
      </c>
    </row>
    <row r="1459" spans="17:19" x14ac:dyDescent="0.25">
      <c r="Q1459" t="str">
        <f>IF(P1459="","",(VLOOKUP(P1459,Flora!$F$2:$M$7000,2,FALSE)))</f>
        <v/>
      </c>
      <c r="R1459" t="str">
        <f>IF(P1459="","",(VLOOKUP(P1459,Flora!$F$2:$M$7000,3,FALSE)))</f>
        <v/>
      </c>
      <c r="S1459" t="str">
        <f>IF(P1459="","",(VLOOKUP(P1459,Flora!$F$2:$M$7000,4,FALSE)))</f>
        <v/>
      </c>
    </row>
    <row r="1460" spans="17:19" x14ac:dyDescent="0.25">
      <c r="Q1460" t="str">
        <f>IF(P1460="","",(VLOOKUP(P1460,Flora!$F$2:$M$7000,2,FALSE)))</f>
        <v/>
      </c>
      <c r="R1460" t="str">
        <f>IF(P1460="","",(VLOOKUP(P1460,Flora!$F$2:$M$7000,3,FALSE)))</f>
        <v/>
      </c>
      <c r="S1460" t="str">
        <f>IF(P1460="","",(VLOOKUP(P1460,Flora!$F$2:$M$7000,4,FALSE)))</f>
        <v/>
      </c>
    </row>
    <row r="1461" spans="17:19" x14ac:dyDescent="0.25">
      <c r="Q1461" t="str">
        <f>IF(P1461="","",(VLOOKUP(P1461,Flora!$F$2:$M$7000,2,FALSE)))</f>
        <v/>
      </c>
      <c r="R1461" t="str">
        <f>IF(P1461="","",(VLOOKUP(P1461,Flora!$F$2:$M$7000,3,FALSE)))</f>
        <v/>
      </c>
      <c r="S1461" t="str">
        <f>IF(P1461="","",(VLOOKUP(P1461,Flora!$F$2:$M$7000,4,FALSE)))</f>
        <v/>
      </c>
    </row>
    <row r="1462" spans="17:19" x14ac:dyDescent="0.25">
      <c r="Q1462" t="str">
        <f>IF(P1462="","",(VLOOKUP(P1462,Flora!$F$2:$M$7000,2,FALSE)))</f>
        <v/>
      </c>
      <c r="R1462" t="str">
        <f>IF(P1462="","",(VLOOKUP(P1462,Flora!$F$2:$M$7000,3,FALSE)))</f>
        <v/>
      </c>
      <c r="S1462" t="str">
        <f>IF(P1462="","",(VLOOKUP(P1462,Flora!$F$2:$M$7000,4,FALSE)))</f>
        <v/>
      </c>
    </row>
    <row r="1463" spans="17:19" x14ac:dyDescent="0.25">
      <c r="Q1463" t="str">
        <f>IF(P1463="","",(VLOOKUP(P1463,Flora!$F$2:$M$7000,2,FALSE)))</f>
        <v/>
      </c>
      <c r="R1463" t="str">
        <f>IF(P1463="","",(VLOOKUP(P1463,Flora!$F$2:$M$7000,3,FALSE)))</f>
        <v/>
      </c>
      <c r="S1463" t="str">
        <f>IF(P1463="","",(VLOOKUP(P1463,Flora!$F$2:$M$7000,4,FALSE)))</f>
        <v/>
      </c>
    </row>
    <row r="1464" spans="17:19" x14ac:dyDescent="0.25">
      <c r="Q1464" t="str">
        <f>IF(P1464="","",(VLOOKUP(P1464,Flora!$F$2:$M$7000,2,FALSE)))</f>
        <v/>
      </c>
      <c r="R1464" t="str">
        <f>IF(P1464="","",(VLOOKUP(P1464,Flora!$F$2:$M$7000,3,FALSE)))</f>
        <v/>
      </c>
      <c r="S1464" t="str">
        <f>IF(P1464="","",(VLOOKUP(P1464,Flora!$F$2:$M$7000,4,FALSE)))</f>
        <v/>
      </c>
    </row>
    <row r="1465" spans="17:19" x14ac:dyDescent="0.25">
      <c r="Q1465" t="str">
        <f>IF(P1465="","",(VLOOKUP(P1465,Flora!$F$2:$M$7000,2,FALSE)))</f>
        <v/>
      </c>
      <c r="R1465" t="str">
        <f>IF(P1465="","",(VLOOKUP(P1465,Flora!$F$2:$M$7000,3,FALSE)))</f>
        <v/>
      </c>
      <c r="S1465" t="str">
        <f>IF(P1465="","",(VLOOKUP(P1465,Flora!$F$2:$M$7000,4,FALSE)))</f>
        <v/>
      </c>
    </row>
    <row r="1466" spans="17:19" x14ac:dyDescent="0.25">
      <c r="Q1466" t="str">
        <f>IF(P1466="","",(VLOOKUP(P1466,Flora!$F$2:$M$7000,2,FALSE)))</f>
        <v/>
      </c>
      <c r="R1466" t="str">
        <f>IF(P1466="","",(VLOOKUP(P1466,Flora!$F$2:$M$7000,3,FALSE)))</f>
        <v/>
      </c>
      <c r="S1466" t="str">
        <f>IF(P1466="","",(VLOOKUP(P1466,Flora!$F$2:$M$7000,4,FALSE)))</f>
        <v/>
      </c>
    </row>
    <row r="1467" spans="17:19" x14ac:dyDescent="0.25">
      <c r="Q1467" t="str">
        <f>IF(P1467="","",(VLOOKUP(P1467,Flora!$F$2:$M$7000,2,FALSE)))</f>
        <v/>
      </c>
      <c r="R1467" t="str">
        <f>IF(P1467="","",(VLOOKUP(P1467,Flora!$F$2:$M$7000,3,FALSE)))</f>
        <v/>
      </c>
      <c r="S1467" t="str">
        <f>IF(P1467="","",(VLOOKUP(P1467,Flora!$F$2:$M$7000,4,FALSE)))</f>
        <v/>
      </c>
    </row>
    <row r="1468" spans="17:19" x14ac:dyDescent="0.25">
      <c r="Q1468" t="str">
        <f>IF(P1468="","",(VLOOKUP(P1468,Flora!$F$2:$M$7000,2,FALSE)))</f>
        <v/>
      </c>
      <c r="R1468" t="str">
        <f>IF(P1468="","",(VLOOKUP(P1468,Flora!$F$2:$M$7000,3,FALSE)))</f>
        <v/>
      </c>
      <c r="S1468" t="str">
        <f>IF(P1468="","",(VLOOKUP(P1468,Flora!$F$2:$M$7000,4,FALSE)))</f>
        <v/>
      </c>
    </row>
    <row r="1469" spans="17:19" x14ac:dyDescent="0.25">
      <c r="Q1469" t="str">
        <f>IF(P1469="","",(VLOOKUP(P1469,Flora!$F$2:$M$7000,2,FALSE)))</f>
        <v/>
      </c>
      <c r="R1469" t="str">
        <f>IF(P1469="","",(VLOOKUP(P1469,Flora!$F$2:$M$7000,3,FALSE)))</f>
        <v/>
      </c>
      <c r="S1469" t="str">
        <f>IF(P1469="","",(VLOOKUP(P1469,Flora!$F$2:$M$7000,4,FALSE)))</f>
        <v/>
      </c>
    </row>
    <row r="1470" spans="17:19" x14ac:dyDescent="0.25">
      <c r="Q1470" t="str">
        <f>IF(P1470="","",(VLOOKUP(P1470,Flora!$F$2:$M$7000,2,FALSE)))</f>
        <v/>
      </c>
      <c r="R1470" t="str">
        <f>IF(P1470="","",(VLOOKUP(P1470,Flora!$F$2:$M$7000,3,FALSE)))</f>
        <v/>
      </c>
      <c r="S1470" t="str">
        <f>IF(P1470="","",(VLOOKUP(P1470,Flora!$F$2:$M$7000,4,FALSE)))</f>
        <v/>
      </c>
    </row>
    <row r="1471" spans="17:19" x14ac:dyDescent="0.25">
      <c r="Q1471" t="str">
        <f>IF(P1471="","",(VLOOKUP(P1471,Flora!$F$2:$M$7000,2,FALSE)))</f>
        <v/>
      </c>
      <c r="R1471" t="str">
        <f>IF(P1471="","",(VLOOKUP(P1471,Flora!$F$2:$M$7000,3,FALSE)))</f>
        <v/>
      </c>
      <c r="S1471" t="str">
        <f>IF(P1471="","",(VLOOKUP(P1471,Flora!$F$2:$M$7000,4,FALSE)))</f>
        <v/>
      </c>
    </row>
    <row r="1472" spans="17:19" x14ac:dyDescent="0.25">
      <c r="Q1472" t="str">
        <f>IF(P1472="","",(VLOOKUP(P1472,Flora!$F$2:$M$7000,2,FALSE)))</f>
        <v/>
      </c>
      <c r="R1472" t="str">
        <f>IF(P1472="","",(VLOOKUP(P1472,Flora!$F$2:$M$7000,3,FALSE)))</f>
        <v/>
      </c>
      <c r="S1472" t="str">
        <f>IF(P1472="","",(VLOOKUP(P1472,Flora!$F$2:$M$7000,4,FALSE)))</f>
        <v/>
      </c>
    </row>
    <row r="1473" spans="17:19" x14ac:dyDescent="0.25">
      <c r="Q1473" t="str">
        <f>IF(P1473="","",(VLOOKUP(P1473,Flora!$F$2:$M$7000,2,FALSE)))</f>
        <v/>
      </c>
      <c r="R1473" t="str">
        <f>IF(P1473="","",(VLOOKUP(P1473,Flora!$F$2:$M$7000,3,FALSE)))</f>
        <v/>
      </c>
      <c r="S1473" t="str">
        <f>IF(P1473="","",(VLOOKUP(P1473,Flora!$F$2:$M$7000,4,FALSE)))</f>
        <v/>
      </c>
    </row>
    <row r="1474" spans="17:19" x14ac:dyDescent="0.25">
      <c r="Q1474" t="str">
        <f>IF(P1474="","",(VLOOKUP(P1474,Flora!$F$2:$M$7000,2,FALSE)))</f>
        <v/>
      </c>
      <c r="R1474" t="str">
        <f>IF(P1474="","",(VLOOKUP(P1474,Flora!$F$2:$M$7000,3,FALSE)))</f>
        <v/>
      </c>
      <c r="S1474" t="str">
        <f>IF(P1474="","",(VLOOKUP(P1474,Flora!$F$2:$M$7000,4,FALSE)))</f>
        <v/>
      </c>
    </row>
    <row r="1475" spans="17:19" x14ac:dyDescent="0.25">
      <c r="Q1475" t="str">
        <f>IF(P1475="","",(VLOOKUP(P1475,Flora!$F$2:$M$7000,2,FALSE)))</f>
        <v/>
      </c>
      <c r="R1475" t="str">
        <f>IF(P1475="","",(VLOOKUP(P1475,Flora!$F$2:$M$7000,3,FALSE)))</f>
        <v/>
      </c>
      <c r="S1475" t="str">
        <f>IF(P1475="","",(VLOOKUP(P1475,Flora!$F$2:$M$7000,4,FALSE)))</f>
        <v/>
      </c>
    </row>
    <row r="1476" spans="17:19" x14ac:dyDescent="0.25">
      <c r="Q1476" t="str">
        <f>IF(P1476="","",(VLOOKUP(P1476,Flora!$F$2:$M$7000,2,FALSE)))</f>
        <v/>
      </c>
      <c r="R1476" t="str">
        <f>IF(P1476="","",(VLOOKUP(P1476,Flora!$F$2:$M$7000,3,FALSE)))</f>
        <v/>
      </c>
      <c r="S1476" t="str">
        <f>IF(P1476="","",(VLOOKUP(P1476,Flora!$F$2:$M$7000,4,FALSE)))</f>
        <v/>
      </c>
    </row>
    <row r="1477" spans="17:19" x14ac:dyDescent="0.25">
      <c r="Q1477" t="str">
        <f>IF(P1477="","",(VLOOKUP(P1477,Flora!$F$2:$M$7000,2,FALSE)))</f>
        <v/>
      </c>
      <c r="R1477" t="str">
        <f>IF(P1477="","",(VLOOKUP(P1477,Flora!$F$2:$M$7000,3,FALSE)))</f>
        <v/>
      </c>
      <c r="S1477" t="str">
        <f>IF(P1477="","",(VLOOKUP(P1477,Flora!$F$2:$M$7000,4,FALSE)))</f>
        <v/>
      </c>
    </row>
    <row r="1478" spans="17:19" x14ac:dyDescent="0.25">
      <c r="Q1478" t="str">
        <f>IF(P1478="","",(VLOOKUP(P1478,Flora!$F$2:$M$7000,2,FALSE)))</f>
        <v/>
      </c>
      <c r="R1478" t="str">
        <f>IF(P1478="","",(VLOOKUP(P1478,Flora!$F$2:$M$7000,3,FALSE)))</f>
        <v/>
      </c>
      <c r="S1478" t="str">
        <f>IF(P1478="","",(VLOOKUP(P1478,Flora!$F$2:$M$7000,4,FALSE)))</f>
        <v/>
      </c>
    </row>
    <row r="1479" spans="17:19" x14ac:dyDescent="0.25">
      <c r="Q1479" t="str">
        <f>IF(P1479="","",(VLOOKUP(P1479,Flora!$F$2:$M$7000,2,FALSE)))</f>
        <v/>
      </c>
      <c r="R1479" t="str">
        <f>IF(P1479="","",(VLOOKUP(P1479,Flora!$F$2:$M$7000,3,FALSE)))</f>
        <v/>
      </c>
      <c r="S1479" t="str">
        <f>IF(P1479="","",(VLOOKUP(P1479,Flora!$F$2:$M$7000,4,FALSE)))</f>
        <v/>
      </c>
    </row>
    <row r="1480" spans="17:19" x14ac:dyDescent="0.25">
      <c r="Q1480" t="str">
        <f>IF(P1480="","",(VLOOKUP(P1480,Flora!$F$2:$M$7000,2,FALSE)))</f>
        <v/>
      </c>
      <c r="R1480" t="str">
        <f>IF(P1480="","",(VLOOKUP(P1480,Flora!$F$2:$M$7000,3,FALSE)))</f>
        <v/>
      </c>
      <c r="S1480" t="str">
        <f>IF(P1480="","",(VLOOKUP(P1480,Flora!$F$2:$M$7000,4,FALSE)))</f>
        <v/>
      </c>
    </row>
    <row r="1481" spans="17:19" x14ac:dyDescent="0.25">
      <c r="Q1481" t="str">
        <f>IF(P1481="","",(VLOOKUP(P1481,Flora!$F$2:$M$7000,2,FALSE)))</f>
        <v/>
      </c>
      <c r="R1481" t="str">
        <f>IF(P1481="","",(VLOOKUP(P1481,Flora!$F$2:$M$7000,3,FALSE)))</f>
        <v/>
      </c>
      <c r="S1481" t="str">
        <f>IF(P1481="","",(VLOOKUP(P1481,Flora!$F$2:$M$7000,4,FALSE)))</f>
        <v/>
      </c>
    </row>
    <row r="1482" spans="17:19" x14ac:dyDescent="0.25">
      <c r="Q1482" t="str">
        <f>IF(P1482="","",(VLOOKUP(P1482,Flora!$F$2:$M$7000,2,FALSE)))</f>
        <v/>
      </c>
      <c r="R1482" t="str">
        <f>IF(P1482="","",(VLOOKUP(P1482,Flora!$F$2:$M$7000,3,FALSE)))</f>
        <v/>
      </c>
      <c r="S1482" t="str">
        <f>IF(P1482="","",(VLOOKUP(P1482,Flora!$F$2:$M$7000,4,FALSE)))</f>
        <v/>
      </c>
    </row>
    <row r="1483" spans="17:19" x14ac:dyDescent="0.25">
      <c r="Q1483" t="str">
        <f>IF(P1483="","",(VLOOKUP(P1483,Flora!$F$2:$M$7000,2,FALSE)))</f>
        <v/>
      </c>
      <c r="R1483" t="str">
        <f>IF(P1483="","",(VLOOKUP(P1483,Flora!$F$2:$M$7000,3,FALSE)))</f>
        <v/>
      </c>
      <c r="S1483" t="str">
        <f>IF(P1483="","",(VLOOKUP(P1483,Flora!$F$2:$M$7000,4,FALSE)))</f>
        <v/>
      </c>
    </row>
    <row r="1484" spans="17:19" x14ac:dyDescent="0.25">
      <c r="Q1484" t="str">
        <f>IF(P1484="","",(VLOOKUP(P1484,Flora!$F$2:$M$7000,2,FALSE)))</f>
        <v/>
      </c>
      <c r="R1484" t="str">
        <f>IF(P1484="","",(VLOOKUP(P1484,Flora!$F$2:$M$7000,3,FALSE)))</f>
        <v/>
      </c>
      <c r="S1484" t="str">
        <f>IF(P1484="","",(VLOOKUP(P1484,Flora!$F$2:$M$7000,4,FALSE)))</f>
        <v/>
      </c>
    </row>
    <row r="1485" spans="17:19" x14ac:dyDescent="0.25">
      <c r="Q1485" t="str">
        <f>IF(P1485="","",(VLOOKUP(P1485,Flora!$F$2:$M$7000,2,FALSE)))</f>
        <v/>
      </c>
      <c r="R1485" t="str">
        <f>IF(P1485="","",(VLOOKUP(P1485,Flora!$F$2:$M$7000,3,FALSE)))</f>
        <v/>
      </c>
      <c r="S1485" t="str">
        <f>IF(P1485="","",(VLOOKUP(P1485,Flora!$F$2:$M$7000,4,FALSE)))</f>
        <v/>
      </c>
    </row>
    <row r="1486" spans="17:19" x14ac:dyDescent="0.25">
      <c r="Q1486" t="str">
        <f>IF(P1486="","",(VLOOKUP(P1486,Flora!$F$2:$M$7000,2,FALSE)))</f>
        <v/>
      </c>
      <c r="R1486" t="str">
        <f>IF(P1486="","",(VLOOKUP(P1486,Flora!$F$2:$M$7000,3,FALSE)))</f>
        <v/>
      </c>
      <c r="S1486" t="str">
        <f>IF(P1486="","",(VLOOKUP(P1486,Flora!$F$2:$M$7000,4,FALSE)))</f>
        <v/>
      </c>
    </row>
    <row r="1487" spans="17:19" x14ac:dyDescent="0.25">
      <c r="Q1487" t="str">
        <f>IF(P1487="","",(VLOOKUP(P1487,Flora!$F$2:$M$7000,2,FALSE)))</f>
        <v/>
      </c>
      <c r="R1487" t="str">
        <f>IF(P1487="","",(VLOOKUP(P1487,Flora!$F$2:$M$7000,3,FALSE)))</f>
        <v/>
      </c>
      <c r="S1487" t="str">
        <f>IF(P1487="","",(VLOOKUP(P1487,Flora!$F$2:$M$7000,4,FALSE)))</f>
        <v/>
      </c>
    </row>
    <row r="1488" spans="17:19" x14ac:dyDescent="0.25">
      <c r="Q1488" t="str">
        <f>IF(P1488="","",(VLOOKUP(P1488,Flora!$F$2:$M$7000,2,FALSE)))</f>
        <v/>
      </c>
      <c r="R1488" t="str">
        <f>IF(P1488="","",(VLOOKUP(P1488,Flora!$F$2:$M$7000,3,FALSE)))</f>
        <v/>
      </c>
      <c r="S1488" t="str">
        <f>IF(P1488="","",(VLOOKUP(P1488,Flora!$F$2:$M$7000,4,FALSE)))</f>
        <v/>
      </c>
    </row>
    <row r="1489" spans="17:19" x14ac:dyDescent="0.25">
      <c r="Q1489" t="str">
        <f>IF(P1489="","",(VLOOKUP(P1489,Flora!$F$2:$M$7000,2,FALSE)))</f>
        <v/>
      </c>
      <c r="R1489" t="str">
        <f>IF(P1489="","",(VLOOKUP(P1489,Flora!$F$2:$M$7000,3,FALSE)))</f>
        <v/>
      </c>
      <c r="S1489" t="str">
        <f>IF(P1489="","",(VLOOKUP(P1489,Flora!$F$2:$M$7000,4,FALSE)))</f>
        <v/>
      </c>
    </row>
    <row r="1490" spans="17:19" x14ac:dyDescent="0.25">
      <c r="Q1490" t="str">
        <f>IF(P1490="","",(VLOOKUP(P1490,Flora!$F$2:$M$7000,2,FALSE)))</f>
        <v/>
      </c>
      <c r="R1490" t="str">
        <f>IF(P1490="","",(VLOOKUP(P1490,Flora!$F$2:$M$7000,3,FALSE)))</f>
        <v/>
      </c>
      <c r="S1490" t="str">
        <f>IF(P1490="","",(VLOOKUP(P1490,Flora!$F$2:$M$7000,4,FALSE)))</f>
        <v/>
      </c>
    </row>
    <row r="1491" spans="17:19" x14ac:dyDescent="0.25">
      <c r="Q1491" t="str">
        <f>IF(P1491="","",(VLOOKUP(P1491,Flora!$F$2:$M$7000,2,FALSE)))</f>
        <v/>
      </c>
      <c r="R1491" t="str">
        <f>IF(P1491="","",(VLOOKUP(P1491,Flora!$F$2:$M$7000,3,FALSE)))</f>
        <v/>
      </c>
      <c r="S1491" t="str">
        <f>IF(P1491="","",(VLOOKUP(P1491,Flora!$F$2:$M$7000,4,FALSE)))</f>
        <v/>
      </c>
    </row>
    <row r="1492" spans="17:19" x14ac:dyDescent="0.25">
      <c r="Q1492" t="str">
        <f>IF(P1492="","",(VLOOKUP(P1492,Flora!$F$2:$M$7000,2,FALSE)))</f>
        <v/>
      </c>
      <c r="R1492" t="str">
        <f>IF(P1492="","",(VLOOKUP(P1492,Flora!$F$2:$M$7000,3,FALSE)))</f>
        <v/>
      </c>
      <c r="S1492" t="str">
        <f>IF(P1492="","",(VLOOKUP(P1492,Flora!$F$2:$M$7000,4,FALSE)))</f>
        <v/>
      </c>
    </row>
    <row r="1493" spans="17:19" x14ac:dyDescent="0.25">
      <c r="Q1493" t="str">
        <f>IF(P1493="","",(VLOOKUP(P1493,Flora!$F$2:$M$7000,2,FALSE)))</f>
        <v/>
      </c>
      <c r="R1493" t="str">
        <f>IF(P1493="","",(VLOOKUP(P1493,Flora!$F$2:$M$7000,3,FALSE)))</f>
        <v/>
      </c>
      <c r="S1493" t="str">
        <f>IF(P1493="","",(VLOOKUP(P1493,Flora!$F$2:$M$7000,4,FALSE)))</f>
        <v/>
      </c>
    </row>
    <row r="1494" spans="17:19" x14ac:dyDescent="0.25">
      <c r="Q1494" t="str">
        <f>IF(P1494="","",(VLOOKUP(P1494,Flora!$F$2:$M$7000,2,FALSE)))</f>
        <v/>
      </c>
      <c r="R1494" t="str">
        <f>IF(P1494="","",(VLOOKUP(P1494,Flora!$F$2:$M$7000,3,FALSE)))</f>
        <v/>
      </c>
      <c r="S1494" t="str">
        <f>IF(P1494="","",(VLOOKUP(P1494,Flora!$F$2:$M$7000,4,FALSE)))</f>
        <v/>
      </c>
    </row>
    <row r="1495" spans="17:19" x14ac:dyDescent="0.25">
      <c r="Q1495" t="str">
        <f>IF(P1495="","",(VLOOKUP(P1495,Flora!$F$2:$M$7000,2,FALSE)))</f>
        <v/>
      </c>
      <c r="R1495" t="str">
        <f>IF(P1495="","",(VLOOKUP(P1495,Flora!$F$2:$M$7000,3,FALSE)))</f>
        <v/>
      </c>
      <c r="S1495" t="str">
        <f>IF(P1495="","",(VLOOKUP(P1495,Flora!$F$2:$M$7000,4,FALSE)))</f>
        <v/>
      </c>
    </row>
    <row r="1496" spans="17:19" x14ac:dyDescent="0.25">
      <c r="Q1496" t="str">
        <f>IF(P1496="","",(VLOOKUP(P1496,Flora!$F$2:$M$7000,2,FALSE)))</f>
        <v/>
      </c>
      <c r="R1496" t="str">
        <f>IF(P1496="","",(VLOOKUP(P1496,Flora!$F$2:$M$7000,3,FALSE)))</f>
        <v/>
      </c>
      <c r="S1496" t="str">
        <f>IF(P1496="","",(VLOOKUP(P1496,Flora!$F$2:$M$7000,4,FALSE)))</f>
        <v/>
      </c>
    </row>
    <row r="1497" spans="17:19" x14ac:dyDescent="0.25">
      <c r="Q1497" t="str">
        <f>IF(P1497="","",(VLOOKUP(P1497,Flora!$F$2:$M$7000,2,FALSE)))</f>
        <v/>
      </c>
      <c r="R1497" t="str">
        <f>IF(P1497="","",(VLOOKUP(P1497,Flora!$F$2:$M$7000,3,FALSE)))</f>
        <v/>
      </c>
      <c r="S1497" t="str">
        <f>IF(P1497="","",(VLOOKUP(P1497,Flora!$F$2:$M$7000,4,FALSE)))</f>
        <v/>
      </c>
    </row>
    <row r="1498" spans="17:19" x14ac:dyDescent="0.25">
      <c r="Q1498" t="str">
        <f>IF(P1498="","",(VLOOKUP(P1498,Flora!$F$2:$M$7000,2,FALSE)))</f>
        <v/>
      </c>
      <c r="R1498" t="str">
        <f>IF(P1498="","",(VLOOKUP(P1498,Flora!$F$2:$M$7000,3,FALSE)))</f>
        <v/>
      </c>
      <c r="S1498" t="str">
        <f>IF(P1498="","",(VLOOKUP(P1498,Flora!$F$2:$M$7000,4,FALSE)))</f>
        <v/>
      </c>
    </row>
    <row r="1499" spans="17:19" x14ac:dyDescent="0.25">
      <c r="Q1499" t="str">
        <f>IF(P1499="","",(VLOOKUP(P1499,Flora!$F$2:$M$7000,2,FALSE)))</f>
        <v/>
      </c>
      <c r="R1499" t="str">
        <f>IF(P1499="","",(VLOOKUP(P1499,Flora!$F$2:$M$7000,3,FALSE)))</f>
        <v/>
      </c>
      <c r="S1499" t="str">
        <f>IF(P1499="","",(VLOOKUP(P1499,Flora!$F$2:$M$7000,4,FALSE)))</f>
        <v/>
      </c>
    </row>
    <row r="1500" spans="17:19" x14ac:dyDescent="0.25">
      <c r="Q1500" t="str">
        <f>IF(P1500="","",(VLOOKUP(P1500,Flora!$F$2:$M$7000,2,FALSE)))</f>
        <v/>
      </c>
      <c r="R1500" t="str">
        <f>IF(P1500="","",(VLOOKUP(P1500,Flora!$F$2:$M$7000,3,FALSE)))</f>
        <v/>
      </c>
      <c r="S1500" t="str">
        <f>IF(P1500="","",(VLOOKUP(P1500,Flora!$F$2:$M$7000,4,FALSE)))</f>
        <v/>
      </c>
    </row>
    <row r="1501" spans="17:19" x14ac:dyDescent="0.25">
      <c r="Q1501" t="str">
        <f>IF(P1501="","",(VLOOKUP(P1501,Flora!$F$2:$M$7000,2,FALSE)))</f>
        <v/>
      </c>
      <c r="R1501" t="str">
        <f>IF(P1501="","",(VLOOKUP(P1501,Flora!$F$2:$M$7000,3,FALSE)))</f>
        <v/>
      </c>
      <c r="S1501" t="str">
        <f>IF(P1501="","",(VLOOKUP(P1501,Flora!$F$2:$M$7000,4,FALSE)))</f>
        <v/>
      </c>
    </row>
    <row r="1502" spans="17:19" x14ac:dyDescent="0.25">
      <c r="Q1502" t="str">
        <f>IF(P1502="","",(VLOOKUP(P1502,Flora!$F$2:$M$7000,2,FALSE)))</f>
        <v/>
      </c>
      <c r="R1502" t="str">
        <f>IF(P1502="","",(VLOOKUP(P1502,Flora!$F$2:$M$7000,3,FALSE)))</f>
        <v/>
      </c>
      <c r="S1502" t="str">
        <f>IF(P1502="","",(VLOOKUP(P1502,Flora!$F$2:$M$7000,4,FALSE)))</f>
        <v/>
      </c>
    </row>
    <row r="1503" spans="17:19" x14ac:dyDescent="0.25">
      <c r="Q1503" t="str">
        <f>IF(P1503="","",(VLOOKUP(P1503,Flora!$F$2:$M$7000,2,FALSE)))</f>
        <v/>
      </c>
      <c r="R1503" t="str">
        <f>IF(P1503="","",(VLOOKUP(P1503,Flora!$F$2:$M$7000,3,FALSE)))</f>
        <v/>
      </c>
      <c r="S1503" t="str">
        <f>IF(P1503="","",(VLOOKUP(P1503,Flora!$F$2:$M$7000,4,FALSE)))</f>
        <v/>
      </c>
    </row>
    <row r="1504" spans="17:19" x14ac:dyDescent="0.25">
      <c r="Q1504" t="str">
        <f>IF(P1504="","",(VLOOKUP(P1504,Flora!$F$2:$M$7000,2,FALSE)))</f>
        <v/>
      </c>
      <c r="R1504" t="str">
        <f>IF(P1504="","",(VLOOKUP(P1504,Flora!$F$2:$M$7000,3,FALSE)))</f>
        <v/>
      </c>
      <c r="S1504" t="str">
        <f>IF(P1504="","",(VLOOKUP(P1504,Flora!$F$2:$M$7000,4,FALSE)))</f>
        <v/>
      </c>
    </row>
    <row r="1505" spans="17:19" x14ac:dyDescent="0.25">
      <c r="Q1505" t="str">
        <f>IF(P1505="","",(VLOOKUP(P1505,Flora!$F$2:$M$7000,2,FALSE)))</f>
        <v/>
      </c>
      <c r="R1505" t="str">
        <f>IF(P1505="","",(VLOOKUP(P1505,Flora!$F$2:$M$7000,3,FALSE)))</f>
        <v/>
      </c>
      <c r="S1505" t="str">
        <f>IF(P1505="","",(VLOOKUP(P1505,Flora!$F$2:$M$7000,4,FALSE)))</f>
        <v/>
      </c>
    </row>
    <row r="1506" spans="17:19" x14ac:dyDescent="0.25">
      <c r="Q1506" t="str">
        <f>IF(P1506="","",(VLOOKUP(P1506,Flora!$F$2:$M$7000,2,FALSE)))</f>
        <v/>
      </c>
      <c r="R1506" t="str">
        <f>IF(P1506="","",(VLOOKUP(P1506,Flora!$F$2:$M$7000,3,FALSE)))</f>
        <v/>
      </c>
      <c r="S1506" t="str">
        <f>IF(P1506="","",(VLOOKUP(P1506,Flora!$F$2:$M$7000,4,FALSE)))</f>
        <v/>
      </c>
    </row>
    <row r="1507" spans="17:19" x14ac:dyDescent="0.25">
      <c r="Q1507" t="str">
        <f>IF(P1507="","",(VLOOKUP(P1507,Flora!$F$2:$M$7000,2,FALSE)))</f>
        <v/>
      </c>
      <c r="R1507" t="str">
        <f>IF(P1507="","",(VLOOKUP(P1507,Flora!$F$2:$M$7000,3,FALSE)))</f>
        <v/>
      </c>
      <c r="S1507" t="str">
        <f>IF(P1507="","",(VLOOKUP(P1507,Flora!$F$2:$M$7000,4,FALSE)))</f>
        <v/>
      </c>
    </row>
    <row r="1508" spans="17:19" x14ac:dyDescent="0.25">
      <c r="Q1508" t="str">
        <f>IF(P1508="","",(VLOOKUP(P1508,Flora!$F$2:$M$7000,2,FALSE)))</f>
        <v/>
      </c>
      <c r="R1508" t="str">
        <f>IF(P1508="","",(VLOOKUP(P1508,Flora!$F$2:$M$7000,3,FALSE)))</f>
        <v/>
      </c>
      <c r="S1508" t="str">
        <f>IF(P1508="","",(VLOOKUP(P1508,Flora!$F$2:$M$7000,4,FALSE)))</f>
        <v/>
      </c>
    </row>
    <row r="1509" spans="17:19" x14ac:dyDescent="0.25">
      <c r="Q1509" t="str">
        <f>IF(P1509="","",(VLOOKUP(P1509,Flora!$F$2:$M$7000,2,FALSE)))</f>
        <v/>
      </c>
      <c r="R1509" t="str">
        <f>IF(P1509="","",(VLOOKUP(P1509,Flora!$F$2:$M$7000,3,FALSE)))</f>
        <v/>
      </c>
      <c r="S1509" t="str">
        <f>IF(P1509="","",(VLOOKUP(P1509,Flora!$F$2:$M$7000,4,FALSE)))</f>
        <v/>
      </c>
    </row>
    <row r="1510" spans="17:19" x14ac:dyDescent="0.25">
      <c r="Q1510" t="str">
        <f>IF(P1510="","",(VLOOKUP(P1510,Flora!$F$2:$M$7000,2,FALSE)))</f>
        <v/>
      </c>
      <c r="R1510" t="str">
        <f>IF(P1510="","",(VLOOKUP(P1510,Flora!$F$2:$M$7000,3,FALSE)))</f>
        <v/>
      </c>
      <c r="S1510" t="str">
        <f>IF(P1510="","",(VLOOKUP(P1510,Flora!$F$2:$M$7000,4,FALSE)))</f>
        <v/>
      </c>
    </row>
    <row r="1511" spans="17:19" x14ac:dyDescent="0.25">
      <c r="Q1511" t="str">
        <f>IF(P1511="","",(VLOOKUP(P1511,Flora!$F$2:$M$7000,2,FALSE)))</f>
        <v/>
      </c>
      <c r="R1511" t="str">
        <f>IF(P1511="","",(VLOOKUP(P1511,Flora!$F$2:$M$7000,3,FALSE)))</f>
        <v/>
      </c>
      <c r="S1511" t="str">
        <f>IF(P1511="","",(VLOOKUP(P1511,Flora!$F$2:$M$7000,4,FALSE)))</f>
        <v/>
      </c>
    </row>
    <row r="1512" spans="17:19" x14ac:dyDescent="0.25">
      <c r="Q1512" t="str">
        <f>IF(P1512="","",(VLOOKUP(P1512,Flora!$F$2:$M$7000,2,FALSE)))</f>
        <v/>
      </c>
      <c r="R1512" t="str">
        <f>IF(P1512="","",(VLOOKUP(P1512,Flora!$F$2:$M$7000,3,FALSE)))</f>
        <v/>
      </c>
      <c r="S1512" t="str">
        <f>IF(P1512="","",(VLOOKUP(P1512,Flora!$F$2:$M$7000,4,FALSE)))</f>
        <v/>
      </c>
    </row>
    <row r="1513" spans="17:19" x14ac:dyDescent="0.25">
      <c r="Q1513" t="str">
        <f>IF(P1513="","",(VLOOKUP(P1513,Flora!$F$2:$M$7000,2,FALSE)))</f>
        <v/>
      </c>
      <c r="R1513" t="str">
        <f>IF(P1513="","",(VLOOKUP(P1513,Flora!$F$2:$M$7000,3,FALSE)))</f>
        <v/>
      </c>
      <c r="S1513" t="str">
        <f>IF(P1513="","",(VLOOKUP(P1513,Flora!$F$2:$M$7000,4,FALSE)))</f>
        <v/>
      </c>
    </row>
    <row r="1514" spans="17:19" x14ac:dyDescent="0.25">
      <c r="Q1514" t="str">
        <f>IF(P1514="","",(VLOOKUP(P1514,Flora!$F$2:$M$7000,2,FALSE)))</f>
        <v/>
      </c>
      <c r="R1514" t="str">
        <f>IF(P1514="","",(VLOOKUP(P1514,Flora!$F$2:$M$7000,3,FALSE)))</f>
        <v/>
      </c>
      <c r="S1514" t="str">
        <f>IF(P1514="","",(VLOOKUP(P1514,Flora!$F$2:$M$7000,4,FALSE)))</f>
        <v/>
      </c>
    </row>
    <row r="1515" spans="17:19" x14ac:dyDescent="0.25">
      <c r="Q1515" t="str">
        <f>IF(P1515="","",(VLOOKUP(P1515,Flora!$F$2:$M$7000,2,FALSE)))</f>
        <v/>
      </c>
      <c r="R1515" t="str">
        <f>IF(P1515="","",(VLOOKUP(P1515,Flora!$F$2:$M$7000,3,FALSE)))</f>
        <v/>
      </c>
      <c r="S1515" t="str">
        <f>IF(P1515="","",(VLOOKUP(P1515,Flora!$F$2:$M$7000,4,FALSE)))</f>
        <v/>
      </c>
    </row>
    <row r="1516" spans="17:19" x14ac:dyDescent="0.25">
      <c r="Q1516" t="str">
        <f>IF(P1516="","",(VLOOKUP(P1516,Flora!$F$2:$M$7000,2,FALSE)))</f>
        <v/>
      </c>
      <c r="R1516" t="str">
        <f>IF(P1516="","",(VLOOKUP(P1516,Flora!$F$2:$M$7000,3,FALSE)))</f>
        <v/>
      </c>
      <c r="S1516" t="str">
        <f>IF(P1516="","",(VLOOKUP(P1516,Flora!$F$2:$M$7000,4,FALSE)))</f>
        <v/>
      </c>
    </row>
    <row r="1517" spans="17:19" x14ac:dyDescent="0.25">
      <c r="Q1517" t="str">
        <f>IF(P1517="","",(VLOOKUP(P1517,Flora!$F$2:$M$7000,2,FALSE)))</f>
        <v/>
      </c>
      <c r="R1517" t="str">
        <f>IF(P1517="","",(VLOOKUP(P1517,Flora!$F$2:$M$7000,3,FALSE)))</f>
        <v/>
      </c>
      <c r="S1517" t="str">
        <f>IF(P1517="","",(VLOOKUP(P1517,Flora!$F$2:$M$7000,4,FALSE)))</f>
        <v/>
      </c>
    </row>
    <row r="1518" spans="17:19" x14ac:dyDescent="0.25">
      <c r="Q1518" t="str">
        <f>IF(P1518="","",(VLOOKUP(P1518,Flora!$F$2:$M$7000,2,FALSE)))</f>
        <v/>
      </c>
      <c r="R1518" t="str">
        <f>IF(P1518="","",(VLOOKUP(P1518,Flora!$F$2:$M$7000,3,FALSE)))</f>
        <v/>
      </c>
      <c r="S1518" t="str">
        <f>IF(P1518="","",(VLOOKUP(P1518,Flora!$F$2:$M$7000,4,FALSE)))</f>
        <v/>
      </c>
    </row>
    <row r="1519" spans="17:19" x14ac:dyDescent="0.25">
      <c r="Q1519" t="str">
        <f>IF(P1519="","",(VLOOKUP(P1519,Flora!$F$2:$M$7000,2,FALSE)))</f>
        <v/>
      </c>
      <c r="R1519" t="str">
        <f>IF(P1519="","",(VLOOKUP(P1519,Flora!$F$2:$M$7000,3,FALSE)))</f>
        <v/>
      </c>
      <c r="S1519" t="str">
        <f>IF(P1519="","",(VLOOKUP(P1519,Flora!$F$2:$M$7000,4,FALSE)))</f>
        <v/>
      </c>
    </row>
    <row r="1520" spans="17:19" x14ac:dyDescent="0.25">
      <c r="Q1520" t="str">
        <f>IF(P1520="","",(VLOOKUP(P1520,Flora!$F$2:$M$7000,2,FALSE)))</f>
        <v/>
      </c>
      <c r="R1520" t="str">
        <f>IF(P1520="","",(VLOOKUP(P1520,Flora!$F$2:$M$7000,3,FALSE)))</f>
        <v/>
      </c>
      <c r="S1520" t="str">
        <f>IF(P1520="","",(VLOOKUP(P1520,Flora!$F$2:$M$7000,4,FALSE)))</f>
        <v/>
      </c>
    </row>
    <row r="1521" spans="17:19" x14ac:dyDescent="0.25">
      <c r="Q1521" t="str">
        <f>IF(P1521="","",(VLOOKUP(P1521,Flora!$F$2:$M$7000,2,FALSE)))</f>
        <v/>
      </c>
      <c r="R1521" t="str">
        <f>IF(P1521="","",(VLOOKUP(P1521,Flora!$F$2:$M$7000,3,FALSE)))</f>
        <v/>
      </c>
      <c r="S1521" t="str">
        <f>IF(P1521="","",(VLOOKUP(P1521,Flora!$F$2:$M$7000,4,FALSE)))</f>
        <v/>
      </c>
    </row>
    <row r="1522" spans="17:19" x14ac:dyDescent="0.25">
      <c r="Q1522" t="str">
        <f>IF(P1522="","",(VLOOKUP(P1522,Flora!$F$2:$M$7000,2,FALSE)))</f>
        <v/>
      </c>
      <c r="R1522" t="str">
        <f>IF(P1522="","",(VLOOKUP(P1522,Flora!$F$2:$M$7000,3,FALSE)))</f>
        <v/>
      </c>
      <c r="S1522" t="str">
        <f>IF(P1522="","",(VLOOKUP(P1522,Flora!$F$2:$M$7000,4,FALSE)))</f>
        <v/>
      </c>
    </row>
    <row r="1523" spans="17:19" x14ac:dyDescent="0.25">
      <c r="Q1523" t="str">
        <f>IF(P1523="","",(VLOOKUP(P1523,Flora!$F$2:$M$7000,2,FALSE)))</f>
        <v/>
      </c>
      <c r="R1523" t="str">
        <f>IF(P1523="","",(VLOOKUP(P1523,Flora!$F$2:$M$7000,3,FALSE)))</f>
        <v/>
      </c>
      <c r="S1523" t="str">
        <f>IF(P1523="","",(VLOOKUP(P1523,Flora!$F$2:$M$7000,4,FALSE)))</f>
        <v/>
      </c>
    </row>
    <row r="1524" spans="17:19" x14ac:dyDescent="0.25">
      <c r="Q1524" t="str">
        <f>IF(P1524="","",(VLOOKUP(P1524,Flora!$F$2:$M$7000,2,FALSE)))</f>
        <v/>
      </c>
      <c r="R1524" t="str">
        <f>IF(P1524="","",(VLOOKUP(P1524,Flora!$F$2:$M$7000,3,FALSE)))</f>
        <v/>
      </c>
      <c r="S1524" t="str">
        <f>IF(P1524="","",(VLOOKUP(P1524,Flora!$F$2:$M$7000,4,FALSE)))</f>
        <v/>
      </c>
    </row>
    <row r="1525" spans="17:19" x14ac:dyDescent="0.25">
      <c r="Q1525" t="str">
        <f>IF(P1525="","",(VLOOKUP(P1525,Flora!$F$2:$M$7000,2,FALSE)))</f>
        <v/>
      </c>
      <c r="R1525" t="str">
        <f>IF(P1525="","",(VLOOKUP(P1525,Flora!$F$2:$M$7000,3,FALSE)))</f>
        <v/>
      </c>
      <c r="S1525" t="str">
        <f>IF(P1525="","",(VLOOKUP(P1525,Flora!$F$2:$M$7000,4,FALSE)))</f>
        <v/>
      </c>
    </row>
    <row r="1526" spans="17:19" x14ac:dyDescent="0.25">
      <c r="Q1526" t="str">
        <f>IF(P1526="","",(VLOOKUP(P1526,Flora!$F$2:$M$7000,2,FALSE)))</f>
        <v/>
      </c>
      <c r="R1526" t="str">
        <f>IF(P1526="","",(VLOOKUP(P1526,Flora!$F$2:$M$7000,3,FALSE)))</f>
        <v/>
      </c>
      <c r="S1526" t="str">
        <f>IF(P1526="","",(VLOOKUP(P1526,Flora!$F$2:$M$7000,4,FALSE)))</f>
        <v/>
      </c>
    </row>
    <row r="1527" spans="17:19" x14ac:dyDescent="0.25">
      <c r="Q1527" t="str">
        <f>IF(P1527="","",(VLOOKUP(P1527,Flora!$F$2:$M$7000,2,FALSE)))</f>
        <v/>
      </c>
      <c r="R1527" t="str">
        <f>IF(P1527="","",(VLOOKUP(P1527,Flora!$F$2:$M$7000,3,FALSE)))</f>
        <v/>
      </c>
      <c r="S1527" t="str">
        <f>IF(P1527="","",(VLOOKUP(P1527,Flora!$F$2:$M$7000,4,FALSE)))</f>
        <v/>
      </c>
    </row>
    <row r="1528" spans="17:19" x14ac:dyDescent="0.25">
      <c r="Q1528" t="str">
        <f>IF(P1528="","",(VLOOKUP(P1528,Flora!$F$2:$M$7000,2,FALSE)))</f>
        <v/>
      </c>
      <c r="R1528" t="str">
        <f>IF(P1528="","",(VLOOKUP(P1528,Flora!$F$2:$M$7000,3,FALSE)))</f>
        <v/>
      </c>
      <c r="S1528" t="str">
        <f>IF(P1528="","",(VLOOKUP(P1528,Flora!$F$2:$M$7000,4,FALSE)))</f>
        <v/>
      </c>
    </row>
    <row r="1529" spans="17:19" x14ac:dyDescent="0.25">
      <c r="Q1529" t="str">
        <f>IF(P1529="","",(VLOOKUP(P1529,Flora!$F$2:$M$7000,2,FALSE)))</f>
        <v/>
      </c>
      <c r="R1529" t="str">
        <f>IF(P1529="","",(VLOOKUP(P1529,Flora!$F$2:$M$7000,3,FALSE)))</f>
        <v/>
      </c>
      <c r="S1529" t="str">
        <f>IF(P1529="","",(VLOOKUP(P1529,Flora!$F$2:$M$7000,4,FALSE)))</f>
        <v/>
      </c>
    </row>
    <row r="1530" spans="17:19" x14ac:dyDescent="0.25">
      <c r="Q1530" t="str">
        <f>IF(P1530="","",(VLOOKUP(P1530,Flora!$F$2:$M$7000,2,FALSE)))</f>
        <v/>
      </c>
      <c r="R1530" t="str">
        <f>IF(P1530="","",(VLOOKUP(P1530,Flora!$F$2:$M$7000,3,FALSE)))</f>
        <v/>
      </c>
      <c r="S1530" t="str">
        <f>IF(P1530="","",(VLOOKUP(P1530,Flora!$F$2:$M$7000,4,FALSE)))</f>
        <v/>
      </c>
    </row>
    <row r="1531" spans="17:19" x14ac:dyDescent="0.25">
      <c r="Q1531" t="str">
        <f>IF(P1531="","",(VLOOKUP(P1531,Flora!$F$2:$M$7000,2,FALSE)))</f>
        <v/>
      </c>
      <c r="R1531" t="str">
        <f>IF(P1531="","",(VLOOKUP(P1531,Flora!$F$2:$M$7000,3,FALSE)))</f>
        <v/>
      </c>
      <c r="S1531" t="str">
        <f>IF(P1531="","",(VLOOKUP(P1531,Flora!$F$2:$M$7000,4,FALSE)))</f>
        <v/>
      </c>
    </row>
    <row r="1532" spans="17:19" x14ac:dyDescent="0.25">
      <c r="Q1532" t="str">
        <f>IF(P1532="","",(VLOOKUP(P1532,Flora!$F$2:$M$7000,2,FALSE)))</f>
        <v/>
      </c>
      <c r="R1532" t="str">
        <f>IF(P1532="","",(VLOOKUP(P1532,Flora!$F$2:$M$7000,3,FALSE)))</f>
        <v/>
      </c>
      <c r="S1532" t="str">
        <f>IF(P1532="","",(VLOOKUP(P1532,Flora!$F$2:$M$7000,4,FALSE)))</f>
        <v/>
      </c>
    </row>
    <row r="1533" spans="17:19" x14ac:dyDescent="0.25">
      <c r="Q1533" t="str">
        <f>IF(P1533="","",(VLOOKUP(P1533,Flora!$F$2:$M$7000,2,FALSE)))</f>
        <v/>
      </c>
      <c r="R1533" t="str">
        <f>IF(P1533="","",(VLOOKUP(P1533,Flora!$F$2:$M$7000,3,FALSE)))</f>
        <v/>
      </c>
      <c r="S1533" t="str">
        <f>IF(P1533="","",(VLOOKUP(P1533,Flora!$F$2:$M$7000,4,FALSE)))</f>
        <v/>
      </c>
    </row>
    <row r="1534" spans="17:19" x14ac:dyDescent="0.25">
      <c r="Q1534" t="str">
        <f>IF(P1534="","",(VLOOKUP(P1534,Flora!$F$2:$M$7000,2,FALSE)))</f>
        <v/>
      </c>
      <c r="R1534" t="str">
        <f>IF(P1534="","",(VLOOKUP(P1534,Flora!$F$2:$M$7000,3,FALSE)))</f>
        <v/>
      </c>
      <c r="S1534" t="str">
        <f>IF(P1534="","",(VLOOKUP(P1534,Flora!$F$2:$M$7000,4,FALSE)))</f>
        <v/>
      </c>
    </row>
    <row r="1535" spans="17:19" x14ac:dyDescent="0.25">
      <c r="Q1535" t="str">
        <f>IF(P1535="","",(VLOOKUP(P1535,Flora!$F$2:$M$7000,2,FALSE)))</f>
        <v/>
      </c>
      <c r="R1535" t="str">
        <f>IF(P1535="","",(VLOOKUP(P1535,Flora!$F$2:$M$7000,3,FALSE)))</f>
        <v/>
      </c>
      <c r="S1535" t="str">
        <f>IF(P1535="","",(VLOOKUP(P1535,Flora!$F$2:$M$7000,4,FALSE)))</f>
        <v/>
      </c>
    </row>
    <row r="1536" spans="17:19" x14ac:dyDescent="0.25">
      <c r="Q1536" t="str">
        <f>IF(P1536="","",(VLOOKUP(P1536,Flora!$F$2:$M$7000,2,FALSE)))</f>
        <v/>
      </c>
      <c r="R1536" t="str">
        <f>IF(P1536="","",(VLOOKUP(P1536,Flora!$F$2:$M$7000,3,FALSE)))</f>
        <v/>
      </c>
      <c r="S1536" t="str">
        <f>IF(P1536="","",(VLOOKUP(P1536,Flora!$F$2:$M$7000,4,FALSE)))</f>
        <v/>
      </c>
    </row>
    <row r="1537" spans="17:19" x14ac:dyDescent="0.25">
      <c r="Q1537" t="str">
        <f>IF(P1537="","",(VLOOKUP(P1537,Flora!$F$2:$M$7000,2,FALSE)))</f>
        <v/>
      </c>
      <c r="R1537" t="str">
        <f>IF(P1537="","",(VLOOKUP(P1537,Flora!$F$2:$M$7000,3,FALSE)))</f>
        <v/>
      </c>
      <c r="S1537" t="str">
        <f>IF(P1537="","",(VLOOKUP(P1537,Flora!$F$2:$M$7000,4,FALSE)))</f>
        <v/>
      </c>
    </row>
    <row r="1538" spans="17:19" x14ac:dyDescent="0.25">
      <c r="Q1538" t="str">
        <f>IF(P1538="","",(VLOOKUP(P1538,Flora!$F$2:$M$7000,2,FALSE)))</f>
        <v/>
      </c>
      <c r="R1538" t="str">
        <f>IF(P1538="","",(VLOOKUP(P1538,Flora!$F$2:$M$7000,3,FALSE)))</f>
        <v/>
      </c>
      <c r="S1538" t="str">
        <f>IF(P1538="","",(VLOOKUP(P1538,Flora!$F$2:$M$7000,4,FALSE)))</f>
        <v/>
      </c>
    </row>
    <row r="1539" spans="17:19" x14ac:dyDescent="0.25">
      <c r="Q1539" t="str">
        <f>IF(P1539="","",(VLOOKUP(P1539,Flora!$F$2:$M$7000,2,FALSE)))</f>
        <v/>
      </c>
      <c r="R1539" t="str">
        <f>IF(P1539="","",(VLOOKUP(P1539,Flora!$F$2:$M$7000,3,FALSE)))</f>
        <v/>
      </c>
      <c r="S1539" t="str">
        <f>IF(P1539="","",(VLOOKUP(P1539,Flora!$F$2:$M$7000,4,FALSE)))</f>
        <v/>
      </c>
    </row>
    <row r="1540" spans="17:19" x14ac:dyDescent="0.25">
      <c r="Q1540" t="str">
        <f>IF(P1540="","",(VLOOKUP(P1540,Flora!$F$2:$M$7000,2,FALSE)))</f>
        <v/>
      </c>
      <c r="R1540" t="str">
        <f>IF(P1540="","",(VLOOKUP(P1540,Flora!$F$2:$M$7000,3,FALSE)))</f>
        <v/>
      </c>
      <c r="S1540" t="str">
        <f>IF(P1540="","",(VLOOKUP(P1540,Flora!$F$2:$M$7000,4,FALSE)))</f>
        <v/>
      </c>
    </row>
    <row r="1541" spans="17:19" x14ac:dyDescent="0.25">
      <c r="Q1541" t="str">
        <f>IF(P1541="","",(VLOOKUP(P1541,Flora!$F$2:$M$7000,2,FALSE)))</f>
        <v/>
      </c>
      <c r="R1541" t="str">
        <f>IF(P1541="","",(VLOOKUP(P1541,Flora!$F$2:$M$7000,3,FALSE)))</f>
        <v/>
      </c>
      <c r="S1541" t="str">
        <f>IF(P1541="","",(VLOOKUP(P1541,Flora!$F$2:$M$7000,4,FALSE)))</f>
        <v/>
      </c>
    </row>
    <row r="1542" spans="17:19" x14ac:dyDescent="0.25">
      <c r="Q1542" t="str">
        <f>IF(P1542="","",(VLOOKUP(P1542,Flora!$F$2:$M$7000,2,FALSE)))</f>
        <v/>
      </c>
      <c r="R1542" t="str">
        <f>IF(P1542="","",(VLOOKUP(P1542,Flora!$F$2:$M$7000,3,FALSE)))</f>
        <v/>
      </c>
      <c r="S1542" t="str">
        <f>IF(P1542="","",(VLOOKUP(P1542,Flora!$F$2:$M$7000,4,FALSE)))</f>
        <v/>
      </c>
    </row>
    <row r="1543" spans="17:19" x14ac:dyDescent="0.25">
      <c r="Q1543" t="str">
        <f>IF(P1543="","",(VLOOKUP(P1543,Flora!$F$2:$M$7000,2,FALSE)))</f>
        <v/>
      </c>
      <c r="R1543" t="str">
        <f>IF(P1543="","",(VLOOKUP(P1543,Flora!$F$2:$M$7000,3,FALSE)))</f>
        <v/>
      </c>
      <c r="S1543" t="str">
        <f>IF(P1543="","",(VLOOKUP(P1543,Flora!$F$2:$M$7000,4,FALSE)))</f>
        <v/>
      </c>
    </row>
    <row r="1544" spans="17:19" x14ac:dyDescent="0.25">
      <c r="Q1544" t="str">
        <f>IF(P1544="","",(VLOOKUP(P1544,Flora!$F$2:$M$7000,2,FALSE)))</f>
        <v/>
      </c>
      <c r="R1544" t="str">
        <f>IF(P1544="","",(VLOOKUP(P1544,Flora!$F$2:$M$7000,3,FALSE)))</f>
        <v/>
      </c>
      <c r="S1544" t="str">
        <f>IF(P1544="","",(VLOOKUP(P1544,Flora!$F$2:$M$7000,4,FALSE)))</f>
        <v/>
      </c>
    </row>
    <row r="1545" spans="17:19" x14ac:dyDescent="0.25">
      <c r="Q1545" t="str">
        <f>IF(P1545="","",(VLOOKUP(P1545,Flora!$F$2:$M$7000,2,FALSE)))</f>
        <v/>
      </c>
      <c r="R1545" t="str">
        <f>IF(P1545="","",(VLOOKUP(P1545,Flora!$F$2:$M$7000,3,FALSE)))</f>
        <v/>
      </c>
      <c r="S1545" t="str">
        <f>IF(P1545="","",(VLOOKUP(P1545,Flora!$F$2:$M$7000,4,FALSE)))</f>
        <v/>
      </c>
    </row>
    <row r="1546" spans="17:19" x14ac:dyDescent="0.25">
      <c r="Q1546" t="str">
        <f>IF(P1546="","",(VLOOKUP(P1546,Flora!$F$2:$M$7000,2,FALSE)))</f>
        <v/>
      </c>
      <c r="R1546" t="str">
        <f>IF(P1546="","",(VLOOKUP(P1546,Flora!$F$2:$M$7000,3,FALSE)))</f>
        <v/>
      </c>
      <c r="S1546" t="str">
        <f>IF(P1546="","",(VLOOKUP(P1546,Flora!$F$2:$M$7000,4,FALSE)))</f>
        <v/>
      </c>
    </row>
    <row r="1547" spans="17:19" x14ac:dyDescent="0.25">
      <c r="Q1547" t="str">
        <f>IF(P1547="","",(VLOOKUP(P1547,Flora!$F$2:$M$7000,2,FALSE)))</f>
        <v/>
      </c>
      <c r="R1547" t="str">
        <f>IF(P1547="","",(VLOOKUP(P1547,Flora!$F$2:$M$7000,3,FALSE)))</f>
        <v/>
      </c>
      <c r="S1547" t="str">
        <f>IF(P1547="","",(VLOOKUP(P1547,Flora!$F$2:$M$7000,4,FALSE)))</f>
        <v/>
      </c>
    </row>
    <row r="1548" spans="17:19" x14ac:dyDescent="0.25">
      <c r="Q1548" t="str">
        <f>IF(P1548="","",(VLOOKUP(P1548,Flora!$F$2:$M$7000,2,FALSE)))</f>
        <v/>
      </c>
      <c r="R1548" t="str">
        <f>IF(P1548="","",(VLOOKUP(P1548,Flora!$F$2:$M$7000,3,FALSE)))</f>
        <v/>
      </c>
      <c r="S1548" t="str">
        <f>IF(P1548="","",(VLOOKUP(P1548,Flora!$F$2:$M$7000,4,FALSE)))</f>
        <v/>
      </c>
    </row>
    <row r="1549" spans="17:19" x14ac:dyDescent="0.25">
      <c r="Q1549" t="str">
        <f>IF(P1549="","",(VLOOKUP(P1549,Flora!$F$2:$M$7000,2,FALSE)))</f>
        <v/>
      </c>
      <c r="R1549" t="str">
        <f>IF(P1549="","",(VLOOKUP(P1549,Flora!$F$2:$M$7000,3,FALSE)))</f>
        <v/>
      </c>
      <c r="S1549" t="str">
        <f>IF(P1549="","",(VLOOKUP(P1549,Flora!$F$2:$M$7000,4,FALSE)))</f>
        <v/>
      </c>
    </row>
    <row r="1550" spans="17:19" x14ac:dyDescent="0.25">
      <c r="Q1550" t="str">
        <f>IF(P1550="","",(VLOOKUP(P1550,Flora!$F$2:$M$7000,2,FALSE)))</f>
        <v/>
      </c>
      <c r="R1550" t="str">
        <f>IF(P1550="","",(VLOOKUP(P1550,Flora!$F$2:$M$7000,3,FALSE)))</f>
        <v/>
      </c>
      <c r="S1550" t="str">
        <f>IF(P1550="","",(VLOOKUP(P1550,Flora!$F$2:$M$7000,4,FALSE)))</f>
        <v/>
      </c>
    </row>
    <row r="1551" spans="17:19" x14ac:dyDescent="0.25">
      <c r="Q1551" t="str">
        <f>IF(P1551="","",(VLOOKUP(P1551,Flora!$F$2:$M$7000,2,FALSE)))</f>
        <v/>
      </c>
      <c r="R1551" t="str">
        <f>IF(P1551="","",(VLOOKUP(P1551,Flora!$F$2:$M$7000,3,FALSE)))</f>
        <v/>
      </c>
      <c r="S1551" t="str">
        <f>IF(P1551="","",(VLOOKUP(P1551,Flora!$F$2:$M$7000,4,FALSE)))</f>
        <v/>
      </c>
    </row>
    <row r="1552" spans="17:19" x14ac:dyDescent="0.25">
      <c r="Q1552" t="str">
        <f>IF(P1552="","",(VLOOKUP(P1552,Flora!$F$2:$M$7000,2,FALSE)))</f>
        <v/>
      </c>
      <c r="R1552" t="str">
        <f>IF(P1552="","",(VLOOKUP(P1552,Flora!$F$2:$M$7000,3,FALSE)))</f>
        <v/>
      </c>
      <c r="S1552" t="str">
        <f>IF(P1552="","",(VLOOKUP(P1552,Flora!$F$2:$M$7000,4,FALSE)))</f>
        <v/>
      </c>
    </row>
    <row r="1553" spans="17:19" x14ac:dyDescent="0.25">
      <c r="Q1553" t="str">
        <f>IF(P1553="","",(VLOOKUP(P1553,Flora!$F$2:$M$7000,2,FALSE)))</f>
        <v/>
      </c>
      <c r="R1553" t="str">
        <f>IF(P1553="","",(VLOOKUP(P1553,Flora!$F$2:$M$7000,3,FALSE)))</f>
        <v/>
      </c>
      <c r="S1553" t="str">
        <f>IF(P1553="","",(VLOOKUP(P1553,Flora!$F$2:$M$7000,4,FALSE)))</f>
        <v/>
      </c>
    </row>
    <row r="1554" spans="17:19" x14ac:dyDescent="0.25">
      <c r="Q1554" t="str">
        <f>IF(P1554="","",(VLOOKUP(P1554,Flora!$F$2:$M$7000,2,FALSE)))</f>
        <v/>
      </c>
      <c r="R1554" t="str">
        <f>IF(P1554="","",(VLOOKUP(P1554,Flora!$F$2:$M$7000,3,FALSE)))</f>
        <v/>
      </c>
      <c r="S1554" t="str">
        <f>IF(P1554="","",(VLOOKUP(P1554,Flora!$F$2:$M$7000,4,FALSE)))</f>
        <v/>
      </c>
    </row>
    <row r="1555" spans="17:19" x14ac:dyDescent="0.25">
      <c r="Q1555" t="str">
        <f>IF(P1555="","",(VLOOKUP(P1555,Flora!$F$2:$M$7000,2,FALSE)))</f>
        <v/>
      </c>
      <c r="R1555" t="str">
        <f>IF(P1555="","",(VLOOKUP(P1555,Flora!$F$2:$M$7000,3,FALSE)))</f>
        <v/>
      </c>
      <c r="S1555" t="str">
        <f>IF(P1555="","",(VLOOKUP(P1555,Flora!$F$2:$M$7000,4,FALSE)))</f>
        <v/>
      </c>
    </row>
    <row r="1556" spans="17:19" x14ac:dyDescent="0.25">
      <c r="Q1556" t="str">
        <f>IF(P1556="","",(VLOOKUP(P1556,Flora!$F$2:$M$7000,2,FALSE)))</f>
        <v/>
      </c>
      <c r="R1556" t="str">
        <f>IF(P1556="","",(VLOOKUP(P1556,Flora!$F$2:$M$7000,3,FALSE)))</f>
        <v/>
      </c>
      <c r="S1556" t="str">
        <f>IF(P1556="","",(VLOOKUP(P1556,Flora!$F$2:$M$7000,4,FALSE)))</f>
        <v/>
      </c>
    </row>
    <row r="1557" spans="17:19" x14ac:dyDescent="0.25">
      <c r="Q1557" t="str">
        <f>IF(P1557="","",(VLOOKUP(P1557,Flora!$F$2:$M$7000,2,FALSE)))</f>
        <v/>
      </c>
      <c r="R1557" t="str">
        <f>IF(P1557="","",(VLOOKUP(P1557,Flora!$F$2:$M$7000,3,FALSE)))</f>
        <v/>
      </c>
      <c r="S1557" t="str">
        <f>IF(P1557="","",(VLOOKUP(P1557,Flora!$F$2:$M$7000,4,FALSE)))</f>
        <v/>
      </c>
    </row>
    <row r="1558" spans="17:19" x14ac:dyDescent="0.25">
      <c r="Q1558" t="str">
        <f>IF(P1558="","",(VLOOKUP(P1558,Flora!$F$2:$M$7000,2,FALSE)))</f>
        <v/>
      </c>
      <c r="R1558" t="str">
        <f>IF(P1558="","",(VLOOKUP(P1558,Flora!$F$2:$M$7000,3,FALSE)))</f>
        <v/>
      </c>
      <c r="S1558" t="str">
        <f>IF(P1558="","",(VLOOKUP(P1558,Flora!$F$2:$M$7000,4,FALSE)))</f>
        <v/>
      </c>
    </row>
    <row r="1559" spans="17:19" x14ac:dyDescent="0.25">
      <c r="Q1559" t="str">
        <f>IF(P1559="","",(VLOOKUP(P1559,Flora!$F$2:$M$7000,2,FALSE)))</f>
        <v/>
      </c>
      <c r="R1559" t="str">
        <f>IF(P1559="","",(VLOOKUP(P1559,Flora!$F$2:$M$7000,3,FALSE)))</f>
        <v/>
      </c>
      <c r="S1559" t="str">
        <f>IF(P1559="","",(VLOOKUP(P1559,Flora!$F$2:$M$7000,4,FALSE)))</f>
        <v/>
      </c>
    </row>
    <row r="1560" spans="17:19" x14ac:dyDescent="0.25">
      <c r="Q1560" t="str">
        <f>IF(P1560="","",(VLOOKUP(P1560,Flora!$F$2:$M$7000,2,FALSE)))</f>
        <v/>
      </c>
      <c r="R1560" t="str">
        <f>IF(P1560="","",(VLOOKUP(P1560,Flora!$F$2:$M$7000,3,FALSE)))</f>
        <v/>
      </c>
      <c r="S1560" t="str">
        <f>IF(P1560="","",(VLOOKUP(P1560,Flora!$F$2:$M$7000,4,FALSE)))</f>
        <v/>
      </c>
    </row>
    <row r="1561" spans="17:19" x14ac:dyDescent="0.25">
      <c r="Q1561" t="str">
        <f>IF(P1561="","",(VLOOKUP(P1561,Flora!$F$2:$M$7000,2,FALSE)))</f>
        <v/>
      </c>
      <c r="R1561" t="str">
        <f>IF(P1561="","",(VLOOKUP(P1561,Flora!$F$2:$M$7000,3,FALSE)))</f>
        <v/>
      </c>
      <c r="S1561" t="str">
        <f>IF(P1561="","",(VLOOKUP(P1561,Flora!$F$2:$M$7000,4,FALSE)))</f>
        <v/>
      </c>
    </row>
    <row r="1562" spans="17:19" x14ac:dyDescent="0.25">
      <c r="Q1562" t="str">
        <f>IF(P1562="","",(VLOOKUP(P1562,Flora!$F$2:$M$7000,2,FALSE)))</f>
        <v/>
      </c>
      <c r="R1562" t="str">
        <f>IF(P1562="","",(VLOOKUP(P1562,Flora!$F$2:$M$7000,3,FALSE)))</f>
        <v/>
      </c>
      <c r="S1562" t="str">
        <f>IF(P1562="","",(VLOOKUP(P1562,Flora!$F$2:$M$7000,4,FALSE)))</f>
        <v/>
      </c>
    </row>
    <row r="1563" spans="17:19" x14ac:dyDescent="0.25">
      <c r="Q1563" t="str">
        <f>IF(P1563="","",(VLOOKUP(P1563,Flora!$F$2:$M$7000,2,FALSE)))</f>
        <v/>
      </c>
      <c r="R1563" t="str">
        <f>IF(P1563="","",(VLOOKUP(P1563,Flora!$F$2:$M$7000,3,FALSE)))</f>
        <v/>
      </c>
      <c r="S1563" t="str">
        <f>IF(P1563="","",(VLOOKUP(P1563,Flora!$F$2:$M$7000,4,FALSE)))</f>
        <v/>
      </c>
    </row>
    <row r="1564" spans="17:19" x14ac:dyDescent="0.25">
      <c r="Q1564" t="str">
        <f>IF(P1564="","",(VLOOKUP(P1564,Flora!$F$2:$M$7000,2,FALSE)))</f>
        <v/>
      </c>
      <c r="R1564" t="str">
        <f>IF(P1564="","",(VLOOKUP(P1564,Flora!$F$2:$M$7000,3,FALSE)))</f>
        <v/>
      </c>
      <c r="S1564" t="str">
        <f>IF(P1564="","",(VLOOKUP(P1564,Flora!$F$2:$M$7000,4,FALSE)))</f>
        <v/>
      </c>
    </row>
    <row r="1565" spans="17:19" x14ac:dyDescent="0.25">
      <c r="Q1565" t="str">
        <f>IF(P1565="","",(VLOOKUP(P1565,Flora!$F$2:$M$7000,2,FALSE)))</f>
        <v/>
      </c>
      <c r="R1565" t="str">
        <f>IF(P1565="","",(VLOOKUP(P1565,Flora!$F$2:$M$7000,3,FALSE)))</f>
        <v/>
      </c>
      <c r="S1565" t="str">
        <f>IF(P1565="","",(VLOOKUP(P1565,Flora!$F$2:$M$7000,4,FALSE)))</f>
        <v/>
      </c>
    </row>
    <row r="1566" spans="17:19" x14ac:dyDescent="0.25">
      <c r="Q1566" t="str">
        <f>IF(P1566="","",(VLOOKUP(P1566,Flora!$F$2:$M$7000,2,FALSE)))</f>
        <v/>
      </c>
      <c r="R1566" t="str">
        <f>IF(P1566="","",(VLOOKUP(P1566,Flora!$F$2:$M$7000,3,FALSE)))</f>
        <v/>
      </c>
      <c r="S1566" t="str">
        <f>IF(P1566="","",(VLOOKUP(P1566,Flora!$F$2:$M$7000,4,FALSE)))</f>
        <v/>
      </c>
    </row>
    <row r="1567" spans="17:19" x14ac:dyDescent="0.25">
      <c r="Q1567" t="str">
        <f>IF(P1567="","",(VLOOKUP(P1567,Flora!$F$2:$M$7000,2,FALSE)))</f>
        <v/>
      </c>
      <c r="R1567" t="str">
        <f>IF(P1567="","",(VLOOKUP(P1567,Flora!$F$2:$M$7000,3,FALSE)))</f>
        <v/>
      </c>
      <c r="S1567" t="str">
        <f>IF(P1567="","",(VLOOKUP(P1567,Flora!$F$2:$M$7000,4,FALSE)))</f>
        <v/>
      </c>
    </row>
    <row r="1568" spans="17:19" x14ac:dyDescent="0.25">
      <c r="Q1568" t="str">
        <f>IF(P1568="","",(VLOOKUP(P1568,Flora!$F$2:$M$7000,2,FALSE)))</f>
        <v/>
      </c>
      <c r="R1568" t="str">
        <f>IF(P1568="","",(VLOOKUP(P1568,Flora!$F$2:$M$7000,3,FALSE)))</f>
        <v/>
      </c>
      <c r="S1568" t="str">
        <f>IF(P1568="","",(VLOOKUP(P1568,Flora!$F$2:$M$7000,4,FALSE)))</f>
        <v/>
      </c>
    </row>
    <row r="1569" spans="17:19" x14ac:dyDescent="0.25">
      <c r="Q1569" t="str">
        <f>IF(P1569="","",(VLOOKUP(P1569,Flora!$F$2:$M$7000,2,FALSE)))</f>
        <v/>
      </c>
      <c r="R1569" t="str">
        <f>IF(P1569="","",(VLOOKUP(P1569,Flora!$F$2:$M$7000,3,FALSE)))</f>
        <v/>
      </c>
      <c r="S1569" t="str">
        <f>IF(P1569="","",(VLOOKUP(P1569,Flora!$F$2:$M$7000,4,FALSE)))</f>
        <v/>
      </c>
    </row>
    <row r="1570" spans="17:19" x14ac:dyDescent="0.25">
      <c r="Q1570" t="str">
        <f>IF(P1570="","",(VLOOKUP(P1570,Flora!$F$2:$M$7000,2,FALSE)))</f>
        <v/>
      </c>
      <c r="R1570" t="str">
        <f>IF(P1570="","",(VLOOKUP(P1570,Flora!$F$2:$M$7000,3,FALSE)))</f>
        <v/>
      </c>
      <c r="S1570" t="str">
        <f>IF(P1570="","",(VLOOKUP(P1570,Flora!$F$2:$M$7000,4,FALSE)))</f>
        <v/>
      </c>
    </row>
    <row r="1571" spans="17:19" x14ac:dyDescent="0.25">
      <c r="Q1571" t="str">
        <f>IF(P1571="","",(VLOOKUP(P1571,Flora!$F$2:$M$7000,2,FALSE)))</f>
        <v/>
      </c>
      <c r="R1571" t="str">
        <f>IF(P1571="","",(VLOOKUP(P1571,Flora!$F$2:$M$7000,3,FALSE)))</f>
        <v/>
      </c>
      <c r="S1571" t="str">
        <f>IF(P1571="","",(VLOOKUP(P1571,Flora!$F$2:$M$7000,4,FALSE)))</f>
        <v/>
      </c>
    </row>
    <row r="1572" spans="17:19" x14ac:dyDescent="0.25">
      <c r="Q1572" t="str">
        <f>IF(P1572="","",(VLOOKUP(P1572,Flora!$F$2:$M$7000,2,FALSE)))</f>
        <v/>
      </c>
      <c r="R1572" t="str">
        <f>IF(P1572="","",(VLOOKUP(P1572,Flora!$F$2:$M$7000,3,FALSE)))</f>
        <v/>
      </c>
      <c r="S1572" t="str">
        <f>IF(P1572="","",(VLOOKUP(P1572,Flora!$F$2:$M$7000,4,FALSE)))</f>
        <v/>
      </c>
    </row>
    <row r="1573" spans="17:19" x14ac:dyDescent="0.25">
      <c r="Q1573" t="str">
        <f>IF(P1573="","",(VLOOKUP(P1573,Flora!$F$2:$M$7000,2,FALSE)))</f>
        <v/>
      </c>
      <c r="R1573" t="str">
        <f>IF(P1573="","",(VLOOKUP(P1573,Flora!$F$2:$M$7000,3,FALSE)))</f>
        <v/>
      </c>
      <c r="S1573" t="str">
        <f>IF(P1573="","",(VLOOKUP(P1573,Flora!$F$2:$M$7000,4,FALSE)))</f>
        <v/>
      </c>
    </row>
    <row r="1574" spans="17:19" x14ac:dyDescent="0.25">
      <c r="Q1574" t="str">
        <f>IF(P1574="","",(VLOOKUP(P1574,Flora!$F$2:$M$7000,2,FALSE)))</f>
        <v/>
      </c>
      <c r="R1574" t="str">
        <f>IF(P1574="","",(VLOOKUP(P1574,Flora!$F$2:$M$7000,3,FALSE)))</f>
        <v/>
      </c>
      <c r="S1574" t="str">
        <f>IF(P1574="","",(VLOOKUP(P1574,Flora!$F$2:$M$7000,4,FALSE)))</f>
        <v/>
      </c>
    </row>
    <row r="1575" spans="17:19" x14ac:dyDescent="0.25">
      <c r="Q1575" t="str">
        <f>IF(P1575="","",(VLOOKUP(P1575,Flora!$F$2:$M$7000,2,FALSE)))</f>
        <v/>
      </c>
      <c r="R1575" t="str">
        <f>IF(P1575="","",(VLOOKUP(P1575,Flora!$F$2:$M$7000,3,FALSE)))</f>
        <v/>
      </c>
      <c r="S1575" t="str">
        <f>IF(P1575="","",(VLOOKUP(P1575,Flora!$F$2:$M$7000,4,FALSE)))</f>
        <v/>
      </c>
    </row>
    <row r="1576" spans="17:19" x14ac:dyDescent="0.25">
      <c r="Q1576" t="str">
        <f>IF(P1576="","",(VLOOKUP(P1576,Flora!$F$2:$M$7000,2,FALSE)))</f>
        <v/>
      </c>
      <c r="R1576" t="str">
        <f>IF(P1576="","",(VLOOKUP(P1576,Flora!$F$2:$M$7000,3,FALSE)))</f>
        <v/>
      </c>
      <c r="S1576" t="str">
        <f>IF(P1576="","",(VLOOKUP(P1576,Flora!$F$2:$M$7000,4,FALSE)))</f>
        <v/>
      </c>
    </row>
    <row r="1577" spans="17:19" x14ac:dyDescent="0.25">
      <c r="Q1577" t="str">
        <f>IF(P1577="","",(VLOOKUP(P1577,Flora!$F$2:$M$7000,2,FALSE)))</f>
        <v/>
      </c>
      <c r="R1577" t="str">
        <f>IF(P1577="","",(VLOOKUP(P1577,Flora!$F$2:$M$7000,3,FALSE)))</f>
        <v/>
      </c>
      <c r="S1577" t="str">
        <f>IF(P1577="","",(VLOOKUP(P1577,Flora!$F$2:$M$7000,4,FALSE)))</f>
        <v/>
      </c>
    </row>
    <row r="1578" spans="17:19" x14ac:dyDescent="0.25">
      <c r="Q1578" t="str">
        <f>IF(P1578="","",(VLOOKUP(P1578,Flora!$F$2:$M$7000,2,FALSE)))</f>
        <v/>
      </c>
      <c r="R1578" t="str">
        <f>IF(P1578="","",(VLOOKUP(P1578,Flora!$F$2:$M$7000,3,FALSE)))</f>
        <v/>
      </c>
      <c r="S1578" t="str">
        <f>IF(P1578="","",(VLOOKUP(P1578,Flora!$F$2:$M$7000,4,FALSE)))</f>
        <v/>
      </c>
    </row>
    <row r="1579" spans="17:19" x14ac:dyDescent="0.25">
      <c r="Q1579" t="str">
        <f>IF(P1579="","",(VLOOKUP(P1579,Flora!$F$2:$M$7000,2,FALSE)))</f>
        <v/>
      </c>
      <c r="R1579" t="str">
        <f>IF(P1579="","",(VLOOKUP(P1579,Flora!$F$2:$M$7000,3,FALSE)))</f>
        <v/>
      </c>
      <c r="S1579" t="str">
        <f>IF(P1579="","",(VLOOKUP(P1579,Flora!$F$2:$M$7000,4,FALSE)))</f>
        <v/>
      </c>
    </row>
    <row r="1580" spans="17:19" x14ac:dyDescent="0.25">
      <c r="Q1580" t="str">
        <f>IF(P1580="","",(VLOOKUP(P1580,Flora!$F$2:$M$7000,2,FALSE)))</f>
        <v/>
      </c>
      <c r="R1580" t="str">
        <f>IF(P1580="","",(VLOOKUP(P1580,Flora!$F$2:$M$7000,3,FALSE)))</f>
        <v/>
      </c>
      <c r="S1580" t="str">
        <f>IF(P1580="","",(VLOOKUP(P1580,Flora!$F$2:$M$7000,4,FALSE)))</f>
        <v/>
      </c>
    </row>
    <row r="1581" spans="17:19" x14ac:dyDescent="0.25">
      <c r="Q1581" t="str">
        <f>IF(P1581="","",(VLOOKUP(P1581,Flora!$F$2:$M$7000,2,FALSE)))</f>
        <v/>
      </c>
      <c r="R1581" t="str">
        <f>IF(P1581="","",(VLOOKUP(P1581,Flora!$F$2:$M$7000,3,FALSE)))</f>
        <v/>
      </c>
      <c r="S1581" t="str">
        <f>IF(P1581="","",(VLOOKUP(P1581,Flora!$F$2:$M$7000,4,FALSE)))</f>
        <v/>
      </c>
    </row>
    <row r="1582" spans="17:19" x14ac:dyDescent="0.25">
      <c r="Q1582" t="str">
        <f>IF(P1582="","",(VLOOKUP(P1582,Flora!$F$2:$M$7000,2,FALSE)))</f>
        <v/>
      </c>
      <c r="R1582" t="str">
        <f>IF(P1582="","",(VLOOKUP(P1582,Flora!$F$2:$M$7000,3,FALSE)))</f>
        <v/>
      </c>
      <c r="S1582" t="str">
        <f>IF(P1582="","",(VLOOKUP(P1582,Flora!$F$2:$M$7000,4,FALSE)))</f>
        <v/>
      </c>
    </row>
    <row r="1583" spans="17:19" x14ac:dyDescent="0.25">
      <c r="Q1583" t="str">
        <f>IF(P1583="","",(VLOOKUP(P1583,Flora!$F$2:$M$7000,2,FALSE)))</f>
        <v/>
      </c>
      <c r="R1583" t="str">
        <f>IF(P1583="","",(VLOOKUP(P1583,Flora!$F$2:$M$7000,3,FALSE)))</f>
        <v/>
      </c>
      <c r="S1583" t="str">
        <f>IF(P1583="","",(VLOOKUP(P1583,Flora!$F$2:$M$7000,4,FALSE)))</f>
        <v/>
      </c>
    </row>
    <row r="1584" spans="17:19" x14ac:dyDescent="0.25">
      <c r="Q1584" t="str">
        <f>IF(P1584="","",(VLOOKUP(P1584,Flora!$F$2:$M$7000,2,FALSE)))</f>
        <v/>
      </c>
      <c r="R1584" t="str">
        <f>IF(P1584="","",(VLOOKUP(P1584,Flora!$F$2:$M$7000,3,FALSE)))</f>
        <v/>
      </c>
      <c r="S1584" t="str">
        <f>IF(P1584="","",(VLOOKUP(P1584,Flora!$F$2:$M$7000,4,FALSE)))</f>
        <v/>
      </c>
    </row>
    <row r="1585" spans="17:19" x14ac:dyDescent="0.25">
      <c r="Q1585" t="str">
        <f>IF(P1585="","",(VLOOKUP(P1585,Flora!$F$2:$M$7000,2,FALSE)))</f>
        <v/>
      </c>
      <c r="R1585" t="str">
        <f>IF(P1585="","",(VLOOKUP(P1585,Flora!$F$2:$M$7000,3,FALSE)))</f>
        <v/>
      </c>
      <c r="S1585" t="str">
        <f>IF(P1585="","",(VLOOKUP(P1585,Flora!$F$2:$M$7000,4,FALSE)))</f>
        <v/>
      </c>
    </row>
    <row r="1586" spans="17:19" x14ac:dyDescent="0.25">
      <c r="Q1586" t="str">
        <f>IF(P1586="","",(VLOOKUP(P1586,Flora!$F$2:$M$7000,2,FALSE)))</f>
        <v/>
      </c>
      <c r="R1586" t="str">
        <f>IF(P1586="","",(VLOOKUP(P1586,Flora!$F$2:$M$7000,3,FALSE)))</f>
        <v/>
      </c>
      <c r="S1586" t="str">
        <f>IF(P1586="","",(VLOOKUP(P1586,Flora!$F$2:$M$7000,4,FALSE)))</f>
        <v/>
      </c>
    </row>
    <row r="1587" spans="17:19" x14ac:dyDescent="0.25">
      <c r="Q1587" t="str">
        <f>IF(P1587="","",(VLOOKUP(P1587,Flora!$F$2:$M$7000,2,FALSE)))</f>
        <v/>
      </c>
      <c r="R1587" t="str">
        <f>IF(P1587="","",(VLOOKUP(P1587,Flora!$F$2:$M$7000,3,FALSE)))</f>
        <v/>
      </c>
      <c r="S1587" t="str">
        <f>IF(P1587="","",(VLOOKUP(P1587,Flora!$F$2:$M$7000,4,FALSE)))</f>
        <v/>
      </c>
    </row>
    <row r="1588" spans="17:19" x14ac:dyDescent="0.25">
      <c r="Q1588" t="str">
        <f>IF(P1588="","",(VLOOKUP(P1588,Flora!$F$2:$M$7000,2,FALSE)))</f>
        <v/>
      </c>
      <c r="R1588" t="str">
        <f>IF(P1588="","",(VLOOKUP(P1588,Flora!$F$2:$M$7000,3,FALSE)))</f>
        <v/>
      </c>
      <c r="S1588" t="str">
        <f>IF(P1588="","",(VLOOKUP(P1588,Flora!$F$2:$M$7000,4,FALSE)))</f>
        <v/>
      </c>
    </row>
    <row r="1589" spans="17:19" x14ac:dyDescent="0.25">
      <c r="Q1589" t="str">
        <f>IF(P1589="","",(VLOOKUP(P1589,Flora!$F$2:$M$7000,2,FALSE)))</f>
        <v/>
      </c>
      <c r="R1589" t="str">
        <f>IF(P1589="","",(VLOOKUP(P1589,Flora!$F$2:$M$7000,3,FALSE)))</f>
        <v/>
      </c>
      <c r="S1589" t="str">
        <f>IF(P1589="","",(VLOOKUP(P1589,Flora!$F$2:$M$7000,4,FALSE)))</f>
        <v/>
      </c>
    </row>
    <row r="1590" spans="17:19" x14ac:dyDescent="0.25">
      <c r="Q1590" t="str">
        <f>IF(P1590="","",(VLOOKUP(P1590,Flora!$F$2:$M$7000,2,FALSE)))</f>
        <v/>
      </c>
      <c r="R1590" t="str">
        <f>IF(P1590="","",(VLOOKUP(P1590,Flora!$F$2:$M$7000,3,FALSE)))</f>
        <v/>
      </c>
      <c r="S1590" t="str">
        <f>IF(P1590="","",(VLOOKUP(P1590,Flora!$F$2:$M$7000,4,FALSE)))</f>
        <v/>
      </c>
    </row>
    <row r="1591" spans="17:19" x14ac:dyDescent="0.25">
      <c r="Q1591" t="str">
        <f>IF(P1591="","",(VLOOKUP(P1591,Flora!$F$2:$M$7000,2,FALSE)))</f>
        <v/>
      </c>
      <c r="R1591" t="str">
        <f>IF(P1591="","",(VLOOKUP(P1591,Flora!$F$2:$M$7000,3,FALSE)))</f>
        <v/>
      </c>
      <c r="S1591" t="str">
        <f>IF(P1591="","",(VLOOKUP(P1591,Flora!$F$2:$M$7000,4,FALSE)))</f>
        <v/>
      </c>
    </row>
    <row r="1592" spans="17:19" x14ac:dyDescent="0.25">
      <c r="Q1592" t="str">
        <f>IF(P1592="","",(VLOOKUP(P1592,Flora!$F$2:$M$7000,2,FALSE)))</f>
        <v/>
      </c>
      <c r="R1592" t="str">
        <f>IF(P1592="","",(VLOOKUP(P1592,Flora!$F$2:$M$7000,3,FALSE)))</f>
        <v/>
      </c>
      <c r="S1592" t="str">
        <f>IF(P1592="","",(VLOOKUP(P1592,Flora!$F$2:$M$7000,4,FALSE)))</f>
        <v/>
      </c>
    </row>
    <row r="1593" spans="17:19" x14ac:dyDescent="0.25">
      <c r="Q1593" t="str">
        <f>IF(P1593="","",(VLOOKUP(P1593,Flora!$F$2:$M$7000,2,FALSE)))</f>
        <v/>
      </c>
      <c r="R1593" t="str">
        <f>IF(P1593="","",(VLOOKUP(P1593,Flora!$F$2:$M$7000,3,FALSE)))</f>
        <v/>
      </c>
      <c r="S1593" t="str">
        <f>IF(P1593="","",(VLOOKUP(P1593,Flora!$F$2:$M$7000,4,FALSE)))</f>
        <v/>
      </c>
    </row>
    <row r="1594" spans="17:19" x14ac:dyDescent="0.25">
      <c r="Q1594" t="str">
        <f>IF(P1594="","",(VLOOKUP(P1594,Flora!$F$2:$M$7000,2,FALSE)))</f>
        <v/>
      </c>
      <c r="R1594" t="str">
        <f>IF(P1594="","",(VLOOKUP(P1594,Flora!$F$2:$M$7000,3,FALSE)))</f>
        <v/>
      </c>
      <c r="S1594" t="str">
        <f>IF(P1594="","",(VLOOKUP(P1594,Flora!$F$2:$M$7000,4,FALSE)))</f>
        <v/>
      </c>
    </row>
    <row r="1595" spans="17:19" x14ac:dyDescent="0.25">
      <c r="Q1595" t="str">
        <f>IF(P1595="","",(VLOOKUP(P1595,Flora!$F$2:$M$7000,2,FALSE)))</f>
        <v/>
      </c>
      <c r="R1595" t="str">
        <f>IF(P1595="","",(VLOOKUP(P1595,Flora!$F$2:$M$7000,3,FALSE)))</f>
        <v/>
      </c>
      <c r="S1595" t="str">
        <f>IF(P1595="","",(VLOOKUP(P1595,Flora!$F$2:$M$7000,4,FALSE)))</f>
        <v/>
      </c>
    </row>
    <row r="1596" spans="17:19" x14ac:dyDescent="0.25">
      <c r="Q1596" t="str">
        <f>IF(P1596="","",(VLOOKUP(P1596,Flora!$F$2:$M$7000,2,FALSE)))</f>
        <v/>
      </c>
      <c r="R1596" t="str">
        <f>IF(P1596="","",(VLOOKUP(P1596,Flora!$F$2:$M$7000,3,FALSE)))</f>
        <v/>
      </c>
      <c r="S1596" t="str">
        <f>IF(P1596="","",(VLOOKUP(P1596,Flora!$F$2:$M$7000,4,FALSE)))</f>
        <v/>
      </c>
    </row>
    <row r="1597" spans="17:19" x14ac:dyDescent="0.25">
      <c r="Q1597" t="str">
        <f>IF(P1597="","",(VLOOKUP(P1597,Flora!$F$2:$M$7000,2,FALSE)))</f>
        <v/>
      </c>
      <c r="R1597" t="str">
        <f>IF(P1597="","",(VLOOKUP(P1597,Flora!$F$2:$M$7000,3,FALSE)))</f>
        <v/>
      </c>
      <c r="S1597" t="str">
        <f>IF(P1597="","",(VLOOKUP(P1597,Flora!$F$2:$M$7000,4,FALSE)))</f>
        <v/>
      </c>
    </row>
    <row r="1598" spans="17:19" x14ac:dyDescent="0.25">
      <c r="Q1598" t="str">
        <f>IF(P1598="","",(VLOOKUP(P1598,Flora!$F$2:$M$7000,2,FALSE)))</f>
        <v/>
      </c>
      <c r="R1598" t="str">
        <f>IF(P1598="","",(VLOOKUP(P1598,Flora!$F$2:$M$7000,3,FALSE)))</f>
        <v/>
      </c>
      <c r="S1598" t="str">
        <f>IF(P1598="","",(VLOOKUP(P1598,Flora!$F$2:$M$7000,4,FALSE)))</f>
        <v/>
      </c>
    </row>
    <row r="1599" spans="17:19" x14ac:dyDescent="0.25">
      <c r="Q1599" t="str">
        <f>IF(P1599="","",(VLOOKUP(P1599,Flora!$F$2:$M$7000,2,FALSE)))</f>
        <v/>
      </c>
      <c r="R1599" t="str">
        <f>IF(P1599="","",(VLOOKUP(P1599,Flora!$F$2:$M$7000,3,FALSE)))</f>
        <v/>
      </c>
      <c r="S1599" t="str">
        <f>IF(P1599="","",(VLOOKUP(P1599,Flora!$F$2:$M$7000,4,FALSE)))</f>
        <v/>
      </c>
    </row>
    <row r="1600" spans="17:19" x14ac:dyDescent="0.25">
      <c r="Q1600" t="str">
        <f>IF(P1600="","",(VLOOKUP(P1600,Flora!$F$2:$M$7000,2,FALSE)))</f>
        <v/>
      </c>
      <c r="R1600" t="str">
        <f>IF(P1600="","",(VLOOKUP(P1600,Flora!$F$2:$M$7000,3,FALSE)))</f>
        <v/>
      </c>
      <c r="S1600" t="str">
        <f>IF(P1600="","",(VLOOKUP(P1600,Flora!$F$2:$M$7000,4,FALSE)))</f>
        <v/>
      </c>
    </row>
    <row r="1601" spans="17:19" x14ac:dyDescent="0.25">
      <c r="Q1601" t="str">
        <f>IF(P1601="","",(VLOOKUP(P1601,Flora!$F$2:$M$7000,2,FALSE)))</f>
        <v/>
      </c>
      <c r="R1601" t="str">
        <f>IF(P1601="","",(VLOOKUP(P1601,Flora!$F$2:$M$7000,3,FALSE)))</f>
        <v/>
      </c>
      <c r="S1601" t="str">
        <f>IF(P1601="","",(VLOOKUP(P1601,Flora!$F$2:$M$7000,4,FALSE)))</f>
        <v/>
      </c>
    </row>
    <row r="1602" spans="17:19" x14ac:dyDescent="0.25">
      <c r="Q1602" t="str">
        <f>IF(P1602="","",(VLOOKUP(P1602,Flora!$F$2:$M$7000,2,FALSE)))</f>
        <v/>
      </c>
      <c r="R1602" t="str">
        <f>IF(P1602="","",(VLOOKUP(P1602,Flora!$F$2:$M$7000,3,FALSE)))</f>
        <v/>
      </c>
      <c r="S1602" t="str">
        <f>IF(P1602="","",(VLOOKUP(P1602,Flora!$F$2:$M$7000,4,FALSE)))</f>
        <v/>
      </c>
    </row>
    <row r="1603" spans="17:19" x14ac:dyDescent="0.25">
      <c r="Q1603" t="str">
        <f>IF(P1603="","",(VLOOKUP(P1603,Flora!$F$2:$M$7000,2,FALSE)))</f>
        <v/>
      </c>
      <c r="R1603" t="str">
        <f>IF(P1603="","",(VLOOKUP(P1603,Flora!$F$2:$M$7000,3,FALSE)))</f>
        <v/>
      </c>
      <c r="S1603" t="str">
        <f>IF(P1603="","",(VLOOKUP(P1603,Flora!$F$2:$M$7000,4,FALSE)))</f>
        <v/>
      </c>
    </row>
    <row r="1604" spans="17:19" x14ac:dyDescent="0.25">
      <c r="Q1604" t="str">
        <f>IF(P1604="","",(VLOOKUP(P1604,Flora!$F$2:$M$7000,2,FALSE)))</f>
        <v/>
      </c>
      <c r="R1604" t="str">
        <f>IF(P1604="","",(VLOOKUP(P1604,Flora!$F$2:$M$7000,3,FALSE)))</f>
        <v/>
      </c>
      <c r="S1604" t="str">
        <f>IF(P1604="","",(VLOOKUP(P1604,Flora!$F$2:$M$7000,4,FALSE)))</f>
        <v/>
      </c>
    </row>
    <row r="1605" spans="17:19" x14ac:dyDescent="0.25">
      <c r="Q1605" t="str">
        <f>IF(P1605="","",(VLOOKUP(P1605,Flora!$F$2:$M$7000,2,FALSE)))</f>
        <v/>
      </c>
      <c r="R1605" t="str">
        <f>IF(P1605="","",(VLOOKUP(P1605,Flora!$F$2:$M$7000,3,FALSE)))</f>
        <v/>
      </c>
      <c r="S1605" t="str">
        <f>IF(P1605="","",(VLOOKUP(P1605,Flora!$F$2:$M$7000,4,FALSE)))</f>
        <v/>
      </c>
    </row>
    <row r="1606" spans="17:19" x14ac:dyDescent="0.25">
      <c r="Q1606" t="str">
        <f>IF(P1606="","",(VLOOKUP(P1606,Flora!$F$2:$M$7000,2,FALSE)))</f>
        <v/>
      </c>
      <c r="R1606" t="str">
        <f>IF(P1606="","",(VLOOKUP(P1606,Flora!$F$2:$M$7000,3,FALSE)))</f>
        <v/>
      </c>
      <c r="S1606" t="str">
        <f>IF(P1606="","",(VLOOKUP(P1606,Flora!$F$2:$M$7000,4,FALSE)))</f>
        <v/>
      </c>
    </row>
    <row r="1607" spans="17:19" x14ac:dyDescent="0.25">
      <c r="Q1607" t="str">
        <f>IF(P1607="","",(VLOOKUP(P1607,Flora!$F$2:$M$7000,2,FALSE)))</f>
        <v/>
      </c>
      <c r="R1607" t="str">
        <f>IF(P1607="","",(VLOOKUP(P1607,Flora!$F$2:$M$7000,3,FALSE)))</f>
        <v/>
      </c>
      <c r="S1607" t="str">
        <f>IF(P1607="","",(VLOOKUP(P1607,Flora!$F$2:$M$7000,4,FALSE)))</f>
        <v/>
      </c>
    </row>
    <row r="1608" spans="17:19" x14ac:dyDescent="0.25">
      <c r="Q1608" t="str">
        <f>IF(P1608="","",(VLOOKUP(P1608,Flora!$F$2:$M$7000,2,FALSE)))</f>
        <v/>
      </c>
      <c r="R1608" t="str">
        <f>IF(P1608="","",(VLOOKUP(P1608,Flora!$F$2:$M$7000,3,FALSE)))</f>
        <v/>
      </c>
      <c r="S1608" t="str">
        <f>IF(P1608="","",(VLOOKUP(P1608,Flora!$F$2:$M$7000,4,FALSE)))</f>
        <v/>
      </c>
    </row>
    <row r="1609" spans="17:19" x14ac:dyDescent="0.25">
      <c r="Q1609" t="str">
        <f>IF(P1609="","",(VLOOKUP(P1609,Flora!$F$2:$M$7000,2,FALSE)))</f>
        <v/>
      </c>
      <c r="R1609" t="str">
        <f>IF(P1609="","",(VLOOKUP(P1609,Flora!$F$2:$M$7000,3,FALSE)))</f>
        <v/>
      </c>
      <c r="S1609" t="str">
        <f>IF(P1609="","",(VLOOKUP(P1609,Flora!$F$2:$M$7000,4,FALSE)))</f>
        <v/>
      </c>
    </row>
    <row r="1610" spans="17:19" x14ac:dyDescent="0.25">
      <c r="Q1610" t="str">
        <f>IF(P1610="","",(VLOOKUP(P1610,Flora!$F$2:$M$7000,2,FALSE)))</f>
        <v/>
      </c>
      <c r="R1610" t="str">
        <f>IF(P1610="","",(VLOOKUP(P1610,Flora!$F$2:$M$7000,3,FALSE)))</f>
        <v/>
      </c>
      <c r="S1610" t="str">
        <f>IF(P1610="","",(VLOOKUP(P1610,Flora!$F$2:$M$7000,4,FALSE)))</f>
        <v/>
      </c>
    </row>
    <row r="1611" spans="17:19" x14ac:dyDescent="0.25">
      <c r="Q1611" t="str">
        <f>IF(P1611="","",(VLOOKUP(P1611,Flora!$F$2:$M$7000,2,FALSE)))</f>
        <v/>
      </c>
      <c r="R1611" t="str">
        <f>IF(P1611="","",(VLOOKUP(P1611,Flora!$F$2:$M$7000,3,FALSE)))</f>
        <v/>
      </c>
      <c r="S1611" t="str">
        <f>IF(P1611="","",(VLOOKUP(P1611,Flora!$F$2:$M$7000,4,FALSE)))</f>
        <v/>
      </c>
    </row>
    <row r="1612" spans="17:19" x14ac:dyDescent="0.25">
      <c r="Q1612" t="str">
        <f>IF(P1612="","",(VLOOKUP(P1612,Flora!$F$2:$M$7000,2,FALSE)))</f>
        <v/>
      </c>
      <c r="R1612" t="str">
        <f>IF(P1612="","",(VLOOKUP(P1612,Flora!$F$2:$M$7000,3,FALSE)))</f>
        <v/>
      </c>
      <c r="S1612" t="str">
        <f>IF(P1612="","",(VLOOKUP(P1612,Flora!$F$2:$M$7000,4,FALSE)))</f>
        <v/>
      </c>
    </row>
    <row r="1613" spans="17:19" x14ac:dyDescent="0.25">
      <c r="Q1613" t="str">
        <f>IF(P1613="","",(VLOOKUP(P1613,Flora!$F$2:$M$7000,2,FALSE)))</f>
        <v/>
      </c>
      <c r="R1613" t="str">
        <f>IF(P1613="","",(VLOOKUP(P1613,Flora!$F$2:$M$7000,3,FALSE)))</f>
        <v/>
      </c>
      <c r="S1613" t="str">
        <f>IF(P1613="","",(VLOOKUP(P1613,Flora!$F$2:$M$7000,4,FALSE)))</f>
        <v/>
      </c>
    </row>
    <row r="1614" spans="17:19" x14ac:dyDescent="0.25">
      <c r="Q1614" t="str">
        <f>IF(P1614="","",(VLOOKUP(P1614,Flora!$F$2:$M$7000,2,FALSE)))</f>
        <v/>
      </c>
      <c r="R1614" t="str">
        <f>IF(P1614="","",(VLOOKUP(P1614,Flora!$F$2:$M$7000,3,FALSE)))</f>
        <v/>
      </c>
      <c r="S1614" t="str">
        <f>IF(P1614="","",(VLOOKUP(P1614,Flora!$F$2:$M$7000,4,FALSE)))</f>
        <v/>
      </c>
    </row>
    <row r="1615" spans="17:19" x14ac:dyDescent="0.25">
      <c r="Q1615" t="str">
        <f>IF(P1615="","",(VLOOKUP(P1615,Flora!$F$2:$M$7000,2,FALSE)))</f>
        <v/>
      </c>
      <c r="R1615" t="str">
        <f>IF(P1615="","",(VLOOKUP(P1615,Flora!$F$2:$M$7000,3,FALSE)))</f>
        <v/>
      </c>
      <c r="S1615" t="str">
        <f>IF(P1615="","",(VLOOKUP(P1615,Flora!$F$2:$M$7000,4,FALSE)))</f>
        <v/>
      </c>
    </row>
    <row r="1616" spans="17:19" x14ac:dyDescent="0.25">
      <c r="Q1616" t="str">
        <f>IF(P1616="","",(VLOOKUP(P1616,Flora!$F$2:$M$7000,2,FALSE)))</f>
        <v/>
      </c>
      <c r="R1616" t="str">
        <f>IF(P1616="","",(VLOOKUP(P1616,Flora!$F$2:$M$7000,3,FALSE)))</f>
        <v/>
      </c>
      <c r="S1616" t="str">
        <f>IF(P1616="","",(VLOOKUP(P1616,Flora!$F$2:$M$7000,4,FALSE)))</f>
        <v/>
      </c>
    </row>
    <row r="1617" spans="17:19" x14ac:dyDescent="0.25">
      <c r="Q1617" t="str">
        <f>IF(P1617="","",(VLOOKUP(P1617,Flora!$F$2:$M$7000,2,FALSE)))</f>
        <v/>
      </c>
      <c r="R1617" t="str">
        <f>IF(P1617="","",(VLOOKUP(P1617,Flora!$F$2:$M$7000,3,FALSE)))</f>
        <v/>
      </c>
      <c r="S1617" t="str">
        <f>IF(P1617="","",(VLOOKUP(P1617,Flora!$F$2:$M$7000,4,FALSE)))</f>
        <v/>
      </c>
    </row>
    <row r="1618" spans="17:19" x14ac:dyDescent="0.25">
      <c r="Q1618" t="str">
        <f>IF(P1618="","",(VLOOKUP(P1618,Flora!$F$2:$M$7000,2,FALSE)))</f>
        <v/>
      </c>
      <c r="R1618" t="str">
        <f>IF(P1618="","",(VLOOKUP(P1618,Flora!$F$2:$M$7000,3,FALSE)))</f>
        <v/>
      </c>
      <c r="S1618" t="str">
        <f>IF(P1618="","",(VLOOKUP(P1618,Flora!$F$2:$M$7000,4,FALSE)))</f>
        <v/>
      </c>
    </row>
    <row r="1619" spans="17:19" x14ac:dyDescent="0.25">
      <c r="Q1619" t="str">
        <f>IF(P1619="","",(VLOOKUP(P1619,Flora!$F$2:$M$7000,2,FALSE)))</f>
        <v/>
      </c>
      <c r="R1619" t="str">
        <f>IF(P1619="","",(VLOOKUP(P1619,Flora!$F$2:$M$7000,3,FALSE)))</f>
        <v/>
      </c>
      <c r="S1619" t="str">
        <f>IF(P1619="","",(VLOOKUP(P1619,Flora!$F$2:$M$7000,4,FALSE)))</f>
        <v/>
      </c>
    </row>
    <row r="1620" spans="17:19" x14ac:dyDescent="0.25">
      <c r="Q1620" t="str">
        <f>IF(P1620="","",(VLOOKUP(P1620,Flora!$F$2:$M$7000,2,FALSE)))</f>
        <v/>
      </c>
      <c r="R1620" t="str">
        <f>IF(P1620="","",(VLOOKUP(P1620,Flora!$F$2:$M$7000,3,FALSE)))</f>
        <v/>
      </c>
      <c r="S1620" t="str">
        <f>IF(P1620="","",(VLOOKUP(P1620,Flora!$F$2:$M$7000,4,FALSE)))</f>
        <v/>
      </c>
    </row>
    <row r="1621" spans="17:19" x14ac:dyDescent="0.25">
      <c r="Q1621" t="str">
        <f>IF(P1621="","",(VLOOKUP(P1621,Flora!$F$2:$M$7000,2,FALSE)))</f>
        <v/>
      </c>
      <c r="R1621" t="str">
        <f>IF(P1621="","",(VLOOKUP(P1621,Flora!$F$2:$M$7000,3,FALSE)))</f>
        <v/>
      </c>
      <c r="S1621" t="str">
        <f>IF(P1621="","",(VLOOKUP(P1621,Flora!$F$2:$M$7000,4,FALSE)))</f>
        <v/>
      </c>
    </row>
    <row r="1622" spans="17:19" x14ac:dyDescent="0.25">
      <c r="Q1622" t="str">
        <f>IF(P1622="","",(VLOOKUP(P1622,Flora!$F$2:$M$7000,2,FALSE)))</f>
        <v/>
      </c>
      <c r="R1622" t="str">
        <f>IF(P1622="","",(VLOOKUP(P1622,Flora!$F$2:$M$7000,3,FALSE)))</f>
        <v/>
      </c>
      <c r="S1622" t="str">
        <f>IF(P1622="","",(VLOOKUP(P1622,Flora!$F$2:$M$7000,4,FALSE)))</f>
        <v/>
      </c>
    </row>
    <row r="1623" spans="17:19" x14ac:dyDescent="0.25">
      <c r="Q1623" t="str">
        <f>IF(P1623="","",(VLOOKUP(P1623,Flora!$F$2:$M$7000,2,FALSE)))</f>
        <v/>
      </c>
      <c r="R1623" t="str">
        <f>IF(P1623="","",(VLOOKUP(P1623,Flora!$F$2:$M$7000,3,FALSE)))</f>
        <v/>
      </c>
      <c r="S1623" t="str">
        <f>IF(P1623="","",(VLOOKUP(P1623,Flora!$F$2:$M$7000,4,FALSE)))</f>
        <v/>
      </c>
    </row>
    <row r="1624" spans="17:19" x14ac:dyDescent="0.25">
      <c r="Q1624" t="str">
        <f>IF(P1624="","",(VLOOKUP(P1624,Flora!$F$2:$M$7000,2,FALSE)))</f>
        <v/>
      </c>
      <c r="R1624" t="str">
        <f>IF(P1624="","",(VLOOKUP(P1624,Flora!$F$2:$M$7000,3,FALSE)))</f>
        <v/>
      </c>
      <c r="S1624" t="str">
        <f>IF(P1624="","",(VLOOKUP(P1624,Flora!$F$2:$M$7000,4,FALSE)))</f>
        <v/>
      </c>
    </row>
    <row r="1625" spans="17:19" x14ac:dyDescent="0.25">
      <c r="Q1625" t="str">
        <f>IF(P1625="","",(VLOOKUP(P1625,Flora!$F$2:$M$7000,2,FALSE)))</f>
        <v/>
      </c>
      <c r="R1625" t="str">
        <f>IF(P1625="","",(VLOOKUP(P1625,Flora!$F$2:$M$7000,3,FALSE)))</f>
        <v/>
      </c>
      <c r="S1625" t="str">
        <f>IF(P1625="","",(VLOOKUP(P1625,Flora!$F$2:$M$7000,4,FALSE)))</f>
        <v/>
      </c>
    </row>
    <row r="1626" spans="17:19" x14ac:dyDescent="0.25">
      <c r="Q1626" t="str">
        <f>IF(P1626="","",(VLOOKUP(P1626,Flora!$F$2:$M$7000,2,FALSE)))</f>
        <v/>
      </c>
      <c r="R1626" t="str">
        <f>IF(P1626="","",(VLOOKUP(P1626,Flora!$F$2:$M$7000,3,FALSE)))</f>
        <v/>
      </c>
      <c r="S1626" t="str">
        <f>IF(P1626="","",(VLOOKUP(P1626,Flora!$F$2:$M$7000,4,FALSE)))</f>
        <v/>
      </c>
    </row>
    <row r="1627" spans="17:19" x14ac:dyDescent="0.25">
      <c r="Q1627" t="str">
        <f>IF(P1627="","",(VLOOKUP(P1627,Flora!$F$2:$M$7000,2,FALSE)))</f>
        <v/>
      </c>
      <c r="R1627" t="str">
        <f>IF(P1627="","",(VLOOKUP(P1627,Flora!$F$2:$M$7000,3,FALSE)))</f>
        <v/>
      </c>
      <c r="S1627" t="str">
        <f>IF(P1627="","",(VLOOKUP(P1627,Flora!$F$2:$M$7000,4,FALSE)))</f>
        <v/>
      </c>
    </row>
    <row r="1628" spans="17:19" x14ac:dyDescent="0.25">
      <c r="Q1628" t="str">
        <f>IF(P1628="","",(VLOOKUP(P1628,Flora!$F$2:$M$7000,2,FALSE)))</f>
        <v/>
      </c>
      <c r="R1628" t="str">
        <f>IF(P1628="","",(VLOOKUP(P1628,Flora!$F$2:$M$7000,3,FALSE)))</f>
        <v/>
      </c>
      <c r="S1628" t="str">
        <f>IF(P1628="","",(VLOOKUP(P1628,Flora!$F$2:$M$7000,4,FALSE)))</f>
        <v/>
      </c>
    </row>
    <row r="1629" spans="17:19" x14ac:dyDescent="0.25">
      <c r="Q1629" t="str">
        <f>IF(P1629="","",(VLOOKUP(P1629,Flora!$F$2:$M$7000,2,FALSE)))</f>
        <v/>
      </c>
      <c r="R1629" t="str">
        <f>IF(P1629="","",(VLOOKUP(P1629,Flora!$F$2:$M$7000,3,FALSE)))</f>
        <v/>
      </c>
      <c r="S1629" t="str">
        <f>IF(P1629="","",(VLOOKUP(P1629,Flora!$F$2:$M$7000,4,FALSE)))</f>
        <v/>
      </c>
    </row>
    <row r="1630" spans="17:19" x14ac:dyDescent="0.25">
      <c r="Q1630" t="str">
        <f>IF(P1630="","",(VLOOKUP(P1630,Flora!$F$2:$M$7000,2,FALSE)))</f>
        <v/>
      </c>
      <c r="R1630" t="str">
        <f>IF(P1630="","",(VLOOKUP(P1630,Flora!$F$2:$M$7000,3,FALSE)))</f>
        <v/>
      </c>
      <c r="S1630" t="str">
        <f>IF(P1630="","",(VLOOKUP(P1630,Flora!$F$2:$M$7000,4,FALSE)))</f>
        <v/>
      </c>
    </row>
    <row r="1631" spans="17:19" x14ac:dyDescent="0.25">
      <c r="Q1631" t="str">
        <f>IF(P1631="","",(VLOOKUP(P1631,Flora!$F$2:$M$7000,2,FALSE)))</f>
        <v/>
      </c>
      <c r="R1631" t="str">
        <f>IF(P1631="","",(VLOOKUP(P1631,Flora!$F$2:$M$7000,3,FALSE)))</f>
        <v/>
      </c>
      <c r="S1631" t="str">
        <f>IF(P1631="","",(VLOOKUP(P1631,Flora!$F$2:$M$7000,4,FALSE)))</f>
        <v/>
      </c>
    </row>
    <row r="1632" spans="17:19" x14ac:dyDescent="0.25">
      <c r="Q1632" t="str">
        <f>IF(P1632="","",(VLOOKUP(P1632,Flora!$F$2:$M$7000,2,FALSE)))</f>
        <v/>
      </c>
      <c r="R1632" t="str">
        <f>IF(P1632="","",(VLOOKUP(P1632,Flora!$F$2:$M$7000,3,FALSE)))</f>
        <v/>
      </c>
      <c r="S1632" t="str">
        <f>IF(P1632="","",(VLOOKUP(P1632,Flora!$F$2:$M$7000,4,FALSE)))</f>
        <v/>
      </c>
    </row>
    <row r="1633" spans="17:19" x14ac:dyDescent="0.25">
      <c r="Q1633" t="str">
        <f>IF(P1633="","",(VLOOKUP(P1633,Flora!$F$2:$M$7000,2,FALSE)))</f>
        <v/>
      </c>
      <c r="R1633" t="str">
        <f>IF(P1633="","",(VLOOKUP(P1633,Flora!$F$2:$M$7000,3,FALSE)))</f>
        <v/>
      </c>
      <c r="S1633" t="str">
        <f>IF(P1633="","",(VLOOKUP(P1633,Flora!$F$2:$M$7000,4,FALSE)))</f>
        <v/>
      </c>
    </row>
    <row r="1634" spans="17:19" x14ac:dyDescent="0.25">
      <c r="Q1634" t="str">
        <f>IF(P1634="","",(VLOOKUP(P1634,Flora!$F$2:$M$7000,2,FALSE)))</f>
        <v/>
      </c>
      <c r="R1634" t="str">
        <f>IF(P1634="","",(VLOOKUP(P1634,Flora!$F$2:$M$7000,3,FALSE)))</f>
        <v/>
      </c>
      <c r="S1634" t="str">
        <f>IF(P1634="","",(VLOOKUP(P1634,Flora!$F$2:$M$7000,4,FALSE)))</f>
        <v/>
      </c>
    </row>
    <row r="1635" spans="17:19" x14ac:dyDescent="0.25">
      <c r="Q1635" t="str">
        <f>IF(P1635="","",(VLOOKUP(P1635,Flora!$F$2:$M$7000,2,FALSE)))</f>
        <v/>
      </c>
      <c r="R1635" t="str">
        <f>IF(P1635="","",(VLOOKUP(P1635,Flora!$F$2:$M$7000,3,FALSE)))</f>
        <v/>
      </c>
      <c r="S1635" t="str">
        <f>IF(P1635="","",(VLOOKUP(P1635,Flora!$F$2:$M$7000,4,FALSE)))</f>
        <v/>
      </c>
    </row>
    <row r="1636" spans="17:19" x14ac:dyDescent="0.25">
      <c r="Q1636" t="str">
        <f>IF(P1636="","",(VLOOKUP(P1636,Flora!$F$2:$M$7000,2,FALSE)))</f>
        <v/>
      </c>
      <c r="R1636" t="str">
        <f>IF(P1636="","",(VLOOKUP(P1636,Flora!$F$2:$M$7000,3,FALSE)))</f>
        <v/>
      </c>
      <c r="S1636" t="str">
        <f>IF(P1636="","",(VLOOKUP(P1636,Flora!$F$2:$M$7000,4,FALSE)))</f>
        <v/>
      </c>
    </row>
    <row r="1637" spans="17:19" x14ac:dyDescent="0.25">
      <c r="Q1637" t="str">
        <f>IF(P1637="","",(VLOOKUP(P1637,Flora!$F$2:$M$7000,2,FALSE)))</f>
        <v/>
      </c>
      <c r="R1637" t="str">
        <f>IF(P1637="","",(VLOOKUP(P1637,Flora!$F$2:$M$7000,3,FALSE)))</f>
        <v/>
      </c>
      <c r="S1637" t="str">
        <f>IF(P1637="","",(VLOOKUP(P1637,Flora!$F$2:$M$7000,4,FALSE)))</f>
        <v/>
      </c>
    </row>
    <row r="1638" spans="17:19" x14ac:dyDescent="0.25">
      <c r="Q1638" t="str">
        <f>IF(P1638="","",(VLOOKUP(P1638,Flora!$F$2:$M$7000,2,FALSE)))</f>
        <v/>
      </c>
      <c r="R1638" t="str">
        <f>IF(P1638="","",(VLOOKUP(P1638,Flora!$F$2:$M$7000,3,FALSE)))</f>
        <v/>
      </c>
      <c r="S1638" t="str">
        <f>IF(P1638="","",(VLOOKUP(P1638,Flora!$F$2:$M$7000,4,FALSE)))</f>
        <v/>
      </c>
    </row>
    <row r="1639" spans="17:19" x14ac:dyDescent="0.25">
      <c r="Q1639" t="str">
        <f>IF(P1639="","",(VLOOKUP(P1639,Flora!$F$2:$M$7000,2,FALSE)))</f>
        <v/>
      </c>
      <c r="R1639" t="str">
        <f>IF(P1639="","",(VLOOKUP(P1639,Flora!$F$2:$M$7000,3,FALSE)))</f>
        <v/>
      </c>
      <c r="S1639" t="str">
        <f>IF(P1639="","",(VLOOKUP(P1639,Flora!$F$2:$M$7000,4,FALSE)))</f>
        <v/>
      </c>
    </row>
    <row r="1640" spans="17:19" x14ac:dyDescent="0.25">
      <c r="Q1640" t="str">
        <f>IF(P1640="","",(VLOOKUP(P1640,Flora!$F$2:$M$7000,2,FALSE)))</f>
        <v/>
      </c>
      <c r="R1640" t="str">
        <f>IF(P1640="","",(VLOOKUP(P1640,Flora!$F$2:$M$7000,3,FALSE)))</f>
        <v/>
      </c>
      <c r="S1640" t="str">
        <f>IF(P1640="","",(VLOOKUP(P1640,Flora!$F$2:$M$7000,4,FALSE)))</f>
        <v/>
      </c>
    </row>
    <row r="1641" spans="17:19" x14ac:dyDescent="0.25">
      <c r="Q1641" t="str">
        <f>IF(P1641="","",(VLOOKUP(P1641,Flora!$F$2:$M$7000,2,FALSE)))</f>
        <v/>
      </c>
      <c r="R1641" t="str">
        <f>IF(P1641="","",(VLOOKUP(P1641,Flora!$F$2:$M$7000,3,FALSE)))</f>
        <v/>
      </c>
      <c r="S1641" t="str">
        <f>IF(P1641="","",(VLOOKUP(P1641,Flora!$F$2:$M$7000,4,FALSE)))</f>
        <v/>
      </c>
    </row>
    <row r="1642" spans="17:19" x14ac:dyDescent="0.25">
      <c r="Q1642" t="str">
        <f>IF(P1642="","",(VLOOKUP(P1642,Flora!$F$2:$M$7000,2,FALSE)))</f>
        <v/>
      </c>
      <c r="R1642" t="str">
        <f>IF(P1642="","",(VLOOKUP(P1642,Flora!$F$2:$M$7000,3,FALSE)))</f>
        <v/>
      </c>
      <c r="S1642" t="str">
        <f>IF(P1642="","",(VLOOKUP(P1642,Flora!$F$2:$M$7000,4,FALSE)))</f>
        <v/>
      </c>
    </row>
    <row r="1643" spans="17:19" x14ac:dyDescent="0.25">
      <c r="Q1643" t="str">
        <f>IF(P1643="","",(VLOOKUP(P1643,Flora!$F$2:$M$7000,2,FALSE)))</f>
        <v/>
      </c>
      <c r="R1643" t="str">
        <f>IF(P1643="","",(VLOOKUP(P1643,Flora!$F$2:$M$7000,3,FALSE)))</f>
        <v/>
      </c>
      <c r="S1643" t="str">
        <f>IF(P1643="","",(VLOOKUP(P1643,Flora!$F$2:$M$7000,4,FALSE)))</f>
        <v/>
      </c>
    </row>
    <row r="1644" spans="17:19" x14ac:dyDescent="0.25">
      <c r="Q1644" t="str">
        <f>IF(P1644="","",(VLOOKUP(P1644,Flora!$F$2:$M$7000,2,FALSE)))</f>
        <v/>
      </c>
      <c r="R1644" t="str">
        <f>IF(P1644="","",(VLOOKUP(P1644,Flora!$F$2:$M$7000,3,FALSE)))</f>
        <v/>
      </c>
      <c r="S1644" t="str">
        <f>IF(P1644="","",(VLOOKUP(P1644,Flora!$F$2:$M$7000,4,FALSE)))</f>
        <v/>
      </c>
    </row>
    <row r="1645" spans="17:19" x14ac:dyDescent="0.25">
      <c r="Q1645" t="str">
        <f>IF(P1645="","",(VLOOKUP(P1645,Flora!$F$2:$M$7000,2,FALSE)))</f>
        <v/>
      </c>
      <c r="R1645" t="str">
        <f>IF(P1645="","",(VLOOKUP(P1645,Flora!$F$2:$M$7000,3,FALSE)))</f>
        <v/>
      </c>
      <c r="S1645" t="str">
        <f>IF(P1645="","",(VLOOKUP(P1645,Flora!$F$2:$M$7000,4,FALSE)))</f>
        <v/>
      </c>
    </row>
    <row r="1646" spans="17:19" x14ac:dyDescent="0.25">
      <c r="Q1646" t="str">
        <f>IF(P1646="","",(VLOOKUP(P1646,Flora!$F$2:$M$7000,2,FALSE)))</f>
        <v/>
      </c>
      <c r="R1646" t="str">
        <f>IF(P1646="","",(VLOOKUP(P1646,Flora!$F$2:$M$7000,3,FALSE)))</f>
        <v/>
      </c>
      <c r="S1646" t="str">
        <f>IF(P1646="","",(VLOOKUP(P1646,Flora!$F$2:$M$7000,4,FALSE)))</f>
        <v/>
      </c>
    </row>
    <row r="1647" spans="17:19" x14ac:dyDescent="0.25">
      <c r="Q1647" t="str">
        <f>IF(P1647="","",(VLOOKUP(P1647,Flora!$F$2:$M$7000,2,FALSE)))</f>
        <v/>
      </c>
      <c r="R1647" t="str">
        <f>IF(P1647="","",(VLOOKUP(P1647,Flora!$F$2:$M$7000,3,FALSE)))</f>
        <v/>
      </c>
      <c r="S1647" t="str">
        <f>IF(P1647="","",(VLOOKUP(P1647,Flora!$F$2:$M$7000,4,FALSE)))</f>
        <v/>
      </c>
    </row>
    <row r="1648" spans="17:19" x14ac:dyDescent="0.25">
      <c r="Q1648" t="str">
        <f>IF(P1648="","",(VLOOKUP(P1648,Flora!$F$2:$M$7000,2,FALSE)))</f>
        <v/>
      </c>
      <c r="R1648" t="str">
        <f>IF(P1648="","",(VLOOKUP(P1648,Flora!$F$2:$M$7000,3,FALSE)))</f>
        <v/>
      </c>
      <c r="S1648" t="str">
        <f>IF(P1648="","",(VLOOKUP(P1648,Flora!$F$2:$M$7000,4,FALSE)))</f>
        <v/>
      </c>
    </row>
    <row r="1649" spans="17:19" x14ac:dyDescent="0.25">
      <c r="Q1649" t="str">
        <f>IF(P1649="","",(VLOOKUP(P1649,Flora!$F$2:$M$7000,2,FALSE)))</f>
        <v/>
      </c>
      <c r="R1649" t="str">
        <f>IF(P1649="","",(VLOOKUP(P1649,Flora!$F$2:$M$7000,3,FALSE)))</f>
        <v/>
      </c>
      <c r="S1649" t="str">
        <f>IF(P1649="","",(VLOOKUP(P1649,Flora!$F$2:$M$7000,4,FALSE)))</f>
        <v/>
      </c>
    </row>
    <row r="1650" spans="17:19" x14ac:dyDescent="0.25">
      <c r="Q1650" t="str">
        <f>IF(P1650="","",(VLOOKUP(P1650,Flora!$F$2:$M$7000,2,FALSE)))</f>
        <v/>
      </c>
      <c r="R1650" t="str">
        <f>IF(P1650="","",(VLOOKUP(P1650,Flora!$F$2:$M$7000,3,FALSE)))</f>
        <v/>
      </c>
      <c r="S1650" t="str">
        <f>IF(P1650="","",(VLOOKUP(P1650,Flora!$F$2:$M$7000,4,FALSE)))</f>
        <v/>
      </c>
    </row>
    <row r="1651" spans="17:19" x14ac:dyDescent="0.25">
      <c r="Q1651" t="str">
        <f>IF(P1651="","",(VLOOKUP(P1651,Flora!$F$2:$M$7000,2,FALSE)))</f>
        <v/>
      </c>
      <c r="R1651" t="str">
        <f>IF(P1651="","",(VLOOKUP(P1651,Flora!$F$2:$M$7000,3,FALSE)))</f>
        <v/>
      </c>
      <c r="S1651" t="str">
        <f>IF(P1651="","",(VLOOKUP(P1651,Flora!$F$2:$M$7000,4,FALSE)))</f>
        <v/>
      </c>
    </row>
    <row r="1652" spans="17:19" x14ac:dyDescent="0.25">
      <c r="Q1652" t="str">
        <f>IF(P1652="","",(VLOOKUP(P1652,Flora!$F$2:$M$7000,2,FALSE)))</f>
        <v/>
      </c>
      <c r="R1652" t="str">
        <f>IF(P1652="","",(VLOOKUP(P1652,Flora!$F$2:$M$7000,3,FALSE)))</f>
        <v/>
      </c>
      <c r="S1652" t="str">
        <f>IF(P1652="","",(VLOOKUP(P1652,Flora!$F$2:$M$7000,4,FALSE)))</f>
        <v/>
      </c>
    </row>
    <row r="1653" spans="17:19" x14ac:dyDescent="0.25">
      <c r="Q1653" t="str">
        <f>IF(P1653="","",(VLOOKUP(P1653,Flora!$F$2:$M$7000,2,FALSE)))</f>
        <v/>
      </c>
      <c r="R1653" t="str">
        <f>IF(P1653="","",(VLOOKUP(P1653,Flora!$F$2:$M$7000,3,FALSE)))</f>
        <v/>
      </c>
      <c r="S1653" t="str">
        <f>IF(P1653="","",(VLOOKUP(P1653,Flora!$F$2:$M$7000,4,FALSE)))</f>
        <v/>
      </c>
    </row>
    <row r="1654" spans="17:19" x14ac:dyDescent="0.25">
      <c r="Q1654" t="str">
        <f>IF(P1654="","",(VLOOKUP(P1654,Flora!$F$2:$M$7000,2,FALSE)))</f>
        <v/>
      </c>
      <c r="R1654" t="str">
        <f>IF(P1654="","",(VLOOKUP(P1654,Flora!$F$2:$M$7000,3,FALSE)))</f>
        <v/>
      </c>
      <c r="S1654" t="str">
        <f>IF(P1654="","",(VLOOKUP(P1654,Flora!$F$2:$M$7000,4,FALSE)))</f>
        <v/>
      </c>
    </row>
    <row r="1655" spans="17:19" x14ac:dyDescent="0.25">
      <c r="Q1655" t="str">
        <f>IF(P1655="","",(VLOOKUP(P1655,Flora!$F$2:$M$7000,2,FALSE)))</f>
        <v/>
      </c>
      <c r="R1655" t="str">
        <f>IF(P1655="","",(VLOOKUP(P1655,Flora!$F$2:$M$7000,3,FALSE)))</f>
        <v/>
      </c>
      <c r="S1655" t="str">
        <f>IF(P1655="","",(VLOOKUP(P1655,Flora!$F$2:$M$7000,4,FALSE)))</f>
        <v/>
      </c>
    </row>
    <row r="1656" spans="17:19" x14ac:dyDescent="0.25">
      <c r="Q1656" t="str">
        <f>IF(P1656="","",(VLOOKUP(P1656,Flora!$F$2:$M$7000,2,FALSE)))</f>
        <v/>
      </c>
      <c r="R1656" t="str">
        <f>IF(P1656="","",(VLOOKUP(P1656,Flora!$F$2:$M$7000,3,FALSE)))</f>
        <v/>
      </c>
      <c r="S1656" t="str">
        <f>IF(P1656="","",(VLOOKUP(P1656,Flora!$F$2:$M$7000,4,FALSE)))</f>
        <v/>
      </c>
    </row>
    <row r="1657" spans="17:19" x14ac:dyDescent="0.25">
      <c r="Q1657" t="str">
        <f>IF(P1657="","",(VLOOKUP(P1657,Flora!$F$2:$M$7000,2,FALSE)))</f>
        <v/>
      </c>
      <c r="R1657" t="str">
        <f>IF(P1657="","",(VLOOKUP(P1657,Flora!$F$2:$M$7000,3,FALSE)))</f>
        <v/>
      </c>
      <c r="S1657" t="str">
        <f>IF(P1657="","",(VLOOKUP(P1657,Flora!$F$2:$M$7000,4,FALSE)))</f>
        <v/>
      </c>
    </row>
    <row r="1658" spans="17:19" x14ac:dyDescent="0.25">
      <c r="Q1658" t="str">
        <f>IF(P1658="","",(VLOOKUP(P1658,Flora!$F$2:$M$7000,2,FALSE)))</f>
        <v/>
      </c>
      <c r="R1658" t="str">
        <f>IF(P1658="","",(VLOOKUP(P1658,Flora!$F$2:$M$7000,3,FALSE)))</f>
        <v/>
      </c>
      <c r="S1658" t="str">
        <f>IF(P1658="","",(VLOOKUP(P1658,Flora!$F$2:$M$7000,4,FALSE)))</f>
        <v/>
      </c>
    </row>
    <row r="1659" spans="17:19" x14ac:dyDescent="0.25">
      <c r="Q1659" t="str">
        <f>IF(P1659="","",(VLOOKUP(P1659,Flora!$F$2:$M$7000,2,FALSE)))</f>
        <v/>
      </c>
      <c r="R1659" t="str">
        <f>IF(P1659="","",(VLOOKUP(P1659,Flora!$F$2:$M$7000,3,FALSE)))</f>
        <v/>
      </c>
      <c r="S1659" t="str">
        <f>IF(P1659="","",(VLOOKUP(P1659,Flora!$F$2:$M$7000,4,FALSE)))</f>
        <v/>
      </c>
    </row>
    <row r="1660" spans="17:19" x14ac:dyDescent="0.25">
      <c r="Q1660" t="str">
        <f>IF(P1660="","",(VLOOKUP(P1660,Flora!$F$2:$M$7000,2,FALSE)))</f>
        <v/>
      </c>
      <c r="R1660" t="str">
        <f>IF(P1660="","",(VLOOKUP(P1660,Flora!$F$2:$M$7000,3,FALSE)))</f>
        <v/>
      </c>
      <c r="S1660" t="str">
        <f>IF(P1660="","",(VLOOKUP(P1660,Flora!$F$2:$M$7000,4,FALSE)))</f>
        <v/>
      </c>
    </row>
    <row r="1661" spans="17:19" x14ac:dyDescent="0.25">
      <c r="Q1661" t="str">
        <f>IF(P1661="","",(VLOOKUP(P1661,Flora!$F$2:$M$7000,2,FALSE)))</f>
        <v/>
      </c>
      <c r="R1661" t="str">
        <f>IF(P1661="","",(VLOOKUP(P1661,Flora!$F$2:$M$7000,3,FALSE)))</f>
        <v/>
      </c>
      <c r="S1661" t="str">
        <f>IF(P1661="","",(VLOOKUP(P1661,Flora!$F$2:$M$7000,4,FALSE)))</f>
        <v/>
      </c>
    </row>
    <row r="1662" spans="17:19" x14ac:dyDescent="0.25">
      <c r="Q1662" t="str">
        <f>IF(P1662="","",(VLOOKUP(P1662,Flora!$F$2:$M$7000,2,FALSE)))</f>
        <v/>
      </c>
      <c r="R1662" t="str">
        <f>IF(P1662="","",(VLOOKUP(P1662,Flora!$F$2:$M$7000,3,FALSE)))</f>
        <v/>
      </c>
      <c r="S1662" t="str">
        <f>IF(P1662="","",(VLOOKUP(P1662,Flora!$F$2:$M$7000,4,FALSE)))</f>
        <v/>
      </c>
    </row>
    <row r="1663" spans="17:19" x14ac:dyDescent="0.25">
      <c r="Q1663" t="str">
        <f>IF(P1663="","",(VLOOKUP(P1663,Flora!$F$2:$M$7000,2,FALSE)))</f>
        <v/>
      </c>
      <c r="R1663" t="str">
        <f>IF(P1663="","",(VLOOKUP(P1663,Flora!$F$2:$M$7000,3,FALSE)))</f>
        <v/>
      </c>
      <c r="S1663" t="str">
        <f>IF(P1663="","",(VLOOKUP(P1663,Flora!$F$2:$M$7000,4,FALSE)))</f>
        <v/>
      </c>
    </row>
    <row r="1664" spans="17:19" x14ac:dyDescent="0.25">
      <c r="Q1664" t="str">
        <f>IF(P1664="","",(VLOOKUP(P1664,Flora!$F$2:$M$7000,2,FALSE)))</f>
        <v/>
      </c>
      <c r="R1664" t="str">
        <f>IF(P1664="","",(VLOOKUP(P1664,Flora!$F$2:$M$7000,3,FALSE)))</f>
        <v/>
      </c>
      <c r="S1664" t="str">
        <f>IF(P1664="","",(VLOOKUP(P1664,Flora!$F$2:$M$7000,4,FALSE)))</f>
        <v/>
      </c>
    </row>
    <row r="1665" spans="17:19" x14ac:dyDescent="0.25">
      <c r="Q1665" t="str">
        <f>IF(P1665="","",(VLOOKUP(P1665,Flora!$F$2:$M$7000,2,FALSE)))</f>
        <v/>
      </c>
      <c r="R1665" t="str">
        <f>IF(P1665="","",(VLOOKUP(P1665,Flora!$F$2:$M$7000,3,FALSE)))</f>
        <v/>
      </c>
      <c r="S1665" t="str">
        <f>IF(P1665="","",(VLOOKUP(P1665,Flora!$F$2:$M$7000,4,FALSE)))</f>
        <v/>
      </c>
    </row>
    <row r="1666" spans="17:19" x14ac:dyDescent="0.25">
      <c r="Q1666" t="str">
        <f>IF(P1666="","",(VLOOKUP(P1666,Flora!$F$2:$M$7000,2,FALSE)))</f>
        <v/>
      </c>
      <c r="R1666" t="str">
        <f>IF(P1666="","",(VLOOKUP(P1666,Flora!$F$2:$M$7000,3,FALSE)))</f>
        <v/>
      </c>
      <c r="S1666" t="str">
        <f>IF(P1666="","",(VLOOKUP(P1666,Flora!$F$2:$M$7000,4,FALSE)))</f>
        <v/>
      </c>
    </row>
    <row r="1667" spans="17:19" x14ac:dyDescent="0.25">
      <c r="Q1667" t="str">
        <f>IF(P1667="","",(VLOOKUP(P1667,Flora!$F$2:$M$7000,2,FALSE)))</f>
        <v/>
      </c>
      <c r="R1667" t="str">
        <f>IF(P1667="","",(VLOOKUP(P1667,Flora!$F$2:$M$7000,3,FALSE)))</f>
        <v/>
      </c>
      <c r="S1667" t="str">
        <f>IF(P1667="","",(VLOOKUP(P1667,Flora!$F$2:$M$7000,4,FALSE)))</f>
        <v/>
      </c>
    </row>
    <row r="1668" spans="17:19" x14ac:dyDescent="0.25">
      <c r="Q1668" t="str">
        <f>IF(P1668="","",(VLOOKUP(P1668,Flora!$F$2:$M$7000,2,FALSE)))</f>
        <v/>
      </c>
      <c r="R1668" t="str">
        <f>IF(P1668="","",(VLOOKUP(P1668,Flora!$F$2:$M$7000,3,FALSE)))</f>
        <v/>
      </c>
      <c r="S1668" t="str">
        <f>IF(P1668="","",(VLOOKUP(P1668,Flora!$F$2:$M$7000,4,FALSE)))</f>
        <v/>
      </c>
    </row>
    <row r="1669" spans="17:19" x14ac:dyDescent="0.25">
      <c r="Q1669" t="str">
        <f>IF(P1669="","",(VLOOKUP(P1669,Flora!$F$2:$M$7000,2,FALSE)))</f>
        <v/>
      </c>
      <c r="R1669" t="str">
        <f>IF(P1669="","",(VLOOKUP(P1669,Flora!$F$2:$M$7000,3,FALSE)))</f>
        <v/>
      </c>
      <c r="S1669" t="str">
        <f>IF(P1669="","",(VLOOKUP(P1669,Flora!$F$2:$M$7000,4,FALSE)))</f>
        <v/>
      </c>
    </row>
    <row r="1670" spans="17:19" x14ac:dyDescent="0.25">
      <c r="Q1670" t="str">
        <f>IF(P1670="","",(VLOOKUP(P1670,Flora!$F$2:$M$7000,2,FALSE)))</f>
        <v/>
      </c>
      <c r="R1670" t="str">
        <f>IF(P1670="","",(VLOOKUP(P1670,Flora!$F$2:$M$7000,3,FALSE)))</f>
        <v/>
      </c>
      <c r="S1670" t="str">
        <f>IF(P1670="","",(VLOOKUP(P1670,Flora!$F$2:$M$7000,4,FALSE)))</f>
        <v/>
      </c>
    </row>
    <row r="1671" spans="17:19" x14ac:dyDescent="0.25">
      <c r="Q1671" t="str">
        <f>IF(P1671="","",(VLOOKUP(P1671,Flora!$F$2:$M$7000,2,FALSE)))</f>
        <v/>
      </c>
      <c r="R1671" t="str">
        <f>IF(P1671="","",(VLOOKUP(P1671,Flora!$F$2:$M$7000,3,FALSE)))</f>
        <v/>
      </c>
      <c r="S1671" t="str">
        <f>IF(P1671="","",(VLOOKUP(P1671,Flora!$F$2:$M$7000,4,FALSE)))</f>
        <v/>
      </c>
    </row>
    <row r="1672" spans="17:19" x14ac:dyDescent="0.25">
      <c r="Q1672" t="str">
        <f>IF(P1672="","",(VLOOKUP(P1672,Flora!$F$2:$M$7000,2,FALSE)))</f>
        <v/>
      </c>
      <c r="R1672" t="str">
        <f>IF(P1672="","",(VLOOKUP(P1672,Flora!$F$2:$M$7000,3,FALSE)))</f>
        <v/>
      </c>
      <c r="S1672" t="str">
        <f>IF(P1672="","",(VLOOKUP(P1672,Flora!$F$2:$M$7000,4,FALSE)))</f>
        <v/>
      </c>
    </row>
    <row r="1673" spans="17:19" x14ac:dyDescent="0.25">
      <c r="Q1673" t="str">
        <f>IF(P1673="","",(VLOOKUP(P1673,Flora!$F$2:$M$7000,2,FALSE)))</f>
        <v/>
      </c>
      <c r="R1673" t="str">
        <f>IF(P1673="","",(VLOOKUP(P1673,Flora!$F$2:$M$7000,3,FALSE)))</f>
        <v/>
      </c>
      <c r="S1673" t="str">
        <f>IF(P1673="","",(VLOOKUP(P1673,Flora!$F$2:$M$7000,4,FALSE)))</f>
        <v/>
      </c>
    </row>
    <row r="1674" spans="17:19" x14ac:dyDescent="0.25">
      <c r="Q1674" t="str">
        <f>IF(P1674="","",(VLOOKUP(P1674,Flora!$F$2:$M$7000,2,FALSE)))</f>
        <v/>
      </c>
      <c r="R1674" t="str">
        <f>IF(P1674="","",(VLOOKUP(P1674,Flora!$F$2:$M$7000,3,FALSE)))</f>
        <v/>
      </c>
      <c r="S1674" t="str">
        <f>IF(P1674="","",(VLOOKUP(P1674,Flora!$F$2:$M$7000,4,FALSE)))</f>
        <v/>
      </c>
    </row>
    <row r="1675" spans="17:19" x14ac:dyDescent="0.25">
      <c r="Q1675" t="str">
        <f>IF(P1675="","",(VLOOKUP(P1675,Flora!$F$2:$M$7000,2,FALSE)))</f>
        <v/>
      </c>
      <c r="R1675" t="str">
        <f>IF(P1675="","",(VLOOKUP(P1675,Flora!$F$2:$M$7000,3,FALSE)))</f>
        <v/>
      </c>
      <c r="S1675" t="str">
        <f>IF(P1675="","",(VLOOKUP(P1675,Flora!$F$2:$M$7000,4,FALSE)))</f>
        <v/>
      </c>
    </row>
    <row r="1676" spans="17:19" x14ac:dyDescent="0.25">
      <c r="Q1676" t="str">
        <f>IF(P1676="","",(VLOOKUP(P1676,Flora!$F$2:$M$7000,2,FALSE)))</f>
        <v/>
      </c>
      <c r="R1676" t="str">
        <f>IF(P1676="","",(VLOOKUP(P1676,Flora!$F$2:$M$7000,3,FALSE)))</f>
        <v/>
      </c>
      <c r="S1676" t="str">
        <f>IF(P1676="","",(VLOOKUP(P1676,Flora!$F$2:$M$7000,4,FALSE)))</f>
        <v/>
      </c>
    </row>
    <row r="1677" spans="17:19" x14ac:dyDescent="0.25">
      <c r="Q1677" t="str">
        <f>IF(P1677="","",(VLOOKUP(P1677,Flora!$F$2:$M$7000,2,FALSE)))</f>
        <v/>
      </c>
      <c r="R1677" t="str">
        <f>IF(P1677="","",(VLOOKUP(P1677,Flora!$F$2:$M$7000,3,FALSE)))</f>
        <v/>
      </c>
      <c r="S1677" t="str">
        <f>IF(P1677="","",(VLOOKUP(P1677,Flora!$F$2:$M$7000,4,FALSE)))</f>
        <v/>
      </c>
    </row>
    <row r="1678" spans="17:19" x14ac:dyDescent="0.25">
      <c r="Q1678" t="str">
        <f>IF(P1678="","",(VLOOKUP(P1678,Flora!$F$2:$M$7000,2,FALSE)))</f>
        <v/>
      </c>
      <c r="R1678" t="str">
        <f>IF(P1678="","",(VLOOKUP(P1678,Flora!$F$2:$M$7000,3,FALSE)))</f>
        <v/>
      </c>
      <c r="S1678" t="str">
        <f>IF(P1678="","",(VLOOKUP(P1678,Flora!$F$2:$M$7000,4,FALSE)))</f>
        <v/>
      </c>
    </row>
    <row r="1679" spans="17:19" x14ac:dyDescent="0.25">
      <c r="Q1679" t="str">
        <f>IF(P1679="","",(VLOOKUP(P1679,Flora!$F$2:$M$7000,2,FALSE)))</f>
        <v/>
      </c>
      <c r="R1679" t="str">
        <f>IF(P1679="","",(VLOOKUP(P1679,Flora!$F$2:$M$7000,3,FALSE)))</f>
        <v/>
      </c>
      <c r="S1679" t="str">
        <f>IF(P1679="","",(VLOOKUP(P1679,Flora!$F$2:$M$7000,4,FALSE)))</f>
        <v/>
      </c>
    </row>
    <row r="1680" spans="17:19" x14ac:dyDescent="0.25">
      <c r="Q1680" t="str">
        <f>IF(P1680="","",(VLOOKUP(P1680,Flora!$F$2:$M$7000,2,FALSE)))</f>
        <v/>
      </c>
      <c r="R1680" t="str">
        <f>IF(P1680="","",(VLOOKUP(P1680,Flora!$F$2:$M$7000,3,FALSE)))</f>
        <v/>
      </c>
      <c r="S1680" t="str">
        <f>IF(P1680="","",(VLOOKUP(P1680,Flora!$F$2:$M$7000,4,FALSE)))</f>
        <v/>
      </c>
    </row>
    <row r="1681" spans="17:19" x14ac:dyDescent="0.25">
      <c r="Q1681" t="str">
        <f>IF(P1681="","",(VLOOKUP(P1681,Flora!$F$2:$M$7000,2,FALSE)))</f>
        <v/>
      </c>
      <c r="R1681" t="str">
        <f>IF(P1681="","",(VLOOKUP(P1681,Flora!$F$2:$M$7000,3,FALSE)))</f>
        <v/>
      </c>
      <c r="S1681" t="str">
        <f>IF(P1681="","",(VLOOKUP(P1681,Flora!$F$2:$M$7000,4,FALSE)))</f>
        <v/>
      </c>
    </row>
    <row r="1682" spans="17:19" x14ac:dyDescent="0.25">
      <c r="Q1682" t="str">
        <f>IF(P1682="","",(VLOOKUP(P1682,Flora!$F$2:$M$7000,2,FALSE)))</f>
        <v/>
      </c>
      <c r="R1682" t="str">
        <f>IF(P1682="","",(VLOOKUP(P1682,Flora!$F$2:$M$7000,3,FALSE)))</f>
        <v/>
      </c>
      <c r="S1682" t="str">
        <f>IF(P1682="","",(VLOOKUP(P1682,Flora!$F$2:$M$7000,4,FALSE)))</f>
        <v/>
      </c>
    </row>
    <row r="1683" spans="17:19" x14ac:dyDescent="0.25">
      <c r="Q1683" t="str">
        <f>IF(P1683="","",(VLOOKUP(P1683,Flora!$F$2:$M$7000,2,FALSE)))</f>
        <v/>
      </c>
      <c r="R1683" t="str">
        <f>IF(P1683="","",(VLOOKUP(P1683,Flora!$F$2:$M$7000,3,FALSE)))</f>
        <v/>
      </c>
      <c r="S1683" t="str">
        <f>IF(P1683="","",(VLOOKUP(P1683,Flora!$F$2:$M$7000,4,FALSE)))</f>
        <v/>
      </c>
    </row>
    <row r="1684" spans="17:19" x14ac:dyDescent="0.25">
      <c r="Q1684" t="str">
        <f>IF(P1684="","",(VLOOKUP(P1684,Flora!$F$2:$M$7000,2,FALSE)))</f>
        <v/>
      </c>
      <c r="R1684" t="str">
        <f>IF(P1684="","",(VLOOKUP(P1684,Flora!$F$2:$M$7000,3,FALSE)))</f>
        <v/>
      </c>
      <c r="S1684" t="str">
        <f>IF(P1684="","",(VLOOKUP(P1684,Flora!$F$2:$M$7000,4,FALSE)))</f>
        <v/>
      </c>
    </row>
    <row r="1685" spans="17:19" x14ac:dyDescent="0.25">
      <c r="Q1685" t="str">
        <f>IF(P1685="","",(VLOOKUP(P1685,Flora!$F$2:$M$7000,2,FALSE)))</f>
        <v/>
      </c>
      <c r="R1685" t="str">
        <f>IF(P1685="","",(VLOOKUP(P1685,Flora!$F$2:$M$7000,3,FALSE)))</f>
        <v/>
      </c>
      <c r="S1685" t="str">
        <f>IF(P1685="","",(VLOOKUP(P1685,Flora!$F$2:$M$7000,4,FALSE)))</f>
        <v/>
      </c>
    </row>
    <row r="1686" spans="17:19" x14ac:dyDescent="0.25">
      <c r="Q1686" t="str">
        <f>IF(P1686="","",(VLOOKUP(P1686,Flora!$F$2:$M$7000,2,FALSE)))</f>
        <v/>
      </c>
      <c r="R1686" t="str">
        <f>IF(P1686="","",(VLOOKUP(P1686,Flora!$F$2:$M$7000,3,FALSE)))</f>
        <v/>
      </c>
      <c r="S1686" t="str">
        <f>IF(P1686="","",(VLOOKUP(P1686,Flora!$F$2:$M$7000,4,FALSE)))</f>
        <v/>
      </c>
    </row>
    <row r="1687" spans="17:19" x14ac:dyDescent="0.25">
      <c r="Q1687" t="str">
        <f>IF(P1687="","",(VLOOKUP(P1687,Flora!$F$2:$M$7000,2,FALSE)))</f>
        <v/>
      </c>
      <c r="R1687" t="str">
        <f>IF(P1687="","",(VLOOKUP(P1687,Flora!$F$2:$M$7000,3,FALSE)))</f>
        <v/>
      </c>
      <c r="S1687" t="str">
        <f>IF(P1687="","",(VLOOKUP(P1687,Flora!$F$2:$M$7000,4,FALSE)))</f>
        <v/>
      </c>
    </row>
    <row r="1688" spans="17:19" x14ac:dyDescent="0.25">
      <c r="Q1688" t="str">
        <f>IF(P1688="","",(VLOOKUP(P1688,Flora!$F$2:$M$7000,2,FALSE)))</f>
        <v/>
      </c>
      <c r="R1688" t="str">
        <f>IF(P1688="","",(VLOOKUP(P1688,Flora!$F$2:$M$7000,3,FALSE)))</f>
        <v/>
      </c>
      <c r="S1688" t="str">
        <f>IF(P1688="","",(VLOOKUP(P1688,Flora!$F$2:$M$7000,4,FALSE)))</f>
        <v/>
      </c>
    </row>
    <row r="1689" spans="17:19" x14ac:dyDescent="0.25">
      <c r="Q1689" t="str">
        <f>IF(P1689="","",(VLOOKUP(P1689,Flora!$F$2:$M$7000,2,FALSE)))</f>
        <v/>
      </c>
      <c r="R1689" t="str">
        <f>IF(P1689="","",(VLOOKUP(P1689,Flora!$F$2:$M$7000,3,FALSE)))</f>
        <v/>
      </c>
      <c r="S1689" t="str">
        <f>IF(P1689="","",(VLOOKUP(P1689,Flora!$F$2:$M$7000,4,FALSE)))</f>
        <v/>
      </c>
    </row>
    <row r="1690" spans="17:19" x14ac:dyDescent="0.25">
      <c r="Q1690" t="str">
        <f>IF(P1690="","",(VLOOKUP(P1690,Flora!$F$2:$M$7000,2,FALSE)))</f>
        <v/>
      </c>
      <c r="R1690" t="str">
        <f>IF(P1690="","",(VLOOKUP(P1690,Flora!$F$2:$M$7000,3,FALSE)))</f>
        <v/>
      </c>
      <c r="S1690" t="str">
        <f>IF(P1690="","",(VLOOKUP(P1690,Flora!$F$2:$M$7000,4,FALSE)))</f>
        <v/>
      </c>
    </row>
    <row r="1691" spans="17:19" x14ac:dyDescent="0.25">
      <c r="Q1691" t="str">
        <f>IF(P1691="","",(VLOOKUP(P1691,Flora!$F$2:$M$7000,2,FALSE)))</f>
        <v/>
      </c>
      <c r="R1691" t="str">
        <f>IF(P1691="","",(VLOOKUP(P1691,Flora!$F$2:$M$7000,3,FALSE)))</f>
        <v/>
      </c>
      <c r="S1691" t="str">
        <f>IF(P1691="","",(VLOOKUP(P1691,Flora!$F$2:$M$7000,4,FALSE)))</f>
        <v/>
      </c>
    </row>
    <row r="1692" spans="17:19" x14ac:dyDescent="0.25">
      <c r="Q1692" t="str">
        <f>IF(P1692="","",(VLOOKUP(P1692,Flora!$F$2:$M$7000,2,FALSE)))</f>
        <v/>
      </c>
      <c r="R1692" t="str">
        <f>IF(P1692="","",(VLOOKUP(P1692,Flora!$F$2:$M$7000,3,FALSE)))</f>
        <v/>
      </c>
      <c r="S1692" t="str">
        <f>IF(P1692="","",(VLOOKUP(P1692,Flora!$F$2:$M$7000,4,FALSE)))</f>
        <v/>
      </c>
    </row>
    <row r="1693" spans="17:19" x14ac:dyDescent="0.25">
      <c r="Q1693" t="str">
        <f>IF(P1693="","",(VLOOKUP(P1693,Flora!$F$2:$M$7000,2,FALSE)))</f>
        <v/>
      </c>
      <c r="R1693" t="str">
        <f>IF(P1693="","",(VLOOKUP(P1693,Flora!$F$2:$M$7000,3,FALSE)))</f>
        <v/>
      </c>
      <c r="S1693" t="str">
        <f>IF(P1693="","",(VLOOKUP(P1693,Flora!$F$2:$M$7000,4,FALSE)))</f>
        <v/>
      </c>
    </row>
    <row r="1694" spans="17:19" x14ac:dyDescent="0.25">
      <c r="Q1694" t="str">
        <f>IF(P1694="","",(VLOOKUP(P1694,Flora!$F$2:$M$7000,2,FALSE)))</f>
        <v/>
      </c>
      <c r="R1694" t="str">
        <f>IF(P1694="","",(VLOOKUP(P1694,Flora!$F$2:$M$7000,3,FALSE)))</f>
        <v/>
      </c>
      <c r="S1694" t="str">
        <f>IF(P1694="","",(VLOOKUP(P1694,Flora!$F$2:$M$7000,4,FALSE)))</f>
        <v/>
      </c>
    </row>
    <row r="1695" spans="17:19" x14ac:dyDescent="0.25">
      <c r="Q1695" t="str">
        <f>IF(P1695="","",(VLOOKUP(P1695,Flora!$F$2:$M$7000,2,FALSE)))</f>
        <v/>
      </c>
      <c r="R1695" t="str">
        <f>IF(P1695="","",(VLOOKUP(P1695,Flora!$F$2:$M$7000,3,FALSE)))</f>
        <v/>
      </c>
      <c r="S1695" t="str">
        <f>IF(P1695="","",(VLOOKUP(P1695,Flora!$F$2:$M$7000,4,FALSE)))</f>
        <v/>
      </c>
    </row>
    <row r="1696" spans="17:19" x14ac:dyDescent="0.25">
      <c r="Q1696" t="str">
        <f>IF(P1696="","",(VLOOKUP(P1696,Flora!$F$2:$M$7000,2,FALSE)))</f>
        <v/>
      </c>
      <c r="R1696" t="str">
        <f>IF(P1696="","",(VLOOKUP(P1696,Flora!$F$2:$M$7000,3,FALSE)))</f>
        <v/>
      </c>
      <c r="S1696" t="str">
        <f>IF(P1696="","",(VLOOKUP(P1696,Flora!$F$2:$M$7000,4,FALSE)))</f>
        <v/>
      </c>
    </row>
    <row r="1697" spans="17:19" x14ac:dyDescent="0.25">
      <c r="Q1697" t="str">
        <f>IF(P1697="","",(VLOOKUP(P1697,Flora!$F$2:$M$7000,2,FALSE)))</f>
        <v/>
      </c>
      <c r="R1697" t="str">
        <f>IF(P1697="","",(VLOOKUP(P1697,Flora!$F$2:$M$7000,3,FALSE)))</f>
        <v/>
      </c>
      <c r="S1697" t="str">
        <f>IF(P1697="","",(VLOOKUP(P1697,Flora!$F$2:$M$7000,4,FALSE)))</f>
        <v/>
      </c>
    </row>
    <row r="1698" spans="17:19" x14ac:dyDescent="0.25">
      <c r="Q1698" t="str">
        <f>IF(P1698="","",(VLOOKUP(P1698,Flora!$F$2:$M$7000,2,FALSE)))</f>
        <v/>
      </c>
      <c r="R1698" t="str">
        <f>IF(P1698="","",(VLOOKUP(P1698,Flora!$F$2:$M$7000,3,FALSE)))</f>
        <v/>
      </c>
      <c r="S1698" t="str">
        <f>IF(P1698="","",(VLOOKUP(P1698,Flora!$F$2:$M$7000,4,FALSE)))</f>
        <v/>
      </c>
    </row>
    <row r="1699" spans="17:19" x14ac:dyDescent="0.25">
      <c r="Q1699" t="str">
        <f>IF(P1699="","",(VLOOKUP(P1699,Flora!$F$2:$M$7000,2,FALSE)))</f>
        <v/>
      </c>
      <c r="R1699" t="str">
        <f>IF(P1699="","",(VLOOKUP(P1699,Flora!$F$2:$M$7000,3,FALSE)))</f>
        <v/>
      </c>
      <c r="S1699" t="str">
        <f>IF(P1699="","",(VLOOKUP(P1699,Flora!$F$2:$M$7000,4,FALSE)))</f>
        <v/>
      </c>
    </row>
    <row r="1700" spans="17:19" x14ac:dyDescent="0.25">
      <c r="Q1700" t="str">
        <f>IF(P1700="","",(VLOOKUP(P1700,Flora!$F$2:$M$7000,2,FALSE)))</f>
        <v/>
      </c>
      <c r="R1700" t="str">
        <f>IF(P1700="","",(VLOOKUP(P1700,Flora!$F$2:$M$7000,3,FALSE)))</f>
        <v/>
      </c>
      <c r="S1700" t="str">
        <f>IF(P1700="","",(VLOOKUP(P1700,Flora!$F$2:$M$7000,4,FALSE)))</f>
        <v/>
      </c>
    </row>
    <row r="1701" spans="17:19" x14ac:dyDescent="0.25">
      <c r="Q1701" t="str">
        <f>IF(P1701="","",(VLOOKUP(P1701,Flora!$F$2:$M$7000,2,FALSE)))</f>
        <v/>
      </c>
      <c r="R1701" t="str">
        <f>IF(P1701="","",(VLOOKUP(P1701,Flora!$F$2:$M$7000,3,FALSE)))</f>
        <v/>
      </c>
      <c r="S1701" t="str">
        <f>IF(P1701="","",(VLOOKUP(P1701,Flora!$F$2:$M$7000,4,FALSE)))</f>
        <v/>
      </c>
    </row>
    <row r="1702" spans="17:19" x14ac:dyDescent="0.25">
      <c r="Q1702" t="str">
        <f>IF(P1702="","",(VLOOKUP(P1702,Flora!$F$2:$M$7000,2,FALSE)))</f>
        <v/>
      </c>
      <c r="R1702" t="str">
        <f>IF(P1702="","",(VLOOKUP(P1702,Flora!$F$2:$M$7000,3,FALSE)))</f>
        <v/>
      </c>
      <c r="S1702" t="str">
        <f>IF(P1702="","",(VLOOKUP(P1702,Flora!$F$2:$M$7000,4,FALSE)))</f>
        <v/>
      </c>
    </row>
    <row r="1703" spans="17:19" x14ac:dyDescent="0.25">
      <c r="Q1703" t="str">
        <f>IF(P1703="","",(VLOOKUP(P1703,Flora!$F$2:$M$7000,2,FALSE)))</f>
        <v/>
      </c>
      <c r="R1703" t="str">
        <f>IF(P1703="","",(VLOOKUP(P1703,Flora!$F$2:$M$7000,3,FALSE)))</f>
        <v/>
      </c>
      <c r="S1703" t="str">
        <f>IF(P1703="","",(VLOOKUP(P1703,Flora!$F$2:$M$7000,4,FALSE)))</f>
        <v/>
      </c>
    </row>
    <row r="1704" spans="17:19" x14ac:dyDescent="0.25">
      <c r="Q1704" t="str">
        <f>IF(P1704="","",(VLOOKUP(P1704,Flora!$F$2:$M$7000,2,FALSE)))</f>
        <v/>
      </c>
      <c r="R1704" t="str">
        <f>IF(P1704="","",(VLOOKUP(P1704,Flora!$F$2:$M$7000,3,FALSE)))</f>
        <v/>
      </c>
      <c r="S1704" t="str">
        <f>IF(P1704="","",(VLOOKUP(P1704,Flora!$F$2:$M$7000,4,FALSE)))</f>
        <v/>
      </c>
    </row>
    <row r="1705" spans="17:19" x14ac:dyDescent="0.25">
      <c r="Q1705" t="str">
        <f>IF(P1705="","",(VLOOKUP(P1705,Flora!$F$2:$M$7000,2,FALSE)))</f>
        <v/>
      </c>
      <c r="R1705" t="str">
        <f>IF(P1705="","",(VLOOKUP(P1705,Flora!$F$2:$M$7000,3,FALSE)))</f>
        <v/>
      </c>
      <c r="S1705" t="str">
        <f>IF(P1705="","",(VLOOKUP(P1705,Flora!$F$2:$M$7000,4,FALSE)))</f>
        <v/>
      </c>
    </row>
    <row r="1706" spans="17:19" x14ac:dyDescent="0.25">
      <c r="Q1706" t="str">
        <f>IF(P1706="","",(VLOOKUP(P1706,Flora!$F$2:$M$7000,2,FALSE)))</f>
        <v/>
      </c>
      <c r="R1706" t="str">
        <f>IF(P1706="","",(VLOOKUP(P1706,Flora!$F$2:$M$7000,3,FALSE)))</f>
        <v/>
      </c>
      <c r="S1706" t="str">
        <f>IF(P1706="","",(VLOOKUP(P1706,Flora!$F$2:$M$7000,4,FALSE)))</f>
        <v/>
      </c>
    </row>
    <row r="1707" spans="17:19" x14ac:dyDescent="0.25">
      <c r="Q1707" t="str">
        <f>IF(P1707="","",(VLOOKUP(P1707,Flora!$F$2:$M$7000,2,FALSE)))</f>
        <v/>
      </c>
      <c r="R1707" t="str">
        <f>IF(P1707="","",(VLOOKUP(P1707,Flora!$F$2:$M$7000,3,FALSE)))</f>
        <v/>
      </c>
      <c r="S1707" t="str">
        <f>IF(P1707="","",(VLOOKUP(P1707,Flora!$F$2:$M$7000,4,FALSE)))</f>
        <v/>
      </c>
    </row>
    <row r="1708" spans="17:19" x14ac:dyDescent="0.25">
      <c r="Q1708" t="str">
        <f>IF(P1708="","",(VLOOKUP(P1708,Flora!$F$2:$M$7000,2,FALSE)))</f>
        <v/>
      </c>
      <c r="R1708" t="str">
        <f>IF(P1708="","",(VLOOKUP(P1708,Flora!$F$2:$M$7000,3,FALSE)))</f>
        <v/>
      </c>
      <c r="S1708" t="str">
        <f>IF(P1708="","",(VLOOKUP(P1708,Flora!$F$2:$M$7000,4,FALSE)))</f>
        <v/>
      </c>
    </row>
    <row r="1709" spans="17:19" x14ac:dyDescent="0.25">
      <c r="Q1709" t="str">
        <f>IF(P1709="","",(VLOOKUP(P1709,Flora!$F$2:$M$7000,2,FALSE)))</f>
        <v/>
      </c>
      <c r="R1709" t="str">
        <f>IF(P1709="","",(VLOOKUP(P1709,Flora!$F$2:$M$7000,3,FALSE)))</f>
        <v/>
      </c>
      <c r="S1709" t="str">
        <f>IF(P1709="","",(VLOOKUP(P1709,Flora!$F$2:$M$7000,4,FALSE)))</f>
        <v/>
      </c>
    </row>
    <row r="1710" spans="17:19" x14ac:dyDescent="0.25">
      <c r="Q1710" t="str">
        <f>IF(P1710="","",(VLOOKUP(P1710,Flora!$F$2:$M$7000,2,FALSE)))</f>
        <v/>
      </c>
      <c r="R1710" t="str">
        <f>IF(P1710="","",(VLOOKUP(P1710,Flora!$F$2:$M$7000,3,FALSE)))</f>
        <v/>
      </c>
      <c r="S1710" t="str">
        <f>IF(P1710="","",(VLOOKUP(P1710,Flora!$F$2:$M$7000,4,FALSE)))</f>
        <v/>
      </c>
    </row>
    <row r="1711" spans="17:19" x14ac:dyDescent="0.25">
      <c r="Q1711" t="str">
        <f>IF(P1711="","",(VLOOKUP(P1711,Flora!$F$2:$M$7000,2,FALSE)))</f>
        <v/>
      </c>
      <c r="R1711" t="str">
        <f>IF(P1711="","",(VLOOKUP(P1711,Flora!$F$2:$M$7000,3,FALSE)))</f>
        <v/>
      </c>
      <c r="S1711" t="str">
        <f>IF(P1711="","",(VLOOKUP(P1711,Flora!$F$2:$M$7000,4,FALSE)))</f>
        <v/>
      </c>
    </row>
    <row r="1712" spans="17:19" x14ac:dyDescent="0.25">
      <c r="Q1712" t="str">
        <f>IF(P1712="","",(VLOOKUP(P1712,Flora!$F$2:$M$7000,2,FALSE)))</f>
        <v/>
      </c>
      <c r="R1712" t="str">
        <f>IF(P1712="","",(VLOOKUP(P1712,Flora!$F$2:$M$7000,3,FALSE)))</f>
        <v/>
      </c>
      <c r="S1712" t="str">
        <f>IF(P1712="","",(VLOOKUP(P1712,Flora!$F$2:$M$7000,4,FALSE)))</f>
        <v/>
      </c>
    </row>
    <row r="1713" spans="17:19" x14ac:dyDescent="0.25">
      <c r="Q1713" t="str">
        <f>IF(P1713="","",(VLOOKUP(P1713,Flora!$F$2:$M$7000,2,FALSE)))</f>
        <v/>
      </c>
      <c r="R1713" t="str">
        <f>IF(P1713="","",(VLOOKUP(P1713,Flora!$F$2:$M$7000,3,FALSE)))</f>
        <v/>
      </c>
      <c r="S1713" t="str">
        <f>IF(P1713="","",(VLOOKUP(P1713,Flora!$F$2:$M$7000,4,FALSE)))</f>
        <v/>
      </c>
    </row>
    <row r="1714" spans="17:19" x14ac:dyDescent="0.25">
      <c r="Q1714" t="str">
        <f>IF(P1714="","",(VLOOKUP(P1714,Flora!$F$2:$M$7000,2,FALSE)))</f>
        <v/>
      </c>
      <c r="R1714" t="str">
        <f>IF(P1714="","",(VLOOKUP(P1714,Flora!$F$2:$M$7000,3,FALSE)))</f>
        <v/>
      </c>
      <c r="S1714" t="str">
        <f>IF(P1714="","",(VLOOKUP(P1714,Flora!$F$2:$M$7000,4,FALSE)))</f>
        <v/>
      </c>
    </row>
    <row r="1715" spans="17:19" x14ac:dyDescent="0.25">
      <c r="Q1715" t="str">
        <f>IF(P1715="","",(VLOOKUP(P1715,Flora!$F$2:$M$7000,2,FALSE)))</f>
        <v/>
      </c>
      <c r="R1715" t="str">
        <f>IF(P1715="","",(VLOOKUP(P1715,Flora!$F$2:$M$7000,3,FALSE)))</f>
        <v/>
      </c>
      <c r="S1715" t="str">
        <f>IF(P1715="","",(VLOOKUP(P1715,Flora!$F$2:$M$7000,4,FALSE)))</f>
        <v/>
      </c>
    </row>
    <row r="1716" spans="17:19" x14ac:dyDescent="0.25">
      <c r="Q1716" t="str">
        <f>IF(P1716="","",(VLOOKUP(P1716,Flora!$F$2:$M$7000,2,FALSE)))</f>
        <v/>
      </c>
      <c r="R1716" t="str">
        <f>IF(P1716="","",(VLOOKUP(P1716,Flora!$F$2:$M$7000,3,FALSE)))</f>
        <v/>
      </c>
      <c r="S1716" t="str">
        <f>IF(P1716="","",(VLOOKUP(P1716,Flora!$F$2:$M$7000,4,FALSE)))</f>
        <v/>
      </c>
    </row>
    <row r="1717" spans="17:19" x14ac:dyDescent="0.25">
      <c r="Q1717" t="str">
        <f>IF(P1717="","",(VLOOKUP(P1717,Flora!$F$2:$M$7000,2,FALSE)))</f>
        <v/>
      </c>
      <c r="R1717" t="str">
        <f>IF(P1717="","",(VLOOKUP(P1717,Flora!$F$2:$M$7000,3,FALSE)))</f>
        <v/>
      </c>
      <c r="S1717" t="str">
        <f>IF(P1717="","",(VLOOKUP(P1717,Flora!$F$2:$M$7000,4,FALSE)))</f>
        <v/>
      </c>
    </row>
    <row r="1718" spans="17:19" x14ac:dyDescent="0.25">
      <c r="Q1718" t="str">
        <f>IF(P1718="","",(VLOOKUP(P1718,Flora!$F$2:$M$7000,2,FALSE)))</f>
        <v/>
      </c>
      <c r="R1718" t="str">
        <f>IF(P1718="","",(VLOOKUP(P1718,Flora!$F$2:$M$7000,3,FALSE)))</f>
        <v/>
      </c>
      <c r="S1718" t="str">
        <f>IF(P1718="","",(VLOOKUP(P1718,Flora!$F$2:$M$7000,4,FALSE)))</f>
        <v/>
      </c>
    </row>
    <row r="1719" spans="17:19" x14ac:dyDescent="0.25">
      <c r="Q1719" t="str">
        <f>IF(P1719="","",(VLOOKUP(P1719,Flora!$F$2:$M$7000,2,FALSE)))</f>
        <v/>
      </c>
      <c r="R1719" t="str">
        <f>IF(P1719="","",(VLOOKUP(P1719,Flora!$F$2:$M$7000,3,FALSE)))</f>
        <v/>
      </c>
      <c r="S1719" t="str">
        <f>IF(P1719="","",(VLOOKUP(P1719,Flora!$F$2:$M$7000,4,FALSE)))</f>
        <v/>
      </c>
    </row>
    <row r="1720" spans="17:19" x14ac:dyDescent="0.25">
      <c r="Q1720" t="str">
        <f>IF(P1720="","",(VLOOKUP(P1720,Flora!$F$2:$M$7000,2,FALSE)))</f>
        <v/>
      </c>
      <c r="R1720" t="str">
        <f>IF(P1720="","",(VLOOKUP(P1720,Flora!$F$2:$M$7000,3,FALSE)))</f>
        <v/>
      </c>
      <c r="S1720" t="str">
        <f>IF(P1720="","",(VLOOKUP(P1720,Flora!$F$2:$M$7000,4,FALSE)))</f>
        <v/>
      </c>
    </row>
    <row r="1721" spans="17:19" x14ac:dyDescent="0.25">
      <c r="Q1721" t="str">
        <f>IF(P1721="","",(VLOOKUP(P1721,Flora!$F$2:$M$7000,2,FALSE)))</f>
        <v/>
      </c>
      <c r="R1721" t="str">
        <f>IF(P1721="","",(VLOOKUP(P1721,Flora!$F$2:$M$7000,3,FALSE)))</f>
        <v/>
      </c>
      <c r="S1721" t="str">
        <f>IF(P1721="","",(VLOOKUP(P1721,Flora!$F$2:$M$7000,4,FALSE)))</f>
        <v/>
      </c>
    </row>
    <row r="1722" spans="17:19" x14ac:dyDescent="0.25">
      <c r="Q1722" t="str">
        <f>IF(P1722="","",(VLOOKUP(P1722,Flora!$F$2:$M$7000,2,FALSE)))</f>
        <v/>
      </c>
      <c r="R1722" t="str">
        <f>IF(P1722="","",(VLOOKUP(P1722,Flora!$F$2:$M$7000,3,FALSE)))</f>
        <v/>
      </c>
      <c r="S1722" t="str">
        <f>IF(P1722="","",(VLOOKUP(P1722,Flora!$F$2:$M$7000,4,FALSE)))</f>
        <v/>
      </c>
    </row>
    <row r="1723" spans="17:19" x14ac:dyDescent="0.25">
      <c r="Q1723" t="str">
        <f>IF(P1723="","",(VLOOKUP(P1723,Flora!$F$2:$M$7000,2,FALSE)))</f>
        <v/>
      </c>
      <c r="R1723" t="str">
        <f>IF(P1723="","",(VLOOKUP(P1723,Flora!$F$2:$M$7000,3,FALSE)))</f>
        <v/>
      </c>
      <c r="S1723" t="str">
        <f>IF(P1723="","",(VLOOKUP(P1723,Flora!$F$2:$M$7000,4,FALSE)))</f>
        <v/>
      </c>
    </row>
    <row r="1724" spans="17:19" x14ac:dyDescent="0.25">
      <c r="Q1724" t="str">
        <f>IF(P1724="","",(VLOOKUP(P1724,Flora!$F$2:$M$7000,2,FALSE)))</f>
        <v/>
      </c>
      <c r="R1724" t="str">
        <f>IF(P1724="","",(VLOOKUP(P1724,Flora!$F$2:$M$7000,3,FALSE)))</f>
        <v/>
      </c>
      <c r="S1724" t="str">
        <f>IF(P1724="","",(VLOOKUP(P1724,Flora!$F$2:$M$7000,4,FALSE)))</f>
        <v/>
      </c>
    </row>
    <row r="1725" spans="17:19" x14ac:dyDescent="0.25">
      <c r="Q1725" t="str">
        <f>IF(P1725="","",(VLOOKUP(P1725,Flora!$F$2:$M$7000,2,FALSE)))</f>
        <v/>
      </c>
      <c r="R1725" t="str">
        <f>IF(P1725="","",(VLOOKUP(P1725,Flora!$F$2:$M$7000,3,FALSE)))</f>
        <v/>
      </c>
      <c r="S1725" t="str">
        <f>IF(P1725="","",(VLOOKUP(P1725,Flora!$F$2:$M$7000,4,FALSE)))</f>
        <v/>
      </c>
    </row>
    <row r="1726" spans="17:19" x14ac:dyDescent="0.25">
      <c r="Q1726" t="str">
        <f>IF(P1726="","",(VLOOKUP(P1726,Flora!$F$2:$M$7000,2,FALSE)))</f>
        <v/>
      </c>
      <c r="R1726" t="str">
        <f>IF(P1726="","",(VLOOKUP(P1726,Flora!$F$2:$M$7000,3,FALSE)))</f>
        <v/>
      </c>
      <c r="S1726" t="str">
        <f>IF(P1726="","",(VLOOKUP(P1726,Flora!$F$2:$M$7000,4,FALSE)))</f>
        <v/>
      </c>
    </row>
    <row r="1727" spans="17:19" x14ac:dyDescent="0.25">
      <c r="Q1727" t="str">
        <f>IF(P1727="","",(VLOOKUP(P1727,Flora!$F$2:$M$7000,2,FALSE)))</f>
        <v/>
      </c>
      <c r="R1727" t="str">
        <f>IF(P1727="","",(VLOOKUP(P1727,Flora!$F$2:$M$7000,3,FALSE)))</f>
        <v/>
      </c>
      <c r="S1727" t="str">
        <f>IF(P1727="","",(VLOOKUP(P1727,Flora!$F$2:$M$7000,4,FALSE)))</f>
        <v/>
      </c>
    </row>
    <row r="1728" spans="17:19" x14ac:dyDescent="0.25">
      <c r="Q1728" t="str">
        <f>IF(P1728="","",(VLOOKUP(P1728,Flora!$F$2:$M$7000,2,FALSE)))</f>
        <v/>
      </c>
      <c r="R1728" t="str">
        <f>IF(P1728="","",(VLOOKUP(P1728,Flora!$F$2:$M$7000,3,FALSE)))</f>
        <v/>
      </c>
      <c r="S1728" t="str">
        <f>IF(P1728="","",(VLOOKUP(P1728,Flora!$F$2:$M$7000,4,FALSE)))</f>
        <v/>
      </c>
    </row>
    <row r="1729" spans="17:19" x14ac:dyDescent="0.25">
      <c r="Q1729" t="str">
        <f>IF(P1729="","",(VLOOKUP(P1729,Flora!$F$2:$M$7000,2,FALSE)))</f>
        <v/>
      </c>
      <c r="R1729" t="str">
        <f>IF(P1729="","",(VLOOKUP(P1729,Flora!$F$2:$M$7000,3,FALSE)))</f>
        <v/>
      </c>
      <c r="S1729" t="str">
        <f>IF(P1729="","",(VLOOKUP(P1729,Flora!$F$2:$M$7000,4,FALSE)))</f>
        <v/>
      </c>
    </row>
    <row r="1730" spans="17:19" x14ac:dyDescent="0.25">
      <c r="Q1730" t="str">
        <f>IF(P1730="","",(VLOOKUP(P1730,Flora!$F$2:$M$7000,2,FALSE)))</f>
        <v/>
      </c>
      <c r="R1730" t="str">
        <f>IF(P1730="","",(VLOOKUP(P1730,Flora!$F$2:$M$7000,3,FALSE)))</f>
        <v/>
      </c>
      <c r="S1730" t="str">
        <f>IF(P1730="","",(VLOOKUP(P1730,Flora!$F$2:$M$7000,4,FALSE)))</f>
        <v/>
      </c>
    </row>
    <row r="1731" spans="17:19" x14ac:dyDescent="0.25">
      <c r="Q1731" t="str">
        <f>IF(P1731="","",(VLOOKUP(P1731,Flora!$F$2:$M$7000,2,FALSE)))</f>
        <v/>
      </c>
      <c r="R1731" t="str">
        <f>IF(P1731="","",(VLOOKUP(P1731,Flora!$F$2:$M$7000,3,FALSE)))</f>
        <v/>
      </c>
      <c r="S1731" t="str">
        <f>IF(P1731="","",(VLOOKUP(P1731,Flora!$F$2:$M$7000,4,FALSE)))</f>
        <v/>
      </c>
    </row>
    <row r="1732" spans="17:19" x14ac:dyDescent="0.25">
      <c r="Q1732" t="str">
        <f>IF(P1732="","",(VLOOKUP(P1732,Flora!$F$2:$M$7000,2,FALSE)))</f>
        <v/>
      </c>
      <c r="R1732" t="str">
        <f>IF(P1732="","",(VLOOKUP(P1732,Flora!$F$2:$M$7000,3,FALSE)))</f>
        <v/>
      </c>
      <c r="S1732" t="str">
        <f>IF(P1732="","",(VLOOKUP(P1732,Flora!$F$2:$M$7000,4,FALSE)))</f>
        <v/>
      </c>
    </row>
    <row r="1733" spans="17:19" x14ac:dyDescent="0.25">
      <c r="Q1733" t="str">
        <f>IF(P1733="","",(VLOOKUP(P1733,Flora!$F$2:$M$7000,2,FALSE)))</f>
        <v/>
      </c>
      <c r="R1733" t="str">
        <f>IF(P1733="","",(VLOOKUP(P1733,Flora!$F$2:$M$7000,3,FALSE)))</f>
        <v/>
      </c>
      <c r="S1733" t="str">
        <f>IF(P1733="","",(VLOOKUP(P1733,Flora!$F$2:$M$7000,4,FALSE)))</f>
        <v/>
      </c>
    </row>
    <row r="1734" spans="17:19" x14ac:dyDescent="0.25">
      <c r="Q1734" t="str">
        <f>IF(P1734="","",(VLOOKUP(P1734,Flora!$F$2:$M$7000,2,FALSE)))</f>
        <v/>
      </c>
      <c r="R1734" t="str">
        <f>IF(P1734="","",(VLOOKUP(P1734,Flora!$F$2:$M$7000,3,FALSE)))</f>
        <v/>
      </c>
      <c r="S1734" t="str">
        <f>IF(P1734="","",(VLOOKUP(P1734,Flora!$F$2:$M$7000,4,FALSE)))</f>
        <v/>
      </c>
    </row>
    <row r="1735" spans="17:19" x14ac:dyDescent="0.25">
      <c r="Q1735" t="str">
        <f>IF(P1735="","",(VLOOKUP(P1735,Flora!$F$2:$M$7000,2,FALSE)))</f>
        <v/>
      </c>
      <c r="R1735" t="str">
        <f>IF(P1735="","",(VLOOKUP(P1735,Flora!$F$2:$M$7000,3,FALSE)))</f>
        <v/>
      </c>
      <c r="S1735" t="str">
        <f>IF(P1735="","",(VLOOKUP(P1735,Flora!$F$2:$M$7000,4,FALSE)))</f>
        <v/>
      </c>
    </row>
    <row r="1736" spans="17:19" x14ac:dyDescent="0.25">
      <c r="Q1736" t="str">
        <f>IF(P1736="","",(VLOOKUP(P1736,Flora!$F$2:$M$7000,2,FALSE)))</f>
        <v/>
      </c>
      <c r="R1736" t="str">
        <f>IF(P1736="","",(VLOOKUP(P1736,Flora!$F$2:$M$7000,3,FALSE)))</f>
        <v/>
      </c>
      <c r="S1736" t="str">
        <f>IF(P1736="","",(VLOOKUP(P1736,Flora!$F$2:$M$7000,4,FALSE)))</f>
        <v/>
      </c>
    </row>
    <row r="1737" spans="17:19" x14ac:dyDescent="0.25">
      <c r="Q1737" t="str">
        <f>IF(P1737="","",(VLOOKUP(P1737,Flora!$F$2:$M$7000,2,FALSE)))</f>
        <v/>
      </c>
      <c r="R1737" t="str">
        <f>IF(P1737="","",(VLOOKUP(P1737,Flora!$F$2:$M$7000,3,FALSE)))</f>
        <v/>
      </c>
      <c r="S1737" t="str">
        <f>IF(P1737="","",(VLOOKUP(P1737,Flora!$F$2:$M$7000,4,FALSE)))</f>
        <v/>
      </c>
    </row>
    <row r="1738" spans="17:19" x14ac:dyDescent="0.25">
      <c r="Q1738" t="str">
        <f>IF(P1738="","",(VLOOKUP(P1738,Flora!$F$2:$M$7000,2,FALSE)))</f>
        <v/>
      </c>
      <c r="R1738" t="str">
        <f>IF(P1738="","",(VLOOKUP(P1738,Flora!$F$2:$M$7000,3,FALSE)))</f>
        <v/>
      </c>
      <c r="S1738" t="str">
        <f>IF(P1738="","",(VLOOKUP(P1738,Flora!$F$2:$M$7000,4,FALSE)))</f>
        <v/>
      </c>
    </row>
    <row r="1739" spans="17:19" x14ac:dyDescent="0.25">
      <c r="Q1739" t="str">
        <f>IF(P1739="","",(VLOOKUP(P1739,Flora!$F$2:$M$7000,2,FALSE)))</f>
        <v/>
      </c>
      <c r="R1739" t="str">
        <f>IF(P1739="","",(VLOOKUP(P1739,Flora!$F$2:$M$7000,3,FALSE)))</f>
        <v/>
      </c>
      <c r="S1739" t="str">
        <f>IF(P1739="","",(VLOOKUP(P1739,Flora!$F$2:$M$7000,4,FALSE)))</f>
        <v/>
      </c>
    </row>
    <row r="1740" spans="17:19" x14ac:dyDescent="0.25">
      <c r="Q1740" t="str">
        <f>IF(P1740="","",(VLOOKUP(P1740,Flora!$F$2:$M$7000,2,FALSE)))</f>
        <v/>
      </c>
      <c r="R1740" t="str">
        <f>IF(P1740="","",(VLOOKUP(P1740,Flora!$F$2:$M$7000,3,FALSE)))</f>
        <v/>
      </c>
      <c r="S1740" t="str">
        <f>IF(P1740="","",(VLOOKUP(P1740,Flora!$F$2:$M$7000,4,FALSE)))</f>
        <v/>
      </c>
    </row>
    <row r="1741" spans="17:19" x14ac:dyDescent="0.25">
      <c r="Q1741" t="str">
        <f>IF(P1741="","",(VLOOKUP(P1741,Flora!$F$2:$M$7000,2,FALSE)))</f>
        <v/>
      </c>
      <c r="R1741" t="str">
        <f>IF(P1741="","",(VLOOKUP(P1741,Flora!$F$2:$M$7000,3,FALSE)))</f>
        <v/>
      </c>
      <c r="S1741" t="str">
        <f>IF(P1741="","",(VLOOKUP(P1741,Flora!$F$2:$M$7000,4,FALSE)))</f>
        <v/>
      </c>
    </row>
    <row r="1742" spans="17:19" x14ac:dyDescent="0.25">
      <c r="Q1742" t="str">
        <f>IF(P1742="","",(VLOOKUP(P1742,Flora!$F$2:$M$7000,2,FALSE)))</f>
        <v/>
      </c>
      <c r="R1742" t="str">
        <f>IF(P1742="","",(VLOOKUP(P1742,Flora!$F$2:$M$7000,3,FALSE)))</f>
        <v/>
      </c>
      <c r="S1742" t="str">
        <f>IF(P1742="","",(VLOOKUP(P1742,Flora!$F$2:$M$7000,4,FALSE)))</f>
        <v/>
      </c>
    </row>
    <row r="1743" spans="17:19" x14ac:dyDescent="0.25">
      <c r="Q1743" t="str">
        <f>IF(P1743="","",(VLOOKUP(P1743,Flora!$F$2:$M$7000,2,FALSE)))</f>
        <v/>
      </c>
      <c r="R1743" t="str">
        <f>IF(P1743="","",(VLOOKUP(P1743,Flora!$F$2:$M$7000,3,FALSE)))</f>
        <v/>
      </c>
      <c r="S1743" t="str">
        <f>IF(P1743="","",(VLOOKUP(P1743,Flora!$F$2:$M$7000,4,FALSE)))</f>
        <v/>
      </c>
    </row>
    <row r="1744" spans="17:19" x14ac:dyDescent="0.25">
      <c r="Q1744" t="str">
        <f>IF(P1744="","",(VLOOKUP(P1744,Flora!$F$2:$M$7000,2,FALSE)))</f>
        <v/>
      </c>
      <c r="R1744" t="str">
        <f>IF(P1744="","",(VLOOKUP(P1744,Flora!$F$2:$M$7000,3,FALSE)))</f>
        <v/>
      </c>
      <c r="S1744" t="str">
        <f>IF(P1744="","",(VLOOKUP(P1744,Flora!$F$2:$M$7000,4,FALSE)))</f>
        <v/>
      </c>
    </row>
    <row r="1745" spans="17:19" x14ac:dyDescent="0.25">
      <c r="Q1745" t="str">
        <f>IF(P1745="","",(VLOOKUP(P1745,Flora!$F$2:$M$7000,2,FALSE)))</f>
        <v/>
      </c>
      <c r="R1745" t="str">
        <f>IF(P1745="","",(VLOOKUP(P1745,Flora!$F$2:$M$7000,3,FALSE)))</f>
        <v/>
      </c>
      <c r="S1745" t="str">
        <f>IF(P1745="","",(VLOOKUP(P1745,Flora!$F$2:$M$7000,4,FALSE)))</f>
        <v/>
      </c>
    </row>
    <row r="1746" spans="17:19" x14ac:dyDescent="0.25">
      <c r="Q1746" t="str">
        <f>IF(P1746="","",(VLOOKUP(P1746,Flora!$F$2:$M$7000,2,FALSE)))</f>
        <v/>
      </c>
      <c r="R1746" t="str">
        <f>IF(P1746="","",(VLOOKUP(P1746,Flora!$F$2:$M$7000,3,FALSE)))</f>
        <v/>
      </c>
      <c r="S1746" t="str">
        <f>IF(P1746="","",(VLOOKUP(P1746,Flora!$F$2:$M$7000,4,FALSE)))</f>
        <v/>
      </c>
    </row>
    <row r="1747" spans="17:19" x14ac:dyDescent="0.25">
      <c r="Q1747" t="str">
        <f>IF(P1747="","",(VLOOKUP(P1747,Flora!$F$2:$M$7000,2,FALSE)))</f>
        <v/>
      </c>
      <c r="R1747" t="str">
        <f>IF(P1747="","",(VLOOKUP(P1747,Flora!$F$2:$M$7000,3,FALSE)))</f>
        <v/>
      </c>
      <c r="S1747" t="str">
        <f>IF(P1747="","",(VLOOKUP(P1747,Flora!$F$2:$M$7000,4,FALSE)))</f>
        <v/>
      </c>
    </row>
    <row r="1748" spans="17:19" x14ac:dyDescent="0.25">
      <c r="Q1748" t="str">
        <f>IF(P1748="","",(VLOOKUP(P1748,Flora!$F$2:$M$7000,2,FALSE)))</f>
        <v/>
      </c>
      <c r="R1748" t="str">
        <f>IF(P1748="","",(VLOOKUP(P1748,Flora!$F$2:$M$7000,3,FALSE)))</f>
        <v/>
      </c>
      <c r="S1748" t="str">
        <f>IF(P1748="","",(VLOOKUP(P1748,Flora!$F$2:$M$7000,4,FALSE)))</f>
        <v/>
      </c>
    </row>
    <row r="1749" spans="17:19" x14ac:dyDescent="0.25">
      <c r="Q1749" t="str">
        <f>IF(P1749="","",(VLOOKUP(P1749,Flora!$F$2:$M$7000,2,FALSE)))</f>
        <v/>
      </c>
      <c r="R1749" t="str">
        <f>IF(P1749="","",(VLOOKUP(P1749,Flora!$F$2:$M$7000,3,FALSE)))</f>
        <v/>
      </c>
      <c r="S1749" t="str">
        <f>IF(P1749="","",(VLOOKUP(P1749,Flora!$F$2:$M$7000,4,FALSE)))</f>
        <v/>
      </c>
    </row>
    <row r="1750" spans="17:19" x14ac:dyDescent="0.25">
      <c r="Q1750" t="str">
        <f>IF(P1750="","",(VLOOKUP(P1750,Flora!$F$2:$M$7000,2,FALSE)))</f>
        <v/>
      </c>
      <c r="R1750" t="str">
        <f>IF(P1750="","",(VLOOKUP(P1750,Flora!$F$2:$M$7000,3,FALSE)))</f>
        <v/>
      </c>
      <c r="S1750" t="str">
        <f>IF(P1750="","",(VLOOKUP(P1750,Flora!$F$2:$M$7000,4,FALSE)))</f>
        <v/>
      </c>
    </row>
    <row r="1751" spans="17:19" x14ac:dyDescent="0.25">
      <c r="Q1751" t="str">
        <f>IF(P1751="","",(VLOOKUP(P1751,Flora!$F$2:$M$7000,2,FALSE)))</f>
        <v/>
      </c>
      <c r="R1751" t="str">
        <f>IF(P1751="","",(VLOOKUP(P1751,Flora!$F$2:$M$7000,3,FALSE)))</f>
        <v/>
      </c>
      <c r="S1751" t="str">
        <f>IF(P1751="","",(VLOOKUP(P1751,Flora!$F$2:$M$7000,4,FALSE)))</f>
        <v/>
      </c>
    </row>
    <row r="1752" spans="17:19" x14ac:dyDescent="0.25">
      <c r="Q1752" t="str">
        <f>IF(P1752="","",(VLOOKUP(P1752,Flora!$F$2:$M$7000,2,FALSE)))</f>
        <v/>
      </c>
      <c r="R1752" t="str">
        <f>IF(P1752="","",(VLOOKUP(P1752,Flora!$F$2:$M$7000,3,FALSE)))</f>
        <v/>
      </c>
      <c r="S1752" t="str">
        <f>IF(P1752="","",(VLOOKUP(P1752,Flora!$F$2:$M$7000,4,FALSE)))</f>
        <v/>
      </c>
    </row>
    <row r="1753" spans="17:19" x14ac:dyDescent="0.25">
      <c r="Q1753" t="str">
        <f>IF(P1753="","",(VLOOKUP(P1753,Flora!$F$2:$M$7000,2,FALSE)))</f>
        <v/>
      </c>
      <c r="R1753" t="str">
        <f>IF(P1753="","",(VLOOKUP(P1753,Flora!$F$2:$M$7000,3,FALSE)))</f>
        <v/>
      </c>
      <c r="S1753" t="str">
        <f>IF(P1753="","",(VLOOKUP(P1753,Flora!$F$2:$M$7000,4,FALSE)))</f>
        <v/>
      </c>
    </row>
    <row r="1754" spans="17:19" x14ac:dyDescent="0.25">
      <c r="Q1754" t="str">
        <f>IF(P1754="","",(VLOOKUP(P1754,Flora!$F$2:$M$7000,2,FALSE)))</f>
        <v/>
      </c>
      <c r="R1754" t="str">
        <f>IF(P1754="","",(VLOOKUP(P1754,Flora!$F$2:$M$7000,3,FALSE)))</f>
        <v/>
      </c>
      <c r="S1754" t="str">
        <f>IF(P1754="","",(VLOOKUP(P1754,Flora!$F$2:$M$7000,4,FALSE)))</f>
        <v/>
      </c>
    </row>
    <row r="1755" spans="17:19" x14ac:dyDescent="0.25">
      <c r="Q1755" t="str">
        <f>IF(P1755="","",(VLOOKUP(P1755,Flora!$F$2:$M$7000,2,FALSE)))</f>
        <v/>
      </c>
      <c r="R1755" t="str">
        <f>IF(P1755="","",(VLOOKUP(P1755,Flora!$F$2:$M$7000,3,FALSE)))</f>
        <v/>
      </c>
      <c r="S1755" t="str">
        <f>IF(P1755="","",(VLOOKUP(P1755,Flora!$F$2:$M$7000,4,FALSE)))</f>
        <v/>
      </c>
    </row>
    <row r="1756" spans="17:19" x14ac:dyDescent="0.25">
      <c r="Q1756" t="str">
        <f>IF(P1756="","",(VLOOKUP(P1756,Flora!$F$2:$M$7000,2,FALSE)))</f>
        <v/>
      </c>
      <c r="R1756" t="str">
        <f>IF(P1756="","",(VLOOKUP(P1756,Flora!$F$2:$M$7000,3,FALSE)))</f>
        <v/>
      </c>
      <c r="S1756" t="str">
        <f>IF(P1756="","",(VLOOKUP(P1756,Flora!$F$2:$M$7000,4,FALSE)))</f>
        <v/>
      </c>
    </row>
    <row r="1757" spans="17:19" x14ac:dyDescent="0.25">
      <c r="Q1757" t="str">
        <f>IF(P1757="","",(VLOOKUP(P1757,Flora!$F$2:$M$7000,2,FALSE)))</f>
        <v/>
      </c>
      <c r="R1757" t="str">
        <f>IF(P1757="","",(VLOOKUP(P1757,Flora!$F$2:$M$7000,3,FALSE)))</f>
        <v/>
      </c>
      <c r="S1757" t="str">
        <f>IF(P1757="","",(VLOOKUP(P1757,Flora!$F$2:$M$7000,4,FALSE)))</f>
        <v/>
      </c>
    </row>
    <row r="1758" spans="17:19" x14ac:dyDescent="0.25">
      <c r="Q1758" t="str">
        <f>IF(P1758="","",(VLOOKUP(P1758,Flora!$F$2:$M$7000,2,FALSE)))</f>
        <v/>
      </c>
      <c r="R1758" t="str">
        <f>IF(P1758="","",(VLOOKUP(P1758,Flora!$F$2:$M$7000,3,FALSE)))</f>
        <v/>
      </c>
      <c r="S1758" t="str">
        <f>IF(P1758="","",(VLOOKUP(P1758,Flora!$F$2:$M$7000,4,FALSE)))</f>
        <v/>
      </c>
    </row>
    <row r="1759" spans="17:19" x14ac:dyDescent="0.25">
      <c r="Q1759" t="str">
        <f>IF(P1759="","",(VLOOKUP(P1759,Flora!$F$2:$M$7000,2,FALSE)))</f>
        <v/>
      </c>
      <c r="R1759" t="str">
        <f>IF(P1759="","",(VLOOKUP(P1759,Flora!$F$2:$M$7000,3,FALSE)))</f>
        <v/>
      </c>
      <c r="S1759" t="str">
        <f>IF(P1759="","",(VLOOKUP(P1759,Flora!$F$2:$M$7000,4,FALSE)))</f>
        <v/>
      </c>
    </row>
    <row r="1760" spans="17:19" x14ac:dyDescent="0.25">
      <c r="Q1760" t="str">
        <f>IF(P1760="","",(VLOOKUP(P1760,Flora!$F$2:$M$7000,2,FALSE)))</f>
        <v/>
      </c>
      <c r="R1760" t="str">
        <f>IF(P1760="","",(VLOOKUP(P1760,Flora!$F$2:$M$7000,3,FALSE)))</f>
        <v/>
      </c>
      <c r="S1760" t="str">
        <f>IF(P1760="","",(VLOOKUP(P1760,Flora!$F$2:$M$7000,4,FALSE)))</f>
        <v/>
      </c>
    </row>
    <row r="1761" spans="17:19" x14ac:dyDescent="0.25">
      <c r="Q1761" t="str">
        <f>IF(P1761="","",(VLOOKUP(P1761,Flora!$F$2:$M$7000,2,FALSE)))</f>
        <v/>
      </c>
      <c r="R1761" t="str">
        <f>IF(P1761="","",(VLOOKUP(P1761,Flora!$F$2:$M$7000,3,FALSE)))</f>
        <v/>
      </c>
      <c r="S1761" t="str">
        <f>IF(P1761="","",(VLOOKUP(P1761,Flora!$F$2:$M$7000,4,FALSE)))</f>
        <v/>
      </c>
    </row>
    <row r="1762" spans="17:19" x14ac:dyDescent="0.25">
      <c r="Q1762" t="str">
        <f>IF(P1762="","",(VLOOKUP(P1762,Flora!$F$2:$M$7000,2,FALSE)))</f>
        <v/>
      </c>
      <c r="R1762" t="str">
        <f>IF(P1762="","",(VLOOKUP(P1762,Flora!$F$2:$M$7000,3,FALSE)))</f>
        <v/>
      </c>
      <c r="S1762" t="str">
        <f>IF(P1762="","",(VLOOKUP(P1762,Flora!$F$2:$M$7000,4,FALSE)))</f>
        <v/>
      </c>
    </row>
    <row r="1763" spans="17:19" x14ac:dyDescent="0.25">
      <c r="Q1763" t="str">
        <f>IF(P1763="","",(VLOOKUP(P1763,Flora!$F$2:$M$7000,2,FALSE)))</f>
        <v/>
      </c>
      <c r="R1763" t="str">
        <f>IF(P1763="","",(VLOOKUP(P1763,Flora!$F$2:$M$7000,3,FALSE)))</f>
        <v/>
      </c>
      <c r="S1763" t="str">
        <f>IF(P1763="","",(VLOOKUP(P1763,Flora!$F$2:$M$7000,4,FALSE)))</f>
        <v/>
      </c>
    </row>
    <row r="1764" spans="17:19" x14ac:dyDescent="0.25">
      <c r="Q1764" t="str">
        <f>IF(P1764="","",(VLOOKUP(P1764,Flora!$F$2:$M$7000,2,FALSE)))</f>
        <v/>
      </c>
      <c r="R1764" t="str">
        <f>IF(P1764="","",(VLOOKUP(P1764,Flora!$F$2:$M$7000,3,FALSE)))</f>
        <v/>
      </c>
      <c r="S1764" t="str">
        <f>IF(P1764="","",(VLOOKUP(P1764,Flora!$F$2:$M$7000,4,FALSE)))</f>
        <v/>
      </c>
    </row>
    <row r="1765" spans="17:19" x14ac:dyDescent="0.25">
      <c r="Q1765" t="str">
        <f>IF(P1765="","",(VLOOKUP(P1765,Flora!$F$2:$M$7000,2,FALSE)))</f>
        <v/>
      </c>
      <c r="R1765" t="str">
        <f>IF(P1765="","",(VLOOKUP(P1765,Flora!$F$2:$M$7000,3,FALSE)))</f>
        <v/>
      </c>
      <c r="S1765" t="str">
        <f>IF(P1765="","",(VLOOKUP(P1765,Flora!$F$2:$M$7000,4,FALSE)))</f>
        <v/>
      </c>
    </row>
    <row r="1766" spans="17:19" x14ac:dyDescent="0.25">
      <c r="Q1766" t="str">
        <f>IF(P1766="","",(VLOOKUP(P1766,Flora!$F$2:$M$7000,2,FALSE)))</f>
        <v/>
      </c>
      <c r="R1766" t="str">
        <f>IF(P1766="","",(VLOOKUP(P1766,Flora!$F$2:$M$7000,3,FALSE)))</f>
        <v/>
      </c>
      <c r="S1766" t="str">
        <f>IF(P1766="","",(VLOOKUP(P1766,Flora!$F$2:$M$7000,4,FALSE)))</f>
        <v/>
      </c>
    </row>
    <row r="1767" spans="17:19" x14ac:dyDescent="0.25">
      <c r="Q1767" t="str">
        <f>IF(P1767="","",(VLOOKUP(P1767,Flora!$F$2:$M$7000,2,FALSE)))</f>
        <v/>
      </c>
      <c r="R1767" t="str">
        <f>IF(P1767="","",(VLOOKUP(P1767,Flora!$F$2:$M$7000,3,FALSE)))</f>
        <v/>
      </c>
      <c r="S1767" t="str">
        <f>IF(P1767="","",(VLOOKUP(P1767,Flora!$F$2:$M$7000,4,FALSE)))</f>
        <v/>
      </c>
    </row>
    <row r="1768" spans="17:19" x14ac:dyDescent="0.25">
      <c r="Q1768" t="str">
        <f>IF(P1768="","",(VLOOKUP(P1768,Flora!$F$2:$M$7000,2,FALSE)))</f>
        <v/>
      </c>
      <c r="R1768" t="str">
        <f>IF(P1768="","",(VLOOKUP(P1768,Flora!$F$2:$M$7000,3,FALSE)))</f>
        <v/>
      </c>
      <c r="S1768" t="str">
        <f>IF(P1768="","",(VLOOKUP(P1768,Flora!$F$2:$M$7000,4,FALSE)))</f>
        <v/>
      </c>
    </row>
    <row r="1769" spans="17:19" x14ac:dyDescent="0.25">
      <c r="Q1769" t="str">
        <f>IF(P1769="","",(VLOOKUP(P1769,Flora!$F$2:$M$7000,2,FALSE)))</f>
        <v/>
      </c>
      <c r="R1769" t="str">
        <f>IF(P1769="","",(VLOOKUP(P1769,Flora!$F$2:$M$7000,3,FALSE)))</f>
        <v/>
      </c>
      <c r="S1769" t="str">
        <f>IF(P1769="","",(VLOOKUP(P1769,Flora!$F$2:$M$7000,4,FALSE)))</f>
        <v/>
      </c>
    </row>
    <row r="1770" spans="17:19" x14ac:dyDescent="0.25">
      <c r="Q1770" t="str">
        <f>IF(P1770="","",(VLOOKUP(P1770,Flora!$F$2:$M$7000,2,FALSE)))</f>
        <v/>
      </c>
      <c r="R1770" t="str">
        <f>IF(P1770="","",(VLOOKUP(P1770,Flora!$F$2:$M$7000,3,FALSE)))</f>
        <v/>
      </c>
      <c r="S1770" t="str">
        <f>IF(P1770="","",(VLOOKUP(P1770,Flora!$F$2:$M$7000,4,FALSE)))</f>
        <v/>
      </c>
    </row>
    <row r="1771" spans="17:19" x14ac:dyDescent="0.25">
      <c r="Q1771" t="str">
        <f>IF(P1771="","",(VLOOKUP(P1771,Flora!$F$2:$M$7000,2,FALSE)))</f>
        <v/>
      </c>
      <c r="R1771" t="str">
        <f>IF(P1771="","",(VLOOKUP(P1771,Flora!$F$2:$M$7000,3,FALSE)))</f>
        <v/>
      </c>
      <c r="S1771" t="str">
        <f>IF(P1771="","",(VLOOKUP(P1771,Flora!$F$2:$M$7000,4,FALSE)))</f>
        <v/>
      </c>
    </row>
    <row r="1772" spans="17:19" x14ac:dyDescent="0.25">
      <c r="Q1772" t="str">
        <f>IF(P1772="","",(VLOOKUP(P1772,Flora!$F$2:$M$7000,2,FALSE)))</f>
        <v/>
      </c>
      <c r="R1772" t="str">
        <f>IF(P1772="","",(VLOOKUP(P1772,Flora!$F$2:$M$7000,3,FALSE)))</f>
        <v/>
      </c>
      <c r="S1772" t="str">
        <f>IF(P1772="","",(VLOOKUP(P1772,Flora!$F$2:$M$7000,4,FALSE)))</f>
        <v/>
      </c>
    </row>
    <row r="1773" spans="17:19" x14ac:dyDescent="0.25">
      <c r="Q1773" t="str">
        <f>IF(P1773="","",(VLOOKUP(P1773,Flora!$F$2:$M$7000,2,FALSE)))</f>
        <v/>
      </c>
      <c r="R1773" t="str">
        <f>IF(P1773="","",(VLOOKUP(P1773,Flora!$F$2:$M$7000,3,FALSE)))</f>
        <v/>
      </c>
      <c r="S1773" t="str">
        <f>IF(P1773="","",(VLOOKUP(P1773,Flora!$F$2:$M$7000,4,FALSE)))</f>
        <v/>
      </c>
    </row>
    <row r="1774" spans="17:19" x14ac:dyDescent="0.25">
      <c r="Q1774" t="str">
        <f>IF(P1774="","",(VLOOKUP(P1774,Flora!$F$2:$M$7000,2,FALSE)))</f>
        <v/>
      </c>
      <c r="R1774" t="str">
        <f>IF(P1774="","",(VLOOKUP(P1774,Flora!$F$2:$M$7000,3,FALSE)))</f>
        <v/>
      </c>
      <c r="S1774" t="str">
        <f>IF(P1774="","",(VLOOKUP(P1774,Flora!$F$2:$M$7000,4,FALSE)))</f>
        <v/>
      </c>
    </row>
    <row r="1775" spans="17:19" x14ac:dyDescent="0.25">
      <c r="Q1775" t="str">
        <f>IF(P1775="","",(VLOOKUP(P1775,Flora!$F$2:$M$7000,2,FALSE)))</f>
        <v/>
      </c>
      <c r="R1775" t="str">
        <f>IF(P1775="","",(VLOOKUP(P1775,Flora!$F$2:$M$7000,3,FALSE)))</f>
        <v/>
      </c>
      <c r="S1775" t="str">
        <f>IF(P1775="","",(VLOOKUP(P1775,Flora!$F$2:$M$7000,4,FALSE)))</f>
        <v/>
      </c>
    </row>
    <row r="1776" spans="17:19" x14ac:dyDescent="0.25">
      <c r="Q1776" t="str">
        <f>IF(P1776="","",(VLOOKUP(P1776,Flora!$F$2:$M$7000,2,FALSE)))</f>
        <v/>
      </c>
      <c r="R1776" t="str">
        <f>IF(P1776="","",(VLOOKUP(P1776,Flora!$F$2:$M$7000,3,FALSE)))</f>
        <v/>
      </c>
      <c r="S1776" t="str">
        <f>IF(P1776="","",(VLOOKUP(P1776,Flora!$F$2:$M$7000,4,FALSE)))</f>
        <v/>
      </c>
    </row>
    <row r="1777" spans="17:19" x14ac:dyDescent="0.25">
      <c r="Q1777" t="str">
        <f>IF(P1777="","",(VLOOKUP(P1777,Flora!$F$2:$M$7000,2,FALSE)))</f>
        <v/>
      </c>
      <c r="R1777" t="str">
        <f>IF(P1777="","",(VLOOKUP(P1777,Flora!$F$2:$M$7000,3,FALSE)))</f>
        <v/>
      </c>
      <c r="S1777" t="str">
        <f>IF(P1777="","",(VLOOKUP(P1777,Flora!$F$2:$M$7000,4,FALSE)))</f>
        <v/>
      </c>
    </row>
    <row r="1778" spans="17:19" x14ac:dyDescent="0.25">
      <c r="Q1778" t="str">
        <f>IF(P1778="","",(VLOOKUP(P1778,Flora!$F$2:$M$7000,2,FALSE)))</f>
        <v/>
      </c>
      <c r="R1778" t="str">
        <f>IF(P1778="","",(VLOOKUP(P1778,Flora!$F$2:$M$7000,3,FALSE)))</f>
        <v/>
      </c>
      <c r="S1778" t="str">
        <f>IF(P1778="","",(VLOOKUP(P1778,Flora!$F$2:$M$7000,4,FALSE)))</f>
        <v/>
      </c>
    </row>
    <row r="1779" spans="17:19" x14ac:dyDescent="0.25">
      <c r="Q1779" t="str">
        <f>IF(P1779="","",(VLOOKUP(P1779,Flora!$F$2:$M$7000,2,FALSE)))</f>
        <v/>
      </c>
      <c r="R1779" t="str">
        <f>IF(P1779="","",(VLOOKUP(P1779,Flora!$F$2:$M$7000,3,FALSE)))</f>
        <v/>
      </c>
      <c r="S1779" t="str">
        <f>IF(P1779="","",(VLOOKUP(P1779,Flora!$F$2:$M$7000,4,FALSE)))</f>
        <v/>
      </c>
    </row>
    <row r="1780" spans="17:19" x14ac:dyDescent="0.25">
      <c r="Q1780" t="str">
        <f>IF(P1780="","",(VLOOKUP(P1780,Flora!$F$2:$M$7000,2,FALSE)))</f>
        <v/>
      </c>
      <c r="R1780" t="str">
        <f>IF(P1780="","",(VLOOKUP(P1780,Flora!$F$2:$M$7000,3,FALSE)))</f>
        <v/>
      </c>
      <c r="S1780" t="str">
        <f>IF(P1780="","",(VLOOKUP(P1780,Flora!$F$2:$M$7000,4,FALSE)))</f>
        <v/>
      </c>
    </row>
    <row r="1781" spans="17:19" x14ac:dyDescent="0.25">
      <c r="Q1781" t="str">
        <f>IF(P1781="","",(VLOOKUP(P1781,Flora!$F$2:$M$7000,2,FALSE)))</f>
        <v/>
      </c>
      <c r="R1781" t="str">
        <f>IF(P1781="","",(VLOOKUP(P1781,Flora!$F$2:$M$7000,3,FALSE)))</f>
        <v/>
      </c>
      <c r="S1781" t="str">
        <f>IF(P1781="","",(VLOOKUP(P1781,Flora!$F$2:$M$7000,4,FALSE)))</f>
        <v/>
      </c>
    </row>
    <row r="1782" spans="17:19" x14ac:dyDescent="0.25">
      <c r="Q1782" t="str">
        <f>IF(P1782="","",(VLOOKUP(P1782,Flora!$F$2:$M$7000,2,FALSE)))</f>
        <v/>
      </c>
      <c r="R1782" t="str">
        <f>IF(P1782="","",(VLOOKUP(P1782,Flora!$F$2:$M$7000,3,FALSE)))</f>
        <v/>
      </c>
      <c r="S1782" t="str">
        <f>IF(P1782="","",(VLOOKUP(P1782,Flora!$F$2:$M$7000,4,FALSE)))</f>
        <v/>
      </c>
    </row>
    <row r="1783" spans="17:19" x14ac:dyDescent="0.25">
      <c r="Q1783" t="str">
        <f>IF(P1783="","",(VLOOKUP(P1783,Flora!$F$2:$M$7000,2,FALSE)))</f>
        <v/>
      </c>
      <c r="R1783" t="str">
        <f>IF(P1783="","",(VLOOKUP(P1783,Flora!$F$2:$M$7000,3,FALSE)))</f>
        <v/>
      </c>
      <c r="S1783" t="str">
        <f>IF(P1783="","",(VLOOKUP(P1783,Flora!$F$2:$M$7000,4,FALSE)))</f>
        <v/>
      </c>
    </row>
    <row r="1784" spans="17:19" x14ac:dyDescent="0.25">
      <c r="Q1784" t="str">
        <f>IF(P1784="","",(VLOOKUP(P1784,Flora!$F$2:$M$7000,2,FALSE)))</f>
        <v/>
      </c>
      <c r="R1784" t="str">
        <f>IF(P1784="","",(VLOOKUP(P1784,Flora!$F$2:$M$7000,3,FALSE)))</f>
        <v/>
      </c>
      <c r="S1784" t="str">
        <f>IF(P1784="","",(VLOOKUP(P1784,Flora!$F$2:$M$7000,4,FALSE)))</f>
        <v/>
      </c>
    </row>
    <row r="1785" spans="17:19" x14ac:dyDescent="0.25">
      <c r="Q1785" t="str">
        <f>IF(P1785="","",(VLOOKUP(P1785,Flora!$F$2:$M$7000,2,FALSE)))</f>
        <v/>
      </c>
      <c r="R1785" t="str">
        <f>IF(P1785="","",(VLOOKUP(P1785,Flora!$F$2:$M$7000,3,FALSE)))</f>
        <v/>
      </c>
      <c r="S1785" t="str">
        <f>IF(P1785="","",(VLOOKUP(P1785,Flora!$F$2:$M$7000,4,FALSE)))</f>
        <v/>
      </c>
    </row>
    <row r="1786" spans="17:19" x14ac:dyDescent="0.25">
      <c r="Q1786" t="str">
        <f>IF(P1786="","",(VLOOKUP(P1786,Flora!$F$2:$M$7000,2,FALSE)))</f>
        <v/>
      </c>
      <c r="R1786" t="str">
        <f>IF(P1786="","",(VLOOKUP(P1786,Flora!$F$2:$M$7000,3,FALSE)))</f>
        <v/>
      </c>
      <c r="S1786" t="str">
        <f>IF(P1786="","",(VLOOKUP(P1786,Flora!$F$2:$M$7000,4,FALSE)))</f>
        <v/>
      </c>
    </row>
    <row r="1787" spans="17:19" x14ac:dyDescent="0.25">
      <c r="Q1787" t="str">
        <f>IF(P1787="","",(VLOOKUP(P1787,Flora!$F$2:$M$7000,2,FALSE)))</f>
        <v/>
      </c>
      <c r="R1787" t="str">
        <f>IF(P1787="","",(VLOOKUP(P1787,Flora!$F$2:$M$7000,3,FALSE)))</f>
        <v/>
      </c>
      <c r="S1787" t="str">
        <f>IF(P1787="","",(VLOOKUP(P1787,Flora!$F$2:$M$7000,4,FALSE)))</f>
        <v/>
      </c>
    </row>
    <row r="1788" spans="17:19" x14ac:dyDescent="0.25">
      <c r="Q1788" t="str">
        <f>IF(P1788="","",(VLOOKUP(P1788,Flora!$F$2:$M$7000,2,FALSE)))</f>
        <v/>
      </c>
      <c r="R1788" t="str">
        <f>IF(P1788="","",(VLOOKUP(P1788,Flora!$F$2:$M$7000,3,FALSE)))</f>
        <v/>
      </c>
      <c r="S1788" t="str">
        <f>IF(P1788="","",(VLOOKUP(P1788,Flora!$F$2:$M$7000,4,FALSE)))</f>
        <v/>
      </c>
    </row>
    <row r="1789" spans="17:19" x14ac:dyDescent="0.25">
      <c r="Q1789" t="str">
        <f>IF(P1789="","",(VLOOKUP(P1789,Flora!$F$2:$M$7000,2,FALSE)))</f>
        <v/>
      </c>
      <c r="R1789" t="str">
        <f>IF(P1789="","",(VLOOKUP(P1789,Flora!$F$2:$M$7000,3,FALSE)))</f>
        <v/>
      </c>
      <c r="S1789" t="str">
        <f>IF(P1789="","",(VLOOKUP(P1789,Flora!$F$2:$M$7000,4,FALSE)))</f>
        <v/>
      </c>
    </row>
    <row r="1790" spans="17:19" x14ac:dyDescent="0.25">
      <c r="Q1790" t="str">
        <f>IF(P1790="","",(VLOOKUP(P1790,Flora!$F$2:$M$7000,2,FALSE)))</f>
        <v/>
      </c>
      <c r="R1790" t="str">
        <f>IF(P1790="","",(VLOOKUP(P1790,Flora!$F$2:$M$7000,3,FALSE)))</f>
        <v/>
      </c>
      <c r="S1790" t="str">
        <f>IF(P1790="","",(VLOOKUP(P1790,Flora!$F$2:$M$7000,4,FALSE)))</f>
        <v/>
      </c>
    </row>
    <row r="1791" spans="17:19" x14ac:dyDescent="0.25">
      <c r="Q1791" t="str">
        <f>IF(P1791="","",(VLOOKUP(P1791,Flora!$F$2:$M$7000,2,FALSE)))</f>
        <v/>
      </c>
      <c r="R1791" t="str">
        <f>IF(P1791="","",(VLOOKUP(P1791,Flora!$F$2:$M$7000,3,FALSE)))</f>
        <v/>
      </c>
      <c r="S1791" t="str">
        <f>IF(P1791="","",(VLOOKUP(P1791,Flora!$F$2:$M$7000,4,FALSE)))</f>
        <v/>
      </c>
    </row>
    <row r="1792" spans="17:19" x14ac:dyDescent="0.25">
      <c r="Q1792" t="str">
        <f>IF(P1792="","",(VLOOKUP(P1792,Flora!$F$2:$M$7000,2,FALSE)))</f>
        <v/>
      </c>
      <c r="R1792" t="str">
        <f>IF(P1792="","",(VLOOKUP(P1792,Flora!$F$2:$M$7000,3,FALSE)))</f>
        <v/>
      </c>
      <c r="S1792" t="str">
        <f>IF(P1792="","",(VLOOKUP(P1792,Flora!$F$2:$M$7000,4,FALSE)))</f>
        <v/>
      </c>
    </row>
    <row r="1793" spans="17:19" x14ac:dyDescent="0.25">
      <c r="Q1793" t="str">
        <f>IF(P1793="","",(VLOOKUP(P1793,Flora!$F$2:$M$7000,2,FALSE)))</f>
        <v/>
      </c>
      <c r="R1793" t="str">
        <f>IF(P1793="","",(VLOOKUP(P1793,Flora!$F$2:$M$7000,3,FALSE)))</f>
        <v/>
      </c>
      <c r="S1793" t="str">
        <f>IF(P1793="","",(VLOOKUP(P1793,Flora!$F$2:$M$7000,4,FALSE)))</f>
        <v/>
      </c>
    </row>
    <row r="1794" spans="17:19" x14ac:dyDescent="0.25">
      <c r="Q1794" t="str">
        <f>IF(P1794="","",(VLOOKUP(P1794,Flora!$F$2:$M$7000,2,FALSE)))</f>
        <v/>
      </c>
      <c r="R1794" t="str">
        <f>IF(P1794="","",(VLOOKUP(P1794,Flora!$F$2:$M$7000,3,FALSE)))</f>
        <v/>
      </c>
      <c r="S1794" t="str">
        <f>IF(P1794="","",(VLOOKUP(P1794,Flora!$F$2:$M$7000,4,FALSE)))</f>
        <v/>
      </c>
    </row>
    <row r="1795" spans="17:19" x14ac:dyDescent="0.25">
      <c r="Q1795" t="str">
        <f>IF(P1795="","",(VLOOKUP(P1795,Flora!$F$2:$M$7000,2,FALSE)))</f>
        <v/>
      </c>
      <c r="R1795" t="str">
        <f>IF(P1795="","",(VLOOKUP(P1795,Flora!$F$2:$M$7000,3,FALSE)))</f>
        <v/>
      </c>
      <c r="S1795" t="str">
        <f>IF(P1795="","",(VLOOKUP(P1795,Flora!$F$2:$M$7000,4,FALSE)))</f>
        <v/>
      </c>
    </row>
    <row r="1796" spans="17:19" x14ac:dyDescent="0.25">
      <c r="Q1796" t="str">
        <f>IF(P1796="","",(VLOOKUP(P1796,Flora!$F$2:$M$7000,2,FALSE)))</f>
        <v/>
      </c>
      <c r="R1796" t="str">
        <f>IF(P1796="","",(VLOOKUP(P1796,Flora!$F$2:$M$7000,3,FALSE)))</f>
        <v/>
      </c>
      <c r="S1796" t="str">
        <f>IF(P1796="","",(VLOOKUP(P1796,Flora!$F$2:$M$7000,4,FALSE)))</f>
        <v/>
      </c>
    </row>
    <row r="1797" spans="17:19" x14ac:dyDescent="0.25">
      <c r="Q1797" t="str">
        <f>IF(P1797="","",(VLOOKUP(P1797,Flora!$F$2:$M$7000,2,FALSE)))</f>
        <v/>
      </c>
      <c r="R1797" t="str">
        <f>IF(P1797="","",(VLOOKUP(P1797,Flora!$F$2:$M$7000,3,FALSE)))</f>
        <v/>
      </c>
      <c r="S1797" t="str">
        <f>IF(P1797="","",(VLOOKUP(P1797,Flora!$F$2:$M$7000,4,FALSE)))</f>
        <v/>
      </c>
    </row>
    <row r="1798" spans="17:19" x14ac:dyDescent="0.25">
      <c r="Q1798" t="str">
        <f>IF(P1798="","",(VLOOKUP(P1798,Flora!$F$2:$M$7000,2,FALSE)))</f>
        <v/>
      </c>
      <c r="R1798" t="str">
        <f>IF(P1798="","",(VLOOKUP(P1798,Flora!$F$2:$M$7000,3,FALSE)))</f>
        <v/>
      </c>
      <c r="S1798" t="str">
        <f>IF(P1798="","",(VLOOKUP(P1798,Flora!$F$2:$M$7000,4,FALSE)))</f>
        <v/>
      </c>
    </row>
    <row r="1799" spans="17:19" x14ac:dyDescent="0.25">
      <c r="Q1799" t="str">
        <f>IF(P1799="","",(VLOOKUP(P1799,Flora!$F$2:$M$7000,2,FALSE)))</f>
        <v/>
      </c>
      <c r="R1799" t="str">
        <f>IF(P1799="","",(VLOOKUP(P1799,Flora!$F$2:$M$7000,3,FALSE)))</f>
        <v/>
      </c>
      <c r="S1799" t="str">
        <f>IF(P1799="","",(VLOOKUP(P1799,Flora!$F$2:$M$7000,4,FALSE)))</f>
        <v/>
      </c>
    </row>
    <row r="1800" spans="17:19" x14ac:dyDescent="0.25">
      <c r="Q1800" t="str">
        <f>IF(P1800="","",(VLOOKUP(P1800,Flora!$F$2:$M$7000,2,FALSE)))</f>
        <v/>
      </c>
      <c r="R1800" t="str">
        <f>IF(P1800="","",(VLOOKUP(P1800,Flora!$F$2:$M$7000,3,FALSE)))</f>
        <v/>
      </c>
      <c r="S1800" t="str">
        <f>IF(P1800="","",(VLOOKUP(P1800,Flora!$F$2:$M$7000,4,FALSE)))</f>
        <v/>
      </c>
    </row>
    <row r="1801" spans="17:19" x14ac:dyDescent="0.25">
      <c r="Q1801" t="str">
        <f>IF(P1801="","",(VLOOKUP(P1801,Flora!$F$2:$M$7000,2,FALSE)))</f>
        <v/>
      </c>
      <c r="R1801" t="str">
        <f>IF(P1801="","",(VLOOKUP(P1801,Flora!$F$2:$M$7000,3,FALSE)))</f>
        <v/>
      </c>
      <c r="S1801" t="str">
        <f>IF(P1801="","",(VLOOKUP(P1801,Flora!$F$2:$M$7000,4,FALSE)))</f>
        <v/>
      </c>
    </row>
    <row r="1802" spans="17:19" x14ac:dyDescent="0.25">
      <c r="Q1802" t="str">
        <f>IF(P1802="","",(VLOOKUP(P1802,Flora!$F$2:$M$7000,2,FALSE)))</f>
        <v/>
      </c>
      <c r="R1802" t="str">
        <f>IF(P1802="","",(VLOOKUP(P1802,Flora!$F$2:$M$7000,3,FALSE)))</f>
        <v/>
      </c>
      <c r="S1802" t="str">
        <f>IF(P1802="","",(VLOOKUP(P1802,Flora!$F$2:$M$7000,4,FALSE)))</f>
        <v/>
      </c>
    </row>
    <row r="1803" spans="17:19" x14ac:dyDescent="0.25">
      <c r="Q1803" t="str">
        <f>IF(P1803="","",(VLOOKUP(P1803,Flora!$F$2:$M$7000,2,FALSE)))</f>
        <v/>
      </c>
      <c r="R1803" t="str">
        <f>IF(P1803="","",(VLOOKUP(P1803,Flora!$F$2:$M$7000,3,FALSE)))</f>
        <v/>
      </c>
      <c r="S1803" t="str">
        <f>IF(P1803="","",(VLOOKUP(P1803,Flora!$F$2:$M$7000,4,FALSE)))</f>
        <v/>
      </c>
    </row>
    <row r="1804" spans="17:19" x14ac:dyDescent="0.25">
      <c r="Q1804" t="str">
        <f>IF(P1804="","",(VLOOKUP(P1804,Flora!$F$2:$M$7000,2,FALSE)))</f>
        <v/>
      </c>
      <c r="R1804" t="str">
        <f>IF(P1804="","",(VLOOKUP(P1804,Flora!$F$2:$M$7000,3,FALSE)))</f>
        <v/>
      </c>
      <c r="S1804" t="str">
        <f>IF(P1804="","",(VLOOKUP(P1804,Flora!$F$2:$M$7000,4,FALSE)))</f>
        <v/>
      </c>
    </row>
    <row r="1805" spans="17:19" x14ac:dyDescent="0.25">
      <c r="Q1805" t="str">
        <f>IF(P1805="","",(VLOOKUP(P1805,Flora!$F$2:$M$7000,2,FALSE)))</f>
        <v/>
      </c>
      <c r="R1805" t="str">
        <f>IF(P1805="","",(VLOOKUP(P1805,Flora!$F$2:$M$7000,3,FALSE)))</f>
        <v/>
      </c>
      <c r="S1805" t="str">
        <f>IF(P1805="","",(VLOOKUP(P1805,Flora!$F$2:$M$7000,4,FALSE)))</f>
        <v/>
      </c>
    </row>
    <row r="1806" spans="17:19" x14ac:dyDescent="0.25">
      <c r="Q1806" t="str">
        <f>IF(P1806="","",(VLOOKUP(P1806,Flora!$F$2:$M$7000,2,FALSE)))</f>
        <v/>
      </c>
      <c r="R1806" t="str">
        <f>IF(P1806="","",(VLOOKUP(P1806,Flora!$F$2:$M$7000,3,FALSE)))</f>
        <v/>
      </c>
      <c r="S1806" t="str">
        <f>IF(P1806="","",(VLOOKUP(P1806,Flora!$F$2:$M$7000,4,FALSE)))</f>
        <v/>
      </c>
    </row>
    <row r="1807" spans="17:19" x14ac:dyDescent="0.25">
      <c r="Q1807" t="str">
        <f>IF(P1807="","",(VLOOKUP(P1807,Flora!$F$2:$M$7000,2,FALSE)))</f>
        <v/>
      </c>
      <c r="R1807" t="str">
        <f>IF(P1807="","",(VLOOKUP(P1807,Flora!$F$2:$M$7000,3,FALSE)))</f>
        <v/>
      </c>
      <c r="S1807" t="str">
        <f>IF(P1807="","",(VLOOKUP(P1807,Flora!$F$2:$M$7000,4,FALSE)))</f>
        <v/>
      </c>
    </row>
    <row r="1808" spans="17:19" x14ac:dyDescent="0.25">
      <c r="Q1808" t="str">
        <f>IF(P1808="","",(VLOOKUP(P1808,Flora!$F$2:$M$7000,2,FALSE)))</f>
        <v/>
      </c>
      <c r="R1808" t="str">
        <f>IF(P1808="","",(VLOOKUP(P1808,Flora!$F$2:$M$7000,3,FALSE)))</f>
        <v/>
      </c>
      <c r="S1808" t="str">
        <f>IF(P1808="","",(VLOOKUP(P1808,Flora!$F$2:$M$7000,4,FALSE)))</f>
        <v/>
      </c>
    </row>
    <row r="1809" spans="17:19" x14ac:dyDescent="0.25">
      <c r="Q1809" t="str">
        <f>IF(P1809="","",(VLOOKUP(P1809,Flora!$F$2:$M$7000,2,FALSE)))</f>
        <v/>
      </c>
      <c r="R1809" t="str">
        <f>IF(P1809="","",(VLOOKUP(P1809,Flora!$F$2:$M$7000,3,FALSE)))</f>
        <v/>
      </c>
      <c r="S1809" t="str">
        <f>IF(P1809="","",(VLOOKUP(P1809,Flora!$F$2:$M$7000,4,FALSE)))</f>
        <v/>
      </c>
    </row>
    <row r="1810" spans="17:19" x14ac:dyDescent="0.25">
      <c r="Q1810" t="str">
        <f>IF(P1810="","",(VLOOKUP(P1810,Flora!$F$2:$M$7000,2,FALSE)))</f>
        <v/>
      </c>
      <c r="R1810" t="str">
        <f>IF(P1810="","",(VLOOKUP(P1810,Flora!$F$2:$M$7000,3,FALSE)))</f>
        <v/>
      </c>
      <c r="S1810" t="str">
        <f>IF(P1810="","",(VLOOKUP(P1810,Flora!$F$2:$M$7000,4,FALSE)))</f>
        <v/>
      </c>
    </row>
    <row r="1811" spans="17:19" x14ac:dyDescent="0.25">
      <c r="Q1811" t="str">
        <f>IF(P1811="","",(VLOOKUP(P1811,Flora!$F$2:$M$7000,2,FALSE)))</f>
        <v/>
      </c>
      <c r="R1811" t="str">
        <f>IF(P1811="","",(VLOOKUP(P1811,Flora!$F$2:$M$7000,3,FALSE)))</f>
        <v/>
      </c>
      <c r="S1811" t="str">
        <f>IF(P1811="","",(VLOOKUP(P1811,Flora!$F$2:$M$7000,4,FALSE)))</f>
        <v/>
      </c>
    </row>
    <row r="1812" spans="17:19" x14ac:dyDescent="0.25">
      <c r="Q1812" t="str">
        <f>IF(P1812="","",(VLOOKUP(P1812,Flora!$F$2:$M$7000,2,FALSE)))</f>
        <v/>
      </c>
      <c r="R1812" t="str">
        <f>IF(P1812="","",(VLOOKUP(P1812,Flora!$F$2:$M$7000,3,FALSE)))</f>
        <v/>
      </c>
      <c r="S1812" t="str">
        <f>IF(P1812="","",(VLOOKUP(P1812,Flora!$F$2:$M$7000,4,FALSE)))</f>
        <v/>
      </c>
    </row>
    <row r="1813" spans="17:19" x14ac:dyDescent="0.25">
      <c r="Q1813" t="str">
        <f>IF(P1813="","",(VLOOKUP(P1813,Flora!$F$2:$M$7000,2,FALSE)))</f>
        <v/>
      </c>
      <c r="R1813" t="str">
        <f>IF(P1813="","",(VLOOKUP(P1813,Flora!$F$2:$M$7000,3,FALSE)))</f>
        <v/>
      </c>
      <c r="S1813" t="str">
        <f>IF(P1813="","",(VLOOKUP(P1813,Flora!$F$2:$M$7000,4,FALSE)))</f>
        <v/>
      </c>
    </row>
    <row r="1814" spans="17:19" x14ac:dyDescent="0.25">
      <c r="Q1814" t="str">
        <f>IF(P1814="","",(VLOOKUP(P1814,Flora!$F$2:$M$7000,2,FALSE)))</f>
        <v/>
      </c>
      <c r="R1814" t="str">
        <f>IF(P1814="","",(VLOOKUP(P1814,Flora!$F$2:$M$7000,3,FALSE)))</f>
        <v/>
      </c>
      <c r="S1814" t="str">
        <f>IF(P1814="","",(VLOOKUP(P1814,Flora!$F$2:$M$7000,4,FALSE)))</f>
        <v/>
      </c>
    </row>
    <row r="1815" spans="17:19" x14ac:dyDescent="0.25">
      <c r="Q1815" t="str">
        <f>IF(P1815="","",(VLOOKUP(P1815,Flora!$F$2:$M$7000,2,FALSE)))</f>
        <v/>
      </c>
      <c r="R1815" t="str">
        <f>IF(P1815="","",(VLOOKUP(P1815,Flora!$F$2:$M$7000,3,FALSE)))</f>
        <v/>
      </c>
      <c r="S1815" t="str">
        <f>IF(P1815="","",(VLOOKUP(P1815,Flora!$F$2:$M$7000,4,FALSE)))</f>
        <v/>
      </c>
    </row>
    <row r="1816" spans="17:19" x14ac:dyDescent="0.25">
      <c r="Q1816" t="str">
        <f>IF(P1816="","",(VLOOKUP(P1816,Flora!$F$2:$M$7000,2,FALSE)))</f>
        <v/>
      </c>
      <c r="R1816" t="str">
        <f>IF(P1816="","",(VLOOKUP(P1816,Flora!$F$2:$M$7000,3,FALSE)))</f>
        <v/>
      </c>
      <c r="S1816" t="str">
        <f>IF(P1816="","",(VLOOKUP(P1816,Flora!$F$2:$M$7000,4,FALSE)))</f>
        <v/>
      </c>
    </row>
    <row r="1817" spans="17:19" x14ac:dyDescent="0.25">
      <c r="Q1817" t="str">
        <f>IF(P1817="","",(VLOOKUP(P1817,Flora!$F$2:$M$7000,2,FALSE)))</f>
        <v/>
      </c>
      <c r="R1817" t="str">
        <f>IF(P1817="","",(VLOOKUP(P1817,Flora!$F$2:$M$7000,3,FALSE)))</f>
        <v/>
      </c>
      <c r="S1817" t="str">
        <f>IF(P1817="","",(VLOOKUP(P1817,Flora!$F$2:$M$7000,4,FALSE)))</f>
        <v/>
      </c>
    </row>
    <row r="1818" spans="17:19" x14ac:dyDescent="0.25">
      <c r="Q1818" t="str">
        <f>IF(P1818="","",(VLOOKUP(P1818,Flora!$F$2:$M$7000,2,FALSE)))</f>
        <v/>
      </c>
      <c r="R1818" t="str">
        <f>IF(P1818="","",(VLOOKUP(P1818,Flora!$F$2:$M$7000,3,FALSE)))</f>
        <v/>
      </c>
      <c r="S1818" t="str">
        <f>IF(P1818="","",(VLOOKUP(P1818,Flora!$F$2:$M$7000,4,FALSE)))</f>
        <v/>
      </c>
    </row>
    <row r="1819" spans="17:19" x14ac:dyDescent="0.25">
      <c r="Q1819" t="str">
        <f>IF(P1819="","",(VLOOKUP(P1819,Flora!$F$2:$M$7000,2,FALSE)))</f>
        <v/>
      </c>
      <c r="R1819" t="str">
        <f>IF(P1819="","",(VLOOKUP(P1819,Flora!$F$2:$M$7000,3,FALSE)))</f>
        <v/>
      </c>
      <c r="S1819" t="str">
        <f>IF(P1819="","",(VLOOKUP(P1819,Flora!$F$2:$M$7000,4,FALSE)))</f>
        <v/>
      </c>
    </row>
    <row r="1820" spans="17:19" x14ac:dyDescent="0.25">
      <c r="Q1820" t="str">
        <f>IF(P1820="","",(VLOOKUP(P1820,Flora!$F$2:$M$7000,2,FALSE)))</f>
        <v/>
      </c>
      <c r="R1820" t="str">
        <f>IF(P1820="","",(VLOOKUP(P1820,Flora!$F$2:$M$7000,3,FALSE)))</f>
        <v/>
      </c>
      <c r="S1820" t="str">
        <f>IF(P1820="","",(VLOOKUP(P1820,Flora!$F$2:$M$7000,4,FALSE)))</f>
        <v/>
      </c>
    </row>
    <row r="1821" spans="17:19" x14ac:dyDescent="0.25">
      <c r="Q1821" t="str">
        <f>IF(P1821="","",(VLOOKUP(P1821,Flora!$F$2:$M$7000,2,FALSE)))</f>
        <v/>
      </c>
      <c r="R1821" t="str">
        <f>IF(P1821="","",(VLOOKUP(P1821,Flora!$F$2:$M$7000,3,FALSE)))</f>
        <v/>
      </c>
      <c r="S1821" t="str">
        <f>IF(P1821="","",(VLOOKUP(P1821,Flora!$F$2:$M$7000,4,FALSE)))</f>
        <v/>
      </c>
    </row>
    <row r="1822" spans="17:19" x14ac:dyDescent="0.25">
      <c r="Q1822" t="str">
        <f>IF(P1822="","",(VLOOKUP(P1822,Flora!$F$2:$M$7000,2,FALSE)))</f>
        <v/>
      </c>
      <c r="R1822" t="str">
        <f>IF(P1822="","",(VLOOKUP(P1822,Flora!$F$2:$M$7000,3,FALSE)))</f>
        <v/>
      </c>
      <c r="S1822" t="str">
        <f>IF(P1822="","",(VLOOKUP(P1822,Flora!$F$2:$M$7000,4,FALSE)))</f>
        <v/>
      </c>
    </row>
    <row r="1823" spans="17:19" x14ac:dyDescent="0.25">
      <c r="Q1823" t="str">
        <f>IF(P1823="","",(VLOOKUP(P1823,Flora!$F$2:$M$7000,2,FALSE)))</f>
        <v/>
      </c>
      <c r="R1823" t="str">
        <f>IF(P1823="","",(VLOOKUP(P1823,Flora!$F$2:$M$7000,3,FALSE)))</f>
        <v/>
      </c>
      <c r="S1823" t="str">
        <f>IF(P1823="","",(VLOOKUP(P1823,Flora!$F$2:$M$7000,4,FALSE)))</f>
        <v/>
      </c>
    </row>
    <row r="1824" spans="17:19" x14ac:dyDescent="0.25">
      <c r="Q1824" t="str">
        <f>IF(P1824="","",(VLOOKUP(P1824,Flora!$F$2:$M$7000,2,FALSE)))</f>
        <v/>
      </c>
      <c r="R1824" t="str">
        <f>IF(P1824="","",(VLOOKUP(P1824,Flora!$F$2:$M$7000,3,FALSE)))</f>
        <v/>
      </c>
      <c r="S1824" t="str">
        <f>IF(P1824="","",(VLOOKUP(P1824,Flora!$F$2:$M$7000,4,FALSE)))</f>
        <v/>
      </c>
    </row>
    <row r="1825" spans="17:19" x14ac:dyDescent="0.25">
      <c r="Q1825" t="str">
        <f>IF(P1825="","",(VLOOKUP(P1825,Flora!$F$2:$M$7000,2,FALSE)))</f>
        <v/>
      </c>
      <c r="R1825" t="str">
        <f>IF(P1825="","",(VLOOKUP(P1825,Flora!$F$2:$M$7000,3,FALSE)))</f>
        <v/>
      </c>
      <c r="S1825" t="str">
        <f>IF(P1825="","",(VLOOKUP(P1825,Flora!$F$2:$M$7000,4,FALSE)))</f>
        <v/>
      </c>
    </row>
    <row r="1826" spans="17:19" x14ac:dyDescent="0.25">
      <c r="Q1826" t="str">
        <f>IF(P1826="","",(VLOOKUP(P1826,Flora!$F$2:$M$7000,2,FALSE)))</f>
        <v/>
      </c>
      <c r="R1826" t="str">
        <f>IF(P1826="","",(VLOOKUP(P1826,Flora!$F$2:$M$7000,3,FALSE)))</f>
        <v/>
      </c>
      <c r="S1826" t="str">
        <f>IF(P1826="","",(VLOOKUP(P1826,Flora!$F$2:$M$7000,4,FALSE)))</f>
        <v/>
      </c>
    </row>
    <row r="1827" spans="17:19" x14ac:dyDescent="0.25">
      <c r="Q1827" t="str">
        <f>IF(P1827="","",(VLOOKUP(P1827,Flora!$F$2:$M$7000,2,FALSE)))</f>
        <v/>
      </c>
      <c r="R1827" t="str">
        <f>IF(P1827="","",(VLOOKUP(P1827,Flora!$F$2:$M$7000,3,FALSE)))</f>
        <v/>
      </c>
      <c r="S1827" t="str">
        <f>IF(P1827="","",(VLOOKUP(P1827,Flora!$F$2:$M$7000,4,FALSE)))</f>
        <v/>
      </c>
    </row>
    <row r="1828" spans="17:19" x14ac:dyDescent="0.25">
      <c r="Q1828" t="str">
        <f>IF(P1828="","",(VLOOKUP(P1828,Flora!$F$2:$M$7000,2,FALSE)))</f>
        <v/>
      </c>
      <c r="R1828" t="str">
        <f>IF(P1828="","",(VLOOKUP(P1828,Flora!$F$2:$M$7000,3,FALSE)))</f>
        <v/>
      </c>
      <c r="S1828" t="str">
        <f>IF(P1828="","",(VLOOKUP(P1828,Flora!$F$2:$M$7000,4,FALSE)))</f>
        <v/>
      </c>
    </row>
    <row r="1829" spans="17:19" x14ac:dyDescent="0.25">
      <c r="Q1829" t="str">
        <f>IF(P1829="","",(VLOOKUP(P1829,Flora!$F$2:$M$7000,2,FALSE)))</f>
        <v/>
      </c>
      <c r="R1829" t="str">
        <f>IF(P1829="","",(VLOOKUP(P1829,Flora!$F$2:$M$7000,3,FALSE)))</f>
        <v/>
      </c>
      <c r="S1829" t="str">
        <f>IF(P1829="","",(VLOOKUP(P1829,Flora!$F$2:$M$7000,4,FALSE)))</f>
        <v/>
      </c>
    </row>
    <row r="1830" spans="17:19" x14ac:dyDescent="0.25">
      <c r="Q1830" t="str">
        <f>IF(P1830="","",(VLOOKUP(P1830,Flora!$F$2:$M$7000,2,FALSE)))</f>
        <v/>
      </c>
      <c r="R1830" t="str">
        <f>IF(P1830="","",(VLOOKUP(P1830,Flora!$F$2:$M$7000,3,FALSE)))</f>
        <v/>
      </c>
      <c r="S1830" t="str">
        <f>IF(P1830="","",(VLOOKUP(P1830,Flora!$F$2:$M$7000,4,FALSE)))</f>
        <v/>
      </c>
    </row>
    <row r="1831" spans="17:19" x14ac:dyDescent="0.25">
      <c r="Q1831" t="str">
        <f>IF(P1831="","",(VLOOKUP(P1831,Flora!$F$2:$M$7000,2,FALSE)))</f>
        <v/>
      </c>
      <c r="R1831" t="str">
        <f>IF(P1831="","",(VLOOKUP(P1831,Flora!$F$2:$M$7000,3,FALSE)))</f>
        <v/>
      </c>
      <c r="S1831" t="str">
        <f>IF(P1831="","",(VLOOKUP(P1831,Flora!$F$2:$M$7000,4,FALSE)))</f>
        <v/>
      </c>
    </row>
    <row r="1832" spans="17:19" x14ac:dyDescent="0.25">
      <c r="Q1832" t="str">
        <f>IF(P1832="","",(VLOOKUP(P1832,Flora!$F$2:$M$7000,2,FALSE)))</f>
        <v/>
      </c>
      <c r="R1832" t="str">
        <f>IF(P1832="","",(VLOOKUP(P1832,Flora!$F$2:$M$7000,3,FALSE)))</f>
        <v/>
      </c>
      <c r="S1832" t="str">
        <f>IF(P1832="","",(VLOOKUP(P1832,Flora!$F$2:$M$7000,4,FALSE)))</f>
        <v/>
      </c>
    </row>
    <row r="1833" spans="17:19" x14ac:dyDescent="0.25">
      <c r="Q1833" t="str">
        <f>IF(P1833="","",(VLOOKUP(P1833,Flora!$F$2:$M$7000,2,FALSE)))</f>
        <v/>
      </c>
      <c r="R1833" t="str">
        <f>IF(P1833="","",(VLOOKUP(P1833,Flora!$F$2:$M$7000,3,FALSE)))</f>
        <v/>
      </c>
      <c r="S1833" t="str">
        <f>IF(P1833="","",(VLOOKUP(P1833,Flora!$F$2:$M$7000,4,FALSE)))</f>
        <v/>
      </c>
    </row>
    <row r="1834" spans="17:19" x14ac:dyDescent="0.25">
      <c r="Q1834" t="str">
        <f>IF(P1834="","",(VLOOKUP(P1834,Flora!$F$2:$M$7000,2,FALSE)))</f>
        <v/>
      </c>
      <c r="R1834" t="str">
        <f>IF(P1834="","",(VLOOKUP(P1834,Flora!$F$2:$M$7000,3,FALSE)))</f>
        <v/>
      </c>
      <c r="S1834" t="str">
        <f>IF(P1834="","",(VLOOKUP(P1834,Flora!$F$2:$M$7000,4,FALSE)))</f>
        <v/>
      </c>
    </row>
    <row r="1835" spans="17:19" x14ac:dyDescent="0.25">
      <c r="Q1835" t="str">
        <f>IF(P1835="","",(VLOOKUP(P1835,Flora!$F$2:$M$7000,2,FALSE)))</f>
        <v/>
      </c>
      <c r="R1835" t="str">
        <f>IF(P1835="","",(VLOOKUP(P1835,Flora!$F$2:$M$7000,3,FALSE)))</f>
        <v/>
      </c>
      <c r="S1835" t="str">
        <f>IF(P1835="","",(VLOOKUP(P1835,Flora!$F$2:$M$7000,4,FALSE)))</f>
        <v/>
      </c>
    </row>
    <row r="1836" spans="17:19" x14ac:dyDescent="0.25">
      <c r="Q1836" t="str">
        <f>IF(P1836="","",(VLOOKUP(P1836,Flora!$F$2:$M$7000,2,FALSE)))</f>
        <v/>
      </c>
      <c r="R1836" t="str">
        <f>IF(P1836="","",(VLOOKUP(P1836,Flora!$F$2:$M$7000,3,FALSE)))</f>
        <v/>
      </c>
      <c r="S1836" t="str">
        <f>IF(P1836="","",(VLOOKUP(P1836,Flora!$F$2:$M$7000,4,FALSE)))</f>
        <v/>
      </c>
    </row>
    <row r="1837" spans="17:19" x14ac:dyDescent="0.25">
      <c r="Q1837" t="str">
        <f>IF(P1837="","",(VLOOKUP(P1837,Flora!$F$2:$M$7000,2,FALSE)))</f>
        <v/>
      </c>
      <c r="R1837" t="str">
        <f>IF(P1837="","",(VLOOKUP(P1837,Flora!$F$2:$M$7000,3,FALSE)))</f>
        <v/>
      </c>
      <c r="S1837" t="str">
        <f>IF(P1837="","",(VLOOKUP(P1837,Flora!$F$2:$M$7000,4,FALSE)))</f>
        <v/>
      </c>
    </row>
    <row r="1838" spans="17:19" x14ac:dyDescent="0.25">
      <c r="Q1838" t="str">
        <f>IF(P1838="","",(VLOOKUP(P1838,Flora!$F$2:$M$7000,2,FALSE)))</f>
        <v/>
      </c>
      <c r="R1838" t="str">
        <f>IF(P1838="","",(VLOOKUP(P1838,Flora!$F$2:$M$7000,3,FALSE)))</f>
        <v/>
      </c>
      <c r="S1838" t="str">
        <f>IF(P1838="","",(VLOOKUP(P1838,Flora!$F$2:$M$7000,4,FALSE)))</f>
        <v/>
      </c>
    </row>
    <row r="1839" spans="17:19" x14ac:dyDescent="0.25">
      <c r="Q1839" t="str">
        <f>IF(P1839="","",(VLOOKUP(P1839,Flora!$F$2:$M$7000,2,FALSE)))</f>
        <v/>
      </c>
      <c r="R1839" t="str">
        <f>IF(P1839="","",(VLOOKUP(P1839,Flora!$F$2:$M$7000,3,FALSE)))</f>
        <v/>
      </c>
      <c r="S1839" t="str">
        <f>IF(P1839="","",(VLOOKUP(P1839,Flora!$F$2:$M$7000,4,FALSE)))</f>
        <v/>
      </c>
    </row>
    <row r="1840" spans="17:19" x14ac:dyDescent="0.25">
      <c r="Q1840" t="str">
        <f>IF(P1840="","",(VLOOKUP(P1840,Flora!$F$2:$M$7000,2,FALSE)))</f>
        <v/>
      </c>
      <c r="R1840" t="str">
        <f>IF(P1840="","",(VLOOKUP(P1840,Flora!$F$2:$M$7000,3,FALSE)))</f>
        <v/>
      </c>
      <c r="S1840" t="str">
        <f>IF(P1840="","",(VLOOKUP(P1840,Flora!$F$2:$M$7000,4,FALSE)))</f>
        <v/>
      </c>
    </row>
    <row r="1841" spans="17:19" x14ac:dyDescent="0.25">
      <c r="Q1841" t="str">
        <f>IF(P1841="","",(VLOOKUP(P1841,Flora!$F$2:$M$7000,2,FALSE)))</f>
        <v/>
      </c>
      <c r="R1841" t="str">
        <f>IF(P1841="","",(VLOOKUP(P1841,Flora!$F$2:$M$7000,3,FALSE)))</f>
        <v/>
      </c>
      <c r="S1841" t="str">
        <f>IF(P1841="","",(VLOOKUP(P1841,Flora!$F$2:$M$7000,4,FALSE)))</f>
        <v/>
      </c>
    </row>
    <row r="1842" spans="17:19" x14ac:dyDescent="0.25">
      <c r="Q1842" t="str">
        <f>IF(P1842="","",(VLOOKUP(P1842,Flora!$F$2:$M$7000,2,FALSE)))</f>
        <v/>
      </c>
      <c r="R1842" t="str">
        <f>IF(P1842="","",(VLOOKUP(P1842,Flora!$F$2:$M$7000,3,FALSE)))</f>
        <v/>
      </c>
      <c r="S1842" t="str">
        <f>IF(P1842="","",(VLOOKUP(P1842,Flora!$F$2:$M$7000,4,FALSE)))</f>
        <v/>
      </c>
    </row>
    <row r="1843" spans="17:19" x14ac:dyDescent="0.25">
      <c r="Q1843" t="str">
        <f>IF(P1843="","",(VLOOKUP(P1843,Flora!$F$2:$M$7000,2,FALSE)))</f>
        <v/>
      </c>
      <c r="R1843" t="str">
        <f>IF(P1843="","",(VLOOKUP(P1843,Flora!$F$2:$M$7000,3,FALSE)))</f>
        <v/>
      </c>
      <c r="S1843" t="str">
        <f>IF(P1843="","",(VLOOKUP(P1843,Flora!$F$2:$M$7000,4,FALSE)))</f>
        <v/>
      </c>
    </row>
    <row r="1844" spans="17:19" x14ac:dyDescent="0.25">
      <c r="Q1844" t="str">
        <f>IF(P1844="","",(VLOOKUP(P1844,Flora!$F$2:$M$7000,2,FALSE)))</f>
        <v/>
      </c>
      <c r="R1844" t="str">
        <f>IF(P1844="","",(VLOOKUP(P1844,Flora!$F$2:$M$7000,3,FALSE)))</f>
        <v/>
      </c>
      <c r="S1844" t="str">
        <f>IF(P1844="","",(VLOOKUP(P1844,Flora!$F$2:$M$7000,4,FALSE)))</f>
        <v/>
      </c>
    </row>
    <row r="1845" spans="17:19" x14ac:dyDescent="0.25">
      <c r="Q1845" t="str">
        <f>IF(P1845="","",(VLOOKUP(P1845,Flora!$F$2:$M$7000,2,FALSE)))</f>
        <v/>
      </c>
      <c r="R1845" t="str">
        <f>IF(P1845="","",(VLOOKUP(P1845,Flora!$F$2:$M$7000,3,FALSE)))</f>
        <v/>
      </c>
      <c r="S1845" t="str">
        <f>IF(P1845="","",(VLOOKUP(P1845,Flora!$F$2:$M$7000,4,FALSE)))</f>
        <v/>
      </c>
    </row>
    <row r="1846" spans="17:19" x14ac:dyDescent="0.25">
      <c r="Q1846" t="str">
        <f>IF(P1846="","",(VLOOKUP(P1846,Flora!$F$2:$M$7000,2,FALSE)))</f>
        <v/>
      </c>
      <c r="R1846" t="str">
        <f>IF(P1846="","",(VLOOKUP(P1846,Flora!$F$2:$M$7000,3,FALSE)))</f>
        <v/>
      </c>
      <c r="S1846" t="str">
        <f>IF(P1846="","",(VLOOKUP(P1846,Flora!$F$2:$M$7000,4,FALSE)))</f>
        <v/>
      </c>
    </row>
    <row r="1847" spans="17:19" x14ac:dyDescent="0.25">
      <c r="Q1847" t="str">
        <f>IF(P1847="","",(VLOOKUP(P1847,Flora!$F$2:$M$7000,2,FALSE)))</f>
        <v/>
      </c>
      <c r="R1847" t="str">
        <f>IF(P1847="","",(VLOOKUP(P1847,Flora!$F$2:$M$7000,3,FALSE)))</f>
        <v/>
      </c>
      <c r="S1847" t="str">
        <f>IF(P1847="","",(VLOOKUP(P1847,Flora!$F$2:$M$7000,4,FALSE)))</f>
        <v/>
      </c>
    </row>
    <row r="1848" spans="17:19" x14ac:dyDescent="0.25">
      <c r="Q1848" t="str">
        <f>IF(P1848="","",(VLOOKUP(P1848,Flora!$F$2:$M$7000,2,FALSE)))</f>
        <v/>
      </c>
      <c r="R1848" t="str">
        <f>IF(P1848="","",(VLOOKUP(P1848,Flora!$F$2:$M$7000,3,FALSE)))</f>
        <v/>
      </c>
      <c r="S1848" t="str">
        <f>IF(P1848="","",(VLOOKUP(P1848,Flora!$F$2:$M$7000,4,FALSE)))</f>
        <v/>
      </c>
    </row>
    <row r="1849" spans="17:19" x14ac:dyDescent="0.25">
      <c r="Q1849" t="str">
        <f>IF(P1849="","",(VLOOKUP(P1849,Flora!$F$2:$M$7000,2,FALSE)))</f>
        <v/>
      </c>
      <c r="R1849" t="str">
        <f>IF(P1849="","",(VLOOKUP(P1849,Flora!$F$2:$M$7000,3,FALSE)))</f>
        <v/>
      </c>
      <c r="S1849" t="str">
        <f>IF(P1849="","",(VLOOKUP(P1849,Flora!$F$2:$M$7000,4,FALSE)))</f>
        <v/>
      </c>
    </row>
    <row r="1850" spans="17:19" x14ac:dyDescent="0.25">
      <c r="Q1850" t="str">
        <f>IF(P1850="","",(VLOOKUP(P1850,Flora!$F$2:$M$7000,2,FALSE)))</f>
        <v/>
      </c>
      <c r="R1850" t="str">
        <f>IF(P1850="","",(VLOOKUP(P1850,Flora!$F$2:$M$7000,3,FALSE)))</f>
        <v/>
      </c>
      <c r="S1850" t="str">
        <f>IF(P1850="","",(VLOOKUP(P1850,Flora!$F$2:$M$7000,4,FALSE)))</f>
        <v/>
      </c>
    </row>
    <row r="1851" spans="17:19" x14ac:dyDescent="0.25">
      <c r="Q1851" t="str">
        <f>IF(P1851="","",(VLOOKUP(P1851,Flora!$F$2:$M$7000,2,FALSE)))</f>
        <v/>
      </c>
      <c r="R1851" t="str">
        <f>IF(P1851="","",(VLOOKUP(P1851,Flora!$F$2:$M$7000,3,FALSE)))</f>
        <v/>
      </c>
      <c r="S1851" t="str">
        <f>IF(P1851="","",(VLOOKUP(P1851,Flora!$F$2:$M$7000,4,FALSE)))</f>
        <v/>
      </c>
    </row>
    <row r="1852" spans="17:19" x14ac:dyDescent="0.25">
      <c r="Q1852" t="str">
        <f>IF(P1852="","",(VLOOKUP(P1852,Flora!$F$2:$M$7000,2,FALSE)))</f>
        <v/>
      </c>
      <c r="R1852" t="str">
        <f>IF(P1852="","",(VLOOKUP(P1852,Flora!$F$2:$M$7000,3,FALSE)))</f>
        <v/>
      </c>
      <c r="S1852" t="str">
        <f>IF(P1852="","",(VLOOKUP(P1852,Flora!$F$2:$M$7000,4,FALSE)))</f>
        <v/>
      </c>
    </row>
    <row r="1853" spans="17:19" x14ac:dyDescent="0.25">
      <c r="Q1853" t="str">
        <f>IF(P1853="","",(VLOOKUP(P1853,Flora!$F$2:$M$7000,2,FALSE)))</f>
        <v/>
      </c>
      <c r="R1853" t="str">
        <f>IF(P1853="","",(VLOOKUP(P1853,Flora!$F$2:$M$7000,3,FALSE)))</f>
        <v/>
      </c>
      <c r="S1853" t="str">
        <f>IF(P1853="","",(VLOOKUP(P1853,Flora!$F$2:$M$7000,4,FALSE)))</f>
        <v/>
      </c>
    </row>
    <row r="1854" spans="17:19" x14ac:dyDescent="0.25">
      <c r="Q1854" t="str">
        <f>IF(P1854="","",(VLOOKUP(P1854,Flora!$F$2:$M$7000,2,FALSE)))</f>
        <v/>
      </c>
      <c r="R1854" t="str">
        <f>IF(P1854="","",(VLOOKUP(P1854,Flora!$F$2:$M$7000,3,FALSE)))</f>
        <v/>
      </c>
      <c r="S1854" t="str">
        <f>IF(P1854="","",(VLOOKUP(P1854,Flora!$F$2:$M$7000,4,FALSE)))</f>
        <v/>
      </c>
    </row>
    <row r="1855" spans="17:19" x14ac:dyDescent="0.25">
      <c r="Q1855" t="str">
        <f>IF(P1855="","",(VLOOKUP(P1855,Flora!$F$2:$M$7000,2,FALSE)))</f>
        <v/>
      </c>
      <c r="R1855" t="str">
        <f>IF(P1855="","",(VLOOKUP(P1855,Flora!$F$2:$M$7000,3,FALSE)))</f>
        <v/>
      </c>
      <c r="S1855" t="str">
        <f>IF(P1855="","",(VLOOKUP(P1855,Flora!$F$2:$M$7000,4,FALSE)))</f>
        <v/>
      </c>
    </row>
    <row r="1856" spans="17:19" x14ac:dyDescent="0.25">
      <c r="Q1856" t="str">
        <f>IF(P1856="","",(VLOOKUP(P1856,Flora!$F$2:$M$7000,2,FALSE)))</f>
        <v/>
      </c>
      <c r="R1856" t="str">
        <f>IF(P1856="","",(VLOOKUP(P1856,Flora!$F$2:$M$7000,3,FALSE)))</f>
        <v/>
      </c>
      <c r="S1856" t="str">
        <f>IF(P1856="","",(VLOOKUP(P1856,Flora!$F$2:$M$7000,4,FALSE)))</f>
        <v/>
      </c>
    </row>
    <row r="1857" spans="17:19" x14ac:dyDescent="0.25">
      <c r="Q1857" t="str">
        <f>IF(P1857="","",(VLOOKUP(P1857,Flora!$F$2:$M$7000,2,FALSE)))</f>
        <v/>
      </c>
      <c r="R1857" t="str">
        <f>IF(P1857="","",(VLOOKUP(P1857,Flora!$F$2:$M$7000,3,FALSE)))</f>
        <v/>
      </c>
      <c r="S1857" t="str">
        <f>IF(P1857="","",(VLOOKUP(P1857,Flora!$F$2:$M$7000,4,FALSE)))</f>
        <v/>
      </c>
    </row>
    <row r="1858" spans="17:19" x14ac:dyDescent="0.25">
      <c r="Q1858" t="str">
        <f>IF(P1858="","",(VLOOKUP(P1858,Flora!$F$2:$M$7000,2,FALSE)))</f>
        <v/>
      </c>
      <c r="R1858" t="str">
        <f>IF(P1858="","",(VLOOKUP(P1858,Flora!$F$2:$M$7000,3,FALSE)))</f>
        <v/>
      </c>
      <c r="S1858" t="str">
        <f>IF(P1858="","",(VLOOKUP(P1858,Flora!$F$2:$M$7000,4,FALSE)))</f>
        <v/>
      </c>
    </row>
    <row r="1859" spans="17:19" x14ac:dyDescent="0.25">
      <c r="Q1859" t="str">
        <f>IF(P1859="","",(VLOOKUP(P1859,Flora!$F$2:$M$7000,2,FALSE)))</f>
        <v/>
      </c>
      <c r="R1859" t="str">
        <f>IF(P1859="","",(VLOOKUP(P1859,Flora!$F$2:$M$7000,3,FALSE)))</f>
        <v/>
      </c>
      <c r="S1859" t="str">
        <f>IF(P1859="","",(VLOOKUP(P1859,Flora!$F$2:$M$7000,4,FALSE)))</f>
        <v/>
      </c>
    </row>
    <row r="1860" spans="17:19" x14ac:dyDescent="0.25">
      <c r="Q1860" t="str">
        <f>IF(P1860="","",(VLOOKUP(P1860,Flora!$F$2:$M$7000,2,FALSE)))</f>
        <v/>
      </c>
      <c r="R1860" t="str">
        <f>IF(P1860="","",(VLOOKUP(P1860,Flora!$F$2:$M$7000,3,FALSE)))</f>
        <v/>
      </c>
      <c r="S1860" t="str">
        <f>IF(P1860="","",(VLOOKUP(P1860,Flora!$F$2:$M$7000,4,FALSE)))</f>
        <v/>
      </c>
    </row>
    <row r="1861" spans="17:19" x14ac:dyDescent="0.25">
      <c r="Q1861" t="str">
        <f>IF(P1861="","",(VLOOKUP(P1861,Flora!$F$2:$M$7000,2,FALSE)))</f>
        <v/>
      </c>
      <c r="R1861" t="str">
        <f>IF(P1861="","",(VLOOKUP(P1861,Flora!$F$2:$M$7000,3,FALSE)))</f>
        <v/>
      </c>
      <c r="S1861" t="str">
        <f>IF(P1861="","",(VLOOKUP(P1861,Flora!$F$2:$M$7000,4,FALSE)))</f>
        <v/>
      </c>
    </row>
    <row r="1862" spans="17:19" x14ac:dyDescent="0.25">
      <c r="Q1862" t="str">
        <f>IF(P1862="","",(VLOOKUP(P1862,Flora!$F$2:$M$7000,2,FALSE)))</f>
        <v/>
      </c>
      <c r="R1862" t="str">
        <f>IF(P1862="","",(VLOOKUP(P1862,Flora!$F$2:$M$7000,3,FALSE)))</f>
        <v/>
      </c>
      <c r="S1862" t="str">
        <f>IF(P1862="","",(VLOOKUP(P1862,Flora!$F$2:$M$7000,4,FALSE)))</f>
        <v/>
      </c>
    </row>
    <row r="1863" spans="17:19" x14ac:dyDescent="0.25">
      <c r="Q1863" t="str">
        <f>IF(P1863="","",(VLOOKUP(P1863,Flora!$F$2:$M$7000,2,FALSE)))</f>
        <v/>
      </c>
      <c r="R1863" t="str">
        <f>IF(P1863="","",(VLOOKUP(P1863,Flora!$F$2:$M$7000,3,FALSE)))</f>
        <v/>
      </c>
      <c r="S1863" t="str">
        <f>IF(P1863="","",(VLOOKUP(P1863,Flora!$F$2:$M$7000,4,FALSE)))</f>
        <v/>
      </c>
    </row>
    <row r="1864" spans="17:19" x14ac:dyDescent="0.25">
      <c r="Q1864" t="str">
        <f>IF(P1864="","",(VLOOKUP(P1864,Flora!$F$2:$M$7000,2,FALSE)))</f>
        <v/>
      </c>
      <c r="R1864" t="str">
        <f>IF(P1864="","",(VLOOKUP(P1864,Flora!$F$2:$M$7000,3,FALSE)))</f>
        <v/>
      </c>
      <c r="S1864" t="str">
        <f>IF(P1864="","",(VLOOKUP(P1864,Flora!$F$2:$M$7000,4,FALSE)))</f>
        <v/>
      </c>
    </row>
    <row r="1865" spans="17:19" x14ac:dyDescent="0.25">
      <c r="Q1865" t="str">
        <f>IF(P1865="","",(VLOOKUP(P1865,Flora!$F$2:$M$7000,2,FALSE)))</f>
        <v/>
      </c>
      <c r="R1865" t="str">
        <f>IF(P1865="","",(VLOOKUP(P1865,Flora!$F$2:$M$7000,3,FALSE)))</f>
        <v/>
      </c>
      <c r="S1865" t="str">
        <f>IF(P1865="","",(VLOOKUP(P1865,Flora!$F$2:$M$7000,4,FALSE)))</f>
        <v/>
      </c>
    </row>
    <row r="1866" spans="17:19" x14ac:dyDescent="0.25">
      <c r="Q1866" t="str">
        <f>IF(P1866="","",(VLOOKUP(P1866,Flora!$F$2:$M$7000,2,FALSE)))</f>
        <v/>
      </c>
      <c r="R1866" t="str">
        <f>IF(P1866="","",(VLOOKUP(P1866,Flora!$F$2:$M$7000,3,FALSE)))</f>
        <v/>
      </c>
      <c r="S1866" t="str">
        <f>IF(P1866="","",(VLOOKUP(P1866,Flora!$F$2:$M$7000,4,FALSE)))</f>
        <v/>
      </c>
    </row>
    <row r="1867" spans="17:19" x14ac:dyDescent="0.25">
      <c r="Q1867" t="str">
        <f>IF(P1867="","",(VLOOKUP(P1867,Flora!$F$2:$M$7000,2,FALSE)))</f>
        <v/>
      </c>
      <c r="R1867" t="str">
        <f>IF(P1867="","",(VLOOKUP(P1867,Flora!$F$2:$M$7000,3,FALSE)))</f>
        <v/>
      </c>
      <c r="S1867" t="str">
        <f>IF(P1867="","",(VLOOKUP(P1867,Flora!$F$2:$M$7000,4,FALSE)))</f>
        <v/>
      </c>
    </row>
    <row r="1868" spans="17:19" x14ac:dyDescent="0.25">
      <c r="Q1868" t="str">
        <f>IF(P1868="","",(VLOOKUP(P1868,Flora!$F$2:$M$7000,2,FALSE)))</f>
        <v/>
      </c>
      <c r="R1868" t="str">
        <f>IF(P1868="","",(VLOOKUP(P1868,Flora!$F$2:$M$7000,3,FALSE)))</f>
        <v/>
      </c>
      <c r="S1868" t="str">
        <f>IF(P1868="","",(VLOOKUP(P1868,Flora!$F$2:$M$7000,4,FALSE)))</f>
        <v/>
      </c>
    </row>
    <row r="1869" spans="17:19" x14ac:dyDescent="0.25">
      <c r="Q1869" t="str">
        <f>IF(P1869="","",(VLOOKUP(P1869,Flora!$F$2:$M$7000,2,FALSE)))</f>
        <v/>
      </c>
      <c r="R1869" t="str">
        <f>IF(P1869="","",(VLOOKUP(P1869,Flora!$F$2:$M$7000,3,FALSE)))</f>
        <v/>
      </c>
      <c r="S1869" t="str">
        <f>IF(P1869="","",(VLOOKUP(P1869,Flora!$F$2:$M$7000,4,FALSE)))</f>
        <v/>
      </c>
    </row>
    <row r="1870" spans="17:19" x14ac:dyDescent="0.25">
      <c r="Q1870" t="str">
        <f>IF(P1870="","",(VLOOKUP(P1870,Flora!$F$2:$M$7000,2,FALSE)))</f>
        <v/>
      </c>
      <c r="R1870" t="str">
        <f>IF(P1870="","",(VLOOKUP(P1870,Flora!$F$2:$M$7000,3,FALSE)))</f>
        <v/>
      </c>
      <c r="S1870" t="str">
        <f>IF(P1870="","",(VLOOKUP(P1870,Flora!$F$2:$M$7000,4,FALSE)))</f>
        <v/>
      </c>
    </row>
    <row r="1871" spans="17:19" x14ac:dyDescent="0.25">
      <c r="Q1871" t="str">
        <f>IF(P1871="","",(VLOOKUP(P1871,Flora!$F$2:$M$7000,2,FALSE)))</f>
        <v/>
      </c>
      <c r="R1871" t="str">
        <f>IF(P1871="","",(VLOOKUP(P1871,Flora!$F$2:$M$7000,3,FALSE)))</f>
        <v/>
      </c>
      <c r="S1871" t="str">
        <f>IF(P1871="","",(VLOOKUP(P1871,Flora!$F$2:$M$7000,4,FALSE)))</f>
        <v/>
      </c>
    </row>
    <row r="1872" spans="17:19" x14ac:dyDescent="0.25">
      <c r="Q1872" t="str">
        <f>IF(P1872="","",(VLOOKUP(P1872,Flora!$F$2:$M$7000,2,FALSE)))</f>
        <v/>
      </c>
      <c r="R1872" t="str">
        <f>IF(P1872="","",(VLOOKUP(P1872,Flora!$F$2:$M$7000,3,FALSE)))</f>
        <v/>
      </c>
      <c r="S1872" t="str">
        <f>IF(P1872="","",(VLOOKUP(P1872,Flora!$F$2:$M$7000,4,FALSE)))</f>
        <v/>
      </c>
    </row>
    <row r="1873" spans="17:19" x14ac:dyDescent="0.25">
      <c r="Q1873" t="str">
        <f>IF(P1873="","",(VLOOKUP(P1873,Flora!$F$2:$M$7000,2,FALSE)))</f>
        <v/>
      </c>
      <c r="R1873" t="str">
        <f>IF(P1873="","",(VLOOKUP(P1873,Flora!$F$2:$M$7000,3,FALSE)))</f>
        <v/>
      </c>
      <c r="S1873" t="str">
        <f>IF(P1873="","",(VLOOKUP(P1873,Flora!$F$2:$M$7000,4,FALSE)))</f>
        <v/>
      </c>
    </row>
    <row r="1874" spans="17:19" x14ac:dyDescent="0.25">
      <c r="Q1874" t="str">
        <f>IF(P1874="","",(VLOOKUP(P1874,Flora!$F$2:$M$7000,2,FALSE)))</f>
        <v/>
      </c>
      <c r="R1874" t="str">
        <f>IF(P1874="","",(VLOOKUP(P1874,Flora!$F$2:$M$7000,3,FALSE)))</f>
        <v/>
      </c>
      <c r="S1874" t="str">
        <f>IF(P1874="","",(VLOOKUP(P1874,Flora!$F$2:$M$7000,4,FALSE)))</f>
        <v/>
      </c>
    </row>
    <row r="1875" spans="17:19" x14ac:dyDescent="0.25">
      <c r="Q1875" t="str">
        <f>IF(P1875="","",(VLOOKUP(P1875,Flora!$F$2:$M$7000,2,FALSE)))</f>
        <v/>
      </c>
      <c r="R1875" t="str">
        <f>IF(P1875="","",(VLOOKUP(P1875,Flora!$F$2:$M$7000,3,FALSE)))</f>
        <v/>
      </c>
      <c r="S1875" t="str">
        <f>IF(P1875="","",(VLOOKUP(P1875,Flora!$F$2:$M$7000,4,FALSE)))</f>
        <v/>
      </c>
    </row>
    <row r="1876" spans="17:19" x14ac:dyDescent="0.25">
      <c r="Q1876" t="str">
        <f>IF(P1876="","",(VLOOKUP(P1876,Flora!$F$2:$M$7000,2,FALSE)))</f>
        <v/>
      </c>
      <c r="R1876" t="str">
        <f>IF(P1876="","",(VLOOKUP(P1876,Flora!$F$2:$M$7000,3,FALSE)))</f>
        <v/>
      </c>
      <c r="S1876" t="str">
        <f>IF(P1876="","",(VLOOKUP(P1876,Flora!$F$2:$M$7000,4,FALSE)))</f>
        <v/>
      </c>
    </row>
    <row r="1877" spans="17:19" x14ac:dyDescent="0.25">
      <c r="Q1877" t="str">
        <f>IF(P1877="","",(VLOOKUP(P1877,Flora!$F$2:$M$7000,2,FALSE)))</f>
        <v/>
      </c>
      <c r="R1877" t="str">
        <f>IF(P1877="","",(VLOOKUP(P1877,Flora!$F$2:$M$7000,3,FALSE)))</f>
        <v/>
      </c>
      <c r="S1877" t="str">
        <f>IF(P1877="","",(VLOOKUP(P1877,Flora!$F$2:$M$7000,4,FALSE)))</f>
        <v/>
      </c>
    </row>
    <row r="1878" spans="17:19" x14ac:dyDescent="0.25">
      <c r="Q1878" t="str">
        <f>IF(P1878="","",(VLOOKUP(P1878,Flora!$F$2:$M$7000,2,FALSE)))</f>
        <v/>
      </c>
      <c r="R1878" t="str">
        <f>IF(P1878="","",(VLOOKUP(P1878,Flora!$F$2:$M$7000,3,FALSE)))</f>
        <v/>
      </c>
      <c r="S1878" t="str">
        <f>IF(P1878="","",(VLOOKUP(P1878,Flora!$F$2:$M$7000,4,FALSE)))</f>
        <v/>
      </c>
    </row>
    <row r="1879" spans="17:19" x14ac:dyDescent="0.25">
      <c r="Q1879" t="str">
        <f>IF(P1879="","",(VLOOKUP(P1879,Flora!$F$2:$M$7000,2,FALSE)))</f>
        <v/>
      </c>
      <c r="R1879" t="str">
        <f>IF(P1879="","",(VLOOKUP(P1879,Flora!$F$2:$M$7000,3,FALSE)))</f>
        <v/>
      </c>
      <c r="S1879" t="str">
        <f>IF(P1879="","",(VLOOKUP(P1879,Flora!$F$2:$M$7000,4,FALSE)))</f>
        <v/>
      </c>
    </row>
    <row r="1880" spans="17:19" x14ac:dyDescent="0.25">
      <c r="Q1880" t="str">
        <f>IF(P1880="","",(VLOOKUP(P1880,Flora!$F$2:$M$7000,2,FALSE)))</f>
        <v/>
      </c>
      <c r="R1880" t="str">
        <f>IF(P1880="","",(VLOOKUP(P1880,Flora!$F$2:$M$7000,3,FALSE)))</f>
        <v/>
      </c>
      <c r="S1880" t="str">
        <f>IF(P1880="","",(VLOOKUP(P1880,Flora!$F$2:$M$7000,4,FALSE)))</f>
        <v/>
      </c>
    </row>
    <row r="1881" spans="17:19" x14ac:dyDescent="0.25">
      <c r="Q1881" t="str">
        <f>IF(P1881="","",(VLOOKUP(P1881,Flora!$F$2:$M$7000,2,FALSE)))</f>
        <v/>
      </c>
      <c r="R1881" t="str">
        <f>IF(P1881="","",(VLOOKUP(P1881,Flora!$F$2:$M$7000,3,FALSE)))</f>
        <v/>
      </c>
      <c r="S1881" t="str">
        <f>IF(P1881="","",(VLOOKUP(P1881,Flora!$F$2:$M$7000,4,FALSE)))</f>
        <v/>
      </c>
    </row>
    <row r="1882" spans="17:19" x14ac:dyDescent="0.25">
      <c r="Q1882" t="str">
        <f>IF(P1882="","",(VLOOKUP(P1882,Flora!$F$2:$M$7000,2,FALSE)))</f>
        <v/>
      </c>
      <c r="R1882" t="str">
        <f>IF(P1882="","",(VLOOKUP(P1882,Flora!$F$2:$M$7000,3,FALSE)))</f>
        <v/>
      </c>
      <c r="S1882" t="str">
        <f>IF(P1882="","",(VLOOKUP(P1882,Flora!$F$2:$M$7000,4,FALSE)))</f>
        <v/>
      </c>
    </row>
    <row r="1883" spans="17:19" x14ac:dyDescent="0.25">
      <c r="Q1883" t="str">
        <f>IF(P1883="","",(VLOOKUP(P1883,Flora!$F$2:$M$7000,2,FALSE)))</f>
        <v/>
      </c>
      <c r="R1883" t="str">
        <f>IF(P1883="","",(VLOOKUP(P1883,Flora!$F$2:$M$7000,3,FALSE)))</f>
        <v/>
      </c>
      <c r="S1883" t="str">
        <f>IF(P1883="","",(VLOOKUP(P1883,Flora!$F$2:$M$7000,4,FALSE)))</f>
        <v/>
      </c>
    </row>
    <row r="1884" spans="17:19" x14ac:dyDescent="0.25">
      <c r="Q1884" t="str">
        <f>IF(P1884="","",(VLOOKUP(P1884,Flora!$F$2:$M$7000,2,FALSE)))</f>
        <v/>
      </c>
      <c r="R1884" t="str">
        <f>IF(P1884="","",(VLOOKUP(P1884,Flora!$F$2:$M$7000,3,FALSE)))</f>
        <v/>
      </c>
      <c r="S1884" t="str">
        <f>IF(P1884="","",(VLOOKUP(P1884,Flora!$F$2:$M$7000,4,FALSE)))</f>
        <v/>
      </c>
    </row>
    <row r="1885" spans="17:19" x14ac:dyDescent="0.25">
      <c r="Q1885" t="str">
        <f>IF(P1885="","",(VLOOKUP(P1885,Flora!$F$2:$M$7000,2,FALSE)))</f>
        <v/>
      </c>
      <c r="R1885" t="str">
        <f>IF(P1885="","",(VLOOKUP(P1885,Flora!$F$2:$M$7000,3,FALSE)))</f>
        <v/>
      </c>
      <c r="S1885" t="str">
        <f>IF(P1885="","",(VLOOKUP(P1885,Flora!$F$2:$M$7000,4,FALSE)))</f>
        <v/>
      </c>
    </row>
    <row r="1886" spans="17:19" x14ac:dyDescent="0.25">
      <c r="Q1886" t="str">
        <f>IF(P1886="","",(VLOOKUP(P1886,Flora!$F$2:$M$7000,2,FALSE)))</f>
        <v/>
      </c>
      <c r="R1886" t="str">
        <f>IF(P1886="","",(VLOOKUP(P1886,Flora!$F$2:$M$7000,3,FALSE)))</f>
        <v/>
      </c>
      <c r="S1886" t="str">
        <f>IF(P1886="","",(VLOOKUP(P1886,Flora!$F$2:$M$7000,4,FALSE)))</f>
        <v/>
      </c>
    </row>
    <row r="1887" spans="17:19" x14ac:dyDescent="0.25">
      <c r="Q1887" t="str">
        <f>IF(P1887="","",(VLOOKUP(P1887,Flora!$F$2:$M$7000,2,FALSE)))</f>
        <v/>
      </c>
      <c r="R1887" t="str">
        <f>IF(P1887="","",(VLOOKUP(P1887,Flora!$F$2:$M$7000,3,FALSE)))</f>
        <v/>
      </c>
      <c r="S1887" t="str">
        <f>IF(P1887="","",(VLOOKUP(P1887,Flora!$F$2:$M$7000,4,FALSE)))</f>
        <v/>
      </c>
    </row>
    <row r="1888" spans="17:19" x14ac:dyDescent="0.25">
      <c r="Q1888" t="str">
        <f>IF(P1888="","",(VLOOKUP(P1888,Flora!$F$2:$M$7000,2,FALSE)))</f>
        <v/>
      </c>
      <c r="R1888" t="str">
        <f>IF(P1888="","",(VLOOKUP(P1888,Flora!$F$2:$M$7000,3,FALSE)))</f>
        <v/>
      </c>
      <c r="S1888" t="str">
        <f>IF(P1888="","",(VLOOKUP(P1888,Flora!$F$2:$M$7000,4,FALSE)))</f>
        <v/>
      </c>
    </row>
    <row r="1889" spans="17:19" x14ac:dyDescent="0.25">
      <c r="Q1889" t="str">
        <f>IF(P1889="","",(VLOOKUP(P1889,Flora!$F$2:$M$7000,2,FALSE)))</f>
        <v/>
      </c>
      <c r="R1889" t="str">
        <f>IF(P1889="","",(VLOOKUP(P1889,Flora!$F$2:$M$7000,3,FALSE)))</f>
        <v/>
      </c>
      <c r="S1889" t="str">
        <f>IF(P1889="","",(VLOOKUP(P1889,Flora!$F$2:$M$7000,4,FALSE)))</f>
        <v/>
      </c>
    </row>
    <row r="1890" spans="17:19" x14ac:dyDescent="0.25">
      <c r="Q1890" t="str">
        <f>IF(P1890="","",(VLOOKUP(P1890,Flora!$F$2:$M$7000,2,FALSE)))</f>
        <v/>
      </c>
      <c r="R1890" t="str">
        <f>IF(P1890="","",(VLOOKUP(P1890,Flora!$F$2:$M$7000,3,FALSE)))</f>
        <v/>
      </c>
      <c r="S1890" t="str">
        <f>IF(P1890="","",(VLOOKUP(P1890,Flora!$F$2:$M$7000,4,FALSE)))</f>
        <v/>
      </c>
    </row>
    <row r="1891" spans="17:19" x14ac:dyDescent="0.25">
      <c r="Q1891" t="str">
        <f>IF(P1891="","",(VLOOKUP(P1891,Flora!$F$2:$M$7000,2,FALSE)))</f>
        <v/>
      </c>
      <c r="R1891" t="str">
        <f>IF(P1891="","",(VLOOKUP(P1891,Flora!$F$2:$M$7000,3,FALSE)))</f>
        <v/>
      </c>
      <c r="S1891" t="str">
        <f>IF(P1891="","",(VLOOKUP(P1891,Flora!$F$2:$M$7000,4,FALSE)))</f>
        <v/>
      </c>
    </row>
    <row r="1892" spans="17:19" x14ac:dyDescent="0.25">
      <c r="Q1892" t="str">
        <f>IF(P1892="","",(VLOOKUP(P1892,Flora!$F$2:$M$7000,2,FALSE)))</f>
        <v/>
      </c>
      <c r="R1892" t="str">
        <f>IF(P1892="","",(VLOOKUP(P1892,Flora!$F$2:$M$7000,3,FALSE)))</f>
        <v/>
      </c>
      <c r="S1892" t="str">
        <f>IF(P1892="","",(VLOOKUP(P1892,Flora!$F$2:$M$7000,4,FALSE)))</f>
        <v/>
      </c>
    </row>
    <row r="1893" spans="17:19" x14ac:dyDescent="0.25">
      <c r="Q1893" t="str">
        <f>IF(P1893="","",(VLOOKUP(P1893,Flora!$F$2:$M$7000,2,FALSE)))</f>
        <v/>
      </c>
      <c r="R1893" t="str">
        <f>IF(P1893="","",(VLOOKUP(P1893,Flora!$F$2:$M$7000,3,FALSE)))</f>
        <v/>
      </c>
      <c r="S1893" t="str">
        <f>IF(P1893="","",(VLOOKUP(P1893,Flora!$F$2:$M$7000,4,FALSE)))</f>
        <v/>
      </c>
    </row>
    <row r="1894" spans="17:19" x14ac:dyDescent="0.25">
      <c r="Q1894" t="str">
        <f>IF(P1894="","",(VLOOKUP(P1894,Flora!$F$2:$M$7000,2,FALSE)))</f>
        <v/>
      </c>
      <c r="R1894" t="str">
        <f>IF(P1894="","",(VLOOKUP(P1894,Flora!$F$2:$M$7000,3,FALSE)))</f>
        <v/>
      </c>
      <c r="S1894" t="str">
        <f>IF(P1894="","",(VLOOKUP(P1894,Flora!$F$2:$M$7000,4,FALSE)))</f>
        <v/>
      </c>
    </row>
    <row r="1895" spans="17:19" x14ac:dyDescent="0.25">
      <c r="Q1895" t="str">
        <f>IF(P1895="","",(VLOOKUP(P1895,Flora!$F$2:$M$7000,2,FALSE)))</f>
        <v/>
      </c>
      <c r="R1895" t="str">
        <f>IF(P1895="","",(VLOOKUP(P1895,Flora!$F$2:$M$7000,3,FALSE)))</f>
        <v/>
      </c>
      <c r="S1895" t="str">
        <f>IF(P1895="","",(VLOOKUP(P1895,Flora!$F$2:$M$7000,4,FALSE)))</f>
        <v/>
      </c>
    </row>
    <row r="1896" spans="17:19" x14ac:dyDescent="0.25">
      <c r="Q1896" t="str">
        <f>IF(P1896="","",(VLOOKUP(P1896,Flora!$F$2:$M$7000,2,FALSE)))</f>
        <v/>
      </c>
      <c r="R1896" t="str">
        <f>IF(P1896="","",(VLOOKUP(P1896,Flora!$F$2:$M$7000,3,FALSE)))</f>
        <v/>
      </c>
      <c r="S1896" t="str">
        <f>IF(P1896="","",(VLOOKUP(P1896,Flora!$F$2:$M$7000,4,FALSE)))</f>
        <v/>
      </c>
    </row>
    <row r="1897" spans="17:19" x14ac:dyDescent="0.25">
      <c r="Q1897" t="str">
        <f>IF(P1897="","",(VLOOKUP(P1897,Flora!$F$2:$M$7000,2,FALSE)))</f>
        <v/>
      </c>
      <c r="R1897" t="str">
        <f>IF(P1897="","",(VLOOKUP(P1897,Flora!$F$2:$M$7000,3,FALSE)))</f>
        <v/>
      </c>
      <c r="S1897" t="str">
        <f>IF(P1897="","",(VLOOKUP(P1897,Flora!$F$2:$M$7000,4,FALSE)))</f>
        <v/>
      </c>
    </row>
    <row r="1898" spans="17:19" x14ac:dyDescent="0.25">
      <c r="Q1898" t="str">
        <f>IF(P1898="","",(VLOOKUP(P1898,Flora!$F$2:$M$7000,2,FALSE)))</f>
        <v/>
      </c>
      <c r="R1898" t="str">
        <f>IF(P1898="","",(VLOOKUP(P1898,Flora!$F$2:$M$7000,3,FALSE)))</f>
        <v/>
      </c>
      <c r="S1898" t="str">
        <f>IF(P1898="","",(VLOOKUP(P1898,Flora!$F$2:$M$7000,4,FALSE)))</f>
        <v/>
      </c>
    </row>
    <row r="1899" spans="17:19" x14ac:dyDescent="0.25">
      <c r="Q1899" t="str">
        <f>IF(P1899="","",(VLOOKUP(P1899,Flora!$F$2:$M$7000,2,FALSE)))</f>
        <v/>
      </c>
      <c r="R1899" t="str">
        <f>IF(P1899="","",(VLOOKUP(P1899,Flora!$F$2:$M$7000,3,FALSE)))</f>
        <v/>
      </c>
      <c r="S1899" t="str">
        <f>IF(P1899="","",(VLOOKUP(P1899,Flora!$F$2:$M$7000,4,FALSE)))</f>
        <v/>
      </c>
    </row>
    <row r="1900" spans="17:19" x14ac:dyDescent="0.25">
      <c r="Q1900" t="str">
        <f>IF(P1900="","",(VLOOKUP(P1900,Flora!$F$2:$M$7000,2,FALSE)))</f>
        <v/>
      </c>
      <c r="R1900" t="str">
        <f>IF(P1900="","",(VLOOKUP(P1900,Flora!$F$2:$M$7000,3,FALSE)))</f>
        <v/>
      </c>
      <c r="S1900" t="str">
        <f>IF(P1900="","",(VLOOKUP(P1900,Flora!$F$2:$M$7000,4,FALSE)))</f>
        <v/>
      </c>
    </row>
    <row r="1901" spans="17:19" x14ac:dyDescent="0.25">
      <c r="Q1901" t="str">
        <f>IF(P1901="","",(VLOOKUP(P1901,Flora!$F$2:$M$7000,2,FALSE)))</f>
        <v/>
      </c>
      <c r="R1901" t="str">
        <f>IF(P1901="","",(VLOOKUP(P1901,Flora!$F$2:$M$7000,3,FALSE)))</f>
        <v/>
      </c>
      <c r="S1901" t="str">
        <f>IF(P1901="","",(VLOOKUP(P1901,Flora!$F$2:$M$7000,4,FALSE)))</f>
        <v/>
      </c>
    </row>
    <row r="1902" spans="17:19" x14ac:dyDescent="0.25">
      <c r="Q1902" t="str">
        <f>IF(P1902="","",(VLOOKUP(P1902,Flora!$F$2:$M$7000,2,FALSE)))</f>
        <v/>
      </c>
      <c r="R1902" t="str">
        <f>IF(P1902="","",(VLOOKUP(P1902,Flora!$F$2:$M$7000,3,FALSE)))</f>
        <v/>
      </c>
      <c r="S1902" t="str">
        <f>IF(P1902="","",(VLOOKUP(P1902,Flora!$F$2:$M$7000,4,FALSE)))</f>
        <v/>
      </c>
    </row>
    <row r="1903" spans="17:19" x14ac:dyDescent="0.25">
      <c r="Q1903" t="str">
        <f>IF(P1903="","",(VLOOKUP(P1903,Flora!$F$2:$M$7000,2,FALSE)))</f>
        <v/>
      </c>
      <c r="R1903" t="str">
        <f>IF(P1903="","",(VLOOKUP(P1903,Flora!$F$2:$M$7000,3,FALSE)))</f>
        <v/>
      </c>
      <c r="S1903" t="str">
        <f>IF(P1903="","",(VLOOKUP(P1903,Flora!$F$2:$M$7000,4,FALSE)))</f>
        <v/>
      </c>
    </row>
    <row r="1904" spans="17:19" x14ac:dyDescent="0.25">
      <c r="Q1904" t="str">
        <f>IF(P1904="","",(VLOOKUP(P1904,Flora!$F$2:$M$7000,2,FALSE)))</f>
        <v/>
      </c>
      <c r="R1904" t="str">
        <f>IF(P1904="","",(VLOOKUP(P1904,Flora!$F$2:$M$7000,3,FALSE)))</f>
        <v/>
      </c>
      <c r="S1904" t="str">
        <f>IF(P1904="","",(VLOOKUP(P1904,Flora!$F$2:$M$7000,4,FALSE)))</f>
        <v/>
      </c>
    </row>
    <row r="1905" spans="17:19" x14ac:dyDescent="0.25">
      <c r="Q1905" t="str">
        <f>IF(P1905="","",(VLOOKUP(P1905,Flora!$F$2:$M$7000,2,FALSE)))</f>
        <v/>
      </c>
      <c r="R1905" t="str">
        <f>IF(P1905="","",(VLOOKUP(P1905,Flora!$F$2:$M$7000,3,FALSE)))</f>
        <v/>
      </c>
      <c r="S1905" t="str">
        <f>IF(P1905="","",(VLOOKUP(P1905,Flora!$F$2:$M$7000,4,FALSE)))</f>
        <v/>
      </c>
    </row>
    <row r="1906" spans="17:19" x14ac:dyDescent="0.25">
      <c r="Q1906" t="str">
        <f>IF(P1906="","",(VLOOKUP(P1906,Flora!$F$2:$M$7000,2,FALSE)))</f>
        <v/>
      </c>
      <c r="R1906" t="str">
        <f>IF(P1906="","",(VLOOKUP(P1906,Flora!$F$2:$M$7000,3,FALSE)))</f>
        <v/>
      </c>
      <c r="S1906" t="str">
        <f>IF(P1906="","",(VLOOKUP(P1906,Flora!$F$2:$M$7000,4,FALSE)))</f>
        <v/>
      </c>
    </row>
    <row r="1907" spans="17:19" x14ac:dyDescent="0.25">
      <c r="Q1907" t="str">
        <f>IF(P1907="","",(VLOOKUP(P1907,Flora!$F$2:$M$7000,2,FALSE)))</f>
        <v/>
      </c>
      <c r="R1907" t="str">
        <f>IF(P1907="","",(VLOOKUP(P1907,Flora!$F$2:$M$7000,3,FALSE)))</f>
        <v/>
      </c>
      <c r="S1907" t="str">
        <f>IF(P1907="","",(VLOOKUP(P1907,Flora!$F$2:$M$7000,4,FALSE)))</f>
        <v/>
      </c>
    </row>
    <row r="1908" spans="17:19" x14ac:dyDescent="0.25">
      <c r="Q1908" t="str">
        <f>IF(P1908="","",(VLOOKUP(P1908,Flora!$F$2:$M$7000,2,FALSE)))</f>
        <v/>
      </c>
      <c r="R1908" t="str">
        <f>IF(P1908="","",(VLOOKUP(P1908,Flora!$F$2:$M$7000,3,FALSE)))</f>
        <v/>
      </c>
      <c r="S1908" t="str">
        <f>IF(P1908="","",(VLOOKUP(P1908,Flora!$F$2:$M$7000,4,FALSE)))</f>
        <v/>
      </c>
    </row>
    <row r="1909" spans="17:19" x14ac:dyDescent="0.25">
      <c r="Q1909" t="str">
        <f>IF(P1909="","",(VLOOKUP(P1909,Flora!$F$2:$M$7000,2,FALSE)))</f>
        <v/>
      </c>
      <c r="R1909" t="str">
        <f>IF(P1909="","",(VLOOKUP(P1909,Flora!$F$2:$M$7000,3,FALSE)))</f>
        <v/>
      </c>
      <c r="S1909" t="str">
        <f>IF(P1909="","",(VLOOKUP(P1909,Flora!$F$2:$M$7000,4,FALSE)))</f>
        <v/>
      </c>
    </row>
    <row r="1910" spans="17:19" x14ac:dyDescent="0.25">
      <c r="Q1910" t="str">
        <f>IF(P1910="","",(VLOOKUP(P1910,Flora!$F$2:$M$7000,2,FALSE)))</f>
        <v/>
      </c>
      <c r="R1910" t="str">
        <f>IF(P1910="","",(VLOOKUP(P1910,Flora!$F$2:$M$7000,3,FALSE)))</f>
        <v/>
      </c>
      <c r="S1910" t="str">
        <f>IF(P1910="","",(VLOOKUP(P1910,Flora!$F$2:$M$7000,4,FALSE)))</f>
        <v/>
      </c>
    </row>
    <row r="1911" spans="17:19" x14ac:dyDescent="0.25">
      <c r="Q1911" t="str">
        <f>IF(P1911="","",(VLOOKUP(P1911,Flora!$F$2:$M$7000,2,FALSE)))</f>
        <v/>
      </c>
      <c r="R1911" t="str">
        <f>IF(P1911="","",(VLOOKUP(P1911,Flora!$F$2:$M$7000,3,FALSE)))</f>
        <v/>
      </c>
      <c r="S1911" t="str">
        <f>IF(P1911="","",(VLOOKUP(P1911,Flora!$F$2:$M$7000,4,FALSE)))</f>
        <v/>
      </c>
    </row>
    <row r="1912" spans="17:19" x14ac:dyDescent="0.25">
      <c r="Q1912" t="str">
        <f>IF(P1912="","",(VLOOKUP(P1912,Flora!$F$2:$M$7000,2,FALSE)))</f>
        <v/>
      </c>
      <c r="R1912" t="str">
        <f>IF(P1912="","",(VLOOKUP(P1912,Flora!$F$2:$M$7000,3,FALSE)))</f>
        <v/>
      </c>
      <c r="S1912" t="str">
        <f>IF(P1912="","",(VLOOKUP(P1912,Flora!$F$2:$M$7000,4,FALSE)))</f>
        <v/>
      </c>
    </row>
    <row r="1913" spans="17:19" x14ac:dyDescent="0.25">
      <c r="Q1913" t="str">
        <f>IF(P1913="","",(VLOOKUP(P1913,Flora!$F$2:$M$7000,2,FALSE)))</f>
        <v/>
      </c>
      <c r="R1913" t="str">
        <f>IF(P1913="","",(VLOOKUP(P1913,Flora!$F$2:$M$7000,3,FALSE)))</f>
        <v/>
      </c>
      <c r="S1913" t="str">
        <f>IF(P1913="","",(VLOOKUP(P1913,Flora!$F$2:$M$7000,4,FALSE)))</f>
        <v/>
      </c>
    </row>
    <row r="1914" spans="17:19" x14ac:dyDescent="0.25">
      <c r="Q1914" t="str">
        <f>IF(P1914="","",(VLOOKUP(P1914,Flora!$F$2:$M$7000,2,FALSE)))</f>
        <v/>
      </c>
      <c r="R1914" t="str">
        <f>IF(P1914="","",(VLOOKUP(P1914,Flora!$F$2:$M$7000,3,FALSE)))</f>
        <v/>
      </c>
      <c r="S1914" t="str">
        <f>IF(P1914="","",(VLOOKUP(P1914,Flora!$F$2:$M$7000,4,FALSE)))</f>
        <v/>
      </c>
    </row>
    <row r="1915" spans="17:19" x14ac:dyDescent="0.25">
      <c r="Q1915" t="str">
        <f>IF(P1915="","",(VLOOKUP(P1915,Flora!$F$2:$M$7000,2,FALSE)))</f>
        <v/>
      </c>
      <c r="R1915" t="str">
        <f>IF(P1915="","",(VLOOKUP(P1915,Flora!$F$2:$M$7000,3,FALSE)))</f>
        <v/>
      </c>
      <c r="S1915" t="str">
        <f>IF(P1915="","",(VLOOKUP(P1915,Flora!$F$2:$M$7000,4,FALSE)))</f>
        <v/>
      </c>
    </row>
    <row r="1916" spans="17:19" x14ac:dyDescent="0.25">
      <c r="Q1916" t="str">
        <f>IF(P1916="","",(VLOOKUP(P1916,Flora!$F$2:$M$7000,2,FALSE)))</f>
        <v/>
      </c>
      <c r="R1916" t="str">
        <f>IF(P1916="","",(VLOOKUP(P1916,Flora!$F$2:$M$7000,3,FALSE)))</f>
        <v/>
      </c>
      <c r="S1916" t="str">
        <f>IF(P1916="","",(VLOOKUP(P1916,Flora!$F$2:$M$7000,4,FALSE)))</f>
        <v/>
      </c>
    </row>
    <row r="1917" spans="17:19" x14ac:dyDescent="0.25">
      <c r="Q1917" t="str">
        <f>IF(P1917="","",(VLOOKUP(P1917,Flora!$F$2:$M$7000,2,FALSE)))</f>
        <v/>
      </c>
      <c r="R1917" t="str">
        <f>IF(P1917="","",(VLOOKUP(P1917,Flora!$F$2:$M$7000,3,FALSE)))</f>
        <v/>
      </c>
      <c r="S1917" t="str">
        <f>IF(P1917="","",(VLOOKUP(P1917,Flora!$F$2:$M$7000,4,FALSE)))</f>
        <v/>
      </c>
    </row>
    <row r="1918" spans="17:19" x14ac:dyDescent="0.25">
      <c r="Q1918" t="str">
        <f>IF(P1918="","",(VLOOKUP(P1918,Flora!$F$2:$M$7000,2,FALSE)))</f>
        <v/>
      </c>
      <c r="R1918" t="str">
        <f>IF(P1918="","",(VLOOKUP(P1918,Flora!$F$2:$M$7000,3,FALSE)))</f>
        <v/>
      </c>
      <c r="S1918" t="str">
        <f>IF(P1918="","",(VLOOKUP(P1918,Flora!$F$2:$M$7000,4,FALSE)))</f>
        <v/>
      </c>
    </row>
    <row r="1919" spans="17:19" x14ac:dyDescent="0.25">
      <c r="Q1919" t="str">
        <f>IF(P1919="","",(VLOOKUP(P1919,Flora!$F$2:$M$7000,2,FALSE)))</f>
        <v/>
      </c>
      <c r="R1919" t="str">
        <f>IF(P1919="","",(VLOOKUP(P1919,Flora!$F$2:$M$7000,3,FALSE)))</f>
        <v/>
      </c>
      <c r="S1919" t="str">
        <f>IF(P1919="","",(VLOOKUP(P1919,Flora!$F$2:$M$7000,4,FALSE)))</f>
        <v/>
      </c>
    </row>
    <row r="1920" spans="17:19" x14ac:dyDescent="0.25">
      <c r="Q1920" t="str">
        <f>IF(P1920="","",(VLOOKUP(P1920,Flora!$F$2:$M$7000,2,FALSE)))</f>
        <v/>
      </c>
      <c r="R1920" t="str">
        <f>IF(P1920="","",(VLOOKUP(P1920,Flora!$F$2:$M$7000,3,FALSE)))</f>
        <v/>
      </c>
      <c r="S1920" t="str">
        <f>IF(P1920="","",(VLOOKUP(P1920,Flora!$F$2:$M$7000,4,FALSE)))</f>
        <v/>
      </c>
    </row>
    <row r="1921" spans="17:19" x14ac:dyDescent="0.25">
      <c r="Q1921" t="str">
        <f>IF(P1921="","",(VLOOKUP(P1921,Flora!$F$2:$M$7000,2,FALSE)))</f>
        <v/>
      </c>
      <c r="R1921" t="str">
        <f>IF(P1921="","",(VLOOKUP(P1921,Flora!$F$2:$M$7000,3,FALSE)))</f>
        <v/>
      </c>
      <c r="S1921" t="str">
        <f>IF(P1921="","",(VLOOKUP(P1921,Flora!$F$2:$M$7000,4,FALSE)))</f>
        <v/>
      </c>
    </row>
    <row r="1922" spans="17:19" x14ac:dyDescent="0.25">
      <c r="Q1922" t="str">
        <f>IF(P1922="","",(VLOOKUP(P1922,Flora!$F$2:$M$7000,2,FALSE)))</f>
        <v/>
      </c>
      <c r="R1922" t="str">
        <f>IF(P1922="","",(VLOOKUP(P1922,Flora!$F$2:$M$7000,3,FALSE)))</f>
        <v/>
      </c>
      <c r="S1922" t="str">
        <f>IF(P1922="","",(VLOOKUP(P1922,Flora!$F$2:$M$7000,4,FALSE)))</f>
        <v/>
      </c>
    </row>
    <row r="1923" spans="17:19" x14ac:dyDescent="0.25">
      <c r="Q1923" t="str">
        <f>IF(P1923="","",(VLOOKUP(P1923,Flora!$F$2:$M$7000,2,FALSE)))</f>
        <v/>
      </c>
      <c r="R1923" t="str">
        <f>IF(P1923="","",(VLOOKUP(P1923,Flora!$F$2:$M$7000,3,FALSE)))</f>
        <v/>
      </c>
      <c r="S1923" t="str">
        <f>IF(P1923="","",(VLOOKUP(P1923,Flora!$F$2:$M$7000,4,FALSE)))</f>
        <v/>
      </c>
    </row>
    <row r="1924" spans="17:19" x14ac:dyDescent="0.25">
      <c r="Q1924" t="str">
        <f>IF(P1924="","",(VLOOKUP(P1924,Flora!$F$2:$M$7000,2,FALSE)))</f>
        <v/>
      </c>
      <c r="R1924" t="str">
        <f>IF(P1924="","",(VLOOKUP(P1924,Flora!$F$2:$M$7000,3,FALSE)))</f>
        <v/>
      </c>
      <c r="S1924" t="str">
        <f>IF(P1924="","",(VLOOKUP(P1924,Flora!$F$2:$M$7000,4,FALSE)))</f>
        <v/>
      </c>
    </row>
    <row r="1925" spans="17:19" x14ac:dyDescent="0.25">
      <c r="Q1925" t="str">
        <f>IF(P1925="","",(VLOOKUP(P1925,Flora!$F$2:$M$7000,2,FALSE)))</f>
        <v/>
      </c>
      <c r="R1925" t="str">
        <f>IF(P1925="","",(VLOOKUP(P1925,Flora!$F$2:$M$7000,3,FALSE)))</f>
        <v/>
      </c>
      <c r="S1925" t="str">
        <f>IF(P1925="","",(VLOOKUP(P1925,Flora!$F$2:$M$7000,4,FALSE)))</f>
        <v/>
      </c>
    </row>
    <row r="1926" spans="17:19" x14ac:dyDescent="0.25">
      <c r="Q1926" t="str">
        <f>IF(P1926="","",(VLOOKUP(P1926,Flora!$F$2:$M$7000,2,FALSE)))</f>
        <v/>
      </c>
      <c r="R1926" t="str">
        <f>IF(P1926="","",(VLOOKUP(P1926,Flora!$F$2:$M$7000,3,FALSE)))</f>
        <v/>
      </c>
      <c r="S1926" t="str">
        <f>IF(P1926="","",(VLOOKUP(P1926,Flora!$F$2:$M$7000,4,FALSE)))</f>
        <v/>
      </c>
    </row>
    <row r="1927" spans="17:19" x14ac:dyDescent="0.25">
      <c r="Q1927" t="str">
        <f>IF(P1927="","",(VLOOKUP(P1927,Flora!$F$2:$M$7000,2,FALSE)))</f>
        <v/>
      </c>
      <c r="R1927" t="str">
        <f>IF(P1927="","",(VLOOKUP(P1927,Flora!$F$2:$M$7000,3,FALSE)))</f>
        <v/>
      </c>
      <c r="S1927" t="str">
        <f>IF(P1927="","",(VLOOKUP(P1927,Flora!$F$2:$M$7000,4,FALSE)))</f>
        <v/>
      </c>
    </row>
    <row r="1928" spans="17:19" x14ac:dyDescent="0.25">
      <c r="Q1928" t="str">
        <f>IF(P1928="","",(VLOOKUP(P1928,Flora!$F$2:$M$7000,2,FALSE)))</f>
        <v/>
      </c>
      <c r="R1928" t="str">
        <f>IF(P1928="","",(VLOOKUP(P1928,Flora!$F$2:$M$7000,3,FALSE)))</f>
        <v/>
      </c>
      <c r="S1928" t="str">
        <f>IF(P1928="","",(VLOOKUP(P1928,Flora!$F$2:$M$7000,4,FALSE)))</f>
        <v/>
      </c>
    </row>
    <row r="1929" spans="17:19" x14ac:dyDescent="0.25">
      <c r="Q1929" t="str">
        <f>IF(P1929="","",(VLOOKUP(P1929,Flora!$F$2:$M$7000,2,FALSE)))</f>
        <v/>
      </c>
      <c r="R1929" t="str">
        <f>IF(P1929="","",(VLOOKUP(P1929,Flora!$F$2:$M$7000,3,FALSE)))</f>
        <v/>
      </c>
      <c r="S1929" t="str">
        <f>IF(P1929="","",(VLOOKUP(P1929,Flora!$F$2:$M$7000,4,FALSE)))</f>
        <v/>
      </c>
    </row>
    <row r="1930" spans="17:19" x14ac:dyDescent="0.25">
      <c r="Q1930" t="str">
        <f>IF(P1930="","",(VLOOKUP(P1930,Flora!$F$2:$M$7000,2,FALSE)))</f>
        <v/>
      </c>
      <c r="R1930" t="str">
        <f>IF(P1930="","",(VLOOKUP(P1930,Flora!$F$2:$M$7000,3,FALSE)))</f>
        <v/>
      </c>
      <c r="S1930" t="str">
        <f>IF(P1930="","",(VLOOKUP(P1930,Flora!$F$2:$M$7000,4,FALSE)))</f>
        <v/>
      </c>
    </row>
    <row r="1931" spans="17:19" x14ac:dyDescent="0.25">
      <c r="Q1931" t="str">
        <f>IF(P1931="","",(VLOOKUP(P1931,Flora!$F$2:$M$7000,2,FALSE)))</f>
        <v/>
      </c>
      <c r="R1931" t="str">
        <f>IF(P1931="","",(VLOOKUP(P1931,Flora!$F$2:$M$7000,3,FALSE)))</f>
        <v/>
      </c>
      <c r="S1931" t="str">
        <f>IF(P1931="","",(VLOOKUP(P1931,Flora!$F$2:$M$7000,4,FALSE)))</f>
        <v/>
      </c>
    </row>
    <row r="1932" spans="17:19" x14ac:dyDescent="0.25">
      <c r="Q1932" t="str">
        <f>IF(P1932="","",(VLOOKUP(P1932,Flora!$F$2:$M$7000,2,FALSE)))</f>
        <v/>
      </c>
      <c r="R1932" t="str">
        <f>IF(P1932="","",(VLOOKUP(P1932,Flora!$F$2:$M$7000,3,FALSE)))</f>
        <v/>
      </c>
      <c r="S1932" t="str">
        <f>IF(P1932="","",(VLOOKUP(P1932,Flora!$F$2:$M$7000,4,FALSE)))</f>
        <v/>
      </c>
    </row>
    <row r="1933" spans="17:19" x14ac:dyDescent="0.25">
      <c r="Q1933" t="str">
        <f>IF(P1933="","",(VLOOKUP(P1933,Flora!$F$2:$M$7000,2,FALSE)))</f>
        <v/>
      </c>
      <c r="R1933" t="str">
        <f>IF(P1933="","",(VLOOKUP(P1933,Flora!$F$2:$M$7000,3,FALSE)))</f>
        <v/>
      </c>
      <c r="S1933" t="str">
        <f>IF(P1933="","",(VLOOKUP(P1933,Flora!$F$2:$M$7000,4,FALSE)))</f>
        <v/>
      </c>
    </row>
    <row r="1934" spans="17:19" x14ac:dyDescent="0.25">
      <c r="Q1934" t="str">
        <f>IF(P1934="","",(VLOOKUP(P1934,Flora!$F$2:$M$7000,2,FALSE)))</f>
        <v/>
      </c>
      <c r="R1934" t="str">
        <f>IF(P1934="","",(VLOOKUP(P1934,Flora!$F$2:$M$7000,3,FALSE)))</f>
        <v/>
      </c>
      <c r="S1934" t="str">
        <f>IF(P1934="","",(VLOOKUP(P1934,Flora!$F$2:$M$7000,4,FALSE)))</f>
        <v/>
      </c>
    </row>
    <row r="1935" spans="17:19" x14ac:dyDescent="0.25">
      <c r="Q1935" t="str">
        <f>IF(P1935="","",(VLOOKUP(P1935,Flora!$F$2:$M$7000,2,FALSE)))</f>
        <v/>
      </c>
      <c r="R1935" t="str">
        <f>IF(P1935="","",(VLOOKUP(P1935,Flora!$F$2:$M$7000,3,FALSE)))</f>
        <v/>
      </c>
      <c r="S1935" t="str">
        <f>IF(P1935="","",(VLOOKUP(P1935,Flora!$F$2:$M$7000,4,FALSE)))</f>
        <v/>
      </c>
    </row>
    <row r="1936" spans="17:19" x14ac:dyDescent="0.25">
      <c r="Q1936" t="str">
        <f>IF(P1936="","",(VLOOKUP(P1936,Flora!$F$2:$M$7000,2,FALSE)))</f>
        <v/>
      </c>
      <c r="R1936" t="str">
        <f>IF(P1936="","",(VLOOKUP(P1936,Flora!$F$2:$M$7000,3,FALSE)))</f>
        <v/>
      </c>
      <c r="S1936" t="str">
        <f>IF(P1936="","",(VLOOKUP(P1936,Flora!$F$2:$M$7000,4,FALSE)))</f>
        <v/>
      </c>
    </row>
    <row r="1937" spans="17:19" x14ac:dyDescent="0.25">
      <c r="Q1937" t="str">
        <f>IF(P1937="","",(VLOOKUP(P1937,Flora!$F$2:$M$7000,2,FALSE)))</f>
        <v/>
      </c>
      <c r="R1937" t="str">
        <f>IF(P1937="","",(VLOOKUP(P1937,Flora!$F$2:$M$7000,3,FALSE)))</f>
        <v/>
      </c>
      <c r="S1937" t="str">
        <f>IF(P1937="","",(VLOOKUP(P1937,Flora!$F$2:$M$7000,4,FALSE)))</f>
        <v/>
      </c>
    </row>
    <row r="1938" spans="17:19" x14ac:dyDescent="0.25">
      <c r="Q1938" t="str">
        <f>IF(P1938="","",(VLOOKUP(P1938,Flora!$F$2:$M$7000,2,FALSE)))</f>
        <v/>
      </c>
      <c r="R1938" t="str">
        <f>IF(P1938="","",(VLOOKUP(P1938,Flora!$F$2:$M$7000,3,FALSE)))</f>
        <v/>
      </c>
      <c r="S1938" t="str">
        <f>IF(P1938="","",(VLOOKUP(P1938,Flora!$F$2:$M$7000,4,FALSE)))</f>
        <v/>
      </c>
    </row>
    <row r="1939" spans="17:19" x14ac:dyDescent="0.25">
      <c r="Q1939" t="str">
        <f>IF(P1939="","",(VLOOKUP(P1939,Flora!$F$2:$M$7000,2,FALSE)))</f>
        <v/>
      </c>
      <c r="R1939" t="str">
        <f>IF(P1939="","",(VLOOKUP(P1939,Flora!$F$2:$M$7000,3,FALSE)))</f>
        <v/>
      </c>
      <c r="S1939" t="str">
        <f>IF(P1939="","",(VLOOKUP(P1939,Flora!$F$2:$M$7000,4,FALSE)))</f>
        <v/>
      </c>
    </row>
    <row r="1940" spans="17:19" x14ac:dyDescent="0.25">
      <c r="Q1940" t="str">
        <f>IF(P1940="","",(VLOOKUP(P1940,Flora!$F$2:$M$7000,2,FALSE)))</f>
        <v/>
      </c>
      <c r="R1940" t="str">
        <f>IF(P1940="","",(VLOOKUP(P1940,Flora!$F$2:$M$7000,3,FALSE)))</f>
        <v/>
      </c>
      <c r="S1940" t="str">
        <f>IF(P1940="","",(VLOOKUP(P1940,Flora!$F$2:$M$7000,4,FALSE)))</f>
        <v/>
      </c>
    </row>
    <row r="1941" spans="17:19" x14ac:dyDescent="0.25">
      <c r="Q1941" t="str">
        <f>IF(P1941="","",(VLOOKUP(P1941,Flora!$F$2:$M$7000,2,FALSE)))</f>
        <v/>
      </c>
      <c r="R1941" t="str">
        <f>IF(P1941="","",(VLOOKUP(P1941,Flora!$F$2:$M$7000,3,FALSE)))</f>
        <v/>
      </c>
      <c r="S1941" t="str">
        <f>IF(P1941="","",(VLOOKUP(P1941,Flora!$F$2:$M$7000,4,FALSE)))</f>
        <v/>
      </c>
    </row>
    <row r="1942" spans="17:19" x14ac:dyDescent="0.25">
      <c r="Q1942" t="str">
        <f>IF(P1942="","",(VLOOKUP(P1942,Flora!$F$2:$M$7000,2,FALSE)))</f>
        <v/>
      </c>
      <c r="R1942" t="str">
        <f>IF(P1942="","",(VLOOKUP(P1942,Flora!$F$2:$M$7000,3,FALSE)))</f>
        <v/>
      </c>
      <c r="S1942" t="str">
        <f>IF(P1942="","",(VLOOKUP(P1942,Flora!$F$2:$M$7000,4,FALSE)))</f>
        <v/>
      </c>
    </row>
    <row r="1943" spans="17:19" x14ac:dyDescent="0.25">
      <c r="Q1943" t="str">
        <f>IF(P1943="","",(VLOOKUP(P1943,Flora!$F$2:$M$7000,2,FALSE)))</f>
        <v/>
      </c>
      <c r="R1943" t="str">
        <f>IF(P1943="","",(VLOOKUP(P1943,Flora!$F$2:$M$7000,3,FALSE)))</f>
        <v/>
      </c>
      <c r="S1943" t="str">
        <f>IF(P1943="","",(VLOOKUP(P1943,Flora!$F$2:$M$7000,4,FALSE)))</f>
        <v/>
      </c>
    </row>
    <row r="1944" spans="17:19" x14ac:dyDescent="0.25">
      <c r="Q1944" t="str">
        <f>IF(P1944="","",(VLOOKUP(P1944,Flora!$F$2:$M$7000,2,FALSE)))</f>
        <v/>
      </c>
      <c r="R1944" t="str">
        <f>IF(P1944="","",(VLOOKUP(P1944,Flora!$F$2:$M$7000,3,FALSE)))</f>
        <v/>
      </c>
      <c r="S1944" t="str">
        <f>IF(P1944="","",(VLOOKUP(P1944,Flora!$F$2:$M$7000,4,FALSE)))</f>
        <v/>
      </c>
    </row>
    <row r="1945" spans="17:19" x14ac:dyDescent="0.25">
      <c r="Q1945" t="str">
        <f>IF(P1945="","",(VLOOKUP(P1945,Flora!$F$2:$M$7000,2,FALSE)))</f>
        <v/>
      </c>
      <c r="R1945" t="str">
        <f>IF(P1945="","",(VLOOKUP(P1945,Flora!$F$2:$M$7000,3,FALSE)))</f>
        <v/>
      </c>
      <c r="S1945" t="str">
        <f>IF(P1945="","",(VLOOKUP(P1945,Flora!$F$2:$M$7000,4,FALSE)))</f>
        <v/>
      </c>
    </row>
    <row r="1946" spans="17:19" x14ac:dyDescent="0.25">
      <c r="Q1946" t="str">
        <f>IF(P1946="","",(VLOOKUP(P1946,Flora!$F$2:$M$7000,2,FALSE)))</f>
        <v/>
      </c>
      <c r="R1946" t="str">
        <f>IF(P1946="","",(VLOOKUP(P1946,Flora!$F$2:$M$7000,3,FALSE)))</f>
        <v/>
      </c>
      <c r="S1946" t="str">
        <f>IF(P1946="","",(VLOOKUP(P1946,Flora!$F$2:$M$7000,4,FALSE)))</f>
        <v/>
      </c>
    </row>
    <row r="1947" spans="17:19" x14ac:dyDescent="0.25">
      <c r="Q1947" t="str">
        <f>IF(P1947="","",(VLOOKUP(P1947,Flora!$F$2:$M$7000,2,FALSE)))</f>
        <v/>
      </c>
      <c r="R1947" t="str">
        <f>IF(P1947="","",(VLOOKUP(P1947,Flora!$F$2:$M$7000,3,FALSE)))</f>
        <v/>
      </c>
      <c r="S1947" t="str">
        <f>IF(P1947="","",(VLOOKUP(P1947,Flora!$F$2:$M$7000,4,FALSE)))</f>
        <v/>
      </c>
    </row>
    <row r="1948" spans="17:19" x14ac:dyDescent="0.25">
      <c r="Q1948" t="str">
        <f>IF(P1948="","",(VLOOKUP(P1948,Flora!$F$2:$M$7000,2,FALSE)))</f>
        <v/>
      </c>
      <c r="R1948" t="str">
        <f>IF(P1948="","",(VLOOKUP(P1948,Flora!$F$2:$M$7000,3,FALSE)))</f>
        <v/>
      </c>
      <c r="S1948" t="str">
        <f>IF(P1948="","",(VLOOKUP(P1948,Flora!$F$2:$M$7000,4,FALSE)))</f>
        <v/>
      </c>
    </row>
    <row r="1949" spans="17:19" x14ac:dyDescent="0.25">
      <c r="Q1949" t="str">
        <f>IF(P1949="","",(VLOOKUP(P1949,Flora!$F$2:$M$7000,2,FALSE)))</f>
        <v/>
      </c>
      <c r="R1949" t="str">
        <f>IF(P1949="","",(VLOOKUP(P1949,Flora!$F$2:$M$7000,3,FALSE)))</f>
        <v/>
      </c>
      <c r="S1949" t="str">
        <f>IF(P1949="","",(VLOOKUP(P1949,Flora!$F$2:$M$7000,4,FALSE)))</f>
        <v/>
      </c>
    </row>
    <row r="1950" spans="17:19" x14ac:dyDescent="0.25">
      <c r="Q1950" t="str">
        <f>IF(P1950="","",(VLOOKUP(P1950,Flora!$F$2:$M$7000,2,FALSE)))</f>
        <v/>
      </c>
      <c r="R1950" t="str">
        <f>IF(P1950="","",(VLOOKUP(P1950,Flora!$F$2:$M$7000,3,FALSE)))</f>
        <v/>
      </c>
      <c r="S1950" t="str">
        <f>IF(P1950="","",(VLOOKUP(P1950,Flora!$F$2:$M$7000,4,FALSE)))</f>
        <v/>
      </c>
    </row>
    <row r="1951" spans="17:19" x14ac:dyDescent="0.25">
      <c r="Q1951" t="str">
        <f>IF(P1951="","",(VLOOKUP(P1951,Flora!$F$2:$M$7000,2,FALSE)))</f>
        <v/>
      </c>
      <c r="R1951" t="str">
        <f>IF(P1951="","",(VLOOKUP(P1951,Flora!$F$2:$M$7000,3,FALSE)))</f>
        <v/>
      </c>
      <c r="S1951" t="str">
        <f>IF(P1951="","",(VLOOKUP(P1951,Flora!$F$2:$M$7000,4,FALSE)))</f>
        <v/>
      </c>
    </row>
    <row r="1952" spans="17:19" x14ac:dyDescent="0.25">
      <c r="Q1952" t="str">
        <f>IF(P1952="","",(VLOOKUP(P1952,Flora!$F$2:$M$7000,2,FALSE)))</f>
        <v/>
      </c>
      <c r="R1952" t="str">
        <f>IF(P1952="","",(VLOOKUP(P1952,Flora!$F$2:$M$7000,3,FALSE)))</f>
        <v/>
      </c>
      <c r="S1952" t="str">
        <f>IF(P1952="","",(VLOOKUP(P1952,Flora!$F$2:$M$7000,4,FALSE)))</f>
        <v/>
      </c>
    </row>
    <row r="1953" spans="17:19" x14ac:dyDescent="0.25">
      <c r="Q1953" t="str">
        <f>IF(P1953="","",(VLOOKUP(P1953,Flora!$F$2:$M$7000,2,FALSE)))</f>
        <v/>
      </c>
      <c r="R1953" t="str">
        <f>IF(P1953="","",(VLOOKUP(P1953,Flora!$F$2:$M$7000,3,FALSE)))</f>
        <v/>
      </c>
      <c r="S1953" t="str">
        <f>IF(P1953="","",(VLOOKUP(P1953,Flora!$F$2:$M$7000,4,FALSE)))</f>
        <v/>
      </c>
    </row>
    <row r="1954" spans="17:19" x14ac:dyDescent="0.25">
      <c r="Q1954" t="str">
        <f>IF(P1954="","",(VLOOKUP(P1954,Flora!$F$2:$M$7000,2,FALSE)))</f>
        <v/>
      </c>
      <c r="R1954" t="str">
        <f>IF(P1954="","",(VLOOKUP(P1954,Flora!$F$2:$M$7000,3,FALSE)))</f>
        <v/>
      </c>
      <c r="S1954" t="str">
        <f>IF(P1954="","",(VLOOKUP(P1954,Flora!$F$2:$M$7000,4,FALSE)))</f>
        <v/>
      </c>
    </row>
    <row r="1955" spans="17:19" x14ac:dyDescent="0.25">
      <c r="Q1955" t="str">
        <f>IF(P1955="","",(VLOOKUP(P1955,Flora!$F$2:$M$7000,2,FALSE)))</f>
        <v/>
      </c>
      <c r="R1955" t="str">
        <f>IF(P1955="","",(VLOOKUP(P1955,Flora!$F$2:$M$7000,3,FALSE)))</f>
        <v/>
      </c>
      <c r="S1955" t="str">
        <f>IF(P1955="","",(VLOOKUP(P1955,Flora!$F$2:$M$7000,4,FALSE)))</f>
        <v/>
      </c>
    </row>
    <row r="1956" spans="17:19" x14ac:dyDescent="0.25">
      <c r="Q1956" t="str">
        <f>IF(P1956="","",(VLOOKUP(P1956,Flora!$F$2:$M$7000,2,FALSE)))</f>
        <v/>
      </c>
      <c r="R1956" t="str">
        <f>IF(P1956="","",(VLOOKUP(P1956,Flora!$F$2:$M$7000,3,FALSE)))</f>
        <v/>
      </c>
      <c r="S1956" t="str">
        <f>IF(P1956="","",(VLOOKUP(P1956,Flora!$F$2:$M$7000,4,FALSE)))</f>
        <v/>
      </c>
    </row>
    <row r="1957" spans="17:19" x14ac:dyDescent="0.25">
      <c r="Q1957" t="str">
        <f>IF(P1957="","",(VLOOKUP(P1957,Flora!$F$2:$M$7000,2,FALSE)))</f>
        <v/>
      </c>
      <c r="R1957" t="str">
        <f>IF(P1957="","",(VLOOKUP(P1957,Flora!$F$2:$M$7000,3,FALSE)))</f>
        <v/>
      </c>
      <c r="S1957" t="str">
        <f>IF(P1957="","",(VLOOKUP(P1957,Flora!$F$2:$M$7000,4,FALSE)))</f>
        <v/>
      </c>
    </row>
    <row r="1958" spans="17:19" x14ac:dyDescent="0.25">
      <c r="Q1958" t="str">
        <f>IF(P1958="","",(VLOOKUP(P1958,Flora!$F$2:$M$7000,2,FALSE)))</f>
        <v/>
      </c>
      <c r="R1958" t="str">
        <f>IF(P1958="","",(VLOOKUP(P1958,Flora!$F$2:$M$7000,3,FALSE)))</f>
        <v/>
      </c>
      <c r="S1958" t="str">
        <f>IF(P1958="","",(VLOOKUP(P1958,Flora!$F$2:$M$7000,4,FALSE)))</f>
        <v/>
      </c>
    </row>
    <row r="1959" spans="17:19" x14ac:dyDescent="0.25">
      <c r="Q1959" t="str">
        <f>IF(P1959="","",(VLOOKUP(P1959,Flora!$F$2:$M$7000,2,FALSE)))</f>
        <v/>
      </c>
      <c r="R1959" t="str">
        <f>IF(P1959="","",(VLOOKUP(P1959,Flora!$F$2:$M$7000,3,FALSE)))</f>
        <v/>
      </c>
      <c r="S1959" t="str">
        <f>IF(P1959="","",(VLOOKUP(P1959,Flora!$F$2:$M$7000,4,FALSE)))</f>
        <v/>
      </c>
    </row>
    <row r="1960" spans="17:19" x14ac:dyDescent="0.25">
      <c r="Q1960" t="str">
        <f>IF(P1960="","",(VLOOKUP(P1960,Flora!$F$2:$M$7000,2,FALSE)))</f>
        <v/>
      </c>
      <c r="R1960" t="str">
        <f>IF(P1960="","",(VLOOKUP(P1960,Flora!$F$2:$M$7000,3,FALSE)))</f>
        <v/>
      </c>
      <c r="S1960" t="str">
        <f>IF(P1960="","",(VLOOKUP(P1960,Flora!$F$2:$M$7000,4,FALSE)))</f>
        <v/>
      </c>
    </row>
    <row r="1961" spans="17:19" x14ac:dyDescent="0.25">
      <c r="Q1961" t="str">
        <f>IF(P1961="","",(VLOOKUP(P1961,Flora!$F$2:$M$7000,2,FALSE)))</f>
        <v/>
      </c>
      <c r="R1961" t="str">
        <f>IF(P1961="","",(VLOOKUP(P1961,Flora!$F$2:$M$7000,3,FALSE)))</f>
        <v/>
      </c>
      <c r="S1961" t="str">
        <f>IF(P1961="","",(VLOOKUP(P1961,Flora!$F$2:$M$7000,4,FALSE)))</f>
        <v/>
      </c>
    </row>
    <row r="1962" spans="17:19" x14ac:dyDescent="0.25">
      <c r="Q1962" t="str">
        <f>IF(P1962="","",(VLOOKUP(P1962,Flora!$F$2:$M$7000,2,FALSE)))</f>
        <v/>
      </c>
      <c r="R1962" t="str">
        <f>IF(P1962="","",(VLOOKUP(P1962,Flora!$F$2:$M$7000,3,FALSE)))</f>
        <v/>
      </c>
      <c r="S1962" t="str">
        <f>IF(P1962="","",(VLOOKUP(P1962,Flora!$F$2:$M$7000,4,FALSE)))</f>
        <v/>
      </c>
    </row>
    <row r="1963" spans="17:19" x14ac:dyDescent="0.25">
      <c r="Q1963" t="str">
        <f>IF(P1963="","",(VLOOKUP(P1963,Flora!$F$2:$M$7000,2,FALSE)))</f>
        <v/>
      </c>
      <c r="R1963" t="str">
        <f>IF(P1963="","",(VLOOKUP(P1963,Flora!$F$2:$M$7000,3,FALSE)))</f>
        <v/>
      </c>
      <c r="S1963" t="str">
        <f>IF(P1963="","",(VLOOKUP(P1963,Flora!$F$2:$M$7000,4,FALSE)))</f>
        <v/>
      </c>
    </row>
    <row r="1964" spans="17:19" x14ac:dyDescent="0.25">
      <c r="Q1964" t="str">
        <f>IF(P1964="","",(VLOOKUP(P1964,Flora!$F$2:$M$7000,2,FALSE)))</f>
        <v/>
      </c>
      <c r="R1964" t="str">
        <f>IF(P1964="","",(VLOOKUP(P1964,Flora!$F$2:$M$7000,3,FALSE)))</f>
        <v/>
      </c>
      <c r="S1964" t="str">
        <f>IF(P1964="","",(VLOOKUP(P1964,Flora!$F$2:$M$7000,4,FALSE)))</f>
        <v/>
      </c>
    </row>
    <row r="1965" spans="17:19" x14ac:dyDescent="0.25">
      <c r="Q1965" t="str">
        <f>IF(P1965="","",(VLOOKUP(P1965,Flora!$F$2:$M$7000,2,FALSE)))</f>
        <v/>
      </c>
      <c r="R1965" t="str">
        <f>IF(P1965="","",(VLOOKUP(P1965,Flora!$F$2:$M$7000,3,FALSE)))</f>
        <v/>
      </c>
      <c r="S1965" t="str">
        <f>IF(P1965="","",(VLOOKUP(P1965,Flora!$F$2:$M$7000,4,FALSE)))</f>
        <v/>
      </c>
    </row>
    <row r="1966" spans="17:19" x14ac:dyDescent="0.25">
      <c r="Q1966" t="str">
        <f>IF(P1966="","",(VLOOKUP(P1966,Flora!$F$2:$M$7000,2,FALSE)))</f>
        <v/>
      </c>
      <c r="R1966" t="str">
        <f>IF(P1966="","",(VLOOKUP(P1966,Flora!$F$2:$M$7000,3,FALSE)))</f>
        <v/>
      </c>
      <c r="S1966" t="str">
        <f>IF(P1966="","",(VLOOKUP(P1966,Flora!$F$2:$M$7000,4,FALSE)))</f>
        <v/>
      </c>
    </row>
    <row r="1967" spans="17:19" x14ac:dyDescent="0.25">
      <c r="Q1967" t="str">
        <f>IF(P1967="","",(VLOOKUP(P1967,Flora!$F$2:$M$7000,2,FALSE)))</f>
        <v/>
      </c>
      <c r="R1967" t="str">
        <f>IF(P1967="","",(VLOOKUP(P1967,Flora!$F$2:$M$7000,3,FALSE)))</f>
        <v/>
      </c>
      <c r="S1967" t="str">
        <f>IF(P1967="","",(VLOOKUP(P1967,Flora!$F$2:$M$7000,4,FALSE)))</f>
        <v/>
      </c>
    </row>
    <row r="1968" spans="17:19" x14ac:dyDescent="0.25">
      <c r="Q1968" t="str">
        <f>IF(P1968="","",(VLOOKUP(P1968,Flora!$F$2:$M$7000,2,FALSE)))</f>
        <v/>
      </c>
      <c r="R1968" t="str">
        <f>IF(P1968="","",(VLOOKUP(P1968,Flora!$F$2:$M$7000,3,FALSE)))</f>
        <v/>
      </c>
      <c r="S1968" t="str">
        <f>IF(P1968="","",(VLOOKUP(P1968,Flora!$F$2:$M$7000,4,FALSE)))</f>
        <v/>
      </c>
    </row>
    <row r="1969" spans="17:19" x14ac:dyDescent="0.25">
      <c r="Q1969" t="str">
        <f>IF(P1969="","",(VLOOKUP(P1969,Flora!$F$2:$M$7000,2,FALSE)))</f>
        <v/>
      </c>
      <c r="R1969" t="str">
        <f>IF(P1969="","",(VLOOKUP(P1969,Flora!$F$2:$M$7000,3,FALSE)))</f>
        <v/>
      </c>
      <c r="S1969" t="str">
        <f>IF(P1969="","",(VLOOKUP(P1969,Flora!$F$2:$M$7000,4,FALSE)))</f>
        <v/>
      </c>
    </row>
    <row r="1970" spans="17:19" x14ac:dyDescent="0.25">
      <c r="Q1970" t="str">
        <f>IF(P1970="","",(VLOOKUP(P1970,Flora!$F$2:$M$7000,2,FALSE)))</f>
        <v/>
      </c>
      <c r="R1970" t="str">
        <f>IF(P1970="","",(VLOOKUP(P1970,Flora!$F$2:$M$7000,3,FALSE)))</f>
        <v/>
      </c>
      <c r="S1970" t="str">
        <f>IF(P1970="","",(VLOOKUP(P1970,Flora!$F$2:$M$7000,4,FALSE)))</f>
        <v/>
      </c>
    </row>
    <row r="1971" spans="17:19" x14ac:dyDescent="0.25">
      <c r="Q1971" t="str">
        <f>IF(P1971="","",(VLOOKUP(P1971,Flora!$F$2:$M$7000,2,FALSE)))</f>
        <v/>
      </c>
      <c r="R1971" t="str">
        <f>IF(P1971="","",(VLOOKUP(P1971,Flora!$F$2:$M$7000,3,FALSE)))</f>
        <v/>
      </c>
      <c r="S1971" t="str">
        <f>IF(P1971="","",(VLOOKUP(P1971,Flora!$F$2:$M$7000,4,FALSE)))</f>
        <v/>
      </c>
    </row>
    <row r="1972" spans="17:19" x14ac:dyDescent="0.25">
      <c r="Q1972" t="str">
        <f>IF(P1972="","",(VLOOKUP(P1972,Flora!$F$2:$M$7000,2,FALSE)))</f>
        <v/>
      </c>
      <c r="R1972" t="str">
        <f>IF(P1972="","",(VLOOKUP(P1972,Flora!$F$2:$M$7000,3,FALSE)))</f>
        <v/>
      </c>
      <c r="S1972" t="str">
        <f>IF(P1972="","",(VLOOKUP(P1972,Flora!$F$2:$M$7000,4,FALSE)))</f>
        <v/>
      </c>
    </row>
    <row r="1973" spans="17:19" x14ac:dyDescent="0.25">
      <c r="Q1973" t="str">
        <f>IF(P1973="","",(VLOOKUP(P1973,Flora!$F$2:$M$7000,2,FALSE)))</f>
        <v/>
      </c>
      <c r="R1973" t="str">
        <f>IF(P1973="","",(VLOOKUP(P1973,Flora!$F$2:$M$7000,3,FALSE)))</f>
        <v/>
      </c>
      <c r="S1973" t="str">
        <f>IF(P1973="","",(VLOOKUP(P1973,Flora!$F$2:$M$7000,4,FALSE)))</f>
        <v/>
      </c>
    </row>
    <row r="1974" spans="17:19" x14ac:dyDescent="0.25">
      <c r="Q1974" t="str">
        <f>IF(P1974="","",(VLOOKUP(P1974,Flora!$F$2:$M$7000,2,FALSE)))</f>
        <v/>
      </c>
      <c r="R1974" t="str">
        <f>IF(P1974="","",(VLOOKUP(P1974,Flora!$F$2:$M$7000,3,FALSE)))</f>
        <v/>
      </c>
      <c r="S1974" t="str">
        <f>IF(P1974="","",(VLOOKUP(P1974,Flora!$F$2:$M$7000,4,FALSE)))</f>
        <v/>
      </c>
    </row>
    <row r="1975" spans="17:19" x14ac:dyDescent="0.25">
      <c r="Q1975" t="str">
        <f>IF(P1975="","",(VLOOKUP(P1975,Flora!$F$2:$M$7000,2,FALSE)))</f>
        <v/>
      </c>
      <c r="R1975" t="str">
        <f>IF(P1975="","",(VLOOKUP(P1975,Flora!$F$2:$M$7000,3,FALSE)))</f>
        <v/>
      </c>
      <c r="S1975" t="str">
        <f>IF(P1975="","",(VLOOKUP(P1975,Flora!$F$2:$M$7000,4,FALSE)))</f>
        <v/>
      </c>
    </row>
    <row r="1976" spans="17:19" x14ac:dyDescent="0.25">
      <c r="Q1976" t="str">
        <f>IF(P1976="","",(VLOOKUP(P1976,Flora!$F$2:$M$7000,2,FALSE)))</f>
        <v/>
      </c>
      <c r="R1976" t="str">
        <f>IF(P1976="","",(VLOOKUP(P1976,Flora!$F$2:$M$7000,3,FALSE)))</f>
        <v/>
      </c>
      <c r="S1976" t="str">
        <f>IF(P1976="","",(VLOOKUP(P1976,Flora!$F$2:$M$7000,4,FALSE)))</f>
        <v/>
      </c>
    </row>
    <row r="1977" spans="17:19" x14ac:dyDescent="0.25">
      <c r="Q1977" t="str">
        <f>IF(P1977="","",(VLOOKUP(P1977,Flora!$F$2:$M$7000,2,FALSE)))</f>
        <v/>
      </c>
      <c r="R1977" t="str">
        <f>IF(P1977="","",(VLOOKUP(P1977,Flora!$F$2:$M$7000,3,FALSE)))</f>
        <v/>
      </c>
      <c r="S1977" t="str">
        <f>IF(P1977="","",(VLOOKUP(P1977,Flora!$F$2:$M$7000,4,FALSE)))</f>
        <v/>
      </c>
    </row>
    <row r="1978" spans="17:19" x14ac:dyDescent="0.25">
      <c r="Q1978" t="str">
        <f>IF(P1978="","",(VLOOKUP(P1978,Flora!$F$2:$M$7000,2,FALSE)))</f>
        <v/>
      </c>
      <c r="R1978" t="str">
        <f>IF(P1978="","",(VLOOKUP(P1978,Flora!$F$2:$M$7000,3,FALSE)))</f>
        <v/>
      </c>
      <c r="S1978" t="str">
        <f>IF(P1978="","",(VLOOKUP(P1978,Flora!$F$2:$M$7000,4,FALSE)))</f>
        <v/>
      </c>
    </row>
    <row r="1979" spans="17:19" x14ac:dyDescent="0.25">
      <c r="Q1979" t="str">
        <f>IF(P1979="","",(VLOOKUP(P1979,Flora!$F$2:$M$7000,2,FALSE)))</f>
        <v/>
      </c>
      <c r="R1979" t="str">
        <f>IF(P1979="","",(VLOOKUP(P1979,Flora!$F$2:$M$7000,3,FALSE)))</f>
        <v/>
      </c>
      <c r="S1979" t="str">
        <f>IF(P1979="","",(VLOOKUP(P1979,Flora!$F$2:$M$7000,4,FALSE)))</f>
        <v/>
      </c>
    </row>
    <row r="1980" spans="17:19" x14ac:dyDescent="0.25">
      <c r="Q1980" t="str">
        <f>IF(P1980="","",(VLOOKUP(P1980,Flora!$F$2:$M$7000,2,FALSE)))</f>
        <v/>
      </c>
      <c r="R1980" t="str">
        <f>IF(P1980="","",(VLOOKUP(P1980,Flora!$F$2:$M$7000,3,FALSE)))</f>
        <v/>
      </c>
      <c r="S1980" t="str">
        <f>IF(P1980="","",(VLOOKUP(P1980,Flora!$F$2:$M$7000,4,FALSE)))</f>
        <v/>
      </c>
    </row>
    <row r="1981" spans="17:19" x14ac:dyDescent="0.25">
      <c r="Q1981" t="str">
        <f>IF(P1981="","",(VLOOKUP(P1981,Flora!$F$2:$M$7000,2,FALSE)))</f>
        <v/>
      </c>
      <c r="R1981" t="str">
        <f>IF(P1981="","",(VLOOKUP(P1981,Flora!$F$2:$M$7000,3,FALSE)))</f>
        <v/>
      </c>
      <c r="S1981" t="str">
        <f>IF(P1981="","",(VLOOKUP(P1981,Flora!$F$2:$M$7000,4,FALSE)))</f>
        <v/>
      </c>
    </row>
    <row r="1982" spans="17:19" x14ac:dyDescent="0.25">
      <c r="Q1982" t="str">
        <f>IF(P1982="","",(VLOOKUP(P1982,Flora!$F$2:$M$7000,2,FALSE)))</f>
        <v/>
      </c>
      <c r="R1982" t="str">
        <f>IF(P1982="","",(VLOOKUP(P1982,Flora!$F$2:$M$7000,3,FALSE)))</f>
        <v/>
      </c>
      <c r="S1982" t="str">
        <f>IF(P1982="","",(VLOOKUP(P1982,Flora!$F$2:$M$7000,4,FALSE)))</f>
        <v/>
      </c>
    </row>
    <row r="1983" spans="17:19" x14ac:dyDescent="0.25">
      <c r="Q1983" t="str">
        <f>IF(P1983="","",(VLOOKUP(P1983,Flora!$F$2:$M$7000,2,FALSE)))</f>
        <v/>
      </c>
      <c r="R1983" t="str">
        <f>IF(P1983="","",(VLOOKUP(P1983,Flora!$F$2:$M$7000,3,FALSE)))</f>
        <v/>
      </c>
      <c r="S1983" t="str">
        <f>IF(P1983="","",(VLOOKUP(P1983,Flora!$F$2:$M$7000,4,FALSE)))</f>
        <v/>
      </c>
    </row>
    <row r="1984" spans="17:19" x14ac:dyDescent="0.25">
      <c r="Q1984" t="str">
        <f>IF(P1984="","",(VLOOKUP(P1984,Flora!$F$2:$M$7000,2,FALSE)))</f>
        <v/>
      </c>
      <c r="R1984" t="str">
        <f>IF(P1984="","",(VLOOKUP(P1984,Flora!$F$2:$M$7000,3,FALSE)))</f>
        <v/>
      </c>
      <c r="S1984" t="str">
        <f>IF(P1984="","",(VLOOKUP(P1984,Flora!$F$2:$M$7000,4,FALSE)))</f>
        <v/>
      </c>
    </row>
    <row r="1985" spans="17:19" x14ac:dyDescent="0.25">
      <c r="Q1985" t="str">
        <f>IF(P1985="","",(VLOOKUP(P1985,Flora!$F$2:$M$7000,2,FALSE)))</f>
        <v/>
      </c>
      <c r="R1985" t="str">
        <f>IF(P1985="","",(VLOOKUP(P1985,Flora!$F$2:$M$7000,3,FALSE)))</f>
        <v/>
      </c>
      <c r="S1985" t="str">
        <f>IF(P1985="","",(VLOOKUP(P1985,Flora!$F$2:$M$7000,4,FALSE)))</f>
        <v/>
      </c>
    </row>
    <row r="1986" spans="17:19" x14ac:dyDescent="0.25">
      <c r="Q1986" t="str">
        <f>IF(P1986="","",(VLOOKUP(P1986,Flora!$F$2:$M$7000,2,FALSE)))</f>
        <v/>
      </c>
      <c r="R1986" t="str">
        <f>IF(P1986="","",(VLOOKUP(P1986,Flora!$F$2:$M$7000,3,FALSE)))</f>
        <v/>
      </c>
      <c r="S1986" t="str">
        <f>IF(P1986="","",(VLOOKUP(P1986,Flora!$F$2:$M$7000,4,FALSE)))</f>
        <v/>
      </c>
    </row>
    <row r="1987" spans="17:19" x14ac:dyDescent="0.25">
      <c r="Q1987" t="str">
        <f>IF(P1987="","",(VLOOKUP(P1987,Flora!$F$2:$M$7000,2,FALSE)))</f>
        <v/>
      </c>
      <c r="R1987" t="str">
        <f>IF(P1987="","",(VLOOKUP(P1987,Flora!$F$2:$M$7000,3,FALSE)))</f>
        <v/>
      </c>
      <c r="S1987" t="str">
        <f>IF(P1987="","",(VLOOKUP(P1987,Flora!$F$2:$M$7000,4,FALSE)))</f>
        <v/>
      </c>
    </row>
    <row r="1988" spans="17:19" x14ac:dyDescent="0.25">
      <c r="Q1988" t="str">
        <f>IF(P1988="","",(VLOOKUP(P1988,Flora!$F$2:$M$7000,2,FALSE)))</f>
        <v/>
      </c>
      <c r="R1988" t="str">
        <f>IF(P1988="","",(VLOOKUP(P1988,Flora!$F$2:$M$7000,3,FALSE)))</f>
        <v/>
      </c>
      <c r="S1988" t="str">
        <f>IF(P1988="","",(VLOOKUP(P1988,Flora!$F$2:$M$7000,4,FALSE)))</f>
        <v/>
      </c>
    </row>
    <row r="1989" spans="17:19" x14ac:dyDescent="0.25">
      <c r="Q1989" t="str">
        <f>IF(P1989="","",(VLOOKUP(P1989,Flora!$F$2:$M$7000,2,FALSE)))</f>
        <v/>
      </c>
      <c r="R1989" t="str">
        <f>IF(P1989="","",(VLOOKUP(P1989,Flora!$F$2:$M$7000,3,FALSE)))</f>
        <v/>
      </c>
      <c r="S1989" t="str">
        <f>IF(P1989="","",(VLOOKUP(P1989,Flora!$F$2:$M$7000,4,FALSE)))</f>
        <v/>
      </c>
    </row>
    <row r="1990" spans="17:19" x14ac:dyDescent="0.25">
      <c r="Q1990" t="str">
        <f>IF(P1990="","",(VLOOKUP(P1990,Flora!$F$2:$M$7000,2,FALSE)))</f>
        <v/>
      </c>
      <c r="R1990" t="str">
        <f>IF(P1990="","",(VLOOKUP(P1990,Flora!$F$2:$M$7000,3,FALSE)))</f>
        <v/>
      </c>
      <c r="S1990" t="str">
        <f>IF(P1990="","",(VLOOKUP(P1990,Flora!$F$2:$M$7000,4,FALSE)))</f>
        <v/>
      </c>
    </row>
    <row r="1991" spans="17:19" x14ac:dyDescent="0.25">
      <c r="Q1991" t="str">
        <f>IF(P1991="","",(VLOOKUP(P1991,Flora!$F$2:$M$7000,2,FALSE)))</f>
        <v/>
      </c>
      <c r="R1991" t="str">
        <f>IF(P1991="","",(VLOOKUP(P1991,Flora!$F$2:$M$7000,3,FALSE)))</f>
        <v/>
      </c>
      <c r="S1991" t="str">
        <f>IF(P1991="","",(VLOOKUP(P1991,Flora!$F$2:$M$7000,4,FALSE)))</f>
        <v/>
      </c>
    </row>
    <row r="1992" spans="17:19" x14ac:dyDescent="0.25">
      <c r="Q1992" t="str">
        <f>IF(P1992="","",(VLOOKUP(P1992,Flora!$F$2:$M$7000,2,FALSE)))</f>
        <v/>
      </c>
      <c r="R1992" t="str">
        <f>IF(P1992="","",(VLOOKUP(P1992,Flora!$F$2:$M$7000,3,FALSE)))</f>
        <v/>
      </c>
      <c r="S1992" t="str">
        <f>IF(P1992="","",(VLOOKUP(P1992,Flora!$F$2:$M$7000,4,FALSE)))</f>
        <v/>
      </c>
    </row>
    <row r="1993" spans="17:19" x14ac:dyDescent="0.25">
      <c r="Q1993" t="str">
        <f>IF(P1993="","",(VLOOKUP(P1993,Flora!$F$2:$M$7000,2,FALSE)))</f>
        <v/>
      </c>
      <c r="R1993" t="str">
        <f>IF(P1993="","",(VLOOKUP(P1993,Flora!$F$2:$M$7000,3,FALSE)))</f>
        <v/>
      </c>
      <c r="S1993" t="str">
        <f>IF(P1993="","",(VLOOKUP(P1993,Flora!$F$2:$M$7000,4,FALSE)))</f>
        <v/>
      </c>
    </row>
    <row r="1994" spans="17:19" x14ac:dyDescent="0.25">
      <c r="Q1994" t="str">
        <f>IF(P1994="","",(VLOOKUP(P1994,Flora!$F$2:$M$7000,2,FALSE)))</f>
        <v/>
      </c>
      <c r="R1994" t="str">
        <f>IF(P1994="","",(VLOOKUP(P1994,Flora!$F$2:$M$7000,3,FALSE)))</f>
        <v/>
      </c>
      <c r="S1994" t="str">
        <f>IF(P1994="","",(VLOOKUP(P1994,Flora!$F$2:$M$7000,4,FALSE)))</f>
        <v/>
      </c>
    </row>
    <row r="1995" spans="17:19" x14ac:dyDescent="0.25">
      <c r="Q1995" t="str">
        <f>IF(P1995="","",(VLOOKUP(P1995,Flora!$F$2:$M$7000,2,FALSE)))</f>
        <v/>
      </c>
      <c r="R1995" t="str">
        <f>IF(P1995="","",(VLOOKUP(P1995,Flora!$F$2:$M$7000,3,FALSE)))</f>
        <v/>
      </c>
      <c r="S1995" t="str">
        <f>IF(P1995="","",(VLOOKUP(P1995,Flora!$F$2:$M$7000,4,FALSE)))</f>
        <v/>
      </c>
    </row>
    <row r="1996" spans="17:19" x14ac:dyDescent="0.25">
      <c r="Q1996" t="str">
        <f>IF(P1996="","",(VLOOKUP(P1996,Flora!$F$2:$M$7000,2,FALSE)))</f>
        <v/>
      </c>
      <c r="R1996" t="str">
        <f>IF(P1996="","",(VLOOKUP(P1996,Flora!$F$2:$M$7000,3,FALSE)))</f>
        <v/>
      </c>
      <c r="S1996" t="str">
        <f>IF(P1996="","",(VLOOKUP(P1996,Flora!$F$2:$M$7000,4,FALSE)))</f>
        <v/>
      </c>
    </row>
    <row r="1997" spans="17:19" x14ac:dyDescent="0.25">
      <c r="Q1997" t="str">
        <f>IF(P1997="","",(VLOOKUP(P1997,Flora!$F$2:$M$7000,2,FALSE)))</f>
        <v/>
      </c>
      <c r="R1997" t="str">
        <f>IF(P1997="","",(VLOOKUP(P1997,Flora!$F$2:$M$7000,3,FALSE)))</f>
        <v/>
      </c>
      <c r="S1997" t="str">
        <f>IF(P1997="","",(VLOOKUP(P1997,Flora!$F$2:$M$7000,4,FALSE)))</f>
        <v/>
      </c>
    </row>
    <row r="1998" spans="17:19" x14ac:dyDescent="0.25">
      <c r="Q1998" t="str">
        <f>IF(P1998="","",(VLOOKUP(P1998,Flora!$F$2:$M$7000,2,FALSE)))</f>
        <v/>
      </c>
      <c r="R1998" t="str">
        <f>IF(P1998="","",(VLOOKUP(P1998,Flora!$F$2:$M$7000,3,FALSE)))</f>
        <v/>
      </c>
      <c r="S1998" t="str">
        <f>IF(P1998="","",(VLOOKUP(P1998,Flora!$F$2:$M$7000,4,FALSE)))</f>
        <v/>
      </c>
    </row>
    <row r="1999" spans="17:19" x14ac:dyDescent="0.25">
      <c r="Q1999" t="str">
        <f>IF(P1999="","",(VLOOKUP(P1999,Flora!$F$2:$M$7000,2,FALSE)))</f>
        <v/>
      </c>
      <c r="R1999" t="str">
        <f>IF(P1999="","",(VLOOKUP(P1999,Flora!$F$2:$M$7000,3,FALSE)))</f>
        <v/>
      </c>
      <c r="S1999" t="str">
        <f>IF(P1999="","",(VLOOKUP(P1999,Flora!$F$2:$M$7000,4,FALSE)))</f>
        <v/>
      </c>
    </row>
    <row r="2000" spans="17:19" x14ac:dyDescent="0.25">
      <c r="Q2000" t="str">
        <f>IF(P2000="","",(VLOOKUP(P2000,Flora!$F$2:$M$7000,2,FALSE)))</f>
        <v/>
      </c>
      <c r="R2000" t="str">
        <f>IF(P2000="","",(VLOOKUP(P2000,Flora!$F$2:$M$7000,3,FALSE)))</f>
        <v/>
      </c>
      <c r="S2000" t="str">
        <f>IF(P2000="","",(VLOOKUP(P2000,Flora!$F$2:$M$7000,4,FALSE)))</f>
        <v/>
      </c>
    </row>
    <row r="2001" spans="17:19" x14ac:dyDescent="0.25">
      <c r="Q2001" t="str">
        <f>IF(P2001="","",(VLOOKUP(P2001,Flora!$F$2:$M$7000,2,FALSE)))</f>
        <v/>
      </c>
      <c r="R2001" t="str">
        <f>IF(P2001="","",(VLOOKUP(P2001,Flora!$F$2:$M$7000,3,FALSE)))</f>
        <v/>
      </c>
      <c r="S2001" t="str">
        <f>IF(P2001="","",(VLOOKUP(P2001,Flora!$F$2:$M$7000,4,FALSE)))</f>
        <v/>
      </c>
    </row>
    <row r="2002" spans="17:19" x14ac:dyDescent="0.25">
      <c r="Q2002" t="str">
        <f>IF(P2002="","",(VLOOKUP(P2002,Flora!$F$2:$M$7000,2,FALSE)))</f>
        <v/>
      </c>
      <c r="R2002" t="str">
        <f>IF(P2002="","",(VLOOKUP(P2002,Flora!$F$2:$M$7000,3,FALSE)))</f>
        <v/>
      </c>
      <c r="S2002" t="str">
        <f>IF(P2002="","",(VLOOKUP(P2002,Flora!$F$2:$M$7000,4,FALSE)))</f>
        <v/>
      </c>
    </row>
    <row r="2003" spans="17:19" x14ac:dyDescent="0.25">
      <c r="Q2003" t="str">
        <f>IF(P2003="","",(VLOOKUP(P2003,Flora!$F$2:$M$7000,2,FALSE)))</f>
        <v/>
      </c>
      <c r="R2003" t="str">
        <f>IF(P2003="","",(VLOOKUP(P2003,Flora!$F$2:$M$7000,3,FALSE)))</f>
        <v/>
      </c>
      <c r="S2003" t="str">
        <f>IF(P2003="","",(VLOOKUP(P2003,Flora!$F$2:$M$7000,4,FALSE)))</f>
        <v/>
      </c>
    </row>
    <row r="2004" spans="17:19" x14ac:dyDescent="0.25">
      <c r="Q2004" t="str">
        <f>IF(P2004="","",(VLOOKUP(P2004,Flora!$F$2:$M$7000,2,FALSE)))</f>
        <v/>
      </c>
      <c r="R2004" t="str">
        <f>IF(P2004="","",(VLOOKUP(P2004,Flora!$F$2:$M$7000,3,FALSE)))</f>
        <v/>
      </c>
      <c r="S2004" t="str">
        <f>IF(P2004="","",(VLOOKUP(P2004,Flora!$F$2:$M$7000,4,FALSE)))</f>
        <v/>
      </c>
    </row>
    <row r="2005" spans="17:19" x14ac:dyDescent="0.25">
      <c r="Q2005" t="str">
        <f>IF(P2005="","",(VLOOKUP(P2005,Flora!$F$2:$M$7000,2,FALSE)))</f>
        <v/>
      </c>
      <c r="R2005" t="str">
        <f>IF(P2005="","",(VLOOKUP(P2005,Flora!$F$2:$M$7000,3,FALSE)))</f>
        <v/>
      </c>
      <c r="S2005" t="str">
        <f>IF(P2005="","",(VLOOKUP(P2005,Flora!$F$2:$M$7000,4,FALSE)))</f>
        <v/>
      </c>
    </row>
    <row r="2006" spans="17:19" x14ac:dyDescent="0.25">
      <c r="Q2006" t="str">
        <f>IF(P2006="","",(VLOOKUP(P2006,Flora!$F$2:$M$7000,2,FALSE)))</f>
        <v/>
      </c>
      <c r="R2006" t="str">
        <f>IF(P2006="","",(VLOOKUP(P2006,Flora!$F$2:$M$7000,3,FALSE)))</f>
        <v/>
      </c>
      <c r="S2006" t="str">
        <f>IF(P2006="","",(VLOOKUP(P2006,Flora!$F$2:$M$7000,4,FALSE)))</f>
        <v/>
      </c>
    </row>
    <row r="2007" spans="17:19" x14ac:dyDescent="0.25">
      <c r="Q2007" t="str">
        <f>IF(P2007="","",(VLOOKUP(P2007,Flora!$F$2:$M$7000,2,FALSE)))</f>
        <v/>
      </c>
      <c r="R2007" t="str">
        <f>IF(P2007="","",(VLOOKUP(P2007,Flora!$F$2:$M$7000,3,FALSE)))</f>
        <v/>
      </c>
      <c r="S2007" t="str">
        <f>IF(P2007="","",(VLOOKUP(P2007,Flora!$F$2:$M$7000,4,FALSE)))</f>
        <v/>
      </c>
    </row>
    <row r="2008" spans="17:19" x14ac:dyDescent="0.25">
      <c r="Q2008" t="str">
        <f>IF(P2008="","",(VLOOKUP(P2008,Flora!$F$2:$M$7000,2,FALSE)))</f>
        <v/>
      </c>
      <c r="R2008" t="str">
        <f>IF(P2008="","",(VLOOKUP(P2008,Flora!$F$2:$M$7000,3,FALSE)))</f>
        <v/>
      </c>
      <c r="S2008" t="str">
        <f>IF(P2008="","",(VLOOKUP(P2008,Flora!$F$2:$M$7000,4,FALSE)))</f>
        <v/>
      </c>
    </row>
    <row r="2009" spans="17:19" x14ac:dyDescent="0.25">
      <c r="Q2009" t="str">
        <f>IF(P2009="","",(VLOOKUP(P2009,Flora!$F$2:$M$7000,2,FALSE)))</f>
        <v/>
      </c>
      <c r="R2009" t="str">
        <f>IF(P2009="","",(VLOOKUP(P2009,Flora!$F$2:$M$7000,3,FALSE)))</f>
        <v/>
      </c>
      <c r="S2009" t="str">
        <f>IF(P2009="","",(VLOOKUP(P2009,Flora!$F$2:$M$7000,4,FALSE)))</f>
        <v/>
      </c>
    </row>
    <row r="2010" spans="17:19" x14ac:dyDescent="0.25">
      <c r="Q2010" t="str">
        <f>IF(P2010="","",(VLOOKUP(P2010,Flora!$F$2:$M$7000,2,FALSE)))</f>
        <v/>
      </c>
      <c r="R2010" t="str">
        <f>IF(P2010="","",(VLOOKUP(P2010,Flora!$F$2:$M$7000,3,FALSE)))</f>
        <v/>
      </c>
      <c r="S2010" t="str">
        <f>IF(P2010="","",(VLOOKUP(P2010,Flora!$F$2:$M$7000,4,FALSE)))</f>
        <v/>
      </c>
    </row>
    <row r="2011" spans="17:19" x14ac:dyDescent="0.25">
      <c r="Q2011" t="str">
        <f>IF(P2011="","",(VLOOKUP(P2011,Flora!$F$2:$M$7000,2,FALSE)))</f>
        <v/>
      </c>
      <c r="R2011" t="str">
        <f>IF(P2011="","",(VLOOKUP(P2011,Flora!$F$2:$M$7000,3,FALSE)))</f>
        <v/>
      </c>
      <c r="S2011" t="str">
        <f>IF(P2011="","",(VLOOKUP(P2011,Flora!$F$2:$M$7000,4,FALSE)))</f>
        <v/>
      </c>
    </row>
    <row r="2012" spans="17:19" x14ac:dyDescent="0.25">
      <c r="Q2012" t="str">
        <f>IF(P2012="","",(VLOOKUP(P2012,Flora!$F$2:$M$7000,2,FALSE)))</f>
        <v/>
      </c>
      <c r="R2012" t="str">
        <f>IF(P2012="","",(VLOOKUP(P2012,Flora!$F$2:$M$7000,3,FALSE)))</f>
        <v/>
      </c>
      <c r="S2012" t="str">
        <f>IF(P2012="","",(VLOOKUP(P2012,Flora!$F$2:$M$7000,4,FALSE)))</f>
        <v/>
      </c>
    </row>
    <row r="2013" spans="17:19" x14ac:dyDescent="0.25">
      <c r="Q2013" t="str">
        <f>IF(P2013="","",(VLOOKUP(P2013,Flora!$F$2:$M$7000,2,FALSE)))</f>
        <v/>
      </c>
      <c r="R2013" t="str">
        <f>IF(P2013="","",(VLOOKUP(P2013,Flora!$F$2:$M$7000,3,FALSE)))</f>
        <v/>
      </c>
      <c r="S2013" t="str">
        <f>IF(P2013="","",(VLOOKUP(P2013,Flora!$F$2:$M$7000,4,FALSE)))</f>
        <v/>
      </c>
    </row>
    <row r="2014" spans="17:19" x14ac:dyDescent="0.25">
      <c r="Q2014" t="str">
        <f>IF(P2014="","",(VLOOKUP(P2014,Flora!$F$2:$M$7000,2,FALSE)))</f>
        <v/>
      </c>
      <c r="R2014" t="str">
        <f>IF(P2014="","",(VLOOKUP(P2014,Flora!$F$2:$M$7000,3,FALSE)))</f>
        <v/>
      </c>
      <c r="S2014" t="str">
        <f>IF(P2014="","",(VLOOKUP(P2014,Flora!$F$2:$M$7000,4,FALSE)))</f>
        <v/>
      </c>
    </row>
    <row r="2015" spans="17:19" x14ac:dyDescent="0.25">
      <c r="Q2015" t="str">
        <f>IF(P2015="","",(VLOOKUP(P2015,Flora!$F$2:$M$7000,2,FALSE)))</f>
        <v/>
      </c>
      <c r="R2015" t="str">
        <f>IF(P2015="","",(VLOOKUP(P2015,Flora!$F$2:$M$7000,3,FALSE)))</f>
        <v/>
      </c>
      <c r="S2015" t="str">
        <f>IF(P2015="","",(VLOOKUP(P2015,Flora!$F$2:$M$7000,4,FALSE)))</f>
        <v/>
      </c>
    </row>
    <row r="2016" spans="17:19" x14ac:dyDescent="0.25">
      <c r="Q2016" t="str">
        <f>IF(P2016="","",(VLOOKUP(P2016,Flora!$F$2:$M$7000,2,FALSE)))</f>
        <v/>
      </c>
      <c r="R2016" t="str">
        <f>IF(P2016="","",(VLOOKUP(P2016,Flora!$F$2:$M$7000,3,FALSE)))</f>
        <v/>
      </c>
      <c r="S2016" t="str">
        <f>IF(P2016="","",(VLOOKUP(P2016,Flora!$F$2:$M$7000,4,FALSE)))</f>
        <v/>
      </c>
    </row>
    <row r="2017" spans="17:19" x14ac:dyDescent="0.25">
      <c r="Q2017" t="str">
        <f>IF(P2017="","",(VLOOKUP(P2017,Flora!$F$2:$M$7000,2,FALSE)))</f>
        <v/>
      </c>
      <c r="R2017" t="str">
        <f>IF(P2017="","",(VLOOKUP(P2017,Flora!$F$2:$M$7000,3,FALSE)))</f>
        <v/>
      </c>
      <c r="S2017" t="str">
        <f>IF(P2017="","",(VLOOKUP(P2017,Flora!$F$2:$M$7000,4,FALSE)))</f>
        <v/>
      </c>
    </row>
    <row r="2018" spans="17:19" x14ac:dyDescent="0.25">
      <c r="Q2018" t="str">
        <f>IF(P2018="","",(VLOOKUP(P2018,Flora!$F$2:$M$7000,2,FALSE)))</f>
        <v/>
      </c>
      <c r="R2018" t="str">
        <f>IF(P2018="","",(VLOOKUP(P2018,Flora!$F$2:$M$7000,3,FALSE)))</f>
        <v/>
      </c>
      <c r="S2018" t="str">
        <f>IF(P2018="","",(VLOOKUP(P2018,Flora!$F$2:$M$7000,4,FALSE)))</f>
        <v/>
      </c>
    </row>
    <row r="2019" spans="17:19" x14ac:dyDescent="0.25">
      <c r="Q2019" t="str">
        <f>IF(P2019="","",(VLOOKUP(P2019,Flora!$F$2:$M$7000,2,FALSE)))</f>
        <v/>
      </c>
      <c r="R2019" t="str">
        <f>IF(P2019="","",(VLOOKUP(P2019,Flora!$F$2:$M$7000,3,FALSE)))</f>
        <v/>
      </c>
      <c r="S2019" t="str">
        <f>IF(P2019="","",(VLOOKUP(P2019,Flora!$F$2:$M$7000,4,FALSE)))</f>
        <v/>
      </c>
    </row>
    <row r="2020" spans="17:19" x14ac:dyDescent="0.25">
      <c r="Q2020" t="str">
        <f>IF(P2020="","",(VLOOKUP(P2020,Flora!$F$2:$M$7000,2,FALSE)))</f>
        <v/>
      </c>
      <c r="R2020" t="str">
        <f>IF(P2020="","",(VLOOKUP(P2020,Flora!$F$2:$M$7000,3,FALSE)))</f>
        <v/>
      </c>
      <c r="S2020" t="str">
        <f>IF(P2020="","",(VLOOKUP(P2020,Flora!$F$2:$M$7000,4,FALSE)))</f>
        <v/>
      </c>
    </row>
    <row r="2021" spans="17:19" x14ac:dyDescent="0.25">
      <c r="Q2021" t="str">
        <f>IF(P2021="","",(VLOOKUP(P2021,Flora!$F$2:$M$7000,2,FALSE)))</f>
        <v/>
      </c>
      <c r="R2021" t="str">
        <f>IF(P2021="","",(VLOOKUP(P2021,Flora!$F$2:$M$7000,3,FALSE)))</f>
        <v/>
      </c>
      <c r="S2021" t="str">
        <f>IF(P2021="","",(VLOOKUP(P2021,Flora!$F$2:$M$7000,4,FALSE)))</f>
        <v/>
      </c>
    </row>
    <row r="2022" spans="17:19" x14ac:dyDescent="0.25">
      <c r="Q2022" t="str">
        <f>IF(P2022="","",(VLOOKUP(P2022,Flora!$F$2:$M$7000,2,FALSE)))</f>
        <v/>
      </c>
      <c r="R2022" t="str">
        <f>IF(P2022="","",(VLOOKUP(P2022,Flora!$F$2:$M$7000,3,FALSE)))</f>
        <v/>
      </c>
      <c r="S2022" t="str">
        <f>IF(P2022="","",(VLOOKUP(P2022,Flora!$F$2:$M$7000,4,FALSE)))</f>
        <v/>
      </c>
    </row>
    <row r="2023" spans="17:19" x14ac:dyDescent="0.25">
      <c r="Q2023" t="str">
        <f>IF(P2023="","",(VLOOKUP(P2023,Flora!$F$2:$M$7000,2,FALSE)))</f>
        <v/>
      </c>
      <c r="R2023" t="str">
        <f>IF(P2023="","",(VLOOKUP(P2023,Flora!$F$2:$M$7000,3,FALSE)))</f>
        <v/>
      </c>
      <c r="S2023" t="str">
        <f>IF(P2023="","",(VLOOKUP(P2023,Flora!$F$2:$M$7000,4,FALSE)))</f>
        <v/>
      </c>
    </row>
    <row r="2024" spans="17:19" x14ac:dyDescent="0.25">
      <c r="Q2024" t="str">
        <f>IF(P2024="","",(VLOOKUP(P2024,Flora!$F$2:$M$7000,2,FALSE)))</f>
        <v/>
      </c>
      <c r="R2024" t="str">
        <f>IF(P2024="","",(VLOOKUP(P2024,Flora!$F$2:$M$7000,3,FALSE)))</f>
        <v/>
      </c>
      <c r="S2024" t="str">
        <f>IF(P2024="","",(VLOOKUP(P2024,Flora!$F$2:$M$7000,4,FALSE)))</f>
        <v/>
      </c>
    </row>
    <row r="2025" spans="17:19" x14ac:dyDescent="0.25">
      <c r="Q2025" t="str">
        <f>IF(P2025="","",(VLOOKUP(P2025,Flora!$F$2:$M$7000,2,FALSE)))</f>
        <v/>
      </c>
      <c r="R2025" t="str">
        <f>IF(P2025="","",(VLOOKUP(P2025,Flora!$F$2:$M$7000,3,FALSE)))</f>
        <v/>
      </c>
      <c r="S2025" t="str">
        <f>IF(P2025="","",(VLOOKUP(P2025,Flora!$F$2:$M$7000,4,FALSE)))</f>
        <v/>
      </c>
    </row>
    <row r="2026" spans="17:19" x14ac:dyDescent="0.25">
      <c r="Q2026" t="str">
        <f>IF(P2026="","",(VLOOKUP(P2026,Flora!$F$2:$M$7000,2,FALSE)))</f>
        <v/>
      </c>
      <c r="R2026" t="str">
        <f>IF(P2026="","",(VLOOKUP(P2026,Flora!$F$2:$M$7000,3,FALSE)))</f>
        <v/>
      </c>
      <c r="S2026" t="str">
        <f>IF(P2026="","",(VLOOKUP(P2026,Flora!$F$2:$M$7000,4,FALSE)))</f>
        <v/>
      </c>
    </row>
    <row r="2027" spans="17:19" x14ac:dyDescent="0.25">
      <c r="Q2027" t="str">
        <f>IF(P2027="","",(VLOOKUP(P2027,Flora!$F$2:$M$7000,2,FALSE)))</f>
        <v/>
      </c>
      <c r="R2027" t="str">
        <f>IF(P2027="","",(VLOOKUP(P2027,Flora!$F$2:$M$7000,3,FALSE)))</f>
        <v/>
      </c>
      <c r="S2027" t="str">
        <f>IF(P2027="","",(VLOOKUP(P2027,Flora!$F$2:$M$7000,4,FALSE)))</f>
        <v/>
      </c>
    </row>
    <row r="2028" spans="17:19" x14ac:dyDescent="0.25">
      <c r="Q2028" t="str">
        <f>IF(P2028="","",(VLOOKUP(P2028,Flora!$F$2:$M$7000,2,FALSE)))</f>
        <v/>
      </c>
      <c r="R2028" t="str">
        <f>IF(P2028="","",(VLOOKUP(P2028,Flora!$F$2:$M$7000,3,FALSE)))</f>
        <v/>
      </c>
      <c r="S2028" t="str">
        <f>IF(P2028="","",(VLOOKUP(P2028,Flora!$F$2:$M$7000,4,FALSE)))</f>
        <v/>
      </c>
    </row>
    <row r="2029" spans="17:19" x14ac:dyDescent="0.25">
      <c r="Q2029" t="str">
        <f>IF(P2029="","",(VLOOKUP(P2029,Flora!$F$2:$M$7000,2,FALSE)))</f>
        <v/>
      </c>
      <c r="R2029" t="str">
        <f>IF(P2029="","",(VLOOKUP(P2029,Flora!$F$2:$M$7000,3,FALSE)))</f>
        <v/>
      </c>
      <c r="S2029" t="str">
        <f>IF(P2029="","",(VLOOKUP(P2029,Flora!$F$2:$M$7000,4,FALSE)))</f>
        <v/>
      </c>
    </row>
    <row r="2030" spans="17:19" x14ac:dyDescent="0.25">
      <c r="Q2030" t="str">
        <f>IF(P2030="","",(VLOOKUP(P2030,Flora!$F$2:$M$7000,2,FALSE)))</f>
        <v/>
      </c>
      <c r="R2030" t="str">
        <f>IF(P2030="","",(VLOOKUP(P2030,Flora!$F$2:$M$7000,3,FALSE)))</f>
        <v/>
      </c>
      <c r="S2030" t="str">
        <f>IF(P2030="","",(VLOOKUP(P2030,Flora!$F$2:$M$7000,4,FALSE)))</f>
        <v/>
      </c>
    </row>
    <row r="2031" spans="17:19" x14ac:dyDescent="0.25">
      <c r="Q2031" t="str">
        <f>IF(P2031="","",(VLOOKUP(P2031,Flora!$F$2:$M$7000,2,FALSE)))</f>
        <v/>
      </c>
      <c r="R2031" t="str">
        <f>IF(P2031="","",(VLOOKUP(P2031,Flora!$F$2:$M$7000,3,FALSE)))</f>
        <v/>
      </c>
      <c r="S2031" t="str">
        <f>IF(P2031="","",(VLOOKUP(P2031,Flora!$F$2:$M$7000,4,FALSE)))</f>
        <v/>
      </c>
    </row>
    <row r="2032" spans="17:19" x14ac:dyDescent="0.25">
      <c r="Q2032" t="str">
        <f>IF(P2032="","",(VLOOKUP(P2032,Flora!$F$2:$M$7000,2,FALSE)))</f>
        <v/>
      </c>
      <c r="R2032" t="str">
        <f>IF(P2032="","",(VLOOKUP(P2032,Flora!$F$2:$M$7000,3,FALSE)))</f>
        <v/>
      </c>
      <c r="S2032" t="str">
        <f>IF(P2032="","",(VLOOKUP(P2032,Flora!$F$2:$M$7000,4,FALSE)))</f>
        <v/>
      </c>
    </row>
    <row r="2033" spans="17:19" x14ac:dyDescent="0.25">
      <c r="Q2033" t="str">
        <f>IF(P2033="","",(VLOOKUP(P2033,Flora!$F$2:$M$7000,2,FALSE)))</f>
        <v/>
      </c>
      <c r="R2033" t="str">
        <f>IF(P2033="","",(VLOOKUP(P2033,Flora!$F$2:$M$7000,3,FALSE)))</f>
        <v/>
      </c>
      <c r="S2033" t="str">
        <f>IF(P2033="","",(VLOOKUP(P2033,Flora!$F$2:$M$7000,4,FALSE)))</f>
        <v/>
      </c>
    </row>
    <row r="2034" spans="17:19" x14ac:dyDescent="0.25">
      <c r="Q2034" t="str">
        <f>IF(P2034="","",(VLOOKUP(P2034,Flora!$F$2:$M$7000,2,FALSE)))</f>
        <v/>
      </c>
      <c r="R2034" t="str">
        <f>IF(P2034="","",(VLOOKUP(P2034,Flora!$F$2:$M$7000,3,FALSE)))</f>
        <v/>
      </c>
      <c r="S2034" t="str">
        <f>IF(P2034="","",(VLOOKUP(P2034,Flora!$F$2:$M$7000,4,FALSE)))</f>
        <v/>
      </c>
    </row>
    <row r="2035" spans="17:19" x14ac:dyDescent="0.25">
      <c r="Q2035" t="str">
        <f>IF(P2035="","",(VLOOKUP(P2035,Flora!$F$2:$M$7000,2,FALSE)))</f>
        <v/>
      </c>
      <c r="R2035" t="str">
        <f>IF(P2035="","",(VLOOKUP(P2035,Flora!$F$2:$M$7000,3,FALSE)))</f>
        <v/>
      </c>
      <c r="S2035" t="str">
        <f>IF(P2035="","",(VLOOKUP(P2035,Flora!$F$2:$M$7000,4,FALSE)))</f>
        <v/>
      </c>
    </row>
    <row r="2036" spans="17:19" x14ac:dyDescent="0.25">
      <c r="Q2036" t="str">
        <f>IF(P2036="","",(VLOOKUP(P2036,Flora!$F$2:$M$7000,2,FALSE)))</f>
        <v/>
      </c>
      <c r="R2036" t="str">
        <f>IF(P2036="","",(VLOOKUP(P2036,Flora!$F$2:$M$7000,3,FALSE)))</f>
        <v/>
      </c>
      <c r="S2036" t="str">
        <f>IF(P2036="","",(VLOOKUP(P2036,Flora!$F$2:$M$7000,4,FALSE)))</f>
        <v/>
      </c>
    </row>
    <row r="2037" spans="17:19" x14ac:dyDescent="0.25">
      <c r="Q2037" t="str">
        <f>IF(P2037="","",(VLOOKUP(P2037,Flora!$F$2:$M$7000,2,FALSE)))</f>
        <v/>
      </c>
      <c r="R2037" t="str">
        <f>IF(P2037="","",(VLOOKUP(P2037,Flora!$F$2:$M$7000,3,FALSE)))</f>
        <v/>
      </c>
      <c r="S2037" t="str">
        <f>IF(P2037="","",(VLOOKUP(P2037,Flora!$F$2:$M$7000,4,FALSE)))</f>
        <v/>
      </c>
    </row>
    <row r="2038" spans="17:19" x14ac:dyDescent="0.25">
      <c r="Q2038" t="str">
        <f>IF(P2038="","",(VLOOKUP(P2038,Flora!$F$2:$M$7000,2,FALSE)))</f>
        <v/>
      </c>
      <c r="R2038" t="str">
        <f>IF(P2038="","",(VLOOKUP(P2038,Flora!$F$2:$M$7000,3,FALSE)))</f>
        <v/>
      </c>
      <c r="S2038" t="str">
        <f>IF(P2038="","",(VLOOKUP(P2038,Flora!$F$2:$M$7000,4,FALSE)))</f>
        <v/>
      </c>
    </row>
    <row r="2039" spans="17:19" x14ac:dyDescent="0.25">
      <c r="Q2039" t="str">
        <f>IF(P2039="","",(VLOOKUP(P2039,Flora!$F$2:$M$7000,2,FALSE)))</f>
        <v/>
      </c>
      <c r="R2039" t="str">
        <f>IF(P2039="","",(VLOOKUP(P2039,Flora!$F$2:$M$7000,3,FALSE)))</f>
        <v/>
      </c>
      <c r="S2039" t="str">
        <f>IF(P2039="","",(VLOOKUP(P2039,Flora!$F$2:$M$7000,4,FALSE)))</f>
        <v/>
      </c>
    </row>
    <row r="2040" spans="17:19" x14ac:dyDescent="0.25">
      <c r="Q2040" t="str">
        <f>IF(P2040="","",(VLOOKUP(P2040,Flora!$F$2:$M$7000,2,FALSE)))</f>
        <v/>
      </c>
      <c r="R2040" t="str">
        <f>IF(P2040="","",(VLOOKUP(P2040,Flora!$F$2:$M$7000,3,FALSE)))</f>
        <v/>
      </c>
      <c r="S2040" t="str">
        <f>IF(P2040="","",(VLOOKUP(P2040,Flora!$F$2:$M$7000,4,FALSE)))</f>
        <v/>
      </c>
    </row>
    <row r="2041" spans="17:19" x14ac:dyDescent="0.25">
      <c r="Q2041" t="str">
        <f>IF(P2041="","",(VLOOKUP(P2041,Flora!$F$2:$M$7000,2,FALSE)))</f>
        <v/>
      </c>
      <c r="R2041" t="str">
        <f>IF(P2041="","",(VLOOKUP(P2041,Flora!$F$2:$M$7000,3,FALSE)))</f>
        <v/>
      </c>
      <c r="S2041" t="str">
        <f>IF(P2041="","",(VLOOKUP(P2041,Flora!$F$2:$M$7000,4,FALSE)))</f>
        <v/>
      </c>
    </row>
    <row r="2042" spans="17:19" x14ac:dyDescent="0.25">
      <c r="Q2042" t="str">
        <f>IF(P2042="","",(VLOOKUP(P2042,Flora!$F$2:$M$7000,2,FALSE)))</f>
        <v/>
      </c>
      <c r="R2042" t="str">
        <f>IF(P2042="","",(VLOOKUP(P2042,Flora!$F$2:$M$7000,3,FALSE)))</f>
        <v/>
      </c>
      <c r="S2042" t="str">
        <f>IF(P2042="","",(VLOOKUP(P2042,Flora!$F$2:$M$7000,4,FALSE)))</f>
        <v/>
      </c>
    </row>
    <row r="2043" spans="17:19" x14ac:dyDescent="0.25">
      <c r="Q2043" t="str">
        <f>IF(P2043="","",(VLOOKUP(P2043,Flora!$F$2:$M$7000,2,FALSE)))</f>
        <v/>
      </c>
      <c r="R2043" t="str">
        <f>IF(P2043="","",(VLOOKUP(P2043,Flora!$F$2:$M$7000,3,FALSE)))</f>
        <v/>
      </c>
      <c r="S2043" t="str">
        <f>IF(P2043="","",(VLOOKUP(P2043,Flora!$F$2:$M$7000,4,FALSE)))</f>
        <v/>
      </c>
    </row>
    <row r="2044" spans="17:19" x14ac:dyDescent="0.25">
      <c r="Q2044" t="str">
        <f>IF(P2044="","",(VLOOKUP(P2044,Flora!$F$2:$M$7000,2,FALSE)))</f>
        <v/>
      </c>
      <c r="R2044" t="str">
        <f>IF(P2044="","",(VLOOKUP(P2044,Flora!$F$2:$M$7000,3,FALSE)))</f>
        <v/>
      </c>
      <c r="S2044" t="str">
        <f>IF(P2044="","",(VLOOKUP(P2044,Flora!$F$2:$M$7000,4,FALSE)))</f>
        <v/>
      </c>
    </row>
    <row r="2045" spans="17:19" x14ac:dyDescent="0.25">
      <c r="Q2045" t="str">
        <f>IF(P2045="","",(VLOOKUP(P2045,Flora!$F$2:$M$7000,2,FALSE)))</f>
        <v/>
      </c>
      <c r="R2045" t="str">
        <f>IF(P2045="","",(VLOOKUP(P2045,Flora!$F$2:$M$7000,3,FALSE)))</f>
        <v/>
      </c>
      <c r="S2045" t="str">
        <f>IF(P2045="","",(VLOOKUP(P2045,Flora!$F$2:$M$7000,4,FALSE)))</f>
        <v/>
      </c>
    </row>
    <row r="2046" spans="17:19" x14ac:dyDescent="0.25">
      <c r="Q2046" t="str">
        <f>IF(P2046="","",(VLOOKUP(P2046,Flora!$F$2:$M$7000,2,FALSE)))</f>
        <v/>
      </c>
      <c r="R2046" t="str">
        <f>IF(P2046="","",(VLOOKUP(P2046,Flora!$F$2:$M$7000,3,FALSE)))</f>
        <v/>
      </c>
      <c r="S2046" t="str">
        <f>IF(P2046="","",(VLOOKUP(P2046,Flora!$F$2:$M$7000,4,FALSE)))</f>
        <v/>
      </c>
    </row>
    <row r="2047" spans="17:19" x14ac:dyDescent="0.25">
      <c r="Q2047" t="str">
        <f>IF(P2047="","",(VLOOKUP(P2047,Flora!$F$2:$M$7000,2,FALSE)))</f>
        <v/>
      </c>
      <c r="R2047" t="str">
        <f>IF(P2047="","",(VLOOKUP(P2047,Flora!$F$2:$M$7000,3,FALSE)))</f>
        <v/>
      </c>
      <c r="S2047" t="str">
        <f>IF(P2047="","",(VLOOKUP(P2047,Flora!$F$2:$M$7000,4,FALSE)))</f>
        <v/>
      </c>
    </row>
    <row r="2048" spans="17:19" x14ac:dyDescent="0.25">
      <c r="Q2048" t="str">
        <f>IF(P2048="","",(VLOOKUP(P2048,Flora!$F$2:$M$7000,2,FALSE)))</f>
        <v/>
      </c>
      <c r="R2048" t="str">
        <f>IF(P2048="","",(VLOOKUP(P2048,Flora!$F$2:$M$7000,3,FALSE)))</f>
        <v/>
      </c>
      <c r="S2048" t="str">
        <f>IF(P2048="","",(VLOOKUP(P2048,Flora!$F$2:$M$7000,4,FALSE)))</f>
        <v/>
      </c>
    </row>
    <row r="2049" spans="17:19" x14ac:dyDescent="0.25">
      <c r="Q2049" t="str">
        <f>IF(P2049="","",(VLOOKUP(P2049,Flora!$F$2:$M$7000,2,FALSE)))</f>
        <v/>
      </c>
      <c r="R2049" t="str">
        <f>IF(P2049="","",(VLOOKUP(P2049,Flora!$F$2:$M$7000,3,FALSE)))</f>
        <v/>
      </c>
      <c r="S2049" t="str">
        <f>IF(P2049="","",(VLOOKUP(P2049,Flora!$F$2:$M$7000,4,FALSE)))</f>
        <v/>
      </c>
    </row>
    <row r="2050" spans="17:19" x14ac:dyDescent="0.25">
      <c r="Q2050" t="str">
        <f>IF(P2050="","",(VLOOKUP(P2050,Flora!$F$2:$M$7000,2,FALSE)))</f>
        <v/>
      </c>
      <c r="R2050" t="str">
        <f>IF(P2050="","",(VLOOKUP(P2050,Flora!$F$2:$M$7000,3,FALSE)))</f>
        <v/>
      </c>
      <c r="S2050" t="str">
        <f>IF(P2050="","",(VLOOKUP(P2050,Flora!$F$2:$M$7000,4,FALSE)))</f>
        <v/>
      </c>
    </row>
    <row r="2051" spans="17:19" x14ac:dyDescent="0.25">
      <c r="Q2051" t="str">
        <f>IF(P2051="","",(VLOOKUP(P2051,Flora!$F$2:$M$7000,2,FALSE)))</f>
        <v/>
      </c>
      <c r="R2051" t="str">
        <f>IF(P2051="","",(VLOOKUP(P2051,Flora!$F$2:$M$7000,3,FALSE)))</f>
        <v/>
      </c>
      <c r="S2051" t="str">
        <f>IF(P2051="","",(VLOOKUP(P2051,Flora!$F$2:$M$7000,4,FALSE)))</f>
        <v/>
      </c>
    </row>
    <row r="2052" spans="17:19" x14ac:dyDescent="0.25">
      <c r="Q2052" t="str">
        <f>IF(P2052="","",(VLOOKUP(P2052,Flora!$F$2:$M$7000,2,FALSE)))</f>
        <v/>
      </c>
      <c r="R2052" t="str">
        <f>IF(P2052="","",(VLOOKUP(P2052,Flora!$F$2:$M$7000,3,FALSE)))</f>
        <v/>
      </c>
      <c r="S2052" t="str">
        <f>IF(P2052="","",(VLOOKUP(P2052,Flora!$F$2:$M$7000,4,FALSE)))</f>
        <v/>
      </c>
    </row>
    <row r="2053" spans="17:19" x14ac:dyDescent="0.25">
      <c r="Q2053" t="str">
        <f>IF(P2053="","",(VLOOKUP(P2053,Flora!$F$2:$M$7000,2,FALSE)))</f>
        <v/>
      </c>
      <c r="R2053" t="str">
        <f>IF(P2053="","",(VLOOKUP(P2053,Flora!$F$2:$M$7000,3,FALSE)))</f>
        <v/>
      </c>
      <c r="S2053" t="str">
        <f>IF(P2053="","",(VLOOKUP(P2053,Flora!$F$2:$M$7000,4,FALSE)))</f>
        <v/>
      </c>
    </row>
    <row r="2054" spans="17:19" x14ac:dyDescent="0.25">
      <c r="Q2054" t="str">
        <f>IF(P2054="","",(VLOOKUP(P2054,Flora!$F$2:$M$7000,2,FALSE)))</f>
        <v/>
      </c>
      <c r="R2054" t="str">
        <f>IF(P2054="","",(VLOOKUP(P2054,Flora!$F$2:$M$7000,3,FALSE)))</f>
        <v/>
      </c>
      <c r="S2054" t="str">
        <f>IF(P2054="","",(VLOOKUP(P2054,Flora!$F$2:$M$7000,4,FALSE)))</f>
        <v/>
      </c>
    </row>
    <row r="2055" spans="17:19" x14ac:dyDescent="0.25">
      <c r="Q2055" t="str">
        <f>IF(P2055="","",(VLOOKUP(P2055,Flora!$F$2:$M$7000,2,FALSE)))</f>
        <v/>
      </c>
      <c r="R2055" t="str">
        <f>IF(P2055="","",(VLOOKUP(P2055,Flora!$F$2:$M$7000,3,FALSE)))</f>
        <v/>
      </c>
      <c r="S2055" t="str">
        <f>IF(P2055="","",(VLOOKUP(P2055,Flora!$F$2:$M$7000,4,FALSE)))</f>
        <v/>
      </c>
    </row>
    <row r="2056" spans="17:19" x14ac:dyDescent="0.25">
      <c r="Q2056" t="str">
        <f>IF(P2056="","",(VLOOKUP(P2056,Flora!$F$2:$M$7000,2,FALSE)))</f>
        <v/>
      </c>
      <c r="R2056" t="str">
        <f>IF(P2056="","",(VLOOKUP(P2056,Flora!$F$2:$M$7000,3,FALSE)))</f>
        <v/>
      </c>
      <c r="S2056" t="str">
        <f>IF(P2056="","",(VLOOKUP(P2056,Flora!$F$2:$M$7000,4,FALSE)))</f>
        <v/>
      </c>
    </row>
    <row r="2057" spans="17:19" x14ac:dyDescent="0.25">
      <c r="Q2057" t="str">
        <f>IF(P2057="","",(VLOOKUP(P2057,Flora!$F$2:$M$7000,2,FALSE)))</f>
        <v/>
      </c>
      <c r="R2057" t="str">
        <f>IF(P2057="","",(VLOOKUP(P2057,Flora!$F$2:$M$7000,3,FALSE)))</f>
        <v/>
      </c>
      <c r="S2057" t="str">
        <f>IF(P2057="","",(VLOOKUP(P2057,Flora!$F$2:$M$7000,4,FALSE)))</f>
        <v/>
      </c>
    </row>
    <row r="2058" spans="17:19" x14ac:dyDescent="0.25">
      <c r="Q2058" t="str">
        <f>IF(P2058="","",(VLOOKUP(P2058,Flora!$F$2:$M$7000,2,FALSE)))</f>
        <v/>
      </c>
      <c r="R2058" t="str">
        <f>IF(P2058="","",(VLOOKUP(P2058,Flora!$F$2:$M$7000,3,FALSE)))</f>
        <v/>
      </c>
      <c r="S2058" t="str">
        <f>IF(P2058="","",(VLOOKUP(P2058,Flora!$F$2:$M$7000,4,FALSE)))</f>
        <v/>
      </c>
    </row>
    <row r="2059" spans="17:19" x14ac:dyDescent="0.25">
      <c r="Q2059" t="str">
        <f>IF(P2059="","",(VLOOKUP(P2059,Flora!$F$2:$M$7000,2,FALSE)))</f>
        <v/>
      </c>
      <c r="R2059" t="str">
        <f>IF(P2059="","",(VLOOKUP(P2059,Flora!$F$2:$M$7000,3,FALSE)))</f>
        <v/>
      </c>
      <c r="S2059" t="str">
        <f>IF(P2059="","",(VLOOKUP(P2059,Flora!$F$2:$M$7000,4,FALSE)))</f>
        <v/>
      </c>
    </row>
    <row r="2060" spans="17:19" x14ac:dyDescent="0.25">
      <c r="Q2060" t="str">
        <f>IF(P2060="","",(VLOOKUP(P2060,Flora!$F$2:$M$7000,2,FALSE)))</f>
        <v/>
      </c>
      <c r="R2060" t="str">
        <f>IF(P2060="","",(VLOOKUP(P2060,Flora!$F$2:$M$7000,3,FALSE)))</f>
        <v/>
      </c>
      <c r="S2060" t="str">
        <f>IF(P2060="","",(VLOOKUP(P2060,Flora!$F$2:$M$7000,4,FALSE)))</f>
        <v/>
      </c>
    </row>
    <row r="2061" spans="17:19" x14ac:dyDescent="0.25">
      <c r="Q2061" t="str">
        <f>IF(P2061="","",(VLOOKUP(P2061,Flora!$F$2:$M$7000,2,FALSE)))</f>
        <v/>
      </c>
      <c r="R2061" t="str">
        <f>IF(P2061="","",(VLOOKUP(P2061,Flora!$F$2:$M$7000,3,FALSE)))</f>
        <v/>
      </c>
      <c r="S2061" t="str">
        <f>IF(P2061="","",(VLOOKUP(P2061,Flora!$F$2:$M$7000,4,FALSE)))</f>
        <v/>
      </c>
    </row>
    <row r="2062" spans="17:19" x14ac:dyDescent="0.25">
      <c r="Q2062" t="str">
        <f>IF(P2062="","",(VLOOKUP(P2062,Flora!$F$2:$M$7000,2,FALSE)))</f>
        <v/>
      </c>
      <c r="R2062" t="str">
        <f>IF(P2062="","",(VLOOKUP(P2062,Flora!$F$2:$M$7000,3,FALSE)))</f>
        <v/>
      </c>
      <c r="S2062" t="str">
        <f>IF(P2062="","",(VLOOKUP(P2062,Flora!$F$2:$M$7000,4,FALSE)))</f>
        <v/>
      </c>
    </row>
    <row r="2063" spans="17:19" x14ac:dyDescent="0.25">
      <c r="Q2063" t="str">
        <f>IF(P2063="","",(VLOOKUP(P2063,Flora!$F$2:$M$7000,2,FALSE)))</f>
        <v/>
      </c>
      <c r="R2063" t="str">
        <f>IF(P2063="","",(VLOOKUP(P2063,Flora!$F$2:$M$7000,3,FALSE)))</f>
        <v/>
      </c>
      <c r="S2063" t="str">
        <f>IF(P2063="","",(VLOOKUP(P2063,Flora!$F$2:$M$7000,4,FALSE)))</f>
        <v/>
      </c>
    </row>
    <row r="2064" spans="17:19" x14ac:dyDescent="0.25">
      <c r="Q2064" t="str">
        <f>IF(P2064="","",(VLOOKUP(P2064,Flora!$F$2:$M$7000,2,FALSE)))</f>
        <v/>
      </c>
      <c r="R2064" t="str">
        <f>IF(P2064="","",(VLOOKUP(P2064,Flora!$F$2:$M$7000,3,FALSE)))</f>
        <v/>
      </c>
      <c r="S2064" t="str">
        <f>IF(P2064="","",(VLOOKUP(P2064,Flora!$F$2:$M$7000,4,FALSE)))</f>
        <v/>
      </c>
    </row>
    <row r="2065" spans="17:19" x14ac:dyDescent="0.25">
      <c r="Q2065" t="str">
        <f>IF(P2065="","",(VLOOKUP(P2065,Flora!$F$2:$M$7000,2,FALSE)))</f>
        <v/>
      </c>
      <c r="R2065" t="str">
        <f>IF(P2065="","",(VLOOKUP(P2065,Flora!$F$2:$M$7000,3,FALSE)))</f>
        <v/>
      </c>
      <c r="S2065" t="str">
        <f>IF(P2065="","",(VLOOKUP(P2065,Flora!$F$2:$M$7000,4,FALSE)))</f>
        <v/>
      </c>
    </row>
    <row r="2066" spans="17:19" x14ac:dyDescent="0.25">
      <c r="Q2066" t="str">
        <f>IF(P2066="","",(VLOOKUP(P2066,Flora!$F$2:$M$7000,2,FALSE)))</f>
        <v/>
      </c>
      <c r="R2066" t="str">
        <f>IF(P2066="","",(VLOOKUP(P2066,Flora!$F$2:$M$7000,3,FALSE)))</f>
        <v/>
      </c>
      <c r="S2066" t="str">
        <f>IF(P2066="","",(VLOOKUP(P2066,Flora!$F$2:$M$7000,4,FALSE)))</f>
        <v/>
      </c>
    </row>
    <row r="2067" spans="17:19" x14ac:dyDescent="0.25">
      <c r="Q2067" t="str">
        <f>IF(P2067="","",(VLOOKUP(P2067,Flora!$F$2:$M$7000,2,FALSE)))</f>
        <v/>
      </c>
      <c r="R2067" t="str">
        <f>IF(P2067="","",(VLOOKUP(P2067,Flora!$F$2:$M$7000,3,FALSE)))</f>
        <v/>
      </c>
      <c r="S2067" t="str">
        <f>IF(P2067="","",(VLOOKUP(P2067,Flora!$F$2:$M$7000,4,FALSE)))</f>
        <v/>
      </c>
    </row>
    <row r="2068" spans="17:19" x14ac:dyDescent="0.25">
      <c r="Q2068" t="str">
        <f>IF(P2068="","",(VLOOKUP(P2068,Flora!$F$2:$M$7000,2,FALSE)))</f>
        <v/>
      </c>
      <c r="R2068" t="str">
        <f>IF(P2068="","",(VLOOKUP(P2068,Flora!$F$2:$M$7000,3,FALSE)))</f>
        <v/>
      </c>
      <c r="S2068" t="str">
        <f>IF(P2068="","",(VLOOKUP(P2068,Flora!$F$2:$M$7000,4,FALSE)))</f>
        <v/>
      </c>
    </row>
    <row r="2069" spans="17:19" x14ac:dyDescent="0.25">
      <c r="Q2069" t="str">
        <f>IF(P2069="","",(VLOOKUP(P2069,Flora!$F$2:$M$7000,2,FALSE)))</f>
        <v/>
      </c>
      <c r="R2069" t="str">
        <f>IF(P2069="","",(VLOOKUP(P2069,Flora!$F$2:$M$7000,3,FALSE)))</f>
        <v/>
      </c>
      <c r="S2069" t="str">
        <f>IF(P2069="","",(VLOOKUP(P2069,Flora!$F$2:$M$7000,4,FALSE)))</f>
        <v/>
      </c>
    </row>
    <row r="2070" spans="17:19" x14ac:dyDescent="0.25">
      <c r="Q2070" t="str">
        <f>IF(P2070="","",(VLOOKUP(P2070,Flora!$F$2:$M$7000,2,FALSE)))</f>
        <v/>
      </c>
      <c r="R2070" t="str">
        <f>IF(P2070="","",(VLOOKUP(P2070,Flora!$F$2:$M$7000,3,FALSE)))</f>
        <v/>
      </c>
      <c r="S2070" t="str">
        <f>IF(P2070="","",(VLOOKUP(P2070,Flora!$F$2:$M$7000,4,FALSE)))</f>
        <v/>
      </c>
    </row>
    <row r="2071" spans="17:19" x14ac:dyDescent="0.25">
      <c r="Q2071" t="str">
        <f>IF(P2071="","",(VLOOKUP(P2071,Flora!$F$2:$M$7000,2,FALSE)))</f>
        <v/>
      </c>
      <c r="R2071" t="str">
        <f>IF(P2071="","",(VLOOKUP(P2071,Flora!$F$2:$M$7000,3,FALSE)))</f>
        <v/>
      </c>
      <c r="S2071" t="str">
        <f>IF(P2071="","",(VLOOKUP(P2071,Flora!$F$2:$M$7000,4,FALSE)))</f>
        <v/>
      </c>
    </row>
    <row r="2072" spans="17:19" x14ac:dyDescent="0.25">
      <c r="Q2072" t="str">
        <f>IF(P2072="","",(VLOOKUP(P2072,Flora!$F$2:$M$7000,2,FALSE)))</f>
        <v/>
      </c>
      <c r="R2072" t="str">
        <f>IF(P2072="","",(VLOOKUP(P2072,Flora!$F$2:$M$7000,3,FALSE)))</f>
        <v/>
      </c>
      <c r="S2072" t="str">
        <f>IF(P2072="","",(VLOOKUP(P2072,Flora!$F$2:$M$7000,4,FALSE)))</f>
        <v/>
      </c>
    </row>
    <row r="2073" spans="17:19" x14ac:dyDescent="0.25">
      <c r="Q2073" t="str">
        <f>IF(P2073="","",(VLOOKUP(P2073,Flora!$F$2:$M$7000,2,FALSE)))</f>
        <v/>
      </c>
      <c r="R2073" t="str">
        <f>IF(P2073="","",(VLOOKUP(P2073,Flora!$F$2:$M$7000,3,FALSE)))</f>
        <v/>
      </c>
      <c r="S2073" t="str">
        <f>IF(P2073="","",(VLOOKUP(P2073,Flora!$F$2:$M$7000,4,FALSE)))</f>
        <v/>
      </c>
    </row>
    <row r="2074" spans="17:19" x14ac:dyDescent="0.25">
      <c r="Q2074" t="str">
        <f>IF(P2074="","",(VLOOKUP(P2074,Flora!$F$2:$M$7000,2,FALSE)))</f>
        <v/>
      </c>
      <c r="R2074" t="str">
        <f>IF(P2074="","",(VLOOKUP(P2074,Flora!$F$2:$M$7000,3,FALSE)))</f>
        <v/>
      </c>
      <c r="S2074" t="str">
        <f>IF(P2074="","",(VLOOKUP(P2074,Flora!$F$2:$M$7000,4,FALSE)))</f>
        <v/>
      </c>
    </row>
    <row r="2075" spans="17:19" x14ac:dyDescent="0.25">
      <c r="Q2075" t="str">
        <f>IF(P2075="","",(VLOOKUP(P2075,Flora!$F$2:$M$7000,2,FALSE)))</f>
        <v/>
      </c>
      <c r="R2075" t="str">
        <f>IF(P2075="","",(VLOOKUP(P2075,Flora!$F$2:$M$7000,3,FALSE)))</f>
        <v/>
      </c>
      <c r="S2075" t="str">
        <f>IF(P2075="","",(VLOOKUP(P2075,Flora!$F$2:$M$7000,4,FALSE)))</f>
        <v/>
      </c>
    </row>
    <row r="2076" spans="17:19" x14ac:dyDescent="0.25">
      <c r="Q2076" t="str">
        <f>IF(P2076="","",(VLOOKUP(P2076,Flora!$F$2:$M$7000,2,FALSE)))</f>
        <v/>
      </c>
      <c r="R2076" t="str">
        <f>IF(P2076="","",(VLOOKUP(P2076,Flora!$F$2:$M$7000,3,FALSE)))</f>
        <v/>
      </c>
      <c r="S2076" t="str">
        <f>IF(P2076="","",(VLOOKUP(P2076,Flora!$F$2:$M$7000,4,FALSE)))</f>
        <v/>
      </c>
    </row>
    <row r="2077" spans="17:19" x14ac:dyDescent="0.25">
      <c r="Q2077" t="str">
        <f>IF(P2077="","",(VLOOKUP(P2077,Flora!$F$2:$M$7000,2,FALSE)))</f>
        <v/>
      </c>
      <c r="R2077" t="str">
        <f>IF(P2077="","",(VLOOKUP(P2077,Flora!$F$2:$M$7000,3,FALSE)))</f>
        <v/>
      </c>
      <c r="S2077" t="str">
        <f>IF(P2077="","",(VLOOKUP(P2077,Flora!$F$2:$M$7000,4,FALSE)))</f>
        <v/>
      </c>
    </row>
    <row r="2078" spans="17:19" x14ac:dyDescent="0.25">
      <c r="Q2078" t="str">
        <f>IF(P2078="","",(VLOOKUP(P2078,Flora!$F$2:$M$7000,2,FALSE)))</f>
        <v/>
      </c>
      <c r="R2078" t="str">
        <f>IF(P2078="","",(VLOOKUP(P2078,Flora!$F$2:$M$7000,3,FALSE)))</f>
        <v/>
      </c>
      <c r="S2078" t="str">
        <f>IF(P2078="","",(VLOOKUP(P2078,Flora!$F$2:$M$7000,4,FALSE)))</f>
        <v/>
      </c>
    </row>
    <row r="2079" spans="17:19" x14ac:dyDescent="0.25">
      <c r="Q2079" t="str">
        <f>IF(P2079="","",(VLOOKUP(P2079,Flora!$F$2:$M$7000,2,FALSE)))</f>
        <v/>
      </c>
      <c r="R2079" t="str">
        <f>IF(P2079="","",(VLOOKUP(P2079,Flora!$F$2:$M$7000,3,FALSE)))</f>
        <v/>
      </c>
      <c r="S2079" t="str">
        <f>IF(P2079="","",(VLOOKUP(P2079,Flora!$F$2:$M$7000,4,FALSE)))</f>
        <v/>
      </c>
    </row>
    <row r="2080" spans="17:19" x14ac:dyDescent="0.25">
      <c r="Q2080" t="str">
        <f>IF(P2080="","",(VLOOKUP(P2080,Flora!$F$2:$M$7000,2,FALSE)))</f>
        <v/>
      </c>
      <c r="R2080" t="str">
        <f>IF(P2080="","",(VLOOKUP(P2080,Flora!$F$2:$M$7000,3,FALSE)))</f>
        <v/>
      </c>
      <c r="S2080" t="str">
        <f>IF(P2080="","",(VLOOKUP(P2080,Flora!$F$2:$M$7000,4,FALSE)))</f>
        <v/>
      </c>
    </row>
    <row r="2081" spans="17:19" x14ac:dyDescent="0.25">
      <c r="Q2081" t="str">
        <f>IF(P2081="","",(VLOOKUP(P2081,Flora!$F$2:$M$7000,2,FALSE)))</f>
        <v/>
      </c>
      <c r="R2081" t="str">
        <f>IF(P2081="","",(VLOOKUP(P2081,Flora!$F$2:$M$7000,3,FALSE)))</f>
        <v/>
      </c>
      <c r="S2081" t="str">
        <f>IF(P2081="","",(VLOOKUP(P2081,Flora!$F$2:$M$7000,4,FALSE)))</f>
        <v/>
      </c>
    </row>
    <row r="2082" spans="17:19" x14ac:dyDescent="0.25">
      <c r="Q2082" t="str">
        <f>IF(P2082="","",(VLOOKUP(P2082,Flora!$F$2:$M$7000,2,FALSE)))</f>
        <v/>
      </c>
      <c r="R2082" t="str">
        <f>IF(P2082="","",(VLOOKUP(P2082,Flora!$F$2:$M$7000,3,FALSE)))</f>
        <v/>
      </c>
      <c r="S2082" t="str">
        <f>IF(P2082="","",(VLOOKUP(P2082,Flora!$F$2:$M$7000,4,FALSE)))</f>
        <v/>
      </c>
    </row>
    <row r="2083" spans="17:19" x14ac:dyDescent="0.25">
      <c r="Q2083" t="str">
        <f>IF(P2083="","",(VLOOKUP(P2083,Flora!$F$2:$M$7000,2,FALSE)))</f>
        <v/>
      </c>
      <c r="R2083" t="str">
        <f>IF(P2083="","",(VLOOKUP(P2083,Flora!$F$2:$M$7000,3,FALSE)))</f>
        <v/>
      </c>
      <c r="S2083" t="str">
        <f>IF(P2083="","",(VLOOKUP(P2083,Flora!$F$2:$M$7000,4,FALSE)))</f>
        <v/>
      </c>
    </row>
    <row r="2084" spans="17:19" x14ac:dyDescent="0.25">
      <c r="Q2084" t="str">
        <f>IF(P2084="","",(VLOOKUP(P2084,Flora!$F$2:$M$7000,2,FALSE)))</f>
        <v/>
      </c>
      <c r="R2084" t="str">
        <f>IF(P2084="","",(VLOOKUP(P2084,Flora!$F$2:$M$7000,3,FALSE)))</f>
        <v/>
      </c>
      <c r="S2084" t="str">
        <f>IF(P2084="","",(VLOOKUP(P2084,Flora!$F$2:$M$7000,4,FALSE)))</f>
        <v/>
      </c>
    </row>
    <row r="2085" spans="17:19" x14ac:dyDescent="0.25">
      <c r="Q2085" t="str">
        <f>IF(P2085="","",(VLOOKUP(P2085,Flora!$F$2:$M$7000,2,FALSE)))</f>
        <v/>
      </c>
      <c r="R2085" t="str">
        <f>IF(P2085="","",(VLOOKUP(P2085,Flora!$F$2:$M$7000,3,FALSE)))</f>
        <v/>
      </c>
      <c r="S2085" t="str">
        <f>IF(P2085="","",(VLOOKUP(P2085,Flora!$F$2:$M$7000,4,FALSE)))</f>
        <v/>
      </c>
    </row>
    <row r="2086" spans="17:19" x14ac:dyDescent="0.25">
      <c r="Q2086" t="str">
        <f>IF(P2086="","",(VLOOKUP(P2086,Flora!$F$2:$M$7000,2,FALSE)))</f>
        <v/>
      </c>
      <c r="R2086" t="str">
        <f>IF(P2086="","",(VLOOKUP(P2086,Flora!$F$2:$M$7000,3,FALSE)))</f>
        <v/>
      </c>
      <c r="S2086" t="str">
        <f>IF(P2086="","",(VLOOKUP(P2086,Flora!$F$2:$M$7000,4,FALSE)))</f>
        <v/>
      </c>
    </row>
    <row r="2087" spans="17:19" x14ac:dyDescent="0.25">
      <c r="Q2087" t="str">
        <f>IF(P2087="","",(VLOOKUP(P2087,Flora!$F$2:$M$7000,2,FALSE)))</f>
        <v/>
      </c>
      <c r="R2087" t="str">
        <f>IF(P2087="","",(VLOOKUP(P2087,Flora!$F$2:$M$7000,3,FALSE)))</f>
        <v/>
      </c>
      <c r="S2087" t="str">
        <f>IF(P2087="","",(VLOOKUP(P2087,Flora!$F$2:$M$7000,4,FALSE)))</f>
        <v/>
      </c>
    </row>
    <row r="2088" spans="17:19" x14ac:dyDescent="0.25">
      <c r="Q2088" t="str">
        <f>IF(P2088="","",(VLOOKUP(P2088,Flora!$F$2:$M$7000,2,FALSE)))</f>
        <v/>
      </c>
      <c r="R2088" t="str">
        <f>IF(P2088="","",(VLOOKUP(P2088,Flora!$F$2:$M$7000,3,FALSE)))</f>
        <v/>
      </c>
      <c r="S2088" t="str">
        <f>IF(P2088="","",(VLOOKUP(P2088,Flora!$F$2:$M$7000,4,FALSE)))</f>
        <v/>
      </c>
    </row>
    <row r="2089" spans="17:19" x14ac:dyDescent="0.25">
      <c r="Q2089" t="str">
        <f>IF(P2089="","",(VLOOKUP(P2089,Flora!$F$2:$M$7000,2,FALSE)))</f>
        <v/>
      </c>
      <c r="R2089" t="str">
        <f>IF(P2089="","",(VLOOKUP(P2089,Flora!$F$2:$M$7000,3,FALSE)))</f>
        <v/>
      </c>
      <c r="S2089" t="str">
        <f>IF(P2089="","",(VLOOKUP(P2089,Flora!$F$2:$M$7000,4,FALSE)))</f>
        <v/>
      </c>
    </row>
    <row r="2090" spans="17:19" x14ac:dyDescent="0.25">
      <c r="Q2090" t="str">
        <f>IF(P2090="","",(VLOOKUP(P2090,Flora!$F$2:$M$7000,2,FALSE)))</f>
        <v/>
      </c>
      <c r="R2090" t="str">
        <f>IF(P2090="","",(VLOOKUP(P2090,Flora!$F$2:$M$7000,3,FALSE)))</f>
        <v/>
      </c>
      <c r="S2090" t="str">
        <f>IF(P2090="","",(VLOOKUP(P2090,Flora!$F$2:$M$7000,4,FALSE)))</f>
        <v/>
      </c>
    </row>
    <row r="2091" spans="17:19" x14ac:dyDescent="0.25">
      <c r="Q2091" t="str">
        <f>IF(P2091="","",(VLOOKUP(P2091,Flora!$F$2:$M$7000,2,FALSE)))</f>
        <v/>
      </c>
      <c r="R2091" t="str">
        <f>IF(P2091="","",(VLOOKUP(P2091,Flora!$F$2:$M$7000,3,FALSE)))</f>
        <v/>
      </c>
      <c r="S2091" t="str">
        <f>IF(P2091="","",(VLOOKUP(P2091,Flora!$F$2:$M$7000,4,FALSE)))</f>
        <v/>
      </c>
    </row>
    <row r="2092" spans="17:19" x14ac:dyDescent="0.25">
      <c r="Q2092" t="str">
        <f>IF(P2092="","",(VLOOKUP(P2092,Flora!$F$2:$M$7000,2,FALSE)))</f>
        <v/>
      </c>
      <c r="R2092" t="str">
        <f>IF(P2092="","",(VLOOKUP(P2092,Flora!$F$2:$M$7000,3,FALSE)))</f>
        <v/>
      </c>
      <c r="S2092" t="str">
        <f>IF(P2092="","",(VLOOKUP(P2092,Flora!$F$2:$M$7000,4,FALSE)))</f>
        <v/>
      </c>
    </row>
    <row r="2093" spans="17:19" x14ac:dyDescent="0.25">
      <c r="Q2093" t="str">
        <f>IF(P2093="","",(VLOOKUP(P2093,Flora!$F$2:$M$7000,2,FALSE)))</f>
        <v/>
      </c>
      <c r="R2093" t="str">
        <f>IF(P2093="","",(VLOOKUP(P2093,Flora!$F$2:$M$7000,3,FALSE)))</f>
        <v/>
      </c>
      <c r="S2093" t="str">
        <f>IF(P2093="","",(VLOOKUP(P2093,Flora!$F$2:$M$7000,4,FALSE)))</f>
        <v/>
      </c>
    </row>
    <row r="2094" spans="17:19" x14ac:dyDescent="0.25">
      <c r="Q2094" t="str">
        <f>IF(P2094="","",(VLOOKUP(P2094,Flora!$F$2:$M$7000,2,FALSE)))</f>
        <v/>
      </c>
      <c r="R2094" t="str">
        <f>IF(P2094="","",(VLOOKUP(P2094,Flora!$F$2:$M$7000,3,FALSE)))</f>
        <v/>
      </c>
      <c r="S2094" t="str">
        <f>IF(P2094="","",(VLOOKUP(P2094,Flora!$F$2:$M$7000,4,FALSE)))</f>
        <v/>
      </c>
    </row>
    <row r="2095" spans="17:19" x14ac:dyDescent="0.25">
      <c r="Q2095" t="str">
        <f>IF(P2095="","",(VLOOKUP(P2095,Flora!$F$2:$M$7000,2,FALSE)))</f>
        <v/>
      </c>
      <c r="R2095" t="str">
        <f>IF(P2095="","",(VLOOKUP(P2095,Flora!$F$2:$M$7000,3,FALSE)))</f>
        <v/>
      </c>
      <c r="S2095" t="str">
        <f>IF(P2095="","",(VLOOKUP(P2095,Flora!$F$2:$M$7000,4,FALSE)))</f>
        <v/>
      </c>
    </row>
    <row r="2096" spans="17:19" x14ac:dyDescent="0.25">
      <c r="Q2096" t="str">
        <f>IF(P2096="","",(VLOOKUP(P2096,Flora!$F$2:$M$7000,2,FALSE)))</f>
        <v/>
      </c>
      <c r="R2096" t="str">
        <f>IF(P2096="","",(VLOOKUP(P2096,Flora!$F$2:$M$7000,3,FALSE)))</f>
        <v/>
      </c>
      <c r="S2096" t="str">
        <f>IF(P2096="","",(VLOOKUP(P2096,Flora!$F$2:$M$7000,4,FALSE)))</f>
        <v/>
      </c>
    </row>
    <row r="2097" spans="17:19" x14ac:dyDescent="0.25">
      <c r="Q2097" t="str">
        <f>IF(P2097="","",(VLOOKUP(P2097,Flora!$F$2:$M$7000,2,FALSE)))</f>
        <v/>
      </c>
      <c r="R2097" t="str">
        <f>IF(P2097="","",(VLOOKUP(P2097,Flora!$F$2:$M$7000,3,FALSE)))</f>
        <v/>
      </c>
      <c r="S2097" t="str">
        <f>IF(P2097="","",(VLOOKUP(P2097,Flora!$F$2:$M$7000,4,FALSE)))</f>
        <v/>
      </c>
    </row>
    <row r="2098" spans="17:19" x14ac:dyDescent="0.25">
      <c r="Q2098" t="str">
        <f>IF(P2098="","",(VLOOKUP(P2098,Flora!$F$2:$M$7000,2,FALSE)))</f>
        <v/>
      </c>
      <c r="R2098" t="str">
        <f>IF(P2098="","",(VLOOKUP(P2098,Flora!$F$2:$M$7000,3,FALSE)))</f>
        <v/>
      </c>
      <c r="S2098" t="str">
        <f>IF(P2098="","",(VLOOKUP(P2098,Flora!$F$2:$M$7000,4,FALSE)))</f>
        <v/>
      </c>
    </row>
    <row r="2099" spans="17:19" x14ac:dyDescent="0.25">
      <c r="Q2099" t="str">
        <f>IF(P2099="","",(VLOOKUP(P2099,Flora!$F$2:$M$7000,2,FALSE)))</f>
        <v/>
      </c>
      <c r="R2099" t="str">
        <f>IF(P2099="","",(VLOOKUP(P2099,Flora!$F$2:$M$7000,3,FALSE)))</f>
        <v/>
      </c>
      <c r="S2099" t="str">
        <f>IF(P2099="","",(VLOOKUP(P2099,Flora!$F$2:$M$7000,4,FALSE)))</f>
        <v/>
      </c>
    </row>
    <row r="2100" spans="17:19" x14ac:dyDescent="0.25">
      <c r="Q2100" t="str">
        <f>IF(P2100="","",(VLOOKUP(P2100,Flora!$F$2:$M$7000,2,FALSE)))</f>
        <v/>
      </c>
      <c r="R2100" t="str">
        <f>IF(P2100="","",(VLOOKUP(P2100,Flora!$F$2:$M$7000,3,FALSE)))</f>
        <v/>
      </c>
      <c r="S2100" t="str">
        <f>IF(P2100="","",(VLOOKUP(P2100,Flora!$F$2:$M$7000,4,FALSE)))</f>
        <v/>
      </c>
    </row>
    <row r="2101" spans="17:19" x14ac:dyDescent="0.25">
      <c r="Q2101" t="str">
        <f>IF(P2101="","",(VLOOKUP(P2101,Flora!$F$2:$M$7000,2,FALSE)))</f>
        <v/>
      </c>
      <c r="R2101" t="str">
        <f>IF(P2101="","",(VLOOKUP(P2101,Flora!$F$2:$M$7000,3,FALSE)))</f>
        <v/>
      </c>
      <c r="S2101" t="str">
        <f>IF(P2101="","",(VLOOKUP(P2101,Flora!$F$2:$M$7000,4,FALSE)))</f>
        <v/>
      </c>
    </row>
    <row r="2102" spans="17:19" x14ac:dyDescent="0.25">
      <c r="Q2102" t="str">
        <f>IF(P2102="","",(VLOOKUP(P2102,Flora!$F$2:$M$7000,2,FALSE)))</f>
        <v/>
      </c>
      <c r="R2102" t="str">
        <f>IF(P2102="","",(VLOOKUP(P2102,Flora!$F$2:$M$7000,3,FALSE)))</f>
        <v/>
      </c>
      <c r="S2102" t="str">
        <f>IF(P2102="","",(VLOOKUP(P2102,Flora!$F$2:$M$7000,4,FALSE)))</f>
        <v/>
      </c>
    </row>
    <row r="2103" spans="17:19" x14ac:dyDescent="0.25">
      <c r="Q2103" t="str">
        <f>IF(P2103="","",(VLOOKUP(P2103,Flora!$F$2:$M$7000,2,FALSE)))</f>
        <v/>
      </c>
      <c r="R2103" t="str">
        <f>IF(P2103="","",(VLOOKUP(P2103,Flora!$F$2:$M$7000,3,FALSE)))</f>
        <v/>
      </c>
      <c r="S2103" t="str">
        <f>IF(P2103="","",(VLOOKUP(P2103,Flora!$F$2:$M$7000,4,FALSE)))</f>
        <v/>
      </c>
    </row>
    <row r="2104" spans="17:19" x14ac:dyDescent="0.25">
      <c r="Q2104" t="str">
        <f>IF(P2104="","",(VLOOKUP(P2104,Flora!$F$2:$M$7000,2,FALSE)))</f>
        <v/>
      </c>
      <c r="R2104" t="str">
        <f>IF(P2104="","",(VLOOKUP(P2104,Flora!$F$2:$M$7000,3,FALSE)))</f>
        <v/>
      </c>
      <c r="S2104" t="str">
        <f>IF(P2104="","",(VLOOKUP(P2104,Flora!$F$2:$M$7000,4,FALSE)))</f>
        <v/>
      </c>
    </row>
    <row r="2105" spans="17:19" x14ac:dyDescent="0.25">
      <c r="Q2105" t="str">
        <f>IF(P2105="","",(VLOOKUP(P2105,Flora!$F$2:$M$7000,2,FALSE)))</f>
        <v/>
      </c>
      <c r="R2105" t="str">
        <f>IF(P2105="","",(VLOOKUP(P2105,Flora!$F$2:$M$7000,3,FALSE)))</f>
        <v/>
      </c>
      <c r="S2105" t="str">
        <f>IF(P2105="","",(VLOOKUP(P2105,Flora!$F$2:$M$7000,4,FALSE)))</f>
        <v/>
      </c>
    </row>
    <row r="2106" spans="17:19" x14ac:dyDescent="0.25">
      <c r="Q2106" t="str">
        <f>IF(P2106="","",(VLOOKUP(P2106,Flora!$F$2:$M$7000,2,FALSE)))</f>
        <v/>
      </c>
      <c r="R2106" t="str">
        <f>IF(P2106="","",(VLOOKUP(P2106,Flora!$F$2:$M$7000,3,FALSE)))</f>
        <v/>
      </c>
      <c r="S2106" t="str">
        <f>IF(P2106="","",(VLOOKUP(P2106,Flora!$F$2:$M$7000,4,FALSE)))</f>
        <v/>
      </c>
    </row>
    <row r="2107" spans="17:19" x14ac:dyDescent="0.25">
      <c r="Q2107" t="str">
        <f>IF(P2107="","",(VLOOKUP(P2107,Flora!$F$2:$M$7000,2,FALSE)))</f>
        <v/>
      </c>
      <c r="R2107" t="str">
        <f>IF(P2107="","",(VLOOKUP(P2107,Flora!$F$2:$M$7000,3,FALSE)))</f>
        <v/>
      </c>
      <c r="S2107" t="str">
        <f>IF(P2107="","",(VLOOKUP(P2107,Flora!$F$2:$M$7000,4,FALSE)))</f>
        <v/>
      </c>
    </row>
    <row r="2108" spans="17:19" x14ac:dyDescent="0.25">
      <c r="Q2108" t="str">
        <f>IF(P2108="","",(VLOOKUP(P2108,Flora!$F$2:$M$7000,2,FALSE)))</f>
        <v/>
      </c>
      <c r="R2108" t="str">
        <f>IF(P2108="","",(VLOOKUP(P2108,Flora!$F$2:$M$7000,3,FALSE)))</f>
        <v/>
      </c>
      <c r="S2108" t="str">
        <f>IF(P2108="","",(VLOOKUP(P2108,Flora!$F$2:$M$7000,4,FALSE)))</f>
        <v/>
      </c>
    </row>
    <row r="2109" spans="17:19" x14ac:dyDescent="0.25">
      <c r="Q2109" t="str">
        <f>IF(P2109="","",(VLOOKUP(P2109,Flora!$F$2:$M$7000,2,FALSE)))</f>
        <v/>
      </c>
      <c r="R2109" t="str">
        <f>IF(P2109="","",(VLOOKUP(P2109,Flora!$F$2:$M$7000,3,FALSE)))</f>
        <v/>
      </c>
      <c r="S2109" t="str">
        <f>IF(P2109="","",(VLOOKUP(P2109,Flora!$F$2:$M$7000,4,FALSE)))</f>
        <v/>
      </c>
    </row>
    <row r="2110" spans="17:19" x14ac:dyDescent="0.25">
      <c r="Q2110" t="str">
        <f>IF(P2110="","",(VLOOKUP(P2110,Flora!$F$2:$M$7000,2,FALSE)))</f>
        <v/>
      </c>
      <c r="R2110" t="str">
        <f>IF(P2110="","",(VLOOKUP(P2110,Flora!$F$2:$M$7000,3,FALSE)))</f>
        <v/>
      </c>
      <c r="S2110" t="str">
        <f>IF(P2110="","",(VLOOKUP(P2110,Flora!$F$2:$M$7000,4,FALSE)))</f>
        <v/>
      </c>
    </row>
    <row r="2111" spans="17:19" x14ac:dyDescent="0.25">
      <c r="Q2111" t="str">
        <f>IF(P2111="","",(VLOOKUP(P2111,Flora!$F$2:$M$7000,2,FALSE)))</f>
        <v/>
      </c>
      <c r="R2111" t="str">
        <f>IF(P2111="","",(VLOOKUP(P2111,Flora!$F$2:$M$7000,3,FALSE)))</f>
        <v/>
      </c>
      <c r="S2111" t="str">
        <f>IF(P2111="","",(VLOOKUP(P2111,Flora!$F$2:$M$7000,4,FALSE)))</f>
        <v/>
      </c>
    </row>
    <row r="2112" spans="17:19" x14ac:dyDescent="0.25">
      <c r="Q2112" t="str">
        <f>IF(P2112="","",(VLOOKUP(P2112,Flora!$F$2:$M$7000,2,FALSE)))</f>
        <v/>
      </c>
      <c r="R2112" t="str">
        <f>IF(P2112="","",(VLOOKUP(P2112,Flora!$F$2:$M$7000,3,FALSE)))</f>
        <v/>
      </c>
      <c r="S2112" t="str">
        <f>IF(P2112="","",(VLOOKUP(P2112,Flora!$F$2:$M$7000,4,FALSE)))</f>
        <v/>
      </c>
    </row>
    <row r="2113" spans="17:19" x14ac:dyDescent="0.25">
      <c r="Q2113" t="str">
        <f>IF(P2113="","",(VLOOKUP(P2113,Flora!$F$2:$M$7000,2,FALSE)))</f>
        <v/>
      </c>
      <c r="R2113" t="str">
        <f>IF(P2113="","",(VLOOKUP(P2113,Flora!$F$2:$M$7000,3,FALSE)))</f>
        <v/>
      </c>
      <c r="S2113" t="str">
        <f>IF(P2113="","",(VLOOKUP(P2113,Flora!$F$2:$M$7000,4,FALSE)))</f>
        <v/>
      </c>
    </row>
    <row r="2114" spans="17:19" x14ac:dyDescent="0.25">
      <c r="Q2114" t="str">
        <f>IF(P2114="","",(VLOOKUP(P2114,Flora!$F$2:$M$7000,2,FALSE)))</f>
        <v/>
      </c>
      <c r="R2114" t="str">
        <f>IF(P2114="","",(VLOOKUP(P2114,Flora!$F$2:$M$7000,3,FALSE)))</f>
        <v/>
      </c>
      <c r="S2114" t="str">
        <f>IF(P2114="","",(VLOOKUP(P2114,Flora!$F$2:$M$7000,4,FALSE)))</f>
        <v/>
      </c>
    </row>
    <row r="2115" spans="17:19" x14ac:dyDescent="0.25">
      <c r="Q2115" t="str">
        <f>IF(P2115="","",(VLOOKUP(P2115,Flora!$F$2:$M$7000,2,FALSE)))</f>
        <v/>
      </c>
      <c r="R2115" t="str">
        <f>IF(P2115="","",(VLOOKUP(P2115,Flora!$F$2:$M$7000,3,FALSE)))</f>
        <v/>
      </c>
      <c r="S2115" t="str">
        <f>IF(P2115="","",(VLOOKUP(P2115,Flora!$F$2:$M$7000,4,FALSE)))</f>
        <v/>
      </c>
    </row>
    <row r="2116" spans="17:19" x14ac:dyDescent="0.25">
      <c r="Q2116" t="str">
        <f>IF(P2116="","",(VLOOKUP(P2116,Flora!$F$2:$M$7000,2,FALSE)))</f>
        <v/>
      </c>
      <c r="R2116" t="str">
        <f>IF(P2116="","",(VLOOKUP(P2116,Flora!$F$2:$M$7000,3,FALSE)))</f>
        <v/>
      </c>
      <c r="S2116" t="str">
        <f>IF(P2116="","",(VLOOKUP(P2116,Flora!$F$2:$M$7000,4,FALSE)))</f>
        <v/>
      </c>
    </row>
    <row r="2117" spans="17:19" x14ac:dyDescent="0.25">
      <c r="Q2117" t="str">
        <f>IF(P2117="","",(VLOOKUP(P2117,Flora!$F$2:$M$7000,2,FALSE)))</f>
        <v/>
      </c>
      <c r="R2117" t="str">
        <f>IF(P2117="","",(VLOOKUP(P2117,Flora!$F$2:$M$7000,3,FALSE)))</f>
        <v/>
      </c>
      <c r="S2117" t="str">
        <f>IF(P2117="","",(VLOOKUP(P2117,Flora!$F$2:$M$7000,4,FALSE)))</f>
        <v/>
      </c>
    </row>
    <row r="2118" spans="17:19" x14ac:dyDescent="0.25">
      <c r="Q2118" t="str">
        <f>IF(P2118="","",(VLOOKUP(P2118,Flora!$F$2:$M$7000,2,FALSE)))</f>
        <v/>
      </c>
      <c r="R2118" t="str">
        <f>IF(P2118="","",(VLOOKUP(P2118,Flora!$F$2:$M$7000,3,FALSE)))</f>
        <v/>
      </c>
      <c r="S2118" t="str">
        <f>IF(P2118="","",(VLOOKUP(P2118,Flora!$F$2:$M$7000,4,FALSE)))</f>
        <v/>
      </c>
    </row>
    <row r="2119" spans="17:19" x14ac:dyDescent="0.25">
      <c r="Q2119" t="str">
        <f>IF(P2119="","",(VLOOKUP(P2119,Flora!$F$2:$M$7000,2,FALSE)))</f>
        <v/>
      </c>
      <c r="R2119" t="str">
        <f>IF(P2119="","",(VLOOKUP(P2119,Flora!$F$2:$M$7000,3,FALSE)))</f>
        <v/>
      </c>
      <c r="S2119" t="str">
        <f>IF(P2119="","",(VLOOKUP(P2119,Flora!$F$2:$M$7000,4,FALSE)))</f>
        <v/>
      </c>
    </row>
    <row r="2120" spans="17:19" x14ac:dyDescent="0.25">
      <c r="Q2120" t="str">
        <f>IF(P2120="","",(VLOOKUP(P2120,Flora!$F$2:$M$7000,2,FALSE)))</f>
        <v/>
      </c>
      <c r="R2120" t="str">
        <f>IF(P2120="","",(VLOOKUP(P2120,Flora!$F$2:$M$7000,3,FALSE)))</f>
        <v/>
      </c>
      <c r="S2120" t="str">
        <f>IF(P2120="","",(VLOOKUP(P2120,Flora!$F$2:$M$7000,4,FALSE)))</f>
        <v/>
      </c>
    </row>
    <row r="2121" spans="17:19" x14ac:dyDescent="0.25">
      <c r="Q2121" t="str">
        <f>IF(P2121="","",(VLOOKUP(P2121,Flora!$F$2:$M$7000,2,FALSE)))</f>
        <v/>
      </c>
      <c r="R2121" t="str">
        <f>IF(P2121="","",(VLOOKUP(P2121,Flora!$F$2:$M$7000,3,FALSE)))</f>
        <v/>
      </c>
      <c r="S2121" t="str">
        <f>IF(P2121="","",(VLOOKUP(P2121,Flora!$F$2:$M$7000,4,FALSE)))</f>
        <v/>
      </c>
    </row>
    <row r="2122" spans="17:19" x14ac:dyDescent="0.25">
      <c r="Q2122" t="str">
        <f>IF(P2122="","",(VLOOKUP(P2122,Flora!$F$2:$M$7000,2,FALSE)))</f>
        <v/>
      </c>
      <c r="R2122" t="str">
        <f>IF(P2122="","",(VLOOKUP(P2122,Flora!$F$2:$M$7000,3,FALSE)))</f>
        <v/>
      </c>
      <c r="S2122" t="str">
        <f>IF(P2122="","",(VLOOKUP(P2122,Flora!$F$2:$M$7000,4,FALSE)))</f>
        <v/>
      </c>
    </row>
    <row r="2123" spans="17:19" x14ac:dyDescent="0.25">
      <c r="Q2123" t="str">
        <f>IF(P2123="","",(VLOOKUP(P2123,Flora!$F$2:$M$7000,2,FALSE)))</f>
        <v/>
      </c>
      <c r="R2123" t="str">
        <f>IF(P2123="","",(VLOOKUP(P2123,Flora!$F$2:$M$7000,3,FALSE)))</f>
        <v/>
      </c>
      <c r="S2123" t="str">
        <f>IF(P2123="","",(VLOOKUP(P2123,Flora!$F$2:$M$7000,4,FALSE)))</f>
        <v/>
      </c>
    </row>
    <row r="2124" spans="17:19" x14ac:dyDescent="0.25">
      <c r="Q2124" t="str">
        <f>IF(P2124="","",(VLOOKUP(P2124,Flora!$F$2:$M$7000,2,FALSE)))</f>
        <v/>
      </c>
      <c r="R2124" t="str">
        <f>IF(P2124="","",(VLOOKUP(P2124,Flora!$F$2:$M$7000,3,FALSE)))</f>
        <v/>
      </c>
      <c r="S2124" t="str">
        <f>IF(P2124="","",(VLOOKUP(P2124,Flora!$F$2:$M$7000,4,FALSE)))</f>
        <v/>
      </c>
    </row>
    <row r="2125" spans="17:19" x14ac:dyDescent="0.25">
      <c r="Q2125" t="str">
        <f>IF(P2125="","",(VLOOKUP(P2125,Flora!$F$2:$M$7000,2,FALSE)))</f>
        <v/>
      </c>
      <c r="R2125" t="str">
        <f>IF(P2125="","",(VLOOKUP(P2125,Flora!$F$2:$M$7000,3,FALSE)))</f>
        <v/>
      </c>
      <c r="S2125" t="str">
        <f>IF(P2125="","",(VLOOKUP(P2125,Flora!$F$2:$M$7000,4,FALSE)))</f>
        <v/>
      </c>
    </row>
    <row r="2126" spans="17:19" x14ac:dyDescent="0.25">
      <c r="Q2126" t="str">
        <f>IF(P2126="","",(VLOOKUP(P2126,Flora!$F$2:$M$7000,2,FALSE)))</f>
        <v/>
      </c>
      <c r="R2126" t="str">
        <f>IF(P2126="","",(VLOOKUP(P2126,Flora!$F$2:$M$7000,3,FALSE)))</f>
        <v/>
      </c>
      <c r="S2126" t="str">
        <f>IF(P2126="","",(VLOOKUP(P2126,Flora!$F$2:$M$7000,4,FALSE)))</f>
        <v/>
      </c>
    </row>
    <row r="2127" spans="17:19" x14ac:dyDescent="0.25">
      <c r="Q2127" t="str">
        <f>IF(P2127="","",(VLOOKUP(P2127,Flora!$F$2:$M$7000,2,FALSE)))</f>
        <v/>
      </c>
      <c r="R2127" t="str">
        <f>IF(P2127="","",(VLOOKUP(P2127,Flora!$F$2:$M$7000,3,FALSE)))</f>
        <v/>
      </c>
      <c r="S2127" t="str">
        <f>IF(P2127="","",(VLOOKUP(P2127,Flora!$F$2:$M$7000,4,FALSE)))</f>
        <v/>
      </c>
    </row>
    <row r="2128" spans="17:19" x14ac:dyDescent="0.25">
      <c r="Q2128" t="str">
        <f>IF(P2128="","",(VLOOKUP(P2128,Flora!$F$2:$M$7000,2,FALSE)))</f>
        <v/>
      </c>
      <c r="R2128" t="str">
        <f>IF(P2128="","",(VLOOKUP(P2128,Flora!$F$2:$M$7000,3,FALSE)))</f>
        <v/>
      </c>
      <c r="S2128" t="str">
        <f>IF(P2128="","",(VLOOKUP(P2128,Flora!$F$2:$M$7000,4,FALSE)))</f>
        <v/>
      </c>
    </row>
    <row r="2129" spans="17:19" x14ac:dyDescent="0.25">
      <c r="Q2129" t="str">
        <f>IF(P2129="","",(VLOOKUP(P2129,Flora!$F$2:$M$7000,2,FALSE)))</f>
        <v/>
      </c>
      <c r="R2129" t="str">
        <f>IF(P2129="","",(VLOOKUP(P2129,Flora!$F$2:$M$7000,3,FALSE)))</f>
        <v/>
      </c>
      <c r="S2129" t="str">
        <f>IF(P2129="","",(VLOOKUP(P2129,Flora!$F$2:$M$7000,4,FALSE)))</f>
        <v/>
      </c>
    </row>
    <row r="2130" spans="17:19" x14ac:dyDescent="0.25">
      <c r="Q2130" t="str">
        <f>IF(P2130="","",(VLOOKUP(P2130,Flora!$F$2:$M$7000,2,FALSE)))</f>
        <v/>
      </c>
      <c r="R2130" t="str">
        <f>IF(P2130="","",(VLOOKUP(P2130,Flora!$F$2:$M$7000,3,FALSE)))</f>
        <v/>
      </c>
      <c r="S2130" t="str">
        <f>IF(P2130="","",(VLOOKUP(P2130,Flora!$F$2:$M$7000,4,FALSE)))</f>
        <v/>
      </c>
    </row>
    <row r="2131" spans="17:19" x14ac:dyDescent="0.25">
      <c r="Q2131" t="str">
        <f>IF(P2131="","",(VLOOKUP(P2131,Flora!$F$2:$M$7000,2,FALSE)))</f>
        <v/>
      </c>
      <c r="R2131" t="str">
        <f>IF(P2131="","",(VLOOKUP(P2131,Flora!$F$2:$M$7000,3,FALSE)))</f>
        <v/>
      </c>
      <c r="S2131" t="str">
        <f>IF(P2131="","",(VLOOKUP(P2131,Flora!$F$2:$M$7000,4,FALSE)))</f>
        <v/>
      </c>
    </row>
    <row r="2132" spans="17:19" x14ac:dyDescent="0.25">
      <c r="Q2132" t="str">
        <f>IF(P2132="","",(VLOOKUP(P2132,Flora!$F$2:$M$7000,2,FALSE)))</f>
        <v/>
      </c>
      <c r="R2132" t="str">
        <f>IF(P2132="","",(VLOOKUP(P2132,Flora!$F$2:$M$7000,3,FALSE)))</f>
        <v/>
      </c>
      <c r="S2132" t="str">
        <f>IF(P2132="","",(VLOOKUP(P2132,Flora!$F$2:$M$7000,4,FALSE)))</f>
        <v/>
      </c>
    </row>
    <row r="2133" spans="17:19" x14ac:dyDescent="0.25">
      <c r="Q2133" t="str">
        <f>IF(P2133="","",(VLOOKUP(P2133,Flora!$F$2:$M$7000,2,FALSE)))</f>
        <v/>
      </c>
      <c r="R2133" t="str">
        <f>IF(P2133="","",(VLOOKUP(P2133,Flora!$F$2:$M$7000,3,FALSE)))</f>
        <v/>
      </c>
      <c r="S2133" t="str">
        <f>IF(P2133="","",(VLOOKUP(P2133,Flora!$F$2:$M$7000,4,FALSE)))</f>
        <v/>
      </c>
    </row>
    <row r="2134" spans="17:19" x14ac:dyDescent="0.25">
      <c r="Q2134" t="str">
        <f>IF(P2134="","",(VLOOKUP(P2134,Flora!$F$2:$M$7000,2,FALSE)))</f>
        <v/>
      </c>
      <c r="R2134" t="str">
        <f>IF(P2134="","",(VLOOKUP(P2134,Flora!$F$2:$M$7000,3,FALSE)))</f>
        <v/>
      </c>
      <c r="S2134" t="str">
        <f>IF(P2134="","",(VLOOKUP(P2134,Flora!$F$2:$M$7000,4,FALSE)))</f>
        <v/>
      </c>
    </row>
    <row r="2135" spans="17:19" x14ac:dyDescent="0.25">
      <c r="Q2135" t="str">
        <f>IF(P2135="","",(VLOOKUP(P2135,Flora!$F$2:$M$7000,2,FALSE)))</f>
        <v/>
      </c>
      <c r="R2135" t="str">
        <f>IF(P2135="","",(VLOOKUP(P2135,Flora!$F$2:$M$7000,3,FALSE)))</f>
        <v/>
      </c>
      <c r="S2135" t="str">
        <f>IF(P2135="","",(VLOOKUP(P2135,Flora!$F$2:$M$7000,4,FALSE)))</f>
        <v/>
      </c>
    </row>
    <row r="2136" spans="17:19" x14ac:dyDescent="0.25">
      <c r="Q2136" t="str">
        <f>IF(P2136="","",(VLOOKUP(P2136,Flora!$F$2:$M$7000,2,FALSE)))</f>
        <v/>
      </c>
      <c r="R2136" t="str">
        <f>IF(P2136="","",(VLOOKUP(P2136,Flora!$F$2:$M$7000,3,FALSE)))</f>
        <v/>
      </c>
      <c r="S2136" t="str">
        <f>IF(P2136="","",(VLOOKUP(P2136,Flora!$F$2:$M$7000,4,FALSE)))</f>
        <v/>
      </c>
    </row>
    <row r="2137" spans="17:19" x14ac:dyDescent="0.25">
      <c r="Q2137" t="str">
        <f>IF(P2137="","",(VLOOKUP(P2137,Flora!$F$2:$M$7000,2,FALSE)))</f>
        <v/>
      </c>
      <c r="R2137" t="str">
        <f>IF(P2137="","",(VLOOKUP(P2137,Flora!$F$2:$M$7000,3,FALSE)))</f>
        <v/>
      </c>
      <c r="S2137" t="str">
        <f>IF(P2137="","",(VLOOKUP(P2137,Flora!$F$2:$M$7000,4,FALSE)))</f>
        <v/>
      </c>
    </row>
    <row r="2138" spans="17:19" x14ac:dyDescent="0.25">
      <c r="Q2138" t="str">
        <f>IF(P2138="","",(VLOOKUP(P2138,Flora!$F$2:$M$7000,2,FALSE)))</f>
        <v/>
      </c>
      <c r="R2138" t="str">
        <f>IF(P2138="","",(VLOOKUP(P2138,Flora!$F$2:$M$7000,3,FALSE)))</f>
        <v/>
      </c>
      <c r="S2138" t="str">
        <f>IF(P2138="","",(VLOOKUP(P2138,Flora!$F$2:$M$7000,4,FALSE)))</f>
        <v/>
      </c>
    </row>
    <row r="2139" spans="17:19" x14ac:dyDescent="0.25">
      <c r="Q2139" t="str">
        <f>IF(P2139="","",(VLOOKUP(P2139,Flora!$F$2:$M$7000,2,FALSE)))</f>
        <v/>
      </c>
      <c r="R2139" t="str">
        <f>IF(P2139="","",(VLOOKUP(P2139,Flora!$F$2:$M$7000,3,FALSE)))</f>
        <v/>
      </c>
      <c r="S2139" t="str">
        <f>IF(P2139="","",(VLOOKUP(P2139,Flora!$F$2:$M$7000,4,FALSE)))</f>
        <v/>
      </c>
    </row>
    <row r="2140" spans="17:19" x14ac:dyDescent="0.25">
      <c r="Q2140" t="str">
        <f>IF(P2140="","",(VLOOKUP(P2140,Flora!$F$2:$M$7000,2,FALSE)))</f>
        <v/>
      </c>
      <c r="R2140" t="str">
        <f>IF(P2140="","",(VLOOKUP(P2140,Flora!$F$2:$M$7000,3,FALSE)))</f>
        <v/>
      </c>
      <c r="S2140" t="str">
        <f>IF(P2140="","",(VLOOKUP(P2140,Flora!$F$2:$M$7000,4,FALSE)))</f>
        <v/>
      </c>
    </row>
    <row r="2141" spans="17:19" x14ac:dyDescent="0.25">
      <c r="Q2141" t="str">
        <f>IF(P2141="","",(VLOOKUP(P2141,Flora!$F$2:$M$7000,2,FALSE)))</f>
        <v/>
      </c>
      <c r="R2141" t="str">
        <f>IF(P2141="","",(VLOOKUP(P2141,Flora!$F$2:$M$7000,3,FALSE)))</f>
        <v/>
      </c>
      <c r="S2141" t="str">
        <f>IF(P2141="","",(VLOOKUP(P2141,Flora!$F$2:$M$7000,4,FALSE)))</f>
        <v/>
      </c>
    </row>
    <row r="2142" spans="17:19" x14ac:dyDescent="0.25">
      <c r="Q2142" t="str">
        <f>IF(P2142="","",(VLOOKUP(P2142,Flora!$F$2:$M$7000,2,FALSE)))</f>
        <v/>
      </c>
      <c r="R2142" t="str">
        <f>IF(P2142="","",(VLOOKUP(P2142,Flora!$F$2:$M$7000,3,FALSE)))</f>
        <v/>
      </c>
      <c r="S2142" t="str">
        <f>IF(P2142="","",(VLOOKUP(P2142,Flora!$F$2:$M$7000,4,FALSE)))</f>
        <v/>
      </c>
    </row>
    <row r="2143" spans="17:19" x14ac:dyDescent="0.25">
      <c r="Q2143" t="str">
        <f>IF(P2143="","",(VLOOKUP(P2143,Flora!$F$2:$M$7000,2,FALSE)))</f>
        <v/>
      </c>
      <c r="R2143" t="str">
        <f>IF(P2143="","",(VLOOKUP(P2143,Flora!$F$2:$M$7000,3,FALSE)))</f>
        <v/>
      </c>
      <c r="S2143" t="str">
        <f>IF(P2143="","",(VLOOKUP(P2143,Flora!$F$2:$M$7000,4,FALSE)))</f>
        <v/>
      </c>
    </row>
    <row r="2144" spans="17:19" x14ac:dyDescent="0.25">
      <c r="Q2144" t="str">
        <f>IF(P2144="","",(VLOOKUP(P2144,Flora!$F$2:$M$7000,2,FALSE)))</f>
        <v/>
      </c>
      <c r="R2144" t="str">
        <f>IF(P2144="","",(VLOOKUP(P2144,Flora!$F$2:$M$7000,3,FALSE)))</f>
        <v/>
      </c>
      <c r="S2144" t="str">
        <f>IF(P2144="","",(VLOOKUP(P2144,Flora!$F$2:$M$7000,4,FALSE)))</f>
        <v/>
      </c>
    </row>
    <row r="2145" spans="17:19" x14ac:dyDescent="0.25">
      <c r="Q2145" t="str">
        <f>IF(P2145="","",(VLOOKUP(P2145,Flora!$F$2:$M$7000,2,FALSE)))</f>
        <v/>
      </c>
      <c r="R2145" t="str">
        <f>IF(P2145="","",(VLOOKUP(P2145,Flora!$F$2:$M$7000,3,FALSE)))</f>
        <v/>
      </c>
      <c r="S2145" t="str">
        <f>IF(P2145="","",(VLOOKUP(P2145,Flora!$F$2:$M$7000,4,FALSE)))</f>
        <v/>
      </c>
    </row>
    <row r="2146" spans="17:19" x14ac:dyDescent="0.25">
      <c r="Q2146" t="str">
        <f>IF(P2146="","",(VLOOKUP(P2146,Flora!$F$2:$M$7000,2,FALSE)))</f>
        <v/>
      </c>
      <c r="R2146" t="str">
        <f>IF(P2146="","",(VLOOKUP(P2146,Flora!$F$2:$M$7000,3,FALSE)))</f>
        <v/>
      </c>
      <c r="S2146" t="str">
        <f>IF(P2146="","",(VLOOKUP(P2146,Flora!$F$2:$M$7000,4,FALSE)))</f>
        <v/>
      </c>
    </row>
    <row r="2147" spans="17:19" x14ac:dyDescent="0.25">
      <c r="Q2147" t="str">
        <f>IF(P2147="","",(VLOOKUP(P2147,Flora!$F$2:$M$7000,2,FALSE)))</f>
        <v/>
      </c>
      <c r="R2147" t="str">
        <f>IF(P2147="","",(VLOOKUP(P2147,Flora!$F$2:$M$7000,3,FALSE)))</f>
        <v/>
      </c>
      <c r="S2147" t="str">
        <f>IF(P2147="","",(VLOOKUP(P2147,Flora!$F$2:$M$7000,4,FALSE)))</f>
        <v/>
      </c>
    </row>
    <row r="2148" spans="17:19" x14ac:dyDescent="0.25">
      <c r="Q2148" t="str">
        <f>IF(P2148="","",(VLOOKUP(P2148,Flora!$F$2:$M$7000,2,FALSE)))</f>
        <v/>
      </c>
      <c r="R2148" t="str">
        <f>IF(P2148="","",(VLOOKUP(P2148,Flora!$F$2:$M$7000,3,FALSE)))</f>
        <v/>
      </c>
      <c r="S2148" t="str">
        <f>IF(P2148="","",(VLOOKUP(P2148,Flora!$F$2:$M$7000,4,FALSE)))</f>
        <v/>
      </c>
    </row>
    <row r="2149" spans="17:19" x14ac:dyDescent="0.25">
      <c r="Q2149" t="str">
        <f>IF(P2149="","",(VLOOKUP(P2149,Flora!$F$2:$M$7000,2,FALSE)))</f>
        <v/>
      </c>
      <c r="R2149" t="str">
        <f>IF(P2149="","",(VLOOKUP(P2149,Flora!$F$2:$M$7000,3,FALSE)))</f>
        <v/>
      </c>
      <c r="S2149" t="str">
        <f>IF(P2149="","",(VLOOKUP(P2149,Flora!$F$2:$M$7000,4,FALSE)))</f>
        <v/>
      </c>
    </row>
    <row r="2150" spans="17:19" x14ac:dyDescent="0.25">
      <c r="Q2150" t="str">
        <f>IF(P2150="","",(VLOOKUP(P2150,Flora!$F$2:$M$7000,2,FALSE)))</f>
        <v/>
      </c>
      <c r="R2150" t="str">
        <f>IF(P2150="","",(VLOOKUP(P2150,Flora!$F$2:$M$7000,3,FALSE)))</f>
        <v/>
      </c>
      <c r="S2150" t="str">
        <f>IF(P2150="","",(VLOOKUP(P2150,Flora!$F$2:$M$7000,4,FALSE)))</f>
        <v/>
      </c>
    </row>
    <row r="2151" spans="17:19" x14ac:dyDescent="0.25">
      <c r="Q2151" t="str">
        <f>IF(P2151="","",(VLOOKUP(P2151,Flora!$F$2:$M$7000,2,FALSE)))</f>
        <v/>
      </c>
      <c r="R2151" t="str">
        <f>IF(P2151="","",(VLOOKUP(P2151,Flora!$F$2:$M$7000,3,FALSE)))</f>
        <v/>
      </c>
      <c r="S2151" t="str">
        <f>IF(P2151="","",(VLOOKUP(P2151,Flora!$F$2:$M$7000,4,FALSE)))</f>
        <v/>
      </c>
    </row>
    <row r="2152" spans="17:19" x14ac:dyDescent="0.25">
      <c r="Q2152" t="str">
        <f>IF(P2152="","",(VLOOKUP(P2152,Flora!$F$2:$M$7000,2,FALSE)))</f>
        <v/>
      </c>
      <c r="R2152" t="str">
        <f>IF(P2152="","",(VLOOKUP(P2152,Flora!$F$2:$M$7000,3,FALSE)))</f>
        <v/>
      </c>
      <c r="S2152" t="str">
        <f>IF(P2152="","",(VLOOKUP(P2152,Flora!$F$2:$M$7000,4,FALSE)))</f>
        <v/>
      </c>
    </row>
    <row r="2153" spans="17:19" x14ac:dyDescent="0.25">
      <c r="Q2153" t="str">
        <f>IF(P2153="","",(VLOOKUP(P2153,Flora!$F$2:$M$7000,2,FALSE)))</f>
        <v/>
      </c>
      <c r="R2153" t="str">
        <f>IF(P2153="","",(VLOOKUP(P2153,Flora!$F$2:$M$7000,3,FALSE)))</f>
        <v/>
      </c>
      <c r="S2153" t="str">
        <f>IF(P2153="","",(VLOOKUP(P2153,Flora!$F$2:$M$7000,4,FALSE)))</f>
        <v/>
      </c>
    </row>
    <row r="2154" spans="17:19" x14ac:dyDescent="0.25">
      <c r="Q2154" t="str">
        <f>IF(P2154="","",(VLOOKUP(P2154,Flora!$F$2:$M$7000,2,FALSE)))</f>
        <v/>
      </c>
      <c r="R2154" t="str">
        <f>IF(P2154="","",(VLOOKUP(P2154,Flora!$F$2:$M$7000,3,FALSE)))</f>
        <v/>
      </c>
      <c r="S2154" t="str">
        <f>IF(P2154="","",(VLOOKUP(P2154,Flora!$F$2:$M$7000,4,FALSE)))</f>
        <v/>
      </c>
    </row>
    <row r="2155" spans="17:19" x14ac:dyDescent="0.25">
      <c r="Q2155" t="str">
        <f>IF(P2155="","",(VLOOKUP(P2155,Flora!$F$2:$M$7000,2,FALSE)))</f>
        <v/>
      </c>
      <c r="R2155" t="str">
        <f>IF(P2155="","",(VLOOKUP(P2155,Flora!$F$2:$M$7000,3,FALSE)))</f>
        <v/>
      </c>
      <c r="S2155" t="str">
        <f>IF(P2155="","",(VLOOKUP(P2155,Flora!$F$2:$M$7000,4,FALSE)))</f>
        <v/>
      </c>
    </row>
    <row r="2156" spans="17:19" x14ac:dyDescent="0.25">
      <c r="Q2156" t="str">
        <f>IF(P2156="","",(VLOOKUP(P2156,Flora!$F$2:$M$7000,2,FALSE)))</f>
        <v/>
      </c>
      <c r="R2156" t="str">
        <f>IF(P2156="","",(VLOOKUP(P2156,Flora!$F$2:$M$7000,3,FALSE)))</f>
        <v/>
      </c>
      <c r="S2156" t="str">
        <f>IF(P2156="","",(VLOOKUP(P2156,Flora!$F$2:$M$7000,4,FALSE)))</f>
        <v/>
      </c>
    </row>
    <row r="2157" spans="17:19" x14ac:dyDescent="0.25">
      <c r="Q2157" t="str">
        <f>IF(P2157="","",(VLOOKUP(P2157,Flora!$F$2:$M$7000,2,FALSE)))</f>
        <v/>
      </c>
      <c r="R2157" t="str">
        <f>IF(P2157="","",(VLOOKUP(P2157,Flora!$F$2:$M$7000,3,FALSE)))</f>
        <v/>
      </c>
      <c r="S2157" t="str">
        <f>IF(P2157="","",(VLOOKUP(P2157,Flora!$F$2:$M$7000,4,FALSE)))</f>
        <v/>
      </c>
    </row>
    <row r="2158" spans="17:19" x14ac:dyDescent="0.25">
      <c r="Q2158" t="str">
        <f>IF(P2158="","",(VLOOKUP(P2158,Flora!$F$2:$M$7000,2,FALSE)))</f>
        <v/>
      </c>
      <c r="R2158" t="str">
        <f>IF(P2158="","",(VLOOKUP(P2158,Flora!$F$2:$M$7000,3,FALSE)))</f>
        <v/>
      </c>
      <c r="S2158" t="str">
        <f>IF(P2158="","",(VLOOKUP(P2158,Flora!$F$2:$M$7000,4,FALSE)))</f>
        <v/>
      </c>
    </row>
    <row r="2159" spans="17:19" x14ac:dyDescent="0.25">
      <c r="Q2159" t="str">
        <f>IF(P2159="","",(VLOOKUP(P2159,Flora!$F$2:$M$7000,2,FALSE)))</f>
        <v/>
      </c>
      <c r="R2159" t="str">
        <f>IF(P2159="","",(VLOOKUP(P2159,Flora!$F$2:$M$7000,3,FALSE)))</f>
        <v/>
      </c>
      <c r="S2159" t="str">
        <f>IF(P2159="","",(VLOOKUP(P2159,Flora!$F$2:$M$7000,4,FALSE)))</f>
        <v/>
      </c>
    </row>
    <row r="2160" spans="17:19" x14ac:dyDescent="0.25">
      <c r="Q2160" t="str">
        <f>IF(P2160="","",(VLOOKUP(P2160,Flora!$F$2:$M$7000,2,FALSE)))</f>
        <v/>
      </c>
      <c r="R2160" t="str">
        <f>IF(P2160="","",(VLOOKUP(P2160,Flora!$F$2:$M$7000,3,FALSE)))</f>
        <v/>
      </c>
      <c r="S2160" t="str">
        <f>IF(P2160="","",(VLOOKUP(P2160,Flora!$F$2:$M$7000,4,FALSE)))</f>
        <v/>
      </c>
    </row>
    <row r="2161" spans="17:19" x14ac:dyDescent="0.25">
      <c r="Q2161" t="str">
        <f>IF(P2161="","",(VLOOKUP(P2161,Flora!$F$2:$M$7000,2,FALSE)))</f>
        <v/>
      </c>
      <c r="R2161" t="str">
        <f>IF(P2161="","",(VLOOKUP(P2161,Flora!$F$2:$M$7000,3,FALSE)))</f>
        <v/>
      </c>
      <c r="S2161" t="str">
        <f>IF(P2161="","",(VLOOKUP(P2161,Flora!$F$2:$M$7000,4,FALSE)))</f>
        <v/>
      </c>
    </row>
    <row r="2162" spans="17:19" x14ac:dyDescent="0.25">
      <c r="Q2162" t="str">
        <f>IF(P2162="","",(VLOOKUP(P2162,Flora!$F$2:$M$7000,2,FALSE)))</f>
        <v/>
      </c>
      <c r="R2162" t="str">
        <f>IF(P2162="","",(VLOOKUP(P2162,Flora!$F$2:$M$7000,3,FALSE)))</f>
        <v/>
      </c>
      <c r="S2162" t="str">
        <f>IF(P2162="","",(VLOOKUP(P2162,Flora!$F$2:$M$7000,4,FALSE)))</f>
        <v/>
      </c>
    </row>
    <row r="2163" spans="17:19" x14ac:dyDescent="0.25">
      <c r="Q2163" t="str">
        <f>IF(P2163="","",(VLOOKUP(P2163,Flora!$F$2:$M$7000,2,FALSE)))</f>
        <v/>
      </c>
      <c r="R2163" t="str">
        <f>IF(P2163="","",(VLOOKUP(P2163,Flora!$F$2:$M$7000,3,FALSE)))</f>
        <v/>
      </c>
      <c r="S2163" t="str">
        <f>IF(P2163="","",(VLOOKUP(P2163,Flora!$F$2:$M$7000,4,FALSE)))</f>
        <v/>
      </c>
    </row>
    <row r="2164" spans="17:19" x14ac:dyDescent="0.25">
      <c r="Q2164" t="str">
        <f>IF(P2164="","",(VLOOKUP(P2164,Flora!$F$2:$M$7000,2,FALSE)))</f>
        <v/>
      </c>
      <c r="R2164" t="str">
        <f>IF(P2164="","",(VLOOKUP(P2164,Flora!$F$2:$M$7000,3,FALSE)))</f>
        <v/>
      </c>
      <c r="S2164" t="str">
        <f>IF(P2164="","",(VLOOKUP(P2164,Flora!$F$2:$M$7000,4,FALSE)))</f>
        <v/>
      </c>
    </row>
    <row r="2165" spans="17:19" x14ac:dyDescent="0.25">
      <c r="Q2165" t="str">
        <f>IF(P2165="","",(VLOOKUP(P2165,Flora!$F$2:$M$7000,2,FALSE)))</f>
        <v/>
      </c>
      <c r="R2165" t="str">
        <f>IF(P2165="","",(VLOOKUP(P2165,Flora!$F$2:$M$7000,3,FALSE)))</f>
        <v/>
      </c>
      <c r="S2165" t="str">
        <f>IF(P2165="","",(VLOOKUP(P2165,Flora!$F$2:$M$7000,4,FALSE)))</f>
        <v/>
      </c>
    </row>
    <row r="2166" spans="17:19" x14ac:dyDescent="0.25">
      <c r="Q2166" t="str">
        <f>IF(P2166="","",(VLOOKUP(P2166,Flora!$F$2:$M$7000,2,FALSE)))</f>
        <v/>
      </c>
      <c r="R2166" t="str">
        <f>IF(P2166="","",(VLOOKUP(P2166,Flora!$F$2:$M$7000,3,FALSE)))</f>
        <v/>
      </c>
      <c r="S2166" t="str">
        <f>IF(P2166="","",(VLOOKUP(P2166,Flora!$F$2:$M$7000,4,FALSE)))</f>
        <v/>
      </c>
    </row>
    <row r="2167" spans="17:19" x14ac:dyDescent="0.25">
      <c r="Q2167" t="str">
        <f>IF(P2167="","",(VLOOKUP(P2167,Flora!$F$2:$M$7000,2,FALSE)))</f>
        <v/>
      </c>
      <c r="R2167" t="str">
        <f>IF(P2167="","",(VLOOKUP(P2167,Flora!$F$2:$M$7000,3,FALSE)))</f>
        <v/>
      </c>
      <c r="S2167" t="str">
        <f>IF(P2167="","",(VLOOKUP(P2167,Flora!$F$2:$M$7000,4,FALSE)))</f>
        <v/>
      </c>
    </row>
    <row r="2168" spans="17:19" x14ac:dyDescent="0.25">
      <c r="Q2168" t="str">
        <f>IF(P2168="","",(VLOOKUP(P2168,Flora!$F$2:$M$7000,2,FALSE)))</f>
        <v/>
      </c>
      <c r="R2168" t="str">
        <f>IF(P2168="","",(VLOOKUP(P2168,Flora!$F$2:$M$7000,3,FALSE)))</f>
        <v/>
      </c>
      <c r="S2168" t="str">
        <f>IF(P2168="","",(VLOOKUP(P2168,Flora!$F$2:$M$7000,4,FALSE)))</f>
        <v/>
      </c>
    </row>
    <row r="2169" spans="17:19" x14ac:dyDescent="0.25">
      <c r="Q2169" t="str">
        <f>IF(P2169="","",(VLOOKUP(P2169,Flora!$F$2:$M$7000,2,FALSE)))</f>
        <v/>
      </c>
      <c r="R2169" t="str">
        <f>IF(P2169="","",(VLOOKUP(P2169,Flora!$F$2:$M$7000,3,FALSE)))</f>
        <v/>
      </c>
      <c r="S2169" t="str">
        <f>IF(P2169="","",(VLOOKUP(P2169,Flora!$F$2:$M$7000,4,FALSE)))</f>
        <v/>
      </c>
    </row>
    <row r="2170" spans="17:19" x14ac:dyDescent="0.25">
      <c r="Q2170" t="str">
        <f>IF(P2170="","",(VLOOKUP(P2170,Flora!$F$2:$M$7000,2,FALSE)))</f>
        <v/>
      </c>
      <c r="R2170" t="str">
        <f>IF(P2170="","",(VLOOKUP(P2170,Flora!$F$2:$M$7000,3,FALSE)))</f>
        <v/>
      </c>
      <c r="S2170" t="str">
        <f>IF(P2170="","",(VLOOKUP(P2170,Flora!$F$2:$M$7000,4,FALSE)))</f>
        <v/>
      </c>
    </row>
    <row r="2171" spans="17:19" x14ac:dyDescent="0.25">
      <c r="Q2171" t="str">
        <f>IF(P2171="","",(VLOOKUP(P2171,Flora!$F$2:$M$7000,2,FALSE)))</f>
        <v/>
      </c>
      <c r="R2171" t="str">
        <f>IF(P2171="","",(VLOOKUP(P2171,Flora!$F$2:$M$7000,3,FALSE)))</f>
        <v/>
      </c>
      <c r="S2171" t="str">
        <f>IF(P2171="","",(VLOOKUP(P2171,Flora!$F$2:$M$7000,4,FALSE)))</f>
        <v/>
      </c>
    </row>
    <row r="2172" spans="17:19" x14ac:dyDescent="0.25">
      <c r="Q2172" t="str">
        <f>IF(P2172="","",(VLOOKUP(P2172,Flora!$F$2:$M$7000,2,FALSE)))</f>
        <v/>
      </c>
      <c r="R2172" t="str">
        <f>IF(P2172="","",(VLOOKUP(P2172,Flora!$F$2:$M$7000,3,FALSE)))</f>
        <v/>
      </c>
      <c r="S2172" t="str">
        <f>IF(P2172="","",(VLOOKUP(P2172,Flora!$F$2:$M$7000,4,FALSE)))</f>
        <v/>
      </c>
    </row>
    <row r="2173" spans="17:19" x14ac:dyDescent="0.25">
      <c r="Q2173" t="str">
        <f>IF(P2173="","",(VLOOKUP(P2173,Flora!$F$2:$M$7000,2,FALSE)))</f>
        <v/>
      </c>
      <c r="R2173" t="str">
        <f>IF(P2173="","",(VLOOKUP(P2173,Flora!$F$2:$M$7000,3,FALSE)))</f>
        <v/>
      </c>
      <c r="S2173" t="str">
        <f>IF(P2173="","",(VLOOKUP(P2173,Flora!$F$2:$M$7000,4,FALSE)))</f>
        <v/>
      </c>
    </row>
    <row r="2174" spans="17:19" x14ac:dyDescent="0.25">
      <c r="Q2174" t="str">
        <f>IF(P2174="","",(VLOOKUP(P2174,Flora!$F$2:$M$7000,2,FALSE)))</f>
        <v/>
      </c>
      <c r="R2174" t="str">
        <f>IF(P2174="","",(VLOOKUP(P2174,Flora!$F$2:$M$7000,3,FALSE)))</f>
        <v/>
      </c>
      <c r="S2174" t="str">
        <f>IF(P2174="","",(VLOOKUP(P2174,Flora!$F$2:$M$7000,4,FALSE)))</f>
        <v/>
      </c>
    </row>
    <row r="2175" spans="17:19" x14ac:dyDescent="0.25">
      <c r="Q2175" t="str">
        <f>IF(P2175="","",(VLOOKUP(P2175,Flora!$F$2:$M$7000,2,FALSE)))</f>
        <v/>
      </c>
      <c r="R2175" t="str">
        <f>IF(P2175="","",(VLOOKUP(P2175,Flora!$F$2:$M$7000,3,FALSE)))</f>
        <v/>
      </c>
      <c r="S2175" t="str">
        <f>IF(P2175="","",(VLOOKUP(P2175,Flora!$F$2:$M$7000,4,FALSE)))</f>
        <v/>
      </c>
    </row>
    <row r="2176" spans="17:19" x14ac:dyDescent="0.25">
      <c r="Q2176" t="str">
        <f>IF(P2176="","",(VLOOKUP(P2176,Flora!$F$2:$M$7000,2,FALSE)))</f>
        <v/>
      </c>
      <c r="R2176" t="str">
        <f>IF(P2176="","",(VLOOKUP(P2176,Flora!$F$2:$M$7000,3,FALSE)))</f>
        <v/>
      </c>
      <c r="S2176" t="str">
        <f>IF(P2176="","",(VLOOKUP(P2176,Flora!$F$2:$M$7000,4,FALSE)))</f>
        <v/>
      </c>
    </row>
    <row r="2177" spans="17:19" x14ac:dyDescent="0.25">
      <c r="Q2177" t="str">
        <f>IF(P2177="","",(VLOOKUP(P2177,Flora!$F$2:$M$7000,2,FALSE)))</f>
        <v/>
      </c>
      <c r="R2177" t="str">
        <f>IF(P2177="","",(VLOOKUP(P2177,Flora!$F$2:$M$7000,3,FALSE)))</f>
        <v/>
      </c>
      <c r="S2177" t="str">
        <f>IF(P2177="","",(VLOOKUP(P2177,Flora!$F$2:$M$7000,4,FALSE)))</f>
        <v/>
      </c>
    </row>
    <row r="2178" spans="17:19" x14ac:dyDescent="0.25">
      <c r="Q2178" t="str">
        <f>IF(P2178="","",(VLOOKUP(P2178,Flora!$F$2:$M$7000,2,FALSE)))</f>
        <v/>
      </c>
      <c r="R2178" t="str">
        <f>IF(P2178="","",(VLOOKUP(P2178,Flora!$F$2:$M$7000,3,FALSE)))</f>
        <v/>
      </c>
      <c r="S2178" t="str">
        <f>IF(P2178="","",(VLOOKUP(P2178,Flora!$F$2:$M$7000,4,FALSE)))</f>
        <v/>
      </c>
    </row>
    <row r="2179" spans="17:19" x14ac:dyDescent="0.25">
      <c r="Q2179" t="str">
        <f>IF(P2179="","",(VLOOKUP(P2179,Flora!$F$2:$M$7000,2,FALSE)))</f>
        <v/>
      </c>
      <c r="R2179" t="str">
        <f>IF(P2179="","",(VLOOKUP(P2179,Flora!$F$2:$M$7000,3,FALSE)))</f>
        <v/>
      </c>
      <c r="S2179" t="str">
        <f>IF(P2179="","",(VLOOKUP(P2179,Flora!$F$2:$M$7000,4,FALSE)))</f>
        <v/>
      </c>
    </row>
    <row r="2180" spans="17:19" x14ac:dyDescent="0.25">
      <c r="Q2180" t="str">
        <f>IF(P2180="","",(VLOOKUP(P2180,Flora!$F$2:$M$7000,2,FALSE)))</f>
        <v/>
      </c>
      <c r="R2180" t="str">
        <f>IF(P2180="","",(VLOOKUP(P2180,Flora!$F$2:$M$7000,3,FALSE)))</f>
        <v/>
      </c>
      <c r="S2180" t="str">
        <f>IF(P2180="","",(VLOOKUP(P2180,Flora!$F$2:$M$7000,4,FALSE)))</f>
        <v/>
      </c>
    </row>
    <row r="2181" spans="17:19" x14ac:dyDescent="0.25">
      <c r="Q2181" t="str">
        <f>IF(P2181="","",(VLOOKUP(P2181,Flora!$F$2:$M$7000,2,FALSE)))</f>
        <v/>
      </c>
      <c r="R2181" t="str">
        <f>IF(P2181="","",(VLOOKUP(P2181,Flora!$F$2:$M$7000,3,FALSE)))</f>
        <v/>
      </c>
      <c r="S2181" t="str">
        <f>IF(P2181="","",(VLOOKUP(P2181,Flora!$F$2:$M$7000,4,FALSE)))</f>
        <v/>
      </c>
    </row>
    <row r="2182" spans="17:19" x14ac:dyDescent="0.25">
      <c r="Q2182" t="str">
        <f>IF(P2182="","",(VLOOKUP(P2182,Flora!$F$2:$M$7000,2,FALSE)))</f>
        <v/>
      </c>
      <c r="R2182" t="str">
        <f>IF(P2182="","",(VLOOKUP(P2182,Flora!$F$2:$M$7000,3,FALSE)))</f>
        <v/>
      </c>
      <c r="S2182" t="str">
        <f>IF(P2182="","",(VLOOKUP(P2182,Flora!$F$2:$M$7000,4,FALSE)))</f>
        <v/>
      </c>
    </row>
    <row r="2183" spans="17:19" x14ac:dyDescent="0.25">
      <c r="Q2183" t="str">
        <f>IF(P2183="","",(VLOOKUP(P2183,Flora!$F$2:$M$7000,2,FALSE)))</f>
        <v/>
      </c>
      <c r="R2183" t="str">
        <f>IF(P2183="","",(VLOOKUP(P2183,Flora!$F$2:$M$7000,3,FALSE)))</f>
        <v/>
      </c>
      <c r="S2183" t="str">
        <f>IF(P2183="","",(VLOOKUP(P2183,Flora!$F$2:$M$7000,4,FALSE)))</f>
        <v/>
      </c>
    </row>
    <row r="2184" spans="17:19" x14ac:dyDescent="0.25">
      <c r="Q2184" t="str">
        <f>IF(P2184="","",(VLOOKUP(P2184,Flora!$F$2:$M$7000,2,FALSE)))</f>
        <v/>
      </c>
      <c r="R2184" t="str">
        <f>IF(P2184="","",(VLOOKUP(P2184,Flora!$F$2:$M$7000,3,FALSE)))</f>
        <v/>
      </c>
      <c r="S2184" t="str">
        <f>IF(P2184="","",(VLOOKUP(P2184,Flora!$F$2:$M$7000,4,FALSE)))</f>
        <v/>
      </c>
    </row>
    <row r="2185" spans="17:19" x14ac:dyDescent="0.25">
      <c r="Q2185" t="str">
        <f>IF(P2185="","",(VLOOKUP(P2185,Flora!$F$2:$M$7000,2,FALSE)))</f>
        <v/>
      </c>
      <c r="R2185" t="str">
        <f>IF(P2185="","",(VLOOKUP(P2185,Flora!$F$2:$M$7000,3,FALSE)))</f>
        <v/>
      </c>
      <c r="S2185" t="str">
        <f>IF(P2185="","",(VLOOKUP(P2185,Flora!$F$2:$M$7000,4,FALSE)))</f>
        <v/>
      </c>
    </row>
    <row r="2186" spans="17:19" x14ac:dyDescent="0.25">
      <c r="Q2186" t="str">
        <f>IF(P2186="","",(VLOOKUP(P2186,Flora!$F$2:$M$7000,2,FALSE)))</f>
        <v/>
      </c>
      <c r="R2186" t="str">
        <f>IF(P2186="","",(VLOOKUP(P2186,Flora!$F$2:$M$7000,3,FALSE)))</f>
        <v/>
      </c>
      <c r="S2186" t="str">
        <f>IF(P2186="","",(VLOOKUP(P2186,Flora!$F$2:$M$7000,4,FALSE)))</f>
        <v/>
      </c>
    </row>
    <row r="2187" spans="17:19" x14ac:dyDescent="0.25">
      <c r="Q2187" t="str">
        <f>IF(P2187="","",(VLOOKUP(P2187,Flora!$F$2:$M$7000,2,FALSE)))</f>
        <v/>
      </c>
      <c r="R2187" t="str">
        <f>IF(P2187="","",(VLOOKUP(P2187,Flora!$F$2:$M$7000,3,FALSE)))</f>
        <v/>
      </c>
      <c r="S2187" t="str">
        <f>IF(P2187="","",(VLOOKUP(P2187,Flora!$F$2:$M$7000,4,FALSE)))</f>
        <v/>
      </c>
    </row>
    <row r="2188" spans="17:19" x14ac:dyDescent="0.25">
      <c r="Q2188" t="str">
        <f>IF(P2188="","",(VLOOKUP(P2188,Flora!$F$2:$M$7000,2,FALSE)))</f>
        <v/>
      </c>
      <c r="R2188" t="str">
        <f>IF(P2188="","",(VLOOKUP(P2188,Flora!$F$2:$M$7000,3,FALSE)))</f>
        <v/>
      </c>
      <c r="S2188" t="str">
        <f>IF(P2188="","",(VLOOKUP(P2188,Flora!$F$2:$M$7000,4,FALSE)))</f>
        <v/>
      </c>
    </row>
    <row r="2189" spans="17:19" x14ac:dyDescent="0.25">
      <c r="Q2189" t="str">
        <f>IF(P2189="","",(VLOOKUP(P2189,Flora!$F$2:$M$7000,2,FALSE)))</f>
        <v/>
      </c>
      <c r="R2189" t="str">
        <f>IF(P2189="","",(VLOOKUP(P2189,Flora!$F$2:$M$7000,3,FALSE)))</f>
        <v/>
      </c>
      <c r="S2189" t="str">
        <f>IF(P2189="","",(VLOOKUP(P2189,Flora!$F$2:$M$7000,4,FALSE)))</f>
        <v/>
      </c>
    </row>
    <row r="2190" spans="17:19" x14ac:dyDescent="0.25">
      <c r="Q2190" t="str">
        <f>IF(P2190="","",(VLOOKUP(P2190,Flora!$F$2:$M$7000,2,FALSE)))</f>
        <v/>
      </c>
      <c r="R2190" t="str">
        <f>IF(P2190="","",(VLOOKUP(P2190,Flora!$F$2:$M$7000,3,FALSE)))</f>
        <v/>
      </c>
      <c r="S2190" t="str">
        <f>IF(P2190="","",(VLOOKUP(P2190,Flora!$F$2:$M$7000,4,FALSE)))</f>
        <v/>
      </c>
    </row>
    <row r="2191" spans="17:19" x14ac:dyDescent="0.25">
      <c r="Q2191" t="str">
        <f>IF(P2191="","",(VLOOKUP(P2191,Flora!$F$2:$M$7000,2,FALSE)))</f>
        <v/>
      </c>
      <c r="R2191" t="str">
        <f>IF(P2191="","",(VLOOKUP(P2191,Flora!$F$2:$M$7000,3,FALSE)))</f>
        <v/>
      </c>
      <c r="S2191" t="str">
        <f>IF(P2191="","",(VLOOKUP(P2191,Flora!$F$2:$M$7000,4,FALSE)))</f>
        <v/>
      </c>
    </row>
    <row r="2192" spans="17:19" x14ac:dyDescent="0.25">
      <c r="Q2192" t="str">
        <f>IF(P2192="","",(VLOOKUP(P2192,Flora!$F$2:$M$7000,2,FALSE)))</f>
        <v/>
      </c>
      <c r="R2192" t="str">
        <f>IF(P2192="","",(VLOOKUP(P2192,Flora!$F$2:$M$7000,3,FALSE)))</f>
        <v/>
      </c>
      <c r="S2192" t="str">
        <f>IF(P2192="","",(VLOOKUP(P2192,Flora!$F$2:$M$7000,4,FALSE)))</f>
        <v/>
      </c>
    </row>
    <row r="2193" spans="17:19" x14ac:dyDescent="0.25">
      <c r="Q2193" t="str">
        <f>IF(P2193="","",(VLOOKUP(P2193,Flora!$F$2:$M$7000,2,FALSE)))</f>
        <v/>
      </c>
      <c r="R2193" t="str">
        <f>IF(P2193="","",(VLOOKUP(P2193,Flora!$F$2:$M$7000,3,FALSE)))</f>
        <v/>
      </c>
      <c r="S2193" t="str">
        <f>IF(P2193="","",(VLOOKUP(P2193,Flora!$F$2:$M$7000,4,FALSE)))</f>
        <v/>
      </c>
    </row>
    <row r="2194" spans="17:19" x14ac:dyDescent="0.25">
      <c r="Q2194" t="str">
        <f>IF(P2194="","",(VLOOKUP(P2194,Flora!$F$2:$M$7000,2,FALSE)))</f>
        <v/>
      </c>
      <c r="R2194" t="str">
        <f>IF(P2194="","",(VLOOKUP(P2194,Flora!$F$2:$M$7000,3,FALSE)))</f>
        <v/>
      </c>
      <c r="S2194" t="str">
        <f>IF(P2194="","",(VLOOKUP(P2194,Flora!$F$2:$M$7000,4,FALSE)))</f>
        <v/>
      </c>
    </row>
    <row r="2195" spans="17:19" x14ac:dyDescent="0.25">
      <c r="Q2195" t="str">
        <f>IF(P2195="","",(VLOOKUP(P2195,Flora!$F$2:$M$7000,2,FALSE)))</f>
        <v/>
      </c>
      <c r="R2195" t="str">
        <f>IF(P2195="","",(VLOOKUP(P2195,Flora!$F$2:$M$7000,3,FALSE)))</f>
        <v/>
      </c>
      <c r="S2195" t="str">
        <f>IF(P2195="","",(VLOOKUP(P2195,Flora!$F$2:$M$7000,4,FALSE)))</f>
        <v/>
      </c>
    </row>
    <row r="2196" spans="17:19" x14ac:dyDescent="0.25">
      <c r="Q2196" t="str">
        <f>IF(P2196="","",(VLOOKUP(P2196,Flora!$F$2:$M$7000,2,FALSE)))</f>
        <v/>
      </c>
      <c r="R2196" t="str">
        <f>IF(P2196="","",(VLOOKUP(P2196,Flora!$F$2:$M$7000,3,FALSE)))</f>
        <v/>
      </c>
      <c r="S2196" t="str">
        <f>IF(P2196="","",(VLOOKUP(P2196,Flora!$F$2:$M$7000,4,FALSE)))</f>
        <v/>
      </c>
    </row>
    <row r="2197" spans="17:19" x14ac:dyDescent="0.25">
      <c r="Q2197" t="str">
        <f>IF(P2197="","",(VLOOKUP(P2197,Flora!$F$2:$M$7000,2,FALSE)))</f>
        <v/>
      </c>
      <c r="R2197" t="str">
        <f>IF(P2197="","",(VLOOKUP(P2197,Flora!$F$2:$M$7000,3,FALSE)))</f>
        <v/>
      </c>
      <c r="S2197" t="str">
        <f>IF(P2197="","",(VLOOKUP(P2197,Flora!$F$2:$M$7000,4,FALSE)))</f>
        <v/>
      </c>
    </row>
    <row r="2198" spans="17:19" x14ac:dyDescent="0.25">
      <c r="Q2198" t="str">
        <f>IF(P2198="","",(VLOOKUP(P2198,Flora!$F$2:$M$7000,2,FALSE)))</f>
        <v/>
      </c>
      <c r="R2198" t="str">
        <f>IF(P2198="","",(VLOOKUP(P2198,Flora!$F$2:$M$7000,3,FALSE)))</f>
        <v/>
      </c>
      <c r="S2198" t="str">
        <f>IF(P2198="","",(VLOOKUP(P2198,Flora!$F$2:$M$7000,4,FALSE)))</f>
        <v/>
      </c>
    </row>
    <row r="2199" spans="17:19" x14ac:dyDescent="0.25">
      <c r="Q2199" t="str">
        <f>IF(P2199="","",(VLOOKUP(P2199,Flora!$F$2:$M$7000,2,FALSE)))</f>
        <v/>
      </c>
      <c r="R2199" t="str">
        <f>IF(P2199="","",(VLOOKUP(P2199,Flora!$F$2:$M$7000,3,FALSE)))</f>
        <v/>
      </c>
      <c r="S2199" t="str">
        <f>IF(P2199="","",(VLOOKUP(P2199,Flora!$F$2:$M$7000,4,FALSE)))</f>
        <v/>
      </c>
    </row>
    <row r="2200" spans="17:19" x14ac:dyDescent="0.25">
      <c r="Q2200" t="str">
        <f>IF(P2200="","",(VLOOKUP(P2200,Flora!$F$2:$M$7000,2,FALSE)))</f>
        <v/>
      </c>
      <c r="R2200" t="str">
        <f>IF(P2200="","",(VLOOKUP(P2200,Flora!$F$2:$M$7000,3,FALSE)))</f>
        <v/>
      </c>
      <c r="S2200" t="str">
        <f>IF(P2200="","",(VLOOKUP(P2200,Flora!$F$2:$M$7000,4,FALSE)))</f>
        <v/>
      </c>
    </row>
    <row r="2201" spans="17:19" x14ac:dyDescent="0.25">
      <c r="Q2201" t="str">
        <f>IF(P2201="","",(VLOOKUP(P2201,Flora!$F$2:$M$7000,2,FALSE)))</f>
        <v/>
      </c>
      <c r="R2201" t="str">
        <f>IF(P2201="","",(VLOOKUP(P2201,Flora!$F$2:$M$7000,3,FALSE)))</f>
        <v/>
      </c>
      <c r="S2201" t="str">
        <f>IF(P2201="","",(VLOOKUP(P2201,Flora!$F$2:$M$7000,4,FALSE)))</f>
        <v/>
      </c>
    </row>
    <row r="2202" spans="17:19" x14ac:dyDescent="0.25">
      <c r="Q2202" t="str">
        <f>IF(P2202="","",(VLOOKUP(P2202,Flora!$F$2:$M$7000,2,FALSE)))</f>
        <v/>
      </c>
      <c r="R2202" t="str">
        <f>IF(P2202="","",(VLOOKUP(P2202,Flora!$F$2:$M$7000,3,FALSE)))</f>
        <v/>
      </c>
      <c r="S2202" t="str">
        <f>IF(P2202="","",(VLOOKUP(P2202,Flora!$F$2:$M$7000,4,FALSE)))</f>
        <v/>
      </c>
    </row>
    <row r="2203" spans="17:19" x14ac:dyDescent="0.25">
      <c r="Q2203" t="str">
        <f>IF(P2203="","",(VLOOKUP(P2203,Flora!$F$2:$M$7000,2,FALSE)))</f>
        <v/>
      </c>
      <c r="R2203" t="str">
        <f>IF(P2203="","",(VLOOKUP(P2203,Flora!$F$2:$M$7000,3,FALSE)))</f>
        <v/>
      </c>
      <c r="S2203" t="str">
        <f>IF(P2203="","",(VLOOKUP(P2203,Flora!$F$2:$M$7000,4,FALSE)))</f>
        <v/>
      </c>
    </row>
    <row r="2204" spans="17:19" x14ac:dyDescent="0.25">
      <c r="Q2204" t="str">
        <f>IF(P2204="","",(VLOOKUP(P2204,Flora!$F$2:$M$7000,2,FALSE)))</f>
        <v/>
      </c>
      <c r="R2204" t="str">
        <f>IF(P2204="","",(VLOOKUP(P2204,Flora!$F$2:$M$7000,3,FALSE)))</f>
        <v/>
      </c>
      <c r="S2204" t="str">
        <f>IF(P2204="","",(VLOOKUP(P2204,Flora!$F$2:$M$7000,4,FALSE)))</f>
        <v/>
      </c>
    </row>
    <row r="2205" spans="17:19" x14ac:dyDescent="0.25">
      <c r="Q2205" t="str">
        <f>IF(P2205="","",(VLOOKUP(P2205,Flora!$F$2:$M$7000,2,FALSE)))</f>
        <v/>
      </c>
      <c r="R2205" t="str">
        <f>IF(P2205="","",(VLOOKUP(P2205,Flora!$F$2:$M$7000,3,FALSE)))</f>
        <v/>
      </c>
      <c r="S2205" t="str">
        <f>IF(P2205="","",(VLOOKUP(P2205,Flora!$F$2:$M$7000,4,FALSE)))</f>
        <v/>
      </c>
    </row>
    <row r="2206" spans="17:19" x14ac:dyDescent="0.25">
      <c r="Q2206" t="str">
        <f>IF(P2206="","",(VLOOKUP(P2206,Flora!$F$2:$M$7000,2,FALSE)))</f>
        <v/>
      </c>
      <c r="R2206" t="str">
        <f>IF(P2206="","",(VLOOKUP(P2206,Flora!$F$2:$M$7000,3,FALSE)))</f>
        <v/>
      </c>
      <c r="S2206" t="str">
        <f>IF(P2206="","",(VLOOKUP(P2206,Flora!$F$2:$M$7000,4,FALSE)))</f>
        <v/>
      </c>
    </row>
    <row r="2207" spans="17:19" x14ac:dyDescent="0.25">
      <c r="Q2207" t="str">
        <f>IF(P2207="","",(VLOOKUP(P2207,Flora!$F$2:$M$7000,2,FALSE)))</f>
        <v/>
      </c>
      <c r="R2207" t="str">
        <f>IF(P2207="","",(VLOOKUP(P2207,Flora!$F$2:$M$7000,3,FALSE)))</f>
        <v/>
      </c>
      <c r="S2207" t="str">
        <f>IF(P2207="","",(VLOOKUP(P2207,Flora!$F$2:$M$7000,4,FALSE)))</f>
        <v/>
      </c>
    </row>
    <row r="2208" spans="17:19" x14ac:dyDescent="0.25">
      <c r="Q2208" t="str">
        <f>IF(P2208="","",(VLOOKUP(P2208,Flora!$F$2:$M$7000,2,FALSE)))</f>
        <v/>
      </c>
      <c r="R2208" t="str">
        <f>IF(P2208="","",(VLOOKUP(P2208,Flora!$F$2:$M$7000,3,FALSE)))</f>
        <v/>
      </c>
      <c r="S2208" t="str">
        <f>IF(P2208="","",(VLOOKUP(P2208,Flora!$F$2:$M$7000,4,FALSE)))</f>
        <v/>
      </c>
    </row>
    <row r="2209" spans="17:19" x14ac:dyDescent="0.25">
      <c r="Q2209" t="str">
        <f>IF(P2209="","",(VLOOKUP(P2209,Flora!$F$2:$M$7000,2,FALSE)))</f>
        <v/>
      </c>
      <c r="R2209" t="str">
        <f>IF(P2209="","",(VLOOKUP(P2209,Flora!$F$2:$M$7000,3,FALSE)))</f>
        <v/>
      </c>
      <c r="S2209" t="str">
        <f>IF(P2209="","",(VLOOKUP(P2209,Flora!$F$2:$M$7000,4,FALSE)))</f>
        <v/>
      </c>
    </row>
    <row r="2210" spans="17:19" x14ac:dyDescent="0.25">
      <c r="Q2210" t="str">
        <f>IF(P2210="","",(VLOOKUP(P2210,Flora!$F$2:$M$7000,2,FALSE)))</f>
        <v/>
      </c>
      <c r="R2210" t="str">
        <f>IF(P2210="","",(VLOOKUP(P2210,Flora!$F$2:$M$7000,3,FALSE)))</f>
        <v/>
      </c>
      <c r="S2210" t="str">
        <f>IF(P2210="","",(VLOOKUP(P2210,Flora!$F$2:$M$7000,4,FALSE)))</f>
        <v/>
      </c>
    </row>
    <row r="2211" spans="17:19" x14ac:dyDescent="0.25">
      <c r="Q2211" t="str">
        <f>IF(P2211="","",(VLOOKUP(P2211,Flora!$F$2:$M$7000,2,FALSE)))</f>
        <v/>
      </c>
      <c r="R2211" t="str">
        <f>IF(P2211="","",(VLOOKUP(P2211,Flora!$F$2:$M$7000,3,FALSE)))</f>
        <v/>
      </c>
      <c r="S2211" t="str">
        <f>IF(P2211="","",(VLOOKUP(P2211,Flora!$F$2:$M$7000,4,FALSE)))</f>
        <v/>
      </c>
    </row>
    <row r="2212" spans="17:19" x14ac:dyDescent="0.25">
      <c r="Q2212" t="str">
        <f>IF(P2212="","",(VLOOKUP(P2212,Flora!$F$2:$M$7000,2,FALSE)))</f>
        <v/>
      </c>
      <c r="R2212" t="str">
        <f>IF(P2212="","",(VLOOKUP(P2212,Flora!$F$2:$M$7000,3,FALSE)))</f>
        <v/>
      </c>
      <c r="S2212" t="str">
        <f>IF(P2212="","",(VLOOKUP(P2212,Flora!$F$2:$M$7000,4,FALSE)))</f>
        <v/>
      </c>
    </row>
    <row r="2213" spans="17:19" x14ac:dyDescent="0.25">
      <c r="Q2213" t="str">
        <f>IF(P2213="","",(VLOOKUP(P2213,Flora!$F$2:$M$7000,2,FALSE)))</f>
        <v/>
      </c>
      <c r="R2213" t="str">
        <f>IF(P2213="","",(VLOOKUP(P2213,Flora!$F$2:$M$7000,3,FALSE)))</f>
        <v/>
      </c>
      <c r="S2213" t="str">
        <f>IF(P2213="","",(VLOOKUP(P2213,Flora!$F$2:$M$7000,4,FALSE)))</f>
        <v/>
      </c>
    </row>
    <row r="2214" spans="17:19" x14ac:dyDescent="0.25">
      <c r="Q2214" t="str">
        <f>IF(P2214="","",(VLOOKUP(P2214,Flora!$F$2:$M$7000,2,FALSE)))</f>
        <v/>
      </c>
      <c r="R2214" t="str">
        <f>IF(P2214="","",(VLOOKUP(P2214,Flora!$F$2:$M$7000,3,FALSE)))</f>
        <v/>
      </c>
      <c r="S2214" t="str">
        <f>IF(P2214="","",(VLOOKUP(P2214,Flora!$F$2:$M$7000,4,FALSE)))</f>
        <v/>
      </c>
    </row>
    <row r="2215" spans="17:19" x14ac:dyDescent="0.25">
      <c r="Q2215" t="str">
        <f>IF(P2215="","",(VLOOKUP(P2215,Flora!$F$2:$M$7000,2,FALSE)))</f>
        <v/>
      </c>
      <c r="R2215" t="str">
        <f>IF(P2215="","",(VLOOKUP(P2215,Flora!$F$2:$M$7000,3,FALSE)))</f>
        <v/>
      </c>
      <c r="S2215" t="str">
        <f>IF(P2215="","",(VLOOKUP(P2215,Flora!$F$2:$M$7000,4,FALSE)))</f>
        <v/>
      </c>
    </row>
    <row r="2216" spans="17:19" x14ac:dyDescent="0.25">
      <c r="Q2216" t="str">
        <f>IF(P2216="","",(VLOOKUP(P2216,Flora!$F$2:$M$7000,2,FALSE)))</f>
        <v/>
      </c>
      <c r="R2216" t="str">
        <f>IF(P2216="","",(VLOOKUP(P2216,Flora!$F$2:$M$7000,3,FALSE)))</f>
        <v/>
      </c>
      <c r="S2216" t="str">
        <f>IF(P2216="","",(VLOOKUP(P2216,Flora!$F$2:$M$7000,4,FALSE)))</f>
        <v/>
      </c>
    </row>
    <row r="2217" spans="17:19" x14ac:dyDescent="0.25">
      <c r="Q2217" t="str">
        <f>IF(P2217="","",(VLOOKUP(P2217,Flora!$F$2:$M$7000,2,FALSE)))</f>
        <v/>
      </c>
      <c r="R2217" t="str">
        <f>IF(P2217="","",(VLOOKUP(P2217,Flora!$F$2:$M$7000,3,FALSE)))</f>
        <v/>
      </c>
      <c r="S2217" t="str">
        <f>IF(P2217="","",(VLOOKUP(P2217,Flora!$F$2:$M$7000,4,FALSE)))</f>
        <v/>
      </c>
    </row>
    <row r="2218" spans="17:19" x14ac:dyDescent="0.25">
      <c r="Q2218" t="str">
        <f>IF(P2218="","",(VLOOKUP(P2218,Flora!$F$2:$M$7000,2,FALSE)))</f>
        <v/>
      </c>
      <c r="R2218" t="str">
        <f>IF(P2218="","",(VLOOKUP(P2218,Flora!$F$2:$M$7000,3,FALSE)))</f>
        <v/>
      </c>
      <c r="S2218" t="str">
        <f>IF(P2218="","",(VLOOKUP(P2218,Flora!$F$2:$M$7000,4,FALSE)))</f>
        <v/>
      </c>
    </row>
    <row r="2219" spans="17:19" x14ac:dyDescent="0.25">
      <c r="Q2219" t="str">
        <f>IF(P2219="","",(VLOOKUP(P2219,Flora!$F$2:$M$7000,2,FALSE)))</f>
        <v/>
      </c>
      <c r="R2219" t="str">
        <f>IF(P2219="","",(VLOOKUP(P2219,Flora!$F$2:$M$7000,3,FALSE)))</f>
        <v/>
      </c>
      <c r="S2219" t="str">
        <f>IF(P2219="","",(VLOOKUP(P2219,Flora!$F$2:$M$7000,4,FALSE)))</f>
        <v/>
      </c>
    </row>
    <row r="2220" spans="17:19" x14ac:dyDescent="0.25">
      <c r="Q2220" t="str">
        <f>IF(P2220="","",(VLOOKUP(P2220,Flora!$F$2:$M$7000,2,FALSE)))</f>
        <v/>
      </c>
      <c r="R2220" t="str">
        <f>IF(P2220="","",(VLOOKUP(P2220,Flora!$F$2:$M$7000,3,FALSE)))</f>
        <v/>
      </c>
      <c r="S2220" t="str">
        <f>IF(P2220="","",(VLOOKUP(P2220,Flora!$F$2:$M$7000,4,FALSE)))</f>
        <v/>
      </c>
    </row>
    <row r="2221" spans="17:19" x14ac:dyDescent="0.25">
      <c r="Q2221" t="str">
        <f>IF(P2221="","",(VLOOKUP(P2221,Flora!$F$2:$M$7000,2,FALSE)))</f>
        <v/>
      </c>
      <c r="R2221" t="str">
        <f>IF(P2221="","",(VLOOKUP(P2221,Flora!$F$2:$M$7000,3,FALSE)))</f>
        <v/>
      </c>
      <c r="S2221" t="str">
        <f>IF(P2221="","",(VLOOKUP(P2221,Flora!$F$2:$M$7000,4,FALSE)))</f>
        <v/>
      </c>
    </row>
    <row r="2222" spans="17:19" x14ac:dyDescent="0.25">
      <c r="Q2222" t="str">
        <f>IF(P2222="","",(VLOOKUP(P2222,Flora!$F$2:$M$7000,2,FALSE)))</f>
        <v/>
      </c>
      <c r="R2222" t="str">
        <f>IF(P2222="","",(VLOOKUP(P2222,Flora!$F$2:$M$7000,3,FALSE)))</f>
        <v/>
      </c>
      <c r="S2222" t="str">
        <f>IF(P2222="","",(VLOOKUP(P2222,Flora!$F$2:$M$7000,4,FALSE)))</f>
        <v/>
      </c>
    </row>
    <row r="2223" spans="17:19" x14ac:dyDescent="0.25">
      <c r="Q2223" t="str">
        <f>IF(P2223="","",(VLOOKUP(P2223,Flora!$F$2:$M$7000,2,FALSE)))</f>
        <v/>
      </c>
      <c r="R2223" t="str">
        <f>IF(P2223="","",(VLOOKUP(P2223,Flora!$F$2:$M$7000,3,FALSE)))</f>
        <v/>
      </c>
      <c r="S2223" t="str">
        <f>IF(P2223="","",(VLOOKUP(P2223,Flora!$F$2:$M$7000,4,FALSE)))</f>
        <v/>
      </c>
    </row>
    <row r="2224" spans="17:19" x14ac:dyDescent="0.25">
      <c r="Q2224" t="str">
        <f>IF(P2224="","",(VLOOKUP(P2224,Flora!$F$2:$M$7000,2,FALSE)))</f>
        <v/>
      </c>
      <c r="R2224" t="str">
        <f>IF(P2224="","",(VLOOKUP(P2224,Flora!$F$2:$M$7000,3,FALSE)))</f>
        <v/>
      </c>
      <c r="S2224" t="str">
        <f>IF(P2224="","",(VLOOKUP(P2224,Flora!$F$2:$M$7000,4,FALSE)))</f>
        <v/>
      </c>
    </row>
    <row r="2225" spans="17:19" x14ac:dyDescent="0.25">
      <c r="Q2225" t="str">
        <f>IF(P2225="","",(VLOOKUP(P2225,Flora!$F$2:$M$7000,2,FALSE)))</f>
        <v/>
      </c>
      <c r="R2225" t="str">
        <f>IF(P2225="","",(VLOOKUP(P2225,Flora!$F$2:$M$7000,3,FALSE)))</f>
        <v/>
      </c>
      <c r="S2225" t="str">
        <f>IF(P2225="","",(VLOOKUP(P2225,Flora!$F$2:$M$7000,4,FALSE)))</f>
        <v/>
      </c>
    </row>
    <row r="2226" spans="17:19" x14ac:dyDescent="0.25">
      <c r="Q2226" t="str">
        <f>IF(P2226="","",(VLOOKUP(P2226,Flora!$F$2:$M$7000,2,FALSE)))</f>
        <v/>
      </c>
      <c r="R2226" t="str">
        <f>IF(P2226="","",(VLOOKUP(P2226,Flora!$F$2:$M$7000,3,FALSE)))</f>
        <v/>
      </c>
      <c r="S2226" t="str">
        <f>IF(P2226="","",(VLOOKUP(P2226,Flora!$F$2:$M$7000,4,FALSE)))</f>
        <v/>
      </c>
    </row>
    <row r="2227" spans="17:19" x14ac:dyDescent="0.25">
      <c r="Q2227" t="str">
        <f>IF(P2227="","",(VLOOKUP(P2227,Flora!$F$2:$M$7000,2,FALSE)))</f>
        <v/>
      </c>
      <c r="R2227" t="str">
        <f>IF(P2227="","",(VLOOKUP(P2227,Flora!$F$2:$M$7000,3,FALSE)))</f>
        <v/>
      </c>
      <c r="S2227" t="str">
        <f>IF(P2227="","",(VLOOKUP(P2227,Flora!$F$2:$M$7000,4,FALSE)))</f>
        <v/>
      </c>
    </row>
    <row r="2228" spans="17:19" x14ac:dyDescent="0.25">
      <c r="Q2228" t="str">
        <f>IF(P2228="","",(VLOOKUP(P2228,Flora!$F$2:$M$7000,2,FALSE)))</f>
        <v/>
      </c>
      <c r="R2228" t="str">
        <f>IF(P2228="","",(VLOOKUP(P2228,Flora!$F$2:$M$7000,3,FALSE)))</f>
        <v/>
      </c>
      <c r="S2228" t="str">
        <f>IF(P2228="","",(VLOOKUP(P2228,Flora!$F$2:$M$7000,4,FALSE)))</f>
        <v/>
      </c>
    </row>
    <row r="2229" spans="17:19" x14ac:dyDescent="0.25">
      <c r="Q2229" t="str">
        <f>IF(P2229="","",(VLOOKUP(P2229,Flora!$F$2:$M$7000,2,FALSE)))</f>
        <v/>
      </c>
      <c r="R2229" t="str">
        <f>IF(P2229="","",(VLOOKUP(P2229,Flora!$F$2:$M$7000,3,FALSE)))</f>
        <v/>
      </c>
      <c r="S2229" t="str">
        <f>IF(P2229="","",(VLOOKUP(P2229,Flora!$F$2:$M$7000,4,FALSE)))</f>
        <v/>
      </c>
    </row>
    <row r="2230" spans="17:19" x14ac:dyDescent="0.25">
      <c r="Q2230" t="str">
        <f>IF(P2230="","",(VLOOKUP(P2230,Flora!$F$2:$M$7000,2,FALSE)))</f>
        <v/>
      </c>
      <c r="R2230" t="str">
        <f>IF(P2230="","",(VLOOKUP(P2230,Flora!$F$2:$M$7000,3,FALSE)))</f>
        <v/>
      </c>
      <c r="S2230" t="str">
        <f>IF(P2230="","",(VLOOKUP(P2230,Flora!$F$2:$M$7000,4,FALSE)))</f>
        <v/>
      </c>
    </row>
    <row r="2231" spans="17:19" x14ac:dyDescent="0.25">
      <c r="Q2231" t="str">
        <f>IF(P2231="","",(VLOOKUP(P2231,Flora!$F$2:$M$7000,2,FALSE)))</f>
        <v/>
      </c>
      <c r="R2231" t="str">
        <f>IF(P2231="","",(VLOOKUP(P2231,Flora!$F$2:$M$7000,3,FALSE)))</f>
        <v/>
      </c>
      <c r="S2231" t="str">
        <f>IF(P2231="","",(VLOOKUP(P2231,Flora!$F$2:$M$7000,4,FALSE)))</f>
        <v/>
      </c>
    </row>
    <row r="2232" spans="17:19" x14ac:dyDescent="0.25">
      <c r="Q2232" t="str">
        <f>IF(P2232="","",(VLOOKUP(P2232,Flora!$F$2:$M$7000,2,FALSE)))</f>
        <v/>
      </c>
      <c r="R2232" t="str">
        <f>IF(P2232="","",(VLOOKUP(P2232,Flora!$F$2:$M$7000,3,FALSE)))</f>
        <v/>
      </c>
      <c r="S2232" t="str">
        <f>IF(P2232="","",(VLOOKUP(P2232,Flora!$F$2:$M$7000,4,FALSE)))</f>
        <v/>
      </c>
    </row>
    <row r="2233" spans="17:19" x14ac:dyDescent="0.25">
      <c r="Q2233" t="str">
        <f>IF(P2233="","",(VLOOKUP(P2233,Flora!$F$2:$M$7000,2,FALSE)))</f>
        <v/>
      </c>
      <c r="R2233" t="str">
        <f>IF(P2233="","",(VLOOKUP(P2233,Flora!$F$2:$M$7000,3,FALSE)))</f>
        <v/>
      </c>
      <c r="S2233" t="str">
        <f>IF(P2233="","",(VLOOKUP(P2233,Flora!$F$2:$M$7000,4,FALSE)))</f>
        <v/>
      </c>
    </row>
    <row r="2234" spans="17:19" x14ac:dyDescent="0.25">
      <c r="Q2234" t="str">
        <f>IF(P2234="","",(VLOOKUP(P2234,Flora!$F$2:$M$7000,2,FALSE)))</f>
        <v/>
      </c>
      <c r="R2234" t="str">
        <f>IF(P2234="","",(VLOOKUP(P2234,Flora!$F$2:$M$7000,3,FALSE)))</f>
        <v/>
      </c>
      <c r="S2234" t="str">
        <f>IF(P2234="","",(VLOOKUP(P2234,Flora!$F$2:$M$7000,4,FALSE)))</f>
        <v/>
      </c>
    </row>
    <row r="2235" spans="17:19" x14ac:dyDescent="0.25">
      <c r="Q2235" t="str">
        <f>IF(P2235="","",(VLOOKUP(P2235,Flora!$F$2:$M$7000,2,FALSE)))</f>
        <v/>
      </c>
      <c r="R2235" t="str">
        <f>IF(P2235="","",(VLOOKUP(P2235,Flora!$F$2:$M$7000,3,FALSE)))</f>
        <v/>
      </c>
      <c r="S2235" t="str">
        <f>IF(P2235="","",(VLOOKUP(P2235,Flora!$F$2:$M$7000,4,FALSE)))</f>
        <v/>
      </c>
    </row>
    <row r="2236" spans="17:19" x14ac:dyDescent="0.25">
      <c r="Q2236" t="str">
        <f>IF(P2236="","",(VLOOKUP(P2236,Flora!$F$2:$M$7000,2,FALSE)))</f>
        <v/>
      </c>
      <c r="R2236" t="str">
        <f>IF(P2236="","",(VLOOKUP(P2236,Flora!$F$2:$M$7000,3,FALSE)))</f>
        <v/>
      </c>
      <c r="S2236" t="str">
        <f>IF(P2236="","",(VLOOKUP(P2236,Flora!$F$2:$M$7000,4,FALSE)))</f>
        <v/>
      </c>
    </row>
    <row r="2237" spans="17:19" x14ac:dyDescent="0.25">
      <c r="Q2237" t="str">
        <f>IF(P2237="","",(VLOOKUP(P2237,Flora!$F$2:$M$7000,2,FALSE)))</f>
        <v/>
      </c>
      <c r="R2237" t="str">
        <f>IF(P2237="","",(VLOOKUP(P2237,Flora!$F$2:$M$7000,3,FALSE)))</f>
        <v/>
      </c>
      <c r="S2237" t="str">
        <f>IF(P2237="","",(VLOOKUP(P2237,Flora!$F$2:$M$7000,4,FALSE)))</f>
        <v/>
      </c>
    </row>
    <row r="2238" spans="17:19" x14ac:dyDescent="0.25">
      <c r="Q2238" t="str">
        <f>IF(P2238="","",(VLOOKUP(P2238,Flora!$F$2:$M$7000,2,FALSE)))</f>
        <v/>
      </c>
      <c r="R2238" t="str">
        <f>IF(P2238="","",(VLOOKUP(P2238,Flora!$F$2:$M$7000,3,FALSE)))</f>
        <v/>
      </c>
      <c r="S2238" t="str">
        <f>IF(P2238="","",(VLOOKUP(P2238,Flora!$F$2:$M$7000,4,FALSE)))</f>
        <v/>
      </c>
    </row>
    <row r="2239" spans="17:19" x14ac:dyDescent="0.25">
      <c r="Q2239" t="str">
        <f>IF(P2239="","",(VLOOKUP(P2239,Flora!$F$2:$M$7000,2,FALSE)))</f>
        <v/>
      </c>
      <c r="R2239" t="str">
        <f>IF(P2239="","",(VLOOKUP(P2239,Flora!$F$2:$M$7000,3,FALSE)))</f>
        <v/>
      </c>
      <c r="S2239" t="str">
        <f>IF(P2239="","",(VLOOKUP(P2239,Flora!$F$2:$M$7000,4,FALSE)))</f>
        <v/>
      </c>
    </row>
    <row r="2240" spans="17:19" x14ac:dyDescent="0.25">
      <c r="Q2240" t="str">
        <f>IF(P2240="","",(VLOOKUP(P2240,Flora!$F$2:$M$7000,2,FALSE)))</f>
        <v/>
      </c>
      <c r="R2240" t="str">
        <f>IF(P2240="","",(VLOOKUP(P2240,Flora!$F$2:$M$7000,3,FALSE)))</f>
        <v/>
      </c>
      <c r="S2240" t="str">
        <f>IF(P2240="","",(VLOOKUP(P2240,Flora!$F$2:$M$7000,4,FALSE)))</f>
        <v/>
      </c>
    </row>
    <row r="2241" spans="17:19" x14ac:dyDescent="0.25">
      <c r="Q2241" t="str">
        <f>IF(P2241="","",(VLOOKUP(P2241,Flora!$F$2:$M$7000,2,FALSE)))</f>
        <v/>
      </c>
      <c r="R2241" t="str">
        <f>IF(P2241="","",(VLOOKUP(P2241,Flora!$F$2:$M$7000,3,FALSE)))</f>
        <v/>
      </c>
      <c r="S2241" t="str">
        <f>IF(P2241="","",(VLOOKUP(P2241,Flora!$F$2:$M$7000,4,FALSE)))</f>
        <v/>
      </c>
    </row>
    <row r="2242" spans="17:19" x14ac:dyDescent="0.25">
      <c r="Q2242" t="str">
        <f>IF(P2242="","",(VLOOKUP(P2242,Flora!$F$2:$M$7000,2,FALSE)))</f>
        <v/>
      </c>
      <c r="R2242" t="str">
        <f>IF(P2242="","",(VLOOKUP(P2242,Flora!$F$2:$M$7000,3,FALSE)))</f>
        <v/>
      </c>
      <c r="S2242" t="str">
        <f>IF(P2242="","",(VLOOKUP(P2242,Flora!$F$2:$M$7000,4,FALSE)))</f>
        <v/>
      </c>
    </row>
    <row r="2243" spans="17:19" x14ac:dyDescent="0.25">
      <c r="Q2243" t="str">
        <f>IF(P2243="","",(VLOOKUP(P2243,Flora!$F$2:$M$7000,2,FALSE)))</f>
        <v/>
      </c>
      <c r="R2243" t="str">
        <f>IF(P2243="","",(VLOOKUP(P2243,Flora!$F$2:$M$7000,3,FALSE)))</f>
        <v/>
      </c>
      <c r="S2243" t="str">
        <f>IF(P2243="","",(VLOOKUP(P2243,Flora!$F$2:$M$7000,4,FALSE)))</f>
        <v/>
      </c>
    </row>
    <row r="2244" spans="17:19" x14ac:dyDescent="0.25">
      <c r="Q2244" t="str">
        <f>IF(P2244="","",(VLOOKUP(P2244,Flora!$F$2:$M$7000,2,FALSE)))</f>
        <v/>
      </c>
      <c r="R2244" t="str">
        <f>IF(P2244="","",(VLOOKUP(P2244,Flora!$F$2:$M$7000,3,FALSE)))</f>
        <v/>
      </c>
      <c r="S2244" t="str">
        <f>IF(P2244="","",(VLOOKUP(P2244,Flora!$F$2:$M$7000,4,FALSE)))</f>
        <v/>
      </c>
    </row>
    <row r="2245" spans="17:19" x14ac:dyDescent="0.25">
      <c r="Q2245" t="str">
        <f>IF(P2245="","",(VLOOKUP(P2245,Flora!$F$2:$M$7000,2,FALSE)))</f>
        <v/>
      </c>
      <c r="R2245" t="str">
        <f>IF(P2245="","",(VLOOKUP(P2245,Flora!$F$2:$M$7000,3,FALSE)))</f>
        <v/>
      </c>
      <c r="S2245" t="str">
        <f>IF(P2245="","",(VLOOKUP(P2245,Flora!$F$2:$M$7000,4,FALSE)))</f>
        <v/>
      </c>
    </row>
    <row r="2246" spans="17:19" x14ac:dyDescent="0.25">
      <c r="Q2246" t="str">
        <f>IF(P2246="","",(VLOOKUP(P2246,Flora!$F$2:$M$7000,2,FALSE)))</f>
        <v/>
      </c>
      <c r="R2246" t="str">
        <f>IF(P2246="","",(VLOOKUP(P2246,Flora!$F$2:$M$7000,3,FALSE)))</f>
        <v/>
      </c>
      <c r="S2246" t="str">
        <f>IF(P2246="","",(VLOOKUP(P2246,Flora!$F$2:$M$7000,4,FALSE)))</f>
        <v/>
      </c>
    </row>
    <row r="2247" spans="17:19" x14ac:dyDescent="0.25">
      <c r="Q2247" t="str">
        <f>IF(P2247="","",(VLOOKUP(P2247,Flora!$F$2:$M$7000,2,FALSE)))</f>
        <v/>
      </c>
      <c r="R2247" t="str">
        <f>IF(P2247="","",(VLOOKUP(P2247,Flora!$F$2:$M$7000,3,FALSE)))</f>
        <v/>
      </c>
      <c r="S2247" t="str">
        <f>IF(P2247="","",(VLOOKUP(P2247,Flora!$F$2:$M$7000,4,FALSE)))</f>
        <v/>
      </c>
    </row>
    <row r="2248" spans="17:19" x14ac:dyDescent="0.25">
      <c r="Q2248" t="str">
        <f>IF(P2248="","",(VLOOKUP(P2248,Flora!$F$2:$M$7000,2,FALSE)))</f>
        <v/>
      </c>
      <c r="R2248" t="str">
        <f>IF(P2248="","",(VLOOKUP(P2248,Flora!$F$2:$M$7000,3,FALSE)))</f>
        <v/>
      </c>
      <c r="S2248" t="str">
        <f>IF(P2248="","",(VLOOKUP(P2248,Flora!$F$2:$M$7000,4,FALSE)))</f>
        <v/>
      </c>
    </row>
    <row r="2249" spans="17:19" x14ac:dyDescent="0.25">
      <c r="Q2249" t="str">
        <f>IF(P2249="","",(VLOOKUP(P2249,Flora!$F$2:$M$7000,2,FALSE)))</f>
        <v/>
      </c>
      <c r="R2249" t="str">
        <f>IF(P2249="","",(VLOOKUP(P2249,Flora!$F$2:$M$7000,3,FALSE)))</f>
        <v/>
      </c>
      <c r="S2249" t="str">
        <f>IF(P2249="","",(VLOOKUP(P2249,Flora!$F$2:$M$7000,4,FALSE)))</f>
        <v/>
      </c>
    </row>
    <row r="2250" spans="17:19" x14ac:dyDescent="0.25">
      <c r="Q2250" t="str">
        <f>IF(P2250="","",(VLOOKUP(P2250,Flora!$F$2:$M$7000,2,FALSE)))</f>
        <v/>
      </c>
      <c r="R2250" t="str">
        <f>IF(P2250="","",(VLOOKUP(P2250,Flora!$F$2:$M$7000,3,FALSE)))</f>
        <v/>
      </c>
      <c r="S2250" t="str">
        <f>IF(P2250="","",(VLOOKUP(P2250,Flora!$F$2:$M$7000,4,FALSE)))</f>
        <v/>
      </c>
    </row>
    <row r="2251" spans="17:19" x14ac:dyDescent="0.25">
      <c r="Q2251" t="str">
        <f>IF(P2251="","",(VLOOKUP(P2251,Flora!$F$2:$M$7000,2,FALSE)))</f>
        <v/>
      </c>
      <c r="R2251" t="str">
        <f>IF(P2251="","",(VLOOKUP(P2251,Flora!$F$2:$M$7000,3,FALSE)))</f>
        <v/>
      </c>
      <c r="S2251" t="str">
        <f>IF(P2251="","",(VLOOKUP(P2251,Flora!$F$2:$M$7000,4,FALSE)))</f>
        <v/>
      </c>
    </row>
    <row r="2252" spans="17:19" x14ac:dyDescent="0.25">
      <c r="Q2252" t="str">
        <f>IF(P2252="","",(VLOOKUP(P2252,Flora!$F$2:$M$7000,2,FALSE)))</f>
        <v/>
      </c>
      <c r="R2252" t="str">
        <f>IF(P2252="","",(VLOOKUP(P2252,Flora!$F$2:$M$7000,3,FALSE)))</f>
        <v/>
      </c>
      <c r="S2252" t="str">
        <f>IF(P2252="","",(VLOOKUP(P2252,Flora!$F$2:$M$7000,4,FALSE)))</f>
        <v/>
      </c>
    </row>
    <row r="2253" spans="17:19" x14ac:dyDescent="0.25">
      <c r="Q2253" t="str">
        <f>IF(P2253="","",(VLOOKUP(P2253,Flora!$F$2:$M$7000,2,FALSE)))</f>
        <v/>
      </c>
      <c r="R2253" t="str">
        <f>IF(P2253="","",(VLOOKUP(P2253,Flora!$F$2:$M$7000,3,FALSE)))</f>
        <v/>
      </c>
      <c r="S2253" t="str">
        <f>IF(P2253="","",(VLOOKUP(P2253,Flora!$F$2:$M$7000,4,FALSE)))</f>
        <v/>
      </c>
    </row>
    <row r="2254" spans="17:19" x14ac:dyDescent="0.25">
      <c r="Q2254" t="str">
        <f>IF(P2254="","",(VLOOKUP(P2254,Flora!$F$2:$M$7000,2,FALSE)))</f>
        <v/>
      </c>
      <c r="R2254" t="str">
        <f>IF(P2254="","",(VLOOKUP(P2254,Flora!$F$2:$M$7000,3,FALSE)))</f>
        <v/>
      </c>
      <c r="S2254" t="str">
        <f>IF(P2254="","",(VLOOKUP(P2254,Flora!$F$2:$M$7000,4,FALSE)))</f>
        <v/>
      </c>
    </row>
    <row r="2255" spans="17:19" x14ac:dyDescent="0.25">
      <c r="Q2255" t="str">
        <f>IF(P2255="","",(VLOOKUP(P2255,Flora!$F$2:$M$7000,2,FALSE)))</f>
        <v/>
      </c>
      <c r="R2255" t="str">
        <f>IF(P2255="","",(VLOOKUP(P2255,Flora!$F$2:$M$7000,3,FALSE)))</f>
        <v/>
      </c>
      <c r="S2255" t="str">
        <f>IF(P2255="","",(VLOOKUP(P2255,Flora!$F$2:$M$7000,4,FALSE)))</f>
        <v/>
      </c>
    </row>
    <row r="2256" spans="17:19" x14ac:dyDescent="0.25">
      <c r="Q2256" t="str">
        <f>IF(P2256="","",(VLOOKUP(P2256,Flora!$F$2:$M$7000,2,FALSE)))</f>
        <v/>
      </c>
      <c r="R2256" t="str">
        <f>IF(P2256="","",(VLOOKUP(P2256,Flora!$F$2:$M$7000,3,FALSE)))</f>
        <v/>
      </c>
      <c r="S2256" t="str">
        <f>IF(P2256="","",(VLOOKUP(P2256,Flora!$F$2:$M$7000,4,FALSE)))</f>
        <v/>
      </c>
    </row>
    <row r="2257" spans="17:19" x14ac:dyDescent="0.25">
      <c r="Q2257" t="str">
        <f>IF(P2257="","",(VLOOKUP(P2257,Flora!$F$2:$M$7000,2,FALSE)))</f>
        <v/>
      </c>
      <c r="R2257" t="str">
        <f>IF(P2257="","",(VLOOKUP(P2257,Flora!$F$2:$M$7000,3,FALSE)))</f>
        <v/>
      </c>
      <c r="S2257" t="str">
        <f>IF(P2257="","",(VLOOKUP(P2257,Flora!$F$2:$M$7000,4,FALSE)))</f>
        <v/>
      </c>
    </row>
    <row r="2258" spans="17:19" x14ac:dyDescent="0.25">
      <c r="Q2258" t="str">
        <f>IF(P2258="","",(VLOOKUP(P2258,Flora!$F$2:$M$7000,2,FALSE)))</f>
        <v/>
      </c>
      <c r="R2258" t="str">
        <f>IF(P2258="","",(VLOOKUP(P2258,Flora!$F$2:$M$7000,3,FALSE)))</f>
        <v/>
      </c>
      <c r="S2258" t="str">
        <f>IF(P2258="","",(VLOOKUP(P2258,Flora!$F$2:$M$7000,4,FALSE)))</f>
        <v/>
      </c>
    </row>
    <row r="2259" spans="17:19" x14ac:dyDescent="0.25">
      <c r="Q2259" t="str">
        <f>IF(P2259="","",(VLOOKUP(P2259,Flora!$F$2:$M$7000,2,FALSE)))</f>
        <v/>
      </c>
      <c r="R2259" t="str">
        <f>IF(P2259="","",(VLOOKUP(P2259,Flora!$F$2:$M$7000,3,FALSE)))</f>
        <v/>
      </c>
      <c r="S2259" t="str">
        <f>IF(P2259="","",(VLOOKUP(P2259,Flora!$F$2:$M$7000,4,FALSE)))</f>
        <v/>
      </c>
    </row>
    <row r="2260" spans="17:19" x14ac:dyDescent="0.25">
      <c r="Q2260" t="str">
        <f>IF(P2260="","",(VLOOKUP(P2260,Flora!$F$2:$M$7000,2,FALSE)))</f>
        <v/>
      </c>
      <c r="R2260" t="str">
        <f>IF(P2260="","",(VLOOKUP(P2260,Flora!$F$2:$M$7000,3,FALSE)))</f>
        <v/>
      </c>
      <c r="S2260" t="str">
        <f>IF(P2260="","",(VLOOKUP(P2260,Flora!$F$2:$M$7000,4,FALSE)))</f>
        <v/>
      </c>
    </row>
    <row r="2261" spans="17:19" x14ac:dyDescent="0.25">
      <c r="Q2261" t="str">
        <f>IF(P2261="","",(VLOOKUP(P2261,Flora!$F$2:$M$7000,2,FALSE)))</f>
        <v/>
      </c>
      <c r="R2261" t="str">
        <f>IF(P2261="","",(VLOOKUP(P2261,Flora!$F$2:$M$7000,3,FALSE)))</f>
        <v/>
      </c>
      <c r="S2261" t="str">
        <f>IF(P2261="","",(VLOOKUP(P2261,Flora!$F$2:$M$7000,4,FALSE)))</f>
        <v/>
      </c>
    </row>
    <row r="2262" spans="17:19" x14ac:dyDescent="0.25">
      <c r="Q2262" t="str">
        <f>IF(P2262="","",(VLOOKUP(P2262,Flora!$F$2:$M$7000,2,FALSE)))</f>
        <v/>
      </c>
      <c r="R2262" t="str">
        <f>IF(P2262="","",(VLOOKUP(P2262,Flora!$F$2:$M$7000,3,FALSE)))</f>
        <v/>
      </c>
      <c r="S2262" t="str">
        <f>IF(P2262="","",(VLOOKUP(P2262,Flora!$F$2:$M$7000,4,FALSE)))</f>
        <v/>
      </c>
    </row>
    <row r="2263" spans="17:19" x14ac:dyDescent="0.25">
      <c r="Q2263" t="str">
        <f>IF(P2263="","",(VLOOKUP(P2263,Flora!$F$2:$M$7000,2,FALSE)))</f>
        <v/>
      </c>
      <c r="R2263" t="str">
        <f>IF(P2263="","",(VLOOKUP(P2263,Flora!$F$2:$M$7000,3,FALSE)))</f>
        <v/>
      </c>
      <c r="S2263" t="str">
        <f>IF(P2263="","",(VLOOKUP(P2263,Flora!$F$2:$M$7000,4,FALSE)))</f>
        <v/>
      </c>
    </row>
    <row r="2264" spans="17:19" x14ac:dyDescent="0.25">
      <c r="Q2264" t="str">
        <f>IF(P2264="","",(VLOOKUP(P2264,Flora!$F$2:$M$7000,2,FALSE)))</f>
        <v/>
      </c>
      <c r="R2264" t="str">
        <f>IF(P2264="","",(VLOOKUP(P2264,Flora!$F$2:$M$7000,3,FALSE)))</f>
        <v/>
      </c>
      <c r="S2264" t="str">
        <f>IF(P2264="","",(VLOOKUP(P2264,Flora!$F$2:$M$7000,4,FALSE)))</f>
        <v/>
      </c>
    </row>
    <row r="2265" spans="17:19" x14ac:dyDescent="0.25">
      <c r="Q2265" t="str">
        <f>IF(P2265="","",(VLOOKUP(P2265,Flora!$F$2:$M$7000,2,FALSE)))</f>
        <v/>
      </c>
      <c r="R2265" t="str">
        <f>IF(P2265="","",(VLOOKUP(P2265,Flora!$F$2:$M$7000,3,FALSE)))</f>
        <v/>
      </c>
      <c r="S2265" t="str">
        <f>IF(P2265="","",(VLOOKUP(P2265,Flora!$F$2:$M$7000,4,FALSE)))</f>
        <v/>
      </c>
    </row>
    <row r="2266" spans="17:19" x14ac:dyDescent="0.25">
      <c r="Q2266" t="str">
        <f>IF(P2266="","",(VLOOKUP(P2266,Flora!$F$2:$M$7000,2,FALSE)))</f>
        <v/>
      </c>
      <c r="R2266" t="str">
        <f>IF(P2266="","",(VLOOKUP(P2266,Flora!$F$2:$M$7000,3,FALSE)))</f>
        <v/>
      </c>
      <c r="S2266" t="str">
        <f>IF(P2266="","",(VLOOKUP(P2266,Flora!$F$2:$M$7000,4,FALSE)))</f>
        <v/>
      </c>
    </row>
    <row r="2267" spans="17:19" x14ac:dyDescent="0.25">
      <c r="Q2267" t="str">
        <f>IF(P2267="","",(VLOOKUP(P2267,Flora!$F$2:$M$7000,2,FALSE)))</f>
        <v/>
      </c>
      <c r="R2267" t="str">
        <f>IF(P2267="","",(VLOOKUP(P2267,Flora!$F$2:$M$7000,3,FALSE)))</f>
        <v/>
      </c>
      <c r="S2267" t="str">
        <f>IF(P2267="","",(VLOOKUP(P2267,Flora!$F$2:$M$7000,4,FALSE)))</f>
        <v/>
      </c>
    </row>
    <row r="2268" spans="17:19" x14ac:dyDescent="0.25">
      <c r="Q2268" t="str">
        <f>IF(P2268="","",(VLOOKUP(P2268,Flora!$F$2:$M$7000,2,FALSE)))</f>
        <v/>
      </c>
      <c r="R2268" t="str">
        <f>IF(P2268="","",(VLOOKUP(P2268,Flora!$F$2:$M$7000,3,FALSE)))</f>
        <v/>
      </c>
      <c r="S2268" t="str">
        <f>IF(P2268="","",(VLOOKUP(P2268,Flora!$F$2:$M$7000,4,FALSE)))</f>
        <v/>
      </c>
    </row>
    <row r="2269" spans="17:19" x14ac:dyDescent="0.25">
      <c r="Q2269" t="str">
        <f>IF(P2269="","",(VLOOKUP(P2269,Flora!$F$2:$M$7000,2,FALSE)))</f>
        <v/>
      </c>
      <c r="R2269" t="str">
        <f>IF(P2269="","",(VLOOKUP(P2269,Flora!$F$2:$M$7000,3,FALSE)))</f>
        <v/>
      </c>
      <c r="S2269" t="str">
        <f>IF(P2269="","",(VLOOKUP(P2269,Flora!$F$2:$M$7000,4,FALSE)))</f>
        <v/>
      </c>
    </row>
    <row r="2270" spans="17:19" x14ac:dyDescent="0.25">
      <c r="Q2270" t="str">
        <f>IF(P2270="","",(VLOOKUP(P2270,Flora!$F$2:$M$7000,2,FALSE)))</f>
        <v/>
      </c>
      <c r="R2270" t="str">
        <f>IF(P2270="","",(VLOOKUP(P2270,Flora!$F$2:$M$7000,3,FALSE)))</f>
        <v/>
      </c>
      <c r="S2270" t="str">
        <f>IF(P2270="","",(VLOOKUP(P2270,Flora!$F$2:$M$7000,4,FALSE)))</f>
        <v/>
      </c>
    </row>
    <row r="2271" spans="17:19" x14ac:dyDescent="0.25">
      <c r="Q2271" t="str">
        <f>IF(P2271="","",(VLOOKUP(P2271,Flora!$F$2:$M$7000,2,FALSE)))</f>
        <v/>
      </c>
      <c r="R2271" t="str">
        <f>IF(P2271="","",(VLOOKUP(P2271,Flora!$F$2:$M$7000,3,FALSE)))</f>
        <v/>
      </c>
      <c r="S2271" t="str">
        <f>IF(P2271="","",(VLOOKUP(P2271,Flora!$F$2:$M$7000,4,FALSE)))</f>
        <v/>
      </c>
    </row>
    <row r="2272" spans="17:19" x14ac:dyDescent="0.25">
      <c r="Q2272" t="str">
        <f>IF(P2272="","",(VLOOKUP(P2272,Flora!$F$2:$M$7000,2,FALSE)))</f>
        <v/>
      </c>
      <c r="R2272" t="str">
        <f>IF(P2272="","",(VLOOKUP(P2272,Flora!$F$2:$M$7000,3,FALSE)))</f>
        <v/>
      </c>
      <c r="S2272" t="str">
        <f>IF(P2272="","",(VLOOKUP(P2272,Flora!$F$2:$M$7000,4,FALSE)))</f>
        <v/>
      </c>
    </row>
    <row r="2273" spans="17:19" x14ac:dyDescent="0.25">
      <c r="Q2273" t="str">
        <f>IF(P2273="","",(VLOOKUP(P2273,Flora!$F$2:$M$7000,2,FALSE)))</f>
        <v/>
      </c>
      <c r="R2273" t="str">
        <f>IF(P2273="","",(VLOOKUP(P2273,Flora!$F$2:$M$7000,3,FALSE)))</f>
        <v/>
      </c>
      <c r="S2273" t="str">
        <f>IF(P2273="","",(VLOOKUP(P2273,Flora!$F$2:$M$7000,4,FALSE)))</f>
        <v/>
      </c>
    </row>
    <row r="2274" spans="17:19" x14ac:dyDescent="0.25">
      <c r="Q2274" t="str">
        <f>IF(P2274="","",(VLOOKUP(P2274,Flora!$F$2:$M$7000,2,FALSE)))</f>
        <v/>
      </c>
      <c r="R2274" t="str">
        <f>IF(P2274="","",(VLOOKUP(P2274,Flora!$F$2:$M$7000,3,FALSE)))</f>
        <v/>
      </c>
      <c r="S2274" t="str">
        <f>IF(P2274="","",(VLOOKUP(P2274,Flora!$F$2:$M$7000,4,FALSE)))</f>
        <v/>
      </c>
    </row>
    <row r="2275" spans="17:19" x14ac:dyDescent="0.25">
      <c r="Q2275" t="str">
        <f>IF(P2275="","",(VLOOKUP(P2275,Flora!$F$2:$M$7000,2,FALSE)))</f>
        <v/>
      </c>
      <c r="R2275" t="str">
        <f>IF(P2275="","",(VLOOKUP(P2275,Flora!$F$2:$M$7000,3,FALSE)))</f>
        <v/>
      </c>
      <c r="S2275" t="str">
        <f>IF(P2275="","",(VLOOKUP(P2275,Flora!$F$2:$M$7000,4,FALSE)))</f>
        <v/>
      </c>
    </row>
    <row r="2276" spans="17:19" x14ac:dyDescent="0.25">
      <c r="Q2276" t="str">
        <f>IF(P2276="","",(VLOOKUP(P2276,Flora!$F$2:$M$7000,2,FALSE)))</f>
        <v/>
      </c>
      <c r="R2276" t="str">
        <f>IF(P2276="","",(VLOOKUP(P2276,Flora!$F$2:$M$7000,3,FALSE)))</f>
        <v/>
      </c>
      <c r="S2276" t="str">
        <f>IF(P2276="","",(VLOOKUP(P2276,Flora!$F$2:$M$7000,4,FALSE)))</f>
        <v/>
      </c>
    </row>
    <row r="2277" spans="17:19" x14ac:dyDescent="0.25">
      <c r="Q2277" t="str">
        <f>IF(P2277="","",(VLOOKUP(P2277,Flora!$F$2:$M$7000,2,FALSE)))</f>
        <v/>
      </c>
      <c r="R2277" t="str">
        <f>IF(P2277="","",(VLOOKUP(P2277,Flora!$F$2:$M$7000,3,FALSE)))</f>
        <v/>
      </c>
      <c r="S2277" t="str">
        <f>IF(P2277="","",(VLOOKUP(P2277,Flora!$F$2:$M$7000,4,FALSE)))</f>
        <v/>
      </c>
    </row>
    <row r="2278" spans="17:19" x14ac:dyDescent="0.25">
      <c r="Q2278" t="str">
        <f>IF(P2278="","",(VLOOKUP(P2278,Flora!$F$2:$M$7000,2,FALSE)))</f>
        <v/>
      </c>
      <c r="R2278" t="str">
        <f>IF(P2278="","",(VLOOKUP(P2278,Flora!$F$2:$M$7000,3,FALSE)))</f>
        <v/>
      </c>
      <c r="S2278" t="str">
        <f>IF(P2278="","",(VLOOKUP(P2278,Flora!$F$2:$M$7000,4,FALSE)))</f>
        <v/>
      </c>
    </row>
    <row r="2279" spans="17:19" x14ac:dyDescent="0.25">
      <c r="Q2279" t="str">
        <f>IF(P2279="","",(VLOOKUP(P2279,Flora!$F$2:$M$7000,2,FALSE)))</f>
        <v/>
      </c>
      <c r="R2279" t="str">
        <f>IF(P2279="","",(VLOOKUP(P2279,Flora!$F$2:$M$7000,3,FALSE)))</f>
        <v/>
      </c>
      <c r="S2279" t="str">
        <f>IF(P2279="","",(VLOOKUP(P2279,Flora!$F$2:$M$7000,4,FALSE)))</f>
        <v/>
      </c>
    </row>
    <row r="2280" spans="17:19" x14ac:dyDescent="0.25">
      <c r="Q2280" t="str">
        <f>IF(P2280="","",(VLOOKUP(P2280,Flora!$F$2:$M$7000,2,FALSE)))</f>
        <v/>
      </c>
      <c r="R2280" t="str">
        <f>IF(P2280="","",(VLOOKUP(P2280,Flora!$F$2:$M$7000,3,FALSE)))</f>
        <v/>
      </c>
      <c r="S2280" t="str">
        <f>IF(P2280="","",(VLOOKUP(P2280,Flora!$F$2:$M$7000,4,FALSE)))</f>
        <v/>
      </c>
    </row>
    <row r="2281" spans="17:19" x14ac:dyDescent="0.25">
      <c r="Q2281" t="str">
        <f>IF(P2281="","",(VLOOKUP(P2281,Flora!$F$2:$M$7000,2,FALSE)))</f>
        <v/>
      </c>
      <c r="R2281" t="str">
        <f>IF(P2281="","",(VLOOKUP(P2281,Flora!$F$2:$M$7000,3,FALSE)))</f>
        <v/>
      </c>
      <c r="S2281" t="str">
        <f>IF(P2281="","",(VLOOKUP(P2281,Flora!$F$2:$M$7000,4,FALSE)))</f>
        <v/>
      </c>
    </row>
    <row r="2282" spans="17:19" x14ac:dyDescent="0.25">
      <c r="Q2282" t="str">
        <f>IF(P2282="","",(VLOOKUP(P2282,Flora!$F$2:$M$7000,2,FALSE)))</f>
        <v/>
      </c>
      <c r="R2282" t="str">
        <f>IF(P2282="","",(VLOOKUP(P2282,Flora!$F$2:$M$7000,3,FALSE)))</f>
        <v/>
      </c>
      <c r="S2282" t="str">
        <f>IF(P2282="","",(VLOOKUP(P2282,Flora!$F$2:$M$7000,4,FALSE)))</f>
        <v/>
      </c>
    </row>
    <row r="2283" spans="17:19" x14ac:dyDescent="0.25">
      <c r="Q2283" t="str">
        <f>IF(P2283="","",(VLOOKUP(P2283,Flora!$F$2:$M$7000,2,FALSE)))</f>
        <v/>
      </c>
      <c r="R2283" t="str">
        <f>IF(P2283="","",(VLOOKUP(P2283,Flora!$F$2:$M$7000,3,FALSE)))</f>
        <v/>
      </c>
      <c r="S2283" t="str">
        <f>IF(P2283="","",(VLOOKUP(P2283,Flora!$F$2:$M$7000,4,FALSE)))</f>
        <v/>
      </c>
    </row>
    <row r="2284" spans="17:19" x14ac:dyDescent="0.25">
      <c r="Q2284" t="str">
        <f>IF(P2284="","",(VLOOKUP(P2284,Flora!$F$2:$M$7000,2,FALSE)))</f>
        <v/>
      </c>
      <c r="R2284" t="str">
        <f>IF(P2284="","",(VLOOKUP(P2284,Flora!$F$2:$M$7000,3,FALSE)))</f>
        <v/>
      </c>
      <c r="S2284" t="str">
        <f>IF(P2284="","",(VLOOKUP(P2284,Flora!$F$2:$M$7000,4,FALSE)))</f>
        <v/>
      </c>
    </row>
    <row r="2285" spans="17:19" x14ac:dyDescent="0.25">
      <c r="Q2285" t="str">
        <f>IF(P2285="","",(VLOOKUP(P2285,Flora!$F$2:$M$7000,2,FALSE)))</f>
        <v/>
      </c>
      <c r="R2285" t="str">
        <f>IF(P2285="","",(VLOOKUP(P2285,Flora!$F$2:$M$7000,3,FALSE)))</f>
        <v/>
      </c>
      <c r="S2285" t="str">
        <f>IF(P2285="","",(VLOOKUP(P2285,Flora!$F$2:$M$7000,4,FALSE)))</f>
        <v/>
      </c>
    </row>
    <row r="2286" spans="17:19" x14ac:dyDescent="0.25">
      <c r="Q2286" t="str">
        <f>IF(P2286="","",(VLOOKUP(P2286,Flora!$F$2:$M$7000,2,FALSE)))</f>
        <v/>
      </c>
      <c r="R2286" t="str">
        <f>IF(P2286="","",(VLOOKUP(P2286,Flora!$F$2:$M$7000,3,FALSE)))</f>
        <v/>
      </c>
      <c r="S2286" t="str">
        <f>IF(P2286="","",(VLOOKUP(P2286,Flora!$F$2:$M$7000,4,FALSE)))</f>
        <v/>
      </c>
    </row>
    <row r="2287" spans="17:19" x14ac:dyDescent="0.25">
      <c r="Q2287" t="str">
        <f>IF(P2287="","",(VLOOKUP(P2287,Flora!$F$2:$M$7000,2,FALSE)))</f>
        <v/>
      </c>
      <c r="R2287" t="str">
        <f>IF(P2287="","",(VLOOKUP(P2287,Flora!$F$2:$M$7000,3,FALSE)))</f>
        <v/>
      </c>
      <c r="S2287" t="str">
        <f>IF(P2287="","",(VLOOKUP(P2287,Flora!$F$2:$M$7000,4,FALSE)))</f>
        <v/>
      </c>
    </row>
    <row r="2288" spans="17:19" x14ac:dyDescent="0.25">
      <c r="Q2288" t="str">
        <f>IF(P2288="","",(VLOOKUP(P2288,Flora!$F$2:$M$7000,2,FALSE)))</f>
        <v/>
      </c>
      <c r="R2288" t="str">
        <f>IF(P2288="","",(VLOOKUP(P2288,Flora!$F$2:$M$7000,3,FALSE)))</f>
        <v/>
      </c>
      <c r="S2288" t="str">
        <f>IF(P2288="","",(VLOOKUP(P2288,Flora!$F$2:$M$7000,4,FALSE)))</f>
        <v/>
      </c>
    </row>
    <row r="2289" spans="17:19" x14ac:dyDescent="0.25">
      <c r="Q2289" t="str">
        <f>IF(P2289="","",(VLOOKUP(P2289,Flora!$F$2:$M$7000,2,FALSE)))</f>
        <v/>
      </c>
      <c r="R2289" t="str">
        <f>IF(P2289="","",(VLOOKUP(P2289,Flora!$F$2:$M$7000,3,FALSE)))</f>
        <v/>
      </c>
      <c r="S2289" t="str">
        <f>IF(P2289="","",(VLOOKUP(P2289,Flora!$F$2:$M$7000,4,FALSE)))</f>
        <v/>
      </c>
    </row>
    <row r="2290" spans="17:19" x14ac:dyDescent="0.25">
      <c r="Q2290" t="str">
        <f>IF(P2290="","",(VLOOKUP(P2290,Flora!$F$2:$M$7000,2,FALSE)))</f>
        <v/>
      </c>
      <c r="R2290" t="str">
        <f>IF(P2290="","",(VLOOKUP(P2290,Flora!$F$2:$M$7000,3,FALSE)))</f>
        <v/>
      </c>
      <c r="S2290" t="str">
        <f>IF(P2290="","",(VLOOKUP(P2290,Flora!$F$2:$M$7000,4,FALSE)))</f>
        <v/>
      </c>
    </row>
    <row r="2291" spans="17:19" x14ac:dyDescent="0.25">
      <c r="Q2291" t="str">
        <f>IF(P2291="","",(VLOOKUP(P2291,Flora!$F$2:$M$7000,2,FALSE)))</f>
        <v/>
      </c>
      <c r="R2291" t="str">
        <f>IF(P2291="","",(VLOOKUP(P2291,Flora!$F$2:$M$7000,3,FALSE)))</f>
        <v/>
      </c>
      <c r="S2291" t="str">
        <f>IF(P2291="","",(VLOOKUP(P2291,Flora!$F$2:$M$7000,4,FALSE)))</f>
        <v/>
      </c>
    </row>
    <row r="2292" spans="17:19" x14ac:dyDescent="0.25">
      <c r="Q2292" t="str">
        <f>IF(P2292="","",(VLOOKUP(P2292,Flora!$F$2:$M$7000,2,FALSE)))</f>
        <v/>
      </c>
      <c r="R2292" t="str">
        <f>IF(P2292="","",(VLOOKUP(P2292,Flora!$F$2:$M$7000,3,FALSE)))</f>
        <v/>
      </c>
      <c r="S2292" t="str">
        <f>IF(P2292="","",(VLOOKUP(P2292,Flora!$F$2:$M$7000,4,FALSE)))</f>
        <v/>
      </c>
    </row>
    <row r="2293" spans="17:19" x14ac:dyDescent="0.25">
      <c r="Q2293" t="str">
        <f>IF(P2293="","",(VLOOKUP(P2293,Flora!$F$2:$M$7000,2,FALSE)))</f>
        <v/>
      </c>
      <c r="R2293" t="str">
        <f>IF(P2293="","",(VLOOKUP(P2293,Flora!$F$2:$M$7000,3,FALSE)))</f>
        <v/>
      </c>
      <c r="S2293" t="str">
        <f>IF(P2293="","",(VLOOKUP(P2293,Flora!$F$2:$M$7000,4,FALSE)))</f>
        <v/>
      </c>
    </row>
    <row r="2294" spans="17:19" x14ac:dyDescent="0.25">
      <c r="Q2294" t="str">
        <f>IF(P2294="","",(VLOOKUP(P2294,Flora!$F$2:$M$7000,2,FALSE)))</f>
        <v/>
      </c>
      <c r="R2294" t="str">
        <f>IF(P2294="","",(VLOOKUP(P2294,Flora!$F$2:$M$7000,3,FALSE)))</f>
        <v/>
      </c>
      <c r="S2294" t="str">
        <f>IF(P2294="","",(VLOOKUP(P2294,Flora!$F$2:$M$7000,4,FALSE)))</f>
        <v/>
      </c>
    </row>
    <row r="2295" spans="17:19" x14ac:dyDescent="0.25">
      <c r="Q2295" t="str">
        <f>IF(P2295="","",(VLOOKUP(P2295,Flora!$F$2:$M$7000,2,FALSE)))</f>
        <v/>
      </c>
      <c r="R2295" t="str">
        <f>IF(P2295="","",(VLOOKUP(P2295,Flora!$F$2:$M$7000,3,FALSE)))</f>
        <v/>
      </c>
      <c r="S2295" t="str">
        <f>IF(P2295="","",(VLOOKUP(P2295,Flora!$F$2:$M$7000,4,FALSE)))</f>
        <v/>
      </c>
    </row>
    <row r="2296" spans="17:19" x14ac:dyDescent="0.25">
      <c r="Q2296" t="str">
        <f>IF(P2296="","",(VLOOKUP(P2296,Flora!$F$2:$M$7000,2,FALSE)))</f>
        <v/>
      </c>
      <c r="R2296" t="str">
        <f>IF(P2296="","",(VLOOKUP(P2296,Flora!$F$2:$M$7000,3,FALSE)))</f>
        <v/>
      </c>
      <c r="S2296" t="str">
        <f>IF(P2296="","",(VLOOKUP(P2296,Flora!$F$2:$M$7000,4,FALSE)))</f>
        <v/>
      </c>
    </row>
    <row r="2297" spans="17:19" x14ac:dyDescent="0.25">
      <c r="Q2297" t="str">
        <f>IF(P2297="","",(VLOOKUP(P2297,Flora!$F$2:$M$7000,2,FALSE)))</f>
        <v/>
      </c>
      <c r="R2297" t="str">
        <f>IF(P2297="","",(VLOOKUP(P2297,Flora!$F$2:$M$7000,3,FALSE)))</f>
        <v/>
      </c>
      <c r="S2297" t="str">
        <f>IF(P2297="","",(VLOOKUP(P2297,Flora!$F$2:$M$7000,4,FALSE)))</f>
        <v/>
      </c>
    </row>
    <row r="2298" spans="17:19" x14ac:dyDescent="0.25">
      <c r="Q2298" t="str">
        <f>IF(P2298="","",(VLOOKUP(P2298,Flora!$F$2:$M$7000,2,FALSE)))</f>
        <v/>
      </c>
      <c r="R2298" t="str">
        <f>IF(P2298="","",(VLOOKUP(P2298,Flora!$F$2:$M$7000,3,FALSE)))</f>
        <v/>
      </c>
      <c r="S2298" t="str">
        <f>IF(P2298="","",(VLOOKUP(P2298,Flora!$F$2:$M$7000,4,FALSE)))</f>
        <v/>
      </c>
    </row>
    <row r="2299" spans="17:19" x14ac:dyDescent="0.25">
      <c r="Q2299" t="str">
        <f>IF(P2299="","",(VLOOKUP(P2299,Flora!$F$2:$M$7000,2,FALSE)))</f>
        <v/>
      </c>
      <c r="R2299" t="str">
        <f>IF(P2299="","",(VLOOKUP(P2299,Flora!$F$2:$M$7000,3,FALSE)))</f>
        <v/>
      </c>
      <c r="S2299" t="str">
        <f>IF(P2299="","",(VLOOKUP(P2299,Flora!$F$2:$M$7000,4,FALSE)))</f>
        <v/>
      </c>
    </row>
    <row r="2300" spans="17:19" x14ac:dyDescent="0.25">
      <c r="Q2300" t="str">
        <f>IF(P2300="","",(VLOOKUP(P2300,Flora!$F$2:$M$7000,2,FALSE)))</f>
        <v/>
      </c>
      <c r="R2300" t="str">
        <f>IF(P2300="","",(VLOOKUP(P2300,Flora!$F$2:$M$7000,3,FALSE)))</f>
        <v/>
      </c>
      <c r="S2300" t="str">
        <f>IF(P2300="","",(VLOOKUP(P2300,Flora!$F$2:$M$7000,4,FALSE)))</f>
        <v/>
      </c>
    </row>
    <row r="2301" spans="17:19" x14ac:dyDescent="0.25">
      <c r="Q2301" t="str">
        <f>IF(P2301="","",(VLOOKUP(P2301,Flora!$F$2:$M$7000,2,FALSE)))</f>
        <v/>
      </c>
      <c r="R2301" t="str">
        <f>IF(P2301="","",(VLOOKUP(P2301,Flora!$F$2:$M$7000,3,FALSE)))</f>
        <v/>
      </c>
      <c r="S2301" t="str">
        <f>IF(P2301="","",(VLOOKUP(P2301,Flora!$F$2:$M$7000,4,FALSE)))</f>
        <v/>
      </c>
    </row>
    <row r="2302" spans="17:19" x14ac:dyDescent="0.25">
      <c r="Q2302" t="str">
        <f>IF(P2302="","",(VLOOKUP(P2302,Flora!$F$2:$M$7000,2,FALSE)))</f>
        <v/>
      </c>
      <c r="R2302" t="str">
        <f>IF(P2302="","",(VLOOKUP(P2302,Flora!$F$2:$M$7000,3,FALSE)))</f>
        <v/>
      </c>
      <c r="S2302" t="str">
        <f>IF(P2302="","",(VLOOKUP(P2302,Flora!$F$2:$M$7000,4,FALSE)))</f>
        <v/>
      </c>
    </row>
    <row r="2303" spans="17:19" x14ac:dyDescent="0.25">
      <c r="Q2303" t="str">
        <f>IF(P2303="","",(VLOOKUP(P2303,Flora!$F$2:$M$7000,2,FALSE)))</f>
        <v/>
      </c>
      <c r="R2303" t="str">
        <f>IF(P2303="","",(VLOOKUP(P2303,Flora!$F$2:$M$7000,3,FALSE)))</f>
        <v/>
      </c>
      <c r="S2303" t="str">
        <f>IF(P2303="","",(VLOOKUP(P2303,Flora!$F$2:$M$7000,4,FALSE)))</f>
        <v/>
      </c>
    </row>
    <row r="2304" spans="17:19" x14ac:dyDescent="0.25">
      <c r="Q2304" t="str">
        <f>IF(P2304="","",(VLOOKUP(P2304,Flora!$F$2:$M$7000,2,FALSE)))</f>
        <v/>
      </c>
      <c r="R2304" t="str">
        <f>IF(P2304="","",(VLOOKUP(P2304,Flora!$F$2:$M$7000,3,FALSE)))</f>
        <v/>
      </c>
      <c r="S2304" t="str">
        <f>IF(P2304="","",(VLOOKUP(P2304,Flora!$F$2:$M$7000,4,FALSE)))</f>
        <v/>
      </c>
    </row>
    <row r="2305" spans="17:19" x14ac:dyDescent="0.25">
      <c r="Q2305" t="str">
        <f>IF(P2305="","",(VLOOKUP(P2305,Flora!$F$2:$M$7000,2,FALSE)))</f>
        <v/>
      </c>
      <c r="R2305" t="str">
        <f>IF(P2305="","",(VLOOKUP(P2305,Flora!$F$2:$M$7000,3,FALSE)))</f>
        <v/>
      </c>
      <c r="S2305" t="str">
        <f>IF(P2305="","",(VLOOKUP(P2305,Flora!$F$2:$M$7000,4,FALSE)))</f>
        <v/>
      </c>
    </row>
    <row r="2306" spans="17:19" x14ac:dyDescent="0.25">
      <c r="Q2306" t="str">
        <f>IF(P2306="","",(VLOOKUP(P2306,Flora!$F$2:$M$7000,2,FALSE)))</f>
        <v/>
      </c>
      <c r="R2306" t="str">
        <f>IF(P2306="","",(VLOOKUP(P2306,Flora!$F$2:$M$7000,3,FALSE)))</f>
        <v/>
      </c>
      <c r="S2306" t="str">
        <f>IF(P2306="","",(VLOOKUP(P2306,Flora!$F$2:$M$7000,4,FALSE)))</f>
        <v/>
      </c>
    </row>
    <row r="2307" spans="17:19" x14ac:dyDescent="0.25">
      <c r="Q2307" t="str">
        <f>IF(P2307="","",(VLOOKUP(P2307,Flora!$F$2:$M$7000,2,FALSE)))</f>
        <v/>
      </c>
      <c r="R2307" t="str">
        <f>IF(P2307="","",(VLOOKUP(P2307,Flora!$F$2:$M$7000,3,FALSE)))</f>
        <v/>
      </c>
      <c r="S2307" t="str">
        <f>IF(P2307="","",(VLOOKUP(P2307,Flora!$F$2:$M$7000,4,FALSE)))</f>
        <v/>
      </c>
    </row>
    <row r="2308" spans="17:19" x14ac:dyDescent="0.25">
      <c r="Q2308" t="str">
        <f>IF(P2308="","",(VLOOKUP(P2308,Flora!$F$2:$M$7000,2,FALSE)))</f>
        <v/>
      </c>
      <c r="R2308" t="str">
        <f>IF(P2308="","",(VLOOKUP(P2308,Flora!$F$2:$M$7000,3,FALSE)))</f>
        <v/>
      </c>
      <c r="S2308" t="str">
        <f>IF(P2308="","",(VLOOKUP(P2308,Flora!$F$2:$M$7000,4,FALSE)))</f>
        <v/>
      </c>
    </row>
    <row r="2309" spans="17:19" x14ac:dyDescent="0.25">
      <c r="Q2309" t="str">
        <f>IF(P2309="","",(VLOOKUP(P2309,Flora!$F$2:$M$7000,2,FALSE)))</f>
        <v/>
      </c>
      <c r="R2309" t="str">
        <f>IF(P2309="","",(VLOOKUP(P2309,Flora!$F$2:$M$7000,3,FALSE)))</f>
        <v/>
      </c>
      <c r="S2309" t="str">
        <f>IF(P2309="","",(VLOOKUP(P2309,Flora!$F$2:$M$7000,4,FALSE)))</f>
        <v/>
      </c>
    </row>
    <row r="2310" spans="17:19" x14ac:dyDescent="0.25">
      <c r="Q2310" t="str">
        <f>IF(P2310="","",(VLOOKUP(P2310,Flora!$F$2:$M$7000,2,FALSE)))</f>
        <v/>
      </c>
      <c r="R2310" t="str">
        <f>IF(P2310="","",(VLOOKUP(P2310,Flora!$F$2:$M$7000,3,FALSE)))</f>
        <v/>
      </c>
      <c r="S2310" t="str">
        <f>IF(P2310="","",(VLOOKUP(P2310,Flora!$F$2:$M$7000,4,FALSE)))</f>
        <v/>
      </c>
    </row>
    <row r="2311" spans="17:19" x14ac:dyDescent="0.25">
      <c r="Q2311" t="str">
        <f>IF(P2311="","",(VLOOKUP(P2311,Flora!$F$2:$M$7000,2,FALSE)))</f>
        <v/>
      </c>
      <c r="R2311" t="str">
        <f>IF(P2311="","",(VLOOKUP(P2311,Flora!$F$2:$M$7000,3,FALSE)))</f>
        <v/>
      </c>
      <c r="S2311" t="str">
        <f>IF(P2311="","",(VLOOKUP(P2311,Flora!$F$2:$M$7000,4,FALSE)))</f>
        <v/>
      </c>
    </row>
    <row r="2312" spans="17:19" x14ac:dyDescent="0.25">
      <c r="Q2312" t="str">
        <f>IF(P2312="","",(VLOOKUP(P2312,Flora!$F$2:$M$7000,2,FALSE)))</f>
        <v/>
      </c>
      <c r="R2312" t="str">
        <f>IF(P2312="","",(VLOOKUP(P2312,Flora!$F$2:$M$7000,3,FALSE)))</f>
        <v/>
      </c>
      <c r="S2312" t="str">
        <f>IF(P2312="","",(VLOOKUP(P2312,Flora!$F$2:$M$7000,4,FALSE)))</f>
        <v/>
      </c>
    </row>
    <row r="2313" spans="17:19" x14ac:dyDescent="0.25">
      <c r="Q2313" t="str">
        <f>IF(P2313="","",(VLOOKUP(P2313,Flora!$F$2:$M$7000,2,FALSE)))</f>
        <v/>
      </c>
      <c r="R2313" t="str">
        <f>IF(P2313="","",(VLOOKUP(P2313,Flora!$F$2:$M$7000,3,FALSE)))</f>
        <v/>
      </c>
      <c r="S2313" t="str">
        <f>IF(P2313="","",(VLOOKUP(P2313,Flora!$F$2:$M$7000,4,FALSE)))</f>
        <v/>
      </c>
    </row>
    <row r="2314" spans="17:19" x14ac:dyDescent="0.25">
      <c r="Q2314" t="str">
        <f>IF(P2314="","",(VLOOKUP(P2314,Flora!$F$2:$M$7000,2,FALSE)))</f>
        <v/>
      </c>
      <c r="R2314" t="str">
        <f>IF(P2314="","",(VLOOKUP(P2314,Flora!$F$2:$M$7000,3,FALSE)))</f>
        <v/>
      </c>
      <c r="S2314" t="str">
        <f>IF(P2314="","",(VLOOKUP(P2314,Flora!$F$2:$M$7000,4,FALSE)))</f>
        <v/>
      </c>
    </row>
    <row r="2315" spans="17:19" x14ac:dyDescent="0.25">
      <c r="Q2315" t="str">
        <f>IF(P2315="","",(VLOOKUP(P2315,Flora!$F$2:$M$7000,2,FALSE)))</f>
        <v/>
      </c>
      <c r="R2315" t="str">
        <f>IF(P2315="","",(VLOOKUP(P2315,Flora!$F$2:$M$7000,3,FALSE)))</f>
        <v/>
      </c>
      <c r="S2315" t="str">
        <f>IF(P2315="","",(VLOOKUP(P2315,Flora!$F$2:$M$7000,4,FALSE)))</f>
        <v/>
      </c>
    </row>
    <row r="2316" spans="17:19" x14ac:dyDescent="0.25">
      <c r="Q2316" t="str">
        <f>IF(P2316="","",(VLOOKUP(P2316,Flora!$F$2:$M$7000,2,FALSE)))</f>
        <v/>
      </c>
      <c r="R2316" t="str">
        <f>IF(P2316="","",(VLOOKUP(P2316,Flora!$F$2:$M$7000,3,FALSE)))</f>
        <v/>
      </c>
      <c r="S2316" t="str">
        <f>IF(P2316="","",(VLOOKUP(P2316,Flora!$F$2:$M$7000,4,FALSE)))</f>
        <v/>
      </c>
    </row>
    <row r="2317" spans="17:19" x14ac:dyDescent="0.25">
      <c r="Q2317" t="str">
        <f>IF(P2317="","",(VLOOKUP(P2317,Flora!$F$2:$M$7000,2,FALSE)))</f>
        <v/>
      </c>
      <c r="R2317" t="str">
        <f>IF(P2317="","",(VLOOKUP(P2317,Flora!$F$2:$M$7000,3,FALSE)))</f>
        <v/>
      </c>
      <c r="S2317" t="str">
        <f>IF(P2317="","",(VLOOKUP(P2317,Flora!$F$2:$M$7000,4,FALSE)))</f>
        <v/>
      </c>
    </row>
    <row r="2318" spans="17:19" x14ac:dyDescent="0.25">
      <c r="Q2318" t="str">
        <f>IF(P2318="","",(VLOOKUP(P2318,Flora!$F$2:$M$7000,2,FALSE)))</f>
        <v/>
      </c>
      <c r="R2318" t="str">
        <f>IF(P2318="","",(VLOOKUP(P2318,Flora!$F$2:$M$7000,3,FALSE)))</f>
        <v/>
      </c>
      <c r="S2318" t="str">
        <f>IF(P2318="","",(VLOOKUP(P2318,Flora!$F$2:$M$7000,4,FALSE)))</f>
        <v/>
      </c>
    </row>
    <row r="2319" spans="17:19" x14ac:dyDescent="0.25">
      <c r="Q2319" t="str">
        <f>IF(P2319="","",(VLOOKUP(P2319,Flora!$F$2:$M$7000,2,FALSE)))</f>
        <v/>
      </c>
      <c r="R2319" t="str">
        <f>IF(P2319="","",(VLOOKUP(P2319,Flora!$F$2:$M$7000,3,FALSE)))</f>
        <v/>
      </c>
      <c r="S2319" t="str">
        <f>IF(P2319="","",(VLOOKUP(P2319,Flora!$F$2:$M$7000,4,FALSE)))</f>
        <v/>
      </c>
    </row>
    <row r="2320" spans="17:19" x14ac:dyDescent="0.25">
      <c r="Q2320" t="str">
        <f>IF(P2320="","",(VLOOKUP(P2320,Flora!$F$2:$M$7000,2,FALSE)))</f>
        <v/>
      </c>
      <c r="R2320" t="str">
        <f>IF(P2320="","",(VLOOKUP(P2320,Flora!$F$2:$M$7000,3,FALSE)))</f>
        <v/>
      </c>
      <c r="S2320" t="str">
        <f>IF(P2320="","",(VLOOKUP(P2320,Flora!$F$2:$M$7000,4,FALSE)))</f>
        <v/>
      </c>
    </row>
    <row r="2321" spans="17:19" x14ac:dyDescent="0.25">
      <c r="Q2321" t="str">
        <f>IF(P2321="","",(VLOOKUP(P2321,Flora!$F$2:$M$7000,2,FALSE)))</f>
        <v/>
      </c>
      <c r="R2321" t="str">
        <f>IF(P2321="","",(VLOOKUP(P2321,Flora!$F$2:$M$7000,3,FALSE)))</f>
        <v/>
      </c>
      <c r="S2321" t="str">
        <f>IF(P2321="","",(VLOOKUP(P2321,Flora!$F$2:$M$7000,4,FALSE)))</f>
        <v/>
      </c>
    </row>
    <row r="2322" spans="17:19" x14ac:dyDescent="0.25">
      <c r="Q2322" t="str">
        <f>IF(P2322="","",(VLOOKUP(P2322,Flora!$F$2:$M$7000,2,FALSE)))</f>
        <v/>
      </c>
      <c r="R2322" t="str">
        <f>IF(P2322="","",(VLOOKUP(P2322,Flora!$F$2:$M$7000,3,FALSE)))</f>
        <v/>
      </c>
      <c r="S2322" t="str">
        <f>IF(P2322="","",(VLOOKUP(P2322,Flora!$F$2:$M$7000,4,FALSE)))</f>
        <v/>
      </c>
    </row>
    <row r="2323" spans="17:19" x14ac:dyDescent="0.25">
      <c r="Q2323" t="str">
        <f>IF(P2323="","",(VLOOKUP(P2323,Flora!$F$2:$M$7000,2,FALSE)))</f>
        <v/>
      </c>
      <c r="R2323" t="str">
        <f>IF(P2323="","",(VLOOKUP(P2323,Flora!$F$2:$M$7000,3,FALSE)))</f>
        <v/>
      </c>
      <c r="S2323" t="str">
        <f>IF(P2323="","",(VLOOKUP(P2323,Flora!$F$2:$M$7000,4,FALSE)))</f>
        <v/>
      </c>
    </row>
    <row r="2324" spans="17:19" x14ac:dyDescent="0.25">
      <c r="Q2324" t="str">
        <f>IF(P2324="","",(VLOOKUP(P2324,Flora!$F$2:$M$7000,2,FALSE)))</f>
        <v/>
      </c>
      <c r="R2324" t="str">
        <f>IF(P2324="","",(VLOOKUP(P2324,Flora!$F$2:$M$7000,3,FALSE)))</f>
        <v/>
      </c>
      <c r="S2324" t="str">
        <f>IF(P2324="","",(VLOOKUP(P2324,Flora!$F$2:$M$7000,4,FALSE)))</f>
        <v/>
      </c>
    </row>
    <row r="2325" spans="17:19" x14ac:dyDescent="0.25">
      <c r="Q2325" t="str">
        <f>IF(P2325="","",(VLOOKUP(P2325,Flora!$F$2:$M$7000,2,FALSE)))</f>
        <v/>
      </c>
      <c r="R2325" t="str">
        <f>IF(P2325="","",(VLOOKUP(P2325,Flora!$F$2:$M$7000,3,FALSE)))</f>
        <v/>
      </c>
      <c r="S2325" t="str">
        <f>IF(P2325="","",(VLOOKUP(P2325,Flora!$F$2:$M$7000,4,FALSE)))</f>
        <v/>
      </c>
    </row>
    <row r="2326" spans="17:19" x14ac:dyDescent="0.25">
      <c r="Q2326" t="str">
        <f>IF(P2326="","",(VLOOKUP(P2326,Flora!$F$2:$M$7000,2,FALSE)))</f>
        <v/>
      </c>
      <c r="R2326" t="str">
        <f>IF(P2326="","",(VLOOKUP(P2326,Flora!$F$2:$M$7000,3,FALSE)))</f>
        <v/>
      </c>
      <c r="S2326" t="str">
        <f>IF(P2326="","",(VLOOKUP(P2326,Flora!$F$2:$M$7000,4,FALSE)))</f>
        <v/>
      </c>
    </row>
    <row r="2327" spans="17:19" x14ac:dyDescent="0.25">
      <c r="Q2327" t="str">
        <f>IF(P2327="","",(VLOOKUP(P2327,Flora!$F$2:$M$7000,2,FALSE)))</f>
        <v/>
      </c>
      <c r="R2327" t="str">
        <f>IF(P2327="","",(VLOOKUP(P2327,Flora!$F$2:$M$7000,3,FALSE)))</f>
        <v/>
      </c>
      <c r="S2327" t="str">
        <f>IF(P2327="","",(VLOOKUP(P2327,Flora!$F$2:$M$7000,4,FALSE)))</f>
        <v/>
      </c>
    </row>
    <row r="2328" spans="17:19" x14ac:dyDescent="0.25">
      <c r="Q2328" t="str">
        <f>IF(P2328="","",(VLOOKUP(P2328,Flora!$F$2:$M$7000,2,FALSE)))</f>
        <v/>
      </c>
      <c r="R2328" t="str">
        <f>IF(P2328="","",(VLOOKUP(P2328,Flora!$F$2:$M$7000,3,FALSE)))</f>
        <v/>
      </c>
      <c r="S2328" t="str">
        <f>IF(P2328="","",(VLOOKUP(P2328,Flora!$F$2:$M$7000,4,FALSE)))</f>
        <v/>
      </c>
    </row>
    <row r="2329" spans="17:19" x14ac:dyDescent="0.25">
      <c r="Q2329" t="str">
        <f>IF(P2329="","",(VLOOKUP(P2329,Flora!$F$2:$M$7000,2,FALSE)))</f>
        <v/>
      </c>
      <c r="R2329" t="str">
        <f>IF(P2329="","",(VLOOKUP(P2329,Flora!$F$2:$M$7000,3,FALSE)))</f>
        <v/>
      </c>
      <c r="S2329" t="str">
        <f>IF(P2329="","",(VLOOKUP(P2329,Flora!$F$2:$M$7000,4,FALSE)))</f>
        <v/>
      </c>
    </row>
    <row r="2330" spans="17:19" x14ac:dyDescent="0.25">
      <c r="Q2330" t="str">
        <f>IF(P2330="","",(VLOOKUP(P2330,Flora!$F$2:$M$7000,2,FALSE)))</f>
        <v/>
      </c>
      <c r="R2330" t="str">
        <f>IF(P2330="","",(VLOOKUP(P2330,Flora!$F$2:$M$7000,3,FALSE)))</f>
        <v/>
      </c>
      <c r="S2330" t="str">
        <f>IF(P2330="","",(VLOOKUP(P2330,Flora!$F$2:$M$7000,4,FALSE)))</f>
        <v/>
      </c>
    </row>
    <row r="2331" spans="17:19" x14ac:dyDescent="0.25">
      <c r="Q2331" t="str">
        <f>IF(P2331="","",(VLOOKUP(P2331,Flora!$F$2:$M$7000,2,FALSE)))</f>
        <v/>
      </c>
      <c r="R2331" t="str">
        <f>IF(P2331="","",(VLOOKUP(P2331,Flora!$F$2:$M$7000,3,FALSE)))</f>
        <v/>
      </c>
      <c r="S2331" t="str">
        <f>IF(P2331="","",(VLOOKUP(P2331,Flora!$F$2:$M$7000,4,FALSE)))</f>
        <v/>
      </c>
    </row>
    <row r="2332" spans="17:19" x14ac:dyDescent="0.25">
      <c r="Q2332" t="str">
        <f>IF(P2332="","",(VLOOKUP(P2332,Flora!$F$2:$M$7000,2,FALSE)))</f>
        <v/>
      </c>
      <c r="R2332" t="str">
        <f>IF(P2332="","",(VLOOKUP(P2332,Flora!$F$2:$M$7000,3,FALSE)))</f>
        <v/>
      </c>
      <c r="S2332" t="str">
        <f>IF(P2332="","",(VLOOKUP(P2332,Flora!$F$2:$M$7000,4,FALSE)))</f>
        <v/>
      </c>
    </row>
    <row r="2333" spans="17:19" x14ac:dyDescent="0.25">
      <c r="Q2333" t="str">
        <f>IF(P2333="","",(VLOOKUP(P2333,Flora!$F$2:$M$7000,2,FALSE)))</f>
        <v/>
      </c>
      <c r="R2333" t="str">
        <f>IF(P2333="","",(VLOOKUP(P2333,Flora!$F$2:$M$7000,3,FALSE)))</f>
        <v/>
      </c>
      <c r="S2333" t="str">
        <f>IF(P2333="","",(VLOOKUP(P2333,Flora!$F$2:$M$7000,4,FALSE)))</f>
        <v/>
      </c>
    </row>
    <row r="2334" spans="17:19" x14ac:dyDescent="0.25">
      <c r="Q2334" t="str">
        <f>IF(P2334="","",(VLOOKUP(P2334,Flora!$F$2:$M$7000,2,FALSE)))</f>
        <v/>
      </c>
      <c r="R2334" t="str">
        <f>IF(P2334="","",(VLOOKUP(P2334,Flora!$F$2:$M$7000,3,FALSE)))</f>
        <v/>
      </c>
      <c r="S2334" t="str">
        <f>IF(P2334="","",(VLOOKUP(P2334,Flora!$F$2:$M$7000,4,FALSE)))</f>
        <v/>
      </c>
    </row>
    <row r="2335" spans="17:19" x14ac:dyDescent="0.25">
      <c r="Q2335" t="str">
        <f>IF(P2335="","",(VLOOKUP(P2335,Flora!$F$2:$M$7000,2,FALSE)))</f>
        <v/>
      </c>
      <c r="R2335" t="str">
        <f>IF(P2335="","",(VLOOKUP(P2335,Flora!$F$2:$M$7000,3,FALSE)))</f>
        <v/>
      </c>
      <c r="S2335" t="str">
        <f>IF(P2335="","",(VLOOKUP(P2335,Flora!$F$2:$M$7000,4,FALSE)))</f>
        <v/>
      </c>
    </row>
    <row r="2336" spans="17:19" x14ac:dyDescent="0.25">
      <c r="Q2336" t="str">
        <f>IF(P2336="","",(VLOOKUP(P2336,Flora!$F$2:$M$7000,2,FALSE)))</f>
        <v/>
      </c>
      <c r="R2336" t="str">
        <f>IF(P2336="","",(VLOOKUP(P2336,Flora!$F$2:$M$7000,3,FALSE)))</f>
        <v/>
      </c>
      <c r="S2336" t="str">
        <f>IF(P2336="","",(VLOOKUP(P2336,Flora!$F$2:$M$7000,4,FALSE)))</f>
        <v/>
      </c>
    </row>
    <row r="2337" spans="17:19" x14ac:dyDescent="0.25">
      <c r="Q2337" t="str">
        <f>IF(P2337="","",(VLOOKUP(P2337,Flora!$F$2:$M$7000,2,FALSE)))</f>
        <v/>
      </c>
      <c r="R2337" t="str">
        <f>IF(P2337="","",(VLOOKUP(P2337,Flora!$F$2:$M$7000,3,FALSE)))</f>
        <v/>
      </c>
      <c r="S2337" t="str">
        <f>IF(P2337="","",(VLOOKUP(P2337,Flora!$F$2:$M$7000,4,FALSE)))</f>
        <v/>
      </c>
    </row>
    <row r="2338" spans="17:19" x14ac:dyDescent="0.25">
      <c r="Q2338" t="str">
        <f>IF(P2338="","",(VLOOKUP(P2338,Flora!$F$2:$M$7000,2,FALSE)))</f>
        <v/>
      </c>
      <c r="R2338" t="str">
        <f>IF(P2338="","",(VLOOKUP(P2338,Flora!$F$2:$M$7000,3,FALSE)))</f>
        <v/>
      </c>
      <c r="S2338" t="str">
        <f>IF(P2338="","",(VLOOKUP(P2338,Flora!$F$2:$M$7000,4,FALSE)))</f>
        <v/>
      </c>
    </row>
    <row r="2339" spans="17:19" x14ac:dyDescent="0.25">
      <c r="Q2339" t="str">
        <f>IF(P2339="","",(VLOOKUP(P2339,Flora!$F$2:$M$7000,2,FALSE)))</f>
        <v/>
      </c>
      <c r="R2339" t="str">
        <f>IF(P2339="","",(VLOOKUP(P2339,Flora!$F$2:$M$7000,3,FALSE)))</f>
        <v/>
      </c>
      <c r="S2339" t="str">
        <f>IF(P2339="","",(VLOOKUP(P2339,Flora!$F$2:$M$7000,4,FALSE)))</f>
        <v/>
      </c>
    </row>
    <row r="2340" spans="17:19" x14ac:dyDescent="0.25">
      <c r="Q2340" t="str">
        <f>IF(P2340="","",(VLOOKUP(P2340,Flora!$F$2:$M$7000,2,FALSE)))</f>
        <v/>
      </c>
      <c r="R2340" t="str">
        <f>IF(P2340="","",(VLOOKUP(P2340,Flora!$F$2:$M$7000,3,FALSE)))</f>
        <v/>
      </c>
      <c r="S2340" t="str">
        <f>IF(P2340="","",(VLOOKUP(P2340,Flora!$F$2:$M$7000,4,FALSE)))</f>
        <v/>
      </c>
    </row>
    <row r="2341" spans="17:19" x14ac:dyDescent="0.25">
      <c r="Q2341" t="str">
        <f>IF(P2341="","",(VLOOKUP(P2341,Flora!$F$2:$M$7000,2,FALSE)))</f>
        <v/>
      </c>
      <c r="R2341" t="str">
        <f>IF(P2341="","",(VLOOKUP(P2341,Flora!$F$2:$M$7000,3,FALSE)))</f>
        <v/>
      </c>
      <c r="S2341" t="str">
        <f>IF(P2341="","",(VLOOKUP(P2341,Flora!$F$2:$M$7000,4,FALSE)))</f>
        <v/>
      </c>
    </row>
    <row r="2342" spans="17:19" x14ac:dyDescent="0.25">
      <c r="Q2342" t="str">
        <f>IF(P2342="","",(VLOOKUP(P2342,Flora!$F$2:$M$7000,2,FALSE)))</f>
        <v/>
      </c>
      <c r="R2342" t="str">
        <f>IF(P2342="","",(VLOOKUP(P2342,Flora!$F$2:$M$7000,3,FALSE)))</f>
        <v/>
      </c>
      <c r="S2342" t="str">
        <f>IF(P2342="","",(VLOOKUP(P2342,Flora!$F$2:$M$7000,4,FALSE)))</f>
        <v/>
      </c>
    </row>
    <row r="2343" spans="17:19" x14ac:dyDescent="0.25">
      <c r="Q2343" t="str">
        <f>IF(P2343="","",(VLOOKUP(P2343,Flora!$F$2:$M$7000,2,FALSE)))</f>
        <v/>
      </c>
      <c r="R2343" t="str">
        <f>IF(P2343="","",(VLOOKUP(P2343,Flora!$F$2:$M$7000,3,FALSE)))</f>
        <v/>
      </c>
      <c r="S2343" t="str">
        <f>IF(P2343="","",(VLOOKUP(P2343,Flora!$F$2:$M$7000,4,FALSE)))</f>
        <v/>
      </c>
    </row>
    <row r="2344" spans="17:19" x14ac:dyDescent="0.25">
      <c r="Q2344" t="str">
        <f>IF(P2344="","",(VLOOKUP(P2344,Flora!$F$2:$M$7000,2,FALSE)))</f>
        <v/>
      </c>
      <c r="R2344" t="str">
        <f>IF(P2344="","",(VLOOKUP(P2344,Flora!$F$2:$M$7000,3,FALSE)))</f>
        <v/>
      </c>
      <c r="S2344" t="str">
        <f>IF(P2344="","",(VLOOKUP(P2344,Flora!$F$2:$M$7000,4,FALSE)))</f>
        <v/>
      </c>
    </row>
    <row r="2345" spans="17:19" x14ac:dyDescent="0.25">
      <c r="Q2345" t="str">
        <f>IF(P2345="","",(VLOOKUP(P2345,Flora!$F$2:$M$7000,2,FALSE)))</f>
        <v/>
      </c>
      <c r="R2345" t="str">
        <f>IF(P2345="","",(VLOOKUP(P2345,Flora!$F$2:$M$7000,3,FALSE)))</f>
        <v/>
      </c>
      <c r="S2345" t="str">
        <f>IF(P2345="","",(VLOOKUP(P2345,Flora!$F$2:$M$7000,4,FALSE)))</f>
        <v/>
      </c>
    </row>
    <row r="2346" spans="17:19" x14ac:dyDescent="0.25">
      <c r="Q2346" t="str">
        <f>IF(P2346="","",(VLOOKUP(P2346,Flora!$F$2:$M$7000,2,FALSE)))</f>
        <v/>
      </c>
      <c r="R2346" t="str">
        <f>IF(P2346="","",(VLOOKUP(P2346,Flora!$F$2:$M$7000,3,FALSE)))</f>
        <v/>
      </c>
      <c r="S2346" t="str">
        <f>IF(P2346="","",(VLOOKUP(P2346,Flora!$F$2:$M$7000,4,FALSE)))</f>
        <v/>
      </c>
    </row>
    <row r="2347" spans="17:19" x14ac:dyDescent="0.25">
      <c r="Q2347" t="str">
        <f>IF(P2347="","",(VLOOKUP(P2347,Flora!$F$2:$M$7000,2,FALSE)))</f>
        <v/>
      </c>
      <c r="R2347" t="str">
        <f>IF(P2347="","",(VLOOKUP(P2347,Flora!$F$2:$M$7000,3,FALSE)))</f>
        <v/>
      </c>
      <c r="S2347" t="str">
        <f>IF(P2347="","",(VLOOKUP(P2347,Flora!$F$2:$M$7000,4,FALSE)))</f>
        <v/>
      </c>
    </row>
    <row r="2348" spans="17:19" x14ac:dyDescent="0.25">
      <c r="Q2348" t="str">
        <f>IF(P2348="","",(VLOOKUP(P2348,Flora!$F$2:$M$7000,2,FALSE)))</f>
        <v/>
      </c>
      <c r="R2348" t="str">
        <f>IF(P2348="","",(VLOOKUP(P2348,Flora!$F$2:$M$7000,3,FALSE)))</f>
        <v/>
      </c>
      <c r="S2348" t="str">
        <f>IF(P2348="","",(VLOOKUP(P2348,Flora!$F$2:$M$7000,4,FALSE)))</f>
        <v/>
      </c>
    </row>
    <row r="2349" spans="17:19" x14ac:dyDescent="0.25">
      <c r="Q2349" t="str">
        <f>IF(P2349="","",(VLOOKUP(P2349,Flora!$F$2:$M$7000,2,FALSE)))</f>
        <v/>
      </c>
      <c r="R2349" t="str">
        <f>IF(P2349="","",(VLOOKUP(P2349,Flora!$F$2:$M$7000,3,FALSE)))</f>
        <v/>
      </c>
      <c r="S2349" t="str">
        <f>IF(P2349="","",(VLOOKUP(P2349,Flora!$F$2:$M$7000,4,FALSE)))</f>
        <v/>
      </c>
    </row>
    <row r="2350" spans="17:19" x14ac:dyDescent="0.25">
      <c r="Q2350" t="str">
        <f>IF(P2350="","",(VLOOKUP(P2350,Flora!$F$2:$M$7000,2,FALSE)))</f>
        <v/>
      </c>
      <c r="R2350" t="str">
        <f>IF(P2350="","",(VLOOKUP(P2350,Flora!$F$2:$M$7000,3,FALSE)))</f>
        <v/>
      </c>
      <c r="S2350" t="str">
        <f>IF(P2350="","",(VLOOKUP(P2350,Flora!$F$2:$M$7000,4,FALSE)))</f>
        <v/>
      </c>
    </row>
    <row r="2351" spans="17:19" x14ac:dyDescent="0.25">
      <c r="Q2351" t="str">
        <f>IF(P2351="","",(VLOOKUP(P2351,Flora!$F$2:$M$7000,2,FALSE)))</f>
        <v/>
      </c>
      <c r="R2351" t="str">
        <f>IF(P2351="","",(VLOOKUP(P2351,Flora!$F$2:$M$7000,3,FALSE)))</f>
        <v/>
      </c>
      <c r="S2351" t="str">
        <f>IF(P2351="","",(VLOOKUP(P2351,Flora!$F$2:$M$7000,4,FALSE)))</f>
        <v/>
      </c>
    </row>
    <row r="2352" spans="17:19" x14ac:dyDescent="0.25">
      <c r="Q2352" t="str">
        <f>IF(P2352="","",(VLOOKUP(P2352,Flora!$F$2:$M$7000,2,FALSE)))</f>
        <v/>
      </c>
      <c r="R2352" t="str">
        <f>IF(P2352="","",(VLOOKUP(P2352,Flora!$F$2:$M$7000,3,FALSE)))</f>
        <v/>
      </c>
      <c r="S2352" t="str">
        <f>IF(P2352="","",(VLOOKUP(P2352,Flora!$F$2:$M$7000,4,FALSE)))</f>
        <v/>
      </c>
    </row>
    <row r="2353" spans="17:19" x14ac:dyDescent="0.25">
      <c r="Q2353" t="str">
        <f>IF(P2353="","",(VLOOKUP(P2353,Flora!$F$2:$M$7000,2,FALSE)))</f>
        <v/>
      </c>
      <c r="R2353" t="str">
        <f>IF(P2353="","",(VLOOKUP(P2353,Flora!$F$2:$M$7000,3,FALSE)))</f>
        <v/>
      </c>
      <c r="S2353" t="str">
        <f>IF(P2353="","",(VLOOKUP(P2353,Flora!$F$2:$M$7000,4,FALSE)))</f>
        <v/>
      </c>
    </row>
    <row r="2354" spans="17:19" x14ac:dyDescent="0.25">
      <c r="Q2354" t="str">
        <f>IF(P2354="","",(VLOOKUP(P2354,Flora!$F$2:$M$7000,2,FALSE)))</f>
        <v/>
      </c>
      <c r="R2354" t="str">
        <f>IF(P2354="","",(VLOOKUP(P2354,Flora!$F$2:$M$7000,3,FALSE)))</f>
        <v/>
      </c>
      <c r="S2354" t="str">
        <f>IF(P2354="","",(VLOOKUP(P2354,Flora!$F$2:$M$7000,4,FALSE)))</f>
        <v/>
      </c>
    </row>
    <row r="2355" spans="17:19" x14ac:dyDescent="0.25">
      <c r="Q2355" t="str">
        <f>IF(P2355="","",(VLOOKUP(P2355,Flora!$F$2:$M$7000,2,FALSE)))</f>
        <v/>
      </c>
      <c r="R2355" t="str">
        <f>IF(P2355="","",(VLOOKUP(P2355,Flora!$F$2:$M$7000,3,FALSE)))</f>
        <v/>
      </c>
      <c r="S2355" t="str">
        <f>IF(P2355="","",(VLOOKUP(P2355,Flora!$F$2:$M$7000,4,FALSE)))</f>
        <v/>
      </c>
    </row>
    <row r="2356" spans="17:19" x14ac:dyDescent="0.25">
      <c r="Q2356" t="str">
        <f>IF(P2356="","",(VLOOKUP(P2356,Flora!$F$2:$M$7000,2,FALSE)))</f>
        <v/>
      </c>
      <c r="R2356" t="str">
        <f>IF(P2356="","",(VLOOKUP(P2356,Flora!$F$2:$M$7000,3,FALSE)))</f>
        <v/>
      </c>
      <c r="S2356" t="str">
        <f>IF(P2356="","",(VLOOKUP(P2356,Flora!$F$2:$M$7000,4,FALSE)))</f>
        <v/>
      </c>
    </row>
    <row r="2357" spans="17:19" x14ac:dyDescent="0.25">
      <c r="Q2357" t="str">
        <f>IF(P2357="","",(VLOOKUP(P2357,Flora!$F$2:$M$7000,2,FALSE)))</f>
        <v/>
      </c>
      <c r="R2357" t="str">
        <f>IF(P2357="","",(VLOOKUP(P2357,Flora!$F$2:$M$7000,3,FALSE)))</f>
        <v/>
      </c>
      <c r="S2357" t="str">
        <f>IF(P2357="","",(VLOOKUP(P2357,Flora!$F$2:$M$7000,4,FALSE)))</f>
        <v/>
      </c>
    </row>
    <row r="2358" spans="17:19" x14ac:dyDescent="0.25">
      <c r="Q2358" t="str">
        <f>IF(P2358="","",(VLOOKUP(P2358,Flora!$F$2:$M$7000,2,FALSE)))</f>
        <v/>
      </c>
      <c r="R2358" t="str">
        <f>IF(P2358="","",(VLOOKUP(P2358,Flora!$F$2:$M$7000,3,FALSE)))</f>
        <v/>
      </c>
      <c r="S2358" t="str">
        <f>IF(P2358="","",(VLOOKUP(P2358,Flora!$F$2:$M$7000,4,FALSE)))</f>
        <v/>
      </c>
    </row>
    <row r="2359" spans="17:19" x14ac:dyDescent="0.25">
      <c r="Q2359" t="str">
        <f>IF(P2359="","",(VLOOKUP(P2359,Flora!$F$2:$M$7000,2,FALSE)))</f>
        <v/>
      </c>
      <c r="R2359" t="str">
        <f>IF(P2359="","",(VLOOKUP(P2359,Flora!$F$2:$M$7000,3,FALSE)))</f>
        <v/>
      </c>
      <c r="S2359" t="str">
        <f>IF(P2359="","",(VLOOKUP(P2359,Flora!$F$2:$M$7000,4,FALSE)))</f>
        <v/>
      </c>
    </row>
    <row r="2360" spans="17:19" x14ac:dyDescent="0.25">
      <c r="Q2360" t="str">
        <f>IF(P2360="","",(VLOOKUP(P2360,Flora!$F$2:$M$7000,2,FALSE)))</f>
        <v/>
      </c>
      <c r="R2360" t="str">
        <f>IF(P2360="","",(VLOOKUP(P2360,Flora!$F$2:$M$7000,3,FALSE)))</f>
        <v/>
      </c>
      <c r="S2360" t="str">
        <f>IF(P2360="","",(VLOOKUP(P2360,Flora!$F$2:$M$7000,4,FALSE)))</f>
        <v/>
      </c>
    </row>
    <row r="2361" spans="17:19" x14ac:dyDescent="0.25">
      <c r="Q2361" t="str">
        <f>IF(P2361="","",(VLOOKUP(P2361,Flora!$F$2:$M$7000,2,FALSE)))</f>
        <v/>
      </c>
      <c r="R2361" t="str">
        <f>IF(P2361="","",(VLOOKUP(P2361,Flora!$F$2:$M$7000,3,FALSE)))</f>
        <v/>
      </c>
      <c r="S2361" t="str">
        <f>IF(P2361="","",(VLOOKUP(P2361,Flora!$F$2:$M$7000,4,FALSE)))</f>
        <v/>
      </c>
    </row>
    <row r="2362" spans="17:19" x14ac:dyDescent="0.25">
      <c r="Q2362" t="str">
        <f>IF(P2362="","",(VLOOKUP(P2362,Flora!$F$2:$M$7000,2,FALSE)))</f>
        <v/>
      </c>
      <c r="R2362" t="str">
        <f>IF(P2362="","",(VLOOKUP(P2362,Flora!$F$2:$M$7000,3,FALSE)))</f>
        <v/>
      </c>
      <c r="S2362" t="str">
        <f>IF(P2362="","",(VLOOKUP(P2362,Flora!$F$2:$M$7000,4,FALSE)))</f>
        <v/>
      </c>
    </row>
    <row r="2363" spans="17:19" x14ac:dyDescent="0.25">
      <c r="Q2363" t="str">
        <f>IF(P2363="","",(VLOOKUP(P2363,Flora!$F$2:$M$7000,2,FALSE)))</f>
        <v/>
      </c>
      <c r="R2363" t="str">
        <f>IF(P2363="","",(VLOOKUP(P2363,Flora!$F$2:$M$7000,3,FALSE)))</f>
        <v/>
      </c>
      <c r="S2363" t="str">
        <f>IF(P2363="","",(VLOOKUP(P2363,Flora!$F$2:$M$7000,4,FALSE)))</f>
        <v/>
      </c>
    </row>
    <row r="2364" spans="17:19" x14ac:dyDescent="0.25">
      <c r="Q2364" t="str">
        <f>IF(P2364="","",(VLOOKUP(P2364,Flora!$F$2:$M$7000,2,FALSE)))</f>
        <v/>
      </c>
      <c r="R2364" t="str">
        <f>IF(P2364="","",(VLOOKUP(P2364,Flora!$F$2:$M$7000,3,FALSE)))</f>
        <v/>
      </c>
      <c r="S2364" t="str">
        <f>IF(P2364="","",(VLOOKUP(P2364,Flora!$F$2:$M$7000,4,FALSE)))</f>
        <v/>
      </c>
    </row>
    <row r="2365" spans="17:19" x14ac:dyDescent="0.25">
      <c r="Q2365" t="str">
        <f>IF(P2365="","",(VLOOKUP(P2365,Flora!$F$2:$M$7000,2,FALSE)))</f>
        <v/>
      </c>
      <c r="R2365" t="str">
        <f>IF(P2365="","",(VLOOKUP(P2365,Flora!$F$2:$M$7000,3,FALSE)))</f>
        <v/>
      </c>
      <c r="S2365" t="str">
        <f>IF(P2365="","",(VLOOKUP(P2365,Flora!$F$2:$M$7000,4,FALSE)))</f>
        <v/>
      </c>
    </row>
    <row r="2366" spans="17:19" x14ac:dyDescent="0.25">
      <c r="Q2366" t="str">
        <f>IF(P2366="","",(VLOOKUP(P2366,Flora!$F$2:$M$7000,2,FALSE)))</f>
        <v/>
      </c>
      <c r="R2366" t="str">
        <f>IF(P2366="","",(VLOOKUP(P2366,Flora!$F$2:$M$7000,3,FALSE)))</f>
        <v/>
      </c>
      <c r="S2366" t="str">
        <f>IF(P2366="","",(VLOOKUP(P2366,Flora!$F$2:$M$7000,4,FALSE)))</f>
        <v/>
      </c>
    </row>
    <row r="2367" spans="17:19" x14ac:dyDescent="0.25">
      <c r="Q2367" t="str">
        <f>IF(P2367="","",(VLOOKUP(P2367,Flora!$F$2:$M$7000,2,FALSE)))</f>
        <v/>
      </c>
      <c r="R2367" t="str">
        <f>IF(P2367="","",(VLOOKUP(P2367,Flora!$F$2:$M$7000,3,FALSE)))</f>
        <v/>
      </c>
      <c r="S2367" t="str">
        <f>IF(P2367="","",(VLOOKUP(P2367,Flora!$F$2:$M$7000,4,FALSE)))</f>
        <v/>
      </c>
    </row>
    <row r="2368" spans="17:19" x14ac:dyDescent="0.25">
      <c r="Q2368" t="str">
        <f>IF(P2368="","",(VLOOKUP(P2368,Flora!$F$2:$M$7000,2,FALSE)))</f>
        <v/>
      </c>
      <c r="R2368" t="str">
        <f>IF(P2368="","",(VLOOKUP(P2368,Flora!$F$2:$M$7000,3,FALSE)))</f>
        <v/>
      </c>
      <c r="S2368" t="str">
        <f>IF(P2368="","",(VLOOKUP(P2368,Flora!$F$2:$M$7000,4,FALSE)))</f>
        <v/>
      </c>
    </row>
    <row r="2369" spans="17:19" x14ac:dyDescent="0.25">
      <c r="Q2369" t="str">
        <f>IF(P2369="","",(VLOOKUP(P2369,Flora!$F$2:$M$7000,2,FALSE)))</f>
        <v/>
      </c>
      <c r="R2369" t="str">
        <f>IF(P2369="","",(VLOOKUP(P2369,Flora!$F$2:$M$7000,3,FALSE)))</f>
        <v/>
      </c>
      <c r="S2369" t="str">
        <f>IF(P2369="","",(VLOOKUP(P2369,Flora!$F$2:$M$7000,4,FALSE)))</f>
        <v/>
      </c>
    </row>
    <row r="2370" spans="17:19" x14ac:dyDescent="0.25">
      <c r="Q2370" t="str">
        <f>IF(P2370="","",(VLOOKUP(P2370,Flora!$F$2:$M$7000,2,FALSE)))</f>
        <v/>
      </c>
      <c r="R2370" t="str">
        <f>IF(P2370="","",(VLOOKUP(P2370,Flora!$F$2:$M$7000,3,FALSE)))</f>
        <v/>
      </c>
      <c r="S2370" t="str">
        <f>IF(P2370="","",(VLOOKUP(P2370,Flora!$F$2:$M$7000,4,FALSE)))</f>
        <v/>
      </c>
    </row>
    <row r="2371" spans="17:19" x14ac:dyDescent="0.25">
      <c r="Q2371" t="str">
        <f>IF(P2371="","",(VLOOKUP(P2371,Flora!$F$2:$M$7000,2,FALSE)))</f>
        <v/>
      </c>
      <c r="R2371" t="str">
        <f>IF(P2371="","",(VLOOKUP(P2371,Flora!$F$2:$M$7000,3,FALSE)))</f>
        <v/>
      </c>
      <c r="S2371" t="str">
        <f>IF(P2371="","",(VLOOKUP(P2371,Flora!$F$2:$M$7000,4,FALSE)))</f>
        <v/>
      </c>
    </row>
    <row r="2372" spans="17:19" x14ac:dyDescent="0.25">
      <c r="Q2372" t="str">
        <f>IF(P2372="","",(VLOOKUP(P2372,Flora!$F$2:$M$7000,2,FALSE)))</f>
        <v/>
      </c>
      <c r="R2372" t="str">
        <f>IF(P2372="","",(VLOOKUP(P2372,Flora!$F$2:$M$7000,3,FALSE)))</f>
        <v/>
      </c>
      <c r="S2372" t="str">
        <f>IF(P2372="","",(VLOOKUP(P2372,Flora!$F$2:$M$7000,4,FALSE)))</f>
        <v/>
      </c>
    </row>
    <row r="2373" spans="17:19" x14ac:dyDescent="0.25">
      <c r="Q2373" t="str">
        <f>IF(P2373="","",(VLOOKUP(P2373,Flora!$F$2:$M$7000,2,FALSE)))</f>
        <v/>
      </c>
      <c r="R2373" t="str">
        <f>IF(P2373="","",(VLOOKUP(P2373,Flora!$F$2:$M$7000,3,FALSE)))</f>
        <v/>
      </c>
      <c r="S2373" t="str">
        <f>IF(P2373="","",(VLOOKUP(P2373,Flora!$F$2:$M$7000,4,FALSE)))</f>
        <v/>
      </c>
    </row>
    <row r="2374" spans="17:19" x14ac:dyDescent="0.25">
      <c r="Q2374" t="str">
        <f>IF(P2374="","",(VLOOKUP(P2374,Flora!$F$2:$M$7000,2,FALSE)))</f>
        <v/>
      </c>
      <c r="R2374" t="str">
        <f>IF(P2374="","",(VLOOKUP(P2374,Flora!$F$2:$M$7000,3,FALSE)))</f>
        <v/>
      </c>
      <c r="S2374" t="str">
        <f>IF(P2374="","",(VLOOKUP(P2374,Flora!$F$2:$M$7000,4,FALSE)))</f>
        <v/>
      </c>
    </row>
    <row r="2375" spans="17:19" x14ac:dyDescent="0.25">
      <c r="Q2375" t="str">
        <f>IF(P2375="","",(VLOOKUP(P2375,Flora!$F$2:$M$7000,2,FALSE)))</f>
        <v/>
      </c>
      <c r="R2375" t="str">
        <f>IF(P2375="","",(VLOOKUP(P2375,Flora!$F$2:$M$7000,3,FALSE)))</f>
        <v/>
      </c>
      <c r="S2375" t="str">
        <f>IF(P2375="","",(VLOOKUP(P2375,Flora!$F$2:$M$7000,4,FALSE)))</f>
        <v/>
      </c>
    </row>
    <row r="2376" spans="17:19" x14ac:dyDescent="0.25">
      <c r="Q2376" t="str">
        <f>IF(P2376="","",(VLOOKUP(P2376,Flora!$F$2:$M$7000,2,FALSE)))</f>
        <v/>
      </c>
      <c r="R2376" t="str">
        <f>IF(P2376="","",(VLOOKUP(P2376,Flora!$F$2:$M$7000,3,FALSE)))</f>
        <v/>
      </c>
      <c r="S2376" t="str">
        <f>IF(P2376="","",(VLOOKUP(P2376,Flora!$F$2:$M$7000,4,FALSE)))</f>
        <v/>
      </c>
    </row>
    <row r="2377" spans="17:19" x14ac:dyDescent="0.25">
      <c r="Q2377" t="str">
        <f>IF(P2377="","",(VLOOKUP(P2377,Flora!$F$2:$M$7000,2,FALSE)))</f>
        <v/>
      </c>
      <c r="R2377" t="str">
        <f>IF(P2377="","",(VLOOKUP(P2377,Flora!$F$2:$M$7000,3,FALSE)))</f>
        <v/>
      </c>
      <c r="S2377" t="str">
        <f>IF(P2377="","",(VLOOKUP(P2377,Flora!$F$2:$M$7000,4,FALSE)))</f>
        <v/>
      </c>
    </row>
    <row r="2378" spans="17:19" x14ac:dyDescent="0.25">
      <c r="Q2378" t="str">
        <f>IF(P2378="","",(VLOOKUP(P2378,Flora!$F$2:$M$7000,2,FALSE)))</f>
        <v/>
      </c>
      <c r="R2378" t="str">
        <f>IF(P2378="","",(VLOOKUP(P2378,Flora!$F$2:$M$7000,3,FALSE)))</f>
        <v/>
      </c>
      <c r="S2378" t="str">
        <f>IF(P2378="","",(VLOOKUP(P2378,Flora!$F$2:$M$7000,4,FALSE)))</f>
        <v/>
      </c>
    </row>
    <row r="2379" spans="17:19" x14ac:dyDescent="0.25">
      <c r="Q2379" t="str">
        <f>IF(P2379="","",(VLOOKUP(P2379,Flora!$F$2:$M$7000,2,FALSE)))</f>
        <v/>
      </c>
      <c r="R2379" t="str">
        <f>IF(P2379="","",(VLOOKUP(P2379,Flora!$F$2:$M$7000,3,FALSE)))</f>
        <v/>
      </c>
      <c r="S2379" t="str">
        <f>IF(P2379="","",(VLOOKUP(P2379,Flora!$F$2:$M$7000,4,FALSE)))</f>
        <v/>
      </c>
    </row>
    <row r="2380" spans="17:19" x14ac:dyDescent="0.25">
      <c r="Q2380" t="str">
        <f>IF(P2380="","",(VLOOKUP(P2380,Flora!$F$2:$M$7000,2,FALSE)))</f>
        <v/>
      </c>
      <c r="R2380" t="str">
        <f>IF(P2380="","",(VLOOKUP(P2380,Flora!$F$2:$M$7000,3,FALSE)))</f>
        <v/>
      </c>
      <c r="S2380" t="str">
        <f>IF(P2380="","",(VLOOKUP(P2380,Flora!$F$2:$M$7000,4,FALSE)))</f>
        <v/>
      </c>
    </row>
    <row r="2381" spans="17:19" x14ac:dyDescent="0.25">
      <c r="Q2381" t="str">
        <f>IF(P2381="","",(VLOOKUP(P2381,Flora!$F$2:$M$7000,2,FALSE)))</f>
        <v/>
      </c>
      <c r="R2381" t="str">
        <f>IF(P2381="","",(VLOOKUP(P2381,Flora!$F$2:$M$7000,3,FALSE)))</f>
        <v/>
      </c>
      <c r="S2381" t="str">
        <f>IF(P2381="","",(VLOOKUP(P2381,Flora!$F$2:$M$7000,4,FALSE)))</f>
        <v/>
      </c>
    </row>
    <row r="2382" spans="17:19" x14ac:dyDescent="0.25">
      <c r="Q2382" t="str">
        <f>IF(P2382="","",(VLOOKUP(P2382,Flora!$F$2:$M$7000,2,FALSE)))</f>
        <v/>
      </c>
      <c r="R2382" t="str">
        <f>IF(P2382="","",(VLOOKUP(P2382,Flora!$F$2:$M$7000,3,FALSE)))</f>
        <v/>
      </c>
      <c r="S2382" t="str">
        <f>IF(P2382="","",(VLOOKUP(P2382,Flora!$F$2:$M$7000,4,FALSE)))</f>
        <v/>
      </c>
    </row>
    <row r="2383" spans="17:19" x14ac:dyDescent="0.25">
      <c r="Q2383" t="str">
        <f>IF(P2383="","",(VLOOKUP(P2383,Flora!$F$2:$M$7000,2,FALSE)))</f>
        <v/>
      </c>
      <c r="R2383" t="str">
        <f>IF(P2383="","",(VLOOKUP(P2383,Flora!$F$2:$M$7000,3,FALSE)))</f>
        <v/>
      </c>
      <c r="S2383" t="str">
        <f>IF(P2383="","",(VLOOKUP(P2383,Flora!$F$2:$M$7000,4,FALSE)))</f>
        <v/>
      </c>
    </row>
    <row r="2384" spans="17:19" x14ac:dyDescent="0.25">
      <c r="Q2384" t="str">
        <f>IF(P2384="","",(VLOOKUP(P2384,Flora!$F$2:$M$7000,2,FALSE)))</f>
        <v/>
      </c>
      <c r="R2384" t="str">
        <f>IF(P2384="","",(VLOOKUP(P2384,Flora!$F$2:$M$7000,3,FALSE)))</f>
        <v/>
      </c>
      <c r="S2384" t="str">
        <f>IF(P2384="","",(VLOOKUP(P2384,Flora!$F$2:$M$7000,4,FALSE)))</f>
        <v/>
      </c>
    </row>
    <row r="2385" spans="17:19" x14ac:dyDescent="0.25">
      <c r="Q2385" t="str">
        <f>IF(P2385="","",(VLOOKUP(P2385,Flora!$F$2:$M$7000,2,FALSE)))</f>
        <v/>
      </c>
      <c r="R2385" t="str">
        <f>IF(P2385="","",(VLOOKUP(P2385,Flora!$F$2:$M$7000,3,FALSE)))</f>
        <v/>
      </c>
      <c r="S2385" t="str">
        <f>IF(P2385="","",(VLOOKUP(P2385,Flora!$F$2:$M$7000,4,FALSE)))</f>
        <v/>
      </c>
    </row>
    <row r="2386" spans="17:19" x14ac:dyDescent="0.25">
      <c r="Q2386" t="str">
        <f>IF(P2386="","",(VLOOKUP(P2386,Flora!$F$2:$M$7000,2,FALSE)))</f>
        <v/>
      </c>
      <c r="R2386" t="str">
        <f>IF(P2386="","",(VLOOKUP(P2386,Flora!$F$2:$M$7000,3,FALSE)))</f>
        <v/>
      </c>
      <c r="S2386" t="str">
        <f>IF(P2386="","",(VLOOKUP(P2386,Flora!$F$2:$M$7000,4,FALSE)))</f>
        <v/>
      </c>
    </row>
    <row r="2387" spans="17:19" x14ac:dyDescent="0.25">
      <c r="Q2387" t="str">
        <f>IF(P2387="","",(VLOOKUP(P2387,Flora!$F$2:$M$7000,2,FALSE)))</f>
        <v/>
      </c>
      <c r="R2387" t="str">
        <f>IF(P2387="","",(VLOOKUP(P2387,Flora!$F$2:$M$7000,3,FALSE)))</f>
        <v/>
      </c>
      <c r="S2387" t="str">
        <f>IF(P2387="","",(VLOOKUP(P2387,Flora!$F$2:$M$7000,4,FALSE)))</f>
        <v/>
      </c>
    </row>
    <row r="2388" spans="17:19" x14ac:dyDescent="0.25">
      <c r="Q2388" t="str">
        <f>IF(P2388="","",(VLOOKUP(P2388,Flora!$F$2:$M$7000,2,FALSE)))</f>
        <v/>
      </c>
      <c r="R2388" t="str">
        <f>IF(P2388="","",(VLOOKUP(P2388,Flora!$F$2:$M$7000,3,FALSE)))</f>
        <v/>
      </c>
      <c r="S2388" t="str">
        <f>IF(P2388="","",(VLOOKUP(P2388,Flora!$F$2:$M$7000,4,FALSE)))</f>
        <v/>
      </c>
    </row>
    <row r="2389" spans="17:19" x14ac:dyDescent="0.25">
      <c r="Q2389" t="str">
        <f>IF(P2389="","",(VLOOKUP(P2389,Flora!$F$2:$M$7000,2,FALSE)))</f>
        <v/>
      </c>
      <c r="R2389" t="str">
        <f>IF(P2389="","",(VLOOKUP(P2389,Flora!$F$2:$M$7000,3,FALSE)))</f>
        <v/>
      </c>
      <c r="S2389" t="str">
        <f>IF(P2389="","",(VLOOKUP(P2389,Flora!$F$2:$M$7000,4,FALSE)))</f>
        <v/>
      </c>
    </row>
    <row r="2390" spans="17:19" x14ac:dyDescent="0.25">
      <c r="Q2390" t="str">
        <f>IF(P2390="","",(VLOOKUP(P2390,Flora!$F$2:$M$7000,2,FALSE)))</f>
        <v/>
      </c>
      <c r="R2390" t="str">
        <f>IF(P2390="","",(VLOOKUP(P2390,Flora!$F$2:$M$7000,3,FALSE)))</f>
        <v/>
      </c>
      <c r="S2390" t="str">
        <f>IF(P2390="","",(VLOOKUP(P2390,Flora!$F$2:$M$7000,4,FALSE)))</f>
        <v/>
      </c>
    </row>
    <row r="2391" spans="17:19" x14ac:dyDescent="0.25">
      <c r="Q2391" t="str">
        <f>IF(P2391="","",(VLOOKUP(P2391,Flora!$F$2:$M$7000,2,FALSE)))</f>
        <v/>
      </c>
      <c r="R2391" t="str">
        <f>IF(P2391="","",(VLOOKUP(P2391,Flora!$F$2:$M$7000,3,FALSE)))</f>
        <v/>
      </c>
      <c r="S2391" t="str">
        <f>IF(P2391="","",(VLOOKUP(P2391,Flora!$F$2:$M$7000,4,FALSE)))</f>
        <v/>
      </c>
    </row>
    <row r="2392" spans="17:19" x14ac:dyDescent="0.25">
      <c r="Q2392" t="str">
        <f>IF(P2392="","",(VLOOKUP(P2392,Flora!$F$2:$M$7000,2,FALSE)))</f>
        <v/>
      </c>
      <c r="R2392" t="str">
        <f>IF(P2392="","",(VLOOKUP(P2392,Flora!$F$2:$M$7000,3,FALSE)))</f>
        <v/>
      </c>
      <c r="S2392" t="str">
        <f>IF(P2392="","",(VLOOKUP(P2392,Flora!$F$2:$M$7000,4,FALSE)))</f>
        <v/>
      </c>
    </row>
    <row r="2393" spans="17:19" x14ac:dyDescent="0.25">
      <c r="Q2393" t="str">
        <f>IF(P2393="","",(VLOOKUP(P2393,Flora!$F$2:$M$7000,2,FALSE)))</f>
        <v/>
      </c>
      <c r="R2393" t="str">
        <f>IF(P2393="","",(VLOOKUP(P2393,Flora!$F$2:$M$7000,3,FALSE)))</f>
        <v/>
      </c>
      <c r="S2393" t="str">
        <f>IF(P2393="","",(VLOOKUP(P2393,Flora!$F$2:$M$7000,4,FALSE)))</f>
        <v/>
      </c>
    </row>
    <row r="2394" spans="17:19" x14ac:dyDescent="0.25">
      <c r="Q2394" t="str">
        <f>IF(P2394="","",(VLOOKUP(P2394,Flora!$F$2:$M$7000,2,FALSE)))</f>
        <v/>
      </c>
      <c r="R2394" t="str">
        <f>IF(P2394="","",(VLOOKUP(P2394,Flora!$F$2:$M$7000,3,FALSE)))</f>
        <v/>
      </c>
      <c r="S2394" t="str">
        <f>IF(P2394="","",(VLOOKUP(P2394,Flora!$F$2:$M$7000,4,FALSE)))</f>
        <v/>
      </c>
    </row>
    <row r="2395" spans="17:19" x14ac:dyDescent="0.25">
      <c r="Q2395" t="str">
        <f>IF(P2395="","",(VLOOKUP(P2395,Flora!$F$2:$M$7000,2,FALSE)))</f>
        <v/>
      </c>
      <c r="R2395" t="str">
        <f>IF(P2395="","",(VLOOKUP(P2395,Flora!$F$2:$M$7000,3,FALSE)))</f>
        <v/>
      </c>
      <c r="S2395" t="str">
        <f>IF(P2395="","",(VLOOKUP(P2395,Flora!$F$2:$M$7000,4,FALSE)))</f>
        <v/>
      </c>
    </row>
    <row r="2396" spans="17:19" x14ac:dyDescent="0.25">
      <c r="Q2396" t="str">
        <f>IF(P2396="","",(VLOOKUP(P2396,Flora!$F$2:$M$7000,2,FALSE)))</f>
        <v/>
      </c>
      <c r="R2396" t="str">
        <f>IF(P2396="","",(VLOOKUP(P2396,Flora!$F$2:$M$7000,3,FALSE)))</f>
        <v/>
      </c>
      <c r="S2396" t="str">
        <f>IF(P2396="","",(VLOOKUP(P2396,Flora!$F$2:$M$7000,4,FALSE)))</f>
        <v/>
      </c>
    </row>
    <row r="2397" spans="17:19" x14ac:dyDescent="0.25">
      <c r="Q2397" t="str">
        <f>IF(P2397="","",(VLOOKUP(P2397,Flora!$F$2:$M$7000,2,FALSE)))</f>
        <v/>
      </c>
      <c r="R2397" t="str">
        <f>IF(P2397="","",(VLOOKUP(P2397,Flora!$F$2:$M$7000,3,FALSE)))</f>
        <v/>
      </c>
      <c r="S2397" t="str">
        <f>IF(P2397="","",(VLOOKUP(P2397,Flora!$F$2:$M$7000,4,FALSE)))</f>
        <v/>
      </c>
    </row>
    <row r="2398" spans="17:19" x14ac:dyDescent="0.25">
      <c r="Q2398" t="str">
        <f>IF(P2398="","",(VLOOKUP(P2398,Flora!$F$2:$M$7000,2,FALSE)))</f>
        <v/>
      </c>
      <c r="R2398" t="str">
        <f>IF(P2398="","",(VLOOKUP(P2398,Flora!$F$2:$M$7000,3,FALSE)))</f>
        <v/>
      </c>
      <c r="S2398" t="str">
        <f>IF(P2398="","",(VLOOKUP(P2398,Flora!$F$2:$M$7000,4,FALSE)))</f>
        <v/>
      </c>
    </row>
    <row r="2399" spans="17:19" x14ac:dyDescent="0.25">
      <c r="Q2399" t="str">
        <f>IF(P2399="","",(VLOOKUP(P2399,Flora!$F$2:$M$7000,2,FALSE)))</f>
        <v/>
      </c>
      <c r="R2399" t="str">
        <f>IF(P2399="","",(VLOOKUP(P2399,Flora!$F$2:$M$7000,3,FALSE)))</f>
        <v/>
      </c>
      <c r="S2399" t="str">
        <f>IF(P2399="","",(VLOOKUP(P2399,Flora!$F$2:$M$7000,4,FALSE)))</f>
        <v/>
      </c>
    </row>
    <row r="2400" spans="17:19" x14ac:dyDescent="0.25">
      <c r="Q2400" t="str">
        <f>IF(P2400="","",(VLOOKUP(P2400,Flora!$F$2:$M$7000,2,FALSE)))</f>
        <v/>
      </c>
      <c r="R2400" t="str">
        <f>IF(P2400="","",(VLOOKUP(P2400,Flora!$F$2:$M$7000,3,FALSE)))</f>
        <v/>
      </c>
      <c r="S2400" t="str">
        <f>IF(P2400="","",(VLOOKUP(P2400,Flora!$F$2:$M$7000,4,FALSE)))</f>
        <v/>
      </c>
    </row>
    <row r="2401" spans="17:19" x14ac:dyDescent="0.25">
      <c r="Q2401" t="str">
        <f>IF(P2401="","",(VLOOKUP(P2401,Flora!$F$2:$M$7000,2,FALSE)))</f>
        <v/>
      </c>
      <c r="R2401" t="str">
        <f>IF(P2401="","",(VLOOKUP(P2401,Flora!$F$2:$M$7000,3,FALSE)))</f>
        <v/>
      </c>
      <c r="S2401" t="str">
        <f>IF(P2401="","",(VLOOKUP(P2401,Flora!$F$2:$M$7000,4,FALSE)))</f>
        <v/>
      </c>
    </row>
    <row r="2402" spans="17:19" x14ac:dyDescent="0.25">
      <c r="Q2402" t="str">
        <f>IF(P2402="","",(VLOOKUP(P2402,Flora!$F$2:$M$7000,2,FALSE)))</f>
        <v/>
      </c>
      <c r="R2402" t="str">
        <f>IF(P2402="","",(VLOOKUP(P2402,Flora!$F$2:$M$7000,3,FALSE)))</f>
        <v/>
      </c>
      <c r="S2402" t="str">
        <f>IF(P2402="","",(VLOOKUP(P2402,Flora!$F$2:$M$7000,4,FALSE)))</f>
        <v/>
      </c>
    </row>
    <row r="2403" spans="17:19" x14ac:dyDescent="0.25">
      <c r="Q2403" t="str">
        <f>IF(P2403="","",(VLOOKUP(P2403,Flora!$F$2:$M$7000,2,FALSE)))</f>
        <v/>
      </c>
      <c r="R2403" t="str">
        <f>IF(P2403="","",(VLOOKUP(P2403,Flora!$F$2:$M$7000,3,FALSE)))</f>
        <v/>
      </c>
      <c r="S2403" t="str">
        <f>IF(P2403="","",(VLOOKUP(P2403,Flora!$F$2:$M$7000,4,FALSE)))</f>
        <v/>
      </c>
    </row>
    <row r="2404" spans="17:19" x14ac:dyDescent="0.25">
      <c r="Q2404" t="str">
        <f>IF(P2404="","",(VLOOKUP(P2404,Flora!$F$2:$M$7000,2,FALSE)))</f>
        <v/>
      </c>
      <c r="R2404" t="str">
        <f>IF(P2404="","",(VLOOKUP(P2404,Flora!$F$2:$M$7000,3,FALSE)))</f>
        <v/>
      </c>
      <c r="S2404" t="str">
        <f>IF(P2404="","",(VLOOKUP(P2404,Flora!$F$2:$M$7000,4,FALSE)))</f>
        <v/>
      </c>
    </row>
    <row r="2405" spans="17:19" x14ac:dyDescent="0.25">
      <c r="Q2405" t="str">
        <f>IF(P2405="","",(VLOOKUP(P2405,Flora!$F$2:$M$7000,2,FALSE)))</f>
        <v/>
      </c>
      <c r="R2405" t="str">
        <f>IF(P2405="","",(VLOOKUP(P2405,Flora!$F$2:$M$7000,3,FALSE)))</f>
        <v/>
      </c>
      <c r="S2405" t="str">
        <f>IF(P2405="","",(VLOOKUP(P2405,Flora!$F$2:$M$7000,4,FALSE)))</f>
        <v/>
      </c>
    </row>
    <row r="2406" spans="17:19" x14ac:dyDescent="0.25">
      <c r="Q2406" t="str">
        <f>IF(P2406="","",(VLOOKUP(P2406,Flora!$F$2:$M$7000,2,FALSE)))</f>
        <v/>
      </c>
      <c r="R2406" t="str">
        <f>IF(P2406="","",(VLOOKUP(P2406,Flora!$F$2:$M$7000,3,FALSE)))</f>
        <v/>
      </c>
      <c r="S2406" t="str">
        <f>IF(P2406="","",(VLOOKUP(P2406,Flora!$F$2:$M$7000,4,FALSE)))</f>
        <v/>
      </c>
    </row>
    <row r="2407" spans="17:19" x14ac:dyDescent="0.25">
      <c r="Q2407" t="str">
        <f>IF(P2407="","",(VLOOKUP(P2407,Flora!$F$2:$M$7000,2,FALSE)))</f>
        <v/>
      </c>
      <c r="R2407" t="str">
        <f>IF(P2407="","",(VLOOKUP(P2407,Flora!$F$2:$M$7000,3,FALSE)))</f>
        <v/>
      </c>
      <c r="S2407" t="str">
        <f>IF(P2407="","",(VLOOKUP(P2407,Flora!$F$2:$M$7000,4,FALSE)))</f>
        <v/>
      </c>
    </row>
    <row r="2408" spans="17:19" x14ac:dyDescent="0.25">
      <c r="Q2408" t="str">
        <f>IF(P2408="","",(VLOOKUP(P2408,Flora!$F$2:$M$7000,2,FALSE)))</f>
        <v/>
      </c>
      <c r="R2408" t="str">
        <f>IF(P2408="","",(VLOOKUP(P2408,Flora!$F$2:$M$7000,3,FALSE)))</f>
        <v/>
      </c>
      <c r="S2408" t="str">
        <f>IF(P2408="","",(VLOOKUP(P2408,Flora!$F$2:$M$7000,4,FALSE)))</f>
        <v/>
      </c>
    </row>
    <row r="2409" spans="17:19" x14ac:dyDescent="0.25">
      <c r="Q2409" t="str">
        <f>IF(P2409="","",(VLOOKUP(P2409,Flora!$F$2:$M$7000,2,FALSE)))</f>
        <v/>
      </c>
      <c r="R2409" t="str">
        <f>IF(P2409="","",(VLOOKUP(P2409,Flora!$F$2:$M$7000,3,FALSE)))</f>
        <v/>
      </c>
      <c r="S2409" t="str">
        <f>IF(P2409="","",(VLOOKUP(P2409,Flora!$F$2:$M$7000,4,FALSE)))</f>
        <v/>
      </c>
    </row>
    <row r="2410" spans="17:19" x14ac:dyDescent="0.25">
      <c r="Q2410" t="str">
        <f>IF(P2410="","",(VLOOKUP(P2410,Flora!$F$2:$M$7000,2,FALSE)))</f>
        <v/>
      </c>
      <c r="R2410" t="str">
        <f>IF(P2410="","",(VLOOKUP(P2410,Flora!$F$2:$M$7000,3,FALSE)))</f>
        <v/>
      </c>
      <c r="S2410" t="str">
        <f>IF(P2410="","",(VLOOKUP(P2410,Flora!$F$2:$M$7000,4,FALSE)))</f>
        <v/>
      </c>
    </row>
    <row r="2411" spans="17:19" x14ac:dyDescent="0.25">
      <c r="Q2411" t="str">
        <f>IF(P2411="","",(VLOOKUP(P2411,Flora!$F$2:$M$7000,2,FALSE)))</f>
        <v/>
      </c>
      <c r="R2411" t="str">
        <f>IF(P2411="","",(VLOOKUP(P2411,Flora!$F$2:$M$7000,3,FALSE)))</f>
        <v/>
      </c>
      <c r="S2411" t="str">
        <f>IF(P2411="","",(VLOOKUP(P2411,Flora!$F$2:$M$7000,4,FALSE)))</f>
        <v/>
      </c>
    </row>
    <row r="2412" spans="17:19" x14ac:dyDescent="0.25">
      <c r="Q2412" t="str">
        <f>IF(P2412="","",(VLOOKUP(P2412,Flora!$F$2:$M$7000,2,FALSE)))</f>
        <v/>
      </c>
      <c r="R2412" t="str">
        <f>IF(P2412="","",(VLOOKUP(P2412,Flora!$F$2:$M$7000,3,FALSE)))</f>
        <v/>
      </c>
      <c r="S2412" t="str">
        <f>IF(P2412="","",(VLOOKUP(P2412,Flora!$F$2:$M$7000,4,FALSE)))</f>
        <v/>
      </c>
    </row>
    <row r="2413" spans="17:19" x14ac:dyDescent="0.25">
      <c r="Q2413" t="str">
        <f>IF(P2413="","",(VLOOKUP(P2413,Flora!$F$2:$M$7000,2,FALSE)))</f>
        <v/>
      </c>
      <c r="R2413" t="str">
        <f>IF(P2413="","",(VLOOKUP(P2413,Flora!$F$2:$M$7000,3,FALSE)))</f>
        <v/>
      </c>
      <c r="S2413" t="str">
        <f>IF(P2413="","",(VLOOKUP(P2413,Flora!$F$2:$M$7000,4,FALSE)))</f>
        <v/>
      </c>
    </row>
    <row r="2414" spans="17:19" x14ac:dyDescent="0.25">
      <c r="Q2414" t="str">
        <f>IF(P2414="","",(VLOOKUP(P2414,Flora!$F$2:$M$7000,2,FALSE)))</f>
        <v/>
      </c>
      <c r="R2414" t="str">
        <f>IF(P2414="","",(VLOOKUP(P2414,Flora!$F$2:$M$7000,3,FALSE)))</f>
        <v/>
      </c>
      <c r="S2414" t="str">
        <f>IF(P2414="","",(VLOOKUP(P2414,Flora!$F$2:$M$7000,4,FALSE)))</f>
        <v/>
      </c>
    </row>
    <row r="2415" spans="17:19" x14ac:dyDescent="0.25">
      <c r="Q2415" t="str">
        <f>IF(P2415="","",(VLOOKUP(P2415,Flora!$F$2:$M$7000,2,FALSE)))</f>
        <v/>
      </c>
      <c r="R2415" t="str">
        <f>IF(P2415="","",(VLOOKUP(P2415,Flora!$F$2:$M$7000,3,FALSE)))</f>
        <v/>
      </c>
      <c r="S2415" t="str">
        <f>IF(P2415="","",(VLOOKUP(P2415,Flora!$F$2:$M$7000,4,FALSE)))</f>
        <v/>
      </c>
    </row>
    <row r="2416" spans="17:19" x14ac:dyDescent="0.25">
      <c r="Q2416" t="str">
        <f>IF(P2416="","",(VLOOKUP(P2416,Flora!$F$2:$M$7000,2,FALSE)))</f>
        <v/>
      </c>
      <c r="R2416" t="str">
        <f>IF(P2416="","",(VLOOKUP(P2416,Flora!$F$2:$M$7000,3,FALSE)))</f>
        <v/>
      </c>
      <c r="S2416" t="str">
        <f>IF(P2416="","",(VLOOKUP(P2416,Flora!$F$2:$M$7000,4,FALSE)))</f>
        <v/>
      </c>
    </row>
    <row r="2417" spans="17:19" x14ac:dyDescent="0.25">
      <c r="Q2417" t="str">
        <f>IF(P2417="","",(VLOOKUP(P2417,Flora!$F$2:$M$7000,2,FALSE)))</f>
        <v/>
      </c>
      <c r="R2417" t="str">
        <f>IF(P2417="","",(VLOOKUP(P2417,Flora!$F$2:$M$7000,3,FALSE)))</f>
        <v/>
      </c>
      <c r="S2417" t="str">
        <f>IF(P2417="","",(VLOOKUP(P2417,Flora!$F$2:$M$7000,4,FALSE)))</f>
        <v/>
      </c>
    </row>
    <row r="2418" spans="17:19" x14ac:dyDescent="0.25">
      <c r="Q2418" t="str">
        <f>IF(P2418="","",(VLOOKUP(P2418,Flora!$F$2:$M$7000,2,FALSE)))</f>
        <v/>
      </c>
      <c r="R2418" t="str">
        <f>IF(P2418="","",(VLOOKUP(P2418,Flora!$F$2:$M$7000,3,FALSE)))</f>
        <v/>
      </c>
      <c r="S2418" t="str">
        <f>IF(P2418="","",(VLOOKUP(P2418,Flora!$F$2:$M$7000,4,FALSE)))</f>
        <v/>
      </c>
    </row>
    <row r="2419" spans="17:19" x14ac:dyDescent="0.25">
      <c r="Q2419" t="str">
        <f>IF(P2419="","",(VLOOKUP(P2419,Flora!$F$2:$M$7000,2,FALSE)))</f>
        <v/>
      </c>
      <c r="R2419" t="str">
        <f>IF(P2419="","",(VLOOKUP(P2419,Flora!$F$2:$M$7000,3,FALSE)))</f>
        <v/>
      </c>
      <c r="S2419" t="str">
        <f>IF(P2419="","",(VLOOKUP(P2419,Flora!$F$2:$M$7000,4,FALSE)))</f>
        <v/>
      </c>
    </row>
    <row r="2420" spans="17:19" x14ac:dyDescent="0.25">
      <c r="Q2420" t="str">
        <f>IF(P2420="","",(VLOOKUP(P2420,Flora!$F$2:$M$7000,2,FALSE)))</f>
        <v/>
      </c>
      <c r="R2420" t="str">
        <f>IF(P2420="","",(VLOOKUP(P2420,Flora!$F$2:$M$7000,3,FALSE)))</f>
        <v/>
      </c>
      <c r="S2420" t="str">
        <f>IF(P2420="","",(VLOOKUP(P2420,Flora!$F$2:$M$7000,4,FALSE)))</f>
        <v/>
      </c>
    </row>
    <row r="2421" spans="17:19" x14ac:dyDescent="0.25">
      <c r="Q2421" t="str">
        <f>IF(P2421="","",(VLOOKUP(P2421,Flora!$F$2:$M$7000,2,FALSE)))</f>
        <v/>
      </c>
      <c r="R2421" t="str">
        <f>IF(P2421="","",(VLOOKUP(P2421,Flora!$F$2:$M$7000,3,FALSE)))</f>
        <v/>
      </c>
      <c r="S2421" t="str">
        <f>IF(P2421="","",(VLOOKUP(P2421,Flora!$F$2:$M$7000,4,FALSE)))</f>
        <v/>
      </c>
    </row>
    <row r="2422" spans="17:19" x14ac:dyDescent="0.25">
      <c r="Q2422" t="str">
        <f>IF(P2422="","",(VLOOKUP(P2422,Flora!$F$2:$M$7000,2,FALSE)))</f>
        <v/>
      </c>
      <c r="R2422" t="str">
        <f>IF(P2422="","",(VLOOKUP(P2422,Flora!$F$2:$M$7000,3,FALSE)))</f>
        <v/>
      </c>
      <c r="S2422" t="str">
        <f>IF(P2422="","",(VLOOKUP(P2422,Flora!$F$2:$M$7000,4,FALSE)))</f>
        <v/>
      </c>
    </row>
    <row r="2423" spans="17:19" x14ac:dyDescent="0.25">
      <c r="Q2423" t="str">
        <f>IF(P2423="","",(VLOOKUP(P2423,Flora!$F$2:$M$7000,2,FALSE)))</f>
        <v/>
      </c>
      <c r="R2423" t="str">
        <f>IF(P2423="","",(VLOOKUP(P2423,Flora!$F$2:$M$7000,3,FALSE)))</f>
        <v/>
      </c>
      <c r="S2423" t="str">
        <f>IF(P2423="","",(VLOOKUP(P2423,Flora!$F$2:$M$7000,4,FALSE)))</f>
        <v/>
      </c>
    </row>
    <row r="2424" spans="17:19" x14ac:dyDescent="0.25">
      <c r="Q2424" t="str">
        <f>IF(P2424="","",(VLOOKUP(P2424,Flora!$F$2:$M$7000,2,FALSE)))</f>
        <v/>
      </c>
      <c r="R2424" t="str">
        <f>IF(P2424="","",(VLOOKUP(P2424,Flora!$F$2:$M$7000,3,FALSE)))</f>
        <v/>
      </c>
      <c r="S2424" t="str">
        <f>IF(P2424="","",(VLOOKUP(P2424,Flora!$F$2:$M$7000,4,FALSE)))</f>
        <v/>
      </c>
    </row>
    <row r="2425" spans="17:19" x14ac:dyDescent="0.25">
      <c r="Q2425" t="str">
        <f>IF(P2425="","",(VLOOKUP(P2425,Flora!$F$2:$M$7000,2,FALSE)))</f>
        <v/>
      </c>
      <c r="R2425" t="str">
        <f>IF(P2425="","",(VLOOKUP(P2425,Flora!$F$2:$M$7000,3,FALSE)))</f>
        <v/>
      </c>
      <c r="S2425" t="str">
        <f>IF(P2425="","",(VLOOKUP(P2425,Flora!$F$2:$M$7000,4,FALSE)))</f>
        <v/>
      </c>
    </row>
    <row r="2426" spans="17:19" x14ac:dyDescent="0.25">
      <c r="Q2426" t="str">
        <f>IF(P2426="","",(VLOOKUP(P2426,Flora!$F$2:$M$7000,2,FALSE)))</f>
        <v/>
      </c>
      <c r="R2426" t="str">
        <f>IF(P2426="","",(VLOOKUP(P2426,Flora!$F$2:$M$7000,3,FALSE)))</f>
        <v/>
      </c>
      <c r="S2426" t="str">
        <f>IF(P2426="","",(VLOOKUP(P2426,Flora!$F$2:$M$7000,4,FALSE)))</f>
        <v/>
      </c>
    </row>
    <row r="2427" spans="17:19" x14ac:dyDescent="0.25">
      <c r="Q2427" t="str">
        <f>IF(P2427="","",(VLOOKUP(P2427,Flora!$F$2:$M$7000,2,FALSE)))</f>
        <v/>
      </c>
      <c r="R2427" t="str">
        <f>IF(P2427="","",(VLOOKUP(P2427,Flora!$F$2:$M$7000,3,FALSE)))</f>
        <v/>
      </c>
      <c r="S2427" t="str">
        <f>IF(P2427="","",(VLOOKUP(P2427,Flora!$F$2:$M$7000,4,FALSE)))</f>
        <v/>
      </c>
    </row>
    <row r="2428" spans="17:19" x14ac:dyDescent="0.25">
      <c r="Q2428" t="str">
        <f>IF(P2428="","",(VLOOKUP(P2428,Flora!$F$2:$M$7000,2,FALSE)))</f>
        <v/>
      </c>
      <c r="R2428" t="str">
        <f>IF(P2428="","",(VLOOKUP(P2428,Flora!$F$2:$M$7000,3,FALSE)))</f>
        <v/>
      </c>
      <c r="S2428" t="str">
        <f>IF(P2428="","",(VLOOKUP(P2428,Flora!$F$2:$M$7000,4,FALSE)))</f>
        <v/>
      </c>
    </row>
    <row r="2429" spans="17:19" x14ac:dyDescent="0.25">
      <c r="Q2429" t="str">
        <f>IF(P2429="","",(VLOOKUP(P2429,Flora!$F$2:$M$7000,2,FALSE)))</f>
        <v/>
      </c>
      <c r="R2429" t="str">
        <f>IF(P2429="","",(VLOOKUP(P2429,Flora!$F$2:$M$7000,3,FALSE)))</f>
        <v/>
      </c>
      <c r="S2429" t="str">
        <f>IF(P2429="","",(VLOOKUP(P2429,Flora!$F$2:$M$7000,4,FALSE)))</f>
        <v/>
      </c>
    </row>
    <row r="2430" spans="17:19" x14ac:dyDescent="0.25">
      <c r="Q2430" t="str">
        <f>IF(P2430="","",(VLOOKUP(P2430,Flora!$F$2:$M$7000,2,FALSE)))</f>
        <v/>
      </c>
      <c r="R2430" t="str">
        <f>IF(P2430="","",(VLOOKUP(P2430,Flora!$F$2:$M$7000,3,FALSE)))</f>
        <v/>
      </c>
      <c r="S2430" t="str">
        <f>IF(P2430="","",(VLOOKUP(P2430,Flora!$F$2:$M$7000,4,FALSE)))</f>
        <v/>
      </c>
    </row>
    <row r="2431" spans="17:19" x14ac:dyDescent="0.25">
      <c r="Q2431" t="str">
        <f>IF(P2431="","",(VLOOKUP(P2431,Flora!$F$2:$M$7000,2,FALSE)))</f>
        <v/>
      </c>
      <c r="R2431" t="str">
        <f>IF(P2431="","",(VLOOKUP(P2431,Flora!$F$2:$M$7000,3,FALSE)))</f>
        <v/>
      </c>
      <c r="S2431" t="str">
        <f>IF(P2431="","",(VLOOKUP(P2431,Flora!$F$2:$M$7000,4,FALSE)))</f>
        <v/>
      </c>
    </row>
    <row r="2432" spans="17:19" x14ac:dyDescent="0.25">
      <c r="Q2432" t="str">
        <f>IF(P2432="","",(VLOOKUP(P2432,Flora!$F$2:$M$7000,2,FALSE)))</f>
        <v/>
      </c>
      <c r="R2432" t="str">
        <f>IF(P2432="","",(VLOOKUP(P2432,Flora!$F$2:$M$7000,3,FALSE)))</f>
        <v/>
      </c>
      <c r="S2432" t="str">
        <f>IF(P2432="","",(VLOOKUP(P2432,Flora!$F$2:$M$7000,4,FALSE)))</f>
        <v/>
      </c>
    </row>
    <row r="2433" spans="17:19" x14ac:dyDescent="0.25">
      <c r="Q2433" t="str">
        <f>IF(P2433="","",(VLOOKUP(P2433,Flora!$F$2:$M$7000,2,FALSE)))</f>
        <v/>
      </c>
      <c r="R2433" t="str">
        <f>IF(P2433="","",(VLOOKUP(P2433,Flora!$F$2:$M$7000,3,FALSE)))</f>
        <v/>
      </c>
      <c r="S2433" t="str">
        <f>IF(P2433="","",(VLOOKUP(P2433,Flora!$F$2:$M$7000,4,FALSE)))</f>
        <v/>
      </c>
    </row>
    <row r="2434" spans="17:19" x14ac:dyDescent="0.25">
      <c r="Q2434" t="str">
        <f>IF(P2434="","",(VLOOKUP(P2434,Flora!$F$2:$M$7000,2,FALSE)))</f>
        <v/>
      </c>
      <c r="R2434" t="str">
        <f>IF(P2434="","",(VLOOKUP(P2434,Flora!$F$2:$M$7000,3,FALSE)))</f>
        <v/>
      </c>
      <c r="S2434" t="str">
        <f>IF(P2434="","",(VLOOKUP(P2434,Flora!$F$2:$M$7000,4,FALSE)))</f>
        <v/>
      </c>
    </row>
    <row r="2435" spans="17:19" x14ac:dyDescent="0.25">
      <c r="Q2435" t="str">
        <f>IF(P2435="","",(VLOOKUP(P2435,Flora!$F$2:$M$7000,2,FALSE)))</f>
        <v/>
      </c>
      <c r="R2435" t="str">
        <f>IF(P2435="","",(VLOOKUP(P2435,Flora!$F$2:$M$7000,3,FALSE)))</f>
        <v/>
      </c>
      <c r="S2435" t="str">
        <f>IF(P2435="","",(VLOOKUP(P2435,Flora!$F$2:$M$7000,4,FALSE)))</f>
        <v/>
      </c>
    </row>
    <row r="2436" spans="17:19" x14ac:dyDescent="0.25">
      <c r="Q2436" t="str">
        <f>IF(P2436="","",(VLOOKUP(P2436,Flora!$F$2:$M$7000,2,FALSE)))</f>
        <v/>
      </c>
      <c r="R2436" t="str">
        <f>IF(P2436="","",(VLOOKUP(P2436,Flora!$F$2:$M$7000,3,FALSE)))</f>
        <v/>
      </c>
      <c r="S2436" t="str">
        <f>IF(P2436="","",(VLOOKUP(P2436,Flora!$F$2:$M$7000,4,FALSE)))</f>
        <v/>
      </c>
    </row>
    <row r="2437" spans="17:19" x14ac:dyDescent="0.25">
      <c r="Q2437" t="str">
        <f>IF(P2437="","",(VLOOKUP(P2437,Flora!$F$2:$M$7000,2,FALSE)))</f>
        <v/>
      </c>
      <c r="R2437" t="str">
        <f>IF(P2437="","",(VLOOKUP(P2437,Flora!$F$2:$M$7000,3,FALSE)))</f>
        <v/>
      </c>
      <c r="S2437" t="str">
        <f>IF(P2437="","",(VLOOKUP(P2437,Flora!$F$2:$M$7000,4,FALSE)))</f>
        <v/>
      </c>
    </row>
    <row r="2438" spans="17:19" x14ac:dyDescent="0.25">
      <c r="Q2438" t="str">
        <f>IF(P2438="","",(VLOOKUP(P2438,Flora!$F$2:$M$7000,2,FALSE)))</f>
        <v/>
      </c>
      <c r="R2438" t="str">
        <f>IF(P2438="","",(VLOOKUP(P2438,Flora!$F$2:$M$7000,3,FALSE)))</f>
        <v/>
      </c>
      <c r="S2438" t="str">
        <f>IF(P2438="","",(VLOOKUP(P2438,Flora!$F$2:$M$7000,4,FALSE)))</f>
        <v/>
      </c>
    </row>
    <row r="2439" spans="17:19" x14ac:dyDescent="0.25">
      <c r="Q2439" t="str">
        <f>IF(P2439="","",(VLOOKUP(P2439,Flora!$F$2:$M$7000,2,FALSE)))</f>
        <v/>
      </c>
      <c r="R2439" t="str">
        <f>IF(P2439="","",(VLOOKUP(P2439,Flora!$F$2:$M$7000,3,FALSE)))</f>
        <v/>
      </c>
      <c r="S2439" t="str">
        <f>IF(P2439="","",(VLOOKUP(P2439,Flora!$F$2:$M$7000,4,FALSE)))</f>
        <v/>
      </c>
    </row>
    <row r="2440" spans="17:19" x14ac:dyDescent="0.25">
      <c r="Q2440" t="str">
        <f>IF(P2440="","",(VLOOKUP(P2440,Flora!$F$2:$M$7000,2,FALSE)))</f>
        <v/>
      </c>
      <c r="R2440" t="str">
        <f>IF(P2440="","",(VLOOKUP(P2440,Flora!$F$2:$M$7000,3,FALSE)))</f>
        <v/>
      </c>
      <c r="S2440" t="str">
        <f>IF(P2440="","",(VLOOKUP(P2440,Flora!$F$2:$M$7000,4,FALSE)))</f>
        <v/>
      </c>
    </row>
    <row r="2441" spans="17:19" x14ac:dyDescent="0.25">
      <c r="Q2441" t="str">
        <f>IF(P2441="","",(VLOOKUP(P2441,Flora!$F$2:$M$7000,2,FALSE)))</f>
        <v/>
      </c>
      <c r="R2441" t="str">
        <f>IF(P2441="","",(VLOOKUP(P2441,Flora!$F$2:$M$7000,3,FALSE)))</f>
        <v/>
      </c>
      <c r="S2441" t="str">
        <f>IF(P2441="","",(VLOOKUP(P2441,Flora!$F$2:$M$7000,4,FALSE)))</f>
        <v/>
      </c>
    </row>
    <row r="2442" spans="17:19" x14ac:dyDescent="0.25">
      <c r="Q2442" t="str">
        <f>IF(P2442="","",(VLOOKUP(P2442,Flora!$F$2:$M$7000,2,FALSE)))</f>
        <v/>
      </c>
      <c r="R2442" t="str">
        <f>IF(P2442="","",(VLOOKUP(P2442,Flora!$F$2:$M$7000,3,FALSE)))</f>
        <v/>
      </c>
      <c r="S2442" t="str">
        <f>IF(P2442="","",(VLOOKUP(P2442,Flora!$F$2:$M$7000,4,FALSE)))</f>
        <v/>
      </c>
    </row>
    <row r="2443" spans="17:19" x14ac:dyDescent="0.25">
      <c r="Q2443" t="str">
        <f>IF(P2443="","",(VLOOKUP(P2443,Flora!$F$2:$M$7000,2,FALSE)))</f>
        <v/>
      </c>
      <c r="R2443" t="str">
        <f>IF(P2443="","",(VLOOKUP(P2443,Flora!$F$2:$M$7000,3,FALSE)))</f>
        <v/>
      </c>
      <c r="S2443" t="str">
        <f>IF(P2443="","",(VLOOKUP(P2443,Flora!$F$2:$M$7000,4,FALSE)))</f>
        <v/>
      </c>
    </row>
    <row r="2444" spans="17:19" x14ac:dyDescent="0.25">
      <c r="Q2444" t="str">
        <f>IF(P2444="","",(VLOOKUP(P2444,Flora!$F$2:$M$7000,2,FALSE)))</f>
        <v/>
      </c>
      <c r="R2444" t="str">
        <f>IF(P2444="","",(VLOOKUP(P2444,Flora!$F$2:$M$7000,3,FALSE)))</f>
        <v/>
      </c>
      <c r="S2444" t="str">
        <f>IF(P2444="","",(VLOOKUP(P2444,Flora!$F$2:$M$7000,4,FALSE)))</f>
        <v/>
      </c>
    </row>
    <row r="2445" spans="17:19" x14ac:dyDescent="0.25">
      <c r="Q2445" t="str">
        <f>IF(P2445="","",(VLOOKUP(P2445,Flora!$F$2:$M$7000,2,FALSE)))</f>
        <v/>
      </c>
      <c r="R2445" t="str">
        <f>IF(P2445="","",(VLOOKUP(P2445,Flora!$F$2:$M$7000,3,FALSE)))</f>
        <v/>
      </c>
      <c r="S2445" t="str">
        <f>IF(P2445="","",(VLOOKUP(P2445,Flora!$F$2:$M$7000,4,FALSE)))</f>
        <v/>
      </c>
    </row>
    <row r="2446" spans="17:19" x14ac:dyDescent="0.25">
      <c r="Q2446" t="str">
        <f>IF(P2446="","",(VLOOKUP(P2446,Flora!$F$2:$M$7000,2,FALSE)))</f>
        <v/>
      </c>
      <c r="R2446" t="str">
        <f>IF(P2446="","",(VLOOKUP(P2446,Flora!$F$2:$M$7000,3,FALSE)))</f>
        <v/>
      </c>
      <c r="S2446" t="str">
        <f>IF(P2446="","",(VLOOKUP(P2446,Flora!$F$2:$M$7000,4,FALSE)))</f>
        <v/>
      </c>
    </row>
    <row r="2447" spans="17:19" x14ac:dyDescent="0.25">
      <c r="Q2447" t="str">
        <f>IF(P2447="","",(VLOOKUP(P2447,Flora!$F$2:$M$7000,2,FALSE)))</f>
        <v/>
      </c>
      <c r="R2447" t="str">
        <f>IF(P2447="","",(VLOOKUP(P2447,Flora!$F$2:$M$7000,3,FALSE)))</f>
        <v/>
      </c>
      <c r="S2447" t="str">
        <f>IF(P2447="","",(VLOOKUP(P2447,Flora!$F$2:$M$7000,4,FALSE)))</f>
        <v/>
      </c>
    </row>
    <row r="2448" spans="17:19" x14ac:dyDescent="0.25">
      <c r="Q2448" t="str">
        <f>IF(P2448="","",(VLOOKUP(P2448,Flora!$F$2:$M$7000,2,FALSE)))</f>
        <v/>
      </c>
      <c r="R2448" t="str">
        <f>IF(P2448="","",(VLOOKUP(P2448,Flora!$F$2:$M$7000,3,FALSE)))</f>
        <v/>
      </c>
      <c r="S2448" t="str">
        <f>IF(P2448="","",(VLOOKUP(P2448,Flora!$F$2:$M$7000,4,FALSE)))</f>
        <v/>
      </c>
    </row>
    <row r="2449" spans="17:19" x14ac:dyDescent="0.25">
      <c r="Q2449" t="str">
        <f>IF(P2449="","",(VLOOKUP(P2449,Flora!$F$2:$M$7000,2,FALSE)))</f>
        <v/>
      </c>
      <c r="R2449" t="str">
        <f>IF(P2449="","",(VLOOKUP(P2449,Flora!$F$2:$M$7000,3,FALSE)))</f>
        <v/>
      </c>
      <c r="S2449" t="str">
        <f>IF(P2449="","",(VLOOKUP(P2449,Flora!$F$2:$M$7000,4,FALSE)))</f>
        <v/>
      </c>
    </row>
    <row r="2450" spans="17:19" x14ac:dyDescent="0.25">
      <c r="Q2450" t="str">
        <f>IF(P2450="","",(VLOOKUP(P2450,Flora!$F$2:$M$7000,2,FALSE)))</f>
        <v/>
      </c>
      <c r="R2450" t="str">
        <f>IF(P2450="","",(VLOOKUP(P2450,Flora!$F$2:$M$7000,3,FALSE)))</f>
        <v/>
      </c>
      <c r="S2450" t="str">
        <f>IF(P2450="","",(VLOOKUP(P2450,Flora!$F$2:$M$7000,4,FALSE)))</f>
        <v/>
      </c>
    </row>
    <row r="2451" spans="17:19" x14ac:dyDescent="0.25">
      <c r="Q2451" t="str">
        <f>IF(P2451="","",(VLOOKUP(P2451,Flora!$F$2:$M$7000,2,FALSE)))</f>
        <v/>
      </c>
      <c r="R2451" t="str">
        <f>IF(P2451="","",(VLOOKUP(P2451,Flora!$F$2:$M$7000,3,FALSE)))</f>
        <v/>
      </c>
      <c r="S2451" t="str">
        <f>IF(P2451="","",(VLOOKUP(P2451,Flora!$F$2:$M$7000,4,FALSE)))</f>
        <v/>
      </c>
    </row>
    <row r="2452" spans="17:19" x14ac:dyDescent="0.25">
      <c r="Q2452" t="str">
        <f>IF(P2452="","",(VLOOKUP(P2452,Flora!$F$2:$M$7000,2,FALSE)))</f>
        <v/>
      </c>
      <c r="R2452" t="str">
        <f>IF(P2452="","",(VLOOKUP(P2452,Flora!$F$2:$M$7000,3,FALSE)))</f>
        <v/>
      </c>
      <c r="S2452" t="str">
        <f>IF(P2452="","",(VLOOKUP(P2452,Flora!$F$2:$M$7000,4,FALSE)))</f>
        <v/>
      </c>
    </row>
    <row r="2453" spans="17:19" x14ac:dyDescent="0.25">
      <c r="Q2453" t="str">
        <f>IF(P2453="","",(VLOOKUP(P2453,Flora!$F$2:$M$7000,2,FALSE)))</f>
        <v/>
      </c>
      <c r="R2453" t="str">
        <f>IF(P2453="","",(VLOOKUP(P2453,Flora!$F$2:$M$7000,3,FALSE)))</f>
        <v/>
      </c>
      <c r="S2453" t="str">
        <f>IF(P2453="","",(VLOOKUP(P2453,Flora!$F$2:$M$7000,4,FALSE)))</f>
        <v/>
      </c>
    </row>
    <row r="2454" spans="17:19" x14ac:dyDescent="0.25">
      <c r="Q2454" t="str">
        <f>IF(P2454="","",(VLOOKUP(P2454,Flora!$F$2:$M$7000,2,FALSE)))</f>
        <v/>
      </c>
      <c r="R2454" t="str">
        <f>IF(P2454="","",(VLOOKUP(P2454,Flora!$F$2:$M$7000,3,FALSE)))</f>
        <v/>
      </c>
      <c r="S2454" t="str">
        <f>IF(P2454="","",(VLOOKUP(P2454,Flora!$F$2:$M$7000,4,FALSE)))</f>
        <v/>
      </c>
    </row>
    <row r="2455" spans="17:19" x14ac:dyDescent="0.25">
      <c r="Q2455" t="str">
        <f>IF(P2455="","",(VLOOKUP(P2455,Flora!$F$2:$M$7000,2,FALSE)))</f>
        <v/>
      </c>
      <c r="R2455" t="str">
        <f>IF(P2455="","",(VLOOKUP(P2455,Flora!$F$2:$M$7000,3,FALSE)))</f>
        <v/>
      </c>
      <c r="S2455" t="str">
        <f>IF(P2455="","",(VLOOKUP(P2455,Flora!$F$2:$M$7000,4,FALSE)))</f>
        <v/>
      </c>
    </row>
    <row r="2456" spans="17:19" x14ac:dyDescent="0.25">
      <c r="Q2456" t="str">
        <f>IF(P2456="","",(VLOOKUP(P2456,Flora!$F$2:$M$7000,2,FALSE)))</f>
        <v/>
      </c>
      <c r="R2456" t="str">
        <f>IF(P2456="","",(VLOOKUP(P2456,Flora!$F$2:$M$7000,3,FALSE)))</f>
        <v/>
      </c>
      <c r="S2456" t="str">
        <f>IF(P2456="","",(VLOOKUP(P2456,Flora!$F$2:$M$7000,4,FALSE)))</f>
        <v/>
      </c>
    </row>
    <row r="2457" spans="17:19" x14ac:dyDescent="0.25">
      <c r="Q2457" t="str">
        <f>IF(P2457="","",(VLOOKUP(P2457,Flora!$F$2:$M$7000,2,FALSE)))</f>
        <v/>
      </c>
      <c r="R2457" t="str">
        <f>IF(P2457="","",(VLOOKUP(P2457,Flora!$F$2:$M$7000,3,FALSE)))</f>
        <v/>
      </c>
      <c r="S2457" t="str">
        <f>IF(P2457="","",(VLOOKUP(P2457,Flora!$F$2:$M$7000,4,FALSE)))</f>
        <v/>
      </c>
    </row>
    <row r="2458" spans="17:19" x14ac:dyDescent="0.25">
      <c r="Q2458" t="str">
        <f>IF(P2458="","",(VLOOKUP(P2458,Flora!$F$2:$M$7000,2,FALSE)))</f>
        <v/>
      </c>
      <c r="R2458" t="str">
        <f>IF(P2458="","",(VLOOKUP(P2458,Flora!$F$2:$M$7000,3,FALSE)))</f>
        <v/>
      </c>
      <c r="S2458" t="str">
        <f>IF(P2458="","",(VLOOKUP(P2458,Flora!$F$2:$M$7000,4,FALSE)))</f>
        <v/>
      </c>
    </row>
    <row r="2459" spans="17:19" x14ac:dyDescent="0.25">
      <c r="Q2459" t="str">
        <f>IF(P2459="","",(VLOOKUP(P2459,Flora!$F$2:$M$7000,2,FALSE)))</f>
        <v/>
      </c>
      <c r="R2459" t="str">
        <f>IF(P2459="","",(VLOOKUP(P2459,Flora!$F$2:$M$7000,3,FALSE)))</f>
        <v/>
      </c>
      <c r="S2459" t="str">
        <f>IF(P2459="","",(VLOOKUP(P2459,Flora!$F$2:$M$7000,4,FALSE)))</f>
        <v/>
      </c>
    </row>
    <row r="2460" spans="17:19" x14ac:dyDescent="0.25">
      <c r="Q2460" t="str">
        <f>IF(P2460="","",(VLOOKUP(P2460,Flora!$F$2:$M$7000,2,FALSE)))</f>
        <v/>
      </c>
      <c r="R2460" t="str">
        <f>IF(P2460="","",(VLOOKUP(P2460,Flora!$F$2:$M$7000,3,FALSE)))</f>
        <v/>
      </c>
      <c r="S2460" t="str">
        <f>IF(P2460="","",(VLOOKUP(P2460,Flora!$F$2:$M$7000,4,FALSE)))</f>
        <v/>
      </c>
    </row>
    <row r="2461" spans="17:19" x14ac:dyDescent="0.25">
      <c r="Q2461" t="str">
        <f>IF(P2461="","",(VLOOKUP(P2461,Flora!$F$2:$M$7000,2,FALSE)))</f>
        <v/>
      </c>
      <c r="R2461" t="str">
        <f>IF(P2461="","",(VLOOKUP(P2461,Flora!$F$2:$M$7000,3,FALSE)))</f>
        <v/>
      </c>
      <c r="S2461" t="str">
        <f>IF(P2461="","",(VLOOKUP(P2461,Flora!$F$2:$M$7000,4,FALSE)))</f>
        <v/>
      </c>
    </row>
    <row r="2462" spans="17:19" x14ac:dyDescent="0.25">
      <c r="Q2462" t="str">
        <f>IF(P2462="","",(VLOOKUP(P2462,Flora!$F$2:$M$7000,2,FALSE)))</f>
        <v/>
      </c>
      <c r="R2462" t="str">
        <f>IF(P2462="","",(VLOOKUP(P2462,Flora!$F$2:$M$7000,3,FALSE)))</f>
        <v/>
      </c>
      <c r="S2462" t="str">
        <f>IF(P2462="","",(VLOOKUP(P2462,Flora!$F$2:$M$7000,4,FALSE)))</f>
        <v/>
      </c>
    </row>
    <row r="2463" spans="17:19" x14ac:dyDescent="0.25">
      <c r="Q2463" t="str">
        <f>IF(P2463="","",(VLOOKUP(P2463,Flora!$F$2:$M$7000,2,FALSE)))</f>
        <v/>
      </c>
      <c r="R2463" t="str">
        <f>IF(P2463="","",(VLOOKUP(P2463,Flora!$F$2:$M$7000,3,FALSE)))</f>
        <v/>
      </c>
      <c r="S2463" t="str">
        <f>IF(P2463="","",(VLOOKUP(P2463,Flora!$F$2:$M$7000,4,FALSE)))</f>
        <v/>
      </c>
    </row>
    <row r="2464" spans="17:19" x14ac:dyDescent="0.25">
      <c r="Q2464" t="str">
        <f>IF(P2464="","",(VLOOKUP(P2464,Flora!$F$2:$M$7000,2,FALSE)))</f>
        <v/>
      </c>
      <c r="R2464" t="str">
        <f>IF(P2464="","",(VLOOKUP(P2464,Flora!$F$2:$M$7000,3,FALSE)))</f>
        <v/>
      </c>
      <c r="S2464" t="str">
        <f>IF(P2464="","",(VLOOKUP(P2464,Flora!$F$2:$M$7000,4,FALSE)))</f>
        <v/>
      </c>
    </row>
    <row r="2465" spans="17:19" x14ac:dyDescent="0.25">
      <c r="Q2465" t="str">
        <f>IF(P2465="","",(VLOOKUP(P2465,Flora!$F$2:$M$7000,2,FALSE)))</f>
        <v/>
      </c>
      <c r="R2465" t="str">
        <f>IF(P2465="","",(VLOOKUP(P2465,Flora!$F$2:$M$7000,3,FALSE)))</f>
        <v/>
      </c>
      <c r="S2465" t="str">
        <f>IF(P2465="","",(VLOOKUP(P2465,Flora!$F$2:$M$7000,4,FALSE)))</f>
        <v/>
      </c>
    </row>
    <row r="2466" spans="17:19" x14ac:dyDescent="0.25">
      <c r="Q2466" t="str">
        <f>IF(P2466="","",(VLOOKUP(P2466,Flora!$F$2:$M$7000,2,FALSE)))</f>
        <v/>
      </c>
      <c r="R2466" t="str">
        <f>IF(P2466="","",(VLOOKUP(P2466,Flora!$F$2:$M$7000,3,FALSE)))</f>
        <v/>
      </c>
      <c r="S2466" t="str">
        <f>IF(P2466="","",(VLOOKUP(P2466,Flora!$F$2:$M$7000,4,FALSE)))</f>
        <v/>
      </c>
    </row>
    <row r="2467" spans="17:19" x14ac:dyDescent="0.25">
      <c r="Q2467" t="str">
        <f>IF(P2467="","",(VLOOKUP(P2467,Flora!$F$2:$M$7000,2,FALSE)))</f>
        <v/>
      </c>
      <c r="R2467" t="str">
        <f>IF(P2467="","",(VLOOKUP(P2467,Flora!$F$2:$M$7000,3,FALSE)))</f>
        <v/>
      </c>
      <c r="S2467" t="str">
        <f>IF(P2467="","",(VLOOKUP(P2467,Flora!$F$2:$M$7000,4,FALSE)))</f>
        <v/>
      </c>
    </row>
    <row r="2468" spans="17:19" x14ac:dyDescent="0.25">
      <c r="Q2468" t="str">
        <f>IF(P2468="","",(VLOOKUP(P2468,Flora!$F$2:$M$7000,2,FALSE)))</f>
        <v/>
      </c>
      <c r="R2468" t="str">
        <f>IF(P2468="","",(VLOOKUP(P2468,Flora!$F$2:$M$7000,3,FALSE)))</f>
        <v/>
      </c>
      <c r="S2468" t="str">
        <f>IF(P2468="","",(VLOOKUP(P2468,Flora!$F$2:$M$7000,4,FALSE)))</f>
        <v/>
      </c>
    </row>
    <row r="2469" spans="17:19" x14ac:dyDescent="0.25">
      <c r="Q2469" t="str">
        <f>IF(P2469="","",(VLOOKUP(P2469,Flora!$F$2:$M$7000,2,FALSE)))</f>
        <v/>
      </c>
      <c r="R2469" t="str">
        <f>IF(P2469="","",(VLOOKUP(P2469,Flora!$F$2:$M$7000,3,FALSE)))</f>
        <v/>
      </c>
      <c r="S2469" t="str">
        <f>IF(P2469="","",(VLOOKUP(P2469,Flora!$F$2:$M$7000,4,FALSE)))</f>
        <v/>
      </c>
    </row>
    <row r="2470" spans="17:19" x14ac:dyDescent="0.25">
      <c r="Q2470" t="str">
        <f>IF(P2470="","",(VLOOKUP(P2470,Flora!$F$2:$M$7000,2,FALSE)))</f>
        <v/>
      </c>
      <c r="R2470" t="str">
        <f>IF(P2470="","",(VLOOKUP(P2470,Flora!$F$2:$M$7000,3,FALSE)))</f>
        <v/>
      </c>
      <c r="S2470" t="str">
        <f>IF(P2470="","",(VLOOKUP(P2470,Flora!$F$2:$M$7000,4,FALSE)))</f>
        <v/>
      </c>
    </row>
    <row r="2471" spans="17:19" x14ac:dyDescent="0.25">
      <c r="Q2471" t="str">
        <f>IF(P2471="","",(VLOOKUP(P2471,Flora!$F$2:$M$7000,2,FALSE)))</f>
        <v/>
      </c>
      <c r="R2471" t="str">
        <f>IF(P2471="","",(VLOOKUP(P2471,Flora!$F$2:$M$7000,3,FALSE)))</f>
        <v/>
      </c>
      <c r="S2471" t="str">
        <f>IF(P2471="","",(VLOOKUP(P2471,Flora!$F$2:$M$7000,4,FALSE)))</f>
        <v/>
      </c>
    </row>
    <row r="2472" spans="17:19" x14ac:dyDescent="0.25">
      <c r="Q2472" t="str">
        <f>IF(P2472="","",(VLOOKUP(P2472,Flora!$F$2:$M$7000,2,FALSE)))</f>
        <v/>
      </c>
      <c r="R2472" t="str">
        <f>IF(P2472="","",(VLOOKUP(P2472,Flora!$F$2:$M$7000,3,FALSE)))</f>
        <v/>
      </c>
      <c r="S2472" t="str">
        <f>IF(P2472="","",(VLOOKUP(P2472,Flora!$F$2:$M$7000,4,FALSE)))</f>
        <v/>
      </c>
    </row>
    <row r="2473" spans="17:19" x14ac:dyDescent="0.25">
      <c r="Q2473" t="str">
        <f>IF(P2473="","",(VLOOKUP(P2473,Flora!$F$2:$M$7000,2,FALSE)))</f>
        <v/>
      </c>
      <c r="R2473" t="str">
        <f>IF(P2473="","",(VLOOKUP(P2473,Flora!$F$2:$M$7000,3,FALSE)))</f>
        <v/>
      </c>
      <c r="S2473" t="str">
        <f>IF(P2473="","",(VLOOKUP(P2473,Flora!$F$2:$M$7000,4,FALSE)))</f>
        <v/>
      </c>
    </row>
    <row r="2474" spans="17:19" x14ac:dyDescent="0.25">
      <c r="Q2474" t="str">
        <f>IF(P2474="","",(VLOOKUP(P2474,Flora!$F$2:$M$7000,2,FALSE)))</f>
        <v/>
      </c>
      <c r="R2474" t="str">
        <f>IF(P2474="","",(VLOOKUP(P2474,Flora!$F$2:$M$7000,3,FALSE)))</f>
        <v/>
      </c>
      <c r="S2474" t="str">
        <f>IF(P2474="","",(VLOOKUP(P2474,Flora!$F$2:$M$7000,4,FALSE)))</f>
        <v/>
      </c>
    </row>
    <row r="2475" spans="17:19" x14ac:dyDescent="0.25">
      <c r="Q2475" t="str">
        <f>IF(P2475="","",(VLOOKUP(P2475,Flora!$F$2:$M$7000,2,FALSE)))</f>
        <v/>
      </c>
      <c r="R2475" t="str">
        <f>IF(P2475="","",(VLOOKUP(P2475,Flora!$F$2:$M$7000,3,FALSE)))</f>
        <v/>
      </c>
      <c r="S2475" t="str">
        <f>IF(P2475="","",(VLOOKUP(P2475,Flora!$F$2:$M$7000,4,FALSE)))</f>
        <v/>
      </c>
    </row>
    <row r="2476" spans="17:19" x14ac:dyDescent="0.25">
      <c r="Q2476" t="str">
        <f>IF(P2476="","",(VLOOKUP(P2476,Flora!$F$2:$M$7000,2,FALSE)))</f>
        <v/>
      </c>
      <c r="R2476" t="str">
        <f>IF(P2476="","",(VLOOKUP(P2476,Flora!$F$2:$M$7000,3,FALSE)))</f>
        <v/>
      </c>
      <c r="S2476" t="str">
        <f>IF(P2476="","",(VLOOKUP(P2476,Flora!$F$2:$M$7000,4,FALSE)))</f>
        <v/>
      </c>
    </row>
    <row r="2477" spans="17:19" x14ac:dyDescent="0.25">
      <c r="Q2477" t="str">
        <f>IF(P2477="","",(VLOOKUP(P2477,Flora!$F$2:$M$7000,2,FALSE)))</f>
        <v/>
      </c>
      <c r="R2477" t="str">
        <f>IF(P2477="","",(VLOOKUP(P2477,Flora!$F$2:$M$7000,3,FALSE)))</f>
        <v/>
      </c>
      <c r="S2477" t="str">
        <f>IF(P2477="","",(VLOOKUP(P2477,Flora!$F$2:$M$7000,4,FALSE)))</f>
        <v/>
      </c>
    </row>
    <row r="2478" spans="17:19" x14ac:dyDescent="0.25">
      <c r="Q2478" t="str">
        <f>IF(P2478="","",(VLOOKUP(P2478,Flora!$F$2:$M$7000,2,FALSE)))</f>
        <v/>
      </c>
      <c r="R2478" t="str">
        <f>IF(P2478="","",(VLOOKUP(P2478,Flora!$F$2:$M$7000,3,FALSE)))</f>
        <v/>
      </c>
      <c r="S2478" t="str">
        <f>IF(P2478="","",(VLOOKUP(P2478,Flora!$F$2:$M$7000,4,FALSE)))</f>
        <v/>
      </c>
    </row>
    <row r="2479" spans="17:19" x14ac:dyDescent="0.25">
      <c r="Q2479" t="str">
        <f>IF(P2479="","",(VLOOKUP(P2479,Flora!$F$2:$M$7000,2,FALSE)))</f>
        <v/>
      </c>
      <c r="R2479" t="str">
        <f>IF(P2479="","",(VLOOKUP(P2479,Flora!$F$2:$M$7000,3,FALSE)))</f>
        <v/>
      </c>
      <c r="S2479" t="str">
        <f>IF(P2479="","",(VLOOKUP(P2479,Flora!$F$2:$M$7000,4,FALSE)))</f>
        <v/>
      </c>
    </row>
    <row r="2480" spans="17:19" x14ac:dyDescent="0.25">
      <c r="Q2480" t="str">
        <f>IF(P2480="","",(VLOOKUP(P2480,Flora!$F$2:$M$7000,2,FALSE)))</f>
        <v/>
      </c>
      <c r="R2480" t="str">
        <f>IF(P2480="","",(VLOOKUP(P2480,Flora!$F$2:$M$7000,3,FALSE)))</f>
        <v/>
      </c>
      <c r="S2480" t="str">
        <f>IF(P2480="","",(VLOOKUP(P2480,Flora!$F$2:$M$7000,4,FALSE)))</f>
        <v/>
      </c>
    </row>
    <row r="2481" spans="17:19" x14ac:dyDescent="0.25">
      <c r="Q2481" t="str">
        <f>IF(P2481="","",(VLOOKUP(P2481,Flora!$F$2:$M$7000,2,FALSE)))</f>
        <v/>
      </c>
      <c r="R2481" t="str">
        <f>IF(P2481="","",(VLOOKUP(P2481,Flora!$F$2:$M$7000,3,FALSE)))</f>
        <v/>
      </c>
      <c r="S2481" t="str">
        <f>IF(P2481="","",(VLOOKUP(P2481,Flora!$F$2:$M$7000,4,FALSE)))</f>
        <v/>
      </c>
    </row>
    <row r="2482" spans="17:19" x14ac:dyDescent="0.25">
      <c r="Q2482" t="str">
        <f>IF(P2482="","",(VLOOKUP(P2482,Flora!$F$2:$M$7000,2,FALSE)))</f>
        <v/>
      </c>
      <c r="R2482" t="str">
        <f>IF(P2482="","",(VLOOKUP(P2482,Flora!$F$2:$M$7000,3,FALSE)))</f>
        <v/>
      </c>
      <c r="S2482" t="str">
        <f>IF(P2482="","",(VLOOKUP(P2482,Flora!$F$2:$M$7000,4,FALSE)))</f>
        <v/>
      </c>
    </row>
    <row r="2483" spans="17:19" x14ac:dyDescent="0.25">
      <c r="Q2483" t="str">
        <f>IF(P2483="","",(VLOOKUP(P2483,Flora!$F$2:$M$7000,2,FALSE)))</f>
        <v/>
      </c>
      <c r="R2483" t="str">
        <f>IF(P2483="","",(VLOOKUP(P2483,Flora!$F$2:$M$7000,3,FALSE)))</f>
        <v/>
      </c>
      <c r="S2483" t="str">
        <f>IF(P2483="","",(VLOOKUP(P2483,Flora!$F$2:$M$7000,4,FALSE)))</f>
        <v/>
      </c>
    </row>
    <row r="2484" spans="17:19" x14ac:dyDescent="0.25">
      <c r="Q2484" t="str">
        <f>IF(P2484="","",(VLOOKUP(P2484,Flora!$F$2:$M$7000,2,FALSE)))</f>
        <v/>
      </c>
      <c r="R2484" t="str">
        <f>IF(P2484="","",(VLOOKUP(P2484,Flora!$F$2:$M$7000,3,FALSE)))</f>
        <v/>
      </c>
      <c r="S2484" t="str">
        <f>IF(P2484="","",(VLOOKUP(P2484,Flora!$F$2:$M$7000,4,FALSE)))</f>
        <v/>
      </c>
    </row>
    <row r="2485" spans="17:19" x14ac:dyDescent="0.25">
      <c r="Q2485" t="str">
        <f>IF(P2485="","",(VLOOKUP(P2485,Flora!$F$2:$M$7000,2,FALSE)))</f>
        <v/>
      </c>
      <c r="R2485" t="str">
        <f>IF(P2485="","",(VLOOKUP(P2485,Flora!$F$2:$M$7000,3,FALSE)))</f>
        <v/>
      </c>
      <c r="S2485" t="str">
        <f>IF(P2485="","",(VLOOKUP(P2485,Flora!$F$2:$M$7000,4,FALSE)))</f>
        <v/>
      </c>
    </row>
    <row r="2486" spans="17:19" x14ac:dyDescent="0.25">
      <c r="Q2486" t="str">
        <f>IF(P2486="","",(VLOOKUP(P2486,Flora!$F$2:$M$7000,2,FALSE)))</f>
        <v/>
      </c>
      <c r="R2486" t="str">
        <f>IF(P2486="","",(VLOOKUP(P2486,Flora!$F$2:$M$7000,3,FALSE)))</f>
        <v/>
      </c>
      <c r="S2486" t="str">
        <f>IF(P2486="","",(VLOOKUP(P2486,Flora!$F$2:$M$7000,4,FALSE)))</f>
        <v/>
      </c>
    </row>
    <row r="2487" spans="17:19" x14ac:dyDescent="0.25">
      <c r="Q2487" t="str">
        <f>IF(P2487="","",(VLOOKUP(P2487,Flora!$F$2:$M$7000,2,FALSE)))</f>
        <v/>
      </c>
      <c r="R2487" t="str">
        <f>IF(P2487="","",(VLOOKUP(P2487,Flora!$F$2:$M$7000,3,FALSE)))</f>
        <v/>
      </c>
      <c r="S2487" t="str">
        <f>IF(P2487="","",(VLOOKUP(P2487,Flora!$F$2:$M$7000,4,FALSE)))</f>
        <v/>
      </c>
    </row>
    <row r="2488" spans="17:19" x14ac:dyDescent="0.25">
      <c r="Q2488" t="str">
        <f>IF(P2488="","",(VLOOKUP(P2488,Flora!$F$2:$M$7000,2,FALSE)))</f>
        <v/>
      </c>
      <c r="R2488" t="str">
        <f>IF(P2488="","",(VLOOKUP(P2488,Flora!$F$2:$M$7000,3,FALSE)))</f>
        <v/>
      </c>
      <c r="S2488" t="str">
        <f>IF(P2488="","",(VLOOKUP(P2488,Flora!$F$2:$M$7000,4,FALSE)))</f>
        <v/>
      </c>
    </row>
    <row r="2489" spans="17:19" x14ac:dyDescent="0.25">
      <c r="Q2489" t="str">
        <f>IF(P2489="","",(VLOOKUP(P2489,Flora!$F$2:$M$7000,2,FALSE)))</f>
        <v/>
      </c>
      <c r="R2489" t="str">
        <f>IF(P2489="","",(VLOOKUP(P2489,Flora!$F$2:$M$7000,3,FALSE)))</f>
        <v/>
      </c>
      <c r="S2489" t="str">
        <f>IF(P2489="","",(VLOOKUP(P2489,Flora!$F$2:$M$7000,4,FALSE)))</f>
        <v/>
      </c>
    </row>
    <row r="2490" spans="17:19" x14ac:dyDescent="0.25">
      <c r="Q2490" t="str">
        <f>IF(P2490="","",(VLOOKUP(P2490,Flora!$F$2:$M$7000,2,FALSE)))</f>
        <v/>
      </c>
      <c r="R2490" t="str">
        <f>IF(P2490="","",(VLOOKUP(P2490,Flora!$F$2:$M$7000,3,FALSE)))</f>
        <v/>
      </c>
      <c r="S2490" t="str">
        <f>IF(P2490="","",(VLOOKUP(P2490,Flora!$F$2:$M$7000,4,FALSE)))</f>
        <v/>
      </c>
    </row>
    <row r="2491" spans="17:19" x14ac:dyDescent="0.25">
      <c r="Q2491" t="str">
        <f>IF(P2491="","",(VLOOKUP(P2491,Flora!$F$2:$M$7000,2,FALSE)))</f>
        <v/>
      </c>
      <c r="R2491" t="str">
        <f>IF(P2491="","",(VLOOKUP(P2491,Flora!$F$2:$M$7000,3,FALSE)))</f>
        <v/>
      </c>
      <c r="S2491" t="str">
        <f>IF(P2491="","",(VLOOKUP(P2491,Flora!$F$2:$M$7000,4,FALSE)))</f>
        <v/>
      </c>
    </row>
    <row r="2492" spans="17:19" x14ac:dyDescent="0.25">
      <c r="Q2492" t="str">
        <f>IF(P2492="","",(VLOOKUP(P2492,Flora!$F$2:$M$7000,2,FALSE)))</f>
        <v/>
      </c>
      <c r="R2492" t="str">
        <f>IF(P2492="","",(VLOOKUP(P2492,Flora!$F$2:$M$7000,3,FALSE)))</f>
        <v/>
      </c>
      <c r="S2492" t="str">
        <f>IF(P2492="","",(VLOOKUP(P2492,Flora!$F$2:$M$7000,4,FALSE)))</f>
        <v/>
      </c>
    </row>
    <row r="2493" spans="17:19" x14ac:dyDescent="0.25">
      <c r="Q2493" t="str">
        <f>IF(P2493="","",(VLOOKUP(P2493,Flora!$F$2:$M$7000,2,FALSE)))</f>
        <v/>
      </c>
      <c r="R2493" t="str">
        <f>IF(P2493="","",(VLOOKUP(P2493,Flora!$F$2:$M$7000,3,FALSE)))</f>
        <v/>
      </c>
      <c r="S2493" t="str">
        <f>IF(P2493="","",(VLOOKUP(P2493,Flora!$F$2:$M$7000,4,FALSE)))</f>
        <v/>
      </c>
    </row>
    <row r="2494" spans="17:19" x14ac:dyDescent="0.25">
      <c r="Q2494" t="str">
        <f>IF(P2494="","",(VLOOKUP(P2494,Flora!$F$2:$M$7000,2,FALSE)))</f>
        <v/>
      </c>
      <c r="R2494" t="str">
        <f>IF(P2494="","",(VLOOKUP(P2494,Flora!$F$2:$M$7000,3,FALSE)))</f>
        <v/>
      </c>
      <c r="S2494" t="str">
        <f>IF(P2494="","",(VLOOKUP(P2494,Flora!$F$2:$M$7000,4,FALSE)))</f>
        <v/>
      </c>
    </row>
    <row r="2495" spans="17:19" x14ac:dyDescent="0.25">
      <c r="Q2495" t="str">
        <f>IF(P2495="","",(VLOOKUP(P2495,Flora!$F$2:$M$7000,2,FALSE)))</f>
        <v/>
      </c>
      <c r="R2495" t="str">
        <f>IF(P2495="","",(VLOOKUP(P2495,Flora!$F$2:$M$7000,3,FALSE)))</f>
        <v/>
      </c>
      <c r="S2495" t="str">
        <f>IF(P2495="","",(VLOOKUP(P2495,Flora!$F$2:$M$7000,4,FALSE)))</f>
        <v/>
      </c>
    </row>
    <row r="2496" spans="17:19" x14ac:dyDescent="0.25">
      <c r="Q2496" t="str">
        <f>IF(P2496="","",(VLOOKUP(P2496,Flora!$F$2:$M$7000,2,FALSE)))</f>
        <v/>
      </c>
      <c r="R2496" t="str">
        <f>IF(P2496="","",(VLOOKUP(P2496,Flora!$F$2:$M$7000,3,FALSE)))</f>
        <v/>
      </c>
      <c r="S2496" t="str">
        <f>IF(P2496="","",(VLOOKUP(P2496,Flora!$F$2:$M$7000,4,FALSE)))</f>
        <v/>
      </c>
    </row>
    <row r="2497" spans="17:19" x14ac:dyDescent="0.25">
      <c r="Q2497" t="str">
        <f>IF(P2497="","",(VLOOKUP(P2497,Flora!$F$2:$M$7000,2,FALSE)))</f>
        <v/>
      </c>
      <c r="R2497" t="str">
        <f>IF(P2497="","",(VLOOKUP(P2497,Flora!$F$2:$M$7000,3,FALSE)))</f>
        <v/>
      </c>
      <c r="S2497" t="str">
        <f>IF(P2497="","",(VLOOKUP(P2497,Flora!$F$2:$M$7000,4,FALSE)))</f>
        <v/>
      </c>
    </row>
    <row r="2498" spans="17:19" x14ac:dyDescent="0.25">
      <c r="Q2498" t="str">
        <f>IF(P2498="","",(VLOOKUP(P2498,Flora!$F$2:$M$7000,2,FALSE)))</f>
        <v/>
      </c>
      <c r="R2498" t="str">
        <f>IF(P2498="","",(VLOOKUP(P2498,Flora!$F$2:$M$7000,3,FALSE)))</f>
        <v/>
      </c>
      <c r="S2498" t="str">
        <f>IF(P2498="","",(VLOOKUP(P2498,Flora!$F$2:$M$7000,4,FALSE)))</f>
        <v/>
      </c>
    </row>
    <row r="2499" spans="17:19" x14ac:dyDescent="0.25">
      <c r="Q2499" t="str">
        <f>IF(P2499="","",(VLOOKUP(P2499,Flora!$F$2:$M$7000,2,FALSE)))</f>
        <v/>
      </c>
      <c r="R2499" t="str">
        <f>IF(P2499="","",(VLOOKUP(P2499,Flora!$F$2:$M$7000,3,FALSE)))</f>
        <v/>
      </c>
      <c r="S2499" t="str">
        <f>IF(P2499="","",(VLOOKUP(P2499,Flora!$F$2:$M$7000,4,FALSE)))</f>
        <v/>
      </c>
    </row>
    <row r="2500" spans="17:19" x14ac:dyDescent="0.25">
      <c r="Q2500" t="str">
        <f>IF(P2500="","",(VLOOKUP(P2500,Flora!$F$2:$M$7000,2,FALSE)))</f>
        <v/>
      </c>
      <c r="R2500" t="str">
        <f>IF(P2500="","",(VLOOKUP(P2500,Flora!$F$2:$M$7000,3,FALSE)))</f>
        <v/>
      </c>
      <c r="S2500" t="str">
        <f>IF(P2500="","",(VLOOKUP(P2500,Flora!$F$2:$M$7000,4,FALSE)))</f>
        <v/>
      </c>
    </row>
    <row r="2501" spans="17:19" x14ac:dyDescent="0.25">
      <c r="Q2501" t="str">
        <f>IF(P2501="","",(VLOOKUP(P2501,Flora!$F$2:$M$7000,2,FALSE)))</f>
        <v/>
      </c>
      <c r="R2501" t="str">
        <f>IF(P2501="","",(VLOOKUP(P2501,Flora!$F$2:$M$7000,3,FALSE)))</f>
        <v/>
      </c>
      <c r="S2501" t="str">
        <f>IF(P2501="","",(VLOOKUP(P2501,Flora!$F$2:$M$7000,4,FALSE)))</f>
        <v/>
      </c>
    </row>
    <row r="2502" spans="17:19" x14ac:dyDescent="0.25">
      <c r="Q2502" t="str">
        <f>IF(P2502="","",(VLOOKUP(P2502,Flora!$F$2:$M$7000,2,FALSE)))</f>
        <v/>
      </c>
      <c r="R2502" t="str">
        <f>IF(P2502="","",(VLOOKUP(P2502,Flora!$F$2:$M$7000,3,FALSE)))</f>
        <v/>
      </c>
      <c r="S2502" t="str">
        <f>IF(P2502="","",(VLOOKUP(P2502,Flora!$F$2:$M$7000,4,FALSE)))</f>
        <v/>
      </c>
    </row>
    <row r="2503" spans="17:19" x14ac:dyDescent="0.25">
      <c r="Q2503" t="str">
        <f>IF(P2503="","",(VLOOKUP(P2503,Flora!$F$2:$M$7000,2,FALSE)))</f>
        <v/>
      </c>
      <c r="R2503" t="str">
        <f>IF(P2503="","",(VLOOKUP(P2503,Flora!$F$2:$M$7000,3,FALSE)))</f>
        <v/>
      </c>
      <c r="S2503" t="str">
        <f>IF(P2503="","",(VLOOKUP(P2503,Flora!$F$2:$M$7000,4,FALSE)))</f>
        <v/>
      </c>
    </row>
    <row r="2504" spans="17:19" x14ac:dyDescent="0.25">
      <c r="Q2504" t="str">
        <f>IF(P2504="","",(VLOOKUP(P2504,Flora!$F$2:$M$7000,2,FALSE)))</f>
        <v/>
      </c>
      <c r="R2504" t="str">
        <f>IF(P2504="","",(VLOOKUP(P2504,Flora!$F$2:$M$7000,3,FALSE)))</f>
        <v/>
      </c>
      <c r="S2504" t="str">
        <f>IF(P2504="","",(VLOOKUP(P2504,Flora!$F$2:$M$7000,4,FALSE)))</f>
        <v/>
      </c>
    </row>
    <row r="2505" spans="17:19" x14ac:dyDescent="0.25">
      <c r="Q2505" t="str">
        <f>IF(P2505="","",(VLOOKUP(P2505,Flora!$F$2:$M$7000,2,FALSE)))</f>
        <v/>
      </c>
      <c r="R2505" t="str">
        <f>IF(P2505="","",(VLOOKUP(P2505,Flora!$F$2:$M$7000,3,FALSE)))</f>
        <v/>
      </c>
      <c r="S2505" t="str">
        <f>IF(P2505="","",(VLOOKUP(P2505,Flora!$F$2:$M$7000,4,FALSE)))</f>
        <v/>
      </c>
    </row>
    <row r="2506" spans="17:19" x14ac:dyDescent="0.25">
      <c r="Q2506" t="str">
        <f>IF(P2506="","",(VLOOKUP(P2506,Flora!$F$2:$M$7000,2,FALSE)))</f>
        <v/>
      </c>
      <c r="R2506" t="str">
        <f>IF(P2506="","",(VLOOKUP(P2506,Flora!$F$2:$M$7000,3,FALSE)))</f>
        <v/>
      </c>
      <c r="S2506" t="str">
        <f>IF(P2506="","",(VLOOKUP(P2506,Flora!$F$2:$M$7000,4,FALSE)))</f>
        <v/>
      </c>
    </row>
    <row r="2507" spans="17:19" x14ac:dyDescent="0.25">
      <c r="Q2507" t="str">
        <f>IF(P2507="","",(VLOOKUP(P2507,Flora!$F$2:$M$7000,2,FALSE)))</f>
        <v/>
      </c>
      <c r="R2507" t="str">
        <f>IF(P2507="","",(VLOOKUP(P2507,Flora!$F$2:$M$7000,3,FALSE)))</f>
        <v/>
      </c>
      <c r="S2507" t="str">
        <f>IF(P2507="","",(VLOOKUP(P2507,Flora!$F$2:$M$7000,4,FALSE)))</f>
        <v/>
      </c>
    </row>
    <row r="2508" spans="17:19" x14ac:dyDescent="0.25">
      <c r="Q2508" t="str">
        <f>IF(P2508="","",(VLOOKUP(P2508,Flora!$F$2:$M$7000,2,FALSE)))</f>
        <v/>
      </c>
      <c r="R2508" t="str">
        <f>IF(P2508="","",(VLOOKUP(P2508,Flora!$F$2:$M$7000,3,FALSE)))</f>
        <v/>
      </c>
      <c r="S2508" t="str">
        <f>IF(P2508="","",(VLOOKUP(P2508,Flora!$F$2:$M$7000,4,FALSE)))</f>
        <v/>
      </c>
    </row>
    <row r="2509" spans="17:19" x14ac:dyDescent="0.25">
      <c r="Q2509" t="str">
        <f>IF(P2509="","",(VLOOKUP(P2509,Flora!$F$2:$M$7000,2,FALSE)))</f>
        <v/>
      </c>
      <c r="R2509" t="str">
        <f>IF(P2509="","",(VLOOKUP(P2509,Flora!$F$2:$M$7000,3,FALSE)))</f>
        <v/>
      </c>
      <c r="S2509" t="str">
        <f>IF(P2509="","",(VLOOKUP(P2509,Flora!$F$2:$M$7000,4,FALSE)))</f>
        <v/>
      </c>
    </row>
    <row r="2510" spans="17:19" x14ac:dyDescent="0.25">
      <c r="Q2510" t="str">
        <f>IF(P2510="","",(VLOOKUP(P2510,Flora!$F$2:$M$7000,2,FALSE)))</f>
        <v/>
      </c>
      <c r="R2510" t="str">
        <f>IF(P2510="","",(VLOOKUP(P2510,Flora!$F$2:$M$7000,3,FALSE)))</f>
        <v/>
      </c>
      <c r="S2510" t="str">
        <f>IF(P2510="","",(VLOOKUP(P2510,Flora!$F$2:$M$7000,4,FALSE)))</f>
        <v/>
      </c>
    </row>
    <row r="2511" spans="17:19" x14ac:dyDescent="0.25">
      <c r="Q2511" t="str">
        <f>IF(P2511="","",(VLOOKUP(P2511,Flora!$F$2:$M$7000,2,FALSE)))</f>
        <v/>
      </c>
      <c r="R2511" t="str">
        <f>IF(P2511="","",(VLOOKUP(P2511,Flora!$F$2:$M$7000,3,FALSE)))</f>
        <v/>
      </c>
      <c r="S2511" t="str">
        <f>IF(P2511="","",(VLOOKUP(P2511,Flora!$F$2:$M$7000,4,FALSE)))</f>
        <v/>
      </c>
    </row>
    <row r="2512" spans="17:19" x14ac:dyDescent="0.25">
      <c r="Q2512" t="str">
        <f>IF(P2512="","",(VLOOKUP(P2512,Flora!$F$2:$M$7000,2,FALSE)))</f>
        <v/>
      </c>
      <c r="R2512" t="str">
        <f>IF(P2512="","",(VLOOKUP(P2512,Flora!$F$2:$M$7000,3,FALSE)))</f>
        <v/>
      </c>
      <c r="S2512" t="str">
        <f>IF(P2512="","",(VLOOKUP(P2512,Flora!$F$2:$M$7000,4,FALSE)))</f>
        <v/>
      </c>
    </row>
    <row r="2513" spans="17:19" x14ac:dyDescent="0.25">
      <c r="Q2513" t="str">
        <f>IF(P2513="","",(VLOOKUP(P2513,Flora!$F$2:$M$7000,2,FALSE)))</f>
        <v/>
      </c>
      <c r="R2513" t="str">
        <f>IF(P2513="","",(VLOOKUP(P2513,Flora!$F$2:$M$7000,3,FALSE)))</f>
        <v/>
      </c>
      <c r="S2513" t="str">
        <f>IF(P2513="","",(VLOOKUP(P2513,Flora!$F$2:$M$7000,4,FALSE)))</f>
        <v/>
      </c>
    </row>
    <row r="2514" spans="17:19" x14ac:dyDescent="0.25">
      <c r="Q2514" t="str">
        <f>IF(P2514="","",(VLOOKUP(P2514,Flora!$F$2:$M$7000,2,FALSE)))</f>
        <v/>
      </c>
      <c r="R2514" t="str">
        <f>IF(P2514="","",(VLOOKUP(P2514,Flora!$F$2:$M$7000,3,FALSE)))</f>
        <v/>
      </c>
      <c r="S2514" t="str">
        <f>IF(P2514="","",(VLOOKUP(P2514,Flora!$F$2:$M$7000,4,FALSE)))</f>
        <v/>
      </c>
    </row>
    <row r="2515" spans="17:19" x14ac:dyDescent="0.25">
      <c r="Q2515" t="str">
        <f>IF(P2515="","",(VLOOKUP(P2515,Flora!$F$2:$M$7000,2,FALSE)))</f>
        <v/>
      </c>
      <c r="R2515" t="str">
        <f>IF(P2515="","",(VLOOKUP(P2515,Flora!$F$2:$M$7000,3,FALSE)))</f>
        <v/>
      </c>
      <c r="S2515" t="str">
        <f>IF(P2515="","",(VLOOKUP(P2515,Flora!$F$2:$M$7000,4,FALSE)))</f>
        <v/>
      </c>
    </row>
    <row r="2516" spans="17:19" x14ac:dyDescent="0.25">
      <c r="Q2516" t="str">
        <f>IF(P2516="","",(VLOOKUP(P2516,Flora!$F$2:$M$7000,2,FALSE)))</f>
        <v/>
      </c>
      <c r="R2516" t="str">
        <f>IF(P2516="","",(VLOOKUP(P2516,Flora!$F$2:$M$7000,3,FALSE)))</f>
        <v/>
      </c>
      <c r="S2516" t="str">
        <f>IF(P2516="","",(VLOOKUP(P2516,Flora!$F$2:$M$7000,4,FALSE)))</f>
        <v/>
      </c>
    </row>
    <row r="2517" spans="17:19" x14ac:dyDescent="0.25">
      <c r="Q2517" t="str">
        <f>IF(P2517="","",(VLOOKUP(P2517,Flora!$F$2:$M$7000,2,FALSE)))</f>
        <v/>
      </c>
      <c r="R2517" t="str">
        <f>IF(P2517="","",(VLOOKUP(P2517,Flora!$F$2:$M$7000,3,FALSE)))</f>
        <v/>
      </c>
      <c r="S2517" t="str">
        <f>IF(P2517="","",(VLOOKUP(P2517,Flora!$F$2:$M$7000,4,FALSE)))</f>
        <v/>
      </c>
    </row>
    <row r="2518" spans="17:19" x14ac:dyDescent="0.25">
      <c r="Q2518" t="str">
        <f>IF(P2518="","",(VLOOKUP(P2518,Flora!$F$2:$M$7000,2,FALSE)))</f>
        <v/>
      </c>
      <c r="R2518" t="str">
        <f>IF(P2518="","",(VLOOKUP(P2518,Flora!$F$2:$M$7000,3,FALSE)))</f>
        <v/>
      </c>
      <c r="S2518" t="str">
        <f>IF(P2518="","",(VLOOKUP(P2518,Flora!$F$2:$M$7000,4,FALSE)))</f>
        <v/>
      </c>
    </row>
    <row r="2519" spans="17:19" x14ac:dyDescent="0.25">
      <c r="Q2519" t="str">
        <f>IF(P2519="","",(VLOOKUP(P2519,Flora!$F$2:$M$7000,2,FALSE)))</f>
        <v/>
      </c>
      <c r="R2519" t="str">
        <f>IF(P2519="","",(VLOOKUP(P2519,Flora!$F$2:$M$7000,3,FALSE)))</f>
        <v/>
      </c>
      <c r="S2519" t="str">
        <f>IF(P2519="","",(VLOOKUP(P2519,Flora!$F$2:$M$7000,4,FALSE)))</f>
        <v/>
      </c>
    </row>
    <row r="2520" spans="17:19" x14ac:dyDescent="0.25">
      <c r="Q2520" t="str">
        <f>IF(P2520="","",(VLOOKUP(P2520,Flora!$F$2:$M$7000,2,FALSE)))</f>
        <v/>
      </c>
      <c r="R2520" t="str">
        <f>IF(P2520="","",(VLOOKUP(P2520,Flora!$F$2:$M$7000,3,FALSE)))</f>
        <v/>
      </c>
      <c r="S2520" t="str">
        <f>IF(P2520="","",(VLOOKUP(P2520,Flora!$F$2:$M$7000,4,FALSE)))</f>
        <v/>
      </c>
    </row>
    <row r="2521" spans="17:19" x14ac:dyDescent="0.25">
      <c r="Q2521" t="str">
        <f>IF(P2521="","",(VLOOKUP(P2521,Flora!$F$2:$M$7000,2,FALSE)))</f>
        <v/>
      </c>
      <c r="R2521" t="str">
        <f>IF(P2521="","",(VLOOKUP(P2521,Flora!$F$2:$M$7000,3,FALSE)))</f>
        <v/>
      </c>
      <c r="S2521" t="str">
        <f>IF(P2521="","",(VLOOKUP(P2521,Flora!$F$2:$M$7000,4,FALSE)))</f>
        <v/>
      </c>
    </row>
    <row r="2522" spans="17:19" x14ac:dyDescent="0.25">
      <c r="Q2522" t="str">
        <f>IF(P2522="","",(VLOOKUP(P2522,Flora!$F$2:$M$7000,2,FALSE)))</f>
        <v/>
      </c>
      <c r="R2522" t="str">
        <f>IF(P2522="","",(VLOOKUP(P2522,Flora!$F$2:$M$7000,3,FALSE)))</f>
        <v/>
      </c>
      <c r="S2522" t="str">
        <f>IF(P2522="","",(VLOOKUP(P2522,Flora!$F$2:$M$7000,4,FALSE)))</f>
        <v/>
      </c>
    </row>
    <row r="2523" spans="17:19" x14ac:dyDescent="0.25">
      <c r="Q2523" t="str">
        <f>IF(P2523="","",(VLOOKUP(P2523,Flora!$F$2:$M$7000,2,FALSE)))</f>
        <v/>
      </c>
      <c r="R2523" t="str">
        <f>IF(P2523="","",(VLOOKUP(P2523,Flora!$F$2:$M$7000,3,FALSE)))</f>
        <v/>
      </c>
      <c r="S2523" t="str">
        <f>IF(P2523="","",(VLOOKUP(P2523,Flora!$F$2:$M$7000,4,FALSE)))</f>
        <v/>
      </c>
    </row>
    <row r="2524" spans="17:19" x14ac:dyDescent="0.25">
      <c r="Q2524" t="str">
        <f>IF(P2524="","",(VLOOKUP(P2524,Flora!$F$2:$M$7000,2,FALSE)))</f>
        <v/>
      </c>
      <c r="R2524" t="str">
        <f>IF(P2524="","",(VLOOKUP(P2524,Flora!$F$2:$M$7000,3,FALSE)))</f>
        <v/>
      </c>
      <c r="S2524" t="str">
        <f>IF(P2524="","",(VLOOKUP(P2524,Flora!$F$2:$M$7000,4,FALSE)))</f>
        <v/>
      </c>
    </row>
    <row r="2525" spans="17:19" x14ac:dyDescent="0.25">
      <c r="Q2525" t="str">
        <f>IF(P2525="","",(VLOOKUP(P2525,Flora!$F$2:$M$7000,2,FALSE)))</f>
        <v/>
      </c>
      <c r="R2525" t="str">
        <f>IF(P2525="","",(VLOOKUP(P2525,Flora!$F$2:$M$7000,3,FALSE)))</f>
        <v/>
      </c>
      <c r="S2525" t="str">
        <f>IF(P2525="","",(VLOOKUP(P2525,Flora!$F$2:$M$7000,4,FALSE)))</f>
        <v/>
      </c>
    </row>
    <row r="2526" spans="17:19" x14ac:dyDescent="0.25">
      <c r="Q2526" t="str">
        <f>IF(P2526="","",(VLOOKUP(P2526,Flora!$F$2:$M$7000,2,FALSE)))</f>
        <v/>
      </c>
      <c r="R2526" t="str">
        <f>IF(P2526="","",(VLOOKUP(P2526,Flora!$F$2:$M$7000,3,FALSE)))</f>
        <v/>
      </c>
      <c r="S2526" t="str">
        <f>IF(P2526="","",(VLOOKUP(P2526,Flora!$F$2:$M$7000,4,FALSE)))</f>
        <v/>
      </c>
    </row>
    <row r="2527" spans="17:19" x14ac:dyDescent="0.25">
      <c r="Q2527" t="str">
        <f>IF(P2527="","",(VLOOKUP(P2527,Flora!$F$2:$M$7000,2,FALSE)))</f>
        <v/>
      </c>
      <c r="R2527" t="str">
        <f>IF(P2527="","",(VLOOKUP(P2527,Flora!$F$2:$M$7000,3,FALSE)))</f>
        <v/>
      </c>
      <c r="S2527" t="str">
        <f>IF(P2527="","",(VLOOKUP(P2527,Flora!$F$2:$M$7000,4,FALSE)))</f>
        <v/>
      </c>
    </row>
    <row r="2528" spans="17:19" x14ac:dyDescent="0.25">
      <c r="Q2528" t="str">
        <f>IF(P2528="","",(VLOOKUP(P2528,Flora!$F$2:$M$7000,2,FALSE)))</f>
        <v/>
      </c>
      <c r="R2528" t="str">
        <f>IF(P2528="","",(VLOOKUP(P2528,Flora!$F$2:$M$7000,3,FALSE)))</f>
        <v/>
      </c>
      <c r="S2528" t="str">
        <f>IF(P2528="","",(VLOOKUP(P2528,Flora!$F$2:$M$7000,4,FALSE)))</f>
        <v/>
      </c>
    </row>
    <row r="2529" spans="17:19" x14ac:dyDescent="0.25">
      <c r="Q2529" t="str">
        <f>IF(P2529="","",(VLOOKUP(P2529,Flora!$F$2:$M$7000,2,FALSE)))</f>
        <v/>
      </c>
      <c r="R2529" t="str">
        <f>IF(P2529="","",(VLOOKUP(P2529,Flora!$F$2:$M$7000,3,FALSE)))</f>
        <v/>
      </c>
      <c r="S2529" t="str">
        <f>IF(P2529="","",(VLOOKUP(P2529,Flora!$F$2:$M$7000,4,FALSE)))</f>
        <v/>
      </c>
    </row>
    <row r="2530" spans="17:19" x14ac:dyDescent="0.25">
      <c r="Q2530" t="str">
        <f>IF(P2530="","",(VLOOKUP(P2530,Flora!$F$2:$M$7000,2,FALSE)))</f>
        <v/>
      </c>
      <c r="R2530" t="str">
        <f>IF(P2530="","",(VLOOKUP(P2530,Flora!$F$2:$M$7000,3,FALSE)))</f>
        <v/>
      </c>
      <c r="S2530" t="str">
        <f>IF(P2530="","",(VLOOKUP(P2530,Flora!$F$2:$M$7000,4,FALSE)))</f>
        <v/>
      </c>
    </row>
    <row r="2531" spans="17:19" x14ac:dyDescent="0.25">
      <c r="Q2531" t="str">
        <f>IF(P2531="","",(VLOOKUP(P2531,Flora!$F$2:$M$7000,2,FALSE)))</f>
        <v/>
      </c>
      <c r="R2531" t="str">
        <f>IF(P2531="","",(VLOOKUP(P2531,Flora!$F$2:$M$7000,3,FALSE)))</f>
        <v/>
      </c>
      <c r="S2531" t="str">
        <f>IF(P2531="","",(VLOOKUP(P2531,Flora!$F$2:$M$7000,4,FALSE)))</f>
        <v/>
      </c>
    </row>
    <row r="2532" spans="17:19" x14ac:dyDescent="0.25">
      <c r="Q2532" t="str">
        <f>IF(P2532="","",(VLOOKUP(P2532,Flora!$F$2:$M$7000,2,FALSE)))</f>
        <v/>
      </c>
      <c r="R2532" t="str">
        <f>IF(P2532="","",(VLOOKUP(P2532,Flora!$F$2:$M$7000,3,FALSE)))</f>
        <v/>
      </c>
      <c r="S2532" t="str">
        <f>IF(P2532="","",(VLOOKUP(P2532,Flora!$F$2:$M$7000,4,FALSE)))</f>
        <v/>
      </c>
    </row>
    <row r="2533" spans="17:19" x14ac:dyDescent="0.25">
      <c r="Q2533" t="str">
        <f>IF(P2533="","",(VLOOKUP(P2533,Flora!$F$2:$M$7000,2,FALSE)))</f>
        <v/>
      </c>
      <c r="R2533" t="str">
        <f>IF(P2533="","",(VLOOKUP(P2533,Flora!$F$2:$M$7000,3,FALSE)))</f>
        <v/>
      </c>
      <c r="S2533" t="str">
        <f>IF(P2533="","",(VLOOKUP(P2533,Flora!$F$2:$M$7000,4,FALSE)))</f>
        <v/>
      </c>
    </row>
    <row r="2534" spans="17:19" x14ac:dyDescent="0.25">
      <c r="Q2534" t="str">
        <f>IF(P2534="","",(VLOOKUP(P2534,Flora!$F$2:$M$7000,2,FALSE)))</f>
        <v/>
      </c>
      <c r="R2534" t="str">
        <f>IF(P2534="","",(VLOOKUP(P2534,Flora!$F$2:$M$7000,3,FALSE)))</f>
        <v/>
      </c>
      <c r="S2534" t="str">
        <f>IF(P2534="","",(VLOOKUP(P2534,Flora!$F$2:$M$7000,4,FALSE)))</f>
        <v/>
      </c>
    </row>
    <row r="2535" spans="17:19" x14ac:dyDescent="0.25">
      <c r="Q2535" t="str">
        <f>IF(P2535="","",(VLOOKUP(P2535,Flora!$F$2:$M$7000,2,FALSE)))</f>
        <v/>
      </c>
      <c r="R2535" t="str">
        <f>IF(P2535="","",(VLOOKUP(P2535,Flora!$F$2:$M$7000,3,FALSE)))</f>
        <v/>
      </c>
      <c r="S2535" t="str">
        <f>IF(P2535="","",(VLOOKUP(P2535,Flora!$F$2:$M$7000,4,FALSE)))</f>
        <v/>
      </c>
    </row>
    <row r="2536" spans="17:19" x14ac:dyDescent="0.25">
      <c r="Q2536" t="str">
        <f>IF(P2536="","",(VLOOKUP(P2536,Flora!$F$2:$M$7000,2,FALSE)))</f>
        <v/>
      </c>
      <c r="R2536" t="str">
        <f>IF(P2536="","",(VLOOKUP(P2536,Flora!$F$2:$M$7000,3,FALSE)))</f>
        <v/>
      </c>
      <c r="S2536" t="str">
        <f>IF(P2536="","",(VLOOKUP(P2536,Flora!$F$2:$M$7000,4,FALSE)))</f>
        <v/>
      </c>
    </row>
    <row r="2537" spans="17:19" x14ac:dyDescent="0.25">
      <c r="Q2537" t="str">
        <f>IF(P2537="","",(VLOOKUP(P2537,Flora!$F$2:$M$7000,2,FALSE)))</f>
        <v/>
      </c>
      <c r="R2537" t="str">
        <f>IF(P2537="","",(VLOOKUP(P2537,Flora!$F$2:$M$7000,3,FALSE)))</f>
        <v/>
      </c>
      <c r="S2537" t="str">
        <f>IF(P2537="","",(VLOOKUP(P2537,Flora!$F$2:$M$7000,4,FALSE)))</f>
        <v/>
      </c>
    </row>
    <row r="2538" spans="17:19" x14ac:dyDescent="0.25">
      <c r="Q2538" t="str">
        <f>IF(P2538="","",(VLOOKUP(P2538,Flora!$F$2:$M$7000,2,FALSE)))</f>
        <v/>
      </c>
      <c r="R2538" t="str">
        <f>IF(P2538="","",(VLOOKUP(P2538,Flora!$F$2:$M$7000,3,FALSE)))</f>
        <v/>
      </c>
      <c r="S2538" t="str">
        <f>IF(P2538="","",(VLOOKUP(P2538,Flora!$F$2:$M$7000,4,FALSE)))</f>
        <v/>
      </c>
    </row>
    <row r="2539" spans="17:19" x14ac:dyDescent="0.25">
      <c r="Q2539" t="str">
        <f>IF(P2539="","",(VLOOKUP(P2539,Flora!$F$2:$M$7000,2,FALSE)))</f>
        <v/>
      </c>
      <c r="R2539" t="str">
        <f>IF(P2539="","",(VLOOKUP(P2539,Flora!$F$2:$M$7000,3,FALSE)))</f>
        <v/>
      </c>
      <c r="S2539" t="str">
        <f>IF(P2539="","",(VLOOKUP(P2539,Flora!$F$2:$M$7000,4,FALSE)))</f>
        <v/>
      </c>
    </row>
    <row r="2540" spans="17:19" x14ac:dyDescent="0.25">
      <c r="Q2540" t="str">
        <f>IF(P2540="","",(VLOOKUP(P2540,Flora!$F$2:$M$7000,2,FALSE)))</f>
        <v/>
      </c>
      <c r="R2540" t="str">
        <f>IF(P2540="","",(VLOOKUP(P2540,Flora!$F$2:$M$7000,3,FALSE)))</f>
        <v/>
      </c>
      <c r="S2540" t="str">
        <f>IF(P2540="","",(VLOOKUP(P2540,Flora!$F$2:$M$7000,4,FALSE)))</f>
        <v/>
      </c>
    </row>
    <row r="2541" spans="17:19" x14ac:dyDescent="0.25">
      <c r="Q2541" t="str">
        <f>IF(P2541="","",(VLOOKUP(P2541,Flora!$F$2:$M$7000,2,FALSE)))</f>
        <v/>
      </c>
      <c r="R2541" t="str">
        <f>IF(P2541="","",(VLOOKUP(P2541,Flora!$F$2:$M$7000,3,FALSE)))</f>
        <v/>
      </c>
      <c r="S2541" t="str">
        <f>IF(P2541="","",(VLOOKUP(P2541,Flora!$F$2:$M$7000,4,FALSE)))</f>
        <v/>
      </c>
    </row>
    <row r="2542" spans="17:19" x14ac:dyDescent="0.25">
      <c r="Q2542" t="str">
        <f>IF(P2542="","",(VLOOKUP(P2542,Flora!$F$2:$M$7000,2,FALSE)))</f>
        <v/>
      </c>
      <c r="R2542" t="str">
        <f>IF(P2542="","",(VLOOKUP(P2542,Flora!$F$2:$M$7000,3,FALSE)))</f>
        <v/>
      </c>
      <c r="S2542" t="str">
        <f>IF(P2542="","",(VLOOKUP(P2542,Flora!$F$2:$M$7000,4,FALSE)))</f>
        <v/>
      </c>
    </row>
    <row r="2543" spans="17:19" x14ac:dyDescent="0.25">
      <c r="Q2543" t="str">
        <f>IF(P2543="","",(VLOOKUP(P2543,Flora!$F$2:$M$7000,2,FALSE)))</f>
        <v/>
      </c>
      <c r="R2543" t="str">
        <f>IF(P2543="","",(VLOOKUP(P2543,Flora!$F$2:$M$7000,3,FALSE)))</f>
        <v/>
      </c>
      <c r="S2543" t="str">
        <f>IF(P2543="","",(VLOOKUP(P2543,Flora!$F$2:$M$7000,4,FALSE)))</f>
        <v/>
      </c>
    </row>
    <row r="2544" spans="17:19" x14ac:dyDescent="0.25">
      <c r="Q2544" t="str">
        <f>IF(P2544="","",(VLOOKUP(P2544,Flora!$F$2:$M$7000,2,FALSE)))</f>
        <v/>
      </c>
      <c r="R2544" t="str">
        <f>IF(P2544="","",(VLOOKUP(P2544,Flora!$F$2:$M$7000,3,FALSE)))</f>
        <v/>
      </c>
      <c r="S2544" t="str">
        <f>IF(P2544="","",(VLOOKUP(P2544,Flora!$F$2:$M$7000,4,FALSE)))</f>
        <v/>
      </c>
    </row>
    <row r="2545" spans="17:19" x14ac:dyDescent="0.25">
      <c r="Q2545" t="str">
        <f>IF(P2545="","",(VLOOKUP(P2545,Flora!$F$2:$M$7000,2,FALSE)))</f>
        <v/>
      </c>
      <c r="R2545" t="str">
        <f>IF(P2545="","",(VLOOKUP(P2545,Flora!$F$2:$M$7000,3,FALSE)))</f>
        <v/>
      </c>
      <c r="S2545" t="str">
        <f>IF(P2545="","",(VLOOKUP(P2545,Flora!$F$2:$M$7000,4,FALSE)))</f>
        <v/>
      </c>
    </row>
    <row r="2546" spans="17:19" x14ac:dyDescent="0.25">
      <c r="Q2546" t="str">
        <f>IF(P2546="","",(VLOOKUP(P2546,Flora!$F$2:$M$7000,2,FALSE)))</f>
        <v/>
      </c>
      <c r="R2546" t="str">
        <f>IF(P2546="","",(VLOOKUP(P2546,Flora!$F$2:$M$7000,3,FALSE)))</f>
        <v/>
      </c>
      <c r="S2546" t="str">
        <f>IF(P2546="","",(VLOOKUP(P2546,Flora!$F$2:$M$7000,4,FALSE)))</f>
        <v/>
      </c>
    </row>
    <row r="2547" spans="17:19" x14ac:dyDescent="0.25">
      <c r="Q2547" t="str">
        <f>IF(P2547="","",(VLOOKUP(P2547,Flora!$F$2:$M$7000,2,FALSE)))</f>
        <v/>
      </c>
      <c r="R2547" t="str">
        <f>IF(P2547="","",(VLOOKUP(P2547,Flora!$F$2:$M$7000,3,FALSE)))</f>
        <v/>
      </c>
      <c r="S2547" t="str">
        <f>IF(P2547="","",(VLOOKUP(P2547,Flora!$F$2:$M$7000,4,FALSE)))</f>
        <v/>
      </c>
    </row>
    <row r="2548" spans="17:19" x14ac:dyDescent="0.25">
      <c r="Q2548" t="str">
        <f>IF(P2548="","",(VLOOKUP(P2548,Flora!$F$2:$M$7000,2,FALSE)))</f>
        <v/>
      </c>
      <c r="R2548" t="str">
        <f>IF(P2548="","",(VLOOKUP(P2548,Flora!$F$2:$M$7000,3,FALSE)))</f>
        <v/>
      </c>
      <c r="S2548" t="str">
        <f>IF(P2548="","",(VLOOKUP(P2548,Flora!$F$2:$M$7000,4,FALSE)))</f>
        <v/>
      </c>
    </row>
    <row r="2549" spans="17:19" x14ac:dyDescent="0.25">
      <c r="Q2549" t="str">
        <f>IF(P2549="","",(VLOOKUP(P2549,Flora!$F$2:$M$7000,2,FALSE)))</f>
        <v/>
      </c>
      <c r="R2549" t="str">
        <f>IF(P2549="","",(VLOOKUP(P2549,Flora!$F$2:$M$7000,3,FALSE)))</f>
        <v/>
      </c>
      <c r="S2549" t="str">
        <f>IF(P2549="","",(VLOOKUP(P2549,Flora!$F$2:$M$7000,4,FALSE)))</f>
        <v/>
      </c>
    </row>
    <row r="2550" spans="17:19" x14ac:dyDescent="0.25">
      <c r="Q2550" t="str">
        <f>IF(P2550="","",(VLOOKUP(P2550,Flora!$F$2:$M$7000,2,FALSE)))</f>
        <v/>
      </c>
      <c r="R2550" t="str">
        <f>IF(P2550="","",(VLOOKUP(P2550,Flora!$F$2:$M$7000,3,FALSE)))</f>
        <v/>
      </c>
      <c r="S2550" t="str">
        <f>IF(P2550="","",(VLOOKUP(P2550,Flora!$F$2:$M$7000,4,FALSE)))</f>
        <v/>
      </c>
    </row>
    <row r="2551" spans="17:19" x14ac:dyDescent="0.25">
      <c r="Q2551" t="str">
        <f>IF(P2551="","",(VLOOKUP(P2551,Flora!$F$2:$M$7000,2,FALSE)))</f>
        <v/>
      </c>
      <c r="R2551" t="str">
        <f>IF(P2551="","",(VLOOKUP(P2551,Flora!$F$2:$M$7000,3,FALSE)))</f>
        <v/>
      </c>
      <c r="S2551" t="str">
        <f>IF(P2551="","",(VLOOKUP(P2551,Flora!$F$2:$M$7000,4,FALSE)))</f>
        <v/>
      </c>
    </row>
    <row r="2552" spans="17:19" x14ac:dyDescent="0.25">
      <c r="Q2552" t="str">
        <f>IF(P2552="","",(VLOOKUP(P2552,Flora!$F$2:$M$7000,2,FALSE)))</f>
        <v/>
      </c>
      <c r="R2552" t="str">
        <f>IF(P2552="","",(VLOOKUP(P2552,Flora!$F$2:$M$7000,3,FALSE)))</f>
        <v/>
      </c>
      <c r="S2552" t="str">
        <f>IF(P2552="","",(VLOOKUP(P2552,Flora!$F$2:$M$7000,4,FALSE)))</f>
        <v/>
      </c>
    </row>
    <row r="2553" spans="17:19" x14ac:dyDescent="0.25">
      <c r="Q2553" t="str">
        <f>IF(P2553="","",(VLOOKUP(P2553,Flora!$F$2:$M$7000,2,FALSE)))</f>
        <v/>
      </c>
      <c r="R2553" t="str">
        <f>IF(P2553="","",(VLOOKUP(P2553,Flora!$F$2:$M$7000,3,FALSE)))</f>
        <v/>
      </c>
      <c r="S2553" t="str">
        <f>IF(P2553="","",(VLOOKUP(P2553,Flora!$F$2:$M$7000,4,FALSE)))</f>
        <v/>
      </c>
    </row>
    <row r="2554" spans="17:19" x14ac:dyDescent="0.25">
      <c r="Q2554" t="str">
        <f>IF(P2554="","",(VLOOKUP(P2554,Flora!$F$2:$M$7000,2,FALSE)))</f>
        <v/>
      </c>
      <c r="R2554" t="str">
        <f>IF(P2554="","",(VLOOKUP(P2554,Flora!$F$2:$M$7000,3,FALSE)))</f>
        <v/>
      </c>
      <c r="S2554" t="str">
        <f>IF(P2554="","",(VLOOKUP(P2554,Flora!$F$2:$M$7000,4,FALSE)))</f>
        <v/>
      </c>
    </row>
    <row r="2555" spans="17:19" x14ac:dyDescent="0.25">
      <c r="Q2555" t="str">
        <f>IF(P2555="","",(VLOOKUP(P2555,Flora!$F$2:$M$7000,2,FALSE)))</f>
        <v/>
      </c>
      <c r="R2555" t="str">
        <f>IF(P2555="","",(VLOOKUP(P2555,Flora!$F$2:$M$7000,3,FALSE)))</f>
        <v/>
      </c>
      <c r="S2555" t="str">
        <f>IF(P2555="","",(VLOOKUP(P2555,Flora!$F$2:$M$7000,4,FALSE)))</f>
        <v/>
      </c>
    </row>
    <row r="2556" spans="17:19" x14ac:dyDescent="0.25">
      <c r="Q2556" t="str">
        <f>IF(P2556="","",(VLOOKUP(P2556,Flora!$F$2:$M$7000,2,FALSE)))</f>
        <v/>
      </c>
      <c r="R2556" t="str">
        <f>IF(P2556="","",(VLOOKUP(P2556,Flora!$F$2:$M$7000,3,FALSE)))</f>
        <v/>
      </c>
      <c r="S2556" t="str">
        <f>IF(P2556="","",(VLOOKUP(P2556,Flora!$F$2:$M$7000,4,FALSE)))</f>
        <v/>
      </c>
    </row>
    <row r="2557" spans="17:19" x14ac:dyDescent="0.25">
      <c r="Q2557" t="str">
        <f>IF(P2557="","",(VLOOKUP(P2557,Flora!$F$2:$M$7000,2,FALSE)))</f>
        <v/>
      </c>
      <c r="R2557" t="str">
        <f>IF(P2557="","",(VLOOKUP(P2557,Flora!$F$2:$M$7000,3,FALSE)))</f>
        <v/>
      </c>
      <c r="S2557" t="str">
        <f>IF(P2557="","",(VLOOKUP(P2557,Flora!$F$2:$M$7000,4,FALSE)))</f>
        <v/>
      </c>
    </row>
    <row r="2558" spans="17:19" x14ac:dyDescent="0.25">
      <c r="Q2558" t="str">
        <f>IF(P2558="","",(VLOOKUP(P2558,Flora!$F$2:$M$7000,2,FALSE)))</f>
        <v/>
      </c>
      <c r="R2558" t="str">
        <f>IF(P2558="","",(VLOOKUP(P2558,Flora!$F$2:$M$7000,3,FALSE)))</f>
        <v/>
      </c>
      <c r="S2558" t="str">
        <f>IF(P2558="","",(VLOOKUP(P2558,Flora!$F$2:$M$7000,4,FALSE)))</f>
        <v/>
      </c>
    </row>
    <row r="2559" spans="17:19" x14ac:dyDescent="0.25">
      <c r="Q2559" t="str">
        <f>IF(P2559="","",(VLOOKUP(P2559,Flora!$F$2:$M$7000,2,FALSE)))</f>
        <v/>
      </c>
      <c r="R2559" t="str">
        <f>IF(P2559="","",(VLOOKUP(P2559,Flora!$F$2:$M$7000,3,FALSE)))</f>
        <v/>
      </c>
      <c r="S2559" t="str">
        <f>IF(P2559="","",(VLOOKUP(P2559,Flora!$F$2:$M$7000,4,FALSE)))</f>
        <v/>
      </c>
    </row>
    <row r="2560" spans="17:19" x14ac:dyDescent="0.25">
      <c r="Q2560" t="str">
        <f>IF(P2560="","",(VLOOKUP(P2560,Flora!$F$2:$M$7000,2,FALSE)))</f>
        <v/>
      </c>
      <c r="R2560" t="str">
        <f>IF(P2560="","",(VLOOKUP(P2560,Flora!$F$2:$M$7000,3,FALSE)))</f>
        <v/>
      </c>
      <c r="S2560" t="str">
        <f>IF(P2560="","",(VLOOKUP(P2560,Flora!$F$2:$M$7000,4,FALSE)))</f>
        <v/>
      </c>
    </row>
    <row r="2561" spans="17:19" x14ac:dyDescent="0.25">
      <c r="Q2561" t="str">
        <f>IF(P2561="","",(VLOOKUP(P2561,Flora!$F$2:$M$7000,2,FALSE)))</f>
        <v/>
      </c>
      <c r="R2561" t="str">
        <f>IF(P2561="","",(VLOOKUP(P2561,Flora!$F$2:$M$7000,3,FALSE)))</f>
        <v/>
      </c>
      <c r="S2561" t="str">
        <f>IF(P2561="","",(VLOOKUP(P2561,Flora!$F$2:$M$7000,4,FALSE)))</f>
        <v/>
      </c>
    </row>
    <row r="2562" spans="17:19" x14ac:dyDescent="0.25">
      <c r="Q2562" t="str">
        <f>IF(P2562="","",(VLOOKUP(P2562,Flora!$F$2:$M$7000,2,FALSE)))</f>
        <v/>
      </c>
      <c r="R2562" t="str">
        <f>IF(P2562="","",(VLOOKUP(P2562,Flora!$F$2:$M$7000,3,FALSE)))</f>
        <v/>
      </c>
      <c r="S2562" t="str">
        <f>IF(P2562="","",(VLOOKUP(P2562,Flora!$F$2:$M$7000,4,FALSE)))</f>
        <v/>
      </c>
    </row>
    <row r="2563" spans="17:19" x14ac:dyDescent="0.25">
      <c r="Q2563" t="str">
        <f>IF(P2563="","",(VLOOKUP(P2563,Flora!$F$2:$M$7000,2,FALSE)))</f>
        <v/>
      </c>
      <c r="R2563" t="str">
        <f>IF(P2563="","",(VLOOKUP(P2563,Flora!$F$2:$M$7000,3,FALSE)))</f>
        <v/>
      </c>
      <c r="S2563" t="str">
        <f>IF(P2563="","",(VLOOKUP(P2563,Flora!$F$2:$M$7000,4,FALSE)))</f>
        <v/>
      </c>
    </row>
    <row r="2564" spans="17:19" x14ac:dyDescent="0.25">
      <c r="Q2564" t="str">
        <f>IF(P2564="","",(VLOOKUP(P2564,Flora!$F$2:$M$7000,2,FALSE)))</f>
        <v/>
      </c>
      <c r="R2564" t="str">
        <f>IF(P2564="","",(VLOOKUP(P2564,Flora!$F$2:$M$7000,3,FALSE)))</f>
        <v/>
      </c>
      <c r="S2564" t="str">
        <f>IF(P2564="","",(VLOOKUP(P2564,Flora!$F$2:$M$7000,4,FALSE)))</f>
        <v/>
      </c>
    </row>
    <row r="2565" spans="17:19" x14ac:dyDescent="0.25">
      <c r="Q2565" t="str">
        <f>IF(P2565="","",(VLOOKUP(P2565,Flora!$F$2:$M$7000,2,FALSE)))</f>
        <v/>
      </c>
      <c r="R2565" t="str">
        <f>IF(P2565="","",(VLOOKUP(P2565,Flora!$F$2:$M$7000,3,FALSE)))</f>
        <v/>
      </c>
      <c r="S2565" t="str">
        <f>IF(P2565="","",(VLOOKUP(P2565,Flora!$F$2:$M$7000,4,FALSE)))</f>
        <v/>
      </c>
    </row>
    <row r="2566" spans="17:19" x14ac:dyDescent="0.25">
      <c r="Q2566" t="str">
        <f>IF(P2566="","",(VLOOKUP(P2566,Flora!$F$2:$M$7000,2,FALSE)))</f>
        <v/>
      </c>
      <c r="R2566" t="str">
        <f>IF(P2566="","",(VLOOKUP(P2566,Flora!$F$2:$M$7000,3,FALSE)))</f>
        <v/>
      </c>
      <c r="S2566" t="str">
        <f>IF(P2566="","",(VLOOKUP(P2566,Flora!$F$2:$M$7000,4,FALSE)))</f>
        <v/>
      </c>
    </row>
    <row r="2567" spans="17:19" x14ac:dyDescent="0.25">
      <c r="Q2567" t="str">
        <f>IF(P2567="","",(VLOOKUP(P2567,Flora!$F$2:$M$7000,2,FALSE)))</f>
        <v/>
      </c>
      <c r="R2567" t="str">
        <f>IF(P2567="","",(VLOOKUP(P2567,Flora!$F$2:$M$7000,3,FALSE)))</f>
        <v/>
      </c>
      <c r="S2567" t="str">
        <f>IF(P2567="","",(VLOOKUP(P2567,Flora!$F$2:$M$7000,4,FALSE)))</f>
        <v/>
      </c>
    </row>
    <row r="2568" spans="17:19" x14ac:dyDescent="0.25">
      <c r="Q2568" t="str">
        <f>IF(P2568="","",(VLOOKUP(P2568,Flora!$F$2:$M$7000,2,FALSE)))</f>
        <v/>
      </c>
      <c r="R2568" t="str">
        <f>IF(P2568="","",(VLOOKUP(P2568,Flora!$F$2:$M$7000,3,FALSE)))</f>
        <v/>
      </c>
      <c r="S2568" t="str">
        <f>IF(P2568="","",(VLOOKUP(P2568,Flora!$F$2:$M$7000,4,FALSE)))</f>
        <v/>
      </c>
    </row>
    <row r="2569" spans="17:19" x14ac:dyDescent="0.25">
      <c r="Q2569" t="str">
        <f>IF(P2569="","",(VLOOKUP(P2569,Flora!$F$2:$M$7000,2,FALSE)))</f>
        <v/>
      </c>
      <c r="R2569" t="str">
        <f>IF(P2569="","",(VLOOKUP(P2569,Flora!$F$2:$M$7000,3,FALSE)))</f>
        <v/>
      </c>
      <c r="S2569" t="str">
        <f>IF(P2569="","",(VLOOKUP(P2569,Flora!$F$2:$M$7000,4,FALSE)))</f>
        <v/>
      </c>
    </row>
    <row r="2570" spans="17:19" x14ac:dyDescent="0.25">
      <c r="Q2570" t="str">
        <f>IF(P2570="","",(VLOOKUP(P2570,Flora!$F$2:$M$7000,2,FALSE)))</f>
        <v/>
      </c>
      <c r="R2570" t="str">
        <f>IF(P2570="","",(VLOOKUP(P2570,Flora!$F$2:$M$7000,3,FALSE)))</f>
        <v/>
      </c>
      <c r="S2570" t="str">
        <f>IF(P2570="","",(VLOOKUP(P2570,Flora!$F$2:$M$7000,4,FALSE)))</f>
        <v/>
      </c>
    </row>
    <row r="2571" spans="17:19" x14ac:dyDescent="0.25">
      <c r="Q2571" t="str">
        <f>IF(P2571="","",(VLOOKUP(P2571,Flora!$F$2:$M$7000,2,FALSE)))</f>
        <v/>
      </c>
      <c r="R2571" t="str">
        <f>IF(P2571="","",(VLOOKUP(P2571,Flora!$F$2:$M$7000,3,FALSE)))</f>
        <v/>
      </c>
      <c r="S2571" t="str">
        <f>IF(P2571="","",(VLOOKUP(P2571,Flora!$F$2:$M$7000,4,FALSE)))</f>
        <v/>
      </c>
    </row>
    <row r="2572" spans="17:19" x14ac:dyDescent="0.25">
      <c r="Q2572" t="str">
        <f>IF(P2572="","",(VLOOKUP(P2572,Flora!$F$2:$M$7000,2,FALSE)))</f>
        <v/>
      </c>
      <c r="R2572" t="str">
        <f>IF(P2572="","",(VLOOKUP(P2572,Flora!$F$2:$M$7000,3,FALSE)))</f>
        <v/>
      </c>
      <c r="S2572" t="str">
        <f>IF(P2572="","",(VLOOKUP(P2572,Flora!$F$2:$M$7000,4,FALSE)))</f>
        <v/>
      </c>
    </row>
    <row r="2573" spans="17:19" x14ac:dyDescent="0.25">
      <c r="Q2573" t="str">
        <f>IF(P2573="","",(VLOOKUP(P2573,Flora!$F$2:$M$7000,2,FALSE)))</f>
        <v/>
      </c>
      <c r="R2573" t="str">
        <f>IF(P2573="","",(VLOOKUP(P2573,Flora!$F$2:$M$7000,3,FALSE)))</f>
        <v/>
      </c>
      <c r="S2573" t="str">
        <f>IF(P2573="","",(VLOOKUP(P2573,Flora!$F$2:$M$7000,4,FALSE)))</f>
        <v/>
      </c>
    </row>
    <row r="2574" spans="17:19" x14ac:dyDescent="0.25">
      <c r="Q2574" t="str">
        <f>IF(P2574="","",(VLOOKUP(P2574,Flora!$F$2:$M$7000,2,FALSE)))</f>
        <v/>
      </c>
      <c r="R2574" t="str">
        <f>IF(P2574="","",(VLOOKUP(P2574,Flora!$F$2:$M$7000,3,FALSE)))</f>
        <v/>
      </c>
      <c r="S2574" t="str">
        <f>IF(P2574="","",(VLOOKUP(P2574,Flora!$F$2:$M$7000,4,FALSE)))</f>
        <v/>
      </c>
    </row>
    <row r="2575" spans="17:19" x14ac:dyDescent="0.25">
      <c r="Q2575" t="str">
        <f>IF(P2575="","",(VLOOKUP(P2575,Flora!$F$2:$M$7000,2,FALSE)))</f>
        <v/>
      </c>
      <c r="R2575" t="str">
        <f>IF(P2575="","",(VLOOKUP(P2575,Flora!$F$2:$M$7000,3,FALSE)))</f>
        <v/>
      </c>
      <c r="S2575" t="str">
        <f>IF(P2575="","",(VLOOKUP(P2575,Flora!$F$2:$M$7000,4,FALSE)))</f>
        <v/>
      </c>
    </row>
    <row r="2576" spans="17:19" x14ac:dyDescent="0.25">
      <c r="Q2576" t="str">
        <f>IF(P2576="","",(VLOOKUP(P2576,Flora!$F$2:$M$7000,2,FALSE)))</f>
        <v/>
      </c>
      <c r="R2576" t="str">
        <f>IF(P2576="","",(VLOOKUP(P2576,Flora!$F$2:$M$7000,3,FALSE)))</f>
        <v/>
      </c>
      <c r="S2576" t="str">
        <f>IF(P2576="","",(VLOOKUP(P2576,Flora!$F$2:$M$7000,4,FALSE)))</f>
        <v/>
      </c>
    </row>
    <row r="2577" spans="17:19" x14ac:dyDescent="0.25">
      <c r="Q2577" t="str">
        <f>IF(P2577="","",(VLOOKUP(P2577,Flora!$F$2:$M$7000,2,FALSE)))</f>
        <v/>
      </c>
      <c r="R2577" t="str">
        <f>IF(P2577="","",(VLOOKUP(P2577,Flora!$F$2:$M$7000,3,FALSE)))</f>
        <v/>
      </c>
      <c r="S2577" t="str">
        <f>IF(P2577="","",(VLOOKUP(P2577,Flora!$F$2:$M$7000,4,FALSE)))</f>
        <v/>
      </c>
    </row>
    <row r="2578" spans="17:19" x14ac:dyDescent="0.25">
      <c r="Q2578" t="str">
        <f>IF(P2578="","",(VLOOKUP(P2578,Flora!$F$2:$M$7000,2,FALSE)))</f>
        <v/>
      </c>
      <c r="R2578" t="str">
        <f>IF(P2578="","",(VLOOKUP(P2578,Flora!$F$2:$M$7000,3,FALSE)))</f>
        <v/>
      </c>
      <c r="S2578" t="str">
        <f>IF(P2578="","",(VLOOKUP(P2578,Flora!$F$2:$M$7000,4,FALSE)))</f>
        <v/>
      </c>
    </row>
    <row r="2579" spans="17:19" x14ac:dyDescent="0.25">
      <c r="Q2579" t="str">
        <f>IF(P2579="","",(VLOOKUP(P2579,Flora!$F$2:$M$7000,2,FALSE)))</f>
        <v/>
      </c>
      <c r="R2579" t="str">
        <f>IF(P2579="","",(VLOOKUP(P2579,Flora!$F$2:$M$7000,3,FALSE)))</f>
        <v/>
      </c>
      <c r="S2579" t="str">
        <f>IF(P2579="","",(VLOOKUP(P2579,Flora!$F$2:$M$7000,4,FALSE)))</f>
        <v/>
      </c>
    </row>
    <row r="2580" spans="17:19" x14ac:dyDescent="0.25">
      <c r="Q2580" t="str">
        <f>IF(P2580="","",(VLOOKUP(P2580,Flora!$F$2:$M$7000,2,FALSE)))</f>
        <v/>
      </c>
      <c r="R2580" t="str">
        <f>IF(P2580="","",(VLOOKUP(P2580,Flora!$F$2:$M$7000,3,FALSE)))</f>
        <v/>
      </c>
      <c r="S2580" t="str">
        <f>IF(P2580="","",(VLOOKUP(P2580,Flora!$F$2:$M$7000,4,FALSE)))</f>
        <v/>
      </c>
    </row>
    <row r="2581" spans="17:19" x14ac:dyDescent="0.25">
      <c r="Q2581" t="str">
        <f>IF(P2581="","",(VLOOKUP(P2581,Flora!$F$2:$M$7000,2,FALSE)))</f>
        <v/>
      </c>
      <c r="R2581" t="str">
        <f>IF(P2581="","",(VLOOKUP(P2581,Flora!$F$2:$M$7000,3,FALSE)))</f>
        <v/>
      </c>
      <c r="S2581" t="str">
        <f>IF(P2581="","",(VLOOKUP(P2581,Flora!$F$2:$M$7000,4,FALSE)))</f>
        <v/>
      </c>
    </row>
    <row r="2582" spans="17:19" x14ac:dyDescent="0.25">
      <c r="Q2582" t="str">
        <f>IF(P2582="","",(VLOOKUP(P2582,Flora!$F$2:$M$7000,2,FALSE)))</f>
        <v/>
      </c>
      <c r="R2582" t="str">
        <f>IF(P2582="","",(VLOOKUP(P2582,Flora!$F$2:$M$7000,3,FALSE)))</f>
        <v/>
      </c>
      <c r="S2582" t="str">
        <f>IF(P2582="","",(VLOOKUP(P2582,Flora!$F$2:$M$7000,4,FALSE)))</f>
        <v/>
      </c>
    </row>
    <row r="2583" spans="17:19" x14ac:dyDescent="0.25">
      <c r="Q2583" t="str">
        <f>IF(P2583="","",(VLOOKUP(P2583,Flora!$F$2:$M$7000,2,FALSE)))</f>
        <v/>
      </c>
      <c r="R2583" t="str">
        <f>IF(P2583="","",(VLOOKUP(P2583,Flora!$F$2:$M$7000,3,FALSE)))</f>
        <v/>
      </c>
      <c r="S2583" t="str">
        <f>IF(P2583="","",(VLOOKUP(P2583,Flora!$F$2:$M$7000,4,FALSE)))</f>
        <v/>
      </c>
    </row>
    <row r="2584" spans="17:19" x14ac:dyDescent="0.25">
      <c r="Q2584" t="str">
        <f>IF(P2584="","",(VLOOKUP(P2584,Flora!$F$2:$M$7000,2,FALSE)))</f>
        <v/>
      </c>
      <c r="R2584" t="str">
        <f>IF(P2584="","",(VLOOKUP(P2584,Flora!$F$2:$M$7000,3,FALSE)))</f>
        <v/>
      </c>
      <c r="S2584" t="str">
        <f>IF(P2584="","",(VLOOKUP(P2584,Flora!$F$2:$M$7000,4,FALSE)))</f>
        <v/>
      </c>
    </row>
    <row r="2585" spans="17:19" x14ac:dyDescent="0.25">
      <c r="Q2585" t="str">
        <f>IF(P2585="","",(VLOOKUP(P2585,Flora!$F$2:$M$7000,2,FALSE)))</f>
        <v/>
      </c>
      <c r="R2585" t="str">
        <f>IF(P2585="","",(VLOOKUP(P2585,Flora!$F$2:$M$7000,3,FALSE)))</f>
        <v/>
      </c>
      <c r="S2585" t="str">
        <f>IF(P2585="","",(VLOOKUP(P2585,Flora!$F$2:$M$7000,4,FALSE)))</f>
        <v/>
      </c>
    </row>
    <row r="2586" spans="17:19" x14ac:dyDescent="0.25">
      <c r="Q2586" t="str">
        <f>IF(P2586="","",(VLOOKUP(P2586,Flora!$F$2:$M$7000,2,FALSE)))</f>
        <v/>
      </c>
      <c r="R2586" t="str">
        <f>IF(P2586="","",(VLOOKUP(P2586,Flora!$F$2:$M$7000,3,FALSE)))</f>
        <v/>
      </c>
      <c r="S2586" t="str">
        <f>IF(P2586="","",(VLOOKUP(P2586,Flora!$F$2:$M$7000,4,FALSE)))</f>
        <v/>
      </c>
    </row>
    <row r="2587" spans="17:19" x14ac:dyDescent="0.25">
      <c r="Q2587" t="str">
        <f>IF(P2587="","",(VLOOKUP(P2587,Flora!$F$2:$M$7000,2,FALSE)))</f>
        <v/>
      </c>
      <c r="R2587" t="str">
        <f>IF(P2587="","",(VLOOKUP(P2587,Flora!$F$2:$M$7000,3,FALSE)))</f>
        <v/>
      </c>
      <c r="S2587" t="str">
        <f>IF(P2587="","",(VLOOKUP(P2587,Flora!$F$2:$M$7000,4,FALSE)))</f>
        <v/>
      </c>
    </row>
    <row r="2588" spans="17:19" x14ac:dyDescent="0.25">
      <c r="Q2588" t="str">
        <f>IF(P2588="","",(VLOOKUP(P2588,Flora!$F$2:$M$7000,2,FALSE)))</f>
        <v/>
      </c>
      <c r="R2588" t="str">
        <f>IF(P2588="","",(VLOOKUP(P2588,Flora!$F$2:$M$7000,3,FALSE)))</f>
        <v/>
      </c>
      <c r="S2588" t="str">
        <f>IF(P2588="","",(VLOOKUP(P2588,Flora!$F$2:$M$7000,4,FALSE)))</f>
        <v/>
      </c>
    </row>
    <row r="2589" spans="17:19" x14ac:dyDescent="0.25">
      <c r="Q2589" t="str">
        <f>IF(P2589="","",(VLOOKUP(P2589,Flora!$F$2:$M$7000,2,FALSE)))</f>
        <v/>
      </c>
      <c r="R2589" t="str">
        <f>IF(P2589="","",(VLOOKUP(P2589,Flora!$F$2:$M$7000,3,FALSE)))</f>
        <v/>
      </c>
      <c r="S2589" t="str">
        <f>IF(P2589="","",(VLOOKUP(P2589,Flora!$F$2:$M$7000,4,FALSE)))</f>
        <v/>
      </c>
    </row>
    <row r="2590" spans="17:19" x14ac:dyDescent="0.25">
      <c r="Q2590" t="str">
        <f>IF(P2590="","",(VLOOKUP(P2590,Flora!$F$2:$M$7000,2,FALSE)))</f>
        <v/>
      </c>
      <c r="R2590" t="str">
        <f>IF(P2590="","",(VLOOKUP(P2590,Flora!$F$2:$M$7000,3,FALSE)))</f>
        <v/>
      </c>
      <c r="S2590" t="str">
        <f>IF(P2590="","",(VLOOKUP(P2590,Flora!$F$2:$M$7000,4,FALSE)))</f>
        <v/>
      </c>
    </row>
    <row r="2591" spans="17:19" x14ac:dyDescent="0.25">
      <c r="Q2591" t="str">
        <f>IF(P2591="","",(VLOOKUP(P2591,Flora!$F$2:$M$7000,2,FALSE)))</f>
        <v/>
      </c>
      <c r="R2591" t="str">
        <f>IF(P2591="","",(VLOOKUP(P2591,Flora!$F$2:$M$7000,3,FALSE)))</f>
        <v/>
      </c>
      <c r="S2591" t="str">
        <f>IF(P2591="","",(VLOOKUP(P2591,Flora!$F$2:$M$7000,4,FALSE)))</f>
        <v/>
      </c>
    </row>
    <row r="2592" spans="17:19" x14ac:dyDescent="0.25">
      <c r="Q2592" t="str">
        <f>IF(P2592="","",(VLOOKUP(P2592,Flora!$F$2:$M$7000,2,FALSE)))</f>
        <v/>
      </c>
      <c r="R2592" t="str">
        <f>IF(P2592="","",(VLOOKUP(P2592,Flora!$F$2:$M$7000,3,FALSE)))</f>
        <v/>
      </c>
      <c r="S2592" t="str">
        <f>IF(P2592="","",(VLOOKUP(P2592,Flora!$F$2:$M$7000,4,FALSE)))</f>
        <v/>
      </c>
    </row>
    <row r="2593" spans="17:19" x14ac:dyDescent="0.25">
      <c r="Q2593" t="str">
        <f>IF(P2593="","",(VLOOKUP(P2593,Flora!$F$2:$M$7000,2,FALSE)))</f>
        <v/>
      </c>
      <c r="R2593" t="str">
        <f>IF(P2593="","",(VLOOKUP(P2593,Flora!$F$2:$M$7000,3,FALSE)))</f>
        <v/>
      </c>
      <c r="S2593" t="str">
        <f>IF(P2593="","",(VLOOKUP(P2593,Flora!$F$2:$M$7000,4,FALSE)))</f>
        <v/>
      </c>
    </row>
    <row r="2594" spans="17:19" x14ac:dyDescent="0.25">
      <c r="Q2594" t="str">
        <f>IF(P2594="","",(VLOOKUP(P2594,Flora!$F$2:$M$7000,2,FALSE)))</f>
        <v/>
      </c>
      <c r="R2594" t="str">
        <f>IF(P2594="","",(VLOOKUP(P2594,Flora!$F$2:$M$7000,3,FALSE)))</f>
        <v/>
      </c>
      <c r="S2594" t="str">
        <f>IF(P2594="","",(VLOOKUP(P2594,Flora!$F$2:$M$7000,4,FALSE)))</f>
        <v/>
      </c>
    </row>
    <row r="2595" spans="17:19" x14ac:dyDescent="0.25">
      <c r="Q2595" t="str">
        <f>IF(P2595="","",(VLOOKUP(P2595,Flora!$F$2:$M$7000,2,FALSE)))</f>
        <v/>
      </c>
      <c r="R2595" t="str">
        <f>IF(P2595="","",(VLOOKUP(P2595,Flora!$F$2:$M$7000,3,FALSE)))</f>
        <v/>
      </c>
      <c r="S2595" t="str">
        <f>IF(P2595="","",(VLOOKUP(P2595,Flora!$F$2:$M$7000,4,FALSE)))</f>
        <v/>
      </c>
    </row>
    <row r="2596" spans="17:19" x14ac:dyDescent="0.25">
      <c r="Q2596" t="str">
        <f>IF(P2596="","",(VLOOKUP(P2596,Flora!$F$2:$M$7000,2,FALSE)))</f>
        <v/>
      </c>
      <c r="R2596" t="str">
        <f>IF(P2596="","",(VLOOKUP(P2596,Flora!$F$2:$M$7000,3,FALSE)))</f>
        <v/>
      </c>
      <c r="S2596" t="str">
        <f>IF(P2596="","",(VLOOKUP(P2596,Flora!$F$2:$M$7000,4,FALSE)))</f>
        <v/>
      </c>
    </row>
    <row r="2597" spans="17:19" x14ac:dyDescent="0.25">
      <c r="Q2597" t="str">
        <f>IF(P2597="","",(VLOOKUP(P2597,Flora!$F$2:$M$7000,2,FALSE)))</f>
        <v/>
      </c>
      <c r="R2597" t="str">
        <f>IF(P2597="","",(VLOOKUP(P2597,Flora!$F$2:$M$7000,3,FALSE)))</f>
        <v/>
      </c>
      <c r="S2597" t="str">
        <f>IF(P2597="","",(VLOOKUP(P2597,Flora!$F$2:$M$7000,4,FALSE)))</f>
        <v/>
      </c>
    </row>
    <row r="2598" spans="17:19" x14ac:dyDescent="0.25">
      <c r="Q2598" t="str">
        <f>IF(P2598="","",(VLOOKUP(P2598,Flora!$F$2:$M$7000,2,FALSE)))</f>
        <v/>
      </c>
      <c r="R2598" t="str">
        <f>IF(P2598="","",(VLOOKUP(P2598,Flora!$F$2:$M$7000,3,FALSE)))</f>
        <v/>
      </c>
      <c r="S2598" t="str">
        <f>IF(P2598="","",(VLOOKUP(P2598,Flora!$F$2:$M$7000,4,FALSE)))</f>
        <v/>
      </c>
    </row>
    <row r="2599" spans="17:19" x14ac:dyDescent="0.25">
      <c r="Q2599" t="str">
        <f>IF(P2599="","",(VLOOKUP(P2599,Flora!$F$2:$M$7000,2,FALSE)))</f>
        <v/>
      </c>
      <c r="R2599" t="str">
        <f>IF(P2599="","",(VLOOKUP(P2599,Flora!$F$2:$M$7000,3,FALSE)))</f>
        <v/>
      </c>
      <c r="S2599" t="str">
        <f>IF(P2599="","",(VLOOKUP(P2599,Flora!$F$2:$M$7000,4,FALSE)))</f>
        <v/>
      </c>
    </row>
    <row r="2600" spans="17:19" x14ac:dyDescent="0.25">
      <c r="Q2600" t="str">
        <f>IF(P2600="","",(VLOOKUP(P2600,Flora!$F$2:$M$7000,2,FALSE)))</f>
        <v/>
      </c>
      <c r="R2600" t="str">
        <f>IF(P2600="","",(VLOOKUP(P2600,Flora!$F$2:$M$7000,3,FALSE)))</f>
        <v/>
      </c>
      <c r="S2600" t="str">
        <f>IF(P2600="","",(VLOOKUP(P2600,Flora!$F$2:$M$7000,4,FALSE)))</f>
        <v/>
      </c>
    </row>
    <row r="2601" spans="17:19" x14ac:dyDescent="0.25">
      <c r="Q2601" t="str">
        <f>IF(P2601="","",(VLOOKUP(P2601,Flora!$F$2:$M$7000,2,FALSE)))</f>
        <v/>
      </c>
      <c r="R2601" t="str">
        <f>IF(P2601="","",(VLOOKUP(P2601,Flora!$F$2:$M$7000,3,FALSE)))</f>
        <v/>
      </c>
      <c r="S2601" t="str">
        <f>IF(P2601="","",(VLOOKUP(P2601,Flora!$F$2:$M$7000,4,FALSE)))</f>
        <v/>
      </c>
    </row>
    <row r="2602" spans="17:19" x14ac:dyDescent="0.25">
      <c r="Q2602" t="str">
        <f>IF(P2602="","",(VLOOKUP(P2602,Flora!$F$2:$M$7000,2,FALSE)))</f>
        <v/>
      </c>
      <c r="R2602" t="str">
        <f>IF(P2602="","",(VLOOKUP(P2602,Flora!$F$2:$M$7000,3,FALSE)))</f>
        <v/>
      </c>
      <c r="S2602" t="str">
        <f>IF(P2602="","",(VLOOKUP(P2602,Flora!$F$2:$M$7000,4,FALSE)))</f>
        <v/>
      </c>
    </row>
    <row r="2603" spans="17:19" x14ac:dyDescent="0.25">
      <c r="Q2603" t="str">
        <f>IF(P2603="","",(VLOOKUP(P2603,Flora!$F$2:$M$7000,2,FALSE)))</f>
        <v/>
      </c>
      <c r="R2603" t="str">
        <f>IF(P2603="","",(VLOOKUP(P2603,Flora!$F$2:$M$7000,3,FALSE)))</f>
        <v/>
      </c>
      <c r="S2603" t="str">
        <f>IF(P2603="","",(VLOOKUP(P2603,Flora!$F$2:$M$7000,4,FALSE)))</f>
        <v/>
      </c>
    </row>
    <row r="2604" spans="17:19" x14ac:dyDescent="0.25">
      <c r="Q2604" t="str">
        <f>IF(P2604="","",(VLOOKUP(P2604,Flora!$F$2:$M$7000,2,FALSE)))</f>
        <v/>
      </c>
      <c r="R2604" t="str">
        <f>IF(P2604="","",(VLOOKUP(P2604,Flora!$F$2:$M$7000,3,FALSE)))</f>
        <v/>
      </c>
      <c r="S2604" t="str">
        <f>IF(P2604="","",(VLOOKUP(P2604,Flora!$F$2:$M$7000,4,FALSE)))</f>
        <v/>
      </c>
    </row>
    <row r="2605" spans="17:19" x14ac:dyDescent="0.25">
      <c r="Q2605" t="str">
        <f>IF(P2605="","",(VLOOKUP(P2605,Flora!$F$2:$M$7000,2,FALSE)))</f>
        <v/>
      </c>
      <c r="R2605" t="str">
        <f>IF(P2605="","",(VLOOKUP(P2605,Flora!$F$2:$M$7000,3,FALSE)))</f>
        <v/>
      </c>
      <c r="S2605" t="str">
        <f>IF(P2605="","",(VLOOKUP(P2605,Flora!$F$2:$M$7000,4,FALSE)))</f>
        <v/>
      </c>
    </row>
    <row r="2606" spans="17:19" x14ac:dyDescent="0.25">
      <c r="Q2606" t="str">
        <f>IF(P2606="","",(VLOOKUP(P2606,Flora!$F$2:$M$7000,2,FALSE)))</f>
        <v/>
      </c>
      <c r="R2606" t="str">
        <f>IF(P2606="","",(VLOOKUP(P2606,Flora!$F$2:$M$7000,3,FALSE)))</f>
        <v/>
      </c>
      <c r="S2606" t="str">
        <f>IF(P2606="","",(VLOOKUP(P2606,Flora!$F$2:$M$7000,4,FALSE)))</f>
        <v/>
      </c>
    </row>
    <row r="2607" spans="17:19" x14ac:dyDescent="0.25">
      <c r="Q2607" t="str">
        <f>IF(P2607="","",(VLOOKUP(P2607,Flora!$F$2:$M$7000,2,FALSE)))</f>
        <v/>
      </c>
      <c r="R2607" t="str">
        <f>IF(P2607="","",(VLOOKUP(P2607,Flora!$F$2:$M$7000,3,FALSE)))</f>
        <v/>
      </c>
      <c r="S2607" t="str">
        <f>IF(P2607="","",(VLOOKUP(P2607,Flora!$F$2:$M$7000,4,FALSE)))</f>
        <v/>
      </c>
    </row>
    <row r="2608" spans="17:19" x14ac:dyDescent="0.25">
      <c r="Q2608" t="str">
        <f>IF(P2608="","",(VLOOKUP(P2608,Flora!$F$2:$M$7000,2,FALSE)))</f>
        <v/>
      </c>
      <c r="R2608" t="str">
        <f>IF(P2608="","",(VLOOKUP(P2608,Flora!$F$2:$M$7000,3,FALSE)))</f>
        <v/>
      </c>
      <c r="S2608" t="str">
        <f>IF(P2608="","",(VLOOKUP(P2608,Flora!$F$2:$M$7000,4,FALSE)))</f>
        <v/>
      </c>
    </row>
    <row r="2609" spans="17:19" x14ac:dyDescent="0.25">
      <c r="Q2609" t="str">
        <f>IF(P2609="","",(VLOOKUP(P2609,Flora!$F$2:$M$7000,2,FALSE)))</f>
        <v/>
      </c>
      <c r="R2609" t="str">
        <f>IF(P2609="","",(VLOOKUP(P2609,Flora!$F$2:$M$7000,3,FALSE)))</f>
        <v/>
      </c>
      <c r="S2609" t="str">
        <f>IF(P2609="","",(VLOOKUP(P2609,Flora!$F$2:$M$7000,4,FALSE)))</f>
        <v/>
      </c>
    </row>
    <row r="2610" spans="17:19" x14ac:dyDescent="0.25">
      <c r="Q2610" t="str">
        <f>IF(P2610="","",(VLOOKUP(P2610,Flora!$F$2:$M$7000,2,FALSE)))</f>
        <v/>
      </c>
      <c r="R2610" t="str">
        <f>IF(P2610="","",(VLOOKUP(P2610,Flora!$F$2:$M$7000,3,FALSE)))</f>
        <v/>
      </c>
      <c r="S2610" t="str">
        <f>IF(P2610="","",(VLOOKUP(P2610,Flora!$F$2:$M$7000,4,FALSE)))</f>
        <v/>
      </c>
    </row>
    <row r="2611" spans="17:19" x14ac:dyDescent="0.25">
      <c r="Q2611" t="str">
        <f>IF(P2611="","",(VLOOKUP(P2611,Flora!$F$2:$M$7000,2,FALSE)))</f>
        <v/>
      </c>
      <c r="R2611" t="str">
        <f>IF(P2611="","",(VLOOKUP(P2611,Flora!$F$2:$M$7000,3,FALSE)))</f>
        <v/>
      </c>
      <c r="S2611" t="str">
        <f>IF(P2611="","",(VLOOKUP(P2611,Flora!$F$2:$M$7000,4,FALSE)))</f>
        <v/>
      </c>
    </row>
    <row r="2612" spans="17:19" x14ac:dyDescent="0.25">
      <c r="Q2612" t="str">
        <f>IF(P2612="","",(VLOOKUP(P2612,Flora!$F$2:$M$7000,2,FALSE)))</f>
        <v/>
      </c>
      <c r="R2612" t="str">
        <f>IF(P2612="","",(VLOOKUP(P2612,Flora!$F$2:$M$7000,3,FALSE)))</f>
        <v/>
      </c>
      <c r="S2612" t="str">
        <f>IF(P2612="","",(VLOOKUP(P2612,Flora!$F$2:$M$7000,4,FALSE)))</f>
        <v/>
      </c>
    </row>
    <row r="2613" spans="17:19" x14ac:dyDescent="0.25">
      <c r="Q2613" t="str">
        <f>IF(P2613="","",(VLOOKUP(P2613,Flora!$F$2:$M$7000,2,FALSE)))</f>
        <v/>
      </c>
      <c r="R2613" t="str">
        <f>IF(P2613="","",(VLOOKUP(P2613,Flora!$F$2:$M$7000,3,FALSE)))</f>
        <v/>
      </c>
      <c r="S2613" t="str">
        <f>IF(P2613="","",(VLOOKUP(P2613,Flora!$F$2:$M$7000,4,FALSE)))</f>
        <v/>
      </c>
    </row>
    <row r="2614" spans="17:19" x14ac:dyDescent="0.25">
      <c r="Q2614" t="str">
        <f>IF(P2614="","",(VLOOKUP(P2614,Flora!$F$2:$M$7000,2,FALSE)))</f>
        <v/>
      </c>
      <c r="R2614" t="str">
        <f>IF(P2614="","",(VLOOKUP(P2614,Flora!$F$2:$M$7000,3,FALSE)))</f>
        <v/>
      </c>
      <c r="S2614" t="str">
        <f>IF(P2614="","",(VLOOKUP(P2614,Flora!$F$2:$M$7000,4,FALSE)))</f>
        <v/>
      </c>
    </row>
    <row r="2615" spans="17:19" x14ac:dyDescent="0.25">
      <c r="Q2615" t="str">
        <f>IF(P2615="","",(VLOOKUP(P2615,Flora!$F$2:$M$7000,2,FALSE)))</f>
        <v/>
      </c>
      <c r="R2615" t="str">
        <f>IF(P2615="","",(VLOOKUP(P2615,Flora!$F$2:$M$7000,3,FALSE)))</f>
        <v/>
      </c>
      <c r="S2615" t="str">
        <f>IF(P2615="","",(VLOOKUP(P2615,Flora!$F$2:$M$7000,4,FALSE)))</f>
        <v/>
      </c>
    </row>
    <row r="2616" spans="17:19" x14ac:dyDescent="0.25">
      <c r="Q2616" t="str">
        <f>IF(P2616="","",(VLOOKUP(P2616,Flora!$F$2:$M$7000,2,FALSE)))</f>
        <v/>
      </c>
      <c r="R2616" t="str">
        <f>IF(P2616="","",(VLOOKUP(P2616,Flora!$F$2:$M$7000,3,FALSE)))</f>
        <v/>
      </c>
      <c r="S2616" t="str">
        <f>IF(P2616="","",(VLOOKUP(P2616,Flora!$F$2:$M$7000,4,FALSE)))</f>
        <v/>
      </c>
    </row>
    <row r="2617" spans="17:19" x14ac:dyDescent="0.25">
      <c r="Q2617" t="str">
        <f>IF(P2617="","",(VLOOKUP(P2617,Flora!$F$2:$M$7000,2,FALSE)))</f>
        <v/>
      </c>
      <c r="R2617" t="str">
        <f>IF(P2617="","",(VLOOKUP(P2617,Flora!$F$2:$M$7000,3,FALSE)))</f>
        <v/>
      </c>
      <c r="S2617" t="str">
        <f>IF(P2617="","",(VLOOKUP(P2617,Flora!$F$2:$M$7000,4,FALSE)))</f>
        <v/>
      </c>
    </row>
    <row r="2618" spans="17:19" x14ac:dyDescent="0.25">
      <c r="Q2618" t="str">
        <f>IF(P2618="","",(VLOOKUP(P2618,Flora!$F$2:$M$7000,2,FALSE)))</f>
        <v/>
      </c>
      <c r="R2618" t="str">
        <f>IF(P2618="","",(VLOOKUP(P2618,Flora!$F$2:$M$7000,3,FALSE)))</f>
        <v/>
      </c>
      <c r="S2618" t="str">
        <f>IF(P2618="","",(VLOOKUP(P2618,Flora!$F$2:$M$7000,4,FALSE)))</f>
        <v/>
      </c>
    </row>
    <row r="2619" spans="17:19" x14ac:dyDescent="0.25">
      <c r="Q2619" t="str">
        <f>IF(P2619="","",(VLOOKUP(P2619,Flora!$F$2:$M$7000,2,FALSE)))</f>
        <v/>
      </c>
      <c r="R2619" t="str">
        <f>IF(P2619="","",(VLOOKUP(P2619,Flora!$F$2:$M$7000,3,FALSE)))</f>
        <v/>
      </c>
      <c r="S2619" t="str">
        <f>IF(P2619="","",(VLOOKUP(P2619,Flora!$F$2:$M$7000,4,FALSE)))</f>
        <v/>
      </c>
    </row>
    <row r="2620" spans="17:19" x14ac:dyDescent="0.25">
      <c r="Q2620" t="str">
        <f>IF(P2620="","",(VLOOKUP(P2620,Flora!$F$2:$M$7000,2,FALSE)))</f>
        <v/>
      </c>
      <c r="R2620" t="str">
        <f>IF(P2620="","",(VLOOKUP(P2620,Flora!$F$2:$M$7000,3,FALSE)))</f>
        <v/>
      </c>
      <c r="S2620" t="str">
        <f>IF(P2620="","",(VLOOKUP(P2620,Flora!$F$2:$M$7000,4,FALSE)))</f>
        <v/>
      </c>
    </row>
    <row r="2621" spans="17:19" x14ac:dyDescent="0.25">
      <c r="Q2621" t="str">
        <f>IF(P2621="","",(VLOOKUP(P2621,Flora!$F$2:$M$7000,2,FALSE)))</f>
        <v/>
      </c>
      <c r="R2621" t="str">
        <f>IF(P2621="","",(VLOOKUP(P2621,Flora!$F$2:$M$7000,3,FALSE)))</f>
        <v/>
      </c>
      <c r="S2621" t="str">
        <f>IF(P2621="","",(VLOOKUP(P2621,Flora!$F$2:$M$7000,4,FALSE)))</f>
        <v/>
      </c>
    </row>
    <row r="2622" spans="17:19" x14ac:dyDescent="0.25">
      <c r="Q2622" t="str">
        <f>IF(P2622="","",(VLOOKUP(P2622,Flora!$F$2:$M$7000,2,FALSE)))</f>
        <v/>
      </c>
      <c r="R2622" t="str">
        <f>IF(P2622="","",(VLOOKUP(P2622,Flora!$F$2:$M$7000,3,FALSE)))</f>
        <v/>
      </c>
      <c r="S2622" t="str">
        <f>IF(P2622="","",(VLOOKUP(P2622,Flora!$F$2:$M$7000,4,FALSE)))</f>
        <v/>
      </c>
    </row>
    <row r="2623" spans="17:19" x14ac:dyDescent="0.25">
      <c r="Q2623" t="str">
        <f>IF(P2623="","",(VLOOKUP(P2623,Flora!$F$2:$M$7000,2,FALSE)))</f>
        <v/>
      </c>
      <c r="R2623" t="str">
        <f>IF(P2623="","",(VLOOKUP(P2623,Flora!$F$2:$M$7000,3,FALSE)))</f>
        <v/>
      </c>
      <c r="S2623" t="str">
        <f>IF(P2623="","",(VLOOKUP(P2623,Flora!$F$2:$M$7000,4,FALSE)))</f>
        <v/>
      </c>
    </row>
    <row r="2624" spans="17:19" x14ac:dyDescent="0.25">
      <c r="Q2624" t="str">
        <f>IF(P2624="","",(VLOOKUP(P2624,Flora!$F$2:$M$7000,2,FALSE)))</f>
        <v/>
      </c>
      <c r="R2624" t="str">
        <f>IF(P2624="","",(VLOOKUP(P2624,Flora!$F$2:$M$7000,3,FALSE)))</f>
        <v/>
      </c>
      <c r="S2624" t="str">
        <f>IF(P2624="","",(VLOOKUP(P2624,Flora!$F$2:$M$7000,4,FALSE)))</f>
        <v/>
      </c>
    </row>
    <row r="2625" spans="17:19" x14ac:dyDescent="0.25">
      <c r="Q2625" t="str">
        <f>IF(P2625="","",(VLOOKUP(P2625,Flora!$F$2:$M$7000,2,FALSE)))</f>
        <v/>
      </c>
      <c r="R2625" t="str">
        <f>IF(P2625="","",(VLOOKUP(P2625,Flora!$F$2:$M$7000,3,FALSE)))</f>
        <v/>
      </c>
      <c r="S2625" t="str">
        <f>IF(P2625="","",(VLOOKUP(P2625,Flora!$F$2:$M$7000,4,FALSE)))</f>
        <v/>
      </c>
    </row>
    <row r="2626" spans="17:19" x14ac:dyDescent="0.25">
      <c r="Q2626" t="str">
        <f>IF(P2626="","",(VLOOKUP(P2626,Flora!$F$2:$M$7000,2,FALSE)))</f>
        <v/>
      </c>
      <c r="R2626" t="str">
        <f>IF(P2626="","",(VLOOKUP(P2626,Flora!$F$2:$M$7000,3,FALSE)))</f>
        <v/>
      </c>
      <c r="S2626" t="str">
        <f>IF(P2626="","",(VLOOKUP(P2626,Flora!$F$2:$M$7000,4,FALSE)))</f>
        <v/>
      </c>
    </row>
    <row r="2627" spans="17:19" x14ac:dyDescent="0.25">
      <c r="Q2627" t="str">
        <f>IF(P2627="","",(VLOOKUP(P2627,Flora!$F$2:$M$7000,2,FALSE)))</f>
        <v/>
      </c>
      <c r="R2627" t="str">
        <f>IF(P2627="","",(VLOOKUP(P2627,Flora!$F$2:$M$7000,3,FALSE)))</f>
        <v/>
      </c>
      <c r="S2627" t="str">
        <f>IF(P2627="","",(VLOOKUP(P2627,Flora!$F$2:$M$7000,4,FALSE)))</f>
        <v/>
      </c>
    </row>
    <row r="2628" spans="17:19" x14ac:dyDescent="0.25">
      <c r="Q2628" t="str">
        <f>IF(P2628="","",(VLOOKUP(P2628,Flora!$F$2:$M$7000,2,FALSE)))</f>
        <v/>
      </c>
      <c r="R2628" t="str">
        <f>IF(P2628="","",(VLOOKUP(P2628,Flora!$F$2:$M$7000,3,FALSE)))</f>
        <v/>
      </c>
      <c r="S2628" t="str">
        <f>IF(P2628="","",(VLOOKUP(P2628,Flora!$F$2:$M$7000,4,FALSE)))</f>
        <v/>
      </c>
    </row>
    <row r="2629" spans="17:19" x14ac:dyDescent="0.25">
      <c r="Q2629" t="str">
        <f>IF(P2629="","",(VLOOKUP(P2629,Flora!$F$2:$M$7000,2,FALSE)))</f>
        <v/>
      </c>
      <c r="R2629" t="str">
        <f>IF(P2629="","",(VLOOKUP(P2629,Flora!$F$2:$M$7000,3,FALSE)))</f>
        <v/>
      </c>
      <c r="S2629" t="str">
        <f>IF(P2629="","",(VLOOKUP(P2629,Flora!$F$2:$M$7000,4,FALSE)))</f>
        <v/>
      </c>
    </row>
    <row r="2630" spans="17:19" x14ac:dyDescent="0.25">
      <c r="Q2630" t="str">
        <f>IF(P2630="","",(VLOOKUP(P2630,Flora!$F$2:$M$7000,2,FALSE)))</f>
        <v/>
      </c>
      <c r="R2630" t="str">
        <f>IF(P2630="","",(VLOOKUP(P2630,Flora!$F$2:$M$7000,3,FALSE)))</f>
        <v/>
      </c>
      <c r="S2630" t="str">
        <f>IF(P2630="","",(VLOOKUP(P2630,Flora!$F$2:$M$7000,4,FALSE)))</f>
        <v/>
      </c>
    </row>
    <row r="2631" spans="17:19" x14ac:dyDescent="0.25">
      <c r="Q2631" t="str">
        <f>IF(P2631="","",(VLOOKUP(P2631,Flora!$F$2:$M$7000,2,FALSE)))</f>
        <v/>
      </c>
      <c r="R2631" t="str">
        <f>IF(P2631="","",(VLOOKUP(P2631,Flora!$F$2:$M$7000,3,FALSE)))</f>
        <v/>
      </c>
      <c r="S2631" t="str">
        <f>IF(P2631="","",(VLOOKUP(P2631,Flora!$F$2:$M$7000,4,FALSE)))</f>
        <v/>
      </c>
    </row>
    <row r="2632" spans="17:19" x14ac:dyDescent="0.25">
      <c r="Q2632" t="str">
        <f>IF(P2632="","",(VLOOKUP(P2632,Flora!$F$2:$M$7000,2,FALSE)))</f>
        <v/>
      </c>
      <c r="R2632" t="str">
        <f>IF(P2632="","",(VLOOKUP(P2632,Flora!$F$2:$M$7000,3,FALSE)))</f>
        <v/>
      </c>
      <c r="S2632" t="str">
        <f>IF(P2632="","",(VLOOKUP(P2632,Flora!$F$2:$M$7000,4,FALSE)))</f>
        <v/>
      </c>
    </row>
    <row r="2633" spans="17:19" x14ac:dyDescent="0.25">
      <c r="Q2633" t="str">
        <f>IF(P2633="","",(VLOOKUP(P2633,Flora!$F$2:$M$7000,2,FALSE)))</f>
        <v/>
      </c>
      <c r="R2633" t="str">
        <f>IF(P2633="","",(VLOOKUP(P2633,Flora!$F$2:$M$7000,3,FALSE)))</f>
        <v/>
      </c>
      <c r="S2633" t="str">
        <f>IF(P2633="","",(VLOOKUP(P2633,Flora!$F$2:$M$7000,4,FALSE)))</f>
        <v/>
      </c>
    </row>
    <row r="2634" spans="17:19" x14ac:dyDescent="0.25">
      <c r="Q2634" t="str">
        <f>IF(P2634="","",(VLOOKUP(P2634,Flora!$F$2:$M$7000,2,FALSE)))</f>
        <v/>
      </c>
      <c r="R2634" t="str">
        <f>IF(P2634="","",(VLOOKUP(P2634,Flora!$F$2:$M$7000,3,FALSE)))</f>
        <v/>
      </c>
      <c r="S2634" t="str">
        <f>IF(P2634="","",(VLOOKUP(P2634,Flora!$F$2:$M$7000,4,FALSE)))</f>
        <v/>
      </c>
    </row>
    <row r="2635" spans="17:19" x14ac:dyDescent="0.25">
      <c r="Q2635" t="str">
        <f>IF(P2635="","",(VLOOKUP(P2635,Flora!$F$2:$M$7000,2,FALSE)))</f>
        <v/>
      </c>
      <c r="R2635" t="str">
        <f>IF(P2635="","",(VLOOKUP(P2635,Flora!$F$2:$M$7000,3,FALSE)))</f>
        <v/>
      </c>
      <c r="S2635" t="str">
        <f>IF(P2635="","",(VLOOKUP(P2635,Flora!$F$2:$M$7000,4,FALSE)))</f>
        <v/>
      </c>
    </row>
    <row r="2636" spans="17:19" x14ac:dyDescent="0.25">
      <c r="Q2636" t="str">
        <f>IF(P2636="","",(VLOOKUP(P2636,Flora!$F$2:$M$7000,2,FALSE)))</f>
        <v/>
      </c>
      <c r="R2636" t="str">
        <f>IF(P2636="","",(VLOOKUP(P2636,Flora!$F$2:$M$7000,3,FALSE)))</f>
        <v/>
      </c>
      <c r="S2636" t="str">
        <f>IF(P2636="","",(VLOOKUP(P2636,Flora!$F$2:$M$7000,4,FALSE)))</f>
        <v/>
      </c>
    </row>
    <row r="2637" spans="17:19" x14ac:dyDescent="0.25">
      <c r="Q2637" t="str">
        <f>IF(P2637="","",(VLOOKUP(P2637,Flora!$F$2:$M$7000,2,FALSE)))</f>
        <v/>
      </c>
      <c r="R2637" t="str">
        <f>IF(P2637="","",(VLOOKUP(P2637,Flora!$F$2:$M$7000,3,FALSE)))</f>
        <v/>
      </c>
      <c r="S2637" t="str">
        <f>IF(P2637="","",(VLOOKUP(P2637,Flora!$F$2:$M$7000,4,FALSE)))</f>
        <v/>
      </c>
    </row>
    <row r="2638" spans="17:19" x14ac:dyDescent="0.25">
      <c r="Q2638" t="str">
        <f>IF(P2638="","",(VLOOKUP(P2638,Flora!$F$2:$M$7000,2,FALSE)))</f>
        <v/>
      </c>
      <c r="R2638" t="str">
        <f>IF(P2638="","",(VLOOKUP(P2638,Flora!$F$2:$M$7000,3,FALSE)))</f>
        <v/>
      </c>
      <c r="S2638" t="str">
        <f>IF(P2638="","",(VLOOKUP(P2638,Flora!$F$2:$M$7000,4,FALSE)))</f>
        <v/>
      </c>
    </row>
    <row r="2639" spans="17:19" x14ac:dyDescent="0.25">
      <c r="Q2639" t="str">
        <f>IF(P2639="","",(VLOOKUP(P2639,Flora!$F$2:$M$7000,2,FALSE)))</f>
        <v/>
      </c>
      <c r="R2639" t="str">
        <f>IF(P2639="","",(VLOOKUP(P2639,Flora!$F$2:$M$7000,3,FALSE)))</f>
        <v/>
      </c>
      <c r="S2639" t="str">
        <f>IF(P2639="","",(VLOOKUP(P2639,Flora!$F$2:$M$7000,4,FALSE)))</f>
        <v/>
      </c>
    </row>
    <row r="2640" spans="17:19" x14ac:dyDescent="0.25">
      <c r="Q2640" t="str">
        <f>IF(P2640="","",(VLOOKUP(P2640,Flora!$F$2:$M$7000,2,FALSE)))</f>
        <v/>
      </c>
      <c r="R2640" t="str">
        <f>IF(P2640="","",(VLOOKUP(P2640,Flora!$F$2:$M$7000,3,FALSE)))</f>
        <v/>
      </c>
      <c r="S2640" t="str">
        <f>IF(P2640="","",(VLOOKUP(P2640,Flora!$F$2:$M$7000,4,FALSE)))</f>
        <v/>
      </c>
    </row>
    <row r="2641" spans="17:19" x14ac:dyDescent="0.25">
      <c r="Q2641" t="str">
        <f>IF(P2641="","",(VLOOKUP(P2641,Flora!$F$2:$M$7000,2,FALSE)))</f>
        <v/>
      </c>
      <c r="R2641" t="str">
        <f>IF(P2641="","",(VLOOKUP(P2641,Flora!$F$2:$M$7000,3,FALSE)))</f>
        <v/>
      </c>
      <c r="S2641" t="str">
        <f>IF(P2641="","",(VLOOKUP(P2641,Flora!$F$2:$M$7000,4,FALSE)))</f>
        <v/>
      </c>
    </row>
    <row r="2642" spans="17:19" x14ac:dyDescent="0.25">
      <c r="Q2642" t="str">
        <f>IF(P2642="","",(VLOOKUP(P2642,Flora!$F$2:$M$7000,2,FALSE)))</f>
        <v/>
      </c>
      <c r="R2642" t="str">
        <f>IF(P2642="","",(VLOOKUP(P2642,Flora!$F$2:$M$7000,3,FALSE)))</f>
        <v/>
      </c>
      <c r="S2642" t="str">
        <f>IF(P2642="","",(VLOOKUP(P2642,Flora!$F$2:$M$7000,4,FALSE)))</f>
        <v/>
      </c>
    </row>
    <row r="2643" spans="17:19" x14ac:dyDescent="0.25">
      <c r="Q2643" t="str">
        <f>IF(P2643="","",(VLOOKUP(P2643,Flora!$F$2:$M$7000,2,FALSE)))</f>
        <v/>
      </c>
      <c r="R2643" t="str">
        <f>IF(P2643="","",(VLOOKUP(P2643,Flora!$F$2:$M$7000,3,FALSE)))</f>
        <v/>
      </c>
      <c r="S2643" t="str">
        <f>IF(P2643="","",(VLOOKUP(P2643,Flora!$F$2:$M$7000,4,FALSE)))</f>
        <v/>
      </c>
    </row>
    <row r="2644" spans="17:19" x14ac:dyDescent="0.25">
      <c r="Q2644" t="str">
        <f>IF(P2644="","",(VLOOKUP(P2644,Flora!$F$2:$M$7000,2,FALSE)))</f>
        <v/>
      </c>
      <c r="R2644" t="str">
        <f>IF(P2644="","",(VLOOKUP(P2644,Flora!$F$2:$M$7000,3,FALSE)))</f>
        <v/>
      </c>
      <c r="S2644" t="str">
        <f>IF(P2644="","",(VLOOKUP(P2644,Flora!$F$2:$M$7000,4,FALSE)))</f>
        <v/>
      </c>
    </row>
    <row r="2645" spans="17:19" x14ac:dyDescent="0.25">
      <c r="Q2645" t="str">
        <f>IF(P2645="","",(VLOOKUP(P2645,Flora!$F$2:$M$7000,2,FALSE)))</f>
        <v/>
      </c>
      <c r="R2645" t="str">
        <f>IF(P2645="","",(VLOOKUP(P2645,Flora!$F$2:$M$7000,3,FALSE)))</f>
        <v/>
      </c>
      <c r="S2645" t="str">
        <f>IF(P2645="","",(VLOOKUP(P2645,Flora!$F$2:$M$7000,4,FALSE)))</f>
        <v/>
      </c>
    </row>
    <row r="2646" spans="17:19" x14ac:dyDescent="0.25">
      <c r="Q2646" t="str">
        <f>IF(P2646="","",(VLOOKUP(P2646,Flora!$F$2:$M$7000,2,FALSE)))</f>
        <v/>
      </c>
      <c r="R2646" t="str">
        <f>IF(P2646="","",(VLOOKUP(P2646,Flora!$F$2:$M$7000,3,FALSE)))</f>
        <v/>
      </c>
      <c r="S2646" t="str">
        <f>IF(P2646="","",(VLOOKUP(P2646,Flora!$F$2:$M$7000,4,FALSE)))</f>
        <v/>
      </c>
    </row>
    <row r="2647" spans="17:19" x14ac:dyDescent="0.25">
      <c r="Q2647" t="str">
        <f>IF(P2647="","",(VLOOKUP(P2647,Flora!$F$2:$M$7000,2,FALSE)))</f>
        <v/>
      </c>
      <c r="R2647" t="str">
        <f>IF(P2647="","",(VLOOKUP(P2647,Flora!$F$2:$M$7000,3,FALSE)))</f>
        <v/>
      </c>
      <c r="S2647" t="str">
        <f>IF(P2647="","",(VLOOKUP(P2647,Flora!$F$2:$M$7000,4,FALSE)))</f>
        <v/>
      </c>
    </row>
    <row r="2648" spans="17:19" x14ac:dyDescent="0.25">
      <c r="Q2648" t="str">
        <f>IF(P2648="","",(VLOOKUP(P2648,Flora!$F$2:$M$7000,2,FALSE)))</f>
        <v/>
      </c>
      <c r="R2648" t="str">
        <f>IF(P2648="","",(VLOOKUP(P2648,Flora!$F$2:$M$7000,3,FALSE)))</f>
        <v/>
      </c>
      <c r="S2648" t="str">
        <f>IF(P2648="","",(VLOOKUP(P2648,Flora!$F$2:$M$7000,4,FALSE)))</f>
        <v/>
      </c>
    </row>
    <row r="2649" spans="17:19" x14ac:dyDescent="0.25">
      <c r="Q2649" t="str">
        <f>IF(P2649="","",(VLOOKUP(P2649,Flora!$F$2:$M$7000,2,FALSE)))</f>
        <v/>
      </c>
      <c r="R2649" t="str">
        <f>IF(P2649="","",(VLOOKUP(P2649,Flora!$F$2:$M$7000,3,FALSE)))</f>
        <v/>
      </c>
      <c r="S2649" t="str">
        <f>IF(P2649="","",(VLOOKUP(P2649,Flora!$F$2:$M$7000,4,FALSE)))</f>
        <v/>
      </c>
    </row>
    <row r="2650" spans="17:19" x14ac:dyDescent="0.25">
      <c r="Q2650" t="str">
        <f>IF(P2650="","",(VLOOKUP(P2650,Flora!$F$2:$M$7000,2,FALSE)))</f>
        <v/>
      </c>
      <c r="R2650" t="str">
        <f>IF(P2650="","",(VLOOKUP(P2650,Flora!$F$2:$M$7000,3,FALSE)))</f>
        <v/>
      </c>
      <c r="S2650" t="str">
        <f>IF(P2650="","",(VLOOKUP(P2650,Flora!$F$2:$M$7000,4,FALSE)))</f>
        <v/>
      </c>
    </row>
    <row r="2651" spans="17:19" x14ac:dyDescent="0.25">
      <c r="Q2651" t="str">
        <f>IF(P2651="","",(VLOOKUP(P2651,Flora!$F$2:$M$7000,2,FALSE)))</f>
        <v/>
      </c>
      <c r="R2651" t="str">
        <f>IF(P2651="","",(VLOOKUP(P2651,Flora!$F$2:$M$7000,3,FALSE)))</f>
        <v/>
      </c>
      <c r="S2651" t="str">
        <f>IF(P2651="","",(VLOOKUP(P2651,Flora!$F$2:$M$7000,4,FALSE)))</f>
        <v/>
      </c>
    </row>
    <row r="2652" spans="17:19" x14ac:dyDescent="0.25">
      <c r="Q2652" t="str">
        <f>IF(P2652="","",(VLOOKUP(P2652,Flora!$F$2:$M$7000,2,FALSE)))</f>
        <v/>
      </c>
      <c r="R2652" t="str">
        <f>IF(P2652="","",(VLOOKUP(P2652,Flora!$F$2:$M$7000,3,FALSE)))</f>
        <v/>
      </c>
      <c r="S2652" t="str">
        <f>IF(P2652="","",(VLOOKUP(P2652,Flora!$F$2:$M$7000,4,FALSE)))</f>
        <v/>
      </c>
    </row>
    <row r="2653" spans="17:19" x14ac:dyDescent="0.25">
      <c r="Q2653" t="str">
        <f>IF(P2653="","",(VLOOKUP(P2653,Flora!$F$2:$M$7000,2,FALSE)))</f>
        <v/>
      </c>
      <c r="R2653" t="str">
        <f>IF(P2653="","",(VLOOKUP(P2653,Flora!$F$2:$M$7000,3,FALSE)))</f>
        <v/>
      </c>
      <c r="S2653" t="str">
        <f>IF(P2653="","",(VLOOKUP(P2653,Flora!$F$2:$M$7000,4,FALSE)))</f>
        <v/>
      </c>
    </row>
    <row r="2654" spans="17:19" x14ac:dyDescent="0.25">
      <c r="Q2654" t="str">
        <f>IF(P2654="","",(VLOOKUP(P2654,Flora!$F$2:$M$7000,2,FALSE)))</f>
        <v/>
      </c>
      <c r="R2654" t="str">
        <f>IF(P2654="","",(VLOOKUP(P2654,Flora!$F$2:$M$7000,3,FALSE)))</f>
        <v/>
      </c>
      <c r="S2654" t="str">
        <f>IF(P2654="","",(VLOOKUP(P2654,Flora!$F$2:$M$7000,4,FALSE)))</f>
        <v/>
      </c>
    </row>
    <row r="2655" spans="17:19" x14ac:dyDescent="0.25">
      <c r="Q2655" t="str">
        <f>IF(P2655="","",(VLOOKUP(P2655,Flora!$F$2:$M$7000,2,FALSE)))</f>
        <v/>
      </c>
      <c r="R2655" t="str">
        <f>IF(P2655="","",(VLOOKUP(P2655,Flora!$F$2:$M$7000,3,FALSE)))</f>
        <v/>
      </c>
      <c r="S2655" t="str">
        <f>IF(P2655="","",(VLOOKUP(P2655,Flora!$F$2:$M$7000,4,FALSE)))</f>
        <v/>
      </c>
    </row>
    <row r="2656" spans="17:19" x14ac:dyDescent="0.25">
      <c r="Q2656" t="str">
        <f>IF(P2656="","",(VLOOKUP(P2656,Flora!$F$2:$M$7000,2,FALSE)))</f>
        <v/>
      </c>
      <c r="R2656" t="str">
        <f>IF(P2656="","",(VLOOKUP(P2656,Flora!$F$2:$M$7000,3,FALSE)))</f>
        <v/>
      </c>
      <c r="S2656" t="str">
        <f>IF(P2656="","",(VLOOKUP(P2656,Flora!$F$2:$M$7000,4,FALSE)))</f>
        <v/>
      </c>
    </row>
    <row r="2657" spans="17:19" x14ac:dyDescent="0.25">
      <c r="Q2657" t="str">
        <f>IF(P2657="","",(VLOOKUP(P2657,Flora!$F$2:$M$7000,2,FALSE)))</f>
        <v/>
      </c>
      <c r="R2657" t="str">
        <f>IF(P2657="","",(VLOOKUP(P2657,Flora!$F$2:$M$7000,3,FALSE)))</f>
        <v/>
      </c>
      <c r="S2657" t="str">
        <f>IF(P2657="","",(VLOOKUP(P2657,Flora!$F$2:$M$7000,4,FALSE)))</f>
        <v/>
      </c>
    </row>
    <row r="2658" spans="17:19" x14ac:dyDescent="0.25">
      <c r="Q2658" t="str">
        <f>IF(P2658="","",(VLOOKUP(P2658,Flora!$F$2:$M$7000,2,FALSE)))</f>
        <v/>
      </c>
      <c r="R2658" t="str">
        <f>IF(P2658="","",(VLOOKUP(P2658,Flora!$F$2:$M$7000,3,FALSE)))</f>
        <v/>
      </c>
      <c r="S2658" t="str">
        <f>IF(P2658="","",(VLOOKUP(P2658,Flora!$F$2:$M$7000,4,FALSE)))</f>
        <v/>
      </c>
    </row>
    <row r="2659" spans="17:19" x14ac:dyDescent="0.25">
      <c r="Q2659" t="str">
        <f>IF(P2659="","",(VLOOKUP(P2659,Flora!$F$2:$M$7000,2,FALSE)))</f>
        <v/>
      </c>
      <c r="R2659" t="str">
        <f>IF(P2659="","",(VLOOKUP(P2659,Flora!$F$2:$M$7000,3,FALSE)))</f>
        <v/>
      </c>
      <c r="S2659" t="str">
        <f>IF(P2659="","",(VLOOKUP(P2659,Flora!$F$2:$M$7000,4,FALSE)))</f>
        <v/>
      </c>
    </row>
    <row r="2660" spans="17:19" x14ac:dyDescent="0.25">
      <c r="Q2660" t="str">
        <f>IF(P2660="","",(VLOOKUP(P2660,Flora!$F$2:$M$7000,2,FALSE)))</f>
        <v/>
      </c>
      <c r="R2660" t="str">
        <f>IF(P2660="","",(VLOOKUP(P2660,Flora!$F$2:$M$7000,3,FALSE)))</f>
        <v/>
      </c>
      <c r="S2660" t="str">
        <f>IF(P2660="","",(VLOOKUP(P2660,Flora!$F$2:$M$7000,4,FALSE)))</f>
        <v/>
      </c>
    </row>
    <row r="2661" spans="17:19" x14ac:dyDescent="0.25">
      <c r="Q2661" t="str">
        <f>IF(P2661="","",(VLOOKUP(P2661,Flora!$F$2:$M$7000,2,FALSE)))</f>
        <v/>
      </c>
      <c r="R2661" t="str">
        <f>IF(P2661="","",(VLOOKUP(P2661,Flora!$F$2:$M$7000,3,FALSE)))</f>
        <v/>
      </c>
      <c r="S2661" t="str">
        <f>IF(P2661="","",(VLOOKUP(P2661,Flora!$F$2:$M$7000,4,FALSE)))</f>
        <v/>
      </c>
    </row>
    <row r="2662" spans="17:19" x14ac:dyDescent="0.25">
      <c r="Q2662" t="str">
        <f>IF(P2662="","",(VLOOKUP(P2662,Flora!$F$2:$M$7000,2,FALSE)))</f>
        <v/>
      </c>
      <c r="R2662" t="str">
        <f>IF(P2662="","",(VLOOKUP(P2662,Flora!$F$2:$M$7000,3,FALSE)))</f>
        <v/>
      </c>
      <c r="S2662" t="str">
        <f>IF(P2662="","",(VLOOKUP(P2662,Flora!$F$2:$M$7000,4,FALSE)))</f>
        <v/>
      </c>
    </row>
    <row r="2663" spans="17:19" x14ac:dyDescent="0.25">
      <c r="Q2663" t="str">
        <f>IF(P2663="","",(VLOOKUP(P2663,Flora!$F$2:$M$7000,2,FALSE)))</f>
        <v/>
      </c>
      <c r="R2663" t="str">
        <f>IF(P2663="","",(VLOOKUP(P2663,Flora!$F$2:$M$7000,3,FALSE)))</f>
        <v/>
      </c>
      <c r="S2663" t="str">
        <f>IF(P2663="","",(VLOOKUP(P2663,Flora!$F$2:$M$7000,4,FALSE)))</f>
        <v/>
      </c>
    </row>
    <row r="2664" spans="17:19" x14ac:dyDescent="0.25">
      <c r="Q2664" t="str">
        <f>IF(P2664="","",(VLOOKUP(P2664,Flora!$F$2:$M$7000,2,FALSE)))</f>
        <v/>
      </c>
      <c r="R2664" t="str">
        <f>IF(P2664="","",(VLOOKUP(P2664,Flora!$F$2:$M$7000,3,FALSE)))</f>
        <v/>
      </c>
      <c r="S2664" t="str">
        <f>IF(P2664="","",(VLOOKUP(P2664,Flora!$F$2:$M$7000,4,FALSE)))</f>
        <v/>
      </c>
    </row>
    <row r="2665" spans="17:19" x14ac:dyDescent="0.25">
      <c r="Q2665" t="str">
        <f>IF(P2665="","",(VLOOKUP(P2665,Flora!$F$2:$M$7000,2,FALSE)))</f>
        <v/>
      </c>
      <c r="R2665" t="str">
        <f>IF(P2665="","",(VLOOKUP(P2665,Flora!$F$2:$M$7000,3,FALSE)))</f>
        <v/>
      </c>
      <c r="S2665" t="str">
        <f>IF(P2665="","",(VLOOKUP(P2665,Flora!$F$2:$M$7000,4,FALSE)))</f>
        <v/>
      </c>
    </row>
    <row r="2666" spans="17:19" x14ac:dyDescent="0.25">
      <c r="Q2666" t="str">
        <f>IF(P2666="","",(VLOOKUP(P2666,Flora!$F$2:$M$7000,2,FALSE)))</f>
        <v/>
      </c>
      <c r="R2666" t="str">
        <f>IF(P2666="","",(VLOOKUP(P2666,Flora!$F$2:$M$7000,3,FALSE)))</f>
        <v/>
      </c>
      <c r="S2666" t="str">
        <f>IF(P2666="","",(VLOOKUP(P2666,Flora!$F$2:$M$7000,4,FALSE)))</f>
        <v/>
      </c>
    </row>
    <row r="2667" spans="17:19" x14ac:dyDescent="0.25">
      <c r="Q2667" t="str">
        <f>IF(P2667="","",(VLOOKUP(P2667,Flora!$F$2:$M$7000,2,FALSE)))</f>
        <v/>
      </c>
      <c r="R2667" t="str">
        <f>IF(P2667="","",(VLOOKUP(P2667,Flora!$F$2:$M$7000,3,FALSE)))</f>
        <v/>
      </c>
      <c r="S2667" t="str">
        <f>IF(P2667="","",(VLOOKUP(P2667,Flora!$F$2:$M$7000,4,FALSE)))</f>
        <v/>
      </c>
    </row>
    <row r="2668" spans="17:19" x14ac:dyDescent="0.25">
      <c r="Q2668" t="str">
        <f>IF(P2668="","",(VLOOKUP(P2668,Flora!$F$2:$M$7000,2,FALSE)))</f>
        <v/>
      </c>
      <c r="R2668" t="str">
        <f>IF(P2668="","",(VLOOKUP(P2668,Flora!$F$2:$M$7000,3,FALSE)))</f>
        <v/>
      </c>
      <c r="S2668" t="str">
        <f>IF(P2668="","",(VLOOKUP(P2668,Flora!$F$2:$M$7000,4,FALSE)))</f>
        <v/>
      </c>
    </row>
    <row r="2669" spans="17:19" x14ac:dyDescent="0.25">
      <c r="Q2669" t="str">
        <f>IF(P2669="","",(VLOOKUP(P2669,Flora!$F$2:$M$7000,2,FALSE)))</f>
        <v/>
      </c>
      <c r="R2669" t="str">
        <f>IF(P2669="","",(VLOOKUP(P2669,Flora!$F$2:$M$7000,3,FALSE)))</f>
        <v/>
      </c>
      <c r="S2669" t="str">
        <f>IF(P2669="","",(VLOOKUP(P2669,Flora!$F$2:$M$7000,4,FALSE)))</f>
        <v/>
      </c>
    </row>
    <row r="2670" spans="17:19" x14ac:dyDescent="0.25">
      <c r="Q2670" t="str">
        <f>IF(P2670="","",(VLOOKUP(P2670,Flora!$F$2:$M$7000,2,FALSE)))</f>
        <v/>
      </c>
      <c r="R2670" t="str">
        <f>IF(P2670="","",(VLOOKUP(P2670,Flora!$F$2:$M$7000,3,FALSE)))</f>
        <v/>
      </c>
      <c r="S2670" t="str">
        <f>IF(P2670="","",(VLOOKUP(P2670,Flora!$F$2:$M$7000,4,FALSE)))</f>
        <v/>
      </c>
    </row>
    <row r="2671" spans="17:19" x14ac:dyDescent="0.25">
      <c r="Q2671" t="str">
        <f>IF(P2671="","",(VLOOKUP(P2671,Flora!$F$2:$M$7000,2,FALSE)))</f>
        <v/>
      </c>
      <c r="R2671" t="str">
        <f>IF(P2671="","",(VLOOKUP(P2671,Flora!$F$2:$M$7000,3,FALSE)))</f>
        <v/>
      </c>
      <c r="S2671" t="str">
        <f>IF(P2671="","",(VLOOKUP(P2671,Flora!$F$2:$M$7000,4,FALSE)))</f>
        <v/>
      </c>
    </row>
    <row r="2672" spans="17:19" x14ac:dyDescent="0.25">
      <c r="Q2672" t="str">
        <f>IF(P2672="","",(VLOOKUP(P2672,Flora!$F$2:$M$7000,2,FALSE)))</f>
        <v/>
      </c>
      <c r="R2672" t="str">
        <f>IF(P2672="","",(VLOOKUP(P2672,Flora!$F$2:$M$7000,3,FALSE)))</f>
        <v/>
      </c>
      <c r="S2672" t="str">
        <f>IF(P2672="","",(VLOOKUP(P2672,Flora!$F$2:$M$7000,4,FALSE)))</f>
        <v/>
      </c>
    </row>
    <row r="2673" spans="17:19" x14ac:dyDescent="0.25">
      <c r="Q2673" t="str">
        <f>IF(P2673="","",(VLOOKUP(P2673,Flora!$F$2:$M$7000,2,FALSE)))</f>
        <v/>
      </c>
      <c r="R2673" t="str">
        <f>IF(P2673="","",(VLOOKUP(P2673,Flora!$F$2:$M$7000,3,FALSE)))</f>
        <v/>
      </c>
      <c r="S2673" t="str">
        <f>IF(P2673="","",(VLOOKUP(P2673,Flora!$F$2:$M$7000,4,FALSE)))</f>
        <v/>
      </c>
    </row>
    <row r="2674" spans="17:19" x14ac:dyDescent="0.25">
      <c r="Q2674" t="str">
        <f>IF(P2674="","",(VLOOKUP(P2674,Flora!$F$2:$M$7000,2,FALSE)))</f>
        <v/>
      </c>
      <c r="R2674" t="str">
        <f>IF(P2674="","",(VLOOKUP(P2674,Flora!$F$2:$M$7000,3,FALSE)))</f>
        <v/>
      </c>
      <c r="S2674" t="str">
        <f>IF(P2674="","",(VLOOKUP(P2674,Flora!$F$2:$M$7000,4,FALSE)))</f>
        <v/>
      </c>
    </row>
    <row r="2675" spans="17:19" x14ac:dyDescent="0.25">
      <c r="Q2675" t="str">
        <f>IF(P2675="","",(VLOOKUP(P2675,Flora!$F$2:$M$7000,2,FALSE)))</f>
        <v/>
      </c>
      <c r="R2675" t="str">
        <f>IF(P2675="","",(VLOOKUP(P2675,Flora!$F$2:$M$7000,3,FALSE)))</f>
        <v/>
      </c>
      <c r="S2675" t="str">
        <f>IF(P2675="","",(VLOOKUP(P2675,Flora!$F$2:$M$7000,4,FALSE)))</f>
        <v/>
      </c>
    </row>
    <row r="2676" spans="17:19" x14ac:dyDescent="0.25">
      <c r="Q2676" t="str">
        <f>IF(P2676="","",(VLOOKUP(P2676,Flora!$F$2:$M$7000,2,FALSE)))</f>
        <v/>
      </c>
      <c r="R2676" t="str">
        <f>IF(P2676="","",(VLOOKUP(P2676,Flora!$F$2:$M$7000,3,FALSE)))</f>
        <v/>
      </c>
      <c r="S2676" t="str">
        <f>IF(P2676="","",(VLOOKUP(P2676,Flora!$F$2:$M$7000,4,FALSE)))</f>
        <v/>
      </c>
    </row>
    <row r="2677" spans="17:19" x14ac:dyDescent="0.25">
      <c r="Q2677" t="str">
        <f>IF(P2677="","",(VLOOKUP(P2677,Flora!$F$2:$M$7000,2,FALSE)))</f>
        <v/>
      </c>
      <c r="R2677" t="str">
        <f>IF(P2677="","",(VLOOKUP(P2677,Flora!$F$2:$M$7000,3,FALSE)))</f>
        <v/>
      </c>
      <c r="S2677" t="str">
        <f>IF(P2677="","",(VLOOKUP(P2677,Flora!$F$2:$M$7000,4,FALSE)))</f>
        <v/>
      </c>
    </row>
    <row r="2678" spans="17:19" x14ac:dyDescent="0.25">
      <c r="Q2678" t="str">
        <f>IF(P2678="","",(VLOOKUP(P2678,Flora!$F$2:$M$7000,2,FALSE)))</f>
        <v/>
      </c>
      <c r="R2678" t="str">
        <f>IF(P2678="","",(VLOOKUP(P2678,Flora!$F$2:$M$7000,3,FALSE)))</f>
        <v/>
      </c>
      <c r="S2678" t="str">
        <f>IF(P2678="","",(VLOOKUP(P2678,Flora!$F$2:$M$7000,4,FALSE)))</f>
        <v/>
      </c>
    </row>
    <row r="2679" spans="17:19" x14ac:dyDescent="0.25">
      <c r="Q2679" t="str">
        <f>IF(P2679="","",(VLOOKUP(P2679,Flora!$F$2:$M$7000,2,FALSE)))</f>
        <v/>
      </c>
      <c r="R2679" t="str">
        <f>IF(P2679="","",(VLOOKUP(P2679,Flora!$F$2:$M$7000,3,FALSE)))</f>
        <v/>
      </c>
      <c r="S2679" t="str">
        <f>IF(P2679="","",(VLOOKUP(P2679,Flora!$F$2:$M$7000,4,FALSE)))</f>
        <v/>
      </c>
    </row>
    <row r="2680" spans="17:19" x14ac:dyDescent="0.25">
      <c r="Q2680" t="str">
        <f>IF(P2680="","",(VLOOKUP(P2680,Flora!$F$2:$M$7000,2,FALSE)))</f>
        <v/>
      </c>
      <c r="R2680" t="str">
        <f>IF(P2680="","",(VLOOKUP(P2680,Flora!$F$2:$M$7000,3,FALSE)))</f>
        <v/>
      </c>
      <c r="S2680" t="str">
        <f>IF(P2680="","",(VLOOKUP(P2680,Flora!$F$2:$M$7000,4,FALSE)))</f>
        <v/>
      </c>
    </row>
    <row r="2681" spans="17:19" x14ac:dyDescent="0.25">
      <c r="Q2681" t="str">
        <f>IF(P2681="","",(VLOOKUP(P2681,Flora!$F$2:$M$7000,2,FALSE)))</f>
        <v/>
      </c>
      <c r="R2681" t="str">
        <f>IF(P2681="","",(VLOOKUP(P2681,Flora!$F$2:$M$7000,3,FALSE)))</f>
        <v/>
      </c>
      <c r="S2681" t="str">
        <f>IF(P2681="","",(VLOOKUP(P2681,Flora!$F$2:$M$7000,4,FALSE)))</f>
        <v/>
      </c>
    </row>
    <row r="2682" spans="17:19" x14ac:dyDescent="0.25">
      <c r="Q2682" t="str">
        <f>IF(P2682="","",(VLOOKUP(P2682,Flora!$F$2:$M$7000,2,FALSE)))</f>
        <v/>
      </c>
      <c r="R2682" t="str">
        <f>IF(P2682="","",(VLOOKUP(P2682,Flora!$F$2:$M$7000,3,FALSE)))</f>
        <v/>
      </c>
      <c r="S2682" t="str">
        <f>IF(P2682="","",(VLOOKUP(P2682,Flora!$F$2:$M$7000,4,FALSE)))</f>
        <v/>
      </c>
    </row>
    <row r="2683" spans="17:19" x14ac:dyDescent="0.25">
      <c r="Q2683" t="str">
        <f>IF(P2683="","",(VLOOKUP(P2683,Flora!$F$2:$M$7000,2,FALSE)))</f>
        <v/>
      </c>
      <c r="R2683" t="str">
        <f>IF(P2683="","",(VLOOKUP(P2683,Flora!$F$2:$M$7000,3,FALSE)))</f>
        <v/>
      </c>
      <c r="S2683" t="str">
        <f>IF(P2683="","",(VLOOKUP(P2683,Flora!$F$2:$M$7000,4,FALSE)))</f>
        <v/>
      </c>
    </row>
    <row r="2684" spans="17:19" x14ac:dyDescent="0.25">
      <c r="Q2684" t="str">
        <f>IF(P2684="","",(VLOOKUP(P2684,Flora!$F$2:$M$7000,2,FALSE)))</f>
        <v/>
      </c>
      <c r="R2684" t="str">
        <f>IF(P2684="","",(VLOOKUP(P2684,Flora!$F$2:$M$7000,3,FALSE)))</f>
        <v/>
      </c>
      <c r="S2684" t="str">
        <f>IF(P2684="","",(VLOOKUP(P2684,Flora!$F$2:$M$7000,4,FALSE)))</f>
        <v/>
      </c>
    </row>
    <row r="2685" spans="17:19" x14ac:dyDescent="0.25">
      <c r="Q2685" t="str">
        <f>IF(P2685="","",(VLOOKUP(P2685,Flora!$F$2:$M$7000,2,FALSE)))</f>
        <v/>
      </c>
      <c r="R2685" t="str">
        <f>IF(P2685="","",(VLOOKUP(P2685,Flora!$F$2:$M$7000,3,FALSE)))</f>
        <v/>
      </c>
      <c r="S2685" t="str">
        <f>IF(P2685="","",(VLOOKUP(P2685,Flora!$F$2:$M$7000,4,FALSE)))</f>
        <v/>
      </c>
    </row>
    <row r="2686" spans="17:19" x14ac:dyDescent="0.25">
      <c r="Q2686" t="str">
        <f>IF(P2686="","",(VLOOKUP(P2686,Flora!$F$2:$M$7000,2,FALSE)))</f>
        <v/>
      </c>
      <c r="R2686" t="str">
        <f>IF(P2686="","",(VLOOKUP(P2686,Flora!$F$2:$M$7000,3,FALSE)))</f>
        <v/>
      </c>
      <c r="S2686" t="str">
        <f>IF(P2686="","",(VLOOKUP(P2686,Flora!$F$2:$M$7000,4,FALSE)))</f>
        <v/>
      </c>
    </row>
    <row r="2687" spans="17:19" x14ac:dyDescent="0.25">
      <c r="Q2687" t="str">
        <f>IF(P2687="","",(VLOOKUP(P2687,Flora!$F$2:$M$7000,2,FALSE)))</f>
        <v/>
      </c>
      <c r="R2687" t="str">
        <f>IF(P2687="","",(VLOOKUP(P2687,Flora!$F$2:$M$7000,3,FALSE)))</f>
        <v/>
      </c>
      <c r="S2687" t="str">
        <f>IF(P2687="","",(VLOOKUP(P2687,Flora!$F$2:$M$7000,4,FALSE)))</f>
        <v/>
      </c>
    </row>
    <row r="2688" spans="17:19" x14ac:dyDescent="0.25">
      <c r="Q2688" t="str">
        <f>IF(P2688="","",(VLOOKUP(P2688,Flora!$F$2:$M$7000,2,FALSE)))</f>
        <v/>
      </c>
      <c r="R2688" t="str">
        <f>IF(P2688="","",(VLOOKUP(P2688,Flora!$F$2:$M$7000,3,FALSE)))</f>
        <v/>
      </c>
      <c r="S2688" t="str">
        <f>IF(P2688="","",(VLOOKUP(P2688,Flora!$F$2:$M$7000,4,FALSE)))</f>
        <v/>
      </c>
    </row>
    <row r="2689" spans="17:19" x14ac:dyDescent="0.25">
      <c r="Q2689" t="str">
        <f>IF(P2689="","",(VLOOKUP(P2689,Flora!$F$2:$M$7000,2,FALSE)))</f>
        <v/>
      </c>
      <c r="R2689" t="str">
        <f>IF(P2689="","",(VLOOKUP(P2689,Flora!$F$2:$M$7000,3,FALSE)))</f>
        <v/>
      </c>
      <c r="S2689" t="str">
        <f>IF(P2689="","",(VLOOKUP(P2689,Flora!$F$2:$M$7000,4,FALSE)))</f>
        <v/>
      </c>
    </row>
    <row r="2690" spans="17:19" x14ac:dyDescent="0.25">
      <c r="Q2690" t="str">
        <f>IF(P2690="","",(VLOOKUP(P2690,Flora!$F$2:$M$7000,2,FALSE)))</f>
        <v/>
      </c>
      <c r="R2690" t="str">
        <f>IF(P2690="","",(VLOOKUP(P2690,Flora!$F$2:$M$7000,3,FALSE)))</f>
        <v/>
      </c>
      <c r="S2690" t="str">
        <f>IF(P2690="","",(VLOOKUP(P2690,Flora!$F$2:$M$7000,4,FALSE)))</f>
        <v/>
      </c>
    </row>
    <row r="2691" spans="17:19" x14ac:dyDescent="0.25">
      <c r="Q2691" t="str">
        <f>IF(P2691="","",(VLOOKUP(P2691,Flora!$F$2:$M$7000,2,FALSE)))</f>
        <v/>
      </c>
      <c r="R2691" t="str">
        <f>IF(P2691="","",(VLOOKUP(P2691,Flora!$F$2:$M$7000,3,FALSE)))</f>
        <v/>
      </c>
      <c r="S2691" t="str">
        <f>IF(P2691="","",(VLOOKUP(P2691,Flora!$F$2:$M$7000,4,FALSE)))</f>
        <v/>
      </c>
    </row>
    <row r="2692" spans="17:19" x14ac:dyDescent="0.25">
      <c r="Q2692" t="str">
        <f>IF(P2692="","",(VLOOKUP(P2692,Flora!$F$2:$M$7000,2,FALSE)))</f>
        <v/>
      </c>
      <c r="R2692" t="str">
        <f>IF(P2692="","",(VLOOKUP(P2692,Flora!$F$2:$M$7000,3,FALSE)))</f>
        <v/>
      </c>
      <c r="S2692" t="str">
        <f>IF(P2692="","",(VLOOKUP(P2692,Flora!$F$2:$M$7000,4,FALSE)))</f>
        <v/>
      </c>
    </row>
    <row r="2693" spans="17:19" x14ac:dyDescent="0.25">
      <c r="Q2693" t="str">
        <f>IF(P2693="","",(VLOOKUP(P2693,Flora!$F$2:$M$7000,2,FALSE)))</f>
        <v/>
      </c>
      <c r="R2693" t="str">
        <f>IF(P2693="","",(VLOOKUP(P2693,Flora!$F$2:$M$7000,3,FALSE)))</f>
        <v/>
      </c>
      <c r="S2693" t="str">
        <f>IF(P2693="","",(VLOOKUP(P2693,Flora!$F$2:$M$7000,4,FALSE)))</f>
        <v/>
      </c>
    </row>
    <row r="2694" spans="17:19" x14ac:dyDescent="0.25">
      <c r="Q2694" t="str">
        <f>IF(P2694="","",(VLOOKUP(P2694,Flora!$F$2:$M$7000,2,FALSE)))</f>
        <v/>
      </c>
      <c r="R2694" t="str">
        <f>IF(P2694="","",(VLOOKUP(P2694,Flora!$F$2:$M$7000,3,FALSE)))</f>
        <v/>
      </c>
      <c r="S2694" t="str">
        <f>IF(P2694="","",(VLOOKUP(P2694,Flora!$F$2:$M$7000,4,FALSE)))</f>
        <v/>
      </c>
    </row>
    <row r="2695" spans="17:19" x14ac:dyDescent="0.25">
      <c r="Q2695" t="str">
        <f>IF(P2695="","",(VLOOKUP(P2695,Flora!$F$2:$M$7000,2,FALSE)))</f>
        <v/>
      </c>
      <c r="R2695" t="str">
        <f>IF(P2695="","",(VLOOKUP(P2695,Flora!$F$2:$M$7000,3,FALSE)))</f>
        <v/>
      </c>
      <c r="S2695" t="str">
        <f>IF(P2695="","",(VLOOKUP(P2695,Flora!$F$2:$M$7000,4,FALSE)))</f>
        <v/>
      </c>
    </row>
    <row r="2696" spans="17:19" x14ac:dyDescent="0.25">
      <c r="Q2696" t="str">
        <f>IF(P2696="","",(VLOOKUP(P2696,Flora!$F$2:$M$7000,2,FALSE)))</f>
        <v/>
      </c>
      <c r="R2696" t="str">
        <f>IF(P2696="","",(VLOOKUP(P2696,Flora!$F$2:$M$7000,3,FALSE)))</f>
        <v/>
      </c>
      <c r="S2696" t="str">
        <f>IF(P2696="","",(VLOOKUP(P2696,Flora!$F$2:$M$7000,4,FALSE)))</f>
        <v/>
      </c>
    </row>
    <row r="2697" spans="17:19" x14ac:dyDescent="0.25">
      <c r="Q2697" t="str">
        <f>IF(P2697="","",(VLOOKUP(P2697,Flora!$F$2:$M$7000,2,FALSE)))</f>
        <v/>
      </c>
      <c r="R2697" t="str">
        <f>IF(P2697="","",(VLOOKUP(P2697,Flora!$F$2:$M$7000,3,FALSE)))</f>
        <v/>
      </c>
      <c r="S2697" t="str">
        <f>IF(P2697="","",(VLOOKUP(P2697,Flora!$F$2:$M$7000,4,FALSE)))</f>
        <v/>
      </c>
    </row>
    <row r="2698" spans="17:19" x14ac:dyDescent="0.25">
      <c r="Q2698" t="str">
        <f>IF(P2698="","",(VLOOKUP(P2698,Flora!$F$2:$M$7000,2,FALSE)))</f>
        <v/>
      </c>
      <c r="R2698" t="str">
        <f>IF(P2698="","",(VLOOKUP(P2698,Flora!$F$2:$M$7000,3,FALSE)))</f>
        <v/>
      </c>
      <c r="S2698" t="str">
        <f>IF(P2698="","",(VLOOKUP(P2698,Flora!$F$2:$M$7000,4,FALSE)))</f>
        <v/>
      </c>
    </row>
    <row r="2699" spans="17:19" x14ac:dyDescent="0.25">
      <c r="Q2699" t="str">
        <f>IF(P2699="","",(VLOOKUP(P2699,Flora!$F$2:$M$7000,2,FALSE)))</f>
        <v/>
      </c>
      <c r="R2699" t="str">
        <f>IF(P2699="","",(VLOOKUP(P2699,Flora!$F$2:$M$7000,3,FALSE)))</f>
        <v/>
      </c>
      <c r="S2699" t="str">
        <f>IF(P2699="","",(VLOOKUP(P2699,Flora!$F$2:$M$7000,4,FALSE)))</f>
        <v/>
      </c>
    </row>
    <row r="2700" spans="17:19" x14ac:dyDescent="0.25">
      <c r="Q2700" t="str">
        <f>IF(P2700="","",(VLOOKUP(P2700,Flora!$F$2:$M$7000,2,FALSE)))</f>
        <v/>
      </c>
      <c r="R2700" t="str">
        <f>IF(P2700="","",(VLOOKUP(P2700,Flora!$F$2:$M$7000,3,FALSE)))</f>
        <v/>
      </c>
      <c r="S2700" t="str">
        <f>IF(P2700="","",(VLOOKUP(P2700,Flora!$F$2:$M$7000,4,FALSE)))</f>
        <v/>
      </c>
    </row>
    <row r="2701" spans="17:19" x14ac:dyDescent="0.25">
      <c r="Q2701" t="str">
        <f>IF(P2701="","",(VLOOKUP(P2701,Flora!$F$2:$M$7000,2,FALSE)))</f>
        <v/>
      </c>
      <c r="R2701" t="str">
        <f>IF(P2701="","",(VLOOKUP(P2701,Flora!$F$2:$M$7000,3,FALSE)))</f>
        <v/>
      </c>
      <c r="S2701" t="str">
        <f>IF(P2701="","",(VLOOKUP(P2701,Flora!$F$2:$M$7000,4,FALSE)))</f>
        <v/>
      </c>
    </row>
    <row r="2702" spans="17:19" x14ac:dyDescent="0.25">
      <c r="Q2702" t="str">
        <f>IF(P2702="","",(VLOOKUP(P2702,Flora!$F$2:$M$7000,2,FALSE)))</f>
        <v/>
      </c>
      <c r="R2702" t="str">
        <f>IF(P2702="","",(VLOOKUP(P2702,Flora!$F$2:$M$7000,3,FALSE)))</f>
        <v/>
      </c>
      <c r="S2702" t="str">
        <f>IF(P2702="","",(VLOOKUP(P2702,Flora!$F$2:$M$7000,4,FALSE)))</f>
        <v/>
      </c>
    </row>
    <row r="2703" spans="17:19" x14ac:dyDescent="0.25">
      <c r="Q2703" t="str">
        <f>IF(P2703="","",(VLOOKUP(P2703,Flora!$F$2:$M$7000,2,FALSE)))</f>
        <v/>
      </c>
      <c r="R2703" t="str">
        <f>IF(P2703="","",(VLOOKUP(P2703,Flora!$F$2:$M$7000,3,FALSE)))</f>
        <v/>
      </c>
      <c r="S2703" t="str">
        <f>IF(P2703="","",(VLOOKUP(P2703,Flora!$F$2:$M$7000,4,FALSE)))</f>
        <v/>
      </c>
    </row>
    <row r="2704" spans="17:19" x14ac:dyDescent="0.25">
      <c r="Q2704" t="str">
        <f>IF(P2704="","",(VLOOKUP(P2704,Flora!$F$2:$M$7000,2,FALSE)))</f>
        <v/>
      </c>
      <c r="R2704" t="str">
        <f>IF(P2704="","",(VLOOKUP(P2704,Flora!$F$2:$M$7000,3,FALSE)))</f>
        <v/>
      </c>
      <c r="S2704" t="str">
        <f>IF(P2704="","",(VLOOKUP(P2704,Flora!$F$2:$M$7000,4,FALSE)))</f>
        <v/>
      </c>
    </row>
    <row r="2705" spans="17:19" x14ac:dyDescent="0.25">
      <c r="Q2705" t="str">
        <f>IF(P2705="","",(VLOOKUP(P2705,Flora!$F$2:$M$7000,2,FALSE)))</f>
        <v/>
      </c>
      <c r="R2705" t="str">
        <f>IF(P2705="","",(VLOOKUP(P2705,Flora!$F$2:$M$7000,3,FALSE)))</f>
        <v/>
      </c>
      <c r="S2705" t="str">
        <f>IF(P2705="","",(VLOOKUP(P2705,Flora!$F$2:$M$7000,4,FALSE)))</f>
        <v/>
      </c>
    </row>
    <row r="2706" spans="17:19" x14ac:dyDescent="0.25">
      <c r="Q2706" t="str">
        <f>IF(P2706="","",(VLOOKUP(P2706,Flora!$F$2:$M$7000,2,FALSE)))</f>
        <v/>
      </c>
      <c r="R2706" t="str">
        <f>IF(P2706="","",(VLOOKUP(P2706,Flora!$F$2:$M$7000,3,FALSE)))</f>
        <v/>
      </c>
      <c r="S2706" t="str">
        <f>IF(P2706="","",(VLOOKUP(P2706,Flora!$F$2:$M$7000,4,FALSE)))</f>
        <v/>
      </c>
    </row>
    <row r="2707" spans="17:19" x14ac:dyDescent="0.25">
      <c r="Q2707" t="str">
        <f>IF(P2707="","",(VLOOKUP(P2707,Flora!$F$2:$M$7000,2,FALSE)))</f>
        <v/>
      </c>
      <c r="R2707" t="str">
        <f>IF(P2707="","",(VLOOKUP(P2707,Flora!$F$2:$M$7000,3,FALSE)))</f>
        <v/>
      </c>
      <c r="S2707" t="str">
        <f>IF(P2707="","",(VLOOKUP(P2707,Flora!$F$2:$M$7000,4,FALSE)))</f>
        <v/>
      </c>
    </row>
    <row r="2708" spans="17:19" x14ac:dyDescent="0.25">
      <c r="Q2708" t="str">
        <f>IF(P2708="","",(VLOOKUP(P2708,Flora!$F$2:$M$7000,2,FALSE)))</f>
        <v/>
      </c>
      <c r="R2708" t="str">
        <f>IF(P2708="","",(VLOOKUP(P2708,Flora!$F$2:$M$7000,3,FALSE)))</f>
        <v/>
      </c>
      <c r="S2708" t="str">
        <f>IF(P2708="","",(VLOOKUP(P2708,Flora!$F$2:$M$7000,4,FALSE)))</f>
        <v/>
      </c>
    </row>
    <row r="2709" spans="17:19" x14ac:dyDescent="0.25">
      <c r="Q2709" t="str">
        <f>IF(P2709="","",(VLOOKUP(P2709,Flora!$F$2:$M$7000,2,FALSE)))</f>
        <v/>
      </c>
      <c r="R2709" t="str">
        <f>IF(P2709="","",(VLOOKUP(P2709,Flora!$F$2:$M$7000,3,FALSE)))</f>
        <v/>
      </c>
      <c r="S2709" t="str">
        <f>IF(P2709="","",(VLOOKUP(P2709,Flora!$F$2:$M$7000,4,FALSE)))</f>
        <v/>
      </c>
    </row>
    <row r="2710" spans="17:19" x14ac:dyDescent="0.25">
      <c r="Q2710" t="str">
        <f>IF(P2710="","",(VLOOKUP(P2710,Flora!$F$2:$M$7000,2,FALSE)))</f>
        <v/>
      </c>
      <c r="R2710" t="str">
        <f>IF(P2710="","",(VLOOKUP(P2710,Flora!$F$2:$M$7000,3,FALSE)))</f>
        <v/>
      </c>
      <c r="S2710" t="str">
        <f>IF(P2710="","",(VLOOKUP(P2710,Flora!$F$2:$M$7000,4,FALSE)))</f>
        <v/>
      </c>
    </row>
    <row r="2711" spans="17:19" x14ac:dyDescent="0.25">
      <c r="Q2711" t="str">
        <f>IF(P2711="","",(VLOOKUP(P2711,Flora!$F$2:$M$7000,2,FALSE)))</f>
        <v/>
      </c>
      <c r="R2711" t="str">
        <f>IF(P2711="","",(VLOOKUP(P2711,Flora!$F$2:$M$7000,3,FALSE)))</f>
        <v/>
      </c>
      <c r="S2711" t="str">
        <f>IF(P2711="","",(VLOOKUP(P2711,Flora!$F$2:$M$7000,4,FALSE)))</f>
        <v/>
      </c>
    </row>
    <row r="2712" spans="17:19" x14ac:dyDescent="0.25">
      <c r="Q2712" t="str">
        <f>IF(P2712="","",(VLOOKUP(P2712,Flora!$F$2:$M$7000,2,FALSE)))</f>
        <v/>
      </c>
      <c r="R2712" t="str">
        <f>IF(P2712="","",(VLOOKUP(P2712,Flora!$F$2:$M$7000,3,FALSE)))</f>
        <v/>
      </c>
      <c r="S2712" t="str">
        <f>IF(P2712="","",(VLOOKUP(P2712,Flora!$F$2:$M$7000,4,FALSE)))</f>
        <v/>
      </c>
    </row>
    <row r="2713" spans="17:19" x14ac:dyDescent="0.25">
      <c r="Q2713" t="str">
        <f>IF(P2713="","",(VLOOKUP(P2713,Flora!$F$2:$M$7000,2,FALSE)))</f>
        <v/>
      </c>
      <c r="R2713" t="str">
        <f>IF(P2713="","",(VLOOKUP(P2713,Flora!$F$2:$M$7000,3,FALSE)))</f>
        <v/>
      </c>
      <c r="S2713" t="str">
        <f>IF(P2713="","",(VLOOKUP(P2713,Flora!$F$2:$M$7000,4,FALSE)))</f>
        <v/>
      </c>
    </row>
    <row r="2714" spans="17:19" x14ac:dyDescent="0.25">
      <c r="Q2714" t="str">
        <f>IF(P2714="","",(VLOOKUP(P2714,Flora!$F$2:$M$7000,2,FALSE)))</f>
        <v/>
      </c>
      <c r="R2714" t="str">
        <f>IF(P2714="","",(VLOOKUP(P2714,Flora!$F$2:$M$7000,3,FALSE)))</f>
        <v/>
      </c>
      <c r="S2714" t="str">
        <f>IF(P2714="","",(VLOOKUP(P2714,Flora!$F$2:$M$7000,4,FALSE)))</f>
        <v/>
      </c>
    </row>
    <row r="2715" spans="17:19" x14ac:dyDescent="0.25">
      <c r="Q2715" t="str">
        <f>IF(P2715="","",(VLOOKUP(P2715,Flora!$F$2:$M$7000,2,FALSE)))</f>
        <v/>
      </c>
      <c r="R2715" t="str">
        <f>IF(P2715="","",(VLOOKUP(P2715,Flora!$F$2:$M$7000,3,FALSE)))</f>
        <v/>
      </c>
      <c r="S2715" t="str">
        <f>IF(P2715="","",(VLOOKUP(P2715,Flora!$F$2:$M$7000,4,FALSE)))</f>
        <v/>
      </c>
    </row>
    <row r="2716" spans="17:19" x14ac:dyDescent="0.25">
      <c r="Q2716" t="str">
        <f>IF(P2716="","",(VLOOKUP(P2716,Flora!$F$2:$M$7000,2,FALSE)))</f>
        <v/>
      </c>
      <c r="R2716" t="str">
        <f>IF(P2716="","",(VLOOKUP(P2716,Flora!$F$2:$M$7000,3,FALSE)))</f>
        <v/>
      </c>
      <c r="S2716" t="str">
        <f>IF(P2716="","",(VLOOKUP(P2716,Flora!$F$2:$M$7000,4,FALSE)))</f>
        <v/>
      </c>
    </row>
    <row r="2717" spans="17:19" x14ac:dyDescent="0.25">
      <c r="Q2717" t="str">
        <f>IF(P2717="","",(VLOOKUP(P2717,Flora!$F$2:$M$7000,2,FALSE)))</f>
        <v/>
      </c>
      <c r="R2717" t="str">
        <f>IF(P2717="","",(VLOOKUP(P2717,Flora!$F$2:$M$7000,3,FALSE)))</f>
        <v/>
      </c>
      <c r="S2717" t="str">
        <f>IF(P2717="","",(VLOOKUP(P2717,Flora!$F$2:$M$7000,4,FALSE)))</f>
        <v/>
      </c>
    </row>
    <row r="2718" spans="17:19" x14ac:dyDescent="0.25">
      <c r="Q2718" t="str">
        <f>IF(P2718="","",(VLOOKUP(P2718,Flora!$F$2:$M$7000,2,FALSE)))</f>
        <v/>
      </c>
      <c r="R2718" t="str">
        <f>IF(P2718="","",(VLOOKUP(P2718,Flora!$F$2:$M$7000,3,FALSE)))</f>
        <v/>
      </c>
      <c r="S2718" t="str">
        <f>IF(P2718="","",(VLOOKUP(P2718,Flora!$F$2:$M$7000,4,FALSE)))</f>
        <v/>
      </c>
    </row>
    <row r="2719" spans="17:19" x14ac:dyDescent="0.25">
      <c r="Q2719" t="str">
        <f>IF(P2719="","",(VLOOKUP(P2719,Flora!$F$2:$M$7000,2,FALSE)))</f>
        <v/>
      </c>
      <c r="R2719" t="str">
        <f>IF(P2719="","",(VLOOKUP(P2719,Flora!$F$2:$M$7000,3,FALSE)))</f>
        <v/>
      </c>
      <c r="S2719" t="str">
        <f>IF(P2719="","",(VLOOKUP(P2719,Flora!$F$2:$M$7000,4,FALSE)))</f>
        <v/>
      </c>
    </row>
    <row r="2720" spans="17:19" x14ac:dyDescent="0.25">
      <c r="Q2720" t="str">
        <f>IF(P2720="","",(VLOOKUP(P2720,Flora!$F$2:$M$7000,2,FALSE)))</f>
        <v/>
      </c>
      <c r="R2720" t="str">
        <f>IF(P2720="","",(VLOOKUP(P2720,Flora!$F$2:$M$7000,3,FALSE)))</f>
        <v/>
      </c>
      <c r="S2720" t="str">
        <f>IF(P2720="","",(VLOOKUP(P2720,Flora!$F$2:$M$7000,4,FALSE)))</f>
        <v/>
      </c>
    </row>
    <row r="2721" spans="17:19" x14ac:dyDescent="0.25">
      <c r="Q2721" t="str">
        <f>IF(P2721="","",(VLOOKUP(P2721,Flora!$F$2:$M$7000,2,FALSE)))</f>
        <v/>
      </c>
      <c r="R2721" t="str">
        <f>IF(P2721="","",(VLOOKUP(P2721,Flora!$F$2:$M$7000,3,FALSE)))</f>
        <v/>
      </c>
      <c r="S2721" t="str">
        <f>IF(P2721="","",(VLOOKUP(P2721,Flora!$F$2:$M$7000,4,FALSE)))</f>
        <v/>
      </c>
    </row>
    <row r="2722" spans="17:19" x14ac:dyDescent="0.25">
      <c r="Q2722" t="str">
        <f>IF(P2722="","",(VLOOKUP(P2722,Flora!$F$2:$M$7000,2,FALSE)))</f>
        <v/>
      </c>
      <c r="R2722" t="str">
        <f>IF(P2722="","",(VLOOKUP(P2722,Flora!$F$2:$M$7000,3,FALSE)))</f>
        <v/>
      </c>
      <c r="S2722" t="str">
        <f>IF(P2722="","",(VLOOKUP(P2722,Flora!$F$2:$M$7000,4,FALSE)))</f>
        <v/>
      </c>
    </row>
    <row r="2723" spans="17:19" x14ac:dyDescent="0.25">
      <c r="Q2723" t="str">
        <f>IF(P2723="","",(VLOOKUP(P2723,Flora!$F$2:$M$7000,2,FALSE)))</f>
        <v/>
      </c>
      <c r="R2723" t="str">
        <f>IF(P2723="","",(VLOOKUP(P2723,Flora!$F$2:$M$7000,3,FALSE)))</f>
        <v/>
      </c>
      <c r="S2723" t="str">
        <f>IF(P2723="","",(VLOOKUP(P2723,Flora!$F$2:$M$7000,4,FALSE)))</f>
        <v/>
      </c>
    </row>
    <row r="2724" spans="17:19" x14ac:dyDescent="0.25">
      <c r="Q2724" t="str">
        <f>IF(P2724="","",(VLOOKUP(P2724,Flora!$F$2:$M$7000,2,FALSE)))</f>
        <v/>
      </c>
      <c r="R2724" t="str">
        <f>IF(P2724="","",(VLOOKUP(P2724,Flora!$F$2:$M$7000,3,FALSE)))</f>
        <v/>
      </c>
      <c r="S2724" t="str">
        <f>IF(P2724="","",(VLOOKUP(P2724,Flora!$F$2:$M$7000,4,FALSE)))</f>
        <v/>
      </c>
    </row>
    <row r="2725" spans="17:19" x14ac:dyDescent="0.25">
      <c r="Q2725" t="str">
        <f>IF(P2725="","",(VLOOKUP(P2725,Flora!$F$2:$M$7000,2,FALSE)))</f>
        <v/>
      </c>
      <c r="R2725" t="str">
        <f>IF(P2725="","",(VLOOKUP(P2725,Flora!$F$2:$M$7000,3,FALSE)))</f>
        <v/>
      </c>
      <c r="S2725" t="str">
        <f>IF(P2725="","",(VLOOKUP(P2725,Flora!$F$2:$M$7000,4,FALSE)))</f>
        <v/>
      </c>
    </row>
    <row r="2726" spans="17:19" x14ac:dyDescent="0.25">
      <c r="Q2726" t="str">
        <f>IF(P2726="","",(VLOOKUP(P2726,Flora!$F$2:$M$7000,2,FALSE)))</f>
        <v/>
      </c>
      <c r="R2726" t="str">
        <f>IF(P2726="","",(VLOOKUP(P2726,Flora!$F$2:$M$7000,3,FALSE)))</f>
        <v/>
      </c>
      <c r="S2726" t="str">
        <f>IF(P2726="","",(VLOOKUP(P2726,Flora!$F$2:$M$7000,4,FALSE)))</f>
        <v/>
      </c>
    </row>
    <row r="2727" spans="17:19" x14ac:dyDescent="0.25">
      <c r="Q2727" t="str">
        <f>IF(P2727="","",(VLOOKUP(P2727,Flora!$F$2:$M$7000,2,FALSE)))</f>
        <v/>
      </c>
      <c r="R2727" t="str">
        <f>IF(P2727="","",(VLOOKUP(P2727,Flora!$F$2:$M$7000,3,FALSE)))</f>
        <v/>
      </c>
      <c r="S2727" t="str">
        <f>IF(P2727="","",(VLOOKUP(P2727,Flora!$F$2:$M$7000,4,FALSE)))</f>
        <v/>
      </c>
    </row>
    <row r="2728" spans="17:19" x14ac:dyDescent="0.25">
      <c r="Q2728" t="str">
        <f>IF(P2728="","",(VLOOKUP(P2728,Flora!$F$2:$M$7000,2,FALSE)))</f>
        <v/>
      </c>
      <c r="R2728" t="str">
        <f>IF(P2728="","",(VLOOKUP(P2728,Flora!$F$2:$M$7000,3,FALSE)))</f>
        <v/>
      </c>
      <c r="S2728" t="str">
        <f>IF(P2728="","",(VLOOKUP(P2728,Flora!$F$2:$M$7000,4,FALSE)))</f>
        <v/>
      </c>
    </row>
    <row r="2729" spans="17:19" x14ac:dyDescent="0.25">
      <c r="Q2729" t="str">
        <f>IF(P2729="","",(VLOOKUP(P2729,Flora!$F$2:$M$7000,2,FALSE)))</f>
        <v/>
      </c>
      <c r="R2729" t="str">
        <f>IF(P2729="","",(VLOOKUP(P2729,Flora!$F$2:$M$7000,3,FALSE)))</f>
        <v/>
      </c>
      <c r="S2729" t="str">
        <f>IF(P2729="","",(VLOOKUP(P2729,Flora!$F$2:$M$7000,4,FALSE)))</f>
        <v/>
      </c>
    </row>
    <row r="2730" spans="17:19" x14ac:dyDescent="0.25">
      <c r="Q2730" t="str">
        <f>IF(P2730="","",(VLOOKUP(P2730,Flora!$F$2:$M$7000,2,FALSE)))</f>
        <v/>
      </c>
      <c r="R2730" t="str">
        <f>IF(P2730="","",(VLOOKUP(P2730,Flora!$F$2:$M$7000,3,FALSE)))</f>
        <v/>
      </c>
      <c r="S2730" t="str">
        <f>IF(P2730="","",(VLOOKUP(P2730,Flora!$F$2:$M$7000,4,FALSE)))</f>
        <v/>
      </c>
    </row>
    <row r="2731" spans="17:19" x14ac:dyDescent="0.25">
      <c r="Q2731" t="str">
        <f>IF(P2731="","",(VLOOKUP(P2731,Flora!$F$2:$M$7000,2,FALSE)))</f>
        <v/>
      </c>
      <c r="R2731" t="str">
        <f>IF(P2731="","",(VLOOKUP(P2731,Flora!$F$2:$M$7000,3,FALSE)))</f>
        <v/>
      </c>
      <c r="S2731" t="str">
        <f>IF(P2731="","",(VLOOKUP(P2731,Flora!$F$2:$M$7000,4,FALSE)))</f>
        <v/>
      </c>
    </row>
    <row r="2732" spans="17:19" x14ac:dyDescent="0.25">
      <c r="Q2732" t="str">
        <f>IF(P2732="","",(VLOOKUP(P2732,Flora!$F$2:$M$7000,2,FALSE)))</f>
        <v/>
      </c>
      <c r="R2732" t="str">
        <f>IF(P2732="","",(VLOOKUP(P2732,Flora!$F$2:$M$7000,3,FALSE)))</f>
        <v/>
      </c>
      <c r="S2732" t="str">
        <f>IF(P2732="","",(VLOOKUP(P2732,Flora!$F$2:$M$7000,4,FALSE)))</f>
        <v/>
      </c>
    </row>
    <row r="2733" spans="17:19" x14ac:dyDescent="0.25">
      <c r="Q2733" t="str">
        <f>IF(P2733="","",(VLOOKUP(P2733,Flora!$F$2:$M$7000,2,FALSE)))</f>
        <v/>
      </c>
      <c r="R2733" t="str">
        <f>IF(P2733="","",(VLOOKUP(P2733,Flora!$F$2:$M$7000,3,FALSE)))</f>
        <v/>
      </c>
      <c r="S2733" t="str">
        <f>IF(P2733="","",(VLOOKUP(P2733,Flora!$F$2:$M$7000,4,FALSE)))</f>
        <v/>
      </c>
    </row>
    <row r="2734" spans="17:19" x14ac:dyDescent="0.25">
      <c r="Q2734" t="str">
        <f>IF(P2734="","",(VLOOKUP(P2734,Flora!$F$2:$M$7000,2,FALSE)))</f>
        <v/>
      </c>
      <c r="R2734" t="str">
        <f>IF(P2734="","",(VLOOKUP(P2734,Flora!$F$2:$M$7000,3,FALSE)))</f>
        <v/>
      </c>
      <c r="S2734" t="str">
        <f>IF(P2734="","",(VLOOKUP(P2734,Flora!$F$2:$M$7000,4,FALSE)))</f>
        <v/>
      </c>
    </row>
    <row r="2735" spans="17:19" x14ac:dyDescent="0.25">
      <c r="Q2735" t="str">
        <f>IF(P2735="","",(VLOOKUP(P2735,Flora!$F$2:$M$7000,2,FALSE)))</f>
        <v/>
      </c>
      <c r="R2735" t="str">
        <f>IF(P2735="","",(VLOOKUP(P2735,Flora!$F$2:$M$7000,3,FALSE)))</f>
        <v/>
      </c>
      <c r="S2735" t="str">
        <f>IF(P2735="","",(VLOOKUP(P2735,Flora!$F$2:$M$7000,4,FALSE)))</f>
        <v/>
      </c>
    </row>
    <row r="2736" spans="17:19" x14ac:dyDescent="0.25">
      <c r="Q2736" t="str">
        <f>IF(P2736="","",(VLOOKUP(P2736,Flora!$F$2:$M$7000,2,FALSE)))</f>
        <v/>
      </c>
      <c r="R2736" t="str">
        <f>IF(P2736="","",(VLOOKUP(P2736,Flora!$F$2:$M$7000,3,FALSE)))</f>
        <v/>
      </c>
      <c r="S2736" t="str">
        <f>IF(P2736="","",(VLOOKUP(P2736,Flora!$F$2:$M$7000,4,FALSE)))</f>
        <v/>
      </c>
    </row>
    <row r="2737" spans="17:19" x14ac:dyDescent="0.25">
      <c r="Q2737" t="str">
        <f>IF(P2737="","",(VLOOKUP(P2737,Flora!$F$2:$M$7000,2,FALSE)))</f>
        <v/>
      </c>
      <c r="R2737" t="str">
        <f>IF(P2737="","",(VLOOKUP(P2737,Flora!$F$2:$M$7000,3,FALSE)))</f>
        <v/>
      </c>
      <c r="S2737" t="str">
        <f>IF(P2737="","",(VLOOKUP(P2737,Flora!$F$2:$M$7000,4,FALSE)))</f>
        <v/>
      </c>
    </row>
    <row r="2738" spans="17:19" x14ac:dyDescent="0.25">
      <c r="Q2738" t="str">
        <f>IF(P2738="","",(VLOOKUP(P2738,Flora!$F$2:$M$7000,2,FALSE)))</f>
        <v/>
      </c>
      <c r="R2738" t="str">
        <f>IF(P2738="","",(VLOOKUP(P2738,Flora!$F$2:$M$7000,3,FALSE)))</f>
        <v/>
      </c>
      <c r="S2738" t="str">
        <f>IF(P2738="","",(VLOOKUP(P2738,Flora!$F$2:$M$7000,4,FALSE)))</f>
        <v/>
      </c>
    </row>
    <row r="2739" spans="17:19" x14ac:dyDescent="0.25">
      <c r="Q2739" t="str">
        <f>IF(P2739="","",(VLOOKUP(P2739,Flora!$F$2:$M$7000,2,FALSE)))</f>
        <v/>
      </c>
      <c r="R2739" t="str">
        <f>IF(P2739="","",(VLOOKUP(P2739,Flora!$F$2:$M$7000,3,FALSE)))</f>
        <v/>
      </c>
      <c r="S2739" t="str">
        <f>IF(P2739="","",(VLOOKUP(P2739,Flora!$F$2:$M$7000,4,FALSE)))</f>
        <v/>
      </c>
    </row>
    <row r="2740" spans="17:19" x14ac:dyDescent="0.25">
      <c r="Q2740" t="str">
        <f>IF(P2740="","",(VLOOKUP(P2740,Flora!$F$2:$M$7000,2,FALSE)))</f>
        <v/>
      </c>
      <c r="R2740" t="str">
        <f>IF(P2740="","",(VLOOKUP(P2740,Flora!$F$2:$M$7000,3,FALSE)))</f>
        <v/>
      </c>
      <c r="S2740" t="str">
        <f>IF(P2740="","",(VLOOKUP(P2740,Flora!$F$2:$M$7000,4,FALSE)))</f>
        <v/>
      </c>
    </row>
    <row r="2741" spans="17:19" x14ac:dyDescent="0.25">
      <c r="Q2741" t="str">
        <f>IF(P2741="","",(VLOOKUP(P2741,Flora!$F$2:$M$7000,2,FALSE)))</f>
        <v/>
      </c>
      <c r="R2741" t="str">
        <f>IF(P2741="","",(VLOOKUP(P2741,Flora!$F$2:$M$7000,3,FALSE)))</f>
        <v/>
      </c>
      <c r="S2741" t="str">
        <f>IF(P2741="","",(VLOOKUP(P2741,Flora!$F$2:$M$7000,4,FALSE)))</f>
        <v/>
      </c>
    </row>
    <row r="2742" spans="17:19" x14ac:dyDescent="0.25">
      <c r="Q2742" t="str">
        <f>IF(P2742="","",(VLOOKUP(P2742,Flora!$F$2:$M$7000,2,FALSE)))</f>
        <v/>
      </c>
      <c r="R2742" t="str">
        <f>IF(P2742="","",(VLOOKUP(P2742,Flora!$F$2:$M$7000,3,FALSE)))</f>
        <v/>
      </c>
      <c r="S2742" t="str">
        <f>IF(P2742="","",(VLOOKUP(P2742,Flora!$F$2:$M$7000,4,FALSE)))</f>
        <v/>
      </c>
    </row>
    <row r="2743" spans="17:19" x14ac:dyDescent="0.25">
      <c r="Q2743" t="str">
        <f>IF(P2743="","",(VLOOKUP(P2743,Flora!$F$2:$M$7000,2,FALSE)))</f>
        <v/>
      </c>
      <c r="R2743" t="str">
        <f>IF(P2743="","",(VLOOKUP(P2743,Flora!$F$2:$M$7000,3,FALSE)))</f>
        <v/>
      </c>
      <c r="S2743" t="str">
        <f>IF(P2743="","",(VLOOKUP(P2743,Flora!$F$2:$M$7000,4,FALSE)))</f>
        <v/>
      </c>
    </row>
    <row r="2744" spans="17:19" x14ac:dyDescent="0.25">
      <c r="Q2744" t="str">
        <f>IF(P2744="","",(VLOOKUP(P2744,Flora!$F$2:$M$7000,2,FALSE)))</f>
        <v/>
      </c>
      <c r="R2744" t="str">
        <f>IF(P2744="","",(VLOOKUP(P2744,Flora!$F$2:$M$7000,3,FALSE)))</f>
        <v/>
      </c>
      <c r="S2744" t="str">
        <f>IF(P2744="","",(VLOOKUP(P2744,Flora!$F$2:$M$7000,4,FALSE)))</f>
        <v/>
      </c>
    </row>
    <row r="2745" spans="17:19" x14ac:dyDescent="0.25">
      <c r="Q2745" t="str">
        <f>IF(P2745="","",(VLOOKUP(P2745,Flora!$F$2:$M$7000,2,FALSE)))</f>
        <v/>
      </c>
      <c r="R2745" t="str">
        <f>IF(P2745="","",(VLOOKUP(P2745,Flora!$F$2:$M$7000,3,FALSE)))</f>
        <v/>
      </c>
      <c r="S2745" t="str">
        <f>IF(P2745="","",(VLOOKUP(P2745,Flora!$F$2:$M$7000,4,FALSE)))</f>
        <v/>
      </c>
    </row>
    <row r="2746" spans="17:19" x14ac:dyDescent="0.25">
      <c r="Q2746" t="str">
        <f>IF(P2746="","",(VLOOKUP(P2746,Flora!$F$2:$M$7000,2,FALSE)))</f>
        <v/>
      </c>
      <c r="R2746" t="str">
        <f>IF(P2746="","",(VLOOKUP(P2746,Flora!$F$2:$M$7000,3,FALSE)))</f>
        <v/>
      </c>
      <c r="S2746" t="str">
        <f>IF(P2746="","",(VLOOKUP(P2746,Flora!$F$2:$M$7000,4,FALSE)))</f>
        <v/>
      </c>
    </row>
    <row r="2747" spans="17:19" x14ac:dyDescent="0.25">
      <c r="Q2747" t="str">
        <f>IF(P2747="","",(VLOOKUP(P2747,Flora!$F$2:$M$7000,2,FALSE)))</f>
        <v/>
      </c>
      <c r="R2747" t="str">
        <f>IF(P2747="","",(VLOOKUP(P2747,Flora!$F$2:$M$7000,3,FALSE)))</f>
        <v/>
      </c>
      <c r="S2747" t="str">
        <f>IF(P2747="","",(VLOOKUP(P2747,Flora!$F$2:$M$7000,4,FALSE)))</f>
        <v/>
      </c>
    </row>
    <row r="2748" spans="17:19" x14ac:dyDescent="0.25">
      <c r="Q2748" t="str">
        <f>IF(P2748="","",(VLOOKUP(P2748,Flora!$F$2:$M$7000,2,FALSE)))</f>
        <v/>
      </c>
      <c r="R2748" t="str">
        <f>IF(P2748="","",(VLOOKUP(P2748,Flora!$F$2:$M$7000,3,FALSE)))</f>
        <v/>
      </c>
      <c r="S2748" t="str">
        <f>IF(P2748="","",(VLOOKUP(P2748,Flora!$F$2:$M$7000,4,FALSE)))</f>
        <v/>
      </c>
    </row>
    <row r="2749" spans="17:19" x14ac:dyDescent="0.25">
      <c r="Q2749" t="str">
        <f>IF(P2749="","",(VLOOKUP(P2749,Flora!$F$2:$M$7000,2,FALSE)))</f>
        <v/>
      </c>
      <c r="R2749" t="str">
        <f>IF(P2749="","",(VLOOKUP(P2749,Flora!$F$2:$M$7000,3,FALSE)))</f>
        <v/>
      </c>
      <c r="S2749" t="str">
        <f>IF(P2749="","",(VLOOKUP(P2749,Flora!$F$2:$M$7000,4,FALSE)))</f>
        <v/>
      </c>
    </row>
    <row r="2750" spans="17:19" x14ac:dyDescent="0.25">
      <c r="Q2750" t="str">
        <f>IF(P2750="","",(VLOOKUP(P2750,Flora!$F$2:$M$7000,2,FALSE)))</f>
        <v/>
      </c>
      <c r="R2750" t="str">
        <f>IF(P2750="","",(VLOOKUP(P2750,Flora!$F$2:$M$7000,3,FALSE)))</f>
        <v/>
      </c>
      <c r="S2750" t="str">
        <f>IF(P2750="","",(VLOOKUP(P2750,Flora!$F$2:$M$7000,4,FALSE)))</f>
        <v/>
      </c>
    </row>
    <row r="2751" spans="17:19" x14ac:dyDescent="0.25">
      <c r="Q2751" t="str">
        <f>IF(P2751="","",(VLOOKUP(P2751,Flora!$F$2:$M$7000,2,FALSE)))</f>
        <v/>
      </c>
      <c r="R2751" t="str">
        <f>IF(P2751="","",(VLOOKUP(P2751,Flora!$F$2:$M$7000,3,FALSE)))</f>
        <v/>
      </c>
      <c r="S2751" t="str">
        <f>IF(P2751="","",(VLOOKUP(P2751,Flora!$F$2:$M$7000,4,FALSE)))</f>
        <v/>
      </c>
    </row>
    <row r="2752" spans="17:19" x14ac:dyDescent="0.25">
      <c r="Q2752" t="str">
        <f>IF(P2752="","",(VLOOKUP(P2752,Flora!$F$2:$M$7000,2,FALSE)))</f>
        <v/>
      </c>
      <c r="R2752" t="str">
        <f>IF(P2752="","",(VLOOKUP(P2752,Flora!$F$2:$M$7000,3,FALSE)))</f>
        <v/>
      </c>
      <c r="S2752" t="str">
        <f>IF(P2752="","",(VLOOKUP(P2752,Flora!$F$2:$M$7000,4,FALSE)))</f>
        <v/>
      </c>
    </row>
    <row r="2753" spans="17:19" x14ac:dyDescent="0.25">
      <c r="Q2753" t="str">
        <f>IF(P2753="","",(VLOOKUP(P2753,Flora!$F$2:$M$7000,2,FALSE)))</f>
        <v/>
      </c>
      <c r="R2753" t="str">
        <f>IF(P2753="","",(VLOOKUP(P2753,Flora!$F$2:$M$7000,3,FALSE)))</f>
        <v/>
      </c>
      <c r="S2753" t="str">
        <f>IF(P2753="","",(VLOOKUP(P2753,Flora!$F$2:$M$7000,4,FALSE)))</f>
        <v/>
      </c>
    </row>
    <row r="2754" spans="17:19" x14ac:dyDescent="0.25">
      <c r="Q2754" t="str">
        <f>IF(P2754="","",(VLOOKUP(P2754,Flora!$F$2:$M$7000,2,FALSE)))</f>
        <v/>
      </c>
      <c r="R2754" t="str">
        <f>IF(P2754="","",(VLOOKUP(P2754,Flora!$F$2:$M$7000,3,FALSE)))</f>
        <v/>
      </c>
      <c r="S2754" t="str">
        <f>IF(P2754="","",(VLOOKUP(P2754,Flora!$F$2:$M$7000,4,FALSE)))</f>
        <v/>
      </c>
    </row>
    <row r="2755" spans="17:19" x14ac:dyDescent="0.25">
      <c r="Q2755" t="str">
        <f>IF(P2755="","",(VLOOKUP(P2755,Flora!$F$2:$M$7000,2,FALSE)))</f>
        <v/>
      </c>
      <c r="R2755" t="str">
        <f>IF(P2755="","",(VLOOKUP(P2755,Flora!$F$2:$M$7000,3,FALSE)))</f>
        <v/>
      </c>
      <c r="S2755" t="str">
        <f>IF(P2755="","",(VLOOKUP(P2755,Flora!$F$2:$M$7000,4,FALSE)))</f>
        <v/>
      </c>
    </row>
    <row r="2756" spans="17:19" x14ac:dyDescent="0.25">
      <c r="Q2756" t="str">
        <f>IF(P2756="","",(VLOOKUP(P2756,Flora!$F$2:$M$7000,2,FALSE)))</f>
        <v/>
      </c>
      <c r="R2756" t="str">
        <f>IF(P2756="","",(VLOOKUP(P2756,Flora!$F$2:$M$7000,3,FALSE)))</f>
        <v/>
      </c>
      <c r="S2756" t="str">
        <f>IF(P2756="","",(VLOOKUP(P2756,Flora!$F$2:$M$7000,4,FALSE)))</f>
        <v/>
      </c>
    </row>
    <row r="2757" spans="17:19" x14ac:dyDescent="0.25">
      <c r="Q2757" t="str">
        <f>IF(P2757="","",(VLOOKUP(P2757,Flora!$F$2:$M$7000,2,FALSE)))</f>
        <v/>
      </c>
      <c r="R2757" t="str">
        <f>IF(P2757="","",(VLOOKUP(P2757,Flora!$F$2:$M$7000,3,FALSE)))</f>
        <v/>
      </c>
      <c r="S2757" t="str">
        <f>IF(P2757="","",(VLOOKUP(P2757,Flora!$F$2:$M$7000,4,FALSE)))</f>
        <v/>
      </c>
    </row>
    <row r="2758" spans="17:19" x14ac:dyDescent="0.25">
      <c r="Q2758" t="str">
        <f>IF(P2758="","",(VLOOKUP(P2758,Flora!$F$2:$M$7000,2,FALSE)))</f>
        <v/>
      </c>
      <c r="R2758" t="str">
        <f>IF(P2758="","",(VLOOKUP(P2758,Flora!$F$2:$M$7000,3,FALSE)))</f>
        <v/>
      </c>
      <c r="S2758" t="str">
        <f>IF(P2758="","",(VLOOKUP(P2758,Flora!$F$2:$M$7000,4,FALSE)))</f>
        <v/>
      </c>
    </row>
    <row r="2759" spans="17:19" x14ac:dyDescent="0.25">
      <c r="Q2759" t="str">
        <f>IF(P2759="","",(VLOOKUP(P2759,Flora!$F$2:$M$7000,2,FALSE)))</f>
        <v/>
      </c>
      <c r="R2759" t="str">
        <f>IF(P2759="","",(VLOOKUP(P2759,Flora!$F$2:$M$7000,3,FALSE)))</f>
        <v/>
      </c>
      <c r="S2759" t="str">
        <f>IF(P2759="","",(VLOOKUP(P2759,Flora!$F$2:$M$7000,4,FALSE)))</f>
        <v/>
      </c>
    </row>
    <row r="2760" spans="17:19" x14ac:dyDescent="0.25">
      <c r="Q2760" t="str">
        <f>IF(P2760="","",(VLOOKUP(P2760,Flora!$F$2:$M$7000,2,FALSE)))</f>
        <v/>
      </c>
      <c r="R2760" t="str">
        <f>IF(P2760="","",(VLOOKUP(P2760,Flora!$F$2:$M$7000,3,FALSE)))</f>
        <v/>
      </c>
      <c r="S2760" t="str">
        <f>IF(P2760="","",(VLOOKUP(P2760,Flora!$F$2:$M$7000,4,FALSE)))</f>
        <v/>
      </c>
    </row>
    <row r="2761" spans="17:19" x14ac:dyDescent="0.25">
      <c r="Q2761" t="str">
        <f>IF(P2761="","",(VLOOKUP(P2761,Flora!$F$2:$M$7000,2,FALSE)))</f>
        <v/>
      </c>
      <c r="R2761" t="str">
        <f>IF(P2761="","",(VLOOKUP(P2761,Flora!$F$2:$M$7000,3,FALSE)))</f>
        <v/>
      </c>
      <c r="S2761" t="str">
        <f>IF(P2761="","",(VLOOKUP(P2761,Flora!$F$2:$M$7000,4,FALSE)))</f>
        <v/>
      </c>
    </row>
    <row r="2762" spans="17:19" x14ac:dyDescent="0.25">
      <c r="Q2762" t="str">
        <f>IF(P2762="","",(VLOOKUP(P2762,Flora!$F$2:$M$7000,2,FALSE)))</f>
        <v/>
      </c>
      <c r="R2762" t="str">
        <f>IF(P2762="","",(VLOOKUP(P2762,Flora!$F$2:$M$7000,3,FALSE)))</f>
        <v/>
      </c>
      <c r="S2762" t="str">
        <f>IF(P2762="","",(VLOOKUP(P2762,Flora!$F$2:$M$7000,4,FALSE)))</f>
        <v/>
      </c>
    </row>
    <row r="2763" spans="17:19" x14ac:dyDescent="0.25">
      <c r="Q2763" t="str">
        <f>IF(P2763="","",(VLOOKUP(P2763,Flora!$F$2:$M$7000,2,FALSE)))</f>
        <v/>
      </c>
      <c r="R2763" t="str">
        <f>IF(P2763="","",(VLOOKUP(P2763,Flora!$F$2:$M$7000,3,FALSE)))</f>
        <v/>
      </c>
      <c r="S2763" t="str">
        <f>IF(P2763="","",(VLOOKUP(P2763,Flora!$F$2:$M$7000,4,FALSE)))</f>
        <v/>
      </c>
    </row>
    <row r="2764" spans="17:19" x14ac:dyDescent="0.25">
      <c r="Q2764" t="str">
        <f>IF(P2764="","",(VLOOKUP(P2764,Flora!$F$2:$M$7000,2,FALSE)))</f>
        <v/>
      </c>
      <c r="R2764" t="str">
        <f>IF(P2764="","",(VLOOKUP(P2764,Flora!$F$2:$M$7000,3,FALSE)))</f>
        <v/>
      </c>
      <c r="S2764" t="str">
        <f>IF(P2764="","",(VLOOKUP(P2764,Flora!$F$2:$M$7000,4,FALSE)))</f>
        <v/>
      </c>
    </row>
    <row r="2765" spans="17:19" x14ac:dyDescent="0.25">
      <c r="Q2765" t="str">
        <f>IF(P2765="","",(VLOOKUP(P2765,Flora!$F$2:$M$7000,2,FALSE)))</f>
        <v/>
      </c>
      <c r="R2765" t="str">
        <f>IF(P2765="","",(VLOOKUP(P2765,Flora!$F$2:$M$7000,3,FALSE)))</f>
        <v/>
      </c>
      <c r="S2765" t="str">
        <f>IF(P2765="","",(VLOOKUP(P2765,Flora!$F$2:$M$7000,4,FALSE)))</f>
        <v/>
      </c>
    </row>
    <row r="2766" spans="17:19" x14ac:dyDescent="0.25">
      <c r="Q2766" t="str">
        <f>IF(P2766="","",(VLOOKUP(P2766,Flora!$F$2:$M$7000,2,FALSE)))</f>
        <v/>
      </c>
      <c r="R2766" t="str">
        <f>IF(P2766="","",(VLOOKUP(P2766,Flora!$F$2:$M$7000,3,FALSE)))</f>
        <v/>
      </c>
      <c r="S2766" t="str">
        <f>IF(P2766="","",(VLOOKUP(P2766,Flora!$F$2:$M$7000,4,FALSE)))</f>
        <v/>
      </c>
    </row>
    <row r="2767" spans="17:19" x14ac:dyDescent="0.25">
      <c r="Q2767" t="str">
        <f>IF(P2767="","",(VLOOKUP(P2767,Flora!$F$2:$M$7000,2,FALSE)))</f>
        <v/>
      </c>
      <c r="R2767" t="str">
        <f>IF(P2767="","",(VLOOKUP(P2767,Flora!$F$2:$M$7000,3,FALSE)))</f>
        <v/>
      </c>
      <c r="S2767" t="str">
        <f>IF(P2767="","",(VLOOKUP(P2767,Flora!$F$2:$M$7000,4,FALSE)))</f>
        <v/>
      </c>
    </row>
    <row r="2768" spans="17:19" x14ac:dyDescent="0.25">
      <c r="Q2768" t="str">
        <f>IF(P2768="","",(VLOOKUP(P2768,Flora!$F$2:$M$7000,2,FALSE)))</f>
        <v/>
      </c>
      <c r="R2768" t="str">
        <f>IF(P2768="","",(VLOOKUP(P2768,Flora!$F$2:$M$7000,3,FALSE)))</f>
        <v/>
      </c>
      <c r="S2768" t="str">
        <f>IF(P2768="","",(VLOOKUP(P2768,Flora!$F$2:$M$7000,4,FALSE)))</f>
        <v/>
      </c>
    </row>
    <row r="2769" spans="17:19" x14ac:dyDescent="0.25">
      <c r="Q2769" t="str">
        <f>IF(P2769="","",(VLOOKUP(P2769,Flora!$F$2:$M$7000,2,FALSE)))</f>
        <v/>
      </c>
      <c r="R2769" t="str">
        <f>IF(P2769="","",(VLOOKUP(P2769,Flora!$F$2:$M$7000,3,FALSE)))</f>
        <v/>
      </c>
      <c r="S2769" t="str">
        <f>IF(P2769="","",(VLOOKUP(P2769,Flora!$F$2:$M$7000,4,FALSE)))</f>
        <v/>
      </c>
    </row>
    <row r="2770" spans="17:19" x14ac:dyDescent="0.25">
      <c r="Q2770" t="str">
        <f>IF(P2770="","",(VLOOKUP(P2770,Flora!$F$2:$M$7000,2,FALSE)))</f>
        <v/>
      </c>
      <c r="R2770" t="str">
        <f>IF(P2770="","",(VLOOKUP(P2770,Flora!$F$2:$M$7000,3,FALSE)))</f>
        <v/>
      </c>
      <c r="S2770" t="str">
        <f>IF(P2770="","",(VLOOKUP(P2770,Flora!$F$2:$M$7000,4,FALSE)))</f>
        <v/>
      </c>
    </row>
    <row r="2771" spans="17:19" x14ac:dyDescent="0.25">
      <c r="Q2771" t="str">
        <f>IF(P2771="","",(VLOOKUP(P2771,Flora!$F$2:$M$7000,2,FALSE)))</f>
        <v/>
      </c>
      <c r="R2771" t="str">
        <f>IF(P2771="","",(VLOOKUP(P2771,Flora!$F$2:$M$7000,3,FALSE)))</f>
        <v/>
      </c>
      <c r="S2771" t="str">
        <f>IF(P2771="","",(VLOOKUP(P2771,Flora!$F$2:$M$7000,4,FALSE)))</f>
        <v/>
      </c>
    </row>
    <row r="2772" spans="17:19" x14ac:dyDescent="0.25">
      <c r="Q2772" t="str">
        <f>IF(P2772="","",(VLOOKUP(P2772,Flora!$F$2:$M$7000,2,FALSE)))</f>
        <v/>
      </c>
      <c r="R2772" t="str">
        <f>IF(P2772="","",(VLOOKUP(P2772,Flora!$F$2:$M$7000,3,FALSE)))</f>
        <v/>
      </c>
      <c r="S2772" t="str">
        <f>IF(P2772="","",(VLOOKUP(P2772,Flora!$F$2:$M$7000,4,FALSE)))</f>
        <v/>
      </c>
    </row>
    <row r="2773" spans="17:19" x14ac:dyDescent="0.25">
      <c r="Q2773" t="str">
        <f>IF(P2773="","",(VLOOKUP(P2773,Flora!$F$2:$M$7000,2,FALSE)))</f>
        <v/>
      </c>
      <c r="R2773" t="str">
        <f>IF(P2773="","",(VLOOKUP(P2773,Flora!$F$2:$M$7000,3,FALSE)))</f>
        <v/>
      </c>
      <c r="S2773" t="str">
        <f>IF(P2773="","",(VLOOKUP(P2773,Flora!$F$2:$M$7000,4,FALSE)))</f>
        <v/>
      </c>
    </row>
    <row r="2774" spans="17:19" x14ac:dyDescent="0.25">
      <c r="Q2774" t="str">
        <f>IF(P2774="","",(VLOOKUP(P2774,Flora!$F$2:$M$7000,2,FALSE)))</f>
        <v/>
      </c>
      <c r="R2774" t="str">
        <f>IF(P2774="","",(VLOOKUP(P2774,Flora!$F$2:$M$7000,3,FALSE)))</f>
        <v/>
      </c>
      <c r="S2774" t="str">
        <f>IF(P2774="","",(VLOOKUP(P2774,Flora!$F$2:$M$7000,4,FALSE)))</f>
        <v/>
      </c>
    </row>
    <row r="2775" spans="17:19" x14ac:dyDescent="0.25">
      <c r="Q2775" t="str">
        <f>IF(P2775="","",(VLOOKUP(P2775,Flora!$F$2:$M$7000,2,FALSE)))</f>
        <v/>
      </c>
      <c r="R2775" t="str">
        <f>IF(P2775="","",(VLOOKUP(P2775,Flora!$F$2:$M$7000,3,FALSE)))</f>
        <v/>
      </c>
      <c r="S2775" t="str">
        <f>IF(P2775="","",(VLOOKUP(P2775,Flora!$F$2:$M$7000,4,FALSE)))</f>
        <v/>
      </c>
    </row>
    <row r="2776" spans="17:19" x14ac:dyDescent="0.25">
      <c r="Q2776" t="str">
        <f>IF(P2776="","",(VLOOKUP(P2776,Flora!$F$2:$M$7000,2,FALSE)))</f>
        <v/>
      </c>
      <c r="R2776" t="str">
        <f>IF(P2776="","",(VLOOKUP(P2776,Flora!$F$2:$M$7000,3,FALSE)))</f>
        <v/>
      </c>
      <c r="S2776" t="str">
        <f>IF(P2776="","",(VLOOKUP(P2776,Flora!$F$2:$M$7000,4,FALSE)))</f>
        <v/>
      </c>
    </row>
    <row r="2777" spans="17:19" x14ac:dyDescent="0.25">
      <c r="Q2777" t="str">
        <f>IF(P2777="","",(VLOOKUP(P2777,Flora!$F$2:$M$7000,2,FALSE)))</f>
        <v/>
      </c>
      <c r="R2777" t="str">
        <f>IF(P2777="","",(VLOOKUP(P2777,Flora!$F$2:$M$7000,3,FALSE)))</f>
        <v/>
      </c>
      <c r="S2777" t="str">
        <f>IF(P2777="","",(VLOOKUP(P2777,Flora!$F$2:$M$7000,4,FALSE)))</f>
        <v/>
      </c>
    </row>
    <row r="2778" spans="17:19" x14ac:dyDescent="0.25">
      <c r="Q2778" t="str">
        <f>IF(P2778="","",(VLOOKUP(P2778,Flora!$F$2:$M$7000,2,FALSE)))</f>
        <v/>
      </c>
      <c r="R2778" t="str">
        <f>IF(P2778="","",(VLOOKUP(P2778,Flora!$F$2:$M$7000,3,FALSE)))</f>
        <v/>
      </c>
      <c r="S2778" t="str">
        <f>IF(P2778="","",(VLOOKUP(P2778,Flora!$F$2:$M$7000,4,FALSE)))</f>
        <v/>
      </c>
    </row>
    <row r="2779" spans="17:19" x14ac:dyDescent="0.25">
      <c r="Q2779" t="str">
        <f>IF(P2779="","",(VLOOKUP(P2779,Flora!$F$2:$M$7000,2,FALSE)))</f>
        <v/>
      </c>
      <c r="R2779" t="str">
        <f>IF(P2779="","",(VLOOKUP(P2779,Flora!$F$2:$M$7000,3,FALSE)))</f>
        <v/>
      </c>
      <c r="S2779" t="str">
        <f>IF(P2779="","",(VLOOKUP(P2779,Flora!$F$2:$M$7000,4,FALSE)))</f>
        <v/>
      </c>
    </row>
    <row r="2780" spans="17:19" x14ac:dyDescent="0.25">
      <c r="Q2780" t="str">
        <f>IF(P2780="","",(VLOOKUP(P2780,Flora!$F$2:$M$7000,2,FALSE)))</f>
        <v/>
      </c>
      <c r="R2780" t="str">
        <f>IF(P2780="","",(VLOOKUP(P2780,Flora!$F$2:$M$7000,3,FALSE)))</f>
        <v/>
      </c>
      <c r="S2780" t="str">
        <f>IF(P2780="","",(VLOOKUP(P2780,Flora!$F$2:$M$7000,4,FALSE)))</f>
        <v/>
      </c>
    </row>
    <row r="2781" spans="17:19" x14ac:dyDescent="0.25">
      <c r="Q2781" t="str">
        <f>IF(P2781="","",(VLOOKUP(P2781,Flora!$F$2:$M$7000,2,FALSE)))</f>
        <v/>
      </c>
      <c r="R2781" t="str">
        <f>IF(P2781="","",(VLOOKUP(P2781,Flora!$F$2:$M$7000,3,FALSE)))</f>
        <v/>
      </c>
      <c r="S2781" t="str">
        <f>IF(P2781="","",(VLOOKUP(P2781,Flora!$F$2:$M$7000,4,FALSE)))</f>
        <v/>
      </c>
    </row>
    <row r="2782" spans="17:19" x14ac:dyDescent="0.25">
      <c r="Q2782" t="str">
        <f>IF(P2782="","",(VLOOKUP(P2782,Flora!$F$2:$M$7000,2,FALSE)))</f>
        <v/>
      </c>
      <c r="R2782" t="str">
        <f>IF(P2782="","",(VLOOKUP(P2782,Flora!$F$2:$M$7000,3,FALSE)))</f>
        <v/>
      </c>
      <c r="S2782" t="str">
        <f>IF(P2782="","",(VLOOKUP(P2782,Flora!$F$2:$M$7000,4,FALSE)))</f>
        <v/>
      </c>
    </row>
    <row r="2783" spans="17:19" x14ac:dyDescent="0.25">
      <c r="Q2783" t="str">
        <f>IF(P2783="","",(VLOOKUP(P2783,Flora!$F$2:$M$7000,2,FALSE)))</f>
        <v/>
      </c>
      <c r="R2783" t="str">
        <f>IF(P2783="","",(VLOOKUP(P2783,Flora!$F$2:$M$7000,3,FALSE)))</f>
        <v/>
      </c>
      <c r="S2783" t="str">
        <f>IF(P2783="","",(VLOOKUP(P2783,Flora!$F$2:$M$7000,4,FALSE)))</f>
        <v/>
      </c>
    </row>
    <row r="2784" spans="17:19" x14ac:dyDescent="0.25">
      <c r="Q2784" t="str">
        <f>IF(P2784="","",(VLOOKUP(P2784,Flora!$F$2:$M$7000,2,FALSE)))</f>
        <v/>
      </c>
      <c r="R2784" t="str">
        <f>IF(P2784="","",(VLOOKUP(P2784,Flora!$F$2:$M$7000,3,FALSE)))</f>
        <v/>
      </c>
      <c r="S2784" t="str">
        <f>IF(P2784="","",(VLOOKUP(P2784,Flora!$F$2:$M$7000,4,FALSE)))</f>
        <v/>
      </c>
    </row>
    <row r="2785" spans="17:19" x14ac:dyDescent="0.25">
      <c r="Q2785" t="str">
        <f>IF(P2785="","",(VLOOKUP(P2785,Flora!$F$2:$M$7000,2,FALSE)))</f>
        <v/>
      </c>
      <c r="R2785" t="str">
        <f>IF(P2785="","",(VLOOKUP(P2785,Flora!$F$2:$M$7000,3,FALSE)))</f>
        <v/>
      </c>
      <c r="S2785" t="str">
        <f>IF(P2785="","",(VLOOKUP(P2785,Flora!$F$2:$M$7000,4,FALSE)))</f>
        <v/>
      </c>
    </row>
    <row r="2786" spans="17:19" x14ac:dyDescent="0.25">
      <c r="Q2786" t="str">
        <f>IF(P2786="","",(VLOOKUP(P2786,Flora!$F$2:$M$7000,2,FALSE)))</f>
        <v/>
      </c>
      <c r="R2786" t="str">
        <f>IF(P2786="","",(VLOOKUP(P2786,Flora!$F$2:$M$7000,3,FALSE)))</f>
        <v/>
      </c>
      <c r="S2786" t="str">
        <f>IF(P2786="","",(VLOOKUP(P2786,Flora!$F$2:$M$7000,4,FALSE)))</f>
        <v/>
      </c>
    </row>
    <row r="2787" spans="17:19" x14ac:dyDescent="0.25">
      <c r="Q2787" t="str">
        <f>IF(P2787="","",(VLOOKUP(P2787,Flora!$F$2:$M$7000,2,FALSE)))</f>
        <v/>
      </c>
      <c r="R2787" t="str">
        <f>IF(P2787="","",(VLOOKUP(P2787,Flora!$F$2:$M$7000,3,FALSE)))</f>
        <v/>
      </c>
      <c r="S2787" t="str">
        <f>IF(P2787="","",(VLOOKUP(P2787,Flora!$F$2:$M$7000,4,FALSE)))</f>
        <v/>
      </c>
    </row>
    <row r="2788" spans="17:19" x14ac:dyDescent="0.25">
      <c r="Q2788" t="str">
        <f>IF(P2788="","",(VLOOKUP(P2788,Flora!$F$2:$M$7000,2,FALSE)))</f>
        <v/>
      </c>
      <c r="R2788" t="str">
        <f>IF(P2788="","",(VLOOKUP(P2788,Flora!$F$2:$M$7000,3,FALSE)))</f>
        <v/>
      </c>
      <c r="S2788" t="str">
        <f>IF(P2788="","",(VLOOKUP(P2788,Flora!$F$2:$M$7000,4,FALSE)))</f>
        <v/>
      </c>
    </row>
    <row r="2789" spans="17:19" x14ac:dyDescent="0.25">
      <c r="Q2789" t="str">
        <f>IF(P2789="","",(VLOOKUP(P2789,Flora!$F$2:$M$7000,2,FALSE)))</f>
        <v/>
      </c>
      <c r="R2789" t="str">
        <f>IF(P2789="","",(VLOOKUP(P2789,Flora!$F$2:$M$7000,3,FALSE)))</f>
        <v/>
      </c>
      <c r="S2789" t="str">
        <f>IF(P2789="","",(VLOOKUP(P2789,Flora!$F$2:$M$7000,4,FALSE)))</f>
        <v/>
      </c>
    </row>
    <row r="2790" spans="17:19" x14ac:dyDescent="0.25">
      <c r="Q2790" t="str">
        <f>IF(P2790="","",(VLOOKUP(P2790,Flora!$F$2:$M$7000,2,FALSE)))</f>
        <v/>
      </c>
      <c r="R2790" t="str">
        <f>IF(P2790="","",(VLOOKUP(P2790,Flora!$F$2:$M$7000,3,FALSE)))</f>
        <v/>
      </c>
      <c r="S2790" t="str">
        <f>IF(P2790="","",(VLOOKUP(P2790,Flora!$F$2:$M$7000,4,FALSE)))</f>
        <v/>
      </c>
    </row>
    <row r="2791" spans="17:19" x14ac:dyDescent="0.25">
      <c r="Q2791" t="str">
        <f>IF(P2791="","",(VLOOKUP(P2791,Flora!$F$2:$M$7000,2,FALSE)))</f>
        <v/>
      </c>
      <c r="R2791" t="str">
        <f>IF(P2791="","",(VLOOKUP(P2791,Flora!$F$2:$M$7000,3,FALSE)))</f>
        <v/>
      </c>
      <c r="S2791" t="str">
        <f>IF(P2791="","",(VLOOKUP(P2791,Flora!$F$2:$M$7000,4,FALSE)))</f>
        <v/>
      </c>
    </row>
    <row r="2792" spans="17:19" x14ac:dyDescent="0.25">
      <c r="Q2792" t="str">
        <f>IF(P2792="","",(VLOOKUP(P2792,Flora!$F$2:$M$7000,2,FALSE)))</f>
        <v/>
      </c>
      <c r="R2792" t="str">
        <f>IF(P2792="","",(VLOOKUP(P2792,Flora!$F$2:$M$7000,3,FALSE)))</f>
        <v/>
      </c>
      <c r="S2792" t="str">
        <f>IF(P2792="","",(VLOOKUP(P2792,Flora!$F$2:$M$7000,4,FALSE)))</f>
        <v/>
      </c>
    </row>
    <row r="2793" spans="17:19" x14ac:dyDescent="0.25">
      <c r="Q2793" t="str">
        <f>IF(P2793="","",(VLOOKUP(P2793,Flora!$F$2:$M$7000,2,FALSE)))</f>
        <v/>
      </c>
      <c r="R2793" t="str">
        <f>IF(P2793="","",(VLOOKUP(P2793,Flora!$F$2:$M$7000,3,FALSE)))</f>
        <v/>
      </c>
      <c r="S2793" t="str">
        <f>IF(P2793="","",(VLOOKUP(P2793,Flora!$F$2:$M$7000,4,FALSE)))</f>
        <v/>
      </c>
    </row>
    <row r="2794" spans="17:19" x14ac:dyDescent="0.25">
      <c r="Q2794" t="str">
        <f>IF(P2794="","",(VLOOKUP(P2794,Flora!$F$2:$M$7000,2,FALSE)))</f>
        <v/>
      </c>
      <c r="R2794" t="str">
        <f>IF(P2794="","",(VLOOKUP(P2794,Flora!$F$2:$M$7000,3,FALSE)))</f>
        <v/>
      </c>
      <c r="S2794" t="str">
        <f>IF(P2794="","",(VLOOKUP(P2794,Flora!$F$2:$M$7000,4,FALSE)))</f>
        <v/>
      </c>
    </row>
    <row r="2795" spans="17:19" x14ac:dyDescent="0.25">
      <c r="Q2795" t="str">
        <f>IF(P2795="","",(VLOOKUP(P2795,Flora!$F$2:$M$7000,2,FALSE)))</f>
        <v/>
      </c>
      <c r="R2795" t="str">
        <f>IF(P2795="","",(VLOOKUP(P2795,Flora!$F$2:$M$7000,3,FALSE)))</f>
        <v/>
      </c>
      <c r="S2795" t="str">
        <f>IF(P2795="","",(VLOOKUP(P2795,Flora!$F$2:$M$7000,4,FALSE)))</f>
        <v/>
      </c>
    </row>
    <row r="2796" spans="17:19" x14ac:dyDescent="0.25">
      <c r="Q2796" t="str">
        <f>IF(P2796="","",(VLOOKUP(P2796,Flora!$F$2:$M$7000,2,FALSE)))</f>
        <v/>
      </c>
      <c r="R2796" t="str">
        <f>IF(P2796="","",(VLOOKUP(P2796,Flora!$F$2:$M$7000,3,FALSE)))</f>
        <v/>
      </c>
      <c r="S2796" t="str">
        <f>IF(P2796="","",(VLOOKUP(P2796,Flora!$F$2:$M$7000,4,FALSE)))</f>
        <v/>
      </c>
    </row>
    <row r="2797" spans="17:19" x14ac:dyDescent="0.25">
      <c r="Q2797" t="str">
        <f>IF(P2797="","",(VLOOKUP(P2797,Flora!$F$2:$M$7000,2,FALSE)))</f>
        <v/>
      </c>
      <c r="R2797" t="str">
        <f>IF(P2797="","",(VLOOKUP(P2797,Flora!$F$2:$M$7000,3,FALSE)))</f>
        <v/>
      </c>
      <c r="S2797" t="str">
        <f>IF(P2797="","",(VLOOKUP(P2797,Flora!$F$2:$M$7000,4,FALSE)))</f>
        <v/>
      </c>
    </row>
    <row r="2798" spans="17:19" x14ac:dyDescent="0.25">
      <c r="Q2798" t="str">
        <f>IF(P2798="","",(VLOOKUP(P2798,Flora!$F$2:$M$7000,2,FALSE)))</f>
        <v/>
      </c>
      <c r="R2798" t="str">
        <f>IF(P2798="","",(VLOOKUP(P2798,Flora!$F$2:$M$7000,3,FALSE)))</f>
        <v/>
      </c>
      <c r="S2798" t="str">
        <f>IF(P2798="","",(VLOOKUP(P2798,Flora!$F$2:$M$7000,4,FALSE)))</f>
        <v/>
      </c>
    </row>
    <row r="2799" spans="17:19" x14ac:dyDescent="0.25">
      <c r="Q2799" t="str">
        <f>IF(P2799="","",(VLOOKUP(P2799,Flora!$F$2:$M$7000,2,FALSE)))</f>
        <v/>
      </c>
      <c r="R2799" t="str">
        <f>IF(P2799="","",(VLOOKUP(P2799,Flora!$F$2:$M$7000,3,FALSE)))</f>
        <v/>
      </c>
      <c r="S2799" t="str">
        <f>IF(P2799="","",(VLOOKUP(P2799,Flora!$F$2:$M$7000,4,FALSE)))</f>
        <v/>
      </c>
    </row>
    <row r="2800" spans="17:19" x14ac:dyDescent="0.25">
      <c r="Q2800" t="str">
        <f>IF(P2800="","",(VLOOKUP(P2800,Flora!$F$2:$M$7000,2,FALSE)))</f>
        <v/>
      </c>
      <c r="R2800" t="str">
        <f>IF(P2800="","",(VLOOKUP(P2800,Flora!$F$2:$M$7000,3,FALSE)))</f>
        <v/>
      </c>
      <c r="S2800" t="str">
        <f>IF(P2800="","",(VLOOKUP(P2800,Flora!$F$2:$M$7000,4,FALSE)))</f>
        <v/>
      </c>
    </row>
    <row r="2801" spans="17:19" x14ac:dyDescent="0.25">
      <c r="Q2801" t="str">
        <f>IF(P2801="","",(VLOOKUP(P2801,Flora!$F$2:$M$7000,2,FALSE)))</f>
        <v/>
      </c>
      <c r="R2801" t="str">
        <f>IF(P2801="","",(VLOOKUP(P2801,Flora!$F$2:$M$7000,3,FALSE)))</f>
        <v/>
      </c>
      <c r="S2801" t="str">
        <f>IF(P2801="","",(VLOOKUP(P2801,Flora!$F$2:$M$7000,4,FALSE)))</f>
        <v/>
      </c>
    </row>
    <row r="2802" spans="17:19" x14ac:dyDescent="0.25">
      <c r="Q2802" t="str">
        <f>IF(P2802="","",(VLOOKUP(P2802,Flora!$F$2:$M$7000,2,FALSE)))</f>
        <v/>
      </c>
      <c r="R2802" t="str">
        <f>IF(P2802="","",(VLOOKUP(P2802,Flora!$F$2:$M$7000,3,FALSE)))</f>
        <v/>
      </c>
      <c r="S2802" t="str">
        <f>IF(P2802="","",(VLOOKUP(P2802,Flora!$F$2:$M$7000,4,FALSE)))</f>
        <v/>
      </c>
    </row>
    <row r="2803" spans="17:19" x14ac:dyDescent="0.25">
      <c r="Q2803" t="str">
        <f>IF(P2803="","",(VLOOKUP(P2803,Flora!$F$2:$M$7000,2,FALSE)))</f>
        <v/>
      </c>
      <c r="R2803" t="str">
        <f>IF(P2803="","",(VLOOKUP(P2803,Flora!$F$2:$M$7000,3,FALSE)))</f>
        <v/>
      </c>
      <c r="S2803" t="str">
        <f>IF(P2803="","",(VLOOKUP(P2803,Flora!$F$2:$M$7000,4,FALSE)))</f>
        <v/>
      </c>
    </row>
    <row r="2804" spans="17:19" x14ac:dyDescent="0.25">
      <c r="Q2804" t="str">
        <f>IF(P2804="","",(VLOOKUP(P2804,Flora!$F$2:$M$7000,2,FALSE)))</f>
        <v/>
      </c>
      <c r="R2804" t="str">
        <f>IF(P2804="","",(VLOOKUP(P2804,Flora!$F$2:$M$7000,3,FALSE)))</f>
        <v/>
      </c>
      <c r="S2804" t="str">
        <f>IF(P2804="","",(VLOOKUP(P2804,Flora!$F$2:$M$7000,4,FALSE)))</f>
        <v/>
      </c>
    </row>
    <row r="2805" spans="17:19" x14ac:dyDescent="0.25">
      <c r="Q2805" t="str">
        <f>IF(P2805="","",(VLOOKUP(P2805,Flora!$F$2:$M$7000,2,FALSE)))</f>
        <v/>
      </c>
      <c r="R2805" t="str">
        <f>IF(P2805="","",(VLOOKUP(P2805,Flora!$F$2:$M$7000,3,FALSE)))</f>
        <v/>
      </c>
      <c r="S2805" t="str">
        <f>IF(P2805="","",(VLOOKUP(P2805,Flora!$F$2:$M$7000,4,FALSE)))</f>
        <v/>
      </c>
    </row>
    <row r="2806" spans="17:19" x14ac:dyDescent="0.25">
      <c r="Q2806" t="str">
        <f>IF(P2806="","",(VLOOKUP(P2806,Flora!$F$2:$M$7000,2,FALSE)))</f>
        <v/>
      </c>
      <c r="R2806" t="str">
        <f>IF(P2806="","",(VLOOKUP(P2806,Flora!$F$2:$M$7000,3,FALSE)))</f>
        <v/>
      </c>
      <c r="S2806" t="str">
        <f>IF(P2806="","",(VLOOKUP(P2806,Flora!$F$2:$M$7000,4,FALSE)))</f>
        <v/>
      </c>
    </row>
    <row r="2807" spans="17:19" x14ac:dyDescent="0.25">
      <c r="Q2807" t="str">
        <f>IF(P2807="","",(VLOOKUP(P2807,Flora!$F$2:$M$7000,2,FALSE)))</f>
        <v/>
      </c>
      <c r="R2807" t="str">
        <f>IF(P2807="","",(VLOOKUP(P2807,Flora!$F$2:$M$7000,3,FALSE)))</f>
        <v/>
      </c>
      <c r="S2807" t="str">
        <f>IF(P2807="","",(VLOOKUP(P2807,Flora!$F$2:$M$7000,4,FALSE)))</f>
        <v/>
      </c>
    </row>
    <row r="2808" spans="17:19" x14ac:dyDescent="0.25">
      <c r="Q2808" t="str">
        <f>IF(P2808="","",(VLOOKUP(P2808,Flora!$F$2:$M$7000,2,FALSE)))</f>
        <v/>
      </c>
      <c r="R2808" t="str">
        <f>IF(P2808="","",(VLOOKUP(P2808,Flora!$F$2:$M$7000,3,FALSE)))</f>
        <v/>
      </c>
      <c r="S2808" t="str">
        <f>IF(P2808="","",(VLOOKUP(P2808,Flora!$F$2:$M$7000,4,FALSE)))</f>
        <v/>
      </c>
    </row>
    <row r="2809" spans="17:19" x14ac:dyDescent="0.25">
      <c r="Q2809" t="str">
        <f>IF(P2809="","",(VLOOKUP(P2809,Flora!$F$2:$M$7000,2,FALSE)))</f>
        <v/>
      </c>
      <c r="R2809" t="str">
        <f>IF(P2809="","",(VLOOKUP(P2809,Flora!$F$2:$M$7000,3,FALSE)))</f>
        <v/>
      </c>
      <c r="S2809" t="str">
        <f>IF(P2809="","",(VLOOKUP(P2809,Flora!$F$2:$M$7000,4,FALSE)))</f>
        <v/>
      </c>
    </row>
    <row r="2810" spans="17:19" x14ac:dyDescent="0.25">
      <c r="Q2810" t="str">
        <f>IF(P2810="","",(VLOOKUP(P2810,Flora!$F$2:$M$7000,2,FALSE)))</f>
        <v/>
      </c>
      <c r="R2810" t="str">
        <f>IF(P2810="","",(VLOOKUP(P2810,Flora!$F$2:$M$7000,3,FALSE)))</f>
        <v/>
      </c>
      <c r="S2810" t="str">
        <f>IF(P2810="","",(VLOOKUP(P2810,Flora!$F$2:$M$7000,4,FALSE)))</f>
        <v/>
      </c>
    </row>
    <row r="2811" spans="17:19" x14ac:dyDescent="0.25">
      <c r="Q2811" t="str">
        <f>IF(P2811="","",(VLOOKUP(P2811,Flora!$F$2:$M$7000,2,FALSE)))</f>
        <v/>
      </c>
      <c r="R2811" t="str">
        <f>IF(P2811="","",(VLOOKUP(P2811,Flora!$F$2:$M$7000,3,FALSE)))</f>
        <v/>
      </c>
      <c r="S2811" t="str">
        <f>IF(P2811="","",(VLOOKUP(P2811,Flora!$F$2:$M$7000,4,FALSE)))</f>
        <v/>
      </c>
    </row>
    <row r="2812" spans="17:19" x14ac:dyDescent="0.25">
      <c r="Q2812" t="str">
        <f>IF(P2812="","",(VLOOKUP(P2812,Flora!$F$2:$M$7000,2,FALSE)))</f>
        <v/>
      </c>
      <c r="R2812" t="str">
        <f>IF(P2812="","",(VLOOKUP(P2812,Flora!$F$2:$M$7000,3,FALSE)))</f>
        <v/>
      </c>
      <c r="S2812" t="str">
        <f>IF(P2812="","",(VLOOKUP(P2812,Flora!$F$2:$M$7000,4,FALSE)))</f>
        <v/>
      </c>
    </row>
    <row r="2813" spans="17:19" x14ac:dyDescent="0.25">
      <c r="Q2813" t="str">
        <f>IF(P2813="","",(VLOOKUP(P2813,Flora!$F$2:$M$7000,2,FALSE)))</f>
        <v/>
      </c>
      <c r="R2813" t="str">
        <f>IF(P2813="","",(VLOOKUP(P2813,Flora!$F$2:$M$7000,3,FALSE)))</f>
        <v/>
      </c>
      <c r="S2813" t="str">
        <f>IF(P2813="","",(VLOOKUP(P2813,Flora!$F$2:$M$7000,4,FALSE)))</f>
        <v/>
      </c>
    </row>
    <row r="2814" spans="17:19" x14ac:dyDescent="0.25">
      <c r="Q2814" t="str">
        <f>IF(P2814="","",(VLOOKUP(P2814,Flora!$F$2:$M$7000,2,FALSE)))</f>
        <v/>
      </c>
      <c r="R2814" t="str">
        <f>IF(P2814="","",(VLOOKUP(P2814,Flora!$F$2:$M$7000,3,FALSE)))</f>
        <v/>
      </c>
      <c r="S2814" t="str">
        <f>IF(P2814="","",(VLOOKUP(P2814,Flora!$F$2:$M$7000,4,FALSE)))</f>
        <v/>
      </c>
    </row>
    <row r="2815" spans="17:19" x14ac:dyDescent="0.25">
      <c r="Q2815" t="str">
        <f>IF(P2815="","",(VLOOKUP(P2815,Flora!$F$2:$M$7000,2,FALSE)))</f>
        <v/>
      </c>
      <c r="R2815" t="str">
        <f>IF(P2815="","",(VLOOKUP(P2815,Flora!$F$2:$M$7000,3,FALSE)))</f>
        <v/>
      </c>
      <c r="S2815" t="str">
        <f>IF(P2815="","",(VLOOKUP(P2815,Flora!$F$2:$M$7000,4,FALSE)))</f>
        <v/>
      </c>
    </row>
    <row r="2816" spans="17:19" x14ac:dyDescent="0.25">
      <c r="Q2816" t="str">
        <f>IF(P2816="","",(VLOOKUP(P2816,Flora!$F$2:$M$7000,2,FALSE)))</f>
        <v/>
      </c>
      <c r="R2816" t="str">
        <f>IF(P2816="","",(VLOOKUP(P2816,Flora!$F$2:$M$7000,3,FALSE)))</f>
        <v/>
      </c>
      <c r="S2816" t="str">
        <f>IF(P2816="","",(VLOOKUP(P2816,Flora!$F$2:$M$7000,4,FALSE)))</f>
        <v/>
      </c>
    </row>
    <row r="2817" spans="17:19" x14ac:dyDescent="0.25">
      <c r="Q2817" t="str">
        <f>IF(P2817="","",(VLOOKUP(P2817,Flora!$F$2:$M$7000,2,FALSE)))</f>
        <v/>
      </c>
      <c r="R2817" t="str">
        <f>IF(P2817="","",(VLOOKUP(P2817,Flora!$F$2:$M$7000,3,FALSE)))</f>
        <v/>
      </c>
      <c r="S2817" t="str">
        <f>IF(P2817="","",(VLOOKUP(P2817,Flora!$F$2:$M$7000,4,FALSE)))</f>
        <v/>
      </c>
    </row>
    <row r="2818" spans="17:19" x14ac:dyDescent="0.25">
      <c r="Q2818" t="str">
        <f>IF(P2818="","",(VLOOKUP(P2818,Flora!$F$2:$M$7000,2,FALSE)))</f>
        <v/>
      </c>
      <c r="R2818" t="str">
        <f>IF(P2818="","",(VLOOKUP(P2818,Flora!$F$2:$M$7000,3,FALSE)))</f>
        <v/>
      </c>
      <c r="S2818" t="str">
        <f>IF(P2818="","",(VLOOKUP(P2818,Flora!$F$2:$M$7000,4,FALSE)))</f>
        <v/>
      </c>
    </row>
    <row r="2819" spans="17:19" x14ac:dyDescent="0.25">
      <c r="Q2819" t="str">
        <f>IF(P2819="","",(VLOOKUP(P2819,Flora!$F$2:$M$7000,2,FALSE)))</f>
        <v/>
      </c>
      <c r="R2819" t="str">
        <f>IF(P2819="","",(VLOOKUP(P2819,Flora!$F$2:$M$7000,3,FALSE)))</f>
        <v/>
      </c>
      <c r="S2819" t="str">
        <f>IF(P2819="","",(VLOOKUP(P2819,Flora!$F$2:$M$7000,4,FALSE)))</f>
        <v/>
      </c>
    </row>
    <row r="2820" spans="17:19" x14ac:dyDescent="0.25">
      <c r="Q2820" t="str">
        <f>IF(P2820="","",(VLOOKUP(P2820,Flora!$F$2:$M$7000,2,FALSE)))</f>
        <v/>
      </c>
      <c r="R2820" t="str">
        <f>IF(P2820="","",(VLOOKUP(P2820,Flora!$F$2:$M$7000,3,FALSE)))</f>
        <v/>
      </c>
      <c r="S2820" t="str">
        <f>IF(P2820="","",(VLOOKUP(P2820,Flora!$F$2:$M$7000,4,FALSE)))</f>
        <v/>
      </c>
    </row>
    <row r="2821" spans="17:19" x14ac:dyDescent="0.25">
      <c r="Q2821" t="str">
        <f>IF(P2821="","",(VLOOKUP(P2821,Flora!$F$2:$M$7000,2,FALSE)))</f>
        <v/>
      </c>
      <c r="R2821" t="str">
        <f>IF(P2821="","",(VLOOKUP(P2821,Flora!$F$2:$M$7000,3,FALSE)))</f>
        <v/>
      </c>
      <c r="S2821" t="str">
        <f>IF(P2821="","",(VLOOKUP(P2821,Flora!$F$2:$M$7000,4,FALSE)))</f>
        <v/>
      </c>
    </row>
    <row r="2822" spans="17:19" x14ac:dyDescent="0.25">
      <c r="Q2822" t="str">
        <f>IF(P2822="","",(VLOOKUP(P2822,Flora!$F$2:$M$7000,2,FALSE)))</f>
        <v/>
      </c>
      <c r="R2822" t="str">
        <f>IF(P2822="","",(VLOOKUP(P2822,Flora!$F$2:$M$7000,3,FALSE)))</f>
        <v/>
      </c>
      <c r="S2822" t="str">
        <f>IF(P2822="","",(VLOOKUP(P2822,Flora!$F$2:$M$7000,4,FALSE)))</f>
        <v/>
      </c>
    </row>
    <row r="2823" spans="17:19" x14ac:dyDescent="0.25">
      <c r="Q2823" t="str">
        <f>IF(P2823="","",(VLOOKUP(P2823,Flora!$F$2:$M$7000,2,FALSE)))</f>
        <v/>
      </c>
      <c r="R2823" t="str">
        <f>IF(P2823="","",(VLOOKUP(P2823,Flora!$F$2:$M$7000,3,FALSE)))</f>
        <v/>
      </c>
      <c r="S2823" t="str">
        <f>IF(P2823="","",(VLOOKUP(P2823,Flora!$F$2:$M$7000,4,FALSE)))</f>
        <v/>
      </c>
    </row>
    <row r="2824" spans="17:19" x14ac:dyDescent="0.25">
      <c r="Q2824" t="str">
        <f>IF(P2824="","",(VLOOKUP(P2824,Flora!$F$2:$M$7000,2,FALSE)))</f>
        <v/>
      </c>
      <c r="R2824" t="str">
        <f>IF(P2824="","",(VLOOKUP(P2824,Flora!$F$2:$M$7000,3,FALSE)))</f>
        <v/>
      </c>
      <c r="S2824" t="str">
        <f>IF(P2824="","",(VLOOKUP(P2824,Flora!$F$2:$M$7000,4,FALSE)))</f>
        <v/>
      </c>
    </row>
    <row r="2825" spans="17:19" x14ac:dyDescent="0.25">
      <c r="Q2825" t="str">
        <f>IF(P2825="","",(VLOOKUP(P2825,Flora!$F$2:$M$7000,2,FALSE)))</f>
        <v/>
      </c>
      <c r="R2825" t="str">
        <f>IF(P2825="","",(VLOOKUP(P2825,Flora!$F$2:$M$7000,3,FALSE)))</f>
        <v/>
      </c>
      <c r="S2825" t="str">
        <f>IF(P2825="","",(VLOOKUP(P2825,Flora!$F$2:$M$7000,4,FALSE)))</f>
        <v/>
      </c>
    </row>
    <row r="2826" spans="17:19" x14ac:dyDescent="0.25">
      <c r="Q2826" t="str">
        <f>IF(P2826="","",(VLOOKUP(P2826,Flora!$F$2:$M$7000,2,FALSE)))</f>
        <v/>
      </c>
      <c r="R2826" t="str">
        <f>IF(P2826="","",(VLOOKUP(P2826,Flora!$F$2:$M$7000,3,FALSE)))</f>
        <v/>
      </c>
      <c r="S2826" t="str">
        <f>IF(P2826="","",(VLOOKUP(P2826,Flora!$F$2:$M$7000,4,FALSE)))</f>
        <v/>
      </c>
    </row>
    <row r="2827" spans="17:19" x14ac:dyDescent="0.25">
      <c r="Q2827" t="str">
        <f>IF(P2827="","",(VLOOKUP(P2827,Flora!$F$2:$M$7000,2,FALSE)))</f>
        <v/>
      </c>
      <c r="R2827" t="str">
        <f>IF(P2827="","",(VLOOKUP(P2827,Flora!$F$2:$M$7000,3,FALSE)))</f>
        <v/>
      </c>
      <c r="S2827" t="str">
        <f>IF(P2827="","",(VLOOKUP(P2827,Flora!$F$2:$M$7000,4,FALSE)))</f>
        <v/>
      </c>
    </row>
    <row r="2828" spans="17:19" x14ac:dyDescent="0.25">
      <c r="Q2828" t="str">
        <f>IF(P2828="","",(VLOOKUP(P2828,Flora!$F$2:$M$7000,2,FALSE)))</f>
        <v/>
      </c>
      <c r="R2828" t="str">
        <f>IF(P2828="","",(VLOOKUP(P2828,Flora!$F$2:$M$7000,3,FALSE)))</f>
        <v/>
      </c>
      <c r="S2828" t="str">
        <f>IF(P2828="","",(VLOOKUP(P2828,Flora!$F$2:$M$7000,4,FALSE)))</f>
        <v/>
      </c>
    </row>
    <row r="2829" spans="17:19" x14ac:dyDescent="0.25">
      <c r="Q2829" t="str">
        <f>IF(P2829="","",(VLOOKUP(P2829,Flora!$F$2:$M$7000,2,FALSE)))</f>
        <v/>
      </c>
      <c r="R2829" t="str">
        <f>IF(P2829="","",(VLOOKUP(P2829,Flora!$F$2:$M$7000,3,FALSE)))</f>
        <v/>
      </c>
      <c r="S2829" t="str">
        <f>IF(P2829="","",(VLOOKUP(P2829,Flora!$F$2:$M$7000,4,FALSE)))</f>
        <v/>
      </c>
    </row>
    <row r="2830" spans="17:19" x14ac:dyDescent="0.25">
      <c r="Q2830" t="str">
        <f>IF(P2830="","",(VLOOKUP(P2830,Flora!$F$2:$M$7000,2,FALSE)))</f>
        <v/>
      </c>
      <c r="R2830" t="str">
        <f>IF(P2830="","",(VLOOKUP(P2830,Flora!$F$2:$M$7000,3,FALSE)))</f>
        <v/>
      </c>
      <c r="S2830" t="str">
        <f>IF(P2830="","",(VLOOKUP(P2830,Flora!$F$2:$M$7000,4,FALSE)))</f>
        <v/>
      </c>
    </row>
    <row r="2831" spans="17:19" x14ac:dyDescent="0.25">
      <c r="Q2831" t="str">
        <f>IF(P2831="","",(VLOOKUP(P2831,Flora!$F$2:$M$7000,2,FALSE)))</f>
        <v/>
      </c>
      <c r="R2831" t="str">
        <f>IF(P2831="","",(VLOOKUP(P2831,Flora!$F$2:$M$7000,3,FALSE)))</f>
        <v/>
      </c>
      <c r="S2831" t="str">
        <f>IF(P2831="","",(VLOOKUP(P2831,Flora!$F$2:$M$7000,4,FALSE)))</f>
        <v/>
      </c>
    </row>
    <row r="2832" spans="17:19" x14ac:dyDescent="0.25">
      <c r="Q2832" t="str">
        <f>IF(P2832="","",(VLOOKUP(P2832,Flora!$F$2:$M$7000,2,FALSE)))</f>
        <v/>
      </c>
      <c r="R2832" t="str">
        <f>IF(P2832="","",(VLOOKUP(P2832,Flora!$F$2:$M$7000,3,FALSE)))</f>
        <v/>
      </c>
      <c r="S2832" t="str">
        <f>IF(P2832="","",(VLOOKUP(P2832,Flora!$F$2:$M$7000,4,FALSE)))</f>
        <v/>
      </c>
    </row>
    <row r="2833" spans="17:19" x14ac:dyDescent="0.25">
      <c r="Q2833" t="str">
        <f>IF(P2833="","",(VLOOKUP(P2833,Flora!$F$2:$M$7000,2,FALSE)))</f>
        <v/>
      </c>
      <c r="R2833" t="str">
        <f>IF(P2833="","",(VLOOKUP(P2833,Flora!$F$2:$M$7000,3,FALSE)))</f>
        <v/>
      </c>
      <c r="S2833" t="str">
        <f>IF(P2833="","",(VLOOKUP(P2833,Flora!$F$2:$M$7000,4,FALSE)))</f>
        <v/>
      </c>
    </row>
    <row r="2834" spans="17:19" x14ac:dyDescent="0.25">
      <c r="Q2834" t="str">
        <f>IF(P2834="","",(VLOOKUP(P2834,Flora!$F$2:$M$7000,2,FALSE)))</f>
        <v/>
      </c>
      <c r="R2834" t="str">
        <f>IF(P2834="","",(VLOOKUP(P2834,Flora!$F$2:$M$7000,3,FALSE)))</f>
        <v/>
      </c>
      <c r="S2834" t="str">
        <f>IF(P2834="","",(VLOOKUP(P2834,Flora!$F$2:$M$7000,4,FALSE)))</f>
        <v/>
      </c>
    </row>
    <row r="2835" spans="17:19" x14ac:dyDescent="0.25">
      <c r="Q2835" t="str">
        <f>IF(P2835="","",(VLOOKUP(P2835,Flora!$F$2:$M$7000,2,FALSE)))</f>
        <v/>
      </c>
      <c r="R2835" t="str">
        <f>IF(P2835="","",(VLOOKUP(P2835,Flora!$F$2:$M$7000,3,FALSE)))</f>
        <v/>
      </c>
      <c r="S2835" t="str">
        <f>IF(P2835="","",(VLOOKUP(P2835,Flora!$F$2:$M$7000,4,FALSE)))</f>
        <v/>
      </c>
    </row>
    <row r="2836" spans="17:19" x14ac:dyDescent="0.25">
      <c r="Q2836" t="str">
        <f>IF(P2836="","",(VLOOKUP(P2836,Flora!$F$2:$M$7000,2,FALSE)))</f>
        <v/>
      </c>
      <c r="R2836" t="str">
        <f>IF(P2836="","",(VLOOKUP(P2836,Flora!$F$2:$M$7000,3,FALSE)))</f>
        <v/>
      </c>
      <c r="S2836" t="str">
        <f>IF(P2836="","",(VLOOKUP(P2836,Flora!$F$2:$M$7000,4,FALSE)))</f>
        <v/>
      </c>
    </row>
    <row r="2837" spans="17:19" x14ac:dyDescent="0.25">
      <c r="Q2837" t="str">
        <f>IF(P2837="","",(VLOOKUP(P2837,Flora!$F$2:$M$7000,2,FALSE)))</f>
        <v/>
      </c>
      <c r="R2837" t="str">
        <f>IF(P2837="","",(VLOOKUP(P2837,Flora!$F$2:$M$7000,3,FALSE)))</f>
        <v/>
      </c>
      <c r="S2837" t="str">
        <f>IF(P2837="","",(VLOOKUP(P2837,Flora!$F$2:$M$7000,4,FALSE)))</f>
        <v/>
      </c>
    </row>
    <row r="2838" spans="17:19" x14ac:dyDescent="0.25">
      <c r="Q2838" t="str">
        <f>IF(P2838="","",(VLOOKUP(P2838,Flora!$F$2:$M$7000,2,FALSE)))</f>
        <v/>
      </c>
      <c r="R2838" t="str">
        <f>IF(P2838="","",(VLOOKUP(P2838,Flora!$F$2:$M$7000,3,FALSE)))</f>
        <v/>
      </c>
      <c r="S2838" t="str">
        <f>IF(P2838="","",(VLOOKUP(P2838,Flora!$F$2:$M$7000,4,FALSE)))</f>
        <v/>
      </c>
    </row>
    <row r="2839" spans="17:19" x14ac:dyDescent="0.25">
      <c r="Q2839" t="str">
        <f>IF(P2839="","",(VLOOKUP(P2839,Flora!$F$2:$M$7000,2,FALSE)))</f>
        <v/>
      </c>
      <c r="R2839" t="str">
        <f>IF(P2839="","",(VLOOKUP(P2839,Flora!$F$2:$M$7000,3,FALSE)))</f>
        <v/>
      </c>
      <c r="S2839" t="str">
        <f>IF(P2839="","",(VLOOKUP(P2839,Flora!$F$2:$M$7000,4,FALSE)))</f>
        <v/>
      </c>
    </row>
    <row r="2840" spans="17:19" x14ac:dyDescent="0.25">
      <c r="Q2840" t="str">
        <f>IF(P2840="","",(VLOOKUP(P2840,Flora!$F$2:$M$7000,2,FALSE)))</f>
        <v/>
      </c>
      <c r="R2840" t="str">
        <f>IF(P2840="","",(VLOOKUP(P2840,Flora!$F$2:$M$7000,3,FALSE)))</f>
        <v/>
      </c>
      <c r="S2840" t="str">
        <f>IF(P2840="","",(VLOOKUP(P2840,Flora!$F$2:$M$7000,4,FALSE)))</f>
        <v/>
      </c>
    </row>
    <row r="2841" spans="17:19" x14ac:dyDescent="0.25">
      <c r="Q2841" t="str">
        <f>IF(P2841="","",(VLOOKUP(P2841,Flora!$F$2:$M$7000,2,FALSE)))</f>
        <v/>
      </c>
      <c r="R2841" t="str">
        <f>IF(P2841="","",(VLOOKUP(P2841,Flora!$F$2:$M$7000,3,FALSE)))</f>
        <v/>
      </c>
      <c r="S2841" t="str">
        <f>IF(P2841="","",(VLOOKUP(P2841,Flora!$F$2:$M$7000,4,FALSE)))</f>
        <v/>
      </c>
    </row>
    <row r="2842" spans="17:19" x14ac:dyDescent="0.25">
      <c r="Q2842" t="str">
        <f>IF(P2842="","",(VLOOKUP(P2842,Flora!$F$2:$M$7000,2,FALSE)))</f>
        <v/>
      </c>
      <c r="R2842" t="str">
        <f>IF(P2842="","",(VLOOKUP(P2842,Flora!$F$2:$M$7000,3,FALSE)))</f>
        <v/>
      </c>
      <c r="S2842" t="str">
        <f>IF(P2842="","",(VLOOKUP(P2842,Flora!$F$2:$M$7000,4,FALSE)))</f>
        <v/>
      </c>
    </row>
    <row r="2843" spans="17:19" x14ac:dyDescent="0.25">
      <c r="Q2843" t="str">
        <f>IF(P2843="","",(VLOOKUP(P2843,Flora!$F$2:$M$7000,2,FALSE)))</f>
        <v/>
      </c>
      <c r="R2843" t="str">
        <f>IF(P2843="","",(VLOOKUP(P2843,Flora!$F$2:$M$7000,3,FALSE)))</f>
        <v/>
      </c>
      <c r="S2843" t="str">
        <f>IF(P2843="","",(VLOOKUP(P2843,Flora!$F$2:$M$7000,4,FALSE)))</f>
        <v/>
      </c>
    </row>
    <row r="2844" spans="17:19" x14ac:dyDescent="0.25">
      <c r="Q2844" t="str">
        <f>IF(P2844="","",(VLOOKUP(P2844,Flora!$F$2:$M$7000,2,FALSE)))</f>
        <v/>
      </c>
      <c r="R2844" t="str">
        <f>IF(P2844="","",(VLOOKUP(P2844,Flora!$F$2:$M$7000,3,FALSE)))</f>
        <v/>
      </c>
      <c r="S2844" t="str">
        <f>IF(P2844="","",(VLOOKUP(P2844,Flora!$F$2:$M$7000,4,FALSE)))</f>
        <v/>
      </c>
    </row>
    <row r="2845" spans="17:19" x14ac:dyDescent="0.25">
      <c r="Q2845" t="str">
        <f>IF(P2845="","",(VLOOKUP(P2845,Flora!$F$2:$M$7000,2,FALSE)))</f>
        <v/>
      </c>
      <c r="R2845" t="str">
        <f>IF(P2845="","",(VLOOKUP(P2845,Flora!$F$2:$M$7000,3,FALSE)))</f>
        <v/>
      </c>
      <c r="S2845" t="str">
        <f>IF(P2845="","",(VLOOKUP(P2845,Flora!$F$2:$M$7000,4,FALSE)))</f>
        <v/>
      </c>
    </row>
    <row r="2846" spans="17:19" x14ac:dyDescent="0.25">
      <c r="Q2846" t="str">
        <f>IF(P2846="","",(VLOOKUP(P2846,Flora!$F$2:$M$7000,2,FALSE)))</f>
        <v/>
      </c>
      <c r="R2846" t="str">
        <f>IF(P2846="","",(VLOOKUP(P2846,Flora!$F$2:$M$7000,3,FALSE)))</f>
        <v/>
      </c>
      <c r="S2846" t="str">
        <f>IF(P2846="","",(VLOOKUP(P2846,Flora!$F$2:$M$7000,4,FALSE)))</f>
        <v/>
      </c>
    </row>
    <row r="2847" spans="17:19" x14ac:dyDescent="0.25">
      <c r="Q2847" t="str">
        <f>IF(P2847="","",(VLOOKUP(P2847,Flora!$F$2:$M$7000,2,FALSE)))</f>
        <v/>
      </c>
      <c r="R2847" t="str">
        <f>IF(P2847="","",(VLOOKUP(P2847,Flora!$F$2:$M$7000,3,FALSE)))</f>
        <v/>
      </c>
      <c r="S2847" t="str">
        <f>IF(P2847="","",(VLOOKUP(P2847,Flora!$F$2:$M$7000,4,FALSE)))</f>
        <v/>
      </c>
    </row>
    <row r="2848" spans="17:19" x14ac:dyDescent="0.25">
      <c r="Q2848" t="str">
        <f>IF(P2848="","",(VLOOKUP(P2848,Flora!$F$2:$M$7000,2,FALSE)))</f>
        <v/>
      </c>
      <c r="R2848" t="str">
        <f>IF(P2848="","",(VLOOKUP(P2848,Flora!$F$2:$M$7000,3,FALSE)))</f>
        <v/>
      </c>
      <c r="S2848" t="str">
        <f>IF(P2848="","",(VLOOKUP(P2848,Flora!$F$2:$M$7000,4,FALSE)))</f>
        <v/>
      </c>
    </row>
    <row r="2849" spans="17:19" x14ac:dyDescent="0.25">
      <c r="Q2849" t="str">
        <f>IF(P2849="","",(VLOOKUP(P2849,Flora!$F$2:$M$7000,2,FALSE)))</f>
        <v/>
      </c>
      <c r="R2849" t="str">
        <f>IF(P2849="","",(VLOOKUP(P2849,Flora!$F$2:$M$7000,3,FALSE)))</f>
        <v/>
      </c>
      <c r="S2849" t="str">
        <f>IF(P2849="","",(VLOOKUP(P2849,Flora!$F$2:$M$7000,4,FALSE)))</f>
        <v/>
      </c>
    </row>
    <row r="2850" spans="17:19" x14ac:dyDescent="0.25">
      <c r="Q2850" t="str">
        <f>IF(P2850="","",(VLOOKUP(P2850,Flora!$F$2:$M$7000,2,FALSE)))</f>
        <v/>
      </c>
      <c r="R2850" t="str">
        <f>IF(P2850="","",(VLOOKUP(P2850,Flora!$F$2:$M$7000,3,FALSE)))</f>
        <v/>
      </c>
      <c r="S2850" t="str">
        <f>IF(P2850="","",(VLOOKUP(P2850,Flora!$F$2:$M$7000,4,FALSE)))</f>
        <v/>
      </c>
    </row>
    <row r="2851" spans="17:19" x14ac:dyDescent="0.25">
      <c r="Q2851" t="str">
        <f>IF(P2851="","",(VLOOKUP(P2851,Flora!$F$2:$M$7000,2,FALSE)))</f>
        <v/>
      </c>
      <c r="R2851" t="str">
        <f>IF(P2851="","",(VLOOKUP(P2851,Flora!$F$2:$M$7000,3,FALSE)))</f>
        <v/>
      </c>
      <c r="S2851" t="str">
        <f>IF(P2851="","",(VLOOKUP(P2851,Flora!$F$2:$M$7000,4,FALSE)))</f>
        <v/>
      </c>
    </row>
    <row r="2852" spans="17:19" x14ac:dyDescent="0.25">
      <c r="Q2852" t="str">
        <f>IF(P2852="","",(VLOOKUP(P2852,Flora!$F$2:$M$7000,2,FALSE)))</f>
        <v/>
      </c>
      <c r="R2852" t="str">
        <f>IF(P2852="","",(VLOOKUP(P2852,Flora!$F$2:$M$7000,3,FALSE)))</f>
        <v/>
      </c>
      <c r="S2852" t="str">
        <f>IF(P2852="","",(VLOOKUP(P2852,Flora!$F$2:$M$7000,4,FALSE)))</f>
        <v/>
      </c>
    </row>
    <row r="2853" spans="17:19" x14ac:dyDescent="0.25">
      <c r="Q2853" t="str">
        <f>IF(P2853="","",(VLOOKUP(P2853,Flora!$F$2:$M$7000,2,FALSE)))</f>
        <v/>
      </c>
      <c r="R2853" t="str">
        <f>IF(P2853="","",(VLOOKUP(P2853,Flora!$F$2:$M$7000,3,FALSE)))</f>
        <v/>
      </c>
      <c r="S2853" t="str">
        <f>IF(P2853="","",(VLOOKUP(P2853,Flora!$F$2:$M$7000,4,FALSE)))</f>
        <v/>
      </c>
    </row>
    <row r="2854" spans="17:19" x14ac:dyDescent="0.25">
      <c r="Q2854" t="str">
        <f>IF(P2854="","",(VLOOKUP(P2854,Flora!$F$2:$M$7000,2,FALSE)))</f>
        <v/>
      </c>
      <c r="R2854" t="str">
        <f>IF(P2854="","",(VLOOKUP(P2854,Flora!$F$2:$M$7000,3,FALSE)))</f>
        <v/>
      </c>
      <c r="S2854" t="str">
        <f>IF(P2854="","",(VLOOKUP(P2854,Flora!$F$2:$M$7000,4,FALSE)))</f>
        <v/>
      </c>
    </row>
    <row r="2855" spans="17:19" x14ac:dyDescent="0.25">
      <c r="Q2855" t="str">
        <f>IF(P2855="","",(VLOOKUP(P2855,Flora!$F$2:$M$7000,2,FALSE)))</f>
        <v/>
      </c>
      <c r="R2855" t="str">
        <f>IF(P2855="","",(VLOOKUP(P2855,Flora!$F$2:$M$7000,3,FALSE)))</f>
        <v/>
      </c>
      <c r="S2855" t="str">
        <f>IF(P2855="","",(VLOOKUP(P2855,Flora!$F$2:$M$7000,4,FALSE)))</f>
        <v/>
      </c>
    </row>
    <row r="2856" spans="17:19" x14ac:dyDescent="0.25">
      <c r="Q2856" t="str">
        <f>IF(P2856="","",(VLOOKUP(P2856,Flora!$F$2:$M$7000,2,FALSE)))</f>
        <v/>
      </c>
      <c r="R2856" t="str">
        <f>IF(P2856="","",(VLOOKUP(P2856,Flora!$F$2:$M$7000,3,FALSE)))</f>
        <v/>
      </c>
      <c r="S2856" t="str">
        <f>IF(P2856="","",(VLOOKUP(P2856,Flora!$F$2:$M$7000,4,FALSE)))</f>
        <v/>
      </c>
    </row>
    <row r="2857" spans="17:19" x14ac:dyDescent="0.25">
      <c r="Q2857" t="str">
        <f>IF(P2857="","",(VLOOKUP(P2857,Flora!$F$2:$M$7000,2,FALSE)))</f>
        <v/>
      </c>
      <c r="R2857" t="str">
        <f>IF(P2857="","",(VLOOKUP(P2857,Flora!$F$2:$M$7000,3,FALSE)))</f>
        <v/>
      </c>
      <c r="S2857" t="str">
        <f>IF(P2857="","",(VLOOKUP(P2857,Flora!$F$2:$M$7000,4,FALSE)))</f>
        <v/>
      </c>
    </row>
    <row r="2858" spans="17:19" x14ac:dyDescent="0.25">
      <c r="Q2858" t="str">
        <f>IF(P2858="","",(VLOOKUP(P2858,Flora!$F$2:$M$7000,2,FALSE)))</f>
        <v/>
      </c>
      <c r="R2858" t="str">
        <f>IF(P2858="","",(VLOOKUP(P2858,Flora!$F$2:$M$7000,3,FALSE)))</f>
        <v/>
      </c>
      <c r="S2858" t="str">
        <f>IF(P2858="","",(VLOOKUP(P2858,Flora!$F$2:$M$7000,4,FALSE)))</f>
        <v/>
      </c>
    </row>
    <row r="2859" spans="17:19" x14ac:dyDescent="0.25">
      <c r="Q2859" t="str">
        <f>IF(P2859="","",(VLOOKUP(P2859,Flora!$F$2:$M$7000,2,FALSE)))</f>
        <v/>
      </c>
      <c r="R2859" t="str">
        <f>IF(P2859="","",(VLOOKUP(P2859,Flora!$F$2:$M$7000,3,FALSE)))</f>
        <v/>
      </c>
      <c r="S2859" t="str">
        <f>IF(P2859="","",(VLOOKUP(P2859,Flora!$F$2:$M$7000,4,FALSE)))</f>
        <v/>
      </c>
    </row>
    <row r="2860" spans="17:19" x14ac:dyDescent="0.25">
      <c r="Q2860" t="str">
        <f>IF(P2860="","",(VLOOKUP(P2860,Flora!$F$2:$M$7000,2,FALSE)))</f>
        <v/>
      </c>
      <c r="R2860" t="str">
        <f>IF(P2860="","",(VLOOKUP(P2860,Flora!$F$2:$M$7000,3,FALSE)))</f>
        <v/>
      </c>
      <c r="S2860" t="str">
        <f>IF(P2860="","",(VLOOKUP(P2860,Flora!$F$2:$M$7000,4,FALSE)))</f>
        <v/>
      </c>
    </row>
    <row r="2861" spans="17:19" x14ac:dyDescent="0.25">
      <c r="Q2861" t="str">
        <f>IF(P2861="","",(VLOOKUP(P2861,Flora!$F$2:$M$7000,2,FALSE)))</f>
        <v/>
      </c>
      <c r="R2861" t="str">
        <f>IF(P2861="","",(VLOOKUP(P2861,Flora!$F$2:$M$7000,3,FALSE)))</f>
        <v/>
      </c>
      <c r="S2861" t="str">
        <f>IF(P2861="","",(VLOOKUP(P2861,Flora!$F$2:$M$7000,4,FALSE)))</f>
        <v/>
      </c>
    </row>
    <row r="2862" spans="17:19" x14ac:dyDescent="0.25">
      <c r="Q2862" t="str">
        <f>IF(P2862="","",(VLOOKUP(P2862,Flora!$F$2:$M$7000,2,FALSE)))</f>
        <v/>
      </c>
      <c r="R2862" t="str">
        <f>IF(P2862="","",(VLOOKUP(P2862,Flora!$F$2:$M$7000,3,FALSE)))</f>
        <v/>
      </c>
      <c r="S2862" t="str">
        <f>IF(P2862="","",(VLOOKUP(P2862,Flora!$F$2:$M$7000,4,FALSE)))</f>
        <v/>
      </c>
    </row>
    <row r="2863" spans="17:19" x14ac:dyDescent="0.25">
      <c r="Q2863" t="str">
        <f>IF(P2863="","",(VLOOKUP(P2863,Flora!$F$2:$M$7000,2,FALSE)))</f>
        <v/>
      </c>
      <c r="R2863" t="str">
        <f>IF(P2863="","",(VLOOKUP(P2863,Flora!$F$2:$M$7000,3,FALSE)))</f>
        <v/>
      </c>
      <c r="S2863" t="str">
        <f>IF(P2863="","",(VLOOKUP(P2863,Flora!$F$2:$M$7000,4,FALSE)))</f>
        <v/>
      </c>
    </row>
    <row r="2864" spans="17:19" x14ac:dyDescent="0.25">
      <c r="Q2864" t="str">
        <f>IF(P2864="","",(VLOOKUP(P2864,Flora!$F$2:$M$7000,2,FALSE)))</f>
        <v/>
      </c>
      <c r="R2864" t="str">
        <f>IF(P2864="","",(VLOOKUP(P2864,Flora!$F$2:$M$7000,3,FALSE)))</f>
        <v/>
      </c>
      <c r="S2864" t="str">
        <f>IF(P2864="","",(VLOOKUP(P2864,Flora!$F$2:$M$7000,4,FALSE)))</f>
        <v/>
      </c>
    </row>
    <row r="2865" spans="17:19" x14ac:dyDescent="0.25">
      <c r="Q2865" t="str">
        <f>IF(P2865="","",(VLOOKUP(P2865,Flora!$F$2:$M$7000,2,FALSE)))</f>
        <v/>
      </c>
      <c r="R2865" t="str">
        <f>IF(P2865="","",(VLOOKUP(P2865,Flora!$F$2:$M$7000,3,FALSE)))</f>
        <v/>
      </c>
      <c r="S2865" t="str">
        <f>IF(P2865="","",(VLOOKUP(P2865,Flora!$F$2:$M$7000,4,FALSE)))</f>
        <v/>
      </c>
    </row>
    <row r="2866" spans="17:19" x14ac:dyDescent="0.25">
      <c r="Q2866" t="str">
        <f>IF(P2866="","",(VLOOKUP(P2866,Flora!$F$2:$M$7000,2,FALSE)))</f>
        <v/>
      </c>
      <c r="R2866" t="str">
        <f>IF(P2866="","",(VLOOKUP(P2866,Flora!$F$2:$M$7000,3,FALSE)))</f>
        <v/>
      </c>
      <c r="S2866" t="str">
        <f>IF(P2866="","",(VLOOKUP(P2866,Flora!$F$2:$M$7000,4,FALSE)))</f>
        <v/>
      </c>
    </row>
    <row r="2867" spans="17:19" x14ac:dyDescent="0.25">
      <c r="Q2867" t="str">
        <f>IF(P2867="","",(VLOOKUP(P2867,Flora!$F$2:$M$7000,2,FALSE)))</f>
        <v/>
      </c>
      <c r="R2867" t="str">
        <f>IF(P2867="","",(VLOOKUP(P2867,Flora!$F$2:$M$7000,3,FALSE)))</f>
        <v/>
      </c>
      <c r="S2867" t="str">
        <f>IF(P2867="","",(VLOOKUP(P2867,Flora!$F$2:$M$7000,4,FALSE)))</f>
        <v/>
      </c>
    </row>
    <row r="2868" spans="17:19" x14ac:dyDescent="0.25">
      <c r="Q2868" t="str">
        <f>IF(P2868="","",(VLOOKUP(P2868,Flora!$F$2:$M$7000,2,FALSE)))</f>
        <v/>
      </c>
      <c r="R2868" t="str">
        <f>IF(P2868="","",(VLOOKUP(P2868,Flora!$F$2:$M$7000,3,FALSE)))</f>
        <v/>
      </c>
      <c r="S2868" t="str">
        <f>IF(P2868="","",(VLOOKUP(P2868,Flora!$F$2:$M$7000,4,FALSE)))</f>
        <v/>
      </c>
    </row>
    <row r="2869" spans="17:19" x14ac:dyDescent="0.25">
      <c r="Q2869" t="str">
        <f>IF(P2869="","",(VLOOKUP(P2869,Flora!$F$2:$M$7000,2,FALSE)))</f>
        <v/>
      </c>
      <c r="R2869" t="str">
        <f>IF(P2869="","",(VLOOKUP(P2869,Flora!$F$2:$M$7000,3,FALSE)))</f>
        <v/>
      </c>
      <c r="S2869" t="str">
        <f>IF(P2869="","",(VLOOKUP(P2869,Flora!$F$2:$M$7000,4,FALSE)))</f>
        <v/>
      </c>
    </row>
    <row r="2870" spans="17:19" x14ac:dyDescent="0.25">
      <c r="Q2870" t="str">
        <f>IF(P2870="","",(VLOOKUP(P2870,Flora!$F$2:$M$7000,2,FALSE)))</f>
        <v/>
      </c>
      <c r="R2870" t="str">
        <f>IF(P2870="","",(VLOOKUP(P2870,Flora!$F$2:$M$7000,3,FALSE)))</f>
        <v/>
      </c>
      <c r="S2870" t="str">
        <f>IF(P2870="","",(VLOOKUP(P2870,Flora!$F$2:$M$7000,4,FALSE)))</f>
        <v/>
      </c>
    </row>
    <row r="2871" spans="17:19" x14ac:dyDescent="0.25">
      <c r="Q2871" t="str">
        <f>IF(P2871="","",(VLOOKUP(P2871,Flora!$F$2:$M$7000,2,FALSE)))</f>
        <v/>
      </c>
      <c r="R2871" t="str">
        <f>IF(P2871="","",(VLOOKUP(P2871,Flora!$F$2:$M$7000,3,FALSE)))</f>
        <v/>
      </c>
      <c r="S2871" t="str">
        <f>IF(P2871="","",(VLOOKUP(P2871,Flora!$F$2:$M$7000,4,FALSE)))</f>
        <v/>
      </c>
    </row>
    <row r="2872" spans="17:19" x14ac:dyDescent="0.25">
      <c r="Q2872" t="str">
        <f>IF(P2872="","",(VLOOKUP(P2872,Flora!$F$2:$M$7000,2,FALSE)))</f>
        <v/>
      </c>
      <c r="R2872" t="str">
        <f>IF(P2872="","",(VLOOKUP(P2872,Flora!$F$2:$M$7000,3,FALSE)))</f>
        <v/>
      </c>
      <c r="S2872" t="str">
        <f>IF(P2872="","",(VLOOKUP(P2872,Flora!$F$2:$M$7000,4,FALSE)))</f>
        <v/>
      </c>
    </row>
    <row r="2873" spans="17:19" x14ac:dyDescent="0.25">
      <c r="Q2873" t="str">
        <f>IF(P2873="","",(VLOOKUP(P2873,Flora!$F$2:$M$7000,2,FALSE)))</f>
        <v/>
      </c>
      <c r="R2873" t="str">
        <f>IF(P2873="","",(VLOOKUP(P2873,Flora!$F$2:$M$7000,3,FALSE)))</f>
        <v/>
      </c>
      <c r="S2873" t="str">
        <f>IF(P2873="","",(VLOOKUP(P2873,Flora!$F$2:$M$7000,4,FALSE)))</f>
        <v/>
      </c>
    </row>
    <row r="2874" spans="17:19" x14ac:dyDescent="0.25">
      <c r="Q2874" t="str">
        <f>IF(P2874="","",(VLOOKUP(P2874,Flora!$F$2:$M$7000,2,FALSE)))</f>
        <v/>
      </c>
      <c r="R2874" t="str">
        <f>IF(P2874="","",(VLOOKUP(P2874,Flora!$F$2:$M$7000,3,FALSE)))</f>
        <v/>
      </c>
      <c r="S2874" t="str">
        <f>IF(P2874="","",(VLOOKUP(P2874,Flora!$F$2:$M$7000,4,FALSE)))</f>
        <v/>
      </c>
    </row>
    <row r="2875" spans="17:19" x14ac:dyDescent="0.25">
      <c r="Q2875" t="str">
        <f>IF(P2875="","",(VLOOKUP(P2875,Flora!$F$2:$M$7000,2,FALSE)))</f>
        <v/>
      </c>
      <c r="R2875" t="str">
        <f>IF(P2875="","",(VLOOKUP(P2875,Flora!$F$2:$M$7000,3,FALSE)))</f>
        <v/>
      </c>
      <c r="S2875" t="str">
        <f>IF(P2875="","",(VLOOKUP(P2875,Flora!$F$2:$M$7000,4,FALSE)))</f>
        <v/>
      </c>
    </row>
    <row r="2876" spans="17:19" x14ac:dyDescent="0.25">
      <c r="Q2876" t="str">
        <f>IF(P2876="","",(VLOOKUP(P2876,Flora!$F$2:$M$7000,2,FALSE)))</f>
        <v/>
      </c>
      <c r="R2876" t="str">
        <f>IF(P2876="","",(VLOOKUP(P2876,Flora!$F$2:$M$7000,3,FALSE)))</f>
        <v/>
      </c>
      <c r="S2876" t="str">
        <f>IF(P2876="","",(VLOOKUP(P2876,Flora!$F$2:$M$7000,4,FALSE)))</f>
        <v/>
      </c>
    </row>
    <row r="2877" spans="17:19" x14ac:dyDescent="0.25">
      <c r="Q2877" t="str">
        <f>IF(P2877="","",(VLOOKUP(P2877,Flora!$F$2:$M$7000,2,FALSE)))</f>
        <v/>
      </c>
      <c r="R2877" t="str">
        <f>IF(P2877="","",(VLOOKUP(P2877,Flora!$F$2:$M$7000,3,FALSE)))</f>
        <v/>
      </c>
      <c r="S2877" t="str">
        <f>IF(P2877="","",(VLOOKUP(P2877,Flora!$F$2:$M$7000,4,FALSE)))</f>
        <v/>
      </c>
    </row>
    <row r="2878" spans="17:19" x14ac:dyDescent="0.25">
      <c r="Q2878" t="str">
        <f>IF(P2878="","",(VLOOKUP(P2878,Flora!$F$2:$M$7000,2,FALSE)))</f>
        <v/>
      </c>
      <c r="R2878" t="str">
        <f>IF(P2878="","",(VLOOKUP(P2878,Flora!$F$2:$M$7000,3,FALSE)))</f>
        <v/>
      </c>
      <c r="S2878" t="str">
        <f>IF(P2878="","",(VLOOKUP(P2878,Flora!$F$2:$M$7000,4,FALSE)))</f>
        <v/>
      </c>
    </row>
    <row r="2879" spans="17:19" x14ac:dyDescent="0.25">
      <c r="Q2879" t="str">
        <f>IF(P2879="","",(VLOOKUP(P2879,Flora!$F$2:$M$7000,2,FALSE)))</f>
        <v/>
      </c>
      <c r="R2879" t="str">
        <f>IF(P2879="","",(VLOOKUP(P2879,Flora!$F$2:$M$7000,3,FALSE)))</f>
        <v/>
      </c>
      <c r="S2879" t="str">
        <f>IF(P2879="","",(VLOOKUP(P2879,Flora!$F$2:$M$7000,4,FALSE)))</f>
        <v/>
      </c>
    </row>
    <row r="2880" spans="17:19" x14ac:dyDescent="0.25">
      <c r="Q2880" t="str">
        <f>IF(P2880="","",(VLOOKUP(P2880,Flora!$F$2:$M$7000,2,FALSE)))</f>
        <v/>
      </c>
      <c r="R2880" t="str">
        <f>IF(P2880="","",(VLOOKUP(P2880,Flora!$F$2:$M$7000,3,FALSE)))</f>
        <v/>
      </c>
      <c r="S2880" t="str">
        <f>IF(P2880="","",(VLOOKUP(P2880,Flora!$F$2:$M$7000,4,FALSE)))</f>
        <v/>
      </c>
    </row>
    <row r="2881" spans="17:19" x14ac:dyDescent="0.25">
      <c r="Q2881" t="str">
        <f>IF(P2881="","",(VLOOKUP(P2881,Flora!$F$2:$M$7000,2,FALSE)))</f>
        <v/>
      </c>
      <c r="R2881" t="str">
        <f>IF(P2881="","",(VLOOKUP(P2881,Flora!$F$2:$M$7000,3,FALSE)))</f>
        <v/>
      </c>
      <c r="S2881" t="str">
        <f>IF(P2881="","",(VLOOKUP(P2881,Flora!$F$2:$M$7000,4,FALSE)))</f>
        <v/>
      </c>
    </row>
    <row r="2882" spans="17:19" x14ac:dyDescent="0.25">
      <c r="Q2882" t="str">
        <f>IF(P2882="","",(VLOOKUP(P2882,Flora!$F$2:$M$7000,2,FALSE)))</f>
        <v/>
      </c>
      <c r="R2882" t="str">
        <f>IF(P2882="","",(VLOOKUP(P2882,Flora!$F$2:$M$7000,3,FALSE)))</f>
        <v/>
      </c>
      <c r="S2882" t="str">
        <f>IF(P2882="","",(VLOOKUP(P2882,Flora!$F$2:$M$7000,4,FALSE)))</f>
        <v/>
      </c>
    </row>
    <row r="2883" spans="17:19" x14ac:dyDescent="0.25">
      <c r="Q2883" t="str">
        <f>IF(P2883="","",(VLOOKUP(P2883,Flora!$F$2:$M$7000,2,FALSE)))</f>
        <v/>
      </c>
      <c r="R2883" t="str">
        <f>IF(P2883="","",(VLOOKUP(P2883,Flora!$F$2:$M$7000,3,FALSE)))</f>
        <v/>
      </c>
      <c r="S2883" t="str">
        <f>IF(P2883="","",(VLOOKUP(P2883,Flora!$F$2:$M$7000,4,FALSE)))</f>
        <v/>
      </c>
    </row>
    <row r="2884" spans="17:19" x14ac:dyDescent="0.25">
      <c r="Q2884" t="str">
        <f>IF(P2884="","",(VLOOKUP(P2884,Flora!$F$2:$M$7000,2,FALSE)))</f>
        <v/>
      </c>
      <c r="R2884" t="str">
        <f>IF(P2884="","",(VLOOKUP(P2884,Flora!$F$2:$M$7000,3,FALSE)))</f>
        <v/>
      </c>
      <c r="S2884" t="str">
        <f>IF(P2884="","",(VLOOKUP(P2884,Flora!$F$2:$M$7000,4,FALSE)))</f>
        <v/>
      </c>
    </row>
    <row r="2885" spans="17:19" x14ac:dyDescent="0.25">
      <c r="Q2885" t="str">
        <f>IF(P2885="","",(VLOOKUP(P2885,Flora!$F$2:$M$7000,2,FALSE)))</f>
        <v/>
      </c>
      <c r="R2885" t="str">
        <f>IF(P2885="","",(VLOOKUP(P2885,Flora!$F$2:$M$7000,3,FALSE)))</f>
        <v/>
      </c>
      <c r="S2885" t="str">
        <f>IF(P2885="","",(VLOOKUP(P2885,Flora!$F$2:$M$7000,4,FALSE)))</f>
        <v/>
      </c>
    </row>
    <row r="2886" spans="17:19" x14ac:dyDescent="0.25">
      <c r="Q2886" t="str">
        <f>IF(P2886="","",(VLOOKUP(P2886,Flora!$F$2:$M$7000,2,FALSE)))</f>
        <v/>
      </c>
      <c r="R2886" t="str">
        <f>IF(P2886="","",(VLOOKUP(P2886,Flora!$F$2:$M$7000,3,FALSE)))</f>
        <v/>
      </c>
      <c r="S2886" t="str">
        <f>IF(P2886="","",(VLOOKUP(P2886,Flora!$F$2:$M$7000,4,FALSE)))</f>
        <v/>
      </c>
    </row>
    <row r="2887" spans="17:19" x14ac:dyDescent="0.25">
      <c r="Q2887" t="str">
        <f>IF(P2887="","",(VLOOKUP(P2887,Flora!$F$2:$M$7000,2,FALSE)))</f>
        <v/>
      </c>
      <c r="R2887" t="str">
        <f>IF(P2887="","",(VLOOKUP(P2887,Flora!$F$2:$M$7000,3,FALSE)))</f>
        <v/>
      </c>
      <c r="S2887" t="str">
        <f>IF(P2887="","",(VLOOKUP(P2887,Flora!$F$2:$M$7000,4,FALSE)))</f>
        <v/>
      </c>
    </row>
    <row r="2888" spans="17:19" x14ac:dyDescent="0.25">
      <c r="Q2888" t="str">
        <f>IF(P2888="","",(VLOOKUP(P2888,Flora!$F$2:$M$7000,2,FALSE)))</f>
        <v/>
      </c>
      <c r="R2888" t="str">
        <f>IF(P2888="","",(VLOOKUP(P2888,Flora!$F$2:$M$7000,3,FALSE)))</f>
        <v/>
      </c>
      <c r="S2888" t="str">
        <f>IF(P2888="","",(VLOOKUP(P2888,Flora!$F$2:$M$7000,4,FALSE)))</f>
        <v/>
      </c>
    </row>
    <row r="2889" spans="17:19" x14ac:dyDescent="0.25">
      <c r="Q2889" t="str">
        <f>IF(P2889="","",(VLOOKUP(P2889,Flora!$F$2:$M$7000,2,FALSE)))</f>
        <v/>
      </c>
      <c r="R2889" t="str">
        <f>IF(P2889="","",(VLOOKUP(P2889,Flora!$F$2:$M$7000,3,FALSE)))</f>
        <v/>
      </c>
      <c r="S2889" t="str">
        <f>IF(P2889="","",(VLOOKUP(P2889,Flora!$F$2:$M$7000,4,FALSE)))</f>
        <v/>
      </c>
    </row>
    <row r="2890" spans="17:19" x14ac:dyDescent="0.25">
      <c r="Q2890" t="str">
        <f>IF(P2890="","",(VLOOKUP(P2890,Flora!$F$2:$M$7000,2,FALSE)))</f>
        <v/>
      </c>
      <c r="R2890" t="str">
        <f>IF(P2890="","",(VLOOKUP(P2890,Flora!$F$2:$M$7000,3,FALSE)))</f>
        <v/>
      </c>
      <c r="S2890" t="str">
        <f>IF(P2890="","",(VLOOKUP(P2890,Flora!$F$2:$M$7000,4,FALSE)))</f>
        <v/>
      </c>
    </row>
    <row r="2891" spans="17:19" x14ac:dyDescent="0.25">
      <c r="Q2891" t="str">
        <f>IF(P2891="","",(VLOOKUP(P2891,Flora!$F$2:$M$7000,2,FALSE)))</f>
        <v/>
      </c>
      <c r="R2891" t="str">
        <f>IF(P2891="","",(VLOOKUP(P2891,Flora!$F$2:$M$7000,3,FALSE)))</f>
        <v/>
      </c>
      <c r="S2891" t="str">
        <f>IF(P2891="","",(VLOOKUP(P2891,Flora!$F$2:$M$7000,4,FALSE)))</f>
        <v/>
      </c>
    </row>
    <row r="2892" spans="17:19" x14ac:dyDescent="0.25">
      <c r="Q2892" t="str">
        <f>IF(P2892="","",(VLOOKUP(P2892,Flora!$F$2:$M$7000,2,FALSE)))</f>
        <v/>
      </c>
      <c r="R2892" t="str">
        <f>IF(P2892="","",(VLOOKUP(P2892,Flora!$F$2:$M$7000,3,FALSE)))</f>
        <v/>
      </c>
      <c r="S2892" t="str">
        <f>IF(P2892="","",(VLOOKUP(P2892,Flora!$F$2:$M$7000,4,FALSE)))</f>
        <v/>
      </c>
    </row>
    <row r="2893" spans="17:19" x14ac:dyDescent="0.25">
      <c r="Q2893" t="str">
        <f>IF(P2893="","",(VLOOKUP(P2893,Flora!$F$2:$M$7000,2,FALSE)))</f>
        <v/>
      </c>
      <c r="R2893" t="str">
        <f>IF(P2893="","",(VLOOKUP(P2893,Flora!$F$2:$M$7000,3,FALSE)))</f>
        <v/>
      </c>
      <c r="S2893" t="str">
        <f>IF(P2893="","",(VLOOKUP(P2893,Flora!$F$2:$M$7000,4,FALSE)))</f>
        <v/>
      </c>
    </row>
    <row r="2894" spans="17:19" x14ac:dyDescent="0.25">
      <c r="Q2894" t="str">
        <f>IF(P2894="","",(VLOOKUP(P2894,Flora!$F$2:$M$7000,2,FALSE)))</f>
        <v/>
      </c>
      <c r="R2894" t="str">
        <f>IF(P2894="","",(VLOOKUP(P2894,Flora!$F$2:$M$7000,3,FALSE)))</f>
        <v/>
      </c>
      <c r="S2894" t="str">
        <f>IF(P2894="","",(VLOOKUP(P2894,Flora!$F$2:$M$7000,4,FALSE)))</f>
        <v/>
      </c>
    </row>
    <row r="2895" spans="17:19" x14ac:dyDescent="0.25">
      <c r="Q2895" t="str">
        <f>IF(P2895="","",(VLOOKUP(P2895,Flora!$F$2:$M$7000,2,FALSE)))</f>
        <v/>
      </c>
      <c r="R2895" t="str">
        <f>IF(P2895="","",(VLOOKUP(P2895,Flora!$F$2:$M$7000,3,FALSE)))</f>
        <v/>
      </c>
      <c r="S2895" t="str">
        <f>IF(P2895="","",(VLOOKUP(P2895,Flora!$F$2:$M$7000,4,FALSE)))</f>
        <v/>
      </c>
    </row>
    <row r="2896" spans="17:19" x14ac:dyDescent="0.25">
      <c r="Q2896" t="str">
        <f>IF(P2896="","",(VLOOKUP(P2896,Flora!$F$2:$M$7000,2,FALSE)))</f>
        <v/>
      </c>
      <c r="R2896" t="str">
        <f>IF(P2896="","",(VLOOKUP(P2896,Flora!$F$2:$M$7000,3,FALSE)))</f>
        <v/>
      </c>
      <c r="S2896" t="str">
        <f>IF(P2896="","",(VLOOKUP(P2896,Flora!$F$2:$M$7000,4,FALSE)))</f>
        <v/>
      </c>
    </row>
    <row r="2897" spans="17:19" x14ac:dyDescent="0.25">
      <c r="Q2897" t="str">
        <f>IF(P2897="","",(VLOOKUP(P2897,Flora!$F$2:$M$7000,2,FALSE)))</f>
        <v/>
      </c>
      <c r="R2897" t="str">
        <f>IF(P2897="","",(VLOOKUP(P2897,Flora!$F$2:$M$7000,3,FALSE)))</f>
        <v/>
      </c>
      <c r="S2897" t="str">
        <f>IF(P2897="","",(VLOOKUP(P2897,Flora!$F$2:$M$7000,4,FALSE)))</f>
        <v/>
      </c>
    </row>
    <row r="2898" spans="17:19" x14ac:dyDescent="0.25">
      <c r="Q2898" t="str">
        <f>IF(P2898="","",(VLOOKUP(P2898,Flora!$F$2:$M$7000,2,FALSE)))</f>
        <v/>
      </c>
      <c r="R2898" t="str">
        <f>IF(P2898="","",(VLOOKUP(P2898,Flora!$F$2:$M$7000,3,FALSE)))</f>
        <v/>
      </c>
      <c r="S2898" t="str">
        <f>IF(P2898="","",(VLOOKUP(P2898,Flora!$F$2:$M$7000,4,FALSE)))</f>
        <v/>
      </c>
    </row>
    <row r="2899" spans="17:19" x14ac:dyDescent="0.25">
      <c r="Q2899" t="str">
        <f>IF(P2899="","",(VLOOKUP(P2899,Flora!$F$2:$M$7000,2,FALSE)))</f>
        <v/>
      </c>
      <c r="R2899" t="str">
        <f>IF(P2899="","",(VLOOKUP(P2899,Flora!$F$2:$M$7000,3,FALSE)))</f>
        <v/>
      </c>
      <c r="S2899" t="str">
        <f>IF(P2899="","",(VLOOKUP(P2899,Flora!$F$2:$M$7000,4,FALSE)))</f>
        <v/>
      </c>
    </row>
    <row r="2900" spans="17:19" x14ac:dyDescent="0.25">
      <c r="Q2900" t="str">
        <f>IF(P2900="","",(VLOOKUP(P2900,Flora!$F$2:$M$7000,2,FALSE)))</f>
        <v/>
      </c>
      <c r="R2900" t="str">
        <f>IF(P2900="","",(VLOOKUP(P2900,Flora!$F$2:$M$7000,3,FALSE)))</f>
        <v/>
      </c>
      <c r="S2900" t="str">
        <f>IF(P2900="","",(VLOOKUP(P2900,Flora!$F$2:$M$7000,4,FALSE)))</f>
        <v/>
      </c>
    </row>
    <row r="2901" spans="17:19" x14ac:dyDescent="0.25">
      <c r="Q2901" t="str">
        <f>IF(P2901="","",(VLOOKUP(P2901,Flora!$F$2:$M$7000,2,FALSE)))</f>
        <v/>
      </c>
      <c r="R2901" t="str">
        <f>IF(P2901="","",(VLOOKUP(P2901,Flora!$F$2:$M$7000,3,FALSE)))</f>
        <v/>
      </c>
      <c r="S2901" t="str">
        <f>IF(P2901="","",(VLOOKUP(P2901,Flora!$F$2:$M$7000,4,FALSE)))</f>
        <v/>
      </c>
    </row>
    <row r="2902" spans="17:19" x14ac:dyDescent="0.25">
      <c r="Q2902" t="str">
        <f>IF(P2902="","",(VLOOKUP(P2902,Flora!$F$2:$M$7000,2,FALSE)))</f>
        <v/>
      </c>
      <c r="R2902" t="str">
        <f>IF(P2902="","",(VLOOKUP(P2902,Flora!$F$2:$M$7000,3,FALSE)))</f>
        <v/>
      </c>
      <c r="S2902" t="str">
        <f>IF(P2902="","",(VLOOKUP(P2902,Flora!$F$2:$M$7000,4,FALSE)))</f>
        <v/>
      </c>
    </row>
    <row r="2903" spans="17:19" x14ac:dyDescent="0.25">
      <c r="Q2903" t="str">
        <f>IF(P2903="","",(VLOOKUP(P2903,Flora!$F$2:$M$7000,2,FALSE)))</f>
        <v/>
      </c>
      <c r="R2903" t="str">
        <f>IF(P2903="","",(VLOOKUP(P2903,Flora!$F$2:$M$7000,3,FALSE)))</f>
        <v/>
      </c>
      <c r="S2903" t="str">
        <f>IF(P2903="","",(VLOOKUP(P2903,Flora!$F$2:$M$7000,4,FALSE)))</f>
        <v/>
      </c>
    </row>
    <row r="2904" spans="17:19" x14ac:dyDescent="0.25">
      <c r="Q2904" t="str">
        <f>IF(P2904="","",(VLOOKUP(P2904,Flora!$F$2:$M$7000,2,FALSE)))</f>
        <v/>
      </c>
      <c r="R2904" t="str">
        <f>IF(P2904="","",(VLOOKUP(P2904,Flora!$F$2:$M$7000,3,FALSE)))</f>
        <v/>
      </c>
      <c r="S2904" t="str">
        <f>IF(P2904="","",(VLOOKUP(P2904,Flora!$F$2:$M$7000,4,FALSE)))</f>
        <v/>
      </c>
    </row>
    <row r="2905" spans="17:19" x14ac:dyDescent="0.25">
      <c r="Q2905" t="str">
        <f>IF(P2905="","",(VLOOKUP(P2905,Flora!$F$2:$M$7000,2,FALSE)))</f>
        <v/>
      </c>
      <c r="R2905" t="str">
        <f>IF(P2905="","",(VLOOKUP(P2905,Flora!$F$2:$M$7000,3,FALSE)))</f>
        <v/>
      </c>
      <c r="S2905" t="str">
        <f>IF(P2905="","",(VLOOKUP(P2905,Flora!$F$2:$M$7000,4,FALSE)))</f>
        <v/>
      </c>
    </row>
    <row r="2906" spans="17:19" x14ac:dyDescent="0.25">
      <c r="Q2906" t="str">
        <f>IF(P2906="","",(VLOOKUP(P2906,Flora!$F$2:$M$7000,2,FALSE)))</f>
        <v/>
      </c>
      <c r="R2906" t="str">
        <f>IF(P2906="","",(VLOOKUP(P2906,Flora!$F$2:$M$7000,3,FALSE)))</f>
        <v/>
      </c>
      <c r="S2906" t="str">
        <f>IF(P2906="","",(VLOOKUP(P2906,Flora!$F$2:$M$7000,4,FALSE)))</f>
        <v/>
      </c>
    </row>
    <row r="2907" spans="17:19" x14ac:dyDescent="0.25">
      <c r="Q2907" t="str">
        <f>IF(P2907="","",(VLOOKUP(P2907,Flora!$F$2:$M$7000,2,FALSE)))</f>
        <v/>
      </c>
      <c r="R2907" t="str">
        <f>IF(P2907="","",(VLOOKUP(P2907,Flora!$F$2:$M$7000,3,FALSE)))</f>
        <v/>
      </c>
      <c r="S2907" t="str">
        <f>IF(P2907="","",(VLOOKUP(P2907,Flora!$F$2:$M$7000,4,FALSE)))</f>
        <v/>
      </c>
    </row>
    <row r="2908" spans="17:19" x14ac:dyDescent="0.25">
      <c r="Q2908" t="str">
        <f>IF(P2908="","",(VLOOKUP(P2908,Flora!$F$2:$M$7000,2,FALSE)))</f>
        <v/>
      </c>
      <c r="R2908" t="str">
        <f>IF(P2908="","",(VLOOKUP(P2908,Flora!$F$2:$M$7000,3,FALSE)))</f>
        <v/>
      </c>
      <c r="S2908" t="str">
        <f>IF(P2908="","",(VLOOKUP(P2908,Flora!$F$2:$M$7000,4,FALSE)))</f>
        <v/>
      </c>
    </row>
    <row r="2909" spans="17:19" x14ac:dyDescent="0.25">
      <c r="Q2909" t="str">
        <f>IF(P2909="","",(VLOOKUP(P2909,Flora!$F$2:$M$7000,2,FALSE)))</f>
        <v/>
      </c>
      <c r="R2909" t="str">
        <f>IF(P2909="","",(VLOOKUP(P2909,Flora!$F$2:$M$7000,3,FALSE)))</f>
        <v/>
      </c>
      <c r="S2909" t="str">
        <f>IF(P2909="","",(VLOOKUP(P2909,Flora!$F$2:$M$7000,4,FALSE)))</f>
        <v/>
      </c>
    </row>
    <row r="2910" spans="17:19" x14ac:dyDescent="0.25">
      <c r="Q2910" t="str">
        <f>IF(P2910="","",(VLOOKUP(P2910,Flora!$F$2:$M$7000,2,FALSE)))</f>
        <v/>
      </c>
      <c r="R2910" t="str">
        <f>IF(P2910="","",(VLOOKUP(P2910,Flora!$F$2:$M$7000,3,FALSE)))</f>
        <v/>
      </c>
      <c r="S2910" t="str">
        <f>IF(P2910="","",(VLOOKUP(P2910,Flora!$F$2:$M$7000,4,FALSE)))</f>
        <v/>
      </c>
    </row>
    <row r="2911" spans="17:19" x14ac:dyDescent="0.25">
      <c r="Q2911" t="str">
        <f>IF(P2911="","",(VLOOKUP(P2911,Flora!$F$2:$M$7000,2,FALSE)))</f>
        <v/>
      </c>
      <c r="R2911" t="str">
        <f>IF(P2911="","",(VLOOKUP(P2911,Flora!$F$2:$M$7000,3,FALSE)))</f>
        <v/>
      </c>
      <c r="S2911" t="str">
        <f>IF(P2911="","",(VLOOKUP(P2911,Flora!$F$2:$M$7000,4,FALSE)))</f>
        <v/>
      </c>
    </row>
    <row r="2912" spans="17:19" x14ac:dyDescent="0.25">
      <c r="Q2912" t="str">
        <f>IF(P2912="","",(VLOOKUP(P2912,Flora!$F$2:$M$7000,2,FALSE)))</f>
        <v/>
      </c>
      <c r="R2912" t="str">
        <f>IF(P2912="","",(VLOOKUP(P2912,Flora!$F$2:$M$7000,3,FALSE)))</f>
        <v/>
      </c>
      <c r="S2912" t="str">
        <f>IF(P2912="","",(VLOOKUP(P2912,Flora!$F$2:$M$7000,4,FALSE)))</f>
        <v/>
      </c>
    </row>
    <row r="2913" spans="17:19" x14ac:dyDescent="0.25">
      <c r="Q2913" t="str">
        <f>IF(P2913="","",(VLOOKUP(P2913,Flora!$F$2:$M$7000,2,FALSE)))</f>
        <v/>
      </c>
      <c r="R2913" t="str">
        <f>IF(P2913="","",(VLOOKUP(P2913,Flora!$F$2:$M$7000,3,FALSE)))</f>
        <v/>
      </c>
      <c r="S2913" t="str">
        <f>IF(P2913="","",(VLOOKUP(P2913,Flora!$F$2:$M$7000,4,FALSE)))</f>
        <v/>
      </c>
    </row>
    <row r="2914" spans="17:19" x14ac:dyDescent="0.25">
      <c r="Q2914" t="str">
        <f>IF(P2914="","",(VLOOKUP(P2914,Flora!$F$2:$M$7000,2,FALSE)))</f>
        <v/>
      </c>
      <c r="R2914" t="str">
        <f>IF(P2914="","",(VLOOKUP(P2914,Flora!$F$2:$M$7000,3,FALSE)))</f>
        <v/>
      </c>
      <c r="S2914" t="str">
        <f>IF(P2914="","",(VLOOKUP(P2914,Flora!$F$2:$M$7000,4,FALSE)))</f>
        <v/>
      </c>
    </row>
    <row r="2915" spans="17:19" x14ac:dyDescent="0.25">
      <c r="Q2915" t="str">
        <f>IF(P2915="","",(VLOOKUP(P2915,Flora!$F$2:$M$7000,2,FALSE)))</f>
        <v/>
      </c>
      <c r="R2915" t="str">
        <f>IF(P2915="","",(VLOOKUP(P2915,Flora!$F$2:$M$7000,3,FALSE)))</f>
        <v/>
      </c>
      <c r="S2915" t="str">
        <f>IF(P2915="","",(VLOOKUP(P2915,Flora!$F$2:$M$7000,4,FALSE)))</f>
        <v/>
      </c>
    </row>
    <row r="2916" spans="17:19" x14ac:dyDescent="0.25">
      <c r="Q2916" t="str">
        <f>IF(P2916="","",(VLOOKUP(P2916,Flora!$F$2:$M$7000,2,FALSE)))</f>
        <v/>
      </c>
      <c r="R2916" t="str">
        <f>IF(P2916="","",(VLOOKUP(P2916,Flora!$F$2:$M$7000,3,FALSE)))</f>
        <v/>
      </c>
      <c r="S2916" t="str">
        <f>IF(P2916="","",(VLOOKUP(P2916,Flora!$F$2:$M$7000,4,FALSE)))</f>
        <v/>
      </c>
    </row>
    <row r="2917" spans="17:19" x14ac:dyDescent="0.25">
      <c r="Q2917" t="str">
        <f>IF(P2917="","",(VLOOKUP(P2917,Flora!$F$2:$M$7000,2,FALSE)))</f>
        <v/>
      </c>
      <c r="R2917" t="str">
        <f>IF(P2917="","",(VLOOKUP(P2917,Flora!$F$2:$M$7000,3,FALSE)))</f>
        <v/>
      </c>
      <c r="S2917" t="str">
        <f>IF(P2917="","",(VLOOKUP(P2917,Flora!$F$2:$M$7000,4,FALSE)))</f>
        <v/>
      </c>
    </row>
    <row r="2918" spans="17:19" x14ac:dyDescent="0.25">
      <c r="Q2918" t="str">
        <f>IF(P2918="","",(VLOOKUP(P2918,Flora!$F$2:$M$7000,2,FALSE)))</f>
        <v/>
      </c>
      <c r="R2918" t="str">
        <f>IF(P2918="","",(VLOOKUP(P2918,Flora!$F$2:$M$7000,3,FALSE)))</f>
        <v/>
      </c>
      <c r="S2918" t="str">
        <f>IF(P2918="","",(VLOOKUP(P2918,Flora!$F$2:$M$7000,4,FALSE)))</f>
        <v/>
      </c>
    </row>
    <row r="2919" spans="17:19" x14ac:dyDescent="0.25">
      <c r="Q2919" t="str">
        <f>IF(P2919="","",(VLOOKUP(P2919,Flora!$F$2:$M$7000,2,FALSE)))</f>
        <v/>
      </c>
      <c r="R2919" t="str">
        <f>IF(P2919="","",(VLOOKUP(P2919,Flora!$F$2:$M$7000,3,FALSE)))</f>
        <v/>
      </c>
      <c r="S2919" t="str">
        <f>IF(P2919="","",(VLOOKUP(P2919,Flora!$F$2:$M$7000,4,FALSE)))</f>
        <v/>
      </c>
    </row>
    <row r="2920" spans="17:19" x14ac:dyDescent="0.25">
      <c r="Q2920" t="str">
        <f>IF(P2920="","",(VLOOKUP(P2920,Flora!$F$2:$M$7000,2,FALSE)))</f>
        <v/>
      </c>
      <c r="R2920" t="str">
        <f>IF(P2920="","",(VLOOKUP(P2920,Flora!$F$2:$M$7000,3,FALSE)))</f>
        <v/>
      </c>
      <c r="S2920" t="str">
        <f>IF(P2920="","",(VLOOKUP(P2920,Flora!$F$2:$M$7000,4,FALSE)))</f>
        <v/>
      </c>
    </row>
    <row r="2921" spans="17:19" x14ac:dyDescent="0.25">
      <c r="Q2921" t="str">
        <f>IF(P2921="","",(VLOOKUP(P2921,Flora!$F$2:$M$7000,2,FALSE)))</f>
        <v/>
      </c>
      <c r="R2921" t="str">
        <f>IF(P2921="","",(VLOOKUP(P2921,Flora!$F$2:$M$7000,3,FALSE)))</f>
        <v/>
      </c>
      <c r="S2921" t="str">
        <f>IF(P2921="","",(VLOOKUP(P2921,Flora!$F$2:$M$7000,4,FALSE)))</f>
        <v/>
      </c>
    </row>
    <row r="2922" spans="17:19" x14ac:dyDescent="0.25">
      <c r="Q2922" t="str">
        <f>IF(P2922="","",(VLOOKUP(P2922,Flora!$F$2:$M$7000,2,FALSE)))</f>
        <v/>
      </c>
      <c r="R2922" t="str">
        <f>IF(P2922="","",(VLOOKUP(P2922,Flora!$F$2:$M$7000,3,FALSE)))</f>
        <v/>
      </c>
      <c r="S2922" t="str">
        <f>IF(P2922="","",(VLOOKUP(P2922,Flora!$F$2:$M$7000,4,FALSE)))</f>
        <v/>
      </c>
    </row>
    <row r="2923" spans="17:19" x14ac:dyDescent="0.25">
      <c r="Q2923" t="str">
        <f>IF(P2923="","",(VLOOKUP(P2923,Flora!$F$2:$M$7000,2,FALSE)))</f>
        <v/>
      </c>
      <c r="R2923" t="str">
        <f>IF(P2923="","",(VLOOKUP(P2923,Flora!$F$2:$M$7000,3,FALSE)))</f>
        <v/>
      </c>
      <c r="S2923" t="str">
        <f>IF(P2923="","",(VLOOKUP(P2923,Flora!$F$2:$M$7000,4,FALSE)))</f>
        <v/>
      </c>
    </row>
    <row r="2924" spans="17:19" x14ac:dyDescent="0.25">
      <c r="Q2924" t="str">
        <f>IF(P2924="","",(VLOOKUP(P2924,Flora!$F$2:$M$7000,2,FALSE)))</f>
        <v/>
      </c>
      <c r="R2924" t="str">
        <f>IF(P2924="","",(VLOOKUP(P2924,Flora!$F$2:$M$7000,3,FALSE)))</f>
        <v/>
      </c>
      <c r="S2924" t="str">
        <f>IF(P2924="","",(VLOOKUP(P2924,Flora!$F$2:$M$7000,4,FALSE)))</f>
        <v/>
      </c>
    </row>
    <row r="2925" spans="17:19" x14ac:dyDescent="0.25">
      <c r="Q2925" t="str">
        <f>IF(P2925="","",(VLOOKUP(P2925,Flora!$F$2:$M$7000,2,FALSE)))</f>
        <v/>
      </c>
      <c r="R2925" t="str">
        <f>IF(P2925="","",(VLOOKUP(P2925,Flora!$F$2:$M$7000,3,FALSE)))</f>
        <v/>
      </c>
      <c r="S2925" t="str">
        <f>IF(P2925="","",(VLOOKUP(P2925,Flora!$F$2:$M$7000,4,FALSE)))</f>
        <v/>
      </c>
    </row>
    <row r="2926" spans="17:19" x14ac:dyDescent="0.25">
      <c r="Q2926" t="str">
        <f>IF(P2926="","",(VLOOKUP(P2926,Flora!$F$2:$M$7000,2,FALSE)))</f>
        <v/>
      </c>
      <c r="R2926" t="str">
        <f>IF(P2926="","",(VLOOKUP(P2926,Flora!$F$2:$M$7000,3,FALSE)))</f>
        <v/>
      </c>
      <c r="S2926" t="str">
        <f>IF(P2926="","",(VLOOKUP(P2926,Flora!$F$2:$M$7000,4,FALSE)))</f>
        <v/>
      </c>
    </row>
    <row r="2927" spans="17:19" x14ac:dyDescent="0.25">
      <c r="Q2927" t="str">
        <f>IF(P2927="","",(VLOOKUP(P2927,Flora!$F$2:$M$7000,2,FALSE)))</f>
        <v/>
      </c>
      <c r="R2927" t="str">
        <f>IF(P2927="","",(VLOOKUP(P2927,Flora!$F$2:$M$7000,3,FALSE)))</f>
        <v/>
      </c>
      <c r="S2927" t="str">
        <f>IF(P2927="","",(VLOOKUP(P2927,Flora!$F$2:$M$7000,4,FALSE)))</f>
        <v/>
      </c>
    </row>
    <row r="2928" spans="17:19" x14ac:dyDescent="0.25">
      <c r="Q2928" t="str">
        <f>IF(P2928="","",(VLOOKUP(P2928,Flora!$F$2:$M$7000,2,FALSE)))</f>
        <v/>
      </c>
      <c r="R2928" t="str">
        <f>IF(P2928="","",(VLOOKUP(P2928,Flora!$F$2:$M$7000,3,FALSE)))</f>
        <v/>
      </c>
      <c r="S2928" t="str">
        <f>IF(P2928="","",(VLOOKUP(P2928,Flora!$F$2:$M$7000,4,FALSE)))</f>
        <v/>
      </c>
    </row>
    <row r="2929" spans="17:19" x14ac:dyDescent="0.25">
      <c r="Q2929" t="str">
        <f>IF(P2929="","",(VLOOKUP(P2929,Flora!$F$2:$M$7000,2,FALSE)))</f>
        <v/>
      </c>
      <c r="R2929" t="str">
        <f>IF(P2929="","",(VLOOKUP(P2929,Flora!$F$2:$M$7000,3,FALSE)))</f>
        <v/>
      </c>
      <c r="S2929" t="str">
        <f>IF(P2929="","",(VLOOKUP(P2929,Flora!$F$2:$M$7000,4,FALSE)))</f>
        <v/>
      </c>
    </row>
    <row r="2930" spans="17:19" x14ac:dyDescent="0.25">
      <c r="Q2930" t="str">
        <f>IF(P2930="","",(VLOOKUP(P2930,Flora!$F$2:$M$7000,2,FALSE)))</f>
        <v/>
      </c>
      <c r="R2930" t="str">
        <f>IF(P2930="","",(VLOOKUP(P2930,Flora!$F$2:$M$7000,3,FALSE)))</f>
        <v/>
      </c>
      <c r="S2930" t="str">
        <f>IF(P2930="","",(VLOOKUP(P2930,Flora!$F$2:$M$7000,4,FALSE)))</f>
        <v/>
      </c>
    </row>
    <row r="2931" spans="17:19" x14ac:dyDescent="0.25">
      <c r="Q2931" t="str">
        <f>IF(P2931="","",(VLOOKUP(P2931,Flora!$F$2:$M$7000,2,FALSE)))</f>
        <v/>
      </c>
      <c r="R2931" t="str">
        <f>IF(P2931="","",(VLOOKUP(P2931,Flora!$F$2:$M$7000,3,FALSE)))</f>
        <v/>
      </c>
      <c r="S2931" t="str">
        <f>IF(P2931="","",(VLOOKUP(P2931,Flora!$F$2:$M$7000,4,FALSE)))</f>
        <v/>
      </c>
    </row>
    <row r="2932" spans="17:19" x14ac:dyDescent="0.25">
      <c r="Q2932" t="str">
        <f>IF(P2932="","",(VLOOKUP(P2932,Flora!$F$2:$M$7000,2,FALSE)))</f>
        <v/>
      </c>
      <c r="R2932" t="str">
        <f>IF(P2932="","",(VLOOKUP(P2932,Flora!$F$2:$M$7000,3,FALSE)))</f>
        <v/>
      </c>
      <c r="S2932" t="str">
        <f>IF(P2932="","",(VLOOKUP(P2932,Flora!$F$2:$M$7000,4,FALSE)))</f>
        <v/>
      </c>
    </row>
    <row r="2933" spans="17:19" x14ac:dyDescent="0.25">
      <c r="Q2933" t="str">
        <f>IF(P2933="","",(VLOOKUP(P2933,Flora!$F$2:$M$7000,2,FALSE)))</f>
        <v/>
      </c>
      <c r="R2933" t="str">
        <f>IF(P2933="","",(VLOOKUP(P2933,Flora!$F$2:$M$7000,3,FALSE)))</f>
        <v/>
      </c>
      <c r="S2933" t="str">
        <f>IF(P2933="","",(VLOOKUP(P2933,Flora!$F$2:$M$7000,4,FALSE)))</f>
        <v/>
      </c>
    </row>
    <row r="2934" spans="17:19" x14ac:dyDescent="0.25">
      <c r="Q2934" t="str">
        <f>IF(P2934="","",(VLOOKUP(P2934,Flora!$F$2:$M$7000,2,FALSE)))</f>
        <v/>
      </c>
      <c r="R2934" t="str">
        <f>IF(P2934="","",(VLOOKUP(P2934,Flora!$F$2:$M$7000,3,FALSE)))</f>
        <v/>
      </c>
      <c r="S2934" t="str">
        <f>IF(P2934="","",(VLOOKUP(P2934,Flora!$F$2:$M$7000,4,FALSE)))</f>
        <v/>
      </c>
    </row>
    <row r="2935" spans="17:19" x14ac:dyDescent="0.25">
      <c r="Q2935" t="str">
        <f>IF(P2935="","",(VLOOKUP(P2935,Flora!$F$2:$M$7000,2,FALSE)))</f>
        <v/>
      </c>
      <c r="R2935" t="str">
        <f>IF(P2935="","",(VLOOKUP(P2935,Flora!$F$2:$M$7000,3,FALSE)))</f>
        <v/>
      </c>
      <c r="S2935" t="str">
        <f>IF(P2935="","",(VLOOKUP(P2935,Flora!$F$2:$M$7000,4,FALSE)))</f>
        <v/>
      </c>
    </row>
    <row r="2936" spans="17:19" x14ac:dyDescent="0.25">
      <c r="Q2936" t="str">
        <f>IF(P2936="","",(VLOOKUP(P2936,Flora!$F$2:$M$7000,2,FALSE)))</f>
        <v/>
      </c>
      <c r="R2936" t="str">
        <f>IF(P2936="","",(VLOOKUP(P2936,Flora!$F$2:$M$7000,3,FALSE)))</f>
        <v/>
      </c>
      <c r="S2936" t="str">
        <f>IF(P2936="","",(VLOOKUP(P2936,Flora!$F$2:$M$7000,4,FALSE)))</f>
        <v/>
      </c>
    </row>
    <row r="2937" spans="17:19" x14ac:dyDescent="0.25">
      <c r="Q2937" t="str">
        <f>IF(P2937="","",(VLOOKUP(P2937,Flora!$F$2:$M$7000,2,FALSE)))</f>
        <v/>
      </c>
      <c r="R2937" t="str">
        <f>IF(P2937="","",(VLOOKUP(P2937,Flora!$F$2:$M$7000,3,FALSE)))</f>
        <v/>
      </c>
      <c r="S2937" t="str">
        <f>IF(P2937="","",(VLOOKUP(P2937,Flora!$F$2:$M$7000,4,FALSE)))</f>
        <v/>
      </c>
    </row>
    <row r="2938" spans="17:19" x14ac:dyDescent="0.25">
      <c r="Q2938" t="str">
        <f>IF(P2938="","",(VLOOKUP(P2938,Flora!$F$2:$M$7000,2,FALSE)))</f>
        <v/>
      </c>
      <c r="R2938" t="str">
        <f>IF(P2938="","",(VLOOKUP(P2938,Flora!$F$2:$M$7000,3,FALSE)))</f>
        <v/>
      </c>
      <c r="S2938" t="str">
        <f>IF(P2938="","",(VLOOKUP(P2938,Flora!$F$2:$M$7000,4,FALSE)))</f>
        <v/>
      </c>
    </row>
    <row r="2939" spans="17:19" x14ac:dyDescent="0.25">
      <c r="Q2939" t="str">
        <f>IF(P2939="","",(VLOOKUP(P2939,Flora!$F$2:$M$7000,2,FALSE)))</f>
        <v/>
      </c>
      <c r="R2939" t="str">
        <f>IF(P2939="","",(VLOOKUP(P2939,Flora!$F$2:$M$7000,3,FALSE)))</f>
        <v/>
      </c>
      <c r="S2939" t="str">
        <f>IF(P2939="","",(VLOOKUP(P2939,Flora!$F$2:$M$7000,4,FALSE)))</f>
        <v/>
      </c>
    </row>
    <row r="2940" spans="17:19" x14ac:dyDescent="0.25">
      <c r="Q2940" t="str">
        <f>IF(P2940="","",(VLOOKUP(P2940,Flora!$F$2:$M$7000,2,FALSE)))</f>
        <v/>
      </c>
      <c r="R2940" t="str">
        <f>IF(P2940="","",(VLOOKUP(P2940,Flora!$F$2:$M$7000,3,FALSE)))</f>
        <v/>
      </c>
      <c r="S2940" t="str">
        <f>IF(P2940="","",(VLOOKUP(P2940,Flora!$F$2:$M$7000,4,FALSE)))</f>
        <v/>
      </c>
    </row>
    <row r="2941" spans="17:19" x14ac:dyDescent="0.25">
      <c r="Q2941" t="str">
        <f>IF(P2941="","",(VLOOKUP(P2941,Flora!$F$2:$M$7000,2,FALSE)))</f>
        <v/>
      </c>
      <c r="R2941" t="str">
        <f>IF(P2941="","",(VLOOKUP(P2941,Flora!$F$2:$M$7000,3,FALSE)))</f>
        <v/>
      </c>
      <c r="S2941" t="str">
        <f>IF(P2941="","",(VLOOKUP(P2941,Flora!$F$2:$M$7000,4,FALSE)))</f>
        <v/>
      </c>
    </row>
    <row r="2942" spans="17:19" x14ac:dyDescent="0.25">
      <c r="Q2942" t="str">
        <f>IF(P2942="","",(VLOOKUP(P2942,Flora!$F$2:$M$7000,2,FALSE)))</f>
        <v/>
      </c>
      <c r="R2942" t="str">
        <f>IF(P2942="","",(VLOOKUP(P2942,Flora!$F$2:$M$7000,3,FALSE)))</f>
        <v/>
      </c>
      <c r="S2942" t="str">
        <f>IF(P2942="","",(VLOOKUP(P2942,Flora!$F$2:$M$7000,4,FALSE)))</f>
        <v/>
      </c>
    </row>
    <row r="2943" spans="17:19" x14ac:dyDescent="0.25">
      <c r="Q2943" t="str">
        <f>IF(P2943="","",(VLOOKUP(P2943,Flora!$F$2:$M$7000,2,FALSE)))</f>
        <v/>
      </c>
      <c r="R2943" t="str">
        <f>IF(P2943="","",(VLOOKUP(P2943,Flora!$F$2:$M$7000,3,FALSE)))</f>
        <v/>
      </c>
      <c r="S2943" t="str">
        <f>IF(P2943="","",(VLOOKUP(P2943,Flora!$F$2:$M$7000,4,FALSE)))</f>
        <v/>
      </c>
    </row>
    <row r="2944" spans="17:19" x14ac:dyDescent="0.25">
      <c r="Q2944" t="str">
        <f>IF(P2944="","",(VLOOKUP(P2944,Flora!$F$2:$M$7000,2,FALSE)))</f>
        <v/>
      </c>
      <c r="R2944" t="str">
        <f>IF(P2944="","",(VLOOKUP(P2944,Flora!$F$2:$M$7000,3,FALSE)))</f>
        <v/>
      </c>
      <c r="S2944" t="str">
        <f>IF(P2944="","",(VLOOKUP(P2944,Flora!$F$2:$M$7000,4,FALSE)))</f>
        <v/>
      </c>
    </row>
    <row r="2945" spans="17:19" x14ac:dyDescent="0.25">
      <c r="Q2945" t="str">
        <f>IF(P2945="","",(VLOOKUP(P2945,Flora!$F$2:$M$7000,2,FALSE)))</f>
        <v/>
      </c>
      <c r="R2945" t="str">
        <f>IF(P2945="","",(VLOOKUP(P2945,Flora!$F$2:$M$7000,3,FALSE)))</f>
        <v/>
      </c>
      <c r="S2945" t="str">
        <f>IF(P2945="","",(VLOOKUP(P2945,Flora!$F$2:$M$7000,4,FALSE)))</f>
        <v/>
      </c>
    </row>
    <row r="2946" spans="17:19" x14ac:dyDescent="0.25">
      <c r="Q2946" t="str">
        <f>IF(P2946="","",(VLOOKUP(P2946,Flora!$F$2:$M$7000,2,FALSE)))</f>
        <v/>
      </c>
      <c r="R2946" t="str">
        <f>IF(P2946="","",(VLOOKUP(P2946,Flora!$F$2:$M$7000,3,FALSE)))</f>
        <v/>
      </c>
      <c r="S2946" t="str">
        <f>IF(P2946="","",(VLOOKUP(P2946,Flora!$F$2:$M$7000,4,FALSE)))</f>
        <v/>
      </c>
    </row>
    <row r="2947" spans="17:19" x14ac:dyDescent="0.25">
      <c r="Q2947" t="str">
        <f>IF(P2947="","",(VLOOKUP(P2947,Flora!$F$2:$M$7000,2,FALSE)))</f>
        <v/>
      </c>
      <c r="R2947" t="str">
        <f>IF(P2947="","",(VLOOKUP(P2947,Flora!$F$2:$M$7000,3,FALSE)))</f>
        <v/>
      </c>
      <c r="S2947" t="str">
        <f>IF(P2947="","",(VLOOKUP(P2947,Flora!$F$2:$M$7000,4,FALSE)))</f>
        <v/>
      </c>
    </row>
    <row r="2948" spans="17:19" x14ac:dyDescent="0.25">
      <c r="Q2948" t="str">
        <f>IF(P2948="","",(VLOOKUP(P2948,Flora!$F$2:$M$7000,2,FALSE)))</f>
        <v/>
      </c>
      <c r="R2948" t="str">
        <f>IF(P2948="","",(VLOOKUP(P2948,Flora!$F$2:$M$7000,3,FALSE)))</f>
        <v/>
      </c>
      <c r="S2948" t="str">
        <f>IF(P2948="","",(VLOOKUP(P2948,Flora!$F$2:$M$7000,4,FALSE)))</f>
        <v/>
      </c>
    </row>
    <row r="2949" spans="17:19" x14ac:dyDescent="0.25">
      <c r="Q2949" t="str">
        <f>IF(P2949="","",(VLOOKUP(P2949,Flora!$F$2:$M$7000,2,FALSE)))</f>
        <v/>
      </c>
      <c r="R2949" t="str">
        <f>IF(P2949="","",(VLOOKUP(P2949,Flora!$F$2:$M$7000,3,FALSE)))</f>
        <v/>
      </c>
      <c r="S2949" t="str">
        <f>IF(P2949="","",(VLOOKUP(P2949,Flora!$F$2:$M$7000,4,FALSE)))</f>
        <v/>
      </c>
    </row>
    <row r="2950" spans="17:19" x14ac:dyDescent="0.25">
      <c r="Q2950" t="str">
        <f>IF(P2950="","",(VLOOKUP(P2950,Flora!$F$2:$M$7000,2,FALSE)))</f>
        <v/>
      </c>
      <c r="R2950" t="str">
        <f>IF(P2950="","",(VLOOKUP(P2950,Flora!$F$2:$M$7000,3,FALSE)))</f>
        <v/>
      </c>
      <c r="S2950" t="str">
        <f>IF(P2950="","",(VLOOKUP(P2950,Flora!$F$2:$M$7000,4,FALSE)))</f>
        <v/>
      </c>
    </row>
    <row r="2951" spans="17:19" x14ac:dyDescent="0.25">
      <c r="Q2951" t="str">
        <f>IF(P2951="","",(VLOOKUP(P2951,Flora!$F$2:$M$7000,2,FALSE)))</f>
        <v/>
      </c>
      <c r="R2951" t="str">
        <f>IF(P2951="","",(VLOOKUP(P2951,Flora!$F$2:$M$7000,3,FALSE)))</f>
        <v/>
      </c>
      <c r="S2951" t="str">
        <f>IF(P2951="","",(VLOOKUP(P2951,Flora!$F$2:$M$7000,4,FALSE)))</f>
        <v/>
      </c>
    </row>
    <row r="2952" spans="17:19" x14ac:dyDescent="0.25">
      <c r="Q2952" t="str">
        <f>IF(P2952="","",(VLOOKUP(P2952,Flora!$F$2:$M$7000,2,FALSE)))</f>
        <v/>
      </c>
      <c r="R2952" t="str">
        <f>IF(P2952="","",(VLOOKUP(P2952,Flora!$F$2:$M$7000,3,FALSE)))</f>
        <v/>
      </c>
      <c r="S2952" t="str">
        <f>IF(P2952="","",(VLOOKUP(P2952,Flora!$F$2:$M$7000,4,FALSE)))</f>
        <v/>
      </c>
    </row>
    <row r="2953" spans="17:19" x14ac:dyDescent="0.25">
      <c r="Q2953" t="str">
        <f>IF(P2953="","",(VLOOKUP(P2953,Flora!$F$2:$M$7000,2,FALSE)))</f>
        <v/>
      </c>
      <c r="R2953" t="str">
        <f>IF(P2953="","",(VLOOKUP(P2953,Flora!$F$2:$M$7000,3,FALSE)))</f>
        <v/>
      </c>
      <c r="S2953" t="str">
        <f>IF(P2953="","",(VLOOKUP(P2953,Flora!$F$2:$M$7000,4,FALSE)))</f>
        <v/>
      </c>
    </row>
    <row r="2954" spans="17:19" x14ac:dyDescent="0.25">
      <c r="Q2954" t="str">
        <f>IF(P2954="","",(VLOOKUP(P2954,Flora!$F$2:$M$7000,2,FALSE)))</f>
        <v/>
      </c>
      <c r="R2954" t="str">
        <f>IF(P2954="","",(VLOOKUP(P2954,Flora!$F$2:$M$7000,3,FALSE)))</f>
        <v/>
      </c>
      <c r="S2954" t="str">
        <f>IF(P2954="","",(VLOOKUP(P2954,Flora!$F$2:$M$7000,4,FALSE)))</f>
        <v/>
      </c>
    </row>
    <row r="2955" spans="17:19" x14ac:dyDescent="0.25">
      <c r="Q2955" t="str">
        <f>IF(P2955="","",(VLOOKUP(P2955,Flora!$F$2:$M$7000,2,FALSE)))</f>
        <v/>
      </c>
      <c r="R2955" t="str">
        <f>IF(P2955="","",(VLOOKUP(P2955,Flora!$F$2:$M$7000,3,FALSE)))</f>
        <v/>
      </c>
      <c r="S2955" t="str">
        <f>IF(P2955="","",(VLOOKUP(P2955,Flora!$F$2:$M$7000,4,FALSE)))</f>
        <v/>
      </c>
    </row>
    <row r="2956" spans="17:19" x14ac:dyDescent="0.25">
      <c r="Q2956" t="str">
        <f>IF(P2956="","",(VLOOKUP(P2956,Flora!$F$2:$M$7000,2,FALSE)))</f>
        <v/>
      </c>
      <c r="R2956" t="str">
        <f>IF(P2956="","",(VLOOKUP(P2956,Flora!$F$2:$M$7000,3,FALSE)))</f>
        <v/>
      </c>
      <c r="S2956" t="str">
        <f>IF(P2956="","",(VLOOKUP(P2956,Flora!$F$2:$M$7000,4,FALSE)))</f>
        <v/>
      </c>
    </row>
    <row r="2957" spans="17:19" x14ac:dyDescent="0.25">
      <c r="Q2957" t="str">
        <f>IF(P2957="","",(VLOOKUP(P2957,Flora!$F$2:$M$7000,2,FALSE)))</f>
        <v/>
      </c>
      <c r="R2957" t="str">
        <f>IF(P2957="","",(VLOOKUP(P2957,Flora!$F$2:$M$7000,3,FALSE)))</f>
        <v/>
      </c>
      <c r="S2957" t="str">
        <f>IF(P2957="","",(VLOOKUP(P2957,Flora!$F$2:$M$7000,4,FALSE)))</f>
        <v/>
      </c>
    </row>
    <row r="2958" spans="17:19" x14ac:dyDescent="0.25">
      <c r="Q2958" t="str">
        <f>IF(P2958="","",(VLOOKUP(P2958,Flora!$F$2:$M$7000,2,FALSE)))</f>
        <v/>
      </c>
      <c r="R2958" t="str">
        <f>IF(P2958="","",(VLOOKUP(P2958,Flora!$F$2:$M$7000,3,FALSE)))</f>
        <v/>
      </c>
      <c r="S2958" t="str">
        <f>IF(P2958="","",(VLOOKUP(P2958,Flora!$F$2:$M$7000,4,FALSE)))</f>
        <v/>
      </c>
    </row>
    <row r="2959" spans="17:19" x14ac:dyDescent="0.25">
      <c r="Q2959" t="str">
        <f>IF(P2959="","",(VLOOKUP(P2959,Flora!$F$2:$M$7000,2,FALSE)))</f>
        <v/>
      </c>
      <c r="R2959" t="str">
        <f>IF(P2959="","",(VLOOKUP(P2959,Flora!$F$2:$M$7000,3,FALSE)))</f>
        <v/>
      </c>
      <c r="S2959" t="str">
        <f>IF(P2959="","",(VLOOKUP(P2959,Flora!$F$2:$M$7000,4,FALSE)))</f>
        <v/>
      </c>
    </row>
    <row r="2960" spans="17:19" x14ac:dyDescent="0.25">
      <c r="Q2960" t="str">
        <f>IF(P2960="","",(VLOOKUP(P2960,Flora!$F$2:$M$7000,2,FALSE)))</f>
        <v/>
      </c>
      <c r="R2960" t="str">
        <f>IF(P2960="","",(VLOOKUP(P2960,Flora!$F$2:$M$7000,3,FALSE)))</f>
        <v/>
      </c>
      <c r="S2960" t="str">
        <f>IF(P2960="","",(VLOOKUP(P2960,Flora!$F$2:$M$7000,4,FALSE)))</f>
        <v/>
      </c>
    </row>
    <row r="2961" spans="17:19" x14ac:dyDescent="0.25">
      <c r="Q2961" t="str">
        <f>IF(P2961="","",(VLOOKUP(P2961,Flora!$F$2:$M$7000,2,FALSE)))</f>
        <v/>
      </c>
      <c r="R2961" t="str">
        <f>IF(P2961="","",(VLOOKUP(P2961,Flora!$F$2:$M$7000,3,FALSE)))</f>
        <v/>
      </c>
      <c r="S2961" t="str">
        <f>IF(P2961="","",(VLOOKUP(P2961,Flora!$F$2:$M$7000,4,FALSE)))</f>
        <v/>
      </c>
    </row>
    <row r="2962" spans="17:19" x14ac:dyDescent="0.25">
      <c r="Q2962" t="str">
        <f>IF(P2962="","",(VLOOKUP(P2962,Flora!$F$2:$M$7000,2,FALSE)))</f>
        <v/>
      </c>
      <c r="R2962" t="str">
        <f>IF(P2962="","",(VLOOKUP(P2962,Flora!$F$2:$M$7000,3,FALSE)))</f>
        <v/>
      </c>
      <c r="S2962" t="str">
        <f>IF(P2962="","",(VLOOKUP(P2962,Flora!$F$2:$M$7000,4,FALSE)))</f>
        <v/>
      </c>
    </row>
    <row r="2963" spans="17:19" x14ac:dyDescent="0.25">
      <c r="Q2963" t="str">
        <f>IF(P2963="","",(VLOOKUP(P2963,Flora!$F$2:$M$7000,2,FALSE)))</f>
        <v/>
      </c>
      <c r="R2963" t="str">
        <f>IF(P2963="","",(VLOOKUP(P2963,Flora!$F$2:$M$7000,3,FALSE)))</f>
        <v/>
      </c>
      <c r="S2963" t="str">
        <f>IF(P2963="","",(VLOOKUP(P2963,Flora!$F$2:$M$7000,4,FALSE)))</f>
        <v/>
      </c>
    </row>
    <row r="2964" spans="17:19" x14ac:dyDescent="0.25">
      <c r="Q2964" t="str">
        <f>IF(P2964="","",(VLOOKUP(P2964,Flora!$F$2:$M$7000,2,FALSE)))</f>
        <v/>
      </c>
      <c r="R2964" t="str">
        <f>IF(P2964="","",(VLOOKUP(P2964,Flora!$F$2:$M$7000,3,FALSE)))</f>
        <v/>
      </c>
      <c r="S2964" t="str">
        <f>IF(P2964="","",(VLOOKUP(P2964,Flora!$F$2:$M$7000,4,FALSE)))</f>
        <v/>
      </c>
    </row>
    <row r="2965" spans="17:19" x14ac:dyDescent="0.25">
      <c r="Q2965" t="str">
        <f>IF(P2965="","",(VLOOKUP(P2965,Flora!$F$2:$M$7000,2,FALSE)))</f>
        <v/>
      </c>
      <c r="R2965" t="str">
        <f>IF(P2965="","",(VLOOKUP(P2965,Flora!$F$2:$M$7000,3,FALSE)))</f>
        <v/>
      </c>
      <c r="S2965" t="str">
        <f>IF(P2965="","",(VLOOKUP(P2965,Flora!$F$2:$M$7000,4,FALSE)))</f>
        <v/>
      </c>
    </row>
    <row r="2966" spans="17:19" x14ac:dyDescent="0.25">
      <c r="Q2966" t="str">
        <f>IF(P2966="","",(VLOOKUP(P2966,Flora!$F$2:$M$7000,2,FALSE)))</f>
        <v/>
      </c>
      <c r="R2966" t="str">
        <f>IF(P2966="","",(VLOOKUP(P2966,Flora!$F$2:$M$7000,3,FALSE)))</f>
        <v/>
      </c>
      <c r="S2966" t="str">
        <f>IF(P2966="","",(VLOOKUP(P2966,Flora!$F$2:$M$7000,4,FALSE)))</f>
        <v/>
      </c>
    </row>
    <row r="2967" spans="17:19" x14ac:dyDescent="0.25">
      <c r="Q2967" t="str">
        <f>IF(P2967="","",(VLOOKUP(P2967,Flora!$F$2:$M$7000,2,FALSE)))</f>
        <v/>
      </c>
      <c r="R2967" t="str">
        <f>IF(P2967="","",(VLOOKUP(P2967,Flora!$F$2:$M$7000,3,FALSE)))</f>
        <v/>
      </c>
      <c r="S2967" t="str">
        <f>IF(P2967="","",(VLOOKUP(P2967,Flora!$F$2:$M$7000,4,FALSE)))</f>
        <v/>
      </c>
    </row>
    <row r="2968" spans="17:19" x14ac:dyDescent="0.25">
      <c r="Q2968" t="str">
        <f>IF(P2968="","",(VLOOKUP(P2968,Flora!$F$2:$M$7000,2,FALSE)))</f>
        <v/>
      </c>
      <c r="R2968" t="str">
        <f>IF(P2968="","",(VLOOKUP(P2968,Flora!$F$2:$M$7000,3,FALSE)))</f>
        <v/>
      </c>
      <c r="S2968" t="str">
        <f>IF(P2968="","",(VLOOKUP(P2968,Flora!$F$2:$M$7000,4,FALSE)))</f>
        <v/>
      </c>
    </row>
    <row r="2969" spans="17:19" x14ac:dyDescent="0.25">
      <c r="Q2969" t="str">
        <f>IF(P2969="","",(VLOOKUP(P2969,Flora!$F$2:$M$7000,2,FALSE)))</f>
        <v/>
      </c>
      <c r="R2969" t="str">
        <f>IF(P2969="","",(VLOOKUP(P2969,Flora!$F$2:$M$7000,3,FALSE)))</f>
        <v/>
      </c>
      <c r="S2969" t="str">
        <f>IF(P2969="","",(VLOOKUP(P2969,Flora!$F$2:$M$7000,4,FALSE)))</f>
        <v/>
      </c>
    </row>
    <row r="2970" spans="17:19" x14ac:dyDescent="0.25">
      <c r="Q2970" t="str">
        <f>IF(P2970="","",(VLOOKUP(P2970,Flora!$F$2:$M$7000,2,FALSE)))</f>
        <v/>
      </c>
      <c r="R2970" t="str">
        <f>IF(P2970="","",(VLOOKUP(P2970,Flora!$F$2:$M$7000,3,FALSE)))</f>
        <v/>
      </c>
      <c r="S2970" t="str">
        <f>IF(P2970="","",(VLOOKUP(P2970,Flora!$F$2:$M$7000,4,FALSE)))</f>
        <v/>
      </c>
    </row>
    <row r="2971" spans="17:19" x14ac:dyDescent="0.25">
      <c r="Q2971" t="str">
        <f>IF(P2971="","",(VLOOKUP(P2971,Flora!$F$2:$M$7000,2,FALSE)))</f>
        <v/>
      </c>
      <c r="R2971" t="str">
        <f>IF(P2971="","",(VLOOKUP(P2971,Flora!$F$2:$M$7000,3,FALSE)))</f>
        <v/>
      </c>
      <c r="S2971" t="str">
        <f>IF(P2971="","",(VLOOKUP(P2971,Flora!$F$2:$M$7000,4,FALSE)))</f>
        <v/>
      </c>
    </row>
    <row r="2972" spans="17:19" x14ac:dyDescent="0.25">
      <c r="Q2972" t="str">
        <f>IF(P2972="","",(VLOOKUP(P2972,Flora!$F$2:$M$7000,2,FALSE)))</f>
        <v/>
      </c>
      <c r="R2972" t="str">
        <f>IF(P2972="","",(VLOOKUP(P2972,Flora!$F$2:$M$7000,3,FALSE)))</f>
        <v/>
      </c>
      <c r="S2972" t="str">
        <f>IF(P2972="","",(VLOOKUP(P2972,Flora!$F$2:$M$7000,4,FALSE)))</f>
        <v/>
      </c>
    </row>
    <row r="2973" spans="17:19" x14ac:dyDescent="0.25">
      <c r="Q2973" t="str">
        <f>IF(P2973="","",(VLOOKUP(P2973,Flora!$F$2:$M$7000,2,FALSE)))</f>
        <v/>
      </c>
      <c r="R2973" t="str">
        <f>IF(P2973="","",(VLOOKUP(P2973,Flora!$F$2:$M$7000,3,FALSE)))</f>
        <v/>
      </c>
      <c r="S2973" t="str">
        <f>IF(P2973="","",(VLOOKUP(P2973,Flora!$F$2:$M$7000,4,FALSE)))</f>
        <v/>
      </c>
    </row>
    <row r="2974" spans="17:19" x14ac:dyDescent="0.25">
      <c r="Q2974" t="str">
        <f>IF(P2974="","",(VLOOKUP(P2974,Flora!$F$2:$M$7000,2,FALSE)))</f>
        <v/>
      </c>
      <c r="R2974" t="str">
        <f>IF(P2974="","",(VLOOKUP(P2974,Flora!$F$2:$M$7000,3,FALSE)))</f>
        <v/>
      </c>
      <c r="S2974" t="str">
        <f>IF(P2974="","",(VLOOKUP(P2974,Flora!$F$2:$M$7000,4,FALSE)))</f>
        <v/>
      </c>
    </row>
    <row r="2975" spans="17:19" x14ac:dyDescent="0.25">
      <c r="Q2975" t="str">
        <f>IF(P2975="","",(VLOOKUP(P2975,Flora!$F$2:$M$7000,2,FALSE)))</f>
        <v/>
      </c>
      <c r="R2975" t="str">
        <f>IF(P2975="","",(VLOOKUP(P2975,Flora!$F$2:$M$7000,3,FALSE)))</f>
        <v/>
      </c>
      <c r="S2975" t="str">
        <f>IF(P2975="","",(VLOOKUP(P2975,Flora!$F$2:$M$7000,4,FALSE)))</f>
        <v/>
      </c>
    </row>
    <row r="2976" spans="17:19" x14ac:dyDescent="0.25">
      <c r="Q2976" t="str">
        <f>IF(P2976="","",(VLOOKUP(P2976,Flora!$F$2:$M$7000,2,FALSE)))</f>
        <v/>
      </c>
      <c r="R2976" t="str">
        <f>IF(P2976="","",(VLOOKUP(P2976,Flora!$F$2:$M$7000,3,FALSE)))</f>
        <v/>
      </c>
      <c r="S2976" t="str">
        <f>IF(P2976="","",(VLOOKUP(P2976,Flora!$F$2:$M$7000,4,FALSE)))</f>
        <v/>
      </c>
    </row>
    <row r="2977" spans="17:19" x14ac:dyDescent="0.25">
      <c r="Q2977" t="str">
        <f>IF(P2977="","",(VLOOKUP(P2977,Flora!$F$2:$M$7000,2,FALSE)))</f>
        <v/>
      </c>
      <c r="R2977" t="str">
        <f>IF(P2977="","",(VLOOKUP(P2977,Flora!$F$2:$M$7000,3,FALSE)))</f>
        <v/>
      </c>
      <c r="S2977" t="str">
        <f>IF(P2977="","",(VLOOKUP(P2977,Flora!$F$2:$M$7000,4,FALSE)))</f>
        <v/>
      </c>
    </row>
    <row r="2978" spans="17:19" x14ac:dyDescent="0.25">
      <c r="Q2978" t="str">
        <f>IF(P2978="","",(VLOOKUP(P2978,Flora!$F$2:$M$7000,2,FALSE)))</f>
        <v/>
      </c>
      <c r="R2978" t="str">
        <f>IF(P2978="","",(VLOOKUP(P2978,Flora!$F$2:$M$7000,3,FALSE)))</f>
        <v/>
      </c>
      <c r="S2978" t="str">
        <f>IF(P2978="","",(VLOOKUP(P2978,Flora!$F$2:$M$7000,4,FALSE)))</f>
        <v/>
      </c>
    </row>
    <row r="2979" spans="17:19" x14ac:dyDescent="0.25">
      <c r="Q2979" t="str">
        <f>IF(P2979="","",(VLOOKUP(P2979,Flora!$F$2:$M$7000,2,FALSE)))</f>
        <v/>
      </c>
      <c r="R2979" t="str">
        <f>IF(P2979="","",(VLOOKUP(P2979,Flora!$F$2:$M$7000,3,FALSE)))</f>
        <v/>
      </c>
      <c r="S2979" t="str">
        <f>IF(P2979="","",(VLOOKUP(P2979,Flora!$F$2:$M$7000,4,FALSE)))</f>
        <v/>
      </c>
    </row>
    <row r="2980" spans="17:19" x14ac:dyDescent="0.25">
      <c r="Q2980" t="str">
        <f>IF(P2980="","",(VLOOKUP(P2980,Flora!$F$2:$M$7000,2,FALSE)))</f>
        <v/>
      </c>
      <c r="R2980" t="str">
        <f>IF(P2980="","",(VLOOKUP(P2980,Flora!$F$2:$M$7000,3,FALSE)))</f>
        <v/>
      </c>
      <c r="S2980" t="str">
        <f>IF(P2980="","",(VLOOKUP(P2980,Flora!$F$2:$M$7000,4,FALSE)))</f>
        <v/>
      </c>
    </row>
    <row r="2981" spans="17:19" x14ac:dyDescent="0.25">
      <c r="Q2981" t="str">
        <f>IF(P2981="","",(VLOOKUP(P2981,Flora!$F$2:$M$7000,2,FALSE)))</f>
        <v/>
      </c>
      <c r="R2981" t="str">
        <f>IF(P2981="","",(VLOOKUP(P2981,Flora!$F$2:$M$7000,3,FALSE)))</f>
        <v/>
      </c>
      <c r="S2981" t="str">
        <f>IF(P2981="","",(VLOOKUP(P2981,Flora!$F$2:$M$7000,4,FALSE)))</f>
        <v/>
      </c>
    </row>
    <row r="2982" spans="17:19" x14ac:dyDescent="0.25">
      <c r="Q2982" t="str">
        <f>IF(P2982="","",(VLOOKUP(P2982,Flora!$F$2:$M$7000,2,FALSE)))</f>
        <v/>
      </c>
      <c r="R2982" t="str">
        <f>IF(P2982="","",(VLOOKUP(P2982,Flora!$F$2:$M$7000,3,FALSE)))</f>
        <v/>
      </c>
      <c r="S2982" t="str">
        <f>IF(P2982="","",(VLOOKUP(P2982,Flora!$F$2:$M$7000,4,FALSE)))</f>
        <v/>
      </c>
    </row>
    <row r="2983" spans="17:19" x14ac:dyDescent="0.25">
      <c r="Q2983" t="str">
        <f>IF(P2983="","",(VLOOKUP(P2983,Flora!$F$2:$M$7000,2,FALSE)))</f>
        <v/>
      </c>
      <c r="R2983" t="str">
        <f>IF(P2983="","",(VLOOKUP(P2983,Flora!$F$2:$M$7000,3,FALSE)))</f>
        <v/>
      </c>
      <c r="S2983" t="str">
        <f>IF(P2983="","",(VLOOKUP(P2983,Flora!$F$2:$M$7000,4,FALSE)))</f>
        <v/>
      </c>
    </row>
    <row r="2984" spans="17:19" x14ac:dyDescent="0.25">
      <c r="Q2984" t="str">
        <f>IF(P2984="","",(VLOOKUP(P2984,Flora!$F$2:$M$7000,2,FALSE)))</f>
        <v/>
      </c>
      <c r="R2984" t="str">
        <f>IF(P2984="","",(VLOOKUP(P2984,Flora!$F$2:$M$7000,3,FALSE)))</f>
        <v/>
      </c>
      <c r="S2984" t="str">
        <f>IF(P2984="","",(VLOOKUP(P2984,Flora!$F$2:$M$7000,4,FALSE)))</f>
        <v/>
      </c>
    </row>
    <row r="2985" spans="17:19" x14ac:dyDescent="0.25">
      <c r="Q2985" t="str">
        <f>IF(P2985="","",(VLOOKUP(P2985,Flora!$F$2:$M$7000,2,FALSE)))</f>
        <v/>
      </c>
      <c r="R2985" t="str">
        <f>IF(P2985="","",(VLOOKUP(P2985,Flora!$F$2:$M$7000,3,FALSE)))</f>
        <v/>
      </c>
      <c r="S2985" t="str">
        <f>IF(P2985="","",(VLOOKUP(P2985,Flora!$F$2:$M$7000,4,FALSE)))</f>
        <v/>
      </c>
    </row>
    <row r="2986" spans="17:19" x14ac:dyDescent="0.25">
      <c r="Q2986" t="str">
        <f>IF(P2986="","",(VLOOKUP(P2986,Flora!$F$2:$M$7000,2,FALSE)))</f>
        <v/>
      </c>
      <c r="R2986" t="str">
        <f>IF(P2986="","",(VLOOKUP(P2986,Flora!$F$2:$M$7000,3,FALSE)))</f>
        <v/>
      </c>
      <c r="S2986" t="str">
        <f>IF(P2986="","",(VLOOKUP(P2986,Flora!$F$2:$M$7000,4,FALSE)))</f>
        <v/>
      </c>
    </row>
    <row r="2987" spans="17:19" x14ac:dyDescent="0.25">
      <c r="Q2987" t="str">
        <f>IF(P2987="","",(VLOOKUP(P2987,Flora!$F$2:$M$7000,2,FALSE)))</f>
        <v/>
      </c>
      <c r="R2987" t="str">
        <f>IF(P2987="","",(VLOOKUP(P2987,Flora!$F$2:$M$7000,3,FALSE)))</f>
        <v/>
      </c>
      <c r="S2987" t="str">
        <f>IF(P2987="","",(VLOOKUP(P2987,Flora!$F$2:$M$7000,4,FALSE)))</f>
        <v/>
      </c>
    </row>
    <row r="2988" spans="17:19" x14ac:dyDescent="0.25">
      <c r="Q2988" t="str">
        <f>IF(P2988="","",(VLOOKUP(P2988,Flora!$F$2:$M$7000,2,FALSE)))</f>
        <v/>
      </c>
      <c r="R2988" t="str">
        <f>IF(P2988="","",(VLOOKUP(P2988,Flora!$F$2:$M$7000,3,FALSE)))</f>
        <v/>
      </c>
      <c r="S2988" t="str">
        <f>IF(P2988="","",(VLOOKUP(P2988,Flora!$F$2:$M$7000,4,FALSE)))</f>
        <v/>
      </c>
    </row>
    <row r="2989" spans="17:19" x14ac:dyDescent="0.25">
      <c r="Q2989" t="str">
        <f>IF(P2989="","",(VLOOKUP(P2989,Flora!$F$2:$M$7000,2,FALSE)))</f>
        <v/>
      </c>
      <c r="R2989" t="str">
        <f>IF(P2989="","",(VLOOKUP(P2989,Flora!$F$2:$M$7000,3,FALSE)))</f>
        <v/>
      </c>
      <c r="S2989" t="str">
        <f>IF(P2989="","",(VLOOKUP(P2989,Flora!$F$2:$M$7000,4,FALSE)))</f>
        <v/>
      </c>
    </row>
    <row r="2990" spans="17:19" x14ac:dyDescent="0.25">
      <c r="Q2990" t="str">
        <f>IF(P2990="","",(VLOOKUP(P2990,Flora!$F$2:$M$7000,2,FALSE)))</f>
        <v/>
      </c>
      <c r="R2990" t="str">
        <f>IF(P2990="","",(VLOOKUP(P2990,Flora!$F$2:$M$7000,3,FALSE)))</f>
        <v/>
      </c>
      <c r="S2990" t="str">
        <f>IF(P2990="","",(VLOOKUP(P2990,Flora!$F$2:$M$7000,4,FALSE)))</f>
        <v/>
      </c>
    </row>
    <row r="2991" spans="17:19" x14ac:dyDescent="0.25">
      <c r="Q2991" t="str">
        <f>IF(P2991="","",(VLOOKUP(P2991,Flora!$F$2:$M$7000,2,FALSE)))</f>
        <v/>
      </c>
      <c r="R2991" t="str">
        <f>IF(P2991="","",(VLOOKUP(P2991,Flora!$F$2:$M$7000,3,FALSE)))</f>
        <v/>
      </c>
      <c r="S2991" t="str">
        <f>IF(P2991="","",(VLOOKUP(P2991,Flora!$F$2:$M$7000,4,FALSE)))</f>
        <v/>
      </c>
    </row>
    <row r="2992" spans="17:19" x14ac:dyDescent="0.25">
      <c r="Q2992" t="str">
        <f>IF(P2992="","",(VLOOKUP(P2992,Flora!$F$2:$M$7000,2,FALSE)))</f>
        <v/>
      </c>
      <c r="R2992" t="str">
        <f>IF(P2992="","",(VLOOKUP(P2992,Flora!$F$2:$M$7000,3,FALSE)))</f>
        <v/>
      </c>
      <c r="S2992" t="str">
        <f>IF(P2992="","",(VLOOKUP(P2992,Flora!$F$2:$M$7000,4,FALSE)))</f>
        <v/>
      </c>
    </row>
    <row r="2993" spans="17:19" x14ac:dyDescent="0.25">
      <c r="Q2993" t="str">
        <f>IF(P2993="","",(VLOOKUP(P2993,Flora!$F$2:$M$7000,2,FALSE)))</f>
        <v/>
      </c>
      <c r="R2993" t="str">
        <f>IF(P2993="","",(VLOOKUP(P2993,Flora!$F$2:$M$7000,3,FALSE)))</f>
        <v/>
      </c>
      <c r="S2993" t="str">
        <f>IF(P2993="","",(VLOOKUP(P2993,Flora!$F$2:$M$7000,4,FALSE)))</f>
        <v/>
      </c>
    </row>
    <row r="2994" spans="17:19" x14ac:dyDescent="0.25">
      <c r="Q2994" t="str">
        <f>IF(P2994="","",(VLOOKUP(P2994,Flora!$F$2:$M$7000,2,FALSE)))</f>
        <v/>
      </c>
      <c r="R2994" t="str">
        <f>IF(P2994="","",(VLOOKUP(P2994,Flora!$F$2:$M$7000,3,FALSE)))</f>
        <v/>
      </c>
      <c r="S2994" t="str">
        <f>IF(P2994="","",(VLOOKUP(P2994,Flora!$F$2:$M$7000,4,FALSE)))</f>
        <v/>
      </c>
    </row>
    <row r="2995" spans="17:19" x14ac:dyDescent="0.25">
      <c r="Q2995" t="str">
        <f>IF(P2995="","",(VLOOKUP(P2995,Flora!$F$2:$M$7000,2,FALSE)))</f>
        <v/>
      </c>
      <c r="R2995" t="str">
        <f>IF(P2995="","",(VLOOKUP(P2995,Flora!$F$2:$M$7000,3,FALSE)))</f>
        <v/>
      </c>
      <c r="S2995" t="str">
        <f>IF(P2995="","",(VLOOKUP(P2995,Flora!$F$2:$M$7000,4,FALSE)))</f>
        <v/>
      </c>
    </row>
    <row r="2996" spans="17:19" x14ac:dyDescent="0.25">
      <c r="Q2996" t="str">
        <f>IF(P2996="","",(VLOOKUP(P2996,Flora!$F$2:$M$7000,2,FALSE)))</f>
        <v/>
      </c>
      <c r="R2996" t="str">
        <f>IF(P2996="","",(VLOOKUP(P2996,Flora!$F$2:$M$7000,3,FALSE)))</f>
        <v/>
      </c>
      <c r="S2996" t="str">
        <f>IF(P2996="","",(VLOOKUP(P2996,Flora!$F$2:$M$7000,4,FALSE)))</f>
        <v/>
      </c>
    </row>
    <row r="2997" spans="17:19" x14ac:dyDescent="0.25">
      <c r="Q2997" t="str">
        <f>IF(P2997="","",(VLOOKUP(P2997,Flora!$F$2:$M$7000,2,FALSE)))</f>
        <v/>
      </c>
      <c r="R2997" t="str">
        <f>IF(P2997="","",(VLOOKUP(P2997,Flora!$F$2:$M$7000,3,FALSE)))</f>
        <v/>
      </c>
      <c r="S2997" t="str">
        <f>IF(P2997="","",(VLOOKUP(P2997,Flora!$F$2:$M$7000,4,FALSE)))</f>
        <v/>
      </c>
    </row>
    <row r="2998" spans="17:19" x14ac:dyDescent="0.25">
      <c r="Q2998" t="str">
        <f>IF(P2998="","",(VLOOKUP(P2998,Flora!$F$2:$M$7000,2,FALSE)))</f>
        <v/>
      </c>
      <c r="R2998" t="str">
        <f>IF(P2998="","",(VLOOKUP(P2998,Flora!$F$2:$M$7000,3,FALSE)))</f>
        <v/>
      </c>
      <c r="S2998" t="str">
        <f>IF(P2998="","",(VLOOKUP(P2998,Flora!$F$2:$M$7000,4,FALSE)))</f>
        <v/>
      </c>
    </row>
    <row r="2999" spans="17:19" x14ac:dyDescent="0.25">
      <c r="Q2999" t="str">
        <f>IF(P2999="","",(VLOOKUP(P2999,Flora!$F$2:$M$7000,2,FALSE)))</f>
        <v/>
      </c>
      <c r="R2999" t="str">
        <f>IF(P2999="","",(VLOOKUP(P2999,Flora!$F$2:$M$7000,3,FALSE)))</f>
        <v/>
      </c>
      <c r="S2999" t="str">
        <f>IF(P2999="","",(VLOOKUP(P2999,Flora!$F$2:$M$7000,4,FALSE)))</f>
        <v/>
      </c>
    </row>
    <row r="3000" spans="17:19" x14ac:dyDescent="0.25">
      <c r="Q3000" t="str">
        <f>IF(P3000="","",(VLOOKUP(P3000,Flora!$F$2:$M$7000,2,FALSE)))</f>
        <v/>
      </c>
      <c r="R3000" t="str">
        <f>IF(P3000="","",(VLOOKUP(P3000,Flora!$F$2:$M$7000,3,FALSE)))</f>
        <v/>
      </c>
      <c r="S3000" t="str">
        <f>IF(P3000="","",(VLOOKUP(P3000,Flora!$F$2:$M$7000,4,FALSE)))</f>
        <v/>
      </c>
    </row>
    <row r="3001" spans="17:19" x14ac:dyDescent="0.25">
      <c r="Q3001" t="str">
        <f>IF(P3001="","",(VLOOKUP(P3001,Flora!$F$2:$M$7000,2,FALSE)))</f>
        <v/>
      </c>
      <c r="R3001" t="str">
        <f>IF(P3001="","",(VLOOKUP(P3001,Flora!$F$2:$M$7000,3,FALSE)))</f>
        <v/>
      </c>
      <c r="S3001" t="str">
        <f>IF(P3001="","",(VLOOKUP(P3001,Flora!$F$2:$M$7000,4,FALSE)))</f>
        <v/>
      </c>
    </row>
    <row r="3002" spans="17:19" x14ac:dyDescent="0.25">
      <c r="Q3002" t="str">
        <f>IF(P3002="","",(VLOOKUP(P3002,Flora!$F$2:$M$7000,2,FALSE)))</f>
        <v/>
      </c>
      <c r="R3002" t="str">
        <f>IF(P3002="","",(VLOOKUP(P3002,Flora!$F$2:$M$7000,3,FALSE)))</f>
        <v/>
      </c>
      <c r="S3002" t="str">
        <f>IF(P3002="","",(VLOOKUP(P3002,Flora!$F$2:$M$7000,4,FALSE)))</f>
        <v/>
      </c>
    </row>
    <row r="3003" spans="17:19" x14ac:dyDescent="0.25">
      <c r="Q3003" t="str">
        <f>IF(P3003="","",(VLOOKUP(P3003,Flora!$F$2:$M$7000,2,FALSE)))</f>
        <v/>
      </c>
      <c r="R3003" t="str">
        <f>IF(P3003="","",(VLOOKUP(P3003,Flora!$F$2:$M$7000,3,FALSE)))</f>
        <v/>
      </c>
      <c r="S3003" t="str">
        <f>IF(P3003="","",(VLOOKUP(P3003,Flora!$F$2:$M$7000,4,FALSE)))</f>
        <v/>
      </c>
    </row>
    <row r="3004" spans="17:19" x14ac:dyDescent="0.25">
      <c r="Q3004" t="str">
        <f>IF(P3004="","",(VLOOKUP(P3004,Flora!$F$2:$M$7000,2,FALSE)))</f>
        <v/>
      </c>
      <c r="R3004" t="str">
        <f>IF(P3004="","",(VLOOKUP(P3004,Flora!$F$2:$M$7000,3,FALSE)))</f>
        <v/>
      </c>
      <c r="S3004" t="str">
        <f>IF(P3004="","",(VLOOKUP(P3004,Flora!$F$2:$M$7000,4,FALSE)))</f>
        <v/>
      </c>
    </row>
    <row r="3005" spans="17:19" x14ac:dyDescent="0.25">
      <c r="Q3005" t="str">
        <f>IF(P3005="","",(VLOOKUP(P3005,Flora!$F$2:$M$7000,2,FALSE)))</f>
        <v/>
      </c>
      <c r="R3005" t="str">
        <f>IF(P3005="","",(VLOOKUP(P3005,Flora!$F$2:$M$7000,3,FALSE)))</f>
        <v/>
      </c>
      <c r="S3005" t="str">
        <f>IF(P3005="","",(VLOOKUP(P3005,Flora!$F$2:$M$7000,4,FALSE)))</f>
        <v/>
      </c>
    </row>
    <row r="3006" spans="17:19" x14ac:dyDescent="0.25">
      <c r="Q3006" t="str">
        <f>IF(P3006="","",(VLOOKUP(P3006,Flora!$F$2:$M$7000,2,FALSE)))</f>
        <v/>
      </c>
      <c r="R3006" t="str">
        <f>IF(P3006="","",(VLOOKUP(P3006,Flora!$F$2:$M$7000,3,FALSE)))</f>
        <v/>
      </c>
      <c r="S3006" t="str">
        <f>IF(P3006="","",(VLOOKUP(P3006,Flora!$F$2:$M$7000,4,FALSE)))</f>
        <v/>
      </c>
    </row>
    <row r="3007" spans="17:19" x14ac:dyDescent="0.25">
      <c r="Q3007" t="str">
        <f>IF(P3007="","",(VLOOKUP(P3007,Flora!$F$2:$M$7000,2,FALSE)))</f>
        <v/>
      </c>
      <c r="R3007" t="str">
        <f>IF(P3007="","",(VLOOKUP(P3007,Flora!$F$2:$M$7000,3,FALSE)))</f>
        <v/>
      </c>
      <c r="S3007" t="str">
        <f>IF(P3007="","",(VLOOKUP(P3007,Flora!$F$2:$M$7000,4,FALSE)))</f>
        <v/>
      </c>
    </row>
    <row r="3008" spans="17:19" x14ac:dyDescent="0.25">
      <c r="Q3008" t="str">
        <f>IF(P3008="","",(VLOOKUP(P3008,Flora!$F$2:$M$7000,2,FALSE)))</f>
        <v/>
      </c>
      <c r="R3008" t="str">
        <f>IF(P3008="","",(VLOOKUP(P3008,Flora!$F$2:$M$7000,3,FALSE)))</f>
        <v/>
      </c>
      <c r="S3008" t="str">
        <f>IF(P3008="","",(VLOOKUP(P3008,Flora!$F$2:$M$7000,4,FALSE)))</f>
        <v/>
      </c>
    </row>
    <row r="3009" spans="17:19" x14ac:dyDescent="0.25">
      <c r="Q3009" t="str">
        <f>IF(P3009="","",(VLOOKUP(P3009,Flora!$F$2:$M$7000,2,FALSE)))</f>
        <v/>
      </c>
      <c r="R3009" t="str">
        <f>IF(P3009="","",(VLOOKUP(P3009,Flora!$F$2:$M$7000,3,FALSE)))</f>
        <v/>
      </c>
      <c r="S3009" t="str">
        <f>IF(P3009="","",(VLOOKUP(P3009,Flora!$F$2:$M$7000,4,FALSE)))</f>
        <v/>
      </c>
    </row>
    <row r="3010" spans="17:19" x14ac:dyDescent="0.25">
      <c r="Q3010" t="str">
        <f>IF(P3010="","",(VLOOKUP(P3010,Flora!$F$2:$M$7000,2,FALSE)))</f>
        <v/>
      </c>
      <c r="R3010" t="str">
        <f>IF(P3010="","",(VLOOKUP(P3010,Flora!$F$2:$M$7000,3,FALSE)))</f>
        <v/>
      </c>
      <c r="S3010" t="str">
        <f>IF(P3010="","",(VLOOKUP(P3010,Flora!$F$2:$M$7000,4,FALSE)))</f>
        <v/>
      </c>
    </row>
    <row r="3011" spans="17:19" x14ac:dyDescent="0.25">
      <c r="Q3011" t="str">
        <f>IF(P3011="","",(VLOOKUP(P3011,Flora!$F$2:$M$7000,2,FALSE)))</f>
        <v/>
      </c>
      <c r="R3011" t="str">
        <f>IF(P3011="","",(VLOOKUP(P3011,Flora!$F$2:$M$7000,3,FALSE)))</f>
        <v/>
      </c>
      <c r="S3011" t="str">
        <f>IF(P3011="","",(VLOOKUP(P3011,Flora!$F$2:$M$7000,4,FALSE)))</f>
        <v/>
      </c>
    </row>
    <row r="3012" spans="17:19" x14ac:dyDescent="0.25">
      <c r="Q3012" t="str">
        <f>IF(P3012="","",(VLOOKUP(P3012,Flora!$F$2:$M$7000,2,FALSE)))</f>
        <v/>
      </c>
      <c r="R3012" t="str">
        <f>IF(P3012="","",(VLOOKUP(P3012,Flora!$F$2:$M$7000,3,FALSE)))</f>
        <v/>
      </c>
      <c r="S3012" t="str">
        <f>IF(P3012="","",(VLOOKUP(P3012,Flora!$F$2:$M$7000,4,FALSE)))</f>
        <v/>
      </c>
    </row>
    <row r="3013" spans="17:19" x14ac:dyDescent="0.25">
      <c r="Q3013" t="str">
        <f>IF(P3013="","",(VLOOKUP(P3013,Flora!$F$2:$M$7000,2,FALSE)))</f>
        <v/>
      </c>
      <c r="R3013" t="str">
        <f>IF(P3013="","",(VLOOKUP(P3013,Flora!$F$2:$M$7000,3,FALSE)))</f>
        <v/>
      </c>
      <c r="S3013" t="str">
        <f>IF(P3013="","",(VLOOKUP(P3013,Flora!$F$2:$M$7000,4,FALSE)))</f>
        <v/>
      </c>
    </row>
    <row r="3014" spans="17:19" x14ac:dyDescent="0.25">
      <c r="Q3014" t="str">
        <f>IF(P3014="","",(VLOOKUP(P3014,Flora!$F$2:$M$7000,2,FALSE)))</f>
        <v/>
      </c>
      <c r="R3014" t="str">
        <f>IF(P3014="","",(VLOOKUP(P3014,Flora!$F$2:$M$7000,3,FALSE)))</f>
        <v/>
      </c>
      <c r="S3014" t="str">
        <f>IF(P3014="","",(VLOOKUP(P3014,Flora!$F$2:$M$7000,4,FALSE)))</f>
        <v/>
      </c>
    </row>
    <row r="3015" spans="17:19" x14ac:dyDescent="0.25">
      <c r="Q3015" t="str">
        <f>IF(P3015="","",(VLOOKUP(P3015,Flora!$F$2:$M$7000,2,FALSE)))</f>
        <v/>
      </c>
      <c r="R3015" t="str">
        <f>IF(P3015="","",(VLOOKUP(P3015,Flora!$F$2:$M$7000,3,FALSE)))</f>
        <v/>
      </c>
      <c r="S3015" t="str">
        <f>IF(P3015="","",(VLOOKUP(P3015,Flora!$F$2:$M$7000,4,FALSE)))</f>
        <v/>
      </c>
    </row>
    <row r="3016" spans="17:19" x14ac:dyDescent="0.25">
      <c r="Q3016" t="str">
        <f>IF(P3016="","",(VLOOKUP(P3016,Flora!$F$2:$M$7000,2,FALSE)))</f>
        <v/>
      </c>
      <c r="R3016" t="str">
        <f>IF(P3016="","",(VLOOKUP(P3016,Flora!$F$2:$M$7000,3,FALSE)))</f>
        <v/>
      </c>
      <c r="S3016" t="str">
        <f>IF(P3016="","",(VLOOKUP(P3016,Flora!$F$2:$M$7000,4,FALSE)))</f>
        <v/>
      </c>
    </row>
    <row r="3017" spans="17:19" x14ac:dyDescent="0.25">
      <c r="Q3017" t="str">
        <f>IF(P3017="","",(VLOOKUP(P3017,Flora!$F$2:$M$7000,2,FALSE)))</f>
        <v/>
      </c>
      <c r="R3017" t="str">
        <f>IF(P3017="","",(VLOOKUP(P3017,Flora!$F$2:$M$7000,3,FALSE)))</f>
        <v/>
      </c>
      <c r="S3017" t="str">
        <f>IF(P3017="","",(VLOOKUP(P3017,Flora!$F$2:$M$7000,4,FALSE)))</f>
        <v/>
      </c>
    </row>
    <row r="3018" spans="17:19" x14ac:dyDescent="0.25">
      <c r="Q3018" t="str">
        <f>IF(P3018="","",(VLOOKUP(P3018,Flora!$F$2:$M$7000,2,FALSE)))</f>
        <v/>
      </c>
      <c r="R3018" t="str">
        <f>IF(P3018="","",(VLOOKUP(P3018,Flora!$F$2:$M$7000,3,FALSE)))</f>
        <v/>
      </c>
      <c r="S3018" t="str">
        <f>IF(P3018="","",(VLOOKUP(P3018,Flora!$F$2:$M$7000,4,FALSE)))</f>
        <v/>
      </c>
    </row>
    <row r="3019" spans="17:19" x14ac:dyDescent="0.25">
      <c r="Q3019" t="str">
        <f>IF(P3019="","",(VLOOKUP(P3019,Flora!$F$2:$M$7000,2,FALSE)))</f>
        <v/>
      </c>
      <c r="R3019" t="str">
        <f>IF(P3019="","",(VLOOKUP(P3019,Flora!$F$2:$M$7000,3,FALSE)))</f>
        <v/>
      </c>
      <c r="S3019" t="str">
        <f>IF(P3019="","",(VLOOKUP(P3019,Flora!$F$2:$M$7000,4,FALSE)))</f>
        <v/>
      </c>
    </row>
    <row r="3020" spans="17:19" x14ac:dyDescent="0.25">
      <c r="Q3020" t="str">
        <f>IF(P3020="","",(VLOOKUP(P3020,Flora!$F$2:$M$7000,2,FALSE)))</f>
        <v/>
      </c>
      <c r="R3020" t="str">
        <f>IF(P3020="","",(VLOOKUP(P3020,Flora!$F$2:$M$7000,3,FALSE)))</f>
        <v/>
      </c>
      <c r="S3020" t="str">
        <f>IF(P3020="","",(VLOOKUP(P3020,Flora!$F$2:$M$7000,4,FALSE)))</f>
        <v/>
      </c>
    </row>
    <row r="3021" spans="17:19" x14ac:dyDescent="0.25">
      <c r="Q3021" t="str">
        <f>IF(P3021="","",(VLOOKUP(P3021,Flora!$F$2:$M$7000,2,FALSE)))</f>
        <v/>
      </c>
      <c r="R3021" t="str">
        <f>IF(P3021="","",(VLOOKUP(P3021,Flora!$F$2:$M$7000,3,FALSE)))</f>
        <v/>
      </c>
      <c r="S3021" t="str">
        <f>IF(P3021="","",(VLOOKUP(P3021,Flora!$F$2:$M$7000,4,FALSE)))</f>
        <v/>
      </c>
    </row>
    <row r="3022" spans="17:19" x14ac:dyDescent="0.25">
      <c r="Q3022" t="str">
        <f>IF(P3022="","",(VLOOKUP(P3022,Flora!$F$2:$M$7000,2,FALSE)))</f>
        <v/>
      </c>
      <c r="R3022" t="str">
        <f>IF(P3022="","",(VLOOKUP(P3022,Flora!$F$2:$M$7000,3,FALSE)))</f>
        <v/>
      </c>
      <c r="S3022" t="str">
        <f>IF(P3022="","",(VLOOKUP(P3022,Flora!$F$2:$M$7000,4,FALSE)))</f>
        <v/>
      </c>
    </row>
    <row r="3023" spans="17:19" x14ac:dyDescent="0.25">
      <c r="Q3023" t="str">
        <f>IF(P3023="","",(VLOOKUP(P3023,Flora!$F$2:$M$7000,2,FALSE)))</f>
        <v/>
      </c>
      <c r="R3023" t="str">
        <f>IF(P3023="","",(VLOOKUP(P3023,Flora!$F$2:$M$7000,3,FALSE)))</f>
        <v/>
      </c>
      <c r="S3023" t="str">
        <f>IF(P3023="","",(VLOOKUP(P3023,Flora!$F$2:$M$7000,4,FALSE)))</f>
        <v/>
      </c>
    </row>
    <row r="3024" spans="17:19" x14ac:dyDescent="0.25">
      <c r="Q3024" t="str">
        <f>IF(P3024="","",(VLOOKUP(P3024,Flora!$F$2:$M$7000,2,FALSE)))</f>
        <v/>
      </c>
      <c r="R3024" t="str">
        <f>IF(P3024="","",(VLOOKUP(P3024,Flora!$F$2:$M$7000,3,FALSE)))</f>
        <v/>
      </c>
      <c r="S3024" t="str">
        <f>IF(P3024="","",(VLOOKUP(P3024,Flora!$F$2:$M$7000,4,FALSE)))</f>
        <v/>
      </c>
    </row>
    <row r="3025" spans="17:19" x14ac:dyDescent="0.25">
      <c r="Q3025" t="str">
        <f>IF(P3025="","",(VLOOKUP(P3025,Flora!$F$2:$M$7000,2,FALSE)))</f>
        <v/>
      </c>
      <c r="R3025" t="str">
        <f>IF(P3025="","",(VLOOKUP(P3025,Flora!$F$2:$M$7000,3,FALSE)))</f>
        <v/>
      </c>
      <c r="S3025" t="str">
        <f>IF(P3025="","",(VLOOKUP(P3025,Flora!$F$2:$M$7000,4,FALSE)))</f>
        <v/>
      </c>
    </row>
    <row r="3026" spans="17:19" x14ac:dyDescent="0.25">
      <c r="Q3026" t="str">
        <f>IF(P3026="","",(VLOOKUP(P3026,Flora!$F$2:$M$7000,2,FALSE)))</f>
        <v/>
      </c>
      <c r="R3026" t="str">
        <f>IF(P3026="","",(VLOOKUP(P3026,Flora!$F$2:$M$7000,3,FALSE)))</f>
        <v/>
      </c>
      <c r="S3026" t="str">
        <f>IF(P3026="","",(VLOOKUP(P3026,Flora!$F$2:$M$7000,4,FALSE)))</f>
        <v/>
      </c>
    </row>
    <row r="3027" spans="17:19" x14ac:dyDescent="0.25">
      <c r="Q3027" t="str">
        <f>IF(P3027="","",(VLOOKUP(P3027,Flora!$F$2:$M$7000,2,FALSE)))</f>
        <v/>
      </c>
      <c r="R3027" t="str">
        <f>IF(P3027="","",(VLOOKUP(P3027,Flora!$F$2:$M$7000,3,FALSE)))</f>
        <v/>
      </c>
      <c r="S3027" t="str">
        <f>IF(P3027="","",(VLOOKUP(P3027,Flora!$F$2:$M$7000,4,FALSE)))</f>
        <v/>
      </c>
    </row>
    <row r="3028" spans="17:19" x14ac:dyDescent="0.25">
      <c r="Q3028" t="str">
        <f>IF(P3028="","",(VLOOKUP(P3028,Flora!$F$2:$M$7000,2,FALSE)))</f>
        <v/>
      </c>
      <c r="R3028" t="str">
        <f>IF(P3028="","",(VLOOKUP(P3028,Flora!$F$2:$M$7000,3,FALSE)))</f>
        <v/>
      </c>
      <c r="S3028" t="str">
        <f>IF(P3028="","",(VLOOKUP(P3028,Flora!$F$2:$M$7000,4,FALSE)))</f>
        <v/>
      </c>
    </row>
    <row r="3029" spans="17:19" x14ac:dyDescent="0.25">
      <c r="Q3029" t="str">
        <f>IF(P3029="","",(VLOOKUP(P3029,Flora!$F$2:$M$7000,2,FALSE)))</f>
        <v/>
      </c>
      <c r="R3029" t="str">
        <f>IF(P3029="","",(VLOOKUP(P3029,Flora!$F$2:$M$7000,3,FALSE)))</f>
        <v/>
      </c>
      <c r="S3029" t="str">
        <f>IF(P3029="","",(VLOOKUP(P3029,Flora!$F$2:$M$7000,4,FALSE)))</f>
        <v/>
      </c>
    </row>
    <row r="3030" spans="17:19" x14ac:dyDescent="0.25">
      <c r="Q3030" t="str">
        <f>IF(P3030="","",(VLOOKUP(P3030,Flora!$F$2:$M$7000,2,FALSE)))</f>
        <v/>
      </c>
      <c r="R3030" t="str">
        <f>IF(P3030="","",(VLOOKUP(P3030,Flora!$F$2:$M$7000,3,FALSE)))</f>
        <v/>
      </c>
      <c r="S3030" t="str">
        <f>IF(P3030="","",(VLOOKUP(P3030,Flora!$F$2:$M$7000,4,FALSE)))</f>
        <v/>
      </c>
    </row>
    <row r="3031" spans="17:19" x14ac:dyDescent="0.25">
      <c r="Q3031" t="str">
        <f>IF(P3031="","",(VLOOKUP(P3031,Flora!$F$2:$M$7000,2,FALSE)))</f>
        <v/>
      </c>
      <c r="R3031" t="str">
        <f>IF(P3031="","",(VLOOKUP(P3031,Flora!$F$2:$M$7000,3,FALSE)))</f>
        <v/>
      </c>
      <c r="S3031" t="str">
        <f>IF(P3031="","",(VLOOKUP(P3031,Flora!$F$2:$M$7000,4,FALSE)))</f>
        <v/>
      </c>
    </row>
    <row r="3032" spans="17:19" x14ac:dyDescent="0.25">
      <c r="Q3032" t="str">
        <f>IF(P3032="","",(VLOOKUP(P3032,Flora!$F$2:$M$7000,2,FALSE)))</f>
        <v/>
      </c>
      <c r="R3032" t="str">
        <f>IF(P3032="","",(VLOOKUP(P3032,Flora!$F$2:$M$7000,3,FALSE)))</f>
        <v/>
      </c>
      <c r="S3032" t="str">
        <f>IF(P3032="","",(VLOOKUP(P3032,Flora!$F$2:$M$7000,4,FALSE)))</f>
        <v/>
      </c>
    </row>
    <row r="3033" spans="17:19" x14ac:dyDescent="0.25">
      <c r="Q3033" t="str">
        <f>IF(P3033="","",(VLOOKUP(P3033,Flora!$F$2:$M$7000,2,FALSE)))</f>
        <v/>
      </c>
      <c r="R3033" t="str">
        <f>IF(P3033="","",(VLOOKUP(P3033,Flora!$F$2:$M$7000,3,FALSE)))</f>
        <v/>
      </c>
      <c r="S3033" t="str">
        <f>IF(P3033="","",(VLOOKUP(P3033,Flora!$F$2:$M$7000,4,FALSE)))</f>
        <v/>
      </c>
    </row>
    <row r="3034" spans="17:19" x14ac:dyDescent="0.25">
      <c r="Q3034" t="str">
        <f>IF(P3034="","",(VLOOKUP(P3034,Flora!$F$2:$M$7000,2,FALSE)))</f>
        <v/>
      </c>
      <c r="R3034" t="str">
        <f>IF(P3034="","",(VLOOKUP(P3034,Flora!$F$2:$M$7000,3,FALSE)))</f>
        <v/>
      </c>
      <c r="S3034" t="str">
        <f>IF(P3034="","",(VLOOKUP(P3034,Flora!$F$2:$M$7000,4,FALSE)))</f>
        <v/>
      </c>
    </row>
    <row r="3035" spans="17:19" x14ac:dyDescent="0.25">
      <c r="Q3035" t="str">
        <f>IF(P3035="","",(VLOOKUP(P3035,Flora!$F$2:$M$7000,2,FALSE)))</f>
        <v/>
      </c>
      <c r="R3035" t="str">
        <f>IF(P3035="","",(VLOOKUP(P3035,Flora!$F$2:$M$7000,3,FALSE)))</f>
        <v/>
      </c>
      <c r="S3035" t="str">
        <f>IF(P3035="","",(VLOOKUP(P3035,Flora!$F$2:$M$7000,4,FALSE)))</f>
        <v/>
      </c>
    </row>
    <row r="3036" spans="17:19" x14ac:dyDescent="0.25">
      <c r="Q3036" t="str">
        <f>IF(P3036="","",(VLOOKUP(P3036,Flora!$F$2:$M$7000,2,FALSE)))</f>
        <v/>
      </c>
      <c r="R3036" t="str">
        <f>IF(P3036="","",(VLOOKUP(P3036,Flora!$F$2:$M$7000,3,FALSE)))</f>
        <v/>
      </c>
      <c r="S3036" t="str">
        <f>IF(P3036="","",(VLOOKUP(P3036,Flora!$F$2:$M$7000,4,FALSE)))</f>
        <v/>
      </c>
    </row>
    <row r="3037" spans="17:19" x14ac:dyDescent="0.25">
      <c r="Q3037" t="str">
        <f>IF(P3037="","",(VLOOKUP(P3037,Flora!$F$2:$M$7000,2,FALSE)))</f>
        <v/>
      </c>
      <c r="R3037" t="str">
        <f>IF(P3037="","",(VLOOKUP(P3037,Flora!$F$2:$M$7000,3,FALSE)))</f>
        <v/>
      </c>
      <c r="S3037" t="str">
        <f>IF(P3037="","",(VLOOKUP(P3037,Flora!$F$2:$M$7000,4,FALSE)))</f>
        <v/>
      </c>
    </row>
    <row r="3038" spans="17:19" x14ac:dyDescent="0.25">
      <c r="Q3038" t="str">
        <f>IF(P3038="","",(VLOOKUP(P3038,Flora!$F$2:$M$7000,2,FALSE)))</f>
        <v/>
      </c>
      <c r="R3038" t="str">
        <f>IF(P3038="","",(VLOOKUP(P3038,Flora!$F$2:$M$7000,3,FALSE)))</f>
        <v/>
      </c>
      <c r="S3038" t="str">
        <f>IF(P3038="","",(VLOOKUP(P3038,Flora!$F$2:$M$7000,4,FALSE)))</f>
        <v/>
      </c>
    </row>
    <row r="3039" spans="17:19" x14ac:dyDescent="0.25">
      <c r="Q3039" t="str">
        <f>IF(P3039="","",(VLOOKUP(P3039,Flora!$F$2:$M$7000,2,FALSE)))</f>
        <v/>
      </c>
      <c r="R3039" t="str">
        <f>IF(P3039="","",(VLOOKUP(P3039,Flora!$F$2:$M$7000,3,FALSE)))</f>
        <v/>
      </c>
      <c r="S3039" t="str">
        <f>IF(P3039="","",(VLOOKUP(P3039,Flora!$F$2:$M$7000,4,FALSE)))</f>
        <v/>
      </c>
    </row>
    <row r="3040" spans="17:19" x14ac:dyDescent="0.25">
      <c r="Q3040" t="str">
        <f>IF(P3040="","",(VLOOKUP(P3040,Flora!$F$2:$M$7000,2,FALSE)))</f>
        <v/>
      </c>
      <c r="R3040" t="str">
        <f>IF(P3040="","",(VLOOKUP(P3040,Flora!$F$2:$M$7000,3,FALSE)))</f>
        <v/>
      </c>
      <c r="S3040" t="str">
        <f>IF(P3040="","",(VLOOKUP(P3040,Flora!$F$2:$M$7000,4,FALSE)))</f>
        <v/>
      </c>
    </row>
    <row r="3041" spans="17:19" x14ac:dyDescent="0.25">
      <c r="Q3041" t="str">
        <f>IF(P3041="","",(VLOOKUP(P3041,Flora!$F$2:$M$7000,2,FALSE)))</f>
        <v/>
      </c>
      <c r="R3041" t="str">
        <f>IF(P3041="","",(VLOOKUP(P3041,Flora!$F$2:$M$7000,3,FALSE)))</f>
        <v/>
      </c>
      <c r="S3041" t="str">
        <f>IF(P3041="","",(VLOOKUP(P3041,Flora!$F$2:$M$7000,4,FALSE)))</f>
        <v/>
      </c>
    </row>
    <row r="3042" spans="17:19" x14ac:dyDescent="0.25">
      <c r="Q3042" t="str">
        <f>IF(P3042="","",(VLOOKUP(P3042,Flora!$F$2:$M$7000,2,FALSE)))</f>
        <v/>
      </c>
      <c r="R3042" t="str">
        <f>IF(P3042="","",(VLOOKUP(P3042,Flora!$F$2:$M$7000,3,FALSE)))</f>
        <v/>
      </c>
      <c r="S3042" t="str">
        <f>IF(P3042="","",(VLOOKUP(P3042,Flora!$F$2:$M$7000,4,FALSE)))</f>
        <v/>
      </c>
    </row>
    <row r="3043" spans="17:19" x14ac:dyDescent="0.25">
      <c r="Q3043" t="str">
        <f>IF(P3043="","",(VLOOKUP(P3043,Flora!$F$2:$M$7000,2,FALSE)))</f>
        <v/>
      </c>
      <c r="R3043" t="str">
        <f>IF(P3043="","",(VLOOKUP(P3043,Flora!$F$2:$M$7000,3,FALSE)))</f>
        <v/>
      </c>
      <c r="S3043" t="str">
        <f>IF(P3043="","",(VLOOKUP(P3043,Flora!$F$2:$M$7000,4,FALSE)))</f>
        <v/>
      </c>
    </row>
    <row r="3044" spans="17:19" x14ac:dyDescent="0.25">
      <c r="Q3044" t="str">
        <f>IF(P3044="","",(VLOOKUP(P3044,Flora!$F$2:$M$7000,2,FALSE)))</f>
        <v/>
      </c>
      <c r="R3044" t="str">
        <f>IF(P3044="","",(VLOOKUP(P3044,Flora!$F$2:$M$7000,3,FALSE)))</f>
        <v/>
      </c>
      <c r="S3044" t="str">
        <f>IF(P3044="","",(VLOOKUP(P3044,Flora!$F$2:$M$7000,4,FALSE)))</f>
        <v/>
      </c>
    </row>
    <row r="3045" spans="17:19" x14ac:dyDescent="0.25">
      <c r="Q3045" t="str">
        <f>IF(P3045="","",(VLOOKUP(P3045,Flora!$F$2:$M$7000,2,FALSE)))</f>
        <v/>
      </c>
      <c r="R3045" t="str">
        <f>IF(P3045="","",(VLOOKUP(P3045,Flora!$F$2:$M$7000,3,FALSE)))</f>
        <v/>
      </c>
      <c r="S3045" t="str">
        <f>IF(P3045="","",(VLOOKUP(P3045,Flora!$F$2:$M$7000,4,FALSE)))</f>
        <v/>
      </c>
    </row>
    <row r="3046" spans="17:19" x14ac:dyDescent="0.25">
      <c r="Q3046" t="str">
        <f>IF(P3046="","",(VLOOKUP(P3046,Flora!$F$2:$M$7000,2,FALSE)))</f>
        <v/>
      </c>
      <c r="R3046" t="str">
        <f>IF(P3046="","",(VLOOKUP(P3046,Flora!$F$2:$M$7000,3,FALSE)))</f>
        <v/>
      </c>
      <c r="S3046" t="str">
        <f>IF(P3046="","",(VLOOKUP(P3046,Flora!$F$2:$M$7000,4,FALSE)))</f>
        <v/>
      </c>
    </row>
    <row r="3047" spans="17:19" x14ac:dyDescent="0.25">
      <c r="Q3047" t="str">
        <f>IF(P3047="","",(VLOOKUP(P3047,Flora!$F$2:$M$7000,2,FALSE)))</f>
        <v/>
      </c>
      <c r="R3047" t="str">
        <f>IF(P3047="","",(VLOOKUP(P3047,Flora!$F$2:$M$7000,3,FALSE)))</f>
        <v/>
      </c>
      <c r="S3047" t="str">
        <f>IF(P3047="","",(VLOOKUP(P3047,Flora!$F$2:$M$7000,4,FALSE)))</f>
        <v/>
      </c>
    </row>
    <row r="3048" spans="17:19" x14ac:dyDescent="0.25">
      <c r="Q3048" t="str">
        <f>IF(P3048="","",(VLOOKUP(P3048,Flora!$F$2:$M$7000,2,FALSE)))</f>
        <v/>
      </c>
      <c r="R3048" t="str">
        <f>IF(P3048="","",(VLOOKUP(P3048,Flora!$F$2:$M$7000,3,FALSE)))</f>
        <v/>
      </c>
      <c r="S3048" t="str">
        <f>IF(P3048="","",(VLOOKUP(P3048,Flora!$F$2:$M$7000,4,FALSE)))</f>
        <v/>
      </c>
    </row>
    <row r="3049" spans="17:19" x14ac:dyDescent="0.25">
      <c r="Q3049" t="str">
        <f>IF(P3049="","",(VLOOKUP(P3049,Flora!$F$2:$M$7000,2,FALSE)))</f>
        <v/>
      </c>
      <c r="R3049" t="str">
        <f>IF(P3049="","",(VLOOKUP(P3049,Flora!$F$2:$M$7000,3,FALSE)))</f>
        <v/>
      </c>
      <c r="S3049" t="str">
        <f>IF(P3049="","",(VLOOKUP(P3049,Flora!$F$2:$M$7000,4,FALSE)))</f>
        <v/>
      </c>
    </row>
    <row r="3050" spans="17:19" x14ac:dyDescent="0.25">
      <c r="Q3050" t="str">
        <f>IF(P3050="","",(VLOOKUP(P3050,Flora!$F$2:$M$7000,2,FALSE)))</f>
        <v/>
      </c>
      <c r="R3050" t="str">
        <f>IF(P3050="","",(VLOOKUP(P3050,Flora!$F$2:$M$7000,3,FALSE)))</f>
        <v/>
      </c>
      <c r="S3050" t="str">
        <f>IF(P3050="","",(VLOOKUP(P3050,Flora!$F$2:$M$7000,4,FALSE)))</f>
        <v/>
      </c>
    </row>
    <row r="3051" spans="17:19" x14ac:dyDescent="0.25">
      <c r="Q3051" t="str">
        <f>IF(P3051="","",(VLOOKUP(P3051,Flora!$F$2:$M$7000,2,FALSE)))</f>
        <v/>
      </c>
      <c r="R3051" t="str">
        <f>IF(P3051="","",(VLOOKUP(P3051,Flora!$F$2:$M$7000,3,FALSE)))</f>
        <v/>
      </c>
      <c r="S3051" t="str">
        <f>IF(P3051="","",(VLOOKUP(P3051,Flora!$F$2:$M$7000,4,FALSE)))</f>
        <v/>
      </c>
    </row>
    <row r="3052" spans="17:19" x14ac:dyDescent="0.25">
      <c r="Q3052" t="str">
        <f>IF(P3052="","",(VLOOKUP(P3052,Flora!$F$2:$M$7000,2,FALSE)))</f>
        <v/>
      </c>
      <c r="R3052" t="str">
        <f>IF(P3052="","",(VLOOKUP(P3052,Flora!$F$2:$M$7000,3,FALSE)))</f>
        <v/>
      </c>
      <c r="S3052" t="str">
        <f>IF(P3052="","",(VLOOKUP(P3052,Flora!$F$2:$M$7000,4,FALSE)))</f>
        <v/>
      </c>
    </row>
    <row r="3053" spans="17:19" x14ac:dyDescent="0.25">
      <c r="Q3053" t="str">
        <f>IF(P3053="","",(VLOOKUP(P3053,Flora!$F$2:$M$7000,2,FALSE)))</f>
        <v/>
      </c>
      <c r="R3053" t="str">
        <f>IF(P3053="","",(VLOOKUP(P3053,Flora!$F$2:$M$7000,3,FALSE)))</f>
        <v/>
      </c>
      <c r="S3053" t="str">
        <f>IF(P3053="","",(VLOOKUP(P3053,Flora!$F$2:$M$7000,4,FALSE)))</f>
        <v/>
      </c>
    </row>
    <row r="3054" spans="17:19" x14ac:dyDescent="0.25">
      <c r="Q3054" t="str">
        <f>IF(P3054="","",(VLOOKUP(P3054,Flora!$F$2:$M$7000,2,FALSE)))</f>
        <v/>
      </c>
      <c r="R3054" t="str">
        <f>IF(P3054="","",(VLOOKUP(P3054,Flora!$F$2:$M$7000,3,FALSE)))</f>
        <v/>
      </c>
      <c r="S3054" t="str">
        <f>IF(P3054="","",(VLOOKUP(P3054,Flora!$F$2:$M$7000,4,FALSE)))</f>
        <v/>
      </c>
    </row>
    <row r="3055" spans="17:19" x14ac:dyDescent="0.25">
      <c r="Q3055" t="str">
        <f>IF(P3055="","",(VLOOKUP(P3055,Flora!$F$2:$M$7000,2,FALSE)))</f>
        <v/>
      </c>
      <c r="R3055" t="str">
        <f>IF(P3055="","",(VLOOKUP(P3055,Flora!$F$2:$M$7000,3,FALSE)))</f>
        <v/>
      </c>
      <c r="S3055" t="str">
        <f>IF(P3055="","",(VLOOKUP(P3055,Flora!$F$2:$M$7000,4,FALSE)))</f>
        <v/>
      </c>
    </row>
    <row r="3056" spans="17:19" x14ac:dyDescent="0.25">
      <c r="Q3056" t="str">
        <f>IF(P3056="","",(VLOOKUP(P3056,Flora!$F$2:$M$7000,2,FALSE)))</f>
        <v/>
      </c>
      <c r="R3056" t="str">
        <f>IF(P3056="","",(VLOOKUP(P3056,Flora!$F$2:$M$7000,3,FALSE)))</f>
        <v/>
      </c>
      <c r="S3056" t="str">
        <f>IF(P3056="","",(VLOOKUP(P3056,Flora!$F$2:$M$7000,4,FALSE)))</f>
        <v/>
      </c>
    </row>
    <row r="3057" spans="17:19" x14ac:dyDescent="0.25">
      <c r="Q3057" t="str">
        <f>IF(P3057="","",(VLOOKUP(P3057,Flora!$F$2:$M$7000,2,FALSE)))</f>
        <v/>
      </c>
      <c r="R3057" t="str">
        <f>IF(P3057="","",(VLOOKUP(P3057,Flora!$F$2:$M$7000,3,FALSE)))</f>
        <v/>
      </c>
      <c r="S3057" t="str">
        <f>IF(P3057="","",(VLOOKUP(P3057,Flora!$F$2:$M$7000,4,FALSE)))</f>
        <v/>
      </c>
    </row>
    <row r="3058" spans="17:19" x14ac:dyDescent="0.25">
      <c r="Q3058" t="str">
        <f>IF(P3058="","",(VLOOKUP(P3058,Flora!$F$2:$M$7000,2,FALSE)))</f>
        <v/>
      </c>
      <c r="R3058" t="str">
        <f>IF(P3058="","",(VLOOKUP(P3058,Flora!$F$2:$M$7000,3,FALSE)))</f>
        <v/>
      </c>
      <c r="S3058" t="str">
        <f>IF(P3058="","",(VLOOKUP(P3058,Flora!$F$2:$M$7000,4,FALSE)))</f>
        <v/>
      </c>
    </row>
    <row r="3059" spans="17:19" x14ac:dyDescent="0.25">
      <c r="Q3059" t="str">
        <f>IF(P3059="","",(VLOOKUP(P3059,Flora!$F$2:$M$7000,2,FALSE)))</f>
        <v/>
      </c>
      <c r="R3059" t="str">
        <f>IF(P3059="","",(VLOOKUP(P3059,Flora!$F$2:$M$7000,3,FALSE)))</f>
        <v/>
      </c>
      <c r="S3059" t="str">
        <f>IF(P3059="","",(VLOOKUP(P3059,Flora!$F$2:$M$7000,4,FALSE)))</f>
        <v/>
      </c>
    </row>
    <row r="3060" spans="17:19" x14ac:dyDescent="0.25">
      <c r="Q3060" t="str">
        <f>IF(P3060="","",(VLOOKUP(P3060,Flora!$F$2:$M$7000,2,FALSE)))</f>
        <v/>
      </c>
      <c r="R3060" t="str">
        <f>IF(P3060="","",(VLOOKUP(P3060,Flora!$F$2:$M$7000,3,FALSE)))</f>
        <v/>
      </c>
      <c r="S3060" t="str">
        <f>IF(P3060="","",(VLOOKUP(P3060,Flora!$F$2:$M$7000,4,FALSE)))</f>
        <v/>
      </c>
    </row>
    <row r="3061" spans="17:19" x14ac:dyDescent="0.25">
      <c r="Q3061" t="str">
        <f>IF(P3061="","",(VLOOKUP(P3061,Flora!$F$2:$M$7000,2,FALSE)))</f>
        <v/>
      </c>
      <c r="R3061" t="str">
        <f>IF(P3061="","",(VLOOKUP(P3061,Flora!$F$2:$M$7000,3,FALSE)))</f>
        <v/>
      </c>
      <c r="S3061" t="str">
        <f>IF(P3061="","",(VLOOKUP(P3061,Flora!$F$2:$M$7000,4,FALSE)))</f>
        <v/>
      </c>
    </row>
    <row r="3062" spans="17:19" x14ac:dyDescent="0.25">
      <c r="Q3062" t="str">
        <f>IF(P3062="","",(VLOOKUP(P3062,Flora!$F$2:$M$7000,2,FALSE)))</f>
        <v/>
      </c>
      <c r="R3062" t="str">
        <f>IF(P3062="","",(VLOOKUP(P3062,Flora!$F$2:$M$7000,3,FALSE)))</f>
        <v/>
      </c>
      <c r="S3062" t="str">
        <f>IF(P3062="","",(VLOOKUP(P3062,Flora!$F$2:$M$7000,4,FALSE)))</f>
        <v/>
      </c>
    </row>
    <row r="3063" spans="17:19" x14ac:dyDescent="0.25">
      <c r="Q3063" t="str">
        <f>IF(P3063="","",(VLOOKUP(P3063,Flora!$F$2:$M$7000,2,FALSE)))</f>
        <v/>
      </c>
      <c r="R3063" t="str">
        <f>IF(P3063="","",(VLOOKUP(P3063,Flora!$F$2:$M$7000,3,FALSE)))</f>
        <v/>
      </c>
      <c r="S3063" t="str">
        <f>IF(P3063="","",(VLOOKUP(P3063,Flora!$F$2:$M$7000,4,FALSE)))</f>
        <v/>
      </c>
    </row>
    <row r="3064" spans="17:19" x14ac:dyDescent="0.25">
      <c r="Q3064" t="str">
        <f>IF(P3064="","",(VLOOKUP(P3064,Flora!$F$2:$M$7000,2,FALSE)))</f>
        <v/>
      </c>
      <c r="R3064" t="str">
        <f>IF(P3064="","",(VLOOKUP(P3064,Flora!$F$2:$M$7000,3,FALSE)))</f>
        <v/>
      </c>
      <c r="S3064" t="str">
        <f>IF(P3064="","",(VLOOKUP(P3064,Flora!$F$2:$M$7000,4,FALSE)))</f>
        <v/>
      </c>
    </row>
    <row r="3065" spans="17:19" x14ac:dyDescent="0.25">
      <c r="Q3065" t="str">
        <f>IF(P3065="","",(VLOOKUP(P3065,Flora!$F$2:$M$7000,2,FALSE)))</f>
        <v/>
      </c>
      <c r="R3065" t="str">
        <f>IF(P3065="","",(VLOOKUP(P3065,Flora!$F$2:$M$7000,3,FALSE)))</f>
        <v/>
      </c>
      <c r="S3065" t="str">
        <f>IF(P3065="","",(VLOOKUP(P3065,Flora!$F$2:$M$7000,4,FALSE)))</f>
        <v/>
      </c>
    </row>
    <row r="3066" spans="17:19" x14ac:dyDescent="0.25">
      <c r="Q3066" t="str">
        <f>IF(P3066="","",(VLOOKUP(P3066,Flora!$F$2:$M$7000,2,FALSE)))</f>
        <v/>
      </c>
      <c r="R3066" t="str">
        <f>IF(P3066="","",(VLOOKUP(P3066,Flora!$F$2:$M$7000,3,FALSE)))</f>
        <v/>
      </c>
      <c r="S3066" t="str">
        <f>IF(P3066="","",(VLOOKUP(P3066,Flora!$F$2:$M$7000,4,FALSE)))</f>
        <v/>
      </c>
    </row>
    <row r="3067" spans="17:19" x14ac:dyDescent="0.25">
      <c r="Q3067" t="str">
        <f>IF(P3067="","",(VLOOKUP(P3067,Flora!$F$2:$M$7000,2,FALSE)))</f>
        <v/>
      </c>
      <c r="R3067" t="str">
        <f>IF(P3067="","",(VLOOKUP(P3067,Flora!$F$2:$M$7000,3,FALSE)))</f>
        <v/>
      </c>
      <c r="S3067" t="str">
        <f>IF(P3067="","",(VLOOKUP(P3067,Flora!$F$2:$M$7000,4,FALSE)))</f>
        <v/>
      </c>
    </row>
    <row r="3068" spans="17:19" x14ac:dyDescent="0.25">
      <c r="Q3068" t="str">
        <f>IF(P3068="","",(VLOOKUP(P3068,Flora!$F$2:$M$7000,2,FALSE)))</f>
        <v/>
      </c>
      <c r="R3068" t="str">
        <f>IF(P3068="","",(VLOOKUP(P3068,Flora!$F$2:$M$7000,3,FALSE)))</f>
        <v/>
      </c>
      <c r="S3068" t="str">
        <f>IF(P3068="","",(VLOOKUP(P3068,Flora!$F$2:$M$7000,4,FALSE)))</f>
        <v/>
      </c>
    </row>
    <row r="3069" spans="17:19" x14ac:dyDescent="0.25">
      <c r="Q3069" t="str">
        <f>IF(P3069="","",(VLOOKUP(P3069,Flora!$F$2:$M$7000,2,FALSE)))</f>
        <v/>
      </c>
      <c r="R3069" t="str">
        <f>IF(P3069="","",(VLOOKUP(P3069,Flora!$F$2:$M$7000,3,FALSE)))</f>
        <v/>
      </c>
      <c r="S3069" t="str">
        <f>IF(P3069="","",(VLOOKUP(P3069,Flora!$F$2:$M$7000,4,FALSE)))</f>
        <v/>
      </c>
    </row>
    <row r="3070" spans="17:19" x14ac:dyDescent="0.25">
      <c r="Q3070" t="str">
        <f>IF(P3070="","",(VLOOKUP(P3070,Flora!$F$2:$M$7000,2,FALSE)))</f>
        <v/>
      </c>
      <c r="R3070" t="str">
        <f>IF(P3070="","",(VLOOKUP(P3070,Flora!$F$2:$M$7000,3,FALSE)))</f>
        <v/>
      </c>
      <c r="S3070" t="str">
        <f>IF(P3070="","",(VLOOKUP(P3070,Flora!$F$2:$M$7000,4,FALSE)))</f>
        <v/>
      </c>
    </row>
    <row r="3071" spans="17:19" x14ac:dyDescent="0.25">
      <c r="Q3071" t="str">
        <f>IF(P3071="","",(VLOOKUP(P3071,Flora!$F$2:$M$7000,2,FALSE)))</f>
        <v/>
      </c>
      <c r="R3071" t="str">
        <f>IF(P3071="","",(VLOOKUP(P3071,Flora!$F$2:$M$7000,3,FALSE)))</f>
        <v/>
      </c>
      <c r="S3071" t="str">
        <f>IF(P3071="","",(VLOOKUP(P3071,Flora!$F$2:$M$7000,4,FALSE)))</f>
        <v/>
      </c>
    </row>
    <row r="3072" spans="17:19" x14ac:dyDescent="0.25">
      <c r="Q3072" t="str">
        <f>IF(P3072="","",(VLOOKUP(P3072,Flora!$F$2:$M$7000,2,FALSE)))</f>
        <v/>
      </c>
      <c r="R3072" t="str">
        <f>IF(P3072="","",(VLOOKUP(P3072,Flora!$F$2:$M$7000,3,FALSE)))</f>
        <v/>
      </c>
      <c r="S3072" t="str">
        <f>IF(P3072="","",(VLOOKUP(P3072,Flora!$F$2:$M$7000,4,FALSE)))</f>
        <v/>
      </c>
    </row>
    <row r="3073" spans="17:19" x14ac:dyDescent="0.25">
      <c r="Q3073" t="str">
        <f>IF(P3073="","",(VLOOKUP(P3073,Flora!$F$2:$M$7000,2,FALSE)))</f>
        <v/>
      </c>
      <c r="R3073" t="str">
        <f>IF(P3073="","",(VLOOKUP(P3073,Flora!$F$2:$M$7000,3,FALSE)))</f>
        <v/>
      </c>
      <c r="S3073" t="str">
        <f>IF(P3073="","",(VLOOKUP(P3073,Flora!$F$2:$M$7000,4,FALSE)))</f>
        <v/>
      </c>
    </row>
    <row r="3074" spans="17:19" x14ac:dyDescent="0.25">
      <c r="Q3074" t="str">
        <f>IF(P3074="","",(VLOOKUP(P3074,Flora!$F$2:$M$7000,2,FALSE)))</f>
        <v/>
      </c>
      <c r="R3074" t="str">
        <f>IF(P3074="","",(VLOOKUP(P3074,Flora!$F$2:$M$7000,3,FALSE)))</f>
        <v/>
      </c>
      <c r="S3074" t="str">
        <f>IF(P3074="","",(VLOOKUP(P3074,Flora!$F$2:$M$7000,4,FALSE)))</f>
        <v/>
      </c>
    </row>
    <row r="3075" spans="17:19" x14ac:dyDescent="0.25">
      <c r="Q3075" t="str">
        <f>IF(P3075="","",(VLOOKUP(P3075,Flora!$F$2:$M$7000,2,FALSE)))</f>
        <v/>
      </c>
      <c r="R3075" t="str">
        <f>IF(P3075="","",(VLOOKUP(P3075,Flora!$F$2:$M$7000,3,FALSE)))</f>
        <v/>
      </c>
      <c r="S3075" t="str">
        <f>IF(P3075="","",(VLOOKUP(P3075,Flora!$F$2:$M$7000,4,FALSE)))</f>
        <v/>
      </c>
    </row>
    <row r="3076" spans="17:19" x14ac:dyDescent="0.25">
      <c r="Q3076" t="str">
        <f>IF(P3076="","",(VLOOKUP(P3076,Flora!$F$2:$M$7000,2,FALSE)))</f>
        <v/>
      </c>
      <c r="R3076" t="str">
        <f>IF(P3076="","",(VLOOKUP(P3076,Flora!$F$2:$M$7000,3,FALSE)))</f>
        <v/>
      </c>
      <c r="S3076" t="str">
        <f>IF(P3076="","",(VLOOKUP(P3076,Flora!$F$2:$M$7000,4,FALSE)))</f>
        <v/>
      </c>
    </row>
    <row r="3077" spans="17:19" x14ac:dyDescent="0.25">
      <c r="Q3077" t="str">
        <f>IF(P3077="","",(VLOOKUP(P3077,Flora!$F$2:$M$7000,2,FALSE)))</f>
        <v/>
      </c>
      <c r="R3077" t="str">
        <f>IF(P3077="","",(VLOOKUP(P3077,Flora!$F$2:$M$7000,3,FALSE)))</f>
        <v/>
      </c>
      <c r="S3077" t="str">
        <f>IF(P3077="","",(VLOOKUP(P3077,Flora!$F$2:$M$7000,4,FALSE)))</f>
        <v/>
      </c>
    </row>
    <row r="3078" spans="17:19" x14ac:dyDescent="0.25">
      <c r="Q3078" t="str">
        <f>IF(P3078="","",(VLOOKUP(P3078,Flora!$F$2:$M$7000,2,FALSE)))</f>
        <v/>
      </c>
      <c r="R3078" t="str">
        <f>IF(P3078="","",(VLOOKUP(P3078,Flora!$F$2:$M$7000,3,FALSE)))</f>
        <v/>
      </c>
      <c r="S3078" t="str">
        <f>IF(P3078="","",(VLOOKUP(P3078,Flora!$F$2:$M$7000,4,FALSE)))</f>
        <v/>
      </c>
    </row>
    <row r="3079" spans="17:19" x14ac:dyDescent="0.25">
      <c r="Q3079" t="str">
        <f>IF(P3079="","",(VLOOKUP(P3079,Flora!$F$2:$M$7000,2,FALSE)))</f>
        <v/>
      </c>
      <c r="R3079" t="str">
        <f>IF(P3079="","",(VLOOKUP(P3079,Flora!$F$2:$M$7000,3,FALSE)))</f>
        <v/>
      </c>
      <c r="S3079" t="str">
        <f>IF(P3079="","",(VLOOKUP(P3079,Flora!$F$2:$M$7000,4,FALSE)))</f>
        <v/>
      </c>
    </row>
    <row r="3080" spans="17:19" x14ac:dyDescent="0.25">
      <c r="Q3080" t="str">
        <f>IF(P3080="","",(VLOOKUP(P3080,Flora!$F$2:$M$7000,2,FALSE)))</f>
        <v/>
      </c>
      <c r="R3080" t="str">
        <f>IF(P3080="","",(VLOOKUP(P3080,Flora!$F$2:$M$7000,3,FALSE)))</f>
        <v/>
      </c>
      <c r="S3080" t="str">
        <f>IF(P3080="","",(VLOOKUP(P3080,Flora!$F$2:$M$7000,4,FALSE)))</f>
        <v/>
      </c>
    </row>
    <row r="3081" spans="17:19" x14ac:dyDescent="0.25">
      <c r="Q3081" t="str">
        <f>IF(P3081="","",(VLOOKUP(P3081,Flora!$F$2:$M$7000,2,FALSE)))</f>
        <v/>
      </c>
      <c r="R3081" t="str">
        <f>IF(P3081="","",(VLOOKUP(P3081,Flora!$F$2:$M$7000,3,FALSE)))</f>
        <v/>
      </c>
      <c r="S3081" t="str">
        <f>IF(P3081="","",(VLOOKUP(P3081,Flora!$F$2:$M$7000,4,FALSE)))</f>
        <v/>
      </c>
    </row>
    <row r="3082" spans="17:19" x14ac:dyDescent="0.25">
      <c r="Q3082" t="str">
        <f>IF(P3082="","",(VLOOKUP(P3082,Flora!$F$2:$M$7000,2,FALSE)))</f>
        <v/>
      </c>
      <c r="R3082" t="str">
        <f>IF(P3082="","",(VLOOKUP(P3082,Flora!$F$2:$M$7000,3,FALSE)))</f>
        <v/>
      </c>
      <c r="S3082" t="str">
        <f>IF(P3082="","",(VLOOKUP(P3082,Flora!$F$2:$M$7000,4,FALSE)))</f>
        <v/>
      </c>
    </row>
    <row r="3083" spans="17:19" x14ac:dyDescent="0.25">
      <c r="Q3083" t="str">
        <f>IF(P3083="","",(VLOOKUP(P3083,Flora!$F$2:$M$7000,2,FALSE)))</f>
        <v/>
      </c>
      <c r="R3083" t="str">
        <f>IF(P3083="","",(VLOOKUP(P3083,Flora!$F$2:$M$7000,3,FALSE)))</f>
        <v/>
      </c>
      <c r="S3083" t="str">
        <f>IF(P3083="","",(VLOOKUP(P3083,Flora!$F$2:$M$7000,4,FALSE)))</f>
        <v/>
      </c>
    </row>
    <row r="3084" spans="17:19" x14ac:dyDescent="0.25">
      <c r="Q3084" t="str">
        <f>IF(P3084="","",(VLOOKUP(P3084,Flora!$F$2:$M$7000,2,FALSE)))</f>
        <v/>
      </c>
      <c r="R3084" t="str">
        <f>IF(P3084="","",(VLOOKUP(P3084,Flora!$F$2:$M$7000,3,FALSE)))</f>
        <v/>
      </c>
      <c r="S3084" t="str">
        <f>IF(P3084="","",(VLOOKUP(P3084,Flora!$F$2:$M$7000,4,FALSE)))</f>
        <v/>
      </c>
    </row>
    <row r="3085" spans="17:19" x14ac:dyDescent="0.25">
      <c r="Q3085" t="str">
        <f>IF(P3085="","",(VLOOKUP(P3085,Flora!$F$2:$M$7000,2,FALSE)))</f>
        <v/>
      </c>
      <c r="R3085" t="str">
        <f>IF(P3085="","",(VLOOKUP(P3085,Flora!$F$2:$M$7000,3,FALSE)))</f>
        <v/>
      </c>
      <c r="S3085" t="str">
        <f>IF(P3085="","",(VLOOKUP(P3085,Flora!$F$2:$M$7000,4,FALSE)))</f>
        <v/>
      </c>
    </row>
    <row r="3086" spans="17:19" x14ac:dyDescent="0.25">
      <c r="Q3086" t="str">
        <f>IF(P3086="","",(VLOOKUP(P3086,Flora!$F$2:$M$7000,2,FALSE)))</f>
        <v/>
      </c>
      <c r="R3086" t="str">
        <f>IF(P3086="","",(VLOOKUP(P3086,Flora!$F$2:$M$7000,3,FALSE)))</f>
        <v/>
      </c>
      <c r="S3086" t="str">
        <f>IF(P3086="","",(VLOOKUP(P3086,Flora!$F$2:$M$7000,4,FALSE)))</f>
        <v/>
      </c>
    </row>
    <row r="3087" spans="17:19" x14ac:dyDescent="0.25">
      <c r="Q3087" t="str">
        <f>IF(P3087="","",(VLOOKUP(P3087,Flora!$F$2:$M$7000,2,FALSE)))</f>
        <v/>
      </c>
      <c r="R3087" t="str">
        <f>IF(P3087="","",(VLOOKUP(P3087,Flora!$F$2:$M$7000,3,FALSE)))</f>
        <v/>
      </c>
      <c r="S3087" t="str">
        <f>IF(P3087="","",(VLOOKUP(P3087,Flora!$F$2:$M$7000,4,FALSE)))</f>
        <v/>
      </c>
    </row>
    <row r="3088" spans="17:19" x14ac:dyDescent="0.25">
      <c r="Q3088" t="str">
        <f>IF(P3088="","",(VLOOKUP(P3088,Flora!$F$2:$M$7000,2,FALSE)))</f>
        <v/>
      </c>
      <c r="R3088" t="str">
        <f>IF(P3088="","",(VLOOKUP(P3088,Flora!$F$2:$M$7000,3,FALSE)))</f>
        <v/>
      </c>
      <c r="S3088" t="str">
        <f>IF(P3088="","",(VLOOKUP(P3088,Flora!$F$2:$M$7000,4,FALSE)))</f>
        <v/>
      </c>
    </row>
    <row r="3089" spans="17:19" x14ac:dyDescent="0.25">
      <c r="Q3089" t="str">
        <f>IF(P3089="","",(VLOOKUP(P3089,Flora!$F$2:$M$7000,2,FALSE)))</f>
        <v/>
      </c>
      <c r="R3089" t="str">
        <f>IF(P3089="","",(VLOOKUP(P3089,Flora!$F$2:$M$7000,3,FALSE)))</f>
        <v/>
      </c>
      <c r="S3089" t="str">
        <f>IF(P3089="","",(VLOOKUP(P3089,Flora!$F$2:$M$7000,4,FALSE)))</f>
        <v/>
      </c>
    </row>
    <row r="3090" spans="17:19" x14ac:dyDescent="0.25">
      <c r="Q3090" t="str">
        <f>IF(P3090="","",(VLOOKUP(P3090,Flora!$F$2:$M$7000,2,FALSE)))</f>
        <v/>
      </c>
      <c r="R3090" t="str">
        <f>IF(P3090="","",(VLOOKUP(P3090,Flora!$F$2:$M$7000,3,FALSE)))</f>
        <v/>
      </c>
      <c r="S3090" t="str">
        <f>IF(P3090="","",(VLOOKUP(P3090,Flora!$F$2:$M$7000,4,FALSE)))</f>
        <v/>
      </c>
    </row>
    <row r="3091" spans="17:19" x14ac:dyDescent="0.25">
      <c r="Q3091" t="str">
        <f>IF(P3091="","",(VLOOKUP(P3091,Flora!$F$2:$M$7000,2,FALSE)))</f>
        <v/>
      </c>
      <c r="R3091" t="str">
        <f>IF(P3091="","",(VLOOKUP(P3091,Flora!$F$2:$M$7000,3,FALSE)))</f>
        <v/>
      </c>
      <c r="S3091" t="str">
        <f>IF(P3091="","",(VLOOKUP(P3091,Flora!$F$2:$M$7000,4,FALSE)))</f>
        <v/>
      </c>
    </row>
    <row r="3092" spans="17:19" x14ac:dyDescent="0.25">
      <c r="Q3092" t="str">
        <f>IF(P3092="","",(VLOOKUP(P3092,Flora!$F$2:$M$7000,2,FALSE)))</f>
        <v/>
      </c>
      <c r="R3092" t="str">
        <f>IF(P3092="","",(VLOOKUP(P3092,Flora!$F$2:$M$7000,3,FALSE)))</f>
        <v/>
      </c>
      <c r="S3092" t="str">
        <f>IF(P3092="","",(VLOOKUP(P3092,Flora!$F$2:$M$7000,4,FALSE)))</f>
        <v/>
      </c>
    </row>
    <row r="3093" spans="17:19" x14ac:dyDescent="0.25">
      <c r="Q3093" t="str">
        <f>IF(P3093="","",(VLOOKUP(P3093,Flora!$F$2:$M$7000,2,FALSE)))</f>
        <v/>
      </c>
      <c r="R3093" t="str">
        <f>IF(P3093="","",(VLOOKUP(P3093,Flora!$F$2:$M$7000,3,FALSE)))</f>
        <v/>
      </c>
      <c r="S3093" t="str">
        <f>IF(P3093="","",(VLOOKUP(P3093,Flora!$F$2:$M$7000,4,FALSE)))</f>
        <v/>
      </c>
    </row>
    <row r="3094" spans="17:19" x14ac:dyDescent="0.25">
      <c r="Q3094" t="str">
        <f>IF(P3094="","",(VLOOKUP(P3094,Flora!$F$2:$M$7000,2,FALSE)))</f>
        <v/>
      </c>
      <c r="R3094" t="str">
        <f>IF(P3094="","",(VLOOKUP(P3094,Flora!$F$2:$M$7000,3,FALSE)))</f>
        <v/>
      </c>
      <c r="S3094" t="str">
        <f>IF(P3094="","",(VLOOKUP(P3094,Flora!$F$2:$M$7000,4,FALSE)))</f>
        <v/>
      </c>
    </row>
    <row r="3095" spans="17:19" x14ac:dyDescent="0.25">
      <c r="Q3095" t="str">
        <f>IF(P3095="","",(VLOOKUP(P3095,Flora!$F$2:$M$7000,2,FALSE)))</f>
        <v/>
      </c>
      <c r="R3095" t="str">
        <f>IF(P3095="","",(VLOOKUP(P3095,Flora!$F$2:$M$7000,3,FALSE)))</f>
        <v/>
      </c>
      <c r="S3095" t="str">
        <f>IF(P3095="","",(VLOOKUP(P3095,Flora!$F$2:$M$7000,4,FALSE)))</f>
        <v/>
      </c>
    </row>
    <row r="3096" spans="17:19" x14ac:dyDescent="0.25">
      <c r="Q3096" t="str">
        <f>IF(P3096="","",(VLOOKUP(P3096,Flora!$F$2:$M$7000,2,FALSE)))</f>
        <v/>
      </c>
      <c r="R3096" t="str">
        <f>IF(P3096="","",(VLOOKUP(P3096,Flora!$F$2:$M$7000,3,FALSE)))</f>
        <v/>
      </c>
      <c r="S3096" t="str">
        <f>IF(P3096="","",(VLOOKUP(P3096,Flora!$F$2:$M$7000,4,FALSE)))</f>
        <v/>
      </c>
    </row>
    <row r="3097" spans="17:19" x14ac:dyDescent="0.25">
      <c r="Q3097" t="str">
        <f>IF(P3097="","",(VLOOKUP(P3097,Flora!$F$2:$M$7000,2,FALSE)))</f>
        <v/>
      </c>
      <c r="R3097" t="str">
        <f>IF(P3097="","",(VLOOKUP(P3097,Flora!$F$2:$M$7000,3,FALSE)))</f>
        <v/>
      </c>
      <c r="S3097" t="str">
        <f>IF(P3097="","",(VLOOKUP(P3097,Flora!$F$2:$M$7000,4,FALSE)))</f>
        <v/>
      </c>
    </row>
    <row r="3098" spans="17:19" x14ac:dyDescent="0.25">
      <c r="Q3098" t="str">
        <f>IF(P3098="","",(VLOOKUP(P3098,Flora!$F$2:$M$7000,2,FALSE)))</f>
        <v/>
      </c>
      <c r="R3098" t="str">
        <f>IF(P3098="","",(VLOOKUP(P3098,Flora!$F$2:$M$7000,3,FALSE)))</f>
        <v/>
      </c>
      <c r="S3098" t="str">
        <f>IF(P3098="","",(VLOOKUP(P3098,Flora!$F$2:$M$7000,4,FALSE)))</f>
        <v/>
      </c>
    </row>
    <row r="3099" spans="17:19" x14ac:dyDescent="0.25">
      <c r="Q3099" t="str">
        <f>IF(P3099="","",(VLOOKUP(P3099,Flora!$F$2:$M$7000,2,FALSE)))</f>
        <v/>
      </c>
      <c r="R3099" t="str">
        <f>IF(P3099="","",(VLOOKUP(P3099,Flora!$F$2:$M$7000,3,FALSE)))</f>
        <v/>
      </c>
      <c r="S3099" t="str">
        <f>IF(P3099="","",(VLOOKUP(P3099,Flora!$F$2:$M$7000,4,FALSE)))</f>
        <v/>
      </c>
    </row>
    <row r="3100" spans="17:19" x14ac:dyDescent="0.25">
      <c r="Q3100" t="str">
        <f>IF(P3100="","",(VLOOKUP(P3100,Flora!$F$2:$M$7000,2,FALSE)))</f>
        <v/>
      </c>
      <c r="R3100" t="str">
        <f>IF(P3100="","",(VLOOKUP(P3100,Flora!$F$2:$M$7000,3,FALSE)))</f>
        <v/>
      </c>
      <c r="S3100" t="str">
        <f>IF(P3100="","",(VLOOKUP(P3100,Flora!$F$2:$M$7000,4,FALSE)))</f>
        <v/>
      </c>
    </row>
    <row r="3101" spans="17:19" x14ac:dyDescent="0.25">
      <c r="Q3101" t="str">
        <f>IF(P3101="","",(VLOOKUP(P3101,Flora!$F$2:$M$7000,2,FALSE)))</f>
        <v/>
      </c>
      <c r="R3101" t="str">
        <f>IF(P3101="","",(VLOOKUP(P3101,Flora!$F$2:$M$7000,3,FALSE)))</f>
        <v/>
      </c>
      <c r="S3101" t="str">
        <f>IF(P3101="","",(VLOOKUP(P3101,Flora!$F$2:$M$7000,4,FALSE)))</f>
        <v/>
      </c>
    </row>
    <row r="3102" spans="17:19" x14ac:dyDescent="0.25">
      <c r="Q3102" t="str">
        <f>IF(P3102="","",(VLOOKUP(P3102,Flora!$F$2:$M$7000,2,FALSE)))</f>
        <v/>
      </c>
      <c r="R3102" t="str">
        <f>IF(P3102="","",(VLOOKUP(P3102,Flora!$F$2:$M$7000,3,FALSE)))</f>
        <v/>
      </c>
      <c r="S3102" t="str">
        <f>IF(P3102="","",(VLOOKUP(P3102,Flora!$F$2:$M$7000,4,FALSE)))</f>
        <v/>
      </c>
    </row>
    <row r="3103" spans="17:19" x14ac:dyDescent="0.25">
      <c r="Q3103" t="str">
        <f>IF(P3103="","",(VLOOKUP(P3103,Flora!$F$2:$M$7000,2,FALSE)))</f>
        <v/>
      </c>
      <c r="R3103" t="str">
        <f>IF(P3103="","",(VLOOKUP(P3103,Flora!$F$2:$M$7000,3,FALSE)))</f>
        <v/>
      </c>
      <c r="S3103" t="str">
        <f>IF(P3103="","",(VLOOKUP(P3103,Flora!$F$2:$M$7000,4,FALSE)))</f>
        <v/>
      </c>
    </row>
    <row r="3104" spans="17:19" x14ac:dyDescent="0.25">
      <c r="Q3104" t="str">
        <f>IF(P3104="","",(VLOOKUP(P3104,Flora!$F$2:$M$7000,2,FALSE)))</f>
        <v/>
      </c>
      <c r="R3104" t="str">
        <f>IF(P3104="","",(VLOOKUP(P3104,Flora!$F$2:$M$7000,3,FALSE)))</f>
        <v/>
      </c>
      <c r="S3104" t="str">
        <f>IF(P3104="","",(VLOOKUP(P3104,Flora!$F$2:$M$7000,4,FALSE)))</f>
        <v/>
      </c>
    </row>
    <row r="3105" spans="17:19" x14ac:dyDescent="0.25">
      <c r="Q3105" t="str">
        <f>IF(P3105="","",(VLOOKUP(P3105,Flora!$F$2:$M$7000,2,FALSE)))</f>
        <v/>
      </c>
      <c r="R3105" t="str">
        <f>IF(P3105="","",(VLOOKUP(P3105,Flora!$F$2:$M$7000,3,FALSE)))</f>
        <v/>
      </c>
      <c r="S3105" t="str">
        <f>IF(P3105="","",(VLOOKUP(P3105,Flora!$F$2:$M$7000,4,FALSE)))</f>
        <v/>
      </c>
    </row>
    <row r="3106" spans="17:19" x14ac:dyDescent="0.25">
      <c r="Q3106" t="str">
        <f>IF(P3106="","",(VLOOKUP(P3106,Flora!$F$2:$M$7000,2,FALSE)))</f>
        <v/>
      </c>
      <c r="R3106" t="str">
        <f>IF(P3106="","",(VLOOKUP(P3106,Flora!$F$2:$M$7000,3,FALSE)))</f>
        <v/>
      </c>
      <c r="S3106" t="str">
        <f>IF(P3106="","",(VLOOKUP(P3106,Flora!$F$2:$M$7000,4,FALSE)))</f>
        <v/>
      </c>
    </row>
    <row r="3107" spans="17:19" x14ac:dyDescent="0.25">
      <c r="Q3107" t="str">
        <f>IF(P3107="","",(VLOOKUP(P3107,Flora!$F$2:$M$7000,2,FALSE)))</f>
        <v/>
      </c>
      <c r="R3107" t="str">
        <f>IF(P3107="","",(VLOOKUP(P3107,Flora!$F$2:$M$7000,3,FALSE)))</f>
        <v/>
      </c>
      <c r="S3107" t="str">
        <f>IF(P3107="","",(VLOOKUP(P3107,Flora!$F$2:$M$7000,4,FALSE)))</f>
        <v/>
      </c>
    </row>
    <row r="3108" spans="17:19" x14ac:dyDescent="0.25">
      <c r="Q3108" t="str">
        <f>IF(P3108="","",(VLOOKUP(P3108,Flora!$F$2:$M$7000,2,FALSE)))</f>
        <v/>
      </c>
      <c r="R3108" t="str">
        <f>IF(P3108="","",(VLOOKUP(P3108,Flora!$F$2:$M$7000,3,FALSE)))</f>
        <v/>
      </c>
      <c r="S3108" t="str">
        <f>IF(P3108="","",(VLOOKUP(P3108,Flora!$F$2:$M$7000,4,FALSE)))</f>
        <v/>
      </c>
    </row>
    <row r="3109" spans="17:19" x14ac:dyDescent="0.25">
      <c r="Q3109" t="str">
        <f>IF(P3109="","",(VLOOKUP(P3109,Flora!$F$2:$M$7000,2,FALSE)))</f>
        <v/>
      </c>
      <c r="R3109" t="str">
        <f>IF(P3109="","",(VLOOKUP(P3109,Flora!$F$2:$M$7000,3,FALSE)))</f>
        <v/>
      </c>
      <c r="S3109" t="str">
        <f>IF(P3109="","",(VLOOKUP(P3109,Flora!$F$2:$M$7000,4,FALSE)))</f>
        <v/>
      </c>
    </row>
    <row r="3110" spans="17:19" x14ac:dyDescent="0.25">
      <c r="Q3110" t="str">
        <f>IF(P3110="","",(VLOOKUP(P3110,Flora!$F$2:$M$7000,2,FALSE)))</f>
        <v/>
      </c>
      <c r="R3110" t="str">
        <f>IF(P3110="","",(VLOOKUP(P3110,Flora!$F$2:$M$7000,3,FALSE)))</f>
        <v/>
      </c>
      <c r="S3110" t="str">
        <f>IF(P3110="","",(VLOOKUP(P3110,Flora!$F$2:$M$7000,4,FALSE)))</f>
        <v/>
      </c>
    </row>
    <row r="3111" spans="17:19" x14ac:dyDescent="0.25">
      <c r="Q3111" t="str">
        <f>IF(P3111="","",(VLOOKUP(P3111,Flora!$F$2:$M$7000,2,FALSE)))</f>
        <v/>
      </c>
      <c r="R3111" t="str">
        <f>IF(P3111="","",(VLOOKUP(P3111,Flora!$F$2:$M$7000,3,FALSE)))</f>
        <v/>
      </c>
      <c r="S3111" t="str">
        <f>IF(P3111="","",(VLOOKUP(P3111,Flora!$F$2:$M$7000,4,FALSE)))</f>
        <v/>
      </c>
    </row>
    <row r="3112" spans="17:19" x14ac:dyDescent="0.25">
      <c r="Q3112" t="str">
        <f>IF(P3112="","",(VLOOKUP(P3112,Flora!$F$2:$M$7000,2,FALSE)))</f>
        <v/>
      </c>
      <c r="R3112" t="str">
        <f>IF(P3112="","",(VLOOKUP(P3112,Flora!$F$2:$M$7000,3,FALSE)))</f>
        <v/>
      </c>
      <c r="S3112" t="str">
        <f>IF(P3112="","",(VLOOKUP(P3112,Flora!$F$2:$M$7000,4,FALSE)))</f>
        <v/>
      </c>
    </row>
    <row r="3113" spans="17:19" x14ac:dyDescent="0.25">
      <c r="Q3113" t="str">
        <f>IF(P3113="","",(VLOOKUP(P3113,Flora!$F$2:$M$7000,2,FALSE)))</f>
        <v/>
      </c>
      <c r="R3113" t="str">
        <f>IF(P3113="","",(VLOOKUP(P3113,Flora!$F$2:$M$7000,3,FALSE)))</f>
        <v/>
      </c>
      <c r="S3113" t="str">
        <f>IF(P3113="","",(VLOOKUP(P3113,Flora!$F$2:$M$7000,4,FALSE)))</f>
        <v/>
      </c>
    </row>
    <row r="3114" spans="17:19" x14ac:dyDescent="0.25">
      <c r="Q3114" t="str">
        <f>IF(P3114="","",(VLOOKUP(P3114,Flora!$F$2:$M$7000,2,FALSE)))</f>
        <v/>
      </c>
      <c r="R3114" t="str">
        <f>IF(P3114="","",(VLOOKUP(P3114,Flora!$F$2:$M$7000,3,FALSE)))</f>
        <v/>
      </c>
      <c r="S3114" t="str">
        <f>IF(P3114="","",(VLOOKUP(P3114,Flora!$F$2:$M$7000,4,FALSE)))</f>
        <v/>
      </c>
    </row>
    <row r="3115" spans="17:19" x14ac:dyDescent="0.25">
      <c r="Q3115" t="str">
        <f>IF(P3115="","",(VLOOKUP(P3115,Flora!$F$2:$M$7000,2,FALSE)))</f>
        <v/>
      </c>
      <c r="R3115" t="str">
        <f>IF(P3115="","",(VLOOKUP(P3115,Flora!$F$2:$M$7000,3,FALSE)))</f>
        <v/>
      </c>
      <c r="S3115" t="str">
        <f>IF(P3115="","",(VLOOKUP(P3115,Flora!$F$2:$M$7000,4,FALSE)))</f>
        <v/>
      </c>
    </row>
    <row r="3116" spans="17:19" x14ac:dyDescent="0.25">
      <c r="Q3116" t="str">
        <f>IF(P3116="","",(VLOOKUP(P3116,Flora!$F$2:$M$7000,2,FALSE)))</f>
        <v/>
      </c>
      <c r="R3116" t="str">
        <f>IF(P3116="","",(VLOOKUP(P3116,Flora!$F$2:$M$7000,3,FALSE)))</f>
        <v/>
      </c>
      <c r="S3116" t="str">
        <f>IF(P3116="","",(VLOOKUP(P3116,Flora!$F$2:$M$7000,4,FALSE)))</f>
        <v/>
      </c>
    </row>
    <row r="3117" spans="17:19" x14ac:dyDescent="0.25">
      <c r="Q3117" t="str">
        <f>IF(P3117="","",(VLOOKUP(P3117,Flora!$F$2:$M$7000,2,FALSE)))</f>
        <v/>
      </c>
      <c r="R3117" t="str">
        <f>IF(P3117="","",(VLOOKUP(P3117,Flora!$F$2:$M$7000,3,FALSE)))</f>
        <v/>
      </c>
      <c r="S3117" t="str">
        <f>IF(P3117="","",(VLOOKUP(P3117,Flora!$F$2:$M$7000,4,FALSE)))</f>
        <v/>
      </c>
    </row>
    <row r="3118" spans="17:19" x14ac:dyDescent="0.25">
      <c r="Q3118" t="str">
        <f>IF(P3118="","",(VLOOKUP(P3118,Flora!$F$2:$M$7000,2,FALSE)))</f>
        <v/>
      </c>
      <c r="R3118" t="str">
        <f>IF(P3118="","",(VLOOKUP(P3118,Flora!$F$2:$M$7000,3,FALSE)))</f>
        <v/>
      </c>
      <c r="S3118" t="str">
        <f>IF(P3118="","",(VLOOKUP(P3118,Flora!$F$2:$M$7000,4,FALSE)))</f>
        <v/>
      </c>
    </row>
    <row r="3119" spans="17:19" x14ac:dyDescent="0.25">
      <c r="Q3119" t="str">
        <f>IF(P3119="","",(VLOOKUP(P3119,Flora!$F$2:$M$7000,2,FALSE)))</f>
        <v/>
      </c>
      <c r="R3119" t="str">
        <f>IF(P3119="","",(VLOOKUP(P3119,Flora!$F$2:$M$7000,3,FALSE)))</f>
        <v/>
      </c>
      <c r="S3119" t="str">
        <f>IF(P3119="","",(VLOOKUP(P3119,Flora!$F$2:$M$7000,4,FALSE)))</f>
        <v/>
      </c>
    </row>
    <row r="3120" spans="17:19" x14ac:dyDescent="0.25">
      <c r="Q3120" t="str">
        <f>IF(P3120="","",(VLOOKUP(P3120,Flora!$F$2:$M$7000,2,FALSE)))</f>
        <v/>
      </c>
      <c r="R3120" t="str">
        <f>IF(P3120="","",(VLOOKUP(P3120,Flora!$F$2:$M$7000,3,FALSE)))</f>
        <v/>
      </c>
      <c r="S3120" t="str">
        <f>IF(P3120="","",(VLOOKUP(P3120,Flora!$F$2:$M$7000,4,FALSE)))</f>
        <v/>
      </c>
    </row>
    <row r="3121" spans="17:19" x14ac:dyDescent="0.25">
      <c r="Q3121" t="str">
        <f>IF(P3121="","",(VLOOKUP(P3121,Flora!$F$2:$M$7000,2,FALSE)))</f>
        <v/>
      </c>
      <c r="R3121" t="str">
        <f>IF(P3121="","",(VLOOKUP(P3121,Flora!$F$2:$M$7000,3,FALSE)))</f>
        <v/>
      </c>
      <c r="S3121" t="str">
        <f>IF(P3121="","",(VLOOKUP(P3121,Flora!$F$2:$M$7000,4,FALSE)))</f>
        <v/>
      </c>
    </row>
    <row r="3122" spans="17:19" x14ac:dyDescent="0.25">
      <c r="Q3122" t="str">
        <f>IF(P3122="","",(VLOOKUP(P3122,Flora!$F$2:$M$7000,2,FALSE)))</f>
        <v/>
      </c>
      <c r="R3122" t="str">
        <f>IF(P3122="","",(VLOOKUP(P3122,Flora!$F$2:$M$7000,3,FALSE)))</f>
        <v/>
      </c>
      <c r="S3122" t="str">
        <f>IF(P3122="","",(VLOOKUP(P3122,Flora!$F$2:$M$7000,4,FALSE)))</f>
        <v/>
      </c>
    </row>
    <row r="3123" spans="17:19" x14ac:dyDescent="0.25">
      <c r="Q3123" t="str">
        <f>IF(P3123="","",(VLOOKUP(P3123,Flora!$F$2:$M$7000,2,FALSE)))</f>
        <v/>
      </c>
      <c r="R3123" t="str">
        <f>IF(P3123="","",(VLOOKUP(P3123,Flora!$F$2:$M$7000,3,FALSE)))</f>
        <v/>
      </c>
      <c r="S3123" t="str">
        <f>IF(P3123="","",(VLOOKUP(P3123,Flora!$F$2:$M$7000,4,FALSE)))</f>
        <v/>
      </c>
    </row>
    <row r="3124" spans="17:19" x14ac:dyDescent="0.25">
      <c r="Q3124" t="str">
        <f>IF(P3124="","",(VLOOKUP(P3124,Flora!$F$2:$M$7000,2,FALSE)))</f>
        <v/>
      </c>
      <c r="R3124" t="str">
        <f>IF(P3124="","",(VLOOKUP(P3124,Flora!$F$2:$M$7000,3,FALSE)))</f>
        <v/>
      </c>
      <c r="S3124" t="str">
        <f>IF(P3124="","",(VLOOKUP(P3124,Flora!$F$2:$M$7000,4,FALSE)))</f>
        <v/>
      </c>
    </row>
    <row r="3125" spans="17:19" x14ac:dyDescent="0.25">
      <c r="Q3125" t="str">
        <f>IF(P3125="","",(VLOOKUP(P3125,Flora!$F$2:$M$7000,2,FALSE)))</f>
        <v/>
      </c>
      <c r="R3125" t="str">
        <f>IF(P3125="","",(VLOOKUP(P3125,Flora!$F$2:$M$7000,3,FALSE)))</f>
        <v/>
      </c>
      <c r="S3125" t="str">
        <f>IF(P3125="","",(VLOOKUP(P3125,Flora!$F$2:$M$7000,4,FALSE)))</f>
        <v/>
      </c>
    </row>
    <row r="3126" spans="17:19" x14ac:dyDescent="0.25">
      <c r="Q3126" t="str">
        <f>IF(P3126="","",(VLOOKUP(P3126,Flora!$F$2:$M$7000,2,FALSE)))</f>
        <v/>
      </c>
      <c r="R3126" t="str">
        <f>IF(P3126="","",(VLOOKUP(P3126,Flora!$F$2:$M$7000,3,FALSE)))</f>
        <v/>
      </c>
      <c r="S3126" t="str">
        <f>IF(P3126="","",(VLOOKUP(P3126,Flora!$F$2:$M$7000,4,FALSE)))</f>
        <v/>
      </c>
    </row>
    <row r="3127" spans="17:19" x14ac:dyDescent="0.25">
      <c r="Q3127" t="str">
        <f>IF(P3127="","",(VLOOKUP(P3127,Flora!$F$2:$M$7000,2,FALSE)))</f>
        <v/>
      </c>
      <c r="R3127" t="str">
        <f>IF(P3127="","",(VLOOKUP(P3127,Flora!$F$2:$M$7000,3,FALSE)))</f>
        <v/>
      </c>
      <c r="S3127" t="str">
        <f>IF(P3127="","",(VLOOKUP(P3127,Flora!$F$2:$M$7000,4,FALSE)))</f>
        <v/>
      </c>
    </row>
    <row r="3128" spans="17:19" x14ac:dyDescent="0.25">
      <c r="Q3128" t="str">
        <f>IF(P3128="","",(VLOOKUP(P3128,Flora!$F$2:$M$7000,2,FALSE)))</f>
        <v/>
      </c>
      <c r="R3128" t="str">
        <f>IF(P3128="","",(VLOOKUP(P3128,Flora!$F$2:$M$7000,3,FALSE)))</f>
        <v/>
      </c>
      <c r="S3128" t="str">
        <f>IF(P3128="","",(VLOOKUP(P3128,Flora!$F$2:$M$7000,4,FALSE)))</f>
        <v/>
      </c>
    </row>
    <row r="3129" spans="17:19" x14ac:dyDescent="0.25">
      <c r="Q3129" t="str">
        <f>IF(P3129="","",(VLOOKUP(P3129,Flora!$F$2:$M$7000,2,FALSE)))</f>
        <v/>
      </c>
      <c r="R3129" t="str">
        <f>IF(P3129="","",(VLOOKUP(P3129,Flora!$F$2:$M$7000,3,FALSE)))</f>
        <v/>
      </c>
      <c r="S3129" t="str">
        <f>IF(P3129="","",(VLOOKUP(P3129,Flora!$F$2:$M$7000,4,FALSE)))</f>
        <v/>
      </c>
    </row>
    <row r="3130" spans="17:19" x14ac:dyDescent="0.25">
      <c r="Q3130" t="str">
        <f>IF(P3130="","",(VLOOKUP(P3130,Flora!$F$2:$M$7000,2,FALSE)))</f>
        <v/>
      </c>
      <c r="R3130" t="str">
        <f>IF(P3130="","",(VLOOKUP(P3130,Flora!$F$2:$M$7000,3,FALSE)))</f>
        <v/>
      </c>
      <c r="S3130" t="str">
        <f>IF(P3130="","",(VLOOKUP(P3130,Flora!$F$2:$M$7000,4,FALSE)))</f>
        <v/>
      </c>
    </row>
    <row r="3131" spans="17:19" x14ac:dyDescent="0.25">
      <c r="Q3131" t="str">
        <f>IF(P3131="","",(VLOOKUP(P3131,Flora!$F$2:$M$7000,2,FALSE)))</f>
        <v/>
      </c>
      <c r="R3131" t="str">
        <f>IF(P3131="","",(VLOOKUP(P3131,Flora!$F$2:$M$7000,3,FALSE)))</f>
        <v/>
      </c>
      <c r="S3131" t="str">
        <f>IF(P3131="","",(VLOOKUP(P3131,Flora!$F$2:$M$7000,4,FALSE)))</f>
        <v/>
      </c>
    </row>
    <row r="3132" spans="17:19" x14ac:dyDescent="0.25">
      <c r="Q3132" t="str">
        <f>IF(P3132="","",(VLOOKUP(P3132,Flora!$F$2:$M$7000,2,FALSE)))</f>
        <v/>
      </c>
      <c r="R3132" t="str">
        <f>IF(P3132="","",(VLOOKUP(P3132,Flora!$F$2:$M$7000,3,FALSE)))</f>
        <v/>
      </c>
      <c r="S3132" t="str">
        <f>IF(P3132="","",(VLOOKUP(P3132,Flora!$F$2:$M$7000,4,FALSE)))</f>
        <v/>
      </c>
    </row>
    <row r="3133" spans="17:19" x14ac:dyDescent="0.25">
      <c r="Q3133" t="str">
        <f>IF(P3133="","",(VLOOKUP(P3133,Flora!$F$2:$M$7000,2,FALSE)))</f>
        <v/>
      </c>
      <c r="R3133" t="str">
        <f>IF(P3133="","",(VLOOKUP(P3133,Flora!$F$2:$M$7000,3,FALSE)))</f>
        <v/>
      </c>
      <c r="S3133" t="str">
        <f>IF(P3133="","",(VLOOKUP(P3133,Flora!$F$2:$M$7000,4,FALSE)))</f>
        <v/>
      </c>
    </row>
    <row r="3134" spans="17:19" x14ac:dyDescent="0.25">
      <c r="Q3134" t="str">
        <f>IF(P3134="","",(VLOOKUP(P3134,Flora!$F$2:$M$7000,2,FALSE)))</f>
        <v/>
      </c>
      <c r="R3134" t="str">
        <f>IF(P3134="","",(VLOOKUP(P3134,Flora!$F$2:$M$7000,3,FALSE)))</f>
        <v/>
      </c>
      <c r="S3134" t="str">
        <f>IF(P3134="","",(VLOOKUP(P3134,Flora!$F$2:$M$7000,4,FALSE)))</f>
        <v/>
      </c>
    </row>
    <row r="3135" spans="17:19" x14ac:dyDescent="0.25">
      <c r="Q3135" t="str">
        <f>IF(P3135="","",(VLOOKUP(P3135,Flora!$F$2:$M$7000,2,FALSE)))</f>
        <v/>
      </c>
      <c r="R3135" t="str">
        <f>IF(P3135="","",(VLOOKUP(P3135,Flora!$F$2:$M$7000,3,FALSE)))</f>
        <v/>
      </c>
      <c r="S3135" t="str">
        <f>IF(P3135="","",(VLOOKUP(P3135,Flora!$F$2:$M$7000,4,FALSE)))</f>
        <v/>
      </c>
    </row>
    <row r="3136" spans="17:19" x14ac:dyDescent="0.25">
      <c r="Q3136" t="str">
        <f>IF(P3136="","",(VLOOKUP(P3136,Flora!$F$2:$M$7000,2,FALSE)))</f>
        <v/>
      </c>
      <c r="R3136" t="str">
        <f>IF(P3136="","",(VLOOKUP(P3136,Flora!$F$2:$M$7000,3,FALSE)))</f>
        <v/>
      </c>
      <c r="S3136" t="str">
        <f>IF(P3136="","",(VLOOKUP(P3136,Flora!$F$2:$M$7000,4,FALSE)))</f>
        <v/>
      </c>
    </row>
    <row r="3137" spans="17:19" x14ac:dyDescent="0.25">
      <c r="Q3137" t="str">
        <f>IF(P3137="","",(VLOOKUP(P3137,Flora!$F$2:$M$7000,2,FALSE)))</f>
        <v/>
      </c>
      <c r="R3137" t="str">
        <f>IF(P3137="","",(VLOOKUP(P3137,Flora!$F$2:$M$7000,3,FALSE)))</f>
        <v/>
      </c>
      <c r="S3137" t="str">
        <f>IF(P3137="","",(VLOOKUP(P3137,Flora!$F$2:$M$7000,4,FALSE)))</f>
        <v/>
      </c>
    </row>
    <row r="3138" spans="17:19" x14ac:dyDescent="0.25">
      <c r="Q3138" t="str">
        <f>IF(P3138="","",(VLOOKUP(P3138,Flora!$F$2:$M$7000,2,FALSE)))</f>
        <v/>
      </c>
      <c r="R3138" t="str">
        <f>IF(P3138="","",(VLOOKUP(P3138,Flora!$F$2:$M$7000,3,FALSE)))</f>
        <v/>
      </c>
      <c r="S3138" t="str">
        <f>IF(P3138="","",(VLOOKUP(P3138,Flora!$F$2:$M$7000,4,FALSE)))</f>
        <v/>
      </c>
    </row>
    <row r="3139" spans="17:19" x14ac:dyDescent="0.25">
      <c r="Q3139" t="str">
        <f>IF(P3139="","",(VLOOKUP(P3139,Flora!$F$2:$M$7000,2,FALSE)))</f>
        <v/>
      </c>
      <c r="R3139" t="str">
        <f>IF(P3139="","",(VLOOKUP(P3139,Flora!$F$2:$M$7000,3,FALSE)))</f>
        <v/>
      </c>
      <c r="S3139" t="str">
        <f>IF(P3139="","",(VLOOKUP(P3139,Flora!$F$2:$M$7000,4,FALSE)))</f>
        <v/>
      </c>
    </row>
    <row r="3140" spans="17:19" x14ac:dyDescent="0.25">
      <c r="Q3140" t="str">
        <f>IF(P3140="","",(VLOOKUP(P3140,Flora!$F$2:$M$7000,2,FALSE)))</f>
        <v/>
      </c>
      <c r="R3140" t="str">
        <f>IF(P3140="","",(VLOOKUP(P3140,Flora!$F$2:$M$7000,3,FALSE)))</f>
        <v/>
      </c>
      <c r="S3140" t="str">
        <f>IF(P3140="","",(VLOOKUP(P3140,Flora!$F$2:$M$7000,4,FALSE)))</f>
        <v/>
      </c>
    </row>
    <row r="3141" spans="17:19" x14ac:dyDescent="0.25">
      <c r="Q3141" t="str">
        <f>IF(P3141="","",(VLOOKUP(P3141,Flora!$F$2:$M$7000,2,FALSE)))</f>
        <v/>
      </c>
      <c r="R3141" t="str">
        <f>IF(P3141="","",(VLOOKUP(P3141,Flora!$F$2:$M$7000,3,FALSE)))</f>
        <v/>
      </c>
      <c r="S3141" t="str">
        <f>IF(P3141="","",(VLOOKUP(P3141,Flora!$F$2:$M$7000,4,FALSE)))</f>
        <v/>
      </c>
    </row>
    <row r="3142" spans="17:19" x14ac:dyDescent="0.25">
      <c r="Q3142" t="str">
        <f>IF(P3142="","",(VLOOKUP(P3142,Flora!$F$2:$M$7000,2,FALSE)))</f>
        <v/>
      </c>
      <c r="R3142" t="str">
        <f>IF(P3142="","",(VLOOKUP(P3142,Flora!$F$2:$M$7000,3,FALSE)))</f>
        <v/>
      </c>
      <c r="S3142" t="str">
        <f>IF(P3142="","",(VLOOKUP(P3142,Flora!$F$2:$M$7000,4,FALSE)))</f>
        <v/>
      </c>
    </row>
    <row r="3143" spans="17:19" x14ac:dyDescent="0.25">
      <c r="Q3143" t="str">
        <f>IF(P3143="","",(VLOOKUP(P3143,Flora!$F$2:$M$7000,2,FALSE)))</f>
        <v/>
      </c>
      <c r="R3143" t="str">
        <f>IF(P3143="","",(VLOOKUP(P3143,Flora!$F$2:$M$7000,3,FALSE)))</f>
        <v/>
      </c>
      <c r="S3143" t="str">
        <f>IF(P3143="","",(VLOOKUP(P3143,Flora!$F$2:$M$7000,4,FALSE)))</f>
        <v/>
      </c>
    </row>
    <row r="3144" spans="17:19" x14ac:dyDescent="0.25">
      <c r="Q3144" t="str">
        <f>IF(P3144="","",(VLOOKUP(P3144,Flora!$F$2:$M$7000,2,FALSE)))</f>
        <v/>
      </c>
      <c r="R3144" t="str">
        <f>IF(P3144="","",(VLOOKUP(P3144,Flora!$F$2:$M$7000,3,FALSE)))</f>
        <v/>
      </c>
      <c r="S3144" t="str">
        <f>IF(P3144="","",(VLOOKUP(P3144,Flora!$F$2:$M$7000,4,FALSE)))</f>
        <v/>
      </c>
    </row>
    <row r="3145" spans="17:19" x14ac:dyDescent="0.25">
      <c r="Q3145" t="str">
        <f>IF(P3145="","",(VLOOKUP(P3145,Flora!$F$2:$M$7000,2,FALSE)))</f>
        <v/>
      </c>
      <c r="R3145" t="str">
        <f>IF(P3145="","",(VLOOKUP(P3145,Flora!$F$2:$M$7000,3,FALSE)))</f>
        <v/>
      </c>
      <c r="S3145" t="str">
        <f>IF(P3145="","",(VLOOKUP(P3145,Flora!$F$2:$M$7000,4,FALSE)))</f>
        <v/>
      </c>
    </row>
    <row r="3146" spans="17:19" x14ac:dyDescent="0.25">
      <c r="Q3146" t="str">
        <f>IF(P3146="","",(VLOOKUP(P3146,Flora!$F$2:$M$7000,2,FALSE)))</f>
        <v/>
      </c>
      <c r="R3146" t="str">
        <f>IF(P3146="","",(VLOOKUP(P3146,Flora!$F$2:$M$7000,3,FALSE)))</f>
        <v/>
      </c>
      <c r="S3146" t="str">
        <f>IF(P3146="","",(VLOOKUP(P3146,Flora!$F$2:$M$7000,4,FALSE)))</f>
        <v/>
      </c>
    </row>
    <row r="3147" spans="17:19" x14ac:dyDescent="0.25">
      <c r="Q3147" t="str">
        <f>IF(P3147="","",(VLOOKUP(P3147,Flora!$F$2:$M$7000,2,FALSE)))</f>
        <v/>
      </c>
      <c r="R3147" t="str">
        <f>IF(P3147="","",(VLOOKUP(P3147,Flora!$F$2:$M$7000,3,FALSE)))</f>
        <v/>
      </c>
      <c r="S3147" t="str">
        <f>IF(P3147="","",(VLOOKUP(P3147,Flora!$F$2:$M$7000,4,FALSE)))</f>
        <v/>
      </c>
    </row>
    <row r="3148" spans="17:19" x14ac:dyDescent="0.25">
      <c r="Q3148" t="str">
        <f>IF(P3148="","",(VLOOKUP(P3148,Flora!$F$2:$M$7000,2,FALSE)))</f>
        <v/>
      </c>
      <c r="R3148" t="str">
        <f>IF(P3148="","",(VLOOKUP(P3148,Flora!$F$2:$M$7000,3,FALSE)))</f>
        <v/>
      </c>
      <c r="S3148" t="str">
        <f>IF(P3148="","",(VLOOKUP(P3148,Flora!$F$2:$M$7000,4,FALSE)))</f>
        <v/>
      </c>
    </row>
    <row r="3149" spans="17:19" x14ac:dyDescent="0.25">
      <c r="Q3149" t="str">
        <f>IF(P3149="","",(VLOOKUP(P3149,Flora!$F$2:$M$7000,2,FALSE)))</f>
        <v/>
      </c>
      <c r="R3149" t="str">
        <f>IF(P3149="","",(VLOOKUP(P3149,Flora!$F$2:$M$7000,3,FALSE)))</f>
        <v/>
      </c>
      <c r="S3149" t="str">
        <f>IF(P3149="","",(VLOOKUP(P3149,Flora!$F$2:$M$7000,4,FALSE)))</f>
        <v/>
      </c>
    </row>
    <row r="3150" spans="17:19" x14ac:dyDescent="0.25">
      <c r="Q3150" t="str">
        <f>IF(P3150="","",(VLOOKUP(P3150,Flora!$F$2:$M$7000,2,FALSE)))</f>
        <v/>
      </c>
      <c r="R3150" t="str">
        <f>IF(P3150="","",(VLOOKUP(P3150,Flora!$F$2:$M$7000,3,FALSE)))</f>
        <v/>
      </c>
      <c r="S3150" t="str">
        <f>IF(P3150="","",(VLOOKUP(P3150,Flora!$F$2:$M$7000,4,FALSE)))</f>
        <v/>
      </c>
    </row>
    <row r="3151" spans="17:19" x14ac:dyDescent="0.25">
      <c r="Q3151" t="str">
        <f>IF(P3151="","",(VLOOKUP(P3151,Flora!$F$2:$M$7000,2,FALSE)))</f>
        <v/>
      </c>
      <c r="R3151" t="str">
        <f>IF(P3151="","",(VLOOKUP(P3151,Flora!$F$2:$M$7000,3,FALSE)))</f>
        <v/>
      </c>
      <c r="S3151" t="str">
        <f>IF(P3151="","",(VLOOKUP(P3151,Flora!$F$2:$M$7000,4,FALSE)))</f>
        <v/>
      </c>
    </row>
    <row r="3152" spans="17:19" x14ac:dyDescent="0.25">
      <c r="Q3152" t="str">
        <f>IF(P3152="","",(VLOOKUP(P3152,Flora!$F$2:$M$7000,2,FALSE)))</f>
        <v/>
      </c>
      <c r="R3152" t="str">
        <f>IF(P3152="","",(VLOOKUP(P3152,Flora!$F$2:$M$7000,3,FALSE)))</f>
        <v/>
      </c>
      <c r="S3152" t="str">
        <f>IF(P3152="","",(VLOOKUP(P3152,Flora!$F$2:$M$7000,4,FALSE)))</f>
        <v/>
      </c>
    </row>
    <row r="3153" spans="17:19" x14ac:dyDescent="0.25">
      <c r="Q3153" t="str">
        <f>IF(P3153="","",(VLOOKUP(P3153,Flora!$F$2:$M$7000,2,FALSE)))</f>
        <v/>
      </c>
      <c r="R3153" t="str">
        <f>IF(P3153="","",(VLOOKUP(P3153,Flora!$F$2:$M$7000,3,FALSE)))</f>
        <v/>
      </c>
      <c r="S3153" t="str">
        <f>IF(P3153="","",(VLOOKUP(P3153,Flora!$F$2:$M$7000,4,FALSE)))</f>
        <v/>
      </c>
    </row>
    <row r="3154" spans="17:19" x14ac:dyDescent="0.25">
      <c r="Q3154" t="str">
        <f>IF(P3154="","",(VLOOKUP(P3154,Flora!$F$2:$M$7000,2,FALSE)))</f>
        <v/>
      </c>
      <c r="R3154" t="str">
        <f>IF(P3154="","",(VLOOKUP(P3154,Flora!$F$2:$M$7000,3,FALSE)))</f>
        <v/>
      </c>
      <c r="S3154" t="str">
        <f>IF(P3154="","",(VLOOKUP(P3154,Flora!$F$2:$M$7000,4,FALSE)))</f>
        <v/>
      </c>
    </row>
    <row r="3155" spans="17:19" x14ac:dyDescent="0.25">
      <c r="Q3155" t="str">
        <f>IF(P3155="","",(VLOOKUP(P3155,Flora!$F$2:$M$7000,2,FALSE)))</f>
        <v/>
      </c>
      <c r="R3155" t="str">
        <f>IF(P3155="","",(VLOOKUP(P3155,Flora!$F$2:$M$7000,3,FALSE)))</f>
        <v/>
      </c>
      <c r="S3155" t="str">
        <f>IF(P3155="","",(VLOOKUP(P3155,Flora!$F$2:$M$7000,4,FALSE)))</f>
        <v/>
      </c>
    </row>
    <row r="3156" spans="17:19" x14ac:dyDescent="0.25">
      <c r="Q3156" t="str">
        <f>IF(P3156="","",(VLOOKUP(P3156,Flora!$F$2:$M$7000,2,FALSE)))</f>
        <v/>
      </c>
      <c r="R3156" t="str">
        <f>IF(P3156="","",(VLOOKUP(P3156,Flora!$F$2:$M$7000,3,FALSE)))</f>
        <v/>
      </c>
      <c r="S3156" t="str">
        <f>IF(P3156="","",(VLOOKUP(P3156,Flora!$F$2:$M$7000,4,FALSE)))</f>
        <v/>
      </c>
    </row>
    <row r="3157" spans="17:19" x14ac:dyDescent="0.25">
      <c r="Q3157" t="str">
        <f>IF(P3157="","",(VLOOKUP(P3157,Flora!$F$2:$M$7000,2,FALSE)))</f>
        <v/>
      </c>
      <c r="R3157" t="str">
        <f>IF(P3157="","",(VLOOKUP(P3157,Flora!$F$2:$M$7000,3,FALSE)))</f>
        <v/>
      </c>
      <c r="S3157" t="str">
        <f>IF(P3157="","",(VLOOKUP(P3157,Flora!$F$2:$M$7000,4,FALSE)))</f>
        <v/>
      </c>
    </row>
    <row r="3158" spans="17:19" x14ac:dyDescent="0.25">
      <c r="Q3158" t="str">
        <f>IF(P3158="","",(VLOOKUP(P3158,Flora!$F$2:$M$7000,2,FALSE)))</f>
        <v/>
      </c>
      <c r="R3158" t="str">
        <f>IF(P3158="","",(VLOOKUP(P3158,Flora!$F$2:$M$7000,3,FALSE)))</f>
        <v/>
      </c>
      <c r="S3158" t="str">
        <f>IF(P3158="","",(VLOOKUP(P3158,Flora!$F$2:$M$7000,4,FALSE)))</f>
        <v/>
      </c>
    </row>
    <row r="3159" spans="17:19" x14ac:dyDescent="0.25">
      <c r="Q3159" t="str">
        <f>IF(P3159="","",(VLOOKUP(P3159,Flora!$F$2:$M$7000,2,FALSE)))</f>
        <v/>
      </c>
      <c r="R3159" t="str">
        <f>IF(P3159="","",(VLOOKUP(P3159,Flora!$F$2:$M$7000,3,FALSE)))</f>
        <v/>
      </c>
      <c r="S3159" t="str">
        <f>IF(P3159="","",(VLOOKUP(P3159,Flora!$F$2:$M$7000,4,FALSE)))</f>
        <v/>
      </c>
    </row>
    <row r="3160" spans="17:19" x14ac:dyDescent="0.25">
      <c r="Q3160" t="str">
        <f>IF(P3160="","",(VLOOKUP(P3160,Flora!$F$2:$M$7000,2,FALSE)))</f>
        <v/>
      </c>
      <c r="R3160" t="str">
        <f>IF(P3160="","",(VLOOKUP(P3160,Flora!$F$2:$M$7000,3,FALSE)))</f>
        <v/>
      </c>
      <c r="S3160" t="str">
        <f>IF(P3160="","",(VLOOKUP(P3160,Flora!$F$2:$M$7000,4,FALSE)))</f>
        <v/>
      </c>
    </row>
    <row r="3161" spans="17:19" x14ac:dyDescent="0.25">
      <c r="Q3161" t="str">
        <f>IF(P3161="","",(VLOOKUP(P3161,Flora!$F$2:$M$7000,2,FALSE)))</f>
        <v/>
      </c>
      <c r="R3161" t="str">
        <f>IF(P3161="","",(VLOOKUP(P3161,Flora!$F$2:$M$7000,3,FALSE)))</f>
        <v/>
      </c>
      <c r="S3161" t="str">
        <f>IF(P3161="","",(VLOOKUP(P3161,Flora!$F$2:$M$7000,4,FALSE)))</f>
        <v/>
      </c>
    </row>
    <row r="3162" spans="17:19" x14ac:dyDescent="0.25">
      <c r="Q3162" t="str">
        <f>IF(P3162="","",(VLOOKUP(P3162,Flora!$F$2:$M$7000,2,FALSE)))</f>
        <v/>
      </c>
      <c r="R3162" t="str">
        <f>IF(P3162="","",(VLOOKUP(P3162,Flora!$F$2:$M$7000,3,FALSE)))</f>
        <v/>
      </c>
      <c r="S3162" t="str">
        <f>IF(P3162="","",(VLOOKUP(P3162,Flora!$F$2:$M$7000,4,FALSE)))</f>
        <v/>
      </c>
    </row>
    <row r="3163" spans="17:19" x14ac:dyDescent="0.25">
      <c r="Q3163" t="str">
        <f>IF(P3163="","",(VLOOKUP(P3163,Flora!$F$2:$M$7000,2,FALSE)))</f>
        <v/>
      </c>
      <c r="R3163" t="str">
        <f>IF(P3163="","",(VLOOKUP(P3163,Flora!$F$2:$M$7000,3,FALSE)))</f>
        <v/>
      </c>
      <c r="S3163" t="str">
        <f>IF(P3163="","",(VLOOKUP(P3163,Flora!$F$2:$M$7000,4,FALSE)))</f>
        <v/>
      </c>
    </row>
    <row r="3164" spans="17:19" x14ac:dyDescent="0.25">
      <c r="Q3164" t="str">
        <f>IF(P3164="","",(VLOOKUP(P3164,Flora!$F$2:$M$7000,2,FALSE)))</f>
        <v/>
      </c>
      <c r="R3164" t="str">
        <f>IF(P3164="","",(VLOOKUP(P3164,Flora!$F$2:$M$7000,3,FALSE)))</f>
        <v/>
      </c>
      <c r="S3164" t="str">
        <f>IF(P3164="","",(VLOOKUP(P3164,Flora!$F$2:$M$7000,4,FALSE)))</f>
        <v/>
      </c>
    </row>
    <row r="3165" spans="17:19" x14ac:dyDescent="0.25">
      <c r="Q3165" t="str">
        <f>IF(P3165="","",(VLOOKUP(P3165,Flora!$F$2:$M$7000,2,FALSE)))</f>
        <v/>
      </c>
      <c r="R3165" t="str">
        <f>IF(P3165="","",(VLOOKUP(P3165,Flora!$F$2:$M$7000,3,FALSE)))</f>
        <v/>
      </c>
      <c r="S3165" t="str">
        <f>IF(P3165="","",(VLOOKUP(P3165,Flora!$F$2:$M$7000,4,FALSE)))</f>
        <v/>
      </c>
    </row>
    <row r="3166" spans="17:19" x14ac:dyDescent="0.25">
      <c r="Q3166" t="str">
        <f>IF(P3166="","",(VLOOKUP(P3166,Flora!$F$2:$M$7000,2,FALSE)))</f>
        <v/>
      </c>
      <c r="R3166" t="str">
        <f>IF(P3166="","",(VLOOKUP(P3166,Flora!$F$2:$M$7000,3,FALSE)))</f>
        <v/>
      </c>
      <c r="S3166" t="str">
        <f>IF(P3166="","",(VLOOKUP(P3166,Flora!$F$2:$M$7000,4,FALSE)))</f>
        <v/>
      </c>
    </row>
    <row r="3167" spans="17:19" x14ac:dyDescent="0.25">
      <c r="Q3167" t="str">
        <f>IF(P3167="","",(VLOOKUP(P3167,Flora!$F$2:$M$7000,2,FALSE)))</f>
        <v/>
      </c>
      <c r="R3167" t="str">
        <f>IF(P3167="","",(VLOOKUP(P3167,Flora!$F$2:$M$7000,3,FALSE)))</f>
        <v/>
      </c>
      <c r="S3167" t="str">
        <f>IF(P3167="","",(VLOOKUP(P3167,Flora!$F$2:$M$7000,4,FALSE)))</f>
        <v/>
      </c>
    </row>
    <row r="3168" spans="17:19" x14ac:dyDescent="0.25">
      <c r="Q3168" t="str">
        <f>IF(P3168="","",(VLOOKUP(P3168,Flora!$F$2:$M$7000,2,FALSE)))</f>
        <v/>
      </c>
      <c r="R3168" t="str">
        <f>IF(P3168="","",(VLOOKUP(P3168,Flora!$F$2:$M$7000,3,FALSE)))</f>
        <v/>
      </c>
      <c r="S3168" t="str">
        <f>IF(P3168="","",(VLOOKUP(P3168,Flora!$F$2:$M$7000,4,FALSE)))</f>
        <v/>
      </c>
    </row>
    <row r="3169" spans="17:19" x14ac:dyDescent="0.25">
      <c r="Q3169" t="str">
        <f>IF(P3169="","",(VLOOKUP(P3169,Flora!$F$2:$M$7000,2,FALSE)))</f>
        <v/>
      </c>
      <c r="R3169" t="str">
        <f>IF(P3169="","",(VLOOKUP(P3169,Flora!$F$2:$M$7000,3,FALSE)))</f>
        <v/>
      </c>
      <c r="S3169" t="str">
        <f>IF(P3169="","",(VLOOKUP(P3169,Flora!$F$2:$M$7000,4,FALSE)))</f>
        <v/>
      </c>
    </row>
    <row r="3170" spans="17:19" x14ac:dyDescent="0.25">
      <c r="Q3170" t="str">
        <f>IF(P3170="","",(VLOOKUP(P3170,Flora!$F$2:$M$7000,2,FALSE)))</f>
        <v/>
      </c>
      <c r="R3170" t="str">
        <f>IF(P3170="","",(VLOOKUP(P3170,Flora!$F$2:$M$7000,3,FALSE)))</f>
        <v/>
      </c>
      <c r="S3170" t="str">
        <f>IF(P3170="","",(VLOOKUP(P3170,Flora!$F$2:$M$7000,4,FALSE)))</f>
        <v/>
      </c>
    </row>
    <row r="3171" spans="17:19" x14ac:dyDescent="0.25">
      <c r="Q3171" t="str">
        <f>IF(P3171="","",(VLOOKUP(P3171,Flora!$F$2:$M$7000,2,FALSE)))</f>
        <v/>
      </c>
      <c r="R3171" t="str">
        <f>IF(P3171="","",(VLOOKUP(P3171,Flora!$F$2:$M$7000,3,FALSE)))</f>
        <v/>
      </c>
      <c r="S3171" t="str">
        <f>IF(P3171="","",(VLOOKUP(P3171,Flora!$F$2:$M$7000,4,FALSE)))</f>
        <v/>
      </c>
    </row>
    <row r="3172" spans="17:19" x14ac:dyDescent="0.25">
      <c r="Q3172" t="str">
        <f>IF(P3172="","",(VLOOKUP(P3172,Flora!$F$2:$M$7000,2,FALSE)))</f>
        <v/>
      </c>
      <c r="R3172" t="str">
        <f>IF(P3172="","",(VLOOKUP(P3172,Flora!$F$2:$M$7000,3,FALSE)))</f>
        <v/>
      </c>
      <c r="S3172" t="str">
        <f>IF(P3172="","",(VLOOKUP(P3172,Flora!$F$2:$M$7000,4,FALSE)))</f>
        <v/>
      </c>
    </row>
    <row r="3173" spans="17:19" x14ac:dyDescent="0.25">
      <c r="Q3173" t="str">
        <f>IF(P3173="","",(VLOOKUP(P3173,Flora!$F$2:$M$7000,2,FALSE)))</f>
        <v/>
      </c>
      <c r="R3173" t="str">
        <f>IF(P3173="","",(VLOOKUP(P3173,Flora!$F$2:$M$7000,3,FALSE)))</f>
        <v/>
      </c>
      <c r="S3173" t="str">
        <f>IF(P3173="","",(VLOOKUP(P3173,Flora!$F$2:$M$7000,4,FALSE)))</f>
        <v/>
      </c>
    </row>
    <row r="3174" spans="17:19" x14ac:dyDescent="0.25">
      <c r="Q3174" t="str">
        <f>IF(P3174="","",(VLOOKUP(P3174,Flora!$F$2:$M$7000,2,FALSE)))</f>
        <v/>
      </c>
      <c r="R3174" t="str">
        <f>IF(P3174="","",(VLOOKUP(P3174,Flora!$F$2:$M$7000,3,FALSE)))</f>
        <v/>
      </c>
      <c r="S3174" t="str">
        <f>IF(P3174="","",(VLOOKUP(P3174,Flora!$F$2:$M$7000,4,FALSE)))</f>
        <v/>
      </c>
    </row>
    <row r="3175" spans="17:19" x14ac:dyDescent="0.25">
      <c r="Q3175" t="str">
        <f>IF(P3175="","",(VLOOKUP(P3175,Flora!$F$2:$M$7000,2,FALSE)))</f>
        <v/>
      </c>
      <c r="R3175" t="str">
        <f>IF(P3175="","",(VLOOKUP(P3175,Flora!$F$2:$M$7000,3,FALSE)))</f>
        <v/>
      </c>
      <c r="S3175" t="str">
        <f>IF(P3175="","",(VLOOKUP(P3175,Flora!$F$2:$M$7000,4,FALSE)))</f>
        <v/>
      </c>
    </row>
    <row r="3176" spans="17:19" x14ac:dyDescent="0.25">
      <c r="Q3176" t="str">
        <f>IF(P3176="","",(VLOOKUP(P3176,Flora!$F$2:$M$7000,2,FALSE)))</f>
        <v/>
      </c>
      <c r="R3176" t="str">
        <f>IF(P3176="","",(VLOOKUP(P3176,Flora!$F$2:$M$7000,3,FALSE)))</f>
        <v/>
      </c>
      <c r="S3176" t="str">
        <f>IF(P3176="","",(VLOOKUP(P3176,Flora!$F$2:$M$7000,4,FALSE)))</f>
        <v/>
      </c>
    </row>
    <row r="3177" spans="17:19" x14ac:dyDescent="0.25">
      <c r="Q3177" t="str">
        <f>IF(P3177="","",(VLOOKUP(P3177,Flora!$F$2:$M$7000,2,FALSE)))</f>
        <v/>
      </c>
      <c r="R3177" t="str">
        <f>IF(P3177="","",(VLOOKUP(P3177,Flora!$F$2:$M$7000,3,FALSE)))</f>
        <v/>
      </c>
      <c r="S3177" t="str">
        <f>IF(P3177="","",(VLOOKUP(P3177,Flora!$F$2:$M$7000,4,FALSE)))</f>
        <v/>
      </c>
    </row>
    <row r="3178" spans="17:19" x14ac:dyDescent="0.25">
      <c r="Q3178" t="str">
        <f>IF(P3178="","",(VLOOKUP(P3178,Flora!$F$2:$M$7000,2,FALSE)))</f>
        <v/>
      </c>
      <c r="R3178" t="str">
        <f>IF(P3178="","",(VLOOKUP(P3178,Flora!$F$2:$M$7000,3,FALSE)))</f>
        <v/>
      </c>
      <c r="S3178" t="str">
        <f>IF(P3178="","",(VLOOKUP(P3178,Flora!$F$2:$M$7000,4,FALSE)))</f>
        <v/>
      </c>
    </row>
    <row r="3179" spans="17:19" x14ac:dyDescent="0.25">
      <c r="Q3179" t="str">
        <f>IF(P3179="","",(VLOOKUP(P3179,Flora!$F$2:$M$7000,2,FALSE)))</f>
        <v/>
      </c>
      <c r="R3179" t="str">
        <f>IF(P3179="","",(VLOOKUP(P3179,Flora!$F$2:$M$7000,3,FALSE)))</f>
        <v/>
      </c>
      <c r="S3179" t="str">
        <f>IF(P3179="","",(VLOOKUP(P3179,Flora!$F$2:$M$7000,4,FALSE)))</f>
        <v/>
      </c>
    </row>
    <row r="3180" spans="17:19" x14ac:dyDescent="0.25">
      <c r="Q3180" t="str">
        <f>IF(P3180="","",(VLOOKUP(P3180,Flora!$F$2:$M$7000,2,FALSE)))</f>
        <v/>
      </c>
      <c r="R3180" t="str">
        <f>IF(P3180="","",(VLOOKUP(P3180,Flora!$F$2:$M$7000,3,FALSE)))</f>
        <v/>
      </c>
      <c r="S3180" t="str">
        <f>IF(P3180="","",(VLOOKUP(P3180,Flora!$F$2:$M$7000,4,FALSE)))</f>
        <v/>
      </c>
    </row>
    <row r="3181" spans="17:19" x14ac:dyDescent="0.25">
      <c r="Q3181" t="str">
        <f>IF(P3181="","",(VLOOKUP(P3181,Flora!$F$2:$M$7000,2,FALSE)))</f>
        <v/>
      </c>
      <c r="R3181" t="str">
        <f>IF(P3181="","",(VLOOKUP(P3181,Flora!$F$2:$M$7000,3,FALSE)))</f>
        <v/>
      </c>
      <c r="S3181" t="str">
        <f>IF(P3181="","",(VLOOKUP(P3181,Flora!$F$2:$M$7000,4,FALSE)))</f>
        <v/>
      </c>
    </row>
    <row r="3182" spans="17:19" x14ac:dyDescent="0.25">
      <c r="Q3182" t="str">
        <f>IF(P3182="","",(VLOOKUP(P3182,Flora!$F$2:$M$7000,2,FALSE)))</f>
        <v/>
      </c>
      <c r="R3182" t="str">
        <f>IF(P3182="","",(VLOOKUP(P3182,Flora!$F$2:$M$7000,3,FALSE)))</f>
        <v/>
      </c>
      <c r="S3182" t="str">
        <f>IF(P3182="","",(VLOOKUP(P3182,Flora!$F$2:$M$7000,4,FALSE)))</f>
        <v/>
      </c>
    </row>
    <row r="3183" spans="17:19" x14ac:dyDescent="0.25">
      <c r="Q3183" t="str">
        <f>IF(P3183="","",(VLOOKUP(P3183,Flora!$F$2:$M$7000,2,FALSE)))</f>
        <v/>
      </c>
      <c r="R3183" t="str">
        <f>IF(P3183="","",(VLOOKUP(P3183,Flora!$F$2:$M$7000,3,FALSE)))</f>
        <v/>
      </c>
      <c r="S3183" t="str">
        <f>IF(P3183="","",(VLOOKUP(P3183,Flora!$F$2:$M$7000,4,FALSE)))</f>
        <v/>
      </c>
    </row>
    <row r="3184" spans="17:19" x14ac:dyDescent="0.25">
      <c r="Q3184" t="str">
        <f>IF(P3184="","",(VLOOKUP(P3184,Flora!$F$2:$M$7000,2,FALSE)))</f>
        <v/>
      </c>
      <c r="R3184" t="str">
        <f>IF(P3184="","",(VLOOKUP(P3184,Flora!$F$2:$M$7000,3,FALSE)))</f>
        <v/>
      </c>
      <c r="S3184" t="str">
        <f>IF(P3184="","",(VLOOKUP(P3184,Flora!$F$2:$M$7000,4,FALSE)))</f>
        <v/>
      </c>
    </row>
    <row r="3185" spans="17:19" x14ac:dyDescent="0.25">
      <c r="Q3185" t="str">
        <f>IF(P3185="","",(VLOOKUP(P3185,Flora!$F$2:$M$7000,2,FALSE)))</f>
        <v/>
      </c>
      <c r="R3185" t="str">
        <f>IF(P3185="","",(VLOOKUP(P3185,Flora!$F$2:$M$7000,3,FALSE)))</f>
        <v/>
      </c>
      <c r="S3185" t="str">
        <f>IF(P3185="","",(VLOOKUP(P3185,Flora!$F$2:$M$7000,4,FALSE)))</f>
        <v/>
      </c>
    </row>
    <row r="3186" spans="17:19" x14ac:dyDescent="0.25">
      <c r="Q3186" t="str">
        <f>IF(P3186="","",(VLOOKUP(P3186,Flora!$F$2:$M$7000,2,FALSE)))</f>
        <v/>
      </c>
      <c r="R3186" t="str">
        <f>IF(P3186="","",(VLOOKUP(P3186,Flora!$F$2:$M$7000,3,FALSE)))</f>
        <v/>
      </c>
      <c r="S3186" t="str">
        <f>IF(P3186="","",(VLOOKUP(P3186,Flora!$F$2:$M$7000,4,FALSE)))</f>
        <v/>
      </c>
    </row>
    <row r="3187" spans="17:19" x14ac:dyDescent="0.25">
      <c r="Q3187" t="str">
        <f>IF(P3187="","",(VLOOKUP(P3187,Flora!$F$2:$M$7000,2,FALSE)))</f>
        <v/>
      </c>
      <c r="R3187" t="str">
        <f>IF(P3187="","",(VLOOKUP(P3187,Flora!$F$2:$M$7000,3,FALSE)))</f>
        <v/>
      </c>
      <c r="S3187" t="str">
        <f>IF(P3187="","",(VLOOKUP(P3187,Flora!$F$2:$M$7000,4,FALSE)))</f>
        <v/>
      </c>
    </row>
    <row r="3188" spans="17:19" x14ac:dyDescent="0.25">
      <c r="Q3188" t="str">
        <f>IF(P3188="","",(VLOOKUP(P3188,Flora!$F$2:$M$7000,2,FALSE)))</f>
        <v/>
      </c>
      <c r="R3188" t="str">
        <f>IF(P3188="","",(VLOOKUP(P3188,Flora!$F$2:$M$7000,3,FALSE)))</f>
        <v/>
      </c>
      <c r="S3188" t="str">
        <f>IF(P3188="","",(VLOOKUP(P3188,Flora!$F$2:$M$7000,4,FALSE)))</f>
        <v/>
      </c>
    </row>
    <row r="3189" spans="17:19" x14ac:dyDescent="0.25">
      <c r="Q3189" t="str">
        <f>IF(P3189="","",(VLOOKUP(P3189,Flora!$F$2:$M$7000,2,FALSE)))</f>
        <v/>
      </c>
      <c r="R3189" t="str">
        <f>IF(P3189="","",(VLOOKUP(P3189,Flora!$F$2:$M$7000,3,FALSE)))</f>
        <v/>
      </c>
      <c r="S3189" t="str">
        <f>IF(P3189="","",(VLOOKUP(P3189,Flora!$F$2:$M$7000,4,FALSE)))</f>
        <v/>
      </c>
    </row>
    <row r="3190" spans="17:19" x14ac:dyDescent="0.25">
      <c r="Q3190" t="str">
        <f>IF(P3190="","",(VLOOKUP(P3190,Flora!$F$2:$M$7000,2,FALSE)))</f>
        <v/>
      </c>
      <c r="R3190" t="str">
        <f>IF(P3190="","",(VLOOKUP(P3190,Flora!$F$2:$M$7000,3,FALSE)))</f>
        <v/>
      </c>
      <c r="S3190" t="str">
        <f>IF(P3190="","",(VLOOKUP(P3190,Flora!$F$2:$M$7000,4,FALSE)))</f>
        <v/>
      </c>
    </row>
    <row r="3191" spans="17:19" x14ac:dyDescent="0.25">
      <c r="Q3191" t="str">
        <f>IF(P3191="","",(VLOOKUP(P3191,Flora!$F$2:$M$7000,2,FALSE)))</f>
        <v/>
      </c>
      <c r="R3191" t="str">
        <f>IF(P3191="","",(VLOOKUP(P3191,Flora!$F$2:$M$7000,3,FALSE)))</f>
        <v/>
      </c>
      <c r="S3191" t="str">
        <f>IF(P3191="","",(VLOOKUP(P3191,Flora!$F$2:$M$7000,4,FALSE)))</f>
        <v/>
      </c>
    </row>
    <row r="3192" spans="17:19" x14ac:dyDescent="0.25">
      <c r="Q3192" t="str">
        <f>IF(P3192="","",(VLOOKUP(P3192,Flora!$F$2:$M$7000,2,FALSE)))</f>
        <v/>
      </c>
      <c r="R3192" t="str">
        <f>IF(P3192="","",(VLOOKUP(P3192,Flora!$F$2:$M$7000,3,FALSE)))</f>
        <v/>
      </c>
      <c r="S3192" t="str">
        <f>IF(P3192="","",(VLOOKUP(P3192,Flora!$F$2:$M$7000,4,FALSE)))</f>
        <v/>
      </c>
    </row>
    <row r="3193" spans="17:19" x14ac:dyDescent="0.25">
      <c r="Q3193" t="str">
        <f>IF(P3193="","",(VLOOKUP(P3193,Flora!$F$2:$M$7000,2,FALSE)))</f>
        <v/>
      </c>
      <c r="R3193" t="str">
        <f>IF(P3193="","",(VLOOKUP(P3193,Flora!$F$2:$M$7000,3,FALSE)))</f>
        <v/>
      </c>
      <c r="S3193" t="str">
        <f>IF(P3193="","",(VLOOKUP(P3193,Flora!$F$2:$M$7000,4,FALSE)))</f>
        <v/>
      </c>
    </row>
    <row r="3194" spans="17:19" x14ac:dyDescent="0.25">
      <c r="Q3194" t="str">
        <f>IF(P3194="","",(VLOOKUP(P3194,Flora!$F$2:$M$7000,2,FALSE)))</f>
        <v/>
      </c>
      <c r="R3194" t="str">
        <f>IF(P3194="","",(VLOOKUP(P3194,Flora!$F$2:$M$7000,3,FALSE)))</f>
        <v/>
      </c>
      <c r="S3194" t="str">
        <f>IF(P3194="","",(VLOOKUP(P3194,Flora!$F$2:$M$7000,4,FALSE)))</f>
        <v/>
      </c>
    </row>
    <row r="3195" spans="17:19" x14ac:dyDescent="0.25">
      <c r="Q3195" t="str">
        <f>IF(P3195="","",(VLOOKUP(P3195,Flora!$F$2:$M$7000,2,FALSE)))</f>
        <v/>
      </c>
      <c r="R3195" t="str">
        <f>IF(P3195="","",(VLOOKUP(P3195,Flora!$F$2:$M$7000,3,FALSE)))</f>
        <v/>
      </c>
      <c r="S3195" t="str">
        <f>IF(P3195="","",(VLOOKUP(P3195,Flora!$F$2:$M$7000,4,FALSE)))</f>
        <v/>
      </c>
    </row>
    <row r="3196" spans="17:19" x14ac:dyDescent="0.25">
      <c r="Q3196" t="str">
        <f>IF(P3196="","",(VLOOKUP(P3196,Flora!$F$2:$M$7000,2,FALSE)))</f>
        <v/>
      </c>
      <c r="R3196" t="str">
        <f>IF(P3196="","",(VLOOKUP(P3196,Flora!$F$2:$M$7000,3,FALSE)))</f>
        <v/>
      </c>
      <c r="S3196" t="str">
        <f>IF(P3196="","",(VLOOKUP(P3196,Flora!$F$2:$M$7000,4,FALSE)))</f>
        <v/>
      </c>
    </row>
    <row r="3197" spans="17:19" x14ac:dyDescent="0.25">
      <c r="Q3197" t="str">
        <f>IF(P3197="","",(VLOOKUP(P3197,Flora!$F$2:$M$7000,2,FALSE)))</f>
        <v/>
      </c>
      <c r="R3197" t="str">
        <f>IF(P3197="","",(VLOOKUP(P3197,Flora!$F$2:$M$7000,3,FALSE)))</f>
        <v/>
      </c>
      <c r="S3197" t="str">
        <f>IF(P3197="","",(VLOOKUP(P3197,Flora!$F$2:$M$7000,4,FALSE)))</f>
        <v/>
      </c>
    </row>
    <row r="3198" spans="17:19" x14ac:dyDescent="0.25">
      <c r="Q3198" t="str">
        <f>IF(P3198="","",(VLOOKUP(P3198,Flora!$F$2:$M$7000,2,FALSE)))</f>
        <v/>
      </c>
      <c r="R3198" t="str">
        <f>IF(P3198="","",(VLOOKUP(P3198,Flora!$F$2:$M$7000,3,FALSE)))</f>
        <v/>
      </c>
      <c r="S3198" t="str">
        <f>IF(P3198="","",(VLOOKUP(P3198,Flora!$F$2:$M$7000,4,FALSE)))</f>
        <v/>
      </c>
    </row>
    <row r="3199" spans="17:19" x14ac:dyDescent="0.25">
      <c r="Q3199" t="str">
        <f>IF(P3199="","",(VLOOKUP(P3199,Flora!$F$2:$M$7000,2,FALSE)))</f>
        <v/>
      </c>
      <c r="R3199" t="str">
        <f>IF(P3199="","",(VLOOKUP(P3199,Flora!$F$2:$M$7000,3,FALSE)))</f>
        <v/>
      </c>
      <c r="S3199" t="str">
        <f>IF(P3199="","",(VLOOKUP(P3199,Flora!$F$2:$M$7000,4,FALSE)))</f>
        <v/>
      </c>
    </row>
    <row r="3200" spans="17:19" x14ac:dyDescent="0.25">
      <c r="Q3200" t="str">
        <f>IF(P3200="","",(VLOOKUP(P3200,Flora!$F$2:$M$7000,2,FALSE)))</f>
        <v/>
      </c>
      <c r="R3200" t="str">
        <f>IF(P3200="","",(VLOOKUP(P3200,Flora!$F$2:$M$7000,3,FALSE)))</f>
        <v/>
      </c>
      <c r="S3200" t="str">
        <f>IF(P3200="","",(VLOOKUP(P3200,Flora!$F$2:$M$7000,4,FALSE)))</f>
        <v/>
      </c>
    </row>
    <row r="3201" spans="17:19" x14ac:dyDescent="0.25">
      <c r="Q3201" t="str">
        <f>IF(P3201="","",(VLOOKUP(P3201,Flora!$F$2:$M$7000,2,FALSE)))</f>
        <v/>
      </c>
      <c r="R3201" t="str">
        <f>IF(P3201="","",(VLOOKUP(P3201,Flora!$F$2:$M$7000,3,FALSE)))</f>
        <v/>
      </c>
      <c r="S3201" t="str">
        <f>IF(P3201="","",(VLOOKUP(P3201,Flora!$F$2:$M$7000,4,FALSE)))</f>
        <v/>
      </c>
    </row>
    <row r="3202" spans="17:19" x14ac:dyDescent="0.25">
      <c r="Q3202" t="str">
        <f>IF(P3202="","",(VLOOKUP(P3202,Flora!$F$2:$M$7000,2,FALSE)))</f>
        <v/>
      </c>
      <c r="R3202" t="str">
        <f>IF(P3202="","",(VLOOKUP(P3202,Flora!$F$2:$M$7000,3,FALSE)))</f>
        <v/>
      </c>
      <c r="S3202" t="str">
        <f>IF(P3202="","",(VLOOKUP(P3202,Flora!$F$2:$M$7000,4,FALSE)))</f>
        <v/>
      </c>
    </row>
    <row r="3203" spans="17:19" x14ac:dyDescent="0.25">
      <c r="Q3203" t="str">
        <f>IF(P3203="","",(VLOOKUP(P3203,Flora!$F$2:$M$7000,2,FALSE)))</f>
        <v/>
      </c>
      <c r="R3203" t="str">
        <f>IF(P3203="","",(VLOOKUP(P3203,Flora!$F$2:$M$7000,3,FALSE)))</f>
        <v/>
      </c>
      <c r="S3203" t="str">
        <f>IF(P3203="","",(VLOOKUP(P3203,Flora!$F$2:$M$7000,4,FALSE)))</f>
        <v/>
      </c>
    </row>
    <row r="3204" spans="17:19" x14ac:dyDescent="0.25">
      <c r="Q3204" t="str">
        <f>IF(P3204="","",(VLOOKUP(P3204,Flora!$F$2:$M$7000,2,FALSE)))</f>
        <v/>
      </c>
      <c r="R3204" t="str">
        <f>IF(P3204="","",(VLOOKUP(P3204,Flora!$F$2:$M$7000,3,FALSE)))</f>
        <v/>
      </c>
      <c r="S3204" t="str">
        <f>IF(P3204="","",(VLOOKUP(P3204,Flora!$F$2:$M$7000,4,FALSE)))</f>
        <v/>
      </c>
    </row>
    <row r="3205" spans="17:19" x14ac:dyDescent="0.25">
      <c r="Q3205" t="str">
        <f>IF(P3205="","",(VLOOKUP(P3205,Flora!$F$2:$M$7000,2,FALSE)))</f>
        <v/>
      </c>
      <c r="R3205" t="str">
        <f>IF(P3205="","",(VLOOKUP(P3205,Flora!$F$2:$M$7000,3,FALSE)))</f>
        <v/>
      </c>
      <c r="S3205" t="str">
        <f>IF(P3205="","",(VLOOKUP(P3205,Flora!$F$2:$M$7000,4,FALSE)))</f>
        <v/>
      </c>
    </row>
    <row r="3206" spans="17:19" x14ac:dyDescent="0.25">
      <c r="Q3206" t="str">
        <f>IF(P3206="","",(VLOOKUP(P3206,Flora!$F$2:$M$7000,2,FALSE)))</f>
        <v/>
      </c>
      <c r="R3206" t="str">
        <f>IF(P3206="","",(VLOOKUP(P3206,Flora!$F$2:$M$7000,3,FALSE)))</f>
        <v/>
      </c>
      <c r="S3206" t="str">
        <f>IF(P3206="","",(VLOOKUP(P3206,Flora!$F$2:$M$7000,4,FALSE)))</f>
        <v/>
      </c>
    </row>
    <row r="3207" spans="17:19" x14ac:dyDescent="0.25">
      <c r="Q3207" t="str">
        <f>IF(P3207="","",(VLOOKUP(P3207,Flora!$F$2:$M$7000,2,FALSE)))</f>
        <v/>
      </c>
      <c r="R3207" t="str">
        <f>IF(P3207="","",(VLOOKUP(P3207,Flora!$F$2:$M$7000,3,FALSE)))</f>
        <v/>
      </c>
      <c r="S3207" t="str">
        <f>IF(P3207="","",(VLOOKUP(P3207,Flora!$F$2:$M$7000,4,FALSE)))</f>
        <v/>
      </c>
    </row>
    <row r="3208" spans="17:19" x14ac:dyDescent="0.25">
      <c r="Q3208" t="str">
        <f>IF(P3208="","",(VLOOKUP(P3208,Flora!$F$2:$M$7000,2,FALSE)))</f>
        <v/>
      </c>
      <c r="R3208" t="str">
        <f>IF(P3208="","",(VLOOKUP(P3208,Flora!$F$2:$M$7000,3,FALSE)))</f>
        <v/>
      </c>
      <c r="S3208" t="str">
        <f>IF(P3208="","",(VLOOKUP(P3208,Flora!$F$2:$M$7000,4,FALSE)))</f>
        <v/>
      </c>
    </row>
    <row r="3209" spans="17:19" x14ac:dyDescent="0.25">
      <c r="Q3209" t="str">
        <f>IF(P3209="","",(VLOOKUP(P3209,Flora!$F$2:$M$7000,2,FALSE)))</f>
        <v/>
      </c>
      <c r="R3209" t="str">
        <f>IF(P3209="","",(VLOOKUP(P3209,Flora!$F$2:$M$7000,3,FALSE)))</f>
        <v/>
      </c>
      <c r="S3209" t="str">
        <f>IF(P3209="","",(VLOOKUP(P3209,Flora!$F$2:$M$7000,4,FALSE)))</f>
        <v/>
      </c>
    </row>
    <row r="3210" spans="17:19" x14ac:dyDescent="0.25">
      <c r="Q3210" t="str">
        <f>IF(P3210="","",(VLOOKUP(P3210,Flora!$F$2:$M$7000,2,FALSE)))</f>
        <v/>
      </c>
      <c r="R3210" t="str">
        <f>IF(P3210="","",(VLOOKUP(P3210,Flora!$F$2:$M$7000,3,FALSE)))</f>
        <v/>
      </c>
      <c r="S3210" t="str">
        <f>IF(P3210="","",(VLOOKUP(P3210,Flora!$F$2:$M$7000,4,FALSE)))</f>
        <v/>
      </c>
    </row>
    <row r="3211" spans="17:19" x14ac:dyDescent="0.25">
      <c r="Q3211" t="str">
        <f>IF(P3211="","",(VLOOKUP(P3211,Flora!$F$2:$M$7000,2,FALSE)))</f>
        <v/>
      </c>
      <c r="R3211" t="str">
        <f>IF(P3211="","",(VLOOKUP(P3211,Flora!$F$2:$M$7000,3,FALSE)))</f>
        <v/>
      </c>
      <c r="S3211" t="str">
        <f>IF(P3211="","",(VLOOKUP(P3211,Flora!$F$2:$M$7000,4,FALSE)))</f>
        <v/>
      </c>
    </row>
    <row r="3212" spans="17:19" x14ac:dyDescent="0.25">
      <c r="Q3212" t="str">
        <f>IF(P3212="","",(VLOOKUP(P3212,Flora!$F$2:$M$7000,2,FALSE)))</f>
        <v/>
      </c>
      <c r="R3212" t="str">
        <f>IF(P3212="","",(VLOOKUP(P3212,Flora!$F$2:$M$7000,3,FALSE)))</f>
        <v/>
      </c>
      <c r="S3212" t="str">
        <f>IF(P3212="","",(VLOOKUP(P3212,Flora!$F$2:$M$7000,4,FALSE)))</f>
        <v/>
      </c>
    </row>
    <row r="3213" spans="17:19" x14ac:dyDescent="0.25">
      <c r="Q3213" t="str">
        <f>IF(P3213="","",(VLOOKUP(P3213,Flora!$F$2:$M$7000,2,FALSE)))</f>
        <v/>
      </c>
      <c r="R3213" t="str">
        <f>IF(P3213="","",(VLOOKUP(P3213,Flora!$F$2:$M$7000,3,FALSE)))</f>
        <v/>
      </c>
      <c r="S3213" t="str">
        <f>IF(P3213="","",(VLOOKUP(P3213,Flora!$F$2:$M$7000,4,FALSE)))</f>
        <v/>
      </c>
    </row>
    <row r="3214" spans="17:19" x14ac:dyDescent="0.25">
      <c r="Q3214" t="str">
        <f>IF(P3214="","",(VLOOKUP(P3214,Flora!$F$2:$M$7000,2,FALSE)))</f>
        <v/>
      </c>
      <c r="R3214" t="str">
        <f>IF(P3214="","",(VLOOKUP(P3214,Flora!$F$2:$M$7000,3,FALSE)))</f>
        <v/>
      </c>
      <c r="S3214" t="str">
        <f>IF(P3214="","",(VLOOKUP(P3214,Flora!$F$2:$M$7000,4,FALSE)))</f>
        <v/>
      </c>
    </row>
    <row r="3215" spans="17:19" x14ac:dyDescent="0.25">
      <c r="Q3215" t="str">
        <f>IF(P3215="","",(VLOOKUP(P3215,Flora!$F$2:$M$7000,2,FALSE)))</f>
        <v/>
      </c>
      <c r="R3215" t="str">
        <f>IF(P3215="","",(VLOOKUP(P3215,Flora!$F$2:$M$7000,3,FALSE)))</f>
        <v/>
      </c>
      <c r="S3215" t="str">
        <f>IF(P3215="","",(VLOOKUP(P3215,Flora!$F$2:$M$7000,4,FALSE)))</f>
        <v/>
      </c>
    </row>
    <row r="3216" spans="17:19" x14ac:dyDescent="0.25">
      <c r="Q3216" t="str">
        <f>IF(P3216="","",(VLOOKUP(P3216,Flora!$F$2:$M$7000,2,FALSE)))</f>
        <v/>
      </c>
      <c r="R3216" t="str">
        <f>IF(P3216="","",(VLOOKUP(P3216,Flora!$F$2:$M$7000,3,FALSE)))</f>
        <v/>
      </c>
      <c r="S3216" t="str">
        <f>IF(P3216="","",(VLOOKUP(P3216,Flora!$F$2:$M$7000,4,FALSE)))</f>
        <v/>
      </c>
    </row>
    <row r="3217" spans="17:19" x14ac:dyDescent="0.25">
      <c r="Q3217" t="str">
        <f>IF(P3217="","",(VLOOKUP(P3217,Flora!$F$2:$M$7000,2,FALSE)))</f>
        <v/>
      </c>
      <c r="R3217" t="str">
        <f>IF(P3217="","",(VLOOKUP(P3217,Flora!$F$2:$M$7000,3,FALSE)))</f>
        <v/>
      </c>
      <c r="S3217" t="str">
        <f>IF(P3217="","",(VLOOKUP(P3217,Flora!$F$2:$M$7000,4,FALSE)))</f>
        <v/>
      </c>
    </row>
    <row r="3218" spans="17:19" x14ac:dyDescent="0.25">
      <c r="Q3218" t="str">
        <f>IF(P3218="","",(VLOOKUP(P3218,Flora!$F$2:$M$7000,2,FALSE)))</f>
        <v/>
      </c>
      <c r="R3218" t="str">
        <f>IF(P3218="","",(VLOOKUP(P3218,Flora!$F$2:$M$7000,3,FALSE)))</f>
        <v/>
      </c>
      <c r="S3218" t="str">
        <f>IF(P3218="","",(VLOOKUP(P3218,Flora!$F$2:$M$7000,4,FALSE)))</f>
        <v/>
      </c>
    </row>
    <row r="3219" spans="17:19" x14ac:dyDescent="0.25">
      <c r="Q3219" t="str">
        <f>IF(P3219="","",(VLOOKUP(P3219,Flora!$F$2:$M$7000,2,FALSE)))</f>
        <v/>
      </c>
      <c r="R3219" t="str">
        <f>IF(P3219="","",(VLOOKUP(P3219,Flora!$F$2:$M$7000,3,FALSE)))</f>
        <v/>
      </c>
      <c r="S3219" t="str">
        <f>IF(P3219="","",(VLOOKUP(P3219,Flora!$F$2:$M$7000,4,FALSE)))</f>
        <v/>
      </c>
    </row>
    <row r="3220" spans="17:19" x14ac:dyDescent="0.25">
      <c r="Q3220" t="str">
        <f>IF(P3220="","",(VLOOKUP(P3220,Flora!$F$2:$M$7000,2,FALSE)))</f>
        <v/>
      </c>
      <c r="R3220" t="str">
        <f>IF(P3220="","",(VLOOKUP(P3220,Flora!$F$2:$M$7000,3,FALSE)))</f>
        <v/>
      </c>
      <c r="S3220" t="str">
        <f>IF(P3220="","",(VLOOKUP(P3220,Flora!$F$2:$M$7000,4,FALSE)))</f>
        <v/>
      </c>
    </row>
    <row r="3221" spans="17:19" x14ac:dyDescent="0.25">
      <c r="Q3221" t="str">
        <f>IF(P3221="","",(VLOOKUP(P3221,Flora!$F$2:$M$7000,2,FALSE)))</f>
        <v/>
      </c>
      <c r="R3221" t="str">
        <f>IF(P3221="","",(VLOOKUP(P3221,Flora!$F$2:$M$7000,3,FALSE)))</f>
        <v/>
      </c>
      <c r="S3221" t="str">
        <f>IF(P3221="","",(VLOOKUP(P3221,Flora!$F$2:$M$7000,4,FALSE)))</f>
        <v/>
      </c>
    </row>
    <row r="3222" spans="17:19" x14ac:dyDescent="0.25">
      <c r="Q3222" t="str">
        <f>IF(P3222="","",(VLOOKUP(P3222,Flora!$F$2:$M$7000,2,FALSE)))</f>
        <v/>
      </c>
      <c r="R3222" t="str">
        <f>IF(P3222="","",(VLOOKUP(P3222,Flora!$F$2:$M$7000,3,FALSE)))</f>
        <v/>
      </c>
      <c r="S3222" t="str">
        <f>IF(P3222="","",(VLOOKUP(P3222,Flora!$F$2:$M$7000,4,FALSE)))</f>
        <v/>
      </c>
    </row>
    <row r="3223" spans="17:19" x14ac:dyDescent="0.25">
      <c r="Q3223" t="str">
        <f>IF(P3223="","",(VLOOKUP(P3223,Flora!$F$2:$M$7000,2,FALSE)))</f>
        <v/>
      </c>
      <c r="R3223" t="str">
        <f>IF(P3223="","",(VLOOKUP(P3223,Flora!$F$2:$M$7000,3,FALSE)))</f>
        <v/>
      </c>
      <c r="S3223" t="str">
        <f>IF(P3223="","",(VLOOKUP(P3223,Flora!$F$2:$M$7000,4,FALSE)))</f>
        <v/>
      </c>
    </row>
    <row r="3224" spans="17:19" x14ac:dyDescent="0.25">
      <c r="Q3224" t="str">
        <f>IF(P3224="","",(VLOOKUP(P3224,Flora!$F$2:$M$7000,2,FALSE)))</f>
        <v/>
      </c>
      <c r="R3224" t="str">
        <f>IF(P3224="","",(VLOOKUP(P3224,Flora!$F$2:$M$7000,3,FALSE)))</f>
        <v/>
      </c>
      <c r="S3224" t="str">
        <f>IF(P3224="","",(VLOOKUP(P3224,Flora!$F$2:$M$7000,4,FALSE)))</f>
        <v/>
      </c>
    </row>
    <row r="3225" spans="17:19" x14ac:dyDescent="0.25">
      <c r="Q3225" t="str">
        <f>IF(P3225="","",(VLOOKUP(P3225,Flora!$F$2:$M$7000,2,FALSE)))</f>
        <v/>
      </c>
      <c r="R3225" t="str">
        <f>IF(P3225="","",(VLOOKUP(P3225,Flora!$F$2:$M$7000,3,FALSE)))</f>
        <v/>
      </c>
      <c r="S3225" t="str">
        <f>IF(P3225="","",(VLOOKUP(P3225,Flora!$F$2:$M$7000,4,FALSE)))</f>
        <v/>
      </c>
    </row>
    <row r="3226" spans="17:19" x14ac:dyDescent="0.25">
      <c r="Q3226" t="str">
        <f>IF(P3226="","",(VLOOKUP(P3226,Flora!$F$2:$M$7000,2,FALSE)))</f>
        <v/>
      </c>
      <c r="R3226" t="str">
        <f>IF(P3226="","",(VLOOKUP(P3226,Flora!$F$2:$M$7000,3,FALSE)))</f>
        <v/>
      </c>
      <c r="S3226" t="str">
        <f>IF(P3226="","",(VLOOKUP(P3226,Flora!$F$2:$M$7000,4,FALSE)))</f>
        <v/>
      </c>
    </row>
    <row r="3227" spans="17:19" x14ac:dyDescent="0.25">
      <c r="Q3227" t="str">
        <f>IF(P3227="","",(VLOOKUP(P3227,Flora!$F$2:$M$7000,2,FALSE)))</f>
        <v/>
      </c>
      <c r="R3227" t="str">
        <f>IF(P3227="","",(VLOOKUP(P3227,Flora!$F$2:$M$7000,3,FALSE)))</f>
        <v/>
      </c>
      <c r="S3227" t="str">
        <f>IF(P3227="","",(VLOOKUP(P3227,Flora!$F$2:$M$7000,4,FALSE)))</f>
        <v/>
      </c>
    </row>
    <row r="3228" spans="17:19" x14ac:dyDescent="0.25">
      <c r="Q3228" t="str">
        <f>IF(P3228="","",(VLOOKUP(P3228,Flora!$F$2:$M$7000,2,FALSE)))</f>
        <v/>
      </c>
      <c r="R3228" t="str">
        <f>IF(P3228="","",(VLOOKUP(P3228,Flora!$F$2:$M$7000,3,FALSE)))</f>
        <v/>
      </c>
      <c r="S3228" t="str">
        <f>IF(P3228="","",(VLOOKUP(P3228,Flora!$F$2:$M$7000,4,FALSE)))</f>
        <v/>
      </c>
    </row>
    <row r="3229" spans="17:19" x14ac:dyDescent="0.25">
      <c r="Q3229" t="str">
        <f>IF(P3229="","",(VLOOKUP(P3229,Flora!$F$2:$M$7000,2,FALSE)))</f>
        <v/>
      </c>
      <c r="R3229" t="str">
        <f>IF(P3229="","",(VLOOKUP(P3229,Flora!$F$2:$M$7000,3,FALSE)))</f>
        <v/>
      </c>
      <c r="S3229" t="str">
        <f>IF(P3229="","",(VLOOKUP(P3229,Flora!$F$2:$M$7000,4,FALSE)))</f>
        <v/>
      </c>
    </row>
    <row r="3230" spans="17:19" x14ac:dyDescent="0.25">
      <c r="Q3230" t="str">
        <f>IF(P3230="","",(VLOOKUP(P3230,Flora!$F$2:$M$7000,2,FALSE)))</f>
        <v/>
      </c>
      <c r="R3230" t="str">
        <f>IF(P3230="","",(VLOOKUP(P3230,Flora!$F$2:$M$7000,3,FALSE)))</f>
        <v/>
      </c>
      <c r="S3230" t="str">
        <f>IF(P3230="","",(VLOOKUP(P3230,Flora!$F$2:$M$7000,4,FALSE)))</f>
        <v/>
      </c>
    </row>
    <row r="3231" spans="17:19" x14ac:dyDescent="0.25">
      <c r="Q3231" t="str">
        <f>IF(P3231="","",(VLOOKUP(P3231,Flora!$F$2:$M$7000,2,FALSE)))</f>
        <v/>
      </c>
      <c r="R3231" t="str">
        <f>IF(P3231="","",(VLOOKUP(P3231,Flora!$F$2:$M$7000,3,FALSE)))</f>
        <v/>
      </c>
      <c r="S3231" t="str">
        <f>IF(P3231="","",(VLOOKUP(P3231,Flora!$F$2:$M$7000,4,FALSE)))</f>
        <v/>
      </c>
    </row>
    <row r="3232" spans="17:19" x14ac:dyDescent="0.25">
      <c r="Q3232" t="str">
        <f>IF(P3232="","",(VLOOKUP(P3232,Flora!$F$2:$M$7000,2,FALSE)))</f>
        <v/>
      </c>
      <c r="R3232" t="str">
        <f>IF(P3232="","",(VLOOKUP(P3232,Flora!$F$2:$M$7000,3,FALSE)))</f>
        <v/>
      </c>
      <c r="S3232" t="str">
        <f>IF(P3232="","",(VLOOKUP(P3232,Flora!$F$2:$M$7000,4,FALSE)))</f>
        <v/>
      </c>
    </row>
    <row r="3233" spans="17:19" x14ac:dyDescent="0.25">
      <c r="Q3233" t="str">
        <f>IF(P3233="","",(VLOOKUP(P3233,Flora!$F$2:$M$7000,2,FALSE)))</f>
        <v/>
      </c>
      <c r="R3233" t="str">
        <f>IF(P3233="","",(VLOOKUP(P3233,Flora!$F$2:$M$7000,3,FALSE)))</f>
        <v/>
      </c>
      <c r="S3233" t="str">
        <f>IF(P3233="","",(VLOOKUP(P3233,Flora!$F$2:$M$7000,4,FALSE)))</f>
        <v/>
      </c>
    </row>
    <row r="3234" spans="17:19" x14ac:dyDescent="0.25">
      <c r="Q3234" t="str">
        <f>IF(P3234="","",(VLOOKUP(P3234,Flora!$F$2:$M$7000,2,FALSE)))</f>
        <v/>
      </c>
      <c r="R3234" t="str">
        <f>IF(P3234="","",(VLOOKUP(P3234,Flora!$F$2:$M$7000,3,FALSE)))</f>
        <v/>
      </c>
      <c r="S3234" t="str">
        <f>IF(P3234="","",(VLOOKUP(P3234,Flora!$F$2:$M$7000,4,FALSE)))</f>
        <v/>
      </c>
    </row>
    <row r="3235" spans="17:19" x14ac:dyDescent="0.25">
      <c r="Q3235" t="str">
        <f>IF(P3235="","",(VLOOKUP(P3235,Flora!$F$2:$M$7000,2,FALSE)))</f>
        <v/>
      </c>
      <c r="R3235" t="str">
        <f>IF(P3235="","",(VLOOKUP(P3235,Flora!$F$2:$M$7000,3,FALSE)))</f>
        <v/>
      </c>
      <c r="S3235" t="str">
        <f>IF(P3235="","",(VLOOKUP(P3235,Flora!$F$2:$M$7000,4,FALSE)))</f>
        <v/>
      </c>
    </row>
    <row r="3236" spans="17:19" x14ac:dyDescent="0.25">
      <c r="Q3236" t="str">
        <f>IF(P3236="","",(VLOOKUP(P3236,Flora!$F$2:$M$7000,2,FALSE)))</f>
        <v/>
      </c>
      <c r="R3236" t="str">
        <f>IF(P3236="","",(VLOOKUP(P3236,Flora!$F$2:$M$7000,3,FALSE)))</f>
        <v/>
      </c>
      <c r="S3236" t="str">
        <f>IF(P3236="","",(VLOOKUP(P3236,Flora!$F$2:$M$7000,4,FALSE)))</f>
        <v/>
      </c>
    </row>
    <row r="3237" spans="17:19" x14ac:dyDescent="0.25">
      <c r="Q3237" t="str">
        <f>IF(P3237="","",(VLOOKUP(P3237,Flora!$F$2:$M$7000,2,FALSE)))</f>
        <v/>
      </c>
      <c r="R3237" t="str">
        <f>IF(P3237="","",(VLOOKUP(P3237,Flora!$F$2:$M$7000,3,FALSE)))</f>
        <v/>
      </c>
      <c r="S3237" t="str">
        <f>IF(P3237="","",(VLOOKUP(P3237,Flora!$F$2:$M$7000,4,FALSE)))</f>
        <v/>
      </c>
    </row>
    <row r="3238" spans="17:19" x14ac:dyDescent="0.25">
      <c r="Q3238" t="str">
        <f>IF(P3238="","",(VLOOKUP(P3238,Flora!$F$2:$M$7000,2,FALSE)))</f>
        <v/>
      </c>
      <c r="R3238" t="str">
        <f>IF(P3238="","",(VLOOKUP(P3238,Flora!$F$2:$M$7000,3,FALSE)))</f>
        <v/>
      </c>
      <c r="S3238" t="str">
        <f>IF(P3238="","",(VLOOKUP(P3238,Flora!$F$2:$M$7000,4,FALSE)))</f>
        <v/>
      </c>
    </row>
    <row r="3239" spans="17:19" x14ac:dyDescent="0.25">
      <c r="Q3239" t="str">
        <f>IF(P3239="","",(VLOOKUP(P3239,Flora!$F$2:$M$7000,2,FALSE)))</f>
        <v/>
      </c>
      <c r="R3239" t="str">
        <f>IF(P3239="","",(VLOOKUP(P3239,Flora!$F$2:$M$7000,3,FALSE)))</f>
        <v/>
      </c>
      <c r="S3239" t="str">
        <f>IF(P3239="","",(VLOOKUP(P3239,Flora!$F$2:$M$7000,4,FALSE)))</f>
        <v/>
      </c>
    </row>
    <row r="3240" spans="17:19" x14ac:dyDescent="0.25">
      <c r="Q3240" t="str">
        <f>IF(P3240="","",(VLOOKUP(P3240,Flora!$F$2:$M$7000,2,FALSE)))</f>
        <v/>
      </c>
      <c r="R3240" t="str">
        <f>IF(P3240="","",(VLOOKUP(P3240,Flora!$F$2:$M$7000,3,FALSE)))</f>
        <v/>
      </c>
      <c r="S3240" t="str">
        <f>IF(P3240="","",(VLOOKUP(P3240,Flora!$F$2:$M$7000,4,FALSE)))</f>
        <v/>
      </c>
    </row>
    <row r="3241" spans="17:19" x14ac:dyDescent="0.25">
      <c r="Q3241" t="str">
        <f>IF(P3241="","",(VLOOKUP(P3241,Flora!$F$2:$M$7000,2,FALSE)))</f>
        <v/>
      </c>
      <c r="R3241" t="str">
        <f>IF(P3241="","",(VLOOKUP(P3241,Flora!$F$2:$M$7000,3,FALSE)))</f>
        <v/>
      </c>
      <c r="S3241" t="str">
        <f>IF(P3241="","",(VLOOKUP(P3241,Flora!$F$2:$M$7000,4,FALSE)))</f>
        <v/>
      </c>
    </row>
    <row r="3242" spans="17:19" x14ac:dyDescent="0.25">
      <c r="Q3242" t="str">
        <f>IF(P3242="","",(VLOOKUP(P3242,Flora!$F$2:$M$7000,2,FALSE)))</f>
        <v/>
      </c>
      <c r="R3242" t="str">
        <f>IF(P3242="","",(VLOOKUP(P3242,Flora!$F$2:$M$7000,3,FALSE)))</f>
        <v/>
      </c>
      <c r="S3242" t="str">
        <f>IF(P3242="","",(VLOOKUP(P3242,Flora!$F$2:$M$7000,4,FALSE)))</f>
        <v/>
      </c>
    </row>
    <row r="3243" spans="17:19" x14ac:dyDescent="0.25">
      <c r="Q3243" t="str">
        <f>IF(P3243="","",(VLOOKUP(P3243,Flora!$F$2:$M$7000,2,FALSE)))</f>
        <v/>
      </c>
      <c r="R3243" t="str">
        <f>IF(P3243="","",(VLOOKUP(P3243,Flora!$F$2:$M$7000,3,FALSE)))</f>
        <v/>
      </c>
      <c r="S3243" t="str">
        <f>IF(P3243="","",(VLOOKUP(P3243,Flora!$F$2:$M$7000,4,FALSE)))</f>
        <v/>
      </c>
    </row>
    <row r="3244" spans="17:19" x14ac:dyDescent="0.25">
      <c r="Q3244" t="str">
        <f>IF(P3244="","",(VLOOKUP(P3244,Flora!$F$2:$M$7000,2,FALSE)))</f>
        <v/>
      </c>
      <c r="R3244" t="str">
        <f>IF(P3244="","",(VLOOKUP(P3244,Flora!$F$2:$M$7000,3,FALSE)))</f>
        <v/>
      </c>
      <c r="S3244" t="str">
        <f>IF(P3244="","",(VLOOKUP(P3244,Flora!$F$2:$M$7000,4,FALSE)))</f>
        <v/>
      </c>
    </row>
    <row r="3245" spans="17:19" x14ac:dyDescent="0.25">
      <c r="Q3245" t="str">
        <f>IF(P3245="","",(VLOOKUP(P3245,Flora!$F$2:$M$7000,2,FALSE)))</f>
        <v/>
      </c>
      <c r="R3245" t="str">
        <f>IF(P3245="","",(VLOOKUP(P3245,Flora!$F$2:$M$7000,3,FALSE)))</f>
        <v/>
      </c>
      <c r="S3245" t="str">
        <f>IF(P3245="","",(VLOOKUP(P3245,Flora!$F$2:$M$7000,4,FALSE)))</f>
        <v/>
      </c>
    </row>
    <row r="3246" spans="17:19" x14ac:dyDescent="0.25">
      <c r="Q3246" t="str">
        <f>IF(P3246="","",(VLOOKUP(P3246,Flora!$F$2:$M$7000,2,FALSE)))</f>
        <v/>
      </c>
      <c r="R3246" t="str">
        <f>IF(P3246="","",(VLOOKUP(P3246,Flora!$F$2:$M$7000,3,FALSE)))</f>
        <v/>
      </c>
      <c r="S3246" t="str">
        <f>IF(P3246="","",(VLOOKUP(P3246,Flora!$F$2:$M$7000,4,FALSE)))</f>
        <v/>
      </c>
    </row>
    <row r="3247" spans="17:19" x14ac:dyDescent="0.25">
      <c r="Q3247" t="str">
        <f>IF(P3247="","",(VLOOKUP(P3247,Flora!$F$2:$M$7000,2,FALSE)))</f>
        <v/>
      </c>
      <c r="R3247" t="str">
        <f>IF(P3247="","",(VLOOKUP(P3247,Flora!$F$2:$M$7000,3,FALSE)))</f>
        <v/>
      </c>
      <c r="S3247" t="str">
        <f>IF(P3247="","",(VLOOKUP(P3247,Flora!$F$2:$M$7000,4,FALSE)))</f>
        <v/>
      </c>
    </row>
    <row r="3248" spans="17:19" x14ac:dyDescent="0.25">
      <c r="Q3248" t="str">
        <f>IF(P3248="","",(VLOOKUP(P3248,Flora!$F$2:$M$7000,2,FALSE)))</f>
        <v/>
      </c>
      <c r="R3248" t="str">
        <f>IF(P3248="","",(VLOOKUP(P3248,Flora!$F$2:$M$7000,3,FALSE)))</f>
        <v/>
      </c>
      <c r="S3248" t="str">
        <f>IF(P3248="","",(VLOOKUP(P3248,Flora!$F$2:$M$7000,4,FALSE)))</f>
        <v/>
      </c>
    </row>
    <row r="3249" spans="17:19" x14ac:dyDescent="0.25">
      <c r="Q3249" t="str">
        <f>IF(P3249="","",(VLOOKUP(P3249,Flora!$F$2:$M$7000,2,FALSE)))</f>
        <v/>
      </c>
      <c r="R3249" t="str">
        <f>IF(P3249="","",(VLOOKUP(P3249,Flora!$F$2:$M$7000,3,FALSE)))</f>
        <v/>
      </c>
      <c r="S3249" t="str">
        <f>IF(P3249="","",(VLOOKUP(P3249,Flora!$F$2:$M$7000,4,FALSE)))</f>
        <v/>
      </c>
    </row>
    <row r="3250" spans="17:19" x14ac:dyDescent="0.25">
      <c r="Q3250" t="str">
        <f>IF(P3250="","",(VLOOKUP(P3250,Flora!$F$2:$M$7000,2,FALSE)))</f>
        <v/>
      </c>
      <c r="R3250" t="str">
        <f>IF(P3250="","",(VLOOKUP(P3250,Flora!$F$2:$M$7000,3,FALSE)))</f>
        <v/>
      </c>
      <c r="S3250" t="str">
        <f>IF(P3250="","",(VLOOKUP(P3250,Flora!$F$2:$M$7000,4,FALSE)))</f>
        <v/>
      </c>
    </row>
    <row r="3251" spans="17:19" x14ac:dyDescent="0.25">
      <c r="Q3251" t="str">
        <f>IF(P3251="","",(VLOOKUP(P3251,Flora!$F$2:$M$7000,2,FALSE)))</f>
        <v/>
      </c>
      <c r="R3251" t="str">
        <f>IF(P3251="","",(VLOOKUP(P3251,Flora!$F$2:$M$7000,3,FALSE)))</f>
        <v/>
      </c>
      <c r="S3251" t="str">
        <f>IF(P3251="","",(VLOOKUP(P3251,Flora!$F$2:$M$7000,4,FALSE)))</f>
        <v/>
      </c>
    </row>
    <row r="3252" spans="17:19" x14ac:dyDescent="0.25">
      <c r="Q3252" t="str">
        <f>IF(P3252="","",(VLOOKUP(P3252,Flora!$F$2:$M$7000,2,FALSE)))</f>
        <v/>
      </c>
      <c r="R3252" t="str">
        <f>IF(P3252="","",(VLOOKUP(P3252,Flora!$F$2:$M$7000,3,FALSE)))</f>
        <v/>
      </c>
      <c r="S3252" t="str">
        <f>IF(P3252="","",(VLOOKUP(P3252,Flora!$F$2:$M$7000,4,FALSE)))</f>
        <v/>
      </c>
    </row>
    <row r="3253" spans="17:19" x14ac:dyDescent="0.25">
      <c r="Q3253" t="str">
        <f>IF(P3253="","",(VLOOKUP(P3253,Flora!$F$2:$M$7000,2,FALSE)))</f>
        <v/>
      </c>
      <c r="R3253" t="str">
        <f>IF(P3253="","",(VLOOKUP(P3253,Flora!$F$2:$M$7000,3,FALSE)))</f>
        <v/>
      </c>
      <c r="S3253" t="str">
        <f>IF(P3253="","",(VLOOKUP(P3253,Flora!$F$2:$M$7000,4,FALSE)))</f>
        <v/>
      </c>
    </row>
    <row r="3254" spans="17:19" x14ac:dyDescent="0.25">
      <c r="Q3254" t="str">
        <f>IF(P3254="","",(VLOOKUP(P3254,Flora!$F$2:$M$7000,2,FALSE)))</f>
        <v/>
      </c>
      <c r="R3254" t="str">
        <f>IF(P3254="","",(VLOOKUP(P3254,Flora!$F$2:$M$7000,3,FALSE)))</f>
        <v/>
      </c>
      <c r="S3254" t="str">
        <f>IF(P3254="","",(VLOOKUP(P3254,Flora!$F$2:$M$7000,4,FALSE)))</f>
        <v/>
      </c>
    </row>
    <row r="3255" spans="17:19" x14ac:dyDescent="0.25">
      <c r="Q3255" t="str">
        <f>IF(P3255="","",(VLOOKUP(P3255,Flora!$F$2:$M$7000,2,FALSE)))</f>
        <v/>
      </c>
      <c r="R3255" t="str">
        <f>IF(P3255="","",(VLOOKUP(P3255,Flora!$F$2:$M$7000,3,FALSE)))</f>
        <v/>
      </c>
      <c r="S3255" t="str">
        <f>IF(P3255="","",(VLOOKUP(P3255,Flora!$F$2:$M$7000,4,FALSE)))</f>
        <v/>
      </c>
    </row>
    <row r="3256" spans="17:19" x14ac:dyDescent="0.25">
      <c r="Q3256" t="str">
        <f>IF(P3256="","",(VLOOKUP(P3256,Flora!$F$2:$M$7000,2,FALSE)))</f>
        <v/>
      </c>
      <c r="R3256" t="str">
        <f>IF(P3256="","",(VLOOKUP(P3256,Flora!$F$2:$M$7000,3,FALSE)))</f>
        <v/>
      </c>
      <c r="S3256" t="str">
        <f>IF(P3256="","",(VLOOKUP(P3256,Flora!$F$2:$M$7000,4,FALSE)))</f>
        <v/>
      </c>
    </row>
    <row r="3257" spans="17:19" x14ac:dyDescent="0.25">
      <c r="Q3257" t="str">
        <f>IF(P3257="","",(VLOOKUP(P3257,Flora!$F$2:$M$7000,2,FALSE)))</f>
        <v/>
      </c>
      <c r="R3257" t="str">
        <f>IF(P3257="","",(VLOOKUP(P3257,Flora!$F$2:$M$7000,3,FALSE)))</f>
        <v/>
      </c>
      <c r="S3257" t="str">
        <f>IF(P3257="","",(VLOOKUP(P3257,Flora!$F$2:$M$7000,4,FALSE)))</f>
        <v/>
      </c>
    </row>
    <row r="3258" spans="17:19" x14ac:dyDescent="0.25">
      <c r="Q3258" t="str">
        <f>IF(P3258="","",(VLOOKUP(P3258,Flora!$F$2:$M$7000,2,FALSE)))</f>
        <v/>
      </c>
      <c r="R3258" t="str">
        <f>IF(P3258="","",(VLOOKUP(P3258,Flora!$F$2:$M$7000,3,FALSE)))</f>
        <v/>
      </c>
      <c r="S3258" t="str">
        <f>IF(P3258="","",(VLOOKUP(P3258,Flora!$F$2:$M$7000,4,FALSE)))</f>
        <v/>
      </c>
    </row>
    <row r="3259" spans="17:19" x14ac:dyDescent="0.25">
      <c r="Q3259" t="str">
        <f>IF(P3259="","",(VLOOKUP(P3259,Flora!$F$2:$M$7000,2,FALSE)))</f>
        <v/>
      </c>
      <c r="R3259" t="str">
        <f>IF(P3259="","",(VLOOKUP(P3259,Flora!$F$2:$M$7000,3,FALSE)))</f>
        <v/>
      </c>
      <c r="S3259" t="str">
        <f>IF(P3259="","",(VLOOKUP(P3259,Flora!$F$2:$M$7000,4,FALSE)))</f>
        <v/>
      </c>
    </row>
    <row r="3260" spans="17:19" x14ac:dyDescent="0.25">
      <c r="Q3260" t="str">
        <f>IF(P3260="","",(VLOOKUP(P3260,Flora!$F$2:$M$7000,2,FALSE)))</f>
        <v/>
      </c>
      <c r="R3260" t="str">
        <f>IF(P3260="","",(VLOOKUP(P3260,Flora!$F$2:$M$7000,3,FALSE)))</f>
        <v/>
      </c>
      <c r="S3260" t="str">
        <f>IF(P3260="","",(VLOOKUP(P3260,Flora!$F$2:$M$7000,4,FALSE)))</f>
        <v/>
      </c>
    </row>
    <row r="3261" spans="17:19" x14ac:dyDescent="0.25">
      <c r="Q3261" t="str">
        <f>IF(P3261="","",(VLOOKUP(P3261,Flora!$F$2:$M$7000,2,FALSE)))</f>
        <v/>
      </c>
      <c r="R3261" t="str">
        <f>IF(P3261="","",(VLOOKUP(P3261,Flora!$F$2:$M$7000,3,FALSE)))</f>
        <v/>
      </c>
      <c r="S3261" t="str">
        <f>IF(P3261="","",(VLOOKUP(P3261,Flora!$F$2:$M$7000,4,FALSE)))</f>
        <v/>
      </c>
    </row>
    <row r="3262" spans="17:19" x14ac:dyDescent="0.25">
      <c r="Q3262" t="str">
        <f>IF(P3262="","",(VLOOKUP(P3262,Flora!$F$2:$M$7000,2,FALSE)))</f>
        <v/>
      </c>
      <c r="R3262" t="str">
        <f>IF(P3262="","",(VLOOKUP(P3262,Flora!$F$2:$M$7000,3,FALSE)))</f>
        <v/>
      </c>
      <c r="S3262" t="str">
        <f>IF(P3262="","",(VLOOKUP(P3262,Flora!$F$2:$M$7000,4,FALSE)))</f>
        <v/>
      </c>
    </row>
    <row r="3263" spans="17:19" x14ac:dyDescent="0.25">
      <c r="Q3263" t="str">
        <f>IF(P3263="","",(VLOOKUP(P3263,Flora!$F$2:$M$7000,2,FALSE)))</f>
        <v/>
      </c>
      <c r="R3263" t="str">
        <f>IF(P3263="","",(VLOOKUP(P3263,Flora!$F$2:$M$7000,3,FALSE)))</f>
        <v/>
      </c>
      <c r="S3263" t="str">
        <f>IF(P3263="","",(VLOOKUP(P3263,Flora!$F$2:$M$7000,4,FALSE)))</f>
        <v/>
      </c>
    </row>
    <row r="3264" spans="17:19" x14ac:dyDescent="0.25">
      <c r="Q3264" t="str">
        <f>IF(P3264="","",(VLOOKUP(P3264,Flora!$F$2:$M$7000,2,FALSE)))</f>
        <v/>
      </c>
      <c r="R3264" t="str">
        <f>IF(P3264="","",(VLOOKUP(P3264,Flora!$F$2:$M$7000,3,FALSE)))</f>
        <v/>
      </c>
      <c r="S3264" t="str">
        <f>IF(P3264="","",(VLOOKUP(P3264,Flora!$F$2:$M$7000,4,FALSE)))</f>
        <v/>
      </c>
    </row>
    <row r="3265" spans="17:19" x14ac:dyDescent="0.25">
      <c r="Q3265" t="str">
        <f>IF(P3265="","",(VLOOKUP(P3265,Flora!$F$2:$M$7000,2,FALSE)))</f>
        <v/>
      </c>
      <c r="R3265" t="str">
        <f>IF(P3265="","",(VLOOKUP(P3265,Flora!$F$2:$M$7000,3,FALSE)))</f>
        <v/>
      </c>
      <c r="S3265" t="str">
        <f>IF(P3265="","",(VLOOKUP(P3265,Flora!$F$2:$M$7000,4,FALSE)))</f>
        <v/>
      </c>
    </row>
    <row r="3266" spans="17:19" x14ac:dyDescent="0.25">
      <c r="Q3266" t="str">
        <f>IF(P3266="","",(VLOOKUP(P3266,Flora!$F$2:$M$7000,2,FALSE)))</f>
        <v/>
      </c>
      <c r="R3266" t="str">
        <f>IF(P3266="","",(VLOOKUP(P3266,Flora!$F$2:$M$7000,3,FALSE)))</f>
        <v/>
      </c>
      <c r="S3266" t="str">
        <f>IF(P3266="","",(VLOOKUP(P3266,Flora!$F$2:$M$7000,4,FALSE)))</f>
        <v/>
      </c>
    </row>
    <row r="3267" spans="17:19" x14ac:dyDescent="0.25">
      <c r="Q3267" t="str">
        <f>IF(P3267="","",(VLOOKUP(P3267,Flora!$F$2:$M$7000,2,FALSE)))</f>
        <v/>
      </c>
      <c r="R3267" t="str">
        <f>IF(P3267="","",(VLOOKUP(P3267,Flora!$F$2:$M$7000,3,FALSE)))</f>
        <v/>
      </c>
      <c r="S3267" t="str">
        <f>IF(P3267="","",(VLOOKUP(P3267,Flora!$F$2:$M$7000,4,FALSE)))</f>
        <v/>
      </c>
    </row>
    <row r="3268" spans="17:19" x14ac:dyDescent="0.25">
      <c r="Q3268" t="str">
        <f>IF(P3268="","",(VLOOKUP(P3268,Flora!$F$2:$M$7000,2,FALSE)))</f>
        <v/>
      </c>
      <c r="R3268" t="str">
        <f>IF(P3268="","",(VLOOKUP(P3268,Flora!$F$2:$M$7000,3,FALSE)))</f>
        <v/>
      </c>
      <c r="S3268" t="str">
        <f>IF(P3268="","",(VLOOKUP(P3268,Flora!$F$2:$M$7000,4,FALSE)))</f>
        <v/>
      </c>
    </row>
    <row r="3269" spans="17:19" x14ac:dyDescent="0.25">
      <c r="Q3269" t="str">
        <f>IF(P3269="","",(VLOOKUP(P3269,Flora!$F$2:$M$7000,2,FALSE)))</f>
        <v/>
      </c>
      <c r="R3269" t="str">
        <f>IF(P3269="","",(VLOOKUP(P3269,Flora!$F$2:$M$7000,3,FALSE)))</f>
        <v/>
      </c>
      <c r="S3269" t="str">
        <f>IF(P3269="","",(VLOOKUP(P3269,Flora!$F$2:$M$7000,4,FALSE)))</f>
        <v/>
      </c>
    </row>
    <row r="3270" spans="17:19" x14ac:dyDescent="0.25">
      <c r="Q3270" t="str">
        <f>IF(P3270="","",(VLOOKUP(P3270,Flora!$F$2:$M$7000,2,FALSE)))</f>
        <v/>
      </c>
      <c r="R3270" t="str">
        <f>IF(P3270="","",(VLOOKUP(P3270,Flora!$F$2:$M$7000,3,FALSE)))</f>
        <v/>
      </c>
      <c r="S3270" t="str">
        <f>IF(P3270="","",(VLOOKUP(P3270,Flora!$F$2:$M$7000,4,FALSE)))</f>
        <v/>
      </c>
    </row>
    <row r="3271" spans="17:19" x14ac:dyDescent="0.25">
      <c r="Q3271" t="str">
        <f>IF(P3271="","",(VLOOKUP(P3271,Flora!$F$2:$M$7000,2,FALSE)))</f>
        <v/>
      </c>
      <c r="R3271" t="str">
        <f>IF(P3271="","",(VLOOKUP(P3271,Flora!$F$2:$M$7000,3,FALSE)))</f>
        <v/>
      </c>
      <c r="S3271" t="str">
        <f>IF(P3271="","",(VLOOKUP(P3271,Flora!$F$2:$M$7000,4,FALSE)))</f>
        <v/>
      </c>
    </row>
    <row r="3272" spans="17:19" x14ac:dyDescent="0.25">
      <c r="Q3272" t="str">
        <f>IF(P3272="","",(VLOOKUP(P3272,Flora!$F$2:$M$7000,2,FALSE)))</f>
        <v/>
      </c>
      <c r="R3272" t="str">
        <f>IF(P3272="","",(VLOOKUP(P3272,Flora!$F$2:$M$7000,3,FALSE)))</f>
        <v/>
      </c>
      <c r="S3272" t="str">
        <f>IF(P3272="","",(VLOOKUP(P3272,Flora!$F$2:$M$7000,4,FALSE)))</f>
        <v/>
      </c>
    </row>
    <row r="3273" spans="17:19" x14ac:dyDescent="0.25">
      <c r="Q3273" t="str">
        <f>IF(P3273="","",(VLOOKUP(P3273,Flora!$F$2:$M$7000,2,FALSE)))</f>
        <v/>
      </c>
      <c r="R3273" t="str">
        <f>IF(P3273="","",(VLOOKUP(P3273,Flora!$F$2:$M$7000,3,FALSE)))</f>
        <v/>
      </c>
      <c r="S3273" t="str">
        <f>IF(P3273="","",(VLOOKUP(P3273,Flora!$F$2:$M$7000,4,FALSE)))</f>
        <v/>
      </c>
    </row>
    <row r="3274" spans="17:19" x14ac:dyDescent="0.25">
      <c r="Q3274" t="str">
        <f>IF(P3274="","",(VLOOKUP(P3274,Flora!$F$2:$M$7000,2,FALSE)))</f>
        <v/>
      </c>
      <c r="R3274" t="str">
        <f>IF(P3274="","",(VLOOKUP(P3274,Flora!$F$2:$M$7000,3,FALSE)))</f>
        <v/>
      </c>
      <c r="S3274" t="str">
        <f>IF(P3274="","",(VLOOKUP(P3274,Flora!$F$2:$M$7000,4,FALSE)))</f>
        <v/>
      </c>
    </row>
    <row r="3275" spans="17:19" x14ac:dyDescent="0.25">
      <c r="Q3275" t="str">
        <f>IF(P3275="","",(VLOOKUP(P3275,Flora!$F$2:$M$7000,2,FALSE)))</f>
        <v/>
      </c>
      <c r="R3275" t="str">
        <f>IF(P3275="","",(VLOOKUP(P3275,Flora!$F$2:$M$7000,3,FALSE)))</f>
        <v/>
      </c>
      <c r="S3275" t="str">
        <f>IF(P3275="","",(VLOOKUP(P3275,Flora!$F$2:$M$7000,4,FALSE)))</f>
        <v/>
      </c>
    </row>
    <row r="3276" spans="17:19" x14ac:dyDescent="0.25">
      <c r="Q3276" t="str">
        <f>IF(P3276="","",(VLOOKUP(P3276,Flora!$F$2:$M$7000,2,FALSE)))</f>
        <v/>
      </c>
      <c r="R3276" t="str">
        <f>IF(P3276="","",(VLOOKUP(P3276,Flora!$F$2:$M$7000,3,FALSE)))</f>
        <v/>
      </c>
      <c r="S3276" t="str">
        <f>IF(P3276="","",(VLOOKUP(P3276,Flora!$F$2:$M$7000,4,FALSE)))</f>
        <v/>
      </c>
    </row>
    <row r="3277" spans="17:19" x14ac:dyDescent="0.25">
      <c r="Q3277" t="str">
        <f>IF(P3277="","",(VLOOKUP(P3277,Flora!$F$2:$M$7000,2,FALSE)))</f>
        <v/>
      </c>
      <c r="R3277" t="str">
        <f>IF(P3277="","",(VLOOKUP(P3277,Flora!$F$2:$M$7000,3,FALSE)))</f>
        <v/>
      </c>
      <c r="S3277" t="str">
        <f>IF(P3277="","",(VLOOKUP(P3277,Flora!$F$2:$M$7000,4,FALSE)))</f>
        <v/>
      </c>
    </row>
    <row r="3278" spans="17:19" x14ac:dyDescent="0.25">
      <c r="Q3278" t="str">
        <f>IF(P3278="","",(VLOOKUP(P3278,Flora!$F$2:$M$7000,2,FALSE)))</f>
        <v/>
      </c>
      <c r="R3278" t="str">
        <f>IF(P3278="","",(VLOOKUP(P3278,Flora!$F$2:$M$7000,3,FALSE)))</f>
        <v/>
      </c>
      <c r="S3278" t="str">
        <f>IF(P3278="","",(VLOOKUP(P3278,Flora!$F$2:$M$7000,4,FALSE)))</f>
        <v/>
      </c>
    </row>
    <row r="3279" spans="17:19" x14ac:dyDescent="0.25">
      <c r="Q3279" t="str">
        <f>IF(P3279="","",(VLOOKUP(P3279,Flora!$F$2:$M$7000,2,FALSE)))</f>
        <v/>
      </c>
      <c r="R3279" t="str">
        <f>IF(P3279="","",(VLOOKUP(P3279,Flora!$F$2:$M$7000,3,FALSE)))</f>
        <v/>
      </c>
      <c r="S3279" t="str">
        <f>IF(P3279="","",(VLOOKUP(P3279,Flora!$F$2:$M$7000,4,FALSE)))</f>
        <v/>
      </c>
    </row>
    <row r="3280" spans="17:19" x14ac:dyDescent="0.25">
      <c r="Q3280" t="str">
        <f>IF(P3280="","",(VLOOKUP(P3280,Flora!$F$2:$M$7000,2,FALSE)))</f>
        <v/>
      </c>
      <c r="R3280" t="str">
        <f>IF(P3280="","",(VLOOKUP(P3280,Flora!$F$2:$M$7000,3,FALSE)))</f>
        <v/>
      </c>
      <c r="S3280" t="str">
        <f>IF(P3280="","",(VLOOKUP(P3280,Flora!$F$2:$M$7000,4,FALSE)))</f>
        <v/>
      </c>
    </row>
    <row r="3281" spans="17:19" x14ac:dyDescent="0.25">
      <c r="Q3281" t="str">
        <f>IF(P3281="","",(VLOOKUP(P3281,Flora!$F$2:$M$7000,2,FALSE)))</f>
        <v/>
      </c>
      <c r="R3281" t="str">
        <f>IF(P3281="","",(VLOOKUP(P3281,Flora!$F$2:$M$7000,3,FALSE)))</f>
        <v/>
      </c>
      <c r="S3281" t="str">
        <f>IF(P3281="","",(VLOOKUP(P3281,Flora!$F$2:$M$7000,4,FALSE)))</f>
        <v/>
      </c>
    </row>
    <row r="3282" spans="17:19" x14ac:dyDescent="0.25">
      <c r="Q3282" t="str">
        <f>IF(P3282="","",(VLOOKUP(P3282,Flora!$F$2:$M$7000,2,FALSE)))</f>
        <v/>
      </c>
      <c r="R3282" t="str">
        <f>IF(P3282="","",(VLOOKUP(P3282,Flora!$F$2:$M$7000,3,FALSE)))</f>
        <v/>
      </c>
      <c r="S3282" t="str">
        <f>IF(P3282="","",(VLOOKUP(P3282,Flora!$F$2:$M$7000,4,FALSE)))</f>
        <v/>
      </c>
    </row>
    <row r="3283" spans="17:19" x14ac:dyDescent="0.25">
      <c r="Q3283" t="str">
        <f>IF(P3283="","",(VLOOKUP(P3283,Flora!$F$2:$M$7000,2,FALSE)))</f>
        <v/>
      </c>
      <c r="R3283" t="str">
        <f>IF(P3283="","",(VLOOKUP(P3283,Flora!$F$2:$M$7000,3,FALSE)))</f>
        <v/>
      </c>
      <c r="S3283" t="str">
        <f>IF(P3283="","",(VLOOKUP(P3283,Flora!$F$2:$M$7000,4,FALSE)))</f>
        <v/>
      </c>
    </row>
    <row r="3284" spans="17:19" x14ac:dyDescent="0.25">
      <c r="Q3284" t="str">
        <f>IF(P3284="","",(VLOOKUP(P3284,Flora!$F$2:$M$7000,2,FALSE)))</f>
        <v/>
      </c>
      <c r="R3284" t="str">
        <f>IF(P3284="","",(VLOOKUP(P3284,Flora!$F$2:$M$7000,3,FALSE)))</f>
        <v/>
      </c>
      <c r="S3284" t="str">
        <f>IF(P3284="","",(VLOOKUP(P3284,Flora!$F$2:$M$7000,4,FALSE)))</f>
        <v/>
      </c>
    </row>
    <row r="3285" spans="17:19" x14ac:dyDescent="0.25">
      <c r="Q3285" t="str">
        <f>IF(P3285="","",(VLOOKUP(P3285,Flora!$F$2:$M$7000,2,FALSE)))</f>
        <v/>
      </c>
      <c r="R3285" t="str">
        <f>IF(P3285="","",(VLOOKUP(P3285,Flora!$F$2:$M$7000,3,FALSE)))</f>
        <v/>
      </c>
      <c r="S3285" t="str">
        <f>IF(P3285="","",(VLOOKUP(P3285,Flora!$F$2:$M$7000,4,FALSE)))</f>
        <v/>
      </c>
    </row>
    <row r="3286" spans="17:19" x14ac:dyDescent="0.25">
      <c r="Q3286" t="str">
        <f>IF(P3286="","",(VLOOKUP(P3286,Flora!$F$2:$M$7000,2,FALSE)))</f>
        <v/>
      </c>
      <c r="R3286" t="str">
        <f>IF(P3286="","",(VLOOKUP(P3286,Flora!$F$2:$M$7000,3,FALSE)))</f>
        <v/>
      </c>
      <c r="S3286" t="str">
        <f>IF(P3286="","",(VLOOKUP(P3286,Flora!$F$2:$M$7000,4,FALSE)))</f>
        <v/>
      </c>
    </row>
    <row r="3287" spans="17:19" x14ac:dyDescent="0.25">
      <c r="Q3287" t="str">
        <f>IF(P3287="","",(VLOOKUP(P3287,Flora!$F$2:$M$7000,2,FALSE)))</f>
        <v/>
      </c>
      <c r="R3287" t="str">
        <f>IF(P3287="","",(VLOOKUP(P3287,Flora!$F$2:$M$7000,3,FALSE)))</f>
        <v/>
      </c>
      <c r="S3287" t="str">
        <f>IF(P3287="","",(VLOOKUP(P3287,Flora!$F$2:$M$7000,4,FALSE)))</f>
        <v/>
      </c>
    </row>
    <row r="3288" spans="17:19" x14ac:dyDescent="0.25">
      <c r="Q3288" t="str">
        <f>IF(P3288="","",(VLOOKUP(P3288,Flora!$F$2:$M$7000,2,FALSE)))</f>
        <v/>
      </c>
      <c r="R3288" t="str">
        <f>IF(P3288="","",(VLOOKUP(P3288,Flora!$F$2:$M$7000,3,FALSE)))</f>
        <v/>
      </c>
      <c r="S3288" t="str">
        <f>IF(P3288="","",(VLOOKUP(P3288,Flora!$F$2:$M$7000,4,FALSE)))</f>
        <v/>
      </c>
    </row>
    <row r="3289" spans="17:19" x14ac:dyDescent="0.25">
      <c r="Q3289" t="str">
        <f>IF(P3289="","",(VLOOKUP(P3289,Flora!$F$2:$M$7000,2,FALSE)))</f>
        <v/>
      </c>
      <c r="R3289" t="str">
        <f>IF(P3289="","",(VLOOKUP(P3289,Flora!$F$2:$M$7000,3,FALSE)))</f>
        <v/>
      </c>
      <c r="S3289" t="str">
        <f>IF(P3289="","",(VLOOKUP(P3289,Flora!$F$2:$M$7000,4,FALSE)))</f>
        <v/>
      </c>
    </row>
    <row r="3290" spans="17:19" x14ac:dyDescent="0.25">
      <c r="Q3290" t="str">
        <f>IF(P3290="","",(VLOOKUP(P3290,Flora!$F$2:$M$7000,2,FALSE)))</f>
        <v/>
      </c>
      <c r="R3290" t="str">
        <f>IF(P3290="","",(VLOOKUP(P3290,Flora!$F$2:$M$7000,3,FALSE)))</f>
        <v/>
      </c>
      <c r="S3290" t="str">
        <f>IF(P3290="","",(VLOOKUP(P3290,Flora!$F$2:$M$7000,4,FALSE)))</f>
        <v/>
      </c>
    </row>
    <row r="3291" spans="17:19" x14ac:dyDescent="0.25">
      <c r="Q3291" t="str">
        <f>IF(P3291="","",(VLOOKUP(P3291,Flora!$F$2:$M$7000,2,FALSE)))</f>
        <v/>
      </c>
      <c r="R3291" t="str">
        <f>IF(P3291="","",(VLOOKUP(P3291,Flora!$F$2:$M$7000,3,FALSE)))</f>
        <v/>
      </c>
      <c r="S3291" t="str">
        <f>IF(P3291="","",(VLOOKUP(P3291,Flora!$F$2:$M$7000,4,FALSE)))</f>
        <v/>
      </c>
    </row>
    <row r="3292" spans="17:19" x14ac:dyDescent="0.25">
      <c r="Q3292" t="str">
        <f>IF(P3292="","",(VLOOKUP(P3292,Flora!$F$2:$M$7000,2,FALSE)))</f>
        <v/>
      </c>
      <c r="R3292" t="str">
        <f>IF(P3292="","",(VLOOKUP(P3292,Flora!$F$2:$M$7000,3,FALSE)))</f>
        <v/>
      </c>
      <c r="S3292" t="str">
        <f>IF(P3292="","",(VLOOKUP(P3292,Flora!$F$2:$M$7000,4,FALSE)))</f>
        <v/>
      </c>
    </row>
    <row r="3293" spans="17:19" x14ac:dyDescent="0.25">
      <c r="Q3293" t="str">
        <f>IF(P3293="","",(VLOOKUP(P3293,Flora!$F$2:$M$7000,2,FALSE)))</f>
        <v/>
      </c>
      <c r="R3293" t="str">
        <f>IF(P3293="","",(VLOOKUP(P3293,Flora!$F$2:$M$7000,3,FALSE)))</f>
        <v/>
      </c>
      <c r="S3293" t="str">
        <f>IF(P3293="","",(VLOOKUP(P3293,Flora!$F$2:$M$7000,4,FALSE)))</f>
        <v/>
      </c>
    </row>
    <row r="3294" spans="17:19" x14ac:dyDescent="0.25">
      <c r="Q3294" t="str">
        <f>IF(P3294="","",(VLOOKUP(P3294,Flora!$F$2:$M$7000,2,FALSE)))</f>
        <v/>
      </c>
      <c r="R3294" t="str">
        <f>IF(P3294="","",(VLOOKUP(P3294,Flora!$F$2:$M$7000,3,FALSE)))</f>
        <v/>
      </c>
      <c r="S3294" t="str">
        <f>IF(P3294="","",(VLOOKUP(P3294,Flora!$F$2:$M$7000,4,FALSE)))</f>
        <v/>
      </c>
    </row>
    <row r="3295" spans="17:19" x14ac:dyDescent="0.25">
      <c r="Q3295" t="str">
        <f>IF(P3295="","",(VLOOKUP(P3295,Flora!$F$2:$M$7000,2,FALSE)))</f>
        <v/>
      </c>
      <c r="R3295" t="str">
        <f>IF(P3295="","",(VLOOKUP(P3295,Flora!$F$2:$M$7000,3,FALSE)))</f>
        <v/>
      </c>
      <c r="S3295" t="str">
        <f>IF(P3295="","",(VLOOKUP(P3295,Flora!$F$2:$M$7000,4,FALSE)))</f>
        <v/>
      </c>
    </row>
    <row r="3296" spans="17:19" x14ac:dyDescent="0.25">
      <c r="Q3296" t="str">
        <f>IF(P3296="","",(VLOOKUP(P3296,Flora!$F$2:$M$7000,2,FALSE)))</f>
        <v/>
      </c>
      <c r="R3296" t="str">
        <f>IF(P3296="","",(VLOOKUP(P3296,Flora!$F$2:$M$7000,3,FALSE)))</f>
        <v/>
      </c>
      <c r="S3296" t="str">
        <f>IF(P3296="","",(VLOOKUP(P3296,Flora!$F$2:$M$7000,4,FALSE)))</f>
        <v/>
      </c>
    </row>
    <row r="3297" spans="17:19" x14ac:dyDescent="0.25">
      <c r="Q3297" t="str">
        <f>IF(P3297="","",(VLOOKUP(P3297,Flora!$F$2:$M$7000,2,FALSE)))</f>
        <v/>
      </c>
      <c r="R3297" t="str">
        <f>IF(P3297="","",(VLOOKUP(P3297,Flora!$F$2:$M$7000,3,FALSE)))</f>
        <v/>
      </c>
      <c r="S3297" t="str">
        <f>IF(P3297="","",(VLOOKUP(P3297,Flora!$F$2:$M$7000,4,FALSE)))</f>
        <v/>
      </c>
    </row>
    <row r="3298" spans="17:19" x14ac:dyDescent="0.25">
      <c r="Q3298" t="str">
        <f>IF(P3298="","",(VLOOKUP(P3298,Flora!$F$2:$M$7000,2,FALSE)))</f>
        <v/>
      </c>
      <c r="R3298" t="str">
        <f>IF(P3298="","",(VLOOKUP(P3298,Flora!$F$2:$M$7000,3,FALSE)))</f>
        <v/>
      </c>
      <c r="S3298" t="str">
        <f>IF(P3298="","",(VLOOKUP(P3298,Flora!$F$2:$M$7000,4,FALSE)))</f>
        <v/>
      </c>
    </row>
    <row r="3299" spans="17:19" x14ac:dyDescent="0.25">
      <c r="Q3299" t="str">
        <f>IF(P3299="","",(VLOOKUP(P3299,Flora!$F$2:$M$7000,2,FALSE)))</f>
        <v/>
      </c>
      <c r="R3299" t="str">
        <f>IF(P3299="","",(VLOOKUP(P3299,Flora!$F$2:$M$7000,3,FALSE)))</f>
        <v/>
      </c>
      <c r="S3299" t="str">
        <f>IF(P3299="","",(VLOOKUP(P3299,Flora!$F$2:$M$7000,4,FALSE)))</f>
        <v/>
      </c>
    </row>
    <row r="3300" spans="17:19" x14ac:dyDescent="0.25">
      <c r="Q3300" t="str">
        <f>IF(P3300="","",(VLOOKUP(P3300,Flora!$F$2:$M$7000,2,FALSE)))</f>
        <v/>
      </c>
      <c r="R3300" t="str">
        <f>IF(P3300="","",(VLOOKUP(P3300,Flora!$F$2:$M$7000,3,FALSE)))</f>
        <v/>
      </c>
      <c r="S3300" t="str">
        <f>IF(P3300="","",(VLOOKUP(P3300,Flora!$F$2:$M$7000,4,FALSE)))</f>
        <v/>
      </c>
    </row>
    <row r="3301" spans="17:19" x14ac:dyDescent="0.25">
      <c r="Q3301" t="str">
        <f>IF(P3301="","",(VLOOKUP(P3301,Flora!$F$2:$M$7000,2,FALSE)))</f>
        <v/>
      </c>
      <c r="R3301" t="str">
        <f>IF(P3301="","",(VLOOKUP(P3301,Flora!$F$2:$M$7000,3,FALSE)))</f>
        <v/>
      </c>
      <c r="S3301" t="str">
        <f>IF(P3301="","",(VLOOKUP(P3301,Flora!$F$2:$M$7000,4,FALSE)))</f>
        <v/>
      </c>
    </row>
    <row r="3302" spans="17:19" x14ac:dyDescent="0.25">
      <c r="Q3302" t="str">
        <f>IF(P3302="","",(VLOOKUP(P3302,Flora!$F$2:$M$7000,2,FALSE)))</f>
        <v/>
      </c>
      <c r="R3302" t="str">
        <f>IF(P3302="","",(VLOOKUP(P3302,Flora!$F$2:$M$7000,3,FALSE)))</f>
        <v/>
      </c>
      <c r="S3302" t="str">
        <f>IF(P3302="","",(VLOOKUP(P3302,Flora!$F$2:$M$7000,4,FALSE)))</f>
        <v/>
      </c>
    </row>
    <row r="3303" spans="17:19" x14ac:dyDescent="0.25">
      <c r="Q3303" t="str">
        <f>IF(P3303="","",(VLOOKUP(P3303,Flora!$F$2:$M$7000,2,FALSE)))</f>
        <v/>
      </c>
      <c r="R3303" t="str">
        <f>IF(P3303="","",(VLOOKUP(P3303,Flora!$F$2:$M$7000,3,FALSE)))</f>
        <v/>
      </c>
      <c r="S3303" t="str">
        <f>IF(P3303="","",(VLOOKUP(P3303,Flora!$F$2:$M$7000,4,FALSE)))</f>
        <v/>
      </c>
    </row>
    <row r="3304" spans="17:19" x14ac:dyDescent="0.25">
      <c r="Q3304" t="str">
        <f>IF(P3304="","",(VLOOKUP(P3304,Flora!$F$2:$M$7000,2,FALSE)))</f>
        <v/>
      </c>
      <c r="R3304" t="str">
        <f>IF(P3304="","",(VLOOKUP(P3304,Flora!$F$2:$M$7000,3,FALSE)))</f>
        <v/>
      </c>
      <c r="S3304" t="str">
        <f>IF(P3304="","",(VLOOKUP(P3304,Flora!$F$2:$M$7000,4,FALSE)))</f>
        <v/>
      </c>
    </row>
    <row r="3305" spans="17:19" x14ac:dyDescent="0.25">
      <c r="Q3305" t="str">
        <f>IF(P3305="","",(VLOOKUP(P3305,Flora!$F$2:$M$7000,2,FALSE)))</f>
        <v/>
      </c>
      <c r="R3305" t="str">
        <f>IF(P3305="","",(VLOOKUP(P3305,Flora!$F$2:$M$7000,3,FALSE)))</f>
        <v/>
      </c>
      <c r="S3305" t="str">
        <f>IF(P3305="","",(VLOOKUP(P3305,Flora!$F$2:$M$7000,4,FALSE)))</f>
        <v/>
      </c>
    </row>
    <row r="3306" spans="17:19" x14ac:dyDescent="0.25">
      <c r="Q3306" t="str">
        <f>IF(P3306="","",(VLOOKUP(P3306,Flora!$F$2:$M$7000,2,FALSE)))</f>
        <v/>
      </c>
      <c r="R3306" t="str">
        <f>IF(P3306="","",(VLOOKUP(P3306,Flora!$F$2:$M$7000,3,FALSE)))</f>
        <v/>
      </c>
      <c r="S3306" t="str">
        <f>IF(P3306="","",(VLOOKUP(P3306,Flora!$F$2:$M$7000,4,FALSE)))</f>
        <v/>
      </c>
    </row>
    <row r="3307" spans="17:19" x14ac:dyDescent="0.25">
      <c r="Q3307" t="str">
        <f>IF(P3307="","",(VLOOKUP(P3307,Flora!$F$2:$M$7000,2,FALSE)))</f>
        <v/>
      </c>
      <c r="R3307" t="str">
        <f>IF(P3307="","",(VLOOKUP(P3307,Flora!$F$2:$M$7000,3,FALSE)))</f>
        <v/>
      </c>
      <c r="S3307" t="str">
        <f>IF(P3307="","",(VLOOKUP(P3307,Flora!$F$2:$M$7000,4,FALSE)))</f>
        <v/>
      </c>
    </row>
    <row r="3308" spans="17:19" x14ac:dyDescent="0.25">
      <c r="Q3308" t="str">
        <f>IF(P3308="","",(VLOOKUP(P3308,Flora!$F$2:$M$7000,2,FALSE)))</f>
        <v/>
      </c>
      <c r="R3308" t="str">
        <f>IF(P3308="","",(VLOOKUP(P3308,Flora!$F$2:$M$7000,3,FALSE)))</f>
        <v/>
      </c>
      <c r="S3308" t="str">
        <f>IF(P3308="","",(VLOOKUP(P3308,Flora!$F$2:$M$7000,4,FALSE)))</f>
        <v/>
      </c>
    </row>
    <row r="3309" spans="17:19" x14ac:dyDescent="0.25">
      <c r="Q3309" t="str">
        <f>IF(P3309="","",(VLOOKUP(P3309,Flora!$F$2:$M$7000,2,FALSE)))</f>
        <v/>
      </c>
      <c r="R3309" t="str">
        <f>IF(P3309="","",(VLOOKUP(P3309,Flora!$F$2:$M$7000,3,FALSE)))</f>
        <v/>
      </c>
      <c r="S3309" t="str">
        <f>IF(P3309="","",(VLOOKUP(P3309,Flora!$F$2:$M$7000,4,FALSE)))</f>
        <v/>
      </c>
    </row>
    <row r="3310" spans="17:19" x14ac:dyDescent="0.25">
      <c r="Q3310" t="str">
        <f>IF(P3310="","",(VLOOKUP(P3310,Flora!$F$2:$M$7000,2,FALSE)))</f>
        <v/>
      </c>
      <c r="R3310" t="str">
        <f>IF(P3310="","",(VLOOKUP(P3310,Flora!$F$2:$M$7000,3,FALSE)))</f>
        <v/>
      </c>
      <c r="S3310" t="str">
        <f>IF(P3310="","",(VLOOKUP(P3310,Flora!$F$2:$M$7000,4,FALSE)))</f>
        <v/>
      </c>
    </row>
    <row r="3311" spans="17:19" x14ac:dyDescent="0.25">
      <c r="Q3311" t="str">
        <f>IF(P3311="","",(VLOOKUP(P3311,Flora!$F$2:$M$7000,2,FALSE)))</f>
        <v/>
      </c>
      <c r="R3311" t="str">
        <f>IF(P3311="","",(VLOOKUP(P3311,Flora!$F$2:$M$7000,3,FALSE)))</f>
        <v/>
      </c>
      <c r="S3311" t="str">
        <f>IF(P3311="","",(VLOOKUP(P3311,Flora!$F$2:$M$7000,4,FALSE)))</f>
        <v/>
      </c>
    </row>
    <row r="3312" spans="17:19" x14ac:dyDescent="0.25">
      <c r="Q3312" t="str">
        <f>IF(P3312="","",(VLOOKUP(P3312,Flora!$F$2:$M$7000,2,FALSE)))</f>
        <v/>
      </c>
      <c r="R3312" t="str">
        <f>IF(P3312="","",(VLOOKUP(P3312,Flora!$F$2:$M$7000,3,FALSE)))</f>
        <v/>
      </c>
      <c r="S3312" t="str">
        <f>IF(P3312="","",(VLOOKUP(P3312,Flora!$F$2:$M$7000,4,FALSE)))</f>
        <v/>
      </c>
    </row>
    <row r="3313" spans="17:19" x14ac:dyDescent="0.25">
      <c r="Q3313" t="str">
        <f>IF(P3313="","",(VLOOKUP(P3313,Flora!$F$2:$M$7000,2,FALSE)))</f>
        <v/>
      </c>
      <c r="R3313" t="str">
        <f>IF(P3313="","",(VLOOKUP(P3313,Flora!$F$2:$M$7000,3,FALSE)))</f>
        <v/>
      </c>
      <c r="S3313" t="str">
        <f>IF(P3313="","",(VLOOKUP(P3313,Flora!$F$2:$M$7000,4,FALSE)))</f>
        <v/>
      </c>
    </row>
    <row r="3314" spans="17:19" x14ac:dyDescent="0.25">
      <c r="Q3314" t="str">
        <f>IF(P3314="","",(VLOOKUP(P3314,Flora!$F$2:$M$7000,2,FALSE)))</f>
        <v/>
      </c>
      <c r="R3314" t="str">
        <f>IF(P3314="","",(VLOOKUP(P3314,Flora!$F$2:$M$7000,3,FALSE)))</f>
        <v/>
      </c>
      <c r="S3314" t="str">
        <f>IF(P3314="","",(VLOOKUP(P3314,Flora!$F$2:$M$7000,4,FALSE)))</f>
        <v/>
      </c>
    </row>
    <row r="3315" spans="17:19" x14ac:dyDescent="0.25">
      <c r="Q3315" t="str">
        <f>IF(P3315="","",(VLOOKUP(P3315,Flora!$F$2:$M$7000,2,FALSE)))</f>
        <v/>
      </c>
      <c r="R3315" t="str">
        <f>IF(P3315="","",(VLOOKUP(P3315,Flora!$F$2:$M$7000,3,FALSE)))</f>
        <v/>
      </c>
      <c r="S3315" t="str">
        <f>IF(P3315="","",(VLOOKUP(P3315,Flora!$F$2:$M$7000,4,FALSE)))</f>
        <v/>
      </c>
    </row>
    <row r="3316" spans="17:19" x14ac:dyDescent="0.25">
      <c r="Q3316" t="str">
        <f>IF(P3316="","",(VLOOKUP(P3316,Flora!$F$2:$M$7000,2,FALSE)))</f>
        <v/>
      </c>
      <c r="R3316" t="str">
        <f>IF(P3316="","",(VLOOKUP(P3316,Flora!$F$2:$M$7000,3,FALSE)))</f>
        <v/>
      </c>
      <c r="S3316" t="str">
        <f>IF(P3316="","",(VLOOKUP(P3316,Flora!$F$2:$M$7000,4,FALSE)))</f>
        <v/>
      </c>
    </row>
    <row r="3317" spans="17:19" x14ac:dyDescent="0.25">
      <c r="Q3317" t="str">
        <f>IF(P3317="","",(VLOOKUP(P3317,Flora!$F$2:$M$7000,2,FALSE)))</f>
        <v/>
      </c>
      <c r="R3317" t="str">
        <f>IF(P3317="","",(VLOOKUP(P3317,Flora!$F$2:$M$7000,3,FALSE)))</f>
        <v/>
      </c>
      <c r="S3317" t="str">
        <f>IF(P3317="","",(VLOOKUP(P3317,Flora!$F$2:$M$7000,4,FALSE)))</f>
        <v/>
      </c>
    </row>
    <row r="3318" spans="17:19" x14ac:dyDescent="0.25">
      <c r="Q3318" t="str">
        <f>IF(P3318="","",(VLOOKUP(P3318,Flora!$F$2:$M$7000,2,FALSE)))</f>
        <v/>
      </c>
      <c r="R3318" t="str">
        <f>IF(P3318="","",(VLOOKUP(P3318,Flora!$F$2:$M$7000,3,FALSE)))</f>
        <v/>
      </c>
      <c r="S3318" t="str">
        <f>IF(P3318="","",(VLOOKUP(P3318,Flora!$F$2:$M$7000,4,FALSE)))</f>
        <v/>
      </c>
    </row>
    <row r="3319" spans="17:19" x14ac:dyDescent="0.25">
      <c r="Q3319" t="str">
        <f>IF(P3319="","",(VLOOKUP(P3319,Flora!$F$2:$M$7000,2,FALSE)))</f>
        <v/>
      </c>
      <c r="R3319" t="str">
        <f>IF(P3319="","",(VLOOKUP(P3319,Flora!$F$2:$M$7000,3,FALSE)))</f>
        <v/>
      </c>
      <c r="S3319" t="str">
        <f>IF(P3319="","",(VLOOKUP(P3319,Flora!$F$2:$M$7000,4,FALSE)))</f>
        <v/>
      </c>
    </row>
    <row r="3320" spans="17:19" x14ac:dyDescent="0.25">
      <c r="Q3320" t="str">
        <f>IF(P3320="","",(VLOOKUP(P3320,Flora!$F$2:$M$7000,2,FALSE)))</f>
        <v/>
      </c>
      <c r="R3320" t="str">
        <f>IF(P3320="","",(VLOOKUP(P3320,Flora!$F$2:$M$7000,3,FALSE)))</f>
        <v/>
      </c>
      <c r="S3320" t="str">
        <f>IF(P3320="","",(VLOOKUP(P3320,Flora!$F$2:$M$7000,4,FALSE)))</f>
        <v/>
      </c>
    </row>
    <row r="3321" spans="17:19" x14ac:dyDescent="0.25">
      <c r="Q3321" t="str">
        <f>IF(P3321="","",(VLOOKUP(P3321,Flora!$F$2:$M$7000,2,FALSE)))</f>
        <v/>
      </c>
      <c r="R3321" t="str">
        <f>IF(P3321="","",(VLOOKUP(P3321,Flora!$F$2:$M$7000,3,FALSE)))</f>
        <v/>
      </c>
      <c r="S3321" t="str">
        <f>IF(P3321="","",(VLOOKUP(P3321,Flora!$F$2:$M$7000,4,FALSE)))</f>
        <v/>
      </c>
    </row>
    <row r="3322" spans="17:19" x14ac:dyDescent="0.25">
      <c r="Q3322" t="str">
        <f>IF(P3322="","",(VLOOKUP(P3322,Flora!$F$2:$M$7000,2,FALSE)))</f>
        <v/>
      </c>
      <c r="R3322" t="str">
        <f>IF(P3322="","",(VLOOKUP(P3322,Flora!$F$2:$M$7000,3,FALSE)))</f>
        <v/>
      </c>
      <c r="S3322" t="str">
        <f>IF(P3322="","",(VLOOKUP(P3322,Flora!$F$2:$M$7000,4,FALSE)))</f>
        <v/>
      </c>
    </row>
    <row r="3323" spans="17:19" x14ac:dyDescent="0.25">
      <c r="Q3323" t="str">
        <f>IF(P3323="","",(VLOOKUP(P3323,Flora!$F$2:$M$7000,2,FALSE)))</f>
        <v/>
      </c>
      <c r="R3323" t="str">
        <f>IF(P3323="","",(VLOOKUP(P3323,Flora!$F$2:$M$7000,3,FALSE)))</f>
        <v/>
      </c>
      <c r="S3323" t="str">
        <f>IF(P3323="","",(VLOOKUP(P3323,Flora!$F$2:$M$7000,4,FALSE)))</f>
        <v/>
      </c>
    </row>
    <row r="3324" spans="17:19" x14ac:dyDescent="0.25">
      <c r="Q3324" t="str">
        <f>IF(P3324="","",(VLOOKUP(P3324,Flora!$F$2:$M$7000,2,FALSE)))</f>
        <v/>
      </c>
      <c r="R3324" t="str">
        <f>IF(P3324="","",(VLOOKUP(P3324,Flora!$F$2:$M$7000,3,FALSE)))</f>
        <v/>
      </c>
      <c r="S3324" t="str">
        <f>IF(P3324="","",(VLOOKUP(P3324,Flora!$F$2:$M$7000,4,FALSE)))</f>
        <v/>
      </c>
    </row>
    <row r="3325" spans="17:19" x14ac:dyDescent="0.25">
      <c r="Q3325" t="str">
        <f>IF(P3325="","",(VLOOKUP(P3325,Flora!$F$2:$M$7000,2,FALSE)))</f>
        <v/>
      </c>
      <c r="R3325" t="str">
        <f>IF(P3325="","",(VLOOKUP(P3325,Flora!$F$2:$M$7000,3,FALSE)))</f>
        <v/>
      </c>
      <c r="S3325" t="str">
        <f>IF(P3325="","",(VLOOKUP(P3325,Flora!$F$2:$M$7000,4,FALSE)))</f>
        <v/>
      </c>
    </row>
    <row r="3326" spans="17:19" x14ac:dyDescent="0.25">
      <c r="Q3326" t="str">
        <f>IF(P3326="","",(VLOOKUP(P3326,Flora!$F$2:$M$7000,2,FALSE)))</f>
        <v/>
      </c>
      <c r="R3326" t="str">
        <f>IF(P3326="","",(VLOOKUP(P3326,Flora!$F$2:$M$7000,3,FALSE)))</f>
        <v/>
      </c>
      <c r="S3326" t="str">
        <f>IF(P3326="","",(VLOOKUP(P3326,Flora!$F$2:$M$7000,4,FALSE)))</f>
        <v/>
      </c>
    </row>
    <row r="3327" spans="17:19" x14ac:dyDescent="0.25">
      <c r="Q3327" t="str">
        <f>IF(P3327="","",(VLOOKUP(P3327,Flora!$F$2:$M$7000,2,FALSE)))</f>
        <v/>
      </c>
      <c r="R3327" t="str">
        <f>IF(P3327="","",(VLOOKUP(P3327,Flora!$F$2:$M$7000,3,FALSE)))</f>
        <v/>
      </c>
      <c r="S3327" t="str">
        <f>IF(P3327="","",(VLOOKUP(P3327,Flora!$F$2:$M$7000,4,FALSE)))</f>
        <v/>
      </c>
    </row>
    <row r="3328" spans="17:19" x14ac:dyDescent="0.25">
      <c r="Q3328" t="str">
        <f>IF(P3328="","",(VLOOKUP(P3328,Flora!$F$2:$M$7000,2,FALSE)))</f>
        <v/>
      </c>
      <c r="R3328" t="str">
        <f>IF(P3328="","",(VLOOKUP(P3328,Flora!$F$2:$M$7000,3,FALSE)))</f>
        <v/>
      </c>
      <c r="S3328" t="str">
        <f>IF(P3328="","",(VLOOKUP(P3328,Flora!$F$2:$M$7000,4,FALSE)))</f>
        <v/>
      </c>
    </row>
    <row r="3329" spans="17:19" x14ac:dyDescent="0.25">
      <c r="Q3329" t="str">
        <f>IF(P3329="","",(VLOOKUP(P3329,Flora!$F$2:$M$7000,2,FALSE)))</f>
        <v/>
      </c>
      <c r="R3329" t="str">
        <f>IF(P3329="","",(VLOOKUP(P3329,Flora!$F$2:$M$7000,3,FALSE)))</f>
        <v/>
      </c>
      <c r="S3329" t="str">
        <f>IF(P3329="","",(VLOOKUP(P3329,Flora!$F$2:$M$7000,4,FALSE)))</f>
        <v/>
      </c>
    </row>
    <row r="3330" spans="17:19" x14ac:dyDescent="0.25">
      <c r="Q3330" t="str">
        <f>IF(P3330="","",(VLOOKUP(P3330,Flora!$F$2:$M$7000,2,FALSE)))</f>
        <v/>
      </c>
      <c r="R3330" t="str">
        <f>IF(P3330="","",(VLOOKUP(P3330,Flora!$F$2:$M$7000,3,FALSE)))</f>
        <v/>
      </c>
      <c r="S3330" t="str">
        <f>IF(P3330="","",(VLOOKUP(P3330,Flora!$F$2:$M$7000,4,FALSE)))</f>
        <v/>
      </c>
    </row>
    <row r="3331" spans="17:19" x14ac:dyDescent="0.25">
      <c r="Q3331" t="str">
        <f>IF(P3331="","",(VLOOKUP(P3331,Flora!$F$2:$M$7000,2,FALSE)))</f>
        <v/>
      </c>
      <c r="R3331" t="str">
        <f>IF(P3331="","",(VLOOKUP(P3331,Flora!$F$2:$M$7000,3,FALSE)))</f>
        <v/>
      </c>
      <c r="S3331" t="str">
        <f>IF(P3331="","",(VLOOKUP(P3331,Flora!$F$2:$M$7000,4,FALSE)))</f>
        <v/>
      </c>
    </row>
    <row r="3332" spans="17:19" x14ac:dyDescent="0.25">
      <c r="Q3332" t="str">
        <f>IF(P3332="","",(VLOOKUP(P3332,Flora!$F$2:$M$7000,2,FALSE)))</f>
        <v/>
      </c>
      <c r="R3332" t="str">
        <f>IF(P3332="","",(VLOOKUP(P3332,Flora!$F$2:$M$7000,3,FALSE)))</f>
        <v/>
      </c>
      <c r="S3332" t="str">
        <f>IF(P3332="","",(VLOOKUP(P3332,Flora!$F$2:$M$7000,4,FALSE)))</f>
        <v/>
      </c>
    </row>
    <row r="3333" spans="17:19" x14ac:dyDescent="0.25">
      <c r="Q3333" t="str">
        <f>IF(P3333="","",(VLOOKUP(P3333,Flora!$F$2:$M$7000,2,FALSE)))</f>
        <v/>
      </c>
      <c r="R3333" t="str">
        <f>IF(P3333="","",(VLOOKUP(P3333,Flora!$F$2:$M$7000,3,FALSE)))</f>
        <v/>
      </c>
      <c r="S3333" t="str">
        <f>IF(P3333="","",(VLOOKUP(P3333,Flora!$F$2:$M$7000,4,FALSE)))</f>
        <v/>
      </c>
    </row>
    <row r="3334" spans="17:19" x14ac:dyDescent="0.25">
      <c r="Q3334" t="str">
        <f>IF(P3334="","",(VLOOKUP(P3334,Flora!$F$2:$M$7000,2,FALSE)))</f>
        <v/>
      </c>
      <c r="R3334" t="str">
        <f>IF(P3334="","",(VLOOKUP(P3334,Flora!$F$2:$M$7000,3,FALSE)))</f>
        <v/>
      </c>
      <c r="S3334" t="str">
        <f>IF(P3334="","",(VLOOKUP(P3334,Flora!$F$2:$M$7000,4,FALSE)))</f>
        <v/>
      </c>
    </row>
    <row r="3335" spans="17:19" x14ac:dyDescent="0.25">
      <c r="Q3335" t="str">
        <f>IF(P3335="","",(VLOOKUP(P3335,Flora!$F$2:$M$7000,2,FALSE)))</f>
        <v/>
      </c>
      <c r="R3335" t="str">
        <f>IF(P3335="","",(VLOOKUP(P3335,Flora!$F$2:$M$7000,3,FALSE)))</f>
        <v/>
      </c>
      <c r="S3335" t="str">
        <f>IF(P3335="","",(VLOOKUP(P3335,Flora!$F$2:$M$7000,4,FALSE)))</f>
        <v/>
      </c>
    </row>
    <row r="3336" spans="17:19" x14ac:dyDescent="0.25">
      <c r="Q3336" t="str">
        <f>IF(P3336="","",(VLOOKUP(P3336,Flora!$F$2:$M$7000,2,FALSE)))</f>
        <v/>
      </c>
      <c r="R3336" t="str">
        <f>IF(P3336="","",(VLOOKUP(P3336,Flora!$F$2:$M$7000,3,FALSE)))</f>
        <v/>
      </c>
      <c r="S3336" t="str">
        <f>IF(P3336="","",(VLOOKUP(P3336,Flora!$F$2:$M$7000,4,FALSE)))</f>
        <v/>
      </c>
    </row>
    <row r="3337" spans="17:19" x14ac:dyDescent="0.25">
      <c r="Q3337" t="str">
        <f>IF(P3337="","",(VLOOKUP(P3337,Flora!$F$2:$M$7000,2,FALSE)))</f>
        <v/>
      </c>
      <c r="R3337" t="str">
        <f>IF(P3337="","",(VLOOKUP(P3337,Flora!$F$2:$M$7000,3,FALSE)))</f>
        <v/>
      </c>
      <c r="S3337" t="str">
        <f>IF(P3337="","",(VLOOKUP(P3337,Flora!$F$2:$M$7000,4,FALSE)))</f>
        <v/>
      </c>
    </row>
    <row r="3338" spans="17:19" x14ac:dyDescent="0.25">
      <c r="Q3338" t="str">
        <f>IF(P3338="","",(VLOOKUP(P3338,Flora!$F$2:$M$7000,2,FALSE)))</f>
        <v/>
      </c>
      <c r="R3338" t="str">
        <f>IF(P3338="","",(VLOOKUP(P3338,Flora!$F$2:$M$7000,3,FALSE)))</f>
        <v/>
      </c>
      <c r="S3338" t="str">
        <f>IF(P3338="","",(VLOOKUP(P3338,Flora!$F$2:$M$7000,4,FALSE)))</f>
        <v/>
      </c>
    </row>
    <row r="3339" spans="17:19" x14ac:dyDescent="0.25">
      <c r="Q3339" t="str">
        <f>IF(P3339="","",(VLOOKUP(P3339,Flora!$F$2:$M$7000,2,FALSE)))</f>
        <v/>
      </c>
      <c r="R3339" t="str">
        <f>IF(P3339="","",(VLOOKUP(P3339,Flora!$F$2:$M$7000,3,FALSE)))</f>
        <v/>
      </c>
      <c r="S3339" t="str">
        <f>IF(P3339="","",(VLOOKUP(P3339,Flora!$F$2:$M$7000,4,FALSE)))</f>
        <v/>
      </c>
    </row>
    <row r="3340" spans="17:19" x14ac:dyDescent="0.25">
      <c r="Q3340" t="str">
        <f>IF(P3340="","",(VLOOKUP(P3340,Flora!$F$2:$M$7000,2,FALSE)))</f>
        <v/>
      </c>
      <c r="R3340" t="str">
        <f>IF(P3340="","",(VLOOKUP(P3340,Flora!$F$2:$M$7000,3,FALSE)))</f>
        <v/>
      </c>
      <c r="S3340" t="str">
        <f>IF(P3340="","",(VLOOKUP(P3340,Flora!$F$2:$M$7000,4,FALSE)))</f>
        <v/>
      </c>
    </row>
    <row r="3341" spans="17:19" x14ac:dyDescent="0.25">
      <c r="Q3341" t="str">
        <f>IF(P3341="","",(VLOOKUP(P3341,Flora!$F$2:$M$7000,2,FALSE)))</f>
        <v/>
      </c>
      <c r="R3341" t="str">
        <f>IF(P3341="","",(VLOOKUP(P3341,Flora!$F$2:$M$7000,3,FALSE)))</f>
        <v/>
      </c>
      <c r="S3341" t="str">
        <f>IF(P3341="","",(VLOOKUP(P3341,Flora!$F$2:$M$7000,4,FALSE)))</f>
        <v/>
      </c>
    </row>
    <row r="3342" spans="17:19" x14ac:dyDescent="0.25">
      <c r="Q3342" t="str">
        <f>IF(P3342="","",(VLOOKUP(P3342,Flora!$F$2:$M$7000,2,FALSE)))</f>
        <v/>
      </c>
      <c r="R3342" t="str">
        <f>IF(P3342="","",(VLOOKUP(P3342,Flora!$F$2:$M$7000,3,FALSE)))</f>
        <v/>
      </c>
      <c r="S3342" t="str">
        <f>IF(P3342="","",(VLOOKUP(P3342,Flora!$F$2:$M$7000,4,FALSE)))</f>
        <v/>
      </c>
    </row>
    <row r="3343" spans="17:19" x14ac:dyDescent="0.25">
      <c r="Q3343" t="str">
        <f>IF(P3343="","",(VLOOKUP(P3343,Flora!$F$2:$M$7000,2,FALSE)))</f>
        <v/>
      </c>
      <c r="R3343" t="str">
        <f>IF(P3343="","",(VLOOKUP(P3343,Flora!$F$2:$M$7000,3,FALSE)))</f>
        <v/>
      </c>
      <c r="S3343" t="str">
        <f>IF(P3343="","",(VLOOKUP(P3343,Flora!$F$2:$M$7000,4,FALSE)))</f>
        <v/>
      </c>
    </row>
    <row r="3344" spans="17:19" x14ac:dyDescent="0.25">
      <c r="Q3344" t="str">
        <f>IF(P3344="","",(VLOOKUP(P3344,Flora!$F$2:$M$7000,2,FALSE)))</f>
        <v/>
      </c>
      <c r="R3344" t="str">
        <f>IF(P3344="","",(VLOOKUP(P3344,Flora!$F$2:$M$7000,3,FALSE)))</f>
        <v/>
      </c>
      <c r="S3344" t="str">
        <f>IF(P3344="","",(VLOOKUP(P3344,Flora!$F$2:$M$7000,4,FALSE)))</f>
        <v/>
      </c>
    </row>
    <row r="3345" spans="17:19" x14ac:dyDescent="0.25">
      <c r="Q3345" t="str">
        <f>IF(P3345="","",(VLOOKUP(P3345,Flora!$F$2:$M$7000,2,FALSE)))</f>
        <v/>
      </c>
      <c r="R3345" t="str">
        <f>IF(P3345="","",(VLOOKUP(P3345,Flora!$F$2:$M$7000,3,FALSE)))</f>
        <v/>
      </c>
      <c r="S3345" t="str">
        <f>IF(P3345="","",(VLOOKUP(P3345,Flora!$F$2:$M$7000,4,FALSE)))</f>
        <v/>
      </c>
    </row>
    <row r="3346" spans="17:19" x14ac:dyDescent="0.25">
      <c r="Q3346" t="str">
        <f>IF(P3346="","",(VLOOKUP(P3346,Flora!$F$2:$M$7000,2,FALSE)))</f>
        <v/>
      </c>
      <c r="R3346" t="str">
        <f>IF(P3346="","",(VLOOKUP(P3346,Flora!$F$2:$M$7000,3,FALSE)))</f>
        <v/>
      </c>
      <c r="S3346" t="str">
        <f>IF(P3346="","",(VLOOKUP(P3346,Flora!$F$2:$M$7000,4,FALSE)))</f>
        <v/>
      </c>
    </row>
    <row r="3347" spans="17:19" x14ac:dyDescent="0.25">
      <c r="Q3347" t="str">
        <f>IF(P3347="","",(VLOOKUP(P3347,Flora!$F$2:$M$7000,2,FALSE)))</f>
        <v/>
      </c>
      <c r="R3347" t="str">
        <f>IF(P3347="","",(VLOOKUP(P3347,Flora!$F$2:$M$7000,3,FALSE)))</f>
        <v/>
      </c>
      <c r="S3347" t="str">
        <f>IF(P3347="","",(VLOOKUP(P3347,Flora!$F$2:$M$7000,4,FALSE)))</f>
        <v/>
      </c>
    </row>
    <row r="3348" spans="17:19" x14ac:dyDescent="0.25">
      <c r="Q3348" t="str">
        <f>IF(P3348="","",(VLOOKUP(P3348,Flora!$F$2:$M$7000,2,FALSE)))</f>
        <v/>
      </c>
      <c r="R3348" t="str">
        <f>IF(P3348="","",(VLOOKUP(P3348,Flora!$F$2:$M$7000,3,FALSE)))</f>
        <v/>
      </c>
      <c r="S3348" t="str">
        <f>IF(P3348="","",(VLOOKUP(P3348,Flora!$F$2:$M$7000,4,FALSE)))</f>
        <v/>
      </c>
    </row>
    <row r="3349" spans="17:19" x14ac:dyDescent="0.25">
      <c r="Q3349" t="str">
        <f>IF(P3349="","",(VLOOKUP(P3349,Flora!$F$2:$M$7000,2,FALSE)))</f>
        <v/>
      </c>
      <c r="R3349" t="str">
        <f>IF(P3349="","",(VLOOKUP(P3349,Flora!$F$2:$M$7000,3,FALSE)))</f>
        <v/>
      </c>
      <c r="S3349" t="str">
        <f>IF(P3349="","",(VLOOKUP(P3349,Flora!$F$2:$M$7000,4,FALSE)))</f>
        <v/>
      </c>
    </row>
    <row r="3350" spans="17:19" x14ac:dyDescent="0.25">
      <c r="Q3350" t="str">
        <f>IF(P3350="","",(VLOOKUP(P3350,Flora!$F$2:$M$7000,2,FALSE)))</f>
        <v/>
      </c>
      <c r="R3350" t="str">
        <f>IF(P3350="","",(VLOOKUP(P3350,Flora!$F$2:$M$7000,3,FALSE)))</f>
        <v/>
      </c>
      <c r="S3350" t="str">
        <f>IF(P3350="","",(VLOOKUP(P3350,Flora!$F$2:$M$7000,4,FALSE)))</f>
        <v/>
      </c>
    </row>
    <row r="3351" spans="17:19" x14ac:dyDescent="0.25">
      <c r="Q3351" t="str">
        <f>IF(P3351="","",(VLOOKUP(P3351,Flora!$F$2:$M$7000,2,FALSE)))</f>
        <v/>
      </c>
      <c r="R3351" t="str">
        <f>IF(P3351="","",(VLOOKUP(P3351,Flora!$F$2:$M$7000,3,FALSE)))</f>
        <v/>
      </c>
      <c r="S3351" t="str">
        <f>IF(P3351="","",(VLOOKUP(P3351,Flora!$F$2:$M$7000,4,FALSE)))</f>
        <v/>
      </c>
    </row>
    <row r="3352" spans="17:19" x14ac:dyDescent="0.25">
      <c r="Q3352" t="str">
        <f>IF(P3352="","",(VLOOKUP(P3352,Flora!$F$2:$M$7000,2,FALSE)))</f>
        <v/>
      </c>
      <c r="R3352" t="str">
        <f>IF(P3352="","",(VLOOKUP(P3352,Flora!$F$2:$M$7000,3,FALSE)))</f>
        <v/>
      </c>
      <c r="S3352" t="str">
        <f>IF(P3352="","",(VLOOKUP(P3352,Flora!$F$2:$M$7000,4,FALSE)))</f>
        <v/>
      </c>
    </row>
    <row r="3353" spans="17:19" x14ac:dyDescent="0.25">
      <c r="Q3353" t="str">
        <f>IF(P3353="","",(VLOOKUP(P3353,Flora!$F$2:$M$7000,2,FALSE)))</f>
        <v/>
      </c>
      <c r="R3353" t="str">
        <f>IF(P3353="","",(VLOOKUP(P3353,Flora!$F$2:$M$7000,3,FALSE)))</f>
        <v/>
      </c>
      <c r="S3353" t="str">
        <f>IF(P3353="","",(VLOOKUP(P3353,Flora!$F$2:$M$7000,4,FALSE)))</f>
        <v/>
      </c>
    </row>
    <row r="3354" spans="17:19" x14ac:dyDescent="0.25">
      <c r="Q3354" t="str">
        <f>IF(P3354="","",(VLOOKUP(P3354,Flora!$F$2:$M$7000,2,FALSE)))</f>
        <v/>
      </c>
      <c r="R3354" t="str">
        <f>IF(P3354="","",(VLOOKUP(P3354,Flora!$F$2:$M$7000,3,FALSE)))</f>
        <v/>
      </c>
      <c r="S3354" t="str">
        <f>IF(P3354="","",(VLOOKUP(P3354,Flora!$F$2:$M$7000,4,FALSE)))</f>
        <v/>
      </c>
    </row>
    <row r="3355" spans="17:19" x14ac:dyDescent="0.25">
      <c r="Q3355" t="str">
        <f>IF(P3355="","",(VLOOKUP(P3355,Flora!$F$2:$M$7000,2,FALSE)))</f>
        <v/>
      </c>
      <c r="R3355" t="str">
        <f>IF(P3355="","",(VLOOKUP(P3355,Flora!$F$2:$M$7000,3,FALSE)))</f>
        <v/>
      </c>
      <c r="S3355" t="str">
        <f>IF(P3355="","",(VLOOKUP(P3355,Flora!$F$2:$M$7000,4,FALSE)))</f>
        <v/>
      </c>
    </row>
    <row r="3356" spans="17:19" x14ac:dyDescent="0.25">
      <c r="Q3356" t="str">
        <f>IF(P3356="","",(VLOOKUP(P3356,Flora!$F$2:$M$7000,2,FALSE)))</f>
        <v/>
      </c>
      <c r="R3356" t="str">
        <f>IF(P3356="","",(VLOOKUP(P3356,Flora!$F$2:$M$7000,3,FALSE)))</f>
        <v/>
      </c>
      <c r="S3356" t="str">
        <f>IF(P3356="","",(VLOOKUP(P3356,Flora!$F$2:$M$7000,4,FALSE)))</f>
        <v/>
      </c>
    </row>
    <row r="3357" spans="17:19" x14ac:dyDescent="0.25">
      <c r="Q3357" t="str">
        <f>IF(P3357="","",(VLOOKUP(P3357,Flora!$F$2:$M$7000,2,FALSE)))</f>
        <v/>
      </c>
      <c r="R3357" t="str">
        <f>IF(P3357="","",(VLOOKUP(P3357,Flora!$F$2:$M$7000,3,FALSE)))</f>
        <v/>
      </c>
      <c r="S3357" t="str">
        <f>IF(P3357="","",(VLOOKUP(P3357,Flora!$F$2:$M$7000,4,FALSE)))</f>
        <v/>
      </c>
    </row>
    <row r="3358" spans="17:19" x14ac:dyDescent="0.25">
      <c r="Q3358" t="str">
        <f>IF(P3358="","",(VLOOKUP(P3358,Flora!$F$2:$M$7000,2,FALSE)))</f>
        <v/>
      </c>
      <c r="R3358" t="str">
        <f>IF(P3358="","",(VLOOKUP(P3358,Flora!$F$2:$M$7000,3,FALSE)))</f>
        <v/>
      </c>
      <c r="S3358" t="str">
        <f>IF(P3358="","",(VLOOKUP(P3358,Flora!$F$2:$M$7000,4,FALSE)))</f>
        <v/>
      </c>
    </row>
    <row r="3359" spans="17:19" x14ac:dyDescent="0.25">
      <c r="Q3359" t="str">
        <f>IF(P3359="","",(VLOOKUP(P3359,Flora!$F$2:$M$7000,2,FALSE)))</f>
        <v/>
      </c>
      <c r="R3359" t="str">
        <f>IF(P3359="","",(VLOOKUP(P3359,Flora!$F$2:$M$7000,3,FALSE)))</f>
        <v/>
      </c>
      <c r="S3359" t="str">
        <f>IF(P3359="","",(VLOOKUP(P3359,Flora!$F$2:$M$7000,4,FALSE)))</f>
        <v/>
      </c>
    </row>
    <row r="3360" spans="17:19" x14ac:dyDescent="0.25">
      <c r="Q3360" t="str">
        <f>IF(P3360="","",(VLOOKUP(P3360,Flora!$F$2:$M$7000,2,FALSE)))</f>
        <v/>
      </c>
      <c r="R3360" t="str">
        <f>IF(P3360="","",(VLOOKUP(P3360,Flora!$F$2:$M$7000,3,FALSE)))</f>
        <v/>
      </c>
      <c r="S3360" t="str">
        <f>IF(P3360="","",(VLOOKUP(P3360,Flora!$F$2:$M$7000,4,FALSE)))</f>
        <v/>
      </c>
    </row>
    <row r="3361" spans="17:19" x14ac:dyDescent="0.25">
      <c r="Q3361" t="str">
        <f>IF(P3361="","",(VLOOKUP(P3361,Flora!$F$2:$M$7000,2,FALSE)))</f>
        <v/>
      </c>
      <c r="R3361" t="str">
        <f>IF(P3361="","",(VLOOKUP(P3361,Flora!$F$2:$M$7000,3,FALSE)))</f>
        <v/>
      </c>
      <c r="S3361" t="str">
        <f>IF(P3361="","",(VLOOKUP(P3361,Flora!$F$2:$M$7000,4,FALSE)))</f>
        <v/>
      </c>
    </row>
    <row r="3362" spans="17:19" x14ac:dyDescent="0.25">
      <c r="Q3362" t="str">
        <f>IF(P3362="","",(VLOOKUP(P3362,Flora!$F$2:$M$7000,2,FALSE)))</f>
        <v/>
      </c>
      <c r="R3362" t="str">
        <f>IF(P3362="","",(VLOOKUP(P3362,Flora!$F$2:$M$7000,3,FALSE)))</f>
        <v/>
      </c>
      <c r="S3362" t="str">
        <f>IF(P3362="","",(VLOOKUP(P3362,Flora!$F$2:$M$7000,4,FALSE)))</f>
        <v/>
      </c>
    </row>
    <row r="3363" spans="17:19" x14ac:dyDescent="0.25">
      <c r="Q3363" t="str">
        <f>IF(P3363="","",(VLOOKUP(P3363,Flora!$F$2:$M$7000,2,FALSE)))</f>
        <v/>
      </c>
      <c r="R3363" t="str">
        <f>IF(P3363="","",(VLOOKUP(P3363,Flora!$F$2:$M$7000,3,FALSE)))</f>
        <v/>
      </c>
      <c r="S3363" t="str">
        <f>IF(P3363="","",(VLOOKUP(P3363,Flora!$F$2:$M$7000,4,FALSE)))</f>
        <v/>
      </c>
    </row>
    <row r="3364" spans="17:19" x14ac:dyDescent="0.25">
      <c r="Q3364" t="str">
        <f>IF(P3364="","",(VLOOKUP(P3364,Flora!$F$2:$M$7000,2,FALSE)))</f>
        <v/>
      </c>
      <c r="R3364" t="str">
        <f>IF(P3364="","",(VLOOKUP(P3364,Flora!$F$2:$M$7000,3,FALSE)))</f>
        <v/>
      </c>
      <c r="S3364" t="str">
        <f>IF(P3364="","",(VLOOKUP(P3364,Flora!$F$2:$M$7000,4,FALSE)))</f>
        <v/>
      </c>
    </row>
    <row r="3365" spans="17:19" x14ac:dyDescent="0.25">
      <c r="Q3365" t="str">
        <f>IF(P3365="","",(VLOOKUP(P3365,Flora!$F$2:$M$7000,2,FALSE)))</f>
        <v/>
      </c>
      <c r="R3365" t="str">
        <f>IF(P3365="","",(VLOOKUP(P3365,Flora!$F$2:$M$7000,3,FALSE)))</f>
        <v/>
      </c>
      <c r="S3365" t="str">
        <f>IF(P3365="","",(VLOOKUP(P3365,Flora!$F$2:$M$7000,4,FALSE)))</f>
        <v/>
      </c>
    </row>
    <row r="3366" spans="17:19" x14ac:dyDescent="0.25">
      <c r="Q3366" t="str">
        <f>IF(P3366="","",(VLOOKUP(P3366,Flora!$F$2:$M$7000,2,FALSE)))</f>
        <v/>
      </c>
      <c r="R3366" t="str">
        <f>IF(P3366="","",(VLOOKUP(P3366,Flora!$F$2:$M$7000,3,FALSE)))</f>
        <v/>
      </c>
      <c r="S3366" t="str">
        <f>IF(P3366="","",(VLOOKUP(P3366,Flora!$F$2:$M$7000,4,FALSE)))</f>
        <v/>
      </c>
    </row>
    <row r="3367" spans="17:19" x14ac:dyDescent="0.25">
      <c r="Q3367" t="str">
        <f>IF(P3367="","",(VLOOKUP(P3367,Flora!$F$2:$M$7000,2,FALSE)))</f>
        <v/>
      </c>
      <c r="R3367" t="str">
        <f>IF(P3367="","",(VLOOKUP(P3367,Flora!$F$2:$M$7000,3,FALSE)))</f>
        <v/>
      </c>
      <c r="S3367" t="str">
        <f>IF(P3367="","",(VLOOKUP(P3367,Flora!$F$2:$M$7000,4,FALSE)))</f>
        <v/>
      </c>
    </row>
    <row r="3368" spans="17:19" x14ac:dyDescent="0.25">
      <c r="Q3368" t="str">
        <f>IF(P3368="","",(VLOOKUP(P3368,Flora!$F$2:$M$7000,2,FALSE)))</f>
        <v/>
      </c>
      <c r="R3368" t="str">
        <f>IF(P3368="","",(VLOOKUP(P3368,Flora!$F$2:$M$7000,3,FALSE)))</f>
        <v/>
      </c>
      <c r="S3368" t="str">
        <f>IF(P3368="","",(VLOOKUP(P3368,Flora!$F$2:$M$7000,4,FALSE)))</f>
        <v/>
      </c>
    </row>
    <row r="3369" spans="17:19" x14ac:dyDescent="0.25">
      <c r="Q3369" t="str">
        <f>IF(P3369="","",(VLOOKUP(P3369,Flora!$F$2:$M$7000,2,FALSE)))</f>
        <v/>
      </c>
      <c r="R3369" t="str">
        <f>IF(P3369="","",(VLOOKUP(P3369,Flora!$F$2:$M$7000,3,FALSE)))</f>
        <v/>
      </c>
      <c r="S3369" t="str">
        <f>IF(P3369="","",(VLOOKUP(P3369,Flora!$F$2:$M$7000,4,FALSE)))</f>
        <v/>
      </c>
    </row>
    <row r="3370" spans="17:19" x14ac:dyDescent="0.25">
      <c r="Q3370" t="str">
        <f>IF(P3370="","",(VLOOKUP(P3370,Flora!$F$2:$M$7000,2,FALSE)))</f>
        <v/>
      </c>
      <c r="R3370" t="str">
        <f>IF(P3370="","",(VLOOKUP(P3370,Flora!$F$2:$M$7000,3,FALSE)))</f>
        <v/>
      </c>
      <c r="S3370" t="str">
        <f>IF(P3370="","",(VLOOKUP(P3370,Flora!$F$2:$M$7000,4,FALSE)))</f>
        <v/>
      </c>
    </row>
    <row r="3371" spans="17:19" x14ac:dyDescent="0.25">
      <c r="Q3371" t="str">
        <f>IF(P3371="","",(VLOOKUP(P3371,Flora!$F$2:$M$7000,2,FALSE)))</f>
        <v/>
      </c>
      <c r="R3371" t="str">
        <f>IF(P3371="","",(VLOOKUP(P3371,Flora!$F$2:$M$7000,3,FALSE)))</f>
        <v/>
      </c>
      <c r="S3371" t="str">
        <f>IF(P3371="","",(VLOOKUP(P3371,Flora!$F$2:$M$7000,4,FALSE)))</f>
        <v/>
      </c>
    </row>
    <row r="3372" spans="17:19" x14ac:dyDescent="0.25">
      <c r="Q3372" t="str">
        <f>IF(P3372="","",(VLOOKUP(P3372,Flora!$F$2:$M$7000,2,FALSE)))</f>
        <v/>
      </c>
      <c r="R3372" t="str">
        <f>IF(P3372="","",(VLOOKUP(P3372,Flora!$F$2:$M$7000,3,FALSE)))</f>
        <v/>
      </c>
      <c r="S3372" t="str">
        <f>IF(P3372="","",(VLOOKUP(P3372,Flora!$F$2:$M$7000,4,FALSE)))</f>
        <v/>
      </c>
    </row>
    <row r="3373" spans="17:19" x14ac:dyDescent="0.25">
      <c r="Q3373" t="str">
        <f>IF(P3373="","",(VLOOKUP(P3373,Flora!$F$2:$M$7000,2,FALSE)))</f>
        <v/>
      </c>
      <c r="R3373" t="str">
        <f>IF(P3373="","",(VLOOKUP(P3373,Flora!$F$2:$M$7000,3,FALSE)))</f>
        <v/>
      </c>
      <c r="S3373" t="str">
        <f>IF(P3373="","",(VLOOKUP(P3373,Flora!$F$2:$M$7000,4,FALSE)))</f>
        <v/>
      </c>
    </row>
    <row r="3374" spans="17:19" x14ac:dyDescent="0.25">
      <c r="Q3374" t="str">
        <f>IF(P3374="","",(VLOOKUP(P3374,Flora!$F$2:$M$7000,2,FALSE)))</f>
        <v/>
      </c>
      <c r="R3374" t="str">
        <f>IF(P3374="","",(VLOOKUP(P3374,Flora!$F$2:$M$7000,3,FALSE)))</f>
        <v/>
      </c>
      <c r="S3374" t="str">
        <f>IF(P3374="","",(VLOOKUP(P3374,Flora!$F$2:$M$7000,4,FALSE)))</f>
        <v/>
      </c>
    </row>
    <row r="3375" spans="17:19" x14ac:dyDescent="0.25">
      <c r="Q3375" t="str">
        <f>IF(P3375="","",(VLOOKUP(P3375,Flora!$F$2:$M$7000,2,FALSE)))</f>
        <v/>
      </c>
      <c r="R3375" t="str">
        <f>IF(P3375="","",(VLOOKUP(P3375,Flora!$F$2:$M$7000,3,FALSE)))</f>
        <v/>
      </c>
      <c r="S3375" t="str">
        <f>IF(P3375="","",(VLOOKUP(P3375,Flora!$F$2:$M$7000,4,FALSE)))</f>
        <v/>
      </c>
    </row>
    <row r="3376" spans="17:19" x14ac:dyDescent="0.25">
      <c r="Q3376" t="str">
        <f>IF(P3376="","",(VLOOKUP(P3376,Flora!$F$2:$M$7000,2,FALSE)))</f>
        <v/>
      </c>
      <c r="R3376" t="str">
        <f>IF(P3376="","",(VLOOKUP(P3376,Flora!$F$2:$M$7000,3,FALSE)))</f>
        <v/>
      </c>
      <c r="S3376" t="str">
        <f>IF(P3376="","",(VLOOKUP(P3376,Flora!$F$2:$M$7000,4,FALSE)))</f>
        <v/>
      </c>
    </row>
    <row r="3377" spans="17:19" x14ac:dyDescent="0.25">
      <c r="Q3377" t="str">
        <f>IF(P3377="","",(VLOOKUP(P3377,Flora!$F$2:$M$7000,2,FALSE)))</f>
        <v/>
      </c>
      <c r="R3377" t="str">
        <f>IF(P3377="","",(VLOOKUP(P3377,Flora!$F$2:$M$7000,3,FALSE)))</f>
        <v/>
      </c>
      <c r="S3377" t="str">
        <f>IF(P3377="","",(VLOOKUP(P3377,Flora!$F$2:$M$7000,4,FALSE)))</f>
        <v/>
      </c>
    </row>
    <row r="3378" spans="17:19" x14ac:dyDescent="0.25">
      <c r="Q3378" t="str">
        <f>IF(P3378="","",(VLOOKUP(P3378,Flora!$F$2:$M$7000,2,FALSE)))</f>
        <v/>
      </c>
      <c r="R3378" t="str">
        <f>IF(P3378="","",(VLOOKUP(P3378,Flora!$F$2:$M$7000,3,FALSE)))</f>
        <v/>
      </c>
      <c r="S3378" t="str">
        <f>IF(P3378="","",(VLOOKUP(P3378,Flora!$F$2:$M$7000,4,FALSE)))</f>
        <v/>
      </c>
    </row>
    <row r="3379" spans="17:19" x14ac:dyDescent="0.25">
      <c r="Q3379" t="str">
        <f>IF(P3379="","",(VLOOKUP(P3379,Flora!$F$2:$M$7000,2,FALSE)))</f>
        <v/>
      </c>
      <c r="R3379" t="str">
        <f>IF(P3379="","",(VLOOKUP(P3379,Flora!$F$2:$M$7000,3,FALSE)))</f>
        <v/>
      </c>
      <c r="S3379" t="str">
        <f>IF(P3379="","",(VLOOKUP(P3379,Flora!$F$2:$M$7000,4,FALSE)))</f>
        <v/>
      </c>
    </row>
    <row r="3380" spans="17:19" x14ac:dyDescent="0.25">
      <c r="Q3380" t="str">
        <f>IF(P3380="","",(VLOOKUP(P3380,Flora!$F$2:$M$7000,2,FALSE)))</f>
        <v/>
      </c>
      <c r="R3380" t="str">
        <f>IF(P3380="","",(VLOOKUP(P3380,Flora!$F$2:$M$7000,3,FALSE)))</f>
        <v/>
      </c>
      <c r="S3380" t="str">
        <f>IF(P3380="","",(VLOOKUP(P3380,Flora!$F$2:$M$7000,4,FALSE)))</f>
        <v/>
      </c>
    </row>
    <row r="3381" spans="17:19" x14ac:dyDescent="0.25">
      <c r="Q3381" t="str">
        <f>IF(P3381="","",(VLOOKUP(P3381,Flora!$F$2:$M$7000,2,FALSE)))</f>
        <v/>
      </c>
      <c r="R3381" t="str">
        <f>IF(P3381="","",(VLOOKUP(P3381,Flora!$F$2:$M$7000,3,FALSE)))</f>
        <v/>
      </c>
      <c r="S3381" t="str">
        <f>IF(P3381="","",(VLOOKUP(P3381,Flora!$F$2:$M$7000,4,FALSE)))</f>
        <v/>
      </c>
    </row>
    <row r="3382" spans="17:19" x14ac:dyDescent="0.25">
      <c r="Q3382" t="str">
        <f>IF(P3382="","",(VLOOKUP(P3382,Flora!$F$2:$M$7000,2,FALSE)))</f>
        <v/>
      </c>
      <c r="R3382" t="str">
        <f>IF(P3382="","",(VLOOKUP(P3382,Flora!$F$2:$M$7000,3,FALSE)))</f>
        <v/>
      </c>
      <c r="S3382" t="str">
        <f>IF(P3382="","",(VLOOKUP(P3382,Flora!$F$2:$M$7000,4,FALSE)))</f>
        <v/>
      </c>
    </row>
    <row r="3383" spans="17:19" x14ac:dyDescent="0.25">
      <c r="Q3383" t="str">
        <f>IF(P3383="","",(VLOOKUP(P3383,Flora!$F$2:$M$7000,2,FALSE)))</f>
        <v/>
      </c>
      <c r="R3383" t="str">
        <f>IF(P3383="","",(VLOOKUP(P3383,Flora!$F$2:$M$7000,3,FALSE)))</f>
        <v/>
      </c>
      <c r="S3383" t="str">
        <f>IF(P3383="","",(VLOOKUP(P3383,Flora!$F$2:$M$7000,4,FALSE)))</f>
        <v/>
      </c>
    </row>
    <row r="3384" spans="17:19" x14ac:dyDescent="0.25">
      <c r="Q3384" t="str">
        <f>IF(P3384="","",(VLOOKUP(P3384,Flora!$F$2:$M$7000,2,FALSE)))</f>
        <v/>
      </c>
      <c r="R3384" t="str">
        <f>IF(P3384="","",(VLOOKUP(P3384,Flora!$F$2:$M$7000,3,FALSE)))</f>
        <v/>
      </c>
      <c r="S3384" t="str">
        <f>IF(P3384="","",(VLOOKUP(P3384,Flora!$F$2:$M$7000,4,FALSE)))</f>
        <v/>
      </c>
    </row>
    <row r="3385" spans="17:19" x14ac:dyDescent="0.25">
      <c r="Q3385" t="str">
        <f>IF(P3385="","",(VLOOKUP(P3385,Flora!$F$2:$M$7000,2,FALSE)))</f>
        <v/>
      </c>
      <c r="R3385" t="str">
        <f>IF(P3385="","",(VLOOKUP(P3385,Flora!$F$2:$M$7000,3,FALSE)))</f>
        <v/>
      </c>
      <c r="S3385" t="str">
        <f>IF(P3385="","",(VLOOKUP(P3385,Flora!$F$2:$M$7000,4,FALSE)))</f>
        <v/>
      </c>
    </row>
    <row r="3386" spans="17:19" x14ac:dyDescent="0.25">
      <c r="Q3386" t="str">
        <f>IF(P3386="","",(VLOOKUP(P3386,Flora!$F$2:$M$7000,2,FALSE)))</f>
        <v/>
      </c>
      <c r="R3386" t="str">
        <f>IF(P3386="","",(VLOOKUP(P3386,Flora!$F$2:$M$7000,3,FALSE)))</f>
        <v/>
      </c>
      <c r="S3386" t="str">
        <f>IF(P3386="","",(VLOOKUP(P3386,Flora!$F$2:$M$7000,4,FALSE)))</f>
        <v/>
      </c>
    </row>
    <row r="3387" spans="17:19" x14ac:dyDescent="0.25">
      <c r="Q3387" t="str">
        <f>IF(P3387="","",(VLOOKUP(P3387,Flora!$F$2:$M$7000,2,FALSE)))</f>
        <v/>
      </c>
      <c r="R3387" t="str">
        <f>IF(P3387="","",(VLOOKUP(P3387,Flora!$F$2:$M$7000,3,FALSE)))</f>
        <v/>
      </c>
      <c r="S3387" t="str">
        <f>IF(P3387="","",(VLOOKUP(P3387,Flora!$F$2:$M$7000,4,FALSE)))</f>
        <v/>
      </c>
    </row>
    <row r="3388" spans="17:19" x14ac:dyDescent="0.25">
      <c r="Q3388" t="str">
        <f>IF(P3388="","",(VLOOKUP(P3388,Flora!$F$2:$M$7000,2,FALSE)))</f>
        <v/>
      </c>
      <c r="R3388" t="str">
        <f>IF(P3388="","",(VLOOKUP(P3388,Flora!$F$2:$M$7000,3,FALSE)))</f>
        <v/>
      </c>
      <c r="S3388" t="str">
        <f>IF(P3388="","",(VLOOKUP(P3388,Flora!$F$2:$M$7000,4,FALSE)))</f>
        <v/>
      </c>
    </row>
    <row r="3389" spans="17:19" x14ac:dyDescent="0.25">
      <c r="Q3389" t="str">
        <f>IF(P3389="","",(VLOOKUP(P3389,Flora!$F$2:$M$7000,2,FALSE)))</f>
        <v/>
      </c>
      <c r="R3389" t="str">
        <f>IF(P3389="","",(VLOOKUP(P3389,Flora!$F$2:$M$7000,3,FALSE)))</f>
        <v/>
      </c>
      <c r="S3389" t="str">
        <f>IF(P3389="","",(VLOOKUP(P3389,Flora!$F$2:$M$7000,4,FALSE)))</f>
        <v/>
      </c>
    </row>
    <row r="3390" spans="17:19" x14ac:dyDescent="0.25">
      <c r="Q3390" t="str">
        <f>IF(P3390="","",(VLOOKUP(P3390,Flora!$F$2:$M$7000,2,FALSE)))</f>
        <v/>
      </c>
      <c r="R3390" t="str">
        <f>IF(P3390="","",(VLOOKUP(P3390,Flora!$F$2:$M$7000,3,FALSE)))</f>
        <v/>
      </c>
      <c r="S3390" t="str">
        <f>IF(P3390="","",(VLOOKUP(P3390,Flora!$F$2:$M$7000,4,FALSE)))</f>
        <v/>
      </c>
    </row>
    <row r="3391" spans="17:19" x14ac:dyDescent="0.25">
      <c r="Q3391" t="str">
        <f>IF(P3391="","",(VLOOKUP(P3391,Flora!$F$2:$M$7000,2,FALSE)))</f>
        <v/>
      </c>
      <c r="R3391" t="str">
        <f>IF(P3391="","",(VLOOKUP(P3391,Flora!$F$2:$M$7000,3,FALSE)))</f>
        <v/>
      </c>
      <c r="S3391" t="str">
        <f>IF(P3391="","",(VLOOKUP(P3391,Flora!$F$2:$M$7000,4,FALSE)))</f>
        <v/>
      </c>
    </row>
    <row r="3392" spans="17:19" x14ac:dyDescent="0.25">
      <c r="Q3392" t="str">
        <f>IF(P3392="","",(VLOOKUP(P3392,Flora!$F$2:$M$7000,2,FALSE)))</f>
        <v/>
      </c>
      <c r="R3392" t="str">
        <f>IF(P3392="","",(VLOOKUP(P3392,Flora!$F$2:$M$7000,3,FALSE)))</f>
        <v/>
      </c>
      <c r="S3392" t="str">
        <f>IF(P3392="","",(VLOOKUP(P3392,Flora!$F$2:$M$7000,4,FALSE)))</f>
        <v/>
      </c>
    </row>
    <row r="3393" spans="17:19" x14ac:dyDescent="0.25">
      <c r="Q3393" t="str">
        <f>IF(P3393="","",(VLOOKUP(P3393,Flora!$F$2:$M$7000,2,FALSE)))</f>
        <v/>
      </c>
      <c r="R3393" t="str">
        <f>IF(P3393="","",(VLOOKUP(P3393,Flora!$F$2:$M$7000,3,FALSE)))</f>
        <v/>
      </c>
      <c r="S3393" t="str">
        <f>IF(P3393="","",(VLOOKUP(P3393,Flora!$F$2:$M$7000,4,FALSE)))</f>
        <v/>
      </c>
    </row>
    <row r="3394" spans="17:19" x14ac:dyDescent="0.25">
      <c r="Q3394" t="str">
        <f>IF(P3394="","",(VLOOKUP(P3394,Flora!$F$2:$M$7000,2,FALSE)))</f>
        <v/>
      </c>
      <c r="R3394" t="str">
        <f>IF(P3394="","",(VLOOKUP(P3394,Flora!$F$2:$M$7000,3,FALSE)))</f>
        <v/>
      </c>
      <c r="S3394" t="str">
        <f>IF(P3394="","",(VLOOKUP(P3394,Flora!$F$2:$M$7000,4,FALSE)))</f>
        <v/>
      </c>
    </row>
    <row r="3395" spans="17:19" x14ac:dyDescent="0.25">
      <c r="Q3395" t="str">
        <f>IF(P3395="","",(VLOOKUP(P3395,Flora!$F$2:$M$7000,2,FALSE)))</f>
        <v/>
      </c>
      <c r="R3395" t="str">
        <f>IF(P3395="","",(VLOOKUP(P3395,Flora!$F$2:$M$7000,3,FALSE)))</f>
        <v/>
      </c>
      <c r="S3395" t="str">
        <f>IF(P3395="","",(VLOOKUP(P3395,Flora!$F$2:$M$7000,4,FALSE)))</f>
        <v/>
      </c>
    </row>
    <row r="3396" spans="17:19" x14ac:dyDescent="0.25">
      <c r="Q3396" t="str">
        <f>IF(P3396="","",(VLOOKUP(P3396,Flora!$F$2:$M$7000,2,FALSE)))</f>
        <v/>
      </c>
      <c r="R3396" t="str">
        <f>IF(P3396="","",(VLOOKUP(P3396,Flora!$F$2:$M$7000,3,FALSE)))</f>
        <v/>
      </c>
      <c r="S3396" t="str">
        <f>IF(P3396="","",(VLOOKUP(P3396,Flora!$F$2:$M$7000,4,FALSE)))</f>
        <v/>
      </c>
    </row>
    <row r="3397" spans="17:19" x14ac:dyDescent="0.25">
      <c r="Q3397" t="str">
        <f>IF(P3397="","",(VLOOKUP(P3397,Flora!$F$2:$M$7000,2,FALSE)))</f>
        <v/>
      </c>
      <c r="R3397" t="str">
        <f>IF(P3397="","",(VLOOKUP(P3397,Flora!$F$2:$M$7000,3,FALSE)))</f>
        <v/>
      </c>
      <c r="S3397" t="str">
        <f>IF(P3397="","",(VLOOKUP(P3397,Flora!$F$2:$M$7000,4,FALSE)))</f>
        <v/>
      </c>
    </row>
    <row r="3398" spans="17:19" x14ac:dyDescent="0.25">
      <c r="Q3398" t="str">
        <f>IF(P3398="","",(VLOOKUP(P3398,Flora!$F$2:$M$7000,2,FALSE)))</f>
        <v/>
      </c>
      <c r="R3398" t="str">
        <f>IF(P3398="","",(VLOOKUP(P3398,Flora!$F$2:$M$7000,3,FALSE)))</f>
        <v/>
      </c>
      <c r="S3398" t="str">
        <f>IF(P3398="","",(VLOOKUP(P3398,Flora!$F$2:$M$7000,4,FALSE)))</f>
        <v/>
      </c>
    </row>
    <row r="3399" spans="17:19" x14ac:dyDescent="0.25">
      <c r="Q3399" t="str">
        <f>IF(P3399="","",(VLOOKUP(P3399,Flora!$F$2:$M$7000,2,FALSE)))</f>
        <v/>
      </c>
      <c r="R3399" t="str">
        <f>IF(P3399="","",(VLOOKUP(P3399,Flora!$F$2:$M$7000,3,FALSE)))</f>
        <v/>
      </c>
      <c r="S3399" t="str">
        <f>IF(P3399="","",(VLOOKUP(P3399,Flora!$F$2:$M$7000,4,FALSE)))</f>
        <v/>
      </c>
    </row>
    <row r="3400" spans="17:19" x14ac:dyDescent="0.25">
      <c r="Q3400" t="str">
        <f>IF(P3400="","",(VLOOKUP(P3400,Flora!$F$2:$M$7000,2,FALSE)))</f>
        <v/>
      </c>
      <c r="R3400" t="str">
        <f>IF(P3400="","",(VLOOKUP(P3400,Flora!$F$2:$M$7000,3,FALSE)))</f>
        <v/>
      </c>
      <c r="S3400" t="str">
        <f>IF(P3400="","",(VLOOKUP(P3400,Flora!$F$2:$M$7000,4,FALSE)))</f>
        <v/>
      </c>
    </row>
    <row r="3401" spans="17:19" x14ac:dyDescent="0.25">
      <c r="Q3401" t="str">
        <f>IF(P3401="","",(VLOOKUP(P3401,Flora!$F$2:$M$7000,2,FALSE)))</f>
        <v/>
      </c>
      <c r="R3401" t="str">
        <f>IF(P3401="","",(VLOOKUP(P3401,Flora!$F$2:$M$7000,3,FALSE)))</f>
        <v/>
      </c>
      <c r="S3401" t="str">
        <f>IF(P3401="","",(VLOOKUP(P3401,Flora!$F$2:$M$7000,4,FALSE)))</f>
        <v/>
      </c>
    </row>
    <row r="3402" spans="17:19" x14ac:dyDescent="0.25">
      <c r="Q3402" t="str">
        <f>IF(P3402="","",(VLOOKUP(P3402,Flora!$F$2:$M$7000,2,FALSE)))</f>
        <v/>
      </c>
      <c r="R3402" t="str">
        <f>IF(P3402="","",(VLOOKUP(P3402,Flora!$F$2:$M$7000,3,FALSE)))</f>
        <v/>
      </c>
      <c r="S3402" t="str">
        <f>IF(P3402="","",(VLOOKUP(P3402,Flora!$F$2:$M$7000,4,FALSE)))</f>
        <v/>
      </c>
    </row>
    <row r="3403" spans="17:19" x14ac:dyDescent="0.25">
      <c r="Q3403" t="str">
        <f>IF(P3403="","",(VLOOKUP(P3403,Flora!$F$2:$M$7000,2,FALSE)))</f>
        <v/>
      </c>
      <c r="R3403" t="str">
        <f>IF(P3403="","",(VLOOKUP(P3403,Flora!$F$2:$M$7000,3,FALSE)))</f>
        <v/>
      </c>
      <c r="S3403" t="str">
        <f>IF(P3403="","",(VLOOKUP(P3403,Flora!$F$2:$M$7000,4,FALSE)))</f>
        <v/>
      </c>
    </row>
    <row r="3404" spans="17:19" x14ac:dyDescent="0.25">
      <c r="Q3404" t="str">
        <f>IF(P3404="","",(VLOOKUP(P3404,Flora!$F$2:$M$7000,2,FALSE)))</f>
        <v/>
      </c>
      <c r="R3404" t="str">
        <f>IF(P3404="","",(VLOOKUP(P3404,Flora!$F$2:$M$7000,3,FALSE)))</f>
        <v/>
      </c>
      <c r="S3404" t="str">
        <f>IF(P3404="","",(VLOOKUP(P3404,Flora!$F$2:$M$7000,4,FALSE)))</f>
        <v/>
      </c>
    </row>
    <row r="3405" spans="17:19" x14ac:dyDescent="0.25">
      <c r="Q3405" t="str">
        <f>IF(P3405="","",(VLOOKUP(P3405,Flora!$F$2:$M$7000,2,FALSE)))</f>
        <v/>
      </c>
      <c r="R3405" t="str">
        <f>IF(P3405="","",(VLOOKUP(P3405,Flora!$F$2:$M$7000,3,FALSE)))</f>
        <v/>
      </c>
      <c r="S3405" t="str">
        <f>IF(P3405="","",(VLOOKUP(P3405,Flora!$F$2:$M$7000,4,FALSE)))</f>
        <v/>
      </c>
    </row>
    <row r="3406" spans="17:19" x14ac:dyDescent="0.25">
      <c r="Q3406" t="str">
        <f>IF(P3406="","",(VLOOKUP(P3406,Flora!$F$2:$M$7000,2,FALSE)))</f>
        <v/>
      </c>
      <c r="R3406" t="str">
        <f>IF(P3406="","",(VLOOKUP(P3406,Flora!$F$2:$M$7000,3,FALSE)))</f>
        <v/>
      </c>
      <c r="S3406" t="str">
        <f>IF(P3406="","",(VLOOKUP(P3406,Flora!$F$2:$M$7000,4,FALSE)))</f>
        <v/>
      </c>
    </row>
    <row r="3407" spans="17:19" x14ac:dyDescent="0.25">
      <c r="Q3407" t="str">
        <f>IF(P3407="","",(VLOOKUP(P3407,Flora!$F$2:$M$7000,2,FALSE)))</f>
        <v/>
      </c>
      <c r="R3407" t="str">
        <f>IF(P3407="","",(VLOOKUP(P3407,Flora!$F$2:$M$7000,3,FALSE)))</f>
        <v/>
      </c>
      <c r="S3407" t="str">
        <f>IF(P3407="","",(VLOOKUP(P3407,Flora!$F$2:$M$7000,4,FALSE)))</f>
        <v/>
      </c>
    </row>
    <row r="3408" spans="17:19" x14ac:dyDescent="0.25">
      <c r="Q3408" t="str">
        <f>IF(P3408="","",(VLOOKUP(P3408,Flora!$F$2:$M$7000,2,FALSE)))</f>
        <v/>
      </c>
      <c r="R3408" t="str">
        <f>IF(P3408="","",(VLOOKUP(P3408,Flora!$F$2:$M$7000,3,FALSE)))</f>
        <v/>
      </c>
      <c r="S3408" t="str">
        <f>IF(P3408="","",(VLOOKUP(P3408,Flora!$F$2:$M$7000,4,FALSE)))</f>
        <v/>
      </c>
    </row>
    <row r="3409" spans="17:19" x14ac:dyDescent="0.25">
      <c r="Q3409" t="str">
        <f>IF(P3409="","",(VLOOKUP(P3409,Flora!$F$2:$M$7000,2,FALSE)))</f>
        <v/>
      </c>
      <c r="R3409" t="str">
        <f>IF(P3409="","",(VLOOKUP(P3409,Flora!$F$2:$M$7000,3,FALSE)))</f>
        <v/>
      </c>
      <c r="S3409" t="str">
        <f>IF(P3409="","",(VLOOKUP(P3409,Flora!$F$2:$M$7000,4,FALSE)))</f>
        <v/>
      </c>
    </row>
    <row r="3410" spans="17:19" x14ac:dyDescent="0.25">
      <c r="Q3410" t="str">
        <f>IF(P3410="","",(VLOOKUP(P3410,Flora!$F$2:$M$7000,2,FALSE)))</f>
        <v/>
      </c>
      <c r="R3410" t="str">
        <f>IF(P3410="","",(VLOOKUP(P3410,Flora!$F$2:$M$7000,3,FALSE)))</f>
        <v/>
      </c>
      <c r="S3410" t="str">
        <f>IF(P3410="","",(VLOOKUP(P3410,Flora!$F$2:$M$7000,4,FALSE)))</f>
        <v/>
      </c>
    </row>
    <row r="3411" spans="17:19" x14ac:dyDescent="0.25">
      <c r="Q3411" t="str">
        <f>IF(P3411="","",(VLOOKUP(P3411,Flora!$F$2:$M$7000,2,FALSE)))</f>
        <v/>
      </c>
      <c r="R3411" t="str">
        <f>IF(P3411="","",(VLOOKUP(P3411,Flora!$F$2:$M$7000,3,FALSE)))</f>
        <v/>
      </c>
      <c r="S3411" t="str">
        <f>IF(P3411="","",(VLOOKUP(P3411,Flora!$F$2:$M$7000,4,FALSE)))</f>
        <v/>
      </c>
    </row>
    <row r="3412" spans="17:19" x14ac:dyDescent="0.25">
      <c r="Q3412" t="str">
        <f>IF(P3412="","",(VLOOKUP(P3412,Flora!$F$2:$M$7000,2,FALSE)))</f>
        <v/>
      </c>
      <c r="R3412" t="str">
        <f>IF(P3412="","",(VLOOKUP(P3412,Flora!$F$2:$M$7000,3,FALSE)))</f>
        <v/>
      </c>
      <c r="S3412" t="str">
        <f>IF(P3412="","",(VLOOKUP(P3412,Flora!$F$2:$M$7000,4,FALSE)))</f>
        <v/>
      </c>
    </row>
    <row r="3413" spans="17:19" x14ac:dyDescent="0.25">
      <c r="Q3413" t="str">
        <f>IF(P3413="","",(VLOOKUP(P3413,Flora!$F$2:$M$7000,2,FALSE)))</f>
        <v/>
      </c>
      <c r="R3413" t="str">
        <f>IF(P3413="","",(VLOOKUP(P3413,Flora!$F$2:$M$7000,3,FALSE)))</f>
        <v/>
      </c>
      <c r="S3413" t="str">
        <f>IF(P3413="","",(VLOOKUP(P3413,Flora!$F$2:$M$7000,4,FALSE)))</f>
        <v/>
      </c>
    </row>
    <row r="3414" spans="17:19" x14ac:dyDescent="0.25">
      <c r="Q3414" t="str">
        <f>IF(P3414="","",(VLOOKUP(P3414,Flora!$F$2:$M$7000,2,FALSE)))</f>
        <v/>
      </c>
      <c r="R3414" t="str">
        <f>IF(P3414="","",(VLOOKUP(P3414,Flora!$F$2:$M$7000,3,FALSE)))</f>
        <v/>
      </c>
      <c r="S3414" t="str">
        <f>IF(P3414="","",(VLOOKUP(P3414,Flora!$F$2:$M$7000,4,FALSE)))</f>
        <v/>
      </c>
    </row>
    <row r="3415" spans="17:19" x14ac:dyDescent="0.25">
      <c r="Q3415" t="str">
        <f>IF(P3415="","",(VLOOKUP(P3415,Flora!$F$2:$M$7000,2,FALSE)))</f>
        <v/>
      </c>
      <c r="R3415" t="str">
        <f>IF(P3415="","",(VLOOKUP(P3415,Flora!$F$2:$M$7000,3,FALSE)))</f>
        <v/>
      </c>
      <c r="S3415" t="str">
        <f>IF(P3415="","",(VLOOKUP(P3415,Flora!$F$2:$M$7000,4,FALSE)))</f>
        <v/>
      </c>
    </row>
    <row r="3416" spans="17:19" x14ac:dyDescent="0.25">
      <c r="Q3416" t="str">
        <f>IF(P3416="","",(VLOOKUP(P3416,Flora!$F$2:$M$7000,2,FALSE)))</f>
        <v/>
      </c>
      <c r="R3416" t="str">
        <f>IF(P3416="","",(VLOOKUP(P3416,Flora!$F$2:$M$7000,3,FALSE)))</f>
        <v/>
      </c>
      <c r="S3416" t="str">
        <f>IF(P3416="","",(VLOOKUP(P3416,Flora!$F$2:$M$7000,4,FALSE)))</f>
        <v/>
      </c>
    </row>
    <row r="3417" spans="17:19" x14ac:dyDescent="0.25">
      <c r="Q3417" t="str">
        <f>IF(P3417="","",(VLOOKUP(P3417,Flora!$F$2:$M$7000,2,FALSE)))</f>
        <v/>
      </c>
      <c r="R3417" t="str">
        <f>IF(P3417="","",(VLOOKUP(P3417,Flora!$F$2:$M$7000,3,FALSE)))</f>
        <v/>
      </c>
      <c r="S3417" t="str">
        <f>IF(P3417="","",(VLOOKUP(P3417,Flora!$F$2:$M$7000,4,FALSE)))</f>
        <v/>
      </c>
    </row>
    <row r="3418" spans="17:19" x14ac:dyDescent="0.25">
      <c r="Q3418" t="str">
        <f>IF(P3418="","",(VLOOKUP(P3418,Flora!$F$2:$M$7000,2,FALSE)))</f>
        <v/>
      </c>
      <c r="R3418" t="str">
        <f>IF(P3418="","",(VLOOKUP(P3418,Flora!$F$2:$M$7000,3,FALSE)))</f>
        <v/>
      </c>
      <c r="S3418" t="str">
        <f>IF(P3418="","",(VLOOKUP(P3418,Flora!$F$2:$M$7000,4,FALSE)))</f>
        <v/>
      </c>
    </row>
    <row r="3419" spans="17:19" x14ac:dyDescent="0.25">
      <c r="Q3419" t="str">
        <f>IF(P3419="","",(VLOOKUP(P3419,Flora!$F$2:$M$7000,2,FALSE)))</f>
        <v/>
      </c>
      <c r="R3419" t="str">
        <f>IF(P3419="","",(VLOOKUP(P3419,Flora!$F$2:$M$7000,3,FALSE)))</f>
        <v/>
      </c>
      <c r="S3419" t="str">
        <f>IF(P3419="","",(VLOOKUP(P3419,Flora!$F$2:$M$7000,4,FALSE)))</f>
        <v/>
      </c>
    </row>
    <row r="3420" spans="17:19" x14ac:dyDescent="0.25">
      <c r="Q3420" t="str">
        <f>IF(P3420="","",(VLOOKUP(P3420,Flora!$F$2:$M$7000,2,FALSE)))</f>
        <v/>
      </c>
      <c r="R3420" t="str">
        <f>IF(P3420="","",(VLOOKUP(P3420,Flora!$F$2:$M$7000,3,FALSE)))</f>
        <v/>
      </c>
      <c r="S3420" t="str">
        <f>IF(P3420="","",(VLOOKUP(P3420,Flora!$F$2:$M$7000,4,FALSE)))</f>
        <v/>
      </c>
    </row>
    <row r="3421" spans="17:19" x14ac:dyDescent="0.25">
      <c r="Q3421" t="str">
        <f>IF(P3421="","",(VLOOKUP(P3421,Flora!$F$2:$M$7000,2,FALSE)))</f>
        <v/>
      </c>
      <c r="R3421" t="str">
        <f>IF(P3421="","",(VLOOKUP(P3421,Flora!$F$2:$M$7000,3,FALSE)))</f>
        <v/>
      </c>
      <c r="S3421" t="str">
        <f>IF(P3421="","",(VLOOKUP(P3421,Flora!$F$2:$M$7000,4,FALSE)))</f>
        <v/>
      </c>
    </row>
    <row r="3422" spans="17:19" x14ac:dyDescent="0.25">
      <c r="Q3422" t="str">
        <f>IF(P3422="","",(VLOOKUP(P3422,Flora!$F$2:$M$7000,2,FALSE)))</f>
        <v/>
      </c>
      <c r="R3422" t="str">
        <f>IF(P3422="","",(VLOOKUP(P3422,Flora!$F$2:$M$7000,3,FALSE)))</f>
        <v/>
      </c>
      <c r="S3422" t="str">
        <f>IF(P3422="","",(VLOOKUP(P3422,Flora!$F$2:$M$7000,4,FALSE)))</f>
        <v/>
      </c>
    </row>
    <row r="3423" spans="17:19" x14ac:dyDescent="0.25">
      <c r="Q3423" t="str">
        <f>IF(P3423="","",(VLOOKUP(P3423,Flora!$F$2:$M$7000,2,FALSE)))</f>
        <v/>
      </c>
      <c r="R3423" t="str">
        <f>IF(P3423="","",(VLOOKUP(P3423,Flora!$F$2:$M$7000,3,FALSE)))</f>
        <v/>
      </c>
      <c r="S3423" t="str">
        <f>IF(P3423="","",(VLOOKUP(P3423,Flora!$F$2:$M$7000,4,FALSE)))</f>
        <v/>
      </c>
    </row>
    <row r="3424" spans="17:19" x14ac:dyDescent="0.25">
      <c r="Q3424" t="str">
        <f>IF(P3424="","",(VLOOKUP(P3424,Flora!$F$2:$M$7000,2,FALSE)))</f>
        <v/>
      </c>
      <c r="R3424" t="str">
        <f>IF(P3424="","",(VLOOKUP(P3424,Flora!$F$2:$M$7000,3,FALSE)))</f>
        <v/>
      </c>
      <c r="S3424" t="str">
        <f>IF(P3424="","",(VLOOKUP(P3424,Flora!$F$2:$M$7000,4,FALSE)))</f>
        <v/>
      </c>
    </row>
    <row r="3425" spans="17:19" x14ac:dyDescent="0.25">
      <c r="Q3425" t="str">
        <f>IF(P3425="","",(VLOOKUP(P3425,Flora!$F$2:$M$7000,2,FALSE)))</f>
        <v/>
      </c>
      <c r="R3425" t="str">
        <f>IF(P3425="","",(VLOOKUP(P3425,Flora!$F$2:$M$7000,3,FALSE)))</f>
        <v/>
      </c>
      <c r="S3425" t="str">
        <f>IF(P3425="","",(VLOOKUP(P3425,Flora!$F$2:$M$7000,4,FALSE)))</f>
        <v/>
      </c>
    </row>
    <row r="3426" spans="17:19" x14ac:dyDescent="0.25">
      <c r="Q3426" t="str">
        <f>IF(P3426="","",(VLOOKUP(P3426,Flora!$F$2:$M$7000,2,FALSE)))</f>
        <v/>
      </c>
      <c r="R3426" t="str">
        <f>IF(P3426="","",(VLOOKUP(P3426,Flora!$F$2:$M$7000,3,FALSE)))</f>
        <v/>
      </c>
      <c r="S3426" t="str">
        <f>IF(P3426="","",(VLOOKUP(P3426,Flora!$F$2:$M$7000,4,FALSE)))</f>
        <v/>
      </c>
    </row>
    <row r="3427" spans="17:19" x14ac:dyDescent="0.25">
      <c r="Q3427" t="str">
        <f>IF(P3427="","",(VLOOKUP(P3427,Flora!$F$2:$M$7000,2,FALSE)))</f>
        <v/>
      </c>
      <c r="R3427" t="str">
        <f>IF(P3427="","",(VLOOKUP(P3427,Flora!$F$2:$M$7000,3,FALSE)))</f>
        <v/>
      </c>
      <c r="S3427" t="str">
        <f>IF(P3427="","",(VLOOKUP(P3427,Flora!$F$2:$M$7000,4,FALSE)))</f>
        <v/>
      </c>
    </row>
    <row r="3428" spans="17:19" x14ac:dyDescent="0.25">
      <c r="Q3428" t="str">
        <f>IF(P3428="","",(VLOOKUP(P3428,Flora!$F$2:$M$7000,2,FALSE)))</f>
        <v/>
      </c>
      <c r="R3428" t="str">
        <f>IF(P3428="","",(VLOOKUP(P3428,Flora!$F$2:$M$7000,3,FALSE)))</f>
        <v/>
      </c>
      <c r="S3428" t="str">
        <f>IF(P3428="","",(VLOOKUP(P3428,Flora!$F$2:$M$7000,4,FALSE)))</f>
        <v/>
      </c>
    </row>
    <row r="3429" spans="17:19" x14ac:dyDescent="0.25">
      <c r="Q3429" t="str">
        <f>IF(P3429="","",(VLOOKUP(P3429,Flora!$F$2:$M$7000,2,FALSE)))</f>
        <v/>
      </c>
      <c r="R3429" t="str">
        <f>IF(P3429="","",(VLOOKUP(P3429,Flora!$F$2:$M$7000,3,FALSE)))</f>
        <v/>
      </c>
      <c r="S3429" t="str">
        <f>IF(P3429="","",(VLOOKUP(P3429,Flora!$F$2:$M$7000,4,FALSE)))</f>
        <v/>
      </c>
    </row>
    <row r="3430" spans="17:19" x14ac:dyDescent="0.25">
      <c r="Q3430" t="str">
        <f>IF(P3430="","",(VLOOKUP(P3430,Flora!$F$2:$M$7000,2,FALSE)))</f>
        <v/>
      </c>
      <c r="R3430" t="str">
        <f>IF(P3430="","",(VLOOKUP(P3430,Flora!$F$2:$M$7000,3,FALSE)))</f>
        <v/>
      </c>
      <c r="S3430" t="str">
        <f>IF(P3430="","",(VLOOKUP(P3430,Flora!$F$2:$M$7000,4,FALSE)))</f>
        <v/>
      </c>
    </row>
    <row r="3431" spans="17:19" x14ac:dyDescent="0.25">
      <c r="Q3431" t="str">
        <f>IF(P3431="","",(VLOOKUP(P3431,Flora!$F$2:$M$7000,2,FALSE)))</f>
        <v/>
      </c>
      <c r="R3431" t="str">
        <f>IF(P3431="","",(VLOOKUP(P3431,Flora!$F$2:$M$7000,3,FALSE)))</f>
        <v/>
      </c>
      <c r="S3431" t="str">
        <f>IF(P3431="","",(VLOOKUP(P3431,Flora!$F$2:$M$7000,4,FALSE)))</f>
        <v/>
      </c>
    </row>
    <row r="3432" spans="17:19" x14ac:dyDescent="0.25">
      <c r="Q3432" t="str">
        <f>IF(P3432="","",(VLOOKUP(P3432,Flora!$F$2:$M$7000,2,FALSE)))</f>
        <v/>
      </c>
      <c r="R3432" t="str">
        <f>IF(P3432="","",(VLOOKUP(P3432,Flora!$F$2:$M$7000,3,FALSE)))</f>
        <v/>
      </c>
      <c r="S3432" t="str">
        <f>IF(P3432="","",(VLOOKUP(P3432,Flora!$F$2:$M$7000,4,FALSE)))</f>
        <v/>
      </c>
    </row>
    <row r="3433" spans="17:19" x14ac:dyDescent="0.25">
      <c r="Q3433" t="str">
        <f>IF(P3433="","",(VLOOKUP(P3433,Flora!$F$2:$M$7000,2,FALSE)))</f>
        <v/>
      </c>
      <c r="R3433" t="str">
        <f>IF(P3433="","",(VLOOKUP(P3433,Flora!$F$2:$M$7000,3,FALSE)))</f>
        <v/>
      </c>
      <c r="S3433" t="str">
        <f>IF(P3433="","",(VLOOKUP(P3433,Flora!$F$2:$M$7000,4,FALSE)))</f>
        <v/>
      </c>
    </row>
    <row r="3434" spans="17:19" x14ac:dyDescent="0.25">
      <c r="Q3434" t="str">
        <f>IF(P3434="","",(VLOOKUP(P3434,Flora!$F$2:$M$7000,2,FALSE)))</f>
        <v/>
      </c>
      <c r="R3434" t="str">
        <f>IF(P3434="","",(VLOOKUP(P3434,Flora!$F$2:$M$7000,3,FALSE)))</f>
        <v/>
      </c>
      <c r="S3434" t="str">
        <f>IF(P3434="","",(VLOOKUP(P3434,Flora!$F$2:$M$7000,4,FALSE)))</f>
        <v/>
      </c>
    </row>
    <row r="3435" spans="17:19" x14ac:dyDescent="0.25">
      <c r="Q3435" t="str">
        <f>IF(P3435="","",(VLOOKUP(P3435,Flora!$F$2:$M$7000,2,FALSE)))</f>
        <v/>
      </c>
      <c r="R3435" t="str">
        <f>IF(P3435="","",(VLOOKUP(P3435,Flora!$F$2:$M$7000,3,FALSE)))</f>
        <v/>
      </c>
      <c r="S3435" t="str">
        <f>IF(P3435="","",(VLOOKUP(P3435,Flora!$F$2:$M$7000,4,FALSE)))</f>
        <v/>
      </c>
    </row>
    <row r="3436" spans="17:19" x14ac:dyDescent="0.25">
      <c r="Q3436" t="str">
        <f>IF(P3436="","",(VLOOKUP(P3436,Flora!$F$2:$M$7000,2,FALSE)))</f>
        <v/>
      </c>
      <c r="R3436" t="str">
        <f>IF(P3436="","",(VLOOKUP(P3436,Flora!$F$2:$M$7000,3,FALSE)))</f>
        <v/>
      </c>
      <c r="S3436" t="str">
        <f>IF(P3436="","",(VLOOKUP(P3436,Flora!$F$2:$M$7000,4,FALSE)))</f>
        <v/>
      </c>
    </row>
    <row r="3437" spans="17:19" x14ac:dyDescent="0.25">
      <c r="Q3437" t="str">
        <f>IF(P3437="","",(VLOOKUP(P3437,Flora!$F$2:$M$7000,2,FALSE)))</f>
        <v/>
      </c>
      <c r="R3437" t="str">
        <f>IF(P3437="","",(VLOOKUP(P3437,Flora!$F$2:$M$7000,3,FALSE)))</f>
        <v/>
      </c>
      <c r="S3437" t="str">
        <f>IF(P3437="","",(VLOOKUP(P3437,Flora!$F$2:$M$7000,4,FALSE)))</f>
        <v/>
      </c>
    </row>
    <row r="3438" spans="17:19" x14ac:dyDescent="0.25">
      <c r="Q3438" t="str">
        <f>IF(P3438="","",(VLOOKUP(P3438,Flora!$F$2:$M$7000,2,FALSE)))</f>
        <v/>
      </c>
      <c r="R3438" t="str">
        <f>IF(P3438="","",(VLOOKUP(P3438,Flora!$F$2:$M$7000,3,FALSE)))</f>
        <v/>
      </c>
      <c r="S3438" t="str">
        <f>IF(P3438="","",(VLOOKUP(P3438,Flora!$F$2:$M$7000,4,FALSE)))</f>
        <v/>
      </c>
    </row>
    <row r="3439" spans="17:19" x14ac:dyDescent="0.25">
      <c r="Q3439" t="str">
        <f>IF(P3439="","",(VLOOKUP(P3439,Flora!$F$2:$M$7000,2,FALSE)))</f>
        <v/>
      </c>
      <c r="R3439" t="str">
        <f>IF(P3439="","",(VLOOKUP(P3439,Flora!$F$2:$M$7000,3,FALSE)))</f>
        <v/>
      </c>
      <c r="S3439" t="str">
        <f>IF(P3439="","",(VLOOKUP(P3439,Flora!$F$2:$M$7000,4,FALSE)))</f>
        <v/>
      </c>
    </row>
    <row r="3440" spans="17:19" x14ac:dyDescent="0.25">
      <c r="Q3440" t="str">
        <f>IF(P3440="","",(VLOOKUP(P3440,Flora!$F$2:$M$7000,2,FALSE)))</f>
        <v/>
      </c>
      <c r="R3440" t="str">
        <f>IF(P3440="","",(VLOOKUP(P3440,Flora!$F$2:$M$7000,3,FALSE)))</f>
        <v/>
      </c>
      <c r="S3440" t="str">
        <f>IF(P3440="","",(VLOOKUP(P3440,Flora!$F$2:$M$7000,4,FALSE)))</f>
        <v/>
      </c>
    </row>
    <row r="3441" spans="17:19" x14ac:dyDescent="0.25">
      <c r="Q3441" t="str">
        <f>IF(P3441="","",(VLOOKUP(P3441,Flora!$F$2:$M$7000,2,FALSE)))</f>
        <v/>
      </c>
      <c r="R3441" t="str">
        <f>IF(P3441="","",(VLOOKUP(P3441,Flora!$F$2:$M$7000,3,FALSE)))</f>
        <v/>
      </c>
      <c r="S3441" t="str">
        <f>IF(P3441="","",(VLOOKUP(P3441,Flora!$F$2:$M$7000,4,FALSE)))</f>
        <v/>
      </c>
    </row>
    <row r="3442" spans="17:19" x14ac:dyDescent="0.25">
      <c r="Q3442" t="str">
        <f>IF(P3442="","",(VLOOKUP(P3442,Flora!$F$2:$M$7000,2,FALSE)))</f>
        <v/>
      </c>
      <c r="R3442" t="str">
        <f>IF(P3442="","",(VLOOKUP(P3442,Flora!$F$2:$M$7000,3,FALSE)))</f>
        <v/>
      </c>
      <c r="S3442" t="str">
        <f>IF(P3442="","",(VLOOKUP(P3442,Flora!$F$2:$M$7000,4,FALSE)))</f>
        <v/>
      </c>
    </row>
    <row r="3443" spans="17:19" x14ac:dyDescent="0.25">
      <c r="Q3443" t="str">
        <f>IF(P3443="","",(VLOOKUP(P3443,Flora!$F$2:$M$7000,2,FALSE)))</f>
        <v/>
      </c>
      <c r="R3443" t="str">
        <f>IF(P3443="","",(VLOOKUP(P3443,Flora!$F$2:$M$7000,3,FALSE)))</f>
        <v/>
      </c>
      <c r="S3443" t="str">
        <f>IF(P3443="","",(VLOOKUP(P3443,Flora!$F$2:$M$7000,4,FALSE)))</f>
        <v/>
      </c>
    </row>
    <row r="3444" spans="17:19" x14ac:dyDescent="0.25">
      <c r="Q3444" t="str">
        <f>IF(P3444="","",(VLOOKUP(P3444,Flora!$F$2:$M$7000,2,FALSE)))</f>
        <v/>
      </c>
      <c r="R3444" t="str">
        <f>IF(P3444="","",(VLOOKUP(P3444,Flora!$F$2:$M$7000,3,FALSE)))</f>
        <v/>
      </c>
      <c r="S3444" t="str">
        <f>IF(P3444="","",(VLOOKUP(P3444,Flora!$F$2:$M$7000,4,FALSE)))</f>
        <v/>
      </c>
    </row>
    <row r="3445" spans="17:19" x14ac:dyDescent="0.25">
      <c r="Q3445" t="str">
        <f>IF(P3445="","",(VLOOKUP(P3445,Flora!$F$2:$M$7000,2,FALSE)))</f>
        <v/>
      </c>
      <c r="R3445" t="str">
        <f>IF(P3445="","",(VLOOKUP(P3445,Flora!$F$2:$M$7000,3,FALSE)))</f>
        <v/>
      </c>
      <c r="S3445" t="str">
        <f>IF(P3445="","",(VLOOKUP(P3445,Flora!$F$2:$M$7000,4,FALSE)))</f>
        <v/>
      </c>
    </row>
    <row r="3446" spans="17:19" x14ac:dyDescent="0.25">
      <c r="Q3446" t="str">
        <f>IF(P3446="","",(VLOOKUP(P3446,Flora!$F$2:$M$7000,2,FALSE)))</f>
        <v/>
      </c>
      <c r="R3446" t="str">
        <f>IF(P3446="","",(VLOOKUP(P3446,Flora!$F$2:$M$7000,3,FALSE)))</f>
        <v/>
      </c>
      <c r="S3446" t="str">
        <f>IF(P3446="","",(VLOOKUP(P3446,Flora!$F$2:$M$7000,4,FALSE)))</f>
        <v/>
      </c>
    </row>
    <row r="3447" spans="17:19" x14ac:dyDescent="0.25">
      <c r="Q3447" t="str">
        <f>IF(P3447="","",(VLOOKUP(P3447,Flora!$F$2:$M$7000,2,FALSE)))</f>
        <v/>
      </c>
      <c r="R3447" t="str">
        <f>IF(P3447="","",(VLOOKUP(P3447,Flora!$F$2:$M$7000,3,FALSE)))</f>
        <v/>
      </c>
      <c r="S3447" t="str">
        <f>IF(P3447="","",(VLOOKUP(P3447,Flora!$F$2:$M$7000,4,FALSE)))</f>
        <v/>
      </c>
    </row>
    <row r="3448" spans="17:19" x14ac:dyDescent="0.25">
      <c r="Q3448" t="str">
        <f>IF(P3448="","",(VLOOKUP(P3448,Flora!$F$2:$M$7000,2,FALSE)))</f>
        <v/>
      </c>
      <c r="R3448" t="str">
        <f>IF(P3448="","",(VLOOKUP(P3448,Flora!$F$2:$M$7000,3,FALSE)))</f>
        <v/>
      </c>
      <c r="S3448" t="str">
        <f>IF(P3448="","",(VLOOKUP(P3448,Flora!$F$2:$M$7000,4,FALSE)))</f>
        <v/>
      </c>
    </row>
    <row r="3449" spans="17:19" x14ac:dyDescent="0.25">
      <c r="Q3449" t="str">
        <f>IF(P3449="","",(VLOOKUP(P3449,Flora!$F$2:$M$7000,2,FALSE)))</f>
        <v/>
      </c>
      <c r="R3449" t="str">
        <f>IF(P3449="","",(VLOOKUP(P3449,Flora!$F$2:$M$7000,3,FALSE)))</f>
        <v/>
      </c>
      <c r="S3449" t="str">
        <f>IF(P3449="","",(VLOOKUP(P3449,Flora!$F$2:$M$7000,4,FALSE)))</f>
        <v/>
      </c>
    </row>
    <row r="3450" spans="17:19" x14ac:dyDescent="0.25">
      <c r="Q3450" t="str">
        <f>IF(P3450="","",(VLOOKUP(P3450,Flora!$F$2:$M$7000,2,FALSE)))</f>
        <v/>
      </c>
      <c r="R3450" t="str">
        <f>IF(P3450="","",(VLOOKUP(P3450,Flora!$F$2:$M$7000,3,FALSE)))</f>
        <v/>
      </c>
      <c r="S3450" t="str">
        <f>IF(P3450="","",(VLOOKUP(P3450,Flora!$F$2:$M$7000,4,FALSE)))</f>
        <v/>
      </c>
    </row>
    <row r="3451" spans="17:19" x14ac:dyDescent="0.25">
      <c r="Q3451" t="str">
        <f>IF(P3451="","",(VLOOKUP(P3451,Flora!$F$2:$M$7000,2,FALSE)))</f>
        <v/>
      </c>
      <c r="R3451" t="str">
        <f>IF(P3451="","",(VLOOKUP(P3451,Flora!$F$2:$M$7000,3,FALSE)))</f>
        <v/>
      </c>
      <c r="S3451" t="str">
        <f>IF(P3451="","",(VLOOKUP(P3451,Flora!$F$2:$M$7000,4,FALSE)))</f>
        <v/>
      </c>
    </row>
    <row r="3452" spans="17:19" x14ac:dyDescent="0.25">
      <c r="Q3452" t="str">
        <f>IF(P3452="","",(VLOOKUP(P3452,Flora!$F$2:$M$7000,2,FALSE)))</f>
        <v/>
      </c>
      <c r="R3452" t="str">
        <f>IF(P3452="","",(VLOOKUP(P3452,Flora!$F$2:$M$7000,3,FALSE)))</f>
        <v/>
      </c>
      <c r="S3452" t="str">
        <f>IF(P3452="","",(VLOOKUP(P3452,Flora!$F$2:$M$7000,4,FALSE)))</f>
        <v/>
      </c>
    </row>
    <row r="3453" spans="17:19" x14ac:dyDescent="0.25">
      <c r="Q3453" t="str">
        <f>IF(P3453="","",(VLOOKUP(P3453,Flora!$F$2:$M$7000,2,FALSE)))</f>
        <v/>
      </c>
      <c r="R3453" t="str">
        <f>IF(P3453="","",(VLOOKUP(P3453,Flora!$F$2:$M$7000,3,FALSE)))</f>
        <v/>
      </c>
      <c r="S3453" t="str">
        <f>IF(P3453="","",(VLOOKUP(P3453,Flora!$F$2:$M$7000,4,FALSE)))</f>
        <v/>
      </c>
    </row>
    <row r="3454" spans="17:19" x14ac:dyDescent="0.25">
      <c r="Q3454" t="str">
        <f>IF(P3454="","",(VLOOKUP(P3454,Flora!$F$2:$M$7000,2,FALSE)))</f>
        <v/>
      </c>
      <c r="R3454" t="str">
        <f>IF(P3454="","",(VLOOKUP(P3454,Flora!$F$2:$M$7000,3,FALSE)))</f>
        <v/>
      </c>
      <c r="S3454" t="str">
        <f>IF(P3454="","",(VLOOKUP(P3454,Flora!$F$2:$M$7000,4,FALSE)))</f>
        <v/>
      </c>
    </row>
    <row r="3455" spans="17:19" x14ac:dyDescent="0.25">
      <c r="Q3455" t="str">
        <f>IF(P3455="","",(VLOOKUP(P3455,Flora!$F$2:$M$7000,2,FALSE)))</f>
        <v/>
      </c>
      <c r="R3455" t="str">
        <f>IF(P3455="","",(VLOOKUP(P3455,Flora!$F$2:$M$7000,3,FALSE)))</f>
        <v/>
      </c>
      <c r="S3455" t="str">
        <f>IF(P3455="","",(VLOOKUP(P3455,Flora!$F$2:$M$7000,4,FALSE)))</f>
        <v/>
      </c>
    </row>
    <row r="3456" spans="17:19" x14ac:dyDescent="0.25">
      <c r="Q3456" t="str">
        <f>IF(P3456="","",(VLOOKUP(P3456,Flora!$F$2:$M$7000,2,FALSE)))</f>
        <v/>
      </c>
      <c r="R3456" t="str">
        <f>IF(P3456="","",(VLOOKUP(P3456,Flora!$F$2:$M$7000,3,FALSE)))</f>
        <v/>
      </c>
      <c r="S3456" t="str">
        <f>IF(P3456="","",(VLOOKUP(P3456,Flora!$F$2:$M$7000,4,FALSE)))</f>
        <v/>
      </c>
    </row>
    <row r="3457" spans="17:19" x14ac:dyDescent="0.25">
      <c r="Q3457" t="str">
        <f>IF(P3457="","",(VLOOKUP(P3457,Flora!$F$2:$M$7000,2,FALSE)))</f>
        <v/>
      </c>
      <c r="R3457" t="str">
        <f>IF(P3457="","",(VLOOKUP(P3457,Flora!$F$2:$M$7000,3,FALSE)))</f>
        <v/>
      </c>
      <c r="S3457" t="str">
        <f>IF(P3457="","",(VLOOKUP(P3457,Flora!$F$2:$M$7000,4,FALSE)))</f>
        <v/>
      </c>
    </row>
    <row r="3458" spans="17:19" x14ac:dyDescent="0.25">
      <c r="Q3458" t="str">
        <f>IF(P3458="","",(VLOOKUP(P3458,Flora!$F$2:$M$7000,2,FALSE)))</f>
        <v/>
      </c>
      <c r="R3458" t="str">
        <f>IF(P3458="","",(VLOOKUP(P3458,Flora!$F$2:$M$7000,3,FALSE)))</f>
        <v/>
      </c>
      <c r="S3458" t="str">
        <f>IF(P3458="","",(VLOOKUP(P3458,Flora!$F$2:$M$7000,4,FALSE)))</f>
        <v/>
      </c>
    </row>
    <row r="3459" spans="17:19" x14ac:dyDescent="0.25">
      <c r="Q3459" t="str">
        <f>IF(P3459="","",(VLOOKUP(P3459,Flora!$F$2:$M$7000,2,FALSE)))</f>
        <v/>
      </c>
      <c r="R3459" t="str">
        <f>IF(P3459="","",(VLOOKUP(P3459,Flora!$F$2:$M$7000,3,FALSE)))</f>
        <v/>
      </c>
      <c r="S3459" t="str">
        <f>IF(P3459="","",(VLOOKUP(P3459,Flora!$F$2:$M$7000,4,FALSE)))</f>
        <v/>
      </c>
    </row>
    <row r="3460" spans="17:19" x14ac:dyDescent="0.25">
      <c r="Q3460" t="str">
        <f>IF(P3460="","",(VLOOKUP(P3460,Flora!$F$2:$M$7000,2,FALSE)))</f>
        <v/>
      </c>
      <c r="R3460" t="str">
        <f>IF(P3460="","",(VLOOKUP(P3460,Flora!$F$2:$M$7000,3,FALSE)))</f>
        <v/>
      </c>
      <c r="S3460" t="str">
        <f>IF(P3460="","",(VLOOKUP(P3460,Flora!$F$2:$M$7000,4,FALSE)))</f>
        <v/>
      </c>
    </row>
    <row r="3461" spans="17:19" x14ac:dyDescent="0.25">
      <c r="Q3461" t="str">
        <f>IF(P3461="","",(VLOOKUP(P3461,Flora!$F$2:$M$7000,2,FALSE)))</f>
        <v/>
      </c>
      <c r="R3461" t="str">
        <f>IF(P3461="","",(VLOOKUP(P3461,Flora!$F$2:$M$7000,3,FALSE)))</f>
        <v/>
      </c>
      <c r="S3461" t="str">
        <f>IF(P3461="","",(VLOOKUP(P3461,Flora!$F$2:$M$7000,4,FALSE)))</f>
        <v/>
      </c>
    </row>
    <row r="3462" spans="17:19" x14ac:dyDescent="0.25">
      <c r="Q3462" t="str">
        <f>IF(P3462="","",(VLOOKUP(P3462,Flora!$F$2:$M$7000,2,FALSE)))</f>
        <v/>
      </c>
      <c r="R3462" t="str">
        <f>IF(P3462="","",(VLOOKUP(P3462,Flora!$F$2:$M$7000,3,FALSE)))</f>
        <v/>
      </c>
      <c r="S3462" t="str">
        <f>IF(P3462="","",(VLOOKUP(P3462,Flora!$F$2:$M$7000,4,FALSE)))</f>
        <v/>
      </c>
    </row>
    <row r="3463" spans="17:19" x14ac:dyDescent="0.25">
      <c r="Q3463" t="str">
        <f>IF(P3463="","",(VLOOKUP(P3463,Flora!$F$2:$M$7000,2,FALSE)))</f>
        <v/>
      </c>
      <c r="R3463" t="str">
        <f>IF(P3463="","",(VLOOKUP(P3463,Flora!$F$2:$M$7000,3,FALSE)))</f>
        <v/>
      </c>
      <c r="S3463" t="str">
        <f>IF(P3463="","",(VLOOKUP(P3463,Flora!$F$2:$M$7000,4,FALSE)))</f>
        <v/>
      </c>
    </row>
    <row r="3464" spans="17:19" x14ac:dyDescent="0.25">
      <c r="Q3464" t="str">
        <f>IF(P3464="","",(VLOOKUP(P3464,Flora!$F$2:$M$7000,2,FALSE)))</f>
        <v/>
      </c>
      <c r="R3464" t="str">
        <f>IF(P3464="","",(VLOOKUP(P3464,Flora!$F$2:$M$7000,3,FALSE)))</f>
        <v/>
      </c>
      <c r="S3464" t="str">
        <f>IF(P3464="","",(VLOOKUP(P3464,Flora!$F$2:$M$7000,4,FALSE)))</f>
        <v/>
      </c>
    </row>
    <row r="3465" spans="17:19" x14ac:dyDescent="0.25">
      <c r="Q3465" t="str">
        <f>IF(P3465="","",(VLOOKUP(P3465,Flora!$F$2:$M$7000,2,FALSE)))</f>
        <v/>
      </c>
      <c r="R3465" t="str">
        <f>IF(P3465="","",(VLOOKUP(P3465,Flora!$F$2:$M$7000,3,FALSE)))</f>
        <v/>
      </c>
      <c r="S3465" t="str">
        <f>IF(P3465="","",(VLOOKUP(P3465,Flora!$F$2:$M$7000,4,FALSE)))</f>
        <v/>
      </c>
    </row>
    <row r="3466" spans="17:19" x14ac:dyDescent="0.25">
      <c r="Q3466" t="str">
        <f>IF(P3466="","",(VLOOKUP(P3466,Flora!$F$2:$M$7000,2,FALSE)))</f>
        <v/>
      </c>
      <c r="R3466" t="str">
        <f>IF(P3466="","",(VLOOKUP(P3466,Flora!$F$2:$M$7000,3,FALSE)))</f>
        <v/>
      </c>
      <c r="S3466" t="str">
        <f>IF(P3466="","",(VLOOKUP(P3466,Flora!$F$2:$M$7000,4,FALSE)))</f>
        <v/>
      </c>
    </row>
    <row r="3467" spans="17:19" x14ac:dyDescent="0.25">
      <c r="Q3467" t="str">
        <f>IF(P3467="","",(VLOOKUP(P3467,Flora!$F$2:$M$7000,2,FALSE)))</f>
        <v/>
      </c>
      <c r="R3467" t="str">
        <f>IF(P3467="","",(VLOOKUP(P3467,Flora!$F$2:$M$7000,3,FALSE)))</f>
        <v/>
      </c>
      <c r="S3467" t="str">
        <f>IF(P3467="","",(VLOOKUP(P3467,Flora!$F$2:$M$7000,4,FALSE)))</f>
        <v/>
      </c>
    </row>
    <row r="3468" spans="17:19" x14ac:dyDescent="0.25">
      <c r="Q3468" t="str">
        <f>IF(P3468="","",(VLOOKUP(P3468,Flora!$F$2:$M$7000,2,FALSE)))</f>
        <v/>
      </c>
      <c r="R3468" t="str">
        <f>IF(P3468="","",(VLOOKUP(P3468,Flora!$F$2:$M$7000,3,FALSE)))</f>
        <v/>
      </c>
      <c r="S3468" t="str">
        <f>IF(P3468="","",(VLOOKUP(P3468,Flora!$F$2:$M$7000,4,FALSE)))</f>
        <v/>
      </c>
    </row>
    <row r="3469" spans="17:19" x14ac:dyDescent="0.25">
      <c r="Q3469" t="str">
        <f>IF(P3469="","",(VLOOKUP(P3469,Flora!$F$2:$M$7000,2,FALSE)))</f>
        <v/>
      </c>
      <c r="R3469" t="str">
        <f>IF(P3469="","",(VLOOKUP(P3469,Flora!$F$2:$M$7000,3,FALSE)))</f>
        <v/>
      </c>
      <c r="S3469" t="str">
        <f>IF(P3469="","",(VLOOKUP(P3469,Flora!$F$2:$M$7000,4,FALSE)))</f>
        <v/>
      </c>
    </row>
    <row r="3470" spans="17:19" x14ac:dyDescent="0.25">
      <c r="Q3470" t="str">
        <f>IF(P3470="","",(VLOOKUP(P3470,Flora!$F$2:$M$7000,2,FALSE)))</f>
        <v/>
      </c>
      <c r="R3470" t="str">
        <f>IF(P3470="","",(VLOOKUP(P3470,Flora!$F$2:$M$7000,3,FALSE)))</f>
        <v/>
      </c>
      <c r="S3470" t="str">
        <f>IF(P3470="","",(VLOOKUP(P3470,Flora!$F$2:$M$7000,4,FALSE)))</f>
        <v/>
      </c>
    </row>
    <row r="3471" spans="17:19" x14ac:dyDescent="0.25">
      <c r="Q3471" t="str">
        <f>IF(P3471="","",(VLOOKUP(P3471,Flora!$F$2:$M$7000,2,FALSE)))</f>
        <v/>
      </c>
      <c r="R3471" t="str">
        <f>IF(P3471="","",(VLOOKUP(P3471,Flora!$F$2:$M$7000,3,FALSE)))</f>
        <v/>
      </c>
      <c r="S3471" t="str">
        <f>IF(P3471="","",(VLOOKUP(P3471,Flora!$F$2:$M$7000,4,FALSE)))</f>
        <v/>
      </c>
    </row>
    <row r="3472" spans="17:19" x14ac:dyDescent="0.25">
      <c r="Q3472" t="str">
        <f>IF(P3472="","",(VLOOKUP(P3472,Flora!$F$2:$M$7000,2,FALSE)))</f>
        <v/>
      </c>
      <c r="R3472" t="str">
        <f>IF(P3472="","",(VLOOKUP(P3472,Flora!$F$2:$M$7000,3,FALSE)))</f>
        <v/>
      </c>
      <c r="S3472" t="str">
        <f>IF(P3472="","",(VLOOKUP(P3472,Flora!$F$2:$M$7000,4,FALSE)))</f>
        <v/>
      </c>
    </row>
    <row r="3473" spans="17:19" x14ac:dyDescent="0.25">
      <c r="Q3473" t="str">
        <f>IF(P3473="","",(VLOOKUP(P3473,Flora!$F$2:$M$7000,2,FALSE)))</f>
        <v/>
      </c>
      <c r="R3473" t="str">
        <f>IF(P3473="","",(VLOOKUP(P3473,Flora!$F$2:$M$7000,3,FALSE)))</f>
        <v/>
      </c>
      <c r="S3473" t="str">
        <f>IF(P3473="","",(VLOOKUP(P3473,Flora!$F$2:$M$7000,4,FALSE)))</f>
        <v/>
      </c>
    </row>
    <row r="3474" spans="17:19" x14ac:dyDescent="0.25">
      <c r="Q3474" t="str">
        <f>IF(P3474="","",(VLOOKUP(P3474,Flora!$F$2:$M$7000,2,FALSE)))</f>
        <v/>
      </c>
      <c r="R3474" t="str">
        <f>IF(P3474="","",(VLOOKUP(P3474,Flora!$F$2:$M$7000,3,FALSE)))</f>
        <v/>
      </c>
      <c r="S3474" t="str">
        <f>IF(P3474="","",(VLOOKUP(P3474,Flora!$F$2:$M$7000,4,FALSE)))</f>
        <v/>
      </c>
    </row>
    <row r="3475" spans="17:19" x14ac:dyDescent="0.25">
      <c r="Q3475" t="str">
        <f>IF(P3475="","",(VLOOKUP(P3475,Flora!$F$2:$M$7000,2,FALSE)))</f>
        <v/>
      </c>
      <c r="R3475" t="str">
        <f>IF(P3475="","",(VLOOKUP(P3475,Flora!$F$2:$M$7000,3,FALSE)))</f>
        <v/>
      </c>
      <c r="S3475" t="str">
        <f>IF(P3475="","",(VLOOKUP(P3475,Flora!$F$2:$M$7000,4,FALSE)))</f>
        <v/>
      </c>
    </row>
    <row r="3476" spans="17:19" x14ac:dyDescent="0.25">
      <c r="Q3476" t="str">
        <f>IF(P3476="","",(VLOOKUP(P3476,Flora!$F$2:$M$7000,2,FALSE)))</f>
        <v/>
      </c>
      <c r="R3476" t="str">
        <f>IF(P3476="","",(VLOOKUP(P3476,Flora!$F$2:$M$7000,3,FALSE)))</f>
        <v/>
      </c>
      <c r="S3476" t="str">
        <f>IF(P3476="","",(VLOOKUP(P3476,Flora!$F$2:$M$7000,4,FALSE)))</f>
        <v/>
      </c>
    </row>
    <row r="3477" spans="17:19" x14ac:dyDescent="0.25">
      <c r="Q3477" t="str">
        <f>IF(P3477="","",(VLOOKUP(P3477,Flora!$F$2:$M$7000,2,FALSE)))</f>
        <v/>
      </c>
      <c r="R3477" t="str">
        <f>IF(P3477="","",(VLOOKUP(P3477,Flora!$F$2:$M$7000,3,FALSE)))</f>
        <v/>
      </c>
      <c r="S3477" t="str">
        <f>IF(P3477="","",(VLOOKUP(P3477,Flora!$F$2:$M$7000,4,FALSE)))</f>
        <v/>
      </c>
    </row>
    <row r="3478" spans="17:19" x14ac:dyDescent="0.25">
      <c r="Q3478" t="str">
        <f>IF(P3478="","",(VLOOKUP(P3478,Flora!$F$2:$M$7000,2,FALSE)))</f>
        <v/>
      </c>
      <c r="R3478" t="str">
        <f>IF(P3478="","",(VLOOKUP(P3478,Flora!$F$2:$M$7000,3,FALSE)))</f>
        <v/>
      </c>
      <c r="S3478" t="str">
        <f>IF(P3478="","",(VLOOKUP(P3478,Flora!$F$2:$M$7000,4,FALSE)))</f>
        <v/>
      </c>
    </row>
    <row r="3479" spans="17:19" x14ac:dyDescent="0.25">
      <c r="Q3479" t="str">
        <f>IF(P3479="","",(VLOOKUP(P3479,Flora!$F$2:$M$7000,2,FALSE)))</f>
        <v/>
      </c>
      <c r="R3479" t="str">
        <f>IF(P3479="","",(VLOOKUP(P3479,Flora!$F$2:$M$7000,3,FALSE)))</f>
        <v/>
      </c>
      <c r="S3479" t="str">
        <f>IF(P3479="","",(VLOOKUP(P3479,Flora!$F$2:$M$7000,4,FALSE)))</f>
        <v/>
      </c>
    </row>
    <row r="3480" spans="17:19" x14ac:dyDescent="0.25">
      <c r="Q3480" t="str">
        <f>IF(P3480="","",(VLOOKUP(P3480,Flora!$F$2:$M$7000,2,FALSE)))</f>
        <v/>
      </c>
      <c r="R3480" t="str">
        <f>IF(P3480="","",(VLOOKUP(P3480,Flora!$F$2:$M$7000,3,FALSE)))</f>
        <v/>
      </c>
      <c r="S3480" t="str">
        <f>IF(P3480="","",(VLOOKUP(P3480,Flora!$F$2:$M$7000,4,FALSE)))</f>
        <v/>
      </c>
    </row>
    <row r="3481" spans="17:19" x14ac:dyDescent="0.25">
      <c r="Q3481" t="str">
        <f>IF(P3481="","",(VLOOKUP(P3481,Flora!$F$2:$M$7000,2,FALSE)))</f>
        <v/>
      </c>
      <c r="R3481" t="str">
        <f>IF(P3481="","",(VLOOKUP(P3481,Flora!$F$2:$M$7000,3,FALSE)))</f>
        <v/>
      </c>
      <c r="S3481" t="str">
        <f>IF(P3481="","",(VLOOKUP(P3481,Flora!$F$2:$M$7000,4,FALSE)))</f>
        <v/>
      </c>
    </row>
    <row r="3482" spans="17:19" x14ac:dyDescent="0.25">
      <c r="Q3482" t="str">
        <f>IF(P3482="","",(VLOOKUP(P3482,Flora!$F$2:$M$7000,2,FALSE)))</f>
        <v/>
      </c>
      <c r="R3482" t="str">
        <f>IF(P3482="","",(VLOOKUP(P3482,Flora!$F$2:$M$7000,3,FALSE)))</f>
        <v/>
      </c>
      <c r="S3482" t="str">
        <f>IF(P3482="","",(VLOOKUP(P3482,Flora!$F$2:$M$7000,4,FALSE)))</f>
        <v/>
      </c>
    </row>
    <row r="3483" spans="17:19" x14ac:dyDescent="0.25">
      <c r="Q3483" t="str">
        <f>IF(P3483="","",(VLOOKUP(P3483,Flora!$F$2:$M$7000,2,FALSE)))</f>
        <v/>
      </c>
      <c r="R3483" t="str">
        <f>IF(P3483="","",(VLOOKUP(P3483,Flora!$F$2:$M$7000,3,FALSE)))</f>
        <v/>
      </c>
      <c r="S3483" t="str">
        <f>IF(P3483="","",(VLOOKUP(P3483,Flora!$F$2:$M$7000,4,FALSE)))</f>
        <v/>
      </c>
    </row>
    <row r="3484" spans="17:19" x14ac:dyDescent="0.25">
      <c r="Q3484" t="str">
        <f>IF(P3484="","",(VLOOKUP(P3484,Flora!$F$2:$M$7000,2,FALSE)))</f>
        <v/>
      </c>
      <c r="R3484" t="str">
        <f>IF(P3484="","",(VLOOKUP(P3484,Flora!$F$2:$M$7000,3,FALSE)))</f>
        <v/>
      </c>
      <c r="S3484" t="str">
        <f>IF(P3484="","",(VLOOKUP(P3484,Flora!$F$2:$M$7000,4,FALSE)))</f>
        <v/>
      </c>
    </row>
    <row r="3485" spans="17:19" x14ac:dyDescent="0.25">
      <c r="Q3485" t="str">
        <f>IF(P3485="","",(VLOOKUP(P3485,Flora!$F$2:$M$7000,2,FALSE)))</f>
        <v/>
      </c>
      <c r="R3485" t="str">
        <f>IF(P3485="","",(VLOOKUP(P3485,Flora!$F$2:$M$7000,3,FALSE)))</f>
        <v/>
      </c>
      <c r="S3485" t="str">
        <f>IF(P3485="","",(VLOOKUP(P3485,Flora!$F$2:$M$7000,4,FALSE)))</f>
        <v/>
      </c>
    </row>
    <row r="3486" spans="17:19" x14ac:dyDescent="0.25">
      <c r="Q3486" t="str">
        <f>IF(P3486="","",(VLOOKUP(P3486,Flora!$F$2:$M$7000,2,FALSE)))</f>
        <v/>
      </c>
      <c r="R3486" t="str">
        <f>IF(P3486="","",(VLOOKUP(P3486,Flora!$F$2:$M$7000,3,FALSE)))</f>
        <v/>
      </c>
      <c r="S3486" t="str">
        <f>IF(P3486="","",(VLOOKUP(P3486,Flora!$F$2:$M$7000,4,FALSE)))</f>
        <v/>
      </c>
    </row>
    <row r="3487" spans="17:19" x14ac:dyDescent="0.25">
      <c r="Q3487" t="str">
        <f>IF(P3487="","",(VLOOKUP(P3487,Flora!$F$2:$M$7000,2,FALSE)))</f>
        <v/>
      </c>
      <c r="R3487" t="str">
        <f>IF(P3487="","",(VLOOKUP(P3487,Flora!$F$2:$M$7000,3,FALSE)))</f>
        <v/>
      </c>
      <c r="S3487" t="str">
        <f>IF(P3487="","",(VLOOKUP(P3487,Flora!$F$2:$M$7000,4,FALSE)))</f>
        <v/>
      </c>
    </row>
    <row r="3488" spans="17:19" x14ac:dyDescent="0.25">
      <c r="Q3488" t="str">
        <f>IF(P3488="","",(VLOOKUP(P3488,Flora!$F$2:$M$7000,2,FALSE)))</f>
        <v/>
      </c>
      <c r="R3488" t="str">
        <f>IF(P3488="","",(VLOOKUP(P3488,Flora!$F$2:$M$7000,3,FALSE)))</f>
        <v/>
      </c>
      <c r="S3488" t="str">
        <f>IF(P3488="","",(VLOOKUP(P3488,Flora!$F$2:$M$7000,4,FALSE)))</f>
        <v/>
      </c>
    </row>
    <row r="3489" spans="17:19" x14ac:dyDescent="0.25">
      <c r="Q3489" t="str">
        <f>IF(P3489="","",(VLOOKUP(P3489,Flora!$F$2:$M$7000,2,FALSE)))</f>
        <v/>
      </c>
      <c r="R3489" t="str">
        <f>IF(P3489="","",(VLOOKUP(P3489,Flora!$F$2:$M$7000,3,FALSE)))</f>
        <v/>
      </c>
      <c r="S3489" t="str">
        <f>IF(P3489="","",(VLOOKUP(P3489,Flora!$F$2:$M$7000,4,FALSE)))</f>
        <v/>
      </c>
    </row>
    <row r="3490" spans="17:19" x14ac:dyDescent="0.25">
      <c r="Q3490" t="str">
        <f>IF(P3490="","",(VLOOKUP(P3490,Flora!$F$2:$M$7000,2,FALSE)))</f>
        <v/>
      </c>
      <c r="R3490" t="str">
        <f>IF(P3490="","",(VLOOKUP(P3490,Flora!$F$2:$M$7000,3,FALSE)))</f>
        <v/>
      </c>
      <c r="S3490" t="str">
        <f>IF(P3490="","",(VLOOKUP(P3490,Flora!$F$2:$M$7000,4,FALSE)))</f>
        <v/>
      </c>
    </row>
    <row r="3491" spans="17:19" x14ac:dyDescent="0.25">
      <c r="Q3491" t="str">
        <f>IF(P3491="","",(VLOOKUP(P3491,Flora!$F$2:$M$7000,2,FALSE)))</f>
        <v/>
      </c>
      <c r="R3491" t="str">
        <f>IF(P3491="","",(VLOOKUP(P3491,Flora!$F$2:$M$7000,3,FALSE)))</f>
        <v/>
      </c>
      <c r="S3491" t="str">
        <f>IF(P3491="","",(VLOOKUP(P3491,Flora!$F$2:$M$7000,4,FALSE)))</f>
        <v/>
      </c>
    </row>
    <row r="3492" spans="17:19" x14ac:dyDescent="0.25">
      <c r="Q3492" t="str">
        <f>IF(P3492="","",(VLOOKUP(P3492,Flora!$F$2:$M$7000,2,FALSE)))</f>
        <v/>
      </c>
      <c r="R3492" t="str">
        <f>IF(P3492="","",(VLOOKUP(P3492,Flora!$F$2:$M$7000,3,FALSE)))</f>
        <v/>
      </c>
      <c r="S3492" t="str">
        <f>IF(P3492="","",(VLOOKUP(P3492,Flora!$F$2:$M$7000,4,FALSE)))</f>
        <v/>
      </c>
    </row>
    <row r="3493" spans="17:19" x14ac:dyDescent="0.25">
      <c r="Q3493" t="str">
        <f>IF(P3493="","",(VLOOKUP(P3493,Flora!$F$2:$M$7000,2,FALSE)))</f>
        <v/>
      </c>
      <c r="R3493" t="str">
        <f>IF(P3493="","",(VLOOKUP(P3493,Flora!$F$2:$M$7000,3,FALSE)))</f>
        <v/>
      </c>
      <c r="S3493" t="str">
        <f>IF(P3493="","",(VLOOKUP(P3493,Flora!$F$2:$M$7000,4,FALSE)))</f>
        <v/>
      </c>
    </row>
    <row r="3494" spans="17:19" x14ac:dyDescent="0.25">
      <c r="Q3494" t="str">
        <f>IF(P3494="","",(VLOOKUP(P3494,Flora!$F$2:$M$7000,2,FALSE)))</f>
        <v/>
      </c>
      <c r="R3494" t="str">
        <f>IF(P3494="","",(VLOOKUP(P3494,Flora!$F$2:$M$7000,3,FALSE)))</f>
        <v/>
      </c>
      <c r="S3494" t="str">
        <f>IF(P3494="","",(VLOOKUP(P3494,Flora!$F$2:$M$7000,4,FALSE)))</f>
        <v/>
      </c>
    </row>
    <row r="3495" spans="17:19" x14ac:dyDescent="0.25">
      <c r="Q3495" t="str">
        <f>IF(P3495="","",(VLOOKUP(P3495,Flora!$F$2:$M$7000,2,FALSE)))</f>
        <v/>
      </c>
      <c r="R3495" t="str">
        <f>IF(P3495="","",(VLOOKUP(P3495,Flora!$F$2:$M$7000,3,FALSE)))</f>
        <v/>
      </c>
      <c r="S3495" t="str">
        <f>IF(P3495="","",(VLOOKUP(P3495,Flora!$F$2:$M$7000,4,FALSE)))</f>
        <v/>
      </c>
    </row>
    <row r="3496" spans="17:19" x14ac:dyDescent="0.25">
      <c r="Q3496" t="str">
        <f>IF(P3496="","",(VLOOKUP(P3496,Flora!$F$2:$M$7000,2,FALSE)))</f>
        <v/>
      </c>
      <c r="R3496" t="str">
        <f>IF(P3496="","",(VLOOKUP(P3496,Flora!$F$2:$M$7000,3,FALSE)))</f>
        <v/>
      </c>
      <c r="S3496" t="str">
        <f>IF(P3496="","",(VLOOKUP(P3496,Flora!$F$2:$M$7000,4,FALSE)))</f>
        <v/>
      </c>
    </row>
    <row r="3497" spans="17:19" x14ac:dyDescent="0.25">
      <c r="Q3497" t="str">
        <f>IF(P3497="","",(VLOOKUP(P3497,Flora!$F$2:$M$7000,2,FALSE)))</f>
        <v/>
      </c>
      <c r="R3497" t="str">
        <f>IF(P3497="","",(VLOOKUP(P3497,Flora!$F$2:$M$7000,3,FALSE)))</f>
        <v/>
      </c>
      <c r="S3497" t="str">
        <f>IF(P3497="","",(VLOOKUP(P3497,Flora!$F$2:$M$7000,4,FALSE)))</f>
        <v/>
      </c>
    </row>
    <row r="3498" spans="17:19" x14ac:dyDescent="0.25">
      <c r="Q3498" t="str">
        <f>IF(P3498="","",(VLOOKUP(P3498,Flora!$F$2:$M$7000,2,FALSE)))</f>
        <v/>
      </c>
      <c r="R3498" t="str">
        <f>IF(P3498="","",(VLOOKUP(P3498,Flora!$F$2:$M$7000,3,FALSE)))</f>
        <v/>
      </c>
      <c r="S3498" t="str">
        <f>IF(P3498="","",(VLOOKUP(P3498,Flora!$F$2:$M$7000,4,FALSE)))</f>
        <v/>
      </c>
    </row>
    <row r="3499" spans="17:19" x14ac:dyDescent="0.25">
      <c r="Q3499" t="str">
        <f>IF(P3499="","",(VLOOKUP(P3499,Flora!$F$2:$M$7000,2,FALSE)))</f>
        <v/>
      </c>
      <c r="R3499" t="str">
        <f>IF(P3499="","",(VLOOKUP(P3499,Flora!$F$2:$M$7000,3,FALSE)))</f>
        <v/>
      </c>
      <c r="S3499" t="str">
        <f>IF(P3499="","",(VLOOKUP(P3499,Flora!$F$2:$M$7000,4,FALSE)))</f>
        <v/>
      </c>
    </row>
    <row r="3500" spans="17:19" x14ac:dyDescent="0.25">
      <c r="Q3500" t="str">
        <f>IF(P3500="","",(VLOOKUP(P3500,Flora!$F$2:$M$7000,2,FALSE)))</f>
        <v/>
      </c>
      <c r="R3500" t="str">
        <f>IF(P3500="","",(VLOOKUP(P3500,Flora!$F$2:$M$7000,3,FALSE)))</f>
        <v/>
      </c>
      <c r="S3500" t="str">
        <f>IF(P3500="","",(VLOOKUP(P3500,Flora!$F$2:$M$7000,4,FALSE)))</f>
        <v/>
      </c>
    </row>
    <row r="3501" spans="17:19" x14ac:dyDescent="0.25">
      <c r="Q3501" t="str">
        <f>IF(P3501="","",(VLOOKUP(P3501,Flora!$F$2:$M$7000,2,FALSE)))</f>
        <v/>
      </c>
      <c r="R3501" t="str">
        <f>IF(P3501="","",(VLOOKUP(P3501,Flora!$F$2:$M$7000,3,FALSE)))</f>
        <v/>
      </c>
      <c r="S3501" t="str">
        <f>IF(P3501="","",(VLOOKUP(P3501,Flora!$F$2:$M$7000,4,FALSE)))</f>
        <v/>
      </c>
    </row>
    <row r="3502" spans="17:19" x14ac:dyDescent="0.25">
      <c r="Q3502" t="str">
        <f>IF(P3502="","",(VLOOKUP(P3502,Flora!$F$2:$M$7000,2,FALSE)))</f>
        <v/>
      </c>
      <c r="R3502" t="str">
        <f>IF(P3502="","",(VLOOKUP(P3502,Flora!$F$2:$M$7000,3,FALSE)))</f>
        <v/>
      </c>
      <c r="S3502" t="str">
        <f>IF(P3502="","",(VLOOKUP(P3502,Flora!$F$2:$M$7000,4,FALSE)))</f>
        <v/>
      </c>
    </row>
    <row r="3503" spans="17:19" x14ac:dyDescent="0.25">
      <c r="Q3503" t="str">
        <f>IF(P3503="","",(VLOOKUP(P3503,Flora!$F$2:$M$7000,2,FALSE)))</f>
        <v/>
      </c>
      <c r="R3503" t="str">
        <f>IF(P3503="","",(VLOOKUP(P3503,Flora!$F$2:$M$7000,3,FALSE)))</f>
        <v/>
      </c>
      <c r="S3503" t="str">
        <f>IF(P3503="","",(VLOOKUP(P3503,Flora!$F$2:$M$7000,4,FALSE)))</f>
        <v/>
      </c>
    </row>
    <row r="3504" spans="17:19" x14ac:dyDescent="0.25">
      <c r="Q3504" t="str">
        <f>IF(P3504="","",(VLOOKUP(P3504,Flora!$F$2:$M$7000,2,FALSE)))</f>
        <v/>
      </c>
      <c r="R3504" t="str">
        <f>IF(P3504="","",(VLOOKUP(P3504,Flora!$F$2:$M$7000,3,FALSE)))</f>
        <v/>
      </c>
      <c r="S3504" t="str">
        <f>IF(P3504="","",(VLOOKUP(P3504,Flora!$F$2:$M$7000,4,FALSE)))</f>
        <v/>
      </c>
    </row>
    <row r="3505" spans="17:19" x14ac:dyDescent="0.25">
      <c r="Q3505" t="str">
        <f>IF(P3505="","",(VLOOKUP(P3505,Flora!$F$2:$M$7000,2,FALSE)))</f>
        <v/>
      </c>
      <c r="R3505" t="str">
        <f>IF(P3505="","",(VLOOKUP(P3505,Flora!$F$2:$M$7000,3,FALSE)))</f>
        <v/>
      </c>
      <c r="S3505" t="str">
        <f>IF(P3505="","",(VLOOKUP(P3505,Flora!$F$2:$M$7000,4,FALSE)))</f>
        <v/>
      </c>
    </row>
    <row r="3506" spans="17:19" x14ac:dyDescent="0.25">
      <c r="Q3506" t="str">
        <f>IF(P3506="","",(VLOOKUP(P3506,Flora!$F$2:$M$7000,2,FALSE)))</f>
        <v/>
      </c>
      <c r="R3506" t="str">
        <f>IF(P3506="","",(VLOOKUP(P3506,Flora!$F$2:$M$7000,3,FALSE)))</f>
        <v/>
      </c>
      <c r="S3506" t="str">
        <f>IF(P3506="","",(VLOOKUP(P3506,Flora!$F$2:$M$7000,4,FALSE)))</f>
        <v/>
      </c>
    </row>
    <row r="3507" spans="17:19" x14ac:dyDescent="0.25">
      <c r="Q3507" t="str">
        <f>IF(P3507="","",(VLOOKUP(P3507,Flora!$F$2:$M$7000,2,FALSE)))</f>
        <v/>
      </c>
      <c r="R3507" t="str">
        <f>IF(P3507="","",(VLOOKUP(P3507,Flora!$F$2:$M$7000,3,FALSE)))</f>
        <v/>
      </c>
      <c r="S3507" t="str">
        <f>IF(P3507="","",(VLOOKUP(P3507,Flora!$F$2:$M$7000,4,FALSE)))</f>
        <v/>
      </c>
    </row>
    <row r="3508" spans="17:19" x14ac:dyDescent="0.25">
      <c r="Q3508" t="str">
        <f>IF(P3508="","",(VLOOKUP(P3508,Flora!$F$2:$M$7000,2,FALSE)))</f>
        <v/>
      </c>
      <c r="R3508" t="str">
        <f>IF(P3508="","",(VLOOKUP(P3508,Flora!$F$2:$M$7000,3,FALSE)))</f>
        <v/>
      </c>
      <c r="S3508" t="str">
        <f>IF(P3508="","",(VLOOKUP(P3508,Flora!$F$2:$M$7000,4,FALSE)))</f>
        <v/>
      </c>
    </row>
    <row r="3509" spans="17:19" x14ac:dyDescent="0.25">
      <c r="Q3509" t="str">
        <f>IF(P3509="","",(VLOOKUP(P3509,Flora!$F$2:$M$7000,2,FALSE)))</f>
        <v/>
      </c>
      <c r="R3509" t="str">
        <f>IF(P3509="","",(VLOOKUP(P3509,Flora!$F$2:$M$7000,3,FALSE)))</f>
        <v/>
      </c>
      <c r="S3509" t="str">
        <f>IF(P3509="","",(VLOOKUP(P3509,Flora!$F$2:$M$7000,4,FALSE)))</f>
        <v/>
      </c>
    </row>
    <row r="3510" spans="17:19" x14ac:dyDescent="0.25">
      <c r="Q3510" t="str">
        <f>IF(P3510="","",(VLOOKUP(P3510,Flora!$F$2:$M$7000,2,FALSE)))</f>
        <v/>
      </c>
      <c r="R3510" t="str">
        <f>IF(P3510="","",(VLOOKUP(P3510,Flora!$F$2:$M$7000,3,FALSE)))</f>
        <v/>
      </c>
      <c r="S3510" t="str">
        <f>IF(P3510="","",(VLOOKUP(P3510,Flora!$F$2:$M$7000,4,FALSE)))</f>
        <v/>
      </c>
    </row>
    <row r="3511" spans="17:19" x14ac:dyDescent="0.25">
      <c r="Q3511" t="str">
        <f>IF(P3511="","",(VLOOKUP(P3511,Flora!$F$2:$M$7000,2,FALSE)))</f>
        <v/>
      </c>
      <c r="R3511" t="str">
        <f>IF(P3511="","",(VLOOKUP(P3511,Flora!$F$2:$M$7000,3,FALSE)))</f>
        <v/>
      </c>
      <c r="S3511" t="str">
        <f>IF(P3511="","",(VLOOKUP(P3511,Flora!$F$2:$M$7000,4,FALSE)))</f>
        <v/>
      </c>
    </row>
    <row r="3512" spans="17:19" x14ac:dyDescent="0.25">
      <c r="Q3512" t="str">
        <f>IF(P3512="","",(VLOOKUP(P3512,Flora!$F$2:$M$7000,2,FALSE)))</f>
        <v/>
      </c>
      <c r="R3512" t="str">
        <f>IF(P3512="","",(VLOOKUP(P3512,Flora!$F$2:$M$7000,3,FALSE)))</f>
        <v/>
      </c>
      <c r="S3512" t="str">
        <f>IF(P3512="","",(VLOOKUP(P3512,Flora!$F$2:$M$7000,4,FALSE)))</f>
        <v/>
      </c>
    </row>
    <row r="3513" spans="17:19" x14ac:dyDescent="0.25">
      <c r="Q3513" t="str">
        <f>IF(P3513="","",(VLOOKUP(P3513,Flora!$F$2:$M$7000,2,FALSE)))</f>
        <v/>
      </c>
      <c r="R3513" t="str">
        <f>IF(P3513="","",(VLOOKUP(P3513,Flora!$F$2:$M$7000,3,FALSE)))</f>
        <v/>
      </c>
      <c r="S3513" t="str">
        <f>IF(P3513="","",(VLOOKUP(P3513,Flora!$F$2:$M$7000,4,FALSE)))</f>
        <v/>
      </c>
    </row>
    <row r="3514" spans="17:19" x14ac:dyDescent="0.25">
      <c r="Q3514" t="str">
        <f>IF(P3514="","",(VLOOKUP(P3514,Flora!$F$2:$M$7000,2,FALSE)))</f>
        <v/>
      </c>
      <c r="R3514" t="str">
        <f>IF(P3514="","",(VLOOKUP(P3514,Flora!$F$2:$M$7000,3,FALSE)))</f>
        <v/>
      </c>
      <c r="S3514" t="str">
        <f>IF(P3514="","",(VLOOKUP(P3514,Flora!$F$2:$M$7000,4,FALSE)))</f>
        <v/>
      </c>
    </row>
    <row r="3515" spans="17:19" x14ac:dyDescent="0.25">
      <c r="Q3515" t="str">
        <f>IF(P3515="","",(VLOOKUP(P3515,Flora!$F$2:$M$7000,2,FALSE)))</f>
        <v/>
      </c>
      <c r="R3515" t="str">
        <f>IF(P3515="","",(VLOOKUP(P3515,Flora!$F$2:$M$7000,3,FALSE)))</f>
        <v/>
      </c>
      <c r="S3515" t="str">
        <f>IF(P3515="","",(VLOOKUP(P3515,Flora!$F$2:$M$7000,4,FALSE)))</f>
        <v/>
      </c>
    </row>
    <row r="3516" spans="17:19" x14ac:dyDescent="0.25">
      <c r="Q3516" t="str">
        <f>IF(P3516="","",(VLOOKUP(P3516,Flora!$F$2:$M$7000,2,FALSE)))</f>
        <v/>
      </c>
      <c r="R3516" t="str">
        <f>IF(P3516="","",(VLOOKUP(P3516,Flora!$F$2:$M$7000,3,FALSE)))</f>
        <v/>
      </c>
      <c r="S3516" t="str">
        <f>IF(P3516="","",(VLOOKUP(P3516,Flora!$F$2:$M$7000,4,FALSE)))</f>
        <v/>
      </c>
    </row>
    <row r="3517" spans="17:19" x14ac:dyDescent="0.25">
      <c r="Q3517" t="str">
        <f>IF(P3517="","",(VLOOKUP(P3517,Flora!$F$2:$M$7000,2,FALSE)))</f>
        <v/>
      </c>
      <c r="R3517" t="str">
        <f>IF(P3517="","",(VLOOKUP(P3517,Flora!$F$2:$M$7000,3,FALSE)))</f>
        <v/>
      </c>
      <c r="S3517" t="str">
        <f>IF(P3517="","",(VLOOKUP(P3517,Flora!$F$2:$M$7000,4,FALSE)))</f>
        <v/>
      </c>
    </row>
    <row r="3518" spans="17:19" x14ac:dyDescent="0.25">
      <c r="Q3518" t="str">
        <f>IF(P3518="","",(VLOOKUP(P3518,Flora!$F$2:$M$7000,2,FALSE)))</f>
        <v/>
      </c>
      <c r="R3518" t="str">
        <f>IF(P3518="","",(VLOOKUP(P3518,Flora!$F$2:$M$7000,3,FALSE)))</f>
        <v/>
      </c>
      <c r="S3518" t="str">
        <f>IF(P3518="","",(VLOOKUP(P3518,Flora!$F$2:$M$7000,4,FALSE)))</f>
        <v/>
      </c>
    </row>
    <row r="3519" spans="17:19" x14ac:dyDescent="0.25">
      <c r="Q3519" t="str">
        <f>IF(P3519="","",(VLOOKUP(P3519,Flora!$F$2:$M$7000,2,FALSE)))</f>
        <v/>
      </c>
      <c r="R3519" t="str">
        <f>IF(P3519="","",(VLOOKUP(P3519,Flora!$F$2:$M$7000,3,FALSE)))</f>
        <v/>
      </c>
      <c r="S3519" t="str">
        <f>IF(P3519="","",(VLOOKUP(P3519,Flora!$F$2:$M$7000,4,FALSE)))</f>
        <v/>
      </c>
    </row>
    <row r="3520" spans="17:19" x14ac:dyDescent="0.25">
      <c r="Q3520" t="str">
        <f>IF(P3520="","",(VLOOKUP(P3520,Flora!$F$2:$M$7000,2,FALSE)))</f>
        <v/>
      </c>
      <c r="R3520" t="str">
        <f>IF(P3520="","",(VLOOKUP(P3520,Flora!$F$2:$M$7000,3,FALSE)))</f>
        <v/>
      </c>
      <c r="S3520" t="str">
        <f>IF(P3520="","",(VLOOKUP(P3520,Flora!$F$2:$M$7000,4,FALSE)))</f>
        <v/>
      </c>
    </row>
    <row r="3521" spans="17:19" x14ac:dyDescent="0.25">
      <c r="Q3521" t="str">
        <f>IF(P3521="","",(VLOOKUP(P3521,Flora!$F$2:$M$7000,2,FALSE)))</f>
        <v/>
      </c>
      <c r="R3521" t="str">
        <f>IF(P3521="","",(VLOOKUP(P3521,Flora!$F$2:$M$7000,3,FALSE)))</f>
        <v/>
      </c>
      <c r="S3521" t="str">
        <f>IF(P3521="","",(VLOOKUP(P3521,Flora!$F$2:$M$7000,4,FALSE)))</f>
        <v/>
      </c>
    </row>
    <row r="3522" spans="17:19" x14ac:dyDescent="0.25">
      <c r="Q3522" t="str">
        <f>IF(P3522="","",(VLOOKUP(P3522,Flora!$F$2:$M$7000,2,FALSE)))</f>
        <v/>
      </c>
      <c r="R3522" t="str">
        <f>IF(P3522="","",(VLOOKUP(P3522,Flora!$F$2:$M$7000,3,FALSE)))</f>
        <v/>
      </c>
      <c r="S3522" t="str">
        <f>IF(P3522="","",(VLOOKUP(P3522,Flora!$F$2:$M$7000,4,FALSE)))</f>
        <v/>
      </c>
    </row>
    <row r="3523" spans="17:19" x14ac:dyDescent="0.25">
      <c r="Q3523" t="str">
        <f>IF(P3523="","",(VLOOKUP(P3523,Flora!$F$2:$M$7000,2,FALSE)))</f>
        <v/>
      </c>
      <c r="R3523" t="str">
        <f>IF(P3523="","",(VLOOKUP(P3523,Flora!$F$2:$M$7000,3,FALSE)))</f>
        <v/>
      </c>
      <c r="S3523" t="str">
        <f>IF(P3523="","",(VLOOKUP(P3523,Flora!$F$2:$M$7000,4,FALSE)))</f>
        <v/>
      </c>
    </row>
    <row r="3524" spans="17:19" x14ac:dyDescent="0.25">
      <c r="Q3524" t="str">
        <f>IF(P3524="","",(VLOOKUP(P3524,Flora!$F$2:$M$7000,2,FALSE)))</f>
        <v/>
      </c>
      <c r="R3524" t="str">
        <f>IF(P3524="","",(VLOOKUP(P3524,Flora!$F$2:$M$7000,3,FALSE)))</f>
        <v/>
      </c>
      <c r="S3524" t="str">
        <f>IF(P3524="","",(VLOOKUP(P3524,Flora!$F$2:$M$7000,4,FALSE)))</f>
        <v/>
      </c>
    </row>
    <row r="3525" spans="17:19" x14ac:dyDescent="0.25">
      <c r="Q3525" t="str">
        <f>IF(P3525="","",(VLOOKUP(P3525,Flora!$F$2:$M$7000,2,FALSE)))</f>
        <v/>
      </c>
      <c r="R3525" t="str">
        <f>IF(P3525="","",(VLOOKUP(P3525,Flora!$F$2:$M$7000,3,FALSE)))</f>
        <v/>
      </c>
      <c r="S3525" t="str">
        <f>IF(P3525="","",(VLOOKUP(P3525,Flora!$F$2:$M$7000,4,FALSE)))</f>
        <v/>
      </c>
    </row>
    <row r="3526" spans="17:19" x14ac:dyDescent="0.25">
      <c r="Q3526" t="str">
        <f>IF(P3526="","",(VLOOKUP(P3526,Flora!$F$2:$M$7000,2,FALSE)))</f>
        <v/>
      </c>
      <c r="R3526" t="str">
        <f>IF(P3526="","",(VLOOKUP(P3526,Flora!$F$2:$M$7000,3,FALSE)))</f>
        <v/>
      </c>
      <c r="S3526" t="str">
        <f>IF(P3526="","",(VLOOKUP(P3526,Flora!$F$2:$M$7000,4,FALSE)))</f>
        <v/>
      </c>
    </row>
    <row r="3527" spans="17:19" x14ac:dyDescent="0.25">
      <c r="Q3527" t="str">
        <f>IF(P3527="","",(VLOOKUP(P3527,Flora!$F$2:$M$7000,2,FALSE)))</f>
        <v/>
      </c>
      <c r="R3527" t="str">
        <f>IF(P3527="","",(VLOOKUP(P3527,Flora!$F$2:$M$7000,3,FALSE)))</f>
        <v/>
      </c>
      <c r="S3527" t="str">
        <f>IF(P3527="","",(VLOOKUP(P3527,Flora!$F$2:$M$7000,4,FALSE)))</f>
        <v/>
      </c>
    </row>
    <row r="3528" spans="17:19" x14ac:dyDescent="0.25">
      <c r="Q3528" t="str">
        <f>IF(P3528="","",(VLOOKUP(P3528,Flora!$F$2:$M$7000,2,FALSE)))</f>
        <v/>
      </c>
      <c r="R3528" t="str">
        <f>IF(P3528="","",(VLOOKUP(P3528,Flora!$F$2:$M$7000,3,FALSE)))</f>
        <v/>
      </c>
      <c r="S3528" t="str">
        <f>IF(P3528="","",(VLOOKUP(P3528,Flora!$F$2:$M$7000,4,FALSE)))</f>
        <v/>
      </c>
    </row>
    <row r="3529" spans="17:19" x14ac:dyDescent="0.25">
      <c r="Q3529" t="str">
        <f>IF(P3529="","",(VLOOKUP(P3529,Flora!$F$2:$M$7000,2,FALSE)))</f>
        <v/>
      </c>
      <c r="R3529" t="str">
        <f>IF(P3529="","",(VLOOKUP(P3529,Flora!$F$2:$M$7000,3,FALSE)))</f>
        <v/>
      </c>
      <c r="S3529" t="str">
        <f>IF(P3529="","",(VLOOKUP(P3529,Flora!$F$2:$M$7000,4,FALSE)))</f>
        <v/>
      </c>
    </row>
    <row r="3530" spans="17:19" x14ac:dyDescent="0.25">
      <c r="Q3530" t="str">
        <f>IF(P3530="","",(VLOOKUP(P3530,Flora!$F$2:$M$7000,2,FALSE)))</f>
        <v/>
      </c>
      <c r="R3530" t="str">
        <f>IF(P3530="","",(VLOOKUP(P3530,Flora!$F$2:$M$7000,3,FALSE)))</f>
        <v/>
      </c>
      <c r="S3530" t="str">
        <f>IF(P3530="","",(VLOOKUP(P3530,Flora!$F$2:$M$7000,4,FALSE)))</f>
        <v/>
      </c>
    </row>
    <row r="3531" spans="17:19" x14ac:dyDescent="0.25">
      <c r="Q3531" t="str">
        <f>IF(P3531="","",(VLOOKUP(P3531,Flora!$F$2:$M$7000,2,FALSE)))</f>
        <v/>
      </c>
      <c r="R3531" t="str">
        <f>IF(P3531="","",(VLOOKUP(P3531,Flora!$F$2:$M$7000,3,FALSE)))</f>
        <v/>
      </c>
      <c r="S3531" t="str">
        <f>IF(P3531="","",(VLOOKUP(P3531,Flora!$F$2:$M$7000,4,FALSE)))</f>
        <v/>
      </c>
    </row>
    <row r="3532" spans="17:19" x14ac:dyDescent="0.25">
      <c r="Q3532" t="str">
        <f>IF(P3532="","",(VLOOKUP(P3532,Flora!$F$2:$M$7000,2,FALSE)))</f>
        <v/>
      </c>
      <c r="R3532" t="str">
        <f>IF(P3532="","",(VLOOKUP(P3532,Flora!$F$2:$M$7000,3,FALSE)))</f>
        <v/>
      </c>
      <c r="S3532" t="str">
        <f>IF(P3532="","",(VLOOKUP(P3532,Flora!$F$2:$M$7000,4,FALSE)))</f>
        <v/>
      </c>
    </row>
    <row r="3533" spans="17:19" x14ac:dyDescent="0.25">
      <c r="Q3533" t="str">
        <f>IF(P3533="","",(VLOOKUP(P3533,Flora!$F$2:$M$7000,2,FALSE)))</f>
        <v/>
      </c>
      <c r="R3533" t="str">
        <f>IF(P3533="","",(VLOOKUP(P3533,Flora!$F$2:$M$7000,3,FALSE)))</f>
        <v/>
      </c>
      <c r="S3533" t="str">
        <f>IF(P3533="","",(VLOOKUP(P3533,Flora!$F$2:$M$7000,4,FALSE)))</f>
        <v/>
      </c>
    </row>
    <row r="3534" spans="17:19" x14ac:dyDescent="0.25">
      <c r="Q3534" t="str">
        <f>IF(P3534="","",(VLOOKUP(P3534,Flora!$F$2:$M$7000,2,FALSE)))</f>
        <v/>
      </c>
      <c r="R3534" t="str">
        <f>IF(P3534="","",(VLOOKUP(P3534,Flora!$F$2:$M$7000,3,FALSE)))</f>
        <v/>
      </c>
      <c r="S3534" t="str">
        <f>IF(P3534="","",(VLOOKUP(P3534,Flora!$F$2:$M$7000,4,FALSE)))</f>
        <v/>
      </c>
    </row>
    <row r="3535" spans="17:19" x14ac:dyDescent="0.25">
      <c r="Q3535" t="str">
        <f>IF(P3535="","",(VLOOKUP(P3535,Flora!$F$2:$M$7000,2,FALSE)))</f>
        <v/>
      </c>
      <c r="R3535" t="str">
        <f>IF(P3535="","",(VLOOKUP(P3535,Flora!$F$2:$M$7000,3,FALSE)))</f>
        <v/>
      </c>
      <c r="S3535" t="str">
        <f>IF(P3535="","",(VLOOKUP(P3535,Flora!$F$2:$M$7000,4,FALSE)))</f>
        <v/>
      </c>
    </row>
    <row r="3536" spans="17:19" x14ac:dyDescent="0.25">
      <c r="Q3536" t="str">
        <f>IF(P3536="","",(VLOOKUP(P3536,Flora!$F$2:$M$7000,2,FALSE)))</f>
        <v/>
      </c>
      <c r="R3536" t="str">
        <f>IF(P3536="","",(VLOOKUP(P3536,Flora!$F$2:$M$7000,3,FALSE)))</f>
        <v/>
      </c>
      <c r="S3536" t="str">
        <f>IF(P3536="","",(VLOOKUP(P3536,Flora!$F$2:$M$7000,4,FALSE)))</f>
        <v/>
      </c>
    </row>
    <row r="3537" spans="17:19" x14ac:dyDescent="0.25">
      <c r="Q3537" t="str">
        <f>IF(P3537="","",(VLOOKUP(P3537,Flora!$F$2:$M$7000,2,FALSE)))</f>
        <v/>
      </c>
      <c r="R3537" t="str">
        <f>IF(P3537="","",(VLOOKUP(P3537,Flora!$F$2:$M$7000,3,FALSE)))</f>
        <v/>
      </c>
      <c r="S3537" t="str">
        <f>IF(P3537="","",(VLOOKUP(P3537,Flora!$F$2:$M$7000,4,FALSE)))</f>
        <v/>
      </c>
    </row>
    <row r="3538" spans="17:19" x14ac:dyDescent="0.25">
      <c r="Q3538" t="str">
        <f>IF(P3538="","",(VLOOKUP(P3538,Flora!$F$2:$M$7000,2,FALSE)))</f>
        <v/>
      </c>
      <c r="R3538" t="str">
        <f>IF(P3538="","",(VLOOKUP(P3538,Flora!$F$2:$M$7000,3,FALSE)))</f>
        <v/>
      </c>
      <c r="S3538" t="str">
        <f>IF(P3538="","",(VLOOKUP(P3538,Flora!$F$2:$M$7000,4,FALSE)))</f>
        <v/>
      </c>
    </row>
    <row r="3539" spans="17:19" x14ac:dyDescent="0.25">
      <c r="Q3539" t="str">
        <f>IF(P3539="","",(VLOOKUP(P3539,Flora!$F$2:$M$7000,2,FALSE)))</f>
        <v/>
      </c>
      <c r="R3539" t="str">
        <f>IF(P3539="","",(VLOOKUP(P3539,Flora!$F$2:$M$7000,3,FALSE)))</f>
        <v/>
      </c>
      <c r="S3539" t="str">
        <f>IF(P3539="","",(VLOOKUP(P3539,Flora!$F$2:$M$7000,4,FALSE)))</f>
        <v/>
      </c>
    </row>
    <row r="3540" spans="17:19" x14ac:dyDescent="0.25">
      <c r="Q3540" t="str">
        <f>IF(P3540="","",(VLOOKUP(P3540,Flora!$F$2:$M$7000,2,FALSE)))</f>
        <v/>
      </c>
      <c r="R3540" t="str">
        <f>IF(P3540="","",(VLOOKUP(P3540,Flora!$F$2:$M$7000,3,FALSE)))</f>
        <v/>
      </c>
      <c r="S3540" t="str">
        <f>IF(P3540="","",(VLOOKUP(P3540,Flora!$F$2:$M$7000,4,FALSE)))</f>
        <v/>
      </c>
    </row>
    <row r="3541" spans="17:19" x14ac:dyDescent="0.25">
      <c r="Q3541" t="str">
        <f>IF(P3541="","",(VLOOKUP(P3541,Flora!$F$2:$M$7000,2,FALSE)))</f>
        <v/>
      </c>
      <c r="R3541" t="str">
        <f>IF(P3541="","",(VLOOKUP(P3541,Flora!$F$2:$M$7000,3,FALSE)))</f>
        <v/>
      </c>
      <c r="S3541" t="str">
        <f>IF(P3541="","",(VLOOKUP(P3541,Flora!$F$2:$M$7000,4,FALSE)))</f>
        <v/>
      </c>
    </row>
    <row r="3542" spans="17:19" x14ac:dyDescent="0.25">
      <c r="Q3542" t="str">
        <f>IF(P3542="","",(VLOOKUP(P3542,Flora!$F$2:$M$7000,2,FALSE)))</f>
        <v/>
      </c>
      <c r="R3542" t="str">
        <f>IF(P3542="","",(VLOOKUP(P3542,Flora!$F$2:$M$7000,3,FALSE)))</f>
        <v/>
      </c>
      <c r="S3542" t="str">
        <f>IF(P3542="","",(VLOOKUP(P3542,Flora!$F$2:$M$7000,4,FALSE)))</f>
        <v/>
      </c>
    </row>
    <row r="3543" spans="17:19" x14ac:dyDescent="0.25">
      <c r="Q3543" t="str">
        <f>IF(P3543="","",(VLOOKUP(P3543,Flora!$F$2:$M$7000,2,FALSE)))</f>
        <v/>
      </c>
      <c r="R3543" t="str">
        <f>IF(P3543="","",(VLOOKUP(P3543,Flora!$F$2:$M$7000,3,FALSE)))</f>
        <v/>
      </c>
      <c r="S3543" t="str">
        <f>IF(P3543="","",(VLOOKUP(P3543,Flora!$F$2:$M$7000,4,FALSE)))</f>
        <v/>
      </c>
    </row>
    <row r="3544" spans="17:19" x14ac:dyDescent="0.25">
      <c r="Q3544" t="str">
        <f>IF(P3544="","",(VLOOKUP(P3544,Flora!$F$2:$M$7000,2,FALSE)))</f>
        <v/>
      </c>
      <c r="R3544" t="str">
        <f>IF(P3544="","",(VLOOKUP(P3544,Flora!$F$2:$M$7000,3,FALSE)))</f>
        <v/>
      </c>
      <c r="S3544" t="str">
        <f>IF(P3544="","",(VLOOKUP(P3544,Flora!$F$2:$M$7000,4,FALSE)))</f>
        <v/>
      </c>
    </row>
    <row r="3545" spans="17:19" x14ac:dyDescent="0.25">
      <c r="Q3545" t="str">
        <f>IF(P3545="","",(VLOOKUP(P3545,Flora!$F$2:$M$7000,2,FALSE)))</f>
        <v/>
      </c>
      <c r="R3545" t="str">
        <f>IF(P3545="","",(VLOOKUP(P3545,Flora!$F$2:$M$7000,3,FALSE)))</f>
        <v/>
      </c>
      <c r="S3545" t="str">
        <f>IF(P3545="","",(VLOOKUP(P3545,Flora!$F$2:$M$7000,4,FALSE)))</f>
        <v/>
      </c>
    </row>
    <row r="3546" spans="17:19" x14ac:dyDescent="0.25">
      <c r="Q3546" t="str">
        <f>IF(P3546="","",(VLOOKUP(P3546,Flora!$F$2:$M$7000,2,FALSE)))</f>
        <v/>
      </c>
      <c r="R3546" t="str">
        <f>IF(P3546="","",(VLOOKUP(P3546,Flora!$F$2:$M$7000,3,FALSE)))</f>
        <v/>
      </c>
      <c r="S3546" t="str">
        <f>IF(P3546="","",(VLOOKUP(P3546,Flora!$F$2:$M$7000,4,FALSE)))</f>
        <v/>
      </c>
    </row>
    <row r="3547" spans="17:19" x14ac:dyDescent="0.25">
      <c r="Q3547" t="str">
        <f>IF(P3547="","",(VLOOKUP(P3547,Flora!$F$2:$M$7000,2,FALSE)))</f>
        <v/>
      </c>
      <c r="R3547" t="str">
        <f>IF(P3547="","",(VLOOKUP(P3547,Flora!$F$2:$M$7000,3,FALSE)))</f>
        <v/>
      </c>
      <c r="S3547" t="str">
        <f>IF(P3547="","",(VLOOKUP(P3547,Flora!$F$2:$M$7000,4,FALSE)))</f>
        <v/>
      </c>
    </row>
    <row r="3548" spans="17:19" x14ac:dyDescent="0.25">
      <c r="Q3548" t="str">
        <f>IF(P3548="","",(VLOOKUP(P3548,Flora!$F$2:$M$7000,2,FALSE)))</f>
        <v/>
      </c>
      <c r="R3548" t="str">
        <f>IF(P3548="","",(VLOOKUP(P3548,Flora!$F$2:$M$7000,3,FALSE)))</f>
        <v/>
      </c>
      <c r="S3548" t="str">
        <f>IF(P3548="","",(VLOOKUP(P3548,Flora!$F$2:$M$7000,4,FALSE)))</f>
        <v/>
      </c>
    </row>
    <row r="3549" spans="17:19" x14ac:dyDescent="0.25">
      <c r="Q3549" t="str">
        <f>IF(P3549="","",(VLOOKUP(P3549,Flora!$F$2:$M$7000,2,FALSE)))</f>
        <v/>
      </c>
      <c r="R3549" t="str">
        <f>IF(P3549="","",(VLOOKUP(P3549,Flora!$F$2:$M$7000,3,FALSE)))</f>
        <v/>
      </c>
      <c r="S3549" t="str">
        <f>IF(P3549="","",(VLOOKUP(P3549,Flora!$F$2:$M$7000,4,FALSE)))</f>
        <v/>
      </c>
    </row>
    <row r="3550" spans="17:19" x14ac:dyDescent="0.25">
      <c r="Q3550" t="str">
        <f>IF(P3550="","",(VLOOKUP(P3550,Flora!$F$2:$M$7000,2,FALSE)))</f>
        <v/>
      </c>
      <c r="R3550" t="str">
        <f>IF(P3550="","",(VLOOKUP(P3550,Flora!$F$2:$M$7000,3,FALSE)))</f>
        <v/>
      </c>
      <c r="S3550" t="str">
        <f>IF(P3550="","",(VLOOKUP(P3550,Flora!$F$2:$M$7000,4,FALSE)))</f>
        <v/>
      </c>
    </row>
    <row r="3551" spans="17:19" x14ac:dyDescent="0.25">
      <c r="Q3551" t="str">
        <f>IF(P3551="","",(VLOOKUP(P3551,Flora!$F$2:$M$7000,2,FALSE)))</f>
        <v/>
      </c>
      <c r="R3551" t="str">
        <f>IF(P3551="","",(VLOOKUP(P3551,Flora!$F$2:$M$7000,3,FALSE)))</f>
        <v/>
      </c>
      <c r="S3551" t="str">
        <f>IF(P3551="","",(VLOOKUP(P3551,Flora!$F$2:$M$7000,4,FALSE)))</f>
        <v/>
      </c>
    </row>
    <row r="3552" spans="17:19" x14ac:dyDescent="0.25">
      <c r="Q3552" t="str">
        <f>IF(P3552="","",(VLOOKUP(P3552,Flora!$F$2:$M$7000,2,FALSE)))</f>
        <v/>
      </c>
      <c r="R3552" t="str">
        <f>IF(P3552="","",(VLOOKUP(P3552,Flora!$F$2:$M$7000,3,FALSE)))</f>
        <v/>
      </c>
      <c r="S3552" t="str">
        <f>IF(P3552="","",(VLOOKUP(P3552,Flora!$F$2:$M$7000,4,FALSE)))</f>
        <v/>
      </c>
    </row>
    <row r="3553" spans="17:19" x14ac:dyDescent="0.25">
      <c r="Q3553" t="str">
        <f>IF(P3553="","",(VLOOKUP(P3553,Flora!$F$2:$M$7000,2,FALSE)))</f>
        <v/>
      </c>
      <c r="R3553" t="str">
        <f>IF(P3553="","",(VLOOKUP(P3553,Flora!$F$2:$M$7000,3,FALSE)))</f>
        <v/>
      </c>
      <c r="S3553" t="str">
        <f>IF(P3553="","",(VLOOKUP(P3553,Flora!$F$2:$M$7000,4,FALSE)))</f>
        <v/>
      </c>
    </row>
    <row r="3554" spans="17:19" x14ac:dyDescent="0.25">
      <c r="Q3554" t="str">
        <f>IF(P3554="","",(VLOOKUP(P3554,Flora!$F$2:$M$7000,2,FALSE)))</f>
        <v/>
      </c>
      <c r="R3554" t="str">
        <f>IF(P3554="","",(VLOOKUP(P3554,Flora!$F$2:$M$7000,3,FALSE)))</f>
        <v/>
      </c>
      <c r="S3554" t="str">
        <f>IF(P3554="","",(VLOOKUP(P3554,Flora!$F$2:$M$7000,4,FALSE)))</f>
        <v/>
      </c>
    </row>
    <row r="3555" spans="17:19" x14ac:dyDescent="0.25">
      <c r="Q3555" t="str">
        <f>IF(P3555="","",(VLOOKUP(P3555,Flora!$F$2:$M$7000,2,FALSE)))</f>
        <v/>
      </c>
      <c r="R3555" t="str">
        <f>IF(P3555="","",(VLOOKUP(P3555,Flora!$F$2:$M$7000,3,FALSE)))</f>
        <v/>
      </c>
      <c r="S3555" t="str">
        <f>IF(P3555="","",(VLOOKUP(P3555,Flora!$F$2:$M$7000,4,FALSE)))</f>
        <v/>
      </c>
    </row>
    <row r="3556" spans="17:19" x14ac:dyDescent="0.25">
      <c r="Q3556" t="str">
        <f>IF(P3556="","",(VLOOKUP(P3556,Flora!$F$2:$M$7000,2,FALSE)))</f>
        <v/>
      </c>
      <c r="R3556" t="str">
        <f>IF(P3556="","",(VLOOKUP(P3556,Flora!$F$2:$M$7000,3,FALSE)))</f>
        <v/>
      </c>
      <c r="S3556" t="str">
        <f>IF(P3556="","",(VLOOKUP(P3556,Flora!$F$2:$M$7000,4,FALSE)))</f>
        <v/>
      </c>
    </row>
    <row r="3557" spans="17:19" x14ac:dyDescent="0.25">
      <c r="Q3557" t="str">
        <f>IF(P3557="","",(VLOOKUP(P3557,Flora!$F$2:$M$7000,2,FALSE)))</f>
        <v/>
      </c>
      <c r="R3557" t="str">
        <f>IF(P3557="","",(VLOOKUP(P3557,Flora!$F$2:$M$7000,3,FALSE)))</f>
        <v/>
      </c>
      <c r="S3557" t="str">
        <f>IF(P3557="","",(VLOOKUP(P3557,Flora!$F$2:$M$7000,4,FALSE)))</f>
        <v/>
      </c>
    </row>
    <row r="3558" spans="17:19" x14ac:dyDescent="0.25">
      <c r="Q3558" t="str">
        <f>IF(P3558="","",(VLOOKUP(P3558,Flora!$F$2:$M$7000,2,FALSE)))</f>
        <v/>
      </c>
      <c r="R3558" t="str">
        <f>IF(P3558="","",(VLOOKUP(P3558,Flora!$F$2:$M$7000,3,FALSE)))</f>
        <v/>
      </c>
      <c r="S3558" t="str">
        <f>IF(P3558="","",(VLOOKUP(P3558,Flora!$F$2:$M$7000,4,FALSE)))</f>
        <v/>
      </c>
    </row>
    <row r="3559" spans="17:19" x14ac:dyDescent="0.25">
      <c r="Q3559" t="str">
        <f>IF(P3559="","",(VLOOKUP(P3559,Flora!$F$2:$M$7000,2,FALSE)))</f>
        <v/>
      </c>
      <c r="R3559" t="str">
        <f>IF(P3559="","",(VLOOKUP(P3559,Flora!$F$2:$M$7000,3,FALSE)))</f>
        <v/>
      </c>
      <c r="S3559" t="str">
        <f>IF(P3559="","",(VLOOKUP(P3559,Flora!$F$2:$M$7000,4,FALSE)))</f>
        <v/>
      </c>
    </row>
    <row r="3560" spans="17:19" x14ac:dyDescent="0.25">
      <c r="Q3560" t="str">
        <f>IF(P3560="","",(VLOOKUP(P3560,Flora!$F$2:$M$7000,2,FALSE)))</f>
        <v/>
      </c>
      <c r="R3560" t="str">
        <f>IF(P3560="","",(VLOOKUP(P3560,Flora!$F$2:$M$7000,3,FALSE)))</f>
        <v/>
      </c>
      <c r="S3560" t="str">
        <f>IF(P3560="","",(VLOOKUP(P3560,Flora!$F$2:$M$7000,4,FALSE)))</f>
        <v/>
      </c>
    </row>
    <row r="3561" spans="17:19" x14ac:dyDescent="0.25">
      <c r="Q3561" t="str">
        <f>IF(P3561="","",(VLOOKUP(P3561,Flora!$F$2:$M$7000,2,FALSE)))</f>
        <v/>
      </c>
      <c r="R3561" t="str">
        <f>IF(P3561="","",(VLOOKUP(P3561,Flora!$F$2:$M$7000,3,FALSE)))</f>
        <v/>
      </c>
      <c r="S3561" t="str">
        <f>IF(P3561="","",(VLOOKUP(P3561,Flora!$F$2:$M$7000,4,FALSE)))</f>
        <v/>
      </c>
    </row>
    <row r="3562" spans="17:19" x14ac:dyDescent="0.25">
      <c r="Q3562" t="str">
        <f>IF(P3562="","",(VLOOKUP(P3562,Flora!$F$2:$M$7000,2,FALSE)))</f>
        <v/>
      </c>
      <c r="R3562" t="str">
        <f>IF(P3562="","",(VLOOKUP(P3562,Flora!$F$2:$M$7000,3,FALSE)))</f>
        <v/>
      </c>
      <c r="S3562" t="str">
        <f>IF(P3562="","",(VLOOKUP(P3562,Flora!$F$2:$M$7000,4,FALSE)))</f>
        <v/>
      </c>
    </row>
    <row r="3563" spans="17:19" x14ac:dyDescent="0.25">
      <c r="Q3563" t="str">
        <f>IF(P3563="","",(VLOOKUP(P3563,Flora!$F$2:$M$7000,2,FALSE)))</f>
        <v/>
      </c>
      <c r="R3563" t="str">
        <f>IF(P3563="","",(VLOOKUP(P3563,Flora!$F$2:$M$7000,3,FALSE)))</f>
        <v/>
      </c>
      <c r="S3563" t="str">
        <f>IF(P3563="","",(VLOOKUP(P3563,Flora!$F$2:$M$7000,4,FALSE)))</f>
        <v/>
      </c>
    </row>
    <row r="3564" spans="17:19" x14ac:dyDescent="0.25">
      <c r="Q3564" t="str">
        <f>IF(P3564="","",(VLOOKUP(P3564,Flora!$F$2:$M$7000,2,FALSE)))</f>
        <v/>
      </c>
      <c r="R3564" t="str">
        <f>IF(P3564="","",(VLOOKUP(P3564,Flora!$F$2:$M$7000,3,FALSE)))</f>
        <v/>
      </c>
      <c r="S3564" t="str">
        <f>IF(P3564="","",(VLOOKUP(P3564,Flora!$F$2:$M$7000,4,FALSE)))</f>
        <v/>
      </c>
    </row>
    <row r="3565" spans="17:19" x14ac:dyDescent="0.25">
      <c r="Q3565" t="str">
        <f>IF(P3565="","",(VLOOKUP(P3565,Flora!$F$2:$M$7000,2,FALSE)))</f>
        <v/>
      </c>
      <c r="R3565" t="str">
        <f>IF(P3565="","",(VLOOKUP(P3565,Flora!$F$2:$M$7000,3,FALSE)))</f>
        <v/>
      </c>
      <c r="S3565" t="str">
        <f>IF(P3565="","",(VLOOKUP(P3565,Flora!$F$2:$M$7000,4,FALSE)))</f>
        <v/>
      </c>
    </row>
    <row r="3566" spans="17:19" x14ac:dyDescent="0.25">
      <c r="Q3566" t="str">
        <f>IF(P3566="","",(VLOOKUP(P3566,Flora!$F$2:$M$7000,2,FALSE)))</f>
        <v/>
      </c>
      <c r="R3566" t="str">
        <f>IF(P3566="","",(VLOOKUP(P3566,Flora!$F$2:$M$7000,3,FALSE)))</f>
        <v/>
      </c>
      <c r="S3566" t="str">
        <f>IF(P3566="","",(VLOOKUP(P3566,Flora!$F$2:$M$7000,4,FALSE)))</f>
        <v/>
      </c>
    </row>
    <row r="3567" spans="17:19" x14ac:dyDescent="0.25">
      <c r="Q3567" t="str">
        <f>IF(P3567="","",(VLOOKUP(P3567,Flora!$F$2:$M$7000,2,FALSE)))</f>
        <v/>
      </c>
      <c r="R3567" t="str">
        <f>IF(P3567="","",(VLOOKUP(P3567,Flora!$F$2:$M$7000,3,FALSE)))</f>
        <v/>
      </c>
      <c r="S3567" t="str">
        <f>IF(P3567="","",(VLOOKUP(P3567,Flora!$F$2:$M$7000,4,FALSE)))</f>
        <v/>
      </c>
    </row>
    <row r="3568" spans="17:19" x14ac:dyDescent="0.25">
      <c r="Q3568" t="str">
        <f>IF(P3568="","",(VLOOKUP(P3568,Flora!$F$2:$M$7000,2,FALSE)))</f>
        <v/>
      </c>
      <c r="R3568" t="str">
        <f>IF(P3568="","",(VLOOKUP(P3568,Flora!$F$2:$M$7000,3,FALSE)))</f>
        <v/>
      </c>
      <c r="S3568" t="str">
        <f>IF(P3568="","",(VLOOKUP(P3568,Flora!$F$2:$M$7000,4,FALSE)))</f>
        <v/>
      </c>
    </row>
    <row r="3569" spans="17:19" x14ac:dyDescent="0.25">
      <c r="Q3569" t="str">
        <f>IF(P3569="","",(VLOOKUP(P3569,Flora!$F$2:$M$7000,2,FALSE)))</f>
        <v/>
      </c>
      <c r="R3569" t="str">
        <f>IF(P3569="","",(VLOOKUP(P3569,Flora!$F$2:$M$7000,3,FALSE)))</f>
        <v/>
      </c>
      <c r="S3569" t="str">
        <f>IF(P3569="","",(VLOOKUP(P3569,Flora!$F$2:$M$7000,4,FALSE)))</f>
        <v/>
      </c>
    </row>
    <row r="3570" spans="17:19" x14ac:dyDescent="0.25">
      <c r="Q3570" t="str">
        <f>IF(P3570="","",(VLOOKUP(P3570,Flora!$F$2:$M$7000,2,FALSE)))</f>
        <v/>
      </c>
      <c r="R3570" t="str">
        <f>IF(P3570="","",(VLOOKUP(P3570,Flora!$F$2:$M$7000,3,FALSE)))</f>
        <v/>
      </c>
      <c r="S3570" t="str">
        <f>IF(P3570="","",(VLOOKUP(P3570,Flora!$F$2:$M$7000,4,FALSE)))</f>
        <v/>
      </c>
    </row>
    <row r="3571" spans="17:19" x14ac:dyDescent="0.25">
      <c r="Q3571" t="str">
        <f>IF(P3571="","",(VLOOKUP(P3571,Flora!$F$2:$M$7000,2,FALSE)))</f>
        <v/>
      </c>
      <c r="R3571" t="str">
        <f>IF(P3571="","",(VLOOKUP(P3571,Flora!$F$2:$M$7000,3,FALSE)))</f>
        <v/>
      </c>
      <c r="S3571" t="str">
        <f>IF(P3571="","",(VLOOKUP(P3571,Flora!$F$2:$M$7000,4,FALSE)))</f>
        <v/>
      </c>
    </row>
    <row r="3572" spans="17:19" x14ac:dyDescent="0.25">
      <c r="Q3572" t="str">
        <f>IF(P3572="","",(VLOOKUP(P3572,Flora!$F$2:$M$7000,2,FALSE)))</f>
        <v/>
      </c>
      <c r="R3572" t="str">
        <f>IF(P3572="","",(VLOOKUP(P3572,Flora!$F$2:$M$7000,3,FALSE)))</f>
        <v/>
      </c>
      <c r="S3572" t="str">
        <f>IF(P3572="","",(VLOOKUP(P3572,Flora!$F$2:$M$7000,4,FALSE)))</f>
        <v/>
      </c>
    </row>
    <row r="3573" spans="17:19" x14ac:dyDescent="0.25">
      <c r="Q3573" t="str">
        <f>IF(P3573="","",(VLOOKUP(P3573,Flora!$F$2:$M$7000,2,FALSE)))</f>
        <v/>
      </c>
      <c r="R3573" t="str">
        <f>IF(P3573="","",(VLOOKUP(P3573,Flora!$F$2:$M$7000,3,FALSE)))</f>
        <v/>
      </c>
      <c r="S3573" t="str">
        <f>IF(P3573="","",(VLOOKUP(P3573,Flora!$F$2:$M$7000,4,FALSE)))</f>
        <v/>
      </c>
    </row>
    <row r="3574" spans="17:19" x14ac:dyDescent="0.25">
      <c r="Q3574" t="str">
        <f>IF(P3574="","",(VLOOKUP(P3574,Flora!$F$2:$M$7000,2,FALSE)))</f>
        <v/>
      </c>
      <c r="R3574" t="str">
        <f>IF(P3574="","",(VLOOKUP(P3574,Flora!$F$2:$M$7000,3,FALSE)))</f>
        <v/>
      </c>
      <c r="S3574" t="str">
        <f>IF(P3574="","",(VLOOKUP(P3574,Flora!$F$2:$M$7000,4,FALSE)))</f>
        <v/>
      </c>
    </row>
    <row r="3575" spans="17:19" x14ac:dyDescent="0.25">
      <c r="Q3575" t="str">
        <f>IF(P3575="","",(VLOOKUP(P3575,Flora!$F$2:$M$7000,2,FALSE)))</f>
        <v/>
      </c>
      <c r="R3575" t="str">
        <f>IF(P3575="","",(VLOOKUP(P3575,Flora!$F$2:$M$7000,3,FALSE)))</f>
        <v/>
      </c>
      <c r="S3575" t="str">
        <f>IF(P3575="","",(VLOOKUP(P3575,Flora!$F$2:$M$7000,4,FALSE)))</f>
        <v/>
      </c>
    </row>
    <row r="3576" spans="17:19" x14ac:dyDescent="0.25">
      <c r="Q3576" t="str">
        <f>IF(P3576="","",(VLOOKUP(P3576,Flora!$F$2:$M$7000,2,FALSE)))</f>
        <v/>
      </c>
      <c r="R3576" t="str">
        <f>IF(P3576="","",(VLOOKUP(P3576,Flora!$F$2:$M$7000,3,FALSE)))</f>
        <v/>
      </c>
      <c r="S3576" t="str">
        <f>IF(P3576="","",(VLOOKUP(P3576,Flora!$F$2:$M$7000,4,FALSE)))</f>
        <v/>
      </c>
    </row>
    <row r="3577" spans="17:19" x14ac:dyDescent="0.25">
      <c r="Q3577" t="str">
        <f>IF(P3577="","",(VLOOKUP(P3577,Flora!$F$2:$M$7000,2,FALSE)))</f>
        <v/>
      </c>
      <c r="R3577" t="str">
        <f>IF(P3577="","",(VLOOKUP(P3577,Flora!$F$2:$M$7000,3,FALSE)))</f>
        <v/>
      </c>
      <c r="S3577" t="str">
        <f>IF(P3577="","",(VLOOKUP(P3577,Flora!$F$2:$M$7000,4,FALSE)))</f>
        <v/>
      </c>
    </row>
    <row r="3578" spans="17:19" x14ac:dyDescent="0.25">
      <c r="Q3578" t="str">
        <f>IF(P3578="","",(VLOOKUP(P3578,Flora!$F$2:$M$7000,2,FALSE)))</f>
        <v/>
      </c>
      <c r="R3578" t="str">
        <f>IF(P3578="","",(VLOOKUP(P3578,Flora!$F$2:$M$7000,3,FALSE)))</f>
        <v/>
      </c>
      <c r="S3578" t="str">
        <f>IF(P3578="","",(VLOOKUP(P3578,Flora!$F$2:$M$7000,4,FALSE)))</f>
        <v/>
      </c>
    </row>
    <row r="3579" spans="17:19" x14ac:dyDescent="0.25">
      <c r="Q3579" t="str">
        <f>IF(P3579="","",(VLOOKUP(P3579,Flora!$F$2:$M$7000,2,FALSE)))</f>
        <v/>
      </c>
      <c r="R3579" t="str">
        <f>IF(P3579="","",(VLOOKUP(P3579,Flora!$F$2:$M$7000,3,FALSE)))</f>
        <v/>
      </c>
      <c r="S3579" t="str">
        <f>IF(P3579="","",(VLOOKUP(P3579,Flora!$F$2:$M$7000,4,FALSE)))</f>
        <v/>
      </c>
    </row>
    <row r="3580" spans="17:19" x14ac:dyDescent="0.25">
      <c r="Q3580" t="str">
        <f>IF(P3580="","",(VLOOKUP(P3580,Flora!$F$2:$M$7000,2,FALSE)))</f>
        <v/>
      </c>
      <c r="R3580" t="str">
        <f>IF(P3580="","",(VLOOKUP(P3580,Flora!$F$2:$M$7000,3,FALSE)))</f>
        <v/>
      </c>
      <c r="S3580" t="str">
        <f>IF(P3580="","",(VLOOKUP(P3580,Flora!$F$2:$M$7000,4,FALSE)))</f>
        <v/>
      </c>
    </row>
    <row r="3581" spans="17:19" x14ac:dyDescent="0.25">
      <c r="Q3581" t="str">
        <f>IF(P3581="","",(VLOOKUP(P3581,Flora!$F$2:$M$7000,2,FALSE)))</f>
        <v/>
      </c>
      <c r="R3581" t="str">
        <f>IF(P3581="","",(VLOOKUP(P3581,Flora!$F$2:$M$7000,3,FALSE)))</f>
        <v/>
      </c>
      <c r="S3581" t="str">
        <f>IF(P3581="","",(VLOOKUP(P3581,Flora!$F$2:$M$7000,4,FALSE)))</f>
        <v/>
      </c>
    </row>
    <row r="3582" spans="17:19" x14ac:dyDescent="0.25">
      <c r="Q3582" t="str">
        <f>IF(P3582="","",(VLOOKUP(P3582,Flora!$F$2:$M$7000,2,FALSE)))</f>
        <v/>
      </c>
      <c r="R3582" t="str">
        <f>IF(P3582="","",(VLOOKUP(P3582,Flora!$F$2:$M$7000,3,FALSE)))</f>
        <v/>
      </c>
      <c r="S3582" t="str">
        <f>IF(P3582="","",(VLOOKUP(P3582,Flora!$F$2:$M$7000,4,FALSE)))</f>
        <v/>
      </c>
    </row>
    <row r="3583" spans="17:19" x14ac:dyDescent="0.25">
      <c r="Q3583" t="str">
        <f>IF(P3583="","",(VLOOKUP(P3583,Flora!$F$2:$M$7000,2,FALSE)))</f>
        <v/>
      </c>
      <c r="R3583" t="str">
        <f>IF(P3583="","",(VLOOKUP(P3583,Flora!$F$2:$M$7000,3,FALSE)))</f>
        <v/>
      </c>
      <c r="S3583" t="str">
        <f>IF(P3583="","",(VLOOKUP(P3583,Flora!$F$2:$M$7000,4,FALSE)))</f>
        <v/>
      </c>
    </row>
    <row r="3584" spans="17:19" x14ac:dyDescent="0.25">
      <c r="Q3584" t="str">
        <f>IF(P3584="","",(VLOOKUP(P3584,Flora!$F$2:$M$7000,2,FALSE)))</f>
        <v/>
      </c>
      <c r="R3584" t="str">
        <f>IF(P3584="","",(VLOOKUP(P3584,Flora!$F$2:$M$7000,3,FALSE)))</f>
        <v/>
      </c>
      <c r="S3584" t="str">
        <f>IF(P3584="","",(VLOOKUP(P3584,Flora!$F$2:$M$7000,4,FALSE)))</f>
        <v/>
      </c>
    </row>
    <row r="3585" spans="17:19" x14ac:dyDescent="0.25">
      <c r="Q3585" t="str">
        <f>IF(P3585="","",(VLOOKUP(P3585,Flora!$F$2:$M$7000,2,FALSE)))</f>
        <v/>
      </c>
      <c r="R3585" t="str">
        <f>IF(P3585="","",(VLOOKUP(P3585,Flora!$F$2:$M$7000,3,FALSE)))</f>
        <v/>
      </c>
      <c r="S3585" t="str">
        <f>IF(P3585="","",(VLOOKUP(P3585,Flora!$F$2:$M$7000,4,FALSE)))</f>
        <v/>
      </c>
    </row>
    <row r="3586" spans="17:19" x14ac:dyDescent="0.25">
      <c r="Q3586" t="str">
        <f>IF(P3586="","",(VLOOKUP(P3586,Flora!$F$2:$M$7000,2,FALSE)))</f>
        <v/>
      </c>
      <c r="R3586" t="str">
        <f>IF(P3586="","",(VLOOKUP(P3586,Flora!$F$2:$M$7000,3,FALSE)))</f>
        <v/>
      </c>
      <c r="S3586" t="str">
        <f>IF(P3586="","",(VLOOKUP(P3586,Flora!$F$2:$M$7000,4,FALSE)))</f>
        <v/>
      </c>
    </row>
    <row r="3587" spans="17:19" x14ac:dyDescent="0.25">
      <c r="Q3587" t="str">
        <f>IF(P3587="","",(VLOOKUP(P3587,Flora!$F$2:$M$7000,2,FALSE)))</f>
        <v/>
      </c>
      <c r="R3587" t="str">
        <f>IF(P3587="","",(VLOOKUP(P3587,Flora!$F$2:$M$7000,3,FALSE)))</f>
        <v/>
      </c>
      <c r="S3587" t="str">
        <f>IF(P3587="","",(VLOOKUP(P3587,Flora!$F$2:$M$7000,4,FALSE)))</f>
        <v/>
      </c>
    </row>
    <row r="3588" spans="17:19" x14ac:dyDescent="0.25">
      <c r="Q3588" t="str">
        <f>IF(P3588="","",(VLOOKUP(P3588,Flora!$F$2:$M$7000,2,FALSE)))</f>
        <v/>
      </c>
      <c r="R3588" t="str">
        <f>IF(P3588="","",(VLOOKUP(P3588,Flora!$F$2:$M$7000,3,FALSE)))</f>
        <v/>
      </c>
      <c r="S3588" t="str">
        <f>IF(P3588="","",(VLOOKUP(P3588,Flora!$F$2:$M$7000,4,FALSE)))</f>
        <v/>
      </c>
    </row>
    <row r="3589" spans="17:19" x14ac:dyDescent="0.25">
      <c r="Q3589" t="str">
        <f>IF(P3589="","",(VLOOKUP(P3589,Flora!$F$2:$M$7000,2,FALSE)))</f>
        <v/>
      </c>
      <c r="R3589" t="str">
        <f>IF(P3589="","",(VLOOKUP(P3589,Flora!$F$2:$M$7000,3,FALSE)))</f>
        <v/>
      </c>
      <c r="S3589" t="str">
        <f>IF(P3589="","",(VLOOKUP(P3589,Flora!$F$2:$M$7000,4,FALSE)))</f>
        <v/>
      </c>
    </row>
    <row r="3590" spans="17:19" x14ac:dyDescent="0.25">
      <c r="Q3590" t="str">
        <f>IF(P3590="","",(VLOOKUP(P3590,Flora!$F$2:$M$7000,2,FALSE)))</f>
        <v/>
      </c>
      <c r="R3590" t="str">
        <f>IF(P3590="","",(VLOOKUP(P3590,Flora!$F$2:$M$7000,3,FALSE)))</f>
        <v/>
      </c>
      <c r="S3590" t="str">
        <f>IF(P3590="","",(VLOOKUP(P3590,Flora!$F$2:$M$7000,4,FALSE)))</f>
        <v/>
      </c>
    </row>
    <row r="3591" spans="17:19" x14ac:dyDescent="0.25">
      <c r="Q3591" t="str">
        <f>IF(P3591="","",(VLOOKUP(P3591,Flora!$F$2:$M$7000,2,FALSE)))</f>
        <v/>
      </c>
      <c r="R3591" t="str">
        <f>IF(P3591="","",(VLOOKUP(P3591,Flora!$F$2:$M$7000,3,FALSE)))</f>
        <v/>
      </c>
      <c r="S3591" t="str">
        <f>IF(P3591="","",(VLOOKUP(P3591,Flora!$F$2:$M$7000,4,FALSE)))</f>
        <v/>
      </c>
    </row>
    <row r="3592" spans="17:19" x14ac:dyDescent="0.25">
      <c r="Q3592" t="str">
        <f>IF(P3592="","",(VLOOKUP(P3592,Flora!$F$2:$M$7000,2,FALSE)))</f>
        <v/>
      </c>
      <c r="R3592" t="str">
        <f>IF(P3592="","",(VLOOKUP(P3592,Flora!$F$2:$M$7000,3,FALSE)))</f>
        <v/>
      </c>
      <c r="S3592" t="str">
        <f>IF(P3592="","",(VLOOKUP(P3592,Flora!$F$2:$M$7000,4,FALSE)))</f>
        <v/>
      </c>
    </row>
    <row r="3593" spans="17:19" x14ac:dyDescent="0.25">
      <c r="Q3593" t="str">
        <f>IF(P3593="","",(VLOOKUP(P3593,Flora!$F$2:$M$7000,2,FALSE)))</f>
        <v/>
      </c>
      <c r="R3593" t="str">
        <f>IF(P3593="","",(VLOOKUP(P3593,Flora!$F$2:$M$7000,3,FALSE)))</f>
        <v/>
      </c>
      <c r="S3593" t="str">
        <f>IF(P3593="","",(VLOOKUP(P3593,Flora!$F$2:$M$7000,4,FALSE)))</f>
        <v/>
      </c>
    </row>
    <row r="3594" spans="17:19" x14ac:dyDescent="0.25">
      <c r="Q3594" t="str">
        <f>IF(P3594="","",(VLOOKUP(P3594,Flora!$F$2:$M$7000,2,FALSE)))</f>
        <v/>
      </c>
      <c r="R3594" t="str">
        <f>IF(P3594="","",(VLOOKUP(P3594,Flora!$F$2:$M$7000,3,FALSE)))</f>
        <v/>
      </c>
      <c r="S3594" t="str">
        <f>IF(P3594="","",(VLOOKUP(P3594,Flora!$F$2:$M$7000,4,FALSE)))</f>
        <v/>
      </c>
    </row>
    <row r="3595" spans="17:19" x14ac:dyDescent="0.25">
      <c r="Q3595" t="str">
        <f>IF(P3595="","",(VLOOKUP(P3595,Flora!$F$2:$M$7000,2,FALSE)))</f>
        <v/>
      </c>
      <c r="R3595" t="str">
        <f>IF(P3595="","",(VLOOKUP(P3595,Flora!$F$2:$M$7000,3,FALSE)))</f>
        <v/>
      </c>
      <c r="S3595" t="str">
        <f>IF(P3595="","",(VLOOKUP(P3595,Flora!$F$2:$M$7000,4,FALSE)))</f>
        <v/>
      </c>
    </row>
    <row r="3596" spans="17:19" x14ac:dyDescent="0.25">
      <c r="Q3596" t="str">
        <f>IF(P3596="","",(VLOOKUP(P3596,Flora!$F$2:$M$7000,2,FALSE)))</f>
        <v/>
      </c>
      <c r="R3596" t="str">
        <f>IF(P3596="","",(VLOOKUP(P3596,Flora!$F$2:$M$7000,3,FALSE)))</f>
        <v/>
      </c>
      <c r="S3596" t="str">
        <f>IF(P3596="","",(VLOOKUP(P3596,Flora!$F$2:$M$7000,4,FALSE)))</f>
        <v/>
      </c>
    </row>
    <row r="3597" spans="17:19" x14ac:dyDescent="0.25">
      <c r="Q3597" t="str">
        <f>IF(P3597="","",(VLOOKUP(P3597,Flora!$F$2:$M$7000,2,FALSE)))</f>
        <v/>
      </c>
      <c r="R3597" t="str">
        <f>IF(P3597="","",(VLOOKUP(P3597,Flora!$F$2:$M$7000,3,FALSE)))</f>
        <v/>
      </c>
      <c r="S3597" t="str">
        <f>IF(P3597="","",(VLOOKUP(P3597,Flora!$F$2:$M$7000,4,FALSE)))</f>
        <v/>
      </c>
    </row>
    <row r="3598" spans="17:19" x14ac:dyDescent="0.25">
      <c r="Q3598" t="str">
        <f>IF(P3598="","",(VLOOKUP(P3598,Flora!$F$2:$M$7000,2,FALSE)))</f>
        <v/>
      </c>
      <c r="R3598" t="str">
        <f>IF(P3598="","",(VLOOKUP(P3598,Flora!$F$2:$M$7000,3,FALSE)))</f>
        <v/>
      </c>
      <c r="S3598" t="str">
        <f>IF(P3598="","",(VLOOKUP(P3598,Flora!$F$2:$M$7000,4,FALSE)))</f>
        <v/>
      </c>
    </row>
    <row r="3599" spans="17:19" x14ac:dyDescent="0.25">
      <c r="Q3599" t="str">
        <f>IF(P3599="","",(VLOOKUP(P3599,Flora!$F$2:$M$7000,2,FALSE)))</f>
        <v/>
      </c>
      <c r="R3599" t="str">
        <f>IF(P3599="","",(VLOOKUP(P3599,Flora!$F$2:$M$7000,3,FALSE)))</f>
        <v/>
      </c>
      <c r="S3599" t="str">
        <f>IF(P3599="","",(VLOOKUP(P3599,Flora!$F$2:$M$7000,4,FALSE)))</f>
        <v/>
      </c>
    </row>
    <row r="3600" spans="17:19" x14ac:dyDescent="0.25">
      <c r="Q3600" t="str">
        <f>IF(P3600="","",(VLOOKUP(P3600,Flora!$F$2:$M$7000,2,FALSE)))</f>
        <v/>
      </c>
      <c r="R3600" t="str">
        <f>IF(P3600="","",(VLOOKUP(P3600,Flora!$F$2:$M$7000,3,FALSE)))</f>
        <v/>
      </c>
      <c r="S3600" t="str">
        <f>IF(P3600="","",(VLOOKUP(P3600,Flora!$F$2:$M$7000,4,FALSE)))</f>
        <v/>
      </c>
    </row>
    <row r="3601" spans="17:19" x14ac:dyDescent="0.25">
      <c r="Q3601" t="str">
        <f>IF(P3601="","",(VLOOKUP(P3601,Flora!$F$2:$M$7000,2,FALSE)))</f>
        <v/>
      </c>
      <c r="R3601" t="str">
        <f>IF(P3601="","",(VLOOKUP(P3601,Flora!$F$2:$M$7000,3,FALSE)))</f>
        <v/>
      </c>
      <c r="S3601" t="str">
        <f>IF(P3601="","",(VLOOKUP(P3601,Flora!$F$2:$M$7000,4,FALSE)))</f>
        <v/>
      </c>
    </row>
    <row r="3602" spans="17:19" x14ac:dyDescent="0.25">
      <c r="Q3602" t="str">
        <f>IF(P3602="","",(VLOOKUP(P3602,Flora!$F$2:$M$7000,2,FALSE)))</f>
        <v/>
      </c>
      <c r="R3602" t="str">
        <f>IF(P3602="","",(VLOOKUP(P3602,Flora!$F$2:$M$7000,3,FALSE)))</f>
        <v/>
      </c>
      <c r="S3602" t="str">
        <f>IF(P3602="","",(VLOOKUP(P3602,Flora!$F$2:$M$7000,4,FALSE)))</f>
        <v/>
      </c>
    </row>
    <row r="3603" spans="17:19" x14ac:dyDescent="0.25">
      <c r="Q3603" t="str">
        <f>IF(P3603="","",(VLOOKUP(P3603,Flora!$F$2:$M$7000,2,FALSE)))</f>
        <v/>
      </c>
      <c r="R3603" t="str">
        <f>IF(P3603="","",(VLOOKUP(P3603,Flora!$F$2:$M$7000,3,FALSE)))</f>
        <v/>
      </c>
      <c r="S3603" t="str">
        <f>IF(P3603="","",(VLOOKUP(P3603,Flora!$F$2:$M$7000,4,FALSE)))</f>
        <v/>
      </c>
    </row>
    <row r="3604" spans="17:19" x14ac:dyDescent="0.25">
      <c r="Q3604" t="str">
        <f>IF(P3604="","",(VLOOKUP(P3604,Flora!$F$2:$M$7000,2,FALSE)))</f>
        <v/>
      </c>
      <c r="R3604" t="str">
        <f>IF(P3604="","",(VLOOKUP(P3604,Flora!$F$2:$M$7000,3,FALSE)))</f>
        <v/>
      </c>
      <c r="S3604" t="str">
        <f>IF(P3604="","",(VLOOKUP(P3604,Flora!$F$2:$M$7000,4,FALSE)))</f>
        <v/>
      </c>
    </row>
    <row r="3605" spans="17:19" x14ac:dyDescent="0.25">
      <c r="Q3605" t="str">
        <f>IF(P3605="","",(VLOOKUP(P3605,Flora!$F$2:$M$7000,2,FALSE)))</f>
        <v/>
      </c>
      <c r="R3605" t="str">
        <f>IF(P3605="","",(VLOOKUP(P3605,Flora!$F$2:$M$7000,3,FALSE)))</f>
        <v/>
      </c>
      <c r="S3605" t="str">
        <f>IF(P3605="","",(VLOOKUP(P3605,Flora!$F$2:$M$7000,4,FALSE)))</f>
        <v/>
      </c>
    </row>
    <row r="3606" spans="17:19" x14ac:dyDescent="0.25">
      <c r="Q3606" t="str">
        <f>IF(P3606="","",(VLOOKUP(P3606,Flora!$F$2:$M$7000,2,FALSE)))</f>
        <v/>
      </c>
      <c r="R3606" t="str">
        <f>IF(P3606="","",(VLOOKUP(P3606,Flora!$F$2:$M$7000,3,FALSE)))</f>
        <v/>
      </c>
      <c r="S3606" t="str">
        <f>IF(P3606="","",(VLOOKUP(P3606,Flora!$F$2:$M$7000,4,FALSE)))</f>
        <v/>
      </c>
    </row>
    <row r="3607" spans="17:19" x14ac:dyDescent="0.25">
      <c r="Q3607" t="str">
        <f>IF(P3607="","",(VLOOKUP(P3607,Flora!$F$2:$M$7000,2,FALSE)))</f>
        <v/>
      </c>
      <c r="R3607" t="str">
        <f>IF(P3607="","",(VLOOKUP(P3607,Flora!$F$2:$M$7000,3,FALSE)))</f>
        <v/>
      </c>
      <c r="S3607" t="str">
        <f>IF(P3607="","",(VLOOKUP(P3607,Flora!$F$2:$M$7000,4,FALSE)))</f>
        <v/>
      </c>
    </row>
    <row r="3608" spans="17:19" x14ac:dyDescent="0.25">
      <c r="Q3608" t="str">
        <f>IF(P3608="","",(VLOOKUP(P3608,Flora!$F$2:$M$7000,2,FALSE)))</f>
        <v/>
      </c>
      <c r="R3608" t="str">
        <f>IF(P3608="","",(VLOOKUP(P3608,Flora!$F$2:$M$7000,3,FALSE)))</f>
        <v/>
      </c>
      <c r="S3608" t="str">
        <f>IF(P3608="","",(VLOOKUP(P3608,Flora!$F$2:$M$7000,4,FALSE)))</f>
        <v/>
      </c>
    </row>
    <row r="3609" spans="17:19" x14ac:dyDescent="0.25">
      <c r="Q3609" t="str">
        <f>IF(P3609="","",(VLOOKUP(P3609,Flora!$F$2:$M$7000,2,FALSE)))</f>
        <v/>
      </c>
      <c r="R3609" t="str">
        <f>IF(P3609="","",(VLOOKUP(P3609,Flora!$F$2:$M$7000,3,FALSE)))</f>
        <v/>
      </c>
      <c r="S3609" t="str">
        <f>IF(P3609="","",(VLOOKUP(P3609,Flora!$F$2:$M$7000,4,FALSE)))</f>
        <v/>
      </c>
    </row>
    <row r="3610" spans="17:19" x14ac:dyDescent="0.25">
      <c r="Q3610" t="str">
        <f>IF(P3610="","",(VLOOKUP(P3610,Flora!$F$2:$M$7000,2,FALSE)))</f>
        <v/>
      </c>
      <c r="R3610" t="str">
        <f>IF(P3610="","",(VLOOKUP(P3610,Flora!$F$2:$M$7000,3,FALSE)))</f>
        <v/>
      </c>
      <c r="S3610" t="str">
        <f>IF(P3610="","",(VLOOKUP(P3610,Flora!$F$2:$M$7000,4,FALSE)))</f>
        <v/>
      </c>
    </row>
    <row r="3611" spans="17:19" x14ac:dyDescent="0.25">
      <c r="Q3611" t="str">
        <f>IF(P3611="","",(VLOOKUP(P3611,Flora!$F$2:$M$7000,2,FALSE)))</f>
        <v/>
      </c>
      <c r="R3611" t="str">
        <f>IF(P3611="","",(VLOOKUP(P3611,Flora!$F$2:$M$7000,3,FALSE)))</f>
        <v/>
      </c>
      <c r="S3611" t="str">
        <f>IF(P3611="","",(VLOOKUP(P3611,Flora!$F$2:$M$7000,4,FALSE)))</f>
        <v/>
      </c>
    </row>
    <row r="3612" spans="17:19" x14ac:dyDescent="0.25">
      <c r="Q3612" t="str">
        <f>IF(P3612="","",(VLOOKUP(P3612,Flora!$F$2:$M$7000,2,FALSE)))</f>
        <v/>
      </c>
      <c r="R3612" t="str">
        <f>IF(P3612="","",(VLOOKUP(P3612,Flora!$F$2:$M$7000,3,FALSE)))</f>
        <v/>
      </c>
      <c r="S3612" t="str">
        <f>IF(P3612="","",(VLOOKUP(P3612,Flora!$F$2:$M$7000,4,FALSE)))</f>
        <v/>
      </c>
    </row>
    <row r="3613" spans="17:19" x14ac:dyDescent="0.25">
      <c r="Q3613" t="str">
        <f>IF(P3613="","",(VLOOKUP(P3613,Flora!$F$2:$M$7000,2,FALSE)))</f>
        <v/>
      </c>
      <c r="R3613" t="str">
        <f>IF(P3613="","",(VLOOKUP(P3613,Flora!$F$2:$M$7000,3,FALSE)))</f>
        <v/>
      </c>
      <c r="S3613" t="str">
        <f>IF(P3613="","",(VLOOKUP(P3613,Flora!$F$2:$M$7000,4,FALSE)))</f>
        <v/>
      </c>
    </row>
    <row r="3614" spans="17:19" x14ac:dyDescent="0.25">
      <c r="Q3614" t="str">
        <f>IF(P3614="","",(VLOOKUP(P3614,Flora!$F$2:$M$7000,2,FALSE)))</f>
        <v/>
      </c>
      <c r="R3614" t="str">
        <f>IF(P3614="","",(VLOOKUP(P3614,Flora!$F$2:$M$7000,3,FALSE)))</f>
        <v/>
      </c>
      <c r="S3614" t="str">
        <f>IF(P3614="","",(VLOOKUP(P3614,Flora!$F$2:$M$7000,4,FALSE)))</f>
        <v/>
      </c>
    </row>
    <row r="3615" spans="17:19" x14ac:dyDescent="0.25">
      <c r="Q3615" t="str">
        <f>IF(P3615="","",(VLOOKUP(P3615,Flora!$F$2:$M$7000,2,FALSE)))</f>
        <v/>
      </c>
      <c r="R3615" t="str">
        <f>IF(P3615="","",(VLOOKUP(P3615,Flora!$F$2:$M$7000,3,FALSE)))</f>
        <v/>
      </c>
      <c r="S3615" t="str">
        <f>IF(P3615="","",(VLOOKUP(P3615,Flora!$F$2:$M$7000,4,FALSE)))</f>
        <v/>
      </c>
    </row>
    <row r="3616" spans="17:19" x14ac:dyDescent="0.25">
      <c r="Q3616" t="str">
        <f>IF(P3616="","",(VLOOKUP(P3616,Flora!$F$2:$M$7000,2,FALSE)))</f>
        <v/>
      </c>
      <c r="R3616" t="str">
        <f>IF(P3616="","",(VLOOKUP(P3616,Flora!$F$2:$M$7000,3,FALSE)))</f>
        <v/>
      </c>
      <c r="S3616" t="str">
        <f>IF(P3616="","",(VLOOKUP(P3616,Flora!$F$2:$M$7000,4,FALSE)))</f>
        <v/>
      </c>
    </row>
    <row r="3617" spans="17:19" x14ac:dyDescent="0.25">
      <c r="Q3617" t="str">
        <f>IF(P3617="","",(VLOOKUP(P3617,Flora!$F$2:$M$7000,2,FALSE)))</f>
        <v/>
      </c>
      <c r="R3617" t="str">
        <f>IF(P3617="","",(VLOOKUP(P3617,Flora!$F$2:$M$7000,3,FALSE)))</f>
        <v/>
      </c>
      <c r="S3617" t="str">
        <f>IF(P3617="","",(VLOOKUP(P3617,Flora!$F$2:$M$7000,4,FALSE)))</f>
        <v/>
      </c>
    </row>
    <row r="3618" spans="17:19" x14ac:dyDescent="0.25">
      <c r="Q3618" t="str">
        <f>IF(P3618="","",(VLOOKUP(P3618,Flora!$F$2:$M$7000,2,FALSE)))</f>
        <v/>
      </c>
      <c r="R3618" t="str">
        <f>IF(P3618="","",(VLOOKUP(P3618,Flora!$F$2:$M$7000,3,FALSE)))</f>
        <v/>
      </c>
      <c r="S3618" t="str">
        <f>IF(P3618="","",(VLOOKUP(P3618,Flora!$F$2:$M$7000,4,FALSE)))</f>
        <v/>
      </c>
    </row>
    <row r="3619" spans="17:19" x14ac:dyDescent="0.25">
      <c r="Q3619" t="str">
        <f>IF(P3619="","",(VLOOKUP(P3619,Flora!$F$2:$M$7000,2,FALSE)))</f>
        <v/>
      </c>
      <c r="R3619" t="str">
        <f>IF(P3619="","",(VLOOKUP(P3619,Flora!$F$2:$M$7000,3,FALSE)))</f>
        <v/>
      </c>
      <c r="S3619" t="str">
        <f>IF(P3619="","",(VLOOKUP(P3619,Flora!$F$2:$M$7000,4,FALSE)))</f>
        <v/>
      </c>
    </row>
    <row r="3620" spans="17:19" x14ac:dyDescent="0.25">
      <c r="Q3620" t="str">
        <f>IF(P3620="","",(VLOOKUP(P3620,Flora!$F$2:$M$7000,2,FALSE)))</f>
        <v/>
      </c>
      <c r="R3620" t="str">
        <f>IF(P3620="","",(VLOOKUP(P3620,Flora!$F$2:$M$7000,3,FALSE)))</f>
        <v/>
      </c>
      <c r="S3620" t="str">
        <f>IF(P3620="","",(VLOOKUP(P3620,Flora!$F$2:$M$7000,4,FALSE)))</f>
        <v/>
      </c>
    </row>
    <row r="3621" spans="17:19" x14ac:dyDescent="0.25">
      <c r="Q3621" t="str">
        <f>IF(P3621="","",(VLOOKUP(P3621,Flora!$F$2:$M$7000,2,FALSE)))</f>
        <v/>
      </c>
      <c r="R3621" t="str">
        <f>IF(P3621="","",(VLOOKUP(P3621,Flora!$F$2:$M$7000,3,FALSE)))</f>
        <v/>
      </c>
      <c r="S3621" t="str">
        <f>IF(P3621="","",(VLOOKUP(P3621,Flora!$F$2:$M$7000,4,FALSE)))</f>
        <v/>
      </c>
    </row>
    <row r="3622" spans="17:19" x14ac:dyDescent="0.25">
      <c r="Q3622" t="str">
        <f>IF(P3622="","",(VLOOKUP(P3622,Flora!$F$2:$M$7000,2,FALSE)))</f>
        <v/>
      </c>
      <c r="R3622" t="str">
        <f>IF(P3622="","",(VLOOKUP(P3622,Flora!$F$2:$M$7000,3,FALSE)))</f>
        <v/>
      </c>
      <c r="S3622" t="str">
        <f>IF(P3622="","",(VLOOKUP(P3622,Flora!$F$2:$M$7000,4,FALSE)))</f>
        <v/>
      </c>
    </row>
    <row r="3623" spans="17:19" x14ac:dyDescent="0.25">
      <c r="Q3623" t="str">
        <f>IF(P3623="","",(VLOOKUP(P3623,Flora!$F$2:$M$7000,2,FALSE)))</f>
        <v/>
      </c>
      <c r="R3623" t="str">
        <f>IF(P3623="","",(VLOOKUP(P3623,Flora!$F$2:$M$7000,3,FALSE)))</f>
        <v/>
      </c>
      <c r="S3623" t="str">
        <f>IF(P3623="","",(VLOOKUP(P3623,Flora!$F$2:$M$7000,4,FALSE)))</f>
        <v/>
      </c>
    </row>
    <row r="3624" spans="17:19" x14ac:dyDescent="0.25">
      <c r="Q3624" t="str">
        <f>IF(P3624="","",(VLOOKUP(P3624,Flora!$F$2:$M$7000,2,FALSE)))</f>
        <v/>
      </c>
      <c r="R3624" t="str">
        <f>IF(P3624="","",(VLOOKUP(P3624,Flora!$F$2:$M$7000,3,FALSE)))</f>
        <v/>
      </c>
      <c r="S3624" t="str">
        <f>IF(P3624="","",(VLOOKUP(P3624,Flora!$F$2:$M$7000,4,FALSE)))</f>
        <v/>
      </c>
    </row>
    <row r="3625" spans="17:19" x14ac:dyDescent="0.25">
      <c r="Q3625" t="str">
        <f>IF(P3625="","",(VLOOKUP(P3625,Flora!$F$2:$M$7000,2,FALSE)))</f>
        <v/>
      </c>
      <c r="R3625" t="str">
        <f>IF(P3625="","",(VLOOKUP(P3625,Flora!$F$2:$M$7000,3,FALSE)))</f>
        <v/>
      </c>
      <c r="S3625" t="str">
        <f>IF(P3625="","",(VLOOKUP(P3625,Flora!$F$2:$M$7000,4,FALSE)))</f>
        <v/>
      </c>
    </row>
    <row r="3626" spans="17:19" x14ac:dyDescent="0.25">
      <c r="Q3626" t="str">
        <f>IF(P3626="","",(VLOOKUP(P3626,Flora!$F$2:$M$7000,2,FALSE)))</f>
        <v/>
      </c>
      <c r="R3626" t="str">
        <f>IF(P3626="","",(VLOOKUP(P3626,Flora!$F$2:$M$7000,3,FALSE)))</f>
        <v/>
      </c>
      <c r="S3626" t="str">
        <f>IF(P3626="","",(VLOOKUP(P3626,Flora!$F$2:$M$7000,4,FALSE)))</f>
        <v/>
      </c>
    </row>
    <row r="3627" spans="17:19" x14ac:dyDescent="0.25">
      <c r="Q3627" t="str">
        <f>IF(P3627="","",(VLOOKUP(P3627,Flora!$F$2:$M$7000,2,FALSE)))</f>
        <v/>
      </c>
      <c r="R3627" t="str">
        <f>IF(P3627="","",(VLOOKUP(P3627,Flora!$F$2:$M$7000,3,FALSE)))</f>
        <v/>
      </c>
      <c r="S3627" t="str">
        <f>IF(P3627="","",(VLOOKUP(P3627,Flora!$F$2:$M$7000,4,FALSE)))</f>
        <v/>
      </c>
    </row>
    <row r="3628" spans="17:19" x14ac:dyDescent="0.25">
      <c r="Q3628" t="str">
        <f>IF(P3628="","",(VLOOKUP(P3628,Flora!$F$2:$M$7000,2,FALSE)))</f>
        <v/>
      </c>
      <c r="R3628" t="str">
        <f>IF(P3628="","",(VLOOKUP(P3628,Flora!$F$2:$M$7000,3,FALSE)))</f>
        <v/>
      </c>
      <c r="S3628" t="str">
        <f>IF(P3628="","",(VLOOKUP(P3628,Flora!$F$2:$M$7000,4,FALSE)))</f>
        <v/>
      </c>
    </row>
    <row r="3629" spans="17:19" x14ac:dyDescent="0.25">
      <c r="Q3629" t="str">
        <f>IF(P3629="","",(VLOOKUP(P3629,Flora!$F$2:$M$7000,2,FALSE)))</f>
        <v/>
      </c>
      <c r="R3629" t="str">
        <f>IF(P3629="","",(VLOOKUP(P3629,Flora!$F$2:$M$7000,3,FALSE)))</f>
        <v/>
      </c>
      <c r="S3629" t="str">
        <f>IF(P3629="","",(VLOOKUP(P3629,Flora!$F$2:$M$7000,4,FALSE)))</f>
        <v/>
      </c>
    </row>
    <row r="3630" spans="17:19" x14ac:dyDescent="0.25">
      <c r="Q3630" t="str">
        <f>IF(P3630="","",(VLOOKUP(P3630,Flora!$F$2:$M$7000,2,FALSE)))</f>
        <v/>
      </c>
      <c r="R3630" t="str">
        <f>IF(P3630="","",(VLOOKUP(P3630,Flora!$F$2:$M$7000,3,FALSE)))</f>
        <v/>
      </c>
      <c r="S3630" t="str">
        <f>IF(P3630="","",(VLOOKUP(P3630,Flora!$F$2:$M$7000,4,FALSE)))</f>
        <v/>
      </c>
    </row>
    <row r="3631" spans="17:19" x14ac:dyDescent="0.25">
      <c r="Q3631" t="str">
        <f>IF(P3631="","",(VLOOKUP(P3631,Flora!$F$2:$M$7000,2,FALSE)))</f>
        <v/>
      </c>
      <c r="R3631" t="str">
        <f>IF(P3631="","",(VLOOKUP(P3631,Flora!$F$2:$M$7000,3,FALSE)))</f>
        <v/>
      </c>
      <c r="S3631" t="str">
        <f>IF(P3631="","",(VLOOKUP(P3631,Flora!$F$2:$M$7000,4,FALSE)))</f>
        <v/>
      </c>
    </row>
    <row r="3632" spans="17:19" x14ac:dyDescent="0.25">
      <c r="Q3632" t="str">
        <f>IF(P3632="","",(VLOOKUP(P3632,Flora!$F$2:$M$7000,2,FALSE)))</f>
        <v/>
      </c>
      <c r="R3632" t="str">
        <f>IF(P3632="","",(VLOOKUP(P3632,Flora!$F$2:$M$7000,3,FALSE)))</f>
        <v/>
      </c>
      <c r="S3632" t="str">
        <f>IF(P3632="","",(VLOOKUP(P3632,Flora!$F$2:$M$7000,4,FALSE)))</f>
        <v/>
      </c>
    </row>
    <row r="3633" spans="17:19" x14ac:dyDescent="0.25">
      <c r="Q3633" t="str">
        <f>IF(P3633="","",(VLOOKUP(P3633,Flora!$F$2:$M$7000,2,FALSE)))</f>
        <v/>
      </c>
      <c r="R3633" t="str">
        <f>IF(P3633="","",(VLOOKUP(P3633,Flora!$F$2:$M$7000,3,FALSE)))</f>
        <v/>
      </c>
      <c r="S3633" t="str">
        <f>IF(P3633="","",(VLOOKUP(P3633,Flora!$F$2:$M$7000,4,FALSE)))</f>
        <v/>
      </c>
    </row>
    <row r="3634" spans="17:19" x14ac:dyDescent="0.25">
      <c r="Q3634" t="str">
        <f>IF(P3634="","",(VLOOKUP(P3634,Flora!$F$2:$M$7000,2,FALSE)))</f>
        <v/>
      </c>
      <c r="R3634" t="str">
        <f>IF(P3634="","",(VLOOKUP(P3634,Flora!$F$2:$M$7000,3,FALSE)))</f>
        <v/>
      </c>
      <c r="S3634" t="str">
        <f>IF(P3634="","",(VLOOKUP(P3634,Flora!$F$2:$M$7000,4,FALSE)))</f>
        <v/>
      </c>
    </row>
    <row r="3635" spans="17:19" x14ac:dyDescent="0.25">
      <c r="Q3635" t="str">
        <f>IF(P3635="","",(VLOOKUP(P3635,Flora!$F$2:$M$7000,2,FALSE)))</f>
        <v/>
      </c>
      <c r="R3635" t="str">
        <f>IF(P3635="","",(VLOOKUP(P3635,Flora!$F$2:$M$7000,3,FALSE)))</f>
        <v/>
      </c>
      <c r="S3635" t="str">
        <f>IF(P3635="","",(VLOOKUP(P3635,Flora!$F$2:$M$7000,4,FALSE)))</f>
        <v/>
      </c>
    </row>
    <row r="3636" spans="17:19" x14ac:dyDescent="0.25">
      <c r="Q3636" t="str">
        <f>IF(P3636="","",(VLOOKUP(P3636,Flora!$F$2:$M$7000,2,FALSE)))</f>
        <v/>
      </c>
      <c r="R3636" t="str">
        <f>IF(P3636="","",(VLOOKUP(P3636,Flora!$F$2:$M$7000,3,FALSE)))</f>
        <v/>
      </c>
      <c r="S3636" t="str">
        <f>IF(P3636="","",(VLOOKUP(P3636,Flora!$F$2:$M$7000,4,FALSE)))</f>
        <v/>
      </c>
    </row>
    <row r="3637" spans="17:19" x14ac:dyDescent="0.25">
      <c r="Q3637" t="str">
        <f>IF(P3637="","",(VLOOKUP(P3637,Flora!$F$2:$M$7000,2,FALSE)))</f>
        <v/>
      </c>
      <c r="R3637" t="str">
        <f>IF(P3637="","",(VLOOKUP(P3637,Flora!$F$2:$M$7000,3,FALSE)))</f>
        <v/>
      </c>
      <c r="S3637" t="str">
        <f>IF(P3637="","",(VLOOKUP(P3637,Flora!$F$2:$M$7000,4,FALSE)))</f>
        <v/>
      </c>
    </row>
    <row r="3638" spans="17:19" x14ac:dyDescent="0.25">
      <c r="Q3638" t="str">
        <f>IF(P3638="","",(VLOOKUP(P3638,Flora!$F$2:$M$7000,2,FALSE)))</f>
        <v/>
      </c>
      <c r="R3638" t="str">
        <f>IF(P3638="","",(VLOOKUP(P3638,Flora!$F$2:$M$7000,3,FALSE)))</f>
        <v/>
      </c>
      <c r="S3638" t="str">
        <f>IF(P3638="","",(VLOOKUP(P3638,Flora!$F$2:$M$7000,4,FALSE)))</f>
        <v/>
      </c>
    </row>
    <row r="3639" spans="17:19" x14ac:dyDescent="0.25">
      <c r="Q3639" t="str">
        <f>IF(P3639="","",(VLOOKUP(P3639,Flora!$F$2:$M$7000,2,FALSE)))</f>
        <v/>
      </c>
      <c r="R3639" t="str">
        <f>IF(P3639="","",(VLOOKUP(P3639,Flora!$F$2:$M$7000,3,FALSE)))</f>
        <v/>
      </c>
      <c r="S3639" t="str">
        <f>IF(P3639="","",(VLOOKUP(P3639,Flora!$F$2:$M$7000,4,FALSE)))</f>
        <v/>
      </c>
    </row>
    <row r="3640" spans="17:19" x14ac:dyDescent="0.25">
      <c r="Q3640" t="str">
        <f>IF(P3640="","",(VLOOKUP(P3640,Flora!$F$2:$M$7000,2,FALSE)))</f>
        <v/>
      </c>
      <c r="R3640" t="str">
        <f>IF(P3640="","",(VLOOKUP(P3640,Flora!$F$2:$M$7000,3,FALSE)))</f>
        <v/>
      </c>
      <c r="S3640" t="str">
        <f>IF(P3640="","",(VLOOKUP(P3640,Flora!$F$2:$M$7000,4,FALSE)))</f>
        <v/>
      </c>
    </row>
    <row r="3641" spans="17:19" x14ac:dyDescent="0.25">
      <c r="Q3641" t="str">
        <f>IF(P3641="","",(VLOOKUP(P3641,Flora!$F$2:$M$7000,2,FALSE)))</f>
        <v/>
      </c>
      <c r="R3641" t="str">
        <f>IF(P3641="","",(VLOOKUP(P3641,Flora!$F$2:$M$7000,3,FALSE)))</f>
        <v/>
      </c>
      <c r="S3641" t="str">
        <f>IF(P3641="","",(VLOOKUP(P3641,Flora!$F$2:$M$7000,4,FALSE)))</f>
        <v/>
      </c>
    </row>
    <row r="3642" spans="17:19" x14ac:dyDescent="0.25">
      <c r="Q3642" t="str">
        <f>IF(P3642="","",(VLOOKUP(P3642,Flora!$F$2:$M$7000,2,FALSE)))</f>
        <v/>
      </c>
      <c r="R3642" t="str">
        <f>IF(P3642="","",(VLOOKUP(P3642,Flora!$F$2:$M$7000,3,FALSE)))</f>
        <v/>
      </c>
      <c r="S3642" t="str">
        <f>IF(P3642="","",(VLOOKUP(P3642,Flora!$F$2:$M$7000,4,FALSE)))</f>
        <v/>
      </c>
    </row>
    <row r="3643" spans="17:19" x14ac:dyDescent="0.25">
      <c r="Q3643" t="str">
        <f>IF(P3643="","",(VLOOKUP(P3643,Flora!$F$2:$M$7000,2,FALSE)))</f>
        <v/>
      </c>
      <c r="R3643" t="str">
        <f>IF(P3643="","",(VLOOKUP(P3643,Flora!$F$2:$M$7000,3,FALSE)))</f>
        <v/>
      </c>
      <c r="S3643" t="str">
        <f>IF(P3643="","",(VLOOKUP(P3643,Flora!$F$2:$M$7000,4,FALSE)))</f>
        <v/>
      </c>
    </row>
    <row r="3644" spans="17:19" x14ac:dyDescent="0.25">
      <c r="Q3644" t="str">
        <f>IF(P3644="","",(VLOOKUP(P3644,Flora!$F$2:$M$7000,2,FALSE)))</f>
        <v/>
      </c>
      <c r="R3644" t="str">
        <f>IF(P3644="","",(VLOOKUP(P3644,Flora!$F$2:$M$7000,3,FALSE)))</f>
        <v/>
      </c>
      <c r="S3644" t="str">
        <f>IF(P3644="","",(VLOOKUP(P3644,Flora!$F$2:$M$7000,4,FALSE)))</f>
        <v/>
      </c>
    </row>
    <row r="3645" spans="17:19" x14ac:dyDescent="0.25">
      <c r="Q3645" t="str">
        <f>IF(P3645="","",(VLOOKUP(P3645,Flora!$F$2:$M$7000,2,FALSE)))</f>
        <v/>
      </c>
      <c r="R3645" t="str">
        <f>IF(P3645="","",(VLOOKUP(P3645,Flora!$F$2:$M$7000,3,FALSE)))</f>
        <v/>
      </c>
      <c r="S3645" t="str">
        <f>IF(P3645="","",(VLOOKUP(P3645,Flora!$F$2:$M$7000,4,FALSE)))</f>
        <v/>
      </c>
    </row>
    <row r="3646" spans="17:19" x14ac:dyDescent="0.25">
      <c r="Q3646" t="str">
        <f>IF(P3646="","",(VLOOKUP(P3646,Flora!$F$2:$M$7000,2,FALSE)))</f>
        <v/>
      </c>
      <c r="R3646" t="str">
        <f>IF(P3646="","",(VLOOKUP(P3646,Flora!$F$2:$M$7000,3,FALSE)))</f>
        <v/>
      </c>
      <c r="S3646" t="str">
        <f>IF(P3646="","",(VLOOKUP(P3646,Flora!$F$2:$M$7000,4,FALSE)))</f>
        <v/>
      </c>
    </row>
    <row r="3647" spans="17:19" x14ac:dyDescent="0.25">
      <c r="Q3647" t="str">
        <f>IF(P3647="","",(VLOOKUP(P3647,Flora!$F$2:$M$7000,2,FALSE)))</f>
        <v/>
      </c>
      <c r="R3647" t="str">
        <f>IF(P3647="","",(VLOOKUP(P3647,Flora!$F$2:$M$7000,3,FALSE)))</f>
        <v/>
      </c>
      <c r="S3647" t="str">
        <f>IF(P3647="","",(VLOOKUP(P3647,Flora!$F$2:$M$7000,4,FALSE)))</f>
        <v/>
      </c>
    </row>
    <row r="3648" spans="17:19" x14ac:dyDescent="0.25">
      <c r="Q3648" t="str">
        <f>IF(P3648="","",(VLOOKUP(P3648,Flora!$F$2:$M$7000,2,FALSE)))</f>
        <v/>
      </c>
      <c r="R3648" t="str">
        <f>IF(P3648="","",(VLOOKUP(P3648,Flora!$F$2:$M$7000,3,FALSE)))</f>
        <v/>
      </c>
      <c r="S3648" t="str">
        <f>IF(P3648="","",(VLOOKUP(P3648,Flora!$F$2:$M$7000,4,FALSE)))</f>
        <v/>
      </c>
    </row>
    <row r="3649" spans="17:19" x14ac:dyDescent="0.25">
      <c r="Q3649" t="str">
        <f>IF(P3649="","",(VLOOKUP(P3649,Flora!$F$2:$M$7000,2,FALSE)))</f>
        <v/>
      </c>
      <c r="R3649" t="str">
        <f>IF(P3649="","",(VLOOKUP(P3649,Flora!$F$2:$M$7000,3,FALSE)))</f>
        <v/>
      </c>
      <c r="S3649" t="str">
        <f>IF(P3649="","",(VLOOKUP(P3649,Flora!$F$2:$M$7000,4,FALSE)))</f>
        <v/>
      </c>
    </row>
    <row r="3650" spans="17:19" x14ac:dyDescent="0.25">
      <c r="Q3650" t="str">
        <f>IF(P3650="","",(VLOOKUP(P3650,Flora!$F$2:$M$7000,2,FALSE)))</f>
        <v/>
      </c>
      <c r="R3650" t="str">
        <f>IF(P3650="","",(VLOOKUP(P3650,Flora!$F$2:$M$7000,3,FALSE)))</f>
        <v/>
      </c>
      <c r="S3650" t="str">
        <f>IF(P3650="","",(VLOOKUP(P3650,Flora!$F$2:$M$7000,4,FALSE)))</f>
        <v/>
      </c>
    </row>
    <row r="3651" spans="17:19" x14ac:dyDescent="0.25">
      <c r="Q3651" t="str">
        <f>IF(P3651="","",(VLOOKUP(P3651,Flora!$F$2:$M$7000,2,FALSE)))</f>
        <v/>
      </c>
      <c r="R3651" t="str">
        <f>IF(P3651="","",(VLOOKUP(P3651,Flora!$F$2:$M$7000,3,FALSE)))</f>
        <v/>
      </c>
      <c r="S3651" t="str">
        <f>IF(P3651="","",(VLOOKUP(P3651,Flora!$F$2:$M$7000,4,FALSE)))</f>
        <v/>
      </c>
    </row>
    <row r="3652" spans="17:19" x14ac:dyDescent="0.25">
      <c r="Q3652" t="str">
        <f>IF(P3652="","",(VLOOKUP(P3652,Flora!$F$2:$M$7000,2,FALSE)))</f>
        <v/>
      </c>
      <c r="R3652" t="str">
        <f>IF(P3652="","",(VLOOKUP(P3652,Flora!$F$2:$M$7000,3,FALSE)))</f>
        <v/>
      </c>
      <c r="S3652" t="str">
        <f>IF(P3652="","",(VLOOKUP(P3652,Flora!$F$2:$M$7000,4,FALSE)))</f>
        <v/>
      </c>
    </row>
    <row r="3653" spans="17:19" x14ac:dyDescent="0.25">
      <c r="Q3653" t="str">
        <f>IF(P3653="","",(VLOOKUP(P3653,Flora!$F$2:$M$7000,2,FALSE)))</f>
        <v/>
      </c>
      <c r="R3653" t="str">
        <f>IF(P3653="","",(VLOOKUP(P3653,Flora!$F$2:$M$7000,3,FALSE)))</f>
        <v/>
      </c>
      <c r="S3653" t="str">
        <f>IF(P3653="","",(VLOOKUP(P3653,Flora!$F$2:$M$7000,4,FALSE)))</f>
        <v/>
      </c>
    </row>
    <row r="3654" spans="17:19" x14ac:dyDescent="0.25">
      <c r="Q3654" t="str">
        <f>IF(P3654="","",(VLOOKUP(P3654,Flora!$F$2:$M$7000,2,FALSE)))</f>
        <v/>
      </c>
      <c r="R3654" t="str">
        <f>IF(P3654="","",(VLOOKUP(P3654,Flora!$F$2:$M$7000,3,FALSE)))</f>
        <v/>
      </c>
      <c r="S3654" t="str">
        <f>IF(P3654="","",(VLOOKUP(P3654,Flora!$F$2:$M$7000,4,FALSE)))</f>
        <v/>
      </c>
    </row>
    <row r="3655" spans="17:19" x14ac:dyDescent="0.25">
      <c r="Q3655" t="str">
        <f>IF(P3655="","",(VLOOKUP(P3655,Flora!$F$2:$M$7000,2,FALSE)))</f>
        <v/>
      </c>
      <c r="R3655" t="str">
        <f>IF(P3655="","",(VLOOKUP(P3655,Flora!$F$2:$M$7000,3,FALSE)))</f>
        <v/>
      </c>
      <c r="S3655" t="str">
        <f>IF(P3655="","",(VLOOKUP(P3655,Flora!$F$2:$M$7000,4,FALSE)))</f>
        <v/>
      </c>
    </row>
    <row r="3656" spans="17:19" x14ac:dyDescent="0.25">
      <c r="Q3656" t="str">
        <f>IF(P3656="","",(VLOOKUP(P3656,Flora!$F$2:$M$7000,2,FALSE)))</f>
        <v/>
      </c>
      <c r="R3656" t="str">
        <f>IF(P3656="","",(VLOOKUP(P3656,Flora!$F$2:$M$7000,3,FALSE)))</f>
        <v/>
      </c>
      <c r="S3656" t="str">
        <f>IF(P3656="","",(VLOOKUP(P3656,Flora!$F$2:$M$7000,4,FALSE)))</f>
        <v/>
      </c>
    </row>
    <row r="3657" spans="17:19" x14ac:dyDescent="0.25">
      <c r="Q3657" t="str">
        <f>IF(P3657="","",(VLOOKUP(P3657,Flora!$F$2:$M$7000,2,FALSE)))</f>
        <v/>
      </c>
      <c r="R3657" t="str">
        <f>IF(P3657="","",(VLOOKUP(P3657,Flora!$F$2:$M$7000,3,FALSE)))</f>
        <v/>
      </c>
      <c r="S3657" t="str">
        <f>IF(P3657="","",(VLOOKUP(P3657,Flora!$F$2:$M$7000,4,FALSE)))</f>
        <v/>
      </c>
    </row>
    <row r="3658" spans="17:19" x14ac:dyDescent="0.25">
      <c r="Q3658" t="str">
        <f>IF(P3658="","",(VLOOKUP(P3658,Flora!$F$2:$M$7000,2,FALSE)))</f>
        <v/>
      </c>
      <c r="R3658" t="str">
        <f>IF(P3658="","",(VLOOKUP(P3658,Flora!$F$2:$M$7000,3,FALSE)))</f>
        <v/>
      </c>
      <c r="S3658" t="str">
        <f>IF(P3658="","",(VLOOKUP(P3658,Flora!$F$2:$M$7000,4,FALSE)))</f>
        <v/>
      </c>
    </row>
    <row r="3659" spans="17:19" x14ac:dyDescent="0.25">
      <c r="Q3659" t="str">
        <f>IF(P3659="","",(VLOOKUP(P3659,Flora!$F$2:$M$7000,2,FALSE)))</f>
        <v/>
      </c>
      <c r="R3659" t="str">
        <f>IF(P3659="","",(VLOOKUP(P3659,Flora!$F$2:$M$7000,3,FALSE)))</f>
        <v/>
      </c>
      <c r="S3659" t="str">
        <f>IF(P3659="","",(VLOOKUP(P3659,Flora!$F$2:$M$7000,4,FALSE)))</f>
        <v/>
      </c>
    </row>
    <row r="3660" spans="17:19" x14ac:dyDescent="0.25">
      <c r="Q3660" t="str">
        <f>IF(P3660="","",(VLOOKUP(P3660,Flora!$F$2:$M$7000,2,FALSE)))</f>
        <v/>
      </c>
      <c r="R3660" t="str">
        <f>IF(P3660="","",(VLOOKUP(P3660,Flora!$F$2:$M$7000,3,FALSE)))</f>
        <v/>
      </c>
      <c r="S3660" t="str">
        <f>IF(P3660="","",(VLOOKUP(P3660,Flora!$F$2:$M$7000,4,FALSE)))</f>
        <v/>
      </c>
    </row>
    <row r="3661" spans="17:19" x14ac:dyDescent="0.25">
      <c r="Q3661" t="str">
        <f>IF(P3661="","",(VLOOKUP(P3661,Flora!$F$2:$M$7000,2,FALSE)))</f>
        <v/>
      </c>
      <c r="R3661" t="str">
        <f>IF(P3661="","",(VLOOKUP(P3661,Flora!$F$2:$M$7000,3,FALSE)))</f>
        <v/>
      </c>
      <c r="S3661" t="str">
        <f>IF(P3661="","",(VLOOKUP(P3661,Flora!$F$2:$M$7000,4,FALSE)))</f>
        <v/>
      </c>
    </row>
    <row r="3662" spans="17:19" x14ac:dyDescent="0.25">
      <c r="Q3662" t="str">
        <f>IF(P3662="","",(VLOOKUP(P3662,Flora!$F$2:$M$7000,2,FALSE)))</f>
        <v/>
      </c>
      <c r="R3662" t="str">
        <f>IF(P3662="","",(VLOOKUP(P3662,Flora!$F$2:$M$7000,3,FALSE)))</f>
        <v/>
      </c>
      <c r="S3662" t="str">
        <f>IF(P3662="","",(VLOOKUP(P3662,Flora!$F$2:$M$7000,4,FALSE)))</f>
        <v/>
      </c>
    </row>
    <row r="3663" spans="17:19" x14ac:dyDescent="0.25">
      <c r="Q3663" t="str">
        <f>IF(P3663="","",(VLOOKUP(P3663,Flora!$F$2:$M$7000,2,FALSE)))</f>
        <v/>
      </c>
      <c r="R3663" t="str">
        <f>IF(P3663="","",(VLOOKUP(P3663,Flora!$F$2:$M$7000,3,FALSE)))</f>
        <v/>
      </c>
      <c r="S3663" t="str">
        <f>IF(P3663="","",(VLOOKUP(P3663,Flora!$F$2:$M$7000,4,FALSE)))</f>
        <v/>
      </c>
    </row>
    <row r="3664" spans="17:19" x14ac:dyDescent="0.25">
      <c r="Q3664" t="str">
        <f>IF(P3664="","",(VLOOKUP(P3664,Flora!$F$2:$M$7000,2,FALSE)))</f>
        <v/>
      </c>
      <c r="R3664" t="str">
        <f>IF(P3664="","",(VLOOKUP(P3664,Flora!$F$2:$M$7000,3,FALSE)))</f>
        <v/>
      </c>
      <c r="S3664" t="str">
        <f>IF(P3664="","",(VLOOKUP(P3664,Flora!$F$2:$M$7000,4,FALSE)))</f>
        <v/>
      </c>
    </row>
    <row r="3665" spans="17:19" x14ac:dyDescent="0.25">
      <c r="Q3665" t="str">
        <f>IF(P3665="","",(VLOOKUP(P3665,Flora!$F$2:$M$7000,2,FALSE)))</f>
        <v/>
      </c>
      <c r="R3665" t="str">
        <f>IF(P3665="","",(VLOOKUP(P3665,Flora!$F$2:$M$7000,3,FALSE)))</f>
        <v/>
      </c>
      <c r="S3665" t="str">
        <f>IF(P3665="","",(VLOOKUP(P3665,Flora!$F$2:$M$7000,4,FALSE)))</f>
        <v/>
      </c>
    </row>
    <row r="3666" spans="17:19" x14ac:dyDescent="0.25">
      <c r="Q3666" t="str">
        <f>IF(P3666="","",(VLOOKUP(P3666,Flora!$F$2:$M$7000,2,FALSE)))</f>
        <v/>
      </c>
      <c r="R3666" t="str">
        <f>IF(P3666="","",(VLOOKUP(P3666,Flora!$F$2:$M$7000,3,FALSE)))</f>
        <v/>
      </c>
      <c r="S3666" t="str">
        <f>IF(P3666="","",(VLOOKUP(P3666,Flora!$F$2:$M$7000,4,FALSE)))</f>
        <v/>
      </c>
    </row>
    <row r="3667" spans="17:19" x14ac:dyDescent="0.25">
      <c r="Q3667" t="str">
        <f>IF(P3667="","",(VLOOKUP(P3667,Flora!$F$2:$M$7000,2,FALSE)))</f>
        <v/>
      </c>
      <c r="R3667" t="str">
        <f>IF(P3667="","",(VLOOKUP(P3667,Flora!$F$2:$M$7000,3,FALSE)))</f>
        <v/>
      </c>
      <c r="S3667" t="str">
        <f>IF(P3667="","",(VLOOKUP(P3667,Flora!$F$2:$M$7000,4,FALSE)))</f>
        <v/>
      </c>
    </row>
    <row r="3668" spans="17:19" x14ac:dyDescent="0.25">
      <c r="Q3668" t="str">
        <f>IF(P3668="","",(VLOOKUP(P3668,Flora!$F$2:$M$7000,2,FALSE)))</f>
        <v/>
      </c>
      <c r="R3668" t="str">
        <f>IF(P3668="","",(VLOOKUP(P3668,Flora!$F$2:$M$7000,3,FALSE)))</f>
        <v/>
      </c>
      <c r="S3668" t="str">
        <f>IF(P3668="","",(VLOOKUP(P3668,Flora!$F$2:$M$7000,4,FALSE)))</f>
        <v/>
      </c>
    </row>
    <row r="3669" spans="17:19" x14ac:dyDescent="0.25">
      <c r="Q3669" t="str">
        <f>IF(P3669="","",(VLOOKUP(P3669,Flora!$F$2:$M$7000,2,FALSE)))</f>
        <v/>
      </c>
      <c r="R3669" t="str">
        <f>IF(P3669="","",(VLOOKUP(P3669,Flora!$F$2:$M$7000,3,FALSE)))</f>
        <v/>
      </c>
      <c r="S3669" t="str">
        <f>IF(P3669="","",(VLOOKUP(P3669,Flora!$F$2:$M$7000,4,FALSE)))</f>
        <v/>
      </c>
    </row>
    <row r="3670" spans="17:19" x14ac:dyDescent="0.25">
      <c r="Q3670" t="str">
        <f>IF(P3670="","",(VLOOKUP(P3670,Flora!$F$2:$M$7000,2,FALSE)))</f>
        <v/>
      </c>
      <c r="R3670" t="str">
        <f>IF(P3670="","",(VLOOKUP(P3670,Flora!$F$2:$M$7000,3,FALSE)))</f>
        <v/>
      </c>
      <c r="S3670" t="str">
        <f>IF(P3670="","",(VLOOKUP(P3670,Flora!$F$2:$M$7000,4,FALSE)))</f>
        <v/>
      </c>
    </row>
    <row r="3671" spans="17:19" x14ac:dyDescent="0.25">
      <c r="Q3671" t="str">
        <f>IF(P3671="","",(VLOOKUP(P3671,Flora!$F$2:$M$7000,2,FALSE)))</f>
        <v/>
      </c>
      <c r="R3671" t="str">
        <f>IF(P3671="","",(VLOOKUP(P3671,Flora!$F$2:$M$7000,3,FALSE)))</f>
        <v/>
      </c>
      <c r="S3671" t="str">
        <f>IF(P3671="","",(VLOOKUP(P3671,Flora!$F$2:$M$7000,4,FALSE)))</f>
        <v/>
      </c>
    </row>
    <row r="3672" spans="17:19" x14ac:dyDescent="0.25">
      <c r="Q3672" t="str">
        <f>IF(P3672="","",(VLOOKUP(P3672,Flora!$F$2:$M$7000,2,FALSE)))</f>
        <v/>
      </c>
      <c r="R3672" t="str">
        <f>IF(P3672="","",(VLOOKUP(P3672,Flora!$F$2:$M$7000,3,FALSE)))</f>
        <v/>
      </c>
      <c r="S3672" t="str">
        <f>IF(P3672="","",(VLOOKUP(P3672,Flora!$F$2:$M$7000,4,FALSE)))</f>
        <v/>
      </c>
    </row>
    <row r="3673" spans="17:19" x14ac:dyDescent="0.25">
      <c r="Q3673" t="str">
        <f>IF(P3673="","",(VLOOKUP(P3673,Flora!$F$2:$M$7000,2,FALSE)))</f>
        <v/>
      </c>
      <c r="R3673" t="str">
        <f>IF(P3673="","",(VLOOKUP(P3673,Flora!$F$2:$M$7000,3,FALSE)))</f>
        <v/>
      </c>
      <c r="S3673" t="str">
        <f>IF(P3673="","",(VLOOKUP(P3673,Flora!$F$2:$M$7000,4,FALSE)))</f>
        <v/>
      </c>
    </row>
    <row r="3674" spans="17:19" x14ac:dyDescent="0.25">
      <c r="Q3674" t="str">
        <f>IF(P3674="","",(VLOOKUP(P3674,Flora!$F$2:$M$7000,2,FALSE)))</f>
        <v/>
      </c>
      <c r="R3674" t="str">
        <f>IF(P3674="","",(VLOOKUP(P3674,Flora!$F$2:$M$7000,3,FALSE)))</f>
        <v/>
      </c>
      <c r="S3674" t="str">
        <f>IF(P3674="","",(VLOOKUP(P3674,Flora!$F$2:$M$7000,4,FALSE)))</f>
        <v/>
      </c>
    </row>
    <row r="3675" spans="17:19" x14ac:dyDescent="0.25">
      <c r="Q3675" t="str">
        <f>IF(P3675="","",(VLOOKUP(P3675,Flora!$F$2:$M$7000,2,FALSE)))</f>
        <v/>
      </c>
      <c r="R3675" t="str">
        <f>IF(P3675="","",(VLOOKUP(P3675,Flora!$F$2:$M$7000,3,FALSE)))</f>
        <v/>
      </c>
      <c r="S3675" t="str">
        <f>IF(P3675="","",(VLOOKUP(P3675,Flora!$F$2:$M$7000,4,FALSE)))</f>
        <v/>
      </c>
    </row>
    <row r="3676" spans="17:19" x14ac:dyDescent="0.25">
      <c r="Q3676" t="str">
        <f>IF(P3676="","",(VLOOKUP(P3676,Flora!$F$2:$M$7000,2,FALSE)))</f>
        <v/>
      </c>
      <c r="R3676" t="str">
        <f>IF(P3676="","",(VLOOKUP(P3676,Flora!$F$2:$M$7000,3,FALSE)))</f>
        <v/>
      </c>
      <c r="S3676" t="str">
        <f>IF(P3676="","",(VLOOKUP(P3676,Flora!$F$2:$M$7000,4,FALSE)))</f>
        <v/>
      </c>
    </row>
    <row r="3677" spans="17:19" x14ac:dyDescent="0.25">
      <c r="Q3677" t="str">
        <f>IF(P3677="","",(VLOOKUP(P3677,Flora!$F$2:$M$7000,2,FALSE)))</f>
        <v/>
      </c>
      <c r="R3677" t="str">
        <f>IF(P3677="","",(VLOOKUP(P3677,Flora!$F$2:$M$7000,3,FALSE)))</f>
        <v/>
      </c>
      <c r="S3677" t="str">
        <f>IF(P3677="","",(VLOOKUP(P3677,Flora!$F$2:$M$7000,4,FALSE)))</f>
        <v/>
      </c>
    </row>
    <row r="3678" spans="17:19" x14ac:dyDescent="0.25">
      <c r="Q3678" t="str">
        <f>IF(P3678="","",(VLOOKUP(P3678,Flora!$F$2:$M$7000,2,FALSE)))</f>
        <v/>
      </c>
      <c r="R3678" t="str">
        <f>IF(P3678="","",(VLOOKUP(P3678,Flora!$F$2:$M$7000,3,FALSE)))</f>
        <v/>
      </c>
      <c r="S3678" t="str">
        <f>IF(P3678="","",(VLOOKUP(P3678,Flora!$F$2:$M$7000,4,FALSE)))</f>
        <v/>
      </c>
    </row>
    <row r="3679" spans="17:19" x14ac:dyDescent="0.25">
      <c r="Q3679" t="str">
        <f>IF(P3679="","",(VLOOKUP(P3679,Flora!$F$2:$M$7000,2,FALSE)))</f>
        <v/>
      </c>
      <c r="R3679" t="str">
        <f>IF(P3679="","",(VLOOKUP(P3679,Flora!$F$2:$M$7000,3,FALSE)))</f>
        <v/>
      </c>
      <c r="S3679" t="str">
        <f>IF(P3679="","",(VLOOKUP(P3679,Flora!$F$2:$M$7000,4,FALSE)))</f>
        <v/>
      </c>
    </row>
    <row r="3680" spans="17:19" x14ac:dyDescent="0.25">
      <c r="Q3680" t="str">
        <f>IF(P3680="","",(VLOOKUP(P3680,Flora!$F$2:$M$7000,2,FALSE)))</f>
        <v/>
      </c>
      <c r="R3680" t="str">
        <f>IF(P3680="","",(VLOOKUP(P3680,Flora!$F$2:$M$7000,3,FALSE)))</f>
        <v/>
      </c>
      <c r="S3680" t="str">
        <f>IF(P3680="","",(VLOOKUP(P3680,Flora!$F$2:$M$7000,4,FALSE)))</f>
        <v/>
      </c>
    </row>
    <row r="3681" spans="17:19" x14ac:dyDescent="0.25">
      <c r="Q3681" t="str">
        <f>IF(P3681="","",(VLOOKUP(P3681,Flora!$F$2:$M$7000,2,FALSE)))</f>
        <v/>
      </c>
      <c r="R3681" t="str">
        <f>IF(P3681="","",(VLOOKUP(P3681,Flora!$F$2:$M$7000,3,FALSE)))</f>
        <v/>
      </c>
      <c r="S3681" t="str">
        <f>IF(P3681="","",(VLOOKUP(P3681,Flora!$F$2:$M$7000,4,FALSE)))</f>
        <v/>
      </c>
    </row>
    <row r="3682" spans="17:19" x14ac:dyDescent="0.25">
      <c r="Q3682" t="str">
        <f>IF(P3682="","",(VLOOKUP(P3682,Flora!$F$2:$M$7000,2,FALSE)))</f>
        <v/>
      </c>
      <c r="R3682" t="str">
        <f>IF(P3682="","",(VLOOKUP(P3682,Flora!$F$2:$M$7000,3,FALSE)))</f>
        <v/>
      </c>
      <c r="S3682" t="str">
        <f>IF(P3682="","",(VLOOKUP(P3682,Flora!$F$2:$M$7000,4,FALSE)))</f>
        <v/>
      </c>
    </row>
    <row r="3683" spans="17:19" x14ac:dyDescent="0.25">
      <c r="Q3683" t="str">
        <f>IF(P3683="","",(VLOOKUP(P3683,Flora!$F$2:$M$7000,2,FALSE)))</f>
        <v/>
      </c>
      <c r="R3683" t="str">
        <f>IF(P3683="","",(VLOOKUP(P3683,Flora!$F$2:$M$7000,3,FALSE)))</f>
        <v/>
      </c>
      <c r="S3683" t="str">
        <f>IF(P3683="","",(VLOOKUP(P3683,Flora!$F$2:$M$7000,4,FALSE)))</f>
        <v/>
      </c>
    </row>
    <row r="3684" spans="17:19" x14ac:dyDescent="0.25">
      <c r="Q3684" t="str">
        <f>IF(P3684="","",(VLOOKUP(P3684,Flora!$F$2:$M$7000,2,FALSE)))</f>
        <v/>
      </c>
      <c r="R3684" t="str">
        <f>IF(P3684="","",(VLOOKUP(P3684,Flora!$F$2:$M$7000,3,FALSE)))</f>
        <v/>
      </c>
      <c r="S3684" t="str">
        <f>IF(P3684="","",(VLOOKUP(P3684,Flora!$F$2:$M$7000,4,FALSE)))</f>
        <v/>
      </c>
    </row>
    <row r="3685" spans="17:19" x14ac:dyDescent="0.25">
      <c r="Q3685" t="str">
        <f>IF(P3685="","",(VLOOKUP(P3685,Flora!$F$2:$M$7000,2,FALSE)))</f>
        <v/>
      </c>
      <c r="R3685" t="str">
        <f>IF(P3685="","",(VLOOKUP(P3685,Flora!$F$2:$M$7000,3,FALSE)))</f>
        <v/>
      </c>
      <c r="S3685" t="str">
        <f>IF(P3685="","",(VLOOKUP(P3685,Flora!$F$2:$M$7000,4,FALSE)))</f>
        <v/>
      </c>
    </row>
    <row r="3686" spans="17:19" x14ac:dyDescent="0.25">
      <c r="Q3686" t="str">
        <f>IF(P3686="","",(VLOOKUP(P3686,Flora!$F$2:$M$7000,2,FALSE)))</f>
        <v/>
      </c>
      <c r="R3686" t="str">
        <f>IF(P3686="","",(VLOOKUP(P3686,Flora!$F$2:$M$7000,3,FALSE)))</f>
        <v/>
      </c>
      <c r="S3686" t="str">
        <f>IF(P3686="","",(VLOOKUP(P3686,Flora!$F$2:$M$7000,4,FALSE)))</f>
        <v/>
      </c>
    </row>
    <row r="3687" spans="17:19" x14ac:dyDescent="0.25">
      <c r="Q3687" t="str">
        <f>IF(P3687="","",(VLOOKUP(P3687,Flora!$F$2:$M$7000,2,FALSE)))</f>
        <v/>
      </c>
      <c r="R3687" t="str">
        <f>IF(P3687="","",(VLOOKUP(P3687,Flora!$F$2:$M$7000,3,FALSE)))</f>
        <v/>
      </c>
      <c r="S3687" t="str">
        <f>IF(P3687="","",(VLOOKUP(P3687,Flora!$F$2:$M$7000,4,FALSE)))</f>
        <v/>
      </c>
    </row>
    <row r="3688" spans="17:19" x14ac:dyDescent="0.25">
      <c r="Q3688" t="str">
        <f>IF(P3688="","",(VLOOKUP(P3688,Flora!$F$2:$M$7000,2,FALSE)))</f>
        <v/>
      </c>
      <c r="R3688" t="str">
        <f>IF(P3688="","",(VLOOKUP(P3688,Flora!$F$2:$M$7000,3,FALSE)))</f>
        <v/>
      </c>
      <c r="S3688" t="str">
        <f>IF(P3688="","",(VLOOKUP(P3688,Flora!$F$2:$M$7000,4,FALSE)))</f>
        <v/>
      </c>
    </row>
    <row r="3689" spans="17:19" x14ac:dyDescent="0.25">
      <c r="Q3689" t="str">
        <f>IF(P3689="","",(VLOOKUP(P3689,Flora!$F$2:$M$7000,2,FALSE)))</f>
        <v/>
      </c>
      <c r="R3689" t="str">
        <f>IF(P3689="","",(VLOOKUP(P3689,Flora!$F$2:$M$7000,3,FALSE)))</f>
        <v/>
      </c>
      <c r="S3689" t="str">
        <f>IF(P3689="","",(VLOOKUP(P3689,Flora!$F$2:$M$7000,4,FALSE)))</f>
        <v/>
      </c>
    </row>
    <row r="3690" spans="17:19" x14ac:dyDescent="0.25">
      <c r="Q3690" t="str">
        <f>IF(P3690="","",(VLOOKUP(P3690,Flora!$F$2:$M$7000,2,FALSE)))</f>
        <v/>
      </c>
      <c r="R3690" t="str">
        <f>IF(P3690="","",(VLOOKUP(P3690,Flora!$F$2:$M$7000,3,FALSE)))</f>
        <v/>
      </c>
      <c r="S3690" t="str">
        <f>IF(P3690="","",(VLOOKUP(P3690,Flora!$F$2:$M$7000,4,FALSE)))</f>
        <v/>
      </c>
    </row>
    <row r="3691" spans="17:19" x14ac:dyDescent="0.25">
      <c r="Q3691" t="str">
        <f>IF(P3691="","",(VLOOKUP(P3691,Flora!$F$2:$M$7000,2,FALSE)))</f>
        <v/>
      </c>
      <c r="R3691" t="str">
        <f>IF(P3691="","",(VLOOKUP(P3691,Flora!$F$2:$M$7000,3,FALSE)))</f>
        <v/>
      </c>
      <c r="S3691" t="str">
        <f>IF(P3691="","",(VLOOKUP(P3691,Flora!$F$2:$M$7000,4,FALSE)))</f>
        <v/>
      </c>
    </row>
    <row r="3692" spans="17:19" x14ac:dyDescent="0.25">
      <c r="Q3692" t="str">
        <f>IF(P3692="","",(VLOOKUP(P3692,Flora!$F$2:$M$7000,2,FALSE)))</f>
        <v/>
      </c>
      <c r="R3692" t="str">
        <f>IF(P3692="","",(VLOOKUP(P3692,Flora!$F$2:$M$7000,3,FALSE)))</f>
        <v/>
      </c>
      <c r="S3692" t="str">
        <f>IF(P3692="","",(VLOOKUP(P3692,Flora!$F$2:$M$7000,4,FALSE)))</f>
        <v/>
      </c>
    </row>
    <row r="3693" spans="17:19" x14ac:dyDescent="0.25">
      <c r="Q3693" t="str">
        <f>IF(P3693="","",(VLOOKUP(P3693,Flora!$F$2:$M$7000,2,FALSE)))</f>
        <v/>
      </c>
      <c r="R3693" t="str">
        <f>IF(P3693="","",(VLOOKUP(P3693,Flora!$F$2:$M$7000,3,FALSE)))</f>
        <v/>
      </c>
      <c r="S3693" t="str">
        <f>IF(P3693="","",(VLOOKUP(P3693,Flora!$F$2:$M$7000,4,FALSE)))</f>
        <v/>
      </c>
    </row>
    <row r="3694" spans="17:19" x14ac:dyDescent="0.25">
      <c r="Q3694" t="str">
        <f>IF(P3694="","",(VLOOKUP(P3694,Flora!$F$2:$M$7000,2,FALSE)))</f>
        <v/>
      </c>
      <c r="R3694" t="str">
        <f>IF(P3694="","",(VLOOKUP(P3694,Flora!$F$2:$M$7000,3,FALSE)))</f>
        <v/>
      </c>
      <c r="S3694" t="str">
        <f>IF(P3694="","",(VLOOKUP(P3694,Flora!$F$2:$M$7000,4,FALSE)))</f>
        <v/>
      </c>
    </row>
    <row r="3695" spans="17:19" x14ac:dyDescent="0.25">
      <c r="Q3695" t="str">
        <f>IF(P3695="","",(VLOOKUP(P3695,Flora!$F$2:$M$7000,2,FALSE)))</f>
        <v/>
      </c>
      <c r="R3695" t="str">
        <f>IF(P3695="","",(VLOOKUP(P3695,Flora!$F$2:$M$7000,3,FALSE)))</f>
        <v/>
      </c>
      <c r="S3695" t="str">
        <f>IF(P3695="","",(VLOOKUP(P3695,Flora!$F$2:$M$7000,4,FALSE)))</f>
        <v/>
      </c>
    </row>
    <row r="3696" spans="17:19" x14ac:dyDescent="0.25">
      <c r="Q3696" t="str">
        <f>IF(P3696="","",(VLOOKUP(P3696,Flora!$F$2:$M$7000,2,FALSE)))</f>
        <v/>
      </c>
      <c r="R3696" t="str">
        <f>IF(P3696="","",(VLOOKUP(P3696,Flora!$F$2:$M$7000,3,FALSE)))</f>
        <v/>
      </c>
      <c r="S3696" t="str">
        <f>IF(P3696="","",(VLOOKUP(P3696,Flora!$F$2:$M$7000,4,FALSE)))</f>
        <v/>
      </c>
    </row>
    <row r="3697" spans="17:19" x14ac:dyDescent="0.25">
      <c r="Q3697" t="str">
        <f>IF(P3697="","",(VLOOKUP(P3697,Flora!$F$2:$M$7000,2,FALSE)))</f>
        <v/>
      </c>
      <c r="R3697" t="str">
        <f>IF(P3697="","",(VLOOKUP(P3697,Flora!$F$2:$M$7000,3,FALSE)))</f>
        <v/>
      </c>
      <c r="S3697" t="str">
        <f>IF(P3697="","",(VLOOKUP(P3697,Flora!$F$2:$M$7000,4,FALSE)))</f>
        <v/>
      </c>
    </row>
    <row r="3698" spans="17:19" x14ac:dyDescent="0.25">
      <c r="Q3698" t="str">
        <f>IF(P3698="","",(VLOOKUP(P3698,Flora!$F$2:$M$7000,2,FALSE)))</f>
        <v/>
      </c>
      <c r="R3698" t="str">
        <f>IF(P3698="","",(VLOOKUP(P3698,Flora!$F$2:$M$7000,3,FALSE)))</f>
        <v/>
      </c>
      <c r="S3698" t="str">
        <f>IF(P3698="","",(VLOOKUP(P3698,Flora!$F$2:$M$7000,4,FALSE)))</f>
        <v/>
      </c>
    </row>
    <row r="3699" spans="17:19" x14ac:dyDescent="0.25">
      <c r="Q3699" t="str">
        <f>IF(P3699="","",(VLOOKUP(P3699,Flora!$F$2:$M$7000,2,FALSE)))</f>
        <v/>
      </c>
      <c r="R3699" t="str">
        <f>IF(P3699="","",(VLOOKUP(P3699,Flora!$F$2:$M$7000,3,FALSE)))</f>
        <v/>
      </c>
      <c r="S3699" t="str">
        <f>IF(P3699="","",(VLOOKUP(P3699,Flora!$F$2:$M$7000,4,FALSE)))</f>
        <v/>
      </c>
    </row>
    <row r="3700" spans="17:19" x14ac:dyDescent="0.25">
      <c r="Q3700" t="str">
        <f>IF(P3700="","",(VLOOKUP(P3700,Flora!$F$2:$M$7000,2,FALSE)))</f>
        <v/>
      </c>
      <c r="R3700" t="str">
        <f>IF(P3700="","",(VLOOKUP(P3700,Flora!$F$2:$M$7000,3,FALSE)))</f>
        <v/>
      </c>
      <c r="S3700" t="str">
        <f>IF(P3700="","",(VLOOKUP(P3700,Flora!$F$2:$M$7000,4,FALSE)))</f>
        <v/>
      </c>
    </row>
    <row r="3701" spans="17:19" x14ac:dyDescent="0.25">
      <c r="Q3701" t="str">
        <f>IF(P3701="","",(VLOOKUP(P3701,Flora!$F$2:$M$7000,2,FALSE)))</f>
        <v/>
      </c>
      <c r="R3701" t="str">
        <f>IF(P3701="","",(VLOOKUP(P3701,Flora!$F$2:$M$7000,3,FALSE)))</f>
        <v/>
      </c>
      <c r="S3701" t="str">
        <f>IF(P3701="","",(VLOOKUP(P3701,Flora!$F$2:$M$7000,4,FALSE)))</f>
        <v/>
      </c>
    </row>
    <row r="3702" spans="17:19" x14ac:dyDescent="0.25">
      <c r="Q3702" t="str">
        <f>IF(P3702="","",(VLOOKUP(P3702,Flora!$F$2:$M$7000,2,FALSE)))</f>
        <v/>
      </c>
      <c r="R3702" t="str">
        <f>IF(P3702="","",(VLOOKUP(P3702,Flora!$F$2:$M$7000,3,FALSE)))</f>
        <v/>
      </c>
      <c r="S3702" t="str">
        <f>IF(P3702="","",(VLOOKUP(P3702,Flora!$F$2:$M$7000,4,FALSE)))</f>
        <v/>
      </c>
    </row>
    <row r="3703" spans="17:19" x14ac:dyDescent="0.25">
      <c r="Q3703" t="str">
        <f>IF(P3703="","",(VLOOKUP(P3703,Flora!$F$2:$M$7000,2,FALSE)))</f>
        <v/>
      </c>
      <c r="R3703" t="str">
        <f>IF(P3703="","",(VLOOKUP(P3703,Flora!$F$2:$M$7000,3,FALSE)))</f>
        <v/>
      </c>
      <c r="S3703" t="str">
        <f>IF(P3703="","",(VLOOKUP(P3703,Flora!$F$2:$M$7000,4,FALSE)))</f>
        <v/>
      </c>
    </row>
    <row r="3704" spans="17:19" x14ac:dyDescent="0.25">
      <c r="Q3704" t="str">
        <f>IF(P3704="","",(VLOOKUP(P3704,Flora!$F$2:$M$7000,2,FALSE)))</f>
        <v/>
      </c>
      <c r="R3704" t="str">
        <f>IF(P3704="","",(VLOOKUP(P3704,Flora!$F$2:$M$7000,3,FALSE)))</f>
        <v/>
      </c>
      <c r="S3704" t="str">
        <f>IF(P3704="","",(VLOOKUP(P3704,Flora!$F$2:$M$7000,4,FALSE)))</f>
        <v/>
      </c>
    </row>
    <row r="3705" spans="17:19" x14ac:dyDescent="0.25">
      <c r="Q3705" t="str">
        <f>IF(P3705="","",(VLOOKUP(P3705,Flora!$F$2:$M$7000,2,FALSE)))</f>
        <v/>
      </c>
      <c r="R3705" t="str">
        <f>IF(P3705="","",(VLOOKUP(P3705,Flora!$F$2:$M$7000,3,FALSE)))</f>
        <v/>
      </c>
      <c r="S3705" t="str">
        <f>IF(P3705="","",(VLOOKUP(P3705,Flora!$F$2:$M$7000,4,FALSE)))</f>
        <v/>
      </c>
    </row>
    <row r="3706" spans="17:19" x14ac:dyDescent="0.25">
      <c r="Q3706" t="str">
        <f>IF(P3706="","",(VLOOKUP(P3706,Flora!$F$2:$M$7000,2,FALSE)))</f>
        <v/>
      </c>
      <c r="R3706" t="str">
        <f>IF(P3706="","",(VLOOKUP(P3706,Flora!$F$2:$M$7000,3,FALSE)))</f>
        <v/>
      </c>
      <c r="S3706" t="str">
        <f>IF(P3706="","",(VLOOKUP(P3706,Flora!$F$2:$M$7000,4,FALSE)))</f>
        <v/>
      </c>
    </row>
    <row r="3707" spans="17:19" x14ac:dyDescent="0.25">
      <c r="Q3707" t="str">
        <f>IF(P3707="","",(VLOOKUP(P3707,Flora!$F$2:$M$7000,2,FALSE)))</f>
        <v/>
      </c>
      <c r="R3707" t="str">
        <f>IF(P3707="","",(VLOOKUP(P3707,Flora!$F$2:$M$7000,3,FALSE)))</f>
        <v/>
      </c>
      <c r="S3707" t="str">
        <f>IF(P3707="","",(VLOOKUP(P3707,Flora!$F$2:$M$7000,4,FALSE)))</f>
        <v/>
      </c>
    </row>
    <row r="3708" spans="17:19" x14ac:dyDescent="0.25">
      <c r="Q3708" t="str">
        <f>IF(P3708="","",(VLOOKUP(P3708,Flora!$F$2:$M$7000,2,FALSE)))</f>
        <v/>
      </c>
      <c r="R3708" t="str">
        <f>IF(P3708="","",(VLOOKUP(P3708,Flora!$F$2:$M$7000,3,FALSE)))</f>
        <v/>
      </c>
      <c r="S3708" t="str">
        <f>IF(P3708="","",(VLOOKUP(P3708,Flora!$F$2:$M$7000,4,FALSE)))</f>
        <v/>
      </c>
    </row>
    <row r="3709" spans="17:19" x14ac:dyDescent="0.25">
      <c r="Q3709" t="str">
        <f>IF(P3709="","",(VLOOKUP(P3709,Flora!$F$2:$M$7000,2,FALSE)))</f>
        <v/>
      </c>
      <c r="R3709" t="str">
        <f>IF(P3709="","",(VLOOKUP(P3709,Flora!$F$2:$M$7000,3,FALSE)))</f>
        <v/>
      </c>
      <c r="S3709" t="str">
        <f>IF(P3709="","",(VLOOKUP(P3709,Flora!$F$2:$M$7000,4,FALSE)))</f>
        <v/>
      </c>
    </row>
    <row r="3710" spans="17:19" x14ac:dyDescent="0.25">
      <c r="Q3710" t="str">
        <f>IF(P3710="","",(VLOOKUP(P3710,Flora!$F$2:$M$7000,2,FALSE)))</f>
        <v/>
      </c>
      <c r="R3710" t="str">
        <f>IF(P3710="","",(VLOOKUP(P3710,Flora!$F$2:$M$7000,3,FALSE)))</f>
        <v/>
      </c>
      <c r="S3710" t="str">
        <f>IF(P3710="","",(VLOOKUP(P3710,Flora!$F$2:$M$7000,4,FALSE)))</f>
        <v/>
      </c>
    </row>
    <row r="3711" spans="17:19" x14ac:dyDescent="0.25">
      <c r="Q3711" t="str">
        <f>IF(P3711="","",(VLOOKUP(P3711,Flora!$F$2:$M$7000,2,FALSE)))</f>
        <v/>
      </c>
      <c r="R3711" t="str">
        <f>IF(P3711="","",(VLOOKUP(P3711,Flora!$F$2:$M$7000,3,FALSE)))</f>
        <v/>
      </c>
      <c r="S3711" t="str">
        <f>IF(P3711="","",(VLOOKUP(P3711,Flora!$F$2:$M$7000,4,FALSE)))</f>
        <v/>
      </c>
    </row>
    <row r="3712" spans="17:19" x14ac:dyDescent="0.25">
      <c r="Q3712" t="str">
        <f>IF(P3712="","",(VLOOKUP(P3712,Flora!$F$2:$M$7000,2,FALSE)))</f>
        <v/>
      </c>
      <c r="R3712" t="str">
        <f>IF(P3712="","",(VLOOKUP(P3712,Flora!$F$2:$M$7000,3,FALSE)))</f>
        <v/>
      </c>
      <c r="S3712" t="str">
        <f>IF(P3712="","",(VLOOKUP(P3712,Flora!$F$2:$M$7000,4,FALSE)))</f>
        <v/>
      </c>
    </row>
    <row r="3713" spans="17:19" x14ac:dyDescent="0.25">
      <c r="Q3713" t="str">
        <f>IF(P3713="","",(VLOOKUP(P3713,Flora!$F$2:$M$7000,2,FALSE)))</f>
        <v/>
      </c>
      <c r="R3713" t="str">
        <f>IF(P3713="","",(VLOOKUP(P3713,Flora!$F$2:$M$7000,3,FALSE)))</f>
        <v/>
      </c>
      <c r="S3713" t="str">
        <f>IF(P3713="","",(VLOOKUP(P3713,Flora!$F$2:$M$7000,4,FALSE)))</f>
        <v/>
      </c>
    </row>
    <row r="3714" spans="17:19" x14ac:dyDescent="0.25">
      <c r="Q3714" t="str">
        <f>IF(P3714="","",(VLOOKUP(P3714,Flora!$F$2:$M$7000,2,FALSE)))</f>
        <v/>
      </c>
      <c r="R3714" t="str">
        <f>IF(P3714="","",(VLOOKUP(P3714,Flora!$F$2:$M$7000,3,FALSE)))</f>
        <v/>
      </c>
      <c r="S3714" t="str">
        <f>IF(P3714="","",(VLOOKUP(P3714,Flora!$F$2:$M$7000,4,FALSE)))</f>
        <v/>
      </c>
    </row>
    <row r="3715" spans="17:19" x14ac:dyDescent="0.25">
      <c r="Q3715" t="str">
        <f>IF(P3715="","",(VLOOKUP(P3715,Flora!$F$2:$M$7000,2,FALSE)))</f>
        <v/>
      </c>
      <c r="R3715" t="str">
        <f>IF(P3715="","",(VLOOKUP(P3715,Flora!$F$2:$M$7000,3,FALSE)))</f>
        <v/>
      </c>
      <c r="S3715" t="str">
        <f>IF(P3715="","",(VLOOKUP(P3715,Flora!$F$2:$M$7000,4,FALSE)))</f>
        <v/>
      </c>
    </row>
    <row r="3716" spans="17:19" x14ac:dyDescent="0.25">
      <c r="Q3716" t="str">
        <f>IF(P3716="","",(VLOOKUP(P3716,Flora!$F$2:$M$7000,2,FALSE)))</f>
        <v/>
      </c>
      <c r="R3716" t="str">
        <f>IF(P3716="","",(VLOOKUP(P3716,Flora!$F$2:$M$7000,3,FALSE)))</f>
        <v/>
      </c>
      <c r="S3716" t="str">
        <f>IF(P3716="","",(VLOOKUP(P3716,Flora!$F$2:$M$7000,4,FALSE)))</f>
        <v/>
      </c>
    </row>
    <row r="3717" spans="17:19" x14ac:dyDescent="0.25">
      <c r="Q3717" t="str">
        <f>IF(P3717="","",(VLOOKUP(P3717,Flora!$F$2:$M$7000,2,FALSE)))</f>
        <v/>
      </c>
      <c r="R3717" t="str">
        <f>IF(P3717="","",(VLOOKUP(P3717,Flora!$F$2:$M$7000,3,FALSE)))</f>
        <v/>
      </c>
      <c r="S3717" t="str">
        <f>IF(P3717="","",(VLOOKUP(P3717,Flora!$F$2:$M$7000,4,FALSE)))</f>
        <v/>
      </c>
    </row>
    <row r="3718" spans="17:19" x14ac:dyDescent="0.25">
      <c r="Q3718" t="str">
        <f>IF(P3718="","",(VLOOKUP(P3718,Flora!$F$2:$M$7000,2,FALSE)))</f>
        <v/>
      </c>
      <c r="R3718" t="str">
        <f>IF(P3718="","",(VLOOKUP(P3718,Flora!$F$2:$M$7000,3,FALSE)))</f>
        <v/>
      </c>
      <c r="S3718" t="str">
        <f>IF(P3718="","",(VLOOKUP(P3718,Flora!$F$2:$M$7000,4,FALSE)))</f>
        <v/>
      </c>
    </row>
    <row r="3719" spans="17:19" x14ac:dyDescent="0.25">
      <c r="Q3719" t="str">
        <f>IF(P3719="","",(VLOOKUP(P3719,Flora!$F$2:$M$7000,2,FALSE)))</f>
        <v/>
      </c>
      <c r="R3719" t="str">
        <f>IF(P3719="","",(VLOOKUP(P3719,Flora!$F$2:$M$7000,3,FALSE)))</f>
        <v/>
      </c>
      <c r="S3719" t="str">
        <f>IF(P3719="","",(VLOOKUP(P3719,Flora!$F$2:$M$7000,4,FALSE)))</f>
        <v/>
      </c>
    </row>
    <row r="3720" spans="17:19" x14ac:dyDescent="0.25">
      <c r="Q3720" t="str">
        <f>IF(P3720="","",(VLOOKUP(P3720,Flora!$F$2:$M$7000,2,FALSE)))</f>
        <v/>
      </c>
      <c r="R3720" t="str">
        <f>IF(P3720="","",(VLOOKUP(P3720,Flora!$F$2:$M$7000,3,FALSE)))</f>
        <v/>
      </c>
      <c r="S3720" t="str">
        <f>IF(P3720="","",(VLOOKUP(P3720,Flora!$F$2:$M$7000,4,FALSE)))</f>
        <v/>
      </c>
    </row>
    <row r="3721" spans="17:19" x14ac:dyDescent="0.25">
      <c r="Q3721" t="str">
        <f>IF(P3721="","",(VLOOKUP(P3721,Flora!$F$2:$M$7000,2,FALSE)))</f>
        <v/>
      </c>
      <c r="R3721" t="str">
        <f>IF(P3721="","",(VLOOKUP(P3721,Flora!$F$2:$M$7000,3,FALSE)))</f>
        <v/>
      </c>
      <c r="S3721" t="str">
        <f>IF(P3721="","",(VLOOKUP(P3721,Flora!$F$2:$M$7000,4,FALSE)))</f>
        <v/>
      </c>
    </row>
    <row r="3722" spans="17:19" x14ac:dyDescent="0.25">
      <c r="Q3722" t="str">
        <f>IF(P3722="","",(VLOOKUP(P3722,Flora!$F$2:$M$7000,2,FALSE)))</f>
        <v/>
      </c>
      <c r="R3722" t="str">
        <f>IF(P3722="","",(VLOOKUP(P3722,Flora!$F$2:$M$7000,3,FALSE)))</f>
        <v/>
      </c>
      <c r="S3722" t="str">
        <f>IF(P3722="","",(VLOOKUP(P3722,Flora!$F$2:$M$7000,4,FALSE)))</f>
        <v/>
      </c>
    </row>
    <row r="3723" spans="17:19" x14ac:dyDescent="0.25">
      <c r="Q3723" t="str">
        <f>IF(P3723="","",(VLOOKUP(P3723,Flora!$F$2:$M$7000,2,FALSE)))</f>
        <v/>
      </c>
      <c r="R3723" t="str">
        <f>IF(P3723="","",(VLOOKUP(P3723,Flora!$F$2:$M$7000,3,FALSE)))</f>
        <v/>
      </c>
      <c r="S3723" t="str">
        <f>IF(P3723="","",(VLOOKUP(P3723,Flora!$F$2:$M$7000,4,FALSE)))</f>
        <v/>
      </c>
    </row>
    <row r="3724" spans="17:19" x14ac:dyDescent="0.25">
      <c r="Q3724" t="str">
        <f>IF(P3724="","",(VLOOKUP(P3724,Flora!$F$2:$M$7000,2,FALSE)))</f>
        <v/>
      </c>
      <c r="R3724" t="str">
        <f>IF(P3724="","",(VLOOKUP(P3724,Flora!$F$2:$M$7000,3,FALSE)))</f>
        <v/>
      </c>
      <c r="S3724" t="str">
        <f>IF(P3724="","",(VLOOKUP(P3724,Flora!$F$2:$M$7000,4,FALSE)))</f>
        <v/>
      </c>
    </row>
    <row r="3725" spans="17:19" x14ac:dyDescent="0.25">
      <c r="Q3725" t="str">
        <f>IF(P3725="","",(VLOOKUP(P3725,Flora!$F$2:$M$7000,2,FALSE)))</f>
        <v/>
      </c>
      <c r="R3725" t="str">
        <f>IF(P3725="","",(VLOOKUP(P3725,Flora!$F$2:$M$7000,3,FALSE)))</f>
        <v/>
      </c>
      <c r="S3725" t="str">
        <f>IF(P3725="","",(VLOOKUP(P3725,Flora!$F$2:$M$7000,4,FALSE)))</f>
        <v/>
      </c>
    </row>
    <row r="3726" spans="17:19" x14ac:dyDescent="0.25">
      <c r="Q3726" t="str">
        <f>IF(P3726="","",(VLOOKUP(P3726,Flora!$F$2:$M$7000,2,FALSE)))</f>
        <v/>
      </c>
      <c r="R3726" t="str">
        <f>IF(P3726="","",(VLOOKUP(P3726,Flora!$F$2:$M$7000,3,FALSE)))</f>
        <v/>
      </c>
      <c r="S3726" t="str">
        <f>IF(P3726="","",(VLOOKUP(P3726,Flora!$F$2:$M$7000,4,FALSE)))</f>
        <v/>
      </c>
    </row>
    <row r="3727" spans="17:19" x14ac:dyDescent="0.25">
      <c r="Q3727" t="str">
        <f>IF(P3727="","",(VLOOKUP(P3727,Flora!$F$2:$M$7000,2,FALSE)))</f>
        <v/>
      </c>
      <c r="R3727" t="str">
        <f>IF(P3727="","",(VLOOKUP(P3727,Flora!$F$2:$M$7000,3,FALSE)))</f>
        <v/>
      </c>
      <c r="S3727" t="str">
        <f>IF(P3727="","",(VLOOKUP(P3727,Flora!$F$2:$M$7000,4,FALSE)))</f>
        <v/>
      </c>
    </row>
    <row r="3728" spans="17:19" x14ac:dyDescent="0.25">
      <c r="Q3728" t="str">
        <f>IF(P3728="","",(VLOOKUP(P3728,Flora!$F$2:$M$7000,2,FALSE)))</f>
        <v/>
      </c>
      <c r="R3728" t="str">
        <f>IF(P3728="","",(VLOOKUP(P3728,Flora!$F$2:$M$7000,3,FALSE)))</f>
        <v/>
      </c>
      <c r="S3728" t="str">
        <f>IF(P3728="","",(VLOOKUP(P3728,Flora!$F$2:$M$7000,4,FALSE)))</f>
        <v/>
      </c>
    </row>
    <row r="3729" spans="17:19" x14ac:dyDescent="0.25">
      <c r="Q3729" t="str">
        <f>IF(P3729="","",(VLOOKUP(P3729,Flora!$F$2:$M$7000,2,FALSE)))</f>
        <v/>
      </c>
      <c r="R3729" t="str">
        <f>IF(P3729="","",(VLOOKUP(P3729,Flora!$F$2:$M$7000,3,FALSE)))</f>
        <v/>
      </c>
      <c r="S3729" t="str">
        <f>IF(P3729="","",(VLOOKUP(P3729,Flora!$F$2:$M$7000,4,FALSE)))</f>
        <v/>
      </c>
    </row>
    <row r="3730" spans="17:19" x14ac:dyDescent="0.25">
      <c r="Q3730" t="str">
        <f>IF(P3730="","",(VLOOKUP(P3730,Flora!$F$2:$M$7000,2,FALSE)))</f>
        <v/>
      </c>
      <c r="R3730" t="str">
        <f>IF(P3730="","",(VLOOKUP(P3730,Flora!$F$2:$M$7000,3,FALSE)))</f>
        <v/>
      </c>
      <c r="S3730" t="str">
        <f>IF(P3730="","",(VLOOKUP(P3730,Flora!$F$2:$M$7000,4,FALSE)))</f>
        <v/>
      </c>
    </row>
    <row r="3731" spans="17:19" x14ac:dyDescent="0.25">
      <c r="Q3731" t="str">
        <f>IF(P3731="","",(VLOOKUP(P3731,Flora!$F$2:$M$7000,2,FALSE)))</f>
        <v/>
      </c>
      <c r="R3731" t="str">
        <f>IF(P3731="","",(VLOOKUP(P3731,Flora!$F$2:$M$7000,3,FALSE)))</f>
        <v/>
      </c>
      <c r="S3731" t="str">
        <f>IF(P3731="","",(VLOOKUP(P3731,Flora!$F$2:$M$7000,4,FALSE)))</f>
        <v/>
      </c>
    </row>
    <row r="3732" spans="17:19" x14ac:dyDescent="0.25">
      <c r="Q3732" t="str">
        <f>IF(P3732="","",(VLOOKUP(P3732,Flora!$F$2:$M$7000,2,FALSE)))</f>
        <v/>
      </c>
      <c r="R3732" t="str">
        <f>IF(P3732="","",(VLOOKUP(P3732,Flora!$F$2:$M$7000,3,FALSE)))</f>
        <v/>
      </c>
      <c r="S3732" t="str">
        <f>IF(P3732="","",(VLOOKUP(P3732,Flora!$F$2:$M$7000,4,FALSE)))</f>
        <v/>
      </c>
    </row>
    <row r="3733" spans="17:19" x14ac:dyDescent="0.25">
      <c r="Q3733" t="str">
        <f>IF(P3733="","",(VLOOKUP(P3733,Flora!$F$2:$M$7000,2,FALSE)))</f>
        <v/>
      </c>
      <c r="R3733" t="str">
        <f>IF(P3733="","",(VLOOKUP(P3733,Flora!$F$2:$M$7000,3,FALSE)))</f>
        <v/>
      </c>
      <c r="S3733" t="str">
        <f>IF(P3733="","",(VLOOKUP(P3733,Flora!$F$2:$M$7000,4,FALSE)))</f>
        <v/>
      </c>
    </row>
    <row r="3734" spans="17:19" x14ac:dyDescent="0.25">
      <c r="Q3734" t="str">
        <f>IF(P3734="","",(VLOOKUP(P3734,Flora!$F$2:$M$7000,2,FALSE)))</f>
        <v/>
      </c>
      <c r="R3734" t="str">
        <f>IF(P3734="","",(VLOOKUP(P3734,Flora!$F$2:$M$7000,3,FALSE)))</f>
        <v/>
      </c>
      <c r="S3734" t="str">
        <f>IF(P3734="","",(VLOOKUP(P3734,Flora!$F$2:$M$7000,4,FALSE)))</f>
        <v/>
      </c>
    </row>
    <row r="3735" spans="17:19" x14ac:dyDescent="0.25">
      <c r="Q3735" t="str">
        <f>IF(P3735="","",(VLOOKUP(P3735,Flora!$F$2:$M$7000,2,FALSE)))</f>
        <v/>
      </c>
      <c r="R3735" t="str">
        <f>IF(P3735="","",(VLOOKUP(P3735,Flora!$F$2:$M$7000,3,FALSE)))</f>
        <v/>
      </c>
      <c r="S3735" t="str">
        <f>IF(P3735="","",(VLOOKUP(P3735,Flora!$F$2:$M$7000,4,FALSE)))</f>
        <v/>
      </c>
    </row>
    <row r="3736" spans="17:19" x14ac:dyDescent="0.25">
      <c r="Q3736" t="str">
        <f>IF(P3736="","",(VLOOKUP(P3736,Flora!$F$2:$M$7000,2,FALSE)))</f>
        <v/>
      </c>
      <c r="R3736" t="str">
        <f>IF(P3736="","",(VLOOKUP(P3736,Flora!$F$2:$M$7000,3,FALSE)))</f>
        <v/>
      </c>
      <c r="S3736" t="str">
        <f>IF(P3736="","",(VLOOKUP(P3736,Flora!$F$2:$M$7000,4,FALSE)))</f>
        <v/>
      </c>
    </row>
    <row r="3737" spans="17:19" x14ac:dyDescent="0.25">
      <c r="Q3737" t="str">
        <f>IF(P3737="","",(VLOOKUP(P3737,Flora!$F$2:$M$7000,2,FALSE)))</f>
        <v/>
      </c>
      <c r="R3737" t="str">
        <f>IF(P3737="","",(VLOOKUP(P3737,Flora!$F$2:$M$7000,3,FALSE)))</f>
        <v/>
      </c>
      <c r="S3737" t="str">
        <f>IF(P3737="","",(VLOOKUP(P3737,Flora!$F$2:$M$7000,4,FALSE)))</f>
        <v/>
      </c>
    </row>
    <row r="3738" spans="17:19" x14ac:dyDescent="0.25">
      <c r="Q3738" t="str">
        <f>IF(P3738="","",(VLOOKUP(P3738,Flora!$F$2:$M$7000,2,FALSE)))</f>
        <v/>
      </c>
      <c r="R3738" t="str">
        <f>IF(P3738="","",(VLOOKUP(P3738,Flora!$F$2:$M$7000,3,FALSE)))</f>
        <v/>
      </c>
      <c r="S3738" t="str">
        <f>IF(P3738="","",(VLOOKUP(P3738,Flora!$F$2:$M$7000,4,FALSE)))</f>
        <v/>
      </c>
    </row>
    <row r="3739" spans="17:19" x14ac:dyDescent="0.25">
      <c r="Q3739" t="str">
        <f>IF(P3739="","",(VLOOKUP(P3739,Flora!$F$2:$M$7000,2,FALSE)))</f>
        <v/>
      </c>
      <c r="R3739" t="str">
        <f>IF(P3739="","",(VLOOKUP(P3739,Flora!$F$2:$M$7000,3,FALSE)))</f>
        <v/>
      </c>
      <c r="S3739" t="str">
        <f>IF(P3739="","",(VLOOKUP(P3739,Flora!$F$2:$M$7000,4,FALSE)))</f>
        <v/>
      </c>
    </row>
    <row r="3740" spans="17:19" x14ac:dyDescent="0.25">
      <c r="Q3740" t="str">
        <f>IF(P3740="","",(VLOOKUP(P3740,Flora!$F$2:$M$7000,2,FALSE)))</f>
        <v/>
      </c>
      <c r="R3740" t="str">
        <f>IF(P3740="","",(VLOOKUP(P3740,Flora!$F$2:$M$7000,3,FALSE)))</f>
        <v/>
      </c>
      <c r="S3740" t="str">
        <f>IF(P3740="","",(VLOOKUP(P3740,Flora!$F$2:$M$7000,4,FALSE)))</f>
        <v/>
      </c>
    </row>
    <row r="3741" spans="17:19" x14ac:dyDescent="0.25">
      <c r="Q3741" t="str">
        <f>IF(P3741="","",(VLOOKUP(P3741,Flora!$F$2:$M$7000,2,FALSE)))</f>
        <v/>
      </c>
      <c r="R3741" t="str">
        <f>IF(P3741="","",(VLOOKUP(P3741,Flora!$F$2:$M$7000,3,FALSE)))</f>
        <v/>
      </c>
      <c r="S3741" t="str">
        <f>IF(P3741="","",(VLOOKUP(P3741,Flora!$F$2:$M$7000,4,FALSE)))</f>
        <v/>
      </c>
    </row>
    <row r="3742" spans="17:19" x14ac:dyDescent="0.25">
      <c r="Q3742" t="str">
        <f>IF(P3742="","",(VLOOKUP(P3742,Flora!$F$2:$M$7000,2,FALSE)))</f>
        <v/>
      </c>
      <c r="R3742" t="str">
        <f>IF(P3742="","",(VLOOKUP(P3742,Flora!$F$2:$M$7000,3,FALSE)))</f>
        <v/>
      </c>
      <c r="S3742" t="str">
        <f>IF(P3742="","",(VLOOKUP(P3742,Flora!$F$2:$M$7000,4,FALSE)))</f>
        <v/>
      </c>
    </row>
    <row r="3743" spans="17:19" x14ac:dyDescent="0.25">
      <c r="Q3743" t="str">
        <f>IF(P3743="","",(VLOOKUP(P3743,Flora!$F$2:$M$7000,2,FALSE)))</f>
        <v/>
      </c>
      <c r="R3743" t="str">
        <f>IF(P3743="","",(VLOOKUP(P3743,Flora!$F$2:$M$7000,3,FALSE)))</f>
        <v/>
      </c>
      <c r="S3743" t="str">
        <f>IF(P3743="","",(VLOOKUP(P3743,Flora!$F$2:$M$7000,4,FALSE)))</f>
        <v/>
      </c>
    </row>
    <row r="3744" spans="17:19" x14ac:dyDescent="0.25">
      <c r="Q3744" t="str">
        <f>IF(P3744="","",(VLOOKUP(P3744,Flora!$F$2:$M$7000,2,FALSE)))</f>
        <v/>
      </c>
      <c r="R3744" t="str">
        <f>IF(P3744="","",(VLOOKUP(P3744,Flora!$F$2:$M$7000,3,FALSE)))</f>
        <v/>
      </c>
      <c r="S3744" t="str">
        <f>IF(P3744="","",(VLOOKUP(P3744,Flora!$F$2:$M$7000,4,FALSE)))</f>
        <v/>
      </c>
    </row>
    <row r="3745" spans="17:19" x14ac:dyDescent="0.25">
      <c r="Q3745" t="str">
        <f>IF(P3745="","",(VLOOKUP(P3745,Flora!$F$2:$M$7000,2,FALSE)))</f>
        <v/>
      </c>
      <c r="R3745" t="str">
        <f>IF(P3745="","",(VLOOKUP(P3745,Flora!$F$2:$M$7000,3,FALSE)))</f>
        <v/>
      </c>
      <c r="S3745" t="str">
        <f>IF(P3745="","",(VLOOKUP(P3745,Flora!$F$2:$M$7000,4,FALSE)))</f>
        <v/>
      </c>
    </row>
    <row r="3746" spans="17:19" x14ac:dyDescent="0.25">
      <c r="Q3746" t="str">
        <f>IF(P3746="","",(VLOOKUP(P3746,Flora!$F$2:$M$7000,2,FALSE)))</f>
        <v/>
      </c>
      <c r="R3746" t="str">
        <f>IF(P3746="","",(VLOOKUP(P3746,Flora!$F$2:$M$7000,3,FALSE)))</f>
        <v/>
      </c>
      <c r="S3746" t="str">
        <f>IF(P3746="","",(VLOOKUP(P3746,Flora!$F$2:$M$7000,4,FALSE)))</f>
        <v/>
      </c>
    </row>
    <row r="3747" spans="17:19" x14ac:dyDescent="0.25">
      <c r="Q3747" t="str">
        <f>IF(P3747="","",(VLOOKUP(P3747,Flora!$F$2:$M$7000,2,FALSE)))</f>
        <v/>
      </c>
      <c r="R3747" t="str">
        <f>IF(P3747="","",(VLOOKUP(P3747,Flora!$F$2:$M$7000,3,FALSE)))</f>
        <v/>
      </c>
      <c r="S3747" t="str">
        <f>IF(P3747="","",(VLOOKUP(P3747,Flora!$F$2:$M$7000,4,FALSE)))</f>
        <v/>
      </c>
    </row>
    <row r="3748" spans="17:19" x14ac:dyDescent="0.25">
      <c r="Q3748" t="str">
        <f>IF(P3748="","",(VLOOKUP(P3748,Flora!$F$2:$M$7000,2,FALSE)))</f>
        <v/>
      </c>
      <c r="R3748" t="str">
        <f>IF(P3748="","",(VLOOKUP(P3748,Flora!$F$2:$M$7000,3,FALSE)))</f>
        <v/>
      </c>
      <c r="S3748" t="str">
        <f>IF(P3748="","",(VLOOKUP(P3748,Flora!$F$2:$M$7000,4,FALSE)))</f>
        <v/>
      </c>
    </row>
    <row r="3749" spans="17:19" x14ac:dyDescent="0.25">
      <c r="Q3749" t="str">
        <f>IF(P3749="","",(VLOOKUP(P3749,Flora!$F$2:$M$7000,2,FALSE)))</f>
        <v/>
      </c>
      <c r="R3749" t="str">
        <f>IF(P3749="","",(VLOOKUP(P3749,Flora!$F$2:$M$7000,3,FALSE)))</f>
        <v/>
      </c>
      <c r="S3749" t="str">
        <f>IF(P3749="","",(VLOOKUP(P3749,Flora!$F$2:$M$7000,4,FALSE)))</f>
        <v/>
      </c>
    </row>
    <row r="3750" spans="17:19" x14ac:dyDescent="0.25">
      <c r="Q3750" t="str">
        <f>IF(P3750="","",(VLOOKUP(P3750,Flora!$F$2:$M$7000,2,FALSE)))</f>
        <v/>
      </c>
      <c r="R3750" t="str">
        <f>IF(P3750="","",(VLOOKUP(P3750,Flora!$F$2:$M$7000,3,FALSE)))</f>
        <v/>
      </c>
      <c r="S3750" t="str">
        <f>IF(P3750="","",(VLOOKUP(P3750,Flora!$F$2:$M$7000,4,FALSE)))</f>
        <v/>
      </c>
    </row>
    <row r="3751" spans="17:19" x14ac:dyDescent="0.25">
      <c r="Q3751" t="str">
        <f>IF(P3751="","",(VLOOKUP(P3751,Flora!$F$2:$M$7000,2,FALSE)))</f>
        <v/>
      </c>
      <c r="R3751" t="str">
        <f>IF(P3751="","",(VLOOKUP(P3751,Flora!$F$2:$M$7000,3,FALSE)))</f>
        <v/>
      </c>
      <c r="S3751" t="str">
        <f>IF(P3751="","",(VLOOKUP(P3751,Flora!$F$2:$M$7000,4,FALSE)))</f>
        <v/>
      </c>
    </row>
    <row r="3752" spans="17:19" x14ac:dyDescent="0.25">
      <c r="Q3752" t="str">
        <f>IF(P3752="","",(VLOOKUP(P3752,Flora!$F$2:$M$7000,2,FALSE)))</f>
        <v/>
      </c>
      <c r="R3752" t="str">
        <f>IF(P3752="","",(VLOOKUP(P3752,Flora!$F$2:$M$7000,3,FALSE)))</f>
        <v/>
      </c>
      <c r="S3752" t="str">
        <f>IF(P3752="","",(VLOOKUP(P3752,Flora!$F$2:$M$7000,4,FALSE)))</f>
        <v/>
      </c>
    </row>
    <row r="3753" spans="17:19" x14ac:dyDescent="0.25">
      <c r="Q3753" t="str">
        <f>IF(P3753="","",(VLOOKUP(P3753,Flora!$F$2:$M$7000,2,FALSE)))</f>
        <v/>
      </c>
      <c r="R3753" t="str">
        <f>IF(P3753="","",(VLOOKUP(P3753,Flora!$F$2:$M$7000,3,FALSE)))</f>
        <v/>
      </c>
      <c r="S3753" t="str">
        <f>IF(P3753="","",(VLOOKUP(P3753,Flora!$F$2:$M$7000,4,FALSE)))</f>
        <v/>
      </c>
    </row>
    <row r="3754" spans="17:19" x14ac:dyDescent="0.25">
      <c r="Q3754" t="str">
        <f>IF(P3754="","",(VLOOKUP(P3754,Flora!$F$2:$M$7000,2,FALSE)))</f>
        <v/>
      </c>
      <c r="R3754" t="str">
        <f>IF(P3754="","",(VLOOKUP(P3754,Flora!$F$2:$M$7000,3,FALSE)))</f>
        <v/>
      </c>
      <c r="S3754" t="str">
        <f>IF(P3754="","",(VLOOKUP(P3754,Flora!$F$2:$M$7000,4,FALSE)))</f>
        <v/>
      </c>
    </row>
    <row r="3755" spans="17:19" x14ac:dyDescent="0.25">
      <c r="Q3755" t="str">
        <f>IF(P3755="","",(VLOOKUP(P3755,Flora!$F$2:$M$7000,2,FALSE)))</f>
        <v/>
      </c>
      <c r="R3755" t="str">
        <f>IF(P3755="","",(VLOOKUP(P3755,Flora!$F$2:$M$7000,3,FALSE)))</f>
        <v/>
      </c>
      <c r="S3755" t="str">
        <f>IF(P3755="","",(VLOOKUP(P3755,Flora!$F$2:$M$7000,4,FALSE)))</f>
        <v/>
      </c>
    </row>
    <row r="3756" spans="17:19" x14ac:dyDescent="0.25">
      <c r="Q3756" t="str">
        <f>IF(P3756="","",(VLOOKUP(P3756,Flora!$F$2:$M$7000,2,FALSE)))</f>
        <v/>
      </c>
      <c r="R3756" t="str">
        <f>IF(P3756="","",(VLOOKUP(P3756,Flora!$F$2:$M$7000,3,FALSE)))</f>
        <v/>
      </c>
      <c r="S3756" t="str">
        <f>IF(P3756="","",(VLOOKUP(P3756,Flora!$F$2:$M$7000,4,FALSE)))</f>
        <v/>
      </c>
    </row>
    <row r="3757" spans="17:19" x14ac:dyDescent="0.25">
      <c r="Q3757" t="str">
        <f>IF(P3757="","",(VLOOKUP(P3757,Flora!$F$2:$M$7000,2,FALSE)))</f>
        <v/>
      </c>
      <c r="R3757" t="str">
        <f>IF(P3757="","",(VLOOKUP(P3757,Flora!$F$2:$M$7000,3,FALSE)))</f>
        <v/>
      </c>
      <c r="S3757" t="str">
        <f>IF(P3757="","",(VLOOKUP(P3757,Flora!$F$2:$M$7000,4,FALSE)))</f>
        <v/>
      </c>
    </row>
    <row r="3758" spans="17:19" x14ac:dyDescent="0.25">
      <c r="Q3758" t="str">
        <f>IF(P3758="","",(VLOOKUP(P3758,Flora!$F$2:$M$7000,2,FALSE)))</f>
        <v/>
      </c>
      <c r="R3758" t="str">
        <f>IF(P3758="","",(VLOOKUP(P3758,Flora!$F$2:$M$7000,3,FALSE)))</f>
        <v/>
      </c>
      <c r="S3758" t="str">
        <f>IF(P3758="","",(VLOOKUP(P3758,Flora!$F$2:$M$7000,4,FALSE)))</f>
        <v/>
      </c>
    </row>
    <row r="3759" spans="17:19" x14ac:dyDescent="0.25">
      <c r="Q3759" t="str">
        <f>IF(P3759="","",(VLOOKUP(P3759,Flora!$F$2:$M$7000,2,FALSE)))</f>
        <v/>
      </c>
      <c r="R3759" t="str">
        <f>IF(P3759="","",(VLOOKUP(P3759,Flora!$F$2:$M$7000,3,FALSE)))</f>
        <v/>
      </c>
      <c r="S3759" t="str">
        <f>IF(P3759="","",(VLOOKUP(P3759,Flora!$F$2:$M$7000,4,FALSE)))</f>
        <v/>
      </c>
    </row>
    <row r="3760" spans="17:19" x14ac:dyDescent="0.25">
      <c r="Q3760" t="str">
        <f>IF(P3760="","",(VLOOKUP(P3760,Flora!$F$2:$M$7000,2,FALSE)))</f>
        <v/>
      </c>
      <c r="R3760" t="str">
        <f>IF(P3760="","",(VLOOKUP(P3760,Flora!$F$2:$M$7000,3,FALSE)))</f>
        <v/>
      </c>
      <c r="S3760" t="str">
        <f>IF(P3760="","",(VLOOKUP(P3760,Flora!$F$2:$M$7000,4,FALSE)))</f>
        <v/>
      </c>
    </row>
    <row r="3761" spans="17:19" x14ac:dyDescent="0.25">
      <c r="Q3761" t="str">
        <f>IF(P3761="","",(VLOOKUP(P3761,Flora!$F$2:$M$7000,2,FALSE)))</f>
        <v/>
      </c>
      <c r="R3761" t="str">
        <f>IF(P3761="","",(VLOOKUP(P3761,Flora!$F$2:$M$7000,3,FALSE)))</f>
        <v/>
      </c>
      <c r="S3761" t="str">
        <f>IF(P3761="","",(VLOOKUP(P3761,Flora!$F$2:$M$7000,4,FALSE)))</f>
        <v/>
      </c>
    </row>
    <row r="3762" spans="17:19" x14ac:dyDescent="0.25">
      <c r="Q3762" t="str">
        <f>IF(P3762="","",(VLOOKUP(P3762,Flora!$F$2:$M$7000,2,FALSE)))</f>
        <v/>
      </c>
      <c r="R3762" t="str">
        <f>IF(P3762="","",(VLOOKUP(P3762,Flora!$F$2:$M$7000,3,FALSE)))</f>
        <v/>
      </c>
      <c r="S3762" t="str">
        <f>IF(P3762="","",(VLOOKUP(P3762,Flora!$F$2:$M$7000,4,FALSE)))</f>
        <v/>
      </c>
    </row>
    <row r="3763" spans="17:19" x14ac:dyDescent="0.25">
      <c r="Q3763" t="str">
        <f>IF(P3763="","",(VLOOKUP(P3763,Flora!$F$2:$M$7000,2,FALSE)))</f>
        <v/>
      </c>
      <c r="R3763" t="str">
        <f>IF(P3763="","",(VLOOKUP(P3763,Flora!$F$2:$M$7000,3,FALSE)))</f>
        <v/>
      </c>
      <c r="S3763" t="str">
        <f>IF(P3763="","",(VLOOKUP(P3763,Flora!$F$2:$M$7000,4,FALSE)))</f>
        <v/>
      </c>
    </row>
    <row r="3764" spans="17:19" x14ac:dyDescent="0.25">
      <c r="Q3764" t="str">
        <f>IF(P3764="","",(VLOOKUP(P3764,Flora!$F$2:$M$7000,2,FALSE)))</f>
        <v/>
      </c>
      <c r="R3764" t="str">
        <f>IF(P3764="","",(VLOOKUP(P3764,Flora!$F$2:$M$7000,3,FALSE)))</f>
        <v/>
      </c>
      <c r="S3764" t="str">
        <f>IF(P3764="","",(VLOOKUP(P3764,Flora!$F$2:$M$7000,4,FALSE)))</f>
        <v/>
      </c>
    </row>
    <row r="3765" spans="17:19" x14ac:dyDescent="0.25">
      <c r="Q3765" t="str">
        <f>IF(P3765="","",(VLOOKUP(P3765,Flora!$F$2:$M$7000,2,FALSE)))</f>
        <v/>
      </c>
      <c r="R3765" t="str">
        <f>IF(P3765="","",(VLOOKUP(P3765,Flora!$F$2:$M$7000,3,FALSE)))</f>
        <v/>
      </c>
      <c r="S3765" t="str">
        <f>IF(P3765="","",(VLOOKUP(P3765,Flora!$F$2:$M$7000,4,FALSE)))</f>
        <v/>
      </c>
    </row>
    <row r="3766" spans="17:19" x14ac:dyDescent="0.25">
      <c r="Q3766" t="str">
        <f>IF(P3766="","",(VLOOKUP(P3766,Flora!$F$2:$M$7000,2,FALSE)))</f>
        <v/>
      </c>
      <c r="R3766" t="str">
        <f>IF(P3766="","",(VLOOKUP(P3766,Flora!$F$2:$M$7000,3,FALSE)))</f>
        <v/>
      </c>
      <c r="S3766" t="str">
        <f>IF(P3766="","",(VLOOKUP(P3766,Flora!$F$2:$M$7000,4,FALSE)))</f>
        <v/>
      </c>
    </row>
    <row r="3767" spans="17:19" x14ac:dyDescent="0.25">
      <c r="Q3767" t="str">
        <f>IF(P3767="","",(VLOOKUP(P3767,Flora!$F$2:$M$7000,2,FALSE)))</f>
        <v/>
      </c>
      <c r="R3767" t="str">
        <f>IF(P3767="","",(VLOOKUP(P3767,Flora!$F$2:$M$7000,3,FALSE)))</f>
        <v/>
      </c>
      <c r="S3767" t="str">
        <f>IF(P3767="","",(VLOOKUP(P3767,Flora!$F$2:$M$7000,4,FALSE)))</f>
        <v/>
      </c>
    </row>
    <row r="3768" spans="17:19" x14ac:dyDescent="0.25">
      <c r="Q3768" t="str">
        <f>IF(P3768="","",(VLOOKUP(P3768,Flora!$F$2:$M$7000,2,FALSE)))</f>
        <v/>
      </c>
      <c r="R3768" t="str">
        <f>IF(P3768="","",(VLOOKUP(P3768,Flora!$F$2:$M$7000,3,FALSE)))</f>
        <v/>
      </c>
      <c r="S3768" t="str">
        <f>IF(P3768="","",(VLOOKUP(P3768,Flora!$F$2:$M$7000,4,FALSE)))</f>
        <v/>
      </c>
    </row>
    <row r="3769" spans="17:19" x14ac:dyDescent="0.25">
      <c r="Q3769" t="str">
        <f>IF(P3769="","",(VLOOKUP(P3769,Flora!$F$2:$M$7000,2,FALSE)))</f>
        <v/>
      </c>
      <c r="R3769" t="str">
        <f>IF(P3769="","",(VLOOKUP(P3769,Flora!$F$2:$M$7000,3,FALSE)))</f>
        <v/>
      </c>
      <c r="S3769" t="str">
        <f>IF(P3769="","",(VLOOKUP(P3769,Flora!$F$2:$M$7000,4,FALSE)))</f>
        <v/>
      </c>
    </row>
    <row r="3770" spans="17:19" x14ac:dyDescent="0.25">
      <c r="Q3770" t="str">
        <f>IF(P3770="","",(VLOOKUP(P3770,Flora!$F$2:$M$7000,2,FALSE)))</f>
        <v/>
      </c>
      <c r="R3770" t="str">
        <f>IF(P3770="","",(VLOOKUP(P3770,Flora!$F$2:$M$7000,3,FALSE)))</f>
        <v/>
      </c>
      <c r="S3770" t="str">
        <f>IF(P3770="","",(VLOOKUP(P3770,Flora!$F$2:$M$7000,4,FALSE)))</f>
        <v/>
      </c>
    </row>
    <row r="3771" spans="17:19" x14ac:dyDescent="0.25">
      <c r="Q3771" t="str">
        <f>IF(P3771="","",(VLOOKUP(P3771,Flora!$F$2:$M$7000,2,FALSE)))</f>
        <v/>
      </c>
      <c r="R3771" t="str">
        <f>IF(P3771="","",(VLOOKUP(P3771,Flora!$F$2:$M$7000,3,FALSE)))</f>
        <v/>
      </c>
      <c r="S3771" t="str">
        <f>IF(P3771="","",(VLOOKUP(P3771,Flora!$F$2:$M$7000,4,FALSE)))</f>
        <v/>
      </c>
    </row>
    <row r="3772" spans="17:19" x14ac:dyDescent="0.25">
      <c r="Q3772" t="str">
        <f>IF(P3772="","",(VLOOKUP(P3772,Flora!$F$2:$M$7000,2,FALSE)))</f>
        <v/>
      </c>
      <c r="R3772" t="str">
        <f>IF(P3772="","",(VLOOKUP(P3772,Flora!$F$2:$M$7000,3,FALSE)))</f>
        <v/>
      </c>
      <c r="S3772" t="str">
        <f>IF(P3772="","",(VLOOKUP(P3772,Flora!$F$2:$M$7000,4,FALSE)))</f>
        <v/>
      </c>
    </row>
    <row r="3773" spans="17:19" x14ac:dyDescent="0.25">
      <c r="Q3773" t="str">
        <f>IF(P3773="","",(VLOOKUP(P3773,Flora!$F$2:$M$7000,2,FALSE)))</f>
        <v/>
      </c>
      <c r="R3773" t="str">
        <f>IF(P3773="","",(VLOOKUP(P3773,Flora!$F$2:$M$7000,3,FALSE)))</f>
        <v/>
      </c>
      <c r="S3773" t="str">
        <f>IF(P3773="","",(VLOOKUP(P3773,Flora!$F$2:$M$7000,4,FALSE)))</f>
        <v/>
      </c>
    </row>
    <row r="3774" spans="17:19" x14ac:dyDescent="0.25">
      <c r="Q3774" t="str">
        <f>IF(P3774="","",(VLOOKUP(P3774,Flora!$F$2:$M$7000,2,FALSE)))</f>
        <v/>
      </c>
      <c r="R3774" t="str">
        <f>IF(P3774="","",(VLOOKUP(P3774,Flora!$F$2:$M$7000,3,FALSE)))</f>
        <v/>
      </c>
      <c r="S3774" t="str">
        <f>IF(P3774="","",(VLOOKUP(P3774,Flora!$F$2:$M$7000,4,FALSE)))</f>
        <v/>
      </c>
    </row>
    <row r="3775" spans="17:19" x14ac:dyDescent="0.25">
      <c r="Q3775" t="str">
        <f>IF(P3775="","",(VLOOKUP(P3775,Flora!$F$2:$M$7000,2,FALSE)))</f>
        <v/>
      </c>
      <c r="R3775" t="str">
        <f>IF(P3775="","",(VLOOKUP(P3775,Flora!$F$2:$M$7000,3,FALSE)))</f>
        <v/>
      </c>
      <c r="S3775" t="str">
        <f>IF(P3775="","",(VLOOKUP(P3775,Flora!$F$2:$M$7000,4,FALSE)))</f>
        <v/>
      </c>
    </row>
    <row r="3776" spans="17:19" x14ac:dyDescent="0.25">
      <c r="Q3776" t="str">
        <f>IF(P3776="","",(VLOOKUP(P3776,Flora!$F$2:$M$7000,2,FALSE)))</f>
        <v/>
      </c>
      <c r="R3776" t="str">
        <f>IF(P3776="","",(VLOOKUP(P3776,Flora!$F$2:$M$7000,3,FALSE)))</f>
        <v/>
      </c>
      <c r="S3776" t="str">
        <f>IF(P3776="","",(VLOOKUP(P3776,Flora!$F$2:$M$7000,4,FALSE)))</f>
        <v/>
      </c>
    </row>
    <row r="3777" spans="17:19" x14ac:dyDescent="0.25">
      <c r="Q3777" t="str">
        <f>IF(P3777="","",(VLOOKUP(P3777,Flora!$F$2:$M$7000,2,FALSE)))</f>
        <v/>
      </c>
      <c r="R3777" t="str">
        <f>IF(P3777="","",(VLOOKUP(P3777,Flora!$F$2:$M$7000,3,FALSE)))</f>
        <v/>
      </c>
      <c r="S3777" t="str">
        <f>IF(P3777="","",(VLOOKUP(P3777,Flora!$F$2:$M$7000,4,FALSE)))</f>
        <v/>
      </c>
    </row>
    <row r="3778" spans="17:19" x14ac:dyDescent="0.25">
      <c r="Q3778" t="str">
        <f>IF(P3778="","",(VLOOKUP(P3778,Flora!$F$2:$M$7000,2,FALSE)))</f>
        <v/>
      </c>
      <c r="R3778" t="str">
        <f>IF(P3778="","",(VLOOKUP(P3778,Flora!$F$2:$M$7000,3,FALSE)))</f>
        <v/>
      </c>
      <c r="S3778" t="str">
        <f>IF(P3778="","",(VLOOKUP(P3778,Flora!$F$2:$M$7000,4,FALSE)))</f>
        <v/>
      </c>
    </row>
    <row r="3779" spans="17:19" x14ac:dyDescent="0.25">
      <c r="Q3779" t="str">
        <f>IF(P3779="","",(VLOOKUP(P3779,Flora!$F$2:$M$7000,2,FALSE)))</f>
        <v/>
      </c>
      <c r="R3779" t="str">
        <f>IF(P3779="","",(VLOOKUP(P3779,Flora!$F$2:$M$7000,3,FALSE)))</f>
        <v/>
      </c>
      <c r="S3779" t="str">
        <f>IF(P3779="","",(VLOOKUP(P3779,Flora!$F$2:$M$7000,4,FALSE)))</f>
        <v/>
      </c>
    </row>
    <row r="3780" spans="17:19" x14ac:dyDescent="0.25">
      <c r="Q3780" t="str">
        <f>IF(P3780="","",(VLOOKUP(P3780,Flora!$F$2:$M$7000,2,FALSE)))</f>
        <v/>
      </c>
      <c r="R3780" t="str">
        <f>IF(P3780="","",(VLOOKUP(P3780,Flora!$F$2:$M$7000,3,FALSE)))</f>
        <v/>
      </c>
      <c r="S3780" t="str">
        <f>IF(P3780="","",(VLOOKUP(P3780,Flora!$F$2:$M$7000,4,FALSE)))</f>
        <v/>
      </c>
    </row>
    <row r="3781" spans="17:19" x14ac:dyDescent="0.25">
      <c r="Q3781" t="str">
        <f>IF(P3781="","",(VLOOKUP(P3781,Flora!$F$2:$M$7000,2,FALSE)))</f>
        <v/>
      </c>
      <c r="R3781" t="str">
        <f>IF(P3781="","",(VLOOKUP(P3781,Flora!$F$2:$M$7000,3,FALSE)))</f>
        <v/>
      </c>
      <c r="S3781" t="str">
        <f>IF(P3781="","",(VLOOKUP(P3781,Flora!$F$2:$M$7000,4,FALSE)))</f>
        <v/>
      </c>
    </row>
    <row r="3782" spans="17:19" x14ac:dyDescent="0.25">
      <c r="Q3782" t="str">
        <f>IF(P3782="","",(VLOOKUP(P3782,Flora!$F$2:$M$7000,2,FALSE)))</f>
        <v/>
      </c>
      <c r="R3782" t="str">
        <f>IF(P3782="","",(VLOOKUP(P3782,Flora!$F$2:$M$7000,3,FALSE)))</f>
        <v/>
      </c>
      <c r="S3782" t="str">
        <f>IF(P3782="","",(VLOOKUP(P3782,Flora!$F$2:$M$7000,4,FALSE)))</f>
        <v/>
      </c>
    </row>
    <row r="3783" spans="17:19" x14ac:dyDescent="0.25">
      <c r="Q3783" t="str">
        <f>IF(P3783="","",(VLOOKUP(P3783,Flora!$F$2:$M$7000,2,FALSE)))</f>
        <v/>
      </c>
      <c r="R3783" t="str">
        <f>IF(P3783="","",(VLOOKUP(P3783,Flora!$F$2:$M$7000,3,FALSE)))</f>
        <v/>
      </c>
      <c r="S3783" t="str">
        <f>IF(P3783="","",(VLOOKUP(P3783,Flora!$F$2:$M$7000,4,FALSE)))</f>
        <v/>
      </c>
    </row>
    <row r="3784" spans="17:19" x14ac:dyDescent="0.25">
      <c r="Q3784" t="str">
        <f>IF(P3784="","",(VLOOKUP(P3784,Flora!$F$2:$M$7000,2,FALSE)))</f>
        <v/>
      </c>
      <c r="R3784" t="str">
        <f>IF(P3784="","",(VLOOKUP(P3784,Flora!$F$2:$M$7000,3,FALSE)))</f>
        <v/>
      </c>
      <c r="S3784" t="str">
        <f>IF(P3784="","",(VLOOKUP(P3784,Flora!$F$2:$M$7000,4,FALSE)))</f>
        <v/>
      </c>
    </row>
    <row r="3785" spans="17:19" x14ac:dyDescent="0.25">
      <c r="Q3785" t="str">
        <f>IF(P3785="","",(VLOOKUP(P3785,Flora!$F$2:$M$7000,2,FALSE)))</f>
        <v/>
      </c>
      <c r="R3785" t="str">
        <f>IF(P3785="","",(VLOOKUP(P3785,Flora!$F$2:$M$7000,3,FALSE)))</f>
        <v/>
      </c>
      <c r="S3785" t="str">
        <f>IF(P3785="","",(VLOOKUP(P3785,Flora!$F$2:$M$7000,4,FALSE)))</f>
        <v/>
      </c>
    </row>
    <row r="3786" spans="17:19" x14ac:dyDescent="0.25">
      <c r="Q3786" t="str">
        <f>IF(P3786="","",(VLOOKUP(P3786,Flora!$F$2:$M$7000,2,FALSE)))</f>
        <v/>
      </c>
      <c r="R3786" t="str">
        <f>IF(P3786="","",(VLOOKUP(P3786,Flora!$F$2:$M$7000,3,FALSE)))</f>
        <v/>
      </c>
      <c r="S3786" t="str">
        <f>IF(P3786="","",(VLOOKUP(P3786,Flora!$F$2:$M$7000,4,FALSE)))</f>
        <v/>
      </c>
    </row>
    <row r="3787" spans="17:19" x14ac:dyDescent="0.25">
      <c r="Q3787" t="str">
        <f>IF(P3787="","",(VLOOKUP(P3787,Flora!$F$2:$M$7000,2,FALSE)))</f>
        <v/>
      </c>
      <c r="R3787" t="str">
        <f>IF(P3787="","",(VLOOKUP(P3787,Flora!$F$2:$M$7000,3,FALSE)))</f>
        <v/>
      </c>
      <c r="S3787" t="str">
        <f>IF(P3787="","",(VLOOKUP(P3787,Flora!$F$2:$M$7000,4,FALSE)))</f>
        <v/>
      </c>
    </row>
    <row r="3788" spans="17:19" x14ac:dyDescent="0.25">
      <c r="Q3788" t="str">
        <f>IF(P3788="","",(VLOOKUP(P3788,Flora!$F$2:$M$7000,2,FALSE)))</f>
        <v/>
      </c>
      <c r="R3788" t="str">
        <f>IF(P3788="","",(VLOOKUP(P3788,Flora!$F$2:$M$7000,3,FALSE)))</f>
        <v/>
      </c>
      <c r="S3788" t="str">
        <f>IF(P3788="","",(VLOOKUP(P3788,Flora!$F$2:$M$7000,4,FALSE)))</f>
        <v/>
      </c>
    </row>
    <row r="3789" spans="17:19" x14ac:dyDescent="0.25">
      <c r="Q3789" t="str">
        <f>IF(P3789="","",(VLOOKUP(P3789,Flora!$F$2:$M$7000,2,FALSE)))</f>
        <v/>
      </c>
      <c r="R3789" t="str">
        <f>IF(P3789="","",(VLOOKUP(P3789,Flora!$F$2:$M$7000,3,FALSE)))</f>
        <v/>
      </c>
      <c r="S3789" t="str">
        <f>IF(P3789="","",(VLOOKUP(P3789,Flora!$F$2:$M$7000,4,FALSE)))</f>
        <v/>
      </c>
    </row>
    <row r="3790" spans="17:19" x14ac:dyDescent="0.25">
      <c r="Q3790" t="str">
        <f>IF(P3790="","",(VLOOKUP(P3790,Flora!$F$2:$M$7000,2,FALSE)))</f>
        <v/>
      </c>
      <c r="R3790" t="str">
        <f>IF(P3790="","",(VLOOKUP(P3790,Flora!$F$2:$M$7000,3,FALSE)))</f>
        <v/>
      </c>
      <c r="S3790" t="str">
        <f>IF(P3790="","",(VLOOKUP(P3790,Flora!$F$2:$M$7000,4,FALSE)))</f>
        <v/>
      </c>
    </row>
    <row r="3791" spans="17:19" x14ac:dyDescent="0.25">
      <c r="Q3791" t="str">
        <f>IF(P3791="","",(VLOOKUP(P3791,Flora!$F$2:$M$7000,2,FALSE)))</f>
        <v/>
      </c>
      <c r="R3791" t="str">
        <f>IF(P3791="","",(VLOOKUP(P3791,Flora!$F$2:$M$7000,3,FALSE)))</f>
        <v/>
      </c>
      <c r="S3791" t="str">
        <f>IF(P3791="","",(VLOOKUP(P3791,Flora!$F$2:$M$7000,4,FALSE)))</f>
        <v/>
      </c>
    </row>
    <row r="3792" spans="17:19" x14ac:dyDescent="0.25">
      <c r="Q3792" t="str">
        <f>IF(P3792="","",(VLOOKUP(P3792,Flora!$F$2:$M$7000,2,FALSE)))</f>
        <v/>
      </c>
      <c r="R3792" t="str">
        <f>IF(P3792="","",(VLOOKUP(P3792,Flora!$F$2:$M$7000,3,FALSE)))</f>
        <v/>
      </c>
      <c r="S3792" t="str">
        <f>IF(P3792="","",(VLOOKUP(P3792,Flora!$F$2:$M$7000,4,FALSE)))</f>
        <v/>
      </c>
    </row>
    <row r="3793" spans="17:19" x14ac:dyDescent="0.25">
      <c r="Q3793" t="str">
        <f>IF(P3793="","",(VLOOKUP(P3793,Flora!$F$2:$M$7000,2,FALSE)))</f>
        <v/>
      </c>
      <c r="R3793" t="str">
        <f>IF(P3793="","",(VLOOKUP(P3793,Flora!$F$2:$M$7000,3,FALSE)))</f>
        <v/>
      </c>
      <c r="S3793" t="str">
        <f>IF(P3793="","",(VLOOKUP(P3793,Flora!$F$2:$M$7000,4,FALSE)))</f>
        <v/>
      </c>
    </row>
    <row r="3794" spans="17:19" x14ac:dyDescent="0.25">
      <c r="Q3794" t="str">
        <f>IF(P3794="","",(VLOOKUP(P3794,Flora!$F$2:$M$7000,2,FALSE)))</f>
        <v/>
      </c>
      <c r="R3794" t="str">
        <f>IF(P3794="","",(VLOOKUP(P3794,Flora!$F$2:$M$7000,3,FALSE)))</f>
        <v/>
      </c>
      <c r="S3794" t="str">
        <f>IF(P3794="","",(VLOOKUP(P3794,Flora!$F$2:$M$7000,4,FALSE)))</f>
        <v/>
      </c>
    </row>
    <row r="3795" spans="17:19" x14ac:dyDescent="0.25">
      <c r="Q3795" t="str">
        <f>IF(P3795="","",(VLOOKUP(P3795,Flora!$F$2:$M$7000,2,FALSE)))</f>
        <v/>
      </c>
      <c r="R3795" t="str">
        <f>IF(P3795="","",(VLOOKUP(P3795,Flora!$F$2:$M$7000,3,FALSE)))</f>
        <v/>
      </c>
      <c r="S3795" t="str">
        <f>IF(P3795="","",(VLOOKUP(P3795,Flora!$F$2:$M$7000,4,FALSE)))</f>
        <v/>
      </c>
    </row>
    <row r="3796" spans="17:19" x14ac:dyDescent="0.25">
      <c r="Q3796" t="str">
        <f>IF(P3796="","",(VLOOKUP(P3796,Flora!$F$2:$M$7000,2,FALSE)))</f>
        <v/>
      </c>
      <c r="R3796" t="str">
        <f>IF(P3796="","",(VLOOKUP(P3796,Flora!$F$2:$M$7000,3,FALSE)))</f>
        <v/>
      </c>
      <c r="S3796" t="str">
        <f>IF(P3796="","",(VLOOKUP(P3796,Flora!$F$2:$M$7000,4,FALSE)))</f>
        <v/>
      </c>
    </row>
    <row r="3797" spans="17:19" x14ac:dyDescent="0.25">
      <c r="Q3797" t="str">
        <f>IF(P3797="","",(VLOOKUP(P3797,Flora!$F$2:$M$7000,2,FALSE)))</f>
        <v/>
      </c>
      <c r="R3797" t="str">
        <f>IF(P3797="","",(VLOOKUP(P3797,Flora!$F$2:$M$7000,3,FALSE)))</f>
        <v/>
      </c>
      <c r="S3797" t="str">
        <f>IF(P3797="","",(VLOOKUP(P3797,Flora!$F$2:$M$7000,4,FALSE)))</f>
        <v/>
      </c>
    </row>
    <row r="3798" spans="17:19" x14ac:dyDescent="0.25">
      <c r="Q3798" t="str">
        <f>IF(P3798="","",(VLOOKUP(P3798,Flora!$F$2:$M$7000,2,FALSE)))</f>
        <v/>
      </c>
      <c r="R3798" t="str">
        <f>IF(P3798="","",(VLOOKUP(P3798,Flora!$F$2:$M$7000,3,FALSE)))</f>
        <v/>
      </c>
      <c r="S3798" t="str">
        <f>IF(P3798="","",(VLOOKUP(P3798,Flora!$F$2:$M$7000,4,FALSE)))</f>
        <v/>
      </c>
    </row>
    <row r="3799" spans="17:19" x14ac:dyDescent="0.25">
      <c r="Q3799" t="str">
        <f>IF(P3799="","",(VLOOKUP(P3799,Flora!$F$2:$M$7000,2,FALSE)))</f>
        <v/>
      </c>
      <c r="R3799" t="str">
        <f>IF(P3799="","",(VLOOKUP(P3799,Flora!$F$2:$M$7000,3,FALSE)))</f>
        <v/>
      </c>
      <c r="S3799" t="str">
        <f>IF(P3799="","",(VLOOKUP(P3799,Flora!$F$2:$M$7000,4,FALSE)))</f>
        <v/>
      </c>
    </row>
    <row r="3800" spans="17:19" x14ac:dyDescent="0.25">
      <c r="Q3800" t="str">
        <f>IF(P3800="","",(VLOOKUP(P3800,Flora!$F$2:$M$7000,2,FALSE)))</f>
        <v/>
      </c>
      <c r="R3800" t="str">
        <f>IF(P3800="","",(VLOOKUP(P3800,Flora!$F$2:$M$7000,3,FALSE)))</f>
        <v/>
      </c>
      <c r="S3800" t="str">
        <f>IF(P3800="","",(VLOOKUP(P3800,Flora!$F$2:$M$7000,4,FALSE)))</f>
        <v/>
      </c>
    </row>
    <row r="3801" spans="17:19" x14ac:dyDescent="0.25">
      <c r="Q3801" t="str">
        <f>IF(P3801="","",(VLOOKUP(P3801,Flora!$F$2:$M$7000,2,FALSE)))</f>
        <v/>
      </c>
      <c r="R3801" t="str">
        <f>IF(P3801="","",(VLOOKUP(P3801,Flora!$F$2:$M$7000,3,FALSE)))</f>
        <v/>
      </c>
      <c r="S3801" t="str">
        <f>IF(P3801="","",(VLOOKUP(P3801,Flora!$F$2:$M$7000,4,FALSE)))</f>
        <v/>
      </c>
    </row>
    <row r="3802" spans="17:19" x14ac:dyDescent="0.25">
      <c r="Q3802" t="str">
        <f>IF(P3802="","",(VLOOKUP(P3802,Flora!$F$2:$M$7000,2,FALSE)))</f>
        <v/>
      </c>
      <c r="R3802" t="str">
        <f>IF(P3802="","",(VLOOKUP(P3802,Flora!$F$2:$M$7000,3,FALSE)))</f>
        <v/>
      </c>
      <c r="S3802" t="str">
        <f>IF(P3802="","",(VLOOKUP(P3802,Flora!$F$2:$M$7000,4,FALSE)))</f>
        <v/>
      </c>
    </row>
    <row r="3803" spans="17:19" x14ac:dyDescent="0.25">
      <c r="Q3803" t="str">
        <f>IF(P3803="","",(VLOOKUP(P3803,Flora!$F$2:$M$7000,2,FALSE)))</f>
        <v/>
      </c>
      <c r="R3803" t="str">
        <f>IF(P3803="","",(VLOOKUP(P3803,Flora!$F$2:$M$7000,3,FALSE)))</f>
        <v/>
      </c>
      <c r="S3803" t="str">
        <f>IF(P3803="","",(VLOOKUP(P3803,Flora!$F$2:$M$7000,4,FALSE)))</f>
        <v/>
      </c>
    </row>
    <row r="3804" spans="17:19" x14ac:dyDescent="0.25">
      <c r="Q3804" t="str">
        <f>IF(P3804="","",(VLOOKUP(P3804,Flora!$F$2:$M$7000,2,FALSE)))</f>
        <v/>
      </c>
      <c r="R3804" t="str">
        <f>IF(P3804="","",(VLOOKUP(P3804,Flora!$F$2:$M$7000,3,FALSE)))</f>
        <v/>
      </c>
      <c r="S3804" t="str">
        <f>IF(P3804="","",(VLOOKUP(P3804,Flora!$F$2:$M$7000,4,FALSE)))</f>
        <v/>
      </c>
    </row>
    <row r="3805" spans="17:19" x14ac:dyDescent="0.25">
      <c r="Q3805" t="str">
        <f>IF(P3805="","",(VLOOKUP(P3805,Flora!$F$2:$M$7000,2,FALSE)))</f>
        <v/>
      </c>
      <c r="R3805" t="str">
        <f>IF(P3805="","",(VLOOKUP(P3805,Flora!$F$2:$M$7000,3,FALSE)))</f>
        <v/>
      </c>
      <c r="S3805" t="str">
        <f>IF(P3805="","",(VLOOKUP(P3805,Flora!$F$2:$M$7000,4,FALSE)))</f>
        <v/>
      </c>
    </row>
    <row r="3806" spans="17:19" x14ac:dyDescent="0.25">
      <c r="Q3806" t="str">
        <f>IF(P3806="","",(VLOOKUP(P3806,Flora!$F$2:$M$7000,2,FALSE)))</f>
        <v/>
      </c>
      <c r="R3806" t="str">
        <f>IF(P3806="","",(VLOOKUP(P3806,Flora!$F$2:$M$7000,3,FALSE)))</f>
        <v/>
      </c>
      <c r="S3806" t="str">
        <f>IF(P3806="","",(VLOOKUP(P3806,Flora!$F$2:$M$7000,4,FALSE)))</f>
        <v/>
      </c>
    </row>
    <row r="3807" spans="17:19" x14ac:dyDescent="0.25">
      <c r="Q3807" t="str">
        <f>IF(P3807="","",(VLOOKUP(P3807,Flora!$F$2:$M$7000,2,FALSE)))</f>
        <v/>
      </c>
      <c r="R3807" t="str">
        <f>IF(P3807="","",(VLOOKUP(P3807,Flora!$F$2:$M$7000,3,FALSE)))</f>
        <v/>
      </c>
      <c r="S3807" t="str">
        <f>IF(P3807="","",(VLOOKUP(P3807,Flora!$F$2:$M$7000,4,FALSE)))</f>
        <v/>
      </c>
    </row>
    <row r="3808" spans="17:19" x14ac:dyDescent="0.25">
      <c r="Q3808" t="str">
        <f>IF(P3808="","",(VLOOKUP(P3808,Flora!$F$2:$M$7000,2,FALSE)))</f>
        <v/>
      </c>
      <c r="R3808" t="str">
        <f>IF(P3808="","",(VLOOKUP(P3808,Flora!$F$2:$M$7000,3,FALSE)))</f>
        <v/>
      </c>
      <c r="S3808" t="str">
        <f>IF(P3808="","",(VLOOKUP(P3808,Flora!$F$2:$M$7000,4,FALSE)))</f>
        <v/>
      </c>
    </row>
    <row r="3809" spans="17:19" x14ac:dyDescent="0.25">
      <c r="Q3809" t="str">
        <f>IF(P3809="","",(VLOOKUP(P3809,Flora!$F$2:$M$7000,2,FALSE)))</f>
        <v/>
      </c>
      <c r="R3809" t="str">
        <f>IF(P3809="","",(VLOOKUP(P3809,Flora!$F$2:$M$7000,3,FALSE)))</f>
        <v/>
      </c>
      <c r="S3809" t="str">
        <f>IF(P3809="","",(VLOOKUP(P3809,Flora!$F$2:$M$7000,4,FALSE)))</f>
        <v/>
      </c>
    </row>
    <row r="3810" spans="17:19" x14ac:dyDescent="0.25">
      <c r="Q3810" t="str">
        <f>IF(P3810="","",(VLOOKUP(P3810,Flora!$F$2:$M$7000,2,FALSE)))</f>
        <v/>
      </c>
      <c r="R3810" t="str">
        <f>IF(P3810="","",(VLOOKUP(P3810,Flora!$F$2:$M$7000,3,FALSE)))</f>
        <v/>
      </c>
      <c r="S3810" t="str">
        <f>IF(P3810="","",(VLOOKUP(P3810,Flora!$F$2:$M$7000,4,FALSE)))</f>
        <v/>
      </c>
    </row>
    <row r="3811" spans="17:19" x14ac:dyDescent="0.25">
      <c r="Q3811" t="str">
        <f>IF(P3811="","",(VLOOKUP(P3811,Flora!$F$2:$M$7000,2,FALSE)))</f>
        <v/>
      </c>
      <c r="R3811" t="str">
        <f>IF(P3811="","",(VLOOKUP(P3811,Flora!$F$2:$M$7000,3,FALSE)))</f>
        <v/>
      </c>
      <c r="S3811" t="str">
        <f>IF(P3811="","",(VLOOKUP(P3811,Flora!$F$2:$M$7000,4,FALSE)))</f>
        <v/>
      </c>
    </row>
    <row r="3812" spans="17:19" x14ac:dyDescent="0.25">
      <c r="Q3812" t="str">
        <f>IF(P3812="","",(VLOOKUP(P3812,Flora!$F$2:$M$7000,2,FALSE)))</f>
        <v/>
      </c>
      <c r="R3812" t="str">
        <f>IF(P3812="","",(VLOOKUP(P3812,Flora!$F$2:$M$7000,3,FALSE)))</f>
        <v/>
      </c>
      <c r="S3812" t="str">
        <f>IF(P3812="","",(VLOOKUP(P3812,Flora!$F$2:$M$7000,4,FALSE)))</f>
        <v/>
      </c>
    </row>
    <row r="3813" spans="17:19" x14ac:dyDescent="0.25">
      <c r="Q3813" t="str">
        <f>IF(P3813="","",(VLOOKUP(P3813,Flora!$F$2:$M$7000,2,FALSE)))</f>
        <v/>
      </c>
      <c r="R3813" t="str">
        <f>IF(P3813="","",(VLOOKUP(P3813,Flora!$F$2:$M$7000,3,FALSE)))</f>
        <v/>
      </c>
      <c r="S3813" t="str">
        <f>IF(P3813="","",(VLOOKUP(P3813,Flora!$F$2:$M$7000,4,FALSE)))</f>
        <v/>
      </c>
    </row>
    <row r="3814" spans="17:19" x14ac:dyDescent="0.25">
      <c r="Q3814" t="str">
        <f>IF(P3814="","",(VLOOKUP(P3814,Flora!$F$2:$M$7000,2,FALSE)))</f>
        <v/>
      </c>
      <c r="R3814" t="str">
        <f>IF(P3814="","",(VLOOKUP(P3814,Flora!$F$2:$M$7000,3,FALSE)))</f>
        <v/>
      </c>
      <c r="S3814" t="str">
        <f>IF(P3814="","",(VLOOKUP(P3814,Flora!$F$2:$M$7000,4,FALSE)))</f>
        <v/>
      </c>
    </row>
    <row r="3815" spans="17:19" x14ac:dyDescent="0.25">
      <c r="Q3815" t="str">
        <f>IF(P3815="","",(VLOOKUP(P3815,Flora!$F$2:$M$7000,2,FALSE)))</f>
        <v/>
      </c>
      <c r="R3815" t="str">
        <f>IF(P3815="","",(VLOOKUP(P3815,Flora!$F$2:$M$7000,3,FALSE)))</f>
        <v/>
      </c>
      <c r="S3815" t="str">
        <f>IF(P3815="","",(VLOOKUP(P3815,Flora!$F$2:$M$7000,4,FALSE)))</f>
        <v/>
      </c>
    </row>
    <row r="3816" spans="17:19" x14ac:dyDescent="0.25">
      <c r="Q3816" t="str">
        <f>IF(P3816="","",(VLOOKUP(P3816,Flora!$F$2:$M$7000,2,FALSE)))</f>
        <v/>
      </c>
      <c r="R3816" t="str">
        <f>IF(P3816="","",(VLOOKUP(P3816,Flora!$F$2:$M$7000,3,FALSE)))</f>
        <v/>
      </c>
      <c r="S3816" t="str">
        <f>IF(P3816="","",(VLOOKUP(P3816,Flora!$F$2:$M$7000,4,FALSE)))</f>
        <v/>
      </c>
    </row>
    <row r="3817" spans="17:19" x14ac:dyDescent="0.25">
      <c r="Q3817" t="str">
        <f>IF(P3817="","",(VLOOKUP(P3817,Flora!$F$2:$M$7000,2,FALSE)))</f>
        <v/>
      </c>
      <c r="R3817" t="str">
        <f>IF(P3817="","",(VLOOKUP(P3817,Flora!$F$2:$M$7000,3,FALSE)))</f>
        <v/>
      </c>
      <c r="S3817" t="str">
        <f>IF(P3817="","",(VLOOKUP(P3817,Flora!$F$2:$M$7000,4,FALSE)))</f>
        <v/>
      </c>
    </row>
    <row r="3818" spans="17:19" x14ac:dyDescent="0.25">
      <c r="Q3818" t="str">
        <f>IF(P3818="","",(VLOOKUP(P3818,Flora!$F$2:$M$7000,2,FALSE)))</f>
        <v/>
      </c>
      <c r="R3818" t="str">
        <f>IF(P3818="","",(VLOOKUP(P3818,Flora!$F$2:$M$7000,3,FALSE)))</f>
        <v/>
      </c>
      <c r="S3818" t="str">
        <f>IF(P3818="","",(VLOOKUP(P3818,Flora!$F$2:$M$7000,4,FALSE)))</f>
        <v/>
      </c>
    </row>
    <row r="3819" spans="17:19" x14ac:dyDescent="0.25">
      <c r="Q3819" t="str">
        <f>IF(P3819="","",(VLOOKUP(P3819,Flora!$F$2:$M$7000,2,FALSE)))</f>
        <v/>
      </c>
      <c r="R3819" t="str">
        <f>IF(P3819="","",(VLOOKUP(P3819,Flora!$F$2:$M$7000,3,FALSE)))</f>
        <v/>
      </c>
      <c r="S3819" t="str">
        <f>IF(P3819="","",(VLOOKUP(P3819,Flora!$F$2:$M$7000,4,FALSE)))</f>
        <v/>
      </c>
    </row>
    <row r="3820" spans="17:19" x14ac:dyDescent="0.25">
      <c r="Q3820" t="str">
        <f>IF(P3820="","",(VLOOKUP(P3820,Flora!$F$2:$M$7000,2,FALSE)))</f>
        <v/>
      </c>
      <c r="R3820" t="str">
        <f>IF(P3820="","",(VLOOKUP(P3820,Flora!$F$2:$M$7000,3,FALSE)))</f>
        <v/>
      </c>
      <c r="S3820" t="str">
        <f>IF(P3820="","",(VLOOKUP(P3820,Flora!$F$2:$M$7000,4,FALSE)))</f>
        <v/>
      </c>
    </row>
    <row r="3821" spans="17:19" x14ac:dyDescent="0.25">
      <c r="Q3821" t="str">
        <f>IF(P3821="","",(VLOOKUP(P3821,Flora!$F$2:$M$7000,2,FALSE)))</f>
        <v/>
      </c>
      <c r="R3821" t="str">
        <f>IF(P3821="","",(VLOOKUP(P3821,Flora!$F$2:$M$7000,3,FALSE)))</f>
        <v/>
      </c>
      <c r="S3821" t="str">
        <f>IF(P3821="","",(VLOOKUP(P3821,Flora!$F$2:$M$7000,4,FALSE)))</f>
        <v/>
      </c>
    </row>
    <row r="3822" spans="17:19" x14ac:dyDescent="0.25">
      <c r="Q3822" t="str">
        <f>IF(P3822="","",(VLOOKUP(P3822,Flora!$F$2:$M$7000,2,FALSE)))</f>
        <v/>
      </c>
      <c r="R3822" t="str">
        <f>IF(P3822="","",(VLOOKUP(P3822,Flora!$F$2:$M$7000,3,FALSE)))</f>
        <v/>
      </c>
      <c r="S3822" t="str">
        <f>IF(P3822="","",(VLOOKUP(P3822,Flora!$F$2:$M$7000,4,FALSE)))</f>
        <v/>
      </c>
    </row>
    <row r="3823" spans="17:19" x14ac:dyDescent="0.25">
      <c r="Q3823" t="str">
        <f>IF(P3823="","",(VLOOKUP(P3823,Flora!$F$2:$M$7000,2,FALSE)))</f>
        <v/>
      </c>
      <c r="R3823" t="str">
        <f>IF(P3823="","",(VLOOKUP(P3823,Flora!$F$2:$M$7000,3,FALSE)))</f>
        <v/>
      </c>
      <c r="S3823" t="str">
        <f>IF(P3823="","",(VLOOKUP(P3823,Flora!$F$2:$M$7000,4,FALSE)))</f>
        <v/>
      </c>
    </row>
    <row r="3824" spans="17:19" x14ac:dyDescent="0.25">
      <c r="Q3824" t="str">
        <f>IF(P3824="","",(VLOOKUP(P3824,Flora!$F$2:$M$7000,2,FALSE)))</f>
        <v/>
      </c>
      <c r="R3824" t="str">
        <f>IF(P3824="","",(VLOOKUP(P3824,Flora!$F$2:$M$7000,3,FALSE)))</f>
        <v/>
      </c>
      <c r="S3824" t="str">
        <f>IF(P3824="","",(VLOOKUP(P3824,Flora!$F$2:$M$7000,4,FALSE)))</f>
        <v/>
      </c>
    </row>
    <row r="3825" spans="17:19" x14ac:dyDescent="0.25">
      <c r="Q3825" t="str">
        <f>IF(P3825="","",(VLOOKUP(P3825,Flora!$F$2:$M$7000,2,FALSE)))</f>
        <v/>
      </c>
      <c r="R3825" t="str">
        <f>IF(P3825="","",(VLOOKUP(P3825,Flora!$F$2:$M$7000,3,FALSE)))</f>
        <v/>
      </c>
      <c r="S3825" t="str">
        <f>IF(P3825="","",(VLOOKUP(P3825,Flora!$F$2:$M$7000,4,FALSE)))</f>
        <v/>
      </c>
    </row>
    <row r="3826" spans="17:19" x14ac:dyDescent="0.25">
      <c r="Q3826" t="str">
        <f>IF(P3826="","",(VLOOKUP(P3826,Flora!$F$2:$M$7000,2,FALSE)))</f>
        <v/>
      </c>
      <c r="R3826" t="str">
        <f>IF(P3826="","",(VLOOKUP(P3826,Flora!$F$2:$M$7000,3,FALSE)))</f>
        <v/>
      </c>
      <c r="S3826" t="str">
        <f>IF(P3826="","",(VLOOKUP(P3826,Flora!$F$2:$M$7000,4,FALSE)))</f>
        <v/>
      </c>
    </row>
    <row r="3827" spans="17:19" x14ac:dyDescent="0.25">
      <c r="Q3827" t="str">
        <f>IF(P3827="","",(VLOOKUP(P3827,Flora!$F$2:$M$7000,2,FALSE)))</f>
        <v/>
      </c>
      <c r="R3827" t="str">
        <f>IF(P3827="","",(VLOOKUP(P3827,Flora!$F$2:$M$7000,3,FALSE)))</f>
        <v/>
      </c>
      <c r="S3827" t="str">
        <f>IF(P3827="","",(VLOOKUP(P3827,Flora!$F$2:$M$7000,4,FALSE)))</f>
        <v/>
      </c>
    </row>
    <row r="3828" spans="17:19" x14ac:dyDescent="0.25">
      <c r="Q3828" t="str">
        <f>IF(P3828="","",(VLOOKUP(P3828,Flora!$F$2:$M$7000,2,FALSE)))</f>
        <v/>
      </c>
      <c r="R3828" t="str">
        <f>IF(P3828="","",(VLOOKUP(P3828,Flora!$F$2:$M$7000,3,FALSE)))</f>
        <v/>
      </c>
      <c r="S3828" t="str">
        <f>IF(P3828="","",(VLOOKUP(P3828,Flora!$F$2:$M$7000,4,FALSE)))</f>
        <v/>
      </c>
    </row>
    <row r="3829" spans="17:19" x14ac:dyDescent="0.25">
      <c r="Q3829" t="str">
        <f>IF(P3829="","",(VLOOKUP(P3829,Flora!$F$2:$M$7000,2,FALSE)))</f>
        <v/>
      </c>
      <c r="R3829" t="str">
        <f>IF(P3829="","",(VLOOKUP(P3829,Flora!$F$2:$M$7000,3,FALSE)))</f>
        <v/>
      </c>
      <c r="S3829" t="str">
        <f>IF(P3829="","",(VLOOKUP(P3829,Flora!$F$2:$M$7000,4,FALSE)))</f>
        <v/>
      </c>
    </row>
    <row r="3830" spans="17:19" x14ac:dyDescent="0.25">
      <c r="Q3830" t="str">
        <f>IF(P3830="","",(VLOOKUP(P3830,Flora!$F$2:$M$7000,2,FALSE)))</f>
        <v/>
      </c>
      <c r="R3830" t="str">
        <f>IF(P3830="","",(VLOOKUP(P3830,Flora!$F$2:$M$7000,3,FALSE)))</f>
        <v/>
      </c>
      <c r="S3830" t="str">
        <f>IF(P3830="","",(VLOOKUP(P3830,Flora!$F$2:$M$7000,4,FALSE)))</f>
        <v/>
      </c>
    </row>
    <row r="3831" spans="17:19" x14ac:dyDescent="0.25">
      <c r="Q3831" t="str">
        <f>IF(P3831="","",(VLOOKUP(P3831,Flora!$F$2:$M$7000,2,FALSE)))</f>
        <v/>
      </c>
      <c r="R3831" t="str">
        <f>IF(P3831="","",(VLOOKUP(P3831,Flora!$F$2:$M$7000,3,FALSE)))</f>
        <v/>
      </c>
      <c r="S3831" t="str">
        <f>IF(P3831="","",(VLOOKUP(P3831,Flora!$F$2:$M$7000,4,FALSE)))</f>
        <v/>
      </c>
    </row>
    <row r="3832" spans="17:19" x14ac:dyDescent="0.25">
      <c r="Q3832" t="str">
        <f>IF(P3832="","",(VLOOKUP(P3832,Flora!$F$2:$M$7000,2,FALSE)))</f>
        <v/>
      </c>
      <c r="R3832" t="str">
        <f>IF(P3832="","",(VLOOKUP(P3832,Flora!$F$2:$M$7000,3,FALSE)))</f>
        <v/>
      </c>
      <c r="S3832" t="str">
        <f>IF(P3832="","",(VLOOKUP(P3832,Flora!$F$2:$M$7000,4,FALSE)))</f>
        <v/>
      </c>
    </row>
    <row r="3833" spans="17:19" x14ac:dyDescent="0.25">
      <c r="Q3833" t="str">
        <f>IF(P3833="","",(VLOOKUP(P3833,Flora!$F$2:$M$7000,2,FALSE)))</f>
        <v/>
      </c>
      <c r="R3833" t="str">
        <f>IF(P3833="","",(VLOOKUP(P3833,Flora!$F$2:$M$7000,3,FALSE)))</f>
        <v/>
      </c>
      <c r="S3833" t="str">
        <f>IF(P3833="","",(VLOOKUP(P3833,Flora!$F$2:$M$7000,4,FALSE)))</f>
        <v/>
      </c>
    </row>
    <row r="3834" spans="17:19" x14ac:dyDescent="0.25">
      <c r="Q3834" t="str">
        <f>IF(P3834="","",(VLOOKUP(P3834,Flora!$F$2:$M$7000,2,FALSE)))</f>
        <v/>
      </c>
      <c r="R3834" t="str">
        <f>IF(P3834="","",(VLOOKUP(P3834,Flora!$F$2:$M$7000,3,FALSE)))</f>
        <v/>
      </c>
      <c r="S3834" t="str">
        <f>IF(P3834="","",(VLOOKUP(P3834,Flora!$F$2:$M$7000,4,FALSE)))</f>
        <v/>
      </c>
    </row>
    <row r="3835" spans="17:19" x14ac:dyDescent="0.25">
      <c r="Q3835" t="str">
        <f>IF(P3835="","",(VLOOKUP(P3835,Flora!$F$2:$M$7000,2,FALSE)))</f>
        <v/>
      </c>
      <c r="R3835" t="str">
        <f>IF(P3835="","",(VLOOKUP(P3835,Flora!$F$2:$M$7000,3,FALSE)))</f>
        <v/>
      </c>
      <c r="S3835" t="str">
        <f>IF(P3835="","",(VLOOKUP(P3835,Flora!$F$2:$M$7000,4,FALSE)))</f>
        <v/>
      </c>
    </row>
    <row r="3836" spans="17:19" x14ac:dyDescent="0.25">
      <c r="Q3836" t="str">
        <f>IF(P3836="","",(VLOOKUP(P3836,Flora!$F$2:$M$7000,2,FALSE)))</f>
        <v/>
      </c>
      <c r="R3836" t="str">
        <f>IF(P3836="","",(VLOOKUP(P3836,Flora!$F$2:$M$7000,3,FALSE)))</f>
        <v/>
      </c>
      <c r="S3836" t="str">
        <f>IF(P3836="","",(VLOOKUP(P3836,Flora!$F$2:$M$7000,4,FALSE)))</f>
        <v/>
      </c>
    </row>
    <row r="3837" spans="17:19" x14ac:dyDescent="0.25">
      <c r="Q3837" t="str">
        <f>IF(P3837="","",(VLOOKUP(P3837,Flora!$F$2:$M$7000,2,FALSE)))</f>
        <v/>
      </c>
      <c r="R3837" t="str">
        <f>IF(P3837="","",(VLOOKUP(P3837,Flora!$F$2:$M$7000,3,FALSE)))</f>
        <v/>
      </c>
      <c r="S3837" t="str">
        <f>IF(P3837="","",(VLOOKUP(P3837,Flora!$F$2:$M$7000,4,FALSE)))</f>
        <v/>
      </c>
    </row>
    <row r="3838" spans="17:19" x14ac:dyDescent="0.25">
      <c r="Q3838" t="str">
        <f>IF(P3838="","",(VLOOKUP(P3838,Flora!$F$2:$M$7000,2,FALSE)))</f>
        <v/>
      </c>
      <c r="R3838" t="str">
        <f>IF(P3838="","",(VLOOKUP(P3838,Flora!$F$2:$M$7000,3,FALSE)))</f>
        <v/>
      </c>
      <c r="S3838" t="str">
        <f>IF(P3838="","",(VLOOKUP(P3838,Flora!$F$2:$M$7000,4,FALSE)))</f>
        <v/>
      </c>
    </row>
    <row r="3839" spans="17:19" x14ac:dyDescent="0.25">
      <c r="Q3839" t="str">
        <f>IF(P3839="","",(VLOOKUP(P3839,Flora!$F$2:$M$7000,2,FALSE)))</f>
        <v/>
      </c>
      <c r="R3839" t="str">
        <f>IF(P3839="","",(VLOOKUP(P3839,Flora!$F$2:$M$7000,3,FALSE)))</f>
        <v/>
      </c>
      <c r="S3839" t="str">
        <f>IF(P3839="","",(VLOOKUP(P3839,Flora!$F$2:$M$7000,4,FALSE)))</f>
        <v/>
      </c>
    </row>
    <row r="3840" spans="17:19" x14ac:dyDescent="0.25">
      <c r="Q3840" t="str">
        <f>IF(P3840="","",(VLOOKUP(P3840,Flora!$F$2:$M$7000,2,FALSE)))</f>
        <v/>
      </c>
      <c r="R3840" t="str">
        <f>IF(P3840="","",(VLOOKUP(P3840,Flora!$F$2:$M$7000,3,FALSE)))</f>
        <v/>
      </c>
      <c r="S3840" t="str">
        <f>IF(P3840="","",(VLOOKUP(P3840,Flora!$F$2:$M$7000,4,FALSE)))</f>
        <v/>
      </c>
    </row>
    <row r="3841" spans="17:19" x14ac:dyDescent="0.25">
      <c r="Q3841" t="str">
        <f>IF(P3841="","",(VLOOKUP(P3841,Flora!$F$2:$M$7000,2,FALSE)))</f>
        <v/>
      </c>
      <c r="R3841" t="str">
        <f>IF(P3841="","",(VLOOKUP(P3841,Flora!$F$2:$M$7000,3,FALSE)))</f>
        <v/>
      </c>
      <c r="S3841" t="str">
        <f>IF(P3841="","",(VLOOKUP(P3841,Flora!$F$2:$M$7000,4,FALSE)))</f>
        <v/>
      </c>
    </row>
    <row r="3842" spans="17:19" x14ac:dyDescent="0.25">
      <c r="Q3842" t="str">
        <f>IF(P3842="","",(VLOOKUP(P3842,Flora!$F$2:$M$7000,2,FALSE)))</f>
        <v/>
      </c>
      <c r="R3842" t="str">
        <f>IF(P3842="","",(VLOOKUP(P3842,Flora!$F$2:$M$7000,3,FALSE)))</f>
        <v/>
      </c>
      <c r="S3842" t="str">
        <f>IF(P3842="","",(VLOOKUP(P3842,Flora!$F$2:$M$7000,4,FALSE)))</f>
        <v/>
      </c>
    </row>
    <row r="3843" spans="17:19" x14ac:dyDescent="0.25">
      <c r="Q3843" t="str">
        <f>IF(P3843="","",(VLOOKUP(P3843,Flora!$F$2:$M$7000,2,FALSE)))</f>
        <v/>
      </c>
      <c r="R3843" t="str">
        <f>IF(P3843="","",(VLOOKUP(P3843,Flora!$F$2:$M$7000,3,FALSE)))</f>
        <v/>
      </c>
      <c r="S3843" t="str">
        <f>IF(P3843="","",(VLOOKUP(P3843,Flora!$F$2:$M$7000,4,FALSE)))</f>
        <v/>
      </c>
    </row>
    <row r="3844" spans="17:19" x14ac:dyDescent="0.25">
      <c r="Q3844" t="str">
        <f>IF(P3844="","",(VLOOKUP(P3844,Flora!$F$2:$M$7000,2,FALSE)))</f>
        <v/>
      </c>
      <c r="R3844" t="str">
        <f>IF(P3844="","",(VLOOKUP(P3844,Flora!$F$2:$M$7000,3,FALSE)))</f>
        <v/>
      </c>
      <c r="S3844" t="str">
        <f>IF(P3844="","",(VLOOKUP(P3844,Flora!$F$2:$M$7000,4,FALSE)))</f>
        <v/>
      </c>
    </row>
    <row r="3845" spans="17:19" x14ac:dyDescent="0.25">
      <c r="Q3845" t="str">
        <f>IF(P3845="","",(VLOOKUP(P3845,Flora!$F$2:$M$7000,2,FALSE)))</f>
        <v/>
      </c>
      <c r="R3845" t="str">
        <f>IF(P3845="","",(VLOOKUP(P3845,Flora!$F$2:$M$7000,3,FALSE)))</f>
        <v/>
      </c>
      <c r="S3845" t="str">
        <f>IF(P3845="","",(VLOOKUP(P3845,Flora!$F$2:$M$7000,4,FALSE)))</f>
        <v/>
      </c>
    </row>
    <row r="3846" spans="17:19" x14ac:dyDescent="0.25">
      <c r="Q3846" t="str">
        <f>IF(P3846="","",(VLOOKUP(P3846,Flora!$F$2:$M$7000,2,FALSE)))</f>
        <v/>
      </c>
      <c r="R3846" t="str">
        <f>IF(P3846="","",(VLOOKUP(P3846,Flora!$F$2:$M$7000,3,FALSE)))</f>
        <v/>
      </c>
      <c r="S3846" t="str">
        <f>IF(P3846="","",(VLOOKUP(P3846,Flora!$F$2:$M$7000,4,FALSE)))</f>
        <v/>
      </c>
    </row>
    <row r="3847" spans="17:19" x14ac:dyDescent="0.25">
      <c r="Q3847" t="str">
        <f>IF(P3847="","",(VLOOKUP(P3847,Flora!$F$2:$M$7000,2,FALSE)))</f>
        <v/>
      </c>
      <c r="R3847" t="str">
        <f>IF(P3847="","",(VLOOKUP(P3847,Flora!$F$2:$M$7000,3,FALSE)))</f>
        <v/>
      </c>
      <c r="S3847" t="str">
        <f>IF(P3847="","",(VLOOKUP(P3847,Flora!$F$2:$M$7000,4,FALSE)))</f>
        <v/>
      </c>
    </row>
    <row r="3848" spans="17:19" x14ac:dyDescent="0.25">
      <c r="Q3848" t="str">
        <f>IF(P3848="","",(VLOOKUP(P3848,Flora!$F$2:$M$7000,2,FALSE)))</f>
        <v/>
      </c>
      <c r="R3848" t="str">
        <f>IF(P3848="","",(VLOOKUP(P3848,Flora!$F$2:$M$7000,3,FALSE)))</f>
        <v/>
      </c>
      <c r="S3848" t="str">
        <f>IF(P3848="","",(VLOOKUP(P3848,Flora!$F$2:$M$7000,4,FALSE)))</f>
        <v/>
      </c>
    </row>
    <row r="3849" spans="17:19" x14ac:dyDescent="0.25">
      <c r="Q3849" t="str">
        <f>IF(P3849="","",(VLOOKUP(P3849,Flora!$F$2:$M$7000,2,FALSE)))</f>
        <v/>
      </c>
      <c r="R3849" t="str">
        <f>IF(P3849="","",(VLOOKUP(P3849,Flora!$F$2:$M$7000,3,FALSE)))</f>
        <v/>
      </c>
      <c r="S3849" t="str">
        <f>IF(P3849="","",(VLOOKUP(P3849,Flora!$F$2:$M$7000,4,FALSE)))</f>
        <v/>
      </c>
    </row>
    <row r="3850" spans="17:19" x14ac:dyDescent="0.25">
      <c r="Q3850" t="str">
        <f>IF(P3850="","",(VLOOKUP(P3850,Flora!$F$2:$M$7000,2,FALSE)))</f>
        <v/>
      </c>
      <c r="R3850" t="str">
        <f>IF(P3850="","",(VLOOKUP(P3850,Flora!$F$2:$M$7000,3,FALSE)))</f>
        <v/>
      </c>
      <c r="S3850" t="str">
        <f>IF(P3850="","",(VLOOKUP(P3850,Flora!$F$2:$M$7000,4,FALSE)))</f>
        <v/>
      </c>
    </row>
    <row r="3851" spans="17:19" x14ac:dyDescent="0.25">
      <c r="Q3851" t="str">
        <f>IF(P3851="","",(VLOOKUP(P3851,Flora!$F$2:$M$7000,2,FALSE)))</f>
        <v/>
      </c>
      <c r="R3851" t="str">
        <f>IF(P3851="","",(VLOOKUP(P3851,Flora!$F$2:$M$7000,3,FALSE)))</f>
        <v/>
      </c>
      <c r="S3851" t="str">
        <f>IF(P3851="","",(VLOOKUP(P3851,Flora!$F$2:$M$7000,4,FALSE)))</f>
        <v/>
      </c>
    </row>
    <row r="3852" spans="17:19" x14ac:dyDescent="0.25">
      <c r="Q3852" t="str">
        <f>IF(P3852="","",(VLOOKUP(P3852,Flora!$F$2:$M$7000,2,FALSE)))</f>
        <v/>
      </c>
      <c r="R3852" t="str">
        <f>IF(P3852="","",(VLOOKUP(P3852,Flora!$F$2:$M$7000,3,FALSE)))</f>
        <v/>
      </c>
      <c r="S3852" t="str">
        <f>IF(P3852="","",(VLOOKUP(P3852,Flora!$F$2:$M$7000,4,FALSE)))</f>
        <v/>
      </c>
    </row>
    <row r="3853" spans="17:19" x14ac:dyDescent="0.25">
      <c r="Q3853" t="str">
        <f>IF(P3853="","",(VLOOKUP(P3853,Flora!$F$2:$M$7000,2,FALSE)))</f>
        <v/>
      </c>
      <c r="R3853" t="str">
        <f>IF(P3853="","",(VLOOKUP(P3853,Flora!$F$2:$M$7000,3,FALSE)))</f>
        <v/>
      </c>
      <c r="S3853" t="str">
        <f>IF(P3853="","",(VLOOKUP(P3853,Flora!$F$2:$M$7000,4,FALSE)))</f>
        <v/>
      </c>
    </row>
    <row r="3854" spans="17:19" x14ac:dyDescent="0.25">
      <c r="Q3854" t="str">
        <f>IF(P3854="","",(VLOOKUP(P3854,Flora!$F$2:$M$7000,2,FALSE)))</f>
        <v/>
      </c>
      <c r="R3854" t="str">
        <f>IF(P3854="","",(VLOOKUP(P3854,Flora!$F$2:$M$7000,3,FALSE)))</f>
        <v/>
      </c>
      <c r="S3854" t="str">
        <f>IF(P3854="","",(VLOOKUP(P3854,Flora!$F$2:$M$7000,4,FALSE)))</f>
        <v/>
      </c>
    </row>
    <row r="3855" spans="17:19" x14ac:dyDescent="0.25">
      <c r="Q3855" t="str">
        <f>IF(P3855="","",(VLOOKUP(P3855,Flora!$F$2:$M$7000,2,FALSE)))</f>
        <v/>
      </c>
      <c r="R3855" t="str">
        <f>IF(P3855="","",(VLOOKUP(P3855,Flora!$F$2:$M$7000,3,FALSE)))</f>
        <v/>
      </c>
      <c r="S3855" t="str">
        <f>IF(P3855="","",(VLOOKUP(P3855,Flora!$F$2:$M$7000,4,FALSE)))</f>
        <v/>
      </c>
    </row>
    <row r="3856" spans="17:19" x14ac:dyDescent="0.25">
      <c r="Q3856" t="str">
        <f>IF(P3856="","",(VLOOKUP(P3856,Flora!$F$2:$M$7000,2,FALSE)))</f>
        <v/>
      </c>
      <c r="R3856" t="str">
        <f>IF(P3856="","",(VLOOKUP(P3856,Flora!$F$2:$M$7000,3,FALSE)))</f>
        <v/>
      </c>
      <c r="S3856" t="str">
        <f>IF(P3856="","",(VLOOKUP(P3856,Flora!$F$2:$M$7000,4,FALSE)))</f>
        <v/>
      </c>
    </row>
    <row r="3857" spans="17:19" x14ac:dyDescent="0.25">
      <c r="Q3857" t="str">
        <f>IF(P3857="","",(VLOOKUP(P3857,Flora!$F$2:$M$7000,2,FALSE)))</f>
        <v/>
      </c>
      <c r="R3857" t="str">
        <f>IF(P3857="","",(VLOOKUP(P3857,Flora!$F$2:$M$7000,3,FALSE)))</f>
        <v/>
      </c>
      <c r="S3857" t="str">
        <f>IF(P3857="","",(VLOOKUP(P3857,Flora!$F$2:$M$7000,4,FALSE)))</f>
        <v/>
      </c>
    </row>
    <row r="3858" spans="17:19" x14ac:dyDescent="0.25">
      <c r="Q3858" t="str">
        <f>IF(P3858="","",(VLOOKUP(P3858,Flora!$F$2:$M$7000,2,FALSE)))</f>
        <v/>
      </c>
      <c r="R3858" t="str">
        <f>IF(P3858="","",(VLOOKUP(P3858,Flora!$F$2:$M$7000,3,FALSE)))</f>
        <v/>
      </c>
      <c r="S3858" t="str">
        <f>IF(P3858="","",(VLOOKUP(P3858,Flora!$F$2:$M$7000,4,FALSE)))</f>
        <v/>
      </c>
    </row>
    <row r="3859" spans="17:19" x14ac:dyDescent="0.25">
      <c r="Q3859" t="str">
        <f>IF(P3859="","",(VLOOKUP(P3859,Flora!$F$2:$M$7000,2,FALSE)))</f>
        <v/>
      </c>
      <c r="R3859" t="str">
        <f>IF(P3859="","",(VLOOKUP(P3859,Flora!$F$2:$M$7000,3,FALSE)))</f>
        <v/>
      </c>
      <c r="S3859" t="str">
        <f>IF(P3859="","",(VLOOKUP(P3859,Flora!$F$2:$M$7000,4,FALSE)))</f>
        <v/>
      </c>
    </row>
    <row r="3860" spans="17:19" x14ac:dyDescent="0.25">
      <c r="Q3860" t="str">
        <f>IF(P3860="","",(VLOOKUP(P3860,Flora!$F$2:$M$7000,2,FALSE)))</f>
        <v/>
      </c>
      <c r="R3860" t="str">
        <f>IF(P3860="","",(VLOOKUP(P3860,Flora!$F$2:$M$7000,3,FALSE)))</f>
        <v/>
      </c>
      <c r="S3860" t="str">
        <f>IF(P3860="","",(VLOOKUP(P3860,Flora!$F$2:$M$7000,4,FALSE)))</f>
        <v/>
      </c>
    </row>
    <row r="3861" spans="17:19" x14ac:dyDescent="0.25">
      <c r="Q3861" t="str">
        <f>IF(P3861="","",(VLOOKUP(P3861,Flora!$F$2:$M$7000,2,FALSE)))</f>
        <v/>
      </c>
      <c r="R3861" t="str">
        <f>IF(P3861="","",(VLOOKUP(P3861,Flora!$F$2:$M$7000,3,FALSE)))</f>
        <v/>
      </c>
      <c r="S3861" t="str">
        <f>IF(P3861="","",(VLOOKUP(P3861,Flora!$F$2:$M$7000,4,FALSE)))</f>
        <v/>
      </c>
    </row>
    <row r="3862" spans="17:19" x14ac:dyDescent="0.25">
      <c r="Q3862" t="str">
        <f>IF(P3862="","",(VLOOKUP(P3862,Flora!$F$2:$M$7000,2,FALSE)))</f>
        <v/>
      </c>
      <c r="R3862" t="str">
        <f>IF(P3862="","",(VLOOKUP(P3862,Flora!$F$2:$M$7000,3,FALSE)))</f>
        <v/>
      </c>
      <c r="S3862" t="str">
        <f>IF(P3862="","",(VLOOKUP(P3862,Flora!$F$2:$M$7000,4,FALSE)))</f>
        <v/>
      </c>
    </row>
    <row r="3863" spans="17:19" x14ac:dyDescent="0.25">
      <c r="Q3863" t="str">
        <f>IF(P3863="","",(VLOOKUP(P3863,Flora!$F$2:$M$7000,2,FALSE)))</f>
        <v/>
      </c>
      <c r="R3863" t="str">
        <f>IF(P3863="","",(VLOOKUP(P3863,Flora!$F$2:$M$7000,3,FALSE)))</f>
        <v/>
      </c>
      <c r="S3863" t="str">
        <f>IF(P3863="","",(VLOOKUP(P3863,Flora!$F$2:$M$7000,4,FALSE)))</f>
        <v/>
      </c>
    </row>
    <row r="3864" spans="17:19" x14ac:dyDescent="0.25">
      <c r="Q3864" t="str">
        <f>IF(P3864="","",(VLOOKUP(P3864,Flora!$F$2:$M$7000,2,FALSE)))</f>
        <v/>
      </c>
      <c r="R3864" t="str">
        <f>IF(P3864="","",(VLOOKUP(P3864,Flora!$F$2:$M$7000,3,FALSE)))</f>
        <v/>
      </c>
      <c r="S3864" t="str">
        <f>IF(P3864="","",(VLOOKUP(P3864,Flora!$F$2:$M$7000,4,FALSE)))</f>
        <v/>
      </c>
    </row>
    <row r="3865" spans="17:19" x14ac:dyDescent="0.25">
      <c r="Q3865" t="str">
        <f>IF(P3865="","",(VLOOKUP(P3865,Flora!$F$2:$M$7000,2,FALSE)))</f>
        <v/>
      </c>
      <c r="R3865" t="str">
        <f>IF(P3865="","",(VLOOKUP(P3865,Flora!$F$2:$M$7000,3,FALSE)))</f>
        <v/>
      </c>
      <c r="S3865" t="str">
        <f>IF(P3865="","",(VLOOKUP(P3865,Flora!$F$2:$M$7000,4,FALSE)))</f>
        <v/>
      </c>
    </row>
    <row r="3866" spans="17:19" x14ac:dyDescent="0.25">
      <c r="Q3866" t="str">
        <f>IF(P3866="","",(VLOOKUP(P3866,Flora!$F$2:$M$7000,2,FALSE)))</f>
        <v/>
      </c>
      <c r="R3866" t="str">
        <f>IF(P3866="","",(VLOOKUP(P3866,Flora!$F$2:$M$7000,3,FALSE)))</f>
        <v/>
      </c>
      <c r="S3866" t="str">
        <f>IF(P3866="","",(VLOOKUP(P3866,Flora!$F$2:$M$7000,4,FALSE)))</f>
        <v/>
      </c>
    </row>
    <row r="3867" spans="17:19" x14ac:dyDescent="0.25">
      <c r="Q3867" t="str">
        <f>IF(P3867="","",(VLOOKUP(P3867,Flora!$F$2:$M$7000,2,FALSE)))</f>
        <v/>
      </c>
      <c r="R3867" t="str">
        <f>IF(P3867="","",(VLOOKUP(P3867,Flora!$F$2:$M$7000,3,FALSE)))</f>
        <v/>
      </c>
      <c r="S3867" t="str">
        <f>IF(P3867="","",(VLOOKUP(P3867,Flora!$F$2:$M$7000,4,FALSE)))</f>
        <v/>
      </c>
    </row>
    <row r="3868" spans="17:19" x14ac:dyDescent="0.25">
      <c r="Q3868" t="str">
        <f>IF(P3868="","",(VLOOKUP(P3868,Flora!$F$2:$M$7000,2,FALSE)))</f>
        <v/>
      </c>
      <c r="R3868" t="str">
        <f>IF(P3868="","",(VLOOKUP(P3868,Flora!$F$2:$M$7000,3,FALSE)))</f>
        <v/>
      </c>
      <c r="S3868" t="str">
        <f>IF(P3868="","",(VLOOKUP(P3868,Flora!$F$2:$M$7000,4,FALSE)))</f>
        <v/>
      </c>
    </row>
    <row r="3869" spans="17:19" x14ac:dyDescent="0.25">
      <c r="Q3869" t="str">
        <f>IF(P3869="","",(VLOOKUP(P3869,Flora!$F$2:$M$7000,2,FALSE)))</f>
        <v/>
      </c>
      <c r="R3869" t="str">
        <f>IF(P3869="","",(VLOOKUP(P3869,Flora!$F$2:$M$7000,3,FALSE)))</f>
        <v/>
      </c>
      <c r="S3869" t="str">
        <f>IF(P3869="","",(VLOOKUP(P3869,Flora!$F$2:$M$7000,4,FALSE)))</f>
        <v/>
      </c>
    </row>
    <row r="3870" spans="17:19" x14ac:dyDescent="0.25">
      <c r="Q3870" t="str">
        <f>IF(P3870="","",(VLOOKUP(P3870,Flora!$F$2:$M$7000,2,FALSE)))</f>
        <v/>
      </c>
      <c r="R3870" t="str">
        <f>IF(P3870="","",(VLOOKUP(P3870,Flora!$F$2:$M$7000,3,FALSE)))</f>
        <v/>
      </c>
      <c r="S3870" t="str">
        <f>IF(P3870="","",(VLOOKUP(P3870,Flora!$F$2:$M$7000,4,FALSE)))</f>
        <v/>
      </c>
    </row>
    <row r="3871" spans="17:19" x14ac:dyDescent="0.25">
      <c r="Q3871" t="str">
        <f>IF(P3871="","",(VLOOKUP(P3871,Flora!$F$2:$M$7000,2,FALSE)))</f>
        <v/>
      </c>
      <c r="R3871" t="str">
        <f>IF(P3871="","",(VLOOKUP(P3871,Flora!$F$2:$M$7000,3,FALSE)))</f>
        <v/>
      </c>
      <c r="S3871" t="str">
        <f>IF(P3871="","",(VLOOKUP(P3871,Flora!$F$2:$M$7000,4,FALSE)))</f>
        <v/>
      </c>
    </row>
    <row r="3872" spans="17:19" x14ac:dyDescent="0.25">
      <c r="Q3872" t="str">
        <f>IF(P3872="","",(VLOOKUP(P3872,Flora!$F$2:$M$7000,2,FALSE)))</f>
        <v/>
      </c>
      <c r="R3872" t="str">
        <f>IF(P3872="","",(VLOOKUP(P3872,Flora!$F$2:$M$7000,3,FALSE)))</f>
        <v/>
      </c>
      <c r="S3872" t="str">
        <f>IF(P3872="","",(VLOOKUP(P3872,Flora!$F$2:$M$7000,4,FALSE)))</f>
        <v/>
      </c>
    </row>
    <row r="3873" spans="17:19" x14ac:dyDescent="0.25">
      <c r="Q3873" t="str">
        <f>IF(P3873="","",(VLOOKUP(P3873,Flora!$F$2:$M$7000,2,FALSE)))</f>
        <v/>
      </c>
      <c r="R3873" t="str">
        <f>IF(P3873="","",(VLOOKUP(P3873,Flora!$F$2:$M$7000,3,FALSE)))</f>
        <v/>
      </c>
      <c r="S3873" t="str">
        <f>IF(P3873="","",(VLOOKUP(P3873,Flora!$F$2:$M$7000,4,FALSE)))</f>
        <v/>
      </c>
    </row>
    <row r="3874" spans="17:19" x14ac:dyDescent="0.25">
      <c r="Q3874" t="str">
        <f>IF(P3874="","",(VLOOKUP(P3874,Flora!$F$2:$M$7000,2,FALSE)))</f>
        <v/>
      </c>
      <c r="R3874" t="str">
        <f>IF(P3874="","",(VLOOKUP(P3874,Flora!$F$2:$M$7000,3,FALSE)))</f>
        <v/>
      </c>
      <c r="S3874" t="str">
        <f>IF(P3874="","",(VLOOKUP(P3874,Flora!$F$2:$M$7000,4,FALSE)))</f>
        <v/>
      </c>
    </row>
    <row r="3875" spans="17:19" x14ac:dyDescent="0.25">
      <c r="Q3875" t="str">
        <f>IF(P3875="","",(VLOOKUP(P3875,Flora!$F$2:$M$7000,2,FALSE)))</f>
        <v/>
      </c>
      <c r="R3875" t="str">
        <f>IF(P3875="","",(VLOOKUP(P3875,Flora!$F$2:$M$7000,3,FALSE)))</f>
        <v/>
      </c>
      <c r="S3875" t="str">
        <f>IF(P3875="","",(VLOOKUP(P3875,Flora!$F$2:$M$7000,4,FALSE)))</f>
        <v/>
      </c>
    </row>
    <row r="3876" spans="17:19" x14ac:dyDescent="0.25">
      <c r="Q3876" t="str">
        <f>IF(P3876="","",(VLOOKUP(P3876,Flora!$F$2:$M$7000,2,FALSE)))</f>
        <v/>
      </c>
      <c r="R3876" t="str">
        <f>IF(P3876="","",(VLOOKUP(P3876,Flora!$F$2:$M$7000,3,FALSE)))</f>
        <v/>
      </c>
      <c r="S3876" t="str">
        <f>IF(P3876="","",(VLOOKUP(P3876,Flora!$F$2:$M$7000,4,FALSE)))</f>
        <v/>
      </c>
    </row>
    <row r="3877" spans="17:19" x14ac:dyDescent="0.25">
      <c r="Q3877" t="str">
        <f>IF(P3877="","",(VLOOKUP(P3877,Flora!$F$2:$M$7000,2,FALSE)))</f>
        <v/>
      </c>
      <c r="R3877" t="str">
        <f>IF(P3877="","",(VLOOKUP(P3877,Flora!$F$2:$M$7000,3,FALSE)))</f>
        <v/>
      </c>
      <c r="S3877" t="str">
        <f>IF(P3877="","",(VLOOKUP(P3877,Flora!$F$2:$M$7000,4,FALSE)))</f>
        <v/>
      </c>
    </row>
    <row r="3878" spans="17:19" x14ac:dyDescent="0.25">
      <c r="Q3878" t="str">
        <f>IF(P3878="","",(VLOOKUP(P3878,Flora!$F$2:$M$7000,2,FALSE)))</f>
        <v/>
      </c>
      <c r="R3878" t="str">
        <f>IF(P3878="","",(VLOOKUP(P3878,Flora!$F$2:$M$7000,3,FALSE)))</f>
        <v/>
      </c>
      <c r="S3878" t="str">
        <f>IF(P3878="","",(VLOOKUP(P3878,Flora!$F$2:$M$7000,4,FALSE)))</f>
        <v/>
      </c>
    </row>
    <row r="3879" spans="17:19" x14ac:dyDescent="0.25">
      <c r="Q3879" t="str">
        <f>IF(P3879="","",(VLOOKUP(P3879,Flora!$F$2:$M$7000,2,FALSE)))</f>
        <v/>
      </c>
      <c r="R3879" t="str">
        <f>IF(P3879="","",(VLOOKUP(P3879,Flora!$F$2:$M$7000,3,FALSE)))</f>
        <v/>
      </c>
      <c r="S3879" t="str">
        <f>IF(P3879="","",(VLOOKUP(P3879,Flora!$F$2:$M$7000,4,FALSE)))</f>
        <v/>
      </c>
    </row>
    <row r="3880" spans="17:19" x14ac:dyDescent="0.25">
      <c r="Q3880" t="str">
        <f>IF(P3880="","",(VLOOKUP(P3880,Flora!$F$2:$M$7000,2,FALSE)))</f>
        <v/>
      </c>
      <c r="R3880" t="str">
        <f>IF(P3880="","",(VLOOKUP(P3880,Flora!$F$2:$M$7000,3,FALSE)))</f>
        <v/>
      </c>
      <c r="S3880" t="str">
        <f>IF(P3880="","",(VLOOKUP(P3880,Flora!$F$2:$M$7000,4,FALSE)))</f>
        <v/>
      </c>
    </row>
    <row r="3881" spans="17:19" x14ac:dyDescent="0.25">
      <c r="Q3881" t="str">
        <f>IF(P3881="","",(VLOOKUP(P3881,Flora!$F$2:$M$7000,2,FALSE)))</f>
        <v/>
      </c>
      <c r="R3881" t="str">
        <f>IF(P3881="","",(VLOOKUP(P3881,Flora!$F$2:$M$7000,3,FALSE)))</f>
        <v/>
      </c>
      <c r="S3881" t="str">
        <f>IF(P3881="","",(VLOOKUP(P3881,Flora!$F$2:$M$7000,4,FALSE)))</f>
        <v/>
      </c>
    </row>
    <row r="3882" spans="17:19" x14ac:dyDescent="0.25">
      <c r="Q3882" t="str">
        <f>IF(P3882="","",(VLOOKUP(P3882,Flora!$F$2:$M$7000,2,FALSE)))</f>
        <v/>
      </c>
      <c r="R3882" t="str">
        <f>IF(P3882="","",(VLOOKUP(P3882,Flora!$F$2:$M$7000,3,FALSE)))</f>
        <v/>
      </c>
      <c r="S3882" t="str">
        <f>IF(P3882="","",(VLOOKUP(P3882,Flora!$F$2:$M$7000,4,FALSE)))</f>
        <v/>
      </c>
    </row>
    <row r="3883" spans="17:19" x14ac:dyDescent="0.25">
      <c r="Q3883" t="str">
        <f>IF(P3883="","",(VLOOKUP(P3883,Flora!$F$2:$M$7000,2,FALSE)))</f>
        <v/>
      </c>
      <c r="R3883" t="str">
        <f>IF(P3883="","",(VLOOKUP(P3883,Flora!$F$2:$M$7000,3,FALSE)))</f>
        <v/>
      </c>
      <c r="S3883" t="str">
        <f>IF(P3883="","",(VLOOKUP(P3883,Flora!$F$2:$M$7000,4,FALSE)))</f>
        <v/>
      </c>
    </row>
    <row r="3884" spans="17:19" x14ac:dyDescent="0.25">
      <c r="Q3884" t="str">
        <f>IF(P3884="","",(VLOOKUP(P3884,Flora!$F$2:$M$7000,2,FALSE)))</f>
        <v/>
      </c>
      <c r="R3884" t="str">
        <f>IF(P3884="","",(VLOOKUP(P3884,Flora!$F$2:$M$7000,3,FALSE)))</f>
        <v/>
      </c>
      <c r="S3884" t="str">
        <f>IF(P3884="","",(VLOOKUP(P3884,Flora!$F$2:$M$7000,4,FALSE)))</f>
        <v/>
      </c>
    </row>
    <row r="3885" spans="17:19" x14ac:dyDescent="0.25">
      <c r="Q3885" t="str">
        <f>IF(P3885="","",(VLOOKUP(P3885,Flora!$F$2:$M$7000,2,FALSE)))</f>
        <v/>
      </c>
      <c r="R3885" t="str">
        <f>IF(P3885="","",(VLOOKUP(P3885,Flora!$F$2:$M$7000,3,FALSE)))</f>
        <v/>
      </c>
      <c r="S3885" t="str">
        <f>IF(P3885="","",(VLOOKUP(P3885,Flora!$F$2:$M$7000,4,FALSE)))</f>
        <v/>
      </c>
    </row>
    <row r="3886" spans="17:19" x14ac:dyDescent="0.25">
      <c r="Q3886" t="str">
        <f>IF(P3886="","",(VLOOKUP(P3886,Flora!$F$2:$M$7000,2,FALSE)))</f>
        <v/>
      </c>
      <c r="R3886" t="str">
        <f>IF(P3886="","",(VLOOKUP(P3886,Flora!$F$2:$M$7000,3,FALSE)))</f>
        <v/>
      </c>
      <c r="S3886" t="str">
        <f>IF(P3886="","",(VLOOKUP(P3886,Flora!$F$2:$M$7000,4,FALSE)))</f>
        <v/>
      </c>
    </row>
    <row r="3887" spans="17:19" x14ac:dyDescent="0.25">
      <c r="Q3887" t="str">
        <f>IF(P3887="","",(VLOOKUP(P3887,Flora!$F$2:$M$7000,2,FALSE)))</f>
        <v/>
      </c>
      <c r="R3887" t="str">
        <f>IF(P3887="","",(VLOOKUP(P3887,Flora!$F$2:$M$7000,3,FALSE)))</f>
        <v/>
      </c>
      <c r="S3887" t="str">
        <f>IF(P3887="","",(VLOOKUP(P3887,Flora!$F$2:$M$7000,4,FALSE)))</f>
        <v/>
      </c>
    </row>
    <row r="3888" spans="17:19" x14ac:dyDescent="0.25">
      <c r="Q3888" t="str">
        <f>IF(P3888="","",(VLOOKUP(P3888,Flora!$F$2:$M$7000,2,FALSE)))</f>
        <v/>
      </c>
      <c r="R3888" t="str">
        <f>IF(P3888="","",(VLOOKUP(P3888,Flora!$F$2:$M$7000,3,FALSE)))</f>
        <v/>
      </c>
      <c r="S3888" t="str">
        <f>IF(P3888="","",(VLOOKUP(P3888,Flora!$F$2:$M$7000,4,FALSE)))</f>
        <v/>
      </c>
    </row>
    <row r="3889" spans="17:19" x14ac:dyDescent="0.25">
      <c r="Q3889" t="str">
        <f>IF(P3889="","",(VLOOKUP(P3889,Flora!$F$2:$M$7000,2,FALSE)))</f>
        <v/>
      </c>
      <c r="R3889" t="str">
        <f>IF(P3889="","",(VLOOKUP(P3889,Flora!$F$2:$M$7000,3,FALSE)))</f>
        <v/>
      </c>
      <c r="S3889" t="str">
        <f>IF(P3889="","",(VLOOKUP(P3889,Flora!$F$2:$M$7000,4,FALSE)))</f>
        <v/>
      </c>
    </row>
    <row r="3890" spans="17:19" x14ac:dyDescent="0.25">
      <c r="Q3890" t="str">
        <f>IF(P3890="","",(VLOOKUP(P3890,Flora!$F$2:$M$7000,2,FALSE)))</f>
        <v/>
      </c>
      <c r="R3890" t="str">
        <f>IF(P3890="","",(VLOOKUP(P3890,Flora!$F$2:$M$7000,3,FALSE)))</f>
        <v/>
      </c>
      <c r="S3890" t="str">
        <f>IF(P3890="","",(VLOOKUP(P3890,Flora!$F$2:$M$7000,4,FALSE)))</f>
        <v/>
      </c>
    </row>
    <row r="3891" spans="17:19" x14ac:dyDescent="0.25">
      <c r="Q3891" t="str">
        <f>IF(P3891="","",(VLOOKUP(P3891,Flora!$F$2:$M$7000,2,FALSE)))</f>
        <v/>
      </c>
      <c r="R3891" t="str">
        <f>IF(P3891="","",(VLOOKUP(P3891,Flora!$F$2:$M$7000,3,FALSE)))</f>
        <v/>
      </c>
      <c r="S3891" t="str">
        <f>IF(P3891="","",(VLOOKUP(P3891,Flora!$F$2:$M$7000,4,FALSE)))</f>
        <v/>
      </c>
    </row>
    <row r="3892" spans="17:19" x14ac:dyDescent="0.25">
      <c r="Q3892" t="str">
        <f>IF(P3892="","",(VLOOKUP(P3892,Flora!$F$2:$M$7000,2,FALSE)))</f>
        <v/>
      </c>
      <c r="R3892" t="str">
        <f>IF(P3892="","",(VLOOKUP(P3892,Flora!$F$2:$M$7000,3,FALSE)))</f>
        <v/>
      </c>
      <c r="S3892" t="str">
        <f>IF(P3892="","",(VLOOKUP(P3892,Flora!$F$2:$M$7000,4,FALSE)))</f>
        <v/>
      </c>
    </row>
    <row r="3893" spans="17:19" x14ac:dyDescent="0.25">
      <c r="Q3893" t="str">
        <f>IF(P3893="","",(VLOOKUP(P3893,Flora!$F$2:$M$7000,2,FALSE)))</f>
        <v/>
      </c>
      <c r="R3893" t="str">
        <f>IF(P3893="","",(VLOOKUP(P3893,Flora!$F$2:$M$7000,3,FALSE)))</f>
        <v/>
      </c>
      <c r="S3893" t="str">
        <f>IF(P3893="","",(VLOOKUP(P3893,Flora!$F$2:$M$7000,4,FALSE)))</f>
        <v/>
      </c>
    </row>
    <row r="3894" spans="17:19" x14ac:dyDescent="0.25">
      <c r="Q3894" t="str">
        <f>IF(P3894="","",(VLOOKUP(P3894,Flora!$F$2:$M$7000,2,FALSE)))</f>
        <v/>
      </c>
      <c r="R3894" t="str">
        <f>IF(P3894="","",(VLOOKUP(P3894,Flora!$F$2:$M$7000,3,FALSE)))</f>
        <v/>
      </c>
      <c r="S3894" t="str">
        <f>IF(P3894="","",(VLOOKUP(P3894,Flora!$F$2:$M$7000,4,FALSE)))</f>
        <v/>
      </c>
    </row>
    <row r="3895" spans="17:19" x14ac:dyDescent="0.25">
      <c r="Q3895" t="str">
        <f>IF(P3895="","",(VLOOKUP(P3895,Flora!$F$2:$M$7000,2,FALSE)))</f>
        <v/>
      </c>
      <c r="R3895" t="str">
        <f>IF(P3895="","",(VLOOKUP(P3895,Flora!$F$2:$M$7000,3,FALSE)))</f>
        <v/>
      </c>
      <c r="S3895" t="str">
        <f>IF(P3895="","",(VLOOKUP(P3895,Flora!$F$2:$M$7000,4,FALSE)))</f>
        <v/>
      </c>
    </row>
    <row r="3896" spans="17:19" x14ac:dyDescent="0.25">
      <c r="Q3896" t="str">
        <f>IF(P3896="","",(VLOOKUP(P3896,Flora!$F$2:$M$7000,2,FALSE)))</f>
        <v/>
      </c>
      <c r="R3896" t="str">
        <f>IF(P3896="","",(VLOOKUP(P3896,Flora!$F$2:$M$7000,3,FALSE)))</f>
        <v/>
      </c>
      <c r="S3896" t="str">
        <f>IF(P3896="","",(VLOOKUP(P3896,Flora!$F$2:$M$7000,4,FALSE)))</f>
        <v/>
      </c>
    </row>
    <row r="3897" spans="17:19" x14ac:dyDescent="0.25">
      <c r="Q3897" t="str">
        <f>IF(P3897="","",(VLOOKUP(P3897,Flora!$F$2:$M$7000,2,FALSE)))</f>
        <v/>
      </c>
      <c r="R3897" t="str">
        <f>IF(P3897="","",(VLOOKUP(P3897,Flora!$F$2:$M$7000,3,FALSE)))</f>
        <v/>
      </c>
      <c r="S3897" t="str">
        <f>IF(P3897="","",(VLOOKUP(P3897,Flora!$F$2:$M$7000,4,FALSE)))</f>
        <v/>
      </c>
    </row>
    <row r="3898" spans="17:19" x14ac:dyDescent="0.25">
      <c r="Q3898" t="str">
        <f>IF(P3898="","",(VLOOKUP(P3898,Flora!$F$2:$M$7000,2,FALSE)))</f>
        <v/>
      </c>
      <c r="R3898" t="str">
        <f>IF(P3898="","",(VLOOKUP(P3898,Flora!$F$2:$M$7000,3,FALSE)))</f>
        <v/>
      </c>
      <c r="S3898" t="str">
        <f>IF(P3898="","",(VLOOKUP(P3898,Flora!$F$2:$M$7000,4,FALSE)))</f>
        <v/>
      </c>
    </row>
    <row r="3899" spans="17:19" x14ac:dyDescent="0.25">
      <c r="Q3899" t="str">
        <f>IF(P3899="","",(VLOOKUP(P3899,Flora!$F$2:$M$7000,2,FALSE)))</f>
        <v/>
      </c>
      <c r="R3899" t="str">
        <f>IF(P3899="","",(VLOOKUP(P3899,Flora!$F$2:$M$7000,3,FALSE)))</f>
        <v/>
      </c>
      <c r="S3899" t="str">
        <f>IF(P3899="","",(VLOOKUP(P3899,Flora!$F$2:$M$7000,4,FALSE)))</f>
        <v/>
      </c>
    </row>
    <row r="3900" spans="17:19" x14ac:dyDescent="0.25">
      <c r="Q3900" t="str">
        <f>IF(P3900="","",(VLOOKUP(P3900,Flora!$F$2:$M$7000,2,FALSE)))</f>
        <v/>
      </c>
      <c r="R3900" t="str">
        <f>IF(P3900="","",(VLOOKUP(P3900,Flora!$F$2:$M$7000,3,FALSE)))</f>
        <v/>
      </c>
      <c r="S3900" t="str">
        <f>IF(P3900="","",(VLOOKUP(P3900,Flora!$F$2:$M$7000,4,FALSE)))</f>
        <v/>
      </c>
    </row>
    <row r="3901" spans="17:19" x14ac:dyDescent="0.25">
      <c r="Q3901" t="str">
        <f>IF(P3901="","",(VLOOKUP(P3901,Flora!$F$2:$M$7000,2,FALSE)))</f>
        <v/>
      </c>
      <c r="R3901" t="str">
        <f>IF(P3901="","",(VLOOKUP(P3901,Flora!$F$2:$M$7000,3,FALSE)))</f>
        <v/>
      </c>
      <c r="S3901" t="str">
        <f>IF(P3901="","",(VLOOKUP(P3901,Flora!$F$2:$M$7000,4,FALSE)))</f>
        <v/>
      </c>
    </row>
    <row r="3902" spans="17:19" x14ac:dyDescent="0.25">
      <c r="Q3902" t="str">
        <f>IF(P3902="","",(VLOOKUP(P3902,Flora!$F$2:$M$7000,2,FALSE)))</f>
        <v/>
      </c>
      <c r="R3902" t="str">
        <f>IF(P3902="","",(VLOOKUP(P3902,Flora!$F$2:$M$7000,3,FALSE)))</f>
        <v/>
      </c>
      <c r="S3902" t="str">
        <f>IF(P3902="","",(VLOOKUP(P3902,Flora!$F$2:$M$7000,4,FALSE)))</f>
        <v/>
      </c>
    </row>
    <row r="3903" spans="17:19" x14ac:dyDescent="0.25">
      <c r="Q3903" t="str">
        <f>IF(P3903="","",(VLOOKUP(P3903,Flora!$F$2:$M$7000,2,FALSE)))</f>
        <v/>
      </c>
      <c r="R3903" t="str">
        <f>IF(P3903="","",(VLOOKUP(P3903,Flora!$F$2:$M$7000,3,FALSE)))</f>
        <v/>
      </c>
      <c r="S3903" t="str">
        <f>IF(P3903="","",(VLOOKUP(P3903,Flora!$F$2:$M$7000,4,FALSE)))</f>
        <v/>
      </c>
    </row>
    <row r="3904" spans="17:19" x14ac:dyDescent="0.25">
      <c r="Q3904" t="str">
        <f>IF(P3904="","",(VLOOKUP(P3904,Flora!$F$2:$M$7000,2,FALSE)))</f>
        <v/>
      </c>
      <c r="R3904" t="str">
        <f>IF(P3904="","",(VLOOKUP(P3904,Flora!$F$2:$M$7000,3,FALSE)))</f>
        <v/>
      </c>
      <c r="S3904" t="str">
        <f>IF(P3904="","",(VLOOKUP(P3904,Flora!$F$2:$M$7000,4,FALSE)))</f>
        <v/>
      </c>
    </row>
    <row r="3905" spans="17:19" x14ac:dyDescent="0.25">
      <c r="Q3905" t="str">
        <f>IF(P3905="","",(VLOOKUP(P3905,Flora!$F$2:$M$7000,2,FALSE)))</f>
        <v/>
      </c>
      <c r="R3905" t="str">
        <f>IF(P3905="","",(VLOOKUP(P3905,Flora!$F$2:$M$7000,3,FALSE)))</f>
        <v/>
      </c>
      <c r="S3905" t="str">
        <f>IF(P3905="","",(VLOOKUP(P3905,Flora!$F$2:$M$7000,4,FALSE)))</f>
        <v/>
      </c>
    </row>
    <row r="3906" spans="17:19" x14ac:dyDescent="0.25">
      <c r="Q3906" t="str">
        <f>IF(P3906="","",(VLOOKUP(P3906,Flora!$F$2:$M$7000,2,FALSE)))</f>
        <v/>
      </c>
      <c r="R3906" t="str">
        <f>IF(P3906="","",(VLOOKUP(P3906,Flora!$F$2:$M$7000,3,FALSE)))</f>
        <v/>
      </c>
      <c r="S3906" t="str">
        <f>IF(P3906="","",(VLOOKUP(P3906,Flora!$F$2:$M$7000,4,FALSE)))</f>
        <v/>
      </c>
    </row>
    <row r="3907" spans="17:19" x14ac:dyDescent="0.25">
      <c r="Q3907" t="str">
        <f>IF(P3907="","",(VLOOKUP(P3907,Flora!$F$2:$M$7000,2,FALSE)))</f>
        <v/>
      </c>
      <c r="R3907" t="str">
        <f>IF(P3907="","",(VLOOKUP(P3907,Flora!$F$2:$M$7000,3,FALSE)))</f>
        <v/>
      </c>
      <c r="S3907" t="str">
        <f>IF(P3907="","",(VLOOKUP(P3907,Flora!$F$2:$M$7000,4,FALSE)))</f>
        <v/>
      </c>
    </row>
    <row r="3908" spans="17:19" x14ac:dyDescent="0.25">
      <c r="Q3908" t="str">
        <f>IF(P3908="","",(VLOOKUP(P3908,Flora!$F$2:$M$7000,2,FALSE)))</f>
        <v/>
      </c>
      <c r="R3908" t="str">
        <f>IF(P3908="","",(VLOOKUP(P3908,Flora!$F$2:$M$7000,3,FALSE)))</f>
        <v/>
      </c>
      <c r="S3908" t="str">
        <f>IF(P3908="","",(VLOOKUP(P3908,Flora!$F$2:$M$7000,4,FALSE)))</f>
        <v/>
      </c>
    </row>
    <row r="3909" spans="17:19" x14ac:dyDescent="0.25">
      <c r="Q3909" t="str">
        <f>IF(P3909="","",(VLOOKUP(P3909,Flora!$F$2:$M$7000,2,FALSE)))</f>
        <v/>
      </c>
      <c r="R3909" t="str">
        <f>IF(P3909="","",(VLOOKUP(P3909,Flora!$F$2:$M$7000,3,FALSE)))</f>
        <v/>
      </c>
      <c r="S3909" t="str">
        <f>IF(P3909="","",(VLOOKUP(P3909,Flora!$F$2:$M$7000,4,FALSE)))</f>
        <v/>
      </c>
    </row>
    <row r="3910" spans="17:19" x14ac:dyDescent="0.25">
      <c r="Q3910" t="str">
        <f>IF(P3910="","",(VLOOKUP(P3910,Flora!$F$2:$M$7000,2,FALSE)))</f>
        <v/>
      </c>
      <c r="R3910" t="str">
        <f>IF(P3910="","",(VLOOKUP(P3910,Flora!$F$2:$M$7000,3,FALSE)))</f>
        <v/>
      </c>
      <c r="S3910" t="str">
        <f>IF(P3910="","",(VLOOKUP(P3910,Flora!$F$2:$M$7000,4,FALSE)))</f>
        <v/>
      </c>
    </row>
    <row r="3911" spans="17:19" x14ac:dyDescent="0.25">
      <c r="Q3911" t="str">
        <f>IF(P3911="","",(VLOOKUP(P3911,Flora!$F$2:$M$7000,2,FALSE)))</f>
        <v/>
      </c>
      <c r="R3911" t="str">
        <f>IF(P3911="","",(VLOOKUP(P3911,Flora!$F$2:$M$7000,3,FALSE)))</f>
        <v/>
      </c>
      <c r="S3911" t="str">
        <f>IF(P3911="","",(VLOOKUP(P3911,Flora!$F$2:$M$7000,4,FALSE)))</f>
        <v/>
      </c>
    </row>
    <row r="3912" spans="17:19" x14ac:dyDescent="0.25">
      <c r="Q3912" t="str">
        <f>IF(P3912="","",(VLOOKUP(P3912,Flora!$F$2:$M$7000,2,FALSE)))</f>
        <v/>
      </c>
      <c r="R3912" t="str">
        <f>IF(P3912="","",(VLOOKUP(P3912,Flora!$F$2:$M$7000,3,FALSE)))</f>
        <v/>
      </c>
      <c r="S3912" t="str">
        <f>IF(P3912="","",(VLOOKUP(P3912,Flora!$F$2:$M$7000,4,FALSE)))</f>
        <v/>
      </c>
    </row>
    <row r="3913" spans="17:19" x14ac:dyDescent="0.25">
      <c r="Q3913" t="str">
        <f>IF(P3913="","",(VLOOKUP(P3913,Flora!$F$2:$M$7000,2,FALSE)))</f>
        <v/>
      </c>
      <c r="R3913" t="str">
        <f>IF(P3913="","",(VLOOKUP(P3913,Flora!$F$2:$M$7000,3,FALSE)))</f>
        <v/>
      </c>
      <c r="S3913" t="str">
        <f>IF(P3913="","",(VLOOKUP(P3913,Flora!$F$2:$M$7000,4,FALSE)))</f>
        <v/>
      </c>
    </row>
    <row r="3914" spans="17:19" x14ac:dyDescent="0.25">
      <c r="Q3914" t="str">
        <f>IF(P3914="","",(VLOOKUP(P3914,Flora!$F$2:$M$7000,2,FALSE)))</f>
        <v/>
      </c>
      <c r="R3914" t="str">
        <f>IF(P3914="","",(VLOOKUP(P3914,Flora!$F$2:$M$7000,3,FALSE)))</f>
        <v/>
      </c>
      <c r="S3914" t="str">
        <f>IF(P3914="","",(VLOOKUP(P3914,Flora!$F$2:$M$7000,4,FALSE)))</f>
        <v/>
      </c>
    </row>
    <row r="3915" spans="17:19" x14ac:dyDescent="0.25">
      <c r="Q3915" t="str">
        <f>IF(P3915="","",(VLOOKUP(P3915,Flora!$F$2:$M$7000,2,FALSE)))</f>
        <v/>
      </c>
      <c r="R3915" t="str">
        <f>IF(P3915="","",(VLOOKUP(P3915,Flora!$F$2:$M$7000,3,FALSE)))</f>
        <v/>
      </c>
      <c r="S3915" t="str">
        <f>IF(P3915="","",(VLOOKUP(P3915,Flora!$F$2:$M$7000,4,FALSE)))</f>
        <v/>
      </c>
    </row>
    <row r="3916" spans="17:19" x14ac:dyDescent="0.25">
      <c r="Q3916" t="str">
        <f>IF(P3916="","",(VLOOKUP(P3916,Flora!$F$2:$M$7000,2,FALSE)))</f>
        <v/>
      </c>
      <c r="R3916" t="str">
        <f>IF(P3916="","",(VLOOKUP(P3916,Flora!$F$2:$M$7000,3,FALSE)))</f>
        <v/>
      </c>
      <c r="S3916" t="str">
        <f>IF(P3916="","",(VLOOKUP(P3916,Flora!$F$2:$M$7000,4,FALSE)))</f>
        <v/>
      </c>
    </row>
    <row r="3917" spans="17:19" x14ac:dyDescent="0.25">
      <c r="Q3917" t="str">
        <f>IF(P3917="","",(VLOOKUP(P3917,Flora!$F$2:$M$7000,2,FALSE)))</f>
        <v/>
      </c>
      <c r="R3917" t="str">
        <f>IF(P3917="","",(VLOOKUP(P3917,Flora!$F$2:$M$7000,3,FALSE)))</f>
        <v/>
      </c>
      <c r="S3917" t="str">
        <f>IF(P3917="","",(VLOOKUP(P3917,Flora!$F$2:$M$7000,4,FALSE)))</f>
        <v/>
      </c>
    </row>
    <row r="3918" spans="17:19" x14ac:dyDescent="0.25">
      <c r="Q3918" t="str">
        <f>IF(P3918="","",(VLOOKUP(P3918,Flora!$F$2:$M$7000,2,FALSE)))</f>
        <v/>
      </c>
      <c r="R3918" t="str">
        <f>IF(P3918="","",(VLOOKUP(P3918,Flora!$F$2:$M$7000,3,FALSE)))</f>
        <v/>
      </c>
      <c r="S3918" t="str">
        <f>IF(P3918="","",(VLOOKUP(P3918,Flora!$F$2:$M$7000,4,FALSE)))</f>
        <v/>
      </c>
    </row>
    <row r="3919" spans="17:19" x14ac:dyDescent="0.25">
      <c r="Q3919" t="str">
        <f>IF(P3919="","",(VLOOKUP(P3919,Flora!$F$2:$M$7000,2,FALSE)))</f>
        <v/>
      </c>
      <c r="R3919" t="str">
        <f>IF(P3919="","",(VLOOKUP(P3919,Flora!$F$2:$M$7000,3,FALSE)))</f>
        <v/>
      </c>
      <c r="S3919" t="str">
        <f>IF(P3919="","",(VLOOKUP(P3919,Flora!$F$2:$M$7000,4,FALSE)))</f>
        <v/>
      </c>
    </row>
    <row r="3920" spans="17:19" x14ac:dyDescent="0.25">
      <c r="Q3920" t="str">
        <f>IF(P3920="","",(VLOOKUP(P3920,Flora!$F$2:$M$7000,2,FALSE)))</f>
        <v/>
      </c>
      <c r="R3920" t="str">
        <f>IF(P3920="","",(VLOOKUP(P3920,Flora!$F$2:$M$7000,3,FALSE)))</f>
        <v/>
      </c>
      <c r="S3920" t="str">
        <f>IF(P3920="","",(VLOOKUP(P3920,Flora!$F$2:$M$7000,4,FALSE)))</f>
        <v/>
      </c>
    </row>
    <row r="3921" spans="17:19" x14ac:dyDescent="0.25">
      <c r="Q3921" t="str">
        <f>IF(P3921="","",(VLOOKUP(P3921,Flora!$F$2:$M$7000,2,FALSE)))</f>
        <v/>
      </c>
      <c r="R3921" t="str">
        <f>IF(P3921="","",(VLOOKUP(P3921,Flora!$F$2:$M$7000,3,FALSE)))</f>
        <v/>
      </c>
      <c r="S3921" t="str">
        <f>IF(P3921="","",(VLOOKUP(P3921,Flora!$F$2:$M$7000,4,FALSE)))</f>
        <v/>
      </c>
    </row>
    <row r="3922" spans="17:19" x14ac:dyDescent="0.25">
      <c r="Q3922" t="str">
        <f>IF(P3922="","",(VLOOKUP(P3922,Flora!$F$2:$M$7000,2,FALSE)))</f>
        <v/>
      </c>
      <c r="R3922" t="str">
        <f>IF(P3922="","",(VLOOKUP(P3922,Flora!$F$2:$M$7000,3,FALSE)))</f>
        <v/>
      </c>
      <c r="S3922" t="str">
        <f>IF(P3922="","",(VLOOKUP(P3922,Flora!$F$2:$M$7000,4,FALSE)))</f>
        <v/>
      </c>
    </row>
    <row r="3923" spans="17:19" x14ac:dyDescent="0.25">
      <c r="Q3923" t="str">
        <f>IF(P3923="","",(VLOOKUP(P3923,Flora!$F$2:$M$7000,2,FALSE)))</f>
        <v/>
      </c>
      <c r="R3923" t="str">
        <f>IF(P3923="","",(VLOOKUP(P3923,Flora!$F$2:$M$7000,3,FALSE)))</f>
        <v/>
      </c>
      <c r="S3923" t="str">
        <f>IF(P3923="","",(VLOOKUP(P3923,Flora!$F$2:$M$7000,4,FALSE)))</f>
        <v/>
      </c>
    </row>
    <row r="3924" spans="17:19" x14ac:dyDescent="0.25">
      <c r="Q3924" t="str">
        <f>IF(P3924="","",(VLOOKUP(P3924,Flora!$F$2:$M$7000,2,FALSE)))</f>
        <v/>
      </c>
      <c r="R3924" t="str">
        <f>IF(P3924="","",(VLOOKUP(P3924,Flora!$F$2:$M$7000,3,FALSE)))</f>
        <v/>
      </c>
      <c r="S3924" t="str">
        <f>IF(P3924="","",(VLOOKUP(P3924,Flora!$F$2:$M$7000,4,FALSE)))</f>
        <v/>
      </c>
    </row>
    <row r="3925" spans="17:19" x14ac:dyDescent="0.25">
      <c r="Q3925" t="str">
        <f>IF(P3925="","",(VLOOKUP(P3925,Flora!$F$2:$M$7000,2,FALSE)))</f>
        <v/>
      </c>
      <c r="R3925" t="str">
        <f>IF(P3925="","",(VLOOKUP(P3925,Flora!$F$2:$M$7000,3,FALSE)))</f>
        <v/>
      </c>
      <c r="S3925" t="str">
        <f>IF(P3925="","",(VLOOKUP(P3925,Flora!$F$2:$M$7000,4,FALSE)))</f>
        <v/>
      </c>
    </row>
    <row r="3926" spans="17:19" x14ac:dyDescent="0.25">
      <c r="Q3926" t="str">
        <f>IF(P3926="","",(VLOOKUP(P3926,Flora!$F$2:$M$7000,2,FALSE)))</f>
        <v/>
      </c>
      <c r="R3926" t="str">
        <f>IF(P3926="","",(VLOOKUP(P3926,Flora!$F$2:$M$7000,3,FALSE)))</f>
        <v/>
      </c>
      <c r="S3926" t="str">
        <f>IF(P3926="","",(VLOOKUP(P3926,Flora!$F$2:$M$7000,4,FALSE)))</f>
        <v/>
      </c>
    </row>
    <row r="3927" spans="17:19" x14ac:dyDescent="0.25">
      <c r="Q3927" t="str">
        <f>IF(P3927="","",(VLOOKUP(P3927,Flora!$F$2:$M$7000,2,FALSE)))</f>
        <v/>
      </c>
      <c r="R3927" t="str">
        <f>IF(P3927="","",(VLOOKUP(P3927,Flora!$F$2:$M$7000,3,FALSE)))</f>
        <v/>
      </c>
      <c r="S3927" t="str">
        <f>IF(P3927="","",(VLOOKUP(P3927,Flora!$F$2:$M$7000,4,FALSE)))</f>
        <v/>
      </c>
    </row>
    <row r="3928" spans="17:19" x14ac:dyDescent="0.25">
      <c r="Q3928" t="str">
        <f>IF(P3928="","",(VLOOKUP(P3928,Flora!$F$2:$M$7000,2,FALSE)))</f>
        <v/>
      </c>
      <c r="R3928" t="str">
        <f>IF(P3928="","",(VLOOKUP(P3928,Flora!$F$2:$M$7000,3,FALSE)))</f>
        <v/>
      </c>
      <c r="S3928" t="str">
        <f>IF(P3928="","",(VLOOKUP(P3928,Flora!$F$2:$M$7000,4,FALSE)))</f>
        <v/>
      </c>
    </row>
    <row r="3929" spans="17:19" x14ac:dyDescent="0.25">
      <c r="Q3929" t="str">
        <f>IF(P3929="","",(VLOOKUP(P3929,Flora!$F$2:$M$7000,2,FALSE)))</f>
        <v/>
      </c>
      <c r="R3929" t="str">
        <f>IF(P3929="","",(VLOOKUP(P3929,Flora!$F$2:$M$7000,3,FALSE)))</f>
        <v/>
      </c>
      <c r="S3929" t="str">
        <f>IF(P3929="","",(VLOOKUP(P3929,Flora!$F$2:$M$7000,4,FALSE)))</f>
        <v/>
      </c>
    </row>
    <row r="3930" spans="17:19" x14ac:dyDescent="0.25">
      <c r="Q3930" t="str">
        <f>IF(P3930="","",(VLOOKUP(P3930,Flora!$F$2:$M$7000,2,FALSE)))</f>
        <v/>
      </c>
      <c r="R3930" t="str">
        <f>IF(P3930="","",(VLOOKUP(P3930,Flora!$F$2:$M$7000,3,FALSE)))</f>
        <v/>
      </c>
      <c r="S3930" t="str">
        <f>IF(P3930="","",(VLOOKUP(P3930,Flora!$F$2:$M$7000,4,FALSE)))</f>
        <v/>
      </c>
    </row>
    <row r="3931" spans="17:19" x14ac:dyDescent="0.25">
      <c r="Q3931" t="str">
        <f>IF(P3931="","",(VLOOKUP(P3931,Flora!$F$2:$M$7000,2,FALSE)))</f>
        <v/>
      </c>
      <c r="R3931" t="str">
        <f>IF(P3931="","",(VLOOKUP(P3931,Flora!$F$2:$M$7000,3,FALSE)))</f>
        <v/>
      </c>
      <c r="S3931" t="str">
        <f>IF(P3931="","",(VLOOKUP(P3931,Flora!$F$2:$M$7000,4,FALSE)))</f>
        <v/>
      </c>
    </row>
    <row r="3932" spans="17:19" x14ac:dyDescent="0.25">
      <c r="Q3932" t="str">
        <f>IF(P3932="","",(VLOOKUP(P3932,Flora!$F$2:$M$7000,2,FALSE)))</f>
        <v/>
      </c>
      <c r="R3932" t="str">
        <f>IF(P3932="","",(VLOOKUP(P3932,Flora!$F$2:$M$7000,3,FALSE)))</f>
        <v/>
      </c>
      <c r="S3932" t="str">
        <f>IF(P3932="","",(VLOOKUP(P3932,Flora!$F$2:$M$7000,4,FALSE)))</f>
        <v/>
      </c>
    </row>
    <row r="3933" spans="17:19" x14ac:dyDescent="0.25">
      <c r="Q3933" t="str">
        <f>IF(P3933="","",(VLOOKUP(P3933,Flora!$F$2:$M$7000,2,FALSE)))</f>
        <v/>
      </c>
      <c r="R3933" t="str">
        <f>IF(P3933="","",(VLOOKUP(P3933,Flora!$F$2:$M$7000,3,FALSE)))</f>
        <v/>
      </c>
      <c r="S3933" t="str">
        <f>IF(P3933="","",(VLOOKUP(P3933,Flora!$F$2:$M$7000,4,FALSE)))</f>
        <v/>
      </c>
    </row>
    <row r="3934" spans="17:19" x14ac:dyDescent="0.25">
      <c r="Q3934" t="str">
        <f>IF(P3934="","",(VLOOKUP(P3934,Flora!$F$2:$M$7000,2,FALSE)))</f>
        <v/>
      </c>
      <c r="R3934" t="str">
        <f>IF(P3934="","",(VLOOKUP(P3934,Flora!$F$2:$M$7000,3,FALSE)))</f>
        <v/>
      </c>
      <c r="S3934" t="str">
        <f>IF(P3934="","",(VLOOKUP(P3934,Flora!$F$2:$M$7000,4,FALSE)))</f>
        <v/>
      </c>
    </row>
    <row r="3935" spans="17:19" x14ac:dyDescent="0.25">
      <c r="Q3935" t="str">
        <f>IF(P3935="","",(VLOOKUP(P3935,Flora!$F$2:$M$7000,2,FALSE)))</f>
        <v/>
      </c>
      <c r="R3935" t="str">
        <f>IF(P3935="","",(VLOOKUP(P3935,Flora!$F$2:$M$7000,3,FALSE)))</f>
        <v/>
      </c>
      <c r="S3935" t="str">
        <f>IF(P3935="","",(VLOOKUP(P3935,Flora!$F$2:$M$7000,4,FALSE)))</f>
        <v/>
      </c>
    </row>
    <row r="3936" spans="17:19" x14ac:dyDescent="0.25">
      <c r="Q3936" t="str">
        <f>IF(P3936="","",(VLOOKUP(P3936,Flora!$F$2:$M$7000,2,FALSE)))</f>
        <v/>
      </c>
      <c r="R3936" t="str">
        <f>IF(P3936="","",(VLOOKUP(P3936,Flora!$F$2:$M$7000,3,FALSE)))</f>
        <v/>
      </c>
      <c r="S3936" t="str">
        <f>IF(P3936="","",(VLOOKUP(P3936,Flora!$F$2:$M$7000,4,FALSE)))</f>
        <v/>
      </c>
    </row>
    <row r="3937" spans="17:19" x14ac:dyDescent="0.25">
      <c r="Q3937" t="str">
        <f>IF(P3937="","",(VLOOKUP(P3937,Flora!$F$2:$M$7000,2,FALSE)))</f>
        <v/>
      </c>
      <c r="R3937" t="str">
        <f>IF(P3937="","",(VLOOKUP(P3937,Flora!$F$2:$M$7000,3,FALSE)))</f>
        <v/>
      </c>
      <c r="S3937" t="str">
        <f>IF(P3937="","",(VLOOKUP(P3937,Flora!$F$2:$M$7000,4,FALSE)))</f>
        <v/>
      </c>
    </row>
    <row r="3938" spans="17:19" x14ac:dyDescent="0.25">
      <c r="Q3938" t="str">
        <f>IF(P3938="","",(VLOOKUP(P3938,Flora!$F$2:$M$7000,2,FALSE)))</f>
        <v/>
      </c>
      <c r="R3938" t="str">
        <f>IF(P3938="","",(VLOOKUP(P3938,Flora!$F$2:$M$7000,3,FALSE)))</f>
        <v/>
      </c>
      <c r="S3938" t="str">
        <f>IF(P3938="","",(VLOOKUP(P3938,Flora!$F$2:$M$7000,4,FALSE)))</f>
        <v/>
      </c>
    </row>
    <row r="3939" spans="17:19" x14ac:dyDescent="0.25">
      <c r="Q3939" t="str">
        <f>IF(P3939="","",(VLOOKUP(P3939,Flora!$F$2:$M$7000,2,FALSE)))</f>
        <v/>
      </c>
      <c r="R3939" t="str">
        <f>IF(P3939="","",(VLOOKUP(P3939,Flora!$F$2:$M$7000,3,FALSE)))</f>
        <v/>
      </c>
      <c r="S3939" t="str">
        <f>IF(P3939="","",(VLOOKUP(P3939,Flora!$F$2:$M$7000,4,FALSE)))</f>
        <v/>
      </c>
    </row>
    <row r="3940" spans="17:19" x14ac:dyDescent="0.25">
      <c r="Q3940" t="str">
        <f>IF(P3940="","",(VLOOKUP(P3940,Flora!$F$2:$M$7000,2,FALSE)))</f>
        <v/>
      </c>
      <c r="R3940" t="str">
        <f>IF(P3940="","",(VLOOKUP(P3940,Flora!$F$2:$M$7000,3,FALSE)))</f>
        <v/>
      </c>
      <c r="S3940" t="str">
        <f>IF(P3940="","",(VLOOKUP(P3940,Flora!$F$2:$M$7000,4,FALSE)))</f>
        <v/>
      </c>
    </row>
    <row r="3941" spans="17:19" x14ac:dyDescent="0.25">
      <c r="Q3941" t="str">
        <f>IF(P3941="","",(VLOOKUP(P3941,Flora!$F$2:$M$7000,2,FALSE)))</f>
        <v/>
      </c>
      <c r="R3941" t="str">
        <f>IF(P3941="","",(VLOOKUP(P3941,Flora!$F$2:$M$7000,3,FALSE)))</f>
        <v/>
      </c>
      <c r="S3941" t="str">
        <f>IF(P3941="","",(VLOOKUP(P3941,Flora!$F$2:$M$7000,4,FALSE)))</f>
        <v/>
      </c>
    </row>
    <row r="3942" spans="17:19" x14ac:dyDescent="0.25">
      <c r="Q3942" t="str">
        <f>IF(P3942="","",(VLOOKUP(P3942,Flora!$F$2:$M$7000,2,FALSE)))</f>
        <v/>
      </c>
      <c r="R3942" t="str">
        <f>IF(P3942="","",(VLOOKUP(P3942,Flora!$F$2:$M$7000,3,FALSE)))</f>
        <v/>
      </c>
      <c r="S3942" t="str">
        <f>IF(P3942="","",(VLOOKUP(P3942,Flora!$F$2:$M$7000,4,FALSE)))</f>
        <v/>
      </c>
    </row>
    <row r="3943" spans="17:19" x14ac:dyDescent="0.25">
      <c r="Q3943" t="str">
        <f>IF(P3943="","",(VLOOKUP(P3943,Flora!$F$2:$M$7000,2,FALSE)))</f>
        <v/>
      </c>
      <c r="R3943" t="str">
        <f>IF(P3943="","",(VLOOKUP(P3943,Flora!$F$2:$M$7000,3,FALSE)))</f>
        <v/>
      </c>
      <c r="S3943" t="str">
        <f>IF(P3943="","",(VLOOKUP(P3943,Flora!$F$2:$M$7000,4,FALSE)))</f>
        <v/>
      </c>
    </row>
    <row r="3944" spans="17:19" x14ac:dyDescent="0.25">
      <c r="Q3944" t="str">
        <f>IF(P3944="","",(VLOOKUP(P3944,Flora!$F$2:$M$7000,2,FALSE)))</f>
        <v/>
      </c>
      <c r="R3944" t="str">
        <f>IF(P3944="","",(VLOOKUP(P3944,Flora!$F$2:$M$7000,3,FALSE)))</f>
        <v/>
      </c>
      <c r="S3944" t="str">
        <f>IF(P3944="","",(VLOOKUP(P3944,Flora!$F$2:$M$7000,4,FALSE)))</f>
        <v/>
      </c>
    </row>
    <row r="3945" spans="17:19" x14ac:dyDescent="0.25">
      <c r="Q3945" t="str">
        <f>IF(P3945="","",(VLOOKUP(P3945,Flora!$F$2:$M$7000,2,FALSE)))</f>
        <v/>
      </c>
      <c r="R3945" t="str">
        <f>IF(P3945="","",(VLOOKUP(P3945,Flora!$F$2:$M$7000,3,FALSE)))</f>
        <v/>
      </c>
      <c r="S3945" t="str">
        <f>IF(P3945="","",(VLOOKUP(P3945,Flora!$F$2:$M$7000,4,FALSE)))</f>
        <v/>
      </c>
    </row>
    <row r="3946" spans="17:19" x14ac:dyDescent="0.25">
      <c r="Q3946" t="str">
        <f>IF(P3946="","",(VLOOKUP(P3946,Flora!$F$2:$M$7000,2,FALSE)))</f>
        <v/>
      </c>
      <c r="R3946" t="str">
        <f>IF(P3946="","",(VLOOKUP(P3946,Flora!$F$2:$M$7000,3,FALSE)))</f>
        <v/>
      </c>
      <c r="S3946" t="str">
        <f>IF(P3946="","",(VLOOKUP(P3946,Flora!$F$2:$M$7000,4,FALSE)))</f>
        <v/>
      </c>
    </row>
    <row r="3947" spans="17:19" x14ac:dyDescent="0.25">
      <c r="Q3947" t="str">
        <f>IF(P3947="","",(VLOOKUP(P3947,Flora!$F$2:$M$7000,2,FALSE)))</f>
        <v/>
      </c>
      <c r="R3947" t="str">
        <f>IF(P3947="","",(VLOOKUP(P3947,Flora!$F$2:$M$7000,3,FALSE)))</f>
        <v/>
      </c>
      <c r="S3947" t="str">
        <f>IF(P3947="","",(VLOOKUP(P3947,Flora!$F$2:$M$7000,4,FALSE)))</f>
        <v/>
      </c>
    </row>
    <row r="3948" spans="17:19" x14ac:dyDescent="0.25">
      <c r="Q3948" t="str">
        <f>IF(P3948="","",(VLOOKUP(P3948,Flora!$F$2:$M$7000,2,FALSE)))</f>
        <v/>
      </c>
      <c r="R3948" t="str">
        <f>IF(P3948="","",(VLOOKUP(P3948,Flora!$F$2:$M$7000,3,FALSE)))</f>
        <v/>
      </c>
      <c r="S3948" t="str">
        <f>IF(P3948="","",(VLOOKUP(P3948,Flora!$F$2:$M$7000,4,FALSE)))</f>
        <v/>
      </c>
    </row>
    <row r="3949" spans="17:19" x14ac:dyDescent="0.25">
      <c r="Q3949" t="str">
        <f>IF(P3949="","",(VLOOKUP(P3949,Flora!$F$2:$M$7000,2,FALSE)))</f>
        <v/>
      </c>
      <c r="R3949" t="str">
        <f>IF(P3949="","",(VLOOKUP(P3949,Flora!$F$2:$M$7000,3,FALSE)))</f>
        <v/>
      </c>
      <c r="S3949" t="str">
        <f>IF(P3949="","",(VLOOKUP(P3949,Flora!$F$2:$M$7000,4,FALSE)))</f>
        <v/>
      </c>
    </row>
    <row r="3950" spans="17:19" x14ac:dyDescent="0.25">
      <c r="Q3950" t="str">
        <f>IF(P3950="","",(VLOOKUP(P3950,Flora!$F$2:$M$7000,2,FALSE)))</f>
        <v/>
      </c>
      <c r="R3950" t="str">
        <f>IF(P3950="","",(VLOOKUP(P3950,Flora!$F$2:$M$7000,3,FALSE)))</f>
        <v/>
      </c>
      <c r="S3950" t="str">
        <f>IF(P3950="","",(VLOOKUP(P3950,Flora!$F$2:$M$7000,4,FALSE)))</f>
        <v/>
      </c>
    </row>
    <row r="3951" spans="17:19" x14ac:dyDescent="0.25">
      <c r="Q3951" t="str">
        <f>IF(P3951="","",(VLOOKUP(P3951,Flora!$F$2:$M$7000,2,FALSE)))</f>
        <v/>
      </c>
      <c r="R3951" t="str">
        <f>IF(P3951="","",(VLOOKUP(P3951,Flora!$F$2:$M$7000,3,FALSE)))</f>
        <v/>
      </c>
      <c r="S3951" t="str">
        <f>IF(P3951="","",(VLOOKUP(P3951,Flora!$F$2:$M$7000,4,FALSE)))</f>
        <v/>
      </c>
    </row>
    <row r="3952" spans="17:19" x14ac:dyDescent="0.25">
      <c r="Q3952" t="str">
        <f>IF(P3952="","",(VLOOKUP(P3952,Flora!$F$2:$M$7000,2,FALSE)))</f>
        <v/>
      </c>
      <c r="R3952" t="str">
        <f>IF(P3952="","",(VLOOKUP(P3952,Flora!$F$2:$M$7000,3,FALSE)))</f>
        <v/>
      </c>
      <c r="S3952" t="str">
        <f>IF(P3952="","",(VLOOKUP(P3952,Flora!$F$2:$M$7000,4,FALSE)))</f>
        <v/>
      </c>
    </row>
    <row r="3953" spans="17:19" x14ac:dyDescent="0.25">
      <c r="Q3953" t="str">
        <f>IF(P3953="","",(VLOOKUP(P3953,Flora!$F$2:$M$7000,2,FALSE)))</f>
        <v/>
      </c>
      <c r="R3953" t="str">
        <f>IF(P3953="","",(VLOOKUP(P3953,Flora!$F$2:$M$7000,3,FALSE)))</f>
        <v/>
      </c>
      <c r="S3953" t="str">
        <f>IF(P3953="","",(VLOOKUP(P3953,Flora!$F$2:$M$7000,4,FALSE)))</f>
        <v/>
      </c>
    </row>
    <row r="3954" spans="17:19" x14ac:dyDescent="0.25">
      <c r="Q3954" t="str">
        <f>IF(P3954="","",(VLOOKUP(P3954,Flora!$F$2:$M$7000,2,FALSE)))</f>
        <v/>
      </c>
      <c r="R3954" t="str">
        <f>IF(P3954="","",(VLOOKUP(P3954,Flora!$F$2:$M$7000,3,FALSE)))</f>
        <v/>
      </c>
      <c r="S3954" t="str">
        <f>IF(P3954="","",(VLOOKUP(P3954,Flora!$F$2:$M$7000,4,FALSE)))</f>
        <v/>
      </c>
    </row>
    <row r="3955" spans="17:19" x14ac:dyDescent="0.25">
      <c r="Q3955" t="str">
        <f>IF(P3955="","",(VLOOKUP(P3955,Flora!$F$2:$M$7000,2,FALSE)))</f>
        <v/>
      </c>
      <c r="R3955" t="str">
        <f>IF(P3955="","",(VLOOKUP(P3955,Flora!$F$2:$M$7000,3,FALSE)))</f>
        <v/>
      </c>
      <c r="S3955" t="str">
        <f>IF(P3955="","",(VLOOKUP(P3955,Flora!$F$2:$M$7000,4,FALSE)))</f>
        <v/>
      </c>
    </row>
    <row r="3956" spans="17:19" x14ac:dyDescent="0.25">
      <c r="Q3956" t="str">
        <f>IF(P3956="","",(VLOOKUP(P3956,Flora!$F$2:$M$7000,2,FALSE)))</f>
        <v/>
      </c>
      <c r="R3956" t="str">
        <f>IF(P3956="","",(VLOOKUP(P3956,Flora!$F$2:$M$7000,3,FALSE)))</f>
        <v/>
      </c>
      <c r="S3956" t="str">
        <f>IF(P3956="","",(VLOOKUP(P3956,Flora!$F$2:$M$7000,4,FALSE)))</f>
        <v/>
      </c>
    </row>
    <row r="3957" spans="17:19" x14ac:dyDescent="0.25">
      <c r="Q3957" t="str">
        <f>IF(P3957="","",(VLOOKUP(P3957,Flora!$F$2:$M$7000,2,FALSE)))</f>
        <v/>
      </c>
      <c r="R3957" t="str">
        <f>IF(P3957="","",(VLOOKUP(P3957,Flora!$F$2:$M$7000,3,FALSE)))</f>
        <v/>
      </c>
      <c r="S3957" t="str">
        <f>IF(P3957="","",(VLOOKUP(P3957,Flora!$F$2:$M$7000,4,FALSE)))</f>
        <v/>
      </c>
    </row>
    <row r="3958" spans="17:19" x14ac:dyDescent="0.25">
      <c r="Q3958" t="str">
        <f>IF(P3958="","",(VLOOKUP(P3958,Flora!$F$2:$M$7000,2,FALSE)))</f>
        <v/>
      </c>
      <c r="R3958" t="str">
        <f>IF(P3958="","",(VLOOKUP(P3958,Flora!$F$2:$M$7000,3,FALSE)))</f>
        <v/>
      </c>
      <c r="S3958" t="str">
        <f>IF(P3958="","",(VLOOKUP(P3958,Flora!$F$2:$M$7000,4,FALSE)))</f>
        <v/>
      </c>
    </row>
    <row r="3959" spans="17:19" x14ac:dyDescent="0.25">
      <c r="Q3959" t="str">
        <f>IF(P3959="","",(VLOOKUP(P3959,Flora!$F$2:$M$7000,2,FALSE)))</f>
        <v/>
      </c>
      <c r="R3959" t="str">
        <f>IF(P3959="","",(VLOOKUP(P3959,Flora!$F$2:$M$7000,3,FALSE)))</f>
        <v/>
      </c>
      <c r="S3959" t="str">
        <f>IF(P3959="","",(VLOOKUP(P3959,Flora!$F$2:$M$7000,4,FALSE)))</f>
        <v/>
      </c>
    </row>
    <row r="3960" spans="17:19" x14ac:dyDescent="0.25">
      <c r="Q3960" t="str">
        <f>IF(P3960="","",(VLOOKUP(P3960,Flora!$F$2:$M$7000,2,FALSE)))</f>
        <v/>
      </c>
      <c r="R3960" t="str">
        <f>IF(P3960="","",(VLOOKUP(P3960,Flora!$F$2:$M$7000,3,FALSE)))</f>
        <v/>
      </c>
      <c r="S3960" t="str">
        <f>IF(P3960="","",(VLOOKUP(P3960,Flora!$F$2:$M$7000,4,FALSE)))</f>
        <v/>
      </c>
    </row>
    <row r="3961" spans="17:19" x14ac:dyDescent="0.25">
      <c r="Q3961" t="str">
        <f>IF(P3961="","",(VLOOKUP(P3961,Flora!$F$2:$M$7000,2,FALSE)))</f>
        <v/>
      </c>
      <c r="R3961" t="str">
        <f>IF(P3961="","",(VLOOKUP(P3961,Flora!$F$2:$M$7000,3,FALSE)))</f>
        <v/>
      </c>
      <c r="S3961" t="str">
        <f>IF(P3961="","",(VLOOKUP(P3961,Flora!$F$2:$M$7000,4,FALSE)))</f>
        <v/>
      </c>
    </row>
    <row r="3962" spans="17:19" x14ac:dyDescent="0.25">
      <c r="Q3962" t="str">
        <f>IF(P3962="","",(VLOOKUP(P3962,Flora!$F$2:$M$7000,2,FALSE)))</f>
        <v/>
      </c>
      <c r="R3962" t="str">
        <f>IF(P3962="","",(VLOOKUP(P3962,Flora!$F$2:$M$7000,3,FALSE)))</f>
        <v/>
      </c>
      <c r="S3962" t="str">
        <f>IF(P3962="","",(VLOOKUP(P3962,Flora!$F$2:$M$7000,4,FALSE)))</f>
        <v/>
      </c>
    </row>
    <row r="3963" spans="17:19" x14ac:dyDescent="0.25">
      <c r="Q3963" t="str">
        <f>IF(P3963="","",(VLOOKUP(P3963,Flora!$F$2:$M$7000,2,FALSE)))</f>
        <v/>
      </c>
      <c r="R3963" t="str">
        <f>IF(P3963="","",(VLOOKUP(P3963,Flora!$F$2:$M$7000,3,FALSE)))</f>
        <v/>
      </c>
      <c r="S3963" t="str">
        <f>IF(P3963="","",(VLOOKUP(P3963,Flora!$F$2:$M$7000,4,FALSE)))</f>
        <v/>
      </c>
    </row>
    <row r="3964" spans="17:19" x14ac:dyDescent="0.25">
      <c r="Q3964" t="str">
        <f>IF(P3964="","",(VLOOKUP(P3964,Flora!$F$2:$M$7000,2,FALSE)))</f>
        <v/>
      </c>
      <c r="R3964" t="str">
        <f>IF(P3964="","",(VLOOKUP(P3964,Flora!$F$2:$M$7000,3,FALSE)))</f>
        <v/>
      </c>
      <c r="S3964" t="str">
        <f>IF(P3964="","",(VLOOKUP(P3964,Flora!$F$2:$M$7000,4,FALSE)))</f>
        <v/>
      </c>
    </row>
    <row r="3965" spans="17:19" x14ac:dyDescent="0.25">
      <c r="Q3965" t="str">
        <f>IF(P3965="","",(VLOOKUP(P3965,Flora!$F$2:$M$7000,2,FALSE)))</f>
        <v/>
      </c>
      <c r="R3965" t="str">
        <f>IF(P3965="","",(VLOOKUP(P3965,Flora!$F$2:$M$7000,3,FALSE)))</f>
        <v/>
      </c>
      <c r="S3965" t="str">
        <f>IF(P3965="","",(VLOOKUP(P3965,Flora!$F$2:$M$7000,4,FALSE)))</f>
        <v/>
      </c>
    </row>
    <row r="3966" spans="17:19" x14ac:dyDescent="0.25">
      <c r="Q3966" t="str">
        <f>IF(P3966="","",(VLOOKUP(P3966,Flora!$F$2:$M$7000,2,FALSE)))</f>
        <v/>
      </c>
      <c r="R3966" t="str">
        <f>IF(P3966="","",(VLOOKUP(P3966,Flora!$F$2:$M$7000,3,FALSE)))</f>
        <v/>
      </c>
      <c r="S3966" t="str">
        <f>IF(P3966="","",(VLOOKUP(P3966,Flora!$F$2:$M$7000,4,FALSE)))</f>
        <v/>
      </c>
    </row>
    <row r="3967" spans="17:19" x14ac:dyDescent="0.25">
      <c r="Q3967" t="str">
        <f>IF(P3967="","",(VLOOKUP(P3967,Flora!$F$2:$M$7000,2,FALSE)))</f>
        <v/>
      </c>
      <c r="R3967" t="str">
        <f>IF(P3967="","",(VLOOKUP(P3967,Flora!$F$2:$M$7000,3,FALSE)))</f>
        <v/>
      </c>
      <c r="S3967" t="str">
        <f>IF(P3967="","",(VLOOKUP(P3967,Flora!$F$2:$M$7000,4,FALSE)))</f>
        <v/>
      </c>
    </row>
    <row r="3968" spans="17:19" x14ac:dyDescent="0.25">
      <c r="Q3968" t="str">
        <f>IF(P3968="","",(VLOOKUP(P3968,Flora!$F$2:$M$7000,2,FALSE)))</f>
        <v/>
      </c>
      <c r="R3968" t="str">
        <f>IF(P3968="","",(VLOOKUP(P3968,Flora!$F$2:$M$7000,3,FALSE)))</f>
        <v/>
      </c>
      <c r="S3968" t="str">
        <f>IF(P3968="","",(VLOOKUP(P3968,Flora!$F$2:$M$7000,4,FALSE)))</f>
        <v/>
      </c>
    </row>
    <row r="3969" spans="17:19" x14ac:dyDescent="0.25">
      <c r="Q3969" t="str">
        <f>IF(P3969="","",(VLOOKUP(P3969,Flora!$F$2:$M$7000,2,FALSE)))</f>
        <v/>
      </c>
      <c r="R3969" t="str">
        <f>IF(P3969="","",(VLOOKUP(P3969,Flora!$F$2:$M$7000,3,FALSE)))</f>
        <v/>
      </c>
      <c r="S3969" t="str">
        <f>IF(P3969="","",(VLOOKUP(P3969,Flora!$F$2:$M$7000,4,FALSE)))</f>
        <v/>
      </c>
    </row>
    <row r="3970" spans="17:19" x14ac:dyDescent="0.25">
      <c r="Q3970" t="str">
        <f>IF(P3970="","",(VLOOKUP(P3970,Flora!$F$2:$M$7000,2,FALSE)))</f>
        <v/>
      </c>
      <c r="R3970" t="str">
        <f>IF(P3970="","",(VLOOKUP(P3970,Flora!$F$2:$M$7000,3,FALSE)))</f>
        <v/>
      </c>
      <c r="S3970" t="str">
        <f>IF(P3970="","",(VLOOKUP(P3970,Flora!$F$2:$M$7000,4,FALSE)))</f>
        <v/>
      </c>
    </row>
    <row r="3971" spans="17:19" x14ac:dyDescent="0.25">
      <c r="Q3971" t="str">
        <f>IF(P3971="","",(VLOOKUP(P3971,Flora!$F$2:$M$7000,2,FALSE)))</f>
        <v/>
      </c>
      <c r="R3971" t="str">
        <f>IF(P3971="","",(VLOOKUP(P3971,Flora!$F$2:$M$7000,3,FALSE)))</f>
        <v/>
      </c>
      <c r="S3971" t="str">
        <f>IF(P3971="","",(VLOOKUP(P3971,Flora!$F$2:$M$7000,4,FALSE)))</f>
        <v/>
      </c>
    </row>
    <row r="3972" spans="17:19" x14ac:dyDescent="0.25">
      <c r="Q3972" t="str">
        <f>IF(P3972="","",(VLOOKUP(P3972,Flora!$F$2:$M$7000,2,FALSE)))</f>
        <v/>
      </c>
      <c r="R3972" t="str">
        <f>IF(P3972="","",(VLOOKUP(P3972,Flora!$F$2:$M$7000,3,FALSE)))</f>
        <v/>
      </c>
      <c r="S3972" t="str">
        <f>IF(P3972="","",(VLOOKUP(P3972,Flora!$F$2:$M$7000,4,FALSE)))</f>
        <v/>
      </c>
    </row>
    <row r="3973" spans="17:19" x14ac:dyDescent="0.25">
      <c r="Q3973" t="str">
        <f>IF(P3973="","",(VLOOKUP(P3973,Flora!$F$2:$M$7000,2,FALSE)))</f>
        <v/>
      </c>
      <c r="R3973" t="str">
        <f>IF(P3973="","",(VLOOKUP(P3973,Flora!$F$2:$M$7000,3,FALSE)))</f>
        <v/>
      </c>
      <c r="S3973" t="str">
        <f>IF(P3973="","",(VLOOKUP(P3973,Flora!$F$2:$M$7000,4,FALSE)))</f>
        <v/>
      </c>
    </row>
    <row r="3974" spans="17:19" x14ac:dyDescent="0.25">
      <c r="Q3974" t="str">
        <f>IF(P3974="","",(VLOOKUP(P3974,Flora!$F$2:$M$7000,2,FALSE)))</f>
        <v/>
      </c>
      <c r="R3974" t="str">
        <f>IF(P3974="","",(VLOOKUP(P3974,Flora!$F$2:$M$7000,3,FALSE)))</f>
        <v/>
      </c>
      <c r="S3974" t="str">
        <f>IF(P3974="","",(VLOOKUP(P3974,Flora!$F$2:$M$7000,4,FALSE)))</f>
        <v/>
      </c>
    </row>
    <row r="3975" spans="17:19" x14ac:dyDescent="0.25">
      <c r="Q3975" t="str">
        <f>IF(P3975="","",(VLOOKUP(P3975,Flora!$F$2:$M$7000,2,FALSE)))</f>
        <v/>
      </c>
      <c r="R3975" t="str">
        <f>IF(P3975="","",(VLOOKUP(P3975,Flora!$F$2:$M$7000,3,FALSE)))</f>
        <v/>
      </c>
      <c r="S3975" t="str">
        <f>IF(P3975="","",(VLOOKUP(P3975,Flora!$F$2:$M$7000,4,FALSE)))</f>
        <v/>
      </c>
    </row>
    <row r="3976" spans="17:19" x14ac:dyDescent="0.25">
      <c r="Q3976" t="str">
        <f>IF(P3976="","",(VLOOKUP(P3976,Flora!$F$2:$M$7000,2,FALSE)))</f>
        <v/>
      </c>
      <c r="R3976" t="str">
        <f>IF(P3976="","",(VLOOKUP(P3976,Flora!$F$2:$M$7000,3,FALSE)))</f>
        <v/>
      </c>
      <c r="S3976" t="str">
        <f>IF(P3976="","",(VLOOKUP(P3976,Flora!$F$2:$M$7000,4,FALSE)))</f>
        <v/>
      </c>
    </row>
    <row r="3977" spans="17:19" x14ac:dyDescent="0.25">
      <c r="Q3977" t="str">
        <f>IF(P3977="","",(VLOOKUP(P3977,Flora!$F$2:$M$7000,2,FALSE)))</f>
        <v/>
      </c>
      <c r="R3977" t="str">
        <f>IF(P3977="","",(VLOOKUP(P3977,Flora!$F$2:$M$7000,3,FALSE)))</f>
        <v/>
      </c>
      <c r="S3977" t="str">
        <f>IF(P3977="","",(VLOOKUP(P3977,Flora!$F$2:$M$7000,4,FALSE)))</f>
        <v/>
      </c>
    </row>
    <row r="3978" spans="17:19" x14ac:dyDescent="0.25">
      <c r="Q3978" t="str">
        <f>IF(P3978="","",(VLOOKUP(P3978,Flora!$F$2:$M$7000,2,FALSE)))</f>
        <v/>
      </c>
      <c r="R3978" t="str">
        <f>IF(P3978="","",(VLOOKUP(P3978,Flora!$F$2:$M$7000,3,FALSE)))</f>
        <v/>
      </c>
      <c r="S3978" t="str">
        <f>IF(P3978="","",(VLOOKUP(P3978,Flora!$F$2:$M$7000,4,FALSE)))</f>
        <v/>
      </c>
    </row>
    <row r="3979" spans="17:19" x14ac:dyDescent="0.25">
      <c r="Q3979" t="str">
        <f>IF(P3979="","",(VLOOKUP(P3979,Flora!$F$2:$M$7000,2,FALSE)))</f>
        <v/>
      </c>
      <c r="R3979" t="str">
        <f>IF(P3979="","",(VLOOKUP(P3979,Flora!$F$2:$M$7000,3,FALSE)))</f>
        <v/>
      </c>
      <c r="S3979" t="str">
        <f>IF(P3979="","",(VLOOKUP(P3979,Flora!$F$2:$M$7000,4,FALSE)))</f>
        <v/>
      </c>
    </row>
    <row r="3980" spans="17:19" x14ac:dyDescent="0.25">
      <c r="Q3980" t="str">
        <f>IF(P3980="","",(VLOOKUP(P3980,Flora!$F$2:$M$7000,2,FALSE)))</f>
        <v/>
      </c>
      <c r="R3980" t="str">
        <f>IF(P3980="","",(VLOOKUP(P3980,Flora!$F$2:$M$7000,3,FALSE)))</f>
        <v/>
      </c>
      <c r="S3980" t="str">
        <f>IF(P3980="","",(VLOOKUP(P3980,Flora!$F$2:$M$7000,4,FALSE)))</f>
        <v/>
      </c>
    </row>
    <row r="3981" spans="17:19" x14ac:dyDescent="0.25">
      <c r="Q3981" t="str">
        <f>IF(P3981="","",(VLOOKUP(P3981,Flora!$F$2:$M$7000,2,FALSE)))</f>
        <v/>
      </c>
      <c r="R3981" t="str">
        <f>IF(P3981="","",(VLOOKUP(P3981,Flora!$F$2:$M$7000,3,FALSE)))</f>
        <v/>
      </c>
      <c r="S3981" t="str">
        <f>IF(P3981="","",(VLOOKUP(P3981,Flora!$F$2:$M$7000,4,FALSE)))</f>
        <v/>
      </c>
    </row>
    <row r="3982" spans="17:19" x14ac:dyDescent="0.25">
      <c r="Q3982" t="str">
        <f>IF(P3982="","",(VLOOKUP(P3982,Flora!$F$2:$M$7000,2,FALSE)))</f>
        <v/>
      </c>
      <c r="R3982" t="str">
        <f>IF(P3982="","",(VLOOKUP(P3982,Flora!$F$2:$M$7000,3,FALSE)))</f>
        <v/>
      </c>
      <c r="S3982" t="str">
        <f>IF(P3982="","",(VLOOKUP(P3982,Flora!$F$2:$M$7000,4,FALSE)))</f>
        <v/>
      </c>
    </row>
    <row r="3983" spans="17:19" x14ac:dyDescent="0.25">
      <c r="Q3983" t="str">
        <f>IF(P3983="","",(VLOOKUP(P3983,Flora!$F$2:$M$7000,2,FALSE)))</f>
        <v/>
      </c>
      <c r="R3983" t="str">
        <f>IF(P3983="","",(VLOOKUP(P3983,Flora!$F$2:$M$7000,3,FALSE)))</f>
        <v/>
      </c>
      <c r="S3983" t="str">
        <f>IF(P3983="","",(VLOOKUP(P3983,Flora!$F$2:$M$7000,4,FALSE)))</f>
        <v/>
      </c>
    </row>
    <row r="3984" spans="17:19" x14ac:dyDescent="0.25">
      <c r="Q3984" t="str">
        <f>IF(P3984="","",(VLOOKUP(P3984,Flora!$F$2:$M$7000,2,FALSE)))</f>
        <v/>
      </c>
      <c r="R3984" t="str">
        <f>IF(P3984="","",(VLOOKUP(P3984,Flora!$F$2:$M$7000,3,FALSE)))</f>
        <v/>
      </c>
      <c r="S3984" t="str">
        <f>IF(P3984="","",(VLOOKUP(P3984,Flora!$F$2:$M$7000,4,FALSE)))</f>
        <v/>
      </c>
    </row>
    <row r="3985" spans="17:19" x14ac:dyDescent="0.25">
      <c r="Q3985" t="str">
        <f>IF(P3985="","",(VLOOKUP(P3985,Flora!$F$2:$M$7000,2,FALSE)))</f>
        <v/>
      </c>
      <c r="R3985" t="str">
        <f>IF(P3985="","",(VLOOKUP(P3985,Flora!$F$2:$M$7000,3,FALSE)))</f>
        <v/>
      </c>
      <c r="S3985" t="str">
        <f>IF(P3985="","",(VLOOKUP(P3985,Flora!$F$2:$M$7000,4,FALSE)))</f>
        <v/>
      </c>
    </row>
    <row r="3986" spans="17:19" x14ac:dyDescent="0.25">
      <c r="Q3986" t="str">
        <f>IF(P3986="","",(VLOOKUP(P3986,Flora!$F$2:$M$7000,2,FALSE)))</f>
        <v/>
      </c>
      <c r="R3986" t="str">
        <f>IF(P3986="","",(VLOOKUP(P3986,Flora!$F$2:$M$7000,3,FALSE)))</f>
        <v/>
      </c>
      <c r="S3986" t="str">
        <f>IF(P3986="","",(VLOOKUP(P3986,Flora!$F$2:$M$7000,4,FALSE)))</f>
        <v/>
      </c>
    </row>
    <row r="3987" spans="17:19" x14ac:dyDescent="0.25">
      <c r="Q3987" t="str">
        <f>IF(P3987="","",(VLOOKUP(P3987,Flora!$F$2:$M$7000,2,FALSE)))</f>
        <v/>
      </c>
      <c r="R3987" t="str">
        <f>IF(P3987="","",(VLOOKUP(P3987,Flora!$F$2:$M$7000,3,FALSE)))</f>
        <v/>
      </c>
      <c r="S3987" t="str">
        <f>IF(P3987="","",(VLOOKUP(P3987,Flora!$F$2:$M$7000,4,FALSE)))</f>
        <v/>
      </c>
    </row>
    <row r="3988" spans="17:19" x14ac:dyDescent="0.25">
      <c r="Q3988" t="str">
        <f>IF(P3988="","",(VLOOKUP(P3988,Flora!$F$2:$M$7000,2,FALSE)))</f>
        <v/>
      </c>
      <c r="R3988" t="str">
        <f>IF(P3988="","",(VLOOKUP(P3988,Flora!$F$2:$M$7000,3,FALSE)))</f>
        <v/>
      </c>
      <c r="S3988" t="str">
        <f>IF(P3988="","",(VLOOKUP(P3988,Flora!$F$2:$M$7000,4,FALSE)))</f>
        <v/>
      </c>
    </row>
    <row r="3989" spans="17:19" x14ac:dyDescent="0.25">
      <c r="Q3989" t="str">
        <f>IF(P3989="","",(VLOOKUP(P3989,Flora!$F$2:$M$7000,2,FALSE)))</f>
        <v/>
      </c>
      <c r="R3989" t="str">
        <f>IF(P3989="","",(VLOOKUP(P3989,Flora!$F$2:$M$7000,3,FALSE)))</f>
        <v/>
      </c>
      <c r="S3989" t="str">
        <f>IF(P3989="","",(VLOOKUP(P3989,Flora!$F$2:$M$7000,4,FALSE)))</f>
        <v/>
      </c>
    </row>
    <row r="3990" spans="17:19" x14ac:dyDescent="0.25">
      <c r="Q3990" t="str">
        <f>IF(P3990="","",(VLOOKUP(P3990,Flora!$F$2:$M$7000,2,FALSE)))</f>
        <v/>
      </c>
      <c r="R3990" t="str">
        <f>IF(P3990="","",(VLOOKUP(P3990,Flora!$F$2:$M$7000,3,FALSE)))</f>
        <v/>
      </c>
      <c r="S3990" t="str">
        <f>IF(P3990="","",(VLOOKUP(P3990,Flora!$F$2:$M$7000,4,FALSE)))</f>
        <v/>
      </c>
    </row>
    <row r="3991" spans="17:19" x14ac:dyDescent="0.25">
      <c r="Q3991" t="str">
        <f>IF(P3991="","",(VLOOKUP(P3991,Flora!$F$2:$M$7000,2,FALSE)))</f>
        <v/>
      </c>
      <c r="R3991" t="str">
        <f>IF(P3991="","",(VLOOKUP(P3991,Flora!$F$2:$M$7000,3,FALSE)))</f>
        <v/>
      </c>
      <c r="S3991" t="str">
        <f>IF(P3991="","",(VLOOKUP(P3991,Flora!$F$2:$M$7000,4,FALSE)))</f>
        <v/>
      </c>
    </row>
    <row r="3992" spans="17:19" x14ac:dyDescent="0.25">
      <c r="Q3992" t="str">
        <f>IF(P3992="","",(VLOOKUP(P3992,Flora!$F$2:$M$7000,2,FALSE)))</f>
        <v/>
      </c>
      <c r="R3992" t="str">
        <f>IF(P3992="","",(VLOOKUP(P3992,Flora!$F$2:$M$7000,3,FALSE)))</f>
        <v/>
      </c>
      <c r="S3992" t="str">
        <f>IF(P3992="","",(VLOOKUP(P3992,Flora!$F$2:$M$7000,4,FALSE)))</f>
        <v/>
      </c>
    </row>
    <row r="3993" spans="17:19" x14ac:dyDescent="0.25">
      <c r="Q3993" t="str">
        <f>IF(P3993="","",(VLOOKUP(P3993,Flora!$F$2:$M$7000,2,FALSE)))</f>
        <v/>
      </c>
      <c r="R3993" t="str">
        <f>IF(P3993="","",(VLOOKUP(P3993,Flora!$F$2:$M$7000,3,FALSE)))</f>
        <v/>
      </c>
      <c r="S3993" t="str">
        <f>IF(P3993="","",(VLOOKUP(P3993,Flora!$F$2:$M$7000,4,FALSE)))</f>
        <v/>
      </c>
    </row>
    <row r="3994" spans="17:19" x14ac:dyDescent="0.25">
      <c r="Q3994" t="str">
        <f>IF(P3994="","",(VLOOKUP(P3994,Flora!$F$2:$M$7000,2,FALSE)))</f>
        <v/>
      </c>
      <c r="R3994" t="str">
        <f>IF(P3994="","",(VLOOKUP(P3994,Flora!$F$2:$M$7000,3,FALSE)))</f>
        <v/>
      </c>
      <c r="S3994" t="str">
        <f>IF(P3994="","",(VLOOKUP(P3994,Flora!$F$2:$M$7000,4,FALSE)))</f>
        <v/>
      </c>
    </row>
    <row r="3995" spans="17:19" x14ac:dyDescent="0.25">
      <c r="Q3995" t="str">
        <f>IF(P3995="","",(VLOOKUP(P3995,Flora!$F$2:$M$7000,2,FALSE)))</f>
        <v/>
      </c>
      <c r="R3995" t="str">
        <f>IF(P3995="","",(VLOOKUP(P3995,Flora!$F$2:$M$7000,3,FALSE)))</f>
        <v/>
      </c>
      <c r="S3995" t="str">
        <f>IF(P3995="","",(VLOOKUP(P3995,Flora!$F$2:$M$7000,4,FALSE)))</f>
        <v/>
      </c>
    </row>
    <row r="3996" spans="17:19" x14ac:dyDescent="0.25">
      <c r="Q3996" t="str">
        <f>IF(P3996="","",(VLOOKUP(P3996,Flora!$F$2:$M$7000,2,FALSE)))</f>
        <v/>
      </c>
      <c r="R3996" t="str">
        <f>IF(P3996="","",(VLOOKUP(P3996,Flora!$F$2:$M$7000,3,FALSE)))</f>
        <v/>
      </c>
      <c r="S3996" t="str">
        <f>IF(P3996="","",(VLOOKUP(P3996,Flora!$F$2:$M$7000,4,FALSE)))</f>
        <v/>
      </c>
    </row>
    <row r="3997" spans="17:19" x14ac:dyDescent="0.25">
      <c r="Q3997" t="str">
        <f>IF(P3997="","",(VLOOKUP(P3997,Flora!$F$2:$M$7000,2,FALSE)))</f>
        <v/>
      </c>
      <c r="R3997" t="str">
        <f>IF(P3997="","",(VLOOKUP(P3997,Flora!$F$2:$M$7000,3,FALSE)))</f>
        <v/>
      </c>
      <c r="S3997" t="str">
        <f>IF(P3997="","",(VLOOKUP(P3997,Flora!$F$2:$M$7000,4,FALSE)))</f>
        <v/>
      </c>
    </row>
    <row r="3998" spans="17:19" x14ac:dyDescent="0.25">
      <c r="Q3998" t="str">
        <f>IF(P3998="","",(VLOOKUP(P3998,Flora!$F$2:$M$7000,2,FALSE)))</f>
        <v/>
      </c>
      <c r="R3998" t="str">
        <f>IF(P3998="","",(VLOOKUP(P3998,Flora!$F$2:$M$7000,3,FALSE)))</f>
        <v/>
      </c>
      <c r="S3998" t="str">
        <f>IF(P3998="","",(VLOOKUP(P3998,Flora!$F$2:$M$7000,4,FALSE)))</f>
        <v/>
      </c>
    </row>
    <row r="3999" spans="17:19" x14ac:dyDescent="0.25">
      <c r="Q3999" t="str">
        <f>IF(P3999="","",(VLOOKUP(P3999,Flora!$F$2:$M$7000,2,FALSE)))</f>
        <v/>
      </c>
      <c r="R3999" t="str">
        <f>IF(P3999="","",(VLOOKUP(P3999,Flora!$F$2:$M$7000,3,FALSE)))</f>
        <v/>
      </c>
      <c r="S3999" t="str">
        <f>IF(P3999="","",(VLOOKUP(P3999,Flora!$F$2:$M$7000,4,FALSE)))</f>
        <v/>
      </c>
    </row>
    <row r="4000" spans="17:19" x14ac:dyDescent="0.25">
      <c r="Q4000" t="str">
        <f>IF(P4000="","",(VLOOKUP(P4000,Flora!$F$2:$M$7000,2,FALSE)))</f>
        <v/>
      </c>
      <c r="R4000" t="str">
        <f>IF(P4000="","",(VLOOKUP(P4000,Flora!$F$2:$M$7000,3,FALSE)))</f>
        <v/>
      </c>
      <c r="S4000" t="str">
        <f>IF(P4000="","",(VLOOKUP(P4000,Flora!$F$2:$M$7000,4,FALSE)))</f>
        <v/>
      </c>
    </row>
    <row r="4001" spans="17:19" x14ac:dyDescent="0.25">
      <c r="Q4001" t="str">
        <f>IF(P4001="","",(VLOOKUP(P4001,Flora!$F$2:$M$7000,2,FALSE)))</f>
        <v/>
      </c>
      <c r="R4001" t="str">
        <f>IF(P4001="","",(VLOOKUP(P4001,Flora!$F$2:$M$7000,3,FALSE)))</f>
        <v/>
      </c>
      <c r="S4001" t="str">
        <f>IF(P4001="","",(VLOOKUP(P4001,Flora!$F$2:$M$7000,4,FALSE)))</f>
        <v/>
      </c>
    </row>
    <row r="4002" spans="17:19" x14ac:dyDescent="0.25">
      <c r="Q4002" t="str">
        <f>IF(P4002="","",(VLOOKUP(P4002,Flora!$F$2:$M$7000,2,FALSE)))</f>
        <v/>
      </c>
      <c r="R4002" t="str">
        <f>IF(P4002="","",(VLOOKUP(P4002,Flora!$F$2:$M$7000,3,FALSE)))</f>
        <v/>
      </c>
      <c r="S4002" t="str">
        <f>IF(P4002="","",(VLOOKUP(P4002,Flora!$F$2:$M$7000,4,FALSE)))</f>
        <v/>
      </c>
    </row>
    <row r="4003" spans="17:19" x14ac:dyDescent="0.25">
      <c r="Q4003" t="str">
        <f>IF(P4003="","",(VLOOKUP(P4003,Flora!$F$2:$M$7000,2,FALSE)))</f>
        <v/>
      </c>
      <c r="R4003" t="str">
        <f>IF(P4003="","",(VLOOKUP(P4003,Flora!$F$2:$M$7000,3,FALSE)))</f>
        <v/>
      </c>
      <c r="S4003" t="str">
        <f>IF(P4003="","",(VLOOKUP(P4003,Flora!$F$2:$M$7000,4,FALSE)))</f>
        <v/>
      </c>
    </row>
    <row r="4004" spans="17:19" x14ac:dyDescent="0.25">
      <c r="Q4004" t="str">
        <f>IF(P4004="","",(VLOOKUP(P4004,Flora!$F$2:$M$7000,2,FALSE)))</f>
        <v/>
      </c>
      <c r="R4004" t="str">
        <f>IF(P4004="","",(VLOOKUP(P4004,Flora!$F$2:$M$7000,3,FALSE)))</f>
        <v/>
      </c>
      <c r="S4004" t="str">
        <f>IF(P4004="","",(VLOOKUP(P4004,Flora!$F$2:$M$7000,4,FALSE)))</f>
        <v/>
      </c>
    </row>
    <row r="4005" spans="17:19" x14ac:dyDescent="0.25">
      <c r="Q4005" t="str">
        <f>IF(P4005="","",(VLOOKUP(P4005,Flora!$F$2:$M$7000,2,FALSE)))</f>
        <v/>
      </c>
      <c r="R4005" t="str">
        <f>IF(P4005="","",(VLOOKUP(P4005,Flora!$F$2:$M$7000,3,FALSE)))</f>
        <v/>
      </c>
      <c r="S4005" t="str">
        <f>IF(P4005="","",(VLOOKUP(P4005,Flora!$F$2:$M$7000,4,FALSE)))</f>
        <v/>
      </c>
    </row>
    <row r="4006" spans="17:19" x14ac:dyDescent="0.25">
      <c r="Q4006" t="str">
        <f>IF(P4006="","",(VLOOKUP(P4006,Flora!$F$2:$M$7000,2,FALSE)))</f>
        <v/>
      </c>
      <c r="R4006" t="str">
        <f>IF(P4006="","",(VLOOKUP(P4006,Flora!$F$2:$M$7000,3,FALSE)))</f>
        <v/>
      </c>
      <c r="S4006" t="str">
        <f>IF(P4006="","",(VLOOKUP(P4006,Flora!$F$2:$M$7000,4,FALSE)))</f>
        <v/>
      </c>
    </row>
    <row r="4007" spans="17:19" x14ac:dyDescent="0.25">
      <c r="Q4007" t="str">
        <f>IF(P4007="","",(VLOOKUP(P4007,Flora!$F$2:$M$7000,2,FALSE)))</f>
        <v/>
      </c>
      <c r="R4007" t="str">
        <f>IF(P4007="","",(VLOOKUP(P4007,Flora!$F$2:$M$7000,3,FALSE)))</f>
        <v/>
      </c>
      <c r="S4007" t="str">
        <f>IF(P4007="","",(VLOOKUP(P4007,Flora!$F$2:$M$7000,4,FALSE)))</f>
        <v/>
      </c>
    </row>
    <row r="4008" spans="17:19" x14ac:dyDescent="0.25">
      <c r="Q4008" t="str">
        <f>IF(P4008="","",(VLOOKUP(P4008,Flora!$F$2:$M$7000,2,FALSE)))</f>
        <v/>
      </c>
      <c r="R4008" t="str">
        <f>IF(P4008="","",(VLOOKUP(P4008,Flora!$F$2:$M$7000,3,FALSE)))</f>
        <v/>
      </c>
      <c r="S4008" t="str">
        <f>IF(P4008="","",(VLOOKUP(P4008,Flora!$F$2:$M$7000,4,FALSE)))</f>
        <v/>
      </c>
    </row>
    <row r="4009" spans="17:19" x14ac:dyDescent="0.25">
      <c r="Q4009" t="str">
        <f>IF(P4009="","",(VLOOKUP(P4009,Flora!$F$2:$M$7000,2,FALSE)))</f>
        <v/>
      </c>
      <c r="R4009" t="str">
        <f>IF(P4009="","",(VLOOKUP(P4009,Flora!$F$2:$M$7000,3,FALSE)))</f>
        <v/>
      </c>
      <c r="S4009" t="str">
        <f>IF(P4009="","",(VLOOKUP(P4009,Flora!$F$2:$M$7000,4,FALSE)))</f>
        <v/>
      </c>
    </row>
    <row r="4010" spans="17:19" x14ac:dyDescent="0.25">
      <c r="Q4010" t="str">
        <f>IF(P4010="","",(VLOOKUP(P4010,Flora!$F$2:$M$7000,2,FALSE)))</f>
        <v/>
      </c>
      <c r="R4010" t="str">
        <f>IF(P4010="","",(VLOOKUP(P4010,Flora!$F$2:$M$7000,3,FALSE)))</f>
        <v/>
      </c>
      <c r="S4010" t="str">
        <f>IF(P4010="","",(VLOOKUP(P4010,Flora!$F$2:$M$7000,4,FALSE)))</f>
        <v/>
      </c>
    </row>
    <row r="4011" spans="17:19" x14ac:dyDescent="0.25">
      <c r="Q4011" t="str">
        <f>IF(P4011="","",(VLOOKUP(P4011,Flora!$F$2:$M$7000,2,FALSE)))</f>
        <v/>
      </c>
      <c r="R4011" t="str">
        <f>IF(P4011="","",(VLOOKUP(P4011,Flora!$F$2:$M$7000,3,FALSE)))</f>
        <v/>
      </c>
      <c r="S4011" t="str">
        <f>IF(P4011="","",(VLOOKUP(P4011,Flora!$F$2:$M$7000,4,FALSE)))</f>
        <v/>
      </c>
    </row>
    <row r="4012" spans="17:19" x14ac:dyDescent="0.25">
      <c r="Q4012" t="str">
        <f>IF(P4012="","",(VLOOKUP(P4012,Flora!$F$2:$M$7000,2,FALSE)))</f>
        <v/>
      </c>
      <c r="R4012" t="str">
        <f>IF(P4012="","",(VLOOKUP(P4012,Flora!$F$2:$M$7000,3,FALSE)))</f>
        <v/>
      </c>
      <c r="S4012" t="str">
        <f>IF(P4012="","",(VLOOKUP(P4012,Flora!$F$2:$M$7000,4,FALSE)))</f>
        <v/>
      </c>
    </row>
    <row r="4013" spans="17:19" x14ac:dyDescent="0.25">
      <c r="Q4013" t="str">
        <f>IF(P4013="","",(VLOOKUP(P4013,Flora!$F$2:$M$7000,2,FALSE)))</f>
        <v/>
      </c>
      <c r="R4013" t="str">
        <f>IF(P4013="","",(VLOOKUP(P4013,Flora!$F$2:$M$7000,3,FALSE)))</f>
        <v/>
      </c>
      <c r="S4013" t="str">
        <f>IF(P4013="","",(VLOOKUP(P4013,Flora!$F$2:$M$7000,4,FALSE)))</f>
        <v/>
      </c>
    </row>
    <row r="4014" spans="17:19" x14ac:dyDescent="0.25">
      <c r="Q4014" t="str">
        <f>IF(P4014="","",(VLOOKUP(P4014,Flora!$F$2:$M$7000,2,FALSE)))</f>
        <v/>
      </c>
      <c r="R4014" t="str">
        <f>IF(P4014="","",(VLOOKUP(P4014,Flora!$F$2:$M$7000,3,FALSE)))</f>
        <v/>
      </c>
      <c r="S4014" t="str">
        <f>IF(P4014="","",(VLOOKUP(P4014,Flora!$F$2:$M$7000,4,FALSE)))</f>
        <v/>
      </c>
    </row>
    <row r="4015" spans="17:19" x14ac:dyDescent="0.25">
      <c r="Q4015" t="str">
        <f>IF(P4015="","",(VLOOKUP(P4015,Flora!$F$2:$M$7000,2,FALSE)))</f>
        <v/>
      </c>
      <c r="R4015" t="str">
        <f>IF(P4015="","",(VLOOKUP(P4015,Flora!$F$2:$M$7000,3,FALSE)))</f>
        <v/>
      </c>
      <c r="S4015" t="str">
        <f>IF(P4015="","",(VLOOKUP(P4015,Flora!$F$2:$M$7000,4,FALSE)))</f>
        <v/>
      </c>
    </row>
    <row r="4016" spans="17:19" x14ac:dyDescent="0.25">
      <c r="Q4016" t="str">
        <f>IF(P4016="","",(VLOOKUP(P4016,Flora!$F$2:$M$7000,2,FALSE)))</f>
        <v/>
      </c>
      <c r="R4016" t="str">
        <f>IF(P4016="","",(VLOOKUP(P4016,Flora!$F$2:$M$7000,3,FALSE)))</f>
        <v/>
      </c>
      <c r="S4016" t="str">
        <f>IF(P4016="","",(VLOOKUP(P4016,Flora!$F$2:$M$7000,4,FALSE)))</f>
        <v/>
      </c>
    </row>
    <row r="4017" spans="17:19" x14ac:dyDescent="0.25">
      <c r="Q4017" t="str">
        <f>IF(P4017="","",(VLOOKUP(P4017,Flora!$F$2:$M$7000,2,FALSE)))</f>
        <v/>
      </c>
      <c r="R4017" t="str">
        <f>IF(P4017="","",(VLOOKUP(P4017,Flora!$F$2:$M$7000,3,FALSE)))</f>
        <v/>
      </c>
      <c r="S4017" t="str">
        <f>IF(P4017="","",(VLOOKUP(P4017,Flora!$F$2:$M$7000,4,FALSE)))</f>
        <v/>
      </c>
    </row>
    <row r="4018" spans="17:19" x14ac:dyDescent="0.25">
      <c r="Q4018" t="str">
        <f>IF(P4018="","",(VLOOKUP(P4018,Flora!$F$2:$M$7000,2,FALSE)))</f>
        <v/>
      </c>
      <c r="R4018" t="str">
        <f>IF(P4018="","",(VLOOKUP(P4018,Flora!$F$2:$M$7000,3,FALSE)))</f>
        <v/>
      </c>
      <c r="S4018" t="str">
        <f>IF(P4018="","",(VLOOKUP(P4018,Flora!$F$2:$M$7000,4,FALSE)))</f>
        <v/>
      </c>
    </row>
    <row r="4019" spans="17:19" x14ac:dyDescent="0.25">
      <c r="Q4019" t="str">
        <f>IF(P4019="","",(VLOOKUP(P4019,Flora!$F$2:$M$7000,2,FALSE)))</f>
        <v/>
      </c>
      <c r="R4019" t="str">
        <f>IF(P4019="","",(VLOOKUP(P4019,Flora!$F$2:$M$7000,3,FALSE)))</f>
        <v/>
      </c>
      <c r="S4019" t="str">
        <f>IF(P4019="","",(VLOOKUP(P4019,Flora!$F$2:$M$7000,4,FALSE)))</f>
        <v/>
      </c>
    </row>
    <row r="4020" spans="17:19" x14ac:dyDescent="0.25">
      <c r="Q4020" t="str">
        <f>IF(P4020="","",(VLOOKUP(P4020,Flora!$F$2:$M$7000,2,FALSE)))</f>
        <v/>
      </c>
      <c r="R4020" t="str">
        <f>IF(P4020="","",(VLOOKUP(P4020,Flora!$F$2:$M$7000,3,FALSE)))</f>
        <v/>
      </c>
      <c r="S4020" t="str">
        <f>IF(P4020="","",(VLOOKUP(P4020,Flora!$F$2:$M$7000,4,FALSE)))</f>
        <v/>
      </c>
    </row>
    <row r="4021" spans="17:19" x14ac:dyDescent="0.25">
      <c r="Q4021" t="str">
        <f>IF(P4021="","",(VLOOKUP(P4021,Flora!$F$2:$M$7000,2,FALSE)))</f>
        <v/>
      </c>
      <c r="R4021" t="str">
        <f>IF(P4021="","",(VLOOKUP(P4021,Flora!$F$2:$M$7000,3,FALSE)))</f>
        <v/>
      </c>
      <c r="S4021" t="str">
        <f>IF(P4021="","",(VLOOKUP(P4021,Flora!$F$2:$M$7000,4,FALSE)))</f>
        <v/>
      </c>
    </row>
    <row r="4022" spans="17:19" x14ac:dyDescent="0.25">
      <c r="Q4022" t="str">
        <f>IF(P4022="","",(VLOOKUP(P4022,Flora!$F$2:$M$7000,2,FALSE)))</f>
        <v/>
      </c>
      <c r="R4022" t="str">
        <f>IF(P4022="","",(VLOOKUP(P4022,Flora!$F$2:$M$7000,3,FALSE)))</f>
        <v/>
      </c>
      <c r="S4022" t="str">
        <f>IF(P4022="","",(VLOOKUP(P4022,Flora!$F$2:$M$7000,4,FALSE)))</f>
        <v/>
      </c>
    </row>
    <row r="4023" spans="17:19" x14ac:dyDescent="0.25">
      <c r="Q4023" t="str">
        <f>IF(P4023="","",(VLOOKUP(P4023,Flora!$F$2:$M$7000,2,FALSE)))</f>
        <v/>
      </c>
      <c r="R4023" t="str">
        <f>IF(P4023="","",(VLOOKUP(P4023,Flora!$F$2:$M$7000,3,FALSE)))</f>
        <v/>
      </c>
      <c r="S4023" t="str">
        <f>IF(P4023="","",(VLOOKUP(P4023,Flora!$F$2:$M$7000,4,FALSE)))</f>
        <v/>
      </c>
    </row>
    <row r="4024" spans="17:19" x14ac:dyDescent="0.25">
      <c r="Q4024" t="str">
        <f>IF(P4024="","",(VLOOKUP(P4024,Flora!$F$2:$M$7000,2,FALSE)))</f>
        <v/>
      </c>
      <c r="R4024" t="str">
        <f>IF(P4024="","",(VLOOKUP(P4024,Flora!$F$2:$M$7000,3,FALSE)))</f>
        <v/>
      </c>
      <c r="S4024" t="str">
        <f>IF(P4024="","",(VLOOKUP(P4024,Flora!$F$2:$M$7000,4,FALSE)))</f>
        <v/>
      </c>
    </row>
    <row r="4025" spans="17:19" x14ac:dyDescent="0.25">
      <c r="Q4025" t="str">
        <f>IF(P4025="","",(VLOOKUP(P4025,Flora!$F$2:$M$7000,2,FALSE)))</f>
        <v/>
      </c>
      <c r="R4025" t="str">
        <f>IF(P4025="","",(VLOOKUP(P4025,Flora!$F$2:$M$7000,3,FALSE)))</f>
        <v/>
      </c>
      <c r="S4025" t="str">
        <f>IF(P4025="","",(VLOOKUP(P4025,Flora!$F$2:$M$7000,4,FALSE)))</f>
        <v/>
      </c>
    </row>
    <row r="4026" spans="17:19" x14ac:dyDescent="0.25">
      <c r="Q4026" t="str">
        <f>IF(P4026="","",(VLOOKUP(P4026,Flora!$F$2:$M$7000,2,FALSE)))</f>
        <v/>
      </c>
      <c r="R4026" t="str">
        <f>IF(P4026="","",(VLOOKUP(P4026,Flora!$F$2:$M$7000,3,FALSE)))</f>
        <v/>
      </c>
      <c r="S4026" t="str">
        <f>IF(P4026="","",(VLOOKUP(P4026,Flora!$F$2:$M$7000,4,FALSE)))</f>
        <v/>
      </c>
    </row>
    <row r="4027" spans="17:19" x14ac:dyDescent="0.25">
      <c r="Q4027" t="str">
        <f>IF(P4027="","",(VLOOKUP(P4027,Flora!$F$2:$M$7000,2,FALSE)))</f>
        <v/>
      </c>
      <c r="R4027" t="str">
        <f>IF(P4027="","",(VLOOKUP(P4027,Flora!$F$2:$M$7000,3,FALSE)))</f>
        <v/>
      </c>
      <c r="S4027" t="str">
        <f>IF(P4027="","",(VLOOKUP(P4027,Flora!$F$2:$M$7000,4,FALSE)))</f>
        <v/>
      </c>
    </row>
    <row r="4028" spans="17:19" x14ac:dyDescent="0.25">
      <c r="Q4028" t="str">
        <f>IF(P4028="","",(VLOOKUP(P4028,Flora!$F$2:$M$7000,2,FALSE)))</f>
        <v/>
      </c>
      <c r="R4028" t="str">
        <f>IF(P4028="","",(VLOOKUP(P4028,Flora!$F$2:$M$7000,3,FALSE)))</f>
        <v/>
      </c>
      <c r="S4028" t="str">
        <f>IF(P4028="","",(VLOOKUP(P4028,Flora!$F$2:$M$7000,4,FALSE)))</f>
        <v/>
      </c>
    </row>
    <row r="4029" spans="17:19" x14ac:dyDescent="0.25">
      <c r="Q4029" t="str">
        <f>IF(P4029="","",(VLOOKUP(P4029,Flora!$F$2:$M$7000,2,FALSE)))</f>
        <v/>
      </c>
      <c r="R4029" t="str">
        <f>IF(P4029="","",(VLOOKUP(P4029,Flora!$F$2:$M$7000,3,FALSE)))</f>
        <v/>
      </c>
      <c r="S4029" t="str">
        <f>IF(P4029="","",(VLOOKUP(P4029,Flora!$F$2:$M$7000,4,FALSE)))</f>
        <v/>
      </c>
    </row>
    <row r="4030" spans="17:19" x14ac:dyDescent="0.25">
      <c r="Q4030" t="str">
        <f>IF(P4030="","",(VLOOKUP(P4030,Flora!$F$2:$M$7000,2,FALSE)))</f>
        <v/>
      </c>
      <c r="R4030" t="str">
        <f>IF(P4030="","",(VLOOKUP(P4030,Flora!$F$2:$M$7000,3,FALSE)))</f>
        <v/>
      </c>
      <c r="S4030" t="str">
        <f>IF(P4030="","",(VLOOKUP(P4030,Flora!$F$2:$M$7000,4,FALSE)))</f>
        <v/>
      </c>
    </row>
    <row r="4031" spans="17:19" x14ac:dyDescent="0.25">
      <c r="Q4031" t="str">
        <f>IF(P4031="","",(VLOOKUP(P4031,Flora!$F$2:$M$7000,2,FALSE)))</f>
        <v/>
      </c>
      <c r="R4031" t="str">
        <f>IF(P4031="","",(VLOOKUP(P4031,Flora!$F$2:$M$7000,3,FALSE)))</f>
        <v/>
      </c>
      <c r="S4031" t="str">
        <f>IF(P4031="","",(VLOOKUP(P4031,Flora!$F$2:$M$7000,4,FALSE)))</f>
        <v/>
      </c>
    </row>
    <row r="4032" spans="17:19" x14ac:dyDescent="0.25">
      <c r="Q4032" t="str">
        <f>IF(P4032="","",(VLOOKUP(P4032,Flora!$F$2:$M$7000,2,FALSE)))</f>
        <v/>
      </c>
      <c r="R4032" t="str">
        <f>IF(P4032="","",(VLOOKUP(P4032,Flora!$F$2:$M$7000,3,FALSE)))</f>
        <v/>
      </c>
      <c r="S4032" t="str">
        <f>IF(P4032="","",(VLOOKUP(P4032,Flora!$F$2:$M$7000,4,FALSE)))</f>
        <v/>
      </c>
    </row>
    <row r="4033" spans="17:19" x14ac:dyDescent="0.25">
      <c r="Q4033" t="str">
        <f>IF(P4033="","",(VLOOKUP(P4033,Flora!$F$2:$M$7000,2,FALSE)))</f>
        <v/>
      </c>
      <c r="R4033" t="str">
        <f>IF(P4033="","",(VLOOKUP(P4033,Flora!$F$2:$M$7000,3,FALSE)))</f>
        <v/>
      </c>
      <c r="S4033" t="str">
        <f>IF(P4033="","",(VLOOKUP(P4033,Flora!$F$2:$M$7000,4,FALSE)))</f>
        <v/>
      </c>
    </row>
    <row r="4034" spans="17:19" x14ac:dyDescent="0.25">
      <c r="Q4034" t="str">
        <f>IF(P4034="","",(VLOOKUP(P4034,Flora!$F$2:$M$7000,2,FALSE)))</f>
        <v/>
      </c>
      <c r="R4034" t="str">
        <f>IF(P4034="","",(VLOOKUP(P4034,Flora!$F$2:$M$7000,3,FALSE)))</f>
        <v/>
      </c>
      <c r="S4034" t="str">
        <f>IF(P4034="","",(VLOOKUP(P4034,Flora!$F$2:$M$7000,4,FALSE)))</f>
        <v/>
      </c>
    </row>
    <row r="4035" spans="17:19" x14ac:dyDescent="0.25">
      <c r="Q4035" t="str">
        <f>IF(P4035="","",(VLOOKUP(P4035,Flora!$F$2:$M$7000,2,FALSE)))</f>
        <v/>
      </c>
      <c r="R4035" t="str">
        <f>IF(P4035="","",(VLOOKUP(P4035,Flora!$F$2:$M$7000,3,FALSE)))</f>
        <v/>
      </c>
      <c r="S4035" t="str">
        <f>IF(P4035="","",(VLOOKUP(P4035,Flora!$F$2:$M$7000,4,FALSE)))</f>
        <v/>
      </c>
    </row>
    <row r="4036" spans="17:19" x14ac:dyDescent="0.25">
      <c r="Q4036" t="str">
        <f>IF(P4036="","",(VLOOKUP(P4036,Flora!$F$2:$M$7000,2,FALSE)))</f>
        <v/>
      </c>
      <c r="R4036" t="str">
        <f>IF(P4036="","",(VLOOKUP(P4036,Flora!$F$2:$M$7000,3,FALSE)))</f>
        <v/>
      </c>
      <c r="S4036" t="str">
        <f>IF(P4036="","",(VLOOKUP(P4036,Flora!$F$2:$M$7000,4,FALSE)))</f>
        <v/>
      </c>
    </row>
    <row r="4037" spans="17:19" x14ac:dyDescent="0.25">
      <c r="Q4037" t="str">
        <f>IF(P4037="","",(VLOOKUP(P4037,Flora!$F$2:$M$7000,2,FALSE)))</f>
        <v/>
      </c>
      <c r="R4037" t="str">
        <f>IF(P4037="","",(VLOOKUP(P4037,Flora!$F$2:$M$7000,3,FALSE)))</f>
        <v/>
      </c>
      <c r="S4037" t="str">
        <f>IF(P4037="","",(VLOOKUP(P4037,Flora!$F$2:$M$7000,4,FALSE)))</f>
        <v/>
      </c>
    </row>
    <row r="4038" spans="17:19" x14ac:dyDescent="0.25">
      <c r="Q4038" t="str">
        <f>IF(P4038="","",(VLOOKUP(P4038,Flora!$F$2:$M$7000,2,FALSE)))</f>
        <v/>
      </c>
      <c r="R4038" t="str">
        <f>IF(P4038="","",(VLOOKUP(P4038,Flora!$F$2:$M$7000,3,FALSE)))</f>
        <v/>
      </c>
      <c r="S4038" t="str">
        <f>IF(P4038="","",(VLOOKUP(P4038,Flora!$F$2:$M$7000,4,FALSE)))</f>
        <v/>
      </c>
    </row>
    <row r="4039" spans="17:19" x14ac:dyDescent="0.25">
      <c r="Q4039" t="str">
        <f>IF(P4039="","",(VLOOKUP(P4039,Flora!$F$2:$M$7000,2,FALSE)))</f>
        <v/>
      </c>
      <c r="R4039" t="str">
        <f>IF(P4039="","",(VLOOKUP(P4039,Flora!$F$2:$M$7000,3,FALSE)))</f>
        <v/>
      </c>
      <c r="S4039" t="str">
        <f>IF(P4039="","",(VLOOKUP(P4039,Flora!$F$2:$M$7000,4,FALSE)))</f>
        <v/>
      </c>
    </row>
    <row r="4040" spans="17:19" x14ac:dyDescent="0.25">
      <c r="Q4040" t="str">
        <f>IF(P4040="","",(VLOOKUP(P4040,Flora!$F$2:$M$7000,2,FALSE)))</f>
        <v/>
      </c>
      <c r="R4040" t="str">
        <f>IF(P4040="","",(VLOOKUP(P4040,Flora!$F$2:$M$7000,3,FALSE)))</f>
        <v/>
      </c>
      <c r="S4040" t="str">
        <f>IF(P4040="","",(VLOOKUP(P4040,Flora!$F$2:$M$7000,4,FALSE)))</f>
        <v/>
      </c>
    </row>
    <row r="4041" spans="17:19" x14ac:dyDescent="0.25">
      <c r="Q4041" t="str">
        <f>IF(P4041="","",(VLOOKUP(P4041,Flora!$F$2:$M$7000,2,FALSE)))</f>
        <v/>
      </c>
      <c r="R4041" t="str">
        <f>IF(P4041="","",(VLOOKUP(P4041,Flora!$F$2:$M$7000,3,FALSE)))</f>
        <v/>
      </c>
      <c r="S4041" t="str">
        <f>IF(P4041="","",(VLOOKUP(P4041,Flora!$F$2:$M$7000,4,FALSE)))</f>
        <v/>
      </c>
    </row>
    <row r="4042" spans="17:19" x14ac:dyDescent="0.25">
      <c r="Q4042" t="str">
        <f>IF(P4042="","",(VLOOKUP(P4042,Flora!$F$2:$M$7000,2,FALSE)))</f>
        <v/>
      </c>
      <c r="R4042" t="str">
        <f>IF(P4042="","",(VLOOKUP(P4042,Flora!$F$2:$M$7000,3,FALSE)))</f>
        <v/>
      </c>
      <c r="S4042" t="str">
        <f>IF(P4042="","",(VLOOKUP(P4042,Flora!$F$2:$M$7000,4,FALSE)))</f>
        <v/>
      </c>
    </row>
    <row r="4043" spans="17:19" x14ac:dyDescent="0.25">
      <c r="Q4043" t="str">
        <f>IF(P4043="","",(VLOOKUP(P4043,Flora!$F$2:$M$7000,2,FALSE)))</f>
        <v/>
      </c>
      <c r="R4043" t="str">
        <f>IF(P4043="","",(VLOOKUP(P4043,Flora!$F$2:$M$7000,3,FALSE)))</f>
        <v/>
      </c>
      <c r="S4043" t="str">
        <f>IF(P4043="","",(VLOOKUP(P4043,Flora!$F$2:$M$7000,4,FALSE)))</f>
        <v/>
      </c>
    </row>
    <row r="4044" spans="17:19" x14ac:dyDescent="0.25">
      <c r="Q4044" t="str">
        <f>IF(P4044="","",(VLOOKUP(P4044,Flora!$F$2:$M$7000,2,FALSE)))</f>
        <v/>
      </c>
      <c r="R4044" t="str">
        <f>IF(P4044="","",(VLOOKUP(P4044,Flora!$F$2:$M$7000,3,FALSE)))</f>
        <v/>
      </c>
      <c r="S4044" t="str">
        <f>IF(P4044="","",(VLOOKUP(P4044,Flora!$F$2:$M$7000,4,FALSE)))</f>
        <v/>
      </c>
    </row>
    <row r="4045" spans="17:19" x14ac:dyDescent="0.25">
      <c r="Q4045" t="str">
        <f>IF(P4045="","",(VLOOKUP(P4045,Flora!$F$2:$M$7000,2,FALSE)))</f>
        <v/>
      </c>
      <c r="R4045" t="str">
        <f>IF(P4045="","",(VLOOKUP(P4045,Flora!$F$2:$M$7000,3,FALSE)))</f>
        <v/>
      </c>
      <c r="S4045" t="str">
        <f>IF(P4045="","",(VLOOKUP(P4045,Flora!$F$2:$M$7000,4,FALSE)))</f>
        <v/>
      </c>
    </row>
    <row r="4046" spans="17:19" x14ac:dyDescent="0.25">
      <c r="Q4046" t="str">
        <f>IF(P4046="","",(VLOOKUP(P4046,Flora!$F$2:$M$7000,2,FALSE)))</f>
        <v/>
      </c>
      <c r="R4046" t="str">
        <f>IF(P4046="","",(VLOOKUP(P4046,Flora!$F$2:$M$7000,3,FALSE)))</f>
        <v/>
      </c>
      <c r="S4046" t="str">
        <f>IF(P4046="","",(VLOOKUP(P4046,Flora!$F$2:$M$7000,4,FALSE)))</f>
        <v/>
      </c>
    </row>
    <row r="4047" spans="17:19" x14ac:dyDescent="0.25">
      <c r="Q4047" t="str">
        <f>IF(P4047="","",(VLOOKUP(P4047,Flora!$F$2:$M$7000,2,FALSE)))</f>
        <v/>
      </c>
      <c r="R4047" t="str">
        <f>IF(P4047="","",(VLOOKUP(P4047,Flora!$F$2:$M$7000,3,FALSE)))</f>
        <v/>
      </c>
      <c r="S4047" t="str">
        <f>IF(P4047="","",(VLOOKUP(P4047,Flora!$F$2:$M$7000,4,FALSE)))</f>
        <v/>
      </c>
    </row>
    <row r="4048" spans="17:19" x14ac:dyDescent="0.25">
      <c r="Q4048" t="str">
        <f>IF(P4048="","",(VLOOKUP(P4048,Flora!$F$2:$M$7000,2,FALSE)))</f>
        <v/>
      </c>
      <c r="R4048" t="str">
        <f>IF(P4048="","",(VLOOKUP(P4048,Flora!$F$2:$M$7000,3,FALSE)))</f>
        <v/>
      </c>
      <c r="S4048" t="str">
        <f>IF(P4048="","",(VLOOKUP(P4048,Flora!$F$2:$M$7000,4,FALSE)))</f>
        <v/>
      </c>
    </row>
    <row r="4049" spans="17:19" x14ac:dyDescent="0.25">
      <c r="Q4049" t="str">
        <f>IF(P4049="","",(VLOOKUP(P4049,Flora!$F$2:$M$7000,2,FALSE)))</f>
        <v/>
      </c>
      <c r="R4049" t="str">
        <f>IF(P4049="","",(VLOOKUP(P4049,Flora!$F$2:$M$7000,3,FALSE)))</f>
        <v/>
      </c>
      <c r="S4049" t="str">
        <f>IF(P4049="","",(VLOOKUP(P4049,Flora!$F$2:$M$7000,4,FALSE)))</f>
        <v/>
      </c>
    </row>
    <row r="4050" spans="17:19" x14ac:dyDescent="0.25">
      <c r="Q4050" t="str">
        <f>IF(P4050="","",(VLOOKUP(P4050,Flora!$F$2:$M$7000,2,FALSE)))</f>
        <v/>
      </c>
      <c r="R4050" t="str">
        <f>IF(P4050="","",(VLOOKUP(P4050,Flora!$F$2:$M$7000,3,FALSE)))</f>
        <v/>
      </c>
      <c r="S4050" t="str">
        <f>IF(P4050="","",(VLOOKUP(P4050,Flora!$F$2:$M$7000,4,FALSE)))</f>
        <v/>
      </c>
    </row>
    <row r="4051" spans="17:19" x14ac:dyDescent="0.25">
      <c r="Q4051" t="str">
        <f>IF(P4051="","",(VLOOKUP(P4051,Flora!$F$2:$M$7000,2,FALSE)))</f>
        <v/>
      </c>
      <c r="R4051" t="str">
        <f>IF(P4051="","",(VLOOKUP(P4051,Flora!$F$2:$M$7000,3,FALSE)))</f>
        <v/>
      </c>
      <c r="S4051" t="str">
        <f>IF(P4051="","",(VLOOKUP(P4051,Flora!$F$2:$M$7000,4,FALSE)))</f>
        <v/>
      </c>
    </row>
    <row r="4052" spans="17:19" x14ac:dyDescent="0.25">
      <c r="Q4052" t="str">
        <f>IF(P4052="","",(VLOOKUP(P4052,Flora!$F$2:$M$7000,2,FALSE)))</f>
        <v/>
      </c>
      <c r="R4052" t="str">
        <f>IF(P4052="","",(VLOOKUP(P4052,Flora!$F$2:$M$7000,3,FALSE)))</f>
        <v/>
      </c>
      <c r="S4052" t="str">
        <f>IF(P4052="","",(VLOOKUP(P4052,Flora!$F$2:$M$7000,4,FALSE)))</f>
        <v/>
      </c>
    </row>
    <row r="4053" spans="17:19" x14ac:dyDescent="0.25">
      <c r="Q4053" t="str">
        <f>IF(P4053="","",(VLOOKUP(P4053,Flora!$F$2:$M$7000,2,FALSE)))</f>
        <v/>
      </c>
      <c r="R4053" t="str">
        <f>IF(P4053="","",(VLOOKUP(P4053,Flora!$F$2:$M$7000,3,FALSE)))</f>
        <v/>
      </c>
      <c r="S4053" t="str">
        <f>IF(P4053="","",(VLOOKUP(P4053,Flora!$F$2:$M$7000,4,FALSE)))</f>
        <v/>
      </c>
    </row>
    <row r="4054" spans="17:19" x14ac:dyDescent="0.25">
      <c r="Q4054" t="str">
        <f>IF(P4054="","",(VLOOKUP(P4054,Flora!$F$2:$M$7000,2,FALSE)))</f>
        <v/>
      </c>
      <c r="R4054" t="str">
        <f>IF(P4054="","",(VLOOKUP(P4054,Flora!$F$2:$M$7000,3,FALSE)))</f>
        <v/>
      </c>
      <c r="S4054" t="str">
        <f>IF(P4054="","",(VLOOKUP(P4054,Flora!$F$2:$M$7000,4,FALSE)))</f>
        <v/>
      </c>
    </row>
    <row r="4055" spans="17:19" x14ac:dyDescent="0.25">
      <c r="Q4055" t="str">
        <f>IF(P4055="","",(VLOOKUP(P4055,Flora!$F$2:$M$7000,2,FALSE)))</f>
        <v/>
      </c>
      <c r="R4055" t="str">
        <f>IF(P4055="","",(VLOOKUP(P4055,Flora!$F$2:$M$7000,3,FALSE)))</f>
        <v/>
      </c>
      <c r="S4055" t="str">
        <f>IF(P4055="","",(VLOOKUP(P4055,Flora!$F$2:$M$7000,4,FALSE)))</f>
        <v/>
      </c>
    </row>
    <row r="4056" spans="17:19" x14ac:dyDescent="0.25">
      <c r="Q4056" t="str">
        <f>IF(P4056="","",(VLOOKUP(P4056,Flora!$F$2:$M$7000,2,FALSE)))</f>
        <v/>
      </c>
      <c r="R4056" t="str">
        <f>IF(P4056="","",(VLOOKUP(P4056,Flora!$F$2:$M$7000,3,FALSE)))</f>
        <v/>
      </c>
      <c r="S4056" t="str">
        <f>IF(P4056="","",(VLOOKUP(P4056,Flora!$F$2:$M$7000,4,FALSE)))</f>
        <v/>
      </c>
    </row>
    <row r="4057" spans="17:19" x14ac:dyDescent="0.25">
      <c r="Q4057" t="str">
        <f>IF(P4057="","",(VLOOKUP(P4057,Flora!$F$2:$M$7000,2,FALSE)))</f>
        <v/>
      </c>
      <c r="R4057" t="str">
        <f>IF(P4057="","",(VLOOKUP(P4057,Flora!$F$2:$M$7000,3,FALSE)))</f>
        <v/>
      </c>
      <c r="S4057" t="str">
        <f>IF(P4057="","",(VLOOKUP(P4057,Flora!$F$2:$M$7000,4,FALSE)))</f>
        <v/>
      </c>
    </row>
    <row r="4058" spans="17:19" x14ac:dyDescent="0.25">
      <c r="Q4058" t="str">
        <f>IF(P4058="","",(VLOOKUP(P4058,Flora!$F$2:$M$7000,2,FALSE)))</f>
        <v/>
      </c>
      <c r="R4058" t="str">
        <f>IF(P4058="","",(VLOOKUP(P4058,Flora!$F$2:$M$7000,3,FALSE)))</f>
        <v/>
      </c>
      <c r="S4058" t="str">
        <f>IF(P4058="","",(VLOOKUP(P4058,Flora!$F$2:$M$7000,4,FALSE)))</f>
        <v/>
      </c>
    </row>
    <row r="4059" spans="17:19" x14ac:dyDescent="0.25">
      <c r="Q4059" t="str">
        <f>IF(P4059="","",(VLOOKUP(P4059,Flora!$F$2:$M$7000,2,FALSE)))</f>
        <v/>
      </c>
      <c r="R4059" t="str">
        <f>IF(P4059="","",(VLOOKUP(P4059,Flora!$F$2:$M$7000,3,FALSE)))</f>
        <v/>
      </c>
      <c r="S4059" t="str">
        <f>IF(P4059="","",(VLOOKUP(P4059,Flora!$F$2:$M$7000,4,FALSE)))</f>
        <v/>
      </c>
    </row>
    <row r="4060" spans="17:19" x14ac:dyDescent="0.25">
      <c r="Q4060" t="str">
        <f>IF(P4060="","",(VLOOKUP(P4060,Flora!$F$2:$M$7000,2,FALSE)))</f>
        <v/>
      </c>
      <c r="R4060" t="str">
        <f>IF(P4060="","",(VLOOKUP(P4060,Flora!$F$2:$M$7000,3,FALSE)))</f>
        <v/>
      </c>
      <c r="S4060" t="str">
        <f>IF(P4060="","",(VLOOKUP(P4060,Flora!$F$2:$M$7000,4,FALSE)))</f>
        <v/>
      </c>
    </row>
    <row r="4061" spans="17:19" x14ac:dyDescent="0.25">
      <c r="Q4061" t="str">
        <f>IF(P4061="","",(VLOOKUP(P4061,Flora!$F$2:$M$7000,2,FALSE)))</f>
        <v/>
      </c>
      <c r="R4061" t="str">
        <f>IF(P4061="","",(VLOOKUP(P4061,Flora!$F$2:$M$7000,3,FALSE)))</f>
        <v/>
      </c>
      <c r="S4061" t="str">
        <f>IF(P4061="","",(VLOOKUP(P4061,Flora!$F$2:$M$7000,4,FALSE)))</f>
        <v/>
      </c>
    </row>
    <row r="4062" spans="17:19" x14ac:dyDescent="0.25">
      <c r="Q4062" t="str">
        <f>IF(P4062="","",(VLOOKUP(P4062,Flora!$F$2:$M$7000,2,FALSE)))</f>
        <v/>
      </c>
      <c r="R4062" t="str">
        <f>IF(P4062="","",(VLOOKUP(P4062,Flora!$F$2:$M$7000,3,FALSE)))</f>
        <v/>
      </c>
      <c r="S4062" t="str">
        <f>IF(P4062="","",(VLOOKUP(P4062,Flora!$F$2:$M$7000,4,FALSE)))</f>
        <v/>
      </c>
    </row>
    <row r="4063" spans="17:19" x14ac:dyDescent="0.25">
      <c r="Q4063" t="str">
        <f>IF(P4063="","",(VLOOKUP(P4063,Flora!$F$2:$M$7000,2,FALSE)))</f>
        <v/>
      </c>
      <c r="R4063" t="str">
        <f>IF(P4063="","",(VLOOKUP(P4063,Flora!$F$2:$M$7000,3,FALSE)))</f>
        <v/>
      </c>
      <c r="S4063" t="str">
        <f>IF(P4063="","",(VLOOKUP(P4063,Flora!$F$2:$M$7000,4,FALSE)))</f>
        <v/>
      </c>
    </row>
    <row r="4064" spans="17:19" x14ac:dyDescent="0.25">
      <c r="Q4064" t="str">
        <f>IF(P4064="","",(VLOOKUP(P4064,Flora!$F$2:$M$7000,2,FALSE)))</f>
        <v/>
      </c>
      <c r="R4064" t="str">
        <f>IF(P4064="","",(VLOOKUP(P4064,Flora!$F$2:$M$7000,3,FALSE)))</f>
        <v/>
      </c>
      <c r="S4064" t="str">
        <f>IF(P4064="","",(VLOOKUP(P4064,Flora!$F$2:$M$7000,4,FALSE)))</f>
        <v/>
      </c>
    </row>
    <row r="4065" spans="17:19" x14ac:dyDescent="0.25">
      <c r="Q4065" t="str">
        <f>IF(P4065="","",(VLOOKUP(P4065,Flora!$F$2:$M$7000,2,FALSE)))</f>
        <v/>
      </c>
      <c r="R4065" t="str">
        <f>IF(P4065="","",(VLOOKUP(P4065,Flora!$F$2:$M$7000,3,FALSE)))</f>
        <v/>
      </c>
      <c r="S4065" t="str">
        <f>IF(P4065="","",(VLOOKUP(P4065,Flora!$F$2:$M$7000,4,FALSE)))</f>
        <v/>
      </c>
    </row>
    <row r="4066" spans="17:19" x14ac:dyDescent="0.25">
      <c r="Q4066" t="str">
        <f>IF(P4066="","",(VLOOKUP(P4066,Flora!$F$2:$M$7000,2,FALSE)))</f>
        <v/>
      </c>
      <c r="R4066" t="str">
        <f>IF(P4066="","",(VLOOKUP(P4066,Flora!$F$2:$M$7000,3,FALSE)))</f>
        <v/>
      </c>
      <c r="S4066" t="str">
        <f>IF(P4066="","",(VLOOKUP(P4066,Flora!$F$2:$M$7000,4,FALSE)))</f>
        <v/>
      </c>
    </row>
    <row r="4067" spans="17:19" x14ac:dyDescent="0.25">
      <c r="Q4067" t="str">
        <f>IF(P4067="","",(VLOOKUP(P4067,Flora!$F$2:$M$7000,2,FALSE)))</f>
        <v/>
      </c>
      <c r="R4067" t="str">
        <f>IF(P4067="","",(VLOOKUP(P4067,Flora!$F$2:$M$7000,3,FALSE)))</f>
        <v/>
      </c>
      <c r="S4067" t="str">
        <f>IF(P4067="","",(VLOOKUP(P4067,Flora!$F$2:$M$7000,4,FALSE)))</f>
        <v/>
      </c>
    </row>
    <row r="4068" spans="17:19" x14ac:dyDescent="0.25">
      <c r="Q4068" t="str">
        <f>IF(P4068="","",(VLOOKUP(P4068,Flora!$F$2:$M$7000,2,FALSE)))</f>
        <v/>
      </c>
      <c r="R4068" t="str">
        <f>IF(P4068="","",(VLOOKUP(P4068,Flora!$F$2:$M$7000,3,FALSE)))</f>
        <v/>
      </c>
      <c r="S4068" t="str">
        <f>IF(P4068="","",(VLOOKUP(P4068,Flora!$F$2:$M$7000,4,FALSE)))</f>
        <v/>
      </c>
    </row>
    <row r="4069" spans="17:19" x14ac:dyDescent="0.25">
      <c r="Q4069" t="str">
        <f>IF(P4069="","",(VLOOKUP(P4069,Flora!$F$2:$M$7000,2,FALSE)))</f>
        <v/>
      </c>
      <c r="R4069" t="str">
        <f>IF(P4069="","",(VLOOKUP(P4069,Flora!$F$2:$M$7000,3,FALSE)))</f>
        <v/>
      </c>
      <c r="S4069" t="str">
        <f>IF(P4069="","",(VLOOKUP(P4069,Flora!$F$2:$M$7000,4,FALSE)))</f>
        <v/>
      </c>
    </row>
    <row r="4070" spans="17:19" x14ac:dyDescent="0.25">
      <c r="Q4070" t="str">
        <f>IF(P4070="","",(VLOOKUP(P4070,Flora!$F$2:$M$7000,2,FALSE)))</f>
        <v/>
      </c>
      <c r="R4070" t="str">
        <f>IF(P4070="","",(VLOOKUP(P4070,Flora!$F$2:$M$7000,3,FALSE)))</f>
        <v/>
      </c>
      <c r="S4070" t="str">
        <f>IF(P4070="","",(VLOOKUP(P4070,Flora!$F$2:$M$7000,4,FALSE)))</f>
        <v/>
      </c>
    </row>
    <row r="4071" spans="17:19" x14ac:dyDescent="0.25">
      <c r="Q4071" t="str">
        <f>IF(P4071="","",(VLOOKUP(P4071,Flora!$F$2:$M$7000,2,FALSE)))</f>
        <v/>
      </c>
      <c r="R4071" t="str">
        <f>IF(P4071="","",(VLOOKUP(P4071,Flora!$F$2:$M$7000,3,FALSE)))</f>
        <v/>
      </c>
      <c r="S4071" t="str">
        <f>IF(P4071="","",(VLOOKUP(P4071,Flora!$F$2:$M$7000,4,FALSE)))</f>
        <v/>
      </c>
    </row>
    <row r="4072" spans="17:19" x14ac:dyDescent="0.25">
      <c r="Q4072" t="str">
        <f>IF(P4072="","",(VLOOKUP(P4072,Flora!$F$2:$M$7000,2,FALSE)))</f>
        <v/>
      </c>
      <c r="R4072" t="str">
        <f>IF(P4072="","",(VLOOKUP(P4072,Flora!$F$2:$M$7000,3,FALSE)))</f>
        <v/>
      </c>
      <c r="S4072" t="str">
        <f>IF(P4072="","",(VLOOKUP(P4072,Flora!$F$2:$M$7000,4,FALSE)))</f>
        <v/>
      </c>
    </row>
    <row r="4073" spans="17:19" x14ac:dyDescent="0.25">
      <c r="Q4073" t="str">
        <f>IF(P4073="","",(VLOOKUP(P4073,Flora!$F$2:$M$7000,2,FALSE)))</f>
        <v/>
      </c>
      <c r="R4073" t="str">
        <f>IF(P4073="","",(VLOOKUP(P4073,Flora!$F$2:$M$7000,3,FALSE)))</f>
        <v/>
      </c>
      <c r="S4073" t="str">
        <f>IF(P4073="","",(VLOOKUP(P4073,Flora!$F$2:$M$7000,4,FALSE)))</f>
        <v/>
      </c>
    </row>
    <row r="4074" spans="17:19" x14ac:dyDescent="0.25">
      <c r="Q4074" t="str">
        <f>IF(P4074="","",(VLOOKUP(P4074,Flora!$F$2:$M$7000,2,FALSE)))</f>
        <v/>
      </c>
      <c r="R4074" t="str">
        <f>IF(P4074="","",(VLOOKUP(P4074,Flora!$F$2:$M$7000,3,FALSE)))</f>
        <v/>
      </c>
      <c r="S4074" t="str">
        <f>IF(P4074="","",(VLOOKUP(P4074,Flora!$F$2:$M$7000,4,FALSE)))</f>
        <v/>
      </c>
    </row>
    <row r="4075" spans="17:19" x14ac:dyDescent="0.25">
      <c r="Q4075" t="str">
        <f>IF(P4075="","",(VLOOKUP(P4075,Flora!$F$2:$M$7000,2,FALSE)))</f>
        <v/>
      </c>
      <c r="R4075" t="str">
        <f>IF(P4075="","",(VLOOKUP(P4075,Flora!$F$2:$M$7000,3,FALSE)))</f>
        <v/>
      </c>
      <c r="S4075" t="str">
        <f>IF(P4075="","",(VLOOKUP(P4075,Flora!$F$2:$M$7000,4,FALSE)))</f>
        <v/>
      </c>
    </row>
    <row r="4076" spans="17:19" x14ac:dyDescent="0.25">
      <c r="Q4076" t="str">
        <f>IF(P4076="","",(VLOOKUP(P4076,Flora!$F$2:$M$7000,2,FALSE)))</f>
        <v/>
      </c>
      <c r="R4076" t="str">
        <f>IF(P4076="","",(VLOOKUP(P4076,Flora!$F$2:$M$7000,3,FALSE)))</f>
        <v/>
      </c>
      <c r="S4076" t="str">
        <f>IF(P4076="","",(VLOOKUP(P4076,Flora!$F$2:$M$7000,4,FALSE)))</f>
        <v/>
      </c>
    </row>
    <row r="4077" spans="17:19" x14ac:dyDescent="0.25">
      <c r="Q4077" t="str">
        <f>IF(P4077="","",(VLOOKUP(P4077,Flora!$F$2:$M$7000,2,FALSE)))</f>
        <v/>
      </c>
      <c r="R4077" t="str">
        <f>IF(P4077="","",(VLOOKUP(P4077,Flora!$F$2:$M$7000,3,FALSE)))</f>
        <v/>
      </c>
      <c r="S4077" t="str">
        <f>IF(P4077="","",(VLOOKUP(P4077,Flora!$F$2:$M$7000,4,FALSE)))</f>
        <v/>
      </c>
    </row>
    <row r="4078" spans="17:19" x14ac:dyDescent="0.25">
      <c r="Q4078" t="str">
        <f>IF(P4078="","",(VLOOKUP(P4078,Flora!$F$2:$M$7000,2,FALSE)))</f>
        <v/>
      </c>
      <c r="R4078" t="str">
        <f>IF(P4078="","",(VLOOKUP(P4078,Flora!$F$2:$M$7000,3,FALSE)))</f>
        <v/>
      </c>
      <c r="S4078" t="str">
        <f>IF(P4078="","",(VLOOKUP(P4078,Flora!$F$2:$M$7000,4,FALSE)))</f>
        <v/>
      </c>
    </row>
    <row r="4079" spans="17:19" x14ac:dyDescent="0.25">
      <c r="Q4079" t="str">
        <f>IF(P4079="","",(VLOOKUP(P4079,Flora!$F$2:$M$7000,2,FALSE)))</f>
        <v/>
      </c>
      <c r="R4079" t="str">
        <f>IF(P4079="","",(VLOOKUP(P4079,Flora!$F$2:$M$7000,3,FALSE)))</f>
        <v/>
      </c>
      <c r="S4079" t="str">
        <f>IF(P4079="","",(VLOOKUP(P4079,Flora!$F$2:$M$7000,4,FALSE)))</f>
        <v/>
      </c>
    </row>
    <row r="4080" spans="17:19" x14ac:dyDescent="0.25">
      <c r="Q4080" t="str">
        <f>IF(P4080="","",(VLOOKUP(P4080,Flora!$F$2:$M$7000,2,FALSE)))</f>
        <v/>
      </c>
      <c r="R4080" t="str">
        <f>IF(P4080="","",(VLOOKUP(P4080,Flora!$F$2:$M$7000,3,FALSE)))</f>
        <v/>
      </c>
      <c r="S4080" t="str">
        <f>IF(P4080="","",(VLOOKUP(P4080,Flora!$F$2:$M$7000,4,FALSE)))</f>
        <v/>
      </c>
    </row>
    <row r="4081" spans="17:19" x14ac:dyDescent="0.25">
      <c r="Q4081" t="str">
        <f>IF(P4081="","",(VLOOKUP(P4081,Flora!$F$2:$M$7000,2,FALSE)))</f>
        <v/>
      </c>
      <c r="R4081" t="str">
        <f>IF(P4081="","",(VLOOKUP(P4081,Flora!$F$2:$M$7000,3,FALSE)))</f>
        <v/>
      </c>
      <c r="S4081" t="str">
        <f>IF(P4081="","",(VLOOKUP(P4081,Flora!$F$2:$M$7000,4,FALSE)))</f>
        <v/>
      </c>
    </row>
    <row r="4082" spans="17:19" x14ac:dyDescent="0.25">
      <c r="Q4082" t="str">
        <f>IF(P4082="","",(VLOOKUP(P4082,Flora!$F$2:$M$7000,2,FALSE)))</f>
        <v/>
      </c>
      <c r="R4082" t="str">
        <f>IF(P4082="","",(VLOOKUP(P4082,Flora!$F$2:$M$7000,3,FALSE)))</f>
        <v/>
      </c>
      <c r="S4082" t="str">
        <f>IF(P4082="","",(VLOOKUP(P4082,Flora!$F$2:$M$7000,4,FALSE)))</f>
        <v/>
      </c>
    </row>
    <row r="4083" spans="17:19" x14ac:dyDescent="0.25">
      <c r="Q4083" t="str">
        <f>IF(P4083="","",(VLOOKUP(P4083,Flora!$F$2:$M$7000,2,FALSE)))</f>
        <v/>
      </c>
      <c r="R4083" t="str">
        <f>IF(P4083="","",(VLOOKUP(P4083,Flora!$F$2:$M$7000,3,FALSE)))</f>
        <v/>
      </c>
      <c r="S4083" t="str">
        <f>IF(P4083="","",(VLOOKUP(P4083,Flora!$F$2:$M$7000,4,FALSE)))</f>
        <v/>
      </c>
    </row>
    <row r="4084" spans="17:19" x14ac:dyDescent="0.25">
      <c r="Q4084" t="str">
        <f>IF(P4084="","",(VLOOKUP(P4084,Flora!$F$2:$M$7000,2,FALSE)))</f>
        <v/>
      </c>
      <c r="R4084" t="str">
        <f>IF(P4084="","",(VLOOKUP(P4084,Flora!$F$2:$M$7000,3,FALSE)))</f>
        <v/>
      </c>
      <c r="S4084" t="str">
        <f>IF(P4084="","",(VLOOKUP(P4084,Flora!$F$2:$M$7000,4,FALSE)))</f>
        <v/>
      </c>
    </row>
    <row r="4085" spans="17:19" x14ac:dyDescent="0.25">
      <c r="Q4085" t="str">
        <f>IF(P4085="","",(VLOOKUP(P4085,Flora!$F$2:$M$7000,2,FALSE)))</f>
        <v/>
      </c>
      <c r="R4085" t="str">
        <f>IF(P4085="","",(VLOOKUP(P4085,Flora!$F$2:$M$7000,3,FALSE)))</f>
        <v/>
      </c>
      <c r="S4085" t="str">
        <f>IF(P4085="","",(VLOOKUP(P4085,Flora!$F$2:$M$7000,4,FALSE)))</f>
        <v/>
      </c>
    </row>
    <row r="4086" spans="17:19" x14ac:dyDescent="0.25">
      <c r="Q4086" t="str">
        <f>IF(P4086="","",(VLOOKUP(P4086,Flora!$F$2:$M$7000,2,FALSE)))</f>
        <v/>
      </c>
      <c r="R4086" t="str">
        <f>IF(P4086="","",(VLOOKUP(P4086,Flora!$F$2:$M$7000,3,FALSE)))</f>
        <v/>
      </c>
      <c r="S4086" t="str">
        <f>IF(P4086="","",(VLOOKUP(P4086,Flora!$F$2:$M$7000,4,FALSE)))</f>
        <v/>
      </c>
    </row>
    <row r="4087" spans="17:19" x14ac:dyDescent="0.25">
      <c r="Q4087" t="str">
        <f>IF(P4087="","",(VLOOKUP(P4087,Flora!$F$2:$M$7000,2,FALSE)))</f>
        <v/>
      </c>
      <c r="R4087" t="str">
        <f>IF(P4087="","",(VLOOKUP(P4087,Flora!$F$2:$M$7000,3,FALSE)))</f>
        <v/>
      </c>
      <c r="S4087" t="str">
        <f>IF(P4087="","",(VLOOKUP(P4087,Flora!$F$2:$M$7000,4,FALSE)))</f>
        <v/>
      </c>
    </row>
    <row r="4088" spans="17:19" x14ac:dyDescent="0.25">
      <c r="Q4088" t="str">
        <f>IF(P4088="","",(VLOOKUP(P4088,Flora!$F$2:$M$7000,2,FALSE)))</f>
        <v/>
      </c>
      <c r="R4088" t="str">
        <f>IF(P4088="","",(VLOOKUP(P4088,Flora!$F$2:$M$7000,3,FALSE)))</f>
        <v/>
      </c>
      <c r="S4088" t="str">
        <f>IF(P4088="","",(VLOOKUP(P4088,Flora!$F$2:$M$7000,4,FALSE)))</f>
        <v/>
      </c>
    </row>
    <row r="4089" spans="17:19" x14ac:dyDescent="0.25">
      <c r="Q4089" t="str">
        <f>IF(P4089="","",(VLOOKUP(P4089,Flora!$F$2:$M$7000,2,FALSE)))</f>
        <v/>
      </c>
      <c r="R4089" t="str">
        <f>IF(P4089="","",(VLOOKUP(P4089,Flora!$F$2:$M$7000,3,FALSE)))</f>
        <v/>
      </c>
      <c r="S4089" t="str">
        <f>IF(P4089="","",(VLOOKUP(P4089,Flora!$F$2:$M$7000,4,FALSE)))</f>
        <v/>
      </c>
    </row>
    <row r="4090" spans="17:19" x14ac:dyDescent="0.25">
      <c r="Q4090" t="str">
        <f>IF(P4090="","",(VLOOKUP(P4090,Flora!$F$2:$M$7000,2,FALSE)))</f>
        <v/>
      </c>
      <c r="R4090" t="str">
        <f>IF(P4090="","",(VLOOKUP(P4090,Flora!$F$2:$M$7000,3,FALSE)))</f>
        <v/>
      </c>
      <c r="S4090" t="str">
        <f>IF(P4090="","",(VLOOKUP(P4090,Flora!$F$2:$M$7000,4,FALSE)))</f>
        <v/>
      </c>
    </row>
    <row r="4091" spans="17:19" x14ac:dyDescent="0.25">
      <c r="Q4091" t="str">
        <f>IF(P4091="","",(VLOOKUP(P4091,Flora!$F$2:$M$7000,2,FALSE)))</f>
        <v/>
      </c>
      <c r="R4091" t="str">
        <f>IF(P4091="","",(VLOOKUP(P4091,Flora!$F$2:$M$7000,3,FALSE)))</f>
        <v/>
      </c>
      <c r="S4091" t="str">
        <f>IF(P4091="","",(VLOOKUP(P4091,Flora!$F$2:$M$7000,4,FALSE)))</f>
        <v/>
      </c>
    </row>
    <row r="4092" spans="17:19" x14ac:dyDescent="0.25">
      <c r="Q4092" t="str">
        <f>IF(P4092="","",(VLOOKUP(P4092,Flora!$F$2:$M$7000,2,FALSE)))</f>
        <v/>
      </c>
      <c r="R4092" t="str">
        <f>IF(P4092="","",(VLOOKUP(P4092,Flora!$F$2:$M$7000,3,FALSE)))</f>
        <v/>
      </c>
      <c r="S4092" t="str">
        <f>IF(P4092="","",(VLOOKUP(P4092,Flora!$F$2:$M$7000,4,FALSE)))</f>
        <v/>
      </c>
    </row>
    <row r="4093" spans="17:19" x14ac:dyDescent="0.25">
      <c r="Q4093" t="str">
        <f>IF(P4093="","",(VLOOKUP(P4093,Flora!$F$2:$M$7000,2,FALSE)))</f>
        <v/>
      </c>
      <c r="R4093" t="str">
        <f>IF(P4093="","",(VLOOKUP(P4093,Flora!$F$2:$M$7000,3,FALSE)))</f>
        <v/>
      </c>
      <c r="S4093" t="str">
        <f>IF(P4093="","",(VLOOKUP(P4093,Flora!$F$2:$M$7000,4,FALSE)))</f>
        <v/>
      </c>
    </row>
    <row r="4094" spans="17:19" x14ac:dyDescent="0.25">
      <c r="Q4094" t="str">
        <f>IF(P4094="","",(VLOOKUP(P4094,Flora!$F$2:$M$7000,2,FALSE)))</f>
        <v/>
      </c>
      <c r="R4094" t="str">
        <f>IF(P4094="","",(VLOOKUP(P4094,Flora!$F$2:$M$7000,3,FALSE)))</f>
        <v/>
      </c>
      <c r="S4094" t="str">
        <f>IF(P4094="","",(VLOOKUP(P4094,Flora!$F$2:$M$7000,4,FALSE)))</f>
        <v/>
      </c>
    </row>
    <row r="4095" spans="17:19" x14ac:dyDescent="0.25">
      <c r="Q4095" t="str">
        <f>IF(P4095="","",(VLOOKUP(P4095,Flora!$F$2:$M$7000,2,FALSE)))</f>
        <v/>
      </c>
      <c r="R4095" t="str">
        <f>IF(P4095="","",(VLOOKUP(P4095,Flora!$F$2:$M$7000,3,FALSE)))</f>
        <v/>
      </c>
      <c r="S4095" t="str">
        <f>IF(P4095="","",(VLOOKUP(P4095,Flora!$F$2:$M$7000,4,FALSE)))</f>
        <v/>
      </c>
    </row>
    <row r="4096" spans="17:19" x14ac:dyDescent="0.25">
      <c r="Q4096" t="str">
        <f>IF(P4096="","",(VLOOKUP(P4096,Flora!$F$2:$M$7000,2,FALSE)))</f>
        <v/>
      </c>
      <c r="R4096" t="str">
        <f>IF(P4096="","",(VLOOKUP(P4096,Flora!$F$2:$M$7000,3,FALSE)))</f>
        <v/>
      </c>
      <c r="S4096" t="str">
        <f>IF(P4096="","",(VLOOKUP(P4096,Flora!$F$2:$M$7000,4,FALSE)))</f>
        <v/>
      </c>
    </row>
    <row r="4097" spans="17:19" x14ac:dyDescent="0.25">
      <c r="Q4097" t="str">
        <f>IF(P4097="","",(VLOOKUP(P4097,Flora!$F$2:$M$7000,2,FALSE)))</f>
        <v/>
      </c>
      <c r="R4097" t="str">
        <f>IF(P4097="","",(VLOOKUP(P4097,Flora!$F$2:$M$7000,3,FALSE)))</f>
        <v/>
      </c>
      <c r="S4097" t="str">
        <f>IF(P4097="","",(VLOOKUP(P4097,Flora!$F$2:$M$7000,4,FALSE)))</f>
        <v/>
      </c>
    </row>
    <row r="4098" spans="17:19" x14ac:dyDescent="0.25">
      <c r="Q4098" t="str">
        <f>IF(P4098="","",(VLOOKUP(P4098,Flora!$F$2:$M$7000,2,FALSE)))</f>
        <v/>
      </c>
      <c r="R4098" t="str">
        <f>IF(P4098="","",(VLOOKUP(P4098,Flora!$F$2:$M$7000,3,FALSE)))</f>
        <v/>
      </c>
      <c r="S4098" t="str">
        <f>IF(P4098="","",(VLOOKUP(P4098,Flora!$F$2:$M$7000,4,FALSE)))</f>
        <v/>
      </c>
    </row>
    <row r="4099" spans="17:19" x14ac:dyDescent="0.25">
      <c r="Q4099" t="str">
        <f>IF(P4099="","",(VLOOKUP(P4099,Flora!$F$2:$M$7000,2,FALSE)))</f>
        <v/>
      </c>
      <c r="R4099" t="str">
        <f>IF(P4099="","",(VLOOKUP(P4099,Flora!$F$2:$M$7000,3,FALSE)))</f>
        <v/>
      </c>
      <c r="S4099" t="str">
        <f>IF(P4099="","",(VLOOKUP(P4099,Flora!$F$2:$M$7000,4,FALSE)))</f>
        <v/>
      </c>
    </row>
    <row r="4100" spans="17:19" x14ac:dyDescent="0.25">
      <c r="Q4100" t="str">
        <f>IF(P4100="","",(VLOOKUP(P4100,Flora!$F$2:$M$7000,2,FALSE)))</f>
        <v/>
      </c>
      <c r="R4100" t="str">
        <f>IF(P4100="","",(VLOOKUP(P4100,Flora!$F$2:$M$7000,3,FALSE)))</f>
        <v/>
      </c>
      <c r="S4100" t="str">
        <f>IF(P4100="","",(VLOOKUP(P4100,Flora!$F$2:$M$7000,4,FALSE)))</f>
        <v/>
      </c>
    </row>
    <row r="4101" spans="17:19" x14ac:dyDescent="0.25">
      <c r="Q4101" t="str">
        <f>IF(P4101="","",(VLOOKUP(P4101,Flora!$F$2:$M$7000,2,FALSE)))</f>
        <v/>
      </c>
      <c r="R4101" t="str">
        <f>IF(P4101="","",(VLOOKUP(P4101,Flora!$F$2:$M$7000,3,FALSE)))</f>
        <v/>
      </c>
      <c r="S4101" t="str">
        <f>IF(P4101="","",(VLOOKUP(P4101,Flora!$F$2:$M$7000,4,FALSE)))</f>
        <v/>
      </c>
    </row>
    <row r="4102" spans="17:19" x14ac:dyDescent="0.25">
      <c r="Q4102" t="str">
        <f>IF(P4102="","",(VLOOKUP(P4102,Flora!$F$2:$M$7000,2,FALSE)))</f>
        <v/>
      </c>
      <c r="R4102" t="str">
        <f>IF(P4102="","",(VLOOKUP(P4102,Flora!$F$2:$M$7000,3,FALSE)))</f>
        <v/>
      </c>
      <c r="S4102" t="str">
        <f>IF(P4102="","",(VLOOKUP(P4102,Flora!$F$2:$M$7000,4,FALSE)))</f>
        <v/>
      </c>
    </row>
    <row r="4103" spans="17:19" x14ac:dyDescent="0.25">
      <c r="Q4103" t="str">
        <f>IF(P4103="","",(VLOOKUP(P4103,Flora!$F$2:$M$7000,2,FALSE)))</f>
        <v/>
      </c>
      <c r="R4103" t="str">
        <f>IF(P4103="","",(VLOOKUP(P4103,Flora!$F$2:$M$7000,3,FALSE)))</f>
        <v/>
      </c>
      <c r="S4103" t="str">
        <f>IF(P4103="","",(VLOOKUP(P4103,Flora!$F$2:$M$7000,4,FALSE)))</f>
        <v/>
      </c>
    </row>
    <row r="4104" spans="17:19" x14ac:dyDescent="0.25">
      <c r="Q4104" t="str">
        <f>IF(P4104="","",(VLOOKUP(P4104,Flora!$F$2:$M$7000,2,FALSE)))</f>
        <v/>
      </c>
      <c r="R4104" t="str">
        <f>IF(P4104="","",(VLOOKUP(P4104,Flora!$F$2:$M$7000,3,FALSE)))</f>
        <v/>
      </c>
      <c r="S4104" t="str">
        <f>IF(P4104="","",(VLOOKUP(P4104,Flora!$F$2:$M$7000,4,FALSE)))</f>
        <v/>
      </c>
    </row>
    <row r="4105" spans="17:19" x14ac:dyDescent="0.25">
      <c r="Q4105" t="str">
        <f>IF(P4105="","",(VLOOKUP(P4105,Flora!$F$2:$M$7000,2,FALSE)))</f>
        <v/>
      </c>
      <c r="R4105" t="str">
        <f>IF(P4105="","",(VLOOKUP(P4105,Flora!$F$2:$M$7000,3,FALSE)))</f>
        <v/>
      </c>
      <c r="S4105" t="str">
        <f>IF(P4105="","",(VLOOKUP(P4105,Flora!$F$2:$M$7000,4,FALSE)))</f>
        <v/>
      </c>
    </row>
    <row r="4106" spans="17:19" x14ac:dyDescent="0.25">
      <c r="Q4106" t="str">
        <f>IF(P4106="","",(VLOOKUP(P4106,Flora!$F$2:$M$7000,2,FALSE)))</f>
        <v/>
      </c>
      <c r="R4106" t="str">
        <f>IF(P4106="","",(VLOOKUP(P4106,Flora!$F$2:$M$7000,3,FALSE)))</f>
        <v/>
      </c>
      <c r="S4106" t="str">
        <f>IF(P4106="","",(VLOOKUP(P4106,Flora!$F$2:$M$7000,4,FALSE)))</f>
        <v/>
      </c>
    </row>
    <row r="4107" spans="17:19" x14ac:dyDescent="0.25">
      <c r="Q4107" t="str">
        <f>IF(P4107="","",(VLOOKUP(P4107,Flora!$F$2:$M$7000,2,FALSE)))</f>
        <v/>
      </c>
      <c r="R4107" t="str">
        <f>IF(P4107="","",(VLOOKUP(P4107,Flora!$F$2:$M$7000,3,FALSE)))</f>
        <v/>
      </c>
      <c r="S4107" t="str">
        <f>IF(P4107="","",(VLOOKUP(P4107,Flora!$F$2:$M$7000,4,FALSE)))</f>
        <v/>
      </c>
    </row>
    <row r="4108" spans="17:19" x14ac:dyDescent="0.25">
      <c r="Q4108" t="str">
        <f>IF(P4108="","",(VLOOKUP(P4108,Flora!$F$2:$M$7000,2,FALSE)))</f>
        <v/>
      </c>
      <c r="R4108" t="str">
        <f>IF(P4108="","",(VLOOKUP(P4108,Flora!$F$2:$M$7000,3,FALSE)))</f>
        <v/>
      </c>
      <c r="S4108" t="str">
        <f>IF(P4108="","",(VLOOKUP(P4108,Flora!$F$2:$M$7000,4,FALSE)))</f>
        <v/>
      </c>
    </row>
    <row r="4109" spans="17:19" x14ac:dyDescent="0.25">
      <c r="Q4109" t="str">
        <f>IF(P4109="","",(VLOOKUP(P4109,Flora!$F$2:$M$7000,2,FALSE)))</f>
        <v/>
      </c>
      <c r="R4109" t="str">
        <f>IF(P4109="","",(VLOOKUP(P4109,Flora!$F$2:$M$7000,3,FALSE)))</f>
        <v/>
      </c>
      <c r="S4109" t="str">
        <f>IF(P4109="","",(VLOOKUP(P4109,Flora!$F$2:$M$7000,4,FALSE)))</f>
        <v/>
      </c>
    </row>
    <row r="4110" spans="17:19" x14ac:dyDescent="0.25">
      <c r="Q4110" t="str">
        <f>IF(P4110="","",(VLOOKUP(P4110,Flora!$F$2:$M$7000,2,FALSE)))</f>
        <v/>
      </c>
      <c r="R4110" t="str">
        <f>IF(P4110="","",(VLOOKUP(P4110,Flora!$F$2:$M$7000,3,FALSE)))</f>
        <v/>
      </c>
      <c r="S4110" t="str">
        <f>IF(P4110="","",(VLOOKUP(P4110,Flora!$F$2:$M$7000,4,FALSE)))</f>
        <v/>
      </c>
    </row>
    <row r="4111" spans="17:19" x14ac:dyDescent="0.25">
      <c r="Q4111" t="str">
        <f>IF(P4111="","",(VLOOKUP(P4111,Flora!$F$2:$M$7000,2,FALSE)))</f>
        <v/>
      </c>
      <c r="R4111" t="str">
        <f>IF(P4111="","",(VLOOKUP(P4111,Flora!$F$2:$M$7000,3,FALSE)))</f>
        <v/>
      </c>
      <c r="S4111" t="str">
        <f>IF(P4111="","",(VLOOKUP(P4111,Flora!$F$2:$M$7000,4,FALSE)))</f>
        <v/>
      </c>
    </row>
    <row r="4112" spans="17:19" x14ac:dyDescent="0.25">
      <c r="Q4112" t="str">
        <f>IF(P4112="","",(VLOOKUP(P4112,Flora!$F$2:$M$7000,2,FALSE)))</f>
        <v/>
      </c>
      <c r="R4112" t="str">
        <f>IF(P4112="","",(VLOOKUP(P4112,Flora!$F$2:$M$7000,3,FALSE)))</f>
        <v/>
      </c>
      <c r="S4112" t="str">
        <f>IF(P4112="","",(VLOOKUP(P4112,Flora!$F$2:$M$7000,4,FALSE)))</f>
        <v/>
      </c>
    </row>
    <row r="4113" spans="17:19" x14ac:dyDescent="0.25">
      <c r="Q4113" t="str">
        <f>IF(P4113="","",(VLOOKUP(P4113,Flora!$F$2:$M$7000,2,FALSE)))</f>
        <v/>
      </c>
      <c r="R4113" t="str">
        <f>IF(P4113="","",(VLOOKUP(P4113,Flora!$F$2:$M$7000,3,FALSE)))</f>
        <v/>
      </c>
      <c r="S4113" t="str">
        <f>IF(P4113="","",(VLOOKUP(P4113,Flora!$F$2:$M$7000,4,FALSE)))</f>
        <v/>
      </c>
    </row>
    <row r="4114" spans="17:19" x14ac:dyDescent="0.25">
      <c r="Q4114" t="str">
        <f>IF(P4114="","",(VLOOKUP(P4114,Flora!$F$2:$M$7000,2,FALSE)))</f>
        <v/>
      </c>
      <c r="R4114" t="str">
        <f>IF(P4114="","",(VLOOKUP(P4114,Flora!$F$2:$M$7000,3,FALSE)))</f>
        <v/>
      </c>
      <c r="S4114" t="str">
        <f>IF(P4114="","",(VLOOKUP(P4114,Flora!$F$2:$M$7000,4,FALSE)))</f>
        <v/>
      </c>
    </row>
    <row r="4115" spans="17:19" x14ac:dyDescent="0.25">
      <c r="Q4115" t="str">
        <f>IF(P4115="","",(VLOOKUP(P4115,Flora!$F$2:$M$7000,2,FALSE)))</f>
        <v/>
      </c>
      <c r="R4115" t="str">
        <f>IF(P4115="","",(VLOOKUP(P4115,Flora!$F$2:$M$7000,3,FALSE)))</f>
        <v/>
      </c>
      <c r="S4115" t="str">
        <f>IF(P4115="","",(VLOOKUP(P4115,Flora!$F$2:$M$7000,4,FALSE)))</f>
        <v/>
      </c>
    </row>
    <row r="4116" spans="17:19" x14ac:dyDescent="0.25">
      <c r="Q4116" t="str">
        <f>IF(P4116="","",(VLOOKUP(P4116,Flora!$F$2:$M$7000,2,FALSE)))</f>
        <v/>
      </c>
      <c r="R4116" t="str">
        <f>IF(P4116="","",(VLOOKUP(P4116,Flora!$F$2:$M$7000,3,FALSE)))</f>
        <v/>
      </c>
      <c r="S4116" t="str">
        <f>IF(P4116="","",(VLOOKUP(P4116,Flora!$F$2:$M$7000,4,FALSE)))</f>
        <v/>
      </c>
    </row>
    <row r="4117" spans="17:19" x14ac:dyDescent="0.25">
      <c r="Q4117" t="str">
        <f>IF(P4117="","",(VLOOKUP(P4117,Flora!$F$2:$M$7000,2,FALSE)))</f>
        <v/>
      </c>
      <c r="R4117" t="str">
        <f>IF(P4117="","",(VLOOKUP(P4117,Flora!$F$2:$M$7000,3,FALSE)))</f>
        <v/>
      </c>
      <c r="S4117" t="str">
        <f>IF(P4117="","",(VLOOKUP(P4117,Flora!$F$2:$M$7000,4,FALSE)))</f>
        <v/>
      </c>
    </row>
    <row r="4118" spans="17:19" x14ac:dyDescent="0.25">
      <c r="Q4118" t="str">
        <f>IF(P4118="","",(VLOOKUP(P4118,Flora!$F$2:$M$7000,2,FALSE)))</f>
        <v/>
      </c>
      <c r="R4118" t="str">
        <f>IF(P4118="","",(VLOOKUP(P4118,Flora!$F$2:$M$7000,3,FALSE)))</f>
        <v/>
      </c>
      <c r="S4118" t="str">
        <f>IF(P4118="","",(VLOOKUP(P4118,Flora!$F$2:$M$7000,4,FALSE)))</f>
        <v/>
      </c>
    </row>
    <row r="4119" spans="17:19" x14ac:dyDescent="0.25">
      <c r="Q4119" t="str">
        <f>IF(P4119="","",(VLOOKUP(P4119,Flora!$F$2:$M$7000,2,FALSE)))</f>
        <v/>
      </c>
      <c r="R4119" t="str">
        <f>IF(P4119="","",(VLOOKUP(P4119,Flora!$F$2:$M$7000,3,FALSE)))</f>
        <v/>
      </c>
      <c r="S4119" t="str">
        <f>IF(P4119="","",(VLOOKUP(P4119,Flora!$F$2:$M$7000,4,FALSE)))</f>
        <v/>
      </c>
    </row>
    <row r="4120" spans="17:19" x14ac:dyDescent="0.25">
      <c r="Q4120" t="str">
        <f>IF(P4120="","",(VLOOKUP(P4120,Flora!$F$2:$M$7000,2,FALSE)))</f>
        <v/>
      </c>
      <c r="R4120" t="str">
        <f>IF(P4120="","",(VLOOKUP(P4120,Flora!$F$2:$M$7000,3,FALSE)))</f>
        <v/>
      </c>
      <c r="S4120" t="str">
        <f>IF(P4120="","",(VLOOKUP(P4120,Flora!$F$2:$M$7000,4,FALSE)))</f>
        <v/>
      </c>
    </row>
    <row r="4121" spans="17:19" x14ac:dyDescent="0.25">
      <c r="Q4121" t="str">
        <f>IF(P4121="","",(VLOOKUP(P4121,Flora!$F$2:$M$7000,2,FALSE)))</f>
        <v/>
      </c>
      <c r="R4121" t="str">
        <f>IF(P4121="","",(VLOOKUP(P4121,Flora!$F$2:$M$7000,3,FALSE)))</f>
        <v/>
      </c>
      <c r="S4121" t="str">
        <f>IF(P4121="","",(VLOOKUP(P4121,Flora!$F$2:$M$7000,4,FALSE)))</f>
        <v/>
      </c>
    </row>
    <row r="4122" spans="17:19" x14ac:dyDescent="0.25">
      <c r="Q4122" t="str">
        <f>IF(P4122="","",(VLOOKUP(P4122,Flora!$F$2:$M$7000,2,FALSE)))</f>
        <v/>
      </c>
      <c r="R4122" t="str">
        <f>IF(P4122="","",(VLOOKUP(P4122,Flora!$F$2:$M$7000,3,FALSE)))</f>
        <v/>
      </c>
      <c r="S4122" t="str">
        <f>IF(P4122="","",(VLOOKUP(P4122,Flora!$F$2:$M$7000,4,FALSE)))</f>
        <v/>
      </c>
    </row>
    <row r="4123" spans="17:19" x14ac:dyDescent="0.25">
      <c r="Q4123" t="str">
        <f>IF(P4123="","",(VLOOKUP(P4123,Flora!$F$2:$M$7000,2,FALSE)))</f>
        <v/>
      </c>
      <c r="R4123" t="str">
        <f>IF(P4123="","",(VLOOKUP(P4123,Flora!$F$2:$M$7000,3,FALSE)))</f>
        <v/>
      </c>
      <c r="S4123" t="str">
        <f>IF(P4123="","",(VLOOKUP(P4123,Flora!$F$2:$M$7000,4,FALSE)))</f>
        <v/>
      </c>
    </row>
    <row r="4124" spans="17:19" x14ac:dyDescent="0.25">
      <c r="Q4124" t="str">
        <f>IF(P4124="","",(VLOOKUP(P4124,Flora!$F$2:$M$7000,2,FALSE)))</f>
        <v/>
      </c>
      <c r="R4124" t="str">
        <f>IF(P4124="","",(VLOOKUP(P4124,Flora!$F$2:$M$7000,3,FALSE)))</f>
        <v/>
      </c>
      <c r="S4124" t="str">
        <f>IF(P4124="","",(VLOOKUP(P4124,Flora!$F$2:$M$7000,4,FALSE)))</f>
        <v/>
      </c>
    </row>
    <row r="4125" spans="17:19" x14ac:dyDescent="0.25">
      <c r="Q4125" t="str">
        <f>IF(P4125="","",(VLOOKUP(P4125,Flora!$F$2:$M$7000,2,FALSE)))</f>
        <v/>
      </c>
      <c r="R4125" t="str">
        <f>IF(P4125="","",(VLOOKUP(P4125,Flora!$F$2:$M$7000,3,FALSE)))</f>
        <v/>
      </c>
      <c r="S4125" t="str">
        <f>IF(P4125="","",(VLOOKUP(P4125,Flora!$F$2:$M$7000,4,FALSE)))</f>
        <v/>
      </c>
    </row>
    <row r="4126" spans="17:19" x14ac:dyDescent="0.25">
      <c r="Q4126" t="str">
        <f>IF(P4126="","",(VLOOKUP(P4126,Flora!$F$2:$M$7000,2,FALSE)))</f>
        <v/>
      </c>
      <c r="R4126" t="str">
        <f>IF(P4126="","",(VLOOKUP(P4126,Flora!$F$2:$M$7000,3,FALSE)))</f>
        <v/>
      </c>
      <c r="S4126" t="str">
        <f>IF(P4126="","",(VLOOKUP(P4126,Flora!$F$2:$M$7000,4,FALSE)))</f>
        <v/>
      </c>
    </row>
    <row r="4127" spans="17:19" x14ac:dyDescent="0.25">
      <c r="Q4127" t="str">
        <f>IF(P4127="","",(VLOOKUP(P4127,Flora!$F$2:$M$7000,2,FALSE)))</f>
        <v/>
      </c>
      <c r="R4127" t="str">
        <f>IF(P4127="","",(VLOOKUP(P4127,Flora!$F$2:$M$7000,3,FALSE)))</f>
        <v/>
      </c>
      <c r="S4127" t="str">
        <f>IF(P4127="","",(VLOOKUP(P4127,Flora!$F$2:$M$7000,4,FALSE)))</f>
        <v/>
      </c>
    </row>
    <row r="4128" spans="17:19" x14ac:dyDescent="0.25">
      <c r="Q4128" t="str">
        <f>IF(P4128="","",(VLOOKUP(P4128,Flora!$F$2:$M$7000,2,FALSE)))</f>
        <v/>
      </c>
      <c r="R4128" t="str">
        <f>IF(P4128="","",(VLOOKUP(P4128,Flora!$F$2:$M$7000,3,FALSE)))</f>
        <v/>
      </c>
      <c r="S4128" t="str">
        <f>IF(P4128="","",(VLOOKUP(P4128,Flora!$F$2:$M$7000,4,FALSE)))</f>
        <v/>
      </c>
    </row>
    <row r="4129" spans="17:19" x14ac:dyDescent="0.25">
      <c r="Q4129" t="str">
        <f>IF(P4129="","",(VLOOKUP(P4129,Flora!$F$2:$M$7000,2,FALSE)))</f>
        <v/>
      </c>
      <c r="R4129" t="str">
        <f>IF(P4129="","",(VLOOKUP(P4129,Flora!$F$2:$M$7000,3,FALSE)))</f>
        <v/>
      </c>
      <c r="S4129" t="str">
        <f>IF(P4129="","",(VLOOKUP(P4129,Flora!$F$2:$M$7000,4,FALSE)))</f>
        <v/>
      </c>
    </row>
    <row r="4130" spans="17:19" x14ac:dyDescent="0.25">
      <c r="Q4130" t="str">
        <f>IF(P4130="","",(VLOOKUP(P4130,Flora!$F$2:$M$7000,2,FALSE)))</f>
        <v/>
      </c>
      <c r="R4130" t="str">
        <f>IF(P4130="","",(VLOOKUP(P4130,Flora!$F$2:$M$7000,3,FALSE)))</f>
        <v/>
      </c>
      <c r="S4130" t="str">
        <f>IF(P4130="","",(VLOOKUP(P4130,Flora!$F$2:$M$7000,4,FALSE)))</f>
        <v/>
      </c>
    </row>
    <row r="4131" spans="17:19" x14ac:dyDescent="0.25">
      <c r="Q4131" t="str">
        <f>IF(P4131="","",(VLOOKUP(P4131,Flora!$F$2:$M$7000,2,FALSE)))</f>
        <v/>
      </c>
      <c r="R4131" t="str">
        <f>IF(P4131="","",(VLOOKUP(P4131,Flora!$F$2:$M$7000,3,FALSE)))</f>
        <v/>
      </c>
      <c r="S4131" t="str">
        <f>IF(P4131="","",(VLOOKUP(P4131,Flora!$F$2:$M$7000,4,FALSE)))</f>
        <v/>
      </c>
    </row>
    <row r="4132" spans="17:19" x14ac:dyDescent="0.25">
      <c r="Q4132" t="str">
        <f>IF(P4132="","",(VLOOKUP(P4132,Flora!$F$2:$M$7000,2,FALSE)))</f>
        <v/>
      </c>
      <c r="R4132" t="str">
        <f>IF(P4132="","",(VLOOKUP(P4132,Flora!$F$2:$M$7000,3,FALSE)))</f>
        <v/>
      </c>
      <c r="S4132" t="str">
        <f>IF(P4132="","",(VLOOKUP(P4132,Flora!$F$2:$M$7000,4,FALSE)))</f>
        <v/>
      </c>
    </row>
    <row r="4133" spans="17:19" x14ac:dyDescent="0.25">
      <c r="Q4133" t="str">
        <f>IF(P4133="","",(VLOOKUP(P4133,Flora!$F$2:$M$7000,2,FALSE)))</f>
        <v/>
      </c>
      <c r="R4133" t="str">
        <f>IF(P4133="","",(VLOOKUP(P4133,Flora!$F$2:$M$7000,3,FALSE)))</f>
        <v/>
      </c>
      <c r="S4133" t="str">
        <f>IF(P4133="","",(VLOOKUP(P4133,Flora!$F$2:$M$7000,4,FALSE)))</f>
        <v/>
      </c>
    </row>
    <row r="4134" spans="17:19" x14ac:dyDescent="0.25">
      <c r="Q4134" t="str">
        <f>IF(P4134="","",(VLOOKUP(P4134,Flora!$F$2:$M$7000,2,FALSE)))</f>
        <v/>
      </c>
      <c r="R4134" t="str">
        <f>IF(P4134="","",(VLOOKUP(P4134,Flora!$F$2:$M$7000,3,FALSE)))</f>
        <v/>
      </c>
      <c r="S4134" t="str">
        <f>IF(P4134="","",(VLOOKUP(P4134,Flora!$F$2:$M$7000,4,FALSE)))</f>
        <v/>
      </c>
    </row>
    <row r="4135" spans="17:19" x14ac:dyDescent="0.25">
      <c r="Q4135" t="str">
        <f>IF(P4135="","",(VLOOKUP(P4135,Flora!$F$2:$M$7000,2,FALSE)))</f>
        <v/>
      </c>
      <c r="R4135" t="str">
        <f>IF(P4135="","",(VLOOKUP(P4135,Flora!$F$2:$M$7000,3,FALSE)))</f>
        <v/>
      </c>
      <c r="S4135" t="str">
        <f>IF(P4135="","",(VLOOKUP(P4135,Flora!$F$2:$M$7000,4,FALSE)))</f>
        <v/>
      </c>
    </row>
    <row r="4136" spans="17:19" x14ac:dyDescent="0.25">
      <c r="Q4136" t="str">
        <f>IF(P4136="","",(VLOOKUP(P4136,Flora!$F$2:$M$7000,2,FALSE)))</f>
        <v/>
      </c>
      <c r="R4136" t="str">
        <f>IF(P4136="","",(VLOOKUP(P4136,Flora!$F$2:$M$7000,3,FALSE)))</f>
        <v/>
      </c>
      <c r="S4136" t="str">
        <f>IF(P4136="","",(VLOOKUP(P4136,Flora!$F$2:$M$7000,4,FALSE)))</f>
        <v/>
      </c>
    </row>
    <row r="4137" spans="17:19" x14ac:dyDescent="0.25">
      <c r="Q4137" t="str">
        <f>IF(P4137="","",(VLOOKUP(P4137,Flora!$F$2:$M$7000,2,FALSE)))</f>
        <v/>
      </c>
      <c r="R4137" t="str">
        <f>IF(P4137="","",(VLOOKUP(P4137,Flora!$F$2:$M$7000,3,FALSE)))</f>
        <v/>
      </c>
      <c r="S4137" t="str">
        <f>IF(P4137="","",(VLOOKUP(P4137,Flora!$F$2:$M$7000,4,FALSE)))</f>
        <v/>
      </c>
    </row>
    <row r="4138" spans="17:19" x14ac:dyDescent="0.25">
      <c r="Q4138" t="str">
        <f>IF(P4138="","",(VLOOKUP(P4138,Flora!$F$2:$M$7000,2,FALSE)))</f>
        <v/>
      </c>
      <c r="R4138" t="str">
        <f>IF(P4138="","",(VLOOKUP(P4138,Flora!$F$2:$M$7000,3,FALSE)))</f>
        <v/>
      </c>
      <c r="S4138" t="str">
        <f>IF(P4138="","",(VLOOKUP(P4138,Flora!$F$2:$M$7000,4,FALSE)))</f>
        <v/>
      </c>
    </row>
    <row r="4139" spans="17:19" x14ac:dyDescent="0.25">
      <c r="Q4139" t="str">
        <f>IF(P4139="","",(VLOOKUP(P4139,Flora!$F$2:$M$7000,2,FALSE)))</f>
        <v/>
      </c>
      <c r="R4139" t="str">
        <f>IF(P4139="","",(VLOOKUP(P4139,Flora!$F$2:$M$7000,3,FALSE)))</f>
        <v/>
      </c>
      <c r="S4139" t="str">
        <f>IF(P4139="","",(VLOOKUP(P4139,Flora!$F$2:$M$7000,4,FALSE)))</f>
        <v/>
      </c>
    </row>
    <row r="4140" spans="17:19" x14ac:dyDescent="0.25">
      <c r="Q4140" t="str">
        <f>IF(P4140="","",(VLOOKUP(P4140,Flora!$F$2:$M$7000,2,FALSE)))</f>
        <v/>
      </c>
      <c r="R4140" t="str">
        <f>IF(P4140="","",(VLOOKUP(P4140,Flora!$F$2:$M$7000,3,FALSE)))</f>
        <v/>
      </c>
      <c r="S4140" t="str">
        <f>IF(P4140="","",(VLOOKUP(P4140,Flora!$F$2:$M$7000,4,FALSE)))</f>
        <v/>
      </c>
    </row>
    <row r="4141" spans="17:19" x14ac:dyDescent="0.25">
      <c r="Q4141" t="str">
        <f>IF(P4141="","",(VLOOKUP(P4141,Flora!$F$2:$M$7000,2,FALSE)))</f>
        <v/>
      </c>
      <c r="R4141" t="str">
        <f>IF(P4141="","",(VLOOKUP(P4141,Flora!$F$2:$M$7000,3,FALSE)))</f>
        <v/>
      </c>
      <c r="S4141" t="str">
        <f>IF(P4141="","",(VLOOKUP(P4141,Flora!$F$2:$M$7000,4,FALSE)))</f>
        <v/>
      </c>
    </row>
    <row r="4142" spans="17:19" x14ac:dyDescent="0.25">
      <c r="Q4142" t="str">
        <f>IF(P4142="","",(VLOOKUP(P4142,Flora!$F$2:$M$7000,2,FALSE)))</f>
        <v/>
      </c>
      <c r="R4142" t="str">
        <f>IF(P4142="","",(VLOOKUP(P4142,Flora!$F$2:$M$7000,3,FALSE)))</f>
        <v/>
      </c>
      <c r="S4142" t="str">
        <f>IF(P4142="","",(VLOOKUP(P4142,Flora!$F$2:$M$7000,4,FALSE)))</f>
        <v/>
      </c>
    </row>
    <row r="4143" spans="17:19" x14ac:dyDescent="0.25">
      <c r="Q4143" t="str">
        <f>IF(P4143="","",(VLOOKUP(P4143,Flora!$F$2:$M$7000,2,FALSE)))</f>
        <v/>
      </c>
      <c r="R4143" t="str">
        <f>IF(P4143="","",(VLOOKUP(P4143,Flora!$F$2:$M$7000,3,FALSE)))</f>
        <v/>
      </c>
      <c r="S4143" t="str">
        <f>IF(P4143="","",(VLOOKUP(P4143,Flora!$F$2:$M$7000,4,FALSE)))</f>
        <v/>
      </c>
    </row>
    <row r="4144" spans="17:19" x14ac:dyDescent="0.25">
      <c r="Q4144" t="str">
        <f>IF(P4144="","",(VLOOKUP(P4144,Flora!$F$2:$M$7000,2,FALSE)))</f>
        <v/>
      </c>
      <c r="R4144" t="str">
        <f>IF(P4144="","",(VLOOKUP(P4144,Flora!$F$2:$M$7000,3,FALSE)))</f>
        <v/>
      </c>
      <c r="S4144" t="str">
        <f>IF(P4144="","",(VLOOKUP(P4144,Flora!$F$2:$M$7000,4,FALSE)))</f>
        <v/>
      </c>
    </row>
    <row r="4145" spans="17:19" x14ac:dyDescent="0.25">
      <c r="Q4145" t="str">
        <f>IF(P4145="","",(VLOOKUP(P4145,Flora!$F$2:$M$7000,2,FALSE)))</f>
        <v/>
      </c>
      <c r="R4145" t="str">
        <f>IF(P4145="","",(VLOOKUP(P4145,Flora!$F$2:$M$7000,3,FALSE)))</f>
        <v/>
      </c>
      <c r="S4145" t="str">
        <f>IF(P4145="","",(VLOOKUP(P4145,Flora!$F$2:$M$7000,4,FALSE)))</f>
        <v/>
      </c>
    </row>
    <row r="4146" spans="17:19" x14ac:dyDescent="0.25">
      <c r="Q4146" t="str">
        <f>IF(P4146="","",(VLOOKUP(P4146,Flora!$F$2:$M$7000,2,FALSE)))</f>
        <v/>
      </c>
      <c r="R4146" t="str">
        <f>IF(P4146="","",(VLOOKUP(P4146,Flora!$F$2:$M$7000,3,FALSE)))</f>
        <v/>
      </c>
      <c r="S4146" t="str">
        <f>IF(P4146="","",(VLOOKUP(P4146,Flora!$F$2:$M$7000,4,FALSE)))</f>
        <v/>
      </c>
    </row>
    <row r="4147" spans="17:19" x14ac:dyDescent="0.25">
      <c r="Q4147" t="str">
        <f>IF(P4147="","",(VLOOKUP(P4147,Flora!$F$2:$M$7000,2,FALSE)))</f>
        <v/>
      </c>
      <c r="R4147" t="str">
        <f>IF(P4147="","",(VLOOKUP(P4147,Flora!$F$2:$M$7000,3,FALSE)))</f>
        <v/>
      </c>
      <c r="S4147" t="str">
        <f>IF(P4147="","",(VLOOKUP(P4147,Flora!$F$2:$M$7000,4,FALSE)))</f>
        <v/>
      </c>
    </row>
    <row r="4148" spans="17:19" x14ac:dyDescent="0.25">
      <c r="Q4148" t="str">
        <f>IF(P4148="","",(VLOOKUP(P4148,Flora!$F$2:$M$7000,2,FALSE)))</f>
        <v/>
      </c>
      <c r="R4148" t="str">
        <f>IF(P4148="","",(VLOOKUP(P4148,Flora!$F$2:$M$7000,3,FALSE)))</f>
        <v/>
      </c>
      <c r="S4148" t="str">
        <f>IF(P4148="","",(VLOOKUP(P4148,Flora!$F$2:$M$7000,4,FALSE)))</f>
        <v/>
      </c>
    </row>
    <row r="4149" spans="17:19" x14ac:dyDescent="0.25">
      <c r="Q4149" t="str">
        <f>IF(P4149="","",(VLOOKUP(P4149,Flora!$F$2:$M$7000,2,FALSE)))</f>
        <v/>
      </c>
      <c r="R4149" t="str">
        <f>IF(P4149="","",(VLOOKUP(P4149,Flora!$F$2:$M$7000,3,FALSE)))</f>
        <v/>
      </c>
      <c r="S4149" t="str">
        <f>IF(P4149="","",(VLOOKUP(P4149,Flora!$F$2:$M$7000,4,FALSE)))</f>
        <v/>
      </c>
    </row>
    <row r="4150" spans="17:19" x14ac:dyDescent="0.25">
      <c r="Q4150" t="str">
        <f>IF(P4150="","",(VLOOKUP(P4150,Flora!$F$2:$M$7000,2,FALSE)))</f>
        <v/>
      </c>
      <c r="R4150" t="str">
        <f>IF(P4150="","",(VLOOKUP(P4150,Flora!$F$2:$M$7000,3,FALSE)))</f>
        <v/>
      </c>
      <c r="S4150" t="str">
        <f>IF(P4150="","",(VLOOKUP(P4150,Flora!$F$2:$M$7000,4,FALSE)))</f>
        <v/>
      </c>
    </row>
    <row r="4151" spans="17:19" x14ac:dyDescent="0.25">
      <c r="Q4151" t="str">
        <f>IF(P4151="","",(VLOOKUP(P4151,Flora!$F$2:$M$7000,2,FALSE)))</f>
        <v/>
      </c>
      <c r="R4151" t="str">
        <f>IF(P4151="","",(VLOOKUP(P4151,Flora!$F$2:$M$7000,3,FALSE)))</f>
        <v/>
      </c>
      <c r="S4151" t="str">
        <f>IF(P4151="","",(VLOOKUP(P4151,Flora!$F$2:$M$7000,4,FALSE)))</f>
        <v/>
      </c>
    </row>
    <row r="4152" spans="17:19" x14ac:dyDescent="0.25">
      <c r="Q4152" t="str">
        <f>IF(P4152="","",(VLOOKUP(P4152,Flora!$F$2:$M$7000,2,FALSE)))</f>
        <v/>
      </c>
      <c r="R4152" t="str">
        <f>IF(P4152="","",(VLOOKUP(P4152,Flora!$F$2:$M$7000,3,FALSE)))</f>
        <v/>
      </c>
      <c r="S4152" t="str">
        <f>IF(P4152="","",(VLOOKUP(P4152,Flora!$F$2:$M$7000,4,FALSE)))</f>
        <v/>
      </c>
    </row>
    <row r="4153" spans="17:19" x14ac:dyDescent="0.25">
      <c r="Q4153" t="str">
        <f>IF(P4153="","",(VLOOKUP(P4153,Flora!$F$2:$M$7000,2,FALSE)))</f>
        <v/>
      </c>
      <c r="R4153" t="str">
        <f>IF(P4153="","",(VLOOKUP(P4153,Flora!$F$2:$M$7000,3,FALSE)))</f>
        <v/>
      </c>
      <c r="S4153" t="str">
        <f>IF(P4153="","",(VLOOKUP(P4153,Flora!$F$2:$M$7000,4,FALSE)))</f>
        <v/>
      </c>
    </row>
    <row r="4154" spans="17:19" x14ac:dyDescent="0.25">
      <c r="Q4154" t="str">
        <f>IF(P4154="","",(VLOOKUP(P4154,Flora!$F$2:$M$7000,2,FALSE)))</f>
        <v/>
      </c>
      <c r="R4154" t="str">
        <f>IF(P4154="","",(VLOOKUP(P4154,Flora!$F$2:$M$7000,3,FALSE)))</f>
        <v/>
      </c>
      <c r="S4154" t="str">
        <f>IF(P4154="","",(VLOOKUP(P4154,Flora!$F$2:$M$7000,4,FALSE)))</f>
        <v/>
      </c>
    </row>
    <row r="4155" spans="17:19" x14ac:dyDescent="0.25">
      <c r="Q4155" t="str">
        <f>IF(P4155="","",(VLOOKUP(P4155,Flora!$F$2:$M$7000,2,FALSE)))</f>
        <v/>
      </c>
      <c r="R4155" t="str">
        <f>IF(P4155="","",(VLOOKUP(P4155,Flora!$F$2:$M$7000,3,FALSE)))</f>
        <v/>
      </c>
      <c r="S4155" t="str">
        <f>IF(P4155="","",(VLOOKUP(P4155,Flora!$F$2:$M$7000,4,FALSE)))</f>
        <v/>
      </c>
    </row>
    <row r="4156" spans="17:19" x14ac:dyDescent="0.25">
      <c r="Q4156" t="str">
        <f>IF(P4156="","",(VLOOKUP(P4156,Flora!$F$2:$M$7000,2,FALSE)))</f>
        <v/>
      </c>
      <c r="R4156" t="str">
        <f>IF(P4156="","",(VLOOKUP(P4156,Flora!$F$2:$M$7000,3,FALSE)))</f>
        <v/>
      </c>
      <c r="S4156" t="str">
        <f>IF(P4156="","",(VLOOKUP(P4156,Flora!$F$2:$M$7000,4,FALSE)))</f>
        <v/>
      </c>
    </row>
    <row r="4157" spans="17:19" x14ac:dyDescent="0.25">
      <c r="Q4157" t="str">
        <f>IF(P4157="","",(VLOOKUP(P4157,Flora!$F$2:$M$7000,2,FALSE)))</f>
        <v/>
      </c>
      <c r="R4157" t="str">
        <f>IF(P4157="","",(VLOOKUP(P4157,Flora!$F$2:$M$7000,3,FALSE)))</f>
        <v/>
      </c>
      <c r="S4157" t="str">
        <f>IF(P4157="","",(VLOOKUP(P4157,Flora!$F$2:$M$7000,4,FALSE)))</f>
        <v/>
      </c>
    </row>
    <row r="4158" spans="17:19" x14ac:dyDescent="0.25">
      <c r="Q4158" t="str">
        <f>IF(P4158="","",(VLOOKUP(P4158,Flora!$F$2:$M$7000,2,FALSE)))</f>
        <v/>
      </c>
      <c r="R4158" t="str">
        <f>IF(P4158="","",(VLOOKUP(P4158,Flora!$F$2:$M$7000,3,FALSE)))</f>
        <v/>
      </c>
      <c r="S4158" t="str">
        <f>IF(P4158="","",(VLOOKUP(P4158,Flora!$F$2:$M$7000,4,FALSE)))</f>
        <v/>
      </c>
    </row>
    <row r="4159" spans="17:19" x14ac:dyDescent="0.25">
      <c r="Q4159" t="str">
        <f>IF(P4159="","",(VLOOKUP(P4159,Flora!$F$2:$M$7000,2,FALSE)))</f>
        <v/>
      </c>
      <c r="R4159" t="str">
        <f>IF(P4159="","",(VLOOKUP(P4159,Flora!$F$2:$M$7000,3,FALSE)))</f>
        <v/>
      </c>
      <c r="S4159" t="str">
        <f>IF(P4159="","",(VLOOKUP(P4159,Flora!$F$2:$M$7000,4,FALSE)))</f>
        <v/>
      </c>
    </row>
    <row r="4160" spans="17:19" x14ac:dyDescent="0.25">
      <c r="Q4160" t="str">
        <f>IF(P4160="","",(VLOOKUP(P4160,Flora!$F$2:$M$7000,2,FALSE)))</f>
        <v/>
      </c>
      <c r="R4160" t="str">
        <f>IF(P4160="","",(VLOOKUP(P4160,Flora!$F$2:$M$7000,3,FALSE)))</f>
        <v/>
      </c>
      <c r="S4160" t="str">
        <f>IF(P4160="","",(VLOOKUP(P4160,Flora!$F$2:$M$7000,4,FALSE)))</f>
        <v/>
      </c>
    </row>
    <row r="4161" spans="17:19" x14ac:dyDescent="0.25">
      <c r="Q4161" t="str">
        <f>IF(P4161="","",(VLOOKUP(P4161,Flora!$F$2:$M$7000,2,FALSE)))</f>
        <v/>
      </c>
      <c r="R4161" t="str">
        <f>IF(P4161="","",(VLOOKUP(P4161,Flora!$F$2:$M$7000,3,FALSE)))</f>
        <v/>
      </c>
      <c r="S4161" t="str">
        <f>IF(P4161="","",(VLOOKUP(P4161,Flora!$F$2:$M$7000,4,FALSE)))</f>
        <v/>
      </c>
    </row>
    <row r="4162" spans="17:19" x14ac:dyDescent="0.25">
      <c r="Q4162" t="str">
        <f>IF(P4162="","",(VLOOKUP(P4162,Flora!$F$2:$M$7000,2,FALSE)))</f>
        <v/>
      </c>
      <c r="R4162" t="str">
        <f>IF(P4162="","",(VLOOKUP(P4162,Flora!$F$2:$M$7000,3,FALSE)))</f>
        <v/>
      </c>
      <c r="S4162" t="str">
        <f>IF(P4162="","",(VLOOKUP(P4162,Flora!$F$2:$M$7000,4,FALSE)))</f>
        <v/>
      </c>
    </row>
    <row r="4163" spans="17:19" x14ac:dyDescent="0.25">
      <c r="Q4163" t="str">
        <f>IF(P4163="","",(VLOOKUP(P4163,Flora!$F$2:$M$7000,2,FALSE)))</f>
        <v/>
      </c>
      <c r="R4163" t="str">
        <f>IF(P4163="","",(VLOOKUP(P4163,Flora!$F$2:$M$7000,3,FALSE)))</f>
        <v/>
      </c>
      <c r="S4163" t="str">
        <f>IF(P4163="","",(VLOOKUP(P4163,Flora!$F$2:$M$7000,4,FALSE)))</f>
        <v/>
      </c>
    </row>
    <row r="4164" spans="17:19" x14ac:dyDescent="0.25">
      <c r="Q4164" t="str">
        <f>IF(P4164="","",(VLOOKUP(P4164,Flora!$F$2:$M$7000,2,FALSE)))</f>
        <v/>
      </c>
      <c r="R4164" t="str">
        <f>IF(P4164="","",(VLOOKUP(P4164,Flora!$F$2:$M$7000,3,FALSE)))</f>
        <v/>
      </c>
      <c r="S4164" t="str">
        <f>IF(P4164="","",(VLOOKUP(P4164,Flora!$F$2:$M$7000,4,FALSE)))</f>
        <v/>
      </c>
    </row>
    <row r="4165" spans="17:19" x14ac:dyDescent="0.25">
      <c r="Q4165" t="str">
        <f>IF(P4165="","",(VLOOKUP(P4165,Flora!$F$2:$M$7000,2,FALSE)))</f>
        <v/>
      </c>
      <c r="R4165" t="str">
        <f>IF(P4165="","",(VLOOKUP(P4165,Flora!$F$2:$M$7000,3,FALSE)))</f>
        <v/>
      </c>
      <c r="S4165" t="str">
        <f>IF(P4165="","",(VLOOKUP(P4165,Flora!$F$2:$M$7000,4,FALSE)))</f>
        <v/>
      </c>
    </row>
    <row r="4166" spans="17:19" x14ac:dyDescent="0.25">
      <c r="Q4166" t="str">
        <f>IF(P4166="","",(VLOOKUP(P4166,Flora!$F$2:$M$7000,2,FALSE)))</f>
        <v/>
      </c>
      <c r="R4166" t="str">
        <f>IF(P4166="","",(VLOOKUP(P4166,Flora!$F$2:$M$7000,3,FALSE)))</f>
        <v/>
      </c>
      <c r="S4166" t="str">
        <f>IF(P4166="","",(VLOOKUP(P4166,Flora!$F$2:$M$7000,4,FALSE)))</f>
        <v/>
      </c>
    </row>
    <row r="4167" spans="17:19" x14ac:dyDescent="0.25">
      <c r="Q4167" t="str">
        <f>IF(P4167="","",(VLOOKUP(P4167,Flora!$F$2:$M$7000,2,FALSE)))</f>
        <v/>
      </c>
      <c r="R4167" t="str">
        <f>IF(P4167="","",(VLOOKUP(P4167,Flora!$F$2:$M$7000,3,FALSE)))</f>
        <v/>
      </c>
      <c r="S4167" t="str">
        <f>IF(P4167="","",(VLOOKUP(P4167,Flora!$F$2:$M$7000,4,FALSE)))</f>
        <v/>
      </c>
    </row>
    <row r="4168" spans="17:19" x14ac:dyDescent="0.25">
      <c r="Q4168" t="str">
        <f>IF(P4168="","",(VLOOKUP(P4168,Flora!$F$2:$M$7000,2,FALSE)))</f>
        <v/>
      </c>
      <c r="R4168" t="str">
        <f>IF(P4168="","",(VLOOKUP(P4168,Flora!$F$2:$M$7000,3,FALSE)))</f>
        <v/>
      </c>
      <c r="S4168" t="str">
        <f>IF(P4168="","",(VLOOKUP(P4168,Flora!$F$2:$M$7000,4,FALSE)))</f>
        <v/>
      </c>
    </row>
    <row r="4169" spans="17:19" x14ac:dyDescent="0.25">
      <c r="Q4169" t="str">
        <f>IF(P4169="","",(VLOOKUP(P4169,Flora!$F$2:$M$7000,2,FALSE)))</f>
        <v/>
      </c>
      <c r="R4169" t="str">
        <f>IF(P4169="","",(VLOOKUP(P4169,Flora!$F$2:$M$7000,3,FALSE)))</f>
        <v/>
      </c>
      <c r="S4169" t="str">
        <f>IF(P4169="","",(VLOOKUP(P4169,Flora!$F$2:$M$7000,4,FALSE)))</f>
        <v/>
      </c>
    </row>
    <row r="4170" spans="17:19" x14ac:dyDescent="0.25">
      <c r="Q4170" t="str">
        <f>IF(P4170="","",(VLOOKUP(P4170,Flora!$F$2:$M$7000,2,FALSE)))</f>
        <v/>
      </c>
      <c r="R4170" t="str">
        <f>IF(P4170="","",(VLOOKUP(P4170,Flora!$F$2:$M$7000,3,FALSE)))</f>
        <v/>
      </c>
      <c r="S4170" t="str">
        <f>IF(P4170="","",(VLOOKUP(P4170,Flora!$F$2:$M$7000,4,FALSE)))</f>
        <v/>
      </c>
    </row>
    <row r="4171" spans="17:19" x14ac:dyDescent="0.25">
      <c r="Q4171" t="str">
        <f>IF(P4171="","",(VLOOKUP(P4171,Flora!$F$2:$M$7000,2,FALSE)))</f>
        <v/>
      </c>
      <c r="R4171" t="str">
        <f>IF(P4171="","",(VLOOKUP(P4171,Flora!$F$2:$M$7000,3,FALSE)))</f>
        <v/>
      </c>
      <c r="S4171" t="str">
        <f>IF(P4171="","",(VLOOKUP(P4171,Flora!$F$2:$M$7000,4,FALSE)))</f>
        <v/>
      </c>
    </row>
    <row r="4172" spans="17:19" x14ac:dyDescent="0.25">
      <c r="Q4172" t="str">
        <f>IF(P4172="","",(VLOOKUP(P4172,Flora!$F$2:$M$7000,2,FALSE)))</f>
        <v/>
      </c>
      <c r="R4172" t="str">
        <f>IF(P4172="","",(VLOOKUP(P4172,Flora!$F$2:$M$7000,3,FALSE)))</f>
        <v/>
      </c>
      <c r="S4172" t="str">
        <f>IF(P4172="","",(VLOOKUP(P4172,Flora!$F$2:$M$7000,4,FALSE)))</f>
        <v/>
      </c>
    </row>
    <row r="4173" spans="17:19" x14ac:dyDescent="0.25">
      <c r="Q4173" t="str">
        <f>IF(P4173="","",(VLOOKUP(P4173,Flora!$F$2:$M$7000,2,FALSE)))</f>
        <v/>
      </c>
      <c r="R4173" t="str">
        <f>IF(P4173="","",(VLOOKUP(P4173,Flora!$F$2:$M$7000,3,FALSE)))</f>
        <v/>
      </c>
      <c r="S4173" t="str">
        <f>IF(P4173="","",(VLOOKUP(P4173,Flora!$F$2:$M$7000,4,FALSE)))</f>
        <v/>
      </c>
    </row>
    <row r="4174" spans="17:19" x14ac:dyDescent="0.25">
      <c r="Q4174" t="str">
        <f>IF(P4174="","",(VLOOKUP(P4174,Flora!$F$2:$M$7000,2,FALSE)))</f>
        <v/>
      </c>
      <c r="R4174" t="str">
        <f>IF(P4174="","",(VLOOKUP(P4174,Flora!$F$2:$M$7000,3,FALSE)))</f>
        <v/>
      </c>
      <c r="S4174" t="str">
        <f>IF(P4174="","",(VLOOKUP(P4174,Flora!$F$2:$M$7000,4,FALSE)))</f>
        <v/>
      </c>
    </row>
    <row r="4175" spans="17:19" x14ac:dyDescent="0.25">
      <c r="Q4175" t="str">
        <f>IF(P4175="","",(VLOOKUP(P4175,Flora!$F$2:$M$7000,2,FALSE)))</f>
        <v/>
      </c>
      <c r="R4175" t="str">
        <f>IF(P4175="","",(VLOOKUP(P4175,Flora!$F$2:$M$7000,3,FALSE)))</f>
        <v/>
      </c>
      <c r="S4175" t="str">
        <f>IF(P4175="","",(VLOOKUP(P4175,Flora!$F$2:$M$7000,4,FALSE)))</f>
        <v/>
      </c>
    </row>
    <row r="4176" spans="17:19" x14ac:dyDescent="0.25">
      <c r="Q4176" t="str">
        <f>IF(P4176="","",(VLOOKUP(P4176,Flora!$F$2:$M$7000,2,FALSE)))</f>
        <v/>
      </c>
      <c r="R4176" t="str">
        <f>IF(P4176="","",(VLOOKUP(P4176,Flora!$F$2:$M$7000,3,FALSE)))</f>
        <v/>
      </c>
      <c r="S4176" t="str">
        <f>IF(P4176="","",(VLOOKUP(P4176,Flora!$F$2:$M$7000,4,FALSE)))</f>
        <v/>
      </c>
    </row>
    <row r="4177" spans="17:19" x14ac:dyDescent="0.25">
      <c r="Q4177" t="str">
        <f>IF(P4177="","",(VLOOKUP(P4177,Flora!$F$2:$M$7000,2,FALSE)))</f>
        <v/>
      </c>
      <c r="R4177" t="str">
        <f>IF(P4177="","",(VLOOKUP(P4177,Flora!$F$2:$M$7000,3,FALSE)))</f>
        <v/>
      </c>
      <c r="S4177" t="str">
        <f>IF(P4177="","",(VLOOKUP(P4177,Flora!$F$2:$M$7000,4,FALSE)))</f>
        <v/>
      </c>
    </row>
    <row r="4178" spans="17:19" x14ac:dyDescent="0.25">
      <c r="Q4178" t="str">
        <f>IF(P4178="","",(VLOOKUP(P4178,Flora!$F$2:$M$7000,2,FALSE)))</f>
        <v/>
      </c>
      <c r="R4178" t="str">
        <f>IF(P4178="","",(VLOOKUP(P4178,Flora!$F$2:$M$7000,3,FALSE)))</f>
        <v/>
      </c>
      <c r="S4178" t="str">
        <f>IF(P4178="","",(VLOOKUP(P4178,Flora!$F$2:$M$7000,4,FALSE)))</f>
        <v/>
      </c>
    </row>
    <row r="4179" spans="17:19" x14ac:dyDescent="0.25">
      <c r="Q4179" t="str">
        <f>IF(P4179="","",(VLOOKUP(P4179,Flora!$F$2:$M$7000,2,FALSE)))</f>
        <v/>
      </c>
      <c r="R4179" t="str">
        <f>IF(P4179="","",(VLOOKUP(P4179,Flora!$F$2:$M$7000,3,FALSE)))</f>
        <v/>
      </c>
      <c r="S4179" t="str">
        <f>IF(P4179="","",(VLOOKUP(P4179,Flora!$F$2:$M$7000,4,FALSE)))</f>
        <v/>
      </c>
    </row>
    <row r="4180" spans="17:19" x14ac:dyDescent="0.25">
      <c r="Q4180" t="str">
        <f>IF(P4180="","",(VLOOKUP(P4180,Flora!$F$2:$M$7000,2,FALSE)))</f>
        <v/>
      </c>
      <c r="R4180" t="str">
        <f>IF(P4180="","",(VLOOKUP(P4180,Flora!$F$2:$M$7000,3,FALSE)))</f>
        <v/>
      </c>
      <c r="S4180" t="str">
        <f>IF(P4180="","",(VLOOKUP(P4180,Flora!$F$2:$M$7000,4,FALSE)))</f>
        <v/>
      </c>
    </row>
    <row r="4181" spans="17:19" x14ac:dyDescent="0.25">
      <c r="Q4181" t="str">
        <f>IF(P4181="","",(VLOOKUP(P4181,Flora!$F$2:$M$7000,2,FALSE)))</f>
        <v/>
      </c>
      <c r="R4181" t="str">
        <f>IF(P4181="","",(VLOOKUP(P4181,Flora!$F$2:$M$7000,3,FALSE)))</f>
        <v/>
      </c>
      <c r="S4181" t="str">
        <f>IF(P4181="","",(VLOOKUP(P4181,Flora!$F$2:$M$7000,4,FALSE)))</f>
        <v/>
      </c>
    </row>
    <row r="4182" spans="17:19" x14ac:dyDescent="0.25">
      <c r="Q4182" t="str">
        <f>IF(P4182="","",(VLOOKUP(P4182,Flora!$F$2:$M$7000,2,FALSE)))</f>
        <v/>
      </c>
      <c r="R4182" t="str">
        <f>IF(P4182="","",(VLOOKUP(P4182,Flora!$F$2:$M$7000,3,FALSE)))</f>
        <v/>
      </c>
      <c r="S4182" t="str">
        <f>IF(P4182="","",(VLOOKUP(P4182,Flora!$F$2:$M$7000,4,FALSE)))</f>
        <v/>
      </c>
    </row>
    <row r="4183" spans="17:19" x14ac:dyDescent="0.25">
      <c r="Q4183" t="str">
        <f>IF(P4183="","",(VLOOKUP(P4183,Flora!$F$2:$M$7000,2,FALSE)))</f>
        <v/>
      </c>
      <c r="R4183" t="str">
        <f>IF(P4183="","",(VLOOKUP(P4183,Flora!$F$2:$M$7000,3,FALSE)))</f>
        <v/>
      </c>
      <c r="S4183" t="str">
        <f>IF(P4183="","",(VLOOKUP(P4183,Flora!$F$2:$M$7000,4,FALSE)))</f>
        <v/>
      </c>
    </row>
    <row r="4184" spans="17:19" x14ac:dyDescent="0.25">
      <c r="Q4184" t="str">
        <f>IF(P4184="","",(VLOOKUP(P4184,Flora!$F$2:$M$7000,2,FALSE)))</f>
        <v/>
      </c>
      <c r="R4184" t="str">
        <f>IF(P4184="","",(VLOOKUP(P4184,Flora!$F$2:$M$7000,3,FALSE)))</f>
        <v/>
      </c>
      <c r="S4184" t="str">
        <f>IF(P4184="","",(VLOOKUP(P4184,Flora!$F$2:$M$7000,4,FALSE)))</f>
        <v/>
      </c>
    </row>
    <row r="4185" spans="17:19" x14ac:dyDescent="0.25">
      <c r="Q4185" t="str">
        <f>IF(P4185="","",(VLOOKUP(P4185,Flora!$F$2:$M$7000,2,FALSE)))</f>
        <v/>
      </c>
      <c r="R4185" t="str">
        <f>IF(P4185="","",(VLOOKUP(P4185,Flora!$F$2:$M$7000,3,FALSE)))</f>
        <v/>
      </c>
      <c r="S4185" t="str">
        <f>IF(P4185="","",(VLOOKUP(P4185,Flora!$F$2:$M$7000,4,FALSE)))</f>
        <v/>
      </c>
    </row>
    <row r="4186" spans="17:19" x14ac:dyDescent="0.25">
      <c r="Q4186" t="str">
        <f>IF(P4186="","",(VLOOKUP(P4186,Flora!$F$2:$M$7000,2,FALSE)))</f>
        <v/>
      </c>
      <c r="R4186" t="str">
        <f>IF(P4186="","",(VLOOKUP(P4186,Flora!$F$2:$M$7000,3,FALSE)))</f>
        <v/>
      </c>
      <c r="S4186" t="str">
        <f>IF(P4186="","",(VLOOKUP(P4186,Flora!$F$2:$M$7000,4,FALSE)))</f>
        <v/>
      </c>
    </row>
    <row r="4187" spans="17:19" x14ac:dyDescent="0.25">
      <c r="Q4187" t="str">
        <f>IF(P4187="","",(VLOOKUP(P4187,Flora!$F$2:$M$7000,2,FALSE)))</f>
        <v/>
      </c>
      <c r="R4187" t="str">
        <f>IF(P4187="","",(VLOOKUP(P4187,Flora!$F$2:$M$7000,3,FALSE)))</f>
        <v/>
      </c>
      <c r="S4187" t="str">
        <f>IF(P4187="","",(VLOOKUP(P4187,Flora!$F$2:$M$7000,4,FALSE)))</f>
        <v/>
      </c>
    </row>
    <row r="4188" spans="17:19" x14ac:dyDescent="0.25">
      <c r="Q4188" t="str">
        <f>IF(P4188="","",(VLOOKUP(P4188,Flora!$F$2:$M$7000,2,FALSE)))</f>
        <v/>
      </c>
      <c r="R4188" t="str">
        <f>IF(P4188="","",(VLOOKUP(P4188,Flora!$F$2:$M$7000,3,FALSE)))</f>
        <v/>
      </c>
      <c r="S4188" t="str">
        <f>IF(P4188="","",(VLOOKUP(P4188,Flora!$F$2:$M$7000,4,FALSE)))</f>
        <v/>
      </c>
    </row>
    <row r="4189" spans="17:19" x14ac:dyDescent="0.25">
      <c r="Q4189" t="str">
        <f>IF(P4189="","",(VLOOKUP(P4189,Flora!$F$2:$M$7000,2,FALSE)))</f>
        <v/>
      </c>
      <c r="R4189" t="str">
        <f>IF(P4189="","",(VLOOKUP(P4189,Flora!$F$2:$M$7000,3,FALSE)))</f>
        <v/>
      </c>
      <c r="S4189" t="str">
        <f>IF(P4189="","",(VLOOKUP(P4189,Flora!$F$2:$M$7000,4,FALSE)))</f>
        <v/>
      </c>
    </row>
    <row r="4190" spans="17:19" x14ac:dyDescent="0.25">
      <c r="Q4190" t="str">
        <f>IF(P4190="","",(VLOOKUP(P4190,Flora!$F$2:$M$7000,2,FALSE)))</f>
        <v/>
      </c>
      <c r="R4190" t="str">
        <f>IF(P4190="","",(VLOOKUP(P4190,Flora!$F$2:$M$7000,3,FALSE)))</f>
        <v/>
      </c>
      <c r="S4190" t="str">
        <f>IF(P4190="","",(VLOOKUP(P4190,Flora!$F$2:$M$7000,4,FALSE)))</f>
        <v/>
      </c>
    </row>
    <row r="4191" spans="17:19" x14ac:dyDescent="0.25">
      <c r="Q4191" t="str">
        <f>IF(P4191="","",(VLOOKUP(P4191,Flora!$F$2:$M$7000,2,FALSE)))</f>
        <v/>
      </c>
      <c r="R4191" t="str">
        <f>IF(P4191="","",(VLOOKUP(P4191,Flora!$F$2:$M$7000,3,FALSE)))</f>
        <v/>
      </c>
      <c r="S4191" t="str">
        <f>IF(P4191="","",(VLOOKUP(P4191,Flora!$F$2:$M$7000,4,FALSE)))</f>
        <v/>
      </c>
    </row>
    <row r="4192" spans="17:19" x14ac:dyDescent="0.25">
      <c r="Q4192" t="str">
        <f>IF(P4192="","",(VLOOKUP(P4192,Flora!$F$2:$M$7000,2,FALSE)))</f>
        <v/>
      </c>
      <c r="R4192" t="str">
        <f>IF(P4192="","",(VLOOKUP(P4192,Flora!$F$2:$M$7000,3,FALSE)))</f>
        <v/>
      </c>
      <c r="S4192" t="str">
        <f>IF(P4192="","",(VLOOKUP(P4192,Flora!$F$2:$M$7000,4,FALSE)))</f>
        <v/>
      </c>
    </row>
    <row r="4193" spans="17:19" x14ac:dyDescent="0.25">
      <c r="Q4193" t="str">
        <f>IF(P4193="","",(VLOOKUP(P4193,Flora!$F$2:$M$7000,2,FALSE)))</f>
        <v/>
      </c>
      <c r="R4193" t="str">
        <f>IF(P4193="","",(VLOOKUP(P4193,Flora!$F$2:$M$7000,3,FALSE)))</f>
        <v/>
      </c>
      <c r="S4193" t="str">
        <f>IF(P4193="","",(VLOOKUP(P4193,Flora!$F$2:$M$7000,4,FALSE)))</f>
        <v/>
      </c>
    </row>
    <row r="4194" spans="17:19" x14ac:dyDescent="0.25">
      <c r="Q4194" t="str">
        <f>IF(P4194="","",(VLOOKUP(P4194,Flora!$F$2:$M$7000,2,FALSE)))</f>
        <v/>
      </c>
      <c r="R4194" t="str">
        <f>IF(P4194="","",(VLOOKUP(P4194,Flora!$F$2:$M$7000,3,FALSE)))</f>
        <v/>
      </c>
      <c r="S4194" t="str">
        <f>IF(P4194="","",(VLOOKUP(P4194,Flora!$F$2:$M$7000,4,FALSE)))</f>
        <v/>
      </c>
    </row>
    <row r="4195" spans="17:19" x14ac:dyDescent="0.25">
      <c r="Q4195" t="str">
        <f>IF(P4195="","",(VLOOKUP(P4195,Flora!$F$2:$M$7000,2,FALSE)))</f>
        <v/>
      </c>
      <c r="R4195" t="str">
        <f>IF(P4195="","",(VLOOKUP(P4195,Flora!$F$2:$M$7000,3,FALSE)))</f>
        <v/>
      </c>
      <c r="S4195" t="str">
        <f>IF(P4195="","",(VLOOKUP(P4195,Flora!$F$2:$M$7000,4,FALSE)))</f>
        <v/>
      </c>
    </row>
    <row r="4196" spans="17:19" x14ac:dyDescent="0.25">
      <c r="Q4196" t="str">
        <f>IF(P4196="","",(VLOOKUP(P4196,Flora!$F$2:$M$7000,2,FALSE)))</f>
        <v/>
      </c>
      <c r="R4196" t="str">
        <f>IF(P4196="","",(VLOOKUP(P4196,Flora!$F$2:$M$7000,3,FALSE)))</f>
        <v/>
      </c>
      <c r="S4196" t="str">
        <f>IF(P4196="","",(VLOOKUP(P4196,Flora!$F$2:$M$7000,4,FALSE)))</f>
        <v/>
      </c>
    </row>
    <row r="4197" spans="17:19" x14ac:dyDescent="0.25">
      <c r="Q4197" t="str">
        <f>IF(P4197="","",(VLOOKUP(P4197,Flora!$F$2:$M$7000,2,FALSE)))</f>
        <v/>
      </c>
      <c r="R4197" t="str">
        <f>IF(P4197="","",(VLOOKUP(P4197,Flora!$F$2:$M$7000,3,FALSE)))</f>
        <v/>
      </c>
      <c r="S4197" t="str">
        <f>IF(P4197="","",(VLOOKUP(P4197,Flora!$F$2:$M$7000,4,FALSE)))</f>
        <v/>
      </c>
    </row>
    <row r="4198" spans="17:19" x14ac:dyDescent="0.25">
      <c r="Q4198" t="str">
        <f>IF(P4198="","",(VLOOKUP(P4198,Flora!$F$2:$M$7000,2,FALSE)))</f>
        <v/>
      </c>
      <c r="R4198" t="str">
        <f>IF(P4198="","",(VLOOKUP(P4198,Flora!$F$2:$M$7000,3,FALSE)))</f>
        <v/>
      </c>
      <c r="S4198" t="str">
        <f>IF(P4198="","",(VLOOKUP(P4198,Flora!$F$2:$M$7000,4,FALSE)))</f>
        <v/>
      </c>
    </row>
    <row r="4199" spans="17:19" x14ac:dyDescent="0.25">
      <c r="Q4199" t="str">
        <f>IF(P4199="","",(VLOOKUP(P4199,Flora!$F$2:$M$7000,2,FALSE)))</f>
        <v/>
      </c>
      <c r="R4199" t="str">
        <f>IF(P4199="","",(VLOOKUP(P4199,Flora!$F$2:$M$7000,3,FALSE)))</f>
        <v/>
      </c>
      <c r="S4199" t="str">
        <f>IF(P4199="","",(VLOOKUP(P4199,Flora!$F$2:$M$7000,4,FALSE)))</f>
        <v/>
      </c>
    </row>
    <row r="4200" spans="17:19" x14ac:dyDescent="0.25">
      <c r="Q4200" t="str">
        <f>IF(P4200="","",(VLOOKUP(P4200,Flora!$F$2:$M$7000,2,FALSE)))</f>
        <v/>
      </c>
      <c r="R4200" t="str">
        <f>IF(P4200="","",(VLOOKUP(P4200,Flora!$F$2:$M$7000,3,FALSE)))</f>
        <v/>
      </c>
      <c r="S4200" t="str">
        <f>IF(P4200="","",(VLOOKUP(P4200,Flora!$F$2:$M$7000,4,FALSE)))</f>
        <v/>
      </c>
    </row>
    <row r="4201" spans="17:19" x14ac:dyDescent="0.25">
      <c r="Q4201" t="str">
        <f>IF(P4201="","",(VLOOKUP(P4201,Flora!$F$2:$M$7000,2,FALSE)))</f>
        <v/>
      </c>
      <c r="R4201" t="str">
        <f>IF(P4201="","",(VLOOKUP(P4201,Flora!$F$2:$M$7000,3,FALSE)))</f>
        <v/>
      </c>
      <c r="S4201" t="str">
        <f>IF(P4201="","",(VLOOKUP(P4201,Flora!$F$2:$M$7000,4,FALSE)))</f>
        <v/>
      </c>
    </row>
    <row r="4202" spans="17:19" x14ac:dyDescent="0.25">
      <c r="Q4202" t="str">
        <f>IF(P4202="","",(VLOOKUP(P4202,Flora!$F$2:$M$7000,2,FALSE)))</f>
        <v/>
      </c>
      <c r="R4202" t="str">
        <f>IF(P4202="","",(VLOOKUP(P4202,Flora!$F$2:$M$7000,3,FALSE)))</f>
        <v/>
      </c>
      <c r="S4202" t="str">
        <f>IF(P4202="","",(VLOOKUP(P4202,Flora!$F$2:$M$7000,4,FALSE)))</f>
        <v/>
      </c>
    </row>
    <row r="4203" spans="17:19" x14ac:dyDescent="0.25">
      <c r="Q4203" t="str">
        <f>IF(P4203="","",(VLOOKUP(P4203,Flora!$F$2:$M$7000,2,FALSE)))</f>
        <v/>
      </c>
      <c r="R4203" t="str">
        <f>IF(P4203="","",(VLOOKUP(P4203,Flora!$F$2:$M$7000,3,FALSE)))</f>
        <v/>
      </c>
      <c r="S4203" t="str">
        <f>IF(P4203="","",(VLOOKUP(P4203,Flora!$F$2:$M$7000,4,FALSE)))</f>
        <v/>
      </c>
    </row>
    <row r="4204" spans="17:19" x14ac:dyDescent="0.25">
      <c r="Q4204" t="str">
        <f>IF(P4204="","",(VLOOKUP(P4204,Flora!$F$2:$M$7000,2,FALSE)))</f>
        <v/>
      </c>
      <c r="R4204" t="str">
        <f>IF(P4204="","",(VLOOKUP(P4204,Flora!$F$2:$M$7000,3,FALSE)))</f>
        <v/>
      </c>
      <c r="S4204" t="str">
        <f>IF(P4204="","",(VLOOKUP(P4204,Flora!$F$2:$M$7000,4,FALSE)))</f>
        <v/>
      </c>
    </row>
    <row r="4205" spans="17:19" x14ac:dyDescent="0.25">
      <c r="Q4205" t="str">
        <f>IF(P4205="","",(VLOOKUP(P4205,Flora!$F$2:$M$7000,2,FALSE)))</f>
        <v/>
      </c>
      <c r="R4205" t="str">
        <f>IF(P4205="","",(VLOOKUP(P4205,Flora!$F$2:$M$7000,3,FALSE)))</f>
        <v/>
      </c>
      <c r="S4205" t="str">
        <f>IF(P4205="","",(VLOOKUP(P4205,Flora!$F$2:$M$7000,4,FALSE)))</f>
        <v/>
      </c>
    </row>
    <row r="4206" spans="17:19" x14ac:dyDescent="0.25">
      <c r="Q4206" t="str">
        <f>IF(P4206="","",(VLOOKUP(P4206,Flora!$F$2:$M$7000,2,FALSE)))</f>
        <v/>
      </c>
      <c r="R4206" t="str">
        <f>IF(P4206="","",(VLOOKUP(P4206,Flora!$F$2:$M$7000,3,FALSE)))</f>
        <v/>
      </c>
      <c r="S4206" t="str">
        <f>IF(P4206="","",(VLOOKUP(P4206,Flora!$F$2:$M$7000,4,FALSE)))</f>
        <v/>
      </c>
    </row>
    <row r="4207" spans="17:19" x14ac:dyDescent="0.25">
      <c r="Q4207" t="str">
        <f>IF(P4207="","",(VLOOKUP(P4207,Flora!$F$2:$M$7000,2,FALSE)))</f>
        <v/>
      </c>
      <c r="R4207" t="str">
        <f>IF(P4207="","",(VLOOKUP(P4207,Flora!$F$2:$M$7000,3,FALSE)))</f>
        <v/>
      </c>
      <c r="S4207" t="str">
        <f>IF(P4207="","",(VLOOKUP(P4207,Flora!$F$2:$M$7000,4,FALSE)))</f>
        <v/>
      </c>
    </row>
    <row r="4208" spans="17:19" x14ac:dyDescent="0.25">
      <c r="Q4208" t="str">
        <f>IF(P4208="","",(VLOOKUP(P4208,Flora!$F$2:$M$7000,2,FALSE)))</f>
        <v/>
      </c>
      <c r="R4208" t="str">
        <f>IF(P4208="","",(VLOOKUP(P4208,Flora!$F$2:$M$7000,3,FALSE)))</f>
        <v/>
      </c>
      <c r="S4208" t="str">
        <f>IF(P4208="","",(VLOOKUP(P4208,Flora!$F$2:$M$7000,4,FALSE)))</f>
        <v/>
      </c>
    </row>
    <row r="4209" spans="17:19" x14ac:dyDescent="0.25">
      <c r="Q4209" t="str">
        <f>IF(P4209="","",(VLOOKUP(P4209,Flora!$F$2:$M$7000,2,FALSE)))</f>
        <v/>
      </c>
      <c r="R4209" t="str">
        <f>IF(P4209="","",(VLOOKUP(P4209,Flora!$F$2:$M$7000,3,FALSE)))</f>
        <v/>
      </c>
      <c r="S4209" t="str">
        <f>IF(P4209="","",(VLOOKUP(P4209,Flora!$F$2:$M$7000,4,FALSE)))</f>
        <v/>
      </c>
    </row>
    <row r="4210" spans="17:19" x14ac:dyDescent="0.25">
      <c r="Q4210" t="str">
        <f>IF(P4210="","",(VLOOKUP(P4210,Flora!$F$2:$M$7000,2,FALSE)))</f>
        <v/>
      </c>
      <c r="R4210" t="str">
        <f>IF(P4210="","",(VLOOKUP(P4210,Flora!$F$2:$M$7000,3,FALSE)))</f>
        <v/>
      </c>
      <c r="S4210" t="str">
        <f>IF(P4210="","",(VLOOKUP(P4210,Flora!$F$2:$M$7000,4,FALSE)))</f>
        <v/>
      </c>
    </row>
    <row r="4211" spans="17:19" x14ac:dyDescent="0.25">
      <c r="Q4211" t="str">
        <f>IF(P4211="","",(VLOOKUP(P4211,Flora!$F$2:$M$7000,2,FALSE)))</f>
        <v/>
      </c>
      <c r="R4211" t="str">
        <f>IF(P4211="","",(VLOOKUP(P4211,Flora!$F$2:$M$7000,3,FALSE)))</f>
        <v/>
      </c>
      <c r="S4211" t="str">
        <f>IF(P4211="","",(VLOOKUP(P4211,Flora!$F$2:$M$7000,4,FALSE)))</f>
        <v/>
      </c>
    </row>
    <row r="4212" spans="17:19" x14ac:dyDescent="0.25">
      <c r="Q4212" t="str">
        <f>IF(P4212="","",(VLOOKUP(P4212,Flora!$F$2:$M$7000,2,FALSE)))</f>
        <v/>
      </c>
      <c r="R4212" t="str">
        <f>IF(P4212="","",(VLOOKUP(P4212,Flora!$F$2:$M$7000,3,FALSE)))</f>
        <v/>
      </c>
      <c r="S4212" t="str">
        <f>IF(P4212="","",(VLOOKUP(P4212,Flora!$F$2:$M$7000,4,FALSE)))</f>
        <v/>
      </c>
    </row>
    <row r="4213" spans="17:19" x14ac:dyDescent="0.25">
      <c r="Q4213" t="str">
        <f>IF(P4213="","",(VLOOKUP(P4213,Flora!$F$2:$M$7000,2,FALSE)))</f>
        <v/>
      </c>
      <c r="R4213" t="str">
        <f>IF(P4213="","",(VLOOKUP(P4213,Flora!$F$2:$M$7000,3,FALSE)))</f>
        <v/>
      </c>
      <c r="S4213" t="str">
        <f>IF(P4213="","",(VLOOKUP(P4213,Flora!$F$2:$M$7000,4,FALSE)))</f>
        <v/>
      </c>
    </row>
    <row r="4214" spans="17:19" x14ac:dyDescent="0.25">
      <c r="Q4214" t="str">
        <f>IF(P4214="","",(VLOOKUP(P4214,Flora!$F$2:$M$7000,2,FALSE)))</f>
        <v/>
      </c>
      <c r="R4214" t="str">
        <f>IF(P4214="","",(VLOOKUP(P4214,Flora!$F$2:$M$7000,3,FALSE)))</f>
        <v/>
      </c>
      <c r="S4214" t="str">
        <f>IF(P4214="","",(VLOOKUP(P4214,Flora!$F$2:$M$7000,4,FALSE)))</f>
        <v/>
      </c>
    </row>
    <row r="4215" spans="17:19" x14ac:dyDescent="0.25">
      <c r="Q4215" t="str">
        <f>IF(P4215="","",(VLOOKUP(P4215,Flora!$F$2:$M$7000,2,FALSE)))</f>
        <v/>
      </c>
      <c r="R4215" t="str">
        <f>IF(P4215="","",(VLOOKUP(P4215,Flora!$F$2:$M$7000,3,FALSE)))</f>
        <v/>
      </c>
      <c r="S4215" t="str">
        <f>IF(P4215="","",(VLOOKUP(P4215,Flora!$F$2:$M$7000,4,FALSE)))</f>
        <v/>
      </c>
    </row>
    <row r="4216" spans="17:19" x14ac:dyDescent="0.25">
      <c r="Q4216" t="str">
        <f>IF(P4216="","",(VLOOKUP(P4216,Flora!$F$2:$M$7000,2,FALSE)))</f>
        <v/>
      </c>
      <c r="R4216" t="str">
        <f>IF(P4216="","",(VLOOKUP(P4216,Flora!$F$2:$M$7000,3,FALSE)))</f>
        <v/>
      </c>
      <c r="S4216" t="str">
        <f>IF(P4216="","",(VLOOKUP(P4216,Flora!$F$2:$M$7000,4,FALSE)))</f>
        <v/>
      </c>
    </row>
    <row r="4217" spans="17:19" x14ac:dyDescent="0.25">
      <c r="Q4217" t="str">
        <f>IF(P4217="","",(VLOOKUP(P4217,Flora!$F$2:$M$7000,2,FALSE)))</f>
        <v/>
      </c>
      <c r="R4217" t="str">
        <f>IF(P4217="","",(VLOOKUP(P4217,Flora!$F$2:$M$7000,3,FALSE)))</f>
        <v/>
      </c>
      <c r="S4217" t="str">
        <f>IF(P4217="","",(VLOOKUP(P4217,Flora!$F$2:$M$7000,4,FALSE)))</f>
        <v/>
      </c>
    </row>
    <row r="4218" spans="17:19" x14ac:dyDescent="0.25">
      <c r="Q4218" t="str">
        <f>IF(P4218="","",(VLOOKUP(P4218,Flora!$F$2:$M$7000,2,FALSE)))</f>
        <v/>
      </c>
      <c r="R4218" t="str">
        <f>IF(P4218="","",(VLOOKUP(P4218,Flora!$F$2:$M$7000,3,FALSE)))</f>
        <v/>
      </c>
      <c r="S4218" t="str">
        <f>IF(P4218="","",(VLOOKUP(P4218,Flora!$F$2:$M$7000,4,FALSE)))</f>
        <v/>
      </c>
    </row>
    <row r="4219" spans="17:19" x14ac:dyDescent="0.25">
      <c r="Q4219" t="str">
        <f>IF(P4219="","",(VLOOKUP(P4219,Flora!$F$2:$M$7000,2,FALSE)))</f>
        <v/>
      </c>
      <c r="R4219" t="str">
        <f>IF(P4219="","",(VLOOKUP(P4219,Flora!$F$2:$M$7000,3,FALSE)))</f>
        <v/>
      </c>
      <c r="S4219" t="str">
        <f>IF(P4219="","",(VLOOKUP(P4219,Flora!$F$2:$M$7000,4,FALSE)))</f>
        <v/>
      </c>
    </row>
    <row r="4220" spans="17:19" x14ac:dyDescent="0.25">
      <c r="Q4220" t="str">
        <f>IF(P4220="","",(VLOOKUP(P4220,Flora!$F$2:$M$7000,2,FALSE)))</f>
        <v/>
      </c>
      <c r="R4220" t="str">
        <f>IF(P4220="","",(VLOOKUP(P4220,Flora!$F$2:$M$7000,3,FALSE)))</f>
        <v/>
      </c>
      <c r="S4220" t="str">
        <f>IF(P4220="","",(VLOOKUP(P4220,Flora!$F$2:$M$7000,4,FALSE)))</f>
        <v/>
      </c>
    </row>
    <row r="4221" spans="17:19" x14ac:dyDescent="0.25">
      <c r="Q4221" t="str">
        <f>IF(P4221="","",(VLOOKUP(P4221,Flora!$F$2:$M$7000,2,FALSE)))</f>
        <v/>
      </c>
      <c r="R4221" t="str">
        <f>IF(P4221="","",(VLOOKUP(P4221,Flora!$F$2:$M$7000,3,FALSE)))</f>
        <v/>
      </c>
      <c r="S4221" t="str">
        <f>IF(P4221="","",(VLOOKUP(P4221,Flora!$F$2:$M$7000,4,FALSE)))</f>
        <v/>
      </c>
    </row>
    <row r="4222" spans="17:19" x14ac:dyDescent="0.25">
      <c r="Q4222" t="str">
        <f>IF(P4222="","",(VLOOKUP(P4222,Flora!$F$2:$M$7000,2,FALSE)))</f>
        <v/>
      </c>
      <c r="R4222" t="str">
        <f>IF(P4222="","",(VLOOKUP(P4222,Flora!$F$2:$M$7000,3,FALSE)))</f>
        <v/>
      </c>
      <c r="S4222" t="str">
        <f>IF(P4222="","",(VLOOKUP(P4222,Flora!$F$2:$M$7000,4,FALSE)))</f>
        <v/>
      </c>
    </row>
    <row r="4223" spans="17:19" x14ac:dyDescent="0.25">
      <c r="Q4223" t="str">
        <f>IF(P4223="","",(VLOOKUP(P4223,Flora!$F$2:$M$7000,2,FALSE)))</f>
        <v/>
      </c>
      <c r="R4223" t="str">
        <f>IF(P4223="","",(VLOOKUP(P4223,Flora!$F$2:$M$7000,3,FALSE)))</f>
        <v/>
      </c>
      <c r="S4223" t="str">
        <f>IF(P4223="","",(VLOOKUP(P4223,Flora!$F$2:$M$7000,4,FALSE)))</f>
        <v/>
      </c>
    </row>
    <row r="4224" spans="17:19" x14ac:dyDescent="0.25">
      <c r="Q4224" t="str">
        <f>IF(P4224="","",(VLOOKUP(P4224,Flora!$F$2:$M$7000,2,FALSE)))</f>
        <v/>
      </c>
      <c r="R4224" t="str">
        <f>IF(P4224="","",(VLOOKUP(P4224,Flora!$F$2:$M$7000,3,FALSE)))</f>
        <v/>
      </c>
      <c r="S4224" t="str">
        <f>IF(P4224="","",(VLOOKUP(P4224,Flora!$F$2:$M$7000,4,FALSE)))</f>
        <v/>
      </c>
    </row>
    <row r="4225" spans="17:19" x14ac:dyDescent="0.25">
      <c r="Q4225" t="str">
        <f>IF(P4225="","",(VLOOKUP(P4225,Flora!$F$2:$M$7000,2,FALSE)))</f>
        <v/>
      </c>
      <c r="R4225" t="str">
        <f>IF(P4225="","",(VLOOKUP(P4225,Flora!$F$2:$M$7000,3,FALSE)))</f>
        <v/>
      </c>
      <c r="S4225" t="str">
        <f>IF(P4225="","",(VLOOKUP(P4225,Flora!$F$2:$M$7000,4,FALSE)))</f>
        <v/>
      </c>
    </row>
    <row r="4226" spans="17:19" x14ac:dyDescent="0.25">
      <c r="Q4226" t="str">
        <f>IF(P4226="","",(VLOOKUP(P4226,Flora!$F$2:$M$7000,2,FALSE)))</f>
        <v/>
      </c>
      <c r="R4226" t="str">
        <f>IF(P4226="","",(VLOOKUP(P4226,Flora!$F$2:$M$7000,3,FALSE)))</f>
        <v/>
      </c>
      <c r="S4226" t="str">
        <f>IF(P4226="","",(VLOOKUP(P4226,Flora!$F$2:$M$7000,4,FALSE)))</f>
        <v/>
      </c>
    </row>
    <row r="4227" spans="17:19" x14ac:dyDescent="0.25">
      <c r="Q4227" t="str">
        <f>IF(P4227="","",(VLOOKUP(P4227,Flora!$F$2:$M$7000,2,FALSE)))</f>
        <v/>
      </c>
      <c r="R4227" t="str">
        <f>IF(P4227="","",(VLOOKUP(P4227,Flora!$F$2:$M$7000,3,FALSE)))</f>
        <v/>
      </c>
      <c r="S4227" t="str">
        <f>IF(P4227="","",(VLOOKUP(P4227,Flora!$F$2:$M$7000,4,FALSE)))</f>
        <v/>
      </c>
    </row>
    <row r="4228" spans="17:19" x14ac:dyDescent="0.25">
      <c r="Q4228" t="str">
        <f>IF(P4228="","",(VLOOKUP(P4228,Flora!$F$2:$M$7000,2,FALSE)))</f>
        <v/>
      </c>
      <c r="R4228" t="str">
        <f>IF(P4228="","",(VLOOKUP(P4228,Flora!$F$2:$M$7000,3,FALSE)))</f>
        <v/>
      </c>
      <c r="S4228" t="str">
        <f>IF(P4228="","",(VLOOKUP(P4228,Flora!$F$2:$M$7000,4,FALSE)))</f>
        <v/>
      </c>
    </row>
    <row r="4229" spans="17:19" x14ac:dyDescent="0.25">
      <c r="Q4229" t="str">
        <f>IF(P4229="","",(VLOOKUP(P4229,Flora!$F$2:$M$7000,2,FALSE)))</f>
        <v/>
      </c>
      <c r="R4229" t="str">
        <f>IF(P4229="","",(VLOOKUP(P4229,Flora!$F$2:$M$7000,3,FALSE)))</f>
        <v/>
      </c>
      <c r="S4229" t="str">
        <f>IF(P4229="","",(VLOOKUP(P4229,Flora!$F$2:$M$7000,4,FALSE)))</f>
        <v/>
      </c>
    </row>
    <row r="4230" spans="17:19" x14ac:dyDescent="0.25">
      <c r="Q4230" t="str">
        <f>IF(P4230="","",(VLOOKUP(P4230,Flora!$F$2:$M$7000,2,FALSE)))</f>
        <v/>
      </c>
      <c r="R4230" t="str">
        <f>IF(P4230="","",(VLOOKUP(P4230,Flora!$F$2:$M$7000,3,FALSE)))</f>
        <v/>
      </c>
      <c r="S4230" t="str">
        <f>IF(P4230="","",(VLOOKUP(P4230,Flora!$F$2:$M$7000,4,FALSE)))</f>
        <v/>
      </c>
    </row>
    <row r="4231" spans="17:19" x14ac:dyDescent="0.25">
      <c r="Q4231" t="str">
        <f>IF(P4231="","",(VLOOKUP(P4231,Flora!$F$2:$M$7000,2,FALSE)))</f>
        <v/>
      </c>
      <c r="R4231" t="str">
        <f>IF(P4231="","",(VLOOKUP(P4231,Flora!$F$2:$M$7000,3,FALSE)))</f>
        <v/>
      </c>
      <c r="S4231" t="str">
        <f>IF(P4231="","",(VLOOKUP(P4231,Flora!$F$2:$M$7000,4,FALSE)))</f>
        <v/>
      </c>
    </row>
    <row r="4232" spans="17:19" x14ac:dyDescent="0.25">
      <c r="Q4232" t="str">
        <f>IF(P4232="","",(VLOOKUP(P4232,Flora!$F$2:$M$7000,2,FALSE)))</f>
        <v/>
      </c>
      <c r="R4232" t="str">
        <f>IF(P4232="","",(VLOOKUP(P4232,Flora!$F$2:$M$7000,3,FALSE)))</f>
        <v/>
      </c>
      <c r="S4232" t="str">
        <f>IF(P4232="","",(VLOOKUP(P4232,Flora!$F$2:$M$7000,4,FALSE)))</f>
        <v/>
      </c>
    </row>
    <row r="4233" spans="17:19" x14ac:dyDescent="0.25">
      <c r="Q4233" t="str">
        <f>IF(P4233="","",(VLOOKUP(P4233,Flora!$F$2:$M$7000,2,FALSE)))</f>
        <v/>
      </c>
      <c r="R4233" t="str">
        <f>IF(P4233="","",(VLOOKUP(P4233,Flora!$F$2:$M$7000,3,FALSE)))</f>
        <v/>
      </c>
      <c r="S4233" t="str">
        <f>IF(P4233="","",(VLOOKUP(P4233,Flora!$F$2:$M$7000,4,FALSE)))</f>
        <v/>
      </c>
    </row>
    <row r="4234" spans="17:19" x14ac:dyDescent="0.25">
      <c r="Q4234" t="str">
        <f>IF(P4234="","",(VLOOKUP(P4234,Flora!$F$2:$M$7000,2,FALSE)))</f>
        <v/>
      </c>
      <c r="R4234" t="str">
        <f>IF(P4234="","",(VLOOKUP(P4234,Flora!$F$2:$M$7000,3,FALSE)))</f>
        <v/>
      </c>
      <c r="S4234" t="str">
        <f>IF(P4234="","",(VLOOKUP(P4234,Flora!$F$2:$M$7000,4,FALSE)))</f>
        <v/>
      </c>
    </row>
    <row r="4235" spans="17:19" x14ac:dyDescent="0.25">
      <c r="Q4235" t="str">
        <f>IF(P4235="","",(VLOOKUP(P4235,Flora!$F$2:$M$7000,2,FALSE)))</f>
        <v/>
      </c>
      <c r="R4235" t="str">
        <f>IF(P4235="","",(VLOOKUP(P4235,Flora!$F$2:$M$7000,3,FALSE)))</f>
        <v/>
      </c>
      <c r="S4235" t="str">
        <f>IF(P4235="","",(VLOOKUP(P4235,Flora!$F$2:$M$7000,4,FALSE)))</f>
        <v/>
      </c>
    </row>
    <row r="4236" spans="17:19" x14ac:dyDescent="0.25">
      <c r="Q4236" t="str">
        <f>IF(P4236="","",(VLOOKUP(P4236,Flora!$F$2:$M$7000,2,FALSE)))</f>
        <v/>
      </c>
      <c r="R4236" t="str">
        <f>IF(P4236="","",(VLOOKUP(P4236,Flora!$F$2:$M$7000,3,FALSE)))</f>
        <v/>
      </c>
      <c r="S4236" t="str">
        <f>IF(P4236="","",(VLOOKUP(P4236,Flora!$F$2:$M$7000,4,FALSE)))</f>
        <v/>
      </c>
    </row>
    <row r="4237" spans="17:19" x14ac:dyDescent="0.25">
      <c r="Q4237" t="str">
        <f>IF(P4237="","",(VLOOKUP(P4237,Flora!$F$2:$M$7000,2,FALSE)))</f>
        <v/>
      </c>
      <c r="R4237" t="str">
        <f>IF(P4237="","",(VLOOKUP(P4237,Flora!$F$2:$M$7000,3,FALSE)))</f>
        <v/>
      </c>
      <c r="S4237" t="str">
        <f>IF(P4237="","",(VLOOKUP(P4237,Flora!$F$2:$M$7000,4,FALSE)))</f>
        <v/>
      </c>
    </row>
    <row r="4238" spans="17:19" x14ac:dyDescent="0.25">
      <c r="Q4238" t="str">
        <f>IF(P4238="","",(VLOOKUP(P4238,Flora!$F$2:$M$7000,2,FALSE)))</f>
        <v/>
      </c>
      <c r="R4238" t="str">
        <f>IF(P4238="","",(VLOOKUP(P4238,Flora!$F$2:$M$7000,3,FALSE)))</f>
        <v/>
      </c>
      <c r="S4238" t="str">
        <f>IF(P4238="","",(VLOOKUP(P4238,Flora!$F$2:$M$7000,4,FALSE)))</f>
        <v/>
      </c>
    </row>
    <row r="4239" spans="17:19" x14ac:dyDescent="0.25">
      <c r="Q4239" t="str">
        <f>IF(P4239="","",(VLOOKUP(P4239,Flora!$F$2:$M$7000,2,FALSE)))</f>
        <v/>
      </c>
      <c r="R4239" t="str">
        <f>IF(P4239="","",(VLOOKUP(P4239,Flora!$F$2:$M$7000,3,FALSE)))</f>
        <v/>
      </c>
      <c r="S4239" t="str">
        <f>IF(P4239="","",(VLOOKUP(P4239,Flora!$F$2:$M$7000,4,FALSE)))</f>
        <v/>
      </c>
    </row>
    <row r="4240" spans="17:19" x14ac:dyDescent="0.25">
      <c r="Q4240" t="str">
        <f>IF(P4240="","",(VLOOKUP(P4240,Flora!$F$2:$M$7000,2,FALSE)))</f>
        <v/>
      </c>
      <c r="R4240" t="str">
        <f>IF(P4240="","",(VLOOKUP(P4240,Flora!$F$2:$M$7000,3,FALSE)))</f>
        <v/>
      </c>
      <c r="S4240" t="str">
        <f>IF(P4240="","",(VLOOKUP(P4240,Flora!$F$2:$M$7000,4,FALSE)))</f>
        <v/>
      </c>
    </row>
    <row r="4241" spans="17:19" x14ac:dyDescent="0.25">
      <c r="Q4241" t="str">
        <f>IF(P4241="","",(VLOOKUP(P4241,Flora!$F$2:$M$7000,2,FALSE)))</f>
        <v/>
      </c>
      <c r="R4241" t="str">
        <f>IF(P4241="","",(VLOOKUP(P4241,Flora!$F$2:$M$7000,3,FALSE)))</f>
        <v/>
      </c>
      <c r="S4241" t="str">
        <f>IF(P4241="","",(VLOOKUP(P4241,Flora!$F$2:$M$7000,4,FALSE)))</f>
        <v/>
      </c>
    </row>
    <row r="4242" spans="17:19" x14ac:dyDescent="0.25">
      <c r="Q4242" t="str">
        <f>IF(P4242="","",(VLOOKUP(P4242,Flora!$F$2:$M$7000,2,FALSE)))</f>
        <v/>
      </c>
      <c r="R4242" t="str">
        <f>IF(P4242="","",(VLOOKUP(P4242,Flora!$F$2:$M$7000,3,FALSE)))</f>
        <v/>
      </c>
      <c r="S4242" t="str">
        <f>IF(P4242="","",(VLOOKUP(P4242,Flora!$F$2:$M$7000,4,FALSE)))</f>
        <v/>
      </c>
    </row>
    <row r="4243" spans="17:19" x14ac:dyDescent="0.25">
      <c r="Q4243" t="str">
        <f>IF(P4243="","",(VLOOKUP(P4243,Flora!$F$2:$M$7000,2,FALSE)))</f>
        <v/>
      </c>
      <c r="R4243" t="str">
        <f>IF(P4243="","",(VLOOKUP(P4243,Flora!$F$2:$M$7000,3,FALSE)))</f>
        <v/>
      </c>
      <c r="S4243" t="str">
        <f>IF(P4243="","",(VLOOKUP(P4243,Flora!$F$2:$M$7000,4,FALSE)))</f>
        <v/>
      </c>
    </row>
    <row r="4244" spans="17:19" x14ac:dyDescent="0.25">
      <c r="Q4244" t="str">
        <f>IF(P4244="","",(VLOOKUP(P4244,Flora!$F$2:$M$7000,2,FALSE)))</f>
        <v/>
      </c>
      <c r="R4244" t="str">
        <f>IF(P4244="","",(VLOOKUP(P4244,Flora!$F$2:$M$7000,3,FALSE)))</f>
        <v/>
      </c>
      <c r="S4244" t="str">
        <f>IF(P4244="","",(VLOOKUP(P4244,Flora!$F$2:$M$7000,4,FALSE)))</f>
        <v/>
      </c>
    </row>
    <row r="4245" spans="17:19" x14ac:dyDescent="0.25">
      <c r="Q4245" t="str">
        <f>IF(P4245="","",(VLOOKUP(P4245,Flora!$F$2:$M$7000,2,FALSE)))</f>
        <v/>
      </c>
      <c r="R4245" t="str">
        <f>IF(P4245="","",(VLOOKUP(P4245,Flora!$F$2:$M$7000,3,FALSE)))</f>
        <v/>
      </c>
      <c r="S4245" t="str">
        <f>IF(P4245="","",(VLOOKUP(P4245,Flora!$F$2:$M$7000,4,FALSE)))</f>
        <v/>
      </c>
    </row>
    <row r="4246" spans="17:19" x14ac:dyDescent="0.25">
      <c r="Q4246" t="str">
        <f>IF(P4246="","",(VLOOKUP(P4246,Flora!$F$2:$M$7000,2,FALSE)))</f>
        <v/>
      </c>
      <c r="R4246" t="str">
        <f>IF(P4246="","",(VLOOKUP(P4246,Flora!$F$2:$M$7000,3,FALSE)))</f>
        <v/>
      </c>
      <c r="S4246" t="str">
        <f>IF(P4246="","",(VLOOKUP(P4246,Flora!$F$2:$M$7000,4,FALSE)))</f>
        <v/>
      </c>
    </row>
    <row r="4247" spans="17:19" x14ac:dyDescent="0.25">
      <c r="Q4247" t="str">
        <f>IF(P4247="","",(VLOOKUP(P4247,Flora!$F$2:$M$7000,2,FALSE)))</f>
        <v/>
      </c>
      <c r="R4247" t="str">
        <f>IF(P4247="","",(VLOOKUP(P4247,Flora!$F$2:$M$7000,3,FALSE)))</f>
        <v/>
      </c>
      <c r="S4247" t="str">
        <f>IF(P4247="","",(VLOOKUP(P4247,Flora!$F$2:$M$7000,4,FALSE)))</f>
        <v/>
      </c>
    </row>
    <row r="4248" spans="17:19" x14ac:dyDescent="0.25">
      <c r="Q4248" t="str">
        <f>IF(P4248="","",(VLOOKUP(P4248,Flora!$F$2:$M$7000,2,FALSE)))</f>
        <v/>
      </c>
      <c r="R4248" t="str">
        <f>IF(P4248="","",(VLOOKUP(P4248,Flora!$F$2:$M$7000,3,FALSE)))</f>
        <v/>
      </c>
      <c r="S4248" t="str">
        <f>IF(P4248="","",(VLOOKUP(P4248,Flora!$F$2:$M$7000,4,FALSE)))</f>
        <v/>
      </c>
    </row>
    <row r="4249" spans="17:19" x14ac:dyDescent="0.25">
      <c r="Q4249" t="str">
        <f>IF(P4249="","",(VLOOKUP(P4249,Flora!$F$2:$M$7000,2,FALSE)))</f>
        <v/>
      </c>
      <c r="R4249" t="str">
        <f>IF(P4249="","",(VLOOKUP(P4249,Flora!$F$2:$M$7000,3,FALSE)))</f>
        <v/>
      </c>
      <c r="S4249" t="str">
        <f>IF(P4249="","",(VLOOKUP(P4249,Flora!$F$2:$M$7000,4,FALSE)))</f>
        <v/>
      </c>
    </row>
    <row r="4250" spans="17:19" x14ac:dyDescent="0.25">
      <c r="Q4250" t="str">
        <f>IF(P4250="","",(VLOOKUP(P4250,Flora!$F$2:$M$7000,2,FALSE)))</f>
        <v/>
      </c>
      <c r="R4250" t="str">
        <f>IF(P4250="","",(VLOOKUP(P4250,Flora!$F$2:$M$7000,3,FALSE)))</f>
        <v/>
      </c>
      <c r="S4250" t="str">
        <f>IF(P4250="","",(VLOOKUP(P4250,Flora!$F$2:$M$7000,4,FALSE)))</f>
        <v/>
      </c>
    </row>
    <row r="4251" spans="17:19" x14ac:dyDescent="0.25">
      <c r="Q4251" t="str">
        <f>IF(P4251="","",(VLOOKUP(P4251,Flora!$F$2:$M$7000,2,FALSE)))</f>
        <v/>
      </c>
      <c r="R4251" t="str">
        <f>IF(P4251="","",(VLOOKUP(P4251,Flora!$F$2:$M$7000,3,FALSE)))</f>
        <v/>
      </c>
      <c r="S4251" t="str">
        <f>IF(P4251="","",(VLOOKUP(P4251,Flora!$F$2:$M$7000,4,FALSE)))</f>
        <v/>
      </c>
    </row>
    <row r="4252" spans="17:19" x14ac:dyDescent="0.25">
      <c r="Q4252" t="str">
        <f>IF(P4252="","",(VLOOKUP(P4252,Flora!$F$2:$M$7000,2,FALSE)))</f>
        <v/>
      </c>
      <c r="R4252" t="str">
        <f>IF(P4252="","",(VLOOKUP(P4252,Flora!$F$2:$M$7000,3,FALSE)))</f>
        <v/>
      </c>
      <c r="S4252" t="str">
        <f>IF(P4252="","",(VLOOKUP(P4252,Flora!$F$2:$M$7000,4,FALSE)))</f>
        <v/>
      </c>
    </row>
    <row r="4253" spans="17:19" x14ac:dyDescent="0.25">
      <c r="Q4253" t="str">
        <f>IF(P4253="","",(VLOOKUP(P4253,Flora!$F$2:$M$7000,2,FALSE)))</f>
        <v/>
      </c>
      <c r="R4253" t="str">
        <f>IF(P4253="","",(VLOOKUP(P4253,Flora!$F$2:$M$7000,3,FALSE)))</f>
        <v/>
      </c>
      <c r="S4253" t="str">
        <f>IF(P4253="","",(VLOOKUP(P4253,Flora!$F$2:$M$7000,4,FALSE)))</f>
        <v/>
      </c>
    </row>
    <row r="4254" spans="17:19" x14ac:dyDescent="0.25">
      <c r="Q4254" t="str">
        <f>IF(P4254="","",(VLOOKUP(P4254,Flora!$F$2:$M$7000,2,FALSE)))</f>
        <v/>
      </c>
      <c r="R4254" t="str">
        <f>IF(P4254="","",(VLOOKUP(P4254,Flora!$F$2:$M$7000,3,FALSE)))</f>
        <v/>
      </c>
      <c r="S4254" t="str">
        <f>IF(P4254="","",(VLOOKUP(P4254,Flora!$F$2:$M$7000,4,FALSE)))</f>
        <v/>
      </c>
    </row>
    <row r="4255" spans="17:19" x14ac:dyDescent="0.25">
      <c r="Q4255" t="str">
        <f>IF(P4255="","",(VLOOKUP(P4255,Flora!$F$2:$M$7000,2,FALSE)))</f>
        <v/>
      </c>
      <c r="R4255" t="str">
        <f>IF(P4255="","",(VLOOKUP(P4255,Flora!$F$2:$M$7000,3,FALSE)))</f>
        <v/>
      </c>
      <c r="S4255" t="str">
        <f>IF(P4255="","",(VLOOKUP(P4255,Flora!$F$2:$M$7000,4,FALSE)))</f>
        <v/>
      </c>
    </row>
    <row r="4256" spans="17:19" x14ac:dyDescent="0.25">
      <c r="Q4256" t="str">
        <f>IF(P4256="","",(VLOOKUP(P4256,Flora!$F$2:$M$7000,2,FALSE)))</f>
        <v/>
      </c>
      <c r="R4256" t="str">
        <f>IF(P4256="","",(VLOOKUP(P4256,Flora!$F$2:$M$7000,3,FALSE)))</f>
        <v/>
      </c>
      <c r="S4256" t="str">
        <f>IF(P4256="","",(VLOOKUP(P4256,Flora!$F$2:$M$7000,4,FALSE)))</f>
        <v/>
      </c>
    </row>
    <row r="4257" spans="17:19" x14ac:dyDescent="0.25">
      <c r="Q4257" t="str">
        <f>IF(P4257="","",(VLOOKUP(P4257,Flora!$F$2:$M$7000,2,FALSE)))</f>
        <v/>
      </c>
      <c r="R4257" t="str">
        <f>IF(P4257="","",(VLOOKUP(P4257,Flora!$F$2:$M$7000,3,FALSE)))</f>
        <v/>
      </c>
      <c r="S4257" t="str">
        <f>IF(P4257="","",(VLOOKUP(P4257,Flora!$F$2:$M$7000,4,FALSE)))</f>
        <v/>
      </c>
    </row>
    <row r="4258" spans="17:19" x14ac:dyDescent="0.25">
      <c r="Q4258" t="str">
        <f>IF(P4258="","",(VLOOKUP(P4258,Flora!$F$2:$M$7000,2,FALSE)))</f>
        <v/>
      </c>
      <c r="R4258" t="str">
        <f>IF(P4258="","",(VLOOKUP(P4258,Flora!$F$2:$M$7000,3,FALSE)))</f>
        <v/>
      </c>
      <c r="S4258" t="str">
        <f>IF(P4258="","",(VLOOKUP(P4258,Flora!$F$2:$M$7000,4,FALSE)))</f>
        <v/>
      </c>
    </row>
    <row r="4259" spans="17:19" x14ac:dyDescent="0.25">
      <c r="Q4259" t="str">
        <f>IF(P4259="","",(VLOOKUP(P4259,Flora!$F$2:$M$7000,2,FALSE)))</f>
        <v/>
      </c>
      <c r="R4259" t="str">
        <f>IF(P4259="","",(VLOOKUP(P4259,Flora!$F$2:$M$7000,3,FALSE)))</f>
        <v/>
      </c>
      <c r="S4259" t="str">
        <f>IF(P4259="","",(VLOOKUP(P4259,Flora!$F$2:$M$7000,4,FALSE)))</f>
        <v/>
      </c>
    </row>
    <row r="4260" spans="17:19" x14ac:dyDescent="0.25">
      <c r="Q4260" t="str">
        <f>IF(P4260="","",(VLOOKUP(P4260,Flora!$F$2:$M$7000,2,FALSE)))</f>
        <v/>
      </c>
      <c r="R4260" t="str">
        <f>IF(P4260="","",(VLOOKUP(P4260,Flora!$F$2:$M$7000,3,FALSE)))</f>
        <v/>
      </c>
      <c r="S4260" t="str">
        <f>IF(P4260="","",(VLOOKUP(P4260,Flora!$F$2:$M$7000,4,FALSE)))</f>
        <v/>
      </c>
    </row>
    <row r="4261" spans="17:19" x14ac:dyDescent="0.25">
      <c r="Q4261" t="str">
        <f>IF(P4261="","",(VLOOKUP(P4261,Flora!$F$2:$M$7000,2,FALSE)))</f>
        <v/>
      </c>
      <c r="R4261" t="str">
        <f>IF(P4261="","",(VLOOKUP(P4261,Flora!$F$2:$M$7000,3,FALSE)))</f>
        <v/>
      </c>
      <c r="S4261" t="str">
        <f>IF(P4261="","",(VLOOKUP(P4261,Flora!$F$2:$M$7000,4,FALSE)))</f>
        <v/>
      </c>
    </row>
    <row r="4262" spans="17:19" x14ac:dyDescent="0.25">
      <c r="Q4262" t="str">
        <f>IF(P4262="","",(VLOOKUP(P4262,Flora!$F$2:$M$7000,2,FALSE)))</f>
        <v/>
      </c>
      <c r="R4262" t="str">
        <f>IF(P4262="","",(VLOOKUP(P4262,Flora!$F$2:$M$7000,3,FALSE)))</f>
        <v/>
      </c>
      <c r="S4262" t="str">
        <f>IF(P4262="","",(VLOOKUP(P4262,Flora!$F$2:$M$7000,4,FALSE)))</f>
        <v/>
      </c>
    </row>
    <row r="4263" spans="17:19" x14ac:dyDescent="0.25">
      <c r="Q4263" t="str">
        <f>IF(P4263="","",(VLOOKUP(P4263,Flora!$F$2:$M$7000,2,FALSE)))</f>
        <v/>
      </c>
      <c r="R4263" t="str">
        <f>IF(P4263="","",(VLOOKUP(P4263,Flora!$F$2:$M$7000,3,FALSE)))</f>
        <v/>
      </c>
      <c r="S4263" t="str">
        <f>IF(P4263="","",(VLOOKUP(P4263,Flora!$F$2:$M$7000,4,FALSE)))</f>
        <v/>
      </c>
    </row>
    <row r="4264" spans="17:19" x14ac:dyDescent="0.25">
      <c r="Q4264" t="str">
        <f>IF(P4264="","",(VLOOKUP(P4264,Flora!$F$2:$M$7000,2,FALSE)))</f>
        <v/>
      </c>
      <c r="R4264" t="str">
        <f>IF(P4264="","",(VLOOKUP(P4264,Flora!$F$2:$M$7000,3,FALSE)))</f>
        <v/>
      </c>
      <c r="S4264" t="str">
        <f>IF(P4264="","",(VLOOKUP(P4264,Flora!$F$2:$M$7000,4,FALSE)))</f>
        <v/>
      </c>
    </row>
    <row r="4265" spans="17:19" x14ac:dyDescent="0.25">
      <c r="Q4265" t="str">
        <f>IF(P4265="","",(VLOOKUP(P4265,Flora!$F$2:$M$7000,2,FALSE)))</f>
        <v/>
      </c>
      <c r="R4265" t="str">
        <f>IF(P4265="","",(VLOOKUP(P4265,Flora!$F$2:$M$7000,3,FALSE)))</f>
        <v/>
      </c>
      <c r="S4265" t="str">
        <f>IF(P4265="","",(VLOOKUP(P4265,Flora!$F$2:$M$7000,4,FALSE)))</f>
        <v/>
      </c>
    </row>
    <row r="4266" spans="17:19" x14ac:dyDescent="0.25">
      <c r="Q4266" t="str">
        <f>IF(P4266="","",(VLOOKUP(P4266,Flora!$F$2:$M$7000,2,FALSE)))</f>
        <v/>
      </c>
      <c r="R4266" t="str">
        <f>IF(P4266="","",(VLOOKUP(P4266,Flora!$F$2:$M$7000,3,FALSE)))</f>
        <v/>
      </c>
      <c r="S4266" t="str">
        <f>IF(P4266="","",(VLOOKUP(P4266,Flora!$F$2:$M$7000,4,FALSE)))</f>
        <v/>
      </c>
    </row>
    <row r="4267" spans="17:19" x14ac:dyDescent="0.25">
      <c r="Q4267" t="str">
        <f>IF(P4267="","",(VLOOKUP(P4267,Flora!$F$2:$M$7000,2,FALSE)))</f>
        <v/>
      </c>
      <c r="R4267" t="str">
        <f>IF(P4267="","",(VLOOKUP(P4267,Flora!$F$2:$M$7000,3,FALSE)))</f>
        <v/>
      </c>
      <c r="S4267" t="str">
        <f>IF(P4267="","",(VLOOKUP(P4267,Flora!$F$2:$M$7000,4,FALSE)))</f>
        <v/>
      </c>
    </row>
    <row r="4268" spans="17:19" x14ac:dyDescent="0.25">
      <c r="Q4268" t="str">
        <f>IF(P4268="","",(VLOOKUP(P4268,Flora!$F$2:$M$7000,2,FALSE)))</f>
        <v/>
      </c>
      <c r="R4268" t="str">
        <f>IF(P4268="","",(VLOOKUP(P4268,Flora!$F$2:$M$7000,3,FALSE)))</f>
        <v/>
      </c>
      <c r="S4268" t="str">
        <f>IF(P4268="","",(VLOOKUP(P4268,Flora!$F$2:$M$7000,4,FALSE)))</f>
        <v/>
      </c>
    </row>
    <row r="4269" spans="17:19" x14ac:dyDescent="0.25">
      <c r="Q4269" t="str">
        <f>IF(P4269="","",(VLOOKUP(P4269,Flora!$F$2:$M$7000,2,FALSE)))</f>
        <v/>
      </c>
      <c r="R4269" t="str">
        <f>IF(P4269="","",(VLOOKUP(P4269,Flora!$F$2:$M$7000,3,FALSE)))</f>
        <v/>
      </c>
      <c r="S4269" t="str">
        <f>IF(P4269="","",(VLOOKUP(P4269,Flora!$F$2:$M$7000,4,FALSE)))</f>
        <v/>
      </c>
    </row>
    <row r="4270" spans="17:19" x14ac:dyDescent="0.25">
      <c r="Q4270" t="str">
        <f>IF(P4270="","",(VLOOKUP(P4270,Flora!$F$2:$M$7000,2,FALSE)))</f>
        <v/>
      </c>
      <c r="R4270" t="str">
        <f>IF(P4270="","",(VLOOKUP(P4270,Flora!$F$2:$M$7000,3,FALSE)))</f>
        <v/>
      </c>
      <c r="S4270" t="str">
        <f>IF(P4270="","",(VLOOKUP(P4270,Flora!$F$2:$M$7000,4,FALSE)))</f>
        <v/>
      </c>
    </row>
    <row r="4271" spans="17:19" x14ac:dyDescent="0.25">
      <c r="Q4271" t="str">
        <f>IF(P4271="","",(VLOOKUP(P4271,Flora!$F$2:$M$7000,2,FALSE)))</f>
        <v/>
      </c>
      <c r="R4271" t="str">
        <f>IF(P4271="","",(VLOOKUP(P4271,Flora!$F$2:$M$7000,3,FALSE)))</f>
        <v/>
      </c>
      <c r="S4271" t="str">
        <f>IF(P4271="","",(VLOOKUP(P4271,Flora!$F$2:$M$7000,4,FALSE)))</f>
        <v/>
      </c>
    </row>
    <row r="4272" spans="17:19" x14ac:dyDescent="0.25">
      <c r="Q4272" t="str">
        <f>IF(P4272="","",(VLOOKUP(P4272,Flora!$F$2:$M$7000,2,FALSE)))</f>
        <v/>
      </c>
      <c r="R4272" t="str">
        <f>IF(P4272="","",(VLOOKUP(P4272,Flora!$F$2:$M$7000,3,FALSE)))</f>
        <v/>
      </c>
      <c r="S4272" t="str">
        <f>IF(P4272="","",(VLOOKUP(P4272,Flora!$F$2:$M$7000,4,FALSE)))</f>
        <v/>
      </c>
    </row>
    <row r="4273" spans="17:19" x14ac:dyDescent="0.25">
      <c r="Q4273" t="str">
        <f>IF(P4273="","",(VLOOKUP(P4273,Flora!$F$2:$M$7000,2,FALSE)))</f>
        <v/>
      </c>
      <c r="R4273" t="str">
        <f>IF(P4273="","",(VLOOKUP(P4273,Flora!$F$2:$M$7000,3,FALSE)))</f>
        <v/>
      </c>
      <c r="S4273" t="str">
        <f>IF(P4273="","",(VLOOKUP(P4273,Flora!$F$2:$M$7000,4,FALSE)))</f>
        <v/>
      </c>
    </row>
    <row r="4274" spans="17:19" x14ac:dyDescent="0.25">
      <c r="Q4274" t="str">
        <f>IF(P4274="","",(VLOOKUP(P4274,Flora!$F$2:$M$7000,2,FALSE)))</f>
        <v/>
      </c>
      <c r="R4274" t="str">
        <f>IF(P4274="","",(VLOOKUP(P4274,Flora!$F$2:$M$7000,3,FALSE)))</f>
        <v/>
      </c>
      <c r="S4274" t="str">
        <f>IF(P4274="","",(VLOOKUP(P4274,Flora!$F$2:$M$7000,4,FALSE)))</f>
        <v/>
      </c>
    </row>
    <row r="4275" spans="17:19" x14ac:dyDescent="0.25">
      <c r="Q4275" t="str">
        <f>IF(P4275="","",(VLOOKUP(P4275,Flora!$F$2:$M$7000,2,FALSE)))</f>
        <v/>
      </c>
      <c r="R4275" t="str">
        <f>IF(P4275="","",(VLOOKUP(P4275,Flora!$F$2:$M$7000,3,FALSE)))</f>
        <v/>
      </c>
      <c r="S4275" t="str">
        <f>IF(P4275="","",(VLOOKUP(P4275,Flora!$F$2:$M$7000,4,FALSE)))</f>
        <v/>
      </c>
    </row>
    <row r="4276" spans="17:19" x14ac:dyDescent="0.25">
      <c r="Q4276" t="str">
        <f>IF(P4276="","",(VLOOKUP(P4276,Flora!$F$2:$M$7000,2,FALSE)))</f>
        <v/>
      </c>
      <c r="R4276" t="str">
        <f>IF(P4276="","",(VLOOKUP(P4276,Flora!$F$2:$M$7000,3,FALSE)))</f>
        <v/>
      </c>
      <c r="S4276" t="str">
        <f>IF(P4276="","",(VLOOKUP(P4276,Flora!$F$2:$M$7000,4,FALSE)))</f>
        <v/>
      </c>
    </row>
    <row r="4277" spans="17:19" x14ac:dyDescent="0.25">
      <c r="Q4277" t="str">
        <f>IF(P4277="","",(VLOOKUP(P4277,Flora!$F$2:$M$7000,2,FALSE)))</f>
        <v/>
      </c>
      <c r="R4277" t="str">
        <f>IF(P4277="","",(VLOOKUP(P4277,Flora!$F$2:$M$7000,3,FALSE)))</f>
        <v/>
      </c>
      <c r="S4277" t="str">
        <f>IF(P4277="","",(VLOOKUP(P4277,Flora!$F$2:$M$7000,4,FALSE)))</f>
        <v/>
      </c>
    </row>
    <row r="4278" spans="17:19" x14ac:dyDescent="0.25">
      <c r="Q4278" t="str">
        <f>IF(P4278="","",(VLOOKUP(P4278,Flora!$F$2:$M$7000,2,FALSE)))</f>
        <v/>
      </c>
      <c r="R4278" t="str">
        <f>IF(P4278="","",(VLOOKUP(P4278,Flora!$F$2:$M$7000,3,FALSE)))</f>
        <v/>
      </c>
      <c r="S4278" t="str">
        <f>IF(P4278="","",(VLOOKUP(P4278,Flora!$F$2:$M$7000,4,FALSE)))</f>
        <v/>
      </c>
    </row>
    <row r="4279" spans="17:19" x14ac:dyDescent="0.25">
      <c r="Q4279" t="str">
        <f>IF(P4279="","",(VLOOKUP(P4279,Flora!$F$2:$M$7000,2,FALSE)))</f>
        <v/>
      </c>
      <c r="R4279" t="str">
        <f>IF(P4279="","",(VLOOKUP(P4279,Flora!$F$2:$M$7000,3,FALSE)))</f>
        <v/>
      </c>
      <c r="S4279" t="str">
        <f>IF(P4279="","",(VLOOKUP(P4279,Flora!$F$2:$M$7000,4,FALSE)))</f>
        <v/>
      </c>
    </row>
    <row r="4280" spans="17:19" x14ac:dyDescent="0.25">
      <c r="Q4280" t="str">
        <f>IF(P4280="","",(VLOOKUP(P4280,Flora!$F$2:$M$7000,2,FALSE)))</f>
        <v/>
      </c>
      <c r="R4280" t="str">
        <f>IF(P4280="","",(VLOOKUP(P4280,Flora!$F$2:$M$7000,3,FALSE)))</f>
        <v/>
      </c>
      <c r="S4280" t="str">
        <f>IF(P4280="","",(VLOOKUP(P4280,Flora!$F$2:$M$7000,4,FALSE)))</f>
        <v/>
      </c>
    </row>
    <row r="4281" spans="17:19" x14ac:dyDescent="0.25">
      <c r="Q4281" t="str">
        <f>IF(P4281="","",(VLOOKUP(P4281,Flora!$F$2:$M$7000,2,FALSE)))</f>
        <v/>
      </c>
      <c r="R4281" t="str">
        <f>IF(P4281="","",(VLOOKUP(P4281,Flora!$F$2:$M$7000,3,FALSE)))</f>
        <v/>
      </c>
      <c r="S4281" t="str">
        <f>IF(P4281="","",(VLOOKUP(P4281,Flora!$F$2:$M$7000,4,FALSE)))</f>
        <v/>
      </c>
    </row>
    <row r="4282" spans="17:19" x14ac:dyDescent="0.25">
      <c r="Q4282" t="str">
        <f>IF(P4282="","",(VLOOKUP(P4282,Flora!$F$2:$M$7000,2,FALSE)))</f>
        <v/>
      </c>
      <c r="R4282" t="str">
        <f>IF(P4282="","",(VLOOKUP(P4282,Flora!$F$2:$M$7000,3,FALSE)))</f>
        <v/>
      </c>
      <c r="S4282" t="str">
        <f>IF(P4282="","",(VLOOKUP(P4282,Flora!$F$2:$M$7000,4,FALSE)))</f>
        <v/>
      </c>
    </row>
    <row r="4283" spans="17:19" x14ac:dyDescent="0.25">
      <c r="Q4283" t="str">
        <f>IF(P4283="","",(VLOOKUP(P4283,Flora!$F$2:$M$7000,2,FALSE)))</f>
        <v/>
      </c>
      <c r="R4283" t="str">
        <f>IF(P4283="","",(VLOOKUP(P4283,Flora!$F$2:$M$7000,3,FALSE)))</f>
        <v/>
      </c>
      <c r="S4283" t="str">
        <f>IF(P4283="","",(VLOOKUP(P4283,Flora!$F$2:$M$7000,4,FALSE)))</f>
        <v/>
      </c>
    </row>
    <row r="4284" spans="17:19" x14ac:dyDescent="0.25">
      <c r="Q4284" t="str">
        <f>IF(P4284="","",(VLOOKUP(P4284,Flora!$F$2:$M$7000,2,FALSE)))</f>
        <v/>
      </c>
      <c r="R4284" t="str">
        <f>IF(P4284="","",(VLOOKUP(P4284,Flora!$F$2:$M$7000,3,FALSE)))</f>
        <v/>
      </c>
      <c r="S4284" t="str">
        <f>IF(P4284="","",(VLOOKUP(P4284,Flora!$F$2:$M$7000,4,FALSE)))</f>
        <v/>
      </c>
    </row>
    <row r="4285" spans="17:19" x14ac:dyDescent="0.25">
      <c r="Q4285" t="str">
        <f>IF(P4285="","",(VLOOKUP(P4285,Flora!$F$2:$M$7000,2,FALSE)))</f>
        <v/>
      </c>
      <c r="R4285" t="str">
        <f>IF(P4285="","",(VLOOKUP(P4285,Flora!$F$2:$M$7000,3,FALSE)))</f>
        <v/>
      </c>
      <c r="S4285" t="str">
        <f>IF(P4285="","",(VLOOKUP(P4285,Flora!$F$2:$M$7000,4,FALSE)))</f>
        <v/>
      </c>
    </row>
    <row r="4286" spans="17:19" x14ac:dyDescent="0.25">
      <c r="Q4286" t="str">
        <f>IF(P4286="","",(VLOOKUP(P4286,Flora!$F$2:$M$7000,2,FALSE)))</f>
        <v/>
      </c>
      <c r="R4286" t="str">
        <f>IF(P4286="","",(VLOOKUP(P4286,Flora!$F$2:$M$7000,3,FALSE)))</f>
        <v/>
      </c>
      <c r="S4286" t="str">
        <f>IF(P4286="","",(VLOOKUP(P4286,Flora!$F$2:$M$7000,4,FALSE)))</f>
        <v/>
      </c>
    </row>
    <row r="4287" spans="17:19" x14ac:dyDescent="0.25">
      <c r="Q4287" t="str">
        <f>IF(P4287="","",(VLOOKUP(P4287,Flora!$F$2:$M$7000,2,FALSE)))</f>
        <v/>
      </c>
      <c r="R4287" t="str">
        <f>IF(P4287="","",(VLOOKUP(P4287,Flora!$F$2:$M$7000,3,FALSE)))</f>
        <v/>
      </c>
      <c r="S4287" t="str">
        <f>IF(P4287="","",(VLOOKUP(P4287,Flora!$F$2:$M$7000,4,FALSE)))</f>
        <v/>
      </c>
    </row>
    <row r="4288" spans="17:19" x14ac:dyDescent="0.25">
      <c r="Q4288" t="str">
        <f>IF(P4288="","",(VLOOKUP(P4288,Flora!$F$2:$M$7000,2,FALSE)))</f>
        <v/>
      </c>
      <c r="R4288" t="str">
        <f>IF(P4288="","",(VLOOKUP(P4288,Flora!$F$2:$M$7000,3,FALSE)))</f>
        <v/>
      </c>
      <c r="S4288" t="str">
        <f>IF(P4288="","",(VLOOKUP(P4288,Flora!$F$2:$M$7000,4,FALSE)))</f>
        <v/>
      </c>
    </row>
    <row r="4289" spans="17:19" x14ac:dyDescent="0.25">
      <c r="Q4289" t="str">
        <f>IF(P4289="","",(VLOOKUP(P4289,Flora!$F$2:$M$7000,2,FALSE)))</f>
        <v/>
      </c>
      <c r="R4289" t="str">
        <f>IF(P4289="","",(VLOOKUP(P4289,Flora!$F$2:$M$7000,3,FALSE)))</f>
        <v/>
      </c>
      <c r="S4289" t="str">
        <f>IF(P4289="","",(VLOOKUP(P4289,Flora!$F$2:$M$7000,4,FALSE)))</f>
        <v/>
      </c>
    </row>
    <row r="4290" spans="17:19" x14ac:dyDescent="0.25">
      <c r="Q4290" t="str">
        <f>IF(P4290="","",(VLOOKUP(P4290,Flora!$F$2:$M$7000,2,FALSE)))</f>
        <v/>
      </c>
      <c r="R4290" t="str">
        <f>IF(P4290="","",(VLOOKUP(P4290,Flora!$F$2:$M$7000,3,FALSE)))</f>
        <v/>
      </c>
      <c r="S4290" t="str">
        <f>IF(P4290="","",(VLOOKUP(P4290,Flora!$F$2:$M$7000,4,FALSE)))</f>
        <v/>
      </c>
    </row>
    <row r="4291" spans="17:19" x14ac:dyDescent="0.25">
      <c r="Q4291" t="str">
        <f>IF(P4291="","",(VLOOKUP(P4291,Flora!$F$2:$M$7000,2,FALSE)))</f>
        <v/>
      </c>
      <c r="R4291" t="str">
        <f>IF(P4291="","",(VLOOKUP(P4291,Flora!$F$2:$M$7000,3,FALSE)))</f>
        <v/>
      </c>
      <c r="S4291" t="str">
        <f>IF(P4291="","",(VLOOKUP(P4291,Flora!$F$2:$M$7000,4,FALSE)))</f>
        <v/>
      </c>
    </row>
    <row r="4292" spans="17:19" x14ac:dyDescent="0.25">
      <c r="Q4292" t="str">
        <f>IF(P4292="","",(VLOOKUP(P4292,Flora!$F$2:$M$7000,2,FALSE)))</f>
        <v/>
      </c>
      <c r="R4292" t="str">
        <f>IF(P4292="","",(VLOOKUP(P4292,Flora!$F$2:$M$7000,3,FALSE)))</f>
        <v/>
      </c>
      <c r="S4292" t="str">
        <f>IF(P4292="","",(VLOOKUP(P4292,Flora!$F$2:$M$7000,4,FALSE)))</f>
        <v/>
      </c>
    </row>
    <row r="4293" spans="17:19" x14ac:dyDescent="0.25">
      <c r="Q4293" t="str">
        <f>IF(P4293="","",(VLOOKUP(P4293,Flora!$F$2:$M$7000,2,FALSE)))</f>
        <v/>
      </c>
      <c r="R4293" t="str">
        <f>IF(P4293="","",(VLOOKUP(P4293,Flora!$F$2:$M$7000,3,FALSE)))</f>
        <v/>
      </c>
      <c r="S4293" t="str">
        <f>IF(P4293="","",(VLOOKUP(P4293,Flora!$F$2:$M$7000,4,FALSE)))</f>
        <v/>
      </c>
    </row>
    <row r="4294" spans="17:19" x14ac:dyDescent="0.25">
      <c r="Q4294" t="str">
        <f>IF(P4294="","",(VLOOKUP(P4294,Flora!$F$2:$M$7000,2,FALSE)))</f>
        <v/>
      </c>
      <c r="R4294" t="str">
        <f>IF(P4294="","",(VLOOKUP(P4294,Flora!$F$2:$M$7000,3,FALSE)))</f>
        <v/>
      </c>
      <c r="S4294" t="str">
        <f>IF(P4294="","",(VLOOKUP(P4294,Flora!$F$2:$M$7000,4,FALSE)))</f>
        <v/>
      </c>
    </row>
    <row r="4295" spans="17:19" x14ac:dyDescent="0.25">
      <c r="Q4295" t="str">
        <f>IF(P4295="","",(VLOOKUP(P4295,Flora!$F$2:$M$7000,2,FALSE)))</f>
        <v/>
      </c>
      <c r="R4295" t="str">
        <f>IF(P4295="","",(VLOOKUP(P4295,Flora!$F$2:$M$7000,3,FALSE)))</f>
        <v/>
      </c>
      <c r="S4295" t="str">
        <f>IF(P4295="","",(VLOOKUP(P4295,Flora!$F$2:$M$7000,4,FALSE)))</f>
        <v/>
      </c>
    </row>
    <row r="4296" spans="17:19" x14ac:dyDescent="0.25">
      <c r="Q4296" t="str">
        <f>IF(P4296="","",(VLOOKUP(P4296,Flora!$F$2:$M$7000,2,FALSE)))</f>
        <v/>
      </c>
      <c r="R4296" t="str">
        <f>IF(P4296="","",(VLOOKUP(P4296,Flora!$F$2:$M$7000,3,FALSE)))</f>
        <v/>
      </c>
      <c r="S4296" t="str">
        <f>IF(P4296="","",(VLOOKUP(P4296,Flora!$F$2:$M$7000,4,FALSE)))</f>
        <v/>
      </c>
    </row>
    <row r="4297" spans="17:19" x14ac:dyDescent="0.25">
      <c r="Q4297" t="str">
        <f>IF(P4297="","",(VLOOKUP(P4297,Flora!$F$2:$M$7000,2,FALSE)))</f>
        <v/>
      </c>
      <c r="R4297" t="str">
        <f>IF(P4297="","",(VLOOKUP(P4297,Flora!$F$2:$M$7000,3,FALSE)))</f>
        <v/>
      </c>
      <c r="S4297" t="str">
        <f>IF(P4297="","",(VLOOKUP(P4297,Flora!$F$2:$M$7000,4,FALSE)))</f>
        <v/>
      </c>
    </row>
    <row r="4298" spans="17:19" x14ac:dyDescent="0.25">
      <c r="Q4298" t="str">
        <f>IF(P4298="","",(VLOOKUP(P4298,Flora!$F$2:$M$7000,2,FALSE)))</f>
        <v/>
      </c>
      <c r="R4298" t="str">
        <f>IF(P4298="","",(VLOOKUP(P4298,Flora!$F$2:$M$7000,3,FALSE)))</f>
        <v/>
      </c>
      <c r="S4298" t="str">
        <f>IF(P4298="","",(VLOOKUP(P4298,Flora!$F$2:$M$7000,4,FALSE)))</f>
        <v/>
      </c>
    </row>
    <row r="4299" spans="17:19" x14ac:dyDescent="0.25">
      <c r="Q4299" t="str">
        <f>IF(P4299="","",(VLOOKUP(P4299,Flora!$F$2:$M$7000,2,FALSE)))</f>
        <v/>
      </c>
      <c r="R4299" t="str">
        <f>IF(P4299="","",(VLOOKUP(P4299,Flora!$F$2:$M$7000,3,FALSE)))</f>
        <v/>
      </c>
      <c r="S4299" t="str">
        <f>IF(P4299="","",(VLOOKUP(P4299,Flora!$F$2:$M$7000,4,FALSE)))</f>
        <v/>
      </c>
    </row>
    <row r="4300" spans="17:19" x14ac:dyDescent="0.25">
      <c r="Q4300" t="str">
        <f>IF(P4300="","",(VLOOKUP(P4300,Flora!$F$2:$M$7000,2,FALSE)))</f>
        <v/>
      </c>
      <c r="R4300" t="str">
        <f>IF(P4300="","",(VLOOKUP(P4300,Flora!$F$2:$M$7000,3,FALSE)))</f>
        <v/>
      </c>
      <c r="S4300" t="str">
        <f>IF(P4300="","",(VLOOKUP(P4300,Flora!$F$2:$M$7000,4,FALSE)))</f>
        <v/>
      </c>
    </row>
    <row r="4301" spans="17:19" x14ac:dyDescent="0.25">
      <c r="Q4301" t="str">
        <f>IF(P4301="","",(VLOOKUP(P4301,Flora!$F$2:$M$7000,2,FALSE)))</f>
        <v/>
      </c>
      <c r="R4301" t="str">
        <f>IF(P4301="","",(VLOOKUP(P4301,Flora!$F$2:$M$7000,3,FALSE)))</f>
        <v/>
      </c>
      <c r="S4301" t="str">
        <f>IF(P4301="","",(VLOOKUP(P4301,Flora!$F$2:$M$7000,4,FALSE)))</f>
        <v/>
      </c>
    </row>
    <row r="4302" spans="17:19" x14ac:dyDescent="0.25">
      <c r="Q4302" t="str">
        <f>IF(P4302="","",(VLOOKUP(P4302,Flora!$F$2:$M$7000,2,FALSE)))</f>
        <v/>
      </c>
      <c r="R4302" t="str">
        <f>IF(P4302="","",(VLOOKUP(P4302,Flora!$F$2:$M$7000,3,FALSE)))</f>
        <v/>
      </c>
      <c r="S4302" t="str">
        <f>IF(P4302="","",(VLOOKUP(P4302,Flora!$F$2:$M$7000,4,FALSE)))</f>
        <v/>
      </c>
    </row>
    <row r="4303" spans="17:19" x14ac:dyDescent="0.25">
      <c r="Q4303" t="str">
        <f>IF(P4303="","",(VLOOKUP(P4303,Flora!$F$2:$M$7000,2,FALSE)))</f>
        <v/>
      </c>
      <c r="R4303" t="str">
        <f>IF(P4303="","",(VLOOKUP(P4303,Flora!$F$2:$M$7000,3,FALSE)))</f>
        <v/>
      </c>
      <c r="S4303" t="str">
        <f>IF(P4303="","",(VLOOKUP(P4303,Flora!$F$2:$M$7000,4,FALSE)))</f>
        <v/>
      </c>
    </row>
    <row r="4304" spans="17:19" x14ac:dyDescent="0.25">
      <c r="Q4304" t="str">
        <f>IF(P4304="","",(VLOOKUP(P4304,Flora!$F$2:$M$7000,2,FALSE)))</f>
        <v/>
      </c>
      <c r="R4304" t="str">
        <f>IF(P4304="","",(VLOOKUP(P4304,Flora!$F$2:$M$7000,3,FALSE)))</f>
        <v/>
      </c>
      <c r="S4304" t="str">
        <f>IF(P4304="","",(VLOOKUP(P4304,Flora!$F$2:$M$7000,4,FALSE)))</f>
        <v/>
      </c>
    </row>
    <row r="4305" spans="17:19" x14ac:dyDescent="0.25">
      <c r="Q4305" t="str">
        <f>IF(P4305="","",(VLOOKUP(P4305,Flora!$F$2:$M$7000,2,FALSE)))</f>
        <v/>
      </c>
      <c r="R4305" t="str">
        <f>IF(P4305="","",(VLOOKUP(P4305,Flora!$F$2:$M$7000,3,FALSE)))</f>
        <v/>
      </c>
      <c r="S4305" t="str">
        <f>IF(P4305="","",(VLOOKUP(P4305,Flora!$F$2:$M$7000,4,FALSE)))</f>
        <v/>
      </c>
    </row>
    <row r="4306" spans="17:19" x14ac:dyDescent="0.25">
      <c r="Q4306" t="str">
        <f>IF(P4306="","",(VLOOKUP(P4306,Flora!$F$2:$M$7000,2,FALSE)))</f>
        <v/>
      </c>
      <c r="R4306" t="str">
        <f>IF(P4306="","",(VLOOKUP(P4306,Flora!$F$2:$M$7000,3,FALSE)))</f>
        <v/>
      </c>
      <c r="S4306" t="str">
        <f>IF(P4306="","",(VLOOKUP(P4306,Flora!$F$2:$M$7000,4,FALSE)))</f>
        <v/>
      </c>
    </row>
    <row r="4307" spans="17:19" x14ac:dyDescent="0.25">
      <c r="Q4307" t="str">
        <f>IF(P4307="","",(VLOOKUP(P4307,Flora!$F$2:$M$7000,2,FALSE)))</f>
        <v/>
      </c>
      <c r="R4307" t="str">
        <f>IF(P4307="","",(VLOOKUP(P4307,Flora!$F$2:$M$7000,3,FALSE)))</f>
        <v/>
      </c>
      <c r="S4307" t="str">
        <f>IF(P4307="","",(VLOOKUP(P4307,Flora!$F$2:$M$7000,4,FALSE)))</f>
        <v/>
      </c>
    </row>
    <row r="4308" spans="17:19" x14ac:dyDescent="0.25">
      <c r="Q4308" t="str">
        <f>IF(P4308="","",(VLOOKUP(P4308,Flora!$F$2:$M$7000,2,FALSE)))</f>
        <v/>
      </c>
      <c r="R4308" t="str">
        <f>IF(P4308="","",(VLOOKUP(P4308,Flora!$F$2:$M$7000,3,FALSE)))</f>
        <v/>
      </c>
      <c r="S4308" t="str">
        <f>IF(P4308="","",(VLOOKUP(P4308,Flora!$F$2:$M$7000,4,FALSE)))</f>
        <v/>
      </c>
    </row>
    <row r="4309" spans="17:19" x14ac:dyDescent="0.25">
      <c r="Q4309" t="str">
        <f>IF(P4309="","",(VLOOKUP(P4309,Flora!$F$2:$M$7000,2,FALSE)))</f>
        <v/>
      </c>
      <c r="R4309" t="str">
        <f>IF(P4309="","",(VLOOKUP(P4309,Flora!$F$2:$M$7000,3,FALSE)))</f>
        <v/>
      </c>
      <c r="S4309" t="str">
        <f>IF(P4309="","",(VLOOKUP(P4309,Flora!$F$2:$M$7000,4,FALSE)))</f>
        <v/>
      </c>
    </row>
    <row r="4310" spans="17:19" x14ac:dyDescent="0.25">
      <c r="Q4310" t="str">
        <f>IF(P4310="","",(VLOOKUP(P4310,Flora!$F$2:$M$7000,2,FALSE)))</f>
        <v/>
      </c>
      <c r="R4310" t="str">
        <f>IF(P4310="","",(VLOOKUP(P4310,Flora!$F$2:$M$7000,3,FALSE)))</f>
        <v/>
      </c>
      <c r="S4310" t="str">
        <f>IF(P4310="","",(VLOOKUP(P4310,Flora!$F$2:$M$7000,4,FALSE)))</f>
        <v/>
      </c>
    </row>
    <row r="4311" spans="17:19" x14ac:dyDescent="0.25">
      <c r="Q4311" t="str">
        <f>IF(P4311="","",(VLOOKUP(P4311,Flora!$F$2:$M$7000,2,FALSE)))</f>
        <v/>
      </c>
      <c r="R4311" t="str">
        <f>IF(P4311="","",(VLOOKUP(P4311,Flora!$F$2:$M$7000,3,FALSE)))</f>
        <v/>
      </c>
      <c r="S4311" t="str">
        <f>IF(P4311="","",(VLOOKUP(P4311,Flora!$F$2:$M$7000,4,FALSE)))</f>
        <v/>
      </c>
    </row>
    <row r="4312" spans="17:19" x14ac:dyDescent="0.25">
      <c r="Q4312" t="str">
        <f>IF(P4312="","",(VLOOKUP(P4312,Flora!$F$2:$M$7000,2,FALSE)))</f>
        <v/>
      </c>
      <c r="R4312" t="str">
        <f>IF(P4312="","",(VLOOKUP(P4312,Flora!$F$2:$M$7000,3,FALSE)))</f>
        <v/>
      </c>
      <c r="S4312" t="str">
        <f>IF(P4312="","",(VLOOKUP(P4312,Flora!$F$2:$M$7000,4,FALSE)))</f>
        <v/>
      </c>
    </row>
    <row r="4313" spans="17:19" x14ac:dyDescent="0.25">
      <c r="Q4313" t="str">
        <f>IF(P4313="","",(VLOOKUP(P4313,Flora!$F$2:$M$7000,2,FALSE)))</f>
        <v/>
      </c>
      <c r="R4313" t="str">
        <f>IF(P4313="","",(VLOOKUP(P4313,Flora!$F$2:$M$7000,3,FALSE)))</f>
        <v/>
      </c>
      <c r="S4313" t="str">
        <f>IF(P4313="","",(VLOOKUP(P4313,Flora!$F$2:$M$7000,4,FALSE)))</f>
        <v/>
      </c>
    </row>
    <row r="4314" spans="17:19" x14ac:dyDescent="0.25">
      <c r="Q4314" t="str">
        <f>IF(P4314="","",(VLOOKUP(P4314,Flora!$F$2:$M$7000,2,FALSE)))</f>
        <v/>
      </c>
      <c r="R4314" t="str">
        <f>IF(P4314="","",(VLOOKUP(P4314,Flora!$F$2:$M$7000,3,FALSE)))</f>
        <v/>
      </c>
      <c r="S4314" t="str">
        <f>IF(P4314="","",(VLOOKUP(P4314,Flora!$F$2:$M$7000,4,FALSE)))</f>
        <v/>
      </c>
    </row>
    <row r="4315" spans="17:19" x14ac:dyDescent="0.25">
      <c r="Q4315" t="str">
        <f>IF(P4315="","",(VLOOKUP(P4315,Flora!$F$2:$M$7000,2,FALSE)))</f>
        <v/>
      </c>
      <c r="R4315" t="str">
        <f>IF(P4315="","",(VLOOKUP(P4315,Flora!$F$2:$M$7000,3,FALSE)))</f>
        <v/>
      </c>
      <c r="S4315" t="str">
        <f>IF(P4315="","",(VLOOKUP(P4315,Flora!$F$2:$M$7000,4,FALSE)))</f>
        <v/>
      </c>
    </row>
    <row r="4316" spans="17:19" x14ac:dyDescent="0.25">
      <c r="Q4316" t="str">
        <f>IF(P4316="","",(VLOOKUP(P4316,Flora!$F$2:$M$7000,2,FALSE)))</f>
        <v/>
      </c>
      <c r="R4316" t="str">
        <f>IF(P4316="","",(VLOOKUP(P4316,Flora!$F$2:$M$7000,3,FALSE)))</f>
        <v/>
      </c>
      <c r="S4316" t="str">
        <f>IF(P4316="","",(VLOOKUP(P4316,Flora!$F$2:$M$7000,4,FALSE)))</f>
        <v/>
      </c>
    </row>
    <row r="4317" spans="17:19" x14ac:dyDescent="0.25">
      <c r="Q4317" t="str">
        <f>IF(P4317="","",(VLOOKUP(P4317,Flora!$F$2:$M$7000,2,FALSE)))</f>
        <v/>
      </c>
      <c r="R4317" t="str">
        <f>IF(P4317="","",(VLOOKUP(P4317,Flora!$F$2:$M$7000,3,FALSE)))</f>
        <v/>
      </c>
      <c r="S4317" t="str">
        <f>IF(P4317="","",(VLOOKUP(P4317,Flora!$F$2:$M$7000,4,FALSE)))</f>
        <v/>
      </c>
    </row>
    <row r="4318" spans="17:19" x14ac:dyDescent="0.25">
      <c r="Q4318" t="str">
        <f>IF(P4318="","",(VLOOKUP(P4318,Flora!$F$2:$M$7000,2,FALSE)))</f>
        <v/>
      </c>
      <c r="R4318" t="str">
        <f>IF(P4318="","",(VLOOKUP(P4318,Flora!$F$2:$M$7000,3,FALSE)))</f>
        <v/>
      </c>
      <c r="S4318" t="str">
        <f>IF(P4318="","",(VLOOKUP(P4318,Flora!$F$2:$M$7000,4,FALSE)))</f>
        <v/>
      </c>
    </row>
    <row r="4319" spans="17:19" x14ac:dyDescent="0.25">
      <c r="Q4319" t="str">
        <f>IF(P4319="","",(VLOOKUP(P4319,Flora!$F$2:$M$7000,2,FALSE)))</f>
        <v/>
      </c>
      <c r="R4319" t="str">
        <f>IF(P4319="","",(VLOOKUP(P4319,Flora!$F$2:$M$7000,3,FALSE)))</f>
        <v/>
      </c>
      <c r="S4319" t="str">
        <f>IF(P4319="","",(VLOOKUP(P4319,Flora!$F$2:$M$7000,4,FALSE)))</f>
        <v/>
      </c>
    </row>
    <row r="4320" spans="17:19" x14ac:dyDescent="0.25">
      <c r="Q4320" t="str">
        <f>IF(P4320="","",(VLOOKUP(P4320,Flora!$F$2:$M$7000,2,FALSE)))</f>
        <v/>
      </c>
      <c r="R4320" t="str">
        <f>IF(P4320="","",(VLOOKUP(P4320,Flora!$F$2:$M$7000,3,FALSE)))</f>
        <v/>
      </c>
      <c r="S4320" t="str">
        <f>IF(P4320="","",(VLOOKUP(P4320,Flora!$F$2:$M$7000,4,FALSE)))</f>
        <v/>
      </c>
    </row>
    <row r="4321" spans="17:19" x14ac:dyDescent="0.25">
      <c r="Q4321" t="str">
        <f>IF(P4321="","",(VLOOKUP(P4321,Flora!$F$2:$M$7000,2,FALSE)))</f>
        <v/>
      </c>
      <c r="R4321" t="str">
        <f>IF(P4321="","",(VLOOKUP(P4321,Flora!$F$2:$M$7000,3,FALSE)))</f>
        <v/>
      </c>
      <c r="S4321" t="str">
        <f>IF(P4321="","",(VLOOKUP(P4321,Flora!$F$2:$M$7000,4,FALSE)))</f>
        <v/>
      </c>
    </row>
    <row r="4322" spans="17:19" x14ac:dyDescent="0.25">
      <c r="Q4322" t="str">
        <f>IF(P4322="","",(VLOOKUP(P4322,Flora!$F$2:$M$7000,2,FALSE)))</f>
        <v/>
      </c>
      <c r="R4322" t="str">
        <f>IF(P4322="","",(VLOOKUP(P4322,Flora!$F$2:$M$7000,3,FALSE)))</f>
        <v/>
      </c>
      <c r="S4322" t="str">
        <f>IF(P4322="","",(VLOOKUP(P4322,Flora!$F$2:$M$7000,4,FALSE)))</f>
        <v/>
      </c>
    </row>
    <row r="4323" spans="17:19" x14ac:dyDescent="0.25">
      <c r="Q4323" t="str">
        <f>IF(P4323="","",(VLOOKUP(P4323,Flora!$F$2:$M$7000,2,FALSE)))</f>
        <v/>
      </c>
      <c r="R4323" t="str">
        <f>IF(P4323="","",(VLOOKUP(P4323,Flora!$F$2:$M$7000,3,FALSE)))</f>
        <v/>
      </c>
      <c r="S4323" t="str">
        <f>IF(P4323="","",(VLOOKUP(P4323,Flora!$F$2:$M$7000,4,FALSE)))</f>
        <v/>
      </c>
    </row>
    <row r="4324" spans="17:19" x14ac:dyDescent="0.25">
      <c r="Q4324" t="str">
        <f>IF(P4324="","",(VLOOKUP(P4324,Flora!$F$2:$M$7000,2,FALSE)))</f>
        <v/>
      </c>
      <c r="R4324" t="str">
        <f>IF(P4324="","",(VLOOKUP(P4324,Flora!$F$2:$M$7000,3,FALSE)))</f>
        <v/>
      </c>
      <c r="S4324" t="str">
        <f>IF(P4324="","",(VLOOKUP(P4324,Flora!$F$2:$M$7000,4,FALSE)))</f>
        <v/>
      </c>
    </row>
    <row r="4325" spans="17:19" x14ac:dyDescent="0.25">
      <c r="Q4325" t="str">
        <f>IF(P4325="","",(VLOOKUP(P4325,Flora!$F$2:$M$7000,2,FALSE)))</f>
        <v/>
      </c>
      <c r="R4325" t="str">
        <f>IF(P4325="","",(VLOOKUP(P4325,Flora!$F$2:$M$7000,3,FALSE)))</f>
        <v/>
      </c>
      <c r="S4325" t="str">
        <f>IF(P4325="","",(VLOOKUP(P4325,Flora!$F$2:$M$7000,4,FALSE)))</f>
        <v/>
      </c>
    </row>
    <row r="4326" spans="17:19" x14ac:dyDescent="0.25">
      <c r="Q4326" t="str">
        <f>IF(P4326="","",(VLOOKUP(P4326,Flora!$F$2:$M$7000,2,FALSE)))</f>
        <v/>
      </c>
      <c r="R4326" t="str">
        <f>IF(P4326="","",(VLOOKUP(P4326,Flora!$F$2:$M$7000,3,FALSE)))</f>
        <v/>
      </c>
      <c r="S4326" t="str">
        <f>IF(P4326="","",(VLOOKUP(P4326,Flora!$F$2:$M$7000,4,FALSE)))</f>
        <v/>
      </c>
    </row>
    <row r="4327" spans="17:19" x14ac:dyDescent="0.25">
      <c r="Q4327" t="str">
        <f>IF(P4327="","",(VLOOKUP(P4327,Flora!$F$2:$M$7000,2,FALSE)))</f>
        <v/>
      </c>
      <c r="R4327" t="str">
        <f>IF(P4327="","",(VLOOKUP(P4327,Flora!$F$2:$M$7000,3,FALSE)))</f>
        <v/>
      </c>
      <c r="S4327" t="str">
        <f>IF(P4327="","",(VLOOKUP(P4327,Flora!$F$2:$M$7000,4,FALSE)))</f>
        <v/>
      </c>
    </row>
    <row r="4328" spans="17:19" x14ac:dyDescent="0.25">
      <c r="Q4328" t="str">
        <f>IF(P4328="","",(VLOOKUP(P4328,Flora!$F$2:$M$7000,2,FALSE)))</f>
        <v/>
      </c>
      <c r="R4328" t="str">
        <f>IF(P4328="","",(VLOOKUP(P4328,Flora!$F$2:$M$7000,3,FALSE)))</f>
        <v/>
      </c>
      <c r="S4328" t="str">
        <f>IF(P4328="","",(VLOOKUP(P4328,Flora!$F$2:$M$7000,4,FALSE)))</f>
        <v/>
      </c>
    </row>
    <row r="4329" spans="17:19" x14ac:dyDescent="0.25">
      <c r="Q4329" t="str">
        <f>IF(P4329="","",(VLOOKUP(P4329,Flora!$F$2:$M$7000,2,FALSE)))</f>
        <v/>
      </c>
      <c r="R4329" t="str">
        <f>IF(P4329="","",(VLOOKUP(P4329,Flora!$F$2:$M$7000,3,FALSE)))</f>
        <v/>
      </c>
      <c r="S4329" t="str">
        <f>IF(P4329="","",(VLOOKUP(P4329,Flora!$F$2:$M$7000,4,FALSE)))</f>
        <v/>
      </c>
    </row>
    <row r="4330" spans="17:19" x14ac:dyDescent="0.25">
      <c r="Q4330" t="str">
        <f>IF(P4330="","",(VLOOKUP(P4330,Flora!$F$2:$M$7000,2,FALSE)))</f>
        <v/>
      </c>
      <c r="R4330" t="str">
        <f>IF(P4330="","",(VLOOKUP(P4330,Flora!$F$2:$M$7000,3,FALSE)))</f>
        <v/>
      </c>
      <c r="S4330" t="str">
        <f>IF(P4330="","",(VLOOKUP(P4330,Flora!$F$2:$M$7000,4,FALSE)))</f>
        <v/>
      </c>
    </row>
    <row r="4331" spans="17:19" x14ac:dyDescent="0.25">
      <c r="Q4331" t="str">
        <f>IF(P4331="","",(VLOOKUP(P4331,Flora!$F$2:$M$7000,2,FALSE)))</f>
        <v/>
      </c>
      <c r="R4331" t="str">
        <f>IF(P4331="","",(VLOOKUP(P4331,Flora!$F$2:$M$7000,3,FALSE)))</f>
        <v/>
      </c>
      <c r="S4331" t="str">
        <f>IF(P4331="","",(VLOOKUP(P4331,Flora!$F$2:$M$7000,4,FALSE)))</f>
        <v/>
      </c>
    </row>
    <row r="4332" spans="17:19" x14ac:dyDescent="0.25">
      <c r="Q4332" t="str">
        <f>IF(P4332="","",(VLOOKUP(P4332,Flora!$F$2:$M$7000,2,FALSE)))</f>
        <v/>
      </c>
      <c r="R4332" t="str">
        <f>IF(P4332="","",(VLOOKUP(P4332,Flora!$F$2:$M$7000,3,FALSE)))</f>
        <v/>
      </c>
      <c r="S4332" t="str">
        <f>IF(P4332="","",(VLOOKUP(P4332,Flora!$F$2:$M$7000,4,FALSE)))</f>
        <v/>
      </c>
    </row>
    <row r="4333" spans="17:19" x14ac:dyDescent="0.25">
      <c r="Q4333" t="str">
        <f>IF(P4333="","",(VLOOKUP(P4333,Flora!$F$2:$M$7000,2,FALSE)))</f>
        <v/>
      </c>
      <c r="R4333" t="str">
        <f>IF(P4333="","",(VLOOKUP(P4333,Flora!$F$2:$M$7000,3,FALSE)))</f>
        <v/>
      </c>
      <c r="S4333" t="str">
        <f>IF(P4333="","",(VLOOKUP(P4333,Flora!$F$2:$M$7000,4,FALSE)))</f>
        <v/>
      </c>
    </row>
    <row r="4334" spans="17:19" x14ac:dyDescent="0.25">
      <c r="Q4334" t="str">
        <f>IF(P4334="","",(VLOOKUP(P4334,Flora!$F$2:$M$7000,2,FALSE)))</f>
        <v/>
      </c>
      <c r="R4334" t="str">
        <f>IF(P4334="","",(VLOOKUP(P4334,Flora!$F$2:$M$7000,3,FALSE)))</f>
        <v/>
      </c>
      <c r="S4334" t="str">
        <f>IF(P4334="","",(VLOOKUP(P4334,Flora!$F$2:$M$7000,4,FALSE)))</f>
        <v/>
      </c>
    </row>
    <row r="4335" spans="17:19" x14ac:dyDescent="0.25">
      <c r="Q4335" t="str">
        <f>IF(P4335="","",(VLOOKUP(P4335,Flora!$F$2:$M$7000,2,FALSE)))</f>
        <v/>
      </c>
      <c r="R4335" t="str">
        <f>IF(P4335="","",(VLOOKUP(P4335,Flora!$F$2:$M$7000,3,FALSE)))</f>
        <v/>
      </c>
      <c r="S4335" t="str">
        <f>IF(P4335="","",(VLOOKUP(P4335,Flora!$F$2:$M$7000,4,FALSE)))</f>
        <v/>
      </c>
    </row>
    <row r="4336" spans="17:19" x14ac:dyDescent="0.25">
      <c r="Q4336" t="str">
        <f>IF(P4336="","",(VLOOKUP(P4336,Flora!$F$2:$M$7000,2,FALSE)))</f>
        <v/>
      </c>
      <c r="R4336" t="str">
        <f>IF(P4336="","",(VLOOKUP(P4336,Flora!$F$2:$M$7000,3,FALSE)))</f>
        <v/>
      </c>
      <c r="S4336" t="str">
        <f>IF(P4336="","",(VLOOKUP(P4336,Flora!$F$2:$M$7000,4,FALSE)))</f>
        <v/>
      </c>
    </row>
    <row r="4337" spans="17:19" x14ac:dyDescent="0.25">
      <c r="Q4337" t="str">
        <f>IF(P4337="","",(VLOOKUP(P4337,Flora!$F$2:$M$7000,2,FALSE)))</f>
        <v/>
      </c>
      <c r="R4337" t="str">
        <f>IF(P4337="","",(VLOOKUP(P4337,Flora!$F$2:$M$7000,3,FALSE)))</f>
        <v/>
      </c>
      <c r="S4337" t="str">
        <f>IF(P4337="","",(VLOOKUP(P4337,Flora!$F$2:$M$7000,4,FALSE)))</f>
        <v/>
      </c>
    </row>
    <row r="4338" spans="17:19" x14ac:dyDescent="0.25">
      <c r="Q4338" t="str">
        <f>IF(P4338="","",(VLOOKUP(P4338,Flora!$F$2:$M$7000,2,FALSE)))</f>
        <v/>
      </c>
      <c r="R4338" t="str">
        <f>IF(P4338="","",(VLOOKUP(P4338,Flora!$F$2:$M$7000,3,FALSE)))</f>
        <v/>
      </c>
      <c r="S4338" t="str">
        <f>IF(P4338="","",(VLOOKUP(P4338,Flora!$F$2:$M$7000,4,FALSE)))</f>
        <v/>
      </c>
    </row>
    <row r="4339" spans="17:19" x14ac:dyDescent="0.25">
      <c r="Q4339" t="str">
        <f>IF(P4339="","",(VLOOKUP(P4339,Flora!$F$2:$M$7000,2,FALSE)))</f>
        <v/>
      </c>
      <c r="R4339" t="str">
        <f>IF(P4339="","",(VLOOKUP(P4339,Flora!$F$2:$M$7000,3,FALSE)))</f>
        <v/>
      </c>
      <c r="S4339" t="str">
        <f>IF(P4339="","",(VLOOKUP(P4339,Flora!$F$2:$M$7000,4,FALSE)))</f>
        <v/>
      </c>
    </row>
    <row r="4340" spans="17:19" x14ac:dyDescent="0.25">
      <c r="Q4340" t="str">
        <f>IF(P4340="","",(VLOOKUP(P4340,Flora!$F$2:$M$7000,2,FALSE)))</f>
        <v/>
      </c>
      <c r="R4340" t="str">
        <f>IF(P4340="","",(VLOOKUP(P4340,Flora!$F$2:$M$7000,3,FALSE)))</f>
        <v/>
      </c>
      <c r="S4340" t="str">
        <f>IF(P4340="","",(VLOOKUP(P4340,Flora!$F$2:$M$7000,4,FALSE)))</f>
        <v/>
      </c>
    </row>
    <row r="4341" spans="17:19" x14ac:dyDescent="0.25">
      <c r="Q4341" t="str">
        <f>IF(P4341="","",(VLOOKUP(P4341,Flora!$F$2:$M$7000,2,FALSE)))</f>
        <v/>
      </c>
      <c r="R4341" t="str">
        <f>IF(P4341="","",(VLOOKUP(P4341,Flora!$F$2:$M$7000,3,FALSE)))</f>
        <v/>
      </c>
      <c r="S4341" t="str">
        <f>IF(P4341="","",(VLOOKUP(P4341,Flora!$F$2:$M$7000,4,FALSE)))</f>
        <v/>
      </c>
    </row>
    <row r="4342" spans="17:19" x14ac:dyDescent="0.25">
      <c r="Q4342" t="str">
        <f>IF(P4342="","",(VLOOKUP(P4342,Flora!$F$2:$M$7000,2,FALSE)))</f>
        <v/>
      </c>
      <c r="R4342" t="str">
        <f>IF(P4342="","",(VLOOKUP(P4342,Flora!$F$2:$M$7000,3,FALSE)))</f>
        <v/>
      </c>
      <c r="S4342" t="str">
        <f>IF(P4342="","",(VLOOKUP(P4342,Flora!$F$2:$M$7000,4,FALSE)))</f>
        <v/>
      </c>
    </row>
    <row r="4343" spans="17:19" x14ac:dyDescent="0.25">
      <c r="Q4343" t="str">
        <f>IF(P4343="","",(VLOOKUP(P4343,Flora!$F$2:$M$7000,2,FALSE)))</f>
        <v/>
      </c>
      <c r="R4343" t="str">
        <f>IF(P4343="","",(VLOOKUP(P4343,Flora!$F$2:$M$7000,3,FALSE)))</f>
        <v/>
      </c>
      <c r="S4343" t="str">
        <f>IF(P4343="","",(VLOOKUP(P4343,Flora!$F$2:$M$7000,4,FALSE)))</f>
        <v/>
      </c>
    </row>
    <row r="4344" spans="17:19" x14ac:dyDescent="0.25">
      <c r="Q4344" t="str">
        <f>IF(P4344="","",(VLOOKUP(P4344,Flora!$F$2:$M$7000,2,FALSE)))</f>
        <v/>
      </c>
      <c r="R4344" t="str">
        <f>IF(P4344="","",(VLOOKUP(P4344,Flora!$F$2:$M$7000,3,FALSE)))</f>
        <v/>
      </c>
      <c r="S4344" t="str">
        <f>IF(P4344="","",(VLOOKUP(P4344,Flora!$F$2:$M$7000,4,FALSE)))</f>
        <v/>
      </c>
    </row>
    <row r="4345" spans="17:19" x14ac:dyDescent="0.25">
      <c r="Q4345" t="str">
        <f>IF(P4345="","",(VLOOKUP(P4345,Flora!$F$2:$M$7000,2,FALSE)))</f>
        <v/>
      </c>
      <c r="R4345" t="str">
        <f>IF(P4345="","",(VLOOKUP(P4345,Flora!$F$2:$M$7000,3,FALSE)))</f>
        <v/>
      </c>
      <c r="S4345" t="str">
        <f>IF(P4345="","",(VLOOKUP(P4345,Flora!$F$2:$M$7000,4,FALSE)))</f>
        <v/>
      </c>
    </row>
    <row r="4346" spans="17:19" x14ac:dyDescent="0.25">
      <c r="Q4346" t="str">
        <f>IF(P4346="","",(VLOOKUP(P4346,Flora!$F$2:$M$7000,2,FALSE)))</f>
        <v/>
      </c>
      <c r="R4346" t="str">
        <f>IF(P4346="","",(VLOOKUP(P4346,Flora!$F$2:$M$7000,3,FALSE)))</f>
        <v/>
      </c>
      <c r="S4346" t="str">
        <f>IF(P4346="","",(VLOOKUP(P4346,Flora!$F$2:$M$7000,4,FALSE)))</f>
        <v/>
      </c>
    </row>
    <row r="4347" spans="17:19" x14ac:dyDescent="0.25">
      <c r="Q4347" t="str">
        <f>IF(P4347="","",(VLOOKUP(P4347,Flora!$F$2:$M$7000,2,FALSE)))</f>
        <v/>
      </c>
      <c r="R4347" t="str">
        <f>IF(P4347="","",(VLOOKUP(P4347,Flora!$F$2:$M$7000,3,FALSE)))</f>
        <v/>
      </c>
      <c r="S4347" t="str">
        <f>IF(P4347="","",(VLOOKUP(P4347,Flora!$F$2:$M$7000,4,FALSE)))</f>
        <v/>
      </c>
    </row>
    <row r="4348" spans="17:19" x14ac:dyDescent="0.25">
      <c r="Q4348" t="str">
        <f>IF(P4348="","",(VLOOKUP(P4348,Flora!$F$2:$M$7000,2,FALSE)))</f>
        <v/>
      </c>
      <c r="R4348" t="str">
        <f>IF(P4348="","",(VLOOKUP(P4348,Flora!$F$2:$M$7000,3,FALSE)))</f>
        <v/>
      </c>
      <c r="S4348" t="str">
        <f>IF(P4348="","",(VLOOKUP(P4348,Flora!$F$2:$M$7000,4,FALSE)))</f>
        <v/>
      </c>
    </row>
    <row r="4349" spans="17:19" x14ac:dyDescent="0.25">
      <c r="Q4349" t="str">
        <f>IF(P4349="","",(VLOOKUP(P4349,Flora!$F$2:$M$7000,2,FALSE)))</f>
        <v/>
      </c>
      <c r="R4349" t="str">
        <f>IF(P4349="","",(VLOOKUP(P4349,Flora!$F$2:$M$7000,3,FALSE)))</f>
        <v/>
      </c>
      <c r="S4349" t="str">
        <f>IF(P4349="","",(VLOOKUP(P4349,Flora!$F$2:$M$7000,4,FALSE)))</f>
        <v/>
      </c>
    </row>
    <row r="4350" spans="17:19" x14ac:dyDescent="0.25">
      <c r="Q4350" t="str">
        <f>IF(P4350="","",(VLOOKUP(P4350,Flora!$F$2:$M$7000,2,FALSE)))</f>
        <v/>
      </c>
      <c r="R4350" t="str">
        <f>IF(P4350="","",(VLOOKUP(P4350,Flora!$F$2:$M$7000,3,FALSE)))</f>
        <v/>
      </c>
      <c r="S4350" t="str">
        <f>IF(P4350="","",(VLOOKUP(P4350,Flora!$F$2:$M$7000,4,FALSE)))</f>
        <v/>
      </c>
    </row>
    <row r="4351" spans="17:19" x14ac:dyDescent="0.25">
      <c r="Q4351" t="str">
        <f>IF(P4351="","",(VLOOKUP(P4351,Flora!$F$2:$M$7000,2,FALSE)))</f>
        <v/>
      </c>
      <c r="R4351" t="str">
        <f>IF(P4351="","",(VLOOKUP(P4351,Flora!$F$2:$M$7000,3,FALSE)))</f>
        <v/>
      </c>
      <c r="S4351" t="str">
        <f>IF(P4351="","",(VLOOKUP(P4351,Flora!$F$2:$M$7000,4,FALSE)))</f>
        <v/>
      </c>
    </row>
    <row r="4352" spans="17:19" x14ac:dyDescent="0.25">
      <c r="Q4352" t="str">
        <f>IF(P4352="","",(VLOOKUP(P4352,Flora!$F$2:$M$7000,2,FALSE)))</f>
        <v/>
      </c>
      <c r="R4352" t="str">
        <f>IF(P4352="","",(VLOOKUP(P4352,Flora!$F$2:$M$7000,3,FALSE)))</f>
        <v/>
      </c>
      <c r="S4352" t="str">
        <f>IF(P4352="","",(VLOOKUP(P4352,Flora!$F$2:$M$7000,4,FALSE)))</f>
        <v/>
      </c>
    </row>
    <row r="4353" spans="17:19" x14ac:dyDescent="0.25">
      <c r="Q4353" t="str">
        <f>IF(P4353="","",(VLOOKUP(P4353,Flora!$F$2:$M$7000,2,FALSE)))</f>
        <v/>
      </c>
      <c r="R4353" t="str">
        <f>IF(P4353="","",(VLOOKUP(P4353,Flora!$F$2:$M$7000,3,FALSE)))</f>
        <v/>
      </c>
      <c r="S4353" t="str">
        <f>IF(P4353="","",(VLOOKUP(P4353,Flora!$F$2:$M$7000,4,FALSE)))</f>
        <v/>
      </c>
    </row>
    <row r="4354" spans="17:19" x14ac:dyDescent="0.25">
      <c r="Q4354" t="str">
        <f>IF(P4354="","",(VLOOKUP(P4354,Flora!$F$2:$M$7000,2,FALSE)))</f>
        <v/>
      </c>
      <c r="R4354" t="str">
        <f>IF(P4354="","",(VLOOKUP(P4354,Flora!$F$2:$M$7000,3,FALSE)))</f>
        <v/>
      </c>
      <c r="S4354" t="str">
        <f>IF(P4354="","",(VLOOKUP(P4354,Flora!$F$2:$M$7000,4,FALSE)))</f>
        <v/>
      </c>
    </row>
    <row r="4355" spans="17:19" x14ac:dyDescent="0.25">
      <c r="Q4355" t="str">
        <f>IF(P4355="","",(VLOOKUP(P4355,Flora!$F$2:$M$7000,2,FALSE)))</f>
        <v/>
      </c>
      <c r="R4355" t="str">
        <f>IF(P4355="","",(VLOOKUP(P4355,Flora!$F$2:$M$7000,3,FALSE)))</f>
        <v/>
      </c>
      <c r="S4355" t="str">
        <f>IF(P4355="","",(VLOOKUP(P4355,Flora!$F$2:$M$7000,4,FALSE)))</f>
        <v/>
      </c>
    </row>
    <row r="4356" spans="17:19" x14ac:dyDescent="0.25">
      <c r="Q4356" t="str">
        <f>IF(P4356="","",(VLOOKUP(P4356,Flora!$F$2:$M$7000,2,FALSE)))</f>
        <v/>
      </c>
      <c r="R4356" t="str">
        <f>IF(P4356="","",(VLOOKUP(P4356,Flora!$F$2:$M$7000,3,FALSE)))</f>
        <v/>
      </c>
      <c r="S4356" t="str">
        <f>IF(P4356="","",(VLOOKUP(P4356,Flora!$F$2:$M$7000,4,FALSE)))</f>
        <v/>
      </c>
    </row>
    <row r="4357" spans="17:19" x14ac:dyDescent="0.25">
      <c r="Q4357" t="str">
        <f>IF(P4357="","",(VLOOKUP(P4357,Flora!$F$2:$M$7000,2,FALSE)))</f>
        <v/>
      </c>
      <c r="R4357" t="str">
        <f>IF(P4357="","",(VLOOKUP(P4357,Flora!$F$2:$M$7000,3,FALSE)))</f>
        <v/>
      </c>
      <c r="S4357" t="str">
        <f>IF(P4357="","",(VLOOKUP(P4357,Flora!$F$2:$M$7000,4,FALSE)))</f>
        <v/>
      </c>
    </row>
    <row r="4358" spans="17:19" x14ac:dyDescent="0.25">
      <c r="Q4358" t="str">
        <f>IF(P4358="","",(VLOOKUP(P4358,Flora!$F$2:$M$7000,2,FALSE)))</f>
        <v/>
      </c>
      <c r="R4358" t="str">
        <f>IF(P4358="","",(VLOOKUP(P4358,Flora!$F$2:$M$7000,3,FALSE)))</f>
        <v/>
      </c>
      <c r="S4358" t="str">
        <f>IF(P4358="","",(VLOOKUP(P4358,Flora!$F$2:$M$7000,4,FALSE)))</f>
        <v/>
      </c>
    </row>
    <row r="4359" spans="17:19" x14ac:dyDescent="0.25">
      <c r="Q4359" t="str">
        <f>IF(P4359="","",(VLOOKUP(P4359,Flora!$F$2:$M$7000,2,FALSE)))</f>
        <v/>
      </c>
      <c r="R4359" t="str">
        <f>IF(P4359="","",(VLOOKUP(P4359,Flora!$F$2:$M$7000,3,FALSE)))</f>
        <v/>
      </c>
      <c r="S4359" t="str">
        <f>IF(P4359="","",(VLOOKUP(P4359,Flora!$F$2:$M$7000,4,FALSE)))</f>
        <v/>
      </c>
    </row>
    <row r="4360" spans="17:19" x14ac:dyDescent="0.25">
      <c r="Q4360" t="str">
        <f>IF(P4360="","",(VLOOKUP(P4360,Flora!$F$2:$M$7000,2,FALSE)))</f>
        <v/>
      </c>
      <c r="R4360" t="str">
        <f>IF(P4360="","",(VLOOKUP(P4360,Flora!$F$2:$M$7000,3,FALSE)))</f>
        <v/>
      </c>
      <c r="S4360" t="str">
        <f>IF(P4360="","",(VLOOKUP(P4360,Flora!$F$2:$M$7000,4,FALSE)))</f>
        <v/>
      </c>
    </row>
    <row r="4361" spans="17:19" x14ac:dyDescent="0.25">
      <c r="Q4361" t="str">
        <f>IF(P4361="","",(VLOOKUP(P4361,Flora!$F$2:$M$7000,2,FALSE)))</f>
        <v/>
      </c>
      <c r="R4361" t="str">
        <f>IF(P4361="","",(VLOOKUP(P4361,Flora!$F$2:$M$7000,3,FALSE)))</f>
        <v/>
      </c>
      <c r="S4361" t="str">
        <f>IF(P4361="","",(VLOOKUP(P4361,Flora!$F$2:$M$7000,4,FALSE)))</f>
        <v/>
      </c>
    </row>
    <row r="4362" spans="17:19" x14ac:dyDescent="0.25">
      <c r="Q4362" t="str">
        <f>IF(P4362="","",(VLOOKUP(P4362,Flora!$F$2:$M$7000,2,FALSE)))</f>
        <v/>
      </c>
      <c r="R4362" t="str">
        <f>IF(P4362="","",(VLOOKUP(P4362,Flora!$F$2:$M$7000,3,FALSE)))</f>
        <v/>
      </c>
      <c r="S4362" t="str">
        <f>IF(P4362="","",(VLOOKUP(P4362,Flora!$F$2:$M$7000,4,FALSE)))</f>
        <v/>
      </c>
    </row>
    <row r="4363" spans="17:19" x14ac:dyDescent="0.25">
      <c r="Q4363" t="str">
        <f>IF(P4363="","",(VLOOKUP(P4363,Flora!$F$2:$M$7000,2,FALSE)))</f>
        <v/>
      </c>
      <c r="R4363" t="str">
        <f>IF(P4363="","",(VLOOKUP(P4363,Flora!$F$2:$M$7000,3,FALSE)))</f>
        <v/>
      </c>
      <c r="S4363" t="str">
        <f>IF(P4363="","",(VLOOKUP(P4363,Flora!$F$2:$M$7000,4,FALSE)))</f>
        <v/>
      </c>
    </row>
    <row r="4364" spans="17:19" x14ac:dyDescent="0.25">
      <c r="Q4364" t="str">
        <f>IF(P4364="","",(VLOOKUP(P4364,Flora!$F$2:$M$7000,2,FALSE)))</f>
        <v/>
      </c>
      <c r="R4364" t="str">
        <f>IF(P4364="","",(VLOOKUP(P4364,Flora!$F$2:$M$7000,3,FALSE)))</f>
        <v/>
      </c>
      <c r="S4364" t="str">
        <f>IF(P4364="","",(VLOOKUP(P4364,Flora!$F$2:$M$7000,4,FALSE)))</f>
        <v/>
      </c>
    </row>
    <row r="4365" spans="17:19" x14ac:dyDescent="0.25">
      <c r="Q4365" t="str">
        <f>IF(P4365="","",(VLOOKUP(P4365,Flora!$F$2:$M$7000,2,FALSE)))</f>
        <v/>
      </c>
      <c r="R4365" t="str">
        <f>IF(P4365="","",(VLOOKUP(P4365,Flora!$F$2:$M$7000,3,FALSE)))</f>
        <v/>
      </c>
      <c r="S4365" t="str">
        <f>IF(P4365="","",(VLOOKUP(P4365,Flora!$F$2:$M$7000,4,FALSE)))</f>
        <v/>
      </c>
    </row>
    <row r="4366" spans="17:19" x14ac:dyDescent="0.25">
      <c r="Q4366" t="str">
        <f>IF(P4366="","",(VLOOKUP(P4366,Flora!$F$2:$M$7000,2,FALSE)))</f>
        <v/>
      </c>
      <c r="R4366" t="str">
        <f>IF(P4366="","",(VLOOKUP(P4366,Flora!$F$2:$M$7000,3,FALSE)))</f>
        <v/>
      </c>
      <c r="S4366" t="str">
        <f>IF(P4366="","",(VLOOKUP(P4366,Flora!$F$2:$M$7000,4,FALSE)))</f>
        <v/>
      </c>
    </row>
    <row r="4367" spans="17:19" x14ac:dyDescent="0.25">
      <c r="Q4367" t="str">
        <f>IF(P4367="","",(VLOOKUP(P4367,Flora!$F$2:$M$7000,2,FALSE)))</f>
        <v/>
      </c>
      <c r="R4367" t="str">
        <f>IF(P4367="","",(VLOOKUP(P4367,Flora!$F$2:$M$7000,3,FALSE)))</f>
        <v/>
      </c>
      <c r="S4367" t="str">
        <f>IF(P4367="","",(VLOOKUP(P4367,Flora!$F$2:$M$7000,4,FALSE)))</f>
        <v/>
      </c>
    </row>
    <row r="4368" spans="17:19" x14ac:dyDescent="0.25">
      <c r="Q4368" t="str">
        <f>IF(P4368="","",(VLOOKUP(P4368,Flora!$F$2:$M$7000,2,FALSE)))</f>
        <v/>
      </c>
      <c r="R4368" t="str">
        <f>IF(P4368="","",(VLOOKUP(P4368,Flora!$F$2:$M$7000,3,FALSE)))</f>
        <v/>
      </c>
      <c r="S4368" t="str">
        <f>IF(P4368="","",(VLOOKUP(P4368,Flora!$F$2:$M$7000,4,FALSE)))</f>
        <v/>
      </c>
    </row>
    <row r="4369" spans="17:19" x14ac:dyDescent="0.25">
      <c r="Q4369" t="str">
        <f>IF(P4369="","",(VLOOKUP(P4369,Flora!$F$2:$M$7000,2,FALSE)))</f>
        <v/>
      </c>
      <c r="R4369" t="str">
        <f>IF(P4369="","",(VLOOKUP(P4369,Flora!$F$2:$M$7000,3,FALSE)))</f>
        <v/>
      </c>
      <c r="S4369" t="str">
        <f>IF(P4369="","",(VLOOKUP(P4369,Flora!$F$2:$M$7000,4,FALSE)))</f>
        <v/>
      </c>
    </row>
    <row r="4370" spans="17:19" x14ac:dyDescent="0.25">
      <c r="Q4370" t="str">
        <f>IF(P4370="","",(VLOOKUP(P4370,Flora!$F$2:$M$7000,2,FALSE)))</f>
        <v/>
      </c>
      <c r="R4370" t="str">
        <f>IF(P4370="","",(VLOOKUP(P4370,Flora!$F$2:$M$7000,3,FALSE)))</f>
        <v/>
      </c>
      <c r="S4370" t="str">
        <f>IF(P4370="","",(VLOOKUP(P4370,Flora!$F$2:$M$7000,4,FALSE)))</f>
        <v/>
      </c>
    </row>
    <row r="4371" spans="17:19" x14ac:dyDescent="0.25">
      <c r="Q4371" t="str">
        <f>IF(P4371="","",(VLOOKUP(P4371,Flora!$F$2:$M$7000,2,FALSE)))</f>
        <v/>
      </c>
      <c r="R4371" t="str">
        <f>IF(P4371="","",(VLOOKUP(P4371,Flora!$F$2:$M$7000,3,FALSE)))</f>
        <v/>
      </c>
      <c r="S4371" t="str">
        <f>IF(P4371="","",(VLOOKUP(P4371,Flora!$F$2:$M$7000,4,FALSE)))</f>
        <v/>
      </c>
    </row>
    <row r="4372" spans="17:19" x14ac:dyDescent="0.25">
      <c r="Q4372" t="str">
        <f>IF(P4372="","",(VLOOKUP(P4372,Flora!$F$2:$M$7000,2,FALSE)))</f>
        <v/>
      </c>
      <c r="R4372" t="str">
        <f>IF(P4372="","",(VLOOKUP(P4372,Flora!$F$2:$M$7000,3,FALSE)))</f>
        <v/>
      </c>
      <c r="S4372" t="str">
        <f>IF(P4372="","",(VLOOKUP(P4372,Flora!$F$2:$M$7000,4,FALSE)))</f>
        <v/>
      </c>
    </row>
    <row r="4373" spans="17:19" x14ac:dyDescent="0.25">
      <c r="Q4373" t="str">
        <f>IF(P4373="","",(VLOOKUP(P4373,Flora!$F$2:$M$7000,2,FALSE)))</f>
        <v/>
      </c>
      <c r="R4373" t="str">
        <f>IF(P4373="","",(VLOOKUP(P4373,Flora!$F$2:$M$7000,3,FALSE)))</f>
        <v/>
      </c>
      <c r="S4373" t="str">
        <f>IF(P4373="","",(VLOOKUP(P4373,Flora!$F$2:$M$7000,4,FALSE)))</f>
        <v/>
      </c>
    </row>
    <row r="4374" spans="17:19" x14ac:dyDescent="0.25">
      <c r="Q4374" t="str">
        <f>IF(P4374="","",(VLOOKUP(P4374,Flora!$F$2:$M$7000,2,FALSE)))</f>
        <v/>
      </c>
      <c r="R4374" t="str">
        <f>IF(P4374="","",(VLOOKUP(P4374,Flora!$F$2:$M$7000,3,FALSE)))</f>
        <v/>
      </c>
      <c r="S4374" t="str">
        <f>IF(P4374="","",(VLOOKUP(P4374,Flora!$F$2:$M$7000,4,FALSE)))</f>
        <v/>
      </c>
    </row>
    <row r="4375" spans="17:19" x14ac:dyDescent="0.25">
      <c r="Q4375" t="str">
        <f>IF(P4375="","",(VLOOKUP(P4375,Flora!$F$2:$M$7000,2,FALSE)))</f>
        <v/>
      </c>
      <c r="R4375" t="str">
        <f>IF(P4375="","",(VLOOKUP(P4375,Flora!$F$2:$M$7000,3,FALSE)))</f>
        <v/>
      </c>
      <c r="S4375" t="str">
        <f>IF(P4375="","",(VLOOKUP(P4375,Flora!$F$2:$M$7000,4,FALSE)))</f>
        <v/>
      </c>
    </row>
    <row r="4376" spans="17:19" x14ac:dyDescent="0.25">
      <c r="Q4376" t="str">
        <f>IF(P4376="","",(VLOOKUP(P4376,Flora!$F$2:$M$7000,2,FALSE)))</f>
        <v/>
      </c>
      <c r="R4376" t="str">
        <f>IF(P4376="","",(VLOOKUP(P4376,Flora!$F$2:$M$7000,3,FALSE)))</f>
        <v/>
      </c>
      <c r="S4376" t="str">
        <f>IF(P4376="","",(VLOOKUP(P4376,Flora!$F$2:$M$7000,4,FALSE)))</f>
        <v/>
      </c>
    </row>
    <row r="4377" spans="17:19" x14ac:dyDescent="0.25">
      <c r="Q4377" t="str">
        <f>IF(P4377="","",(VLOOKUP(P4377,Flora!$F$2:$M$7000,2,FALSE)))</f>
        <v/>
      </c>
      <c r="R4377" t="str">
        <f>IF(P4377="","",(VLOOKUP(P4377,Flora!$F$2:$M$7000,3,FALSE)))</f>
        <v/>
      </c>
      <c r="S4377" t="str">
        <f>IF(P4377="","",(VLOOKUP(P4377,Flora!$F$2:$M$7000,4,FALSE)))</f>
        <v/>
      </c>
    </row>
    <row r="4378" spans="17:19" x14ac:dyDescent="0.25">
      <c r="Q4378" t="str">
        <f>IF(P4378="","",(VLOOKUP(P4378,Flora!$F$2:$M$7000,2,FALSE)))</f>
        <v/>
      </c>
      <c r="R4378" t="str">
        <f>IF(P4378="","",(VLOOKUP(P4378,Flora!$F$2:$M$7000,3,FALSE)))</f>
        <v/>
      </c>
      <c r="S4378" t="str">
        <f>IF(P4378="","",(VLOOKUP(P4378,Flora!$F$2:$M$7000,4,FALSE)))</f>
        <v/>
      </c>
    </row>
    <row r="4379" spans="17:19" x14ac:dyDescent="0.25">
      <c r="Q4379" t="str">
        <f>IF(P4379="","",(VLOOKUP(P4379,Flora!$F$2:$M$7000,2,FALSE)))</f>
        <v/>
      </c>
      <c r="R4379" t="str">
        <f>IF(P4379="","",(VLOOKUP(P4379,Flora!$F$2:$M$7000,3,FALSE)))</f>
        <v/>
      </c>
      <c r="S4379" t="str">
        <f>IF(P4379="","",(VLOOKUP(P4379,Flora!$F$2:$M$7000,4,FALSE)))</f>
        <v/>
      </c>
    </row>
    <row r="4380" spans="17:19" x14ac:dyDescent="0.25">
      <c r="Q4380" t="str">
        <f>IF(P4380="","",(VLOOKUP(P4380,Flora!$F$2:$M$7000,2,FALSE)))</f>
        <v/>
      </c>
      <c r="R4380" t="str">
        <f>IF(P4380="","",(VLOOKUP(P4380,Flora!$F$2:$M$7000,3,FALSE)))</f>
        <v/>
      </c>
      <c r="S4380" t="str">
        <f>IF(P4380="","",(VLOOKUP(P4380,Flora!$F$2:$M$7000,4,FALSE)))</f>
        <v/>
      </c>
    </row>
    <row r="4381" spans="17:19" x14ac:dyDescent="0.25">
      <c r="Q4381" t="str">
        <f>IF(P4381="","",(VLOOKUP(P4381,Flora!$F$2:$M$7000,2,FALSE)))</f>
        <v/>
      </c>
      <c r="R4381" t="str">
        <f>IF(P4381="","",(VLOOKUP(P4381,Flora!$F$2:$M$7000,3,FALSE)))</f>
        <v/>
      </c>
      <c r="S4381" t="str">
        <f>IF(P4381="","",(VLOOKUP(P4381,Flora!$F$2:$M$7000,4,FALSE)))</f>
        <v/>
      </c>
    </row>
    <row r="4382" spans="17:19" x14ac:dyDescent="0.25">
      <c r="Q4382" t="str">
        <f>IF(P4382="","",(VLOOKUP(P4382,Flora!$F$2:$M$7000,2,FALSE)))</f>
        <v/>
      </c>
      <c r="R4382" t="str">
        <f>IF(P4382="","",(VLOOKUP(P4382,Flora!$F$2:$M$7000,3,FALSE)))</f>
        <v/>
      </c>
      <c r="S4382" t="str">
        <f>IF(P4382="","",(VLOOKUP(P4382,Flora!$F$2:$M$7000,4,FALSE)))</f>
        <v/>
      </c>
    </row>
    <row r="4383" spans="17:19" x14ac:dyDescent="0.25">
      <c r="Q4383" t="str">
        <f>IF(P4383="","",(VLOOKUP(P4383,Flora!$F$2:$M$7000,2,FALSE)))</f>
        <v/>
      </c>
      <c r="R4383" t="str">
        <f>IF(P4383="","",(VLOOKUP(P4383,Flora!$F$2:$M$7000,3,FALSE)))</f>
        <v/>
      </c>
      <c r="S4383" t="str">
        <f>IF(P4383="","",(VLOOKUP(P4383,Flora!$F$2:$M$7000,4,FALSE)))</f>
        <v/>
      </c>
    </row>
    <row r="4384" spans="17:19" x14ac:dyDescent="0.25">
      <c r="Q4384" t="str">
        <f>IF(P4384="","",(VLOOKUP(P4384,Flora!$F$2:$M$7000,2,FALSE)))</f>
        <v/>
      </c>
      <c r="R4384" t="str">
        <f>IF(P4384="","",(VLOOKUP(P4384,Flora!$F$2:$M$7000,3,FALSE)))</f>
        <v/>
      </c>
      <c r="S4384" t="str">
        <f>IF(P4384="","",(VLOOKUP(P4384,Flora!$F$2:$M$7000,4,FALSE)))</f>
        <v/>
      </c>
    </row>
    <row r="4385" spans="17:19" x14ac:dyDescent="0.25">
      <c r="Q4385" t="str">
        <f>IF(P4385="","",(VLOOKUP(P4385,Flora!$F$2:$M$7000,2,FALSE)))</f>
        <v/>
      </c>
      <c r="R4385" t="str">
        <f>IF(P4385="","",(VLOOKUP(P4385,Flora!$F$2:$M$7000,3,FALSE)))</f>
        <v/>
      </c>
      <c r="S4385" t="str">
        <f>IF(P4385="","",(VLOOKUP(P4385,Flora!$F$2:$M$7000,4,FALSE)))</f>
        <v/>
      </c>
    </row>
    <row r="4386" spans="17:19" x14ac:dyDescent="0.25">
      <c r="Q4386" t="str">
        <f>IF(P4386="","",(VLOOKUP(P4386,Flora!$F$2:$M$7000,2,FALSE)))</f>
        <v/>
      </c>
      <c r="R4386" t="str">
        <f>IF(P4386="","",(VLOOKUP(P4386,Flora!$F$2:$M$7000,3,FALSE)))</f>
        <v/>
      </c>
      <c r="S4386" t="str">
        <f>IF(P4386="","",(VLOOKUP(P4386,Flora!$F$2:$M$7000,4,FALSE)))</f>
        <v/>
      </c>
    </row>
    <row r="4387" spans="17:19" x14ac:dyDescent="0.25">
      <c r="Q4387" t="str">
        <f>IF(P4387="","",(VLOOKUP(P4387,Flora!$F$2:$M$7000,2,FALSE)))</f>
        <v/>
      </c>
      <c r="R4387" t="str">
        <f>IF(P4387="","",(VLOOKUP(P4387,Flora!$F$2:$M$7000,3,FALSE)))</f>
        <v/>
      </c>
      <c r="S4387" t="str">
        <f>IF(P4387="","",(VLOOKUP(P4387,Flora!$F$2:$M$7000,4,FALSE)))</f>
        <v/>
      </c>
    </row>
    <row r="4388" spans="17:19" x14ac:dyDescent="0.25">
      <c r="Q4388" t="str">
        <f>IF(P4388="","",(VLOOKUP(P4388,Flora!$F$2:$M$7000,2,FALSE)))</f>
        <v/>
      </c>
      <c r="R4388" t="str">
        <f>IF(P4388="","",(VLOOKUP(P4388,Flora!$F$2:$M$7000,3,FALSE)))</f>
        <v/>
      </c>
      <c r="S4388" t="str">
        <f>IF(P4388="","",(VLOOKUP(P4388,Flora!$F$2:$M$7000,4,FALSE)))</f>
        <v/>
      </c>
    </row>
    <row r="4389" spans="17:19" x14ac:dyDescent="0.25">
      <c r="Q4389" t="str">
        <f>IF(P4389="","",(VLOOKUP(P4389,Flora!$F$2:$M$7000,2,FALSE)))</f>
        <v/>
      </c>
      <c r="R4389" t="str">
        <f>IF(P4389="","",(VLOOKUP(P4389,Flora!$F$2:$M$7000,3,FALSE)))</f>
        <v/>
      </c>
      <c r="S4389" t="str">
        <f>IF(P4389="","",(VLOOKUP(P4389,Flora!$F$2:$M$7000,4,FALSE)))</f>
        <v/>
      </c>
    </row>
    <row r="4390" spans="17:19" x14ac:dyDescent="0.25">
      <c r="Q4390" t="str">
        <f>IF(P4390="","",(VLOOKUP(P4390,Flora!$F$2:$M$7000,2,FALSE)))</f>
        <v/>
      </c>
      <c r="R4390" t="str">
        <f>IF(P4390="","",(VLOOKUP(P4390,Flora!$F$2:$M$7000,3,FALSE)))</f>
        <v/>
      </c>
      <c r="S4390" t="str">
        <f>IF(P4390="","",(VLOOKUP(P4390,Flora!$F$2:$M$7000,4,FALSE)))</f>
        <v/>
      </c>
    </row>
    <row r="4391" spans="17:19" x14ac:dyDescent="0.25">
      <c r="Q4391" t="str">
        <f>IF(P4391="","",(VLOOKUP(P4391,Flora!$F$2:$M$7000,2,FALSE)))</f>
        <v/>
      </c>
      <c r="R4391" t="str">
        <f>IF(P4391="","",(VLOOKUP(P4391,Flora!$F$2:$M$7000,3,FALSE)))</f>
        <v/>
      </c>
      <c r="S4391" t="str">
        <f>IF(P4391="","",(VLOOKUP(P4391,Flora!$F$2:$M$7000,4,FALSE)))</f>
        <v/>
      </c>
    </row>
    <row r="4392" spans="17:19" x14ac:dyDescent="0.25">
      <c r="Q4392" t="str">
        <f>IF(P4392="","",(VLOOKUP(P4392,Flora!$F$2:$M$7000,2,FALSE)))</f>
        <v/>
      </c>
      <c r="R4392" t="str">
        <f>IF(P4392="","",(VLOOKUP(P4392,Flora!$F$2:$M$7000,3,FALSE)))</f>
        <v/>
      </c>
      <c r="S4392" t="str">
        <f>IF(P4392="","",(VLOOKUP(P4392,Flora!$F$2:$M$7000,4,FALSE)))</f>
        <v/>
      </c>
    </row>
    <row r="4393" spans="17:19" x14ac:dyDescent="0.25">
      <c r="Q4393" t="str">
        <f>IF(P4393="","",(VLOOKUP(P4393,Flora!$F$2:$M$7000,2,FALSE)))</f>
        <v/>
      </c>
      <c r="R4393" t="str">
        <f>IF(P4393="","",(VLOOKUP(P4393,Flora!$F$2:$M$7000,3,FALSE)))</f>
        <v/>
      </c>
      <c r="S4393" t="str">
        <f>IF(P4393="","",(VLOOKUP(P4393,Flora!$F$2:$M$7000,4,FALSE)))</f>
        <v/>
      </c>
    </row>
    <row r="4394" spans="17:19" x14ac:dyDescent="0.25">
      <c r="Q4394" t="str">
        <f>IF(P4394="","",(VLOOKUP(P4394,Flora!$F$2:$M$7000,2,FALSE)))</f>
        <v/>
      </c>
      <c r="R4394" t="str">
        <f>IF(P4394="","",(VLOOKUP(P4394,Flora!$F$2:$M$7000,3,FALSE)))</f>
        <v/>
      </c>
      <c r="S4394" t="str">
        <f>IF(P4394="","",(VLOOKUP(P4394,Flora!$F$2:$M$7000,4,FALSE)))</f>
        <v/>
      </c>
    </row>
    <row r="4395" spans="17:19" x14ac:dyDescent="0.25">
      <c r="Q4395" t="str">
        <f>IF(P4395="","",(VLOOKUP(P4395,Flora!$F$2:$M$7000,2,FALSE)))</f>
        <v/>
      </c>
      <c r="R4395" t="str">
        <f>IF(P4395="","",(VLOOKUP(P4395,Flora!$F$2:$M$7000,3,FALSE)))</f>
        <v/>
      </c>
      <c r="S4395" t="str">
        <f>IF(P4395="","",(VLOOKUP(P4395,Flora!$F$2:$M$7000,4,FALSE)))</f>
        <v/>
      </c>
    </row>
    <row r="4396" spans="17:19" x14ac:dyDescent="0.25">
      <c r="Q4396" t="str">
        <f>IF(P4396="","",(VLOOKUP(P4396,Flora!$F$2:$M$7000,2,FALSE)))</f>
        <v/>
      </c>
      <c r="R4396" t="str">
        <f>IF(P4396="","",(VLOOKUP(P4396,Flora!$F$2:$M$7000,3,FALSE)))</f>
        <v/>
      </c>
      <c r="S4396" t="str">
        <f>IF(P4396="","",(VLOOKUP(P4396,Flora!$F$2:$M$7000,4,FALSE)))</f>
        <v/>
      </c>
    </row>
    <row r="4397" spans="17:19" x14ac:dyDescent="0.25">
      <c r="Q4397" t="str">
        <f>IF(P4397="","",(VLOOKUP(P4397,Flora!$F$2:$M$7000,2,FALSE)))</f>
        <v/>
      </c>
      <c r="R4397" t="str">
        <f>IF(P4397="","",(VLOOKUP(P4397,Flora!$F$2:$M$7000,3,FALSE)))</f>
        <v/>
      </c>
      <c r="S4397" t="str">
        <f>IF(P4397="","",(VLOOKUP(P4397,Flora!$F$2:$M$7000,4,FALSE)))</f>
        <v/>
      </c>
    </row>
    <row r="4398" spans="17:19" x14ac:dyDescent="0.25">
      <c r="Q4398" t="str">
        <f>IF(P4398="","",(VLOOKUP(P4398,Flora!$F$2:$M$7000,2,FALSE)))</f>
        <v/>
      </c>
      <c r="R4398" t="str">
        <f>IF(P4398="","",(VLOOKUP(P4398,Flora!$F$2:$M$7000,3,FALSE)))</f>
        <v/>
      </c>
      <c r="S4398" t="str">
        <f>IF(P4398="","",(VLOOKUP(P4398,Flora!$F$2:$M$7000,4,FALSE)))</f>
        <v/>
      </c>
    </row>
    <row r="4399" spans="17:19" x14ac:dyDescent="0.25">
      <c r="Q4399" t="str">
        <f>IF(P4399="","",(VLOOKUP(P4399,Flora!$F$2:$M$7000,2,FALSE)))</f>
        <v/>
      </c>
      <c r="R4399" t="str">
        <f>IF(P4399="","",(VLOOKUP(P4399,Flora!$F$2:$M$7000,3,FALSE)))</f>
        <v/>
      </c>
      <c r="S4399" t="str">
        <f>IF(P4399="","",(VLOOKUP(P4399,Flora!$F$2:$M$7000,4,FALSE)))</f>
        <v/>
      </c>
    </row>
    <row r="4400" spans="17:19" x14ac:dyDescent="0.25">
      <c r="Q4400" t="str">
        <f>IF(P4400="","",(VLOOKUP(P4400,Flora!$F$2:$M$7000,2,FALSE)))</f>
        <v/>
      </c>
      <c r="R4400" t="str">
        <f>IF(P4400="","",(VLOOKUP(P4400,Flora!$F$2:$M$7000,3,FALSE)))</f>
        <v/>
      </c>
      <c r="S4400" t="str">
        <f>IF(P4400="","",(VLOOKUP(P4400,Flora!$F$2:$M$7000,4,FALSE)))</f>
        <v/>
      </c>
    </row>
    <row r="4401" spans="17:19" x14ac:dyDescent="0.25">
      <c r="Q4401" t="str">
        <f>IF(P4401="","",(VLOOKUP(P4401,Flora!$F$2:$M$7000,2,FALSE)))</f>
        <v/>
      </c>
      <c r="R4401" t="str">
        <f>IF(P4401="","",(VLOOKUP(P4401,Flora!$F$2:$M$7000,3,FALSE)))</f>
        <v/>
      </c>
      <c r="S4401" t="str">
        <f>IF(P4401="","",(VLOOKUP(P4401,Flora!$F$2:$M$7000,4,FALSE)))</f>
        <v/>
      </c>
    </row>
    <row r="4402" spans="17:19" x14ac:dyDescent="0.25">
      <c r="Q4402" t="str">
        <f>IF(P4402="","",(VLOOKUP(P4402,Flora!$F$2:$M$7000,2,FALSE)))</f>
        <v/>
      </c>
      <c r="R4402" t="str">
        <f>IF(P4402="","",(VLOOKUP(P4402,Flora!$F$2:$M$7000,3,FALSE)))</f>
        <v/>
      </c>
      <c r="S4402" t="str">
        <f>IF(P4402="","",(VLOOKUP(P4402,Flora!$F$2:$M$7000,4,FALSE)))</f>
        <v/>
      </c>
    </row>
    <row r="4403" spans="17:19" x14ac:dyDescent="0.25">
      <c r="Q4403" t="str">
        <f>IF(P4403="","",(VLOOKUP(P4403,Flora!$F$2:$M$7000,2,FALSE)))</f>
        <v/>
      </c>
      <c r="R4403" t="str">
        <f>IF(P4403="","",(VLOOKUP(P4403,Flora!$F$2:$M$7000,3,FALSE)))</f>
        <v/>
      </c>
      <c r="S4403" t="str">
        <f>IF(P4403="","",(VLOOKUP(P4403,Flora!$F$2:$M$7000,4,FALSE)))</f>
        <v/>
      </c>
    </row>
    <row r="4404" spans="17:19" x14ac:dyDescent="0.25">
      <c r="Q4404" t="str">
        <f>IF(P4404="","",(VLOOKUP(P4404,Flora!$F$2:$M$7000,2,FALSE)))</f>
        <v/>
      </c>
      <c r="R4404" t="str">
        <f>IF(P4404="","",(VLOOKUP(P4404,Flora!$F$2:$M$7000,3,FALSE)))</f>
        <v/>
      </c>
      <c r="S4404" t="str">
        <f>IF(P4404="","",(VLOOKUP(P4404,Flora!$F$2:$M$7000,4,FALSE)))</f>
        <v/>
      </c>
    </row>
    <row r="4405" spans="17:19" x14ac:dyDescent="0.25">
      <c r="Q4405" t="str">
        <f>IF(P4405="","",(VLOOKUP(P4405,Flora!$F$2:$M$7000,2,FALSE)))</f>
        <v/>
      </c>
      <c r="R4405" t="str">
        <f>IF(P4405="","",(VLOOKUP(P4405,Flora!$F$2:$M$7000,3,FALSE)))</f>
        <v/>
      </c>
      <c r="S4405" t="str">
        <f>IF(P4405="","",(VLOOKUP(P4405,Flora!$F$2:$M$7000,4,FALSE)))</f>
        <v/>
      </c>
    </row>
    <row r="4406" spans="17:19" x14ac:dyDescent="0.25">
      <c r="Q4406" t="str">
        <f>IF(P4406="","",(VLOOKUP(P4406,Flora!$F$2:$M$7000,2,FALSE)))</f>
        <v/>
      </c>
      <c r="R4406" t="str">
        <f>IF(P4406="","",(VLOOKUP(P4406,Flora!$F$2:$M$7000,3,FALSE)))</f>
        <v/>
      </c>
      <c r="S4406" t="str">
        <f>IF(P4406="","",(VLOOKUP(P4406,Flora!$F$2:$M$7000,4,FALSE)))</f>
        <v/>
      </c>
    </row>
    <row r="4407" spans="17:19" x14ac:dyDescent="0.25">
      <c r="Q4407" t="str">
        <f>IF(P4407="","",(VLOOKUP(P4407,Flora!$F$2:$M$7000,2,FALSE)))</f>
        <v/>
      </c>
      <c r="R4407" t="str">
        <f>IF(P4407="","",(VLOOKUP(P4407,Flora!$F$2:$M$7000,3,FALSE)))</f>
        <v/>
      </c>
      <c r="S4407" t="str">
        <f>IF(P4407="","",(VLOOKUP(P4407,Flora!$F$2:$M$7000,4,FALSE)))</f>
        <v/>
      </c>
    </row>
    <row r="4408" spans="17:19" x14ac:dyDescent="0.25">
      <c r="Q4408" t="str">
        <f>IF(P4408="","",(VLOOKUP(P4408,Flora!$F$2:$M$7000,2,FALSE)))</f>
        <v/>
      </c>
      <c r="R4408" t="str">
        <f>IF(P4408="","",(VLOOKUP(P4408,Flora!$F$2:$M$7000,3,FALSE)))</f>
        <v/>
      </c>
      <c r="S4408" t="str">
        <f>IF(P4408="","",(VLOOKUP(P4408,Flora!$F$2:$M$7000,4,FALSE)))</f>
        <v/>
      </c>
    </row>
    <row r="4409" spans="17:19" x14ac:dyDescent="0.25">
      <c r="Q4409" t="str">
        <f>IF(P4409="","",(VLOOKUP(P4409,Flora!$F$2:$M$7000,2,FALSE)))</f>
        <v/>
      </c>
      <c r="R4409" t="str">
        <f>IF(P4409="","",(VLOOKUP(P4409,Flora!$F$2:$M$7000,3,FALSE)))</f>
        <v/>
      </c>
      <c r="S4409" t="str">
        <f>IF(P4409="","",(VLOOKUP(P4409,Flora!$F$2:$M$7000,4,FALSE)))</f>
        <v/>
      </c>
    </row>
    <row r="4410" spans="17:19" x14ac:dyDescent="0.25">
      <c r="Q4410" t="str">
        <f>IF(P4410="","",(VLOOKUP(P4410,Flora!$F$2:$M$7000,2,FALSE)))</f>
        <v/>
      </c>
      <c r="R4410" t="str">
        <f>IF(P4410="","",(VLOOKUP(P4410,Flora!$F$2:$M$7000,3,FALSE)))</f>
        <v/>
      </c>
      <c r="S4410" t="str">
        <f>IF(P4410="","",(VLOOKUP(P4410,Flora!$F$2:$M$7000,4,FALSE)))</f>
        <v/>
      </c>
    </row>
    <row r="4411" spans="17:19" x14ac:dyDescent="0.25">
      <c r="Q4411" t="str">
        <f>IF(P4411="","",(VLOOKUP(P4411,Flora!$F$2:$M$7000,2,FALSE)))</f>
        <v/>
      </c>
      <c r="R4411" t="str">
        <f>IF(P4411="","",(VLOOKUP(P4411,Flora!$F$2:$M$7000,3,FALSE)))</f>
        <v/>
      </c>
      <c r="S4411" t="str">
        <f>IF(P4411="","",(VLOOKUP(P4411,Flora!$F$2:$M$7000,4,FALSE)))</f>
        <v/>
      </c>
    </row>
    <row r="4412" spans="17:19" x14ac:dyDescent="0.25">
      <c r="Q4412" t="str">
        <f>IF(P4412="","",(VLOOKUP(P4412,Flora!$F$2:$M$7000,2,FALSE)))</f>
        <v/>
      </c>
      <c r="R4412" t="str">
        <f>IF(P4412="","",(VLOOKUP(P4412,Flora!$F$2:$M$7000,3,FALSE)))</f>
        <v/>
      </c>
      <c r="S4412" t="str">
        <f>IF(P4412="","",(VLOOKUP(P4412,Flora!$F$2:$M$7000,4,FALSE)))</f>
        <v/>
      </c>
    </row>
    <row r="4413" spans="17:19" x14ac:dyDescent="0.25">
      <c r="Q4413" t="str">
        <f>IF(P4413="","",(VLOOKUP(P4413,Flora!$F$2:$M$7000,2,FALSE)))</f>
        <v/>
      </c>
      <c r="R4413" t="str">
        <f>IF(P4413="","",(VLOOKUP(P4413,Flora!$F$2:$M$7000,3,FALSE)))</f>
        <v/>
      </c>
      <c r="S4413" t="str">
        <f>IF(P4413="","",(VLOOKUP(P4413,Flora!$F$2:$M$7000,4,FALSE)))</f>
        <v/>
      </c>
    </row>
    <row r="4414" spans="17:19" x14ac:dyDescent="0.25">
      <c r="Q4414" t="str">
        <f>IF(P4414="","",(VLOOKUP(P4414,Flora!$F$2:$M$7000,2,FALSE)))</f>
        <v/>
      </c>
      <c r="R4414" t="str">
        <f>IF(P4414="","",(VLOOKUP(P4414,Flora!$F$2:$M$7000,3,FALSE)))</f>
        <v/>
      </c>
      <c r="S4414" t="str">
        <f>IF(P4414="","",(VLOOKUP(P4414,Flora!$F$2:$M$7000,4,FALSE)))</f>
        <v/>
      </c>
    </row>
    <row r="4415" spans="17:19" x14ac:dyDescent="0.25">
      <c r="Q4415" t="str">
        <f>IF(P4415="","",(VLOOKUP(P4415,Flora!$F$2:$M$7000,2,FALSE)))</f>
        <v/>
      </c>
      <c r="R4415" t="str">
        <f>IF(P4415="","",(VLOOKUP(P4415,Flora!$F$2:$M$7000,3,FALSE)))</f>
        <v/>
      </c>
      <c r="S4415" t="str">
        <f>IF(P4415="","",(VLOOKUP(P4415,Flora!$F$2:$M$7000,4,FALSE)))</f>
        <v/>
      </c>
    </row>
    <row r="4416" spans="17:19" x14ac:dyDescent="0.25">
      <c r="Q4416" t="str">
        <f>IF(P4416="","",(VLOOKUP(P4416,Flora!$F$2:$M$7000,2,FALSE)))</f>
        <v/>
      </c>
      <c r="R4416" t="str">
        <f>IF(P4416="","",(VLOOKUP(P4416,Flora!$F$2:$M$7000,3,FALSE)))</f>
        <v/>
      </c>
      <c r="S4416" t="str">
        <f>IF(P4416="","",(VLOOKUP(P4416,Flora!$F$2:$M$7000,4,FALSE)))</f>
        <v/>
      </c>
    </row>
    <row r="4417" spans="17:19" x14ac:dyDescent="0.25">
      <c r="Q4417" t="str">
        <f>IF(P4417="","",(VLOOKUP(P4417,Flora!$F$2:$M$7000,2,FALSE)))</f>
        <v/>
      </c>
      <c r="R4417" t="str">
        <f>IF(P4417="","",(VLOOKUP(P4417,Flora!$F$2:$M$7000,3,FALSE)))</f>
        <v/>
      </c>
      <c r="S4417" t="str">
        <f>IF(P4417="","",(VLOOKUP(P4417,Flora!$F$2:$M$7000,4,FALSE)))</f>
        <v/>
      </c>
    </row>
    <row r="4418" spans="17:19" x14ac:dyDescent="0.25">
      <c r="Q4418" t="str">
        <f>IF(P4418="","",(VLOOKUP(P4418,Flora!$F$2:$M$7000,2,FALSE)))</f>
        <v/>
      </c>
      <c r="R4418" t="str">
        <f>IF(P4418="","",(VLOOKUP(P4418,Flora!$F$2:$M$7000,3,FALSE)))</f>
        <v/>
      </c>
      <c r="S4418" t="str">
        <f>IF(P4418="","",(VLOOKUP(P4418,Flora!$F$2:$M$7000,4,FALSE)))</f>
        <v/>
      </c>
    </row>
    <row r="4419" spans="17:19" x14ac:dyDescent="0.25">
      <c r="Q4419" t="str">
        <f>IF(P4419="","",(VLOOKUP(P4419,Flora!$F$2:$M$7000,2,FALSE)))</f>
        <v/>
      </c>
      <c r="R4419" t="str">
        <f>IF(P4419="","",(VLOOKUP(P4419,Flora!$F$2:$M$7000,3,FALSE)))</f>
        <v/>
      </c>
      <c r="S4419" t="str">
        <f>IF(P4419="","",(VLOOKUP(P4419,Flora!$F$2:$M$7000,4,FALSE)))</f>
        <v/>
      </c>
    </row>
    <row r="4420" spans="17:19" x14ac:dyDescent="0.25">
      <c r="Q4420" t="str">
        <f>IF(P4420="","",(VLOOKUP(P4420,Flora!$F$2:$M$7000,2,FALSE)))</f>
        <v/>
      </c>
      <c r="R4420" t="str">
        <f>IF(P4420="","",(VLOOKUP(P4420,Flora!$F$2:$M$7000,3,FALSE)))</f>
        <v/>
      </c>
      <c r="S4420" t="str">
        <f>IF(P4420="","",(VLOOKUP(P4420,Flora!$F$2:$M$7000,4,FALSE)))</f>
        <v/>
      </c>
    </row>
    <row r="4421" spans="17:19" x14ac:dyDescent="0.25">
      <c r="Q4421" t="str">
        <f>IF(P4421="","",(VLOOKUP(P4421,Flora!$F$2:$M$7000,2,FALSE)))</f>
        <v/>
      </c>
      <c r="R4421" t="str">
        <f>IF(P4421="","",(VLOOKUP(P4421,Flora!$F$2:$M$7000,3,FALSE)))</f>
        <v/>
      </c>
      <c r="S4421" t="str">
        <f>IF(P4421="","",(VLOOKUP(P4421,Flora!$F$2:$M$7000,4,FALSE)))</f>
        <v/>
      </c>
    </row>
    <row r="4422" spans="17:19" x14ac:dyDescent="0.25">
      <c r="Q4422" t="str">
        <f>IF(P4422="","",(VLOOKUP(P4422,Flora!$F$2:$M$7000,2,FALSE)))</f>
        <v/>
      </c>
      <c r="R4422" t="str">
        <f>IF(P4422="","",(VLOOKUP(P4422,Flora!$F$2:$M$7000,3,FALSE)))</f>
        <v/>
      </c>
      <c r="S4422" t="str">
        <f>IF(P4422="","",(VLOOKUP(P4422,Flora!$F$2:$M$7000,4,FALSE)))</f>
        <v/>
      </c>
    </row>
    <row r="4423" spans="17:19" x14ac:dyDescent="0.25">
      <c r="Q4423" t="str">
        <f>IF(P4423="","",(VLOOKUP(P4423,Flora!$F$2:$M$7000,2,FALSE)))</f>
        <v/>
      </c>
      <c r="R4423" t="str">
        <f>IF(P4423="","",(VLOOKUP(P4423,Flora!$F$2:$M$7000,3,FALSE)))</f>
        <v/>
      </c>
      <c r="S4423" t="str">
        <f>IF(P4423="","",(VLOOKUP(P4423,Flora!$F$2:$M$7000,4,FALSE)))</f>
        <v/>
      </c>
    </row>
    <row r="4424" spans="17:19" x14ac:dyDescent="0.25">
      <c r="Q4424" t="str">
        <f>IF(P4424="","",(VLOOKUP(P4424,Flora!$F$2:$M$7000,2,FALSE)))</f>
        <v/>
      </c>
      <c r="R4424" t="str">
        <f>IF(P4424="","",(VLOOKUP(P4424,Flora!$F$2:$M$7000,3,FALSE)))</f>
        <v/>
      </c>
      <c r="S4424" t="str">
        <f>IF(P4424="","",(VLOOKUP(P4424,Flora!$F$2:$M$7000,4,FALSE)))</f>
        <v/>
      </c>
    </row>
    <row r="4425" spans="17:19" x14ac:dyDescent="0.25">
      <c r="Q4425" t="str">
        <f>IF(P4425="","",(VLOOKUP(P4425,Flora!$F$2:$M$7000,2,FALSE)))</f>
        <v/>
      </c>
      <c r="R4425" t="str">
        <f>IF(P4425="","",(VLOOKUP(P4425,Flora!$F$2:$M$7000,3,FALSE)))</f>
        <v/>
      </c>
      <c r="S4425" t="str">
        <f>IF(P4425="","",(VLOOKUP(P4425,Flora!$F$2:$M$7000,4,FALSE)))</f>
        <v/>
      </c>
    </row>
    <row r="4426" spans="17:19" x14ac:dyDescent="0.25">
      <c r="Q4426" t="str">
        <f>IF(P4426="","",(VLOOKUP(P4426,Flora!$F$2:$M$7000,2,FALSE)))</f>
        <v/>
      </c>
      <c r="R4426" t="str">
        <f>IF(P4426="","",(VLOOKUP(P4426,Flora!$F$2:$M$7000,3,FALSE)))</f>
        <v/>
      </c>
      <c r="S4426" t="str">
        <f>IF(P4426="","",(VLOOKUP(P4426,Flora!$F$2:$M$7000,4,FALSE)))</f>
        <v/>
      </c>
    </row>
    <row r="4427" spans="17:19" x14ac:dyDescent="0.25">
      <c r="Q4427" t="str">
        <f>IF(P4427="","",(VLOOKUP(P4427,Flora!$F$2:$M$7000,2,FALSE)))</f>
        <v/>
      </c>
      <c r="R4427" t="str">
        <f>IF(P4427="","",(VLOOKUP(P4427,Flora!$F$2:$M$7000,3,FALSE)))</f>
        <v/>
      </c>
      <c r="S4427" t="str">
        <f>IF(P4427="","",(VLOOKUP(P4427,Flora!$F$2:$M$7000,4,FALSE)))</f>
        <v/>
      </c>
    </row>
    <row r="4428" spans="17:19" x14ac:dyDescent="0.25">
      <c r="Q4428" t="str">
        <f>IF(P4428="","",(VLOOKUP(P4428,Flora!$F$2:$M$7000,2,FALSE)))</f>
        <v/>
      </c>
      <c r="R4428" t="str">
        <f>IF(P4428="","",(VLOOKUP(P4428,Flora!$F$2:$M$7000,3,FALSE)))</f>
        <v/>
      </c>
      <c r="S4428" t="str">
        <f>IF(P4428="","",(VLOOKUP(P4428,Flora!$F$2:$M$7000,4,FALSE)))</f>
        <v/>
      </c>
    </row>
    <row r="4429" spans="17:19" x14ac:dyDescent="0.25">
      <c r="Q4429" t="str">
        <f>IF(P4429="","",(VLOOKUP(P4429,Flora!$F$2:$M$7000,2,FALSE)))</f>
        <v/>
      </c>
      <c r="R4429" t="str">
        <f>IF(P4429="","",(VLOOKUP(P4429,Flora!$F$2:$M$7000,3,FALSE)))</f>
        <v/>
      </c>
      <c r="S4429" t="str">
        <f>IF(P4429="","",(VLOOKUP(P4429,Flora!$F$2:$M$7000,4,FALSE)))</f>
        <v/>
      </c>
    </row>
    <row r="4430" spans="17:19" x14ac:dyDescent="0.25">
      <c r="Q4430" t="str">
        <f>IF(P4430="","",(VLOOKUP(P4430,Flora!$F$2:$M$7000,2,FALSE)))</f>
        <v/>
      </c>
      <c r="R4430" t="str">
        <f>IF(P4430="","",(VLOOKUP(P4430,Flora!$F$2:$M$7000,3,FALSE)))</f>
        <v/>
      </c>
      <c r="S4430" t="str">
        <f>IF(P4430="","",(VLOOKUP(P4430,Flora!$F$2:$M$7000,4,FALSE)))</f>
        <v/>
      </c>
    </row>
    <row r="4431" spans="17:19" x14ac:dyDescent="0.25">
      <c r="Q4431" t="str">
        <f>IF(P4431="","",(VLOOKUP(P4431,Flora!$F$2:$M$7000,2,FALSE)))</f>
        <v/>
      </c>
      <c r="R4431" t="str">
        <f>IF(P4431="","",(VLOOKUP(P4431,Flora!$F$2:$M$7000,3,FALSE)))</f>
        <v/>
      </c>
      <c r="S4431" t="str">
        <f>IF(P4431="","",(VLOOKUP(P4431,Flora!$F$2:$M$7000,4,FALSE)))</f>
        <v/>
      </c>
    </row>
    <row r="4432" spans="17:19" x14ac:dyDescent="0.25">
      <c r="Q4432" t="str">
        <f>IF(P4432="","",(VLOOKUP(P4432,Flora!$F$2:$M$7000,2,FALSE)))</f>
        <v/>
      </c>
      <c r="R4432" t="str">
        <f>IF(P4432="","",(VLOOKUP(P4432,Flora!$F$2:$M$7000,3,FALSE)))</f>
        <v/>
      </c>
      <c r="S4432" t="str">
        <f>IF(P4432="","",(VLOOKUP(P4432,Flora!$F$2:$M$7000,4,FALSE)))</f>
        <v/>
      </c>
    </row>
    <row r="4433" spans="17:19" x14ac:dyDescent="0.25">
      <c r="Q4433" t="str">
        <f>IF(P4433="","",(VLOOKUP(P4433,Flora!$F$2:$M$7000,2,FALSE)))</f>
        <v/>
      </c>
      <c r="R4433" t="str">
        <f>IF(P4433="","",(VLOOKUP(P4433,Flora!$F$2:$M$7000,3,FALSE)))</f>
        <v/>
      </c>
      <c r="S4433" t="str">
        <f>IF(P4433="","",(VLOOKUP(P4433,Flora!$F$2:$M$7000,4,FALSE)))</f>
        <v/>
      </c>
    </row>
    <row r="4434" spans="17:19" x14ac:dyDescent="0.25">
      <c r="Q4434" t="str">
        <f>IF(P4434="","",(VLOOKUP(P4434,Flora!$F$2:$M$7000,2,FALSE)))</f>
        <v/>
      </c>
      <c r="R4434" t="str">
        <f>IF(P4434="","",(VLOOKUP(P4434,Flora!$F$2:$M$7000,3,FALSE)))</f>
        <v/>
      </c>
      <c r="S4434" t="str">
        <f>IF(P4434="","",(VLOOKUP(P4434,Flora!$F$2:$M$7000,4,FALSE)))</f>
        <v/>
      </c>
    </row>
    <row r="4435" spans="17:19" x14ac:dyDescent="0.25">
      <c r="Q4435" t="str">
        <f>IF(P4435="","",(VLOOKUP(P4435,Flora!$F$2:$M$7000,2,FALSE)))</f>
        <v/>
      </c>
      <c r="R4435" t="str">
        <f>IF(P4435="","",(VLOOKUP(P4435,Flora!$F$2:$M$7000,3,FALSE)))</f>
        <v/>
      </c>
      <c r="S4435" t="str">
        <f>IF(P4435="","",(VLOOKUP(P4435,Flora!$F$2:$M$7000,4,FALSE)))</f>
        <v/>
      </c>
    </row>
    <row r="4436" spans="17:19" x14ac:dyDescent="0.25">
      <c r="Q4436" t="str">
        <f>IF(P4436="","",(VLOOKUP(P4436,Flora!$F$2:$M$7000,2,FALSE)))</f>
        <v/>
      </c>
      <c r="R4436" t="str">
        <f>IF(P4436="","",(VLOOKUP(P4436,Flora!$F$2:$M$7000,3,FALSE)))</f>
        <v/>
      </c>
      <c r="S4436" t="str">
        <f>IF(P4436="","",(VLOOKUP(P4436,Flora!$F$2:$M$7000,4,FALSE)))</f>
        <v/>
      </c>
    </row>
    <row r="4437" spans="17:19" x14ac:dyDescent="0.25">
      <c r="Q4437" t="str">
        <f>IF(P4437="","",(VLOOKUP(P4437,Flora!$F$2:$M$7000,2,FALSE)))</f>
        <v/>
      </c>
      <c r="R4437" t="str">
        <f>IF(P4437="","",(VLOOKUP(P4437,Flora!$F$2:$M$7000,3,FALSE)))</f>
        <v/>
      </c>
      <c r="S4437" t="str">
        <f>IF(P4437="","",(VLOOKUP(P4437,Flora!$F$2:$M$7000,4,FALSE)))</f>
        <v/>
      </c>
    </row>
    <row r="4438" spans="17:19" x14ac:dyDescent="0.25">
      <c r="Q4438" t="str">
        <f>IF(P4438="","",(VLOOKUP(P4438,Flora!$F$2:$M$7000,2,FALSE)))</f>
        <v/>
      </c>
      <c r="R4438" t="str">
        <f>IF(P4438="","",(VLOOKUP(P4438,Flora!$F$2:$M$7000,3,FALSE)))</f>
        <v/>
      </c>
      <c r="S4438" t="str">
        <f>IF(P4438="","",(VLOOKUP(P4438,Flora!$F$2:$M$7000,4,FALSE)))</f>
        <v/>
      </c>
    </row>
    <row r="4439" spans="17:19" x14ac:dyDescent="0.25">
      <c r="Q4439" t="str">
        <f>IF(P4439="","",(VLOOKUP(P4439,Flora!$F$2:$M$7000,2,FALSE)))</f>
        <v/>
      </c>
      <c r="R4439" t="str">
        <f>IF(P4439="","",(VLOOKUP(P4439,Flora!$F$2:$M$7000,3,FALSE)))</f>
        <v/>
      </c>
      <c r="S4439" t="str">
        <f>IF(P4439="","",(VLOOKUP(P4439,Flora!$F$2:$M$7000,4,FALSE)))</f>
        <v/>
      </c>
    </row>
    <row r="4440" spans="17:19" x14ac:dyDescent="0.25">
      <c r="Q4440" t="str">
        <f>IF(P4440="","",(VLOOKUP(P4440,Flora!$F$2:$M$7000,2,FALSE)))</f>
        <v/>
      </c>
      <c r="R4440" t="str">
        <f>IF(P4440="","",(VLOOKUP(P4440,Flora!$F$2:$M$7000,3,FALSE)))</f>
        <v/>
      </c>
      <c r="S4440" t="str">
        <f>IF(P4440="","",(VLOOKUP(P4440,Flora!$F$2:$M$7000,4,FALSE)))</f>
        <v/>
      </c>
    </row>
    <row r="4441" spans="17:19" x14ac:dyDescent="0.25">
      <c r="Q4441" t="str">
        <f>IF(P4441="","",(VLOOKUP(P4441,Flora!$F$2:$M$7000,2,FALSE)))</f>
        <v/>
      </c>
      <c r="R4441" t="str">
        <f>IF(P4441="","",(VLOOKUP(P4441,Flora!$F$2:$M$7000,3,FALSE)))</f>
        <v/>
      </c>
      <c r="S4441" t="str">
        <f>IF(P4441="","",(VLOOKUP(P4441,Flora!$F$2:$M$7000,4,FALSE)))</f>
        <v/>
      </c>
    </row>
    <row r="4442" spans="17:19" x14ac:dyDescent="0.25">
      <c r="Q4442" t="str">
        <f>IF(P4442="","",(VLOOKUP(P4442,Flora!$F$2:$M$7000,2,FALSE)))</f>
        <v/>
      </c>
      <c r="R4442" t="str">
        <f>IF(P4442="","",(VLOOKUP(P4442,Flora!$F$2:$M$7000,3,FALSE)))</f>
        <v/>
      </c>
      <c r="S4442" t="str">
        <f>IF(P4442="","",(VLOOKUP(P4442,Flora!$F$2:$M$7000,4,FALSE)))</f>
        <v/>
      </c>
    </row>
    <row r="4443" spans="17:19" x14ac:dyDescent="0.25">
      <c r="Q4443" t="str">
        <f>IF(P4443="","",(VLOOKUP(P4443,Flora!$F$2:$M$7000,2,FALSE)))</f>
        <v/>
      </c>
      <c r="R4443" t="str">
        <f>IF(P4443="","",(VLOOKUP(P4443,Flora!$F$2:$M$7000,3,FALSE)))</f>
        <v/>
      </c>
      <c r="S4443" t="str">
        <f>IF(P4443="","",(VLOOKUP(P4443,Flora!$F$2:$M$7000,4,FALSE)))</f>
        <v/>
      </c>
    </row>
    <row r="4444" spans="17:19" x14ac:dyDescent="0.25">
      <c r="Q4444" t="str">
        <f>IF(P4444="","",(VLOOKUP(P4444,Flora!$F$2:$M$7000,2,FALSE)))</f>
        <v/>
      </c>
      <c r="R4444" t="str">
        <f>IF(P4444="","",(VLOOKUP(P4444,Flora!$F$2:$M$7000,3,FALSE)))</f>
        <v/>
      </c>
      <c r="S4444" t="str">
        <f>IF(P4444="","",(VLOOKUP(P4444,Flora!$F$2:$M$7000,4,FALSE)))</f>
        <v/>
      </c>
    </row>
    <row r="4445" spans="17:19" x14ac:dyDescent="0.25">
      <c r="Q4445" t="str">
        <f>IF(P4445="","",(VLOOKUP(P4445,Flora!$F$2:$M$7000,2,FALSE)))</f>
        <v/>
      </c>
      <c r="R4445" t="str">
        <f>IF(P4445="","",(VLOOKUP(P4445,Flora!$F$2:$M$7000,3,FALSE)))</f>
        <v/>
      </c>
      <c r="S4445" t="str">
        <f>IF(P4445="","",(VLOOKUP(P4445,Flora!$F$2:$M$7000,4,FALSE)))</f>
        <v/>
      </c>
    </row>
    <row r="4446" spans="17:19" x14ac:dyDescent="0.25">
      <c r="Q4446" t="str">
        <f>IF(P4446="","",(VLOOKUP(P4446,Flora!$F$2:$M$7000,2,FALSE)))</f>
        <v/>
      </c>
      <c r="R4446" t="str">
        <f>IF(P4446="","",(VLOOKUP(P4446,Flora!$F$2:$M$7000,3,FALSE)))</f>
        <v/>
      </c>
      <c r="S4446" t="str">
        <f>IF(P4446="","",(VLOOKUP(P4446,Flora!$F$2:$M$7000,4,FALSE)))</f>
        <v/>
      </c>
    </row>
    <row r="4447" spans="17:19" x14ac:dyDescent="0.25">
      <c r="Q4447" t="str">
        <f>IF(P4447="","",(VLOOKUP(P4447,Flora!$F$2:$M$7000,2,FALSE)))</f>
        <v/>
      </c>
      <c r="R4447" t="str">
        <f>IF(P4447="","",(VLOOKUP(P4447,Flora!$F$2:$M$7000,3,FALSE)))</f>
        <v/>
      </c>
      <c r="S4447" t="str">
        <f>IF(P4447="","",(VLOOKUP(P4447,Flora!$F$2:$M$7000,4,FALSE)))</f>
        <v/>
      </c>
    </row>
    <row r="4448" spans="17:19" x14ac:dyDescent="0.25">
      <c r="Q4448" t="str">
        <f>IF(P4448="","",(VLOOKUP(P4448,Flora!$F$2:$M$7000,2,FALSE)))</f>
        <v/>
      </c>
      <c r="R4448" t="str">
        <f>IF(P4448="","",(VLOOKUP(P4448,Flora!$F$2:$M$7000,3,FALSE)))</f>
        <v/>
      </c>
      <c r="S4448" t="str">
        <f>IF(P4448="","",(VLOOKUP(P4448,Flora!$F$2:$M$7000,4,FALSE)))</f>
        <v/>
      </c>
    </row>
    <row r="4449" spans="17:19" x14ac:dyDescent="0.25">
      <c r="Q4449" t="str">
        <f>IF(P4449="","",(VLOOKUP(P4449,Flora!$F$2:$M$7000,2,FALSE)))</f>
        <v/>
      </c>
      <c r="R4449" t="str">
        <f>IF(P4449="","",(VLOOKUP(P4449,Flora!$F$2:$M$7000,3,FALSE)))</f>
        <v/>
      </c>
      <c r="S4449" t="str">
        <f>IF(P4449="","",(VLOOKUP(P4449,Flora!$F$2:$M$7000,4,FALSE)))</f>
        <v/>
      </c>
    </row>
    <row r="4450" spans="17:19" x14ac:dyDescent="0.25">
      <c r="Q4450" t="str">
        <f>IF(P4450="","",(VLOOKUP(P4450,Flora!$F$2:$M$7000,2,FALSE)))</f>
        <v/>
      </c>
      <c r="R4450" t="str">
        <f>IF(P4450="","",(VLOOKUP(P4450,Flora!$F$2:$M$7000,3,FALSE)))</f>
        <v/>
      </c>
      <c r="S4450" t="str">
        <f>IF(P4450="","",(VLOOKUP(P4450,Flora!$F$2:$M$7000,4,FALSE)))</f>
        <v/>
      </c>
    </row>
    <row r="4451" spans="17:19" x14ac:dyDescent="0.25">
      <c r="Q4451" t="str">
        <f>IF(P4451="","",(VLOOKUP(P4451,Flora!$F$2:$M$7000,2,FALSE)))</f>
        <v/>
      </c>
      <c r="R4451" t="str">
        <f>IF(P4451="","",(VLOOKUP(P4451,Flora!$F$2:$M$7000,3,FALSE)))</f>
        <v/>
      </c>
      <c r="S4451" t="str">
        <f>IF(P4451="","",(VLOOKUP(P4451,Flora!$F$2:$M$7000,4,FALSE)))</f>
        <v/>
      </c>
    </row>
    <row r="4452" spans="17:19" x14ac:dyDescent="0.25">
      <c r="Q4452" t="str">
        <f>IF(P4452="","",(VLOOKUP(P4452,Flora!$F$2:$M$7000,2,FALSE)))</f>
        <v/>
      </c>
      <c r="R4452" t="str">
        <f>IF(P4452="","",(VLOOKUP(P4452,Flora!$F$2:$M$7000,3,FALSE)))</f>
        <v/>
      </c>
      <c r="S4452" t="str">
        <f>IF(P4452="","",(VLOOKUP(P4452,Flora!$F$2:$M$7000,4,FALSE)))</f>
        <v/>
      </c>
    </row>
    <row r="4453" spans="17:19" x14ac:dyDescent="0.25">
      <c r="Q4453" t="str">
        <f>IF(P4453="","",(VLOOKUP(P4453,Flora!$F$2:$M$7000,2,FALSE)))</f>
        <v/>
      </c>
      <c r="R4453" t="str">
        <f>IF(P4453="","",(VLOOKUP(P4453,Flora!$F$2:$M$7000,3,FALSE)))</f>
        <v/>
      </c>
      <c r="S4453" t="str">
        <f>IF(P4453="","",(VLOOKUP(P4453,Flora!$F$2:$M$7000,4,FALSE)))</f>
        <v/>
      </c>
    </row>
    <row r="4454" spans="17:19" x14ac:dyDescent="0.25">
      <c r="Q4454" t="str">
        <f>IF(P4454="","",(VLOOKUP(P4454,Flora!$F$2:$M$7000,2,FALSE)))</f>
        <v/>
      </c>
      <c r="R4454" t="str">
        <f>IF(P4454="","",(VLOOKUP(P4454,Flora!$F$2:$M$7000,3,FALSE)))</f>
        <v/>
      </c>
      <c r="S4454" t="str">
        <f>IF(P4454="","",(VLOOKUP(P4454,Flora!$F$2:$M$7000,4,FALSE)))</f>
        <v/>
      </c>
    </row>
    <row r="4455" spans="17:19" x14ac:dyDescent="0.25">
      <c r="Q4455" t="str">
        <f>IF(P4455="","",(VLOOKUP(P4455,Flora!$F$2:$M$7000,2,FALSE)))</f>
        <v/>
      </c>
      <c r="R4455" t="str">
        <f>IF(P4455="","",(VLOOKUP(P4455,Flora!$F$2:$M$7000,3,FALSE)))</f>
        <v/>
      </c>
      <c r="S4455" t="str">
        <f>IF(P4455="","",(VLOOKUP(P4455,Flora!$F$2:$M$7000,4,FALSE)))</f>
        <v/>
      </c>
    </row>
    <row r="4456" spans="17:19" x14ac:dyDescent="0.25">
      <c r="Q4456" t="str">
        <f>IF(P4456="","",(VLOOKUP(P4456,Flora!$F$2:$M$7000,2,FALSE)))</f>
        <v/>
      </c>
      <c r="R4456" t="str">
        <f>IF(P4456="","",(VLOOKUP(P4456,Flora!$F$2:$M$7000,3,FALSE)))</f>
        <v/>
      </c>
      <c r="S4456" t="str">
        <f>IF(P4456="","",(VLOOKUP(P4456,Flora!$F$2:$M$7000,4,FALSE)))</f>
        <v/>
      </c>
    </row>
    <row r="4457" spans="17:19" x14ac:dyDescent="0.25">
      <c r="Q4457" t="str">
        <f>IF(P4457="","",(VLOOKUP(P4457,Flora!$F$2:$M$7000,2,FALSE)))</f>
        <v/>
      </c>
      <c r="R4457" t="str">
        <f>IF(P4457="","",(VLOOKUP(P4457,Flora!$F$2:$M$7000,3,FALSE)))</f>
        <v/>
      </c>
      <c r="S4457" t="str">
        <f>IF(P4457="","",(VLOOKUP(P4457,Flora!$F$2:$M$7000,4,FALSE)))</f>
        <v/>
      </c>
    </row>
    <row r="4458" spans="17:19" x14ac:dyDescent="0.25">
      <c r="Q4458" t="str">
        <f>IF(P4458="","",(VLOOKUP(P4458,Flora!$F$2:$M$7000,2,FALSE)))</f>
        <v/>
      </c>
      <c r="R4458" t="str">
        <f>IF(P4458="","",(VLOOKUP(P4458,Flora!$F$2:$M$7000,3,FALSE)))</f>
        <v/>
      </c>
      <c r="S4458" t="str">
        <f>IF(P4458="","",(VLOOKUP(P4458,Flora!$F$2:$M$7000,4,FALSE)))</f>
        <v/>
      </c>
    </row>
    <row r="4459" spans="17:19" x14ac:dyDescent="0.25">
      <c r="Q4459" t="str">
        <f>IF(P4459="","",(VLOOKUP(P4459,Flora!$F$2:$M$7000,2,FALSE)))</f>
        <v/>
      </c>
      <c r="R4459" t="str">
        <f>IF(P4459="","",(VLOOKUP(P4459,Flora!$F$2:$M$7000,3,FALSE)))</f>
        <v/>
      </c>
      <c r="S4459" t="str">
        <f>IF(P4459="","",(VLOOKUP(P4459,Flora!$F$2:$M$7000,4,FALSE)))</f>
        <v/>
      </c>
    </row>
    <row r="4460" spans="17:19" x14ac:dyDescent="0.25">
      <c r="Q4460" t="str">
        <f>IF(P4460="","",(VLOOKUP(P4460,Flora!$F$2:$M$7000,2,FALSE)))</f>
        <v/>
      </c>
      <c r="R4460" t="str">
        <f>IF(P4460="","",(VLOOKUP(P4460,Flora!$F$2:$M$7000,3,FALSE)))</f>
        <v/>
      </c>
      <c r="S4460" t="str">
        <f>IF(P4460="","",(VLOOKUP(P4460,Flora!$F$2:$M$7000,4,FALSE)))</f>
        <v/>
      </c>
    </row>
    <row r="4461" spans="17:19" x14ac:dyDescent="0.25">
      <c r="Q4461" t="str">
        <f>IF(P4461="","",(VLOOKUP(P4461,Flora!$F$2:$M$7000,2,FALSE)))</f>
        <v/>
      </c>
      <c r="R4461" t="str">
        <f>IF(P4461="","",(VLOOKUP(P4461,Flora!$F$2:$M$7000,3,FALSE)))</f>
        <v/>
      </c>
      <c r="S4461" t="str">
        <f>IF(P4461="","",(VLOOKUP(P4461,Flora!$F$2:$M$7000,4,FALSE)))</f>
        <v/>
      </c>
    </row>
    <row r="4462" spans="17:19" x14ac:dyDescent="0.25">
      <c r="Q4462" t="str">
        <f>IF(P4462="","",(VLOOKUP(P4462,Flora!$F$2:$M$7000,2,FALSE)))</f>
        <v/>
      </c>
      <c r="R4462" t="str">
        <f>IF(P4462="","",(VLOOKUP(P4462,Flora!$F$2:$M$7000,3,FALSE)))</f>
        <v/>
      </c>
      <c r="S4462" t="str">
        <f>IF(P4462="","",(VLOOKUP(P4462,Flora!$F$2:$M$7000,4,FALSE)))</f>
        <v/>
      </c>
    </row>
    <row r="4463" spans="17:19" x14ac:dyDescent="0.25">
      <c r="Q4463" t="str">
        <f>IF(P4463="","",(VLOOKUP(P4463,Flora!$F$2:$M$7000,2,FALSE)))</f>
        <v/>
      </c>
      <c r="R4463" t="str">
        <f>IF(P4463="","",(VLOOKUP(P4463,Flora!$F$2:$M$7000,3,FALSE)))</f>
        <v/>
      </c>
      <c r="S4463" t="str">
        <f>IF(P4463="","",(VLOOKUP(P4463,Flora!$F$2:$M$7000,4,FALSE)))</f>
        <v/>
      </c>
    </row>
    <row r="4464" spans="17:19" x14ac:dyDescent="0.25">
      <c r="Q4464" t="str">
        <f>IF(P4464="","",(VLOOKUP(P4464,Flora!$F$2:$M$7000,2,FALSE)))</f>
        <v/>
      </c>
      <c r="R4464" t="str">
        <f>IF(P4464="","",(VLOOKUP(P4464,Flora!$F$2:$M$7000,3,FALSE)))</f>
        <v/>
      </c>
      <c r="S4464" t="str">
        <f>IF(P4464="","",(VLOOKUP(P4464,Flora!$F$2:$M$7000,4,FALSE)))</f>
        <v/>
      </c>
    </row>
    <row r="4465" spans="17:19" x14ac:dyDescent="0.25">
      <c r="Q4465" t="str">
        <f>IF(P4465="","",(VLOOKUP(P4465,Flora!$F$2:$M$7000,2,FALSE)))</f>
        <v/>
      </c>
      <c r="R4465" t="str">
        <f>IF(P4465="","",(VLOOKUP(P4465,Flora!$F$2:$M$7000,3,FALSE)))</f>
        <v/>
      </c>
      <c r="S4465" t="str">
        <f>IF(P4465="","",(VLOOKUP(P4465,Flora!$F$2:$M$7000,4,FALSE)))</f>
        <v/>
      </c>
    </row>
    <row r="4466" spans="17:19" x14ac:dyDescent="0.25">
      <c r="Q4466" t="str">
        <f>IF(P4466="","",(VLOOKUP(P4466,Flora!$F$2:$M$7000,2,FALSE)))</f>
        <v/>
      </c>
      <c r="R4466" t="str">
        <f>IF(P4466="","",(VLOOKUP(P4466,Flora!$F$2:$M$7000,3,FALSE)))</f>
        <v/>
      </c>
      <c r="S4466" t="str">
        <f>IF(P4466="","",(VLOOKUP(P4466,Flora!$F$2:$M$7000,4,FALSE)))</f>
        <v/>
      </c>
    </row>
    <row r="4467" spans="17:19" x14ac:dyDescent="0.25">
      <c r="Q4467" t="str">
        <f>IF(P4467="","",(VLOOKUP(P4467,Flora!$F$2:$M$7000,2,FALSE)))</f>
        <v/>
      </c>
      <c r="R4467" t="str">
        <f>IF(P4467="","",(VLOOKUP(P4467,Flora!$F$2:$M$7000,3,FALSE)))</f>
        <v/>
      </c>
      <c r="S4467" t="str">
        <f>IF(P4467="","",(VLOOKUP(P4467,Flora!$F$2:$M$7000,4,FALSE)))</f>
        <v/>
      </c>
    </row>
    <row r="4468" spans="17:19" x14ac:dyDescent="0.25">
      <c r="Q4468" t="str">
        <f>IF(P4468="","",(VLOOKUP(P4468,Flora!$F$2:$M$7000,2,FALSE)))</f>
        <v/>
      </c>
      <c r="R4468" t="str">
        <f>IF(P4468="","",(VLOOKUP(P4468,Flora!$F$2:$M$7000,3,FALSE)))</f>
        <v/>
      </c>
      <c r="S4468" t="str">
        <f>IF(P4468="","",(VLOOKUP(P4468,Flora!$F$2:$M$7000,4,FALSE)))</f>
        <v/>
      </c>
    </row>
    <row r="4469" spans="17:19" x14ac:dyDescent="0.25">
      <c r="Q4469" t="str">
        <f>IF(P4469="","",(VLOOKUP(P4469,Flora!$F$2:$M$7000,2,FALSE)))</f>
        <v/>
      </c>
      <c r="R4469" t="str">
        <f>IF(P4469="","",(VLOOKUP(P4469,Flora!$F$2:$M$7000,3,FALSE)))</f>
        <v/>
      </c>
      <c r="S4469" t="str">
        <f>IF(P4469="","",(VLOOKUP(P4469,Flora!$F$2:$M$7000,4,FALSE)))</f>
        <v/>
      </c>
    </row>
    <row r="4470" spans="17:19" x14ac:dyDescent="0.25">
      <c r="Q4470" t="str">
        <f>IF(P4470="","",(VLOOKUP(P4470,Flora!$F$2:$M$7000,2,FALSE)))</f>
        <v/>
      </c>
      <c r="R4470" t="str">
        <f>IF(P4470="","",(VLOOKUP(P4470,Flora!$F$2:$M$7000,3,FALSE)))</f>
        <v/>
      </c>
      <c r="S4470" t="str">
        <f>IF(P4470="","",(VLOOKUP(P4470,Flora!$F$2:$M$7000,4,FALSE)))</f>
        <v/>
      </c>
    </row>
    <row r="4471" spans="17:19" x14ac:dyDescent="0.25">
      <c r="Q4471" t="str">
        <f>IF(P4471="","",(VLOOKUP(P4471,Flora!$F$2:$M$7000,2,FALSE)))</f>
        <v/>
      </c>
      <c r="R4471" t="str">
        <f>IF(P4471="","",(VLOOKUP(P4471,Flora!$F$2:$M$7000,3,FALSE)))</f>
        <v/>
      </c>
      <c r="S4471" t="str">
        <f>IF(P4471="","",(VLOOKUP(P4471,Flora!$F$2:$M$7000,4,FALSE)))</f>
        <v/>
      </c>
    </row>
    <row r="4472" spans="17:19" x14ac:dyDescent="0.25">
      <c r="Q4472" t="str">
        <f>IF(P4472="","",(VLOOKUP(P4472,Flora!$F$2:$M$7000,2,FALSE)))</f>
        <v/>
      </c>
      <c r="R4472" t="str">
        <f>IF(P4472="","",(VLOOKUP(P4472,Flora!$F$2:$M$7000,3,FALSE)))</f>
        <v/>
      </c>
      <c r="S4472" t="str">
        <f>IF(P4472="","",(VLOOKUP(P4472,Flora!$F$2:$M$7000,4,FALSE)))</f>
        <v/>
      </c>
    </row>
    <row r="4473" spans="17:19" x14ac:dyDescent="0.25">
      <c r="Q4473" t="str">
        <f>IF(P4473="","",(VLOOKUP(P4473,Flora!$F$2:$M$7000,2,FALSE)))</f>
        <v/>
      </c>
      <c r="R4473" t="str">
        <f>IF(P4473="","",(VLOOKUP(P4473,Flora!$F$2:$M$7000,3,FALSE)))</f>
        <v/>
      </c>
      <c r="S4473" t="str">
        <f>IF(P4473="","",(VLOOKUP(P4473,Flora!$F$2:$M$7000,4,FALSE)))</f>
        <v/>
      </c>
    </row>
    <row r="4474" spans="17:19" x14ac:dyDescent="0.25">
      <c r="Q4474" t="str">
        <f>IF(P4474="","",(VLOOKUP(P4474,Flora!$F$2:$M$7000,2,FALSE)))</f>
        <v/>
      </c>
      <c r="R4474" t="str">
        <f>IF(P4474="","",(VLOOKUP(P4474,Flora!$F$2:$M$7000,3,FALSE)))</f>
        <v/>
      </c>
      <c r="S4474" t="str">
        <f>IF(P4474="","",(VLOOKUP(P4474,Flora!$F$2:$M$7000,4,FALSE)))</f>
        <v/>
      </c>
    </row>
    <row r="4475" spans="17:19" x14ac:dyDescent="0.25">
      <c r="Q4475" t="str">
        <f>IF(P4475="","",(VLOOKUP(P4475,Flora!$F$2:$M$7000,2,FALSE)))</f>
        <v/>
      </c>
      <c r="R4475" t="str">
        <f>IF(P4475="","",(VLOOKUP(P4475,Flora!$F$2:$M$7000,3,FALSE)))</f>
        <v/>
      </c>
      <c r="S4475" t="str">
        <f>IF(P4475="","",(VLOOKUP(P4475,Flora!$F$2:$M$7000,4,FALSE)))</f>
        <v/>
      </c>
    </row>
    <row r="4476" spans="17:19" x14ac:dyDescent="0.25">
      <c r="Q4476" t="str">
        <f>IF(P4476="","",(VLOOKUP(P4476,Flora!$F$2:$M$7000,2,FALSE)))</f>
        <v/>
      </c>
      <c r="R4476" t="str">
        <f>IF(P4476="","",(VLOOKUP(P4476,Flora!$F$2:$M$7000,3,FALSE)))</f>
        <v/>
      </c>
      <c r="S4476" t="str">
        <f>IF(P4476="","",(VLOOKUP(P4476,Flora!$F$2:$M$7000,4,FALSE)))</f>
        <v/>
      </c>
    </row>
    <row r="4477" spans="17:19" x14ac:dyDescent="0.25">
      <c r="Q4477" t="str">
        <f>IF(P4477="","",(VLOOKUP(P4477,Flora!$F$2:$M$7000,2,FALSE)))</f>
        <v/>
      </c>
      <c r="R4477" t="str">
        <f>IF(P4477="","",(VLOOKUP(P4477,Flora!$F$2:$M$7000,3,FALSE)))</f>
        <v/>
      </c>
      <c r="S4477" t="str">
        <f>IF(P4477="","",(VLOOKUP(P4477,Flora!$F$2:$M$7000,4,FALSE)))</f>
        <v/>
      </c>
    </row>
    <row r="4478" spans="17:19" x14ac:dyDescent="0.25">
      <c r="Q4478" t="str">
        <f>IF(P4478="","",(VLOOKUP(P4478,Flora!$F$2:$M$7000,2,FALSE)))</f>
        <v/>
      </c>
      <c r="R4478" t="str">
        <f>IF(P4478="","",(VLOOKUP(P4478,Flora!$F$2:$M$7000,3,FALSE)))</f>
        <v/>
      </c>
      <c r="S4478" t="str">
        <f>IF(P4478="","",(VLOOKUP(P4478,Flora!$F$2:$M$7000,4,FALSE)))</f>
        <v/>
      </c>
    </row>
    <row r="4479" spans="17:19" x14ac:dyDescent="0.25">
      <c r="Q4479" t="str">
        <f>IF(P4479="","",(VLOOKUP(P4479,Flora!$F$2:$M$7000,2,FALSE)))</f>
        <v/>
      </c>
      <c r="R4479" t="str">
        <f>IF(P4479="","",(VLOOKUP(P4479,Flora!$F$2:$M$7000,3,FALSE)))</f>
        <v/>
      </c>
      <c r="S4479" t="str">
        <f>IF(P4479="","",(VLOOKUP(P4479,Flora!$F$2:$M$7000,4,FALSE)))</f>
        <v/>
      </c>
    </row>
    <row r="4480" spans="17:19" x14ac:dyDescent="0.25">
      <c r="Q4480" t="str">
        <f>IF(P4480="","",(VLOOKUP(P4480,Flora!$F$2:$M$7000,2,FALSE)))</f>
        <v/>
      </c>
      <c r="R4480" t="str">
        <f>IF(P4480="","",(VLOOKUP(P4480,Flora!$F$2:$M$7000,3,FALSE)))</f>
        <v/>
      </c>
      <c r="S4480" t="str">
        <f>IF(P4480="","",(VLOOKUP(P4480,Flora!$F$2:$M$7000,4,FALSE)))</f>
        <v/>
      </c>
    </row>
    <row r="4481" spans="17:19" x14ac:dyDescent="0.25">
      <c r="Q4481" t="str">
        <f>IF(P4481="","",(VLOOKUP(P4481,Flora!$F$2:$M$7000,2,FALSE)))</f>
        <v/>
      </c>
      <c r="R4481" t="str">
        <f>IF(P4481="","",(VLOOKUP(P4481,Flora!$F$2:$M$7000,3,FALSE)))</f>
        <v/>
      </c>
      <c r="S4481" t="str">
        <f>IF(P4481="","",(VLOOKUP(P4481,Flora!$F$2:$M$7000,4,FALSE)))</f>
        <v/>
      </c>
    </row>
    <row r="4482" spans="17:19" x14ac:dyDescent="0.25">
      <c r="Q4482" t="str">
        <f>IF(P4482="","",(VLOOKUP(P4482,Flora!$F$2:$M$7000,2,FALSE)))</f>
        <v/>
      </c>
      <c r="R4482" t="str">
        <f>IF(P4482="","",(VLOOKUP(P4482,Flora!$F$2:$M$7000,3,FALSE)))</f>
        <v/>
      </c>
      <c r="S4482" t="str">
        <f>IF(P4482="","",(VLOOKUP(P4482,Flora!$F$2:$M$7000,4,FALSE)))</f>
        <v/>
      </c>
    </row>
    <row r="4483" spans="17:19" x14ac:dyDescent="0.25">
      <c r="Q4483" t="str">
        <f>IF(P4483="","",(VLOOKUP(P4483,Flora!$F$2:$M$7000,2,FALSE)))</f>
        <v/>
      </c>
      <c r="R4483" t="str">
        <f>IF(P4483="","",(VLOOKUP(P4483,Flora!$F$2:$M$7000,3,FALSE)))</f>
        <v/>
      </c>
      <c r="S4483" t="str">
        <f>IF(P4483="","",(VLOOKUP(P4483,Flora!$F$2:$M$7000,4,FALSE)))</f>
        <v/>
      </c>
    </row>
    <row r="4484" spans="17:19" x14ac:dyDescent="0.25">
      <c r="Q4484" t="str">
        <f>IF(P4484="","",(VLOOKUP(P4484,Flora!$F$2:$M$7000,2,FALSE)))</f>
        <v/>
      </c>
      <c r="R4484" t="str">
        <f>IF(P4484="","",(VLOOKUP(P4484,Flora!$F$2:$M$7000,3,FALSE)))</f>
        <v/>
      </c>
      <c r="S4484" t="str">
        <f>IF(P4484="","",(VLOOKUP(P4484,Flora!$F$2:$M$7000,4,FALSE)))</f>
        <v/>
      </c>
    </row>
    <row r="4485" spans="17:19" x14ac:dyDescent="0.25">
      <c r="Q4485" t="str">
        <f>IF(P4485="","",(VLOOKUP(P4485,Flora!$F$2:$M$7000,2,FALSE)))</f>
        <v/>
      </c>
      <c r="R4485" t="str">
        <f>IF(P4485="","",(VLOOKUP(P4485,Flora!$F$2:$M$7000,3,FALSE)))</f>
        <v/>
      </c>
      <c r="S4485" t="str">
        <f>IF(P4485="","",(VLOOKUP(P4485,Flora!$F$2:$M$7000,4,FALSE)))</f>
        <v/>
      </c>
    </row>
    <row r="4486" spans="17:19" x14ac:dyDescent="0.25">
      <c r="Q4486" t="str">
        <f>IF(P4486="","",(VLOOKUP(P4486,Flora!$F$2:$M$7000,2,FALSE)))</f>
        <v/>
      </c>
      <c r="R4486" t="str">
        <f>IF(P4486="","",(VLOOKUP(P4486,Flora!$F$2:$M$7000,3,FALSE)))</f>
        <v/>
      </c>
      <c r="S4486" t="str">
        <f>IF(P4486="","",(VLOOKUP(P4486,Flora!$F$2:$M$7000,4,FALSE)))</f>
        <v/>
      </c>
    </row>
    <row r="4487" spans="17:19" x14ac:dyDescent="0.25">
      <c r="Q4487" t="str">
        <f>IF(P4487="","",(VLOOKUP(P4487,Flora!$F$2:$M$7000,2,FALSE)))</f>
        <v/>
      </c>
      <c r="R4487" t="str">
        <f>IF(P4487="","",(VLOOKUP(P4487,Flora!$F$2:$M$7000,3,FALSE)))</f>
        <v/>
      </c>
      <c r="S4487" t="str">
        <f>IF(P4487="","",(VLOOKUP(P4487,Flora!$F$2:$M$7000,4,FALSE)))</f>
        <v/>
      </c>
    </row>
    <row r="4488" spans="17:19" x14ac:dyDescent="0.25">
      <c r="Q4488" t="str">
        <f>IF(P4488="","",(VLOOKUP(P4488,Flora!$F$2:$M$7000,2,FALSE)))</f>
        <v/>
      </c>
      <c r="R4488" t="str">
        <f>IF(P4488="","",(VLOOKUP(P4488,Flora!$F$2:$M$7000,3,FALSE)))</f>
        <v/>
      </c>
      <c r="S4488" t="str">
        <f>IF(P4488="","",(VLOOKUP(P4488,Flora!$F$2:$M$7000,4,FALSE)))</f>
        <v/>
      </c>
    </row>
    <row r="4489" spans="17:19" x14ac:dyDescent="0.25">
      <c r="Q4489" t="str">
        <f>IF(P4489="","",(VLOOKUP(P4489,Flora!$F$2:$M$7000,2,FALSE)))</f>
        <v/>
      </c>
      <c r="R4489" t="str">
        <f>IF(P4489="","",(VLOOKUP(P4489,Flora!$F$2:$M$7000,3,FALSE)))</f>
        <v/>
      </c>
      <c r="S4489" t="str">
        <f>IF(P4489="","",(VLOOKUP(P4489,Flora!$F$2:$M$7000,4,FALSE)))</f>
        <v/>
      </c>
    </row>
    <row r="4490" spans="17:19" x14ac:dyDescent="0.25">
      <c r="Q4490" t="str">
        <f>IF(P4490="","",(VLOOKUP(P4490,Flora!$F$2:$M$7000,2,FALSE)))</f>
        <v/>
      </c>
      <c r="R4490" t="str">
        <f>IF(P4490="","",(VLOOKUP(P4490,Flora!$F$2:$M$7000,3,FALSE)))</f>
        <v/>
      </c>
      <c r="S4490" t="str">
        <f>IF(P4490="","",(VLOOKUP(P4490,Flora!$F$2:$M$7000,4,FALSE)))</f>
        <v/>
      </c>
    </row>
    <row r="4491" spans="17:19" x14ac:dyDescent="0.25">
      <c r="Q4491" t="str">
        <f>IF(P4491="","",(VLOOKUP(P4491,Flora!$F$2:$M$7000,2,FALSE)))</f>
        <v/>
      </c>
      <c r="R4491" t="str">
        <f>IF(P4491="","",(VLOOKUP(P4491,Flora!$F$2:$M$7000,3,FALSE)))</f>
        <v/>
      </c>
      <c r="S4491" t="str">
        <f>IF(P4491="","",(VLOOKUP(P4491,Flora!$F$2:$M$7000,4,FALSE)))</f>
        <v/>
      </c>
    </row>
    <row r="4492" spans="17:19" x14ac:dyDescent="0.25">
      <c r="Q4492" t="str">
        <f>IF(P4492="","",(VLOOKUP(P4492,Flora!$F$2:$M$7000,2,FALSE)))</f>
        <v/>
      </c>
      <c r="R4492" t="str">
        <f>IF(P4492="","",(VLOOKUP(P4492,Flora!$F$2:$M$7000,3,FALSE)))</f>
        <v/>
      </c>
      <c r="S4492" t="str">
        <f>IF(P4492="","",(VLOOKUP(P4492,Flora!$F$2:$M$7000,4,FALSE)))</f>
        <v/>
      </c>
    </row>
    <row r="4493" spans="17:19" x14ac:dyDescent="0.25">
      <c r="Q4493" t="str">
        <f>IF(P4493="","",(VLOOKUP(P4493,Flora!$F$2:$M$7000,2,FALSE)))</f>
        <v/>
      </c>
      <c r="R4493" t="str">
        <f>IF(P4493="","",(VLOOKUP(P4493,Flora!$F$2:$M$7000,3,FALSE)))</f>
        <v/>
      </c>
      <c r="S4493" t="str">
        <f>IF(P4493="","",(VLOOKUP(P4493,Flora!$F$2:$M$7000,4,FALSE)))</f>
        <v/>
      </c>
    </row>
    <row r="4494" spans="17:19" x14ac:dyDescent="0.25">
      <c r="Q4494" t="str">
        <f>IF(P4494="","",(VLOOKUP(P4494,Flora!$F$2:$M$7000,2,FALSE)))</f>
        <v/>
      </c>
      <c r="R4494" t="str">
        <f>IF(P4494="","",(VLOOKUP(P4494,Flora!$F$2:$M$7000,3,FALSE)))</f>
        <v/>
      </c>
      <c r="S4494" t="str">
        <f>IF(P4494="","",(VLOOKUP(P4494,Flora!$F$2:$M$7000,4,FALSE)))</f>
        <v/>
      </c>
    </row>
    <row r="4495" spans="17:19" x14ac:dyDescent="0.25">
      <c r="Q4495" t="str">
        <f>IF(P4495="","",(VLOOKUP(P4495,Flora!$F$2:$M$7000,2,FALSE)))</f>
        <v/>
      </c>
      <c r="R4495" t="str">
        <f>IF(P4495="","",(VLOOKUP(P4495,Flora!$F$2:$M$7000,3,FALSE)))</f>
        <v/>
      </c>
      <c r="S4495" t="str">
        <f>IF(P4495="","",(VLOOKUP(P4495,Flora!$F$2:$M$7000,4,FALSE)))</f>
        <v/>
      </c>
    </row>
    <row r="4496" spans="17:19" x14ac:dyDescent="0.25">
      <c r="Q4496" t="str">
        <f>IF(P4496="","",(VLOOKUP(P4496,Flora!$F$2:$M$7000,2,FALSE)))</f>
        <v/>
      </c>
      <c r="R4496" t="str">
        <f>IF(P4496="","",(VLOOKUP(P4496,Flora!$F$2:$M$7000,3,FALSE)))</f>
        <v/>
      </c>
      <c r="S4496" t="str">
        <f>IF(P4496="","",(VLOOKUP(P4496,Flora!$F$2:$M$7000,4,FALSE)))</f>
        <v/>
      </c>
    </row>
    <row r="4497" spans="17:19" x14ac:dyDescent="0.25">
      <c r="Q4497" t="str">
        <f>IF(P4497="","",(VLOOKUP(P4497,Flora!$F$2:$M$7000,2,FALSE)))</f>
        <v/>
      </c>
      <c r="R4497" t="str">
        <f>IF(P4497="","",(VLOOKUP(P4497,Flora!$F$2:$M$7000,3,FALSE)))</f>
        <v/>
      </c>
      <c r="S4497" t="str">
        <f>IF(P4497="","",(VLOOKUP(P4497,Flora!$F$2:$M$7000,4,FALSE)))</f>
        <v/>
      </c>
    </row>
    <row r="4498" spans="17:19" x14ac:dyDescent="0.25">
      <c r="Q4498" t="str">
        <f>IF(P4498="","",(VLOOKUP(P4498,Flora!$F$2:$M$7000,2,FALSE)))</f>
        <v/>
      </c>
      <c r="R4498" t="str">
        <f>IF(P4498="","",(VLOOKUP(P4498,Flora!$F$2:$M$7000,3,FALSE)))</f>
        <v/>
      </c>
      <c r="S4498" t="str">
        <f>IF(P4498="","",(VLOOKUP(P4498,Flora!$F$2:$M$7000,4,FALSE)))</f>
        <v/>
      </c>
    </row>
    <row r="4499" spans="17:19" x14ac:dyDescent="0.25">
      <c r="Q4499" t="str">
        <f>IF(P4499="","",(VLOOKUP(P4499,Flora!$F$2:$M$7000,2,FALSE)))</f>
        <v/>
      </c>
      <c r="R4499" t="str">
        <f>IF(P4499="","",(VLOOKUP(P4499,Flora!$F$2:$M$7000,3,FALSE)))</f>
        <v/>
      </c>
      <c r="S4499" t="str">
        <f>IF(P4499="","",(VLOOKUP(P4499,Flora!$F$2:$M$7000,4,FALSE)))</f>
        <v/>
      </c>
    </row>
    <row r="4500" spans="17:19" x14ac:dyDescent="0.25">
      <c r="Q4500" t="str">
        <f>IF(P4500="","",(VLOOKUP(P4500,Flora!$F$2:$M$7000,2,FALSE)))</f>
        <v/>
      </c>
      <c r="R4500" t="str">
        <f>IF(P4500="","",(VLOOKUP(P4500,Flora!$F$2:$M$7000,3,FALSE)))</f>
        <v/>
      </c>
      <c r="S4500" t="str">
        <f>IF(P4500="","",(VLOOKUP(P4500,Flora!$F$2:$M$7000,4,FALSE)))</f>
        <v/>
      </c>
    </row>
    <row r="4501" spans="17:19" x14ac:dyDescent="0.25">
      <c r="Q4501" t="str">
        <f>IF(P4501="","",(VLOOKUP(P4501,Flora!$F$2:$M$7000,2,FALSE)))</f>
        <v/>
      </c>
      <c r="R4501" t="str">
        <f>IF(P4501="","",(VLOOKUP(P4501,Flora!$F$2:$M$7000,3,FALSE)))</f>
        <v/>
      </c>
      <c r="S4501" t="str">
        <f>IF(P4501="","",(VLOOKUP(P4501,Flora!$F$2:$M$7000,4,FALSE)))</f>
        <v/>
      </c>
    </row>
    <row r="4502" spans="17:19" x14ac:dyDescent="0.25">
      <c r="Q4502" t="str">
        <f>IF(P4502="","",(VLOOKUP(P4502,Flora!$F$2:$M$7000,2,FALSE)))</f>
        <v/>
      </c>
      <c r="R4502" t="str">
        <f>IF(P4502="","",(VLOOKUP(P4502,Flora!$F$2:$M$7000,3,FALSE)))</f>
        <v/>
      </c>
      <c r="S4502" t="str">
        <f>IF(P4502="","",(VLOOKUP(P4502,Flora!$F$2:$M$7000,4,FALSE)))</f>
        <v/>
      </c>
    </row>
    <row r="4503" spans="17:19" x14ac:dyDescent="0.25">
      <c r="Q4503" t="str">
        <f>IF(P4503="","",(VLOOKUP(P4503,Flora!$F$2:$M$7000,2,FALSE)))</f>
        <v/>
      </c>
      <c r="R4503" t="str">
        <f>IF(P4503="","",(VLOOKUP(P4503,Flora!$F$2:$M$7000,3,FALSE)))</f>
        <v/>
      </c>
      <c r="S4503" t="str">
        <f>IF(P4503="","",(VLOOKUP(P4503,Flora!$F$2:$M$7000,4,FALSE)))</f>
        <v/>
      </c>
    </row>
    <row r="4504" spans="17:19" x14ac:dyDescent="0.25">
      <c r="Q4504" t="str">
        <f>IF(P4504="","",(VLOOKUP(P4504,Flora!$F$2:$M$7000,2,FALSE)))</f>
        <v/>
      </c>
      <c r="R4504" t="str">
        <f>IF(P4504="","",(VLOOKUP(P4504,Flora!$F$2:$M$7000,3,FALSE)))</f>
        <v/>
      </c>
      <c r="S4504" t="str">
        <f>IF(P4504="","",(VLOOKUP(P4504,Flora!$F$2:$M$7000,4,FALSE)))</f>
        <v/>
      </c>
    </row>
    <row r="4505" spans="17:19" x14ac:dyDescent="0.25">
      <c r="Q4505" t="str">
        <f>IF(P4505="","",(VLOOKUP(P4505,Flora!$F$2:$M$7000,2,FALSE)))</f>
        <v/>
      </c>
      <c r="R4505" t="str">
        <f>IF(P4505="","",(VLOOKUP(P4505,Flora!$F$2:$M$7000,3,FALSE)))</f>
        <v/>
      </c>
      <c r="S4505" t="str">
        <f>IF(P4505="","",(VLOOKUP(P4505,Flora!$F$2:$M$7000,4,FALSE)))</f>
        <v/>
      </c>
    </row>
    <row r="4506" spans="17:19" x14ac:dyDescent="0.25">
      <c r="Q4506" t="str">
        <f>IF(P4506="","",(VLOOKUP(P4506,Flora!$F$2:$M$7000,2,FALSE)))</f>
        <v/>
      </c>
      <c r="R4506" t="str">
        <f>IF(P4506="","",(VLOOKUP(P4506,Flora!$F$2:$M$7000,3,FALSE)))</f>
        <v/>
      </c>
      <c r="S4506" t="str">
        <f>IF(P4506="","",(VLOOKUP(P4506,Flora!$F$2:$M$7000,4,FALSE)))</f>
        <v/>
      </c>
    </row>
    <row r="4507" spans="17:19" x14ac:dyDescent="0.25">
      <c r="Q4507" t="str">
        <f>IF(P4507="","",(VLOOKUP(P4507,Flora!$F$2:$M$7000,2,FALSE)))</f>
        <v/>
      </c>
      <c r="R4507" t="str">
        <f>IF(P4507="","",(VLOOKUP(P4507,Flora!$F$2:$M$7000,3,FALSE)))</f>
        <v/>
      </c>
      <c r="S4507" t="str">
        <f>IF(P4507="","",(VLOOKUP(P4507,Flora!$F$2:$M$7000,4,FALSE)))</f>
        <v/>
      </c>
    </row>
    <row r="4508" spans="17:19" x14ac:dyDescent="0.25">
      <c r="Q4508" t="str">
        <f>IF(P4508="","",(VLOOKUP(P4508,Flora!$F$2:$M$7000,2,FALSE)))</f>
        <v/>
      </c>
      <c r="R4508" t="str">
        <f>IF(P4508="","",(VLOOKUP(P4508,Flora!$F$2:$M$7000,3,FALSE)))</f>
        <v/>
      </c>
      <c r="S4508" t="str">
        <f>IF(P4508="","",(VLOOKUP(P4508,Flora!$F$2:$M$7000,4,FALSE)))</f>
        <v/>
      </c>
    </row>
    <row r="4509" spans="17:19" x14ac:dyDescent="0.25">
      <c r="Q4509" t="str">
        <f>IF(P4509="","",(VLOOKUP(P4509,Flora!$F$2:$M$7000,2,FALSE)))</f>
        <v/>
      </c>
      <c r="R4509" t="str">
        <f>IF(P4509="","",(VLOOKUP(P4509,Flora!$F$2:$M$7000,3,FALSE)))</f>
        <v/>
      </c>
      <c r="S4509" t="str">
        <f>IF(P4509="","",(VLOOKUP(P4509,Flora!$F$2:$M$7000,4,FALSE)))</f>
        <v/>
      </c>
    </row>
    <row r="4510" spans="17:19" x14ac:dyDescent="0.25">
      <c r="Q4510" t="str">
        <f>IF(P4510="","",(VLOOKUP(P4510,Flora!$F$2:$M$7000,2,FALSE)))</f>
        <v/>
      </c>
      <c r="R4510" t="str">
        <f>IF(P4510="","",(VLOOKUP(P4510,Flora!$F$2:$M$7000,3,FALSE)))</f>
        <v/>
      </c>
      <c r="S4510" t="str">
        <f>IF(P4510="","",(VLOOKUP(P4510,Flora!$F$2:$M$7000,4,FALSE)))</f>
        <v/>
      </c>
    </row>
    <row r="4511" spans="17:19" x14ac:dyDescent="0.25">
      <c r="Q4511" t="str">
        <f>IF(P4511="","",(VLOOKUP(P4511,Flora!$F$2:$M$7000,2,FALSE)))</f>
        <v/>
      </c>
      <c r="R4511" t="str">
        <f>IF(P4511="","",(VLOOKUP(P4511,Flora!$F$2:$M$7000,3,FALSE)))</f>
        <v/>
      </c>
      <c r="S4511" t="str">
        <f>IF(P4511="","",(VLOOKUP(P4511,Flora!$F$2:$M$7000,4,FALSE)))</f>
        <v/>
      </c>
    </row>
    <row r="4512" spans="17:19" x14ac:dyDescent="0.25">
      <c r="Q4512" t="str">
        <f>IF(P4512="","",(VLOOKUP(P4512,Flora!$F$2:$M$7000,2,FALSE)))</f>
        <v/>
      </c>
      <c r="R4512" t="str">
        <f>IF(P4512="","",(VLOOKUP(P4512,Flora!$F$2:$M$7000,3,FALSE)))</f>
        <v/>
      </c>
      <c r="S4512" t="str">
        <f>IF(P4512="","",(VLOOKUP(P4512,Flora!$F$2:$M$7000,4,FALSE)))</f>
        <v/>
      </c>
    </row>
    <row r="4513" spans="17:19" x14ac:dyDescent="0.25">
      <c r="Q4513" t="str">
        <f>IF(P4513="","",(VLOOKUP(P4513,Flora!$F$2:$M$7000,2,FALSE)))</f>
        <v/>
      </c>
      <c r="R4513" t="str">
        <f>IF(P4513="","",(VLOOKUP(P4513,Flora!$F$2:$M$7000,3,FALSE)))</f>
        <v/>
      </c>
      <c r="S4513" t="str">
        <f>IF(P4513="","",(VLOOKUP(P4513,Flora!$F$2:$M$7000,4,FALSE)))</f>
        <v/>
      </c>
    </row>
    <row r="4514" spans="17:19" x14ac:dyDescent="0.25">
      <c r="Q4514" t="str">
        <f>IF(P4514="","",(VLOOKUP(P4514,Flora!$F$2:$M$7000,2,FALSE)))</f>
        <v/>
      </c>
      <c r="R4514" t="str">
        <f>IF(P4514="","",(VLOOKUP(P4514,Flora!$F$2:$M$7000,3,FALSE)))</f>
        <v/>
      </c>
      <c r="S4514" t="str">
        <f>IF(P4514="","",(VLOOKUP(P4514,Flora!$F$2:$M$7000,4,FALSE)))</f>
        <v/>
      </c>
    </row>
    <row r="4515" spans="17:19" x14ac:dyDescent="0.25">
      <c r="Q4515" t="str">
        <f>IF(P4515="","",(VLOOKUP(P4515,Flora!$F$2:$M$7000,2,FALSE)))</f>
        <v/>
      </c>
      <c r="R4515" t="str">
        <f>IF(P4515="","",(VLOOKUP(P4515,Flora!$F$2:$M$7000,3,FALSE)))</f>
        <v/>
      </c>
      <c r="S4515" t="str">
        <f>IF(P4515="","",(VLOOKUP(P4515,Flora!$F$2:$M$7000,4,FALSE)))</f>
        <v/>
      </c>
    </row>
    <row r="4516" spans="17:19" x14ac:dyDescent="0.25">
      <c r="Q4516" t="str">
        <f>IF(P4516="","",(VLOOKUP(P4516,Flora!$F$2:$M$7000,2,FALSE)))</f>
        <v/>
      </c>
      <c r="R4516" t="str">
        <f>IF(P4516="","",(VLOOKUP(P4516,Flora!$F$2:$M$7000,3,FALSE)))</f>
        <v/>
      </c>
      <c r="S4516" t="str">
        <f>IF(P4516="","",(VLOOKUP(P4516,Flora!$F$2:$M$7000,4,FALSE)))</f>
        <v/>
      </c>
    </row>
    <row r="4517" spans="17:19" x14ac:dyDescent="0.25">
      <c r="Q4517" t="str">
        <f>IF(P4517="","",(VLOOKUP(P4517,Flora!$F$2:$M$7000,2,FALSE)))</f>
        <v/>
      </c>
      <c r="R4517" t="str">
        <f>IF(P4517="","",(VLOOKUP(P4517,Flora!$F$2:$M$7000,3,FALSE)))</f>
        <v/>
      </c>
      <c r="S4517" t="str">
        <f>IF(P4517="","",(VLOOKUP(P4517,Flora!$F$2:$M$7000,4,FALSE)))</f>
        <v/>
      </c>
    </row>
    <row r="4518" spans="17:19" x14ac:dyDescent="0.25">
      <c r="Q4518" t="str">
        <f>IF(P4518="","",(VLOOKUP(P4518,Flora!$F$2:$M$7000,2,FALSE)))</f>
        <v/>
      </c>
      <c r="R4518" t="str">
        <f>IF(P4518="","",(VLOOKUP(P4518,Flora!$F$2:$M$7000,3,FALSE)))</f>
        <v/>
      </c>
      <c r="S4518" t="str">
        <f>IF(P4518="","",(VLOOKUP(P4518,Flora!$F$2:$M$7000,4,FALSE)))</f>
        <v/>
      </c>
    </row>
    <row r="4519" spans="17:19" x14ac:dyDescent="0.25">
      <c r="Q4519" t="str">
        <f>IF(P4519="","",(VLOOKUP(P4519,Flora!$F$2:$M$7000,2,FALSE)))</f>
        <v/>
      </c>
      <c r="R4519" t="str">
        <f>IF(P4519="","",(VLOOKUP(P4519,Flora!$F$2:$M$7000,3,FALSE)))</f>
        <v/>
      </c>
      <c r="S4519" t="str">
        <f>IF(P4519="","",(VLOOKUP(P4519,Flora!$F$2:$M$7000,4,FALSE)))</f>
        <v/>
      </c>
    </row>
    <row r="4520" spans="17:19" x14ac:dyDescent="0.25">
      <c r="Q4520" t="str">
        <f>IF(P4520="","",(VLOOKUP(P4520,Flora!$F$2:$M$7000,2,FALSE)))</f>
        <v/>
      </c>
      <c r="R4520" t="str">
        <f>IF(P4520="","",(VLOOKUP(P4520,Flora!$F$2:$M$7000,3,FALSE)))</f>
        <v/>
      </c>
      <c r="S4520" t="str">
        <f>IF(P4520="","",(VLOOKUP(P4520,Flora!$F$2:$M$7000,4,FALSE)))</f>
        <v/>
      </c>
    </row>
    <row r="4521" spans="17:19" x14ac:dyDescent="0.25">
      <c r="Q4521" t="str">
        <f>IF(P4521="","",(VLOOKUP(P4521,Flora!$F$2:$M$7000,2,FALSE)))</f>
        <v/>
      </c>
      <c r="R4521" t="str">
        <f>IF(P4521="","",(VLOOKUP(P4521,Flora!$F$2:$M$7000,3,FALSE)))</f>
        <v/>
      </c>
      <c r="S4521" t="str">
        <f>IF(P4521="","",(VLOOKUP(P4521,Flora!$F$2:$M$7000,4,FALSE)))</f>
        <v/>
      </c>
    </row>
    <row r="4522" spans="17:19" x14ac:dyDescent="0.25">
      <c r="Q4522" t="str">
        <f>IF(P4522="","",(VLOOKUP(P4522,Flora!$F$2:$M$7000,2,FALSE)))</f>
        <v/>
      </c>
      <c r="R4522" t="str">
        <f>IF(P4522="","",(VLOOKUP(P4522,Flora!$F$2:$M$7000,3,FALSE)))</f>
        <v/>
      </c>
      <c r="S4522" t="str">
        <f>IF(P4522="","",(VLOOKUP(P4522,Flora!$F$2:$M$7000,4,FALSE)))</f>
        <v/>
      </c>
    </row>
    <row r="4523" spans="17:19" x14ac:dyDescent="0.25">
      <c r="Q4523" t="str">
        <f>IF(P4523="","",(VLOOKUP(P4523,Flora!$F$2:$M$7000,2,FALSE)))</f>
        <v/>
      </c>
      <c r="R4523" t="str">
        <f>IF(P4523="","",(VLOOKUP(P4523,Flora!$F$2:$M$7000,3,FALSE)))</f>
        <v/>
      </c>
      <c r="S4523" t="str">
        <f>IF(P4523="","",(VLOOKUP(P4523,Flora!$F$2:$M$7000,4,FALSE)))</f>
        <v/>
      </c>
    </row>
    <row r="4524" spans="17:19" x14ac:dyDescent="0.25">
      <c r="Q4524" t="str">
        <f>IF(P4524="","",(VLOOKUP(P4524,Flora!$F$2:$M$7000,2,FALSE)))</f>
        <v/>
      </c>
      <c r="R4524" t="str">
        <f>IF(P4524="","",(VLOOKUP(P4524,Flora!$F$2:$M$7000,3,FALSE)))</f>
        <v/>
      </c>
      <c r="S4524" t="str">
        <f>IF(P4524="","",(VLOOKUP(P4524,Flora!$F$2:$M$7000,4,FALSE)))</f>
        <v/>
      </c>
    </row>
    <row r="4525" spans="17:19" x14ac:dyDescent="0.25">
      <c r="Q4525" t="str">
        <f>IF(P4525="","",(VLOOKUP(P4525,Flora!$F$2:$M$7000,2,FALSE)))</f>
        <v/>
      </c>
      <c r="R4525" t="str">
        <f>IF(P4525="","",(VLOOKUP(P4525,Flora!$F$2:$M$7000,3,FALSE)))</f>
        <v/>
      </c>
      <c r="S4525" t="str">
        <f>IF(P4525="","",(VLOOKUP(P4525,Flora!$F$2:$M$7000,4,FALSE)))</f>
        <v/>
      </c>
    </row>
    <row r="4526" spans="17:19" x14ac:dyDescent="0.25">
      <c r="Q4526" t="str">
        <f>IF(P4526="","",(VLOOKUP(P4526,Flora!$F$2:$M$7000,2,FALSE)))</f>
        <v/>
      </c>
      <c r="R4526" t="str">
        <f>IF(P4526="","",(VLOOKUP(P4526,Flora!$F$2:$M$7000,3,FALSE)))</f>
        <v/>
      </c>
      <c r="S4526" t="str">
        <f>IF(P4526="","",(VLOOKUP(P4526,Flora!$F$2:$M$7000,4,FALSE)))</f>
        <v/>
      </c>
    </row>
    <row r="4527" spans="17:19" x14ac:dyDescent="0.25">
      <c r="Q4527" t="str">
        <f>IF(P4527="","",(VLOOKUP(P4527,Flora!$F$2:$M$7000,2,FALSE)))</f>
        <v/>
      </c>
      <c r="R4527" t="str">
        <f>IF(P4527="","",(VLOOKUP(P4527,Flora!$F$2:$M$7000,3,FALSE)))</f>
        <v/>
      </c>
      <c r="S4527" t="str">
        <f>IF(P4527="","",(VLOOKUP(P4527,Flora!$F$2:$M$7000,4,FALSE)))</f>
        <v/>
      </c>
    </row>
    <row r="4528" spans="17:19" x14ac:dyDescent="0.25">
      <c r="Q4528" t="str">
        <f>IF(P4528="","",(VLOOKUP(P4528,Flora!$F$2:$M$7000,2,FALSE)))</f>
        <v/>
      </c>
      <c r="R4528" t="str">
        <f>IF(P4528="","",(VLOOKUP(P4528,Flora!$F$2:$M$7000,3,FALSE)))</f>
        <v/>
      </c>
      <c r="S4528" t="str">
        <f>IF(P4528="","",(VLOOKUP(P4528,Flora!$F$2:$M$7000,4,FALSE)))</f>
        <v/>
      </c>
    </row>
    <row r="4529" spans="17:19" x14ac:dyDescent="0.25">
      <c r="Q4529" t="str">
        <f>IF(P4529="","",(VLOOKUP(P4529,Flora!$F$2:$M$7000,2,FALSE)))</f>
        <v/>
      </c>
      <c r="R4529" t="str">
        <f>IF(P4529="","",(VLOOKUP(P4529,Flora!$F$2:$M$7000,3,FALSE)))</f>
        <v/>
      </c>
      <c r="S4529" t="str">
        <f>IF(P4529="","",(VLOOKUP(P4529,Flora!$F$2:$M$7000,4,FALSE)))</f>
        <v/>
      </c>
    </row>
    <row r="4530" spans="17:19" x14ac:dyDescent="0.25">
      <c r="Q4530" t="str">
        <f>IF(P4530="","",(VLOOKUP(P4530,Flora!$F$2:$M$7000,2,FALSE)))</f>
        <v/>
      </c>
      <c r="R4530" t="str">
        <f>IF(P4530="","",(VLOOKUP(P4530,Flora!$F$2:$M$7000,3,FALSE)))</f>
        <v/>
      </c>
      <c r="S4530" t="str">
        <f>IF(P4530="","",(VLOOKUP(P4530,Flora!$F$2:$M$7000,4,FALSE)))</f>
        <v/>
      </c>
    </row>
    <row r="4531" spans="17:19" x14ac:dyDescent="0.25">
      <c r="Q4531" t="str">
        <f>IF(P4531="","",(VLOOKUP(P4531,Flora!$F$2:$M$7000,2,FALSE)))</f>
        <v/>
      </c>
      <c r="R4531" t="str">
        <f>IF(P4531="","",(VLOOKUP(P4531,Flora!$F$2:$M$7000,3,FALSE)))</f>
        <v/>
      </c>
      <c r="S4531" t="str">
        <f>IF(P4531="","",(VLOOKUP(P4531,Flora!$F$2:$M$7000,4,FALSE)))</f>
        <v/>
      </c>
    </row>
    <row r="4532" spans="17:19" x14ac:dyDescent="0.25">
      <c r="Q4532" t="str">
        <f>IF(P4532="","",(VLOOKUP(P4532,Flora!$F$2:$M$7000,2,FALSE)))</f>
        <v/>
      </c>
      <c r="R4532" t="str">
        <f>IF(P4532="","",(VLOOKUP(P4532,Flora!$F$2:$M$7000,3,FALSE)))</f>
        <v/>
      </c>
      <c r="S4532" t="str">
        <f>IF(P4532="","",(VLOOKUP(P4532,Flora!$F$2:$M$7000,4,FALSE)))</f>
        <v/>
      </c>
    </row>
    <row r="4533" spans="17:19" x14ac:dyDescent="0.25">
      <c r="Q4533" t="str">
        <f>IF(P4533="","",(VLOOKUP(P4533,Flora!$F$2:$M$7000,2,FALSE)))</f>
        <v/>
      </c>
      <c r="R4533" t="str">
        <f>IF(P4533="","",(VLOOKUP(P4533,Flora!$F$2:$M$7000,3,FALSE)))</f>
        <v/>
      </c>
      <c r="S4533" t="str">
        <f>IF(P4533="","",(VLOOKUP(P4533,Flora!$F$2:$M$7000,4,FALSE)))</f>
        <v/>
      </c>
    </row>
    <row r="4534" spans="17:19" x14ac:dyDescent="0.25">
      <c r="Q4534" t="str">
        <f>IF(P4534="","",(VLOOKUP(P4534,Flora!$F$2:$M$7000,2,FALSE)))</f>
        <v/>
      </c>
      <c r="R4534" t="str">
        <f>IF(P4534="","",(VLOOKUP(P4534,Flora!$F$2:$M$7000,3,FALSE)))</f>
        <v/>
      </c>
      <c r="S4534" t="str">
        <f>IF(P4534="","",(VLOOKUP(P4534,Flora!$F$2:$M$7000,4,FALSE)))</f>
        <v/>
      </c>
    </row>
    <row r="4535" spans="17:19" x14ac:dyDescent="0.25">
      <c r="Q4535" t="str">
        <f>IF(P4535="","",(VLOOKUP(P4535,Flora!$F$2:$M$7000,2,FALSE)))</f>
        <v/>
      </c>
      <c r="R4535" t="str">
        <f>IF(P4535="","",(VLOOKUP(P4535,Flora!$F$2:$M$7000,3,FALSE)))</f>
        <v/>
      </c>
      <c r="S4535" t="str">
        <f>IF(P4535="","",(VLOOKUP(P4535,Flora!$F$2:$M$7000,4,FALSE)))</f>
        <v/>
      </c>
    </row>
    <row r="4536" spans="17:19" x14ac:dyDescent="0.25">
      <c r="Q4536" t="str">
        <f>IF(P4536="","",(VLOOKUP(P4536,Flora!$F$2:$M$7000,2,FALSE)))</f>
        <v/>
      </c>
      <c r="R4536" t="str">
        <f>IF(P4536="","",(VLOOKUP(P4536,Flora!$F$2:$M$7000,3,FALSE)))</f>
        <v/>
      </c>
      <c r="S4536" t="str">
        <f>IF(P4536="","",(VLOOKUP(P4536,Flora!$F$2:$M$7000,4,FALSE)))</f>
        <v/>
      </c>
    </row>
    <row r="4537" spans="17:19" x14ac:dyDescent="0.25">
      <c r="Q4537" t="str">
        <f>IF(P4537="","",(VLOOKUP(P4537,Flora!$F$2:$M$7000,2,FALSE)))</f>
        <v/>
      </c>
      <c r="R4537" t="str">
        <f>IF(P4537="","",(VLOOKUP(P4537,Flora!$F$2:$M$7000,3,FALSE)))</f>
        <v/>
      </c>
      <c r="S4537" t="str">
        <f>IF(P4537="","",(VLOOKUP(P4537,Flora!$F$2:$M$7000,4,FALSE)))</f>
        <v/>
      </c>
    </row>
    <row r="4538" spans="17:19" x14ac:dyDescent="0.25">
      <c r="Q4538" t="str">
        <f>IF(P4538="","",(VLOOKUP(P4538,Flora!$F$2:$M$7000,2,FALSE)))</f>
        <v/>
      </c>
      <c r="R4538" t="str">
        <f>IF(P4538="","",(VLOOKUP(P4538,Flora!$F$2:$M$7000,3,FALSE)))</f>
        <v/>
      </c>
      <c r="S4538" t="str">
        <f>IF(P4538="","",(VLOOKUP(P4538,Flora!$F$2:$M$7000,4,FALSE)))</f>
        <v/>
      </c>
    </row>
    <row r="4539" spans="17:19" x14ac:dyDescent="0.25">
      <c r="Q4539" t="str">
        <f>IF(P4539="","",(VLOOKUP(P4539,Flora!$F$2:$M$7000,2,FALSE)))</f>
        <v/>
      </c>
      <c r="R4539" t="str">
        <f>IF(P4539="","",(VLOOKUP(P4539,Flora!$F$2:$M$7000,3,FALSE)))</f>
        <v/>
      </c>
      <c r="S4539" t="str">
        <f>IF(P4539="","",(VLOOKUP(P4539,Flora!$F$2:$M$7000,4,FALSE)))</f>
        <v/>
      </c>
    </row>
    <row r="4540" spans="17:19" x14ac:dyDescent="0.25">
      <c r="Q4540" t="str">
        <f>IF(P4540="","",(VLOOKUP(P4540,Flora!$F$2:$M$7000,2,FALSE)))</f>
        <v/>
      </c>
      <c r="R4540" t="str">
        <f>IF(P4540="","",(VLOOKUP(P4540,Flora!$F$2:$M$7000,3,FALSE)))</f>
        <v/>
      </c>
      <c r="S4540" t="str">
        <f>IF(P4540="","",(VLOOKUP(P4540,Flora!$F$2:$M$7000,4,FALSE)))</f>
        <v/>
      </c>
    </row>
    <row r="4541" spans="17:19" x14ac:dyDescent="0.25">
      <c r="Q4541" t="str">
        <f>IF(P4541="","",(VLOOKUP(P4541,Flora!$F$2:$M$7000,2,FALSE)))</f>
        <v/>
      </c>
      <c r="R4541" t="str">
        <f>IF(P4541="","",(VLOOKUP(P4541,Flora!$F$2:$M$7000,3,FALSE)))</f>
        <v/>
      </c>
      <c r="S4541" t="str">
        <f>IF(P4541="","",(VLOOKUP(P4541,Flora!$F$2:$M$7000,4,FALSE)))</f>
        <v/>
      </c>
    </row>
    <row r="4542" spans="17:19" x14ac:dyDescent="0.25">
      <c r="Q4542" t="str">
        <f>IF(P4542="","",(VLOOKUP(P4542,Flora!$F$2:$M$7000,2,FALSE)))</f>
        <v/>
      </c>
      <c r="R4542" t="str">
        <f>IF(P4542="","",(VLOOKUP(P4542,Flora!$F$2:$M$7000,3,FALSE)))</f>
        <v/>
      </c>
      <c r="S4542" t="str">
        <f>IF(P4542="","",(VLOOKUP(P4542,Flora!$F$2:$M$7000,4,FALSE)))</f>
        <v/>
      </c>
    </row>
    <row r="4543" spans="17:19" x14ac:dyDescent="0.25">
      <c r="Q4543" t="str">
        <f>IF(P4543="","",(VLOOKUP(P4543,Flora!$F$2:$M$7000,2,FALSE)))</f>
        <v/>
      </c>
      <c r="R4543" t="str">
        <f>IF(P4543="","",(VLOOKUP(P4543,Flora!$F$2:$M$7000,3,FALSE)))</f>
        <v/>
      </c>
      <c r="S4543" t="str">
        <f>IF(P4543="","",(VLOOKUP(P4543,Flora!$F$2:$M$7000,4,FALSE)))</f>
        <v/>
      </c>
    </row>
    <row r="4544" spans="17:19" x14ac:dyDescent="0.25">
      <c r="Q4544" t="str">
        <f>IF(P4544="","",(VLOOKUP(P4544,Flora!$F$2:$M$7000,2,FALSE)))</f>
        <v/>
      </c>
      <c r="R4544" t="str">
        <f>IF(P4544="","",(VLOOKUP(P4544,Flora!$F$2:$M$7000,3,FALSE)))</f>
        <v/>
      </c>
      <c r="S4544" t="str">
        <f>IF(P4544="","",(VLOOKUP(P4544,Flora!$F$2:$M$7000,4,FALSE)))</f>
        <v/>
      </c>
    </row>
    <row r="4545" spans="17:19" x14ac:dyDescent="0.25">
      <c r="Q4545" t="str">
        <f>IF(P4545="","",(VLOOKUP(P4545,Flora!$F$2:$M$7000,2,FALSE)))</f>
        <v/>
      </c>
      <c r="R4545" t="str">
        <f>IF(P4545="","",(VLOOKUP(P4545,Flora!$F$2:$M$7000,3,FALSE)))</f>
        <v/>
      </c>
      <c r="S4545" t="str">
        <f>IF(P4545="","",(VLOOKUP(P4545,Flora!$F$2:$M$7000,4,FALSE)))</f>
        <v/>
      </c>
    </row>
    <row r="4546" spans="17:19" x14ac:dyDescent="0.25">
      <c r="Q4546" t="str">
        <f>IF(P4546="","",(VLOOKUP(P4546,Flora!$F$2:$M$7000,2,FALSE)))</f>
        <v/>
      </c>
      <c r="R4546" t="str">
        <f>IF(P4546="","",(VLOOKUP(P4546,Flora!$F$2:$M$7000,3,FALSE)))</f>
        <v/>
      </c>
      <c r="S4546" t="str">
        <f>IF(P4546="","",(VLOOKUP(P4546,Flora!$F$2:$M$7000,4,FALSE)))</f>
        <v/>
      </c>
    </row>
    <row r="4547" spans="17:19" x14ac:dyDescent="0.25">
      <c r="Q4547" t="str">
        <f>IF(P4547="","",(VLOOKUP(P4547,Flora!$F$2:$M$7000,2,FALSE)))</f>
        <v/>
      </c>
      <c r="R4547" t="str">
        <f>IF(P4547="","",(VLOOKUP(P4547,Flora!$F$2:$M$7000,3,FALSE)))</f>
        <v/>
      </c>
      <c r="S4547" t="str">
        <f>IF(P4547="","",(VLOOKUP(P4547,Flora!$F$2:$M$7000,4,FALSE)))</f>
        <v/>
      </c>
    </row>
    <row r="4548" spans="17:19" x14ac:dyDescent="0.25">
      <c r="Q4548" t="str">
        <f>IF(P4548="","",(VLOOKUP(P4548,Flora!$F$2:$M$7000,2,FALSE)))</f>
        <v/>
      </c>
      <c r="R4548" t="str">
        <f>IF(P4548="","",(VLOOKUP(P4548,Flora!$F$2:$M$7000,3,FALSE)))</f>
        <v/>
      </c>
      <c r="S4548" t="str">
        <f>IF(P4548="","",(VLOOKUP(P4548,Flora!$F$2:$M$7000,4,FALSE)))</f>
        <v/>
      </c>
    </row>
    <row r="4549" spans="17:19" x14ac:dyDescent="0.25">
      <c r="Q4549" t="str">
        <f>IF(P4549="","",(VLOOKUP(P4549,Flora!$F$2:$M$7000,2,FALSE)))</f>
        <v/>
      </c>
      <c r="R4549" t="str">
        <f>IF(P4549="","",(VLOOKUP(P4549,Flora!$F$2:$M$7000,3,FALSE)))</f>
        <v/>
      </c>
      <c r="S4549" t="str">
        <f>IF(P4549="","",(VLOOKUP(P4549,Flora!$F$2:$M$7000,4,FALSE)))</f>
        <v/>
      </c>
    </row>
    <row r="4550" spans="17:19" x14ac:dyDescent="0.25">
      <c r="Q4550" t="str">
        <f>IF(P4550="","",(VLOOKUP(P4550,Flora!$F$2:$M$7000,2,FALSE)))</f>
        <v/>
      </c>
      <c r="R4550" t="str">
        <f>IF(P4550="","",(VLOOKUP(P4550,Flora!$F$2:$M$7000,3,FALSE)))</f>
        <v/>
      </c>
      <c r="S4550" t="str">
        <f>IF(P4550="","",(VLOOKUP(P4550,Flora!$F$2:$M$7000,4,FALSE)))</f>
        <v/>
      </c>
    </row>
    <row r="4551" spans="17:19" x14ac:dyDescent="0.25">
      <c r="Q4551" t="str">
        <f>IF(P4551="","",(VLOOKUP(P4551,Flora!$F$2:$M$7000,2,FALSE)))</f>
        <v/>
      </c>
      <c r="R4551" t="str">
        <f>IF(P4551="","",(VLOOKUP(P4551,Flora!$F$2:$M$7000,3,FALSE)))</f>
        <v/>
      </c>
      <c r="S4551" t="str">
        <f>IF(P4551="","",(VLOOKUP(P4551,Flora!$F$2:$M$7000,4,FALSE)))</f>
        <v/>
      </c>
    </row>
    <row r="4552" spans="17:19" x14ac:dyDescent="0.25">
      <c r="Q4552" t="str">
        <f>IF(P4552="","",(VLOOKUP(P4552,Flora!$F$2:$M$7000,2,FALSE)))</f>
        <v/>
      </c>
      <c r="R4552" t="str">
        <f>IF(P4552="","",(VLOOKUP(P4552,Flora!$F$2:$M$7000,3,FALSE)))</f>
        <v/>
      </c>
      <c r="S4552" t="str">
        <f>IF(P4552="","",(VLOOKUP(P4552,Flora!$F$2:$M$7000,4,FALSE)))</f>
        <v/>
      </c>
    </row>
    <row r="4553" spans="17:19" x14ac:dyDescent="0.25">
      <c r="Q4553" t="str">
        <f>IF(P4553="","",(VLOOKUP(P4553,Flora!$F$2:$M$7000,2,FALSE)))</f>
        <v/>
      </c>
      <c r="R4553" t="str">
        <f>IF(P4553="","",(VLOOKUP(P4553,Flora!$F$2:$M$7000,3,FALSE)))</f>
        <v/>
      </c>
      <c r="S4553" t="str">
        <f>IF(P4553="","",(VLOOKUP(P4553,Flora!$F$2:$M$7000,4,FALSE)))</f>
        <v/>
      </c>
    </row>
    <row r="4554" spans="17:19" x14ac:dyDescent="0.25">
      <c r="Q4554" t="str">
        <f>IF(P4554="","",(VLOOKUP(P4554,Flora!$F$2:$M$7000,2,FALSE)))</f>
        <v/>
      </c>
      <c r="R4554" t="str">
        <f>IF(P4554="","",(VLOOKUP(P4554,Flora!$F$2:$M$7000,3,FALSE)))</f>
        <v/>
      </c>
      <c r="S4554" t="str">
        <f>IF(P4554="","",(VLOOKUP(P4554,Flora!$F$2:$M$7000,4,FALSE)))</f>
        <v/>
      </c>
    </row>
    <row r="4555" spans="17:19" x14ac:dyDescent="0.25">
      <c r="Q4555" t="str">
        <f>IF(P4555="","",(VLOOKUP(P4555,Flora!$F$2:$M$7000,2,FALSE)))</f>
        <v/>
      </c>
      <c r="R4555" t="str">
        <f>IF(P4555="","",(VLOOKUP(P4555,Flora!$F$2:$M$7000,3,FALSE)))</f>
        <v/>
      </c>
      <c r="S4555" t="str">
        <f>IF(P4555="","",(VLOOKUP(P4555,Flora!$F$2:$M$7000,4,FALSE)))</f>
        <v/>
      </c>
    </row>
    <row r="4556" spans="17:19" x14ac:dyDescent="0.25">
      <c r="Q4556" t="str">
        <f>IF(P4556="","",(VLOOKUP(P4556,Flora!$F$2:$M$7000,2,FALSE)))</f>
        <v/>
      </c>
      <c r="R4556" t="str">
        <f>IF(P4556="","",(VLOOKUP(P4556,Flora!$F$2:$M$7000,3,FALSE)))</f>
        <v/>
      </c>
      <c r="S4556" t="str">
        <f>IF(P4556="","",(VLOOKUP(P4556,Flora!$F$2:$M$7000,4,FALSE)))</f>
        <v/>
      </c>
    </row>
    <row r="4557" spans="17:19" x14ac:dyDescent="0.25">
      <c r="Q4557" t="str">
        <f>IF(P4557="","",(VLOOKUP(P4557,Flora!$F$2:$M$7000,2,FALSE)))</f>
        <v/>
      </c>
      <c r="R4557" t="str">
        <f>IF(P4557="","",(VLOOKUP(P4557,Flora!$F$2:$M$7000,3,FALSE)))</f>
        <v/>
      </c>
      <c r="S4557" t="str">
        <f>IF(P4557="","",(VLOOKUP(P4557,Flora!$F$2:$M$7000,4,FALSE)))</f>
        <v/>
      </c>
    </row>
    <row r="4558" spans="17:19" x14ac:dyDescent="0.25">
      <c r="Q4558" t="str">
        <f>IF(P4558="","",(VLOOKUP(P4558,Flora!$F$2:$M$7000,2,FALSE)))</f>
        <v/>
      </c>
      <c r="R4558" t="str">
        <f>IF(P4558="","",(VLOOKUP(P4558,Flora!$F$2:$M$7000,3,FALSE)))</f>
        <v/>
      </c>
      <c r="S4558" t="str">
        <f>IF(P4558="","",(VLOOKUP(P4558,Flora!$F$2:$M$7000,4,FALSE)))</f>
        <v/>
      </c>
    </row>
    <row r="4559" spans="17:19" x14ac:dyDescent="0.25">
      <c r="Q4559" t="str">
        <f>IF(P4559="","",(VLOOKUP(P4559,Flora!$F$2:$M$7000,2,FALSE)))</f>
        <v/>
      </c>
      <c r="R4559" t="str">
        <f>IF(P4559="","",(VLOOKUP(P4559,Flora!$F$2:$M$7000,3,FALSE)))</f>
        <v/>
      </c>
      <c r="S4559" t="str">
        <f>IF(P4559="","",(VLOOKUP(P4559,Flora!$F$2:$M$7000,4,FALSE)))</f>
        <v/>
      </c>
    </row>
    <row r="4560" spans="17:19" x14ac:dyDescent="0.25">
      <c r="Q4560" t="str">
        <f>IF(P4560="","",(VLOOKUP(P4560,Flora!$F$2:$M$7000,2,FALSE)))</f>
        <v/>
      </c>
      <c r="R4560" t="str">
        <f>IF(P4560="","",(VLOOKUP(P4560,Flora!$F$2:$M$7000,3,FALSE)))</f>
        <v/>
      </c>
      <c r="S4560" t="str">
        <f>IF(P4560="","",(VLOOKUP(P4560,Flora!$F$2:$M$7000,4,FALSE)))</f>
        <v/>
      </c>
    </row>
    <row r="4561" spans="17:19" x14ac:dyDescent="0.25">
      <c r="Q4561" t="str">
        <f>IF(P4561="","",(VLOOKUP(P4561,Flora!$F$2:$M$7000,2,FALSE)))</f>
        <v/>
      </c>
      <c r="R4561" t="str">
        <f>IF(P4561="","",(VLOOKUP(P4561,Flora!$F$2:$M$7000,3,FALSE)))</f>
        <v/>
      </c>
      <c r="S4561" t="str">
        <f>IF(P4561="","",(VLOOKUP(P4561,Flora!$F$2:$M$7000,4,FALSE)))</f>
        <v/>
      </c>
    </row>
    <row r="4562" spans="17:19" x14ac:dyDescent="0.25">
      <c r="Q4562" t="str">
        <f>IF(P4562="","",(VLOOKUP(P4562,Flora!$F$2:$M$7000,2,FALSE)))</f>
        <v/>
      </c>
      <c r="R4562" t="str">
        <f>IF(P4562="","",(VLOOKUP(P4562,Flora!$F$2:$M$7000,3,FALSE)))</f>
        <v/>
      </c>
      <c r="S4562" t="str">
        <f>IF(P4562="","",(VLOOKUP(P4562,Flora!$F$2:$M$7000,4,FALSE)))</f>
        <v/>
      </c>
    </row>
    <row r="4563" spans="17:19" x14ac:dyDescent="0.25">
      <c r="Q4563" t="str">
        <f>IF(P4563="","",(VLOOKUP(P4563,Flora!$F$2:$M$7000,2,FALSE)))</f>
        <v/>
      </c>
      <c r="R4563" t="str">
        <f>IF(P4563="","",(VLOOKUP(P4563,Flora!$F$2:$M$7000,3,FALSE)))</f>
        <v/>
      </c>
      <c r="S4563" t="str">
        <f>IF(P4563="","",(VLOOKUP(P4563,Flora!$F$2:$M$7000,4,FALSE)))</f>
        <v/>
      </c>
    </row>
    <row r="4564" spans="17:19" x14ac:dyDescent="0.25">
      <c r="Q4564" t="str">
        <f>IF(P4564="","",(VLOOKUP(P4564,Flora!$F$2:$M$7000,2,FALSE)))</f>
        <v/>
      </c>
      <c r="R4564" t="str">
        <f>IF(P4564="","",(VLOOKUP(P4564,Flora!$F$2:$M$7000,3,FALSE)))</f>
        <v/>
      </c>
      <c r="S4564" t="str">
        <f>IF(P4564="","",(VLOOKUP(P4564,Flora!$F$2:$M$7000,4,FALSE)))</f>
        <v/>
      </c>
    </row>
    <row r="4565" spans="17:19" x14ac:dyDescent="0.25">
      <c r="Q4565" t="str">
        <f>IF(P4565="","",(VLOOKUP(P4565,Flora!$F$2:$M$7000,2,FALSE)))</f>
        <v/>
      </c>
      <c r="R4565" t="str">
        <f>IF(P4565="","",(VLOOKUP(P4565,Flora!$F$2:$M$7000,3,FALSE)))</f>
        <v/>
      </c>
      <c r="S4565" t="str">
        <f>IF(P4565="","",(VLOOKUP(P4565,Flora!$F$2:$M$7000,4,FALSE)))</f>
        <v/>
      </c>
    </row>
    <row r="4566" spans="17:19" x14ac:dyDescent="0.25">
      <c r="Q4566" t="str">
        <f>IF(P4566="","",(VLOOKUP(P4566,Flora!$F$2:$M$7000,2,FALSE)))</f>
        <v/>
      </c>
      <c r="R4566" t="str">
        <f>IF(P4566="","",(VLOOKUP(P4566,Flora!$F$2:$M$7000,3,FALSE)))</f>
        <v/>
      </c>
      <c r="S4566" t="str">
        <f>IF(P4566="","",(VLOOKUP(P4566,Flora!$F$2:$M$7000,4,FALSE)))</f>
        <v/>
      </c>
    </row>
    <row r="4567" spans="17:19" x14ac:dyDescent="0.25">
      <c r="Q4567" t="str">
        <f>IF(P4567="","",(VLOOKUP(P4567,Flora!$F$2:$M$7000,2,FALSE)))</f>
        <v/>
      </c>
      <c r="R4567" t="str">
        <f>IF(P4567="","",(VLOOKUP(P4567,Flora!$F$2:$M$7000,3,FALSE)))</f>
        <v/>
      </c>
      <c r="S4567" t="str">
        <f>IF(P4567="","",(VLOOKUP(P4567,Flora!$F$2:$M$7000,4,FALSE)))</f>
        <v/>
      </c>
    </row>
    <row r="4568" spans="17:19" x14ac:dyDescent="0.25">
      <c r="Q4568" t="str">
        <f>IF(P4568="","",(VLOOKUP(P4568,Flora!$F$2:$M$7000,2,FALSE)))</f>
        <v/>
      </c>
      <c r="R4568" t="str">
        <f>IF(P4568="","",(VLOOKUP(P4568,Flora!$F$2:$M$7000,3,FALSE)))</f>
        <v/>
      </c>
      <c r="S4568" t="str">
        <f>IF(P4568="","",(VLOOKUP(P4568,Flora!$F$2:$M$7000,4,FALSE)))</f>
        <v/>
      </c>
    </row>
    <row r="4569" spans="17:19" x14ac:dyDescent="0.25">
      <c r="Q4569" t="str">
        <f>IF(P4569="","",(VLOOKUP(P4569,Flora!$F$2:$M$7000,2,FALSE)))</f>
        <v/>
      </c>
      <c r="R4569" t="str">
        <f>IF(P4569="","",(VLOOKUP(P4569,Flora!$F$2:$M$7000,3,FALSE)))</f>
        <v/>
      </c>
      <c r="S4569" t="str">
        <f>IF(P4569="","",(VLOOKUP(P4569,Flora!$F$2:$M$7000,4,FALSE)))</f>
        <v/>
      </c>
    </row>
    <row r="4570" spans="17:19" x14ac:dyDescent="0.25">
      <c r="Q4570" t="str">
        <f>IF(P4570="","",(VLOOKUP(P4570,Flora!$F$2:$M$7000,2,FALSE)))</f>
        <v/>
      </c>
      <c r="R4570" t="str">
        <f>IF(P4570="","",(VLOOKUP(P4570,Flora!$F$2:$M$7000,3,FALSE)))</f>
        <v/>
      </c>
      <c r="S4570" t="str">
        <f>IF(P4570="","",(VLOOKUP(P4570,Flora!$F$2:$M$7000,4,FALSE)))</f>
        <v/>
      </c>
    </row>
    <row r="4571" spans="17:19" x14ac:dyDescent="0.25">
      <c r="Q4571" t="str">
        <f>IF(P4571="","",(VLOOKUP(P4571,Flora!$F$2:$M$7000,2,FALSE)))</f>
        <v/>
      </c>
      <c r="R4571" t="str">
        <f>IF(P4571="","",(VLOOKUP(P4571,Flora!$F$2:$M$7000,3,FALSE)))</f>
        <v/>
      </c>
      <c r="S4571" t="str">
        <f>IF(P4571="","",(VLOOKUP(P4571,Flora!$F$2:$M$7000,4,FALSE)))</f>
        <v/>
      </c>
    </row>
    <row r="4572" spans="17:19" x14ac:dyDescent="0.25">
      <c r="Q4572" t="str">
        <f>IF(P4572="","",(VLOOKUP(P4572,Flora!$F$2:$M$7000,2,FALSE)))</f>
        <v/>
      </c>
      <c r="R4572" t="str">
        <f>IF(P4572="","",(VLOOKUP(P4572,Flora!$F$2:$M$7000,3,FALSE)))</f>
        <v/>
      </c>
      <c r="S4572" t="str">
        <f>IF(P4572="","",(VLOOKUP(P4572,Flora!$F$2:$M$7000,4,FALSE)))</f>
        <v/>
      </c>
    </row>
    <row r="4573" spans="17:19" x14ac:dyDescent="0.25">
      <c r="Q4573" t="str">
        <f>IF(P4573="","",(VLOOKUP(P4573,Flora!$F$2:$M$7000,2,FALSE)))</f>
        <v/>
      </c>
      <c r="R4573" t="str">
        <f>IF(P4573="","",(VLOOKUP(P4573,Flora!$F$2:$M$7000,3,FALSE)))</f>
        <v/>
      </c>
      <c r="S4573" t="str">
        <f>IF(P4573="","",(VLOOKUP(P4573,Flora!$F$2:$M$7000,4,FALSE)))</f>
        <v/>
      </c>
    </row>
    <row r="4574" spans="17:19" x14ac:dyDescent="0.25">
      <c r="Q4574" t="str">
        <f>IF(P4574="","",(VLOOKUP(P4574,Flora!$F$2:$M$7000,2,FALSE)))</f>
        <v/>
      </c>
      <c r="R4574" t="str">
        <f>IF(P4574="","",(VLOOKUP(P4574,Flora!$F$2:$M$7000,3,FALSE)))</f>
        <v/>
      </c>
      <c r="S4574" t="str">
        <f>IF(P4574="","",(VLOOKUP(P4574,Flora!$F$2:$M$7000,4,FALSE)))</f>
        <v/>
      </c>
    </row>
    <row r="4575" spans="17:19" x14ac:dyDescent="0.25">
      <c r="Q4575" t="str">
        <f>IF(P4575="","",(VLOOKUP(P4575,Flora!$F$2:$M$7000,2,FALSE)))</f>
        <v/>
      </c>
      <c r="R4575" t="str">
        <f>IF(P4575="","",(VLOOKUP(P4575,Flora!$F$2:$M$7000,3,FALSE)))</f>
        <v/>
      </c>
      <c r="S4575" t="str">
        <f>IF(P4575="","",(VLOOKUP(P4575,Flora!$F$2:$M$7000,4,FALSE)))</f>
        <v/>
      </c>
    </row>
    <row r="4576" spans="17:19" x14ac:dyDescent="0.25">
      <c r="Q4576" t="str">
        <f>IF(P4576="","",(VLOOKUP(P4576,Flora!$F$2:$M$7000,2,FALSE)))</f>
        <v/>
      </c>
      <c r="R4576" t="str">
        <f>IF(P4576="","",(VLOOKUP(P4576,Flora!$F$2:$M$7000,3,FALSE)))</f>
        <v/>
      </c>
      <c r="S4576" t="str">
        <f>IF(P4576="","",(VLOOKUP(P4576,Flora!$F$2:$M$7000,4,FALSE)))</f>
        <v/>
      </c>
    </row>
    <row r="4577" spans="17:19" x14ac:dyDescent="0.25">
      <c r="Q4577" t="str">
        <f>IF(P4577="","",(VLOOKUP(P4577,Flora!$F$2:$M$7000,2,FALSE)))</f>
        <v/>
      </c>
      <c r="R4577" t="str">
        <f>IF(P4577="","",(VLOOKUP(P4577,Flora!$F$2:$M$7000,3,FALSE)))</f>
        <v/>
      </c>
      <c r="S4577" t="str">
        <f>IF(P4577="","",(VLOOKUP(P4577,Flora!$F$2:$M$7000,4,FALSE)))</f>
        <v/>
      </c>
    </row>
    <row r="4578" spans="17:19" x14ac:dyDescent="0.25">
      <c r="Q4578" t="str">
        <f>IF(P4578="","",(VLOOKUP(P4578,Flora!$F$2:$M$7000,2,FALSE)))</f>
        <v/>
      </c>
      <c r="R4578" t="str">
        <f>IF(P4578="","",(VLOOKUP(P4578,Flora!$F$2:$M$7000,3,FALSE)))</f>
        <v/>
      </c>
      <c r="S4578" t="str">
        <f>IF(P4578="","",(VLOOKUP(P4578,Flora!$F$2:$M$7000,4,FALSE)))</f>
        <v/>
      </c>
    </row>
    <row r="4579" spans="17:19" x14ac:dyDescent="0.25">
      <c r="Q4579" t="str">
        <f>IF(P4579="","",(VLOOKUP(P4579,Flora!$F$2:$M$7000,2,FALSE)))</f>
        <v/>
      </c>
      <c r="R4579" t="str">
        <f>IF(P4579="","",(VLOOKUP(P4579,Flora!$F$2:$M$7000,3,FALSE)))</f>
        <v/>
      </c>
      <c r="S4579" t="str">
        <f>IF(P4579="","",(VLOOKUP(P4579,Flora!$F$2:$M$7000,4,FALSE)))</f>
        <v/>
      </c>
    </row>
    <row r="4580" spans="17:19" x14ac:dyDescent="0.25">
      <c r="Q4580" t="str">
        <f>IF(P4580="","",(VLOOKUP(P4580,Flora!$F$2:$M$7000,2,FALSE)))</f>
        <v/>
      </c>
      <c r="R4580" t="str">
        <f>IF(P4580="","",(VLOOKUP(P4580,Flora!$F$2:$M$7000,3,FALSE)))</f>
        <v/>
      </c>
      <c r="S4580" t="str">
        <f>IF(P4580="","",(VLOOKUP(P4580,Flora!$F$2:$M$7000,4,FALSE)))</f>
        <v/>
      </c>
    </row>
    <row r="4581" spans="17:19" x14ac:dyDescent="0.25">
      <c r="Q4581" t="str">
        <f>IF(P4581="","",(VLOOKUP(P4581,Flora!$F$2:$M$7000,2,FALSE)))</f>
        <v/>
      </c>
      <c r="R4581" t="str">
        <f>IF(P4581="","",(VLOOKUP(P4581,Flora!$F$2:$M$7000,3,FALSE)))</f>
        <v/>
      </c>
      <c r="S4581" t="str">
        <f>IF(P4581="","",(VLOOKUP(P4581,Flora!$F$2:$M$7000,4,FALSE)))</f>
        <v/>
      </c>
    </row>
    <row r="4582" spans="17:19" x14ac:dyDescent="0.25">
      <c r="Q4582" t="str">
        <f>IF(P4582="","",(VLOOKUP(P4582,Flora!$F$2:$M$7000,2,FALSE)))</f>
        <v/>
      </c>
      <c r="R4582" t="str">
        <f>IF(P4582="","",(VLOOKUP(P4582,Flora!$F$2:$M$7000,3,FALSE)))</f>
        <v/>
      </c>
      <c r="S4582" t="str">
        <f>IF(P4582="","",(VLOOKUP(P4582,Flora!$F$2:$M$7000,4,FALSE)))</f>
        <v/>
      </c>
    </row>
    <row r="4583" spans="17:19" x14ac:dyDescent="0.25">
      <c r="Q4583" t="str">
        <f>IF(P4583="","",(VLOOKUP(P4583,Flora!$F$2:$M$7000,2,FALSE)))</f>
        <v/>
      </c>
      <c r="R4583" t="str">
        <f>IF(P4583="","",(VLOOKUP(P4583,Flora!$F$2:$M$7000,3,FALSE)))</f>
        <v/>
      </c>
      <c r="S4583" t="str">
        <f>IF(P4583="","",(VLOOKUP(P4583,Flora!$F$2:$M$7000,4,FALSE)))</f>
        <v/>
      </c>
    </row>
    <row r="4584" spans="17:19" x14ac:dyDescent="0.25">
      <c r="Q4584" t="str">
        <f>IF(P4584="","",(VLOOKUP(P4584,Flora!$F$2:$M$7000,2,FALSE)))</f>
        <v/>
      </c>
      <c r="R4584" t="str">
        <f>IF(P4584="","",(VLOOKUP(P4584,Flora!$F$2:$M$7000,3,FALSE)))</f>
        <v/>
      </c>
      <c r="S4584" t="str">
        <f>IF(P4584="","",(VLOOKUP(P4584,Flora!$F$2:$M$7000,4,FALSE)))</f>
        <v/>
      </c>
    </row>
    <row r="4585" spans="17:19" x14ac:dyDescent="0.25">
      <c r="Q4585" t="str">
        <f>IF(P4585="","",(VLOOKUP(P4585,Flora!$F$2:$M$7000,2,FALSE)))</f>
        <v/>
      </c>
      <c r="R4585" t="str">
        <f>IF(P4585="","",(VLOOKUP(P4585,Flora!$F$2:$M$7000,3,FALSE)))</f>
        <v/>
      </c>
      <c r="S4585" t="str">
        <f>IF(P4585="","",(VLOOKUP(P4585,Flora!$F$2:$M$7000,4,FALSE)))</f>
        <v/>
      </c>
    </row>
    <row r="4586" spans="17:19" x14ac:dyDescent="0.25">
      <c r="Q4586" t="str">
        <f>IF(P4586="","",(VLOOKUP(P4586,Flora!$F$2:$M$7000,2,FALSE)))</f>
        <v/>
      </c>
      <c r="R4586" t="str">
        <f>IF(P4586="","",(VLOOKUP(P4586,Flora!$F$2:$M$7000,3,FALSE)))</f>
        <v/>
      </c>
      <c r="S4586" t="str">
        <f>IF(P4586="","",(VLOOKUP(P4586,Flora!$F$2:$M$7000,4,FALSE)))</f>
        <v/>
      </c>
    </row>
    <row r="4587" spans="17:19" x14ac:dyDescent="0.25">
      <c r="Q4587" t="str">
        <f>IF(P4587="","",(VLOOKUP(P4587,Flora!$F$2:$M$7000,2,FALSE)))</f>
        <v/>
      </c>
      <c r="R4587" t="str">
        <f>IF(P4587="","",(VLOOKUP(P4587,Flora!$F$2:$M$7000,3,FALSE)))</f>
        <v/>
      </c>
      <c r="S4587" t="str">
        <f>IF(P4587="","",(VLOOKUP(P4587,Flora!$F$2:$M$7000,4,FALSE)))</f>
        <v/>
      </c>
    </row>
    <row r="4588" spans="17:19" x14ac:dyDescent="0.25">
      <c r="Q4588" t="str">
        <f>IF(P4588="","",(VLOOKUP(P4588,Flora!$F$2:$M$7000,2,FALSE)))</f>
        <v/>
      </c>
      <c r="R4588" t="str">
        <f>IF(P4588="","",(VLOOKUP(P4588,Flora!$F$2:$M$7000,3,FALSE)))</f>
        <v/>
      </c>
      <c r="S4588" t="str">
        <f>IF(P4588="","",(VLOOKUP(P4588,Flora!$F$2:$M$7000,4,FALSE)))</f>
        <v/>
      </c>
    </row>
    <row r="4589" spans="17:19" x14ac:dyDescent="0.25">
      <c r="Q4589" t="str">
        <f>IF(P4589="","",(VLOOKUP(P4589,Flora!$F$2:$M$7000,2,FALSE)))</f>
        <v/>
      </c>
      <c r="R4589" t="str">
        <f>IF(P4589="","",(VLOOKUP(P4589,Flora!$F$2:$M$7000,3,FALSE)))</f>
        <v/>
      </c>
      <c r="S4589" t="str">
        <f>IF(P4589="","",(VLOOKUP(P4589,Flora!$F$2:$M$7000,4,FALSE)))</f>
        <v/>
      </c>
    </row>
    <row r="4590" spans="17:19" x14ac:dyDescent="0.25">
      <c r="Q4590" t="str">
        <f>IF(P4590="","",(VLOOKUP(P4590,Flora!$F$2:$M$7000,2,FALSE)))</f>
        <v/>
      </c>
      <c r="R4590" t="str">
        <f>IF(P4590="","",(VLOOKUP(P4590,Flora!$F$2:$M$7000,3,FALSE)))</f>
        <v/>
      </c>
      <c r="S4590" t="str">
        <f>IF(P4590="","",(VLOOKUP(P4590,Flora!$F$2:$M$7000,4,FALSE)))</f>
        <v/>
      </c>
    </row>
    <row r="4591" spans="17:19" x14ac:dyDescent="0.25">
      <c r="Q4591" t="str">
        <f>IF(P4591="","",(VLOOKUP(P4591,Flora!$F$2:$M$7000,2,FALSE)))</f>
        <v/>
      </c>
      <c r="R4591" t="str">
        <f>IF(P4591="","",(VLOOKUP(P4591,Flora!$F$2:$M$7000,3,FALSE)))</f>
        <v/>
      </c>
      <c r="S4591" t="str">
        <f>IF(P4591="","",(VLOOKUP(P4591,Flora!$F$2:$M$7000,4,FALSE)))</f>
        <v/>
      </c>
    </row>
    <row r="4592" spans="17:19" x14ac:dyDescent="0.25">
      <c r="Q4592" t="str">
        <f>IF(P4592="","",(VLOOKUP(P4592,Flora!$F$2:$M$7000,2,FALSE)))</f>
        <v/>
      </c>
      <c r="R4592" t="str">
        <f>IF(P4592="","",(VLOOKUP(P4592,Flora!$F$2:$M$7000,3,FALSE)))</f>
        <v/>
      </c>
      <c r="S4592" t="str">
        <f>IF(P4592="","",(VLOOKUP(P4592,Flora!$F$2:$M$7000,4,FALSE)))</f>
        <v/>
      </c>
    </row>
    <row r="4593" spans="17:19" x14ac:dyDescent="0.25">
      <c r="Q4593" t="str">
        <f>IF(P4593="","",(VLOOKUP(P4593,Flora!$F$2:$M$7000,2,FALSE)))</f>
        <v/>
      </c>
      <c r="R4593" t="str">
        <f>IF(P4593="","",(VLOOKUP(P4593,Flora!$F$2:$M$7000,3,FALSE)))</f>
        <v/>
      </c>
      <c r="S4593" t="str">
        <f>IF(P4593="","",(VLOOKUP(P4593,Flora!$F$2:$M$7000,4,FALSE)))</f>
        <v/>
      </c>
    </row>
    <row r="4594" spans="17:19" x14ac:dyDescent="0.25">
      <c r="Q4594" t="str">
        <f>IF(P4594="","",(VLOOKUP(P4594,Flora!$F$2:$M$7000,2,FALSE)))</f>
        <v/>
      </c>
      <c r="R4594" t="str">
        <f>IF(P4594="","",(VLOOKUP(P4594,Flora!$F$2:$M$7000,3,FALSE)))</f>
        <v/>
      </c>
      <c r="S4594" t="str">
        <f>IF(P4594="","",(VLOOKUP(P4594,Flora!$F$2:$M$7000,4,FALSE)))</f>
        <v/>
      </c>
    </row>
    <row r="4595" spans="17:19" x14ac:dyDescent="0.25">
      <c r="Q4595" t="str">
        <f>IF(P4595="","",(VLOOKUP(P4595,Flora!$F$2:$M$7000,2,FALSE)))</f>
        <v/>
      </c>
      <c r="R4595" t="str">
        <f>IF(P4595="","",(VLOOKUP(P4595,Flora!$F$2:$M$7000,3,FALSE)))</f>
        <v/>
      </c>
      <c r="S4595" t="str">
        <f>IF(P4595="","",(VLOOKUP(P4595,Flora!$F$2:$M$7000,4,FALSE)))</f>
        <v/>
      </c>
    </row>
    <row r="4596" spans="17:19" x14ac:dyDescent="0.25">
      <c r="Q4596" t="str">
        <f>IF(P4596="","",(VLOOKUP(P4596,Flora!$F$2:$M$7000,2,FALSE)))</f>
        <v/>
      </c>
      <c r="R4596" t="str">
        <f>IF(P4596="","",(VLOOKUP(P4596,Flora!$F$2:$M$7000,3,FALSE)))</f>
        <v/>
      </c>
      <c r="S4596" t="str">
        <f>IF(P4596="","",(VLOOKUP(P4596,Flora!$F$2:$M$7000,4,FALSE)))</f>
        <v/>
      </c>
    </row>
    <row r="4597" spans="17:19" x14ac:dyDescent="0.25">
      <c r="Q4597" t="str">
        <f>IF(P4597="","",(VLOOKUP(P4597,Flora!$F$2:$M$7000,2,FALSE)))</f>
        <v/>
      </c>
      <c r="R4597" t="str">
        <f>IF(P4597="","",(VLOOKUP(P4597,Flora!$F$2:$M$7000,3,FALSE)))</f>
        <v/>
      </c>
      <c r="S4597" t="str">
        <f>IF(P4597="","",(VLOOKUP(P4597,Flora!$F$2:$M$7000,4,FALSE)))</f>
        <v/>
      </c>
    </row>
    <row r="4598" spans="17:19" x14ac:dyDescent="0.25">
      <c r="Q4598" t="str">
        <f>IF(P4598="","",(VLOOKUP(P4598,Flora!$F$2:$M$7000,2,FALSE)))</f>
        <v/>
      </c>
      <c r="R4598" t="str">
        <f>IF(P4598="","",(VLOOKUP(P4598,Flora!$F$2:$M$7000,3,FALSE)))</f>
        <v/>
      </c>
      <c r="S4598" t="str">
        <f>IF(P4598="","",(VLOOKUP(P4598,Flora!$F$2:$M$7000,4,FALSE)))</f>
        <v/>
      </c>
    </row>
    <row r="4599" spans="17:19" x14ac:dyDescent="0.25">
      <c r="Q4599" t="str">
        <f>IF(P4599="","",(VLOOKUP(P4599,Flora!$F$2:$M$7000,2,FALSE)))</f>
        <v/>
      </c>
      <c r="R4599" t="str">
        <f>IF(P4599="","",(VLOOKUP(P4599,Flora!$F$2:$M$7000,3,FALSE)))</f>
        <v/>
      </c>
      <c r="S4599" t="str">
        <f>IF(P4599="","",(VLOOKUP(P4599,Flora!$F$2:$M$7000,4,FALSE)))</f>
        <v/>
      </c>
    </row>
    <row r="4600" spans="17:19" x14ac:dyDescent="0.25">
      <c r="Q4600" t="str">
        <f>IF(P4600="","",(VLOOKUP(P4600,Flora!$F$2:$M$7000,2,FALSE)))</f>
        <v/>
      </c>
      <c r="R4600" t="str">
        <f>IF(P4600="","",(VLOOKUP(P4600,Flora!$F$2:$M$7000,3,FALSE)))</f>
        <v/>
      </c>
      <c r="S4600" t="str">
        <f>IF(P4600="","",(VLOOKUP(P4600,Flora!$F$2:$M$7000,4,FALSE)))</f>
        <v/>
      </c>
    </row>
    <row r="4601" spans="17:19" x14ac:dyDescent="0.25">
      <c r="Q4601" t="str">
        <f>IF(P4601="","",(VLOOKUP(P4601,Flora!$F$2:$M$7000,2,FALSE)))</f>
        <v/>
      </c>
      <c r="R4601" t="str">
        <f>IF(P4601="","",(VLOOKUP(P4601,Flora!$F$2:$M$7000,3,FALSE)))</f>
        <v/>
      </c>
      <c r="S4601" t="str">
        <f>IF(P4601="","",(VLOOKUP(P4601,Flora!$F$2:$M$7000,4,FALSE)))</f>
        <v/>
      </c>
    </row>
    <row r="4602" spans="17:19" x14ac:dyDescent="0.25">
      <c r="Q4602" t="str">
        <f>IF(P4602="","",(VLOOKUP(P4602,Flora!$F$2:$M$7000,2,FALSE)))</f>
        <v/>
      </c>
      <c r="R4602" t="str">
        <f>IF(P4602="","",(VLOOKUP(P4602,Flora!$F$2:$M$7000,3,FALSE)))</f>
        <v/>
      </c>
      <c r="S4602" t="str">
        <f>IF(P4602="","",(VLOOKUP(P4602,Flora!$F$2:$M$7000,4,FALSE)))</f>
        <v/>
      </c>
    </row>
    <row r="4603" spans="17:19" x14ac:dyDescent="0.25">
      <c r="Q4603" t="str">
        <f>IF(P4603="","",(VLOOKUP(P4603,Flora!$F$2:$M$7000,2,FALSE)))</f>
        <v/>
      </c>
      <c r="R4603" t="str">
        <f>IF(P4603="","",(VLOOKUP(P4603,Flora!$F$2:$M$7000,3,FALSE)))</f>
        <v/>
      </c>
      <c r="S4603" t="str">
        <f>IF(P4603="","",(VLOOKUP(P4603,Flora!$F$2:$M$7000,4,FALSE)))</f>
        <v/>
      </c>
    </row>
    <row r="4604" spans="17:19" x14ac:dyDescent="0.25">
      <c r="Q4604" t="str">
        <f>IF(P4604="","",(VLOOKUP(P4604,Flora!$F$2:$M$7000,2,FALSE)))</f>
        <v/>
      </c>
      <c r="R4604" t="str">
        <f>IF(P4604="","",(VLOOKUP(P4604,Flora!$F$2:$M$7000,3,FALSE)))</f>
        <v/>
      </c>
      <c r="S4604" t="str">
        <f>IF(P4604="","",(VLOOKUP(P4604,Flora!$F$2:$M$7000,4,FALSE)))</f>
        <v/>
      </c>
    </row>
    <row r="4605" spans="17:19" x14ac:dyDescent="0.25">
      <c r="Q4605" t="str">
        <f>IF(P4605="","",(VLOOKUP(P4605,Flora!$F$2:$M$7000,2,FALSE)))</f>
        <v/>
      </c>
      <c r="R4605" t="str">
        <f>IF(P4605="","",(VLOOKUP(P4605,Flora!$F$2:$M$7000,3,FALSE)))</f>
        <v/>
      </c>
      <c r="S4605" t="str">
        <f>IF(P4605="","",(VLOOKUP(P4605,Flora!$F$2:$M$7000,4,FALSE)))</f>
        <v/>
      </c>
    </row>
    <row r="4606" spans="17:19" x14ac:dyDescent="0.25">
      <c r="Q4606" t="str">
        <f>IF(P4606="","",(VLOOKUP(P4606,Flora!$F$2:$M$7000,2,FALSE)))</f>
        <v/>
      </c>
      <c r="R4606" t="str">
        <f>IF(P4606="","",(VLOOKUP(P4606,Flora!$F$2:$M$7000,3,FALSE)))</f>
        <v/>
      </c>
      <c r="S4606" t="str">
        <f>IF(P4606="","",(VLOOKUP(P4606,Flora!$F$2:$M$7000,4,FALSE)))</f>
        <v/>
      </c>
    </row>
    <row r="4607" spans="17:19" x14ac:dyDescent="0.25">
      <c r="Q4607" t="str">
        <f>IF(P4607="","",(VLOOKUP(P4607,Flora!$F$2:$M$7000,2,FALSE)))</f>
        <v/>
      </c>
      <c r="R4607" t="str">
        <f>IF(P4607="","",(VLOOKUP(P4607,Flora!$F$2:$M$7000,3,FALSE)))</f>
        <v/>
      </c>
      <c r="S4607" t="str">
        <f>IF(P4607="","",(VLOOKUP(P4607,Flora!$F$2:$M$7000,4,FALSE)))</f>
        <v/>
      </c>
    </row>
    <row r="4608" spans="17:19" x14ac:dyDescent="0.25">
      <c r="Q4608" t="str">
        <f>IF(P4608="","",(VLOOKUP(P4608,Flora!$F$2:$M$7000,2,FALSE)))</f>
        <v/>
      </c>
      <c r="R4608" t="str">
        <f>IF(P4608="","",(VLOOKUP(P4608,Flora!$F$2:$M$7000,3,FALSE)))</f>
        <v/>
      </c>
      <c r="S4608" t="str">
        <f>IF(P4608="","",(VLOOKUP(P4608,Flora!$F$2:$M$7000,4,FALSE)))</f>
        <v/>
      </c>
    </row>
    <row r="4609" spans="17:19" x14ac:dyDescent="0.25">
      <c r="Q4609" t="str">
        <f>IF(P4609="","",(VLOOKUP(P4609,Flora!$F$2:$M$7000,2,FALSE)))</f>
        <v/>
      </c>
      <c r="R4609" t="str">
        <f>IF(P4609="","",(VLOOKUP(P4609,Flora!$F$2:$M$7000,3,FALSE)))</f>
        <v/>
      </c>
      <c r="S4609" t="str">
        <f>IF(P4609="","",(VLOOKUP(P4609,Flora!$F$2:$M$7000,4,FALSE)))</f>
        <v/>
      </c>
    </row>
    <row r="4610" spans="17:19" x14ac:dyDescent="0.25">
      <c r="Q4610" t="str">
        <f>IF(P4610="","",(VLOOKUP(P4610,Flora!$F$2:$M$7000,2,FALSE)))</f>
        <v/>
      </c>
      <c r="R4610" t="str">
        <f>IF(P4610="","",(VLOOKUP(P4610,Flora!$F$2:$M$7000,3,FALSE)))</f>
        <v/>
      </c>
      <c r="S4610" t="str">
        <f>IF(P4610="","",(VLOOKUP(P4610,Flora!$F$2:$M$7000,4,FALSE)))</f>
        <v/>
      </c>
    </row>
    <row r="4611" spans="17:19" x14ac:dyDescent="0.25">
      <c r="Q4611" t="str">
        <f>IF(P4611="","",(VLOOKUP(P4611,Flora!$F$2:$M$7000,2,FALSE)))</f>
        <v/>
      </c>
      <c r="R4611" t="str">
        <f>IF(P4611="","",(VLOOKUP(P4611,Flora!$F$2:$M$7000,3,FALSE)))</f>
        <v/>
      </c>
      <c r="S4611" t="str">
        <f>IF(P4611="","",(VLOOKUP(P4611,Flora!$F$2:$M$7000,4,FALSE)))</f>
        <v/>
      </c>
    </row>
    <row r="4612" spans="17:19" x14ac:dyDescent="0.25">
      <c r="Q4612" t="str">
        <f>IF(P4612="","",(VLOOKUP(P4612,Flora!$F$2:$M$7000,2,FALSE)))</f>
        <v/>
      </c>
      <c r="R4612" t="str">
        <f>IF(P4612="","",(VLOOKUP(P4612,Flora!$F$2:$M$7000,3,FALSE)))</f>
        <v/>
      </c>
      <c r="S4612" t="str">
        <f>IF(P4612="","",(VLOOKUP(P4612,Flora!$F$2:$M$7000,4,FALSE)))</f>
        <v/>
      </c>
    </row>
    <row r="4613" spans="17:19" x14ac:dyDescent="0.25">
      <c r="Q4613" t="str">
        <f>IF(P4613="","",(VLOOKUP(P4613,Flora!$F$2:$M$7000,2,FALSE)))</f>
        <v/>
      </c>
      <c r="R4613" t="str">
        <f>IF(P4613="","",(VLOOKUP(P4613,Flora!$F$2:$M$7000,3,FALSE)))</f>
        <v/>
      </c>
      <c r="S4613" t="str">
        <f>IF(P4613="","",(VLOOKUP(P4613,Flora!$F$2:$M$7000,4,FALSE)))</f>
        <v/>
      </c>
    </row>
    <row r="4614" spans="17:19" x14ac:dyDescent="0.25">
      <c r="Q4614" t="str">
        <f>IF(P4614="","",(VLOOKUP(P4614,Flora!$F$2:$M$7000,2,FALSE)))</f>
        <v/>
      </c>
      <c r="R4614" t="str">
        <f>IF(P4614="","",(VLOOKUP(P4614,Flora!$F$2:$M$7000,3,FALSE)))</f>
        <v/>
      </c>
      <c r="S4614" t="str">
        <f>IF(P4614="","",(VLOOKUP(P4614,Flora!$F$2:$M$7000,4,FALSE)))</f>
        <v/>
      </c>
    </row>
    <row r="4615" spans="17:19" x14ac:dyDescent="0.25">
      <c r="Q4615" t="str">
        <f>IF(P4615="","",(VLOOKUP(P4615,Flora!$F$2:$M$7000,2,FALSE)))</f>
        <v/>
      </c>
      <c r="R4615" t="str">
        <f>IF(P4615="","",(VLOOKUP(P4615,Flora!$F$2:$M$7000,3,FALSE)))</f>
        <v/>
      </c>
      <c r="S4615" t="str">
        <f>IF(P4615="","",(VLOOKUP(P4615,Flora!$F$2:$M$7000,4,FALSE)))</f>
        <v/>
      </c>
    </row>
    <row r="4616" spans="17:19" x14ac:dyDescent="0.25">
      <c r="Q4616" t="str">
        <f>IF(P4616="","",(VLOOKUP(P4616,Flora!$F$2:$M$7000,2,FALSE)))</f>
        <v/>
      </c>
      <c r="R4616" t="str">
        <f>IF(P4616="","",(VLOOKUP(P4616,Flora!$F$2:$M$7000,3,FALSE)))</f>
        <v/>
      </c>
      <c r="S4616" t="str">
        <f>IF(P4616="","",(VLOOKUP(P4616,Flora!$F$2:$M$7000,4,FALSE)))</f>
        <v/>
      </c>
    </row>
    <row r="4617" spans="17:19" x14ac:dyDescent="0.25">
      <c r="Q4617" t="str">
        <f>IF(P4617="","",(VLOOKUP(P4617,Flora!$F$2:$M$7000,2,FALSE)))</f>
        <v/>
      </c>
      <c r="R4617" t="str">
        <f>IF(P4617="","",(VLOOKUP(P4617,Flora!$F$2:$M$7000,3,FALSE)))</f>
        <v/>
      </c>
      <c r="S4617" t="str">
        <f>IF(P4617="","",(VLOOKUP(P4617,Flora!$F$2:$M$7000,4,FALSE)))</f>
        <v/>
      </c>
    </row>
    <row r="4618" spans="17:19" x14ac:dyDescent="0.25">
      <c r="Q4618" t="str">
        <f>IF(P4618="","",(VLOOKUP(P4618,Flora!$F$2:$M$7000,2,FALSE)))</f>
        <v/>
      </c>
      <c r="R4618" t="str">
        <f>IF(P4618="","",(VLOOKUP(P4618,Flora!$F$2:$M$7000,3,FALSE)))</f>
        <v/>
      </c>
      <c r="S4618" t="str">
        <f>IF(P4618="","",(VLOOKUP(P4618,Flora!$F$2:$M$7000,4,FALSE)))</f>
        <v/>
      </c>
    </row>
    <row r="4619" spans="17:19" x14ac:dyDescent="0.25">
      <c r="Q4619" t="str">
        <f>IF(P4619="","",(VLOOKUP(P4619,Flora!$F$2:$M$7000,2,FALSE)))</f>
        <v/>
      </c>
      <c r="R4619" t="str">
        <f>IF(P4619="","",(VLOOKUP(P4619,Flora!$F$2:$M$7000,3,FALSE)))</f>
        <v/>
      </c>
      <c r="S4619" t="str">
        <f>IF(P4619="","",(VLOOKUP(P4619,Flora!$F$2:$M$7000,4,FALSE)))</f>
        <v/>
      </c>
    </row>
    <row r="4620" spans="17:19" x14ac:dyDescent="0.25">
      <c r="Q4620" t="str">
        <f>IF(P4620="","",(VLOOKUP(P4620,Flora!$F$2:$M$7000,2,FALSE)))</f>
        <v/>
      </c>
      <c r="R4620" t="str">
        <f>IF(P4620="","",(VLOOKUP(P4620,Flora!$F$2:$M$7000,3,FALSE)))</f>
        <v/>
      </c>
      <c r="S4620" t="str">
        <f>IF(P4620="","",(VLOOKUP(P4620,Flora!$F$2:$M$7000,4,FALSE)))</f>
        <v/>
      </c>
    </row>
    <row r="4621" spans="17:19" x14ac:dyDescent="0.25">
      <c r="Q4621" t="str">
        <f>IF(P4621="","",(VLOOKUP(P4621,Flora!$F$2:$M$7000,2,FALSE)))</f>
        <v/>
      </c>
      <c r="R4621" t="str">
        <f>IF(P4621="","",(VLOOKUP(P4621,Flora!$F$2:$M$7000,3,FALSE)))</f>
        <v/>
      </c>
      <c r="S4621" t="str">
        <f>IF(P4621="","",(VLOOKUP(P4621,Flora!$F$2:$M$7000,4,FALSE)))</f>
        <v/>
      </c>
    </row>
    <row r="4622" spans="17:19" x14ac:dyDescent="0.25">
      <c r="Q4622" t="str">
        <f>IF(P4622="","",(VLOOKUP(P4622,Flora!$F$2:$M$7000,2,FALSE)))</f>
        <v/>
      </c>
      <c r="R4622" t="str">
        <f>IF(P4622="","",(VLOOKUP(P4622,Flora!$F$2:$M$7000,3,FALSE)))</f>
        <v/>
      </c>
      <c r="S4622" t="str">
        <f>IF(P4622="","",(VLOOKUP(P4622,Flora!$F$2:$M$7000,4,FALSE)))</f>
        <v/>
      </c>
    </row>
    <row r="4623" spans="17:19" x14ac:dyDescent="0.25">
      <c r="Q4623" t="str">
        <f>IF(P4623="","",(VLOOKUP(P4623,Flora!$F$2:$M$7000,2,FALSE)))</f>
        <v/>
      </c>
      <c r="R4623" t="str">
        <f>IF(P4623="","",(VLOOKUP(P4623,Flora!$F$2:$M$7000,3,FALSE)))</f>
        <v/>
      </c>
      <c r="S4623" t="str">
        <f>IF(P4623="","",(VLOOKUP(P4623,Flora!$F$2:$M$7000,4,FALSE)))</f>
        <v/>
      </c>
    </row>
    <row r="4624" spans="17:19" x14ac:dyDescent="0.25">
      <c r="Q4624" t="str">
        <f>IF(P4624="","",(VLOOKUP(P4624,Flora!$F$2:$M$7000,2,FALSE)))</f>
        <v/>
      </c>
      <c r="R4624" t="str">
        <f>IF(P4624="","",(VLOOKUP(P4624,Flora!$F$2:$M$7000,3,FALSE)))</f>
        <v/>
      </c>
      <c r="S4624" t="str">
        <f>IF(P4624="","",(VLOOKUP(P4624,Flora!$F$2:$M$7000,4,FALSE)))</f>
        <v/>
      </c>
    </row>
    <row r="4625" spans="17:19" x14ac:dyDescent="0.25">
      <c r="Q4625" t="str">
        <f>IF(P4625="","",(VLOOKUP(P4625,Flora!$F$2:$M$7000,2,FALSE)))</f>
        <v/>
      </c>
      <c r="R4625" t="str">
        <f>IF(P4625="","",(VLOOKUP(P4625,Flora!$F$2:$M$7000,3,FALSE)))</f>
        <v/>
      </c>
      <c r="S4625" t="str">
        <f>IF(P4625="","",(VLOOKUP(P4625,Flora!$F$2:$M$7000,4,FALSE)))</f>
        <v/>
      </c>
    </row>
    <row r="4626" spans="17:19" x14ac:dyDescent="0.25">
      <c r="Q4626" t="str">
        <f>IF(P4626="","",(VLOOKUP(P4626,Flora!$F$2:$M$7000,2,FALSE)))</f>
        <v/>
      </c>
      <c r="R4626" t="str">
        <f>IF(P4626="","",(VLOOKUP(P4626,Flora!$F$2:$M$7000,3,FALSE)))</f>
        <v/>
      </c>
      <c r="S4626" t="str">
        <f>IF(P4626="","",(VLOOKUP(P4626,Flora!$F$2:$M$7000,4,FALSE)))</f>
        <v/>
      </c>
    </row>
    <row r="4627" spans="17:19" x14ac:dyDescent="0.25">
      <c r="Q4627" t="str">
        <f>IF(P4627="","",(VLOOKUP(P4627,Flora!$F$2:$M$7000,2,FALSE)))</f>
        <v/>
      </c>
      <c r="R4627" t="str">
        <f>IF(P4627="","",(VLOOKUP(P4627,Flora!$F$2:$M$7000,3,FALSE)))</f>
        <v/>
      </c>
      <c r="S4627" t="str">
        <f>IF(P4627="","",(VLOOKUP(P4627,Flora!$F$2:$M$7000,4,FALSE)))</f>
        <v/>
      </c>
    </row>
    <row r="4628" spans="17:19" x14ac:dyDescent="0.25">
      <c r="Q4628" t="str">
        <f>IF(P4628="","",(VLOOKUP(P4628,Flora!$F$2:$M$7000,2,FALSE)))</f>
        <v/>
      </c>
      <c r="R4628" t="str">
        <f>IF(P4628="","",(VLOOKUP(P4628,Flora!$F$2:$M$7000,3,FALSE)))</f>
        <v/>
      </c>
      <c r="S4628" t="str">
        <f>IF(P4628="","",(VLOOKUP(P4628,Flora!$F$2:$M$7000,4,FALSE)))</f>
        <v/>
      </c>
    </row>
    <row r="4629" spans="17:19" x14ac:dyDescent="0.25">
      <c r="Q4629" t="str">
        <f>IF(P4629="","",(VLOOKUP(P4629,Flora!$F$2:$M$7000,2,FALSE)))</f>
        <v/>
      </c>
      <c r="R4629" t="str">
        <f>IF(P4629="","",(VLOOKUP(P4629,Flora!$F$2:$M$7000,3,FALSE)))</f>
        <v/>
      </c>
      <c r="S4629" t="str">
        <f>IF(P4629="","",(VLOOKUP(P4629,Flora!$F$2:$M$7000,4,FALSE)))</f>
        <v/>
      </c>
    </row>
    <row r="4630" spans="17:19" x14ac:dyDescent="0.25">
      <c r="Q4630" t="str">
        <f>IF(P4630="","",(VLOOKUP(P4630,Flora!$F$2:$M$7000,2,FALSE)))</f>
        <v/>
      </c>
      <c r="R4630" t="str">
        <f>IF(P4630="","",(VLOOKUP(P4630,Flora!$F$2:$M$7000,3,FALSE)))</f>
        <v/>
      </c>
      <c r="S4630" t="str">
        <f>IF(P4630="","",(VLOOKUP(P4630,Flora!$F$2:$M$7000,4,FALSE)))</f>
        <v/>
      </c>
    </row>
    <row r="4631" spans="17:19" x14ac:dyDescent="0.25">
      <c r="Q4631" t="str">
        <f>IF(P4631="","",(VLOOKUP(P4631,Flora!$F$2:$M$7000,2,FALSE)))</f>
        <v/>
      </c>
      <c r="R4631" t="str">
        <f>IF(P4631="","",(VLOOKUP(P4631,Flora!$F$2:$M$7000,3,FALSE)))</f>
        <v/>
      </c>
      <c r="S4631" t="str">
        <f>IF(P4631="","",(VLOOKUP(P4631,Flora!$F$2:$M$7000,4,FALSE)))</f>
        <v/>
      </c>
    </row>
    <row r="4632" spans="17:19" x14ac:dyDescent="0.25">
      <c r="Q4632" t="str">
        <f>IF(P4632="","",(VLOOKUP(P4632,Flora!$F$2:$M$7000,2,FALSE)))</f>
        <v/>
      </c>
      <c r="R4632" t="str">
        <f>IF(P4632="","",(VLOOKUP(P4632,Flora!$F$2:$M$7000,3,FALSE)))</f>
        <v/>
      </c>
      <c r="S4632" t="str">
        <f>IF(P4632="","",(VLOOKUP(P4632,Flora!$F$2:$M$7000,4,FALSE)))</f>
        <v/>
      </c>
    </row>
    <row r="4633" spans="17:19" x14ac:dyDescent="0.25">
      <c r="Q4633" t="str">
        <f>IF(P4633="","",(VLOOKUP(P4633,Flora!$F$2:$M$7000,2,FALSE)))</f>
        <v/>
      </c>
      <c r="R4633" t="str">
        <f>IF(P4633="","",(VLOOKUP(P4633,Flora!$F$2:$M$7000,3,FALSE)))</f>
        <v/>
      </c>
      <c r="S4633" t="str">
        <f>IF(P4633="","",(VLOOKUP(P4633,Flora!$F$2:$M$7000,4,FALSE)))</f>
        <v/>
      </c>
    </row>
    <row r="4634" spans="17:19" x14ac:dyDescent="0.25">
      <c r="Q4634" t="str">
        <f>IF(P4634="","",(VLOOKUP(P4634,Flora!$F$2:$M$7000,2,FALSE)))</f>
        <v/>
      </c>
      <c r="R4634" t="str">
        <f>IF(P4634="","",(VLOOKUP(P4634,Flora!$F$2:$M$7000,3,FALSE)))</f>
        <v/>
      </c>
      <c r="S4634" t="str">
        <f>IF(P4634="","",(VLOOKUP(P4634,Flora!$F$2:$M$7000,4,FALSE)))</f>
        <v/>
      </c>
    </row>
    <row r="4635" spans="17:19" x14ac:dyDescent="0.25">
      <c r="Q4635" t="str">
        <f>IF(P4635="","",(VLOOKUP(P4635,Flora!$F$2:$M$7000,2,FALSE)))</f>
        <v/>
      </c>
      <c r="R4635" t="str">
        <f>IF(P4635="","",(VLOOKUP(P4635,Flora!$F$2:$M$7000,3,FALSE)))</f>
        <v/>
      </c>
      <c r="S4635" t="str">
        <f>IF(P4635="","",(VLOOKUP(P4635,Flora!$F$2:$M$7000,4,FALSE)))</f>
        <v/>
      </c>
    </row>
    <row r="4636" spans="17:19" x14ac:dyDescent="0.25">
      <c r="Q4636" t="str">
        <f>IF(P4636="","",(VLOOKUP(P4636,Flora!$F$2:$M$7000,2,FALSE)))</f>
        <v/>
      </c>
      <c r="R4636" t="str">
        <f>IF(P4636="","",(VLOOKUP(P4636,Flora!$F$2:$M$7000,3,FALSE)))</f>
        <v/>
      </c>
      <c r="S4636" t="str">
        <f>IF(P4636="","",(VLOOKUP(P4636,Flora!$F$2:$M$7000,4,FALSE)))</f>
        <v/>
      </c>
    </row>
    <row r="4637" spans="17:19" x14ac:dyDescent="0.25">
      <c r="Q4637" t="str">
        <f>IF(P4637="","",(VLOOKUP(P4637,Flora!$F$2:$M$7000,2,FALSE)))</f>
        <v/>
      </c>
      <c r="R4637" t="str">
        <f>IF(P4637="","",(VLOOKUP(P4637,Flora!$F$2:$M$7000,3,FALSE)))</f>
        <v/>
      </c>
      <c r="S4637" t="str">
        <f>IF(P4637="","",(VLOOKUP(P4637,Flora!$F$2:$M$7000,4,FALSE)))</f>
        <v/>
      </c>
    </row>
    <row r="4638" spans="17:19" x14ac:dyDescent="0.25">
      <c r="Q4638" t="str">
        <f>IF(P4638="","",(VLOOKUP(P4638,Flora!$F$2:$M$7000,2,FALSE)))</f>
        <v/>
      </c>
      <c r="R4638" t="str">
        <f>IF(P4638="","",(VLOOKUP(P4638,Flora!$F$2:$M$7000,3,FALSE)))</f>
        <v/>
      </c>
      <c r="S4638" t="str">
        <f>IF(P4638="","",(VLOOKUP(P4638,Flora!$F$2:$M$7000,4,FALSE)))</f>
        <v/>
      </c>
    </row>
    <row r="4639" spans="17:19" x14ac:dyDescent="0.25">
      <c r="Q4639" t="str">
        <f>IF(P4639="","",(VLOOKUP(P4639,Flora!$F$2:$M$7000,2,FALSE)))</f>
        <v/>
      </c>
      <c r="R4639" t="str">
        <f>IF(P4639="","",(VLOOKUP(P4639,Flora!$F$2:$M$7000,3,FALSE)))</f>
        <v/>
      </c>
      <c r="S4639" t="str">
        <f>IF(P4639="","",(VLOOKUP(P4639,Flora!$F$2:$M$7000,4,FALSE)))</f>
        <v/>
      </c>
    </row>
    <row r="4640" spans="17:19" x14ac:dyDescent="0.25">
      <c r="Q4640" t="str">
        <f>IF(P4640="","",(VLOOKUP(P4640,Flora!$F$2:$M$7000,2,FALSE)))</f>
        <v/>
      </c>
      <c r="R4640" t="str">
        <f>IF(P4640="","",(VLOOKUP(P4640,Flora!$F$2:$M$7000,3,FALSE)))</f>
        <v/>
      </c>
      <c r="S4640" t="str">
        <f>IF(P4640="","",(VLOOKUP(P4640,Flora!$F$2:$M$7000,4,FALSE)))</f>
        <v/>
      </c>
    </row>
    <row r="4641" spans="17:19" x14ac:dyDescent="0.25">
      <c r="Q4641" t="str">
        <f>IF(P4641="","",(VLOOKUP(P4641,Flora!$F$2:$M$7000,2,FALSE)))</f>
        <v/>
      </c>
      <c r="R4641" t="str">
        <f>IF(P4641="","",(VLOOKUP(P4641,Flora!$F$2:$M$7000,3,FALSE)))</f>
        <v/>
      </c>
      <c r="S4641" t="str">
        <f>IF(P4641="","",(VLOOKUP(P4641,Flora!$F$2:$M$7000,4,FALSE)))</f>
        <v/>
      </c>
    </row>
    <row r="4642" spans="17:19" x14ac:dyDescent="0.25">
      <c r="Q4642" t="str">
        <f>IF(P4642="","",(VLOOKUP(P4642,Flora!$F$2:$M$7000,2,FALSE)))</f>
        <v/>
      </c>
      <c r="R4642" t="str">
        <f>IF(P4642="","",(VLOOKUP(P4642,Flora!$F$2:$M$7000,3,FALSE)))</f>
        <v/>
      </c>
      <c r="S4642" t="str">
        <f>IF(P4642="","",(VLOOKUP(P4642,Flora!$F$2:$M$7000,4,FALSE)))</f>
        <v/>
      </c>
    </row>
    <row r="4643" spans="17:19" x14ac:dyDescent="0.25">
      <c r="Q4643" t="str">
        <f>IF(P4643="","",(VLOOKUP(P4643,Flora!$F$2:$M$7000,2,FALSE)))</f>
        <v/>
      </c>
      <c r="R4643" t="str">
        <f>IF(P4643="","",(VLOOKUP(P4643,Flora!$F$2:$M$7000,3,FALSE)))</f>
        <v/>
      </c>
      <c r="S4643" t="str">
        <f>IF(P4643="","",(VLOOKUP(P4643,Flora!$F$2:$M$7000,4,FALSE)))</f>
        <v/>
      </c>
    </row>
    <row r="4644" spans="17:19" x14ac:dyDescent="0.25">
      <c r="Q4644" t="str">
        <f>IF(P4644="","",(VLOOKUP(P4644,Flora!$F$2:$M$7000,2,FALSE)))</f>
        <v/>
      </c>
      <c r="R4644" t="str">
        <f>IF(P4644="","",(VLOOKUP(P4644,Flora!$F$2:$M$7000,3,FALSE)))</f>
        <v/>
      </c>
      <c r="S4644" t="str">
        <f>IF(P4644="","",(VLOOKUP(P4644,Flora!$F$2:$M$7000,4,FALSE)))</f>
        <v/>
      </c>
    </row>
    <row r="4645" spans="17:19" x14ac:dyDescent="0.25">
      <c r="Q4645" t="str">
        <f>IF(P4645="","",(VLOOKUP(P4645,Flora!$F$2:$M$7000,2,FALSE)))</f>
        <v/>
      </c>
      <c r="R4645" t="str">
        <f>IF(P4645="","",(VLOOKUP(P4645,Flora!$F$2:$M$7000,3,FALSE)))</f>
        <v/>
      </c>
      <c r="S4645" t="str">
        <f>IF(P4645="","",(VLOOKUP(P4645,Flora!$F$2:$M$7000,4,FALSE)))</f>
        <v/>
      </c>
    </row>
    <row r="4646" spans="17:19" x14ac:dyDescent="0.25">
      <c r="Q4646" t="str">
        <f>IF(P4646="","",(VLOOKUP(P4646,Flora!$F$2:$M$7000,2,FALSE)))</f>
        <v/>
      </c>
      <c r="R4646" t="str">
        <f>IF(P4646="","",(VLOOKUP(P4646,Flora!$F$2:$M$7000,3,FALSE)))</f>
        <v/>
      </c>
      <c r="S4646" t="str">
        <f>IF(P4646="","",(VLOOKUP(P4646,Flora!$F$2:$M$7000,4,FALSE)))</f>
        <v/>
      </c>
    </row>
    <row r="4647" spans="17:19" x14ac:dyDescent="0.25">
      <c r="Q4647" t="str">
        <f>IF(P4647="","",(VLOOKUP(P4647,Flora!$F$2:$M$7000,2,FALSE)))</f>
        <v/>
      </c>
      <c r="R4647" t="str">
        <f>IF(P4647="","",(VLOOKUP(P4647,Flora!$F$2:$M$7000,3,FALSE)))</f>
        <v/>
      </c>
      <c r="S4647" t="str">
        <f>IF(P4647="","",(VLOOKUP(P4647,Flora!$F$2:$M$7000,4,FALSE)))</f>
        <v/>
      </c>
    </row>
    <row r="4648" spans="17:19" x14ac:dyDescent="0.25">
      <c r="Q4648" t="str">
        <f>IF(P4648="","",(VLOOKUP(P4648,Flora!$F$2:$M$7000,2,FALSE)))</f>
        <v/>
      </c>
      <c r="R4648" t="str">
        <f>IF(P4648="","",(VLOOKUP(P4648,Flora!$F$2:$M$7000,3,FALSE)))</f>
        <v/>
      </c>
      <c r="S4648" t="str">
        <f>IF(P4648="","",(VLOOKUP(P4648,Flora!$F$2:$M$7000,4,FALSE)))</f>
        <v/>
      </c>
    </row>
    <row r="4649" spans="17:19" x14ac:dyDescent="0.25">
      <c r="Q4649" t="str">
        <f>IF(P4649="","",(VLOOKUP(P4649,Flora!$F$2:$M$7000,2,FALSE)))</f>
        <v/>
      </c>
      <c r="R4649" t="str">
        <f>IF(P4649="","",(VLOOKUP(P4649,Flora!$F$2:$M$7000,3,FALSE)))</f>
        <v/>
      </c>
      <c r="S4649" t="str">
        <f>IF(P4649="","",(VLOOKUP(P4649,Flora!$F$2:$M$7000,4,FALSE)))</f>
        <v/>
      </c>
    </row>
    <row r="4650" spans="17:19" x14ac:dyDescent="0.25">
      <c r="Q4650" t="str">
        <f>IF(P4650="","",(VLOOKUP(P4650,Flora!$F$2:$M$7000,2,FALSE)))</f>
        <v/>
      </c>
      <c r="R4650" t="str">
        <f>IF(P4650="","",(VLOOKUP(P4650,Flora!$F$2:$M$7000,3,FALSE)))</f>
        <v/>
      </c>
      <c r="S4650" t="str">
        <f>IF(P4650="","",(VLOOKUP(P4650,Flora!$F$2:$M$7000,4,FALSE)))</f>
        <v/>
      </c>
    </row>
    <row r="4651" spans="17:19" x14ac:dyDescent="0.25">
      <c r="Q4651" t="str">
        <f>IF(P4651="","",(VLOOKUP(P4651,Flora!$F$2:$M$7000,2,FALSE)))</f>
        <v/>
      </c>
      <c r="R4651" t="str">
        <f>IF(P4651="","",(VLOOKUP(P4651,Flora!$F$2:$M$7000,3,FALSE)))</f>
        <v/>
      </c>
      <c r="S4651" t="str">
        <f>IF(P4651="","",(VLOOKUP(P4651,Flora!$F$2:$M$7000,4,FALSE)))</f>
        <v/>
      </c>
    </row>
    <row r="4652" spans="17:19" x14ac:dyDescent="0.25">
      <c r="Q4652" t="str">
        <f>IF(P4652="","",(VLOOKUP(P4652,Flora!$F$2:$M$7000,2,FALSE)))</f>
        <v/>
      </c>
      <c r="R4652" t="str">
        <f>IF(P4652="","",(VLOOKUP(P4652,Flora!$F$2:$M$7000,3,FALSE)))</f>
        <v/>
      </c>
      <c r="S4652" t="str">
        <f>IF(P4652="","",(VLOOKUP(P4652,Flora!$F$2:$M$7000,4,FALSE)))</f>
        <v/>
      </c>
    </row>
    <row r="4653" spans="17:19" x14ac:dyDescent="0.25">
      <c r="Q4653" t="str">
        <f>IF(P4653="","",(VLOOKUP(P4653,Flora!$F$2:$M$7000,2,FALSE)))</f>
        <v/>
      </c>
      <c r="R4653" t="str">
        <f>IF(P4653="","",(VLOOKUP(P4653,Flora!$F$2:$M$7000,3,FALSE)))</f>
        <v/>
      </c>
      <c r="S4653" t="str">
        <f>IF(P4653="","",(VLOOKUP(P4653,Flora!$F$2:$M$7000,4,FALSE)))</f>
        <v/>
      </c>
    </row>
    <row r="4654" spans="17:19" x14ac:dyDescent="0.25">
      <c r="Q4654" t="str">
        <f>IF(P4654="","",(VLOOKUP(P4654,Flora!$F$2:$M$7000,2,FALSE)))</f>
        <v/>
      </c>
      <c r="R4654" t="str">
        <f>IF(P4654="","",(VLOOKUP(P4654,Flora!$F$2:$M$7000,3,FALSE)))</f>
        <v/>
      </c>
      <c r="S4654" t="str">
        <f>IF(P4654="","",(VLOOKUP(P4654,Flora!$F$2:$M$7000,4,FALSE)))</f>
        <v/>
      </c>
    </row>
    <row r="4655" spans="17:19" x14ac:dyDescent="0.25">
      <c r="Q4655" t="str">
        <f>IF(P4655="","",(VLOOKUP(P4655,Flora!$F$2:$M$7000,2,FALSE)))</f>
        <v/>
      </c>
      <c r="R4655" t="str">
        <f>IF(P4655="","",(VLOOKUP(P4655,Flora!$F$2:$M$7000,3,FALSE)))</f>
        <v/>
      </c>
      <c r="S4655" t="str">
        <f>IF(P4655="","",(VLOOKUP(P4655,Flora!$F$2:$M$7000,4,FALSE)))</f>
        <v/>
      </c>
    </row>
    <row r="4656" spans="17:19" x14ac:dyDescent="0.25">
      <c r="Q4656" t="str">
        <f>IF(P4656="","",(VLOOKUP(P4656,Flora!$F$2:$M$7000,2,FALSE)))</f>
        <v/>
      </c>
      <c r="R4656" t="str">
        <f>IF(P4656="","",(VLOOKUP(P4656,Flora!$F$2:$M$7000,3,FALSE)))</f>
        <v/>
      </c>
      <c r="S4656" t="str">
        <f>IF(P4656="","",(VLOOKUP(P4656,Flora!$F$2:$M$7000,4,FALSE)))</f>
        <v/>
      </c>
    </row>
    <row r="4657" spans="17:19" x14ac:dyDescent="0.25">
      <c r="Q4657" t="str">
        <f>IF(P4657="","",(VLOOKUP(P4657,Flora!$F$2:$M$7000,2,FALSE)))</f>
        <v/>
      </c>
      <c r="R4657" t="str">
        <f>IF(P4657="","",(VLOOKUP(P4657,Flora!$F$2:$M$7000,3,FALSE)))</f>
        <v/>
      </c>
      <c r="S4657" t="str">
        <f>IF(P4657="","",(VLOOKUP(P4657,Flora!$F$2:$M$7000,4,FALSE)))</f>
        <v/>
      </c>
    </row>
    <row r="4658" spans="17:19" x14ac:dyDescent="0.25">
      <c r="Q4658" t="str">
        <f>IF(P4658="","",(VLOOKUP(P4658,Flora!$F$2:$M$7000,2,FALSE)))</f>
        <v/>
      </c>
      <c r="R4658" t="str">
        <f>IF(P4658="","",(VLOOKUP(P4658,Flora!$F$2:$M$7000,3,FALSE)))</f>
        <v/>
      </c>
      <c r="S4658" t="str">
        <f>IF(P4658="","",(VLOOKUP(P4658,Flora!$F$2:$M$7000,4,FALSE)))</f>
        <v/>
      </c>
    </row>
    <row r="4659" spans="17:19" x14ac:dyDescent="0.25">
      <c r="Q4659" t="str">
        <f>IF(P4659="","",(VLOOKUP(P4659,Flora!$F$2:$M$7000,2,FALSE)))</f>
        <v/>
      </c>
      <c r="R4659" t="str">
        <f>IF(P4659="","",(VLOOKUP(P4659,Flora!$F$2:$M$7000,3,FALSE)))</f>
        <v/>
      </c>
      <c r="S4659" t="str">
        <f>IF(P4659="","",(VLOOKUP(P4659,Flora!$F$2:$M$7000,4,FALSE)))</f>
        <v/>
      </c>
    </row>
    <row r="4660" spans="17:19" x14ac:dyDescent="0.25">
      <c r="Q4660" t="str">
        <f>IF(P4660="","",(VLOOKUP(P4660,Flora!$F$2:$M$7000,2,FALSE)))</f>
        <v/>
      </c>
      <c r="R4660" t="str">
        <f>IF(P4660="","",(VLOOKUP(P4660,Flora!$F$2:$M$7000,3,FALSE)))</f>
        <v/>
      </c>
      <c r="S4660" t="str">
        <f>IF(P4660="","",(VLOOKUP(P4660,Flora!$F$2:$M$7000,4,FALSE)))</f>
        <v/>
      </c>
    </row>
    <row r="4661" spans="17:19" x14ac:dyDescent="0.25">
      <c r="Q4661" t="str">
        <f>IF(P4661="","",(VLOOKUP(P4661,Flora!$F$2:$M$7000,2,FALSE)))</f>
        <v/>
      </c>
      <c r="R4661" t="str">
        <f>IF(P4661="","",(VLOOKUP(P4661,Flora!$F$2:$M$7000,3,FALSE)))</f>
        <v/>
      </c>
      <c r="S4661" t="str">
        <f>IF(P4661="","",(VLOOKUP(P4661,Flora!$F$2:$M$7000,4,FALSE)))</f>
        <v/>
      </c>
    </row>
    <row r="4662" spans="17:19" x14ac:dyDescent="0.25">
      <c r="Q4662" t="str">
        <f>IF(P4662="","",(VLOOKUP(P4662,Flora!$F$2:$M$7000,2,FALSE)))</f>
        <v/>
      </c>
      <c r="R4662" t="str">
        <f>IF(P4662="","",(VLOOKUP(P4662,Flora!$F$2:$M$7000,3,FALSE)))</f>
        <v/>
      </c>
      <c r="S4662" t="str">
        <f>IF(P4662="","",(VLOOKUP(P4662,Flora!$F$2:$M$7000,4,FALSE)))</f>
        <v/>
      </c>
    </row>
    <row r="4663" spans="17:19" x14ac:dyDescent="0.25">
      <c r="Q4663" t="str">
        <f>IF(P4663="","",(VLOOKUP(P4663,Flora!$F$2:$M$7000,2,FALSE)))</f>
        <v/>
      </c>
      <c r="R4663" t="str">
        <f>IF(P4663="","",(VLOOKUP(P4663,Flora!$F$2:$M$7000,3,FALSE)))</f>
        <v/>
      </c>
      <c r="S4663" t="str">
        <f>IF(P4663="","",(VLOOKUP(P4663,Flora!$F$2:$M$7000,4,FALSE)))</f>
        <v/>
      </c>
    </row>
    <row r="4664" spans="17:19" x14ac:dyDescent="0.25">
      <c r="Q4664" t="str">
        <f>IF(P4664="","",(VLOOKUP(P4664,Flora!$F$2:$M$7000,2,FALSE)))</f>
        <v/>
      </c>
      <c r="R4664" t="str">
        <f>IF(P4664="","",(VLOOKUP(P4664,Flora!$F$2:$M$7000,3,FALSE)))</f>
        <v/>
      </c>
      <c r="S4664" t="str">
        <f>IF(P4664="","",(VLOOKUP(P4664,Flora!$F$2:$M$7000,4,FALSE)))</f>
        <v/>
      </c>
    </row>
    <row r="4665" spans="17:19" x14ac:dyDescent="0.25">
      <c r="Q4665" t="str">
        <f>IF(P4665="","",(VLOOKUP(P4665,Flora!$F$2:$M$7000,2,FALSE)))</f>
        <v/>
      </c>
      <c r="R4665" t="str">
        <f>IF(P4665="","",(VLOOKUP(P4665,Flora!$F$2:$M$7000,3,FALSE)))</f>
        <v/>
      </c>
      <c r="S4665" t="str">
        <f>IF(P4665="","",(VLOOKUP(P4665,Flora!$F$2:$M$7000,4,FALSE)))</f>
        <v/>
      </c>
    </row>
    <row r="4666" spans="17:19" x14ac:dyDescent="0.25">
      <c r="Q4666" t="str">
        <f>IF(P4666="","",(VLOOKUP(P4666,Flora!$F$2:$M$7000,2,FALSE)))</f>
        <v/>
      </c>
      <c r="R4666" t="str">
        <f>IF(P4666="","",(VLOOKUP(P4666,Flora!$F$2:$M$7000,3,FALSE)))</f>
        <v/>
      </c>
      <c r="S4666" t="str">
        <f>IF(P4666="","",(VLOOKUP(P4666,Flora!$F$2:$M$7000,4,FALSE)))</f>
        <v/>
      </c>
    </row>
    <row r="4667" spans="17:19" x14ac:dyDescent="0.25">
      <c r="Q4667" t="str">
        <f>IF(P4667="","",(VLOOKUP(P4667,Flora!$F$2:$M$7000,2,FALSE)))</f>
        <v/>
      </c>
      <c r="R4667" t="str">
        <f>IF(P4667="","",(VLOOKUP(P4667,Flora!$F$2:$M$7000,3,FALSE)))</f>
        <v/>
      </c>
      <c r="S4667" t="str">
        <f>IF(P4667="","",(VLOOKUP(P4667,Flora!$F$2:$M$7000,4,FALSE)))</f>
        <v/>
      </c>
    </row>
    <row r="4668" spans="17:19" x14ac:dyDescent="0.25">
      <c r="Q4668" t="str">
        <f>IF(P4668="","",(VLOOKUP(P4668,Flora!$F$2:$M$7000,2,FALSE)))</f>
        <v/>
      </c>
      <c r="R4668" t="str">
        <f>IF(P4668="","",(VLOOKUP(P4668,Flora!$F$2:$M$7000,3,FALSE)))</f>
        <v/>
      </c>
      <c r="S4668" t="str">
        <f>IF(P4668="","",(VLOOKUP(P4668,Flora!$F$2:$M$7000,4,FALSE)))</f>
        <v/>
      </c>
    </row>
    <row r="4669" spans="17:19" x14ac:dyDescent="0.25">
      <c r="Q4669" t="str">
        <f>IF(P4669="","",(VLOOKUP(P4669,Flora!$F$2:$M$7000,2,FALSE)))</f>
        <v/>
      </c>
      <c r="R4669" t="str">
        <f>IF(P4669="","",(VLOOKUP(P4669,Flora!$F$2:$M$7000,3,FALSE)))</f>
        <v/>
      </c>
      <c r="S4669" t="str">
        <f>IF(P4669="","",(VLOOKUP(P4669,Flora!$F$2:$M$7000,4,FALSE)))</f>
        <v/>
      </c>
    </row>
    <row r="4670" spans="17:19" x14ac:dyDescent="0.25">
      <c r="Q4670" t="str">
        <f>IF(P4670="","",(VLOOKUP(P4670,Flora!$F$2:$M$7000,2,FALSE)))</f>
        <v/>
      </c>
      <c r="R4670" t="str">
        <f>IF(P4670="","",(VLOOKUP(P4670,Flora!$F$2:$M$7000,3,FALSE)))</f>
        <v/>
      </c>
      <c r="S4670" t="str">
        <f>IF(P4670="","",(VLOOKUP(P4670,Flora!$F$2:$M$7000,4,FALSE)))</f>
        <v/>
      </c>
    </row>
    <row r="4671" spans="17:19" x14ac:dyDescent="0.25">
      <c r="Q4671" t="str">
        <f>IF(P4671="","",(VLOOKUP(P4671,Flora!$F$2:$M$7000,2,FALSE)))</f>
        <v/>
      </c>
      <c r="R4671" t="str">
        <f>IF(P4671="","",(VLOOKUP(P4671,Flora!$F$2:$M$7000,3,FALSE)))</f>
        <v/>
      </c>
      <c r="S4671" t="str">
        <f>IF(P4671="","",(VLOOKUP(P4671,Flora!$F$2:$M$7000,4,FALSE)))</f>
        <v/>
      </c>
    </row>
    <row r="4672" spans="17:19" x14ac:dyDescent="0.25">
      <c r="Q4672" t="str">
        <f>IF(P4672="","",(VLOOKUP(P4672,Flora!$F$2:$M$7000,2,FALSE)))</f>
        <v/>
      </c>
      <c r="R4672" t="str">
        <f>IF(P4672="","",(VLOOKUP(P4672,Flora!$F$2:$M$7000,3,FALSE)))</f>
        <v/>
      </c>
      <c r="S4672" t="str">
        <f>IF(P4672="","",(VLOOKUP(P4672,Flora!$F$2:$M$7000,4,FALSE)))</f>
        <v/>
      </c>
    </row>
    <row r="4673" spans="17:19" x14ac:dyDescent="0.25">
      <c r="Q4673" t="str">
        <f>IF(P4673="","",(VLOOKUP(P4673,Flora!$F$2:$M$7000,2,FALSE)))</f>
        <v/>
      </c>
      <c r="R4673" t="str">
        <f>IF(P4673="","",(VLOOKUP(P4673,Flora!$F$2:$M$7000,3,FALSE)))</f>
        <v/>
      </c>
      <c r="S4673" t="str">
        <f>IF(P4673="","",(VLOOKUP(P4673,Flora!$F$2:$M$7000,4,FALSE)))</f>
        <v/>
      </c>
    </row>
    <row r="4674" spans="17:19" x14ac:dyDescent="0.25">
      <c r="Q4674" t="str">
        <f>IF(P4674="","",(VLOOKUP(P4674,Flora!$F$2:$M$7000,2,FALSE)))</f>
        <v/>
      </c>
      <c r="R4674" t="str">
        <f>IF(P4674="","",(VLOOKUP(P4674,Flora!$F$2:$M$7000,3,FALSE)))</f>
        <v/>
      </c>
      <c r="S4674" t="str">
        <f>IF(P4674="","",(VLOOKUP(P4674,Flora!$F$2:$M$7000,4,FALSE)))</f>
        <v/>
      </c>
    </row>
    <row r="4675" spans="17:19" x14ac:dyDescent="0.25">
      <c r="Q4675" t="str">
        <f>IF(P4675="","",(VLOOKUP(P4675,Flora!$F$2:$M$7000,2,FALSE)))</f>
        <v/>
      </c>
      <c r="R4675" t="str">
        <f>IF(P4675="","",(VLOOKUP(P4675,Flora!$F$2:$M$7000,3,FALSE)))</f>
        <v/>
      </c>
      <c r="S4675" t="str">
        <f>IF(P4675="","",(VLOOKUP(P4675,Flora!$F$2:$M$7000,4,FALSE)))</f>
        <v/>
      </c>
    </row>
    <row r="4676" spans="17:19" x14ac:dyDescent="0.25">
      <c r="Q4676" t="str">
        <f>IF(P4676="","",(VLOOKUP(P4676,Flora!$F$2:$M$7000,2,FALSE)))</f>
        <v/>
      </c>
      <c r="R4676" t="str">
        <f>IF(P4676="","",(VLOOKUP(P4676,Flora!$F$2:$M$7000,3,FALSE)))</f>
        <v/>
      </c>
      <c r="S4676" t="str">
        <f>IF(P4676="","",(VLOOKUP(P4676,Flora!$F$2:$M$7000,4,FALSE)))</f>
        <v/>
      </c>
    </row>
    <row r="4677" spans="17:19" x14ac:dyDescent="0.25">
      <c r="Q4677" t="str">
        <f>IF(P4677="","",(VLOOKUP(P4677,Flora!$F$2:$M$7000,2,FALSE)))</f>
        <v/>
      </c>
      <c r="R4677" t="str">
        <f>IF(P4677="","",(VLOOKUP(P4677,Flora!$F$2:$M$7000,3,FALSE)))</f>
        <v/>
      </c>
      <c r="S4677" t="str">
        <f>IF(P4677="","",(VLOOKUP(P4677,Flora!$F$2:$M$7000,4,FALSE)))</f>
        <v/>
      </c>
    </row>
    <row r="4678" spans="17:19" x14ac:dyDescent="0.25">
      <c r="Q4678" t="str">
        <f>IF(P4678="","",(VLOOKUP(P4678,Flora!$F$2:$M$7000,2,FALSE)))</f>
        <v/>
      </c>
      <c r="R4678" t="str">
        <f>IF(P4678="","",(VLOOKUP(P4678,Flora!$F$2:$M$7000,3,FALSE)))</f>
        <v/>
      </c>
      <c r="S4678" t="str">
        <f>IF(P4678="","",(VLOOKUP(P4678,Flora!$F$2:$M$7000,4,FALSE)))</f>
        <v/>
      </c>
    </row>
    <row r="4679" spans="17:19" x14ac:dyDescent="0.25">
      <c r="Q4679" t="str">
        <f>IF(P4679="","",(VLOOKUP(P4679,Flora!$F$2:$M$7000,2,FALSE)))</f>
        <v/>
      </c>
      <c r="R4679" t="str">
        <f>IF(P4679="","",(VLOOKUP(P4679,Flora!$F$2:$M$7000,3,FALSE)))</f>
        <v/>
      </c>
      <c r="S4679" t="str">
        <f>IF(P4679="","",(VLOOKUP(P4679,Flora!$F$2:$M$7000,4,FALSE)))</f>
        <v/>
      </c>
    </row>
    <row r="4680" spans="17:19" x14ac:dyDescent="0.25">
      <c r="Q4680" t="str">
        <f>IF(P4680="","",(VLOOKUP(P4680,Flora!$F$2:$M$7000,2,FALSE)))</f>
        <v/>
      </c>
      <c r="R4680" t="str">
        <f>IF(P4680="","",(VLOOKUP(P4680,Flora!$F$2:$M$7000,3,FALSE)))</f>
        <v/>
      </c>
      <c r="S4680" t="str">
        <f>IF(P4680="","",(VLOOKUP(P4680,Flora!$F$2:$M$7000,4,FALSE)))</f>
        <v/>
      </c>
    </row>
    <row r="4681" spans="17:19" x14ac:dyDescent="0.25">
      <c r="Q4681" t="str">
        <f>IF(P4681="","",(VLOOKUP(P4681,Flora!$F$2:$M$7000,2,FALSE)))</f>
        <v/>
      </c>
      <c r="R4681" t="str">
        <f>IF(P4681="","",(VLOOKUP(P4681,Flora!$F$2:$M$7000,3,FALSE)))</f>
        <v/>
      </c>
      <c r="S4681" t="str">
        <f>IF(P4681="","",(VLOOKUP(P4681,Flora!$F$2:$M$7000,4,FALSE)))</f>
        <v/>
      </c>
    </row>
    <row r="4682" spans="17:19" x14ac:dyDescent="0.25">
      <c r="Q4682" t="str">
        <f>IF(P4682="","",(VLOOKUP(P4682,Flora!$F$2:$M$7000,2,FALSE)))</f>
        <v/>
      </c>
      <c r="R4682" t="str">
        <f>IF(P4682="","",(VLOOKUP(P4682,Flora!$F$2:$M$7000,3,FALSE)))</f>
        <v/>
      </c>
      <c r="S4682" t="str">
        <f>IF(P4682="","",(VLOOKUP(P4682,Flora!$F$2:$M$7000,4,FALSE)))</f>
        <v/>
      </c>
    </row>
    <row r="4683" spans="17:19" x14ac:dyDescent="0.25">
      <c r="Q4683" t="str">
        <f>IF(P4683="","",(VLOOKUP(P4683,Flora!$F$2:$M$7000,2,FALSE)))</f>
        <v/>
      </c>
      <c r="R4683" t="str">
        <f>IF(P4683="","",(VLOOKUP(P4683,Flora!$F$2:$M$7000,3,FALSE)))</f>
        <v/>
      </c>
      <c r="S4683" t="str">
        <f>IF(P4683="","",(VLOOKUP(P4683,Flora!$F$2:$M$7000,4,FALSE)))</f>
        <v/>
      </c>
    </row>
    <row r="4684" spans="17:19" x14ac:dyDescent="0.25">
      <c r="Q4684" t="str">
        <f>IF(P4684="","",(VLOOKUP(P4684,Flora!$F$2:$M$7000,2,FALSE)))</f>
        <v/>
      </c>
      <c r="R4684" t="str">
        <f>IF(P4684="","",(VLOOKUP(P4684,Flora!$F$2:$M$7000,3,FALSE)))</f>
        <v/>
      </c>
      <c r="S4684" t="str">
        <f>IF(P4684="","",(VLOOKUP(P4684,Flora!$F$2:$M$7000,4,FALSE)))</f>
        <v/>
      </c>
    </row>
    <row r="4685" spans="17:19" x14ac:dyDescent="0.25">
      <c r="Q4685" t="str">
        <f>IF(P4685="","",(VLOOKUP(P4685,Flora!$F$2:$M$7000,2,FALSE)))</f>
        <v/>
      </c>
      <c r="R4685" t="str">
        <f>IF(P4685="","",(VLOOKUP(P4685,Flora!$F$2:$M$7000,3,FALSE)))</f>
        <v/>
      </c>
      <c r="S4685" t="str">
        <f>IF(P4685="","",(VLOOKUP(P4685,Flora!$F$2:$M$7000,4,FALSE)))</f>
        <v/>
      </c>
    </row>
    <row r="4686" spans="17:19" x14ac:dyDescent="0.25">
      <c r="Q4686" t="str">
        <f>IF(P4686="","",(VLOOKUP(P4686,Flora!$F$2:$M$7000,2,FALSE)))</f>
        <v/>
      </c>
      <c r="R4686" t="str">
        <f>IF(P4686="","",(VLOOKUP(P4686,Flora!$F$2:$M$7000,3,FALSE)))</f>
        <v/>
      </c>
      <c r="S4686" t="str">
        <f>IF(P4686="","",(VLOOKUP(P4686,Flora!$F$2:$M$7000,4,FALSE)))</f>
        <v/>
      </c>
    </row>
    <row r="4687" spans="17:19" x14ac:dyDescent="0.25">
      <c r="Q4687" t="str">
        <f>IF(P4687="","",(VLOOKUP(P4687,Flora!$F$2:$M$7000,2,FALSE)))</f>
        <v/>
      </c>
      <c r="R4687" t="str">
        <f>IF(P4687="","",(VLOOKUP(P4687,Flora!$F$2:$M$7000,3,FALSE)))</f>
        <v/>
      </c>
      <c r="S4687" t="str">
        <f>IF(P4687="","",(VLOOKUP(P4687,Flora!$F$2:$M$7000,4,FALSE)))</f>
        <v/>
      </c>
    </row>
    <row r="4688" spans="17:19" x14ac:dyDescent="0.25">
      <c r="Q4688" t="str">
        <f>IF(P4688="","",(VLOOKUP(P4688,Flora!$F$2:$M$7000,2,FALSE)))</f>
        <v/>
      </c>
      <c r="R4688" t="str">
        <f>IF(P4688="","",(VLOOKUP(P4688,Flora!$F$2:$M$7000,3,FALSE)))</f>
        <v/>
      </c>
      <c r="S4688" t="str">
        <f>IF(P4688="","",(VLOOKUP(P4688,Flora!$F$2:$M$7000,4,FALSE)))</f>
        <v/>
      </c>
    </row>
    <row r="4689" spans="17:19" x14ac:dyDescent="0.25">
      <c r="Q4689" t="str">
        <f>IF(P4689="","",(VLOOKUP(P4689,Flora!$F$2:$M$7000,2,FALSE)))</f>
        <v/>
      </c>
      <c r="R4689" t="str">
        <f>IF(P4689="","",(VLOOKUP(P4689,Flora!$F$2:$M$7000,3,FALSE)))</f>
        <v/>
      </c>
      <c r="S4689" t="str">
        <f>IF(P4689="","",(VLOOKUP(P4689,Flora!$F$2:$M$7000,4,FALSE)))</f>
        <v/>
      </c>
    </row>
    <row r="4690" spans="17:19" x14ac:dyDescent="0.25">
      <c r="Q4690" t="str">
        <f>IF(P4690="","",(VLOOKUP(P4690,Flora!$F$2:$M$7000,2,FALSE)))</f>
        <v/>
      </c>
      <c r="R4690" t="str">
        <f>IF(P4690="","",(VLOOKUP(P4690,Flora!$F$2:$M$7000,3,FALSE)))</f>
        <v/>
      </c>
      <c r="S4690" t="str">
        <f>IF(P4690="","",(VLOOKUP(P4690,Flora!$F$2:$M$7000,4,FALSE)))</f>
        <v/>
      </c>
    </row>
    <row r="4691" spans="17:19" x14ac:dyDescent="0.25">
      <c r="Q4691" t="str">
        <f>IF(P4691="","",(VLOOKUP(P4691,Flora!$F$2:$M$7000,2,FALSE)))</f>
        <v/>
      </c>
      <c r="R4691" t="str">
        <f>IF(P4691="","",(VLOOKUP(P4691,Flora!$F$2:$M$7000,3,FALSE)))</f>
        <v/>
      </c>
      <c r="S4691" t="str">
        <f>IF(P4691="","",(VLOOKUP(P4691,Flora!$F$2:$M$7000,4,FALSE)))</f>
        <v/>
      </c>
    </row>
    <row r="4692" spans="17:19" x14ac:dyDescent="0.25">
      <c r="Q4692" t="str">
        <f>IF(P4692="","",(VLOOKUP(P4692,Flora!$F$2:$M$7000,2,FALSE)))</f>
        <v/>
      </c>
      <c r="R4692" t="str">
        <f>IF(P4692="","",(VLOOKUP(P4692,Flora!$F$2:$M$7000,3,FALSE)))</f>
        <v/>
      </c>
      <c r="S4692" t="str">
        <f>IF(P4692="","",(VLOOKUP(P4692,Flora!$F$2:$M$7000,4,FALSE)))</f>
        <v/>
      </c>
    </row>
    <row r="4693" spans="17:19" x14ac:dyDescent="0.25">
      <c r="Q4693" t="str">
        <f>IF(P4693="","",(VLOOKUP(P4693,Flora!$F$2:$M$7000,2,FALSE)))</f>
        <v/>
      </c>
      <c r="R4693" t="str">
        <f>IF(P4693="","",(VLOOKUP(P4693,Flora!$F$2:$M$7000,3,FALSE)))</f>
        <v/>
      </c>
      <c r="S4693" t="str">
        <f>IF(P4693="","",(VLOOKUP(P4693,Flora!$F$2:$M$7000,4,FALSE)))</f>
        <v/>
      </c>
    </row>
    <row r="4694" spans="17:19" x14ac:dyDescent="0.25">
      <c r="Q4694" t="str">
        <f>IF(P4694="","",(VLOOKUP(P4694,Flora!$F$2:$M$7000,2,FALSE)))</f>
        <v/>
      </c>
      <c r="R4694" t="str">
        <f>IF(P4694="","",(VLOOKUP(P4694,Flora!$F$2:$M$7000,3,FALSE)))</f>
        <v/>
      </c>
      <c r="S4694" t="str">
        <f>IF(P4694="","",(VLOOKUP(P4694,Flora!$F$2:$M$7000,4,FALSE)))</f>
        <v/>
      </c>
    </row>
    <row r="4695" spans="17:19" x14ac:dyDescent="0.25">
      <c r="Q4695" t="str">
        <f>IF(P4695="","",(VLOOKUP(P4695,Flora!$F$2:$M$7000,2,FALSE)))</f>
        <v/>
      </c>
      <c r="R4695" t="str">
        <f>IF(P4695="","",(VLOOKUP(P4695,Flora!$F$2:$M$7000,3,FALSE)))</f>
        <v/>
      </c>
      <c r="S4695" t="str">
        <f>IF(P4695="","",(VLOOKUP(P4695,Flora!$F$2:$M$7000,4,FALSE)))</f>
        <v/>
      </c>
    </row>
    <row r="4696" spans="17:19" x14ac:dyDescent="0.25">
      <c r="Q4696" t="str">
        <f>IF(P4696="","",(VLOOKUP(P4696,Flora!$F$2:$M$7000,2,FALSE)))</f>
        <v/>
      </c>
      <c r="R4696" t="str">
        <f>IF(P4696="","",(VLOOKUP(P4696,Flora!$F$2:$M$7000,3,FALSE)))</f>
        <v/>
      </c>
      <c r="S4696" t="str">
        <f>IF(P4696="","",(VLOOKUP(P4696,Flora!$F$2:$M$7000,4,FALSE)))</f>
        <v/>
      </c>
    </row>
    <row r="4697" spans="17:19" x14ac:dyDescent="0.25">
      <c r="Q4697" t="str">
        <f>IF(P4697="","",(VLOOKUP(P4697,Flora!$F$2:$M$7000,2,FALSE)))</f>
        <v/>
      </c>
      <c r="R4697" t="str">
        <f>IF(P4697="","",(VLOOKUP(P4697,Flora!$F$2:$M$7000,3,FALSE)))</f>
        <v/>
      </c>
      <c r="S4697" t="str">
        <f>IF(P4697="","",(VLOOKUP(P4697,Flora!$F$2:$M$7000,4,FALSE)))</f>
        <v/>
      </c>
    </row>
    <row r="4698" spans="17:19" x14ac:dyDescent="0.25">
      <c r="Q4698" t="str">
        <f>IF(P4698="","",(VLOOKUP(P4698,Flora!$F$2:$M$7000,2,FALSE)))</f>
        <v/>
      </c>
      <c r="R4698" t="str">
        <f>IF(P4698="","",(VLOOKUP(P4698,Flora!$F$2:$M$7000,3,FALSE)))</f>
        <v/>
      </c>
      <c r="S4698" t="str">
        <f>IF(P4698="","",(VLOOKUP(P4698,Flora!$F$2:$M$7000,4,FALSE)))</f>
        <v/>
      </c>
    </row>
    <row r="4699" spans="17:19" x14ac:dyDescent="0.25">
      <c r="Q4699" t="str">
        <f>IF(P4699="","",(VLOOKUP(P4699,Flora!$F$2:$M$7000,2,FALSE)))</f>
        <v/>
      </c>
      <c r="R4699" t="str">
        <f>IF(P4699="","",(VLOOKUP(P4699,Flora!$F$2:$M$7000,3,FALSE)))</f>
        <v/>
      </c>
      <c r="S4699" t="str">
        <f>IF(P4699="","",(VLOOKUP(P4699,Flora!$F$2:$M$7000,4,FALSE)))</f>
        <v/>
      </c>
    </row>
    <row r="4700" spans="17:19" x14ac:dyDescent="0.25">
      <c r="Q4700" t="str">
        <f>IF(P4700="","",(VLOOKUP(P4700,Flora!$F$2:$M$7000,2,FALSE)))</f>
        <v/>
      </c>
      <c r="R4700" t="str">
        <f>IF(P4700="","",(VLOOKUP(P4700,Flora!$F$2:$M$7000,3,FALSE)))</f>
        <v/>
      </c>
      <c r="S4700" t="str">
        <f>IF(P4700="","",(VLOOKUP(P4700,Flora!$F$2:$M$7000,4,FALSE)))</f>
        <v/>
      </c>
    </row>
    <row r="4701" spans="17:19" x14ac:dyDescent="0.25">
      <c r="Q4701" t="str">
        <f>IF(P4701="","",(VLOOKUP(P4701,Flora!$F$2:$M$7000,2,FALSE)))</f>
        <v/>
      </c>
      <c r="R4701" t="str">
        <f>IF(P4701="","",(VLOOKUP(P4701,Flora!$F$2:$M$7000,3,FALSE)))</f>
        <v/>
      </c>
      <c r="S4701" t="str">
        <f>IF(P4701="","",(VLOOKUP(P4701,Flora!$F$2:$M$7000,4,FALSE)))</f>
        <v/>
      </c>
    </row>
    <row r="4702" spans="17:19" x14ac:dyDescent="0.25">
      <c r="Q4702" t="str">
        <f>IF(P4702="","",(VLOOKUP(P4702,Flora!$F$2:$M$7000,2,FALSE)))</f>
        <v/>
      </c>
      <c r="R4702" t="str">
        <f>IF(P4702="","",(VLOOKUP(P4702,Flora!$F$2:$M$7000,3,FALSE)))</f>
        <v/>
      </c>
      <c r="S4702" t="str">
        <f>IF(P4702="","",(VLOOKUP(P4702,Flora!$F$2:$M$7000,4,FALSE)))</f>
        <v/>
      </c>
    </row>
    <row r="4703" spans="17:19" x14ac:dyDescent="0.25">
      <c r="Q4703" t="str">
        <f>IF(P4703="","",(VLOOKUP(P4703,Flora!$F$2:$M$7000,2,FALSE)))</f>
        <v/>
      </c>
      <c r="R4703" t="str">
        <f>IF(P4703="","",(VLOOKUP(P4703,Flora!$F$2:$M$7000,3,FALSE)))</f>
        <v/>
      </c>
      <c r="S4703" t="str">
        <f>IF(P4703="","",(VLOOKUP(P4703,Flora!$F$2:$M$7000,4,FALSE)))</f>
        <v/>
      </c>
    </row>
    <row r="4704" spans="17:19" x14ac:dyDescent="0.25">
      <c r="Q4704" t="str">
        <f>IF(P4704="","",(VLOOKUP(P4704,Flora!$F$2:$M$7000,2,FALSE)))</f>
        <v/>
      </c>
      <c r="R4704" t="str">
        <f>IF(P4704="","",(VLOOKUP(P4704,Flora!$F$2:$M$7000,3,FALSE)))</f>
        <v/>
      </c>
      <c r="S4704" t="str">
        <f>IF(P4704="","",(VLOOKUP(P4704,Flora!$F$2:$M$7000,4,FALSE)))</f>
        <v/>
      </c>
    </row>
    <row r="4705" spans="17:19" x14ac:dyDescent="0.25">
      <c r="Q4705" t="str">
        <f>IF(P4705="","",(VLOOKUP(P4705,Flora!$F$2:$M$7000,2,FALSE)))</f>
        <v/>
      </c>
      <c r="R4705" t="str">
        <f>IF(P4705="","",(VLOOKUP(P4705,Flora!$F$2:$M$7000,3,FALSE)))</f>
        <v/>
      </c>
      <c r="S4705" t="str">
        <f>IF(P4705="","",(VLOOKUP(P4705,Flora!$F$2:$M$7000,4,FALSE)))</f>
        <v/>
      </c>
    </row>
    <row r="4706" spans="17:19" x14ac:dyDescent="0.25">
      <c r="Q4706" t="str">
        <f>IF(P4706="","",(VLOOKUP(P4706,Flora!$F$2:$M$7000,2,FALSE)))</f>
        <v/>
      </c>
      <c r="R4706" t="str">
        <f>IF(P4706="","",(VLOOKUP(P4706,Flora!$F$2:$M$7000,3,FALSE)))</f>
        <v/>
      </c>
      <c r="S4706" t="str">
        <f>IF(P4706="","",(VLOOKUP(P4706,Flora!$F$2:$M$7000,4,FALSE)))</f>
        <v/>
      </c>
    </row>
    <row r="4707" spans="17:19" x14ac:dyDescent="0.25">
      <c r="Q4707" t="str">
        <f>IF(P4707="","",(VLOOKUP(P4707,Flora!$F$2:$M$7000,2,FALSE)))</f>
        <v/>
      </c>
      <c r="R4707" t="str">
        <f>IF(P4707="","",(VLOOKUP(P4707,Flora!$F$2:$M$7000,3,FALSE)))</f>
        <v/>
      </c>
      <c r="S4707" t="str">
        <f>IF(P4707="","",(VLOOKUP(P4707,Flora!$F$2:$M$7000,4,FALSE)))</f>
        <v/>
      </c>
    </row>
    <row r="4708" spans="17:19" x14ac:dyDescent="0.25">
      <c r="Q4708" t="str">
        <f>IF(P4708="","",(VLOOKUP(P4708,Flora!$F$2:$M$7000,2,FALSE)))</f>
        <v/>
      </c>
      <c r="R4708" t="str">
        <f>IF(P4708="","",(VLOOKUP(P4708,Flora!$F$2:$M$7000,3,FALSE)))</f>
        <v/>
      </c>
      <c r="S4708" t="str">
        <f>IF(P4708="","",(VLOOKUP(P4708,Flora!$F$2:$M$7000,4,FALSE)))</f>
        <v/>
      </c>
    </row>
    <row r="4709" spans="17:19" x14ac:dyDescent="0.25">
      <c r="Q4709" t="str">
        <f>IF(P4709="","",(VLOOKUP(P4709,Flora!$F$2:$M$7000,2,FALSE)))</f>
        <v/>
      </c>
      <c r="R4709" t="str">
        <f>IF(P4709="","",(VLOOKUP(P4709,Flora!$F$2:$M$7000,3,FALSE)))</f>
        <v/>
      </c>
      <c r="S4709" t="str">
        <f>IF(P4709="","",(VLOOKUP(P4709,Flora!$F$2:$M$7000,4,FALSE)))</f>
        <v/>
      </c>
    </row>
    <row r="4710" spans="17:19" x14ac:dyDescent="0.25">
      <c r="Q4710" t="str">
        <f>IF(P4710="","",(VLOOKUP(P4710,Flora!$F$2:$M$7000,2,FALSE)))</f>
        <v/>
      </c>
      <c r="R4710" t="str">
        <f>IF(P4710="","",(VLOOKUP(P4710,Flora!$F$2:$M$7000,3,FALSE)))</f>
        <v/>
      </c>
      <c r="S4710" t="str">
        <f>IF(P4710="","",(VLOOKUP(P4710,Flora!$F$2:$M$7000,4,FALSE)))</f>
        <v/>
      </c>
    </row>
    <row r="4711" spans="17:19" x14ac:dyDescent="0.25">
      <c r="Q4711" t="str">
        <f>IF(P4711="","",(VLOOKUP(P4711,Flora!$F$2:$M$7000,2,FALSE)))</f>
        <v/>
      </c>
      <c r="R4711" t="str">
        <f>IF(P4711="","",(VLOOKUP(P4711,Flora!$F$2:$M$7000,3,FALSE)))</f>
        <v/>
      </c>
      <c r="S4711" t="str">
        <f>IF(P4711="","",(VLOOKUP(P4711,Flora!$F$2:$M$7000,4,FALSE)))</f>
        <v/>
      </c>
    </row>
    <row r="4712" spans="17:19" x14ac:dyDescent="0.25">
      <c r="Q4712" t="str">
        <f>IF(P4712="","",(VLOOKUP(P4712,Flora!$F$2:$M$7000,2,FALSE)))</f>
        <v/>
      </c>
      <c r="R4712" t="str">
        <f>IF(P4712="","",(VLOOKUP(P4712,Flora!$F$2:$M$7000,3,FALSE)))</f>
        <v/>
      </c>
      <c r="S4712" t="str">
        <f>IF(P4712="","",(VLOOKUP(P4712,Flora!$F$2:$M$7000,4,FALSE)))</f>
        <v/>
      </c>
    </row>
    <row r="4713" spans="17:19" x14ac:dyDescent="0.25">
      <c r="Q4713" t="str">
        <f>IF(P4713="","",(VLOOKUP(P4713,Flora!$F$2:$M$7000,2,FALSE)))</f>
        <v/>
      </c>
      <c r="R4713" t="str">
        <f>IF(P4713="","",(VLOOKUP(P4713,Flora!$F$2:$M$7000,3,FALSE)))</f>
        <v/>
      </c>
      <c r="S4713" t="str">
        <f>IF(P4713="","",(VLOOKUP(P4713,Flora!$F$2:$M$7000,4,FALSE)))</f>
        <v/>
      </c>
    </row>
    <row r="4714" spans="17:19" x14ac:dyDescent="0.25">
      <c r="Q4714" t="str">
        <f>IF(P4714="","",(VLOOKUP(P4714,Flora!$F$2:$M$7000,2,FALSE)))</f>
        <v/>
      </c>
      <c r="R4714" t="str">
        <f>IF(P4714="","",(VLOOKUP(P4714,Flora!$F$2:$M$7000,3,FALSE)))</f>
        <v/>
      </c>
      <c r="S4714" t="str">
        <f>IF(P4714="","",(VLOOKUP(P4714,Flora!$F$2:$M$7000,4,FALSE)))</f>
        <v/>
      </c>
    </row>
    <row r="4715" spans="17:19" x14ac:dyDescent="0.25">
      <c r="Q4715" t="str">
        <f>IF(P4715="","",(VLOOKUP(P4715,Flora!$F$2:$M$7000,2,FALSE)))</f>
        <v/>
      </c>
      <c r="R4715" t="str">
        <f>IF(P4715="","",(VLOOKUP(P4715,Flora!$F$2:$M$7000,3,FALSE)))</f>
        <v/>
      </c>
      <c r="S4715" t="str">
        <f>IF(P4715="","",(VLOOKUP(P4715,Flora!$F$2:$M$7000,4,FALSE)))</f>
        <v/>
      </c>
    </row>
    <row r="4716" spans="17:19" x14ac:dyDescent="0.25">
      <c r="Q4716" t="str">
        <f>IF(P4716="","",(VLOOKUP(P4716,Flora!$F$2:$M$7000,2,FALSE)))</f>
        <v/>
      </c>
      <c r="R4716" t="str">
        <f>IF(P4716="","",(VLOOKUP(P4716,Flora!$F$2:$M$7000,3,FALSE)))</f>
        <v/>
      </c>
      <c r="S4716" t="str">
        <f>IF(P4716="","",(VLOOKUP(P4716,Flora!$F$2:$M$7000,4,FALSE)))</f>
        <v/>
      </c>
    </row>
    <row r="4717" spans="17:19" x14ac:dyDescent="0.25">
      <c r="Q4717" t="str">
        <f>IF(P4717="","",(VLOOKUP(P4717,Flora!$F$2:$M$7000,2,FALSE)))</f>
        <v/>
      </c>
      <c r="R4717" t="str">
        <f>IF(P4717="","",(VLOOKUP(P4717,Flora!$F$2:$M$7000,3,FALSE)))</f>
        <v/>
      </c>
      <c r="S4717" t="str">
        <f>IF(P4717="","",(VLOOKUP(P4717,Flora!$F$2:$M$7000,4,FALSE)))</f>
        <v/>
      </c>
    </row>
    <row r="4718" spans="17:19" x14ac:dyDescent="0.25">
      <c r="Q4718" t="str">
        <f>IF(P4718="","",(VLOOKUP(P4718,Flora!$F$2:$M$7000,2,FALSE)))</f>
        <v/>
      </c>
      <c r="R4718" t="str">
        <f>IF(P4718="","",(VLOOKUP(P4718,Flora!$F$2:$M$7000,3,FALSE)))</f>
        <v/>
      </c>
      <c r="S4718" t="str">
        <f>IF(P4718="","",(VLOOKUP(P4718,Flora!$F$2:$M$7000,4,FALSE)))</f>
        <v/>
      </c>
    </row>
    <row r="4719" spans="17:19" x14ac:dyDescent="0.25">
      <c r="Q4719" t="str">
        <f>IF(P4719="","",(VLOOKUP(P4719,Flora!$F$2:$M$7000,2,FALSE)))</f>
        <v/>
      </c>
      <c r="R4719" t="str">
        <f>IF(P4719="","",(VLOOKUP(P4719,Flora!$F$2:$M$7000,3,FALSE)))</f>
        <v/>
      </c>
      <c r="S4719" t="str">
        <f>IF(P4719="","",(VLOOKUP(P4719,Flora!$F$2:$M$7000,4,FALSE)))</f>
        <v/>
      </c>
    </row>
    <row r="4720" spans="17:19" x14ac:dyDescent="0.25">
      <c r="Q4720" t="str">
        <f>IF(P4720="","",(VLOOKUP(P4720,Flora!$F$2:$M$7000,2,FALSE)))</f>
        <v/>
      </c>
      <c r="R4720" t="str">
        <f>IF(P4720="","",(VLOOKUP(P4720,Flora!$F$2:$M$7000,3,FALSE)))</f>
        <v/>
      </c>
      <c r="S4720" t="str">
        <f>IF(P4720="","",(VLOOKUP(P4720,Flora!$F$2:$M$7000,4,FALSE)))</f>
        <v/>
      </c>
    </row>
    <row r="4721" spans="17:19" x14ac:dyDescent="0.25">
      <c r="Q4721" t="str">
        <f>IF(P4721="","",(VLOOKUP(P4721,Flora!$F$2:$M$7000,2,FALSE)))</f>
        <v/>
      </c>
      <c r="R4721" t="str">
        <f>IF(P4721="","",(VLOOKUP(P4721,Flora!$F$2:$M$7000,3,FALSE)))</f>
        <v/>
      </c>
      <c r="S4721" t="str">
        <f>IF(P4721="","",(VLOOKUP(P4721,Flora!$F$2:$M$7000,4,FALSE)))</f>
        <v/>
      </c>
    </row>
    <row r="4722" spans="17:19" x14ac:dyDescent="0.25">
      <c r="Q4722" t="str">
        <f>IF(P4722="","",(VLOOKUP(P4722,Flora!$F$2:$M$7000,2,FALSE)))</f>
        <v/>
      </c>
      <c r="R4722" t="str">
        <f>IF(P4722="","",(VLOOKUP(P4722,Flora!$F$2:$M$7000,3,FALSE)))</f>
        <v/>
      </c>
      <c r="S4722" t="str">
        <f>IF(P4722="","",(VLOOKUP(P4722,Flora!$F$2:$M$7000,4,FALSE)))</f>
        <v/>
      </c>
    </row>
    <row r="4723" spans="17:19" x14ac:dyDescent="0.25">
      <c r="Q4723" t="str">
        <f>IF(P4723="","",(VLOOKUP(P4723,Flora!$F$2:$M$7000,2,FALSE)))</f>
        <v/>
      </c>
      <c r="R4723" t="str">
        <f>IF(P4723="","",(VLOOKUP(P4723,Flora!$F$2:$M$7000,3,FALSE)))</f>
        <v/>
      </c>
      <c r="S4723" t="str">
        <f>IF(P4723="","",(VLOOKUP(P4723,Flora!$F$2:$M$7000,4,FALSE)))</f>
        <v/>
      </c>
    </row>
    <row r="4724" spans="17:19" x14ac:dyDescent="0.25">
      <c r="Q4724" t="str">
        <f>IF(P4724="","",(VLOOKUP(P4724,Flora!$F$2:$M$7000,2,FALSE)))</f>
        <v/>
      </c>
      <c r="R4724" t="str">
        <f>IF(P4724="","",(VLOOKUP(P4724,Flora!$F$2:$M$7000,3,FALSE)))</f>
        <v/>
      </c>
      <c r="S4724" t="str">
        <f>IF(P4724="","",(VLOOKUP(P4724,Flora!$F$2:$M$7000,4,FALSE)))</f>
        <v/>
      </c>
    </row>
    <row r="4725" spans="17:19" x14ac:dyDescent="0.25">
      <c r="Q4725" t="str">
        <f>IF(P4725="","",(VLOOKUP(P4725,Flora!$F$2:$M$7000,2,FALSE)))</f>
        <v/>
      </c>
      <c r="R4725" t="str">
        <f>IF(P4725="","",(VLOOKUP(P4725,Flora!$F$2:$M$7000,3,FALSE)))</f>
        <v/>
      </c>
      <c r="S4725" t="str">
        <f>IF(P4725="","",(VLOOKUP(P4725,Flora!$F$2:$M$7000,4,FALSE)))</f>
        <v/>
      </c>
    </row>
    <row r="4726" spans="17:19" x14ac:dyDescent="0.25">
      <c r="Q4726" t="str">
        <f>IF(P4726="","",(VLOOKUP(P4726,Flora!$F$2:$M$7000,2,FALSE)))</f>
        <v/>
      </c>
      <c r="R4726" t="str">
        <f>IF(P4726="","",(VLOOKUP(P4726,Flora!$F$2:$M$7000,3,FALSE)))</f>
        <v/>
      </c>
      <c r="S4726" t="str">
        <f>IF(P4726="","",(VLOOKUP(P4726,Flora!$F$2:$M$7000,4,FALSE)))</f>
        <v/>
      </c>
    </row>
    <row r="4727" spans="17:19" x14ac:dyDescent="0.25">
      <c r="Q4727" t="str">
        <f>IF(P4727="","",(VLOOKUP(P4727,Flora!$F$2:$M$7000,2,FALSE)))</f>
        <v/>
      </c>
      <c r="R4727" t="str">
        <f>IF(P4727="","",(VLOOKUP(P4727,Flora!$F$2:$M$7000,3,FALSE)))</f>
        <v/>
      </c>
      <c r="S4727" t="str">
        <f>IF(P4727="","",(VLOOKUP(P4727,Flora!$F$2:$M$7000,4,FALSE)))</f>
        <v/>
      </c>
    </row>
    <row r="4728" spans="17:19" x14ac:dyDescent="0.25">
      <c r="Q4728" t="str">
        <f>IF(P4728="","",(VLOOKUP(P4728,Flora!$F$2:$M$7000,2,FALSE)))</f>
        <v/>
      </c>
      <c r="R4728" t="str">
        <f>IF(P4728="","",(VLOOKUP(P4728,Flora!$F$2:$M$7000,3,FALSE)))</f>
        <v/>
      </c>
      <c r="S4728" t="str">
        <f>IF(P4728="","",(VLOOKUP(P4728,Flora!$F$2:$M$7000,4,FALSE)))</f>
        <v/>
      </c>
    </row>
    <row r="4729" spans="17:19" x14ac:dyDescent="0.25">
      <c r="Q4729" t="str">
        <f>IF(P4729="","",(VLOOKUP(P4729,Flora!$F$2:$M$7000,2,FALSE)))</f>
        <v/>
      </c>
      <c r="R4729" t="str">
        <f>IF(P4729="","",(VLOOKUP(P4729,Flora!$F$2:$M$7000,3,FALSE)))</f>
        <v/>
      </c>
      <c r="S4729" t="str">
        <f>IF(P4729="","",(VLOOKUP(P4729,Flora!$F$2:$M$7000,4,FALSE)))</f>
        <v/>
      </c>
    </row>
    <row r="4730" spans="17:19" x14ac:dyDescent="0.25">
      <c r="Q4730" t="str">
        <f>IF(P4730="","",(VLOOKUP(P4730,Flora!$F$2:$M$7000,2,FALSE)))</f>
        <v/>
      </c>
      <c r="R4730" t="str">
        <f>IF(P4730="","",(VLOOKUP(P4730,Flora!$F$2:$M$7000,3,FALSE)))</f>
        <v/>
      </c>
      <c r="S4730" t="str">
        <f>IF(P4730="","",(VLOOKUP(P4730,Flora!$F$2:$M$7000,4,FALSE)))</f>
        <v/>
      </c>
    </row>
    <row r="4731" spans="17:19" x14ac:dyDescent="0.25">
      <c r="Q4731" t="str">
        <f>IF(P4731="","",(VLOOKUP(P4731,Flora!$F$2:$M$7000,2,FALSE)))</f>
        <v/>
      </c>
      <c r="R4731" t="str">
        <f>IF(P4731="","",(VLOOKUP(P4731,Flora!$F$2:$M$7000,3,FALSE)))</f>
        <v/>
      </c>
      <c r="S4731" t="str">
        <f>IF(P4731="","",(VLOOKUP(P4731,Flora!$F$2:$M$7000,4,FALSE)))</f>
        <v/>
      </c>
    </row>
    <row r="4732" spans="17:19" x14ac:dyDescent="0.25">
      <c r="Q4732" t="str">
        <f>IF(P4732="","",(VLOOKUP(P4732,Flora!$F$2:$M$7000,2,FALSE)))</f>
        <v/>
      </c>
      <c r="R4732" t="str">
        <f>IF(P4732="","",(VLOOKUP(P4732,Flora!$F$2:$M$7000,3,FALSE)))</f>
        <v/>
      </c>
      <c r="S4732" t="str">
        <f>IF(P4732="","",(VLOOKUP(P4732,Flora!$F$2:$M$7000,4,FALSE)))</f>
        <v/>
      </c>
    </row>
    <row r="4733" spans="17:19" x14ac:dyDescent="0.25">
      <c r="Q4733" t="str">
        <f>IF(P4733="","",(VLOOKUP(P4733,Flora!$F$2:$M$7000,2,FALSE)))</f>
        <v/>
      </c>
      <c r="R4733" t="str">
        <f>IF(P4733="","",(VLOOKUP(P4733,Flora!$F$2:$M$7000,3,FALSE)))</f>
        <v/>
      </c>
      <c r="S4733" t="str">
        <f>IF(P4733="","",(VLOOKUP(P4733,Flora!$F$2:$M$7000,4,FALSE)))</f>
        <v/>
      </c>
    </row>
    <row r="4734" spans="17:19" x14ac:dyDescent="0.25">
      <c r="Q4734" t="str">
        <f>IF(P4734="","",(VLOOKUP(P4734,Flora!$F$2:$M$7000,2,FALSE)))</f>
        <v/>
      </c>
      <c r="R4734" t="str">
        <f>IF(P4734="","",(VLOOKUP(P4734,Flora!$F$2:$M$7000,3,FALSE)))</f>
        <v/>
      </c>
      <c r="S4734" t="str">
        <f>IF(P4734="","",(VLOOKUP(P4734,Flora!$F$2:$M$7000,4,FALSE)))</f>
        <v/>
      </c>
    </row>
    <row r="4735" spans="17:19" x14ac:dyDescent="0.25">
      <c r="Q4735" t="str">
        <f>IF(P4735="","",(VLOOKUP(P4735,Flora!$F$2:$M$7000,2,FALSE)))</f>
        <v/>
      </c>
      <c r="R4735" t="str">
        <f>IF(P4735="","",(VLOOKUP(P4735,Flora!$F$2:$M$7000,3,FALSE)))</f>
        <v/>
      </c>
      <c r="S4735" t="str">
        <f>IF(P4735="","",(VLOOKUP(P4735,Flora!$F$2:$M$7000,4,FALSE)))</f>
        <v/>
      </c>
    </row>
    <row r="4736" spans="17:19" x14ac:dyDescent="0.25">
      <c r="Q4736" t="str">
        <f>IF(P4736="","",(VLOOKUP(P4736,Flora!$F$2:$M$7000,2,FALSE)))</f>
        <v/>
      </c>
      <c r="R4736" t="str">
        <f>IF(P4736="","",(VLOOKUP(P4736,Flora!$F$2:$M$7000,3,FALSE)))</f>
        <v/>
      </c>
      <c r="S4736" t="str">
        <f>IF(P4736="","",(VLOOKUP(P4736,Flora!$F$2:$M$7000,4,FALSE)))</f>
        <v/>
      </c>
    </row>
    <row r="4737" spans="17:19" x14ac:dyDescent="0.25">
      <c r="Q4737" t="str">
        <f>IF(P4737="","",(VLOOKUP(P4737,Flora!$F$2:$M$7000,2,FALSE)))</f>
        <v/>
      </c>
      <c r="R4737" t="str">
        <f>IF(P4737="","",(VLOOKUP(P4737,Flora!$F$2:$M$7000,3,FALSE)))</f>
        <v/>
      </c>
      <c r="S4737" t="str">
        <f>IF(P4737="","",(VLOOKUP(P4737,Flora!$F$2:$M$7000,4,FALSE)))</f>
        <v/>
      </c>
    </row>
    <row r="4738" spans="17:19" x14ac:dyDescent="0.25">
      <c r="Q4738" t="str">
        <f>IF(P4738="","",(VLOOKUP(P4738,Flora!$F$2:$M$7000,2,FALSE)))</f>
        <v/>
      </c>
      <c r="R4738" t="str">
        <f>IF(P4738="","",(VLOOKUP(P4738,Flora!$F$2:$M$7000,3,FALSE)))</f>
        <v/>
      </c>
      <c r="S4738" t="str">
        <f>IF(P4738="","",(VLOOKUP(P4738,Flora!$F$2:$M$7000,4,FALSE)))</f>
        <v/>
      </c>
    </row>
    <row r="4739" spans="17:19" x14ac:dyDescent="0.25">
      <c r="Q4739" t="str">
        <f>IF(P4739="","",(VLOOKUP(P4739,Flora!$F$2:$M$7000,2,FALSE)))</f>
        <v/>
      </c>
      <c r="R4739" t="str">
        <f>IF(P4739="","",(VLOOKUP(P4739,Flora!$F$2:$M$7000,3,FALSE)))</f>
        <v/>
      </c>
      <c r="S4739" t="str">
        <f>IF(P4739="","",(VLOOKUP(P4739,Flora!$F$2:$M$7000,4,FALSE)))</f>
        <v/>
      </c>
    </row>
    <row r="4740" spans="17:19" x14ac:dyDescent="0.25">
      <c r="Q4740" t="str">
        <f>IF(P4740="","",(VLOOKUP(P4740,Flora!$F$2:$M$7000,2,FALSE)))</f>
        <v/>
      </c>
      <c r="R4740" t="str">
        <f>IF(P4740="","",(VLOOKUP(P4740,Flora!$F$2:$M$7000,3,FALSE)))</f>
        <v/>
      </c>
      <c r="S4740" t="str">
        <f>IF(P4740="","",(VLOOKUP(P4740,Flora!$F$2:$M$7000,4,FALSE)))</f>
        <v/>
      </c>
    </row>
    <row r="4741" spans="17:19" x14ac:dyDescent="0.25">
      <c r="Q4741" t="str">
        <f>IF(P4741="","",(VLOOKUP(P4741,Flora!$F$2:$M$7000,2,FALSE)))</f>
        <v/>
      </c>
      <c r="R4741" t="str">
        <f>IF(P4741="","",(VLOOKUP(P4741,Flora!$F$2:$M$7000,3,FALSE)))</f>
        <v/>
      </c>
      <c r="S4741" t="str">
        <f>IF(P4741="","",(VLOOKUP(P4741,Flora!$F$2:$M$7000,4,FALSE)))</f>
        <v/>
      </c>
    </row>
    <row r="4742" spans="17:19" x14ac:dyDescent="0.25">
      <c r="Q4742" t="str">
        <f>IF(P4742="","",(VLOOKUP(P4742,Flora!$F$2:$M$7000,2,FALSE)))</f>
        <v/>
      </c>
      <c r="R4742" t="str">
        <f>IF(P4742="","",(VLOOKUP(P4742,Flora!$F$2:$M$7000,3,FALSE)))</f>
        <v/>
      </c>
      <c r="S4742" t="str">
        <f>IF(P4742="","",(VLOOKUP(P4742,Flora!$F$2:$M$7000,4,FALSE)))</f>
        <v/>
      </c>
    </row>
    <row r="4743" spans="17:19" x14ac:dyDescent="0.25">
      <c r="Q4743" t="str">
        <f>IF(P4743="","",(VLOOKUP(P4743,Flora!$F$2:$M$7000,2,FALSE)))</f>
        <v/>
      </c>
      <c r="R4743" t="str">
        <f>IF(P4743="","",(VLOOKUP(P4743,Flora!$F$2:$M$7000,3,FALSE)))</f>
        <v/>
      </c>
      <c r="S4743" t="str">
        <f>IF(P4743="","",(VLOOKUP(P4743,Flora!$F$2:$M$7000,4,FALSE)))</f>
        <v/>
      </c>
    </row>
    <row r="4744" spans="17:19" x14ac:dyDescent="0.25">
      <c r="Q4744" t="str">
        <f>IF(P4744="","",(VLOOKUP(P4744,Flora!$F$2:$M$7000,2,FALSE)))</f>
        <v/>
      </c>
      <c r="R4744" t="str">
        <f>IF(P4744="","",(VLOOKUP(P4744,Flora!$F$2:$M$7000,3,FALSE)))</f>
        <v/>
      </c>
      <c r="S4744" t="str">
        <f>IF(P4744="","",(VLOOKUP(P4744,Flora!$F$2:$M$7000,4,FALSE)))</f>
        <v/>
      </c>
    </row>
    <row r="4745" spans="17:19" x14ac:dyDescent="0.25">
      <c r="Q4745" t="str">
        <f>IF(P4745="","",(VLOOKUP(P4745,Flora!$F$2:$M$7000,2,FALSE)))</f>
        <v/>
      </c>
      <c r="R4745" t="str">
        <f>IF(P4745="","",(VLOOKUP(P4745,Flora!$F$2:$M$7000,3,FALSE)))</f>
        <v/>
      </c>
      <c r="S4745" t="str">
        <f>IF(P4745="","",(VLOOKUP(P4745,Flora!$F$2:$M$7000,4,FALSE)))</f>
        <v/>
      </c>
    </row>
    <row r="4746" spans="17:19" x14ac:dyDescent="0.25">
      <c r="Q4746" t="str">
        <f>IF(P4746="","",(VLOOKUP(P4746,Flora!$F$2:$M$7000,2,FALSE)))</f>
        <v/>
      </c>
      <c r="R4746" t="str">
        <f>IF(P4746="","",(VLOOKUP(P4746,Flora!$F$2:$M$7000,3,FALSE)))</f>
        <v/>
      </c>
      <c r="S4746" t="str">
        <f>IF(P4746="","",(VLOOKUP(P4746,Flora!$F$2:$M$7000,4,FALSE)))</f>
        <v/>
      </c>
    </row>
    <row r="4747" spans="17:19" x14ac:dyDescent="0.25">
      <c r="Q4747" t="str">
        <f>IF(P4747="","",(VLOOKUP(P4747,Flora!$F$2:$M$7000,2,FALSE)))</f>
        <v/>
      </c>
      <c r="R4747" t="str">
        <f>IF(P4747="","",(VLOOKUP(P4747,Flora!$F$2:$M$7000,3,FALSE)))</f>
        <v/>
      </c>
      <c r="S4747" t="str">
        <f>IF(P4747="","",(VLOOKUP(P4747,Flora!$F$2:$M$7000,4,FALSE)))</f>
        <v/>
      </c>
    </row>
    <row r="4748" spans="17:19" x14ac:dyDescent="0.25">
      <c r="Q4748" t="str">
        <f>IF(P4748="","",(VLOOKUP(P4748,Flora!$F$2:$M$7000,2,FALSE)))</f>
        <v/>
      </c>
      <c r="R4748" t="str">
        <f>IF(P4748="","",(VLOOKUP(P4748,Flora!$F$2:$M$7000,3,FALSE)))</f>
        <v/>
      </c>
      <c r="S4748" t="str">
        <f>IF(P4748="","",(VLOOKUP(P4748,Flora!$F$2:$M$7000,4,FALSE)))</f>
        <v/>
      </c>
    </row>
    <row r="4749" spans="17:19" x14ac:dyDescent="0.25">
      <c r="Q4749" t="str">
        <f>IF(P4749="","",(VLOOKUP(P4749,Flora!$F$2:$M$7000,2,FALSE)))</f>
        <v/>
      </c>
      <c r="R4749" t="str">
        <f>IF(P4749="","",(VLOOKUP(P4749,Flora!$F$2:$M$7000,3,FALSE)))</f>
        <v/>
      </c>
      <c r="S4749" t="str">
        <f>IF(P4749="","",(VLOOKUP(P4749,Flora!$F$2:$M$7000,4,FALSE)))</f>
        <v/>
      </c>
    </row>
    <row r="4750" spans="17:19" x14ac:dyDescent="0.25">
      <c r="Q4750" t="str">
        <f>IF(P4750="","",(VLOOKUP(P4750,Flora!$F$2:$M$7000,2,FALSE)))</f>
        <v/>
      </c>
      <c r="R4750" t="str">
        <f>IF(P4750="","",(VLOOKUP(P4750,Flora!$F$2:$M$7000,3,FALSE)))</f>
        <v/>
      </c>
      <c r="S4750" t="str">
        <f>IF(P4750="","",(VLOOKUP(P4750,Flora!$F$2:$M$7000,4,FALSE)))</f>
        <v/>
      </c>
    </row>
    <row r="4751" spans="17:19" x14ac:dyDescent="0.25">
      <c r="Q4751" t="str">
        <f>IF(P4751="","",(VLOOKUP(P4751,Flora!$F$2:$M$7000,2,FALSE)))</f>
        <v/>
      </c>
      <c r="R4751" t="str">
        <f>IF(P4751="","",(VLOOKUP(P4751,Flora!$F$2:$M$7000,3,FALSE)))</f>
        <v/>
      </c>
      <c r="S4751" t="str">
        <f>IF(P4751="","",(VLOOKUP(P4751,Flora!$F$2:$M$7000,4,FALSE)))</f>
        <v/>
      </c>
    </row>
    <row r="4752" spans="17:19" x14ac:dyDescent="0.25">
      <c r="Q4752" t="str">
        <f>IF(P4752="","",(VLOOKUP(P4752,Flora!$F$2:$M$7000,2,FALSE)))</f>
        <v/>
      </c>
      <c r="R4752" t="str">
        <f>IF(P4752="","",(VLOOKUP(P4752,Flora!$F$2:$M$7000,3,FALSE)))</f>
        <v/>
      </c>
      <c r="S4752" t="str">
        <f>IF(P4752="","",(VLOOKUP(P4752,Flora!$F$2:$M$7000,4,FALSE)))</f>
        <v/>
      </c>
    </row>
    <row r="4753" spans="17:19" x14ac:dyDescent="0.25">
      <c r="Q4753" t="str">
        <f>IF(P4753="","",(VLOOKUP(P4753,Flora!$F$2:$M$7000,2,FALSE)))</f>
        <v/>
      </c>
      <c r="R4753" t="str">
        <f>IF(P4753="","",(VLOOKUP(P4753,Flora!$F$2:$M$7000,3,FALSE)))</f>
        <v/>
      </c>
      <c r="S4753" t="str">
        <f>IF(P4753="","",(VLOOKUP(P4753,Flora!$F$2:$M$7000,4,FALSE)))</f>
        <v/>
      </c>
    </row>
    <row r="4754" spans="17:19" x14ac:dyDescent="0.25">
      <c r="Q4754" t="str">
        <f>IF(P4754="","",(VLOOKUP(P4754,Flora!$F$2:$M$7000,2,FALSE)))</f>
        <v/>
      </c>
      <c r="R4754" t="str">
        <f>IF(P4754="","",(VLOOKUP(P4754,Flora!$F$2:$M$7000,3,FALSE)))</f>
        <v/>
      </c>
      <c r="S4754" t="str">
        <f>IF(P4754="","",(VLOOKUP(P4754,Flora!$F$2:$M$7000,4,FALSE)))</f>
        <v/>
      </c>
    </row>
    <row r="4755" spans="17:19" x14ac:dyDescent="0.25">
      <c r="Q4755" t="str">
        <f>IF(P4755="","",(VLOOKUP(P4755,Flora!$F$2:$M$7000,2,FALSE)))</f>
        <v/>
      </c>
      <c r="R4755" t="str">
        <f>IF(P4755="","",(VLOOKUP(P4755,Flora!$F$2:$M$7000,3,FALSE)))</f>
        <v/>
      </c>
      <c r="S4755" t="str">
        <f>IF(P4755="","",(VLOOKUP(P4755,Flora!$F$2:$M$7000,4,FALSE)))</f>
        <v/>
      </c>
    </row>
    <row r="4756" spans="17:19" x14ac:dyDescent="0.25">
      <c r="Q4756" t="str">
        <f>IF(P4756="","",(VLOOKUP(P4756,Flora!$F$2:$M$7000,2,FALSE)))</f>
        <v/>
      </c>
      <c r="R4756" t="str">
        <f>IF(P4756="","",(VLOOKUP(P4756,Flora!$F$2:$M$7000,3,FALSE)))</f>
        <v/>
      </c>
      <c r="S4756" t="str">
        <f>IF(P4756="","",(VLOOKUP(P4756,Flora!$F$2:$M$7000,4,FALSE)))</f>
        <v/>
      </c>
    </row>
    <row r="4757" spans="17:19" x14ac:dyDescent="0.25">
      <c r="Q4757" t="str">
        <f>IF(P4757="","",(VLOOKUP(P4757,Flora!$F$2:$M$7000,2,FALSE)))</f>
        <v/>
      </c>
      <c r="R4757" t="str">
        <f>IF(P4757="","",(VLOOKUP(P4757,Flora!$F$2:$M$7000,3,FALSE)))</f>
        <v/>
      </c>
      <c r="S4757" t="str">
        <f>IF(P4757="","",(VLOOKUP(P4757,Flora!$F$2:$M$7000,4,FALSE)))</f>
        <v/>
      </c>
    </row>
    <row r="4758" spans="17:19" x14ac:dyDescent="0.25">
      <c r="Q4758" t="str">
        <f>IF(P4758="","",(VLOOKUP(P4758,Flora!$F$2:$M$7000,2,FALSE)))</f>
        <v/>
      </c>
      <c r="R4758" t="str">
        <f>IF(P4758="","",(VLOOKUP(P4758,Flora!$F$2:$M$7000,3,FALSE)))</f>
        <v/>
      </c>
      <c r="S4758" t="str">
        <f>IF(P4758="","",(VLOOKUP(P4758,Flora!$F$2:$M$7000,4,FALSE)))</f>
        <v/>
      </c>
    </row>
    <row r="4759" spans="17:19" x14ac:dyDescent="0.25">
      <c r="Q4759" t="str">
        <f>IF(P4759="","",(VLOOKUP(P4759,Flora!$F$2:$M$7000,2,FALSE)))</f>
        <v/>
      </c>
      <c r="R4759" t="str">
        <f>IF(P4759="","",(VLOOKUP(P4759,Flora!$F$2:$M$7000,3,FALSE)))</f>
        <v/>
      </c>
      <c r="S4759" t="str">
        <f>IF(P4759="","",(VLOOKUP(P4759,Flora!$F$2:$M$7000,4,FALSE)))</f>
        <v/>
      </c>
    </row>
    <row r="4760" spans="17:19" x14ac:dyDescent="0.25">
      <c r="Q4760" t="str">
        <f>IF(P4760="","",(VLOOKUP(P4760,Flora!$F$2:$M$7000,2,FALSE)))</f>
        <v/>
      </c>
      <c r="R4760" t="str">
        <f>IF(P4760="","",(VLOOKUP(P4760,Flora!$F$2:$M$7000,3,FALSE)))</f>
        <v/>
      </c>
      <c r="S4760" t="str">
        <f>IF(P4760="","",(VLOOKUP(P4760,Flora!$F$2:$M$7000,4,FALSE)))</f>
        <v/>
      </c>
    </row>
    <row r="4761" spans="17:19" x14ac:dyDescent="0.25">
      <c r="Q4761" t="str">
        <f>IF(P4761="","",(VLOOKUP(P4761,Flora!$F$2:$M$7000,2,FALSE)))</f>
        <v/>
      </c>
      <c r="R4761" t="str">
        <f>IF(P4761="","",(VLOOKUP(P4761,Flora!$F$2:$M$7000,3,FALSE)))</f>
        <v/>
      </c>
      <c r="S4761" t="str">
        <f>IF(P4761="","",(VLOOKUP(P4761,Flora!$F$2:$M$7000,4,FALSE)))</f>
        <v/>
      </c>
    </row>
    <row r="4762" spans="17:19" x14ac:dyDescent="0.25">
      <c r="Q4762" t="str">
        <f>IF(P4762="","",(VLOOKUP(P4762,Flora!$F$2:$M$7000,2,FALSE)))</f>
        <v/>
      </c>
      <c r="R4762" t="str">
        <f>IF(P4762="","",(VLOOKUP(P4762,Flora!$F$2:$M$7000,3,FALSE)))</f>
        <v/>
      </c>
      <c r="S4762" t="str">
        <f>IF(P4762="","",(VLOOKUP(P4762,Flora!$F$2:$M$7000,4,FALSE)))</f>
        <v/>
      </c>
    </row>
    <row r="4763" spans="17:19" x14ac:dyDescent="0.25">
      <c r="Q4763" t="str">
        <f>IF(P4763="","",(VLOOKUP(P4763,Flora!$F$2:$M$7000,2,FALSE)))</f>
        <v/>
      </c>
      <c r="R4763" t="str">
        <f>IF(P4763="","",(VLOOKUP(P4763,Flora!$F$2:$M$7000,3,FALSE)))</f>
        <v/>
      </c>
      <c r="S4763" t="str">
        <f>IF(P4763="","",(VLOOKUP(P4763,Flora!$F$2:$M$7000,4,FALSE)))</f>
        <v/>
      </c>
    </row>
    <row r="4764" spans="17:19" x14ac:dyDescent="0.25">
      <c r="Q4764" t="str">
        <f>IF(P4764="","",(VLOOKUP(P4764,Flora!$F$2:$M$7000,2,FALSE)))</f>
        <v/>
      </c>
      <c r="R4764" t="str">
        <f>IF(P4764="","",(VLOOKUP(P4764,Flora!$F$2:$M$7000,3,FALSE)))</f>
        <v/>
      </c>
      <c r="S4764" t="str">
        <f>IF(P4764="","",(VLOOKUP(P4764,Flora!$F$2:$M$7000,4,FALSE)))</f>
        <v/>
      </c>
    </row>
    <row r="4765" spans="17:19" x14ac:dyDescent="0.25">
      <c r="Q4765" t="str">
        <f>IF(P4765="","",(VLOOKUP(P4765,Flora!$F$2:$M$7000,2,FALSE)))</f>
        <v/>
      </c>
      <c r="R4765" t="str">
        <f>IF(P4765="","",(VLOOKUP(P4765,Flora!$F$2:$M$7000,3,FALSE)))</f>
        <v/>
      </c>
      <c r="S4765" t="str">
        <f>IF(P4765="","",(VLOOKUP(P4765,Flora!$F$2:$M$7000,4,FALSE)))</f>
        <v/>
      </c>
    </row>
    <row r="4766" spans="17:19" x14ac:dyDescent="0.25">
      <c r="Q4766" t="str">
        <f>IF(P4766="","",(VLOOKUP(P4766,Flora!$F$2:$M$7000,2,FALSE)))</f>
        <v/>
      </c>
      <c r="R4766" t="str">
        <f>IF(P4766="","",(VLOOKUP(P4766,Flora!$F$2:$M$7000,3,FALSE)))</f>
        <v/>
      </c>
      <c r="S4766" t="str">
        <f>IF(P4766="","",(VLOOKUP(P4766,Flora!$F$2:$M$7000,4,FALSE)))</f>
        <v/>
      </c>
    </row>
    <row r="4767" spans="17:19" x14ac:dyDescent="0.25">
      <c r="Q4767" t="str">
        <f>IF(P4767="","",(VLOOKUP(P4767,Flora!$F$2:$M$7000,2,FALSE)))</f>
        <v/>
      </c>
      <c r="R4767" t="str">
        <f>IF(P4767="","",(VLOOKUP(P4767,Flora!$F$2:$M$7000,3,FALSE)))</f>
        <v/>
      </c>
      <c r="S4767" t="str">
        <f>IF(P4767="","",(VLOOKUP(P4767,Flora!$F$2:$M$7000,4,FALSE)))</f>
        <v/>
      </c>
    </row>
    <row r="4768" spans="17:19" x14ac:dyDescent="0.25">
      <c r="Q4768" t="str">
        <f>IF(P4768="","",(VLOOKUP(P4768,Flora!$F$2:$M$7000,2,FALSE)))</f>
        <v/>
      </c>
      <c r="R4768" t="str">
        <f>IF(P4768="","",(VLOOKUP(P4768,Flora!$F$2:$M$7000,3,FALSE)))</f>
        <v/>
      </c>
      <c r="S4768" t="str">
        <f>IF(P4768="","",(VLOOKUP(P4768,Flora!$F$2:$M$7000,4,FALSE)))</f>
        <v/>
      </c>
    </row>
    <row r="4769" spans="17:19" x14ac:dyDescent="0.25">
      <c r="Q4769" t="str">
        <f>IF(P4769="","",(VLOOKUP(P4769,Flora!$F$2:$M$7000,2,FALSE)))</f>
        <v/>
      </c>
      <c r="R4769" t="str">
        <f>IF(P4769="","",(VLOOKUP(P4769,Flora!$F$2:$M$7000,3,FALSE)))</f>
        <v/>
      </c>
      <c r="S4769" t="str">
        <f>IF(P4769="","",(VLOOKUP(P4769,Flora!$F$2:$M$7000,4,FALSE)))</f>
        <v/>
      </c>
    </row>
    <row r="4770" spans="17:19" x14ac:dyDescent="0.25">
      <c r="Q4770" t="str">
        <f>IF(P4770="","",(VLOOKUP(P4770,Flora!$F$2:$M$7000,2,FALSE)))</f>
        <v/>
      </c>
      <c r="R4770" t="str">
        <f>IF(P4770="","",(VLOOKUP(P4770,Flora!$F$2:$M$7000,3,FALSE)))</f>
        <v/>
      </c>
      <c r="S4770" t="str">
        <f>IF(P4770="","",(VLOOKUP(P4770,Flora!$F$2:$M$7000,4,FALSE)))</f>
        <v/>
      </c>
    </row>
    <row r="4771" spans="17:19" x14ac:dyDescent="0.25">
      <c r="Q4771" t="str">
        <f>IF(P4771="","",(VLOOKUP(P4771,Flora!$F$2:$M$7000,2,FALSE)))</f>
        <v/>
      </c>
      <c r="R4771" t="str">
        <f>IF(P4771="","",(VLOOKUP(P4771,Flora!$F$2:$M$7000,3,FALSE)))</f>
        <v/>
      </c>
      <c r="S4771" t="str">
        <f>IF(P4771="","",(VLOOKUP(P4771,Flora!$F$2:$M$7000,4,FALSE)))</f>
        <v/>
      </c>
    </row>
    <row r="4772" spans="17:19" x14ac:dyDescent="0.25">
      <c r="Q4772" t="str">
        <f>IF(P4772="","",(VLOOKUP(P4772,Flora!$F$2:$M$7000,2,FALSE)))</f>
        <v/>
      </c>
      <c r="R4772" t="str">
        <f>IF(P4772="","",(VLOOKUP(P4772,Flora!$F$2:$M$7000,3,FALSE)))</f>
        <v/>
      </c>
      <c r="S4772" t="str">
        <f>IF(P4772="","",(VLOOKUP(P4772,Flora!$F$2:$M$7000,4,FALSE)))</f>
        <v/>
      </c>
    </row>
    <row r="4773" spans="17:19" x14ac:dyDescent="0.25">
      <c r="Q4773" t="str">
        <f>IF(P4773="","",(VLOOKUP(P4773,Flora!$F$2:$M$7000,2,FALSE)))</f>
        <v/>
      </c>
      <c r="R4773" t="str">
        <f>IF(P4773="","",(VLOOKUP(P4773,Flora!$F$2:$M$7000,3,FALSE)))</f>
        <v/>
      </c>
      <c r="S4773" t="str">
        <f>IF(P4773="","",(VLOOKUP(P4773,Flora!$F$2:$M$7000,4,FALSE)))</f>
        <v/>
      </c>
    </row>
    <row r="4774" spans="17:19" x14ac:dyDescent="0.25">
      <c r="Q4774" t="str">
        <f>IF(P4774="","",(VLOOKUP(P4774,Flora!$F$2:$M$7000,2,FALSE)))</f>
        <v/>
      </c>
      <c r="R4774" t="str">
        <f>IF(P4774="","",(VLOOKUP(P4774,Flora!$F$2:$M$7000,3,FALSE)))</f>
        <v/>
      </c>
      <c r="S4774" t="str">
        <f>IF(P4774="","",(VLOOKUP(P4774,Flora!$F$2:$M$7000,4,FALSE)))</f>
        <v/>
      </c>
    </row>
    <row r="4775" spans="17:19" x14ac:dyDescent="0.25">
      <c r="Q4775" t="str">
        <f>IF(P4775="","",(VLOOKUP(P4775,Flora!$F$2:$M$7000,2,FALSE)))</f>
        <v/>
      </c>
      <c r="R4775" t="str">
        <f>IF(P4775="","",(VLOOKUP(P4775,Flora!$F$2:$M$7000,3,FALSE)))</f>
        <v/>
      </c>
      <c r="S4775" t="str">
        <f>IF(P4775="","",(VLOOKUP(P4775,Flora!$F$2:$M$7000,4,FALSE)))</f>
        <v/>
      </c>
    </row>
    <row r="4776" spans="17:19" x14ac:dyDescent="0.25">
      <c r="Q4776" t="str">
        <f>IF(P4776="","",(VLOOKUP(P4776,Flora!$F$2:$M$7000,2,FALSE)))</f>
        <v/>
      </c>
      <c r="R4776" t="str">
        <f>IF(P4776="","",(VLOOKUP(P4776,Flora!$F$2:$M$7000,3,FALSE)))</f>
        <v/>
      </c>
      <c r="S4776" t="str">
        <f>IF(P4776="","",(VLOOKUP(P4776,Flora!$F$2:$M$7000,4,FALSE)))</f>
        <v/>
      </c>
    </row>
    <row r="4777" spans="17:19" x14ac:dyDescent="0.25">
      <c r="Q4777" t="str">
        <f>IF(P4777="","",(VLOOKUP(P4777,Flora!$F$2:$M$7000,2,FALSE)))</f>
        <v/>
      </c>
      <c r="R4777" t="str">
        <f>IF(P4777="","",(VLOOKUP(P4777,Flora!$F$2:$M$7000,3,FALSE)))</f>
        <v/>
      </c>
      <c r="S4777" t="str">
        <f>IF(P4777="","",(VLOOKUP(P4777,Flora!$F$2:$M$7000,4,FALSE)))</f>
        <v/>
      </c>
    </row>
    <row r="4778" spans="17:19" x14ac:dyDescent="0.25">
      <c r="Q4778" t="str">
        <f>IF(P4778="","",(VLOOKUP(P4778,Flora!$F$2:$M$7000,2,FALSE)))</f>
        <v/>
      </c>
      <c r="R4778" t="str">
        <f>IF(P4778="","",(VLOOKUP(P4778,Flora!$F$2:$M$7000,3,FALSE)))</f>
        <v/>
      </c>
      <c r="S4778" t="str">
        <f>IF(P4778="","",(VLOOKUP(P4778,Flora!$F$2:$M$7000,4,FALSE)))</f>
        <v/>
      </c>
    </row>
    <row r="4779" spans="17:19" x14ac:dyDescent="0.25">
      <c r="Q4779" t="str">
        <f>IF(P4779="","",(VLOOKUP(P4779,Flora!$F$2:$M$7000,2,FALSE)))</f>
        <v/>
      </c>
      <c r="R4779" t="str">
        <f>IF(P4779="","",(VLOOKUP(P4779,Flora!$F$2:$M$7000,3,FALSE)))</f>
        <v/>
      </c>
      <c r="S4779" t="str">
        <f>IF(P4779="","",(VLOOKUP(P4779,Flora!$F$2:$M$7000,4,FALSE)))</f>
        <v/>
      </c>
    </row>
    <row r="4780" spans="17:19" x14ac:dyDescent="0.25">
      <c r="Q4780" t="str">
        <f>IF(P4780="","",(VLOOKUP(P4780,Flora!$F$2:$M$7000,2,FALSE)))</f>
        <v/>
      </c>
      <c r="R4780" t="str">
        <f>IF(P4780="","",(VLOOKUP(P4780,Flora!$F$2:$M$7000,3,FALSE)))</f>
        <v/>
      </c>
      <c r="S4780" t="str">
        <f>IF(P4780="","",(VLOOKUP(P4780,Flora!$F$2:$M$7000,4,FALSE)))</f>
        <v/>
      </c>
    </row>
    <row r="4781" spans="17:19" x14ac:dyDescent="0.25">
      <c r="Q4781" t="str">
        <f>IF(P4781="","",(VLOOKUP(P4781,Flora!$F$2:$M$7000,2,FALSE)))</f>
        <v/>
      </c>
      <c r="R4781" t="str">
        <f>IF(P4781="","",(VLOOKUP(P4781,Flora!$F$2:$M$7000,3,FALSE)))</f>
        <v/>
      </c>
      <c r="S4781" t="str">
        <f>IF(P4781="","",(VLOOKUP(P4781,Flora!$F$2:$M$7000,4,FALSE)))</f>
        <v/>
      </c>
    </row>
    <row r="4782" spans="17:19" x14ac:dyDescent="0.25">
      <c r="Q4782" t="str">
        <f>IF(P4782="","",(VLOOKUP(P4782,Flora!$F$2:$M$7000,2,FALSE)))</f>
        <v/>
      </c>
      <c r="R4782" t="str">
        <f>IF(P4782="","",(VLOOKUP(P4782,Flora!$F$2:$M$7000,3,FALSE)))</f>
        <v/>
      </c>
      <c r="S4782" t="str">
        <f>IF(P4782="","",(VLOOKUP(P4782,Flora!$F$2:$M$7000,4,FALSE)))</f>
        <v/>
      </c>
    </row>
    <row r="4783" spans="17:19" x14ac:dyDescent="0.25">
      <c r="Q4783" t="str">
        <f>IF(P4783="","",(VLOOKUP(P4783,Flora!$F$2:$M$7000,2,FALSE)))</f>
        <v/>
      </c>
      <c r="R4783" t="str">
        <f>IF(P4783="","",(VLOOKUP(P4783,Flora!$F$2:$M$7000,3,FALSE)))</f>
        <v/>
      </c>
      <c r="S4783" t="str">
        <f>IF(P4783="","",(VLOOKUP(P4783,Flora!$F$2:$M$7000,4,FALSE)))</f>
        <v/>
      </c>
    </row>
    <row r="4784" spans="17:19" x14ac:dyDescent="0.25">
      <c r="Q4784" t="str">
        <f>IF(P4784="","",(VLOOKUP(P4784,Flora!$F$2:$M$7000,2,FALSE)))</f>
        <v/>
      </c>
      <c r="R4784" t="str">
        <f>IF(P4784="","",(VLOOKUP(P4784,Flora!$F$2:$M$7000,3,FALSE)))</f>
        <v/>
      </c>
      <c r="S4784" t="str">
        <f>IF(P4784="","",(VLOOKUP(P4784,Flora!$F$2:$M$7000,4,FALSE)))</f>
        <v/>
      </c>
    </row>
    <row r="4785" spans="17:19" x14ac:dyDescent="0.25">
      <c r="Q4785" t="str">
        <f>IF(P4785="","",(VLOOKUP(P4785,Flora!$F$2:$M$7000,2,FALSE)))</f>
        <v/>
      </c>
      <c r="R4785" t="str">
        <f>IF(P4785="","",(VLOOKUP(P4785,Flora!$F$2:$M$7000,3,FALSE)))</f>
        <v/>
      </c>
      <c r="S4785" t="str">
        <f>IF(P4785="","",(VLOOKUP(P4785,Flora!$F$2:$M$7000,4,FALSE)))</f>
        <v/>
      </c>
    </row>
    <row r="4786" spans="17:19" x14ac:dyDescent="0.25">
      <c r="Q4786" t="str">
        <f>IF(P4786="","",(VLOOKUP(P4786,Flora!$F$2:$M$7000,2,FALSE)))</f>
        <v/>
      </c>
      <c r="R4786" t="str">
        <f>IF(P4786="","",(VLOOKUP(P4786,Flora!$F$2:$M$7000,3,FALSE)))</f>
        <v/>
      </c>
      <c r="S4786" t="str">
        <f>IF(P4786="","",(VLOOKUP(P4786,Flora!$F$2:$M$7000,4,FALSE)))</f>
        <v/>
      </c>
    </row>
    <row r="4787" spans="17:19" x14ac:dyDescent="0.25">
      <c r="Q4787" t="str">
        <f>IF(P4787="","",(VLOOKUP(P4787,Flora!$F$2:$M$7000,2,FALSE)))</f>
        <v/>
      </c>
      <c r="R4787" t="str">
        <f>IF(P4787="","",(VLOOKUP(P4787,Flora!$F$2:$M$7000,3,FALSE)))</f>
        <v/>
      </c>
      <c r="S4787" t="str">
        <f>IF(P4787="","",(VLOOKUP(P4787,Flora!$F$2:$M$7000,4,FALSE)))</f>
        <v/>
      </c>
    </row>
    <row r="4788" spans="17:19" x14ac:dyDescent="0.25">
      <c r="Q4788" t="str">
        <f>IF(P4788="","",(VLOOKUP(P4788,Flora!$F$2:$M$7000,2,FALSE)))</f>
        <v/>
      </c>
      <c r="R4788" t="str">
        <f>IF(P4788="","",(VLOOKUP(P4788,Flora!$F$2:$M$7000,3,FALSE)))</f>
        <v/>
      </c>
      <c r="S4788" t="str">
        <f>IF(P4788="","",(VLOOKUP(P4788,Flora!$F$2:$M$7000,4,FALSE)))</f>
        <v/>
      </c>
    </row>
    <row r="4789" spans="17:19" x14ac:dyDescent="0.25">
      <c r="Q4789" t="str">
        <f>IF(P4789="","",(VLOOKUP(P4789,Flora!$F$2:$M$7000,2,FALSE)))</f>
        <v/>
      </c>
      <c r="R4789" t="str">
        <f>IF(P4789="","",(VLOOKUP(P4789,Flora!$F$2:$M$7000,3,FALSE)))</f>
        <v/>
      </c>
      <c r="S4789" t="str">
        <f>IF(P4789="","",(VLOOKUP(P4789,Flora!$F$2:$M$7000,4,FALSE)))</f>
        <v/>
      </c>
    </row>
    <row r="4790" spans="17:19" x14ac:dyDescent="0.25">
      <c r="Q4790" t="str">
        <f>IF(P4790="","",(VLOOKUP(P4790,Flora!$F$2:$M$7000,2,FALSE)))</f>
        <v/>
      </c>
      <c r="R4790" t="str">
        <f>IF(P4790="","",(VLOOKUP(P4790,Flora!$F$2:$M$7000,3,FALSE)))</f>
        <v/>
      </c>
      <c r="S4790" t="str">
        <f>IF(P4790="","",(VLOOKUP(P4790,Flora!$F$2:$M$7000,4,FALSE)))</f>
        <v/>
      </c>
    </row>
    <row r="4791" spans="17:19" x14ac:dyDescent="0.25">
      <c r="Q4791" t="str">
        <f>IF(P4791="","",(VLOOKUP(P4791,Flora!$F$2:$M$7000,2,FALSE)))</f>
        <v/>
      </c>
      <c r="R4791" t="str">
        <f>IF(P4791="","",(VLOOKUP(P4791,Flora!$F$2:$M$7000,3,FALSE)))</f>
        <v/>
      </c>
      <c r="S4791" t="str">
        <f>IF(P4791="","",(VLOOKUP(P4791,Flora!$F$2:$M$7000,4,FALSE)))</f>
        <v/>
      </c>
    </row>
    <row r="4792" spans="17:19" x14ac:dyDescent="0.25">
      <c r="Q4792" t="str">
        <f>IF(P4792="","",(VLOOKUP(P4792,Flora!$F$2:$M$7000,2,FALSE)))</f>
        <v/>
      </c>
      <c r="R4792" t="str">
        <f>IF(P4792="","",(VLOOKUP(P4792,Flora!$F$2:$M$7000,3,FALSE)))</f>
        <v/>
      </c>
      <c r="S4792" t="str">
        <f>IF(P4792="","",(VLOOKUP(P4792,Flora!$F$2:$M$7000,4,FALSE)))</f>
        <v/>
      </c>
    </row>
    <row r="4793" spans="17:19" x14ac:dyDescent="0.25">
      <c r="Q4793" t="str">
        <f>IF(P4793="","",(VLOOKUP(P4793,Flora!$F$2:$M$7000,2,FALSE)))</f>
        <v/>
      </c>
      <c r="R4793" t="str">
        <f>IF(P4793="","",(VLOOKUP(P4793,Flora!$F$2:$M$7000,3,FALSE)))</f>
        <v/>
      </c>
      <c r="S4793" t="str">
        <f>IF(P4793="","",(VLOOKUP(P4793,Flora!$F$2:$M$7000,4,FALSE)))</f>
        <v/>
      </c>
    </row>
    <row r="4794" spans="17:19" x14ac:dyDescent="0.25">
      <c r="Q4794" t="str">
        <f>IF(P4794="","",(VLOOKUP(P4794,Flora!$F$2:$M$7000,2,FALSE)))</f>
        <v/>
      </c>
      <c r="R4794" t="str">
        <f>IF(P4794="","",(VLOOKUP(P4794,Flora!$F$2:$M$7000,3,FALSE)))</f>
        <v/>
      </c>
      <c r="S4794" t="str">
        <f>IF(P4794="","",(VLOOKUP(P4794,Flora!$F$2:$M$7000,4,FALSE)))</f>
        <v/>
      </c>
    </row>
    <row r="4795" spans="17:19" x14ac:dyDescent="0.25">
      <c r="Q4795" t="str">
        <f>IF(P4795="","",(VLOOKUP(P4795,Flora!$F$2:$M$7000,2,FALSE)))</f>
        <v/>
      </c>
      <c r="R4795" t="str">
        <f>IF(P4795="","",(VLOOKUP(P4795,Flora!$F$2:$M$7000,3,FALSE)))</f>
        <v/>
      </c>
      <c r="S4795" t="str">
        <f>IF(P4795="","",(VLOOKUP(P4795,Flora!$F$2:$M$7000,4,FALSE)))</f>
        <v/>
      </c>
    </row>
    <row r="4796" spans="17:19" x14ac:dyDescent="0.25">
      <c r="Q4796" t="str">
        <f>IF(P4796="","",(VLOOKUP(P4796,Flora!$F$2:$M$7000,2,FALSE)))</f>
        <v/>
      </c>
      <c r="R4796" t="str">
        <f>IF(P4796="","",(VLOOKUP(P4796,Flora!$F$2:$M$7000,3,FALSE)))</f>
        <v/>
      </c>
      <c r="S4796" t="str">
        <f>IF(P4796="","",(VLOOKUP(P4796,Flora!$F$2:$M$7000,4,FALSE)))</f>
        <v/>
      </c>
    </row>
    <row r="4797" spans="17:19" x14ac:dyDescent="0.25">
      <c r="Q4797" t="str">
        <f>IF(P4797="","",(VLOOKUP(P4797,Flora!$F$2:$M$7000,2,FALSE)))</f>
        <v/>
      </c>
      <c r="R4797" t="str">
        <f>IF(P4797="","",(VLOOKUP(P4797,Flora!$F$2:$M$7000,3,FALSE)))</f>
        <v/>
      </c>
      <c r="S4797" t="str">
        <f>IF(P4797="","",(VLOOKUP(P4797,Flora!$F$2:$M$7000,4,FALSE)))</f>
        <v/>
      </c>
    </row>
    <row r="4798" spans="17:19" x14ac:dyDescent="0.25">
      <c r="Q4798" t="str">
        <f>IF(P4798="","",(VLOOKUP(P4798,Flora!$F$2:$M$7000,2,FALSE)))</f>
        <v/>
      </c>
      <c r="R4798" t="str">
        <f>IF(P4798="","",(VLOOKUP(P4798,Flora!$F$2:$M$7000,3,FALSE)))</f>
        <v/>
      </c>
      <c r="S4798" t="str">
        <f>IF(P4798="","",(VLOOKUP(P4798,Flora!$F$2:$M$7000,4,FALSE)))</f>
        <v/>
      </c>
    </row>
    <row r="4799" spans="17:19" x14ac:dyDescent="0.25">
      <c r="Q4799" t="str">
        <f>IF(P4799="","",(VLOOKUP(P4799,Flora!$F$2:$M$7000,2,FALSE)))</f>
        <v/>
      </c>
      <c r="R4799" t="str">
        <f>IF(P4799="","",(VLOOKUP(P4799,Flora!$F$2:$M$7000,3,FALSE)))</f>
        <v/>
      </c>
      <c r="S4799" t="str">
        <f>IF(P4799="","",(VLOOKUP(P4799,Flora!$F$2:$M$7000,4,FALSE)))</f>
        <v/>
      </c>
    </row>
    <row r="4800" spans="17:19" x14ac:dyDescent="0.25">
      <c r="Q4800" t="str">
        <f>IF(P4800="","",(VLOOKUP(P4800,Flora!$F$2:$M$7000,2,FALSE)))</f>
        <v/>
      </c>
      <c r="R4800" t="str">
        <f>IF(P4800="","",(VLOOKUP(P4800,Flora!$F$2:$M$7000,3,FALSE)))</f>
        <v/>
      </c>
      <c r="S4800" t="str">
        <f>IF(P4800="","",(VLOOKUP(P4800,Flora!$F$2:$M$7000,4,FALSE)))</f>
        <v/>
      </c>
    </row>
    <row r="4801" spans="17:19" x14ac:dyDescent="0.25">
      <c r="Q4801" t="str">
        <f>IF(P4801="","",(VLOOKUP(P4801,Flora!$F$2:$M$7000,2,FALSE)))</f>
        <v/>
      </c>
      <c r="R4801" t="str">
        <f>IF(P4801="","",(VLOOKUP(P4801,Flora!$F$2:$M$7000,3,FALSE)))</f>
        <v/>
      </c>
      <c r="S4801" t="str">
        <f>IF(P4801="","",(VLOOKUP(P4801,Flora!$F$2:$M$7000,4,FALSE)))</f>
        <v/>
      </c>
    </row>
    <row r="4802" spans="17:19" x14ac:dyDescent="0.25">
      <c r="Q4802" t="str">
        <f>IF(P4802="","",(VLOOKUP(P4802,Flora!$F$2:$M$7000,2,FALSE)))</f>
        <v/>
      </c>
      <c r="R4802" t="str">
        <f>IF(P4802="","",(VLOOKUP(P4802,Flora!$F$2:$M$7000,3,FALSE)))</f>
        <v/>
      </c>
      <c r="S4802" t="str">
        <f>IF(P4802="","",(VLOOKUP(P4802,Flora!$F$2:$M$7000,4,FALSE)))</f>
        <v/>
      </c>
    </row>
    <row r="4803" spans="17:19" x14ac:dyDescent="0.25">
      <c r="Q4803" t="str">
        <f>IF(P4803="","",(VLOOKUP(P4803,Flora!$F$2:$M$7000,2,FALSE)))</f>
        <v/>
      </c>
      <c r="R4803" t="str">
        <f>IF(P4803="","",(VLOOKUP(P4803,Flora!$F$2:$M$7000,3,FALSE)))</f>
        <v/>
      </c>
      <c r="S4803" t="str">
        <f>IF(P4803="","",(VLOOKUP(P4803,Flora!$F$2:$M$7000,4,FALSE)))</f>
        <v/>
      </c>
    </row>
    <row r="4804" spans="17:19" x14ac:dyDescent="0.25">
      <c r="Q4804" t="str">
        <f>IF(P4804="","",(VLOOKUP(P4804,Flora!$F$2:$M$7000,2,FALSE)))</f>
        <v/>
      </c>
      <c r="R4804" t="str">
        <f>IF(P4804="","",(VLOOKUP(P4804,Flora!$F$2:$M$7000,3,FALSE)))</f>
        <v/>
      </c>
      <c r="S4804" t="str">
        <f>IF(P4804="","",(VLOOKUP(P4804,Flora!$F$2:$M$7000,4,FALSE)))</f>
        <v/>
      </c>
    </row>
    <row r="4805" spans="17:19" x14ac:dyDescent="0.25">
      <c r="Q4805" t="str">
        <f>IF(P4805="","",(VLOOKUP(P4805,Flora!$F$2:$M$7000,2,FALSE)))</f>
        <v/>
      </c>
      <c r="R4805" t="str">
        <f>IF(P4805="","",(VLOOKUP(P4805,Flora!$F$2:$M$7000,3,FALSE)))</f>
        <v/>
      </c>
      <c r="S4805" t="str">
        <f>IF(P4805="","",(VLOOKUP(P4805,Flora!$F$2:$M$7000,4,FALSE)))</f>
        <v/>
      </c>
    </row>
    <row r="4806" spans="17:19" x14ac:dyDescent="0.25">
      <c r="Q4806" t="str">
        <f>IF(P4806="","",(VLOOKUP(P4806,Flora!$F$2:$M$7000,2,FALSE)))</f>
        <v/>
      </c>
      <c r="R4806" t="str">
        <f>IF(P4806="","",(VLOOKUP(P4806,Flora!$F$2:$M$7000,3,FALSE)))</f>
        <v/>
      </c>
      <c r="S4806" t="str">
        <f>IF(P4806="","",(VLOOKUP(P4806,Flora!$F$2:$M$7000,4,FALSE)))</f>
        <v/>
      </c>
    </row>
    <row r="4807" spans="17:19" x14ac:dyDescent="0.25">
      <c r="Q4807" t="str">
        <f>IF(P4807="","",(VLOOKUP(P4807,Flora!$F$2:$M$7000,2,FALSE)))</f>
        <v/>
      </c>
      <c r="R4807" t="str">
        <f>IF(P4807="","",(VLOOKUP(P4807,Flora!$F$2:$M$7000,3,FALSE)))</f>
        <v/>
      </c>
      <c r="S4807" t="str">
        <f>IF(P4807="","",(VLOOKUP(P4807,Flora!$F$2:$M$7000,4,FALSE)))</f>
        <v/>
      </c>
    </row>
    <row r="4808" spans="17:19" x14ac:dyDescent="0.25">
      <c r="Q4808" t="str">
        <f>IF(P4808="","",(VLOOKUP(P4808,Flora!$F$2:$M$7000,2,FALSE)))</f>
        <v/>
      </c>
      <c r="R4808" t="str">
        <f>IF(P4808="","",(VLOOKUP(P4808,Flora!$F$2:$M$7000,3,FALSE)))</f>
        <v/>
      </c>
      <c r="S4808" t="str">
        <f>IF(P4808="","",(VLOOKUP(P4808,Flora!$F$2:$M$7000,4,FALSE)))</f>
        <v/>
      </c>
    </row>
    <row r="4809" spans="17:19" x14ac:dyDescent="0.25">
      <c r="Q4809" t="str">
        <f>IF(P4809="","",(VLOOKUP(P4809,Flora!$F$2:$M$7000,2,FALSE)))</f>
        <v/>
      </c>
      <c r="R4809" t="str">
        <f>IF(P4809="","",(VLOOKUP(P4809,Flora!$F$2:$M$7000,3,FALSE)))</f>
        <v/>
      </c>
      <c r="S4809" t="str">
        <f>IF(P4809="","",(VLOOKUP(P4809,Flora!$F$2:$M$7000,4,FALSE)))</f>
        <v/>
      </c>
    </row>
    <row r="4810" spans="17:19" x14ac:dyDescent="0.25">
      <c r="Q4810" t="str">
        <f>IF(P4810="","",(VLOOKUP(P4810,Flora!$F$2:$M$7000,2,FALSE)))</f>
        <v/>
      </c>
      <c r="R4810" t="str">
        <f>IF(P4810="","",(VLOOKUP(P4810,Flora!$F$2:$M$7000,3,FALSE)))</f>
        <v/>
      </c>
      <c r="S4810" t="str">
        <f>IF(P4810="","",(VLOOKUP(P4810,Flora!$F$2:$M$7000,4,FALSE)))</f>
        <v/>
      </c>
    </row>
    <row r="4811" spans="17:19" x14ac:dyDescent="0.25">
      <c r="Q4811" t="str">
        <f>IF(P4811="","",(VLOOKUP(P4811,Flora!$F$2:$M$7000,2,FALSE)))</f>
        <v/>
      </c>
      <c r="R4811" t="str">
        <f>IF(P4811="","",(VLOOKUP(P4811,Flora!$F$2:$M$7000,3,FALSE)))</f>
        <v/>
      </c>
      <c r="S4811" t="str">
        <f>IF(P4811="","",(VLOOKUP(P4811,Flora!$F$2:$M$7000,4,FALSE)))</f>
        <v/>
      </c>
    </row>
    <row r="4812" spans="17:19" x14ac:dyDescent="0.25">
      <c r="Q4812" t="str">
        <f>IF(P4812="","",(VLOOKUP(P4812,Flora!$F$2:$M$7000,2,FALSE)))</f>
        <v/>
      </c>
      <c r="R4812" t="str">
        <f>IF(P4812="","",(VLOOKUP(P4812,Flora!$F$2:$M$7000,3,FALSE)))</f>
        <v/>
      </c>
      <c r="S4812" t="str">
        <f>IF(P4812="","",(VLOOKUP(P4812,Flora!$F$2:$M$7000,4,FALSE)))</f>
        <v/>
      </c>
    </row>
    <row r="4813" spans="17:19" x14ac:dyDescent="0.25">
      <c r="Q4813" t="str">
        <f>IF(P4813="","",(VLOOKUP(P4813,Flora!$F$2:$M$7000,2,FALSE)))</f>
        <v/>
      </c>
      <c r="R4813" t="str">
        <f>IF(P4813="","",(VLOOKUP(P4813,Flora!$F$2:$M$7000,3,FALSE)))</f>
        <v/>
      </c>
      <c r="S4813" t="str">
        <f>IF(P4813="","",(VLOOKUP(P4813,Flora!$F$2:$M$7000,4,FALSE)))</f>
        <v/>
      </c>
    </row>
    <row r="4814" spans="17:19" x14ac:dyDescent="0.25">
      <c r="Q4814" t="str">
        <f>IF(P4814="","",(VLOOKUP(P4814,Flora!$F$2:$M$7000,2,FALSE)))</f>
        <v/>
      </c>
      <c r="R4814" t="str">
        <f>IF(P4814="","",(VLOOKUP(P4814,Flora!$F$2:$M$7000,3,FALSE)))</f>
        <v/>
      </c>
      <c r="S4814" t="str">
        <f>IF(P4814="","",(VLOOKUP(P4814,Flora!$F$2:$M$7000,4,FALSE)))</f>
        <v/>
      </c>
    </row>
    <row r="4815" spans="17:19" x14ac:dyDescent="0.25">
      <c r="Q4815" t="str">
        <f>IF(P4815="","",(VLOOKUP(P4815,Flora!$F$2:$M$7000,2,FALSE)))</f>
        <v/>
      </c>
      <c r="R4815" t="str">
        <f>IF(P4815="","",(VLOOKUP(P4815,Flora!$F$2:$M$7000,3,FALSE)))</f>
        <v/>
      </c>
      <c r="S4815" t="str">
        <f>IF(P4815="","",(VLOOKUP(P4815,Flora!$F$2:$M$7000,4,FALSE)))</f>
        <v/>
      </c>
    </row>
    <row r="4816" spans="17:19" x14ac:dyDescent="0.25">
      <c r="Q4816" t="str">
        <f>IF(P4816="","",(VLOOKUP(P4816,Flora!$F$2:$M$7000,2,FALSE)))</f>
        <v/>
      </c>
      <c r="R4816" t="str">
        <f>IF(P4816="","",(VLOOKUP(P4816,Flora!$F$2:$M$7000,3,FALSE)))</f>
        <v/>
      </c>
      <c r="S4816" t="str">
        <f>IF(P4816="","",(VLOOKUP(P4816,Flora!$F$2:$M$7000,4,FALSE)))</f>
        <v/>
      </c>
    </row>
    <row r="4817" spans="17:19" x14ac:dyDescent="0.25">
      <c r="Q4817" t="str">
        <f>IF(P4817="","",(VLOOKUP(P4817,Flora!$F$2:$M$7000,2,FALSE)))</f>
        <v/>
      </c>
      <c r="R4817" t="str">
        <f>IF(P4817="","",(VLOOKUP(P4817,Flora!$F$2:$M$7000,3,FALSE)))</f>
        <v/>
      </c>
      <c r="S4817" t="str">
        <f>IF(P4817="","",(VLOOKUP(P4817,Flora!$F$2:$M$7000,4,FALSE)))</f>
        <v/>
      </c>
    </row>
    <row r="4818" spans="17:19" x14ac:dyDescent="0.25">
      <c r="Q4818" t="str">
        <f>IF(P4818="","",(VLOOKUP(P4818,Flora!$F$2:$M$7000,2,FALSE)))</f>
        <v/>
      </c>
      <c r="R4818" t="str">
        <f>IF(P4818="","",(VLOOKUP(P4818,Flora!$F$2:$M$7000,3,FALSE)))</f>
        <v/>
      </c>
      <c r="S4818" t="str">
        <f>IF(P4818="","",(VLOOKUP(P4818,Flora!$F$2:$M$7000,4,FALSE)))</f>
        <v/>
      </c>
    </row>
    <row r="4819" spans="17:19" x14ac:dyDescent="0.25">
      <c r="Q4819" t="str">
        <f>IF(P4819="","",(VLOOKUP(P4819,Flora!$F$2:$M$7000,2,FALSE)))</f>
        <v/>
      </c>
      <c r="R4819" t="str">
        <f>IF(P4819="","",(VLOOKUP(P4819,Flora!$F$2:$M$7000,3,FALSE)))</f>
        <v/>
      </c>
      <c r="S4819" t="str">
        <f>IF(P4819="","",(VLOOKUP(P4819,Flora!$F$2:$M$7000,4,FALSE)))</f>
        <v/>
      </c>
    </row>
    <row r="4820" spans="17:19" x14ac:dyDescent="0.25">
      <c r="Q4820" t="str">
        <f>IF(P4820="","",(VLOOKUP(P4820,Flora!$F$2:$M$7000,2,FALSE)))</f>
        <v/>
      </c>
      <c r="R4820" t="str">
        <f>IF(P4820="","",(VLOOKUP(P4820,Flora!$F$2:$M$7000,3,FALSE)))</f>
        <v/>
      </c>
      <c r="S4820" t="str">
        <f>IF(P4820="","",(VLOOKUP(P4820,Flora!$F$2:$M$7000,4,FALSE)))</f>
        <v/>
      </c>
    </row>
    <row r="4821" spans="17:19" x14ac:dyDescent="0.25">
      <c r="Q4821" t="str">
        <f>IF(P4821="","",(VLOOKUP(P4821,Flora!$F$2:$M$7000,2,FALSE)))</f>
        <v/>
      </c>
      <c r="R4821" t="str">
        <f>IF(P4821="","",(VLOOKUP(P4821,Flora!$F$2:$M$7000,3,FALSE)))</f>
        <v/>
      </c>
      <c r="S4821" t="str">
        <f>IF(P4821="","",(VLOOKUP(P4821,Flora!$F$2:$M$7000,4,FALSE)))</f>
        <v/>
      </c>
    </row>
    <row r="4822" spans="17:19" x14ac:dyDescent="0.25">
      <c r="Q4822" t="str">
        <f>IF(P4822="","",(VLOOKUP(P4822,Flora!$F$2:$M$7000,2,FALSE)))</f>
        <v/>
      </c>
      <c r="R4822" t="str">
        <f>IF(P4822="","",(VLOOKUP(P4822,Flora!$F$2:$M$7000,3,FALSE)))</f>
        <v/>
      </c>
      <c r="S4822" t="str">
        <f>IF(P4822="","",(VLOOKUP(P4822,Flora!$F$2:$M$7000,4,FALSE)))</f>
        <v/>
      </c>
    </row>
    <row r="4823" spans="17:19" x14ac:dyDescent="0.25">
      <c r="Q4823" t="str">
        <f>IF(P4823="","",(VLOOKUP(P4823,Flora!$F$2:$M$7000,2,FALSE)))</f>
        <v/>
      </c>
      <c r="R4823" t="str">
        <f>IF(P4823="","",(VLOOKUP(P4823,Flora!$F$2:$M$7000,3,FALSE)))</f>
        <v/>
      </c>
      <c r="S4823" t="str">
        <f>IF(P4823="","",(VLOOKUP(P4823,Flora!$F$2:$M$7000,4,FALSE)))</f>
        <v/>
      </c>
    </row>
    <row r="4824" spans="17:19" x14ac:dyDescent="0.25">
      <c r="Q4824" t="str">
        <f>IF(P4824="","",(VLOOKUP(P4824,Flora!$F$2:$M$7000,2,FALSE)))</f>
        <v/>
      </c>
      <c r="R4824" t="str">
        <f>IF(P4824="","",(VLOOKUP(P4824,Flora!$F$2:$M$7000,3,FALSE)))</f>
        <v/>
      </c>
      <c r="S4824" t="str">
        <f>IF(P4824="","",(VLOOKUP(P4824,Flora!$F$2:$M$7000,4,FALSE)))</f>
        <v/>
      </c>
    </row>
    <row r="4825" spans="17:19" x14ac:dyDescent="0.25">
      <c r="Q4825" t="str">
        <f>IF(P4825="","",(VLOOKUP(P4825,Flora!$F$2:$M$7000,2,FALSE)))</f>
        <v/>
      </c>
      <c r="R4825" t="str">
        <f>IF(P4825="","",(VLOOKUP(P4825,Flora!$F$2:$M$7000,3,FALSE)))</f>
        <v/>
      </c>
      <c r="S4825" t="str">
        <f>IF(P4825="","",(VLOOKUP(P4825,Flora!$F$2:$M$7000,4,FALSE)))</f>
        <v/>
      </c>
    </row>
    <row r="4826" spans="17:19" x14ac:dyDescent="0.25">
      <c r="Q4826" t="str">
        <f>IF(P4826="","",(VLOOKUP(P4826,Flora!$F$2:$M$7000,2,FALSE)))</f>
        <v/>
      </c>
      <c r="R4826" t="str">
        <f>IF(P4826="","",(VLOOKUP(P4826,Flora!$F$2:$M$7000,3,FALSE)))</f>
        <v/>
      </c>
      <c r="S4826" t="str">
        <f>IF(P4826="","",(VLOOKUP(P4826,Flora!$F$2:$M$7000,4,FALSE)))</f>
        <v/>
      </c>
    </row>
    <row r="4827" spans="17:19" x14ac:dyDescent="0.25">
      <c r="Q4827" t="str">
        <f>IF(P4827="","",(VLOOKUP(P4827,Flora!$F$2:$M$7000,2,FALSE)))</f>
        <v/>
      </c>
      <c r="R4827" t="str">
        <f>IF(P4827="","",(VLOOKUP(P4827,Flora!$F$2:$M$7000,3,FALSE)))</f>
        <v/>
      </c>
      <c r="S4827" t="str">
        <f>IF(P4827="","",(VLOOKUP(P4827,Flora!$F$2:$M$7000,4,FALSE)))</f>
        <v/>
      </c>
    </row>
    <row r="4828" spans="17:19" x14ac:dyDescent="0.25">
      <c r="Q4828" t="str">
        <f>IF(P4828="","",(VLOOKUP(P4828,Flora!$F$2:$M$7000,2,FALSE)))</f>
        <v/>
      </c>
      <c r="R4828" t="str">
        <f>IF(P4828="","",(VLOOKUP(P4828,Flora!$F$2:$M$7000,3,FALSE)))</f>
        <v/>
      </c>
      <c r="S4828" t="str">
        <f>IF(P4828="","",(VLOOKUP(P4828,Flora!$F$2:$M$7000,4,FALSE)))</f>
        <v/>
      </c>
    </row>
    <row r="4829" spans="17:19" x14ac:dyDescent="0.25">
      <c r="Q4829" t="str">
        <f>IF(P4829="","",(VLOOKUP(P4829,Flora!$F$2:$M$7000,2,FALSE)))</f>
        <v/>
      </c>
      <c r="R4829" t="str">
        <f>IF(P4829="","",(VLOOKUP(P4829,Flora!$F$2:$M$7000,3,FALSE)))</f>
        <v/>
      </c>
      <c r="S4829" t="str">
        <f>IF(P4829="","",(VLOOKUP(P4829,Flora!$F$2:$M$7000,4,FALSE)))</f>
        <v/>
      </c>
    </row>
    <row r="4830" spans="17:19" x14ac:dyDescent="0.25">
      <c r="Q4830" t="str">
        <f>IF(P4830="","",(VLOOKUP(P4830,Flora!$F$2:$M$7000,2,FALSE)))</f>
        <v/>
      </c>
      <c r="R4830" t="str">
        <f>IF(P4830="","",(VLOOKUP(P4830,Flora!$F$2:$M$7000,3,FALSE)))</f>
        <v/>
      </c>
      <c r="S4830" t="str">
        <f>IF(P4830="","",(VLOOKUP(P4830,Flora!$F$2:$M$7000,4,FALSE)))</f>
        <v/>
      </c>
    </row>
    <row r="4831" spans="17:19" x14ac:dyDescent="0.25">
      <c r="Q4831" t="str">
        <f>IF(P4831="","",(VLOOKUP(P4831,Flora!$F$2:$M$7000,2,FALSE)))</f>
        <v/>
      </c>
      <c r="R4831" t="str">
        <f>IF(P4831="","",(VLOOKUP(P4831,Flora!$F$2:$M$7000,3,FALSE)))</f>
        <v/>
      </c>
      <c r="S4831" t="str">
        <f>IF(P4831="","",(VLOOKUP(P4831,Flora!$F$2:$M$7000,4,FALSE)))</f>
        <v/>
      </c>
    </row>
    <row r="4832" spans="17:19" x14ac:dyDescent="0.25">
      <c r="Q4832" t="str">
        <f>IF(P4832="","",(VLOOKUP(P4832,Flora!$F$2:$M$7000,2,FALSE)))</f>
        <v/>
      </c>
      <c r="R4832" t="str">
        <f>IF(P4832="","",(VLOOKUP(P4832,Flora!$F$2:$M$7000,3,FALSE)))</f>
        <v/>
      </c>
      <c r="S4832" t="str">
        <f>IF(P4832="","",(VLOOKUP(P4832,Flora!$F$2:$M$7000,4,FALSE)))</f>
        <v/>
      </c>
    </row>
    <row r="4833" spans="17:19" x14ac:dyDescent="0.25">
      <c r="Q4833" t="str">
        <f>IF(P4833="","",(VLOOKUP(P4833,Flora!$F$2:$M$7000,2,FALSE)))</f>
        <v/>
      </c>
      <c r="R4833" t="str">
        <f>IF(P4833="","",(VLOOKUP(P4833,Flora!$F$2:$M$7000,3,FALSE)))</f>
        <v/>
      </c>
      <c r="S4833" t="str">
        <f>IF(P4833="","",(VLOOKUP(P4833,Flora!$F$2:$M$7000,4,FALSE)))</f>
        <v/>
      </c>
    </row>
    <row r="4834" spans="17:19" x14ac:dyDescent="0.25">
      <c r="Q4834" t="str">
        <f>IF(P4834="","",(VLOOKUP(P4834,Flora!$F$2:$M$7000,2,FALSE)))</f>
        <v/>
      </c>
      <c r="R4834" t="str">
        <f>IF(P4834="","",(VLOOKUP(P4834,Flora!$F$2:$M$7000,3,FALSE)))</f>
        <v/>
      </c>
      <c r="S4834" t="str">
        <f>IF(P4834="","",(VLOOKUP(P4834,Flora!$F$2:$M$7000,4,FALSE)))</f>
        <v/>
      </c>
    </row>
    <row r="4835" spans="17:19" x14ac:dyDescent="0.25">
      <c r="Q4835" t="str">
        <f>IF(P4835="","",(VLOOKUP(P4835,Flora!$F$2:$M$7000,2,FALSE)))</f>
        <v/>
      </c>
      <c r="R4835" t="str">
        <f>IF(P4835="","",(VLOOKUP(P4835,Flora!$F$2:$M$7000,3,FALSE)))</f>
        <v/>
      </c>
      <c r="S4835" t="str">
        <f>IF(P4835="","",(VLOOKUP(P4835,Flora!$F$2:$M$7000,4,FALSE)))</f>
        <v/>
      </c>
    </row>
    <row r="4836" spans="17:19" x14ac:dyDescent="0.25">
      <c r="Q4836" t="str">
        <f>IF(P4836="","",(VLOOKUP(P4836,Flora!$F$2:$M$7000,2,FALSE)))</f>
        <v/>
      </c>
      <c r="R4836" t="str">
        <f>IF(P4836="","",(VLOOKUP(P4836,Flora!$F$2:$M$7000,3,FALSE)))</f>
        <v/>
      </c>
      <c r="S4836" t="str">
        <f>IF(P4836="","",(VLOOKUP(P4836,Flora!$F$2:$M$7000,4,FALSE)))</f>
        <v/>
      </c>
    </row>
    <row r="4837" spans="17:19" x14ac:dyDescent="0.25">
      <c r="Q4837" t="str">
        <f>IF(P4837="","",(VLOOKUP(P4837,Flora!$F$2:$M$7000,2,FALSE)))</f>
        <v/>
      </c>
      <c r="R4837" t="str">
        <f>IF(P4837="","",(VLOOKUP(P4837,Flora!$F$2:$M$7000,3,FALSE)))</f>
        <v/>
      </c>
      <c r="S4837" t="str">
        <f>IF(P4837="","",(VLOOKUP(P4837,Flora!$F$2:$M$7000,4,FALSE)))</f>
        <v/>
      </c>
    </row>
    <row r="4838" spans="17:19" x14ac:dyDescent="0.25">
      <c r="Q4838" t="str">
        <f>IF(P4838="","",(VLOOKUP(P4838,Flora!$F$2:$M$7000,2,FALSE)))</f>
        <v/>
      </c>
      <c r="R4838" t="str">
        <f>IF(P4838="","",(VLOOKUP(P4838,Flora!$F$2:$M$7000,3,FALSE)))</f>
        <v/>
      </c>
      <c r="S4838" t="str">
        <f>IF(P4838="","",(VLOOKUP(P4838,Flora!$F$2:$M$7000,4,FALSE)))</f>
        <v/>
      </c>
    </row>
    <row r="4839" spans="17:19" x14ac:dyDescent="0.25">
      <c r="Q4839" t="str">
        <f>IF(P4839="","",(VLOOKUP(P4839,Flora!$F$2:$M$7000,2,FALSE)))</f>
        <v/>
      </c>
      <c r="R4839" t="str">
        <f>IF(P4839="","",(VLOOKUP(P4839,Flora!$F$2:$M$7000,3,FALSE)))</f>
        <v/>
      </c>
      <c r="S4839" t="str">
        <f>IF(P4839="","",(VLOOKUP(P4839,Flora!$F$2:$M$7000,4,FALSE)))</f>
        <v/>
      </c>
    </row>
    <row r="4840" spans="17:19" x14ac:dyDescent="0.25">
      <c r="Q4840" t="str">
        <f>IF(P4840="","",(VLOOKUP(P4840,Flora!$F$2:$M$7000,2,FALSE)))</f>
        <v/>
      </c>
      <c r="R4840" t="str">
        <f>IF(P4840="","",(VLOOKUP(P4840,Flora!$F$2:$M$7000,3,FALSE)))</f>
        <v/>
      </c>
      <c r="S4840" t="str">
        <f>IF(P4840="","",(VLOOKUP(P4840,Flora!$F$2:$M$7000,4,FALSE)))</f>
        <v/>
      </c>
    </row>
    <row r="4841" spans="17:19" x14ac:dyDescent="0.25">
      <c r="Q4841" t="str">
        <f>IF(P4841="","",(VLOOKUP(P4841,Flora!$F$2:$M$7000,2,FALSE)))</f>
        <v/>
      </c>
      <c r="R4841" t="str">
        <f>IF(P4841="","",(VLOOKUP(P4841,Flora!$F$2:$M$7000,3,FALSE)))</f>
        <v/>
      </c>
      <c r="S4841" t="str">
        <f>IF(P4841="","",(VLOOKUP(P4841,Flora!$F$2:$M$7000,4,FALSE)))</f>
        <v/>
      </c>
    </row>
    <row r="4842" spans="17:19" x14ac:dyDescent="0.25">
      <c r="Q4842" t="str">
        <f>IF(P4842="","",(VLOOKUP(P4842,Flora!$F$2:$M$7000,2,FALSE)))</f>
        <v/>
      </c>
      <c r="R4842" t="str">
        <f>IF(P4842="","",(VLOOKUP(P4842,Flora!$F$2:$M$7000,3,FALSE)))</f>
        <v/>
      </c>
      <c r="S4842" t="str">
        <f>IF(P4842="","",(VLOOKUP(P4842,Flora!$F$2:$M$7000,4,FALSE)))</f>
        <v/>
      </c>
    </row>
    <row r="4843" spans="17:19" x14ac:dyDescent="0.25">
      <c r="Q4843" t="str">
        <f>IF(P4843="","",(VLOOKUP(P4843,Flora!$F$2:$M$7000,2,FALSE)))</f>
        <v/>
      </c>
      <c r="R4843" t="str">
        <f>IF(P4843="","",(VLOOKUP(P4843,Flora!$F$2:$M$7000,3,FALSE)))</f>
        <v/>
      </c>
      <c r="S4843" t="str">
        <f>IF(P4843="","",(VLOOKUP(P4843,Flora!$F$2:$M$7000,4,FALSE)))</f>
        <v/>
      </c>
    </row>
    <row r="4844" spans="17:19" x14ac:dyDescent="0.25">
      <c r="Q4844" t="str">
        <f>IF(P4844="","",(VLOOKUP(P4844,Flora!$F$2:$M$7000,2,FALSE)))</f>
        <v/>
      </c>
      <c r="R4844" t="str">
        <f>IF(P4844="","",(VLOOKUP(P4844,Flora!$F$2:$M$7000,3,FALSE)))</f>
        <v/>
      </c>
      <c r="S4844" t="str">
        <f>IF(P4844="","",(VLOOKUP(P4844,Flora!$F$2:$M$7000,4,FALSE)))</f>
        <v/>
      </c>
    </row>
    <row r="4845" spans="17:19" x14ac:dyDescent="0.25">
      <c r="Q4845" t="str">
        <f>IF(P4845="","",(VLOOKUP(P4845,Flora!$F$2:$M$7000,2,FALSE)))</f>
        <v/>
      </c>
      <c r="R4845" t="str">
        <f>IF(P4845="","",(VLOOKUP(P4845,Flora!$F$2:$M$7000,3,FALSE)))</f>
        <v/>
      </c>
      <c r="S4845" t="str">
        <f>IF(P4845="","",(VLOOKUP(P4845,Flora!$F$2:$M$7000,4,FALSE)))</f>
        <v/>
      </c>
    </row>
    <row r="4846" spans="17:19" x14ac:dyDescent="0.25">
      <c r="Q4846" t="str">
        <f>IF(P4846="","",(VLOOKUP(P4846,Flora!$F$2:$M$7000,2,FALSE)))</f>
        <v/>
      </c>
      <c r="R4846" t="str">
        <f>IF(P4846="","",(VLOOKUP(P4846,Flora!$F$2:$M$7000,3,FALSE)))</f>
        <v/>
      </c>
      <c r="S4846" t="str">
        <f>IF(P4846="","",(VLOOKUP(P4846,Flora!$F$2:$M$7000,4,FALSE)))</f>
        <v/>
      </c>
    </row>
    <row r="4847" spans="17:19" x14ac:dyDescent="0.25">
      <c r="Q4847" t="str">
        <f>IF(P4847="","",(VLOOKUP(P4847,Flora!$F$2:$M$7000,2,FALSE)))</f>
        <v/>
      </c>
      <c r="R4847" t="str">
        <f>IF(P4847="","",(VLOOKUP(P4847,Flora!$F$2:$M$7000,3,FALSE)))</f>
        <v/>
      </c>
      <c r="S4847" t="str">
        <f>IF(P4847="","",(VLOOKUP(P4847,Flora!$F$2:$M$7000,4,FALSE)))</f>
        <v/>
      </c>
    </row>
    <row r="4848" spans="17:19" x14ac:dyDescent="0.25">
      <c r="Q4848" t="str">
        <f>IF(P4848="","",(VLOOKUP(P4848,Flora!$F$2:$M$7000,2,FALSE)))</f>
        <v/>
      </c>
      <c r="R4848" t="str">
        <f>IF(P4848="","",(VLOOKUP(P4848,Flora!$F$2:$M$7000,3,FALSE)))</f>
        <v/>
      </c>
      <c r="S4848" t="str">
        <f>IF(P4848="","",(VLOOKUP(P4848,Flora!$F$2:$M$7000,4,FALSE)))</f>
        <v/>
      </c>
    </row>
    <row r="4849" spans="17:19" x14ac:dyDescent="0.25">
      <c r="Q4849" t="str">
        <f>IF(P4849="","",(VLOOKUP(P4849,Flora!$F$2:$M$7000,2,FALSE)))</f>
        <v/>
      </c>
      <c r="R4849" t="str">
        <f>IF(P4849="","",(VLOOKUP(P4849,Flora!$F$2:$M$7000,3,FALSE)))</f>
        <v/>
      </c>
      <c r="S4849" t="str">
        <f>IF(P4849="","",(VLOOKUP(P4849,Flora!$F$2:$M$7000,4,FALSE)))</f>
        <v/>
      </c>
    </row>
    <row r="4850" spans="17:19" x14ac:dyDescent="0.25">
      <c r="Q4850" t="str">
        <f>IF(P4850="","",(VLOOKUP(P4850,Flora!$F$2:$M$7000,2,FALSE)))</f>
        <v/>
      </c>
      <c r="R4850" t="str">
        <f>IF(P4850="","",(VLOOKUP(P4850,Flora!$F$2:$M$7000,3,FALSE)))</f>
        <v/>
      </c>
      <c r="S4850" t="str">
        <f>IF(P4850="","",(VLOOKUP(P4850,Flora!$F$2:$M$7000,4,FALSE)))</f>
        <v/>
      </c>
    </row>
    <row r="4851" spans="17:19" x14ac:dyDescent="0.25">
      <c r="Q4851" t="str">
        <f>IF(P4851="","",(VLOOKUP(P4851,Flora!$F$2:$M$7000,2,FALSE)))</f>
        <v/>
      </c>
      <c r="R4851" t="str">
        <f>IF(P4851="","",(VLOOKUP(P4851,Flora!$F$2:$M$7000,3,FALSE)))</f>
        <v/>
      </c>
      <c r="S4851" t="str">
        <f>IF(P4851="","",(VLOOKUP(P4851,Flora!$F$2:$M$7000,4,FALSE)))</f>
        <v/>
      </c>
    </row>
    <row r="4852" spans="17:19" x14ac:dyDescent="0.25">
      <c r="Q4852" t="str">
        <f>IF(P4852="","",(VLOOKUP(P4852,Flora!$F$2:$M$7000,2,FALSE)))</f>
        <v/>
      </c>
      <c r="R4852" t="str">
        <f>IF(P4852="","",(VLOOKUP(P4852,Flora!$F$2:$M$7000,3,FALSE)))</f>
        <v/>
      </c>
      <c r="S4852" t="str">
        <f>IF(P4852="","",(VLOOKUP(P4852,Flora!$F$2:$M$7000,4,FALSE)))</f>
        <v/>
      </c>
    </row>
    <row r="4853" spans="17:19" x14ac:dyDescent="0.25">
      <c r="Q4853" t="str">
        <f>IF(P4853="","",(VLOOKUP(P4853,Flora!$F$2:$M$7000,2,FALSE)))</f>
        <v/>
      </c>
      <c r="R4853" t="str">
        <f>IF(P4853="","",(VLOOKUP(P4853,Flora!$F$2:$M$7000,3,FALSE)))</f>
        <v/>
      </c>
      <c r="S4853" t="str">
        <f>IF(P4853="","",(VLOOKUP(P4853,Flora!$F$2:$M$7000,4,FALSE)))</f>
        <v/>
      </c>
    </row>
    <row r="4854" spans="17:19" x14ac:dyDescent="0.25">
      <c r="Q4854" t="str">
        <f>IF(P4854="","",(VLOOKUP(P4854,Flora!$F$2:$M$7000,2,FALSE)))</f>
        <v/>
      </c>
      <c r="R4854" t="str">
        <f>IF(P4854="","",(VLOOKUP(P4854,Flora!$F$2:$M$7000,3,FALSE)))</f>
        <v/>
      </c>
      <c r="S4854" t="str">
        <f>IF(P4854="","",(VLOOKUP(P4854,Flora!$F$2:$M$7000,4,FALSE)))</f>
        <v/>
      </c>
    </row>
    <row r="4855" spans="17:19" x14ac:dyDescent="0.25">
      <c r="Q4855" t="str">
        <f>IF(P4855="","",(VLOOKUP(P4855,Flora!$F$2:$M$7000,2,FALSE)))</f>
        <v/>
      </c>
      <c r="R4855" t="str">
        <f>IF(P4855="","",(VLOOKUP(P4855,Flora!$F$2:$M$7000,3,FALSE)))</f>
        <v/>
      </c>
      <c r="S4855" t="str">
        <f>IF(P4855="","",(VLOOKUP(P4855,Flora!$F$2:$M$7000,4,FALSE)))</f>
        <v/>
      </c>
    </row>
    <row r="4856" spans="17:19" x14ac:dyDescent="0.25">
      <c r="Q4856" t="str">
        <f>IF(P4856="","",(VLOOKUP(P4856,Flora!$F$2:$M$7000,2,FALSE)))</f>
        <v/>
      </c>
      <c r="R4856" t="str">
        <f>IF(P4856="","",(VLOOKUP(P4856,Flora!$F$2:$M$7000,3,FALSE)))</f>
        <v/>
      </c>
      <c r="S4856" t="str">
        <f>IF(P4856="","",(VLOOKUP(P4856,Flora!$F$2:$M$7000,4,FALSE)))</f>
        <v/>
      </c>
    </row>
    <row r="4857" spans="17:19" x14ac:dyDescent="0.25">
      <c r="Q4857" t="str">
        <f>IF(P4857="","",(VLOOKUP(P4857,Flora!$F$2:$M$7000,2,FALSE)))</f>
        <v/>
      </c>
      <c r="R4857" t="str">
        <f>IF(P4857="","",(VLOOKUP(P4857,Flora!$F$2:$M$7000,3,FALSE)))</f>
        <v/>
      </c>
      <c r="S4857" t="str">
        <f>IF(P4857="","",(VLOOKUP(P4857,Flora!$F$2:$M$7000,4,FALSE)))</f>
        <v/>
      </c>
    </row>
    <row r="4858" spans="17:19" x14ac:dyDescent="0.25">
      <c r="Q4858" t="str">
        <f>IF(P4858="","",(VLOOKUP(P4858,Flora!$F$2:$M$7000,2,FALSE)))</f>
        <v/>
      </c>
      <c r="R4858" t="str">
        <f>IF(P4858="","",(VLOOKUP(P4858,Flora!$F$2:$M$7000,3,FALSE)))</f>
        <v/>
      </c>
      <c r="S4858" t="str">
        <f>IF(P4858="","",(VLOOKUP(P4858,Flora!$F$2:$M$7000,4,FALSE)))</f>
        <v/>
      </c>
    </row>
    <row r="4859" spans="17:19" x14ac:dyDescent="0.25">
      <c r="Q4859" t="str">
        <f>IF(P4859="","",(VLOOKUP(P4859,Flora!$F$2:$M$7000,2,FALSE)))</f>
        <v/>
      </c>
      <c r="R4859" t="str">
        <f>IF(P4859="","",(VLOOKUP(P4859,Flora!$F$2:$M$7000,3,FALSE)))</f>
        <v/>
      </c>
      <c r="S4859" t="str">
        <f>IF(P4859="","",(VLOOKUP(P4859,Flora!$F$2:$M$7000,4,FALSE)))</f>
        <v/>
      </c>
    </row>
    <row r="4860" spans="17:19" x14ac:dyDescent="0.25">
      <c r="Q4860" t="str">
        <f>IF(P4860="","",(VLOOKUP(P4860,Flora!$F$2:$M$7000,2,FALSE)))</f>
        <v/>
      </c>
      <c r="R4860" t="str">
        <f>IF(P4860="","",(VLOOKUP(P4860,Flora!$F$2:$M$7000,3,FALSE)))</f>
        <v/>
      </c>
      <c r="S4860" t="str">
        <f>IF(P4860="","",(VLOOKUP(P4860,Flora!$F$2:$M$7000,4,FALSE)))</f>
        <v/>
      </c>
    </row>
    <row r="4861" spans="17:19" x14ac:dyDescent="0.25">
      <c r="Q4861" t="str">
        <f>IF(P4861="","",(VLOOKUP(P4861,Flora!$F$2:$M$7000,2,FALSE)))</f>
        <v/>
      </c>
      <c r="R4861" t="str">
        <f>IF(P4861="","",(VLOOKUP(P4861,Flora!$F$2:$M$7000,3,FALSE)))</f>
        <v/>
      </c>
      <c r="S4861" t="str">
        <f>IF(P4861="","",(VLOOKUP(P4861,Flora!$F$2:$M$7000,4,FALSE)))</f>
        <v/>
      </c>
    </row>
    <row r="4862" spans="17:19" x14ac:dyDescent="0.25">
      <c r="Q4862" t="str">
        <f>IF(P4862="","",(VLOOKUP(P4862,Flora!$F$2:$M$7000,2,FALSE)))</f>
        <v/>
      </c>
      <c r="R4862" t="str">
        <f>IF(P4862="","",(VLOOKUP(P4862,Flora!$F$2:$M$7000,3,FALSE)))</f>
        <v/>
      </c>
      <c r="S4862" t="str">
        <f>IF(P4862="","",(VLOOKUP(P4862,Flora!$F$2:$M$7000,4,FALSE)))</f>
        <v/>
      </c>
    </row>
    <row r="4863" spans="17:19" x14ac:dyDescent="0.25">
      <c r="Q4863" t="str">
        <f>IF(P4863="","",(VLOOKUP(P4863,Flora!$F$2:$M$7000,2,FALSE)))</f>
        <v/>
      </c>
      <c r="R4863" t="str">
        <f>IF(P4863="","",(VLOOKUP(P4863,Flora!$F$2:$M$7000,3,FALSE)))</f>
        <v/>
      </c>
      <c r="S4863" t="str">
        <f>IF(P4863="","",(VLOOKUP(P4863,Flora!$F$2:$M$7000,4,FALSE)))</f>
        <v/>
      </c>
    </row>
    <row r="4864" spans="17:19" x14ac:dyDescent="0.25">
      <c r="Q4864" t="str">
        <f>IF(P4864="","",(VLOOKUP(P4864,Flora!$F$2:$M$7000,2,FALSE)))</f>
        <v/>
      </c>
      <c r="R4864" t="str">
        <f>IF(P4864="","",(VLOOKUP(P4864,Flora!$F$2:$M$7000,3,FALSE)))</f>
        <v/>
      </c>
      <c r="S4864" t="str">
        <f>IF(P4864="","",(VLOOKUP(P4864,Flora!$F$2:$M$7000,4,FALSE)))</f>
        <v/>
      </c>
    </row>
    <row r="4865" spans="17:19" x14ac:dyDescent="0.25">
      <c r="Q4865" t="str">
        <f>IF(P4865="","",(VLOOKUP(P4865,Flora!$F$2:$M$7000,2,FALSE)))</f>
        <v/>
      </c>
      <c r="R4865" t="str">
        <f>IF(P4865="","",(VLOOKUP(P4865,Flora!$F$2:$M$7000,3,FALSE)))</f>
        <v/>
      </c>
      <c r="S4865" t="str">
        <f>IF(P4865="","",(VLOOKUP(P4865,Flora!$F$2:$M$7000,4,FALSE)))</f>
        <v/>
      </c>
    </row>
    <row r="4866" spans="17:19" x14ac:dyDescent="0.25">
      <c r="Q4866" t="str">
        <f>IF(P4866="","",(VLOOKUP(P4866,Flora!$F$2:$M$7000,2,FALSE)))</f>
        <v/>
      </c>
      <c r="R4866" t="str">
        <f>IF(P4866="","",(VLOOKUP(P4866,Flora!$F$2:$M$7000,3,FALSE)))</f>
        <v/>
      </c>
      <c r="S4866" t="str">
        <f>IF(P4866="","",(VLOOKUP(P4866,Flora!$F$2:$M$7000,4,FALSE)))</f>
        <v/>
      </c>
    </row>
    <row r="4867" spans="17:19" x14ac:dyDescent="0.25">
      <c r="Q4867" t="str">
        <f>IF(P4867="","",(VLOOKUP(P4867,Flora!$F$2:$M$7000,2,FALSE)))</f>
        <v/>
      </c>
      <c r="R4867" t="str">
        <f>IF(P4867="","",(VLOOKUP(P4867,Flora!$F$2:$M$7000,3,FALSE)))</f>
        <v/>
      </c>
      <c r="S4867" t="str">
        <f>IF(P4867="","",(VLOOKUP(P4867,Flora!$F$2:$M$7000,4,FALSE)))</f>
        <v/>
      </c>
    </row>
    <row r="4868" spans="17:19" x14ac:dyDescent="0.25">
      <c r="Q4868" t="str">
        <f>IF(P4868="","",(VLOOKUP(P4868,Flora!$F$2:$M$7000,2,FALSE)))</f>
        <v/>
      </c>
      <c r="R4868" t="str">
        <f>IF(P4868="","",(VLOOKUP(P4868,Flora!$F$2:$M$7000,3,FALSE)))</f>
        <v/>
      </c>
      <c r="S4868" t="str">
        <f>IF(P4868="","",(VLOOKUP(P4868,Flora!$F$2:$M$7000,4,FALSE)))</f>
        <v/>
      </c>
    </row>
    <row r="4869" spans="17:19" x14ac:dyDescent="0.25">
      <c r="Q4869" t="str">
        <f>IF(P4869="","",(VLOOKUP(P4869,Flora!$F$2:$M$7000,2,FALSE)))</f>
        <v/>
      </c>
      <c r="R4869" t="str">
        <f>IF(P4869="","",(VLOOKUP(P4869,Flora!$F$2:$M$7000,3,FALSE)))</f>
        <v/>
      </c>
      <c r="S4869" t="str">
        <f>IF(P4869="","",(VLOOKUP(P4869,Flora!$F$2:$M$7000,4,FALSE)))</f>
        <v/>
      </c>
    </row>
    <row r="4870" spans="17:19" x14ac:dyDescent="0.25">
      <c r="Q4870" t="str">
        <f>IF(P4870="","",(VLOOKUP(P4870,Flora!$F$2:$M$7000,2,FALSE)))</f>
        <v/>
      </c>
      <c r="R4870" t="str">
        <f>IF(P4870="","",(VLOOKUP(P4870,Flora!$F$2:$M$7000,3,FALSE)))</f>
        <v/>
      </c>
      <c r="S4870" t="str">
        <f>IF(P4870="","",(VLOOKUP(P4870,Flora!$F$2:$M$7000,4,FALSE)))</f>
        <v/>
      </c>
    </row>
    <row r="4871" spans="17:19" x14ac:dyDescent="0.25">
      <c r="Q4871" t="str">
        <f>IF(P4871="","",(VLOOKUP(P4871,Flora!$F$2:$M$7000,2,FALSE)))</f>
        <v/>
      </c>
      <c r="R4871" t="str">
        <f>IF(P4871="","",(VLOOKUP(P4871,Flora!$F$2:$M$7000,3,FALSE)))</f>
        <v/>
      </c>
      <c r="S4871" t="str">
        <f>IF(P4871="","",(VLOOKUP(P4871,Flora!$F$2:$M$7000,4,FALSE)))</f>
        <v/>
      </c>
    </row>
    <row r="4872" spans="17:19" x14ac:dyDescent="0.25">
      <c r="Q4872" t="str">
        <f>IF(P4872="","",(VLOOKUP(P4872,Flora!$F$2:$M$7000,2,FALSE)))</f>
        <v/>
      </c>
      <c r="R4872" t="str">
        <f>IF(P4872="","",(VLOOKUP(P4872,Flora!$F$2:$M$7000,3,FALSE)))</f>
        <v/>
      </c>
      <c r="S4872" t="str">
        <f>IF(P4872="","",(VLOOKUP(P4872,Flora!$F$2:$M$7000,4,FALSE)))</f>
        <v/>
      </c>
    </row>
    <row r="4873" spans="17:19" x14ac:dyDescent="0.25">
      <c r="Q4873" t="str">
        <f>IF(P4873="","",(VLOOKUP(P4873,Flora!$F$2:$M$7000,2,FALSE)))</f>
        <v/>
      </c>
      <c r="R4873" t="str">
        <f>IF(P4873="","",(VLOOKUP(P4873,Flora!$F$2:$M$7000,3,FALSE)))</f>
        <v/>
      </c>
      <c r="S4873" t="str">
        <f>IF(P4873="","",(VLOOKUP(P4873,Flora!$F$2:$M$7000,4,FALSE)))</f>
        <v/>
      </c>
    </row>
    <row r="4874" spans="17:19" x14ac:dyDescent="0.25">
      <c r="Q4874" t="str">
        <f>IF(P4874="","",(VLOOKUP(P4874,Flora!$F$2:$M$7000,2,FALSE)))</f>
        <v/>
      </c>
      <c r="R4874" t="str">
        <f>IF(P4874="","",(VLOOKUP(P4874,Flora!$F$2:$M$7000,3,FALSE)))</f>
        <v/>
      </c>
      <c r="S4874" t="str">
        <f>IF(P4874="","",(VLOOKUP(P4874,Flora!$F$2:$M$7000,4,FALSE)))</f>
        <v/>
      </c>
    </row>
    <row r="4875" spans="17:19" x14ac:dyDescent="0.25">
      <c r="Q4875" t="str">
        <f>IF(P4875="","",(VLOOKUP(P4875,Flora!$F$2:$M$7000,2,FALSE)))</f>
        <v/>
      </c>
      <c r="R4875" t="str">
        <f>IF(P4875="","",(VLOOKUP(P4875,Flora!$F$2:$M$7000,3,FALSE)))</f>
        <v/>
      </c>
      <c r="S4875" t="str">
        <f>IF(P4875="","",(VLOOKUP(P4875,Flora!$F$2:$M$7000,4,FALSE)))</f>
        <v/>
      </c>
    </row>
    <row r="4876" spans="17:19" x14ac:dyDescent="0.25">
      <c r="Q4876" t="str">
        <f>IF(P4876="","",(VLOOKUP(P4876,Flora!$F$2:$M$7000,2,FALSE)))</f>
        <v/>
      </c>
      <c r="R4876" t="str">
        <f>IF(P4876="","",(VLOOKUP(P4876,Flora!$F$2:$M$7000,3,FALSE)))</f>
        <v/>
      </c>
      <c r="S4876" t="str">
        <f>IF(P4876="","",(VLOOKUP(P4876,Flora!$F$2:$M$7000,4,FALSE)))</f>
        <v/>
      </c>
    </row>
    <row r="4877" spans="17:19" x14ac:dyDescent="0.25">
      <c r="Q4877" t="str">
        <f>IF(P4877="","",(VLOOKUP(P4877,Flora!$F$2:$M$7000,2,FALSE)))</f>
        <v/>
      </c>
      <c r="R4877" t="str">
        <f>IF(P4877="","",(VLOOKUP(P4877,Flora!$F$2:$M$7000,3,FALSE)))</f>
        <v/>
      </c>
      <c r="S4877" t="str">
        <f>IF(P4877="","",(VLOOKUP(P4877,Flora!$F$2:$M$7000,4,FALSE)))</f>
        <v/>
      </c>
    </row>
    <row r="4878" spans="17:19" x14ac:dyDescent="0.25">
      <c r="Q4878" t="str">
        <f>IF(P4878="","",(VLOOKUP(P4878,Flora!$F$2:$M$7000,2,FALSE)))</f>
        <v/>
      </c>
      <c r="R4878" t="str">
        <f>IF(P4878="","",(VLOOKUP(P4878,Flora!$F$2:$M$7000,3,FALSE)))</f>
        <v/>
      </c>
      <c r="S4878" t="str">
        <f>IF(P4878="","",(VLOOKUP(P4878,Flora!$F$2:$M$7000,4,FALSE)))</f>
        <v/>
      </c>
    </row>
    <row r="4879" spans="17:19" x14ac:dyDescent="0.25">
      <c r="Q4879" t="str">
        <f>IF(P4879="","",(VLOOKUP(P4879,Flora!$F$2:$M$7000,2,FALSE)))</f>
        <v/>
      </c>
      <c r="R4879" t="str">
        <f>IF(P4879="","",(VLOOKUP(P4879,Flora!$F$2:$M$7000,3,FALSE)))</f>
        <v/>
      </c>
      <c r="S4879" t="str">
        <f>IF(P4879="","",(VLOOKUP(P4879,Flora!$F$2:$M$7000,4,FALSE)))</f>
        <v/>
      </c>
    </row>
    <row r="4880" spans="17:19" x14ac:dyDescent="0.25">
      <c r="Q4880" t="str">
        <f>IF(P4880="","",(VLOOKUP(P4880,Flora!$F$2:$M$7000,2,FALSE)))</f>
        <v/>
      </c>
      <c r="R4880" t="str">
        <f>IF(P4880="","",(VLOOKUP(P4880,Flora!$F$2:$M$7000,3,FALSE)))</f>
        <v/>
      </c>
      <c r="S4880" t="str">
        <f>IF(P4880="","",(VLOOKUP(P4880,Flora!$F$2:$M$7000,4,FALSE)))</f>
        <v/>
      </c>
    </row>
    <row r="4881" spans="17:19" x14ac:dyDescent="0.25">
      <c r="Q4881" t="str">
        <f>IF(P4881="","",(VLOOKUP(P4881,Flora!$F$2:$M$7000,2,FALSE)))</f>
        <v/>
      </c>
      <c r="R4881" t="str">
        <f>IF(P4881="","",(VLOOKUP(P4881,Flora!$F$2:$M$7000,3,FALSE)))</f>
        <v/>
      </c>
      <c r="S4881" t="str">
        <f>IF(P4881="","",(VLOOKUP(P4881,Flora!$F$2:$M$7000,4,FALSE)))</f>
        <v/>
      </c>
    </row>
    <row r="4882" spans="17:19" x14ac:dyDescent="0.25">
      <c r="Q4882" t="str">
        <f>IF(P4882="","",(VLOOKUP(P4882,Flora!$F$2:$M$7000,2,FALSE)))</f>
        <v/>
      </c>
      <c r="R4882" t="str">
        <f>IF(P4882="","",(VLOOKUP(P4882,Flora!$F$2:$M$7000,3,FALSE)))</f>
        <v/>
      </c>
      <c r="S4882" t="str">
        <f>IF(P4882="","",(VLOOKUP(P4882,Flora!$F$2:$M$7000,4,FALSE)))</f>
        <v/>
      </c>
    </row>
    <row r="4883" spans="17:19" x14ac:dyDescent="0.25">
      <c r="Q4883" t="str">
        <f>IF(P4883="","",(VLOOKUP(P4883,Flora!$F$2:$M$7000,2,FALSE)))</f>
        <v/>
      </c>
      <c r="R4883" t="str">
        <f>IF(P4883="","",(VLOOKUP(P4883,Flora!$F$2:$M$7000,3,FALSE)))</f>
        <v/>
      </c>
      <c r="S4883" t="str">
        <f>IF(P4883="","",(VLOOKUP(P4883,Flora!$F$2:$M$7000,4,FALSE)))</f>
        <v/>
      </c>
    </row>
    <row r="4884" spans="17:19" x14ac:dyDescent="0.25">
      <c r="Q4884" t="str">
        <f>IF(P4884="","",(VLOOKUP(P4884,Flora!$F$2:$M$7000,2,FALSE)))</f>
        <v/>
      </c>
      <c r="R4884" t="str">
        <f>IF(P4884="","",(VLOOKUP(P4884,Flora!$F$2:$M$7000,3,FALSE)))</f>
        <v/>
      </c>
      <c r="S4884" t="str">
        <f>IF(P4884="","",(VLOOKUP(P4884,Flora!$F$2:$M$7000,4,FALSE)))</f>
        <v/>
      </c>
    </row>
    <row r="4885" spans="17:19" x14ac:dyDescent="0.25">
      <c r="Q4885" t="str">
        <f>IF(P4885="","",(VLOOKUP(P4885,Flora!$F$2:$M$7000,2,FALSE)))</f>
        <v/>
      </c>
      <c r="R4885" t="str">
        <f>IF(P4885="","",(VLOOKUP(P4885,Flora!$F$2:$M$7000,3,FALSE)))</f>
        <v/>
      </c>
      <c r="S4885" t="str">
        <f>IF(P4885="","",(VLOOKUP(P4885,Flora!$F$2:$M$7000,4,FALSE)))</f>
        <v/>
      </c>
    </row>
    <row r="4886" spans="17:19" x14ac:dyDescent="0.25">
      <c r="Q4886" t="str">
        <f>IF(P4886="","",(VLOOKUP(P4886,Flora!$F$2:$M$7000,2,FALSE)))</f>
        <v/>
      </c>
      <c r="R4886" t="str">
        <f>IF(P4886="","",(VLOOKUP(P4886,Flora!$F$2:$M$7000,3,FALSE)))</f>
        <v/>
      </c>
      <c r="S4886" t="str">
        <f>IF(P4886="","",(VLOOKUP(P4886,Flora!$F$2:$M$7000,4,FALSE)))</f>
        <v/>
      </c>
    </row>
    <row r="4887" spans="17:19" x14ac:dyDescent="0.25">
      <c r="Q4887" t="str">
        <f>IF(P4887="","",(VLOOKUP(P4887,Flora!$F$2:$M$7000,2,FALSE)))</f>
        <v/>
      </c>
      <c r="R4887" t="str">
        <f>IF(P4887="","",(VLOOKUP(P4887,Flora!$F$2:$M$7000,3,FALSE)))</f>
        <v/>
      </c>
      <c r="S4887" t="str">
        <f>IF(P4887="","",(VLOOKUP(P4887,Flora!$F$2:$M$7000,4,FALSE)))</f>
        <v/>
      </c>
    </row>
    <row r="4888" spans="17:19" x14ac:dyDescent="0.25">
      <c r="Q4888" t="str">
        <f>IF(P4888="","",(VLOOKUP(P4888,Flora!$F$2:$M$7000,2,FALSE)))</f>
        <v/>
      </c>
      <c r="R4888" t="str">
        <f>IF(P4888="","",(VLOOKUP(P4888,Flora!$F$2:$M$7000,3,FALSE)))</f>
        <v/>
      </c>
      <c r="S4888" t="str">
        <f>IF(P4888="","",(VLOOKUP(P4888,Flora!$F$2:$M$7000,4,FALSE)))</f>
        <v/>
      </c>
    </row>
    <row r="4889" spans="17:19" x14ac:dyDescent="0.25">
      <c r="Q4889" t="str">
        <f>IF(P4889="","",(VLOOKUP(P4889,Flora!$F$2:$M$7000,2,FALSE)))</f>
        <v/>
      </c>
      <c r="R4889" t="str">
        <f>IF(P4889="","",(VLOOKUP(P4889,Flora!$F$2:$M$7000,3,FALSE)))</f>
        <v/>
      </c>
      <c r="S4889" t="str">
        <f>IF(P4889="","",(VLOOKUP(P4889,Flora!$F$2:$M$7000,4,FALSE)))</f>
        <v/>
      </c>
    </row>
    <row r="4890" spans="17:19" x14ac:dyDescent="0.25">
      <c r="Q4890" t="str">
        <f>IF(P4890="","",(VLOOKUP(P4890,Flora!$F$2:$M$7000,2,FALSE)))</f>
        <v/>
      </c>
      <c r="R4890" t="str">
        <f>IF(P4890="","",(VLOOKUP(P4890,Flora!$F$2:$M$7000,3,FALSE)))</f>
        <v/>
      </c>
      <c r="S4890" t="str">
        <f>IF(P4890="","",(VLOOKUP(P4890,Flora!$F$2:$M$7000,4,FALSE)))</f>
        <v/>
      </c>
    </row>
    <row r="4891" spans="17:19" x14ac:dyDescent="0.25">
      <c r="Q4891" t="str">
        <f>IF(P4891="","",(VLOOKUP(P4891,Flora!$F$2:$M$7000,2,FALSE)))</f>
        <v/>
      </c>
      <c r="R4891" t="str">
        <f>IF(P4891="","",(VLOOKUP(P4891,Flora!$F$2:$M$7000,3,FALSE)))</f>
        <v/>
      </c>
      <c r="S4891" t="str">
        <f>IF(P4891="","",(VLOOKUP(P4891,Flora!$F$2:$M$7000,4,FALSE)))</f>
        <v/>
      </c>
    </row>
    <row r="4892" spans="17:19" x14ac:dyDescent="0.25">
      <c r="Q4892" t="str">
        <f>IF(P4892="","",(VLOOKUP(P4892,Flora!$F$2:$M$7000,2,FALSE)))</f>
        <v/>
      </c>
      <c r="R4892" t="str">
        <f>IF(P4892="","",(VLOOKUP(P4892,Flora!$F$2:$M$7000,3,FALSE)))</f>
        <v/>
      </c>
      <c r="S4892" t="str">
        <f>IF(P4892="","",(VLOOKUP(P4892,Flora!$F$2:$M$7000,4,FALSE)))</f>
        <v/>
      </c>
    </row>
    <row r="4893" spans="17:19" x14ac:dyDescent="0.25">
      <c r="Q4893" t="str">
        <f>IF(P4893="","",(VLOOKUP(P4893,Flora!$F$2:$M$7000,2,FALSE)))</f>
        <v/>
      </c>
      <c r="R4893" t="str">
        <f>IF(P4893="","",(VLOOKUP(P4893,Flora!$F$2:$M$7000,3,FALSE)))</f>
        <v/>
      </c>
      <c r="S4893" t="str">
        <f>IF(P4893="","",(VLOOKUP(P4893,Flora!$F$2:$M$7000,4,FALSE)))</f>
        <v/>
      </c>
    </row>
    <row r="4894" spans="17:19" x14ac:dyDescent="0.25">
      <c r="Q4894" t="str">
        <f>IF(P4894="","",(VLOOKUP(P4894,Flora!$F$2:$M$7000,2,FALSE)))</f>
        <v/>
      </c>
      <c r="R4894" t="str">
        <f>IF(P4894="","",(VLOOKUP(P4894,Flora!$F$2:$M$7000,3,FALSE)))</f>
        <v/>
      </c>
      <c r="S4894" t="str">
        <f>IF(P4894="","",(VLOOKUP(P4894,Flora!$F$2:$M$7000,4,FALSE)))</f>
        <v/>
      </c>
    </row>
    <row r="4895" spans="17:19" x14ac:dyDescent="0.25">
      <c r="Q4895" t="str">
        <f>IF(P4895="","",(VLOOKUP(P4895,Flora!$F$2:$M$7000,2,FALSE)))</f>
        <v/>
      </c>
      <c r="R4895" t="str">
        <f>IF(P4895="","",(VLOOKUP(P4895,Flora!$F$2:$M$7000,3,FALSE)))</f>
        <v/>
      </c>
      <c r="S4895" t="str">
        <f>IF(P4895="","",(VLOOKUP(P4895,Flora!$F$2:$M$7000,4,FALSE)))</f>
        <v/>
      </c>
    </row>
    <row r="4896" spans="17:19" x14ac:dyDescent="0.25">
      <c r="Q4896" t="str">
        <f>IF(P4896="","",(VLOOKUP(P4896,Flora!$F$2:$M$7000,2,FALSE)))</f>
        <v/>
      </c>
      <c r="R4896" t="str">
        <f>IF(P4896="","",(VLOOKUP(P4896,Flora!$F$2:$M$7000,3,FALSE)))</f>
        <v/>
      </c>
      <c r="S4896" t="str">
        <f>IF(P4896="","",(VLOOKUP(P4896,Flora!$F$2:$M$7000,4,FALSE)))</f>
        <v/>
      </c>
    </row>
    <row r="4897" spans="17:19" x14ac:dyDescent="0.25">
      <c r="Q4897" t="str">
        <f>IF(P4897="","",(VLOOKUP(P4897,Flora!$F$2:$M$7000,2,FALSE)))</f>
        <v/>
      </c>
      <c r="R4897" t="str">
        <f>IF(P4897="","",(VLOOKUP(P4897,Flora!$F$2:$M$7000,3,FALSE)))</f>
        <v/>
      </c>
      <c r="S4897" t="str">
        <f>IF(P4897="","",(VLOOKUP(P4897,Flora!$F$2:$M$7000,4,FALSE)))</f>
        <v/>
      </c>
    </row>
    <row r="4898" spans="17:19" x14ac:dyDescent="0.25">
      <c r="Q4898" t="str">
        <f>IF(P4898="","",(VLOOKUP(P4898,Flora!$F$2:$M$7000,2,FALSE)))</f>
        <v/>
      </c>
      <c r="R4898" t="str">
        <f>IF(P4898="","",(VLOOKUP(P4898,Flora!$F$2:$M$7000,3,FALSE)))</f>
        <v/>
      </c>
      <c r="S4898" t="str">
        <f>IF(P4898="","",(VLOOKUP(P4898,Flora!$F$2:$M$7000,4,FALSE)))</f>
        <v/>
      </c>
    </row>
    <row r="4899" spans="17:19" x14ac:dyDescent="0.25">
      <c r="Q4899" t="str">
        <f>IF(P4899="","",(VLOOKUP(P4899,Flora!$F$2:$M$7000,2,FALSE)))</f>
        <v/>
      </c>
      <c r="R4899" t="str">
        <f>IF(P4899="","",(VLOOKUP(P4899,Flora!$F$2:$M$7000,3,FALSE)))</f>
        <v/>
      </c>
      <c r="S4899" t="str">
        <f>IF(P4899="","",(VLOOKUP(P4899,Flora!$F$2:$M$7000,4,FALSE)))</f>
        <v/>
      </c>
    </row>
    <row r="4900" spans="17:19" x14ac:dyDescent="0.25">
      <c r="Q4900" t="str">
        <f>IF(P4900="","",(VLOOKUP(P4900,Flora!$F$2:$M$7000,2,FALSE)))</f>
        <v/>
      </c>
      <c r="R4900" t="str">
        <f>IF(P4900="","",(VLOOKUP(P4900,Flora!$F$2:$M$7000,3,FALSE)))</f>
        <v/>
      </c>
      <c r="S4900" t="str">
        <f>IF(P4900="","",(VLOOKUP(P4900,Flora!$F$2:$M$7000,4,FALSE)))</f>
        <v/>
      </c>
    </row>
    <row r="4901" spans="17:19" x14ac:dyDescent="0.25">
      <c r="Q4901" t="str">
        <f>IF(P4901="","",(VLOOKUP(P4901,Flora!$F$2:$M$7000,2,FALSE)))</f>
        <v/>
      </c>
      <c r="R4901" t="str">
        <f>IF(P4901="","",(VLOOKUP(P4901,Flora!$F$2:$M$7000,3,FALSE)))</f>
        <v/>
      </c>
      <c r="S4901" t="str">
        <f>IF(P4901="","",(VLOOKUP(P4901,Flora!$F$2:$M$7000,4,FALSE)))</f>
        <v/>
      </c>
    </row>
    <row r="4902" spans="17:19" x14ac:dyDescent="0.25">
      <c r="Q4902" t="str">
        <f>IF(P4902="","",(VLOOKUP(P4902,Flora!$F$2:$M$7000,2,FALSE)))</f>
        <v/>
      </c>
      <c r="R4902" t="str">
        <f>IF(P4902="","",(VLOOKUP(P4902,Flora!$F$2:$M$7000,3,FALSE)))</f>
        <v/>
      </c>
      <c r="S4902" t="str">
        <f>IF(P4902="","",(VLOOKUP(P4902,Flora!$F$2:$M$7000,4,FALSE)))</f>
        <v/>
      </c>
    </row>
    <row r="4903" spans="17:19" x14ac:dyDescent="0.25">
      <c r="Q4903" t="str">
        <f>IF(P4903="","",(VLOOKUP(P4903,Flora!$F$2:$M$7000,2,FALSE)))</f>
        <v/>
      </c>
      <c r="R4903" t="str">
        <f>IF(P4903="","",(VLOOKUP(P4903,Flora!$F$2:$M$7000,3,FALSE)))</f>
        <v/>
      </c>
      <c r="S4903" t="str">
        <f>IF(P4903="","",(VLOOKUP(P4903,Flora!$F$2:$M$7000,4,FALSE)))</f>
        <v/>
      </c>
    </row>
    <row r="4904" spans="17:19" x14ac:dyDescent="0.25">
      <c r="Q4904" t="str">
        <f>IF(P4904="","",(VLOOKUP(P4904,Flora!$F$2:$M$7000,2,FALSE)))</f>
        <v/>
      </c>
      <c r="R4904" t="str">
        <f>IF(P4904="","",(VLOOKUP(P4904,Flora!$F$2:$M$7000,3,FALSE)))</f>
        <v/>
      </c>
      <c r="S4904" t="str">
        <f>IF(P4904="","",(VLOOKUP(P4904,Flora!$F$2:$M$7000,4,FALSE)))</f>
        <v/>
      </c>
    </row>
    <row r="4905" spans="17:19" x14ac:dyDescent="0.25">
      <c r="Q4905" t="str">
        <f>IF(P4905="","",(VLOOKUP(P4905,Flora!$F$2:$M$7000,2,FALSE)))</f>
        <v/>
      </c>
      <c r="R4905" t="str">
        <f>IF(P4905="","",(VLOOKUP(P4905,Flora!$F$2:$M$7000,3,FALSE)))</f>
        <v/>
      </c>
      <c r="S4905" t="str">
        <f>IF(P4905="","",(VLOOKUP(P4905,Flora!$F$2:$M$7000,4,FALSE)))</f>
        <v/>
      </c>
    </row>
    <row r="4906" spans="17:19" x14ac:dyDescent="0.25">
      <c r="Q4906" t="str">
        <f>IF(P4906="","",(VLOOKUP(P4906,Flora!$F$2:$M$7000,2,FALSE)))</f>
        <v/>
      </c>
      <c r="R4906" t="str">
        <f>IF(P4906="","",(VLOOKUP(P4906,Flora!$F$2:$M$7000,3,FALSE)))</f>
        <v/>
      </c>
      <c r="S4906" t="str">
        <f>IF(P4906="","",(VLOOKUP(P4906,Flora!$F$2:$M$7000,4,FALSE)))</f>
        <v/>
      </c>
    </row>
    <row r="4907" spans="17:19" x14ac:dyDescent="0.25">
      <c r="Q4907" t="str">
        <f>IF(P4907="","",(VLOOKUP(P4907,Flora!$F$2:$M$7000,2,FALSE)))</f>
        <v/>
      </c>
      <c r="R4907" t="str">
        <f>IF(P4907="","",(VLOOKUP(P4907,Flora!$F$2:$M$7000,3,FALSE)))</f>
        <v/>
      </c>
      <c r="S4907" t="str">
        <f>IF(P4907="","",(VLOOKUP(P4907,Flora!$F$2:$M$7000,4,FALSE)))</f>
        <v/>
      </c>
    </row>
    <row r="4908" spans="17:19" x14ac:dyDescent="0.25">
      <c r="Q4908" t="str">
        <f>IF(P4908="","",(VLOOKUP(P4908,Flora!$F$2:$M$7000,2,FALSE)))</f>
        <v/>
      </c>
      <c r="R4908" t="str">
        <f>IF(P4908="","",(VLOOKUP(P4908,Flora!$F$2:$M$7000,3,FALSE)))</f>
        <v/>
      </c>
      <c r="S4908" t="str">
        <f>IF(P4908="","",(VLOOKUP(P4908,Flora!$F$2:$M$7000,4,FALSE)))</f>
        <v/>
      </c>
    </row>
    <row r="4909" spans="17:19" x14ac:dyDescent="0.25">
      <c r="Q4909" t="str">
        <f>IF(P4909="","",(VLOOKUP(P4909,Flora!$F$2:$M$7000,2,FALSE)))</f>
        <v/>
      </c>
      <c r="R4909" t="str">
        <f>IF(P4909="","",(VLOOKUP(P4909,Flora!$F$2:$M$7000,3,FALSE)))</f>
        <v/>
      </c>
      <c r="S4909" t="str">
        <f>IF(P4909="","",(VLOOKUP(P4909,Flora!$F$2:$M$7000,4,FALSE)))</f>
        <v/>
      </c>
    </row>
    <row r="4910" spans="17:19" x14ac:dyDescent="0.25">
      <c r="Q4910" t="str">
        <f>IF(P4910="","",(VLOOKUP(P4910,Flora!$F$2:$M$7000,2,FALSE)))</f>
        <v/>
      </c>
      <c r="R4910" t="str">
        <f>IF(P4910="","",(VLOOKUP(P4910,Flora!$F$2:$M$7000,3,FALSE)))</f>
        <v/>
      </c>
      <c r="S4910" t="str">
        <f>IF(P4910="","",(VLOOKUP(P4910,Flora!$F$2:$M$7000,4,FALSE)))</f>
        <v/>
      </c>
    </row>
    <row r="4911" spans="17:19" x14ac:dyDescent="0.25">
      <c r="Q4911" t="str">
        <f>IF(P4911="","",(VLOOKUP(P4911,Flora!$F$2:$M$7000,2,FALSE)))</f>
        <v/>
      </c>
      <c r="R4911" t="str">
        <f>IF(P4911="","",(VLOOKUP(P4911,Flora!$F$2:$M$7000,3,FALSE)))</f>
        <v/>
      </c>
      <c r="S4911" t="str">
        <f>IF(P4911="","",(VLOOKUP(P4911,Flora!$F$2:$M$7000,4,FALSE)))</f>
        <v/>
      </c>
    </row>
    <row r="4912" spans="17:19" x14ac:dyDescent="0.25">
      <c r="Q4912" t="str">
        <f>IF(P4912="","",(VLOOKUP(P4912,Flora!$F$2:$M$7000,2,FALSE)))</f>
        <v/>
      </c>
      <c r="R4912" t="str">
        <f>IF(P4912="","",(VLOOKUP(P4912,Flora!$F$2:$M$7000,3,FALSE)))</f>
        <v/>
      </c>
      <c r="S4912" t="str">
        <f>IF(P4912="","",(VLOOKUP(P4912,Flora!$F$2:$M$7000,4,FALSE)))</f>
        <v/>
      </c>
    </row>
    <row r="4913" spans="17:19" x14ac:dyDescent="0.25">
      <c r="Q4913" t="str">
        <f>IF(P4913="","",(VLOOKUP(P4913,Flora!$F$2:$M$7000,2,FALSE)))</f>
        <v/>
      </c>
      <c r="R4913" t="str">
        <f>IF(P4913="","",(VLOOKUP(P4913,Flora!$F$2:$M$7000,3,FALSE)))</f>
        <v/>
      </c>
      <c r="S4913" t="str">
        <f>IF(P4913="","",(VLOOKUP(P4913,Flora!$F$2:$M$7000,4,FALSE)))</f>
        <v/>
      </c>
    </row>
    <row r="4914" spans="17:19" x14ac:dyDescent="0.25">
      <c r="Q4914" t="str">
        <f>IF(P4914="","",(VLOOKUP(P4914,Flora!$F$2:$M$7000,2,FALSE)))</f>
        <v/>
      </c>
      <c r="R4914" t="str">
        <f>IF(P4914="","",(VLOOKUP(P4914,Flora!$F$2:$M$7000,3,FALSE)))</f>
        <v/>
      </c>
      <c r="S4914" t="str">
        <f>IF(P4914="","",(VLOOKUP(P4914,Flora!$F$2:$M$7000,4,FALSE)))</f>
        <v/>
      </c>
    </row>
    <row r="4915" spans="17:19" x14ac:dyDescent="0.25">
      <c r="Q4915" t="str">
        <f>IF(P4915="","",(VLOOKUP(P4915,Flora!$F$2:$M$7000,2,FALSE)))</f>
        <v/>
      </c>
      <c r="R4915" t="str">
        <f>IF(P4915="","",(VLOOKUP(P4915,Flora!$F$2:$M$7000,3,FALSE)))</f>
        <v/>
      </c>
      <c r="S4915" t="str">
        <f>IF(P4915="","",(VLOOKUP(P4915,Flora!$F$2:$M$7000,4,FALSE)))</f>
        <v/>
      </c>
    </row>
    <row r="4916" spans="17:19" x14ac:dyDescent="0.25">
      <c r="Q4916" t="str">
        <f>IF(P4916="","",(VLOOKUP(P4916,Flora!$F$2:$M$7000,2,FALSE)))</f>
        <v/>
      </c>
      <c r="R4916" t="str">
        <f>IF(P4916="","",(VLOOKUP(P4916,Flora!$F$2:$M$7000,3,FALSE)))</f>
        <v/>
      </c>
      <c r="S4916" t="str">
        <f>IF(P4916="","",(VLOOKUP(P4916,Flora!$F$2:$M$7000,4,FALSE)))</f>
        <v/>
      </c>
    </row>
    <row r="4917" spans="17:19" x14ac:dyDescent="0.25">
      <c r="Q4917" t="str">
        <f>IF(P4917="","",(VLOOKUP(P4917,Flora!$F$2:$M$7000,2,FALSE)))</f>
        <v/>
      </c>
      <c r="R4917" t="str">
        <f>IF(P4917="","",(VLOOKUP(P4917,Flora!$F$2:$M$7000,3,FALSE)))</f>
        <v/>
      </c>
      <c r="S4917" t="str">
        <f>IF(P4917="","",(VLOOKUP(P4917,Flora!$F$2:$M$7000,4,FALSE)))</f>
        <v/>
      </c>
    </row>
    <row r="4918" spans="17:19" x14ac:dyDescent="0.25">
      <c r="Q4918" t="str">
        <f>IF(P4918="","",(VLOOKUP(P4918,Flora!$F$2:$M$7000,2,FALSE)))</f>
        <v/>
      </c>
      <c r="R4918" t="str">
        <f>IF(P4918="","",(VLOOKUP(P4918,Flora!$F$2:$M$7000,3,FALSE)))</f>
        <v/>
      </c>
      <c r="S4918" t="str">
        <f>IF(P4918="","",(VLOOKUP(P4918,Flora!$F$2:$M$7000,4,FALSE)))</f>
        <v/>
      </c>
    </row>
    <row r="4919" spans="17:19" x14ac:dyDescent="0.25">
      <c r="Q4919" t="str">
        <f>IF(P4919="","",(VLOOKUP(P4919,Flora!$F$2:$M$7000,2,FALSE)))</f>
        <v/>
      </c>
      <c r="R4919" t="str">
        <f>IF(P4919="","",(VLOOKUP(P4919,Flora!$F$2:$M$7000,3,FALSE)))</f>
        <v/>
      </c>
      <c r="S4919" t="str">
        <f>IF(P4919="","",(VLOOKUP(P4919,Flora!$F$2:$M$7000,4,FALSE)))</f>
        <v/>
      </c>
    </row>
    <row r="4920" spans="17:19" x14ac:dyDescent="0.25">
      <c r="Q4920" t="str">
        <f>IF(P4920="","",(VLOOKUP(P4920,Flora!$F$2:$M$7000,2,FALSE)))</f>
        <v/>
      </c>
      <c r="R4920" t="str">
        <f>IF(P4920="","",(VLOOKUP(P4920,Flora!$F$2:$M$7000,3,FALSE)))</f>
        <v/>
      </c>
      <c r="S4920" t="str">
        <f>IF(P4920="","",(VLOOKUP(P4920,Flora!$F$2:$M$7000,4,FALSE)))</f>
        <v/>
      </c>
    </row>
    <row r="4921" spans="17:19" x14ac:dyDescent="0.25">
      <c r="Q4921" t="str">
        <f>IF(P4921="","",(VLOOKUP(P4921,Flora!$F$2:$M$7000,2,FALSE)))</f>
        <v/>
      </c>
      <c r="R4921" t="str">
        <f>IF(P4921="","",(VLOOKUP(P4921,Flora!$F$2:$M$7000,3,FALSE)))</f>
        <v/>
      </c>
      <c r="S4921" t="str">
        <f>IF(P4921="","",(VLOOKUP(P4921,Flora!$F$2:$M$7000,4,FALSE)))</f>
        <v/>
      </c>
    </row>
    <row r="4922" spans="17:19" x14ac:dyDescent="0.25">
      <c r="Q4922" t="str">
        <f>IF(P4922="","",(VLOOKUP(P4922,Flora!$F$2:$M$7000,2,FALSE)))</f>
        <v/>
      </c>
      <c r="R4922" t="str">
        <f>IF(P4922="","",(VLOOKUP(P4922,Flora!$F$2:$M$7000,3,FALSE)))</f>
        <v/>
      </c>
      <c r="S4922" t="str">
        <f>IF(P4922="","",(VLOOKUP(P4922,Flora!$F$2:$M$7000,4,FALSE)))</f>
        <v/>
      </c>
    </row>
    <row r="4923" spans="17:19" x14ac:dyDescent="0.25">
      <c r="Q4923" t="str">
        <f>IF(P4923="","",(VLOOKUP(P4923,Flora!$F$2:$M$7000,2,FALSE)))</f>
        <v/>
      </c>
      <c r="R4923" t="str">
        <f>IF(P4923="","",(VLOOKUP(P4923,Flora!$F$2:$M$7000,3,FALSE)))</f>
        <v/>
      </c>
      <c r="S4923" t="str">
        <f>IF(P4923="","",(VLOOKUP(P4923,Flora!$F$2:$M$7000,4,FALSE)))</f>
        <v/>
      </c>
    </row>
    <row r="4924" spans="17:19" x14ac:dyDescent="0.25">
      <c r="Q4924" t="str">
        <f>IF(P4924="","",(VLOOKUP(P4924,Flora!$F$2:$M$7000,2,FALSE)))</f>
        <v/>
      </c>
      <c r="R4924" t="str">
        <f>IF(P4924="","",(VLOOKUP(P4924,Flora!$F$2:$M$7000,3,FALSE)))</f>
        <v/>
      </c>
      <c r="S4924" t="str">
        <f>IF(P4924="","",(VLOOKUP(P4924,Flora!$F$2:$M$7000,4,FALSE)))</f>
        <v/>
      </c>
    </row>
    <row r="4925" spans="17:19" x14ac:dyDescent="0.25">
      <c r="Q4925" t="str">
        <f>IF(P4925="","",(VLOOKUP(P4925,Flora!$F$2:$M$7000,2,FALSE)))</f>
        <v/>
      </c>
      <c r="R4925" t="str">
        <f>IF(P4925="","",(VLOOKUP(P4925,Flora!$F$2:$M$7000,3,FALSE)))</f>
        <v/>
      </c>
      <c r="S4925" t="str">
        <f>IF(P4925="","",(VLOOKUP(P4925,Flora!$F$2:$M$7000,4,FALSE)))</f>
        <v/>
      </c>
    </row>
    <row r="4926" spans="17:19" x14ac:dyDescent="0.25">
      <c r="Q4926" t="str">
        <f>IF(P4926="","",(VLOOKUP(P4926,Flora!$F$2:$M$7000,2,FALSE)))</f>
        <v/>
      </c>
      <c r="R4926" t="str">
        <f>IF(P4926="","",(VLOOKUP(P4926,Flora!$F$2:$M$7000,3,FALSE)))</f>
        <v/>
      </c>
      <c r="S4926" t="str">
        <f>IF(P4926="","",(VLOOKUP(P4926,Flora!$F$2:$M$7000,4,FALSE)))</f>
        <v/>
      </c>
    </row>
    <row r="4927" spans="17:19" x14ac:dyDescent="0.25">
      <c r="Q4927" t="str">
        <f>IF(P4927="","",(VLOOKUP(P4927,Flora!$F$2:$M$7000,2,FALSE)))</f>
        <v/>
      </c>
      <c r="R4927" t="str">
        <f>IF(P4927="","",(VLOOKUP(P4927,Flora!$F$2:$M$7000,3,FALSE)))</f>
        <v/>
      </c>
      <c r="S4927" t="str">
        <f>IF(P4927="","",(VLOOKUP(P4927,Flora!$F$2:$M$7000,4,FALSE)))</f>
        <v/>
      </c>
    </row>
    <row r="4928" spans="17:19" x14ac:dyDescent="0.25">
      <c r="Q4928" t="str">
        <f>IF(P4928="","",(VLOOKUP(P4928,Flora!$F$2:$M$7000,2,FALSE)))</f>
        <v/>
      </c>
      <c r="R4928" t="str">
        <f>IF(P4928="","",(VLOOKUP(P4928,Flora!$F$2:$M$7000,3,FALSE)))</f>
        <v/>
      </c>
      <c r="S4928" t="str">
        <f>IF(P4928="","",(VLOOKUP(P4928,Flora!$F$2:$M$7000,4,FALSE)))</f>
        <v/>
      </c>
    </row>
    <row r="4929" spans="17:19" x14ac:dyDescent="0.25">
      <c r="Q4929" t="str">
        <f>IF(P4929="","",(VLOOKUP(P4929,Flora!$F$2:$M$7000,2,FALSE)))</f>
        <v/>
      </c>
      <c r="R4929" t="str">
        <f>IF(P4929="","",(VLOOKUP(P4929,Flora!$F$2:$M$7000,3,FALSE)))</f>
        <v/>
      </c>
      <c r="S4929" t="str">
        <f>IF(P4929="","",(VLOOKUP(P4929,Flora!$F$2:$M$7000,4,FALSE)))</f>
        <v/>
      </c>
    </row>
    <row r="4930" spans="17:19" x14ac:dyDescent="0.25">
      <c r="Q4930" t="str">
        <f>IF(P4930="","",(VLOOKUP(P4930,Flora!$F$2:$M$7000,2,FALSE)))</f>
        <v/>
      </c>
      <c r="R4930" t="str">
        <f>IF(P4930="","",(VLOOKUP(P4930,Flora!$F$2:$M$7000,3,FALSE)))</f>
        <v/>
      </c>
      <c r="S4930" t="str">
        <f>IF(P4930="","",(VLOOKUP(P4930,Flora!$F$2:$M$7000,4,FALSE)))</f>
        <v/>
      </c>
    </row>
    <row r="4931" spans="17:19" x14ac:dyDescent="0.25">
      <c r="Q4931" t="str">
        <f>IF(P4931="","",(VLOOKUP(P4931,Flora!$F$2:$M$7000,2,FALSE)))</f>
        <v/>
      </c>
      <c r="R4931" t="str">
        <f>IF(P4931="","",(VLOOKUP(P4931,Flora!$F$2:$M$7000,3,FALSE)))</f>
        <v/>
      </c>
      <c r="S4931" t="str">
        <f>IF(P4931="","",(VLOOKUP(P4931,Flora!$F$2:$M$7000,4,FALSE)))</f>
        <v/>
      </c>
    </row>
    <row r="4932" spans="17:19" x14ac:dyDescent="0.25">
      <c r="Q4932" t="str">
        <f>IF(P4932="","",(VLOOKUP(P4932,Flora!$F$2:$M$7000,2,FALSE)))</f>
        <v/>
      </c>
      <c r="R4932" t="str">
        <f>IF(P4932="","",(VLOOKUP(P4932,Flora!$F$2:$M$7000,3,FALSE)))</f>
        <v/>
      </c>
      <c r="S4932" t="str">
        <f>IF(P4932="","",(VLOOKUP(P4932,Flora!$F$2:$M$7000,4,FALSE)))</f>
        <v/>
      </c>
    </row>
    <row r="4933" spans="17:19" x14ac:dyDescent="0.25">
      <c r="Q4933" t="str">
        <f>IF(P4933="","",(VLOOKUP(P4933,Flora!$F$2:$M$7000,2,FALSE)))</f>
        <v/>
      </c>
      <c r="R4933" t="str">
        <f>IF(P4933="","",(VLOOKUP(P4933,Flora!$F$2:$M$7000,3,FALSE)))</f>
        <v/>
      </c>
      <c r="S4933" t="str">
        <f>IF(P4933="","",(VLOOKUP(P4933,Flora!$F$2:$M$7000,4,FALSE)))</f>
        <v/>
      </c>
    </row>
    <row r="4934" spans="17:19" x14ac:dyDescent="0.25">
      <c r="Q4934" t="str">
        <f>IF(P4934="","",(VLOOKUP(P4934,Flora!$F$2:$M$7000,2,FALSE)))</f>
        <v/>
      </c>
      <c r="R4934" t="str">
        <f>IF(P4934="","",(VLOOKUP(P4934,Flora!$F$2:$M$7000,3,FALSE)))</f>
        <v/>
      </c>
      <c r="S4934" t="str">
        <f>IF(P4934="","",(VLOOKUP(P4934,Flora!$F$2:$M$7000,4,FALSE)))</f>
        <v/>
      </c>
    </row>
    <row r="4935" spans="17:19" x14ac:dyDescent="0.25">
      <c r="Q4935" t="str">
        <f>IF(P4935="","",(VLOOKUP(P4935,Flora!$F$2:$M$7000,2,FALSE)))</f>
        <v/>
      </c>
      <c r="R4935" t="str">
        <f>IF(P4935="","",(VLOOKUP(P4935,Flora!$F$2:$M$7000,3,FALSE)))</f>
        <v/>
      </c>
      <c r="S4935" t="str">
        <f>IF(P4935="","",(VLOOKUP(P4935,Flora!$F$2:$M$7000,4,FALSE)))</f>
        <v/>
      </c>
    </row>
    <row r="4936" spans="17:19" x14ac:dyDescent="0.25">
      <c r="Q4936" t="str">
        <f>IF(P4936="","",(VLOOKUP(P4936,Flora!$F$2:$M$7000,2,FALSE)))</f>
        <v/>
      </c>
      <c r="R4936" t="str">
        <f>IF(P4936="","",(VLOOKUP(P4936,Flora!$F$2:$M$7000,3,FALSE)))</f>
        <v/>
      </c>
      <c r="S4936" t="str">
        <f>IF(P4936="","",(VLOOKUP(P4936,Flora!$F$2:$M$7000,4,FALSE)))</f>
        <v/>
      </c>
    </row>
    <row r="4937" spans="17:19" x14ac:dyDescent="0.25">
      <c r="Q4937" t="str">
        <f>IF(P4937="","",(VLOOKUP(P4937,Flora!$F$2:$M$7000,2,FALSE)))</f>
        <v/>
      </c>
      <c r="R4937" t="str">
        <f>IF(P4937="","",(VLOOKUP(P4937,Flora!$F$2:$M$7000,3,FALSE)))</f>
        <v/>
      </c>
      <c r="S4937" t="str">
        <f>IF(P4937="","",(VLOOKUP(P4937,Flora!$F$2:$M$7000,4,FALSE)))</f>
        <v/>
      </c>
    </row>
    <row r="4938" spans="17:19" x14ac:dyDescent="0.25">
      <c r="Q4938" t="str">
        <f>IF(P4938="","",(VLOOKUP(P4938,Flora!$F$2:$M$7000,2,FALSE)))</f>
        <v/>
      </c>
      <c r="R4938" t="str">
        <f>IF(P4938="","",(VLOOKUP(P4938,Flora!$F$2:$M$7000,3,FALSE)))</f>
        <v/>
      </c>
      <c r="S4938" t="str">
        <f>IF(P4938="","",(VLOOKUP(P4938,Flora!$F$2:$M$7000,4,FALSE)))</f>
        <v/>
      </c>
    </row>
    <row r="4939" spans="17:19" x14ac:dyDescent="0.25">
      <c r="Q4939" t="str">
        <f>IF(P4939="","",(VLOOKUP(P4939,Flora!$F$2:$M$7000,2,FALSE)))</f>
        <v/>
      </c>
      <c r="R4939" t="str">
        <f>IF(P4939="","",(VLOOKUP(P4939,Flora!$F$2:$M$7000,3,FALSE)))</f>
        <v/>
      </c>
      <c r="S4939" t="str">
        <f>IF(P4939="","",(VLOOKUP(P4939,Flora!$F$2:$M$7000,4,FALSE)))</f>
        <v/>
      </c>
    </row>
    <row r="4940" spans="17:19" x14ac:dyDescent="0.25">
      <c r="Q4940" t="str">
        <f>IF(P4940="","",(VLOOKUP(P4940,Flora!$F$2:$M$7000,2,FALSE)))</f>
        <v/>
      </c>
      <c r="R4940" t="str">
        <f>IF(P4940="","",(VLOOKUP(P4940,Flora!$F$2:$M$7000,3,FALSE)))</f>
        <v/>
      </c>
      <c r="S4940" t="str">
        <f>IF(P4940="","",(VLOOKUP(P4940,Flora!$F$2:$M$7000,4,FALSE)))</f>
        <v/>
      </c>
    </row>
    <row r="4941" spans="17:19" x14ac:dyDescent="0.25">
      <c r="Q4941" t="str">
        <f>IF(P4941="","",(VLOOKUP(P4941,Flora!$F$2:$M$7000,2,FALSE)))</f>
        <v/>
      </c>
      <c r="R4941" t="str">
        <f>IF(P4941="","",(VLOOKUP(P4941,Flora!$F$2:$M$7000,3,FALSE)))</f>
        <v/>
      </c>
      <c r="S4941" t="str">
        <f>IF(P4941="","",(VLOOKUP(P4941,Flora!$F$2:$M$7000,4,FALSE)))</f>
        <v/>
      </c>
    </row>
    <row r="4942" spans="17:19" x14ac:dyDescent="0.25">
      <c r="Q4942" t="str">
        <f>IF(P4942="","",(VLOOKUP(P4942,Flora!$F$2:$M$7000,2,FALSE)))</f>
        <v/>
      </c>
      <c r="R4942" t="str">
        <f>IF(P4942="","",(VLOOKUP(P4942,Flora!$F$2:$M$7000,3,FALSE)))</f>
        <v/>
      </c>
      <c r="S4942" t="str">
        <f>IF(P4942="","",(VLOOKUP(P4942,Flora!$F$2:$M$7000,4,FALSE)))</f>
        <v/>
      </c>
    </row>
    <row r="4943" spans="17:19" x14ac:dyDescent="0.25">
      <c r="Q4943" t="str">
        <f>IF(P4943="","",(VLOOKUP(P4943,Flora!$F$2:$M$7000,2,FALSE)))</f>
        <v/>
      </c>
      <c r="R4943" t="str">
        <f>IF(P4943="","",(VLOOKUP(P4943,Flora!$F$2:$M$7000,3,FALSE)))</f>
        <v/>
      </c>
      <c r="S4943" t="str">
        <f>IF(P4943="","",(VLOOKUP(P4943,Flora!$F$2:$M$7000,4,FALSE)))</f>
        <v/>
      </c>
    </row>
    <row r="4944" spans="17:19" x14ac:dyDescent="0.25">
      <c r="Q4944" t="str">
        <f>IF(P4944="","",(VLOOKUP(P4944,Flora!$F$2:$M$7000,2,FALSE)))</f>
        <v/>
      </c>
      <c r="R4944" t="str">
        <f>IF(P4944="","",(VLOOKUP(P4944,Flora!$F$2:$M$7000,3,FALSE)))</f>
        <v/>
      </c>
      <c r="S4944" t="str">
        <f>IF(P4944="","",(VLOOKUP(P4944,Flora!$F$2:$M$7000,4,FALSE)))</f>
        <v/>
      </c>
    </row>
    <row r="4945" spans="17:19" x14ac:dyDescent="0.25">
      <c r="Q4945" t="str">
        <f>IF(P4945="","",(VLOOKUP(P4945,Flora!$F$2:$M$7000,2,FALSE)))</f>
        <v/>
      </c>
      <c r="R4945" t="str">
        <f>IF(P4945="","",(VLOOKUP(P4945,Flora!$F$2:$M$7000,3,FALSE)))</f>
        <v/>
      </c>
      <c r="S4945" t="str">
        <f>IF(P4945="","",(VLOOKUP(P4945,Flora!$F$2:$M$7000,4,FALSE)))</f>
        <v/>
      </c>
    </row>
    <row r="4946" spans="17:19" x14ac:dyDescent="0.25">
      <c r="Q4946" t="str">
        <f>IF(P4946="","",(VLOOKUP(P4946,Flora!$F$2:$M$7000,2,FALSE)))</f>
        <v/>
      </c>
      <c r="R4946" t="str">
        <f>IF(P4946="","",(VLOOKUP(P4946,Flora!$F$2:$M$7000,3,FALSE)))</f>
        <v/>
      </c>
      <c r="S4946" t="str">
        <f>IF(P4946="","",(VLOOKUP(P4946,Flora!$F$2:$M$7000,4,FALSE)))</f>
        <v/>
      </c>
    </row>
    <row r="4947" spans="17:19" x14ac:dyDescent="0.25">
      <c r="Q4947" t="str">
        <f>IF(P4947="","",(VLOOKUP(P4947,Flora!$F$2:$M$7000,2,FALSE)))</f>
        <v/>
      </c>
      <c r="R4947" t="str">
        <f>IF(P4947="","",(VLOOKUP(P4947,Flora!$F$2:$M$7000,3,FALSE)))</f>
        <v/>
      </c>
      <c r="S4947" t="str">
        <f>IF(P4947="","",(VLOOKUP(P4947,Flora!$F$2:$M$7000,4,FALSE)))</f>
        <v/>
      </c>
    </row>
    <row r="4948" spans="17:19" x14ac:dyDescent="0.25">
      <c r="Q4948" t="str">
        <f>IF(P4948="","",(VLOOKUP(P4948,Flora!$F$2:$M$7000,2,FALSE)))</f>
        <v/>
      </c>
      <c r="R4948" t="str">
        <f>IF(P4948="","",(VLOOKUP(P4948,Flora!$F$2:$M$7000,3,FALSE)))</f>
        <v/>
      </c>
      <c r="S4948" t="str">
        <f>IF(P4948="","",(VLOOKUP(P4948,Flora!$F$2:$M$7000,4,FALSE)))</f>
        <v/>
      </c>
    </row>
    <row r="4949" spans="17:19" x14ac:dyDescent="0.25">
      <c r="Q4949" t="str">
        <f>IF(P4949="","",(VLOOKUP(P4949,Flora!$F$2:$M$7000,2,FALSE)))</f>
        <v/>
      </c>
      <c r="R4949" t="str">
        <f>IF(P4949="","",(VLOOKUP(P4949,Flora!$F$2:$M$7000,3,FALSE)))</f>
        <v/>
      </c>
      <c r="S4949" t="str">
        <f>IF(P4949="","",(VLOOKUP(P4949,Flora!$F$2:$M$7000,4,FALSE)))</f>
        <v/>
      </c>
    </row>
    <row r="4950" spans="17:19" x14ac:dyDescent="0.25">
      <c r="Q4950" t="str">
        <f>IF(P4950="","",(VLOOKUP(P4950,Flora!$F$2:$M$7000,2,FALSE)))</f>
        <v/>
      </c>
      <c r="R4950" t="str">
        <f>IF(P4950="","",(VLOOKUP(P4950,Flora!$F$2:$M$7000,3,FALSE)))</f>
        <v/>
      </c>
      <c r="S4950" t="str">
        <f>IF(P4950="","",(VLOOKUP(P4950,Flora!$F$2:$M$7000,4,FALSE)))</f>
        <v/>
      </c>
    </row>
    <row r="4951" spans="17:19" x14ac:dyDescent="0.25">
      <c r="Q4951" t="str">
        <f>IF(P4951="","",(VLOOKUP(P4951,Flora!$F$2:$M$7000,2,FALSE)))</f>
        <v/>
      </c>
      <c r="R4951" t="str">
        <f>IF(P4951="","",(VLOOKUP(P4951,Flora!$F$2:$M$7000,3,FALSE)))</f>
        <v/>
      </c>
      <c r="S4951" t="str">
        <f>IF(P4951="","",(VLOOKUP(P4951,Flora!$F$2:$M$7000,4,FALSE)))</f>
        <v/>
      </c>
    </row>
    <row r="4952" spans="17:19" x14ac:dyDescent="0.25">
      <c r="Q4952" t="str">
        <f>IF(P4952="","",(VLOOKUP(P4952,Flora!$F$2:$M$7000,2,FALSE)))</f>
        <v/>
      </c>
      <c r="R4952" t="str">
        <f>IF(P4952="","",(VLOOKUP(P4952,Flora!$F$2:$M$7000,3,FALSE)))</f>
        <v/>
      </c>
      <c r="S4952" t="str">
        <f>IF(P4952="","",(VLOOKUP(P4952,Flora!$F$2:$M$7000,4,FALSE)))</f>
        <v/>
      </c>
    </row>
    <row r="4953" spans="17:19" x14ac:dyDescent="0.25">
      <c r="Q4953" t="str">
        <f>IF(P4953="","",(VLOOKUP(P4953,Flora!$F$2:$M$7000,2,FALSE)))</f>
        <v/>
      </c>
      <c r="R4953" t="str">
        <f>IF(P4953="","",(VLOOKUP(P4953,Flora!$F$2:$M$7000,3,FALSE)))</f>
        <v/>
      </c>
      <c r="S4953" t="str">
        <f>IF(P4953="","",(VLOOKUP(P4953,Flora!$F$2:$M$7000,4,FALSE)))</f>
        <v/>
      </c>
    </row>
    <row r="4954" spans="17:19" x14ac:dyDescent="0.25">
      <c r="Q4954" t="str">
        <f>IF(P4954="","",(VLOOKUP(P4954,Flora!$F$2:$M$7000,2,FALSE)))</f>
        <v/>
      </c>
      <c r="R4954" t="str">
        <f>IF(P4954="","",(VLOOKUP(P4954,Flora!$F$2:$M$7000,3,FALSE)))</f>
        <v/>
      </c>
      <c r="S4954" t="str">
        <f>IF(P4954="","",(VLOOKUP(P4954,Flora!$F$2:$M$7000,4,FALSE)))</f>
        <v/>
      </c>
    </row>
    <row r="4955" spans="17:19" x14ac:dyDescent="0.25">
      <c r="Q4955" t="str">
        <f>IF(P4955="","",(VLOOKUP(P4955,Flora!$F$2:$M$7000,2,FALSE)))</f>
        <v/>
      </c>
      <c r="R4955" t="str">
        <f>IF(P4955="","",(VLOOKUP(P4955,Flora!$F$2:$M$7000,3,FALSE)))</f>
        <v/>
      </c>
      <c r="S4955" t="str">
        <f>IF(P4955="","",(VLOOKUP(P4955,Flora!$F$2:$M$7000,4,FALSE)))</f>
        <v/>
      </c>
    </row>
    <row r="4956" spans="17:19" x14ac:dyDescent="0.25">
      <c r="Q4956" t="str">
        <f>IF(P4956="","",(VLOOKUP(P4956,Flora!$F$2:$M$7000,2,FALSE)))</f>
        <v/>
      </c>
      <c r="R4956" t="str">
        <f>IF(P4956="","",(VLOOKUP(P4956,Flora!$F$2:$M$7000,3,FALSE)))</f>
        <v/>
      </c>
      <c r="S4956" t="str">
        <f>IF(P4956="","",(VLOOKUP(P4956,Flora!$F$2:$M$7000,4,FALSE)))</f>
        <v/>
      </c>
    </row>
    <row r="4957" spans="17:19" x14ac:dyDescent="0.25">
      <c r="Q4957" t="str">
        <f>IF(P4957="","",(VLOOKUP(P4957,Flora!$F$2:$M$7000,2,FALSE)))</f>
        <v/>
      </c>
      <c r="R4957" t="str">
        <f>IF(P4957="","",(VLOOKUP(P4957,Flora!$F$2:$M$7000,3,FALSE)))</f>
        <v/>
      </c>
      <c r="S4957" t="str">
        <f>IF(P4957="","",(VLOOKUP(P4957,Flora!$F$2:$M$7000,4,FALSE)))</f>
        <v/>
      </c>
    </row>
    <row r="4958" spans="17:19" x14ac:dyDescent="0.25">
      <c r="Q4958" t="str">
        <f>IF(P4958="","",(VLOOKUP(P4958,Flora!$F$2:$M$7000,2,FALSE)))</f>
        <v/>
      </c>
      <c r="R4958" t="str">
        <f>IF(P4958="","",(VLOOKUP(P4958,Flora!$F$2:$M$7000,3,FALSE)))</f>
        <v/>
      </c>
      <c r="S4958" t="str">
        <f>IF(P4958="","",(VLOOKUP(P4958,Flora!$F$2:$M$7000,4,FALSE)))</f>
        <v/>
      </c>
    </row>
    <row r="4959" spans="17:19" x14ac:dyDescent="0.25">
      <c r="Q4959" t="str">
        <f>IF(P4959="","",(VLOOKUP(P4959,Flora!$F$2:$M$7000,2,FALSE)))</f>
        <v/>
      </c>
      <c r="R4959" t="str">
        <f>IF(P4959="","",(VLOOKUP(P4959,Flora!$F$2:$M$7000,3,FALSE)))</f>
        <v/>
      </c>
      <c r="S4959" t="str">
        <f>IF(P4959="","",(VLOOKUP(P4959,Flora!$F$2:$M$7000,4,FALSE)))</f>
        <v/>
      </c>
    </row>
    <row r="4960" spans="17:19" x14ac:dyDescent="0.25">
      <c r="Q4960" t="str">
        <f>IF(P4960="","",(VLOOKUP(P4960,Flora!$F$2:$M$7000,2,FALSE)))</f>
        <v/>
      </c>
      <c r="R4960" t="str">
        <f>IF(P4960="","",(VLOOKUP(P4960,Flora!$F$2:$M$7000,3,FALSE)))</f>
        <v/>
      </c>
      <c r="S4960" t="str">
        <f>IF(P4960="","",(VLOOKUP(P4960,Flora!$F$2:$M$7000,4,FALSE)))</f>
        <v/>
      </c>
    </row>
    <row r="4961" spans="17:19" x14ac:dyDescent="0.25">
      <c r="Q4961" t="str">
        <f>IF(P4961="","",(VLOOKUP(P4961,Flora!$F$2:$M$7000,2,FALSE)))</f>
        <v/>
      </c>
      <c r="R4961" t="str">
        <f>IF(P4961="","",(VLOOKUP(P4961,Flora!$F$2:$M$7000,3,FALSE)))</f>
        <v/>
      </c>
      <c r="S4961" t="str">
        <f>IF(P4961="","",(VLOOKUP(P4961,Flora!$F$2:$M$7000,4,FALSE)))</f>
        <v/>
      </c>
    </row>
    <row r="4962" spans="17:19" x14ac:dyDescent="0.25">
      <c r="Q4962" t="str">
        <f>IF(P4962="","",(VLOOKUP(P4962,Flora!$F$2:$M$7000,2,FALSE)))</f>
        <v/>
      </c>
      <c r="R4962" t="str">
        <f>IF(P4962="","",(VLOOKUP(P4962,Flora!$F$2:$M$7000,3,FALSE)))</f>
        <v/>
      </c>
      <c r="S4962" t="str">
        <f>IF(P4962="","",(VLOOKUP(P4962,Flora!$F$2:$M$7000,4,FALSE)))</f>
        <v/>
      </c>
    </row>
    <row r="4963" spans="17:19" x14ac:dyDescent="0.25">
      <c r="Q4963" t="str">
        <f>IF(P4963="","",(VLOOKUP(P4963,Flora!$F$2:$M$7000,2,FALSE)))</f>
        <v/>
      </c>
      <c r="R4963" t="str">
        <f>IF(P4963="","",(VLOOKUP(P4963,Flora!$F$2:$M$7000,3,FALSE)))</f>
        <v/>
      </c>
      <c r="S4963" t="str">
        <f>IF(P4963="","",(VLOOKUP(P4963,Flora!$F$2:$M$7000,4,FALSE)))</f>
        <v/>
      </c>
    </row>
    <row r="4964" spans="17:19" x14ac:dyDescent="0.25">
      <c r="Q4964" t="str">
        <f>IF(P4964="","",(VLOOKUP(P4964,Flora!$F$2:$M$7000,2,FALSE)))</f>
        <v/>
      </c>
      <c r="R4964" t="str">
        <f>IF(P4964="","",(VLOOKUP(P4964,Flora!$F$2:$M$7000,3,FALSE)))</f>
        <v/>
      </c>
      <c r="S4964" t="str">
        <f>IF(P4964="","",(VLOOKUP(P4964,Flora!$F$2:$M$7000,4,FALSE)))</f>
        <v/>
      </c>
    </row>
    <row r="4965" spans="17:19" x14ac:dyDescent="0.25">
      <c r="Q4965" t="str">
        <f>IF(P4965="","",(VLOOKUP(P4965,Flora!$F$2:$M$7000,2,FALSE)))</f>
        <v/>
      </c>
      <c r="R4965" t="str">
        <f>IF(P4965="","",(VLOOKUP(P4965,Flora!$F$2:$M$7000,3,FALSE)))</f>
        <v/>
      </c>
      <c r="S4965" t="str">
        <f>IF(P4965="","",(VLOOKUP(P4965,Flora!$F$2:$M$7000,4,FALSE)))</f>
        <v/>
      </c>
    </row>
    <row r="4966" spans="17:19" x14ac:dyDescent="0.25">
      <c r="Q4966" t="str">
        <f>IF(P4966="","",(VLOOKUP(P4966,Flora!$F$2:$M$7000,2,FALSE)))</f>
        <v/>
      </c>
      <c r="R4966" t="str">
        <f>IF(P4966="","",(VLOOKUP(P4966,Flora!$F$2:$M$7000,3,FALSE)))</f>
        <v/>
      </c>
      <c r="S4966" t="str">
        <f>IF(P4966="","",(VLOOKUP(P4966,Flora!$F$2:$M$7000,4,FALSE)))</f>
        <v/>
      </c>
    </row>
    <row r="4967" spans="17:19" x14ac:dyDescent="0.25">
      <c r="Q4967" t="str">
        <f>IF(P4967="","",(VLOOKUP(P4967,Flora!$F$2:$M$7000,2,FALSE)))</f>
        <v/>
      </c>
      <c r="R4967" t="str">
        <f>IF(P4967="","",(VLOOKUP(P4967,Flora!$F$2:$M$7000,3,FALSE)))</f>
        <v/>
      </c>
      <c r="S4967" t="str">
        <f>IF(P4967="","",(VLOOKUP(P4967,Flora!$F$2:$M$7000,4,FALSE)))</f>
        <v/>
      </c>
    </row>
    <row r="4968" spans="17:19" x14ac:dyDescent="0.25">
      <c r="Q4968" t="str">
        <f>IF(P4968="","",(VLOOKUP(P4968,Flora!$F$2:$M$7000,2,FALSE)))</f>
        <v/>
      </c>
      <c r="R4968" t="str">
        <f>IF(P4968="","",(VLOOKUP(P4968,Flora!$F$2:$M$7000,3,FALSE)))</f>
        <v/>
      </c>
      <c r="S4968" t="str">
        <f>IF(P4968="","",(VLOOKUP(P4968,Flora!$F$2:$M$7000,4,FALSE)))</f>
        <v/>
      </c>
    </row>
    <row r="4969" spans="17:19" x14ac:dyDescent="0.25">
      <c r="Q4969" t="str">
        <f>IF(P4969="","",(VLOOKUP(P4969,Flora!$F$2:$M$7000,2,FALSE)))</f>
        <v/>
      </c>
      <c r="R4969" t="str">
        <f>IF(P4969="","",(VLOOKUP(P4969,Flora!$F$2:$M$7000,3,FALSE)))</f>
        <v/>
      </c>
      <c r="S4969" t="str">
        <f>IF(P4969="","",(VLOOKUP(P4969,Flora!$F$2:$M$7000,4,FALSE)))</f>
        <v/>
      </c>
    </row>
    <row r="4970" spans="17:19" x14ac:dyDescent="0.25">
      <c r="Q4970" t="str">
        <f>IF(P4970="","",(VLOOKUP(P4970,Flora!$F$2:$M$7000,2,FALSE)))</f>
        <v/>
      </c>
      <c r="R4970" t="str">
        <f>IF(P4970="","",(VLOOKUP(P4970,Flora!$F$2:$M$7000,3,FALSE)))</f>
        <v/>
      </c>
      <c r="S4970" t="str">
        <f>IF(P4970="","",(VLOOKUP(P4970,Flora!$F$2:$M$7000,4,FALSE)))</f>
        <v/>
      </c>
    </row>
    <row r="4971" spans="17:19" x14ac:dyDescent="0.25">
      <c r="Q4971" t="str">
        <f>IF(P4971="","",(VLOOKUP(P4971,Flora!$F$2:$M$7000,2,FALSE)))</f>
        <v/>
      </c>
      <c r="R4971" t="str">
        <f>IF(P4971="","",(VLOOKUP(P4971,Flora!$F$2:$M$7000,3,FALSE)))</f>
        <v/>
      </c>
      <c r="S4971" t="str">
        <f>IF(P4971="","",(VLOOKUP(P4971,Flora!$F$2:$M$7000,4,FALSE)))</f>
        <v/>
      </c>
    </row>
    <row r="4972" spans="17:19" x14ac:dyDescent="0.25">
      <c r="Q4972" t="str">
        <f>IF(P4972="","",(VLOOKUP(P4972,Flora!$F$2:$M$7000,2,FALSE)))</f>
        <v/>
      </c>
      <c r="R4972" t="str">
        <f>IF(P4972="","",(VLOOKUP(P4972,Flora!$F$2:$M$7000,3,FALSE)))</f>
        <v/>
      </c>
      <c r="S4972" t="str">
        <f>IF(P4972="","",(VLOOKUP(P4972,Flora!$F$2:$M$7000,4,FALSE)))</f>
        <v/>
      </c>
    </row>
    <row r="4973" spans="17:19" x14ac:dyDescent="0.25">
      <c r="Q4973" t="str">
        <f>IF(P4973="","",(VLOOKUP(P4973,Flora!$F$2:$M$7000,2,FALSE)))</f>
        <v/>
      </c>
      <c r="R4973" t="str">
        <f>IF(P4973="","",(VLOOKUP(P4973,Flora!$F$2:$M$7000,3,FALSE)))</f>
        <v/>
      </c>
      <c r="S4973" t="str">
        <f>IF(P4973="","",(VLOOKUP(P4973,Flora!$F$2:$M$7000,4,FALSE)))</f>
        <v/>
      </c>
    </row>
    <row r="4974" spans="17:19" x14ac:dyDescent="0.25">
      <c r="Q4974" t="str">
        <f>IF(P4974="","",(VLOOKUP(P4974,Flora!$F$2:$M$7000,2,FALSE)))</f>
        <v/>
      </c>
      <c r="R4974" t="str">
        <f>IF(P4974="","",(VLOOKUP(P4974,Flora!$F$2:$M$7000,3,FALSE)))</f>
        <v/>
      </c>
      <c r="S4974" t="str">
        <f>IF(P4974="","",(VLOOKUP(P4974,Flora!$F$2:$M$7000,4,FALSE)))</f>
        <v/>
      </c>
    </row>
    <row r="4975" spans="17:19" x14ac:dyDescent="0.25">
      <c r="Q4975" t="str">
        <f>IF(P4975="","",(VLOOKUP(P4975,Flora!$F$2:$M$7000,2,FALSE)))</f>
        <v/>
      </c>
      <c r="R4975" t="str">
        <f>IF(P4975="","",(VLOOKUP(P4975,Flora!$F$2:$M$7000,3,FALSE)))</f>
        <v/>
      </c>
      <c r="S4975" t="str">
        <f>IF(P4975="","",(VLOOKUP(P4975,Flora!$F$2:$M$7000,4,FALSE)))</f>
        <v/>
      </c>
    </row>
    <row r="4976" spans="17:19" x14ac:dyDescent="0.25">
      <c r="Q4976" t="str">
        <f>IF(P4976="","",(VLOOKUP(P4976,Flora!$F$2:$M$7000,2,FALSE)))</f>
        <v/>
      </c>
      <c r="R4976" t="str">
        <f>IF(P4976="","",(VLOOKUP(P4976,Flora!$F$2:$M$7000,3,FALSE)))</f>
        <v/>
      </c>
      <c r="S4976" t="str">
        <f>IF(P4976="","",(VLOOKUP(P4976,Flora!$F$2:$M$7000,4,FALSE)))</f>
        <v/>
      </c>
    </row>
    <row r="4977" spans="17:19" x14ac:dyDescent="0.25">
      <c r="Q4977" t="str">
        <f>IF(P4977="","",(VLOOKUP(P4977,Flora!$F$2:$M$7000,2,FALSE)))</f>
        <v/>
      </c>
      <c r="R4977" t="str">
        <f>IF(P4977="","",(VLOOKUP(P4977,Flora!$F$2:$M$7000,3,FALSE)))</f>
        <v/>
      </c>
      <c r="S4977" t="str">
        <f>IF(P4977="","",(VLOOKUP(P4977,Flora!$F$2:$M$7000,4,FALSE)))</f>
        <v/>
      </c>
    </row>
    <row r="4978" spans="17:19" x14ac:dyDescent="0.25">
      <c r="Q4978" t="str">
        <f>IF(P4978="","",(VLOOKUP(P4978,Flora!$F$2:$M$7000,2,FALSE)))</f>
        <v/>
      </c>
      <c r="R4978" t="str">
        <f>IF(P4978="","",(VLOOKUP(P4978,Flora!$F$2:$M$7000,3,FALSE)))</f>
        <v/>
      </c>
      <c r="S4978" t="str">
        <f>IF(P4978="","",(VLOOKUP(P4978,Flora!$F$2:$M$7000,4,FALSE)))</f>
        <v/>
      </c>
    </row>
    <row r="4979" spans="17:19" x14ac:dyDescent="0.25">
      <c r="Q4979" t="str">
        <f>IF(P4979="","",(VLOOKUP(P4979,Flora!$F$2:$M$7000,2,FALSE)))</f>
        <v/>
      </c>
      <c r="R4979" t="str">
        <f>IF(P4979="","",(VLOOKUP(P4979,Flora!$F$2:$M$7000,3,FALSE)))</f>
        <v/>
      </c>
      <c r="S4979" t="str">
        <f>IF(P4979="","",(VLOOKUP(P4979,Flora!$F$2:$M$7000,4,FALSE)))</f>
        <v/>
      </c>
    </row>
    <row r="4980" spans="17:19" x14ac:dyDescent="0.25">
      <c r="Q4980" t="str">
        <f>IF(P4980="","",(VLOOKUP(P4980,Flora!$F$2:$M$7000,2,FALSE)))</f>
        <v/>
      </c>
      <c r="R4980" t="str">
        <f>IF(P4980="","",(VLOOKUP(P4980,Flora!$F$2:$M$7000,3,FALSE)))</f>
        <v/>
      </c>
      <c r="S4980" t="str">
        <f>IF(P4980="","",(VLOOKUP(P4980,Flora!$F$2:$M$7000,4,FALSE)))</f>
        <v/>
      </c>
    </row>
    <row r="4981" spans="17:19" x14ac:dyDescent="0.25">
      <c r="Q4981" t="str">
        <f>IF(P4981="","",(VLOOKUP(P4981,Flora!$F$2:$M$7000,2,FALSE)))</f>
        <v/>
      </c>
      <c r="R4981" t="str">
        <f>IF(P4981="","",(VLOOKUP(P4981,Flora!$F$2:$M$7000,3,FALSE)))</f>
        <v/>
      </c>
      <c r="S4981" t="str">
        <f>IF(P4981="","",(VLOOKUP(P4981,Flora!$F$2:$M$7000,4,FALSE)))</f>
        <v/>
      </c>
    </row>
    <row r="4982" spans="17:19" x14ac:dyDescent="0.25">
      <c r="Q4982" t="str">
        <f>IF(P4982="","",(VLOOKUP(P4982,Flora!$F$2:$M$7000,2,FALSE)))</f>
        <v/>
      </c>
      <c r="R4982" t="str">
        <f>IF(P4982="","",(VLOOKUP(P4982,Flora!$F$2:$M$7000,3,FALSE)))</f>
        <v/>
      </c>
      <c r="S4982" t="str">
        <f>IF(P4982="","",(VLOOKUP(P4982,Flora!$F$2:$M$7000,4,FALSE)))</f>
        <v/>
      </c>
    </row>
    <row r="4983" spans="17:19" x14ac:dyDescent="0.25">
      <c r="Q4983" t="str">
        <f>IF(P4983="","",(VLOOKUP(P4983,Flora!$F$2:$M$7000,2,FALSE)))</f>
        <v/>
      </c>
      <c r="R4983" t="str">
        <f>IF(P4983="","",(VLOOKUP(P4983,Flora!$F$2:$M$7000,3,FALSE)))</f>
        <v/>
      </c>
      <c r="S4983" t="str">
        <f>IF(P4983="","",(VLOOKUP(P4983,Flora!$F$2:$M$7000,4,FALSE)))</f>
        <v/>
      </c>
    </row>
    <row r="4984" spans="17:19" x14ac:dyDescent="0.25">
      <c r="Q4984" t="str">
        <f>IF(P4984="","",(VLOOKUP(P4984,Flora!$F$2:$M$7000,2,FALSE)))</f>
        <v/>
      </c>
      <c r="R4984" t="str">
        <f>IF(P4984="","",(VLOOKUP(P4984,Flora!$F$2:$M$7000,3,FALSE)))</f>
        <v/>
      </c>
      <c r="S4984" t="str">
        <f>IF(P4984="","",(VLOOKUP(P4984,Flora!$F$2:$M$7000,4,FALSE)))</f>
        <v/>
      </c>
    </row>
    <row r="4985" spans="17:19" x14ac:dyDescent="0.25">
      <c r="Q4985" t="str">
        <f>IF(P4985="","",(VLOOKUP(P4985,Flora!$F$2:$M$7000,2,FALSE)))</f>
        <v/>
      </c>
      <c r="R4985" t="str">
        <f>IF(P4985="","",(VLOOKUP(P4985,Flora!$F$2:$M$7000,3,FALSE)))</f>
        <v/>
      </c>
      <c r="S4985" t="str">
        <f>IF(P4985="","",(VLOOKUP(P4985,Flora!$F$2:$M$7000,4,FALSE)))</f>
        <v/>
      </c>
    </row>
    <row r="4986" spans="17:19" x14ac:dyDescent="0.25">
      <c r="Q4986" t="str">
        <f>IF(P4986="","",(VLOOKUP(P4986,Flora!$F$2:$M$7000,2,FALSE)))</f>
        <v/>
      </c>
      <c r="R4986" t="str">
        <f>IF(P4986="","",(VLOOKUP(P4986,Flora!$F$2:$M$7000,3,FALSE)))</f>
        <v/>
      </c>
      <c r="S4986" t="str">
        <f>IF(P4986="","",(VLOOKUP(P4986,Flora!$F$2:$M$7000,4,FALSE)))</f>
        <v/>
      </c>
    </row>
    <row r="4987" spans="17:19" x14ac:dyDescent="0.25">
      <c r="Q4987" t="str">
        <f>IF(P4987="","",(VLOOKUP(P4987,Flora!$F$2:$M$7000,2,FALSE)))</f>
        <v/>
      </c>
      <c r="R4987" t="str">
        <f>IF(P4987="","",(VLOOKUP(P4987,Flora!$F$2:$M$7000,3,FALSE)))</f>
        <v/>
      </c>
      <c r="S4987" t="str">
        <f>IF(P4987="","",(VLOOKUP(P4987,Flora!$F$2:$M$7000,4,FALSE)))</f>
        <v/>
      </c>
    </row>
    <row r="4988" spans="17:19" x14ac:dyDescent="0.25">
      <c r="Q4988" t="str">
        <f>IF(P4988="","",(VLOOKUP(P4988,Flora!$F$2:$M$7000,2,FALSE)))</f>
        <v/>
      </c>
      <c r="R4988" t="str">
        <f>IF(P4988="","",(VLOOKUP(P4988,Flora!$F$2:$M$7000,3,FALSE)))</f>
        <v/>
      </c>
      <c r="S4988" t="str">
        <f>IF(P4988="","",(VLOOKUP(P4988,Flora!$F$2:$M$7000,4,FALSE)))</f>
        <v/>
      </c>
    </row>
    <row r="4989" spans="17:19" x14ac:dyDescent="0.25">
      <c r="Q4989" t="str">
        <f>IF(P4989="","",(VLOOKUP(P4989,Flora!$F$2:$M$7000,2,FALSE)))</f>
        <v/>
      </c>
      <c r="R4989" t="str">
        <f>IF(P4989="","",(VLOOKUP(P4989,Flora!$F$2:$M$7000,3,FALSE)))</f>
        <v/>
      </c>
      <c r="S4989" t="str">
        <f>IF(P4989="","",(VLOOKUP(P4989,Flora!$F$2:$M$7000,4,FALSE)))</f>
        <v/>
      </c>
    </row>
    <row r="4990" spans="17:19" x14ac:dyDescent="0.25">
      <c r="Q4990" t="str">
        <f>IF(P4990="","",(VLOOKUP(P4990,Flora!$F$2:$M$7000,2,FALSE)))</f>
        <v/>
      </c>
      <c r="R4990" t="str">
        <f>IF(P4990="","",(VLOOKUP(P4990,Flora!$F$2:$M$7000,3,FALSE)))</f>
        <v/>
      </c>
      <c r="S4990" t="str">
        <f>IF(P4990="","",(VLOOKUP(P4990,Flora!$F$2:$M$7000,4,FALSE)))</f>
        <v/>
      </c>
    </row>
    <row r="4991" spans="17:19" x14ac:dyDescent="0.25">
      <c r="Q4991" t="str">
        <f>IF(P4991="","",(VLOOKUP(P4991,Flora!$F$2:$M$7000,2,FALSE)))</f>
        <v/>
      </c>
      <c r="R4991" t="str">
        <f>IF(P4991="","",(VLOOKUP(P4991,Flora!$F$2:$M$7000,3,FALSE)))</f>
        <v/>
      </c>
      <c r="S4991" t="str">
        <f>IF(P4991="","",(VLOOKUP(P4991,Flora!$F$2:$M$7000,4,FALSE)))</f>
        <v/>
      </c>
    </row>
    <row r="4992" spans="17:19" x14ac:dyDescent="0.25">
      <c r="Q4992" t="str">
        <f>IF(P4992="","",(VLOOKUP(P4992,Flora!$F$2:$M$7000,2,FALSE)))</f>
        <v/>
      </c>
      <c r="R4992" t="str">
        <f>IF(P4992="","",(VLOOKUP(P4992,Flora!$F$2:$M$7000,3,FALSE)))</f>
        <v/>
      </c>
      <c r="S4992" t="str">
        <f>IF(P4992="","",(VLOOKUP(P4992,Flora!$F$2:$M$7000,4,FALSE)))</f>
        <v/>
      </c>
    </row>
    <row r="4993" spans="17:19" x14ac:dyDescent="0.25">
      <c r="Q4993" t="str">
        <f>IF(P4993="","",(VLOOKUP(P4993,Flora!$F$2:$M$7000,2,FALSE)))</f>
        <v/>
      </c>
      <c r="R4993" t="str">
        <f>IF(P4993="","",(VLOOKUP(P4993,Flora!$F$2:$M$7000,3,FALSE)))</f>
        <v/>
      </c>
      <c r="S4993" t="str">
        <f>IF(P4993="","",(VLOOKUP(P4993,Flora!$F$2:$M$7000,4,FALSE)))</f>
        <v/>
      </c>
    </row>
    <row r="4994" spans="17:19" x14ac:dyDescent="0.25">
      <c r="Q4994" t="str">
        <f>IF(P4994="","",(VLOOKUP(P4994,Flora!$F$2:$M$7000,2,FALSE)))</f>
        <v/>
      </c>
      <c r="R4994" t="str">
        <f>IF(P4994="","",(VLOOKUP(P4994,Flora!$F$2:$M$7000,3,FALSE)))</f>
        <v/>
      </c>
      <c r="S4994" t="str">
        <f>IF(P4994="","",(VLOOKUP(P4994,Flora!$F$2:$M$7000,4,FALSE)))</f>
        <v/>
      </c>
    </row>
    <row r="4995" spans="17:19" x14ac:dyDescent="0.25">
      <c r="Q4995" t="str">
        <f>IF(P4995="","",(VLOOKUP(P4995,Flora!$F$2:$M$7000,2,FALSE)))</f>
        <v/>
      </c>
      <c r="R4995" t="str">
        <f>IF(P4995="","",(VLOOKUP(P4995,Flora!$F$2:$M$7000,3,FALSE)))</f>
        <v/>
      </c>
      <c r="S4995" t="str">
        <f>IF(P4995="","",(VLOOKUP(P4995,Flora!$F$2:$M$7000,4,FALSE)))</f>
        <v/>
      </c>
    </row>
    <row r="4996" spans="17:19" x14ac:dyDescent="0.25">
      <c r="Q4996" t="str">
        <f>IF(P4996="","",(VLOOKUP(P4996,Flora!$F$2:$M$7000,2,FALSE)))</f>
        <v/>
      </c>
      <c r="R4996" t="str">
        <f>IF(P4996="","",(VLOOKUP(P4996,Flora!$F$2:$M$7000,3,FALSE)))</f>
        <v/>
      </c>
      <c r="S4996" t="str">
        <f>IF(P4996="","",(VLOOKUP(P4996,Flora!$F$2:$M$7000,4,FALSE)))</f>
        <v/>
      </c>
    </row>
    <row r="4997" spans="17:19" x14ac:dyDescent="0.25">
      <c r="Q4997" t="str">
        <f>IF(P4997="","",(VLOOKUP(P4997,Flora!$F$2:$M$7000,2,FALSE)))</f>
        <v/>
      </c>
      <c r="R4997" t="str">
        <f>IF(P4997="","",(VLOOKUP(P4997,Flora!$F$2:$M$7000,3,FALSE)))</f>
        <v/>
      </c>
      <c r="S4997" t="str">
        <f>IF(P4997="","",(VLOOKUP(P4997,Flora!$F$2:$M$7000,4,FALSE)))</f>
        <v/>
      </c>
    </row>
    <row r="4998" spans="17:19" x14ac:dyDescent="0.25">
      <c r="Q4998" t="str">
        <f>IF(P4998="","",(VLOOKUP(P4998,Flora!$F$2:$M$7000,2,FALSE)))</f>
        <v/>
      </c>
      <c r="R4998" t="str">
        <f>IF(P4998="","",(VLOOKUP(P4998,Flora!$F$2:$M$7000,3,FALSE)))</f>
        <v/>
      </c>
      <c r="S4998" t="str">
        <f>IF(P4998="","",(VLOOKUP(P4998,Flora!$F$2:$M$7000,4,FALSE)))</f>
        <v/>
      </c>
    </row>
    <row r="4999" spans="17:19" x14ac:dyDescent="0.25">
      <c r="Q4999" t="str">
        <f>IF(P4999="","",(VLOOKUP(P4999,Flora!$F$2:$M$7000,2,FALSE)))</f>
        <v/>
      </c>
      <c r="R4999" t="str">
        <f>IF(P4999="","",(VLOOKUP(P4999,Flora!$F$2:$M$7000,3,FALSE)))</f>
        <v/>
      </c>
      <c r="S4999" t="str">
        <f>IF(P4999="","",(VLOOKUP(P4999,Flora!$F$2:$M$7000,4,FALSE)))</f>
        <v/>
      </c>
    </row>
    <row r="5000" spans="17:19" x14ac:dyDescent="0.25">
      <c r="Q5000" t="str">
        <f>IF(P5000="","",(VLOOKUP(P5000,Flora!$F$2:$M$7000,2,FALSE)))</f>
        <v/>
      </c>
      <c r="R5000" t="str">
        <f>IF(P5000="","",(VLOOKUP(P5000,Flora!$F$2:$M$7000,3,FALSE)))</f>
        <v/>
      </c>
      <c r="S5000" t="str">
        <f>IF(P5000="","",(VLOOKUP(P5000,Flora!$F$2:$M$7000,4,FALSE)))</f>
        <v/>
      </c>
    </row>
    <row r="5001" spans="17:19" x14ac:dyDescent="0.25">
      <c r="Q5001" t="str">
        <f>IF(P5001="","",(VLOOKUP(P5001,Flora!$F$2:$M$7000,2,FALSE)))</f>
        <v/>
      </c>
      <c r="R5001" t="str">
        <f>IF(P5001="","",(VLOOKUP(P5001,Flora!$F$2:$M$7000,3,FALSE)))</f>
        <v/>
      </c>
      <c r="S5001" t="str">
        <f>IF(P5001="","",(VLOOKUP(P5001,Flora!$F$2:$M$7000,4,FALSE)))</f>
        <v/>
      </c>
    </row>
    <row r="5002" spans="17:19" x14ac:dyDescent="0.25">
      <c r="Q5002" t="str">
        <f>IF(P5002="","",(VLOOKUP(P5002,Flora!$F$2:$M$7000,2,FALSE)))</f>
        <v/>
      </c>
      <c r="R5002" t="str">
        <f>IF(P5002="","",(VLOOKUP(P5002,Flora!$F$2:$M$7000,3,FALSE)))</f>
        <v/>
      </c>
      <c r="S5002" t="str">
        <f>IF(P5002="","",(VLOOKUP(P5002,Flora!$F$2:$M$7000,4,FALSE)))</f>
        <v/>
      </c>
    </row>
    <row r="5003" spans="17:19" x14ac:dyDescent="0.25">
      <c r="Q5003" t="str">
        <f>IF(P5003="","",(VLOOKUP(P5003,Flora!$F$2:$M$7000,2,FALSE)))</f>
        <v/>
      </c>
      <c r="R5003" t="str">
        <f>IF(P5003="","",(VLOOKUP(P5003,Flora!$F$2:$M$7000,3,FALSE)))</f>
        <v/>
      </c>
      <c r="S5003" t="str">
        <f>IF(P5003="","",(VLOOKUP(P5003,Flora!$F$2:$M$7000,4,FALSE)))</f>
        <v/>
      </c>
    </row>
    <row r="5004" spans="17:19" x14ac:dyDescent="0.25">
      <c r="Q5004" t="str">
        <f>IF(P5004="","",(VLOOKUP(P5004,Flora!$F$2:$M$7000,2,FALSE)))</f>
        <v/>
      </c>
      <c r="R5004" t="str">
        <f>IF(P5004="","",(VLOOKUP(P5004,Flora!$F$2:$M$7000,3,FALSE)))</f>
        <v/>
      </c>
      <c r="S5004" t="str">
        <f>IF(P5004="","",(VLOOKUP(P5004,Flora!$F$2:$M$7000,4,FALSE)))</f>
        <v/>
      </c>
    </row>
    <row r="5005" spans="17:19" x14ac:dyDescent="0.25">
      <c r="Q5005" t="str">
        <f>IF(P5005="","",(VLOOKUP(P5005,Flora!$F$2:$M$7000,2,FALSE)))</f>
        <v/>
      </c>
      <c r="R5005" t="str">
        <f>IF(P5005="","",(VLOOKUP(P5005,Flora!$F$2:$M$7000,3,FALSE)))</f>
        <v/>
      </c>
      <c r="S5005" t="str">
        <f>IF(P5005="","",(VLOOKUP(P5005,Flora!$F$2:$M$7000,4,FALSE)))</f>
        <v/>
      </c>
    </row>
    <row r="5006" spans="17:19" x14ac:dyDescent="0.25">
      <c r="Q5006" t="str">
        <f>IF(P5006="","",(VLOOKUP(P5006,Flora!$F$2:$M$7000,2,FALSE)))</f>
        <v/>
      </c>
      <c r="R5006" t="str">
        <f>IF(P5006="","",(VLOOKUP(P5006,Flora!$F$2:$M$7000,3,FALSE)))</f>
        <v/>
      </c>
      <c r="S5006" t="str">
        <f>IF(P5006="","",(VLOOKUP(P5006,Flora!$F$2:$M$7000,4,FALSE)))</f>
        <v/>
      </c>
    </row>
    <row r="5007" spans="17:19" x14ac:dyDescent="0.25">
      <c r="Q5007" t="str">
        <f>IF(P5007="","",(VLOOKUP(P5007,Flora!$F$2:$M$7000,2,FALSE)))</f>
        <v/>
      </c>
      <c r="R5007" t="str">
        <f>IF(P5007="","",(VLOOKUP(P5007,Flora!$F$2:$M$7000,3,FALSE)))</f>
        <v/>
      </c>
      <c r="S5007" t="str">
        <f>IF(P5007="","",(VLOOKUP(P5007,Flora!$F$2:$M$7000,4,FALSE)))</f>
        <v/>
      </c>
    </row>
    <row r="5008" spans="17:19" x14ac:dyDescent="0.25">
      <c r="Q5008" t="str">
        <f>IF(P5008="","",(VLOOKUP(P5008,Flora!$F$2:$M$7000,2,FALSE)))</f>
        <v/>
      </c>
      <c r="R5008" t="str">
        <f>IF(P5008="","",(VLOOKUP(P5008,Flora!$F$2:$M$7000,3,FALSE)))</f>
        <v/>
      </c>
      <c r="S5008" t="str">
        <f>IF(P5008="","",(VLOOKUP(P5008,Flora!$F$2:$M$7000,4,FALSE)))</f>
        <v/>
      </c>
    </row>
    <row r="5009" spans="17:19" x14ac:dyDescent="0.25">
      <c r="Q5009" t="str">
        <f>IF(P5009="","",(VLOOKUP(P5009,Flora!$F$2:$M$7000,2,FALSE)))</f>
        <v/>
      </c>
      <c r="R5009" t="str">
        <f>IF(P5009="","",(VLOOKUP(P5009,Flora!$F$2:$M$7000,3,FALSE)))</f>
        <v/>
      </c>
      <c r="S5009" t="str">
        <f>IF(P5009="","",(VLOOKUP(P5009,Flora!$F$2:$M$7000,4,FALSE)))</f>
        <v/>
      </c>
    </row>
    <row r="5010" spans="17:19" x14ac:dyDescent="0.25">
      <c r="Q5010" t="str">
        <f>IF(P5010="","",(VLOOKUP(P5010,Flora!$F$2:$M$7000,2,FALSE)))</f>
        <v/>
      </c>
      <c r="R5010" t="str">
        <f>IF(P5010="","",(VLOOKUP(P5010,Flora!$F$2:$M$7000,3,FALSE)))</f>
        <v/>
      </c>
      <c r="S5010" t="str">
        <f>IF(P5010="","",(VLOOKUP(P5010,Flora!$F$2:$M$7000,4,FALSE)))</f>
        <v/>
      </c>
    </row>
    <row r="5011" spans="17:19" x14ac:dyDescent="0.25">
      <c r="Q5011" t="str">
        <f>IF(P5011="","",(VLOOKUP(P5011,Flora!$F$2:$M$7000,2,FALSE)))</f>
        <v/>
      </c>
      <c r="R5011" t="str">
        <f>IF(P5011="","",(VLOOKUP(P5011,Flora!$F$2:$M$7000,3,FALSE)))</f>
        <v/>
      </c>
      <c r="S5011" t="str">
        <f>IF(P5011="","",(VLOOKUP(P5011,Flora!$F$2:$M$7000,4,FALSE)))</f>
        <v/>
      </c>
    </row>
    <row r="5012" spans="17:19" x14ac:dyDescent="0.25">
      <c r="Q5012" t="str">
        <f>IF(P5012="","",(VLOOKUP(P5012,Flora!$F$2:$M$7000,2,FALSE)))</f>
        <v/>
      </c>
      <c r="R5012" t="str">
        <f>IF(P5012="","",(VLOOKUP(P5012,Flora!$F$2:$M$7000,3,FALSE)))</f>
        <v/>
      </c>
      <c r="S5012" t="str">
        <f>IF(P5012="","",(VLOOKUP(P5012,Flora!$F$2:$M$7000,4,FALSE)))</f>
        <v/>
      </c>
    </row>
    <row r="5013" spans="17:19" x14ac:dyDescent="0.25">
      <c r="Q5013" t="str">
        <f>IF(P5013="","",(VLOOKUP(P5013,Flora!$F$2:$M$7000,2,FALSE)))</f>
        <v/>
      </c>
      <c r="R5013" t="str">
        <f>IF(P5013="","",(VLOOKUP(P5013,Flora!$F$2:$M$7000,3,FALSE)))</f>
        <v/>
      </c>
      <c r="S5013" t="str">
        <f>IF(P5013="","",(VLOOKUP(P5013,Flora!$F$2:$M$7000,4,FALSE)))</f>
        <v/>
      </c>
    </row>
    <row r="5014" spans="17:19" x14ac:dyDescent="0.25">
      <c r="Q5014" t="str">
        <f>IF(P5014="","",(VLOOKUP(P5014,Flora!$F$2:$M$7000,2,FALSE)))</f>
        <v/>
      </c>
      <c r="R5014" t="str">
        <f>IF(P5014="","",(VLOOKUP(P5014,Flora!$F$2:$M$7000,3,FALSE)))</f>
        <v/>
      </c>
      <c r="S5014" t="str">
        <f>IF(P5014="","",(VLOOKUP(P5014,Flora!$F$2:$M$7000,4,FALSE)))</f>
        <v/>
      </c>
    </row>
    <row r="5015" spans="17:19" x14ac:dyDescent="0.25">
      <c r="Q5015" t="str">
        <f>IF(P5015="","",(VLOOKUP(P5015,Flora!$F$2:$M$7000,2,FALSE)))</f>
        <v/>
      </c>
      <c r="R5015" t="str">
        <f>IF(P5015="","",(VLOOKUP(P5015,Flora!$F$2:$M$7000,3,FALSE)))</f>
        <v/>
      </c>
      <c r="S5015" t="str">
        <f>IF(P5015="","",(VLOOKUP(P5015,Flora!$F$2:$M$7000,4,FALSE)))</f>
        <v/>
      </c>
    </row>
    <row r="5016" spans="17:19" x14ac:dyDescent="0.25">
      <c r="Q5016" t="str">
        <f>IF(P5016="","",(VLOOKUP(P5016,Flora!$F$2:$M$7000,2,FALSE)))</f>
        <v/>
      </c>
      <c r="R5016" t="str">
        <f>IF(P5016="","",(VLOOKUP(P5016,Flora!$F$2:$M$7000,3,FALSE)))</f>
        <v/>
      </c>
      <c r="S5016" t="str">
        <f>IF(P5016="","",(VLOOKUP(P5016,Flora!$F$2:$M$7000,4,FALSE)))</f>
        <v/>
      </c>
    </row>
    <row r="5017" spans="17:19" x14ac:dyDescent="0.25">
      <c r="Q5017" t="str">
        <f>IF(P5017="","",(VLOOKUP(P5017,Flora!$F$2:$M$7000,2,FALSE)))</f>
        <v/>
      </c>
      <c r="R5017" t="str">
        <f>IF(P5017="","",(VLOOKUP(P5017,Flora!$F$2:$M$7000,3,FALSE)))</f>
        <v/>
      </c>
      <c r="S5017" t="str">
        <f>IF(P5017="","",(VLOOKUP(P5017,Flora!$F$2:$M$7000,4,FALSE)))</f>
        <v/>
      </c>
    </row>
    <row r="5018" spans="17:19" x14ac:dyDescent="0.25">
      <c r="Q5018" t="str">
        <f>IF(P5018="","",(VLOOKUP(P5018,Flora!$F$2:$M$7000,2,FALSE)))</f>
        <v/>
      </c>
      <c r="R5018" t="str">
        <f>IF(P5018="","",(VLOOKUP(P5018,Flora!$F$2:$M$7000,3,FALSE)))</f>
        <v/>
      </c>
      <c r="S5018" t="str">
        <f>IF(P5018="","",(VLOOKUP(P5018,Flora!$F$2:$M$7000,4,FALSE)))</f>
        <v/>
      </c>
    </row>
    <row r="5019" spans="17:19" x14ac:dyDescent="0.25">
      <c r="Q5019" t="str">
        <f>IF(P5019="","",(VLOOKUP(P5019,Flora!$F$2:$M$7000,2,FALSE)))</f>
        <v/>
      </c>
      <c r="R5019" t="str">
        <f>IF(P5019="","",(VLOOKUP(P5019,Flora!$F$2:$M$7000,3,FALSE)))</f>
        <v/>
      </c>
      <c r="S5019" t="str">
        <f>IF(P5019="","",(VLOOKUP(P5019,Flora!$F$2:$M$7000,4,FALSE)))</f>
        <v/>
      </c>
    </row>
    <row r="5020" spans="17:19" x14ac:dyDescent="0.25">
      <c r="Q5020" t="str">
        <f>IF(P5020="","",(VLOOKUP(P5020,Flora!$F$2:$M$7000,2,FALSE)))</f>
        <v/>
      </c>
      <c r="R5020" t="str">
        <f>IF(P5020="","",(VLOOKUP(P5020,Flora!$F$2:$M$7000,3,FALSE)))</f>
        <v/>
      </c>
      <c r="S5020" t="str">
        <f>IF(P5020="","",(VLOOKUP(P5020,Flora!$F$2:$M$7000,4,FALSE)))</f>
        <v/>
      </c>
    </row>
    <row r="5021" spans="17:19" x14ac:dyDescent="0.25">
      <c r="Q5021" t="str">
        <f>IF(P5021="","",(VLOOKUP(P5021,Flora!$F$2:$M$7000,2,FALSE)))</f>
        <v/>
      </c>
      <c r="R5021" t="str">
        <f>IF(P5021="","",(VLOOKUP(P5021,Flora!$F$2:$M$7000,3,FALSE)))</f>
        <v/>
      </c>
      <c r="S5021" t="str">
        <f>IF(P5021="","",(VLOOKUP(P5021,Flora!$F$2:$M$7000,4,FALSE)))</f>
        <v/>
      </c>
    </row>
    <row r="5022" spans="17:19" x14ac:dyDescent="0.25">
      <c r="Q5022" t="str">
        <f>IF(P5022="","",(VLOOKUP(P5022,Flora!$F$2:$M$7000,2,FALSE)))</f>
        <v/>
      </c>
      <c r="R5022" t="str">
        <f>IF(P5022="","",(VLOOKUP(P5022,Flora!$F$2:$M$7000,3,FALSE)))</f>
        <v/>
      </c>
      <c r="S5022" t="str">
        <f>IF(P5022="","",(VLOOKUP(P5022,Flora!$F$2:$M$7000,4,FALSE)))</f>
        <v/>
      </c>
    </row>
    <row r="5023" spans="17:19" x14ac:dyDescent="0.25">
      <c r="Q5023" t="str">
        <f>IF(P5023="","",(VLOOKUP(P5023,Flora!$F$2:$M$7000,2,FALSE)))</f>
        <v/>
      </c>
      <c r="R5023" t="str">
        <f>IF(P5023="","",(VLOOKUP(P5023,Flora!$F$2:$M$7000,3,FALSE)))</f>
        <v/>
      </c>
      <c r="S5023" t="str">
        <f>IF(P5023="","",(VLOOKUP(P5023,Flora!$F$2:$M$7000,4,FALSE)))</f>
        <v/>
      </c>
    </row>
    <row r="5024" spans="17:19" x14ac:dyDescent="0.25">
      <c r="Q5024" t="str">
        <f>IF(P5024="","",(VLOOKUP(P5024,Flora!$F$2:$M$7000,2,FALSE)))</f>
        <v/>
      </c>
      <c r="R5024" t="str">
        <f>IF(P5024="","",(VLOOKUP(P5024,Flora!$F$2:$M$7000,3,FALSE)))</f>
        <v/>
      </c>
      <c r="S5024" t="str">
        <f>IF(P5024="","",(VLOOKUP(P5024,Flora!$F$2:$M$7000,4,FALSE)))</f>
        <v/>
      </c>
    </row>
    <row r="5025" spans="17:19" x14ac:dyDescent="0.25">
      <c r="Q5025" t="str">
        <f>IF(P5025="","",(VLOOKUP(P5025,Flora!$F$2:$M$7000,2,FALSE)))</f>
        <v/>
      </c>
      <c r="R5025" t="str">
        <f>IF(P5025="","",(VLOOKUP(P5025,Flora!$F$2:$M$7000,3,FALSE)))</f>
        <v/>
      </c>
      <c r="S5025" t="str">
        <f>IF(P5025="","",(VLOOKUP(P5025,Flora!$F$2:$M$7000,4,FALSE)))</f>
        <v/>
      </c>
    </row>
    <row r="5026" spans="17:19" x14ac:dyDescent="0.25">
      <c r="Q5026" t="str">
        <f>IF(P5026="","",(VLOOKUP(P5026,Flora!$F$2:$M$7000,2,FALSE)))</f>
        <v/>
      </c>
      <c r="R5026" t="str">
        <f>IF(P5026="","",(VLOOKUP(P5026,Flora!$F$2:$M$7000,3,FALSE)))</f>
        <v/>
      </c>
      <c r="S5026" t="str">
        <f>IF(P5026="","",(VLOOKUP(P5026,Flora!$F$2:$M$7000,4,FALSE)))</f>
        <v/>
      </c>
    </row>
    <row r="5027" spans="17:19" x14ac:dyDescent="0.25">
      <c r="Q5027" t="str">
        <f>IF(P5027="","",(VLOOKUP(P5027,Flora!$F$2:$M$7000,2,FALSE)))</f>
        <v/>
      </c>
      <c r="R5027" t="str">
        <f>IF(P5027="","",(VLOOKUP(P5027,Flora!$F$2:$M$7000,3,FALSE)))</f>
        <v/>
      </c>
      <c r="S5027" t="str">
        <f>IF(P5027="","",(VLOOKUP(P5027,Flora!$F$2:$M$7000,4,FALSE)))</f>
        <v/>
      </c>
    </row>
    <row r="5028" spans="17:19" x14ac:dyDescent="0.25">
      <c r="Q5028" t="str">
        <f>IF(P5028="","",(VLOOKUP(P5028,Flora!$F$2:$M$7000,2,FALSE)))</f>
        <v/>
      </c>
      <c r="R5028" t="str">
        <f>IF(P5028="","",(VLOOKUP(P5028,Flora!$F$2:$M$7000,3,FALSE)))</f>
        <v/>
      </c>
      <c r="S5028" t="str">
        <f>IF(P5028="","",(VLOOKUP(P5028,Flora!$F$2:$M$7000,4,FALSE)))</f>
        <v/>
      </c>
    </row>
    <row r="5029" spans="17:19" x14ac:dyDescent="0.25">
      <c r="Q5029" t="str">
        <f>IF(P5029="","",(VLOOKUP(P5029,Flora!$F$2:$M$7000,2,FALSE)))</f>
        <v/>
      </c>
      <c r="R5029" t="str">
        <f>IF(P5029="","",(VLOOKUP(P5029,Flora!$F$2:$M$7000,3,FALSE)))</f>
        <v/>
      </c>
      <c r="S5029" t="str">
        <f>IF(P5029="","",(VLOOKUP(P5029,Flora!$F$2:$M$7000,4,FALSE)))</f>
        <v/>
      </c>
    </row>
    <row r="5030" spans="17:19" x14ac:dyDescent="0.25">
      <c r="Q5030" t="str">
        <f>IF(P5030="","",(VLOOKUP(P5030,Flora!$F$2:$M$7000,2,FALSE)))</f>
        <v/>
      </c>
      <c r="R5030" t="str">
        <f>IF(P5030="","",(VLOOKUP(P5030,Flora!$F$2:$M$7000,3,FALSE)))</f>
        <v/>
      </c>
      <c r="S5030" t="str">
        <f>IF(P5030="","",(VLOOKUP(P5030,Flora!$F$2:$M$7000,4,FALSE)))</f>
        <v/>
      </c>
    </row>
    <row r="5031" spans="17:19" x14ac:dyDescent="0.25">
      <c r="Q5031" t="str">
        <f>IF(P5031="","",(VLOOKUP(P5031,Flora!$F$2:$M$7000,2,FALSE)))</f>
        <v/>
      </c>
      <c r="R5031" t="str">
        <f>IF(P5031="","",(VLOOKUP(P5031,Flora!$F$2:$M$7000,3,FALSE)))</f>
        <v/>
      </c>
      <c r="S5031" t="str">
        <f>IF(P5031="","",(VLOOKUP(P5031,Flora!$F$2:$M$7000,4,FALSE)))</f>
        <v/>
      </c>
    </row>
    <row r="5032" spans="17:19" x14ac:dyDescent="0.25">
      <c r="Q5032" t="str">
        <f>IF(P5032="","",(VLOOKUP(P5032,Flora!$F$2:$M$7000,2,FALSE)))</f>
        <v/>
      </c>
      <c r="R5032" t="str">
        <f>IF(P5032="","",(VLOOKUP(P5032,Flora!$F$2:$M$7000,3,FALSE)))</f>
        <v/>
      </c>
      <c r="S5032" t="str">
        <f>IF(P5032="","",(VLOOKUP(P5032,Flora!$F$2:$M$7000,4,FALSE)))</f>
        <v/>
      </c>
    </row>
    <row r="5033" spans="17:19" x14ac:dyDescent="0.25">
      <c r="Q5033" t="str">
        <f>IF(P5033="","",(VLOOKUP(P5033,Flora!$F$2:$M$7000,2,FALSE)))</f>
        <v/>
      </c>
      <c r="R5033" t="str">
        <f>IF(P5033="","",(VLOOKUP(P5033,Flora!$F$2:$M$7000,3,FALSE)))</f>
        <v/>
      </c>
      <c r="S5033" t="str">
        <f>IF(P5033="","",(VLOOKUP(P5033,Flora!$F$2:$M$7000,4,FALSE)))</f>
        <v/>
      </c>
    </row>
    <row r="5034" spans="17:19" x14ac:dyDescent="0.25">
      <c r="Q5034" t="str">
        <f>IF(P5034="","",(VLOOKUP(P5034,Flora!$F$2:$M$7000,2,FALSE)))</f>
        <v/>
      </c>
      <c r="R5034" t="str">
        <f>IF(P5034="","",(VLOOKUP(P5034,Flora!$F$2:$M$7000,3,FALSE)))</f>
        <v/>
      </c>
      <c r="S5034" t="str">
        <f>IF(P5034="","",(VLOOKUP(P5034,Flora!$F$2:$M$7000,4,FALSE)))</f>
        <v/>
      </c>
    </row>
    <row r="5035" spans="17:19" x14ac:dyDescent="0.25">
      <c r="Q5035" t="str">
        <f>IF(P5035="","",(VLOOKUP(P5035,Flora!$F$2:$M$7000,2,FALSE)))</f>
        <v/>
      </c>
      <c r="R5035" t="str">
        <f>IF(P5035="","",(VLOOKUP(P5035,Flora!$F$2:$M$7000,3,FALSE)))</f>
        <v/>
      </c>
      <c r="S5035" t="str">
        <f>IF(P5035="","",(VLOOKUP(P5035,Flora!$F$2:$M$7000,4,FALSE)))</f>
        <v/>
      </c>
    </row>
    <row r="5036" spans="17:19" x14ac:dyDescent="0.25">
      <c r="Q5036" t="str">
        <f>IF(P5036="","",(VLOOKUP(P5036,Flora!$F$2:$M$7000,2,FALSE)))</f>
        <v/>
      </c>
      <c r="R5036" t="str">
        <f>IF(P5036="","",(VLOOKUP(P5036,Flora!$F$2:$M$7000,3,FALSE)))</f>
        <v/>
      </c>
      <c r="S5036" t="str">
        <f>IF(P5036="","",(VLOOKUP(P5036,Flora!$F$2:$M$7000,4,FALSE)))</f>
        <v/>
      </c>
    </row>
    <row r="5037" spans="17:19" x14ac:dyDescent="0.25">
      <c r="Q5037" t="str">
        <f>IF(P5037="","",(VLOOKUP(P5037,Flora!$F$2:$M$7000,2,FALSE)))</f>
        <v/>
      </c>
      <c r="R5037" t="str">
        <f>IF(P5037="","",(VLOOKUP(P5037,Flora!$F$2:$M$7000,3,FALSE)))</f>
        <v/>
      </c>
      <c r="S5037" t="str">
        <f>IF(P5037="","",(VLOOKUP(P5037,Flora!$F$2:$M$7000,4,FALSE)))</f>
        <v/>
      </c>
    </row>
    <row r="5038" spans="17:19" x14ac:dyDescent="0.25">
      <c r="Q5038" t="str">
        <f>IF(P5038="","",(VLOOKUP(P5038,Flora!$F$2:$M$7000,2,FALSE)))</f>
        <v/>
      </c>
      <c r="R5038" t="str">
        <f>IF(P5038="","",(VLOOKUP(P5038,Flora!$F$2:$M$7000,3,FALSE)))</f>
        <v/>
      </c>
      <c r="S5038" t="str">
        <f>IF(P5038="","",(VLOOKUP(P5038,Flora!$F$2:$M$7000,4,FALSE)))</f>
        <v/>
      </c>
    </row>
    <row r="5039" spans="17:19" x14ac:dyDescent="0.25">
      <c r="Q5039" t="str">
        <f>IF(P5039="","",(VLOOKUP(P5039,Flora!$F$2:$M$7000,2,FALSE)))</f>
        <v/>
      </c>
      <c r="R5039" t="str">
        <f>IF(P5039="","",(VLOOKUP(P5039,Flora!$F$2:$M$7000,3,FALSE)))</f>
        <v/>
      </c>
      <c r="S5039" t="str">
        <f>IF(P5039="","",(VLOOKUP(P5039,Flora!$F$2:$M$7000,4,FALSE)))</f>
        <v/>
      </c>
    </row>
    <row r="5040" spans="17:19" x14ac:dyDescent="0.25">
      <c r="Q5040" t="str">
        <f>IF(P5040="","",(VLOOKUP(P5040,Flora!$F$2:$M$7000,2,FALSE)))</f>
        <v/>
      </c>
      <c r="R5040" t="str">
        <f>IF(P5040="","",(VLOOKUP(P5040,Flora!$F$2:$M$7000,3,FALSE)))</f>
        <v/>
      </c>
      <c r="S5040" t="str">
        <f>IF(P5040="","",(VLOOKUP(P5040,Flora!$F$2:$M$7000,4,FALSE)))</f>
        <v/>
      </c>
    </row>
    <row r="5041" spans="17:19" x14ac:dyDescent="0.25">
      <c r="Q5041" t="str">
        <f>IF(P5041="","",(VLOOKUP(P5041,Flora!$F$2:$M$7000,2,FALSE)))</f>
        <v/>
      </c>
      <c r="R5041" t="str">
        <f>IF(P5041="","",(VLOOKUP(P5041,Flora!$F$2:$M$7000,3,FALSE)))</f>
        <v/>
      </c>
      <c r="S5041" t="str">
        <f>IF(P5041="","",(VLOOKUP(P5041,Flora!$F$2:$M$7000,4,FALSE)))</f>
        <v/>
      </c>
    </row>
    <row r="5042" spans="17:19" x14ac:dyDescent="0.25">
      <c r="Q5042" t="str">
        <f>IF(P5042="","",(VLOOKUP(P5042,Flora!$F$2:$M$7000,2,FALSE)))</f>
        <v/>
      </c>
      <c r="R5042" t="str">
        <f>IF(P5042="","",(VLOOKUP(P5042,Flora!$F$2:$M$7000,3,FALSE)))</f>
        <v/>
      </c>
      <c r="S5042" t="str">
        <f>IF(P5042="","",(VLOOKUP(P5042,Flora!$F$2:$M$7000,4,FALSE)))</f>
        <v/>
      </c>
    </row>
    <row r="5043" spans="17:19" x14ac:dyDescent="0.25">
      <c r="Q5043" t="str">
        <f>IF(P5043="","",(VLOOKUP(P5043,Flora!$F$2:$M$7000,2,FALSE)))</f>
        <v/>
      </c>
      <c r="R5043" t="str">
        <f>IF(P5043="","",(VLOOKUP(P5043,Flora!$F$2:$M$7000,3,FALSE)))</f>
        <v/>
      </c>
      <c r="S5043" t="str">
        <f>IF(P5043="","",(VLOOKUP(P5043,Flora!$F$2:$M$7000,4,FALSE)))</f>
        <v/>
      </c>
    </row>
    <row r="5044" spans="17:19" x14ac:dyDescent="0.25">
      <c r="Q5044" t="str">
        <f>IF(P5044="","",(VLOOKUP(P5044,Flora!$F$2:$M$7000,2,FALSE)))</f>
        <v/>
      </c>
      <c r="R5044" t="str">
        <f>IF(P5044="","",(VLOOKUP(P5044,Flora!$F$2:$M$7000,3,FALSE)))</f>
        <v/>
      </c>
      <c r="S5044" t="str">
        <f>IF(P5044="","",(VLOOKUP(P5044,Flora!$F$2:$M$7000,4,FALSE)))</f>
        <v/>
      </c>
    </row>
    <row r="5045" spans="17:19" x14ac:dyDescent="0.25">
      <c r="Q5045" t="str">
        <f>IF(P5045="","",(VLOOKUP(P5045,Flora!$F$2:$M$7000,2,FALSE)))</f>
        <v/>
      </c>
      <c r="R5045" t="str">
        <f>IF(P5045="","",(VLOOKUP(P5045,Flora!$F$2:$M$7000,3,FALSE)))</f>
        <v/>
      </c>
      <c r="S5045" t="str">
        <f>IF(P5045="","",(VLOOKUP(P5045,Flora!$F$2:$M$7000,4,FALSE)))</f>
        <v/>
      </c>
    </row>
    <row r="5046" spans="17:19" x14ac:dyDescent="0.25">
      <c r="Q5046" t="str">
        <f>IF(P5046="","",(VLOOKUP(P5046,Flora!$F$2:$M$7000,2,FALSE)))</f>
        <v/>
      </c>
      <c r="R5046" t="str">
        <f>IF(P5046="","",(VLOOKUP(P5046,Flora!$F$2:$M$7000,3,FALSE)))</f>
        <v/>
      </c>
      <c r="S5046" t="str">
        <f>IF(P5046="","",(VLOOKUP(P5046,Flora!$F$2:$M$7000,4,FALSE)))</f>
        <v/>
      </c>
    </row>
    <row r="5047" spans="17:19" x14ac:dyDescent="0.25">
      <c r="Q5047" t="str">
        <f>IF(P5047="","",(VLOOKUP(P5047,Flora!$F$2:$M$7000,2,FALSE)))</f>
        <v/>
      </c>
      <c r="R5047" t="str">
        <f>IF(P5047="","",(VLOOKUP(P5047,Flora!$F$2:$M$7000,3,FALSE)))</f>
        <v/>
      </c>
      <c r="S5047" t="str">
        <f>IF(P5047="","",(VLOOKUP(P5047,Flora!$F$2:$M$7000,4,FALSE)))</f>
        <v/>
      </c>
    </row>
    <row r="5048" spans="17:19" x14ac:dyDescent="0.25">
      <c r="Q5048" t="str">
        <f>IF(P5048="","",(VLOOKUP(P5048,Flora!$F$2:$M$7000,2,FALSE)))</f>
        <v/>
      </c>
      <c r="R5048" t="str">
        <f>IF(P5048="","",(VLOOKUP(P5048,Flora!$F$2:$M$7000,3,FALSE)))</f>
        <v/>
      </c>
      <c r="S5048" t="str">
        <f>IF(P5048="","",(VLOOKUP(P5048,Flora!$F$2:$M$7000,4,FALSE)))</f>
        <v/>
      </c>
    </row>
    <row r="5049" spans="17:19" x14ac:dyDescent="0.25">
      <c r="Q5049" t="str">
        <f>IF(P5049="","",(VLOOKUP(P5049,Flora!$F$2:$M$7000,2,FALSE)))</f>
        <v/>
      </c>
      <c r="R5049" t="str">
        <f>IF(P5049="","",(VLOOKUP(P5049,Flora!$F$2:$M$7000,3,FALSE)))</f>
        <v/>
      </c>
      <c r="S5049" t="str">
        <f>IF(P5049="","",(VLOOKUP(P5049,Flora!$F$2:$M$7000,4,FALSE)))</f>
        <v/>
      </c>
    </row>
    <row r="5050" spans="17:19" x14ac:dyDescent="0.25">
      <c r="Q5050" t="str">
        <f>IF(P5050="","",(VLOOKUP(P5050,Flora!$F$2:$M$7000,2,FALSE)))</f>
        <v/>
      </c>
      <c r="R5050" t="str">
        <f>IF(P5050="","",(VLOOKUP(P5050,Flora!$F$2:$M$7000,3,FALSE)))</f>
        <v/>
      </c>
      <c r="S5050" t="str">
        <f>IF(P5050="","",(VLOOKUP(P5050,Flora!$F$2:$M$7000,4,FALSE)))</f>
        <v/>
      </c>
    </row>
    <row r="5051" spans="17:19" x14ac:dyDescent="0.25">
      <c r="Q5051" t="str">
        <f>IF(P5051="","",(VLOOKUP(P5051,Flora!$F$2:$M$7000,2,FALSE)))</f>
        <v/>
      </c>
      <c r="R5051" t="str">
        <f>IF(P5051="","",(VLOOKUP(P5051,Flora!$F$2:$M$7000,3,FALSE)))</f>
        <v/>
      </c>
      <c r="S5051" t="str">
        <f>IF(P5051="","",(VLOOKUP(P5051,Flora!$F$2:$M$7000,4,FALSE)))</f>
        <v/>
      </c>
    </row>
    <row r="5052" spans="17:19" x14ac:dyDescent="0.25">
      <c r="Q5052" t="str">
        <f>IF(P5052="","",(VLOOKUP(P5052,Flora!$F$2:$M$7000,2,FALSE)))</f>
        <v/>
      </c>
      <c r="R5052" t="str">
        <f>IF(P5052="","",(VLOOKUP(P5052,Flora!$F$2:$M$7000,3,FALSE)))</f>
        <v/>
      </c>
      <c r="S5052" t="str">
        <f>IF(P5052="","",(VLOOKUP(P5052,Flora!$F$2:$M$7000,4,FALSE)))</f>
        <v/>
      </c>
    </row>
    <row r="5053" spans="17:19" x14ac:dyDescent="0.25">
      <c r="Q5053" t="str">
        <f>IF(P5053="","",(VLOOKUP(P5053,Flora!$F$2:$M$7000,2,FALSE)))</f>
        <v/>
      </c>
      <c r="R5053" t="str">
        <f>IF(P5053="","",(VLOOKUP(P5053,Flora!$F$2:$M$7000,3,FALSE)))</f>
        <v/>
      </c>
      <c r="S5053" t="str">
        <f>IF(P5053="","",(VLOOKUP(P5053,Flora!$F$2:$M$7000,4,FALSE)))</f>
        <v/>
      </c>
    </row>
    <row r="5054" spans="17:19" x14ac:dyDescent="0.25">
      <c r="Q5054" t="str">
        <f>IF(P5054="","",(VLOOKUP(P5054,Flora!$F$2:$M$7000,2,FALSE)))</f>
        <v/>
      </c>
      <c r="R5054" t="str">
        <f>IF(P5054="","",(VLOOKUP(P5054,Flora!$F$2:$M$7000,3,FALSE)))</f>
        <v/>
      </c>
      <c r="S5054" t="str">
        <f>IF(P5054="","",(VLOOKUP(P5054,Flora!$F$2:$M$7000,4,FALSE)))</f>
        <v/>
      </c>
    </row>
    <row r="5055" spans="17:19" x14ac:dyDescent="0.25">
      <c r="Q5055" t="str">
        <f>IF(P5055="","",(VLOOKUP(P5055,Flora!$F$2:$M$7000,2,FALSE)))</f>
        <v/>
      </c>
      <c r="R5055" t="str">
        <f>IF(P5055="","",(VLOOKUP(P5055,Flora!$F$2:$M$7000,3,FALSE)))</f>
        <v/>
      </c>
      <c r="S5055" t="str">
        <f>IF(P5055="","",(VLOOKUP(P5055,Flora!$F$2:$M$7000,4,FALSE)))</f>
        <v/>
      </c>
    </row>
    <row r="5056" spans="17:19" x14ac:dyDescent="0.25">
      <c r="Q5056" t="str">
        <f>IF(P5056="","",(VLOOKUP(P5056,Flora!$F$2:$M$7000,2,FALSE)))</f>
        <v/>
      </c>
      <c r="R5056" t="str">
        <f>IF(P5056="","",(VLOOKUP(P5056,Flora!$F$2:$M$7000,3,FALSE)))</f>
        <v/>
      </c>
      <c r="S5056" t="str">
        <f>IF(P5056="","",(VLOOKUP(P5056,Flora!$F$2:$M$7000,4,FALSE)))</f>
        <v/>
      </c>
    </row>
    <row r="5057" spans="17:19" x14ac:dyDescent="0.25">
      <c r="Q5057" t="str">
        <f>IF(P5057="","",(VLOOKUP(P5057,Flora!$F$2:$M$7000,2,FALSE)))</f>
        <v/>
      </c>
      <c r="R5057" t="str">
        <f>IF(P5057="","",(VLOOKUP(P5057,Flora!$F$2:$M$7000,3,FALSE)))</f>
        <v/>
      </c>
      <c r="S5057" t="str">
        <f>IF(P5057="","",(VLOOKUP(P5057,Flora!$F$2:$M$7000,4,FALSE)))</f>
        <v/>
      </c>
    </row>
    <row r="5058" spans="17:19" x14ac:dyDescent="0.25">
      <c r="Q5058" t="str">
        <f>IF(P5058="","",(VLOOKUP(P5058,Flora!$F$2:$M$7000,2,FALSE)))</f>
        <v/>
      </c>
      <c r="R5058" t="str">
        <f>IF(P5058="","",(VLOOKUP(P5058,Flora!$F$2:$M$7000,3,FALSE)))</f>
        <v/>
      </c>
      <c r="S5058" t="str">
        <f>IF(P5058="","",(VLOOKUP(P5058,Flora!$F$2:$M$7000,4,FALSE)))</f>
        <v/>
      </c>
    </row>
    <row r="5059" spans="17:19" x14ac:dyDescent="0.25">
      <c r="Q5059" t="str">
        <f>IF(P5059="","",(VLOOKUP(P5059,Flora!$F$2:$M$7000,2,FALSE)))</f>
        <v/>
      </c>
      <c r="R5059" t="str">
        <f>IF(P5059="","",(VLOOKUP(P5059,Flora!$F$2:$M$7000,3,FALSE)))</f>
        <v/>
      </c>
      <c r="S5059" t="str">
        <f>IF(P5059="","",(VLOOKUP(P5059,Flora!$F$2:$M$7000,4,FALSE)))</f>
        <v/>
      </c>
    </row>
    <row r="5060" spans="17:19" x14ac:dyDescent="0.25">
      <c r="Q5060" t="str">
        <f>IF(P5060="","",(VLOOKUP(P5060,Flora!$F$2:$M$7000,2,FALSE)))</f>
        <v/>
      </c>
      <c r="R5060" t="str">
        <f>IF(P5060="","",(VLOOKUP(P5060,Flora!$F$2:$M$7000,3,FALSE)))</f>
        <v/>
      </c>
      <c r="S5060" t="str">
        <f>IF(P5060="","",(VLOOKUP(P5060,Flora!$F$2:$M$7000,4,FALSE)))</f>
        <v/>
      </c>
    </row>
    <row r="5061" spans="17:19" x14ac:dyDescent="0.25">
      <c r="Q5061" t="str">
        <f>IF(P5061="","",(VLOOKUP(P5061,Flora!$F$2:$M$7000,2,FALSE)))</f>
        <v/>
      </c>
      <c r="R5061" t="str">
        <f>IF(P5061="","",(VLOOKUP(P5061,Flora!$F$2:$M$7000,3,FALSE)))</f>
        <v/>
      </c>
      <c r="S5061" t="str">
        <f>IF(P5061="","",(VLOOKUP(P5061,Flora!$F$2:$M$7000,4,FALSE)))</f>
        <v/>
      </c>
    </row>
    <row r="5062" spans="17:19" x14ac:dyDescent="0.25">
      <c r="Q5062" t="str">
        <f>IF(P5062="","",(VLOOKUP(P5062,Flora!$F$2:$M$7000,2,FALSE)))</f>
        <v/>
      </c>
      <c r="R5062" t="str">
        <f>IF(P5062="","",(VLOOKUP(P5062,Flora!$F$2:$M$7000,3,FALSE)))</f>
        <v/>
      </c>
      <c r="S5062" t="str">
        <f>IF(P5062="","",(VLOOKUP(P5062,Flora!$F$2:$M$7000,4,FALSE)))</f>
        <v/>
      </c>
    </row>
    <row r="5063" spans="17:19" x14ac:dyDescent="0.25">
      <c r="Q5063" t="str">
        <f>IF(P5063="","",(VLOOKUP(P5063,Flora!$F$2:$M$7000,2,FALSE)))</f>
        <v/>
      </c>
      <c r="R5063" t="str">
        <f>IF(P5063="","",(VLOOKUP(P5063,Flora!$F$2:$M$7000,3,FALSE)))</f>
        <v/>
      </c>
      <c r="S5063" t="str">
        <f>IF(P5063="","",(VLOOKUP(P5063,Flora!$F$2:$M$7000,4,FALSE)))</f>
        <v/>
      </c>
    </row>
    <row r="5064" spans="17:19" x14ac:dyDescent="0.25">
      <c r="Q5064" t="str">
        <f>IF(P5064="","",(VLOOKUP(P5064,Flora!$F$2:$M$7000,2,FALSE)))</f>
        <v/>
      </c>
      <c r="R5064" t="str">
        <f>IF(P5064="","",(VLOOKUP(P5064,Flora!$F$2:$M$7000,3,FALSE)))</f>
        <v/>
      </c>
      <c r="S5064" t="str">
        <f>IF(P5064="","",(VLOOKUP(P5064,Flora!$F$2:$M$7000,4,FALSE)))</f>
        <v/>
      </c>
    </row>
    <row r="5065" spans="17:19" x14ac:dyDescent="0.25">
      <c r="Q5065" t="str">
        <f>IF(P5065="","",(VLOOKUP(P5065,Flora!$F$2:$M$7000,2,FALSE)))</f>
        <v/>
      </c>
      <c r="R5065" t="str">
        <f>IF(P5065="","",(VLOOKUP(P5065,Flora!$F$2:$M$7000,3,FALSE)))</f>
        <v/>
      </c>
      <c r="S5065" t="str">
        <f>IF(P5065="","",(VLOOKUP(P5065,Flora!$F$2:$M$7000,4,FALSE)))</f>
        <v/>
      </c>
    </row>
    <row r="5066" spans="17:19" x14ac:dyDescent="0.25">
      <c r="Q5066" t="str">
        <f>IF(P5066="","",(VLOOKUP(P5066,Flora!$F$2:$M$7000,2,FALSE)))</f>
        <v/>
      </c>
      <c r="R5066" t="str">
        <f>IF(P5066="","",(VLOOKUP(P5066,Flora!$F$2:$M$7000,3,FALSE)))</f>
        <v/>
      </c>
      <c r="S5066" t="str">
        <f>IF(P5066="","",(VLOOKUP(P5066,Flora!$F$2:$M$7000,4,FALSE)))</f>
        <v/>
      </c>
    </row>
    <row r="5067" spans="17:19" x14ac:dyDescent="0.25">
      <c r="Q5067" t="str">
        <f>IF(P5067="","",(VLOOKUP(P5067,Flora!$F$2:$M$7000,2,FALSE)))</f>
        <v/>
      </c>
      <c r="R5067" t="str">
        <f>IF(P5067="","",(VLOOKUP(P5067,Flora!$F$2:$M$7000,3,FALSE)))</f>
        <v/>
      </c>
      <c r="S5067" t="str">
        <f>IF(P5067="","",(VLOOKUP(P5067,Flora!$F$2:$M$7000,4,FALSE)))</f>
        <v/>
      </c>
    </row>
    <row r="5068" spans="17:19" x14ac:dyDescent="0.25">
      <c r="Q5068" t="str">
        <f>IF(P5068="","",(VLOOKUP(P5068,Flora!$F$2:$M$7000,2,FALSE)))</f>
        <v/>
      </c>
      <c r="R5068" t="str">
        <f>IF(P5068="","",(VLOOKUP(P5068,Flora!$F$2:$M$7000,3,FALSE)))</f>
        <v/>
      </c>
      <c r="S5068" t="str">
        <f>IF(P5068="","",(VLOOKUP(P5068,Flora!$F$2:$M$7000,4,FALSE)))</f>
        <v/>
      </c>
    </row>
    <row r="5069" spans="17:19" x14ac:dyDescent="0.25">
      <c r="Q5069" t="str">
        <f>IF(P5069="","",(VLOOKUP(P5069,Flora!$F$2:$M$7000,2,FALSE)))</f>
        <v/>
      </c>
      <c r="R5069" t="str">
        <f>IF(P5069="","",(VLOOKUP(P5069,Flora!$F$2:$M$7000,3,FALSE)))</f>
        <v/>
      </c>
      <c r="S5069" t="str">
        <f>IF(P5069="","",(VLOOKUP(P5069,Flora!$F$2:$M$7000,4,FALSE)))</f>
        <v/>
      </c>
    </row>
    <row r="5070" spans="17:19" x14ac:dyDescent="0.25">
      <c r="Q5070" t="str">
        <f>IF(P5070="","",(VLOOKUP(P5070,Flora!$F$2:$M$7000,2,FALSE)))</f>
        <v/>
      </c>
      <c r="R5070" t="str">
        <f>IF(P5070="","",(VLOOKUP(P5070,Flora!$F$2:$M$7000,3,FALSE)))</f>
        <v/>
      </c>
      <c r="S5070" t="str">
        <f>IF(P5070="","",(VLOOKUP(P5070,Flora!$F$2:$M$7000,4,FALSE)))</f>
        <v/>
      </c>
    </row>
    <row r="5071" spans="17:19" x14ac:dyDescent="0.25">
      <c r="Q5071" t="str">
        <f>IF(P5071="","",(VLOOKUP(P5071,Flora!$F$2:$M$7000,2,FALSE)))</f>
        <v/>
      </c>
      <c r="R5071" t="str">
        <f>IF(P5071="","",(VLOOKUP(P5071,Flora!$F$2:$M$7000,3,FALSE)))</f>
        <v/>
      </c>
      <c r="S5071" t="str">
        <f>IF(P5071="","",(VLOOKUP(P5071,Flora!$F$2:$M$7000,4,FALSE)))</f>
        <v/>
      </c>
    </row>
    <row r="5072" spans="17:19" x14ac:dyDescent="0.25">
      <c r="Q5072" t="str">
        <f>IF(P5072="","",(VLOOKUP(P5072,Flora!$F$2:$M$7000,2,FALSE)))</f>
        <v/>
      </c>
      <c r="R5072" t="str">
        <f>IF(P5072="","",(VLOOKUP(P5072,Flora!$F$2:$M$7000,3,FALSE)))</f>
        <v/>
      </c>
      <c r="S5072" t="str">
        <f>IF(P5072="","",(VLOOKUP(P5072,Flora!$F$2:$M$7000,4,FALSE)))</f>
        <v/>
      </c>
    </row>
  </sheetData>
  <mergeCells count="1">
    <mergeCell ref="Q1:S1"/>
  </mergeCells>
  <pageMargins left="0.7" right="0.7" top="0.75" bottom="0.75" header="0.3" footer="0.3"/>
  <headerFooter>
    <oddHeader>&amp;C&amp;"Arial"&amp;12&amp;KA80000 OFFICIAL&amp;1#_x000D_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101004NVA Document" ma:contentTypeID="0x01010031F550378AD04347932FB3A35AB389510100E7CC846D21A02E43AEFEB38AE54AA7AC003524705C7A073948AA7C6633172E1681" ma:contentTypeVersion="4" ma:contentTypeDescription="Create a new 101004NVA Document" ma:contentTypeScope="" ma:versionID="ecb093bd307b6f8639fa7b7491aa6f45">
  <xsd:schema xmlns:xsd="http://www.w3.org/2001/XMLSchema" xmlns:xs="http://www.w3.org/2001/XMLSchema" xmlns:p="http://schemas.microsoft.com/office/2006/metadata/properties" xmlns:ns2="6f949967-1c9d-4b7f-95fc-57d7f1371051" xmlns:ns3="c149f155-073c-43a9-b8b8-b8ed7dd283e8" xmlns:ns4="2be5c760-cf8e-4e9f-93f8-34f8336cec1f" xmlns:ns5="http://schemas.microsoft.com/sharepoint/v4" xmlns:ns6="2afc0ab0-7f9c-4611-972b-54053058473a" targetNamespace="http://schemas.microsoft.com/office/2006/metadata/properties" ma:root="true" ma:fieldsID="2e3ac23aa1d11e7ea1d81c10012897e5" ns2:_="" ns3:_="" ns4:_="" ns5:_="" ns6:_="">
    <xsd:import namespace="6f949967-1c9d-4b7f-95fc-57d7f1371051"/>
    <xsd:import namespace="c149f155-073c-43a9-b8b8-b8ed7dd283e8"/>
    <xsd:import namespace="2be5c760-cf8e-4e9f-93f8-34f8336cec1f"/>
    <xsd:import namespace="http://schemas.microsoft.com/sharepoint/v4"/>
    <xsd:import namespace="2afc0ab0-7f9c-4611-972b-54053058473a"/>
    <xsd:element name="properties">
      <xsd:complexType>
        <xsd:sequence>
          <xsd:element name="documentManagement">
            <xsd:complexType>
              <xsd:all>
                <xsd:element ref="ns2:TaxCatchAll" minOccurs="0"/>
                <xsd:element ref="ns2:TaxCatchAllLabel" minOccurs="0"/>
                <xsd:element ref="ns2:File_x0020_Status" minOccurs="0"/>
                <xsd:element ref="ns3:OBS_Solutions_Records_Capture" minOccurs="0"/>
                <xsd:element ref="ns2:nfb36c214510496cb976f096726491b8" minOccurs="0"/>
                <xsd:element ref="ns2:d0bd12860be34e6ab6943e6fb0727901" minOccurs="0"/>
                <xsd:element ref="ns2:pa4e4bd58303404488833b01cb4594d4" minOccurs="0"/>
                <xsd:element ref="ns2:b718a10635144030b0ed73d25366e07a" minOccurs="0"/>
                <xsd:element ref="ns2:File_x0020_Title" minOccurs="0"/>
                <xsd:element ref="ns2:File_x0020_ID" minOccurs="0"/>
                <xsd:element ref="ns4:OBS_Solutions_Records_Capture_Status" minOccurs="0"/>
                <xsd:element ref="ns5:IconOverlay" minOccurs="0"/>
                <xsd:element ref="ns6:_dlc_DocId" minOccurs="0"/>
                <xsd:element ref="ns6:_dlc_DocIdUrl" minOccurs="0"/>
                <xsd:element ref="ns6: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f949967-1c9d-4b7f-95fc-57d7f137105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2f413f1-e369-42fb-b3bb-439bcd0304b2}" ma:internalName="TaxCatchAll" ma:showField="CatchAllData"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2f413f1-e369-42fb-b3bb-439bcd0304b2}" ma:internalName="TaxCatchAllLabel" ma:readOnly="true" ma:showField="CatchAllDataLabel" ma:web="1d9e30ad-0b57-43a0-b34c-fe7ead35496a">
      <xsd:complexType>
        <xsd:complexContent>
          <xsd:extension base="dms:MultiChoiceLookup">
            <xsd:sequence>
              <xsd:element name="Value" type="dms:Lookup" maxOccurs="unbounded" minOccurs="0" nillable="true"/>
            </xsd:sequence>
          </xsd:extension>
        </xsd:complexContent>
      </xsd:complexType>
    </xsd:element>
    <xsd:element name="File_x0020_Status" ma:index="11" nillable="true" ma:displayName="File Status" ma:default="Open" ma:description="This column is an optional component for agency specific file types. It provides file status (Open, Closed) capabilities on Agency Files" ma:format="Dropdown" ma:hidden="true" ma:internalName="File_x0020_Status" ma:readOnly="false">
      <xsd:simpleType>
        <xsd:restriction base="dms:Choice">
          <xsd:enumeration value="Open"/>
          <xsd:enumeration value="Closed"/>
        </xsd:restriction>
      </xsd:simpleType>
    </xsd:element>
    <xsd:element name="nfb36c214510496cb976f096726491b8" ma:index="13" ma:taxonomy="true" ma:internalName="nfb36c214510496cb976f096726491b8" ma:taxonomyFieldName="DENR_x0020_Classification" ma:displayName="Business Classification Scheme" ma:readOnly="false" ma:default="3;#Monitoring and Evaluation|75ad5243-7835-4e6e-9622-83e72fa5cea5" ma:fieldId="{7fb36c21-4510-496c-b976-f096726491b8}" ma:sspId="627f8f57-0dbe-4c89-a938-0bfba4dd0480" ma:termSetId="9840d9f1-0675-4801-bc08-dc1fae1adce9" ma:anchorId="03eaa4e7-870d-431b-96fe-3fd6c1f7f5aa" ma:open="false" ma:isKeyword="false">
      <xsd:complexType>
        <xsd:sequence>
          <xsd:element ref="pc:Terms" minOccurs="0" maxOccurs="1"/>
        </xsd:sequence>
      </xsd:complexType>
    </xsd:element>
    <xsd:element name="d0bd12860be34e6ab6943e6fb0727901" ma:index="15" ma:taxonomy="true" ma:internalName="d0bd12860be34e6ab6943e6fb0727901" ma:taxonomyFieldName="DENR_x0020_Security_x0020_Classification" ma:displayName="Security Classification" ma:default="" ma:fieldId="{d0bd1286-0be3-4e6a-b694-3e6fb0727901}" ma:sspId="627f8f57-0dbe-4c89-a938-0bfba4dd0480" ma:termSetId="82ad7a56-eca2-4b43-8e1e-1e5d98579fe9" ma:anchorId="00000000-0000-0000-0000-000000000000" ma:open="false" ma:isKeyword="false">
      <xsd:complexType>
        <xsd:sequence>
          <xsd:element ref="pc:Terms" minOccurs="0" maxOccurs="1"/>
        </xsd:sequence>
      </xsd:complexType>
    </xsd:element>
    <xsd:element name="pa4e4bd58303404488833b01cb4594d4" ma:index="17" ma:taxonomy="true" ma:internalName="pa4e4bd58303404488833b01cb4594d4" ma:taxonomyFieldName="DENR_x0020_Originating_x0020_Location" ma:displayName="Originating Location" ma:readOnly="false" ma:default="4;#Land Conservation 101004|8ddfbe5c-acc5-410c-888c-a322add6ce07" ma:fieldId="{9a4e4bd5-8303-4044-8883-3b01cb4594d4}" ma:sspId="627f8f57-0dbe-4c89-a938-0bfba4dd0480" ma:termSetId="426e836d-d0be-4fc7-87d3-1f2546b9caa6" ma:anchorId="de261865-6310-4916-9295-88f15ef560d9" ma:open="false" ma:isKeyword="false">
      <xsd:complexType>
        <xsd:sequence>
          <xsd:element ref="pc:Terms" minOccurs="0" maxOccurs="1"/>
        </xsd:sequence>
      </xsd:complexType>
    </xsd:element>
    <xsd:element name="b718a10635144030b0ed73d25366e07a" ma:index="19" nillable="true" ma:taxonomy="true" ma:internalName="b718a10635144030b0ed73d25366e07a" ma:taxonomyFieldName="Tags" ma:displayName="Tags" ma:default="" ma:fieldId="{b718a106-3514-4030-b0ed-73d25366e07a}" ma:taxonomyMulti="true" ma:sspId="627f8f57-0dbe-4c89-a938-0bfba4dd0480" ma:termSetId="921ef486-c96a-42d0-abc4-6870654ea418" ma:anchorId="00000000-0000-0000-0000-000000000000" ma:open="true" ma:isKeyword="false">
      <xsd:complexType>
        <xsd:sequence>
          <xsd:element ref="pc:Terms" minOccurs="0" maxOccurs="1"/>
        </xsd:sequence>
      </xsd:complexType>
    </xsd:element>
    <xsd:element name="File_x0020_Title" ma:index="21" nillable="true" ma:displayName="File Title" ma:internalName="File_x0020_Title">
      <xsd:simpleType>
        <xsd:restriction base="dms:Text">
          <xsd:maxLength value="255"/>
        </xsd:restriction>
      </xsd:simpleType>
    </xsd:element>
    <xsd:element name="File_x0020_ID" ma:index="22" nillable="true" ma:displayName="File ID" ma:internalName="File_x002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149f155-073c-43a9-b8b8-b8ed7dd283e8" elementFormDefault="qualified">
    <xsd:import namespace="http://schemas.microsoft.com/office/2006/documentManagement/types"/>
    <xsd:import namespace="http://schemas.microsoft.com/office/infopath/2007/PartnerControls"/>
    <xsd:element name="OBS_Solutions_Records_Capture" ma:index="12" nillable="true" ma:displayName="Automatic Declare Record" ma:description="Any Content Type with this field will automatically declare a Record when a major version is published" ma:hidden="true" ma:internalName="OBS_Solutions_Records_Capture"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be5c760-cf8e-4e9f-93f8-34f8336cec1f" elementFormDefault="qualified">
    <xsd:import namespace="http://schemas.microsoft.com/office/2006/documentManagement/types"/>
    <xsd:import namespace="http://schemas.microsoft.com/office/infopath/2007/PartnerControls"/>
    <xsd:element name="OBS_Solutions_Records_Capture_Status" ma:index="23" nillable="true" ma:displayName="Record Capture Status" ma:description="Indicates the record capture status of the document" ma:hidden="true" ma:internalName="OBS_Solutions_Records_Capture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4"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afc0ab0-7f9c-4611-972b-54053058473a" elementFormDefault="qualified">
    <xsd:import namespace="http://schemas.microsoft.com/office/2006/documentManagement/types"/>
    <xsd:import namespace="http://schemas.microsoft.com/office/infopath/2007/PartnerControls"/>
    <xsd:element name="_dlc_DocId" ma:index="25" nillable="true" ma:displayName="Document ID Value" ma:description="The value of the document ID assigned to this item." ma:internalName="_dlc_DocId" ma:readOnly="true">
      <xsd:simpleType>
        <xsd:restriction base="dms:Text"/>
      </xsd:simpleType>
    </xsd:element>
    <xsd:element name="_dlc_DocIdUrl" ma:index="2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mso-contentType ?>
<SharedContentType xmlns="Microsoft.SharePoint.Taxonomy.ContentTypeSync" SourceId="627f8f57-0dbe-4c89-a938-0bfba4dd0480" ContentTypeId="0x01010031F550378AD04347932FB3A35AB3895101" PreviousValue="false"/>
</file>

<file path=customXml/item4.xml><?xml version="1.0" encoding="utf-8"?>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documentManagement>
    <File_x0020_ID xmlns="6f949967-1c9d-4b7f-95fc-57d7f1371051">F0000164320</File_x0020_ID>
    <File_x0020_Title xmlns="6f949967-1c9d-4b7f-95fc-57d7f1371051">54 SEB Manual development</File_x0020_Title>
    <d0bd12860be34e6ab6943e6fb0727901 xmlns="6f949967-1c9d-4b7f-95fc-57d7f1371051">
      <Terms xmlns="http://schemas.microsoft.com/office/infopath/2007/PartnerControls">
        <TermInfo xmlns="http://schemas.microsoft.com/office/infopath/2007/PartnerControls">
          <TermName xmlns="http://schemas.microsoft.com/office/infopath/2007/PartnerControls">For Official Use Only</TermName>
          <TermId xmlns="http://schemas.microsoft.com/office/infopath/2007/PartnerControls">a4583154-c7a2-49d1-98b6-bbfbd7fc57eb</TermId>
        </TermInfo>
      </Terms>
    </d0bd12860be34e6ab6943e6fb0727901>
    <b718a10635144030b0ed73d25366e07a xmlns="6f949967-1c9d-4b7f-95fc-57d7f1371051">
      <Terms xmlns="http://schemas.microsoft.com/office/infopath/2007/PartnerControls">
        <TermInfo xmlns="http://schemas.microsoft.com/office/infopath/2007/PartnerControls">
          <TermName xmlns="http://schemas.microsoft.com/office/infopath/2007/PartnerControls">Native Vegetation Management Unit</TermName>
          <TermId xmlns="http://schemas.microsoft.com/office/infopath/2007/PartnerControls">1ea67a52-bbe4-43ea-9a7e-938cafb03e3c</TermId>
        </TermInfo>
      </Terms>
    </b718a10635144030b0ed73d25366e07a>
    <nfb36c214510496cb976f096726491b8 xmlns="6f949967-1c9d-4b7f-95fc-57d7f1371051">
      <Terms xmlns="http://schemas.microsoft.com/office/infopath/2007/PartnerControls">
        <TermInfo xmlns="http://schemas.microsoft.com/office/infopath/2007/PartnerControls">
          <TermName xmlns="http://schemas.microsoft.com/office/infopath/2007/PartnerControls">Monitoring and Evaluation</TermName>
          <TermId xmlns="http://schemas.microsoft.com/office/infopath/2007/PartnerControls">75ad5243-7835-4e6e-9622-83e72fa5cea5</TermId>
        </TermInfo>
      </Terms>
    </nfb36c214510496cb976f096726491b8>
    <pa4e4bd58303404488833b01cb4594d4 xmlns="6f949967-1c9d-4b7f-95fc-57d7f1371051">
      <Terms xmlns="http://schemas.microsoft.com/office/infopath/2007/PartnerControls">
        <TermInfo xmlns="http://schemas.microsoft.com/office/infopath/2007/PartnerControls">
          <TermName xmlns="http://schemas.microsoft.com/office/infopath/2007/PartnerControls">iShare Sites:Communities:Land and Biodiversity Conservation BCM101004</TermName>
          <TermId xmlns="http://schemas.microsoft.com/office/infopath/2007/PartnerControls">8ddfbe5c-acc5-410c-888c-a322add6ce07</TermId>
        </TermInfo>
      </Terms>
    </pa4e4bd58303404488833b01cb4594d4>
    <TaxCatchAll xmlns="6f949967-1c9d-4b7f-95fc-57d7f1371051">
      <Value>102</Value>
      <Value>357</Value>
      <Value>4</Value>
      <Value>3</Value>
    </TaxCatchAll>
    <File_x0020_Status xmlns="6f949967-1c9d-4b7f-95fc-57d7f1371051">Open</File_x0020_Status>
    <_dlc_DocId xmlns="2afc0ab0-7f9c-4611-972b-54053058473a">D0001524904</_dlc_DocId>
    <_dlc_DocIdUrl xmlns="2afc0ab0-7f9c-4611-972b-54053058473a">
      <Url xmlns="2afc0ab0-7f9c-4611-972b-54053058473a">http://communities.ishare.env.sa.gov.au/sites/BCM101004_101008/_layouts/DocIdRedir.aspx?ID=D0001524904</Url>
      <Description xmlns="2afc0ab0-7f9c-4611-972b-54053058473a">D0001524904</Description>
    </_dlc_DocIdUrl>
    <OBS_Solutions_Records_Capture xmlns="c149f155-073c-43a9-b8b8-b8ed7dd283e8" xsi:nil="true"/>
    <OBS_Solutions_Records_Capture_Status xmlns="2be5c760-cf8e-4e9f-93f8-34f8336cec1f" xsi:nil="true"/>
    <IconOverlay xmlns="http://schemas.microsoft.com/sharepoint/v4" xsi:nil="true"/>
  </documentManagement>
</p:properties>
</file>

<file path=customXml/itemProps1.xml><?xml version="1.0" encoding="utf-8"?>
<ds:datastoreItem xmlns:ds="http://schemas.openxmlformats.org/officeDocument/2006/customXml" ds:itemID="{6DD63497-15C7-4D39-9C5D-7B28800497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f949967-1c9d-4b7f-95fc-57d7f1371051"/>
    <ds:schemaRef ds:uri="c149f155-073c-43a9-b8b8-b8ed7dd283e8"/>
    <ds:schemaRef ds:uri="2be5c760-cf8e-4e9f-93f8-34f8336cec1f"/>
    <ds:schemaRef ds:uri="http://schemas.microsoft.com/sharepoint/v4"/>
    <ds:schemaRef ds:uri="2afc0ab0-7f9c-4611-972b-5405305847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F1EE69-12F9-4DC6-8EAA-722423D2C6DD}">
  <ds:schemaRefs>
    <ds:schemaRef ds:uri="http://schemas.microsoft.com/sharepoint/events"/>
  </ds:schemaRefs>
</ds:datastoreItem>
</file>

<file path=customXml/itemProps3.xml><?xml version="1.0" encoding="utf-8"?>
<ds:datastoreItem xmlns:ds="http://schemas.openxmlformats.org/officeDocument/2006/customXml" ds:itemID="{93020C0C-22C0-4233-95E4-19CA42246C3C}">
  <ds:schemaRefs>
    <ds:schemaRef ds:uri="Microsoft.SharePoint.Taxonomy.ContentTypeSync"/>
  </ds:schemaRefs>
</ds:datastoreItem>
</file>

<file path=customXml/itemProps4.xml><?xml version="1.0" encoding="utf-8"?>
<ds:datastoreItem xmlns:ds="http://schemas.openxmlformats.org/officeDocument/2006/customXml" ds:itemID="{3847F8EF-8AAF-48C9-9DFE-A66AC49D528B}">
  <ds:schemaRefs>
    <ds:schemaRef ds:uri="http://schemas.microsoft.com/sharepoint/v3/contenttype/forms"/>
  </ds:schemaRefs>
</ds:datastoreItem>
</file>

<file path=customXml/itemProps5.xml><?xml version="1.0" encoding="utf-8"?>
<ds:datastoreItem xmlns:ds="http://schemas.openxmlformats.org/officeDocument/2006/customXml" ds:itemID="{BBB4F38B-0799-4886-B61C-8DBB46B47F73}">
  <ds:schemaRefs>
    <ds:schemaRef ds:uri="http://purl.org/dc/elements/1.1/"/>
    <ds:schemaRef ds:uri="http://schemas.microsoft.com/sharepoint/v4"/>
    <ds:schemaRef ds:uri="http://schemas.microsoft.com/office/infopath/2007/PartnerControls"/>
    <ds:schemaRef ds:uri="6f949967-1c9d-4b7f-95fc-57d7f1371051"/>
    <ds:schemaRef ds:uri="http://schemas.openxmlformats.org/package/2006/metadata/core-properties"/>
    <ds:schemaRef ds:uri="http://purl.org/dc/dcmitype/"/>
    <ds:schemaRef ds:uri="2afc0ab0-7f9c-4611-972b-54053058473a"/>
    <ds:schemaRef ds:uri="2be5c760-cf8e-4e9f-93f8-34f8336cec1f"/>
    <ds:schemaRef ds:uri="c149f155-073c-43a9-b8b8-b8ed7dd283e8"/>
    <ds:schemaRef ds:uri="http://schemas.microsoft.com/office/2006/documentManagement/types"/>
    <ds:schemaRef ds:uri="http://schemas.microsoft.com/office/2006/metadata/properties"/>
    <ds:schemaRef ds:uri="http://www.w3.org/XML/1998/namespace"/>
    <ds:schemaRef ds:uri="http://purl.org/dc/terms/"/>
  </ds:schemaRefs>
</ds:datastoreItem>
</file>

<file path=docMetadata/LabelInfo.xml><?xml version="1.0" encoding="utf-8"?>
<clbl:labelList xmlns:clbl="http://schemas.microsoft.com/office/2020/mipLabelMetadata">
  <clbl:label id="{77274858-3b1d-4431-8679-d878f40e28fd}" enabled="1" method="Privileged" siteId="{bda528f7-fca9-432f-bc98-bd7e90d40906}" contentBits="3" removed="0"/>
</clbl:labelLis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Block</vt:lpstr>
      <vt:lpstr>Perennial Sp.</vt:lpstr>
      <vt:lpstr>LUT</vt:lpstr>
      <vt:lpstr>Palatable Species list</vt:lpstr>
      <vt:lpstr>Threatened Sp.</vt:lpstr>
      <vt:lpstr>Introduced Sp.</vt:lpstr>
      <vt:lpstr>Site - Scores</vt:lpstr>
      <vt:lpstr>BDBSA Fauna</vt:lpstr>
      <vt:lpstr>BDBSA Flora</vt:lpstr>
      <vt:lpstr>Clearance Assessment Summary</vt:lpstr>
      <vt:lpstr>SEB Assessment Summary</vt:lpstr>
      <vt:lpstr>Annual Sp.</vt:lpstr>
      <vt:lpstr>Flora</vt:lpstr>
      <vt:lpstr>Fauna</vt:lpstr>
      <vt:lpstr>Miscellaneous</vt:lpstr>
      <vt:lpstr>Flora!Fauna_spp_April2024</vt:lpstr>
      <vt:lpstr>'SEB Assessment Summary'!Fauna_spp_April2024</vt:lpstr>
      <vt:lpstr>Fauna_spp_April2025</vt:lpstr>
      <vt:lpstr>Flora_spp_Apr2025</vt:lpstr>
      <vt:lpstr>'SEB Assessment Summary'!Flora_spp_Feb2024</vt:lpstr>
      <vt:lpstr>Impact_level</vt:lpstr>
      <vt:lpstr>Palatability</vt:lpstr>
      <vt:lpstr>Palatable_spp_2024</vt:lpstr>
      <vt:lpstr>Block!Print_Area</vt:lpstr>
      <vt:lpstr>'Clearance Assessment Summary'!Print_Area</vt:lpstr>
      <vt:lpstr>'Introduced Sp.'!Print_Area</vt:lpstr>
      <vt:lpstr>'Perennial Sp.'!Print_Area</vt:lpstr>
      <vt:lpstr>'SEB Assessment Summary'!Print_Area</vt:lpstr>
      <vt:lpstr>'Site - Scores'!Print_Area</vt:lpstr>
      <vt:lpstr>'Threatened Sp.'!Print_Area</vt:lpstr>
      <vt:lpstr>Species</vt:lpstr>
    </vt:vector>
  </TitlesOfParts>
  <Manager/>
  <Company>SA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2.1.2 Scoresheet and Data report _ Bushland Assessment Management Gain v2</dc:title>
  <dc:subject/>
  <dc:creator>Tanya Milne</dc:creator>
  <cp:keywords/>
  <dc:description/>
  <cp:lastModifiedBy>Cameron, Jane  (DEW)</cp:lastModifiedBy>
  <cp:lastPrinted>2025-08-04T03:57:41Z</cp:lastPrinted>
  <dcterms:created xsi:type="dcterms:W3CDTF">2011-08-08T01:50:45Z</dcterms:created>
  <dcterms:modified xsi:type="dcterms:W3CDTF">2026-07-01T01:17:39Z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0x01010031F550378AD04347932FB3A35AB389510100E7CC846D21A02E43AEFEB38AE54AA7AC003524705C7A073948AA7C6633172E1681</vt:lpwstr>
  </property>
  <property fmtid="{D5CDD505-2E9C-101B-9397-08002B2CF9AE}" pid="3" name="DENR Originating Location">
    <vt:lpwstr>4;#iShare Sites:Communities:Land and Biodiversity Conservation BCM101004|8ddfbe5c-acc5-410c-888c-a322add6ce07</vt:lpwstr>
  </property>
  <property fmtid="{D5CDD505-2E9C-101B-9397-08002B2CF9AE}" pid="4" name="DENR Classification">
    <vt:lpwstr>3;#Monitoring and Evaluation|75ad5243-7835-4e6e-9622-83e72fa5cea5</vt:lpwstr>
  </property>
  <property fmtid="{D5CDD505-2E9C-101B-9397-08002B2CF9AE}" pid="5" name="_dlc_DocIdItemGuid">
    <vt:lpwstr>2bb4e83e-fcc2-4020-a859-7d600c210215</vt:lpwstr>
  </property>
  <property fmtid="{D5CDD505-2E9C-101B-9397-08002B2CF9AE}" pid="6" name="DENR Security Classification">
    <vt:lpwstr>102;#For Official Use Only|a4583154-c7a2-49d1-98b6-bbfbd7fc57eb</vt:lpwstr>
  </property>
  <property fmtid="{D5CDD505-2E9C-101B-9397-08002B2CF9AE}" pid="7" name="Tags">
    <vt:lpwstr>357;#Native Vegetation Management Unit|1ea67a52-bbe4-43ea-9a7e-938cafb03e3c</vt:lpwstr>
  </property>
</Properties>
</file>